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drawings/drawing6.xml" ContentType="application/vnd.openxmlformats-officedocument.drawing+xml"/>
  <Override PartName="/xl/pivotTables/pivotTable4.xml" ContentType="application/vnd.openxmlformats-officedocument.spreadsheetml.pivotTable+xml"/>
  <Override PartName="/xl/drawings/drawing7.xml" ContentType="application/vnd.openxmlformats-officedocument.drawing+xml"/>
  <Override PartName="/xl/pivotTables/pivotTable5.xml" ContentType="application/vnd.openxmlformats-officedocument.spreadsheetml.pivotTable+xml"/>
  <Override PartName="/xl/drawings/drawing8.xml" ContentType="application/vnd.openxmlformats-officedocument.drawing+xml"/>
  <Override PartName="/xl/pivotTables/pivotTable6.xml" ContentType="application/vnd.openxmlformats-officedocument.spreadsheetml.pivotTable+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hidePivotFieldList="1"/>
  <mc:AlternateContent xmlns:mc="http://schemas.openxmlformats.org/markup-compatibility/2006">
    <mc:Choice Requires="x15">
      <x15ac:absPath xmlns:x15ac="http://schemas.microsoft.com/office/spreadsheetml/2010/11/ac" url="C:\Users\korin999\Documents\SVN projects\Test Repo\QaC\Tools\Qac\report\"/>
    </mc:Choice>
  </mc:AlternateContent>
  <bookViews>
    <workbookView xWindow="6120" yWindow="-120" windowWidth="12000" windowHeight="8772" tabRatio="723" firstSheet="2" activeTab="8"/>
  </bookViews>
  <sheets>
    <sheet name="Cover sheet" sheetId="21" r:id="rId1"/>
    <sheet name="Change History" sheetId="22" r:id="rId2"/>
    <sheet name="Configuration" sheetId="19" r:id="rId3"/>
    <sheet name="Testing protocol" sheetId="11" r:id="rId4"/>
    <sheet name="MISRA Short analysis" sheetId="6" r:id="rId5"/>
    <sheet name="QAC Short analysis" sheetId="10" r:id="rId6"/>
    <sheet name="MISRA in-depth analysis" sheetId="5" r:id="rId7"/>
    <sheet name="QAC in-depth analysis" sheetId="8" r:id="rId8"/>
    <sheet name="QAC_Result" sheetId="1" r:id="rId9"/>
    <sheet name="QAC_Result_Suppressed" sheetId="23" r:id="rId10"/>
    <sheet name="LK Analysis" sheetId="18" r:id="rId11"/>
    <sheet name="Metrics" sheetId="13" r:id="rId12"/>
    <sheet name="Module Responsible" sheetId="20" r:id="rId13"/>
    <sheet name="QAC_Metriken" sheetId="14" state="hidden" r:id="rId14"/>
    <sheet name="QAC Messages" sheetId="9" state="hidden" r:id="rId15"/>
    <sheet name="Level_Defines" sheetId="12" state="hidden" r:id="rId16"/>
    <sheet name="MISRA Regelsatz" sheetId="7" state="hidden" r:id="rId17"/>
  </sheets>
  <functionGroups builtInGroupCount="18"/>
  <definedNames>
    <definedName name="_xlnm._FilterDatabase" localSheetId="15" hidden="1">Level_Defines!$D$3:$G$171</definedName>
    <definedName name="_xlnm._FilterDatabase" localSheetId="11" hidden="1">Metrics!$A$34:$CD$4987</definedName>
    <definedName name="_xlnm._FilterDatabase" localSheetId="14" hidden="1">'QAC Messages'!$A$2:$B$1202</definedName>
    <definedName name="_xlnm._FilterDatabase" localSheetId="8" hidden="1">QAC_Result!$A$4:$H$636</definedName>
    <definedName name="_xlnm._FilterDatabase" localSheetId="9" hidden="1">QAC_Result_Suppressed!$A$4:$H$2837</definedName>
    <definedName name="_STM22">Metrics!$T$31</definedName>
    <definedName name="ArtikelName">'Cover sheet'!$F$8</definedName>
    <definedName name="ASIL">'Cover sheet'!$F$11</definedName>
    <definedName name="AuswahlQACReferenzen">Configuration!$B$45:$F$49</definedName>
    <definedName name="AuswahlRegelsatz">Configuration!$B$39:$B$41</definedName>
    <definedName name="AuswahlTeilProjekt">Configuration!$B$53:$C$55</definedName>
    <definedName name="DateiName">'Cover sheet'!$A$24</definedName>
    <definedName name="Datenbestand">QAC_Result!$A$4:$H$637</definedName>
    <definedName name="DeaktivierungsListe">#REF!</definedName>
    <definedName name="DefineV5">Level_Defines!$A$16:$C$58</definedName>
    <definedName name="DefineV6">Level_Defines!$E$16:$G$60</definedName>
    <definedName name="DefineV7">Level_Defines!$I$16:$K$67</definedName>
    <definedName name="DocNo">'Cover sheet'!$F$9</definedName>
    <definedName name="druchbereich">'Cover sheet'!$A$1:$M$25</definedName>
    <definedName name="_xlnm.Print_Area" localSheetId="0">'Cover sheet'!$A$1:$M$25</definedName>
    <definedName name="_xlnm.Print_Area" localSheetId="3">'Testing protocol'!$A$1:$E$42</definedName>
    <definedName name="_xlnm.Print_Titles" localSheetId="11">Metrics!$29:$34</definedName>
    <definedName name="_xlnm.Print_Titles" localSheetId="6">'MISRA in-depth analysis'!$1:$2</definedName>
    <definedName name="_xlnm.Print_Titles" localSheetId="4">'MISRA Short analysis'!$1:$2</definedName>
    <definedName name="_xlnm.Print_Titles" localSheetId="7">'QAC in-depth analysis'!$1:$2</definedName>
    <definedName name="_xlnm.Print_Titles" localSheetId="14">'QAC Messages'!$2:$2</definedName>
    <definedName name="_xlnm.Print_Titles" localSheetId="5">'QAC Short analysis'!$1:$2</definedName>
    <definedName name="_xlnm.Print_Titles" localSheetId="3">'Testing protocol'!$1:$1</definedName>
    <definedName name="ErgebnisDatei">Configuration!$C$63</definedName>
    <definedName name="FileQACResult">Configuration!$C$63</definedName>
    <definedName name="Kennziffer">'Testing protocol'!$H$30</definedName>
    <definedName name="Kunde">'Cover sheet'!$F$7</definedName>
    <definedName name="LevelV5">Level_Defines!$A$3:$B$13</definedName>
    <definedName name="LevelV6">Level_Defines!$E$3:$F$13</definedName>
    <definedName name="LevelV7">Level_Defines!$I$3:$J$13</definedName>
    <definedName name="MessagePruefTool">Configuration!$C$64</definedName>
    <definedName name="MetricBestand">Metrics!$A$34:$CD$4987</definedName>
    <definedName name="MetricKriterien">Metrics!$A$1:$R$25</definedName>
    <definedName name="MetrikEingabeVerzeichnis">Configuration!$C$62</definedName>
    <definedName name="MetrikStart">Metrics!$A$34</definedName>
    <definedName name="MISRARegeln_1998">'MISRA Regelsatz'!$A$1:$B$128</definedName>
    <definedName name="MISRARegeln_2004">'MISRA Regelsatz'!$C$1:$D$143</definedName>
    <definedName name="ModulVerantwortung">'Module Responsible'!$A$1:$C$1002</definedName>
    <definedName name="NIOLimitExceeded">Metrics!$CI$34:$CQ$34</definedName>
    <definedName name="NumOverHIS">Metrics!$CI$29:$CQ$29</definedName>
    <definedName name="NumOverKOSTAL">Metrics!$CI$30:$CQ$30</definedName>
    <definedName name="PivTabelle">'Testing protocol'!$H$47:$I$60</definedName>
    <definedName name="PMResult">Configuration!$C$65</definedName>
    <definedName name="Programmstand">Configuration!$C$4</definedName>
    <definedName name="ProjektBasisPfad">Configuration!$C$59</definedName>
    <definedName name="ProjektLangName">Configuration!$F$4</definedName>
    <definedName name="ProjektName">Configuration!$F$5</definedName>
    <definedName name="ProjektSourcePfad">Configuration!$C$60</definedName>
    <definedName name="PruefDatum">Configuration!$C$5</definedName>
    <definedName name="QACBasisPfad">Configuration!$F$8</definedName>
    <definedName name="QACCodeTable">'QAC Messages'!$A$3:$A$1202</definedName>
    <definedName name="QACMessagesV5">'QAC Messages'!$A$2:$D$1202</definedName>
    <definedName name="QACMessagesV6">'QAC Messages'!$F$2:$I$1274</definedName>
    <definedName name="QACMessagesV7_M2004">'QAC Messages'!$P$2:$S$1394</definedName>
    <definedName name="QACMessagesV7_M98">'QAC Messages'!$K$2:$N$1396</definedName>
    <definedName name="QACMetrikenV5">QAC_Metriken!$A$2:$B$58</definedName>
    <definedName name="QACMetrikenV6">QAC_Metriken!$D$2:$E$71</definedName>
    <definedName name="QACMetrikenV7">QAC_Metriken!$G$2:$H$79</definedName>
    <definedName name="QACPruefTool">Configuration!$C$61</definedName>
    <definedName name="QACVersion">Configuration!$F$6</definedName>
    <definedName name="RefMISRARegeln">Configuration!$C$66</definedName>
    <definedName name="RefQACLevel">Configuration!$C$69</definedName>
    <definedName name="RefQACMessages">Configuration!$C$67</definedName>
    <definedName name="RefQACMetriken">Configuration!$C$68</definedName>
    <definedName name="Regelsatz">Configuration!$C$7</definedName>
    <definedName name="Schutzrecht">'Cover sheet'!$A$25</definedName>
    <definedName name="SpeicherDatum">'Cover sheet'!$I$24</definedName>
    <definedName name="Status">'Cover sheet'!$F$12</definedName>
    <definedName name="STXLN">Metrics!$U$31</definedName>
    <definedName name="_xlnm.Criteria" localSheetId="11">Metrics!$A$1:$R$25</definedName>
    <definedName name="TeilProjekt">Configuration!$C$6</definedName>
    <definedName name="Titel">'Cover sheet'!$A$4</definedName>
    <definedName name="Version">'Cover sheet'!#REF!</definedName>
  </definedNames>
  <calcPr calcId="152511"/>
  <pivotCaches>
    <pivotCache cacheId="0" r:id="rId18"/>
    <pivotCache cacheId="1" r:id="rId19"/>
    <pivotCache cacheId="2" r:id="rId20"/>
    <pivotCache cacheId="3" r:id="rId21"/>
    <pivotCache cacheId="4" r:id="rId22"/>
  </pivotCaches>
</workbook>
</file>

<file path=xl/calcChain.xml><?xml version="1.0" encoding="utf-8"?>
<calcChain xmlns="http://schemas.openxmlformats.org/spreadsheetml/2006/main">
  <c r="C33" i="6" l="1"/>
  <c r="C10" i="6"/>
  <c r="C9" i="6"/>
  <c r="C8" i="6"/>
  <c r="C7" i="6"/>
  <c r="C6" i="6"/>
  <c r="C5" i="6"/>
  <c r="O1715" i="13"/>
  <c r="P1715" i="13"/>
  <c r="O1703" i="13"/>
  <c r="P1703" i="13"/>
  <c r="O1702" i="13"/>
  <c r="P1702" i="13"/>
  <c r="O1701" i="13"/>
  <c r="P1701" i="13"/>
  <c r="O1676" i="13"/>
  <c r="P1676" i="13"/>
  <c r="O1675" i="13"/>
  <c r="P1675" i="13"/>
  <c r="O1674" i="13"/>
  <c r="P1674" i="13"/>
  <c r="O1670" i="13"/>
  <c r="P1670" i="13"/>
  <c r="O1668" i="13"/>
  <c r="P1668" i="13"/>
  <c r="O1665" i="13"/>
  <c r="P1665" i="13"/>
  <c r="O1664" i="13"/>
  <c r="P1664" i="13"/>
  <c r="O1657" i="13"/>
  <c r="P1657" i="13"/>
  <c r="O1653" i="13"/>
  <c r="P1653" i="13"/>
  <c r="O1645" i="13"/>
  <c r="P1645" i="13"/>
  <c r="O1644" i="13"/>
  <c r="P1644" i="13"/>
  <c r="O1631" i="13"/>
  <c r="P1631" i="13"/>
  <c r="O1630" i="13"/>
  <c r="P1630" i="13"/>
  <c r="O1620" i="13"/>
  <c r="P1620" i="13"/>
  <c r="O1619" i="13"/>
  <c r="P1619" i="13"/>
  <c r="O1609" i="13"/>
  <c r="P1609" i="13"/>
  <c r="O1608" i="13"/>
  <c r="P1608" i="13"/>
  <c r="O1593" i="13"/>
  <c r="P1593" i="13"/>
  <c r="O1575" i="13"/>
  <c r="P1575" i="13"/>
  <c r="O1564" i="13"/>
  <c r="P1564" i="13"/>
  <c r="O1553" i="13"/>
  <c r="P1553" i="13"/>
  <c r="O1552" i="13"/>
  <c r="P1552" i="13"/>
  <c r="O1545" i="13"/>
  <c r="P1545" i="13"/>
  <c r="O1531" i="13"/>
  <c r="P1531" i="13"/>
  <c r="O1517" i="13"/>
  <c r="P1517" i="13"/>
  <c r="O1516" i="13"/>
  <c r="P1516" i="13"/>
  <c r="O1504" i="13"/>
  <c r="P1504" i="13"/>
  <c r="O1503" i="13"/>
  <c r="P1503" i="13"/>
  <c r="O1486" i="13"/>
  <c r="P1486" i="13"/>
  <c r="O1485" i="13"/>
  <c r="P1485" i="13"/>
  <c r="O1464" i="13"/>
  <c r="P1464" i="13"/>
  <c r="O1448" i="13"/>
  <c r="P1448" i="13"/>
  <c r="O1432" i="13"/>
  <c r="P1432" i="13"/>
  <c r="O1425" i="13"/>
  <c r="P1425" i="13"/>
  <c r="O1416" i="13"/>
  <c r="P1416" i="13"/>
  <c r="O1398" i="13"/>
  <c r="P1398" i="13"/>
  <c r="O1396" i="13"/>
  <c r="P1396" i="13"/>
  <c r="O1388" i="13"/>
  <c r="P1388" i="13"/>
  <c r="O1384" i="13"/>
  <c r="P1384" i="13"/>
  <c r="O1378" i="13"/>
  <c r="P1378" i="13"/>
  <c r="O1332" i="13"/>
  <c r="P1332" i="13"/>
  <c r="O1309" i="13"/>
  <c r="P1309" i="13"/>
  <c r="O1304" i="13"/>
  <c r="P1304" i="13"/>
  <c r="O1287" i="13"/>
  <c r="P1287" i="13"/>
  <c r="O1284" i="13"/>
  <c r="P1284" i="13"/>
  <c r="O1283" i="13"/>
  <c r="P1283" i="13"/>
  <c r="O1274" i="13"/>
  <c r="P1274" i="13"/>
  <c r="O1217" i="13"/>
  <c r="P1217" i="13"/>
  <c r="O1210" i="13"/>
  <c r="P1210" i="13"/>
  <c r="O1191" i="13"/>
  <c r="P1191" i="13"/>
  <c r="O1177" i="13"/>
  <c r="P1177" i="13"/>
  <c r="O1163" i="13"/>
  <c r="P1163" i="13"/>
  <c r="O1148" i="13"/>
  <c r="P1148" i="13"/>
  <c r="O1142" i="13"/>
  <c r="P1142" i="13"/>
  <c r="O1136" i="13"/>
  <c r="P1136" i="13"/>
  <c r="O1132" i="13"/>
  <c r="P1132" i="13"/>
  <c r="O1119" i="13"/>
  <c r="P1119" i="13"/>
  <c r="O1115" i="13"/>
  <c r="P1115" i="13"/>
  <c r="O1102" i="13"/>
  <c r="P1102" i="13"/>
  <c r="O1093" i="13"/>
  <c r="P1093" i="13"/>
  <c r="O1083" i="13"/>
  <c r="P1083" i="13"/>
  <c r="O1082" i="13"/>
  <c r="P1082" i="13"/>
  <c r="O1080" i="13"/>
  <c r="P1080" i="13"/>
  <c r="O1079" i="13"/>
  <c r="P1079" i="13"/>
  <c r="O1061" i="13"/>
  <c r="P1061" i="13"/>
  <c r="O1045" i="13"/>
  <c r="P1045" i="13"/>
  <c r="O1032" i="13"/>
  <c r="P1032" i="13"/>
  <c r="O1012" i="13"/>
  <c r="P1012" i="13"/>
  <c r="O1011" i="13"/>
  <c r="P1011" i="13"/>
  <c r="O1003" i="13"/>
  <c r="P1003" i="13"/>
  <c r="O1000" i="13"/>
  <c r="P1000" i="13"/>
  <c r="O994" i="13"/>
  <c r="P994" i="13"/>
  <c r="O993" i="13"/>
  <c r="P993" i="13"/>
  <c r="O991" i="13"/>
  <c r="P991" i="13"/>
  <c r="O974" i="13"/>
  <c r="P974" i="13"/>
  <c r="O973" i="13"/>
  <c r="P973" i="13"/>
  <c r="O972" i="13"/>
  <c r="P972" i="13"/>
  <c r="O969" i="13"/>
  <c r="P969" i="13"/>
  <c r="O956" i="13"/>
  <c r="P956" i="13"/>
  <c r="O944" i="13"/>
  <c r="P944" i="13"/>
  <c r="O920" i="13"/>
  <c r="P920" i="13"/>
  <c r="O919" i="13"/>
  <c r="P919" i="13"/>
  <c r="O915" i="13"/>
  <c r="P915" i="13"/>
  <c r="O903" i="13"/>
  <c r="P903" i="13"/>
  <c r="O878" i="13"/>
  <c r="P878" i="13"/>
  <c r="O874" i="13"/>
  <c r="P874" i="13"/>
  <c r="O863" i="13"/>
  <c r="P863" i="13"/>
  <c r="O861" i="13"/>
  <c r="P861" i="13"/>
  <c r="O860" i="13"/>
  <c r="P860" i="13"/>
  <c r="O846" i="13"/>
  <c r="P846" i="13"/>
  <c r="O844" i="13"/>
  <c r="P844" i="13"/>
  <c r="O843" i="13"/>
  <c r="P843" i="13"/>
  <c r="O829" i="13"/>
  <c r="P829" i="13"/>
  <c r="O828" i="13"/>
  <c r="P828" i="13"/>
  <c r="O826" i="13"/>
  <c r="P826" i="13"/>
  <c r="O823" i="13"/>
  <c r="P823" i="13"/>
  <c r="O822" i="13"/>
  <c r="P822" i="13"/>
  <c r="O821" i="13"/>
  <c r="P821" i="13"/>
  <c r="O816" i="13"/>
  <c r="P816" i="13"/>
  <c r="O806" i="13"/>
  <c r="P806" i="13"/>
  <c r="O804" i="13"/>
  <c r="P804" i="13"/>
  <c r="O801" i="13"/>
  <c r="P801" i="13"/>
  <c r="O785" i="13"/>
  <c r="P785" i="13"/>
  <c r="O775" i="13"/>
  <c r="P775" i="13"/>
  <c r="O773" i="13"/>
  <c r="P773" i="13"/>
  <c r="O769" i="13"/>
  <c r="P769" i="13"/>
  <c r="O766" i="13"/>
  <c r="P766" i="13"/>
  <c r="O761" i="13"/>
  <c r="P761" i="13"/>
  <c r="O748" i="13"/>
  <c r="P748" i="13"/>
  <c r="O726" i="13"/>
  <c r="P726" i="13"/>
  <c r="O704" i="13"/>
  <c r="P704" i="13"/>
  <c r="O701" i="13"/>
  <c r="P701" i="13"/>
  <c r="O697" i="13"/>
  <c r="P697" i="13"/>
  <c r="O691" i="13"/>
  <c r="P691" i="13"/>
  <c r="O686" i="13"/>
  <c r="P686" i="13"/>
  <c r="O661" i="13"/>
  <c r="P661" i="13"/>
  <c r="O660" i="13"/>
  <c r="P660" i="13"/>
  <c r="O636" i="13"/>
  <c r="P636" i="13"/>
  <c r="O626" i="13"/>
  <c r="P626" i="13"/>
  <c r="O622" i="13"/>
  <c r="P622" i="13"/>
  <c r="O600" i="13"/>
  <c r="P600" i="13"/>
  <c r="O599" i="13"/>
  <c r="P599" i="13"/>
  <c r="O596" i="13"/>
  <c r="P596" i="13"/>
  <c r="O594" i="13"/>
  <c r="P594" i="13"/>
  <c r="O566" i="13"/>
  <c r="P566" i="13"/>
  <c r="O548" i="13"/>
  <c r="P548" i="13"/>
  <c r="O541" i="13"/>
  <c r="P541" i="13"/>
  <c r="O539" i="13"/>
  <c r="P539" i="13"/>
  <c r="O530" i="13"/>
  <c r="P530" i="13"/>
  <c r="O529" i="13"/>
  <c r="P529" i="13"/>
  <c r="O518" i="13"/>
  <c r="P518" i="13"/>
  <c r="O517" i="13"/>
  <c r="P517" i="13"/>
  <c r="O508" i="13"/>
  <c r="P508" i="13"/>
  <c r="O499" i="13"/>
  <c r="P499" i="13"/>
  <c r="O498" i="13"/>
  <c r="P498" i="13"/>
  <c r="O495" i="13"/>
  <c r="P495" i="13"/>
  <c r="O491" i="13"/>
  <c r="P491" i="13"/>
  <c r="O473" i="13"/>
  <c r="P473" i="13"/>
  <c r="O472" i="13"/>
  <c r="P472" i="13"/>
  <c r="O470" i="13"/>
  <c r="P470" i="13"/>
  <c r="O455" i="13"/>
  <c r="P455" i="13"/>
  <c r="O415" i="13"/>
  <c r="P415" i="13"/>
  <c r="O365" i="13"/>
  <c r="P365" i="13"/>
  <c r="O359" i="13"/>
  <c r="P359" i="13"/>
  <c r="O356" i="13"/>
  <c r="P356" i="13"/>
  <c r="O344" i="13"/>
  <c r="P344" i="13"/>
  <c r="O333" i="13"/>
  <c r="P333" i="13"/>
  <c r="O324" i="13"/>
  <c r="P324" i="13"/>
  <c r="O282" i="13"/>
  <c r="P282" i="13"/>
  <c r="O281" i="13"/>
  <c r="P281" i="13"/>
  <c r="O279" i="13"/>
  <c r="P279" i="13"/>
  <c r="O262" i="13"/>
  <c r="P262" i="13"/>
  <c r="O256" i="13"/>
  <c r="P256" i="13"/>
  <c r="O248" i="13"/>
  <c r="P248" i="13"/>
  <c r="O195" i="13"/>
  <c r="P195" i="13"/>
  <c r="O187" i="13"/>
  <c r="P187" i="13"/>
  <c r="O149" i="13"/>
  <c r="P149" i="13"/>
  <c r="O131" i="13"/>
  <c r="P131" i="13"/>
  <c r="O129" i="13"/>
  <c r="P129" i="13"/>
  <c r="O126" i="13"/>
  <c r="P126" i="13"/>
  <c r="O120" i="13"/>
  <c r="P120" i="13"/>
  <c r="O71" i="13"/>
  <c r="P71" i="13"/>
  <c r="O68" i="13"/>
  <c r="P68" i="13"/>
  <c r="O64" i="13"/>
  <c r="P64" i="13"/>
  <c r="O39" i="13"/>
  <c r="P39" i="13"/>
  <c r="O35" i="13"/>
  <c r="P35" i="13"/>
  <c r="A3" i="23"/>
  <c r="A3" i="1"/>
  <c r="C1705" i="13"/>
  <c r="C1691" i="13"/>
  <c r="C1673" i="13"/>
  <c r="C1655" i="13"/>
  <c r="C1637" i="13"/>
  <c r="C1621" i="13"/>
  <c r="C1609" i="13"/>
  <c r="C1593" i="13"/>
  <c r="C1579" i="13"/>
  <c r="C1565" i="13"/>
  <c r="C1551" i="13"/>
  <c r="C1533" i="13"/>
  <c r="C1515" i="13"/>
  <c r="C1495" i="13"/>
  <c r="C1483" i="13"/>
  <c r="C1467" i="13"/>
  <c r="C1449" i="13"/>
  <c r="C1435" i="13"/>
  <c r="C1419" i="13"/>
  <c r="C1401" i="13"/>
  <c r="C1381" i="13"/>
  <c r="C1702" i="13"/>
  <c r="C1686" i="13"/>
  <c r="C1672" i="13"/>
  <c r="C1648" i="13"/>
  <c r="C1630" i="13"/>
  <c r="C1616" i="13"/>
  <c r="C1596" i="13"/>
  <c r="C1578" i="13"/>
  <c r="C1562" i="13"/>
  <c r="C1550" i="13"/>
  <c r="C1536" i="13"/>
  <c r="C1522" i="13"/>
  <c r="C1510" i="13"/>
  <c r="C1494" i="13"/>
  <c r="C1478" i="13"/>
  <c r="C1460" i="13"/>
  <c r="C1446" i="13"/>
  <c r="C1428" i="13"/>
  <c r="C1408" i="13"/>
  <c r="C1388" i="13"/>
  <c r="C1370" i="13"/>
  <c r="C1354" i="13"/>
  <c r="C1338" i="13"/>
  <c r="C1320" i="13"/>
  <c r="C1300" i="13"/>
  <c r="C1286" i="13"/>
  <c r="C1272" i="13"/>
  <c r="C1256" i="13"/>
  <c r="C1697" i="13"/>
  <c r="C1681" i="13"/>
  <c r="C1669" i="13"/>
  <c r="C1653" i="13"/>
  <c r="C1639" i="13"/>
  <c r="C1623" i="13"/>
  <c r="C1603" i="13"/>
  <c r="C1585" i="13"/>
  <c r="C1567" i="13"/>
  <c r="C1549" i="13"/>
  <c r="C1535" i="13"/>
  <c r="C1521" i="13"/>
  <c r="C1505" i="13"/>
  <c r="C1493" i="13"/>
  <c r="C1473" i="13"/>
  <c r="C1459" i="13"/>
  <c r="C1441" i="13"/>
  <c r="C1427" i="13"/>
  <c r="C1411" i="13"/>
  <c r="C1397" i="13"/>
  <c r="C1383" i="13"/>
  <c r="C1369" i="13"/>
  <c r="C1353" i="13"/>
  <c r="C1337" i="13"/>
  <c r="C1323" i="13"/>
  <c r="C1305" i="13"/>
  <c r="C1291" i="13"/>
  <c r="C1281" i="13"/>
  <c r="C1263" i="13"/>
  <c r="C1247" i="13"/>
  <c r="C1231" i="13"/>
  <c r="C1714" i="13"/>
  <c r="C1622" i="13"/>
  <c r="C1556" i="13"/>
  <c r="C1480" i="13"/>
  <c r="C1426" i="13"/>
  <c r="C1371" i="13"/>
  <c r="C1339" i="13"/>
  <c r="C1308" i="13"/>
  <c r="C1269" i="13"/>
  <c r="C1242" i="13"/>
  <c r="C1221" i="13"/>
  <c r="C1204" i="13"/>
  <c r="C1190" i="13"/>
  <c r="C1176" i="13"/>
  <c r="C1162" i="13"/>
  <c r="C1144" i="13"/>
  <c r="C1126" i="13"/>
  <c r="C1110" i="13"/>
  <c r="C1096" i="13"/>
  <c r="C1074" i="13"/>
  <c r="C1060" i="13"/>
  <c r="C1042" i="13"/>
  <c r="C1024" i="13"/>
  <c r="C1008" i="13"/>
  <c r="C992" i="13"/>
  <c r="C978" i="13"/>
  <c r="C958" i="13"/>
  <c r="C942" i="13"/>
  <c r="C926" i="13"/>
  <c r="C908" i="13"/>
  <c r="C1684" i="13"/>
  <c r="C1638" i="13"/>
  <c r="C1548" i="13"/>
  <c r="C1492" i="13"/>
  <c r="C1416" i="13"/>
  <c r="C1368" i="13"/>
  <c r="C1336" i="13"/>
  <c r="C1307" i="13"/>
  <c r="C1266" i="13"/>
  <c r="C1241" i="13"/>
  <c r="C1220" i="13"/>
  <c r="C1199" i="13"/>
  <c r="C1185" i="13"/>
  <c r="C1171" i="13"/>
  <c r="C1157" i="13"/>
  <c r="C1143" i="13"/>
  <c r="C1129" i="13"/>
  <c r="C1715" i="13"/>
  <c r="C1701" i="13"/>
  <c r="C1687" i="13"/>
  <c r="C1665" i="13"/>
  <c r="C1649" i="13"/>
  <c r="C1633" i="13"/>
  <c r="C1619" i="13"/>
  <c r="C1605" i="13"/>
  <c r="C1591" i="13"/>
  <c r="C1575" i="13"/>
  <c r="C1563" i="13"/>
  <c r="C1547" i="13"/>
  <c r="C1527" i="13"/>
  <c r="C1511" i="13"/>
  <c r="C1491" i="13"/>
  <c r="C1479" i="13"/>
  <c r="C1461" i="13"/>
  <c r="C1447" i="13"/>
  <c r="C1429" i="13"/>
  <c r="C1413" i="13"/>
  <c r="C1393" i="13"/>
  <c r="C1712" i="13"/>
  <c r="C1698" i="13"/>
  <c r="C1682" i="13"/>
  <c r="C1660" i="13"/>
  <c r="C1640" i="13"/>
  <c r="C1628" i="13"/>
  <c r="C1612" i="13"/>
  <c r="C1590" i="13"/>
  <c r="C1572" i="13"/>
  <c r="C1558" i="13"/>
  <c r="C1546" i="13"/>
  <c r="C1532" i="13"/>
  <c r="C1518" i="13"/>
  <c r="C1506" i="13"/>
  <c r="C1490" i="13"/>
  <c r="C1474" i="13"/>
  <c r="C1456" i="13"/>
  <c r="C1442" i="13"/>
  <c r="C1422" i="13"/>
  <c r="C1404" i="13"/>
  <c r="C1386" i="13"/>
  <c r="C1366" i="13"/>
  <c r="C1350" i="13"/>
  <c r="C1334" i="13"/>
  <c r="C1316" i="13"/>
  <c r="C1296" i="13"/>
  <c r="C1282" i="13"/>
  <c r="C1268" i="13"/>
  <c r="C1711" i="13"/>
  <c r="C1693" i="13"/>
  <c r="C1677" i="13"/>
  <c r="C1667" i="13"/>
  <c r="C1651" i="13"/>
  <c r="C1635" i="13"/>
  <c r="C1615" i="13"/>
  <c r="C1599" i="13"/>
  <c r="C1581" i="13"/>
  <c r="C1561" i="13"/>
  <c r="C1545" i="13"/>
  <c r="C1531" i="13"/>
  <c r="C1517" i="13"/>
  <c r="C1503" i="13"/>
  <c r="C1489" i="13"/>
  <c r="C1469" i="13"/>
  <c r="C1455" i="13"/>
  <c r="C1437" i="13"/>
  <c r="C1421" i="13"/>
  <c r="C1407" i="13"/>
  <c r="C1395" i="13"/>
  <c r="C1379" i="13"/>
  <c r="C1365" i="13"/>
  <c r="C1349" i="13"/>
  <c r="C1333" i="13"/>
  <c r="C1319" i="13"/>
  <c r="C1303" i="13"/>
  <c r="C1287" i="13"/>
  <c r="C1277" i="13"/>
  <c r="C1259" i="13"/>
  <c r="C1243" i="13"/>
  <c r="C1227" i="13"/>
  <c r="C1688" i="13"/>
  <c r="C1594" i="13"/>
  <c r="C1542" i="13"/>
  <c r="C1464" i="13"/>
  <c r="C1420" i="13"/>
  <c r="C1363" i="13"/>
  <c r="C1326" i="13"/>
  <c r="C1297" i="13"/>
  <c r="C1261" i="13"/>
  <c r="C1237" i="13"/>
  <c r="C1214" i="13"/>
  <c r="C1200" i="13"/>
  <c r="C1186" i="13"/>
  <c r="C1172" i="13"/>
  <c r="C1158" i="13"/>
  <c r="C1138" i="13"/>
  <c r="C1122" i="13"/>
  <c r="C1106" i="13"/>
  <c r="C1090" i="13"/>
  <c r="C1070" i="13"/>
  <c r="C1056" i="13"/>
  <c r="C1038" i="13"/>
  <c r="C1020" i="13"/>
  <c r="C1004" i="13"/>
  <c r="C990" i="13"/>
  <c r="C974" i="13"/>
  <c r="C952" i="13"/>
  <c r="C938" i="13"/>
  <c r="C922" i="13"/>
  <c r="C904" i="13"/>
  <c r="C1668" i="13"/>
  <c r="C1618" i="13"/>
  <c r="C1538" i="13"/>
  <c r="C1476" i="13"/>
  <c r="C1410" i="13"/>
  <c r="C1360" i="13"/>
  <c r="C1325" i="13"/>
  <c r="C1302" i="13"/>
  <c r="C1258" i="13"/>
  <c r="C1236" i="13"/>
  <c r="C1213" i="13"/>
  <c r="C1195" i="13"/>
  <c r="C1181" i="13"/>
  <c r="C1167" i="13"/>
  <c r="C1153" i="13"/>
  <c r="C1141" i="13"/>
  <c r="C1713" i="13"/>
  <c r="C1699" i="13"/>
  <c r="C1683" i="13"/>
  <c r="C1661" i="13"/>
  <c r="C1645" i="13"/>
  <c r="C1629" i="13"/>
  <c r="C1617" i="13"/>
  <c r="C1601" i="13"/>
  <c r="C1587" i="13"/>
  <c r="C1573" i="13"/>
  <c r="C1559" i="13"/>
  <c r="C1541" i="13"/>
  <c r="C1523" i="13"/>
  <c r="C1507" i="13"/>
  <c r="C1487" i="13"/>
  <c r="C1475" i="13"/>
  <c r="C1457" i="13"/>
  <c r="C1443" i="13"/>
  <c r="C1425" i="13"/>
  <c r="C1409" i="13"/>
  <c r="C1389" i="13"/>
  <c r="C1708" i="13"/>
  <c r="C1694" i="13"/>
  <c r="C1678" i="13"/>
  <c r="C1654" i="13"/>
  <c r="C1636" i="13"/>
  <c r="C1624" i="13"/>
  <c r="C1604" i="13"/>
  <c r="C1586" i="13"/>
  <c r="C1568" i="13"/>
  <c r="C1554" i="13"/>
  <c r="C1544" i="13"/>
  <c r="C1530" i="13"/>
  <c r="C1516" i="13"/>
  <c r="C1502" i="13"/>
  <c r="C1486" i="13"/>
  <c r="C1470" i="13"/>
  <c r="C1452" i="13"/>
  <c r="C1438" i="13"/>
  <c r="C1418" i="13"/>
  <c r="C1400" i="13"/>
  <c r="C1380" i="13"/>
  <c r="C1362" i="13"/>
  <c r="C1346" i="13"/>
  <c r="C1328" i="13"/>
  <c r="C1312" i="13"/>
  <c r="C1292" i="13"/>
  <c r="C1278" i="13"/>
  <c r="C1264" i="13"/>
  <c r="C1707" i="13"/>
  <c r="C1689" i="13"/>
  <c r="C1675" i="13"/>
  <c r="C1663" i="13"/>
  <c r="C1647" i="13"/>
  <c r="C1631" i="13"/>
  <c r="C1611" i="13"/>
  <c r="C1595" i="13"/>
  <c r="C1577" i="13"/>
  <c r="C1557" i="13"/>
  <c r="C1543" i="13"/>
  <c r="C1529" i="13"/>
  <c r="C1513" i="13"/>
  <c r="C1501" i="13"/>
  <c r="C1481" i="13"/>
  <c r="C1465" i="13"/>
  <c r="C1451" i="13"/>
  <c r="C1433" i="13"/>
  <c r="C1417" i="13"/>
  <c r="C1403" i="13"/>
  <c r="C1391" i="13"/>
  <c r="C1377" i="13"/>
  <c r="C1361" i="13"/>
  <c r="C1345" i="13"/>
  <c r="C1331" i="13"/>
  <c r="C1315" i="13"/>
  <c r="C1299" i="13"/>
  <c r="C1285" i="13"/>
  <c r="C1271" i="13"/>
  <c r="C1255" i="13"/>
  <c r="C1239" i="13"/>
  <c r="C1223" i="13"/>
  <c r="C1666" i="13"/>
  <c r="C1588" i="13"/>
  <c r="C1512" i="13"/>
  <c r="C1458" i="13"/>
  <c r="C1414" i="13"/>
  <c r="C1355" i="13"/>
  <c r="C1318" i="13"/>
  <c r="C1289" i="13"/>
  <c r="C1253" i="13"/>
  <c r="C1232" i="13"/>
  <c r="C1210" i="13"/>
  <c r="C1196" i="13"/>
  <c r="C1182" i="13"/>
  <c r="C1168" i="13"/>
  <c r="C1154" i="13"/>
  <c r="C1132" i="13"/>
  <c r="C1116" i="13"/>
  <c r="C1102" i="13"/>
  <c r="C1086" i="13"/>
  <c r="C1066" i="13"/>
  <c r="C1052" i="13"/>
  <c r="C1034" i="13"/>
  <c r="C1016" i="13"/>
  <c r="C1002" i="13"/>
  <c r="C986" i="13"/>
  <c r="C966" i="13"/>
  <c r="C948" i="13"/>
  <c r="C934" i="13"/>
  <c r="C918" i="13"/>
  <c r="C1710" i="13"/>
  <c r="C1650" i="13"/>
  <c r="C1606" i="13"/>
  <c r="C1528" i="13"/>
  <c r="C1454" i="13"/>
  <c r="C1382" i="13"/>
  <c r="C1352" i="13"/>
  <c r="C1317" i="13"/>
  <c r="C1294" i="13"/>
  <c r="C1252" i="13"/>
  <c r="C1230" i="13"/>
  <c r="C1207" i="13"/>
  <c r="C1191" i="13"/>
  <c r="C1177" i="13"/>
  <c r="C1679" i="13"/>
  <c r="C1613" i="13"/>
  <c r="C1555" i="13"/>
  <c r="C1485" i="13"/>
  <c r="C1423" i="13"/>
  <c r="C1690" i="13"/>
  <c r="C1620" i="13"/>
  <c r="C1552" i="13"/>
  <c r="C1498" i="13"/>
  <c r="C1434" i="13"/>
  <c r="C1358" i="13"/>
  <c r="C1288" i="13"/>
  <c r="C1685" i="13"/>
  <c r="C1627" i="13"/>
  <c r="C1553" i="13"/>
  <c r="C1497" i="13"/>
  <c r="C1431" i="13"/>
  <c r="C1373" i="13"/>
  <c r="C1311" i="13"/>
  <c r="C1251" i="13"/>
  <c r="C1566" i="13"/>
  <c r="C1347" i="13"/>
  <c r="C1226" i="13"/>
  <c r="C1164" i="13"/>
  <c r="C1100" i="13"/>
  <c r="C1028" i="13"/>
  <c r="C962" i="13"/>
  <c r="C1700" i="13"/>
  <c r="C1444" i="13"/>
  <c r="C1279" i="13"/>
  <c r="C1189" i="13"/>
  <c r="C1149" i="13"/>
  <c r="C1125" i="13"/>
  <c r="C1109" i="13"/>
  <c r="C1089" i="13"/>
  <c r="C1077" i="13"/>
  <c r="C1061" i="13"/>
  <c r="C1047" i="13"/>
  <c r="C1031" i="13"/>
  <c r="C1015" i="13"/>
  <c r="C999" i="13"/>
  <c r="C989" i="13"/>
  <c r="C971" i="13"/>
  <c r="C955" i="13"/>
  <c r="C937" i="13"/>
  <c r="C921" i="13"/>
  <c r="C907" i="13"/>
  <c r="C1706" i="13"/>
  <c r="C1662" i="13"/>
  <c r="C1614" i="13"/>
  <c r="C1574" i="13"/>
  <c r="C1488" i="13"/>
  <c r="C1406" i="13"/>
  <c r="C1375" i="13"/>
  <c r="C1343" i="13"/>
  <c r="C1314" i="13"/>
  <c r="C1276" i="13"/>
  <c r="C1250" i="13"/>
  <c r="C1229" i="13"/>
  <c r="C1212" i="13"/>
  <c r="C1194" i="13"/>
  <c r="C1174" i="13"/>
  <c r="C1156" i="13"/>
  <c r="C1142" i="13"/>
  <c r="C1128" i="13"/>
  <c r="C1112" i="13"/>
  <c r="C1094" i="13"/>
  <c r="C1082" i="13"/>
  <c r="C1068" i="13"/>
  <c r="C1050" i="13"/>
  <c r="C1036" i="13"/>
  <c r="C1022" i="13"/>
  <c r="C1006" i="13"/>
  <c r="C988" i="13"/>
  <c r="C972" i="13"/>
  <c r="C960" i="13"/>
  <c r="C946" i="13"/>
  <c r="C928" i="13"/>
  <c r="C914" i="13"/>
  <c r="C896" i="13"/>
  <c r="C1664" i="13"/>
  <c r="C1424" i="13"/>
  <c r="C1290" i="13"/>
  <c r="C1217" i="13"/>
  <c r="C1169" i="13"/>
  <c r="C1117" i="13"/>
  <c r="C1049" i="13"/>
  <c r="C1005" i="13"/>
  <c r="C943" i="13"/>
  <c r="C886" i="13"/>
  <c r="C869" i="13"/>
  <c r="C851" i="13"/>
  <c r="C841" i="13"/>
  <c r="C823" i="13"/>
  <c r="C807" i="13"/>
  <c r="C793" i="13"/>
  <c r="C779" i="13"/>
  <c r="C763" i="13"/>
  <c r="C747" i="13"/>
  <c r="C731" i="13"/>
  <c r="C717" i="13"/>
  <c r="C703" i="13"/>
  <c r="C689" i="13"/>
  <c r="C671" i="13"/>
  <c r="C655" i="13"/>
  <c r="C639" i="13"/>
  <c r="C621" i="13"/>
  <c r="C605" i="13"/>
  <c r="C595" i="13"/>
  <c r="C581" i="13"/>
  <c r="C563" i="13"/>
  <c r="C545" i="13"/>
  <c r="C1592" i="13"/>
  <c r="C1390" i="13"/>
  <c r="C1657" i="13"/>
  <c r="C1597" i="13"/>
  <c r="C1537" i="13"/>
  <c r="C1471" i="13"/>
  <c r="C1405" i="13"/>
  <c r="C1674" i="13"/>
  <c r="C1600" i="13"/>
  <c r="C1540" i="13"/>
  <c r="C1482" i="13"/>
  <c r="C1412" i="13"/>
  <c r="C1342" i="13"/>
  <c r="C1274" i="13"/>
  <c r="C1671" i="13"/>
  <c r="C1607" i="13"/>
  <c r="C1539" i="13"/>
  <c r="C1477" i="13"/>
  <c r="C1415" i="13"/>
  <c r="C1357" i="13"/>
  <c r="C1295" i="13"/>
  <c r="C1235" i="13"/>
  <c r="C1496" i="13"/>
  <c r="C1310" i="13"/>
  <c r="C1208" i="13"/>
  <c r="C1150" i="13"/>
  <c r="C1078" i="13"/>
  <c r="C1012" i="13"/>
  <c r="C944" i="13"/>
  <c r="C1644" i="13"/>
  <c r="C1376" i="13"/>
  <c r="C1246" i="13"/>
  <c r="C1175" i="13"/>
  <c r="C1147" i="13"/>
  <c r="C1121" i="13"/>
  <c r="C1105" i="13"/>
  <c r="C1085" i="13"/>
  <c r="C1073" i="13"/>
  <c r="C1059" i="13"/>
  <c r="C1041" i="13"/>
  <c r="C1027" i="13"/>
  <c r="C1007" i="13"/>
  <c r="C995" i="13"/>
  <c r="C985" i="13"/>
  <c r="C965" i="13"/>
  <c r="C951" i="13"/>
  <c r="C933" i="13"/>
  <c r="C919" i="13"/>
  <c r="C903" i="13"/>
  <c r="C1696" i="13"/>
  <c r="C1656" i="13"/>
  <c r="C1608" i="13"/>
  <c r="C1534" i="13"/>
  <c r="C1472" i="13"/>
  <c r="C1394" i="13"/>
  <c r="C1367" i="13"/>
  <c r="C1335" i="13"/>
  <c r="C1304" i="13"/>
  <c r="C1273" i="13"/>
  <c r="C1245" i="13"/>
  <c r="C1224" i="13"/>
  <c r="C1206" i="13"/>
  <c r="C1188" i="13"/>
  <c r="C1170" i="13"/>
  <c r="C1152" i="13"/>
  <c r="C1140" i="13"/>
  <c r="C1124" i="13"/>
  <c r="C1108" i="13"/>
  <c r="C1092" i="13"/>
  <c r="C1080" i="13"/>
  <c r="C1064" i="13"/>
  <c r="C1046" i="13"/>
  <c r="C1032" i="13"/>
  <c r="C1018" i="13"/>
  <c r="C1000" i="13"/>
  <c r="C984" i="13"/>
  <c r="C970" i="13"/>
  <c r="C956" i="13"/>
  <c r="C940" i="13"/>
  <c r="C924" i="13"/>
  <c r="C910" i="13"/>
  <c r="C892" i="13"/>
  <c r="C1626" i="13"/>
  <c r="C1372" i="13"/>
  <c r="C1275" i="13"/>
  <c r="C1211" i="13"/>
  <c r="C1159" i="13"/>
  <c r="C1107" i="13"/>
  <c r="C1043" i="13"/>
  <c r="C987" i="13"/>
  <c r="C927" i="13"/>
  <c r="C881" i="13"/>
  <c r="C865" i="13"/>
  <c r="C847" i="13"/>
  <c r="C837" i="13"/>
  <c r="C817" i="13"/>
  <c r="C805" i="13"/>
  <c r="C789" i="13"/>
  <c r="C775" i="13"/>
  <c r="C757" i="13"/>
  <c r="C743" i="13"/>
  <c r="C727" i="13"/>
  <c r="C713" i="13"/>
  <c r="C697" i="13"/>
  <c r="C683" i="13"/>
  <c r="C667" i="13"/>
  <c r="C651" i="13"/>
  <c r="C633" i="13"/>
  <c r="C617" i="13"/>
  <c r="C601" i="13"/>
  <c r="C593" i="13"/>
  <c r="C577" i="13"/>
  <c r="C559" i="13"/>
  <c r="C541" i="13"/>
  <c r="C1570" i="13"/>
  <c r="C1364" i="13"/>
  <c r="C1233" i="13"/>
  <c r="C1145" i="13"/>
  <c r="C1091" i="13"/>
  <c r="C1029" i="13"/>
  <c r="C945" i="13"/>
  <c r="C895" i="13"/>
  <c r="C874" i="13"/>
  <c r="C862" i="13"/>
  <c r="C850" i="13"/>
  <c r="C836" i="13"/>
  <c r="C814" i="13"/>
  <c r="C802" i="13"/>
  <c r="C788" i="13"/>
  <c r="C1709" i="13"/>
  <c r="C1641" i="13"/>
  <c r="C1583" i="13"/>
  <c r="C1519" i="13"/>
  <c r="C1453" i="13"/>
  <c r="C1387" i="13"/>
  <c r="C1652" i="13"/>
  <c r="C1582" i="13"/>
  <c r="C1526" i="13"/>
  <c r="C1466" i="13"/>
  <c r="C1392" i="13"/>
  <c r="C1324" i="13"/>
  <c r="C1260" i="13"/>
  <c r="C1659" i="13"/>
  <c r="C1589" i="13"/>
  <c r="C1525" i="13"/>
  <c r="C1463" i="13"/>
  <c r="C1399" i="13"/>
  <c r="C1341" i="13"/>
  <c r="C1283" i="13"/>
  <c r="C1219" i="13"/>
  <c r="C1432" i="13"/>
  <c r="C1280" i="13"/>
  <c r="C1192" i="13"/>
  <c r="C1130" i="13"/>
  <c r="C1062" i="13"/>
  <c r="C996" i="13"/>
  <c r="C930" i="13"/>
  <c r="C1584" i="13"/>
  <c r="C1344" i="13"/>
  <c r="C1225" i="13"/>
  <c r="C1163" i="13"/>
  <c r="C1137" i="13"/>
  <c r="C1115" i="13"/>
  <c r="C1099" i="13"/>
  <c r="C1081" i="13"/>
  <c r="C1069" i="13"/>
  <c r="C1055" i="13"/>
  <c r="C1037" i="13"/>
  <c r="C1023" i="13"/>
  <c r="C1003" i="13"/>
  <c r="C993" i="13"/>
  <c r="C981" i="13"/>
  <c r="C961" i="13"/>
  <c r="C947" i="13"/>
  <c r="C929" i="13"/>
  <c r="C917" i="13"/>
  <c r="C901" i="13"/>
  <c r="C1680" i="13"/>
  <c r="C1646" i="13"/>
  <c r="C1602" i="13"/>
  <c r="C1524" i="13"/>
  <c r="C1450" i="13"/>
  <c r="C1384" i="13"/>
  <c r="C1359" i="13"/>
  <c r="C1330" i="13"/>
  <c r="C1301" i="13"/>
  <c r="C1265" i="13"/>
  <c r="C1240" i="13"/>
  <c r="C1218" i="13"/>
  <c r="C1202" i="13"/>
  <c r="C1184" i="13"/>
  <c r="C1166" i="13"/>
  <c r="C1148" i="13"/>
  <c r="C1136" i="13"/>
  <c r="C1120" i="13"/>
  <c r="C1104" i="13"/>
  <c r="C1088" i="13"/>
  <c r="C1076" i="13"/>
  <c r="C1058" i="13"/>
  <c r="C1044" i="13"/>
  <c r="C1030" i="13"/>
  <c r="C1014" i="13"/>
  <c r="C998" i="13"/>
  <c r="C980" i="13"/>
  <c r="C968" i="13"/>
  <c r="C954" i="13"/>
  <c r="C936" i="13"/>
  <c r="C920" i="13"/>
  <c r="C906" i="13"/>
  <c r="C888" i="13"/>
  <c r="C1560" i="13"/>
  <c r="C1340" i="13"/>
  <c r="C1262" i="13"/>
  <c r="C1205" i="13"/>
  <c r="C1139" i="13"/>
  <c r="C1101" i="13"/>
  <c r="C1017" i="13"/>
  <c r="C959" i="13"/>
  <c r="C898" i="13"/>
  <c r="C875" i="13"/>
  <c r="C859" i="13"/>
  <c r="C845" i="13"/>
  <c r="C833" i="13"/>
  <c r="C815" i="13"/>
  <c r="C803" i="13"/>
  <c r="C785" i="13"/>
  <c r="C773" i="13"/>
  <c r="C753" i="13"/>
  <c r="C739" i="13"/>
  <c r="C725" i="13"/>
  <c r="C709" i="13"/>
  <c r="C695" i="13"/>
  <c r="C679" i="13"/>
  <c r="C663" i="13"/>
  <c r="C647" i="13"/>
  <c r="C629" i="13"/>
  <c r="C613" i="13"/>
  <c r="C599" i="13"/>
  <c r="C589" i="13"/>
  <c r="C573" i="13"/>
  <c r="C555" i="13"/>
  <c r="C539" i="13"/>
  <c r="C1520" i="13"/>
  <c r="C1332" i="13"/>
  <c r="C1201" i="13"/>
  <c r="C1119" i="13"/>
  <c r="C1071" i="13"/>
  <c r="C1013" i="13"/>
  <c r="C939" i="13"/>
  <c r="C890" i="13"/>
  <c r="C872" i="13"/>
  <c r="C860" i="13"/>
  <c r="C846" i="13"/>
  <c r="C832" i="13"/>
  <c r="C810" i="13"/>
  <c r="C800" i="13"/>
  <c r="C1625" i="13"/>
  <c r="C1704" i="13"/>
  <c r="C1448" i="13"/>
  <c r="C1643" i="13"/>
  <c r="C1385" i="13"/>
  <c r="C1398" i="13"/>
  <c r="C1048" i="13"/>
  <c r="C1309" i="13"/>
  <c r="C1113" i="13"/>
  <c r="C1051" i="13"/>
  <c r="C991" i="13"/>
  <c r="C925" i="13"/>
  <c r="C1634" i="13"/>
  <c r="C1378" i="13"/>
  <c r="C1257" i="13"/>
  <c r="C1180" i="13"/>
  <c r="C1118" i="13"/>
  <c r="C1054" i="13"/>
  <c r="C994" i="13"/>
  <c r="C932" i="13"/>
  <c r="C1468" i="13"/>
  <c r="C1123" i="13"/>
  <c r="C891" i="13"/>
  <c r="C829" i="13"/>
  <c r="C771" i="13"/>
  <c r="C705" i="13"/>
  <c r="C643" i="13"/>
  <c r="C585" i="13"/>
  <c r="C1430" i="13"/>
  <c r="C1155" i="13"/>
  <c r="C1039" i="13"/>
  <c r="C913" i="13"/>
  <c r="C864" i="13"/>
  <c r="C840" i="13"/>
  <c r="C804" i="13"/>
  <c r="C778" i="13"/>
  <c r="C760" i="13"/>
  <c r="C746" i="13"/>
  <c r="C730" i="13"/>
  <c r="C716" i="13"/>
  <c r="C702" i="13"/>
  <c r="C682" i="13"/>
  <c r="C666" i="13"/>
  <c r="C654" i="13"/>
  <c r="C638" i="13"/>
  <c r="C620" i="13"/>
  <c r="C604" i="13"/>
  <c r="C592" i="13"/>
  <c r="C576" i="13"/>
  <c r="C558" i="13"/>
  <c r="C1692" i="13"/>
  <c r="C1436" i="13"/>
  <c r="C1249" i="13"/>
  <c r="C1151" i="13"/>
  <c r="C1067" i="13"/>
  <c r="C979" i="13"/>
  <c r="C915" i="13"/>
  <c r="C889" i="13"/>
  <c r="C871" i="13"/>
  <c r="C857" i="13"/>
  <c r="C835" i="13"/>
  <c r="C821" i="13"/>
  <c r="C801" i="13"/>
  <c r="C787" i="13"/>
  <c r="C767" i="13"/>
  <c r="C755" i="13"/>
  <c r="C737" i="13"/>
  <c r="C719" i="13"/>
  <c r="C701" i="13"/>
  <c r="C685" i="13"/>
  <c r="C669" i="13"/>
  <c r="C653" i="13"/>
  <c r="C637" i="13"/>
  <c r="C625" i="13"/>
  <c r="C607" i="13"/>
  <c r="C583" i="13"/>
  <c r="C567" i="13"/>
  <c r="C553" i="13"/>
  <c r="C1462" i="13"/>
  <c r="C1009" i="13"/>
  <c r="C866" i="13"/>
  <c r="C818" i="13"/>
  <c r="C750" i="13"/>
  <c r="C656" i="13"/>
  <c r="C602" i="13"/>
  <c r="C535" i="13"/>
  <c r="C523" i="13"/>
  <c r="C511" i="13"/>
  <c r="C491" i="13"/>
  <c r="C477" i="13"/>
  <c r="C459" i="13"/>
  <c r="C445" i="13"/>
  <c r="C429" i="13"/>
  <c r="C411" i="13"/>
  <c r="C395" i="13"/>
  <c r="C379" i="13"/>
  <c r="C361" i="13"/>
  <c r="C343" i="13"/>
  <c r="C325" i="13"/>
  <c r="C311" i="13"/>
  <c r="C295" i="13"/>
  <c r="C281" i="13"/>
  <c r="C269" i="13"/>
  <c r="C249" i="13"/>
  <c r="C235" i="13"/>
  <c r="C219" i="13"/>
  <c r="C203" i="13"/>
  <c r="C189" i="13"/>
  <c r="C171" i="13"/>
  <c r="C155" i="13"/>
  <c r="C137" i="13"/>
  <c r="C113" i="13"/>
  <c r="C97" i="13"/>
  <c r="C81" i="13"/>
  <c r="C63" i="13"/>
  <c r="C1402" i="13"/>
  <c r="C1133" i="13"/>
  <c r="C878" i="13"/>
  <c r="C790" i="13"/>
  <c r="C710" i="13"/>
  <c r="C630" i="13"/>
  <c r="C578" i="13"/>
  <c r="C530" i="13"/>
  <c r="C514" i="13"/>
  <c r="C498" i="13"/>
  <c r="C484" i="13"/>
  <c r="C462" i="13"/>
  <c r="C1569" i="13"/>
  <c r="C1632" i="13"/>
  <c r="C1374" i="13"/>
  <c r="C1571" i="13"/>
  <c r="C1327" i="13"/>
  <c r="C1248" i="13"/>
  <c r="C982" i="13"/>
  <c r="C1203" i="13"/>
  <c r="C1095" i="13"/>
  <c r="C1033" i="13"/>
  <c r="C977" i="13"/>
  <c r="C911" i="13"/>
  <c r="C1580" i="13"/>
  <c r="C1351" i="13"/>
  <c r="C1234" i="13"/>
  <c r="C1160" i="13"/>
  <c r="C1098" i="13"/>
  <c r="C1040" i="13"/>
  <c r="C976" i="13"/>
  <c r="C916" i="13"/>
  <c r="C1329" i="13"/>
  <c r="C1075" i="13"/>
  <c r="C873" i="13"/>
  <c r="C811" i="13"/>
  <c r="C749" i="13"/>
  <c r="C691" i="13"/>
  <c r="C623" i="13"/>
  <c r="C569" i="13"/>
  <c r="C1321" i="13"/>
  <c r="C1103" i="13"/>
  <c r="C997" i="13"/>
  <c r="C885" i="13"/>
  <c r="C858" i="13"/>
  <c r="C820" i="13"/>
  <c r="C796" i="13"/>
  <c r="C770" i="13"/>
  <c r="C756" i="13"/>
  <c r="C742" i="13"/>
  <c r="C726" i="13"/>
  <c r="C712" i="13"/>
  <c r="C700" i="13"/>
  <c r="C678" i="13"/>
  <c r="C662" i="13"/>
  <c r="C650" i="13"/>
  <c r="C632" i="13"/>
  <c r="C616" i="13"/>
  <c r="C600" i="13"/>
  <c r="C588" i="13"/>
  <c r="C572" i="13"/>
  <c r="C554" i="13"/>
  <c r="C1598" i="13"/>
  <c r="C1396" i="13"/>
  <c r="C1228" i="13"/>
  <c r="C1131" i="13"/>
  <c r="C1057" i="13"/>
  <c r="C973" i="13"/>
  <c r="C909" i="13"/>
  <c r="C883" i="13"/>
  <c r="C867" i="13"/>
  <c r="C853" i="13"/>
  <c r="C831" i="13"/>
  <c r="C819" i="13"/>
  <c r="C799" i="13"/>
  <c r="C781" i="13"/>
  <c r="C765" i="13"/>
  <c r="C751" i="13"/>
  <c r="C733" i="13"/>
  <c r="C715" i="13"/>
  <c r="C699" i="13"/>
  <c r="C681" i="13"/>
  <c r="C665" i="13"/>
  <c r="C649" i="13"/>
  <c r="C635" i="13"/>
  <c r="C619" i="13"/>
  <c r="C603" i="13"/>
  <c r="C579" i="13"/>
  <c r="C565" i="13"/>
  <c r="C549" i="13"/>
  <c r="C1348" i="13"/>
  <c r="C953" i="13"/>
  <c r="C852" i="13"/>
  <c r="C808" i="13"/>
  <c r="C740" i="13"/>
  <c r="C640" i="13"/>
  <c r="C582" i="13"/>
  <c r="C531" i="13"/>
  <c r="C519" i="13"/>
  <c r="C505" i="13"/>
  <c r="C489" i="13"/>
  <c r="C473" i="13"/>
  <c r="C455" i="13"/>
  <c r="C441" i="13"/>
  <c r="C425" i="13"/>
  <c r="C407" i="13"/>
  <c r="C391" i="13"/>
  <c r="C375" i="13"/>
  <c r="C353" i="13"/>
  <c r="C339" i="13"/>
  <c r="C323" i="13"/>
  <c r="C307" i="13"/>
  <c r="C291" i="13"/>
  <c r="C279" i="13"/>
  <c r="C265" i="13"/>
  <c r="C247" i="13"/>
  <c r="C231" i="13"/>
  <c r="C215" i="13"/>
  <c r="C199" i="13"/>
  <c r="C183" i="13"/>
  <c r="C167" i="13"/>
  <c r="C151" i="13"/>
  <c r="C133" i="13"/>
  <c r="C109" i="13"/>
  <c r="C93" i="13"/>
  <c r="C77" i="13"/>
  <c r="C51" i="13"/>
  <c r="C1270" i="13"/>
  <c r="C1111" i="13"/>
  <c r="C848" i="13"/>
  <c r="C784" i="13"/>
  <c r="C672" i="13"/>
  <c r="C624" i="13"/>
  <c r="C556" i="13"/>
  <c r="C526" i="13"/>
  <c r="C510" i="13"/>
  <c r="C496" i="13"/>
  <c r="C480" i="13"/>
  <c r="C458" i="13"/>
  <c r="C1499" i="13"/>
  <c r="C1564" i="13"/>
  <c r="C1306" i="13"/>
  <c r="C1509" i="13"/>
  <c r="C1267" i="13"/>
  <c r="C1178" i="13"/>
  <c r="C912" i="13"/>
  <c r="C1161" i="13"/>
  <c r="C1079" i="13"/>
  <c r="C1019" i="13"/>
  <c r="C957" i="13"/>
  <c r="C897" i="13"/>
  <c r="C1504" i="13"/>
  <c r="C1322" i="13"/>
  <c r="C1216" i="13"/>
  <c r="C1146" i="13"/>
  <c r="C1084" i="13"/>
  <c r="C1026" i="13"/>
  <c r="C964" i="13"/>
  <c r="C900" i="13"/>
  <c r="C1238" i="13"/>
  <c r="C1011" i="13"/>
  <c r="C855" i="13"/>
  <c r="C797" i="13"/>
  <c r="C735" i="13"/>
  <c r="C675" i="13"/>
  <c r="C609" i="13"/>
  <c r="C551" i="13"/>
  <c r="C1254" i="13"/>
  <c r="C1097" i="13"/>
  <c r="C983" i="13"/>
  <c r="C880" i="13"/>
  <c r="C854" i="13"/>
  <c r="C816" i="13"/>
  <c r="C792" i="13"/>
  <c r="C768" i="13"/>
  <c r="C752" i="13"/>
  <c r="C738" i="13"/>
  <c r="C724" i="13"/>
  <c r="C708" i="13"/>
  <c r="C694" i="13"/>
  <c r="C674" i="13"/>
  <c r="C660" i="13"/>
  <c r="C646" i="13"/>
  <c r="C628" i="13"/>
  <c r="C612" i="13"/>
  <c r="C596" i="13"/>
  <c r="C584" i="13"/>
  <c r="C568" i="13"/>
  <c r="C550" i="13"/>
  <c r="C1576" i="13"/>
  <c r="C1356" i="13"/>
  <c r="C1197" i="13"/>
  <c r="C1093" i="13"/>
  <c r="C1035" i="13"/>
  <c r="C967" i="13"/>
  <c r="C902" i="13"/>
  <c r="C879" i="13"/>
  <c r="C863" i="13"/>
  <c r="C849" i="13"/>
  <c r="C827" i="13"/>
  <c r="C813" i="13"/>
  <c r="C795" i="13"/>
  <c r="C777" i="13"/>
  <c r="C761" i="13"/>
  <c r="C745" i="13"/>
  <c r="C729" i="13"/>
  <c r="C711" i="13"/>
  <c r="C693" i="13"/>
  <c r="C677" i="13"/>
  <c r="C661" i="13"/>
  <c r="C645" i="13"/>
  <c r="C631" i="13"/>
  <c r="C615" i="13"/>
  <c r="C591" i="13"/>
  <c r="C575" i="13"/>
  <c r="C561" i="13"/>
  <c r="C547" i="13"/>
  <c r="C1173" i="13"/>
  <c r="C882" i="13"/>
  <c r="C842" i="13"/>
  <c r="C794" i="13"/>
  <c r="C714" i="13"/>
  <c r="C634" i="13"/>
  <c r="C566" i="13"/>
  <c r="C529" i="13"/>
  <c r="C517" i="13"/>
  <c r="C501" i="13"/>
  <c r="C485" i="13"/>
  <c r="C467" i="13"/>
  <c r="C453" i="13"/>
  <c r="C437" i="13"/>
  <c r="C421" i="13"/>
  <c r="C403" i="13"/>
  <c r="C387" i="13"/>
  <c r="C371" i="13"/>
  <c r="C349" i="13"/>
  <c r="C335" i="13"/>
  <c r="C319" i="13"/>
  <c r="C303" i="13"/>
  <c r="C287" i="13"/>
  <c r="C277" i="13"/>
  <c r="C259" i="13"/>
  <c r="C243" i="13"/>
  <c r="C227" i="13"/>
  <c r="C211" i="13"/>
  <c r="C195" i="13"/>
  <c r="C179" i="13"/>
  <c r="C163" i="13"/>
  <c r="C145" i="13"/>
  <c r="C123" i="13"/>
  <c r="C105" i="13"/>
  <c r="C89" i="13"/>
  <c r="C73" i="13"/>
  <c r="C37" i="13"/>
  <c r="C1209" i="13"/>
  <c r="C963" i="13"/>
  <c r="C838" i="13"/>
  <c r="C772" i="13"/>
  <c r="C652" i="13"/>
  <c r="C614" i="13"/>
  <c r="C538" i="13"/>
  <c r="C522" i="13"/>
  <c r="C504" i="13"/>
  <c r="C494" i="13"/>
  <c r="C476" i="13"/>
  <c r="C452" i="13"/>
  <c r="C436" i="13"/>
  <c r="C420" i="13"/>
  <c r="C406" i="13"/>
  <c r="C390" i="13"/>
  <c r="C374" i="13"/>
  <c r="C360" i="13"/>
  <c r="C344" i="13"/>
  <c r="C332" i="13"/>
  <c r="C318" i="13"/>
  <c r="C1695" i="13"/>
  <c r="C1445" i="13"/>
  <c r="C1135" i="13"/>
  <c r="C1670" i="13"/>
  <c r="C1134" i="13"/>
  <c r="C884" i="13"/>
  <c r="C783" i="13"/>
  <c r="C1610" i="13"/>
  <c r="C868" i="13"/>
  <c r="C762" i="13"/>
  <c r="C704" i="13"/>
  <c r="C642" i="13"/>
  <c r="C580" i="13"/>
  <c r="C1313" i="13"/>
  <c r="C935" i="13"/>
  <c r="C839" i="13"/>
  <c r="C769" i="13"/>
  <c r="C707" i="13"/>
  <c r="C641" i="13"/>
  <c r="C571" i="13"/>
  <c r="C876" i="13"/>
  <c r="C618" i="13"/>
  <c r="C497" i="13"/>
  <c r="C433" i="13"/>
  <c r="C367" i="13"/>
  <c r="C299" i="13"/>
  <c r="C239" i="13"/>
  <c r="C175" i="13"/>
  <c r="C101" i="13"/>
  <c r="C1183" i="13"/>
  <c r="C636" i="13"/>
  <c r="C500" i="13"/>
  <c r="C444" i="13"/>
  <c r="C424" i="13"/>
  <c r="C402" i="13"/>
  <c r="C382" i="13"/>
  <c r="C364" i="13"/>
  <c r="C342" i="13"/>
  <c r="C324" i="13"/>
  <c r="C306" i="13"/>
  <c r="C290" i="13"/>
  <c r="C272" i="13"/>
  <c r="C252" i="13"/>
  <c r="C238" i="13"/>
  <c r="C222" i="13"/>
  <c r="C206" i="13"/>
  <c r="C188" i="13"/>
  <c r="C174" i="13"/>
  <c r="C158" i="13"/>
  <c r="C144" i="13"/>
  <c r="C130" i="13"/>
  <c r="C112" i="13"/>
  <c r="C96" i="13"/>
  <c r="C80" i="13"/>
  <c r="C64" i="13"/>
  <c r="C50" i="13"/>
  <c r="C1021" i="13"/>
  <c r="C754" i="13"/>
  <c r="C664" i="13"/>
  <c r="C564" i="13"/>
  <c r="C512" i="13"/>
  <c r="C486" i="13"/>
  <c r="C460" i="13"/>
  <c r="C434" i="13"/>
  <c r="C404" i="13"/>
  <c r="C372" i="13"/>
  <c r="C300" i="13"/>
  <c r="C278" i="13"/>
  <c r="C254" i="13"/>
  <c r="C200" i="13"/>
  <c r="C160" i="13"/>
  <c r="C126" i="13"/>
  <c r="C98" i="13"/>
  <c r="C68" i="13"/>
  <c r="C59" i="13"/>
  <c r="C1284" i="13"/>
  <c r="C1083" i="13"/>
  <c r="C893" i="13"/>
  <c r="C780" i="13"/>
  <c r="C722" i="13"/>
  <c r="C684" i="13"/>
  <c r="C610" i="13"/>
  <c r="C546" i="13"/>
  <c r="C525" i="13"/>
  <c r="C507" i="13"/>
  <c r="C493" i="13"/>
  <c r="C475" i="13"/>
  <c r="C461" i="13"/>
  <c r="C443" i="13"/>
  <c r="C427" i="13"/>
  <c r="C413" i="13"/>
  <c r="C397" i="13"/>
  <c r="C381" i="13"/>
  <c r="C365" i="13"/>
  <c r="C355" i="13"/>
  <c r="C337" i="13"/>
  <c r="C321" i="13"/>
  <c r="C305" i="13"/>
  <c r="C289" i="13"/>
  <c r="C267" i="13"/>
  <c r="C255" i="13"/>
  <c r="C237" i="13"/>
  <c r="C221" i="13"/>
  <c r="C205" i="13"/>
  <c r="C187" i="13"/>
  <c r="C173" i="13"/>
  <c r="C157" i="13"/>
  <c r="C143" i="13"/>
  <c r="C129" i="13"/>
  <c r="C119" i="13"/>
  <c r="C103" i="13"/>
  <c r="C87" i="13"/>
  <c r="C71" i="13"/>
  <c r="C57" i="13"/>
  <c r="C41" i="13"/>
  <c r="C1222" i="13"/>
  <c r="C856" i="13"/>
  <c r="C798" i="13"/>
  <c r="C692" i="13"/>
  <c r="C536" i="13"/>
  <c r="C506" i="13"/>
  <c r="C470" i="13"/>
  <c r="C438" i="13"/>
  <c r="C400" i="13"/>
  <c r="C368" i="13"/>
  <c r="C346" i="13"/>
  <c r="C320" i="13"/>
  <c r="C296" i="13"/>
  <c r="C256" i="13"/>
  <c r="C236" i="13"/>
  <c r="C212" i="13"/>
  <c r="C184" i="13"/>
  <c r="C156" i="13"/>
  <c r="C118" i="13"/>
  <c r="C86" i="13"/>
  <c r="C52" i="13"/>
  <c r="C43" i="13"/>
  <c r="C594" i="13"/>
  <c r="C383" i="13"/>
  <c r="C193" i="13"/>
  <c r="C736" i="13"/>
  <c r="C410" i="13"/>
  <c r="C348" i="13"/>
  <c r="C310" i="13"/>
  <c r="C258" i="13"/>
  <c r="C210" i="13"/>
  <c r="C162" i="13"/>
  <c r="C132" i="13"/>
  <c r="C84" i="13"/>
  <c r="C776" i="13"/>
  <c r="C570" i="13"/>
  <c r="C468" i="13"/>
  <c r="C380" i="13"/>
  <c r="C260" i="13"/>
  <c r="C138" i="13"/>
  <c r="C38" i="13"/>
  <c r="C786" i="13"/>
  <c r="C626" i="13"/>
  <c r="C509" i="13"/>
  <c r="C465" i="13"/>
  <c r="C415" i="13"/>
  <c r="C369" i="13"/>
  <c r="C309" i="13"/>
  <c r="C241" i="13"/>
  <c r="C191" i="13"/>
  <c r="C131" i="13"/>
  <c r="C91" i="13"/>
  <c r="C61" i="13"/>
  <c r="C812" i="13"/>
  <c r="C520" i="13"/>
  <c r="C408" i="13"/>
  <c r="C304" i="13"/>
  <c r="C220" i="13"/>
  <c r="C124" i="13"/>
  <c r="C56" i="13"/>
  <c r="C1439" i="13"/>
  <c r="C1642" i="13"/>
  <c r="C1065" i="13"/>
  <c r="C1440" i="13"/>
  <c r="C1072" i="13"/>
  <c r="C1179" i="13"/>
  <c r="C721" i="13"/>
  <c r="C1165" i="13"/>
  <c r="C844" i="13"/>
  <c r="C748" i="13"/>
  <c r="C688" i="13"/>
  <c r="C622" i="13"/>
  <c r="C562" i="13"/>
  <c r="C1187" i="13"/>
  <c r="C894" i="13"/>
  <c r="C825" i="13"/>
  <c r="C759" i="13"/>
  <c r="C687" i="13"/>
  <c r="C627" i="13"/>
  <c r="C557" i="13"/>
  <c r="C824" i="13"/>
  <c r="C560" i="13"/>
  <c r="C481" i="13"/>
  <c r="C417" i="13"/>
  <c r="C345" i="13"/>
  <c r="C283" i="13"/>
  <c r="C223" i="13"/>
  <c r="C159" i="13"/>
  <c r="C85" i="13"/>
  <c r="C899" i="13"/>
  <c r="C598" i="13"/>
  <c r="C488" i="13"/>
  <c r="C440" i="13"/>
  <c r="C416" i="13"/>
  <c r="C398" i="13"/>
  <c r="C378" i="13"/>
  <c r="C358" i="13"/>
  <c r="C338" i="13"/>
  <c r="C322" i="13"/>
  <c r="C302" i="13"/>
  <c r="C286" i="13"/>
  <c r="C268" i="13"/>
  <c r="C248" i="13"/>
  <c r="C234" i="13"/>
  <c r="C218" i="13"/>
  <c r="C202" i="13"/>
  <c r="C186" i="13"/>
  <c r="C170" i="13"/>
  <c r="C154" i="13"/>
  <c r="C140" i="13"/>
  <c r="C128" i="13"/>
  <c r="C108" i="13"/>
  <c r="C92" i="13"/>
  <c r="C76" i="13"/>
  <c r="C62" i="13"/>
  <c r="C46" i="13"/>
  <c r="C975" i="13"/>
  <c r="C728" i="13"/>
  <c r="C644" i="13"/>
  <c r="C548" i="13"/>
  <c r="C508" i="13"/>
  <c r="C478" i="13"/>
  <c r="C454" i="13"/>
  <c r="C426" i="13"/>
  <c r="C396" i="13"/>
  <c r="C350" i="13"/>
  <c r="C292" i="13"/>
  <c r="C274" i="13"/>
  <c r="C224" i="13"/>
  <c r="C194" i="13"/>
  <c r="C152" i="13"/>
  <c r="C120" i="13"/>
  <c r="C90" i="13"/>
  <c r="C66" i="13"/>
  <c r="C47" i="13"/>
  <c r="C1244" i="13"/>
  <c r="C1053" i="13"/>
  <c r="C834" i="13"/>
  <c r="C774" i="13"/>
  <c r="C706" i="13"/>
  <c r="C668" i="13"/>
  <c r="C590" i="13"/>
  <c r="C540" i="13"/>
  <c r="C521" i="13"/>
  <c r="C503" i="13"/>
  <c r="C487" i="13"/>
  <c r="C471" i="13"/>
  <c r="C457" i="13"/>
  <c r="C439" i="13"/>
  <c r="C423" i="13"/>
  <c r="C409" i="13"/>
  <c r="C393" i="13"/>
  <c r="C377" i="13"/>
  <c r="C363" i="13"/>
  <c r="C351" i="13"/>
  <c r="C333" i="13"/>
  <c r="C317" i="13"/>
  <c r="C301" i="13"/>
  <c r="C285" i="13"/>
  <c r="C263" i="13"/>
  <c r="C251" i="13"/>
  <c r="C233" i="13"/>
  <c r="C217" i="13"/>
  <c r="C201" i="13"/>
  <c r="C185" i="13"/>
  <c r="C169" i="13"/>
  <c r="C153" i="13"/>
  <c r="C139" i="13"/>
  <c r="C127" i="13"/>
  <c r="C115" i="13"/>
  <c r="C99" i="13"/>
  <c r="C83" i="13"/>
  <c r="C69" i="13"/>
  <c r="C53" i="13"/>
  <c r="C35" i="13"/>
  <c r="C1063" i="13"/>
  <c r="C830" i="13"/>
  <c r="C764" i="13"/>
  <c r="C680" i="13"/>
  <c r="C528" i="13"/>
  <c r="C490" i="13"/>
  <c r="C464" i="13"/>
  <c r="C430" i="13"/>
  <c r="C392" i="13"/>
  <c r="C362" i="13"/>
  <c r="C340" i="13"/>
  <c r="C316" i="13"/>
  <c r="C288" i="13"/>
  <c r="C250" i="13"/>
  <c r="C232" i="13"/>
  <c r="C204" i="13"/>
  <c r="C180" i="13"/>
  <c r="C142" i="13"/>
  <c r="C110" i="13"/>
  <c r="C78" i="13"/>
  <c r="C48" i="13"/>
  <c r="C720" i="13"/>
  <c r="C315" i="13"/>
  <c r="C117" i="13"/>
  <c r="C518" i="13"/>
  <c r="C428" i="13"/>
  <c r="C386" i="13"/>
  <c r="C328" i="13"/>
  <c r="C276" i="13"/>
  <c r="C226" i="13"/>
  <c r="C178" i="13"/>
  <c r="C116" i="13"/>
  <c r="C70" i="13"/>
  <c r="C36" i="13"/>
  <c r="C516" i="13"/>
  <c r="C442" i="13"/>
  <c r="C308" i="13"/>
  <c r="C208" i="13"/>
  <c r="C106" i="13"/>
  <c r="C1193" i="13"/>
  <c r="C732" i="13"/>
  <c r="C552" i="13"/>
  <c r="C495" i="13"/>
  <c r="C447" i="13"/>
  <c r="C401" i="13"/>
  <c r="C341" i="13"/>
  <c r="C293" i="13"/>
  <c r="C257" i="13"/>
  <c r="C209" i="13"/>
  <c r="C161" i="13"/>
  <c r="C107" i="13"/>
  <c r="C1298" i="13"/>
  <c r="C718" i="13"/>
  <c r="C474" i="13"/>
  <c r="C376" i="13"/>
  <c r="C326" i="13"/>
  <c r="C240" i="13"/>
  <c r="C164" i="13"/>
  <c r="C55" i="13"/>
  <c r="C1514" i="13"/>
  <c r="C1114" i="13"/>
  <c r="C1001" i="13"/>
  <c r="C1293" i="13"/>
  <c r="C1010" i="13"/>
  <c r="C949" i="13"/>
  <c r="C659" i="13"/>
  <c r="C1045" i="13"/>
  <c r="C806" i="13"/>
  <c r="C734" i="13"/>
  <c r="C670" i="13"/>
  <c r="C608" i="13"/>
  <c r="C544" i="13"/>
  <c r="C1087" i="13"/>
  <c r="C877" i="13"/>
  <c r="C809" i="13"/>
  <c r="C741" i="13"/>
  <c r="C673" i="13"/>
  <c r="C611" i="13"/>
  <c r="C543" i="13"/>
  <c r="C766" i="13"/>
  <c r="C527" i="13"/>
  <c r="C463" i="13"/>
  <c r="C399" i="13"/>
  <c r="C329" i="13"/>
  <c r="C273" i="13"/>
  <c r="C207" i="13"/>
  <c r="C141" i="13"/>
  <c r="C65" i="13"/>
  <c r="C826" i="13"/>
  <c r="C534" i="13"/>
  <c r="C466" i="13"/>
  <c r="C432" i="13"/>
  <c r="C414" i="13"/>
  <c r="C394" i="13"/>
  <c r="C370" i="13"/>
  <c r="C352" i="13"/>
  <c r="C334" i="13"/>
  <c r="C314" i="13"/>
  <c r="C298" i="13"/>
  <c r="C282" i="13"/>
  <c r="C264" i="13"/>
  <c r="C246" i="13"/>
  <c r="C230" i="13"/>
  <c r="C214" i="13"/>
  <c r="C198" i="13"/>
  <c r="C182" i="13"/>
  <c r="C166" i="13"/>
  <c r="C150" i="13"/>
  <c r="C136" i="13"/>
  <c r="C122" i="13"/>
  <c r="C104" i="13"/>
  <c r="C88" i="13"/>
  <c r="C72" i="13"/>
  <c r="C58" i="13"/>
  <c r="C42" i="13"/>
  <c r="C931" i="13"/>
  <c r="C698" i="13"/>
  <c r="C586" i="13"/>
  <c r="C532" i="13"/>
  <c r="C502" i="13"/>
  <c r="C472" i="13"/>
  <c r="C446" i="13"/>
  <c r="C418" i="13"/>
  <c r="C388" i="13"/>
  <c r="C330" i="13"/>
  <c r="C284" i="13"/>
  <c r="C266" i="13"/>
  <c r="C216" i="13"/>
  <c r="C176" i="13"/>
  <c r="C146" i="13"/>
  <c r="C114" i="13"/>
  <c r="C82" i="13"/>
  <c r="C44" i="13"/>
  <c r="C39" i="13"/>
  <c r="C1215" i="13"/>
  <c r="C969" i="13"/>
  <c r="C828" i="13"/>
  <c r="C758" i="13"/>
  <c r="C696" i="13"/>
  <c r="C648" i="13"/>
  <c r="C574" i="13"/>
  <c r="C537" i="13"/>
  <c r="C513" i="13"/>
  <c r="C499" i="13"/>
  <c r="C483" i="13"/>
  <c r="C469" i="13"/>
  <c r="C451" i="13"/>
  <c r="C435" i="13"/>
  <c r="C419" i="13"/>
  <c r="C405" i="13"/>
  <c r="C389" i="13"/>
  <c r="C373" i="13"/>
  <c r="C359" i="13"/>
  <c r="C347" i="13"/>
  <c r="C331" i="13"/>
  <c r="C313" i="13"/>
  <c r="C297" i="13"/>
  <c r="C275" i="13"/>
  <c r="C261" i="13"/>
  <c r="C245" i="13"/>
  <c r="C229" i="13"/>
  <c r="C213" i="13"/>
  <c r="C197" i="13"/>
  <c r="C181" i="13"/>
  <c r="C165" i="13"/>
  <c r="C149" i="13"/>
  <c r="C135" i="13"/>
  <c r="C125" i="13"/>
  <c r="C111" i="13"/>
  <c r="C95" i="13"/>
  <c r="C79" i="13"/>
  <c r="C67" i="13"/>
  <c r="C49" i="13"/>
  <c r="C1676" i="13"/>
  <c r="C887" i="13"/>
  <c r="C822" i="13"/>
  <c r="C744" i="13"/>
  <c r="C606" i="13"/>
  <c r="C524" i="13"/>
  <c r="C482" i="13"/>
  <c r="C456" i="13"/>
  <c r="C422" i="13"/>
  <c r="C384" i="13"/>
  <c r="C356" i="13"/>
  <c r="C336" i="13"/>
  <c r="C312" i="13"/>
  <c r="C270" i="13"/>
  <c r="C244" i="13"/>
  <c r="C228" i="13"/>
  <c r="C196" i="13"/>
  <c r="C172" i="13"/>
  <c r="C134" i="13"/>
  <c r="C102" i="13"/>
  <c r="C60" i="13"/>
  <c r="C40" i="13"/>
  <c r="C1703" i="13"/>
  <c r="C1508" i="13"/>
  <c r="C941" i="13"/>
  <c r="C1198" i="13"/>
  <c r="C950" i="13"/>
  <c r="C843" i="13"/>
  <c r="C597" i="13"/>
  <c r="C923" i="13"/>
  <c r="C782" i="13"/>
  <c r="C658" i="13"/>
  <c r="C1500" i="13"/>
  <c r="C1025" i="13"/>
  <c r="C861" i="13"/>
  <c r="C791" i="13"/>
  <c r="C723" i="13"/>
  <c r="C657" i="13"/>
  <c r="C587" i="13"/>
  <c r="C1127" i="13"/>
  <c r="C676" i="13"/>
  <c r="C515" i="13"/>
  <c r="C449" i="13"/>
  <c r="C253" i="13"/>
  <c r="C1484" i="13"/>
  <c r="C448" i="13"/>
  <c r="C366" i="13"/>
  <c r="C294" i="13"/>
  <c r="C242" i="13"/>
  <c r="C192" i="13"/>
  <c r="C148" i="13"/>
  <c r="C100" i="13"/>
  <c r="C54" i="13"/>
  <c r="C686" i="13"/>
  <c r="C492" i="13"/>
  <c r="C412" i="13"/>
  <c r="C280" i="13"/>
  <c r="C168" i="13"/>
  <c r="C74" i="13"/>
  <c r="C1658" i="13"/>
  <c r="C905" i="13"/>
  <c r="C690" i="13"/>
  <c r="C533" i="13"/>
  <c r="C479" i="13"/>
  <c r="C431" i="13"/>
  <c r="C385" i="13"/>
  <c r="C357" i="13"/>
  <c r="C327" i="13"/>
  <c r="C271" i="13"/>
  <c r="C225" i="13"/>
  <c r="C177" i="13"/>
  <c r="C147" i="13"/>
  <c r="C121" i="13"/>
  <c r="C75" i="13"/>
  <c r="C45" i="13"/>
  <c r="C870" i="13"/>
  <c r="C542" i="13"/>
  <c r="C450" i="13"/>
  <c r="C354" i="13"/>
  <c r="C262" i="13"/>
  <c r="C190" i="13"/>
  <c r="C94" i="13"/>
  <c r="C9" i="10"/>
  <c r="C19" i="6"/>
  <c r="Z4" i="18"/>
  <c r="AB4" i="18"/>
  <c r="C20" i="6"/>
  <c r="C20" i="10"/>
  <c r="C30" i="6"/>
  <c r="C14" i="6"/>
  <c r="AE4" i="18"/>
  <c r="C18" i="10"/>
  <c r="H4" i="18"/>
  <c r="C11" i="10"/>
  <c r="C21" i="6"/>
  <c r="R4" i="18"/>
  <c r="T4" i="18"/>
  <c r="C32" i="6"/>
  <c r="C13" i="10"/>
  <c r="J4" i="18"/>
  <c r="M4" i="18"/>
  <c r="C18" i="6"/>
  <c r="C15" i="10"/>
  <c r="D4" i="18"/>
  <c r="C31" i="6"/>
  <c r="C15" i="6"/>
  <c r="K4" i="18"/>
  <c r="Q4" i="18"/>
  <c r="V4" i="18"/>
  <c r="C16" i="10"/>
  <c r="C26" i="6"/>
  <c r="N4" i="18"/>
  <c r="P4" i="18"/>
  <c r="C28" i="6"/>
  <c r="AC4" i="18"/>
  <c r="C7" i="10"/>
  <c r="C17" i="6"/>
  <c r="C4" i="18"/>
  <c r="I4" i="18"/>
  <c r="C12" i="6"/>
  <c r="C24" i="6"/>
  <c r="U4" i="18"/>
  <c r="C25" i="6"/>
  <c r="X4" i="18"/>
  <c r="C17" i="10"/>
  <c r="C27" i="6"/>
  <c r="C11" i="6"/>
  <c r="AA4" i="18"/>
  <c r="C14" i="10"/>
  <c r="W4" i="18"/>
  <c r="C12" i="10"/>
  <c r="C22" i="6"/>
  <c r="AD4" i="18"/>
  <c r="E4" i="18"/>
  <c r="C16" i="6"/>
  <c r="C19" i="10"/>
  <c r="C29" i="6"/>
  <c r="C13" i="6"/>
  <c r="S4" i="18"/>
  <c r="Y4" i="18"/>
  <c r="G4" i="18"/>
  <c r="C23" i="6"/>
  <c r="L4" i="18"/>
  <c r="C8" i="10"/>
  <c r="O4" i="18"/>
  <c r="F4" i="18"/>
  <c r="B4" i="18"/>
  <c r="C10" i="10"/>
  <c r="F10" i="21" l="1"/>
  <c r="CT1" i="13"/>
  <c r="CS1" i="13"/>
  <c r="CR1" i="13"/>
  <c r="CQ1" i="13"/>
  <c r="C35" i="11"/>
  <c r="CR19" i="13"/>
  <c r="BE32" i="13"/>
  <c r="Y32" i="13"/>
  <c r="C67" i="19"/>
  <c r="C66" i="19"/>
  <c r="C16" i="19"/>
  <c r="A29" i="13"/>
  <c r="U31" i="13"/>
  <c r="T31" i="13"/>
  <c r="L39" i="22"/>
  <c r="I39" i="22"/>
  <c r="H39" i="22"/>
  <c r="E39" i="22"/>
  <c r="A39" i="22"/>
  <c r="A25" i="21"/>
  <c r="A41" i="22" s="1"/>
  <c r="CQ19" i="13"/>
  <c r="B5" i="11"/>
  <c r="CI1" i="13"/>
  <c r="CJ1" i="13"/>
  <c r="CK1" i="13"/>
  <c r="CL1" i="13"/>
  <c r="CM1" i="13"/>
  <c r="CN1" i="13"/>
  <c r="CO1" i="13"/>
  <c r="CP1" i="13"/>
  <c r="CI2" i="13"/>
  <c r="CI30" i="13" s="1"/>
  <c r="CJ2" i="13"/>
  <c r="CK2" i="13"/>
  <c r="CL2" i="13"/>
  <c r="CM2" i="13"/>
  <c r="CN2" i="13"/>
  <c r="CO2" i="13"/>
  <c r="CP2" i="13"/>
  <c r="CQ2" i="13"/>
  <c r="CJ3" i="13"/>
  <c r="CK3" i="13"/>
  <c r="CL3" i="13"/>
  <c r="CM3" i="13"/>
  <c r="CN3" i="13"/>
  <c r="CO3" i="13"/>
  <c r="CP3" i="13"/>
  <c r="CQ3" i="13"/>
  <c r="CI4" i="13"/>
  <c r="CJ4" i="13"/>
  <c r="CJ30" i="13" s="1"/>
  <c r="CK4" i="13"/>
  <c r="CL4" i="13"/>
  <c r="CM4" i="13"/>
  <c r="CN4" i="13"/>
  <c r="CO4" i="13"/>
  <c r="CP4" i="13"/>
  <c r="CQ4" i="13"/>
  <c r="CI5" i="13"/>
  <c r="CK5" i="13"/>
  <c r="CL5" i="13"/>
  <c r="CM5" i="13"/>
  <c r="CN5" i="13"/>
  <c r="CO5" i="13"/>
  <c r="CP5" i="13"/>
  <c r="CQ5" i="13"/>
  <c r="CI6" i="13"/>
  <c r="CJ6" i="13"/>
  <c r="CK6" i="13"/>
  <c r="CK30" i="13" s="1"/>
  <c r="CL6" i="13"/>
  <c r="CM6" i="13"/>
  <c r="CN6" i="13"/>
  <c r="CO6" i="13"/>
  <c r="CP6" i="13"/>
  <c r="CQ6" i="13"/>
  <c r="CI7" i="13"/>
  <c r="CJ7" i="13"/>
  <c r="CL7" i="13"/>
  <c r="CM7" i="13"/>
  <c r="CN7" i="13"/>
  <c r="CO7" i="13"/>
  <c r="CP7" i="13"/>
  <c r="CQ7" i="13"/>
  <c r="CI8" i="13"/>
  <c r="CJ8" i="13"/>
  <c r="CK8" i="13"/>
  <c r="CL8" i="13"/>
  <c r="CM8" i="13"/>
  <c r="CN8" i="13"/>
  <c r="CO8" i="13"/>
  <c r="CP8" i="13"/>
  <c r="CQ8" i="13"/>
  <c r="CI9" i="13"/>
  <c r="CJ9" i="13"/>
  <c r="CK9" i="13"/>
  <c r="CM9" i="13"/>
  <c r="CN9" i="13"/>
  <c r="CO9" i="13"/>
  <c r="CP9" i="13"/>
  <c r="CQ9" i="13"/>
  <c r="CI10" i="13"/>
  <c r="CJ10" i="13"/>
  <c r="CK10" i="13"/>
  <c r="CL10" i="13"/>
  <c r="CM10" i="13"/>
  <c r="CN10" i="13"/>
  <c r="CO10" i="13"/>
  <c r="CP10" i="13"/>
  <c r="CQ10" i="13"/>
  <c r="CI11" i="13"/>
  <c r="CJ11" i="13"/>
  <c r="CK11" i="13"/>
  <c r="CL11" i="13"/>
  <c r="CM11" i="13"/>
  <c r="CN11" i="13"/>
  <c r="CO11" i="13"/>
  <c r="CP11" i="13"/>
  <c r="CQ11" i="13"/>
  <c r="CI12" i="13"/>
  <c r="CJ12" i="13"/>
  <c r="CK12" i="13"/>
  <c r="CL12" i="13"/>
  <c r="CM12" i="13"/>
  <c r="CN12" i="13"/>
  <c r="CN30" i="13"/>
  <c r="CO12" i="13"/>
  <c r="CP12" i="13"/>
  <c r="CQ12" i="13"/>
  <c r="CI13" i="13"/>
  <c r="CJ13" i="13"/>
  <c r="CK13" i="13"/>
  <c r="CL13" i="13"/>
  <c r="CM13" i="13"/>
  <c r="CO13" i="13"/>
  <c r="CP13" i="13"/>
  <c r="CQ13" i="13"/>
  <c r="CI14" i="13"/>
  <c r="CJ14" i="13"/>
  <c r="CK14" i="13"/>
  <c r="CL14" i="13"/>
  <c r="CM14" i="13"/>
  <c r="CN14" i="13"/>
  <c r="CO14" i="13"/>
  <c r="CO30" i="13" s="1"/>
  <c r="CP14" i="13"/>
  <c r="CQ14" i="13"/>
  <c r="CI15" i="13"/>
  <c r="CJ15" i="13"/>
  <c r="CK15" i="13"/>
  <c r="CL15" i="13"/>
  <c r="CM15" i="13"/>
  <c r="CN15" i="13"/>
  <c r="CP15" i="13"/>
  <c r="CQ15" i="13"/>
  <c r="CI16" i="13"/>
  <c r="CJ16" i="13"/>
  <c r="CK16" i="13"/>
  <c r="CL16" i="13"/>
  <c r="CM16" i="13"/>
  <c r="CN16" i="13"/>
  <c r="CO16" i="13"/>
  <c r="CP16" i="13"/>
  <c r="CP30" i="13" s="1"/>
  <c r="CQ16" i="13"/>
  <c r="CI17" i="13"/>
  <c r="CJ17" i="13"/>
  <c r="CK17" i="13"/>
  <c r="CL17" i="13"/>
  <c r="CM17" i="13"/>
  <c r="CN17" i="13"/>
  <c r="CO17" i="13"/>
  <c r="CQ17" i="13"/>
  <c r="CI18" i="13"/>
  <c r="CJ18" i="13"/>
  <c r="CK18" i="13"/>
  <c r="CL18" i="13"/>
  <c r="CM18" i="13"/>
  <c r="CN18" i="13"/>
  <c r="CO18" i="13"/>
  <c r="CP18" i="13"/>
  <c r="CQ18" i="13"/>
  <c r="CI19" i="13"/>
  <c r="CJ19" i="13"/>
  <c r="CK19" i="13"/>
  <c r="CL19" i="13"/>
  <c r="CM19" i="13"/>
  <c r="CN19" i="13"/>
  <c r="CO19" i="13"/>
  <c r="CP19" i="13"/>
  <c r="CI28" i="13"/>
  <c r="CJ28" i="13"/>
  <c r="CK28" i="13"/>
  <c r="CL28" i="13"/>
  <c r="CM28" i="13"/>
  <c r="CN28" i="13"/>
  <c r="CO28" i="13"/>
  <c r="CP28" i="13"/>
  <c r="CQ28" i="13"/>
  <c r="CI29" i="13"/>
  <c r="CJ29" i="13"/>
  <c r="CK29" i="13"/>
  <c r="CK31" i="13"/>
  <c r="CL29" i="13"/>
  <c r="CM29" i="13"/>
  <c r="CN29" i="13"/>
  <c r="CO29" i="13"/>
  <c r="CO31" i="13"/>
  <c r="CP29" i="13"/>
  <c r="CL30" i="13"/>
  <c r="CI31" i="13"/>
  <c r="CJ31" i="13"/>
  <c r="CL31" i="13"/>
  <c r="CM31" i="13"/>
  <c r="CN31" i="13"/>
  <c r="CP31" i="13"/>
  <c r="A32" i="13"/>
  <c r="A1" i="18"/>
  <c r="A4" i="18"/>
  <c r="A1" i="8"/>
  <c r="A2" i="8"/>
  <c r="A1" i="5"/>
  <c r="A2" i="5"/>
  <c r="A1" i="10"/>
  <c r="A2" i="10"/>
  <c r="A1" i="6"/>
  <c r="A2" i="6"/>
  <c r="A1" i="11"/>
  <c r="B3" i="11"/>
  <c r="B4" i="11"/>
  <c r="B6" i="11"/>
  <c r="B7" i="11"/>
  <c r="C10" i="11"/>
  <c r="C11" i="11"/>
  <c r="C31" i="11"/>
  <c r="C32" i="11"/>
  <c r="C33" i="11"/>
  <c r="C34" i="11"/>
  <c r="C36" i="11"/>
  <c r="C37" i="11"/>
  <c r="C38" i="11"/>
  <c r="C39" i="11"/>
  <c r="C40" i="11"/>
  <c r="F8" i="19"/>
  <c r="C59" i="19"/>
  <c r="C62" i="19" s="1"/>
  <c r="C12" i="19"/>
  <c r="C13" i="19"/>
  <c r="C15" i="19"/>
  <c r="C17" i="19"/>
  <c r="C68" i="19"/>
  <c r="C69" i="19"/>
  <c r="C1" i="22"/>
  <c r="A2" i="22"/>
  <c r="F9" i="21"/>
  <c r="J2" i="21" s="1"/>
  <c r="A40" i="22"/>
  <c r="E40" i="22"/>
  <c r="H40" i="22"/>
  <c r="I40" i="22"/>
  <c r="C1" i="21"/>
  <c r="C2" i="21"/>
  <c r="E24" i="21"/>
  <c r="C60" i="19"/>
  <c r="C41" i="11"/>
  <c r="N30" i="13"/>
  <c r="J30" i="13"/>
  <c r="H29" i="13"/>
  <c r="K28" i="13"/>
  <c r="G28" i="13"/>
  <c r="N29" i="13"/>
  <c r="G30" i="13"/>
  <c r="Q28" i="13"/>
  <c r="R29" i="13"/>
  <c r="K29" i="13"/>
  <c r="O28" i="13"/>
  <c r="L29" i="13"/>
  <c r="I30" i="13"/>
  <c r="Q29" i="13"/>
  <c r="H30" i="13"/>
  <c r="P30" i="13"/>
  <c r="I29" i="13"/>
  <c r="I28" i="13"/>
  <c r="O30" i="13"/>
  <c r="J29" i="13"/>
  <c r="G29" i="13"/>
  <c r="N11" i="21"/>
  <c r="P28" i="13"/>
  <c r="F28" i="13"/>
  <c r="F30" i="13"/>
  <c r="R30" i="13"/>
  <c r="O29" i="13"/>
  <c r="Q30" i="13"/>
  <c r="L30" i="13"/>
  <c r="L28" i="13"/>
  <c r="N28" i="13"/>
  <c r="R28" i="13"/>
  <c r="H28" i="13"/>
  <c r="F29" i="13"/>
  <c r="K30" i="13"/>
  <c r="J28" i="13"/>
  <c r="P29" i="13"/>
  <c r="C21" i="11"/>
  <c r="BL33" i="13"/>
  <c r="D19" i="11"/>
  <c r="B20" i="11"/>
  <c r="D22" i="11"/>
  <c r="B19" i="11"/>
  <c r="C19" i="11"/>
  <c r="B38" i="11"/>
  <c r="CC33" i="13"/>
  <c r="X33" i="13"/>
  <c r="C23" i="11"/>
  <c r="B17" i="11"/>
  <c r="C18" i="11"/>
  <c r="BR33" i="13"/>
  <c r="B23" i="11"/>
  <c r="AG33" i="13"/>
  <c r="CD33" i="13"/>
  <c r="D17" i="11"/>
  <c r="AE33" i="13"/>
  <c r="D20" i="11"/>
  <c r="B18" i="11"/>
  <c r="P33" i="13"/>
  <c r="BW33" i="13"/>
  <c r="AM33" i="13"/>
  <c r="D21" i="11"/>
  <c r="AL33" i="13"/>
  <c r="C22" i="11"/>
  <c r="B22" i="11"/>
  <c r="AO33" i="13"/>
  <c r="C17" i="11"/>
  <c r="AQ33" i="13"/>
  <c r="D18" i="11"/>
  <c r="D23" i="11"/>
  <c r="BO33" i="13"/>
  <c r="AZ33" i="13"/>
  <c r="V33" i="13"/>
  <c r="B21" i="11"/>
  <c r="R33" i="13"/>
  <c r="C20" i="11"/>
  <c r="BQ33" i="13"/>
  <c r="B33" i="11"/>
  <c r="BV33" i="13"/>
  <c r="L33" i="13"/>
  <c r="C63" i="19" l="1"/>
  <c r="C61" i="19"/>
  <c r="CM30" i="13"/>
  <c r="C65" i="19"/>
  <c r="C2" i="22"/>
  <c r="C64" i="19"/>
  <c r="CM32" i="13"/>
  <c r="CM34" i="13" s="1"/>
  <c r="CO32" i="13"/>
  <c r="CO34" i="13" s="1"/>
  <c r="CI32" i="13"/>
  <c r="CI34" i="13" s="1"/>
  <c r="CK32" i="13"/>
  <c r="CK34" i="13" s="1"/>
  <c r="CL32" i="13"/>
  <c r="CL34" i="13" s="1"/>
  <c r="CP32" i="13"/>
  <c r="CP34" i="13" s="1"/>
  <c r="CJ32" i="13"/>
  <c r="CJ34" i="13" s="1"/>
  <c r="CQ29" i="13"/>
  <c r="CQ31" i="13"/>
  <c r="CQ30" i="13"/>
  <c r="A27" i="11"/>
  <c r="CN32" i="13"/>
  <c r="CN34" i="13" s="1"/>
  <c r="A5" i="21"/>
  <c r="J2" i="22"/>
  <c r="H24" i="21"/>
  <c r="L32" i="13"/>
  <c r="L31" i="13"/>
  <c r="P32" i="13"/>
  <c r="P31" i="13"/>
  <c r="R31" i="13"/>
  <c r="R32" i="13"/>
  <c r="B40" i="11"/>
  <c r="N33" i="13"/>
  <c r="J33" i="13"/>
  <c r="AY33" i="13"/>
  <c r="AV33" i="13"/>
  <c r="E33" i="13"/>
  <c r="BG33" i="13"/>
  <c r="AU33" i="13"/>
  <c r="BF33" i="13"/>
  <c r="I33" i="13"/>
  <c r="AH33" i="13"/>
  <c r="AS33" i="13"/>
  <c r="BH33" i="13"/>
  <c r="AB33" i="13"/>
  <c r="AI33" i="13"/>
  <c r="BZ33" i="13"/>
  <c r="CB33" i="13"/>
  <c r="B39" i="11"/>
  <c r="AP33" i="13"/>
  <c r="B35" i="11"/>
  <c r="BT33" i="13"/>
  <c r="BY33" i="13"/>
  <c r="B37" i="11"/>
  <c r="Q33" i="13"/>
  <c r="AT33" i="13"/>
  <c r="Z33" i="13"/>
  <c r="AR33" i="13"/>
  <c r="H33" i="13"/>
  <c r="O33" i="13"/>
  <c r="BP33" i="13"/>
  <c r="BB33" i="13"/>
  <c r="B31" i="11"/>
  <c r="U33" i="13"/>
  <c r="A33" i="13"/>
  <c r="BX33" i="13"/>
  <c r="AK33" i="13"/>
  <c r="B34" i="11"/>
  <c r="BI33" i="13"/>
  <c r="AW33" i="13"/>
  <c r="BC33" i="13"/>
  <c r="AN33" i="13"/>
  <c r="AF33" i="13"/>
  <c r="CA33" i="13"/>
  <c r="BA33" i="13"/>
  <c r="B36" i="11"/>
  <c r="AC33" i="13"/>
  <c r="K33" i="13"/>
  <c r="AJ33" i="13"/>
  <c r="BJ33" i="13"/>
  <c r="BK33" i="13"/>
  <c r="BU33" i="13"/>
  <c r="T33" i="13"/>
  <c r="F33" i="13"/>
  <c r="BD33" i="13"/>
  <c r="B32" i="11"/>
  <c r="W33" i="13"/>
  <c r="BM33" i="13"/>
  <c r="Y33" i="13"/>
  <c r="BS33" i="13"/>
  <c r="AX33" i="13"/>
  <c r="BE33" i="13"/>
  <c r="S33" i="13"/>
  <c r="AA33" i="13"/>
  <c r="G33" i="13"/>
  <c r="AD33" i="13"/>
  <c r="BN33" i="13"/>
  <c r="K31" i="13" l="1"/>
  <c r="K32" i="13"/>
  <c r="I32" i="13"/>
  <c r="I31" i="13"/>
  <c r="H30" i="11"/>
  <c r="Q31" i="13"/>
  <c r="Q32" i="13"/>
  <c r="CQ32" i="13"/>
  <c r="F32" i="13"/>
  <c r="F31" i="13"/>
  <c r="O31" i="13"/>
  <c r="O32" i="13"/>
  <c r="G32" i="13"/>
  <c r="G31" i="13"/>
  <c r="H32" i="13"/>
  <c r="H31" i="13"/>
  <c r="J31" i="13"/>
  <c r="J32" i="13"/>
  <c r="N31" i="13"/>
  <c r="N32" i="13"/>
</calcChain>
</file>

<file path=xl/comments1.xml><?xml version="1.0" encoding="utf-8"?>
<comments xmlns="http://schemas.openxmlformats.org/spreadsheetml/2006/main">
  <authors>
    <author>Quitschalle</author>
    <author>pottbr01</author>
  </authors>
  <commentList>
    <comment ref="B9" authorId="0" shapeId="0">
      <text>
        <r>
          <rPr>
            <sz val="10"/>
            <color indexed="81"/>
            <rFont val="Tahoma"/>
            <family val="2"/>
          </rPr>
          <t>CDB Documentnumber
- filled automatically, if CDB document --</t>
        </r>
      </text>
    </comment>
    <comment ref="F9" authorId="0" shapeId="0">
      <text>
        <r>
          <rPr>
            <sz val="10"/>
            <color indexed="81"/>
            <rFont val="Tahoma"/>
            <family val="2"/>
          </rPr>
          <t>CDB Documentnumber
- filled automatically, if CDB document -</t>
        </r>
      </text>
    </comment>
    <comment ref="B10" authorId="0" shapeId="0">
      <text>
        <r>
          <rPr>
            <sz val="10"/>
            <color indexed="81"/>
            <rFont val="Tahoma"/>
            <family val="2"/>
          </rPr>
          <t>CDB Documentindex
- filled automatically, if CDB document -</t>
        </r>
      </text>
    </comment>
    <comment ref="F10" authorId="0" shapeId="0">
      <text>
        <r>
          <rPr>
            <sz val="10"/>
            <color indexed="81"/>
            <rFont val="Tahoma"/>
            <family val="2"/>
          </rPr>
          <t>CDB Documentindex
- filled automatically, if CDB document -</t>
        </r>
      </text>
    </comment>
    <comment ref="F12" authorId="1" shapeId="0">
      <text>
        <r>
          <rPr>
            <b/>
            <sz val="8"/>
            <color indexed="81"/>
            <rFont val="Tahoma"/>
            <family val="2"/>
          </rPr>
          <t>KOSTAL:</t>
        </r>
        <r>
          <rPr>
            <sz val="8"/>
            <color indexed="81"/>
            <rFont val="Tahoma"/>
            <family val="2"/>
          </rPr>
          <t xml:space="preserve">
Use the field „Status“ for automatic 
report to the WP-Matrix</t>
        </r>
      </text>
    </comment>
    <comment ref="B13" authorId="0" shapeId="0">
      <text>
        <r>
          <rPr>
            <sz val="10"/>
            <color indexed="81"/>
            <rFont val="Tahoma"/>
            <family val="2"/>
          </rPr>
          <t>Summation of rule breaches</t>
        </r>
      </text>
    </comment>
  </commentList>
</comments>
</file>

<file path=xl/comments2.xml><?xml version="1.0" encoding="utf-8"?>
<comments xmlns="http://schemas.openxmlformats.org/spreadsheetml/2006/main">
  <authors>
    <author>Quitschalle</author>
  </authors>
  <commentList>
    <comment ref="C55" authorId="0" shapeId="0">
      <text>
        <r>
          <rPr>
            <b/>
            <sz val="8"/>
            <color indexed="81"/>
            <rFont val="Tahoma"/>
            <family val="2"/>
          </rPr>
          <t>Quitschalle:</t>
        </r>
        <r>
          <rPr>
            <sz val="8"/>
            <color indexed="81"/>
            <rFont val="Tahoma"/>
            <family val="2"/>
          </rPr>
          <t xml:space="preserve">
Only one apostrophe should be placed here.
So a project without subprojects is selected.</t>
        </r>
      </text>
    </comment>
  </commentList>
</comments>
</file>

<file path=xl/comments3.xml><?xml version="1.0" encoding="utf-8"?>
<comments xmlns="http://schemas.openxmlformats.org/spreadsheetml/2006/main">
  <authors>
    <author>Annja Pottbrock</author>
    <author>Quitschalle</author>
  </authors>
  <commentList>
    <comment ref="E28" authorId="0" shapeId="0">
      <text>
        <r>
          <rPr>
            <sz val="10"/>
            <color indexed="81"/>
            <rFont val="Tahoma"/>
            <family val="2"/>
          </rPr>
          <t>limit according to
RL_04-80-182</t>
        </r>
      </text>
    </comment>
    <comment ref="E29" authorId="0" shapeId="0">
      <text>
        <r>
          <rPr>
            <sz val="10"/>
            <color indexed="81"/>
            <rFont val="Tahoma"/>
            <family val="2"/>
          </rPr>
          <t>limit according to
RL_04-80-182</t>
        </r>
      </text>
    </comment>
    <comment ref="E30" authorId="0" shapeId="0">
      <text>
        <r>
          <rPr>
            <sz val="10"/>
            <color indexed="81"/>
            <rFont val="Tahoma"/>
            <family val="2"/>
          </rPr>
          <t>limit according to
RL_04-80-182</t>
        </r>
      </text>
    </comment>
    <comment ref="CH32" authorId="0" shapeId="0">
      <text>
        <r>
          <rPr>
            <sz val="10"/>
            <color indexed="81"/>
            <rFont val="Tahoma"/>
            <family val="2"/>
          </rPr>
          <t>%NIO = 
number of functions which are 
higher or lower than HIS limits [row 22]
in relationship to the
total number of functions 
in this list (row 28 to the end of the list) [row 24]
in percent</t>
        </r>
      </text>
    </comment>
    <comment ref="BW33" authorId="0" shapeId="0">
      <text>
        <r>
          <rPr>
            <b/>
            <sz val="8"/>
            <color indexed="81"/>
            <rFont val="Tahoma"/>
            <family val="2"/>
          </rPr>
          <t>Annja Pottbrock:</t>
        </r>
        <r>
          <rPr>
            <sz val="8"/>
            <color indexed="81"/>
            <rFont val="Tahoma"/>
            <family val="2"/>
          </rPr>
          <t xml:space="preserve">
deleted next column STMT ==&gt; STST3</t>
        </r>
      </text>
    </comment>
    <comment ref="CH33" authorId="0" shapeId="0">
      <text>
        <r>
          <rPr>
            <sz val="10"/>
            <color indexed="81"/>
            <rFont val="Tahoma"/>
            <family val="2"/>
          </rPr>
          <t>RL_04-80-182:
"The relative amount of functions exceeding the HIS-limits must not exceed the %NIO limit"
'NIO' (nicht in Ordnung) means 'not OK'</t>
        </r>
      </text>
    </comment>
    <comment ref="A34" authorId="1" shapeId="0">
      <text>
        <r>
          <rPr>
            <b/>
            <sz val="8"/>
            <color indexed="81"/>
            <rFont val="Tahoma"/>
            <family val="2"/>
          </rPr>
          <t>Quitschalle:</t>
        </r>
        <r>
          <rPr>
            <sz val="8"/>
            <color indexed="81"/>
            <rFont val="Tahoma"/>
            <family val="2"/>
          </rPr>
          <t xml:space="preserve">
doppelklicken auf den Dateinamen öffnet den Texteditor und springt an die Funktion</t>
        </r>
      </text>
    </comment>
    <comment ref="CH34" authorId="0" shapeId="0">
      <text>
        <r>
          <rPr>
            <sz val="8"/>
            <color indexed="81"/>
            <rFont val="Tahoma"/>
            <family val="2"/>
          </rPr>
          <t xml:space="preserve">0 : 
metric of the project is OK, 
no exceeding of the NIO limit
1 :
problem with this metric of the project, 
exceeding of the NIO limit
</t>
        </r>
      </text>
    </comment>
  </commentList>
</comments>
</file>

<file path=xl/comments4.xml><?xml version="1.0" encoding="utf-8"?>
<comments xmlns="http://schemas.openxmlformats.org/spreadsheetml/2006/main">
  <authors>
    <author>Quitschalle</author>
  </authors>
  <commentList>
    <comment ref="A112" authorId="0" shapeId="0">
      <text>
        <r>
          <rPr>
            <b/>
            <sz val="8"/>
            <color indexed="81"/>
            <rFont val="Tahoma"/>
            <family val="2"/>
          </rPr>
          <t>Quitschalle:</t>
        </r>
        <r>
          <rPr>
            <sz val="8"/>
            <color indexed="81"/>
            <rFont val="Tahoma"/>
            <family val="2"/>
          </rPr>
          <t xml:space="preserve">
deaktiviert, da der Innovator das @-Zeichen als Trenner benutzt und die deutsche Sprach Umlaute enthält</t>
        </r>
      </text>
    </comment>
    <comment ref="A260" authorId="0" shapeId="0">
      <text>
        <r>
          <rPr>
            <b/>
            <sz val="8"/>
            <color indexed="81"/>
            <rFont val="Tahoma"/>
            <family val="2"/>
          </rPr>
          <t>Quitschalle:</t>
        </r>
        <r>
          <rPr>
            <sz val="8"/>
            <color indexed="81"/>
            <rFont val="Tahoma"/>
            <family val="2"/>
          </rPr>
          <t xml:space="preserve">
deaktiviert, da der RAM-Verbrauch ein wichtiges Kriterium ist und eine Steuerelektronik viele Bitfelder benötigt.
Alle Bitfelder sind vom Typ 'unsigned char'</t>
        </r>
      </text>
    </comment>
    <comment ref="A353" authorId="0" shapeId="0">
      <text>
        <r>
          <rPr>
            <b/>
            <sz val="8"/>
            <color indexed="81"/>
            <rFont val="Tahoma"/>
            <family val="2"/>
          </rPr>
          <t>Quitschalle:</t>
        </r>
        <r>
          <rPr>
            <sz val="8"/>
            <color indexed="81"/>
            <rFont val="Tahoma"/>
            <family val="2"/>
          </rPr>
          <t xml:space="preserve">
deaktiviert, der Innovator zu jeder Struktur ein Typdef mit gleichem Namen anlegt</t>
        </r>
      </text>
    </comment>
    <comment ref="A368" authorId="0" shapeId="0">
      <text>
        <r>
          <rPr>
            <b/>
            <sz val="8"/>
            <color indexed="81"/>
            <rFont val="Tahoma"/>
            <family val="2"/>
          </rPr>
          <t>Quitschalle:</t>
        </r>
        <r>
          <rPr>
            <sz val="8"/>
            <color indexed="81"/>
            <rFont val="Tahoma"/>
            <family val="2"/>
          </rPr>
          <t xml:space="preserve">
(nur für extended) deaktiviert, da die 6.1-Regel der Namensgebung z.Zt. Aufwendig umzusetzen wäre</t>
        </r>
      </text>
    </comment>
    <comment ref="A369" authorId="0" shapeId="0">
      <text>
        <r>
          <rPr>
            <b/>
            <sz val="8"/>
            <color indexed="81"/>
            <rFont val="Tahoma"/>
            <family val="2"/>
          </rPr>
          <t>Quitschalle:</t>
        </r>
        <r>
          <rPr>
            <sz val="8"/>
            <color indexed="81"/>
            <rFont val="Tahoma"/>
            <family val="2"/>
          </rPr>
          <t xml:space="preserve">
(nur für extended) deaktiviert, da die 6.1-Regel der Namensgebung z.Zt. Aufwendig umzusetzen wäre</t>
        </r>
      </text>
    </comment>
  </commentList>
</comments>
</file>

<file path=xl/sharedStrings.xml><?xml version="1.0" encoding="utf-8"?>
<sst xmlns="http://schemas.openxmlformats.org/spreadsheetml/2006/main" count="33773" uniqueCount="6911">
  <si>
    <t>Recoverable dataflow problem. Analysis continues. Please inform Programming Research.</t>
  </si>
  <si>
    <t>[C99] Use of ll for conversion specifier.</t>
  </si>
  <si>
    <t>[S] String literal is not terminated. A trigraph has been used in the construction of an escape sequence.</t>
  </si>
  <si>
    <t>[S] String literal is not terminated. A backslash character has been used to define an escape sequence.</t>
  </si>
  <si>
    <t>[S] String literal is not terminated.</t>
  </si>
  <si>
    <t>[S] Comment open at end of translation unit.</t>
  </si>
  <si>
    <t>The result of an assignment is being used in an arithmetic operation or another assigning operation.</t>
  </si>
  <si>
    <t>Address of local static object exported using a function parameter.</t>
  </si>
  <si>
    <t>File scope static, '%s', is never modified. It could be declared const.</t>
  </si>
  <si>
    <t>Declarations precede the first label in this 'switch' construct.</t>
  </si>
  <si>
    <t>Definite truncation of positive integer value during implicit conversion to a smaller unsigned type.</t>
  </si>
  <si>
    <t>Apparent truncation of positive integer value during implicit conversion to a smaller unsigned type.</t>
  </si>
  <si>
    <t>Truncation of bits in an unsigned left shift operation on a constant value.</t>
  </si>
  <si>
    <t>Wraparound past zero in unsigned subtraction of constant operands.</t>
  </si>
  <si>
    <t>Wraparound past zero in unsigned addition of constant operands.</t>
  </si>
  <si>
    <t>[U] The '#include' preprocessor directive should be followed by &lt; h-char-sequence&gt; or "s-char-sequence".</t>
  </si>
  <si>
    <t>[L] '#include "%s"' causes nesting to exceed 8 levels - program is non-conforming.</t>
  </si>
  <si>
    <t xml:space="preserve">Program difficulty                        </t>
  </si>
  <si>
    <t xml:space="preserve">Number of external variables declared     </t>
  </si>
  <si>
    <t>long value returned from double %s().</t>
  </si>
  <si>
    <t>long value returned from long double %s().</t>
  </si>
  <si>
    <t>unsigned long value returned from char %s().</t>
  </si>
  <si>
    <t>unsigned long value returned from signed char %s().</t>
  </si>
  <si>
    <t xml:space="preserve">Shannon information content(bits)         </t>
  </si>
  <si>
    <t xml:space="preserve">Number of statements in function          </t>
  </si>
  <si>
    <t xml:space="preserve">Number of function calls                  </t>
  </si>
  <si>
    <t xml:space="preserve">Embedded total months                     </t>
  </si>
  <si>
    <t>Static function '%s()' is not used within this translation unit.</t>
  </si>
  <si>
    <t>[C] 'sizeof' cannot be applied to an object of unknown size.</t>
  </si>
  <si>
    <t>[C] Only scalar expressions may be cast to other types.</t>
  </si>
  <si>
    <t>long long value returned from unsigned char %s().</t>
  </si>
  <si>
    <t>1.1</t>
  </si>
  <si>
    <t>REFERENCE - ISO:C99-6.4.9 Comments</t>
  </si>
  <si>
    <t>QACResultSup.qar</t>
  </si>
  <si>
    <t>Suppressed Message Result File</t>
  </si>
  <si>
    <t>Parameter identifiers in function definition differ from those in the function prototype.</t>
  </si>
  <si>
    <t>MISRA Rule 074</t>
  </si>
  <si>
    <t>Macro parameter not enclosed in ().</t>
  </si>
  <si>
    <t>MISRA Rule 096</t>
  </si>
  <si>
    <t>Macro body not enclosed in ().</t>
  </si>
  <si>
    <t xml:space="preserve">The time handling functions of library &lt;time.h&gt; shall not be used. </t>
  </si>
  <si>
    <t xml:space="preserve">Functions with no parameters shall be declared with parameter type void. </t>
  </si>
  <si>
    <t>Performing bitwise operation on enum values.</t>
  </si>
  <si>
    <t>Range of possible enum values suggests this test is always true.</t>
  </si>
  <si>
    <t>Range of possible enum values suggests this test is always false.</t>
  </si>
  <si>
    <t>Object of enum type being implicitly compared against zero, a non symbolic name.</t>
  </si>
  <si>
    <t>Object of enum type, not having a zero value, is being implicitly compared against zero.</t>
  </si>
  <si>
    <t>Floating point variables shall not be tested for exact equality or inequality.</t>
  </si>
  <si>
    <t>The parameter identifiers in the prototypes of these functions/function pointers are different.</t>
  </si>
  <si>
    <t>Identifiers in pre-processor directives should be defined before use.</t>
  </si>
  <si>
    <t>The identifier '%s' is not used in its scope and could be removed.</t>
  </si>
  <si>
    <t>The argument '%s' is not used in this function.</t>
  </si>
  <si>
    <t>MCM Rule 088</t>
  </si>
  <si>
    <t>A function should be used in preference to a function-like macro '%s'.</t>
  </si>
  <si>
    <t>A function-like macro shall not be 'called' without all of its arguments.</t>
  </si>
  <si>
    <t>Arguments to a function-like macro shall not contain tokens that look like pre-processing directives.</t>
  </si>
  <si>
    <t>MISRA-C:2004 Rule 08.08</t>
  </si>
  <si>
    <t>MISRA-C:2004 Rule 08.02</t>
  </si>
  <si>
    <t>MISRA-C:2004 Rule 05.02</t>
  </si>
  <si>
    <t>MISRA-C:2004 Rule 08.06</t>
  </si>
  <si>
    <t>MISRA-C:2004 Rule 10.01</t>
  </si>
  <si>
    <t>The "u" suffix shall always be appended to a hex constant.</t>
  </si>
  <si>
    <t>Argument passed is a numeric constant but an enum is expected.</t>
  </si>
  <si>
    <t>Assignment of a numeric constant to an enum..</t>
  </si>
  <si>
    <t>signed char value returned from long double %s().</t>
  </si>
  <si>
    <t>short value returned from char %s().</t>
  </si>
  <si>
    <t>MCM Rule 080</t>
  </si>
  <si>
    <t>MCM Rule 079</t>
  </si>
  <si>
    <t>MCM Rule 108</t>
  </si>
  <si>
    <t>MCM Rule 029</t>
  </si>
  <si>
    <t>MCM Rule 004</t>
  </si>
  <si>
    <t>MCM Rule 115</t>
  </si>
  <si>
    <t>MCM Rule 024</t>
  </si>
  <si>
    <t>MCM Rule 026</t>
  </si>
  <si>
    <t>[C] Duplicate definition of 'struct', 'union' or 'enum' tag '%s'.</t>
  </si>
  <si>
    <t>[U] Unknown flags used with 'o' conversion specifier, number %s.</t>
  </si>
  <si>
    <t>An unsigned value can never be less than zero - this test is always false.</t>
  </si>
  <si>
    <t>[C] Floating-point constant is too small for its type.</t>
  </si>
  <si>
    <t>MISRA-C:2004 Rule 14.08</t>
  </si>
  <si>
    <t>[U] Expression involves division by zero - this is undefined.</t>
  </si>
  <si>
    <t>[C] 'return' expression is not of arithmetic type.</t>
  </si>
  <si>
    <t>NIO limit exceeded</t>
  </si>
  <si>
    <t>[U] '%s()' has been declared with a non void return type but ends with an implicit 'return ;' statement.</t>
  </si>
  <si>
    <t>[C] 'return exp;' found in '%s()' whose return type is 'void'.</t>
  </si>
  <si>
    <t>long long value returned from signed char %s().</t>
  </si>
  <si>
    <t>This function argument may point to uninitialised data, but the receiving parameter is declared as a pointer to const.</t>
  </si>
  <si>
    <t>The operands of a logical &amp;&amp; or || operator shall be primary expressions</t>
  </si>
  <si>
    <t>Possible precedence confusion: extra parentheses are recommended here.</t>
  </si>
  <si>
    <t>long long value returned from unsigned short %s().</t>
  </si>
  <si>
    <t>long long value returned from int %s().</t>
  </si>
  <si>
    <t>long long value returned from unsigned int %s().</t>
  </si>
  <si>
    <t>long long value returned from long %s().</t>
  </si>
  <si>
    <t>long long value returned from unsigned long %s().</t>
  </si>
  <si>
    <t>short value returned from float %s().</t>
  </si>
  <si>
    <t>short value returned from double %s().</t>
  </si>
  <si>
    <t>short value returned from long double %s().</t>
  </si>
  <si>
    <t>Increment and decrement operators cannot be applied to objects with enumerated type in C++.</t>
  </si>
  <si>
    <t>In C, sizeof('c') == sizeof(int), but in C++, sizeof('c') == sizeof(char) == 1.</t>
  </si>
  <si>
    <t>The size of an enumerated constant is not guaranteed to be sizeof(int) in C++.</t>
  </si>
  <si>
    <t>Expression statement contains redundant operator at top level.</t>
  </si>
  <si>
    <t>Expression statement contains redundant cast at top level.</t>
  </si>
  <si>
    <t>signed char value returned from unsigned int %s().</t>
  </si>
  <si>
    <t>signed char value returned from unsigned long %s().</t>
  </si>
  <si>
    <t xml:space="preserve">Est. porting (programmer-days)            </t>
  </si>
  <si>
    <t>[L] Nesting of 'struct' or 'union' types exceeds 15 - program does not conform strictly to ISO:C90.</t>
  </si>
  <si>
    <t>[L] Size of object '%s' exceeds 32767 bytes - program does not conform strictly to ISO:C90.</t>
  </si>
  <si>
    <t>[C] Cannot initialize '%s' because it has unknown size.</t>
  </si>
  <si>
    <t>Function '%s' is declared using typedefs which are different to those in a previous declaration.</t>
  </si>
  <si>
    <t>Object '%s' defined in a header file.</t>
  </si>
  <si>
    <t>Source too complex. Please report this problem to Programming Research Technical Support.</t>
  </si>
  <si>
    <t>[C] Unary '+' requires arithmetic operand.</t>
  </si>
  <si>
    <t>All non-null statements shall have a side-effect.</t>
  </si>
  <si>
    <t>A double quote character in a character constant shall be preceded with a backslash character.</t>
  </si>
  <si>
    <t>Wraparound past zero in unsigned multiplication of constant operands.</t>
  </si>
  <si>
    <t>Macro argument expression may require parentheses.</t>
  </si>
  <si>
    <t>Unrecognized #pragma arguments '%s' This #pragma directive has been ignored.</t>
  </si>
  <si>
    <t>Null statement is located close to other code or comments.</t>
  </si>
  <si>
    <t>Null statement is obscured by code or comment on the same line.</t>
  </si>
  <si>
    <t>long long value returned from short %s().</t>
  </si>
  <si>
    <t>File Name</t>
  </si>
  <si>
    <t>QAC Version 5</t>
  </si>
  <si>
    <t>[U] Insufficient arguments to satisfy conversion specifier, number %s.</t>
  </si>
  <si>
    <t>Operand of logical ! operator is not an 'effectively Boolean' expression.</t>
  </si>
  <si>
    <t>[U] Same character occurs in scanset more than once.</t>
  </si>
  <si>
    <t>[S] Hex escape sequence must have at least one hex digit.</t>
  </si>
  <si>
    <t>[C] Escape sequence value must be in the representable range for 'unsigned char'.</t>
  </si>
  <si>
    <t xml:space="preserve">Semi-detached total months           </t>
  </si>
  <si>
    <t xml:space="preserve">Total preprocessed code lines        </t>
  </si>
  <si>
    <t xml:space="preserve">Total number of tokens used          </t>
  </si>
  <si>
    <t>This preprocessor directive has been ignored because it lies within a #pragma block. '#pragma %s' expected.</t>
  </si>
  <si>
    <t>Unable to write listing file.</t>
  </si>
  <si>
    <t>Function has been declared with an empty parameter list.</t>
  </si>
  <si>
    <t>[C] Array size is negative, or unrepresentable.</t>
  </si>
  <si>
    <t>Redundant braces found in initializer.</t>
  </si>
  <si>
    <t>Object of non-enum type is being assigned the value of an object of enum type.</t>
  </si>
  <si>
    <t>Function of non-enum type is returning the value of an object of enum type.</t>
  </si>
  <si>
    <t>MISRA-C:2004 Rule 20.01</t>
  </si>
  <si>
    <t>MISRA-C:2004 Rule 20.02</t>
  </si>
  <si>
    <t>MISRA-C:2004 Rule 20.03</t>
  </si>
  <si>
    <t>MISRA-C:2004 Rule 19.07</t>
  </si>
  <si>
    <t>MISRA-C:2004 Rule 19.08</t>
  </si>
  <si>
    <t>MISRA-C:2004 Rule 19.09</t>
  </si>
  <si>
    <t>[E] Comma ',' is not valid at the end of an enumerator-list.</t>
  </si>
  <si>
    <t>Object with no linkage has same identifier as another object with static storage duration but no linkage.</t>
  </si>
  <si>
    <t>The function '%1s' is only referenced in one translation unit - but not the one in which it is defined.</t>
  </si>
  <si>
    <t>QACMetrikenV6</t>
  </si>
  <si>
    <t>zusätzlich</t>
  </si>
  <si>
    <t>This control expression has a constant zero value. The contained code is unreachable.</t>
  </si>
  <si>
    <t>Result is outside the ISO defined range of signed values.</t>
  </si>
  <si>
    <t>Floating point variables shall not be used as loop counters.</t>
  </si>
  <si>
    <t xml:space="preserve">Number of internal comments          </t>
  </si>
  <si>
    <t>MISRA Rule 116</t>
  </si>
  <si>
    <t>[U] Unknown conversion specifier, number %s.</t>
  </si>
  <si>
    <t>[I] '-' character in '[]' conversion specification is implementation defined.</t>
  </si>
  <si>
    <t>[U] Value of character prior to '-' in '[]' is greater than following character.</t>
  </si>
  <si>
    <t>[U] 'scanf' expects address of objects being stored into.</t>
  </si>
  <si>
    <t xml:space="preserve">Number of External Variables                        </t>
  </si>
  <si>
    <t xml:space="preserve">Program Effort                                      </t>
  </si>
  <si>
    <t xml:space="preserve">Estimated Function Coupling                         </t>
  </si>
  <si>
    <t>MISRA-C:2004 Rule 20.05</t>
  </si>
  <si>
    <t>[S] Use of C++ comment '//' is an extension to the C language.</t>
  </si>
  <si>
    <t>Unary '-' applied to an operand whose underlying type is unsigned.</t>
  </si>
  <si>
    <t xml:space="preserve">An area of memory shall not be reused for unrelated purposes. </t>
  </si>
  <si>
    <t xml:space="preserve">Unions shall not be used. </t>
  </si>
  <si>
    <t xml:space="preserve">#include statements in a file should only be preceded by other preprocessor directives or comments. </t>
  </si>
  <si>
    <t xml:space="preserve">Non-standard characters should not occur in header file names in #include directives. </t>
  </si>
  <si>
    <t>double value returned from unsigned long %s().</t>
  </si>
  <si>
    <t>The variable '%s' is unset at this point.</t>
  </si>
  <si>
    <t>The operand of this logical negation operator '!' is not a Boolean value.</t>
  </si>
  <si>
    <t>This control loop condition has a constant (non-zero) value.</t>
  </si>
  <si>
    <t>An unsigned value is always greater than or equal to zero - this test is always true.</t>
  </si>
  <si>
    <t>The array '%s[]' has unknown size, but storage will be allocated in this module for it. In order to initialise it, it is assumed to have only one element.</t>
  </si>
  <si>
    <t>Floating point 'for' loop index. This should be replaced by an integral type.</t>
  </si>
  <si>
    <t>The number of parameters passed to a function shall match the function prototype.</t>
  </si>
  <si>
    <t>The values returned by void functions shall not be used.</t>
  </si>
  <si>
    <t>Void expressions shall not be passed as function parameters.</t>
  </si>
  <si>
    <t>[C] '%s' in 'struct' or 'union' type may not be a 'struct' or 'union' with unknown content.</t>
  </si>
  <si>
    <t>[C] Width of bit-field must be no bigger than the width of an 'int'.</t>
  </si>
  <si>
    <t>Equality comparison between enum and non enum types.</t>
  </si>
  <si>
    <t>Implementation defined</t>
  </si>
  <si>
    <t>ISO_ImpU</t>
  </si>
  <si>
    <t>Implicitly undefined</t>
  </si>
  <si>
    <t>Termination</t>
  </si>
  <si>
    <t>Analysis termination</t>
  </si>
  <si>
    <t>Constraint</t>
  </si>
  <si>
    <t>Constraint violations</t>
  </si>
  <si>
    <t>Lang_ext</t>
  </si>
  <si>
    <t>Implicit conversion: signed char to float.</t>
  </si>
  <si>
    <t>MISRA Rule 100</t>
  </si>
  <si>
    <t>MISRA Rule 102</t>
  </si>
  <si>
    <t>MISRA Rule 103</t>
  </si>
  <si>
    <t>MISRA Rule 104</t>
  </si>
  <si>
    <t>MISRA Rule 105</t>
  </si>
  <si>
    <t>MISRA Rule 106</t>
  </si>
  <si>
    <t>MISRA Rule 107</t>
  </si>
  <si>
    <t>MISRA Rule 109</t>
  </si>
  <si>
    <t>signed char value returned from unsigned char %s().</t>
  </si>
  <si>
    <t>An identifier with external linkage shall have exactly one external definition.</t>
  </si>
  <si>
    <t>long double value returned from long long %s().</t>
  </si>
  <si>
    <t>signed char value returned from unsigned short %s().</t>
  </si>
  <si>
    <t>int value returned from long double %s().</t>
  </si>
  <si>
    <t>unsigned int value returned from char %s().</t>
  </si>
  <si>
    <t>Bracing and Indentation</t>
  </si>
  <si>
    <t>Min_Cpp</t>
  </si>
  <si>
    <t>C++ Compatibility</t>
  </si>
  <si>
    <t>Min_Const</t>
  </si>
  <si>
    <t>Constants</t>
  </si>
  <si>
    <t>Min_Ctrl</t>
  </si>
  <si>
    <t>Control flow</t>
  </si>
  <si>
    <t>Min_Decl</t>
  </si>
  <si>
    <t>[E] The LL suffix is a language extension.</t>
  </si>
  <si>
    <t>Comment Density (STM28 / STM22)</t>
  </si>
  <si>
    <t>HIS source code metric STPAR</t>
  </si>
  <si>
    <t>HIS source code metric STCAL</t>
  </si>
  <si>
    <t>REFERENCE - ISO:C90-6.6.3 Expression and Null Statements</t>
  </si>
  <si>
    <t>HIS source code metric STPTH</t>
  </si>
  <si>
    <t>MISRA-C:2004 Rule 14.03 Ergebnis</t>
  </si>
  <si>
    <t>3109 Ergebnis</t>
  </si>
  <si>
    <t xml:space="preserve">Comment to Code Ratio                                </t>
  </si>
  <si>
    <t>[C] Only compatible types may be compared.</t>
  </si>
  <si>
    <t>Implicit conversion: unsigned long long to long long.</t>
  </si>
  <si>
    <t>MCM Rule 114</t>
  </si>
  <si>
    <t>MCM Rule 092</t>
  </si>
  <si>
    <t>MCM Rule 091</t>
  </si>
  <si>
    <t>MCM Rule 094</t>
  </si>
  <si>
    <t>MCM Rule 095</t>
  </si>
  <si>
    <t>Default argument promotion : float promoted to double.</t>
  </si>
  <si>
    <t>[Q] Source too complex. Please report this problem to Programming Research Technical Support.</t>
  </si>
  <si>
    <t>[C99] WARNING. Operand of sizeof is an expression of variable length array type.</t>
  </si>
  <si>
    <t>[Q] Unable to create preprocessed file.</t>
  </si>
  <si>
    <t>[E] Use of a C++ reference type ('type &amp;') will be treated as a language extension.</t>
  </si>
  <si>
    <t>[S] Use of a C++ reference type ('type &amp;').</t>
  </si>
  <si>
    <t>[E] Non-standard type specifier - this will be treated as a language extension.</t>
  </si>
  <si>
    <t>[E] '%s' is not a legal keyword in ISO C - this will be treated as a language extension.</t>
  </si>
  <si>
    <t>[C99] Use of LL suffix.</t>
  </si>
  <si>
    <t>The value of this controlling expression is always 'false'.</t>
  </si>
  <si>
    <t>Null statement follows other code on the same line.</t>
  </si>
  <si>
    <t>The comma operator has been used outside a 'for' statement.</t>
  </si>
  <si>
    <t>This cast is redundant.</t>
  </si>
  <si>
    <t>Non-constant expression cast to enum type.</t>
  </si>
  <si>
    <t>(Leer)</t>
  </si>
  <si>
    <t>[C99] Use of '//' comment.</t>
  </si>
  <si>
    <t>QAC</t>
  </si>
  <si>
    <t>Truncation of positive constant integer value during implicit conversion to a smaller unsigned type.</t>
  </si>
  <si>
    <t>The address of a local variable is being assigned to a static variable which persists when the memory for the local variable is freed.</t>
  </si>
  <si>
    <t>File scope static, '%s', only accessed in one function.</t>
  </si>
  <si>
    <t>TABS should not be used to indent source code.</t>
  </si>
  <si>
    <t>'%s' is not aligned with the previously declared identifier.</t>
  </si>
  <si>
    <t>Braces should be used in control statements, even when the body has only one statement.</t>
  </si>
  <si>
    <t>Nested comments are not recognised in the ISO standard.</t>
  </si>
  <si>
    <t>Hard-coded 'magic' integer constant '%s'.</t>
  </si>
  <si>
    <t>Definite truncation of bits in an unsigned left shift operation.</t>
  </si>
  <si>
    <t>Operand of a logical &amp;&amp; or || operator is a constant expression which is not a 'Boolean' value.</t>
  </si>
  <si>
    <t>[S] Unmatched ')' or missing '?' in '#if' expression.</t>
  </si>
  <si>
    <t>[C] Initialization of locally declared 'extern %s' is illegal.</t>
  </si>
  <si>
    <t>Tag name is not allowed in the message specification of continuous suppression annotation.</t>
  </si>
  <si>
    <t>Invalid usage of predefined location tag.</t>
  </si>
  <si>
    <t>STM29</t>
  </si>
  <si>
    <t>STNRA</t>
  </si>
  <si>
    <t>STNEA</t>
  </si>
  <si>
    <t>STNFA</t>
  </si>
  <si>
    <t>STCYA</t>
  </si>
  <si>
    <t xml:space="preserve">Undefined Behaviour </t>
  </si>
  <si>
    <t>ANT_information</t>
  </si>
  <si>
    <t>CMA_information</t>
  </si>
  <si>
    <t xml:space="preserve">Parser_Rec     </t>
  </si>
  <si>
    <t xml:space="preserve">submsg         </t>
  </si>
  <si>
    <t xml:space="preserve">Annotations    </t>
  </si>
  <si>
    <t>CMA information</t>
  </si>
  <si>
    <t xml:space="preserve">Recovery       </t>
  </si>
  <si>
    <t xml:space="preserve">Sub-Messages   </t>
  </si>
  <si>
    <t>Arrays, structures, unions &amp; bit-fields</t>
  </si>
  <si>
    <t>Min_Brace</t>
  </si>
  <si>
    <t>Switch label value, %s, not contained in enum type.</t>
  </si>
  <si>
    <t>Implicit conversion: long double to unsigned long long.</t>
  </si>
  <si>
    <t xml:space="preserve">The value of a complex expression of floating type may only be cast to a narrower floating type. </t>
  </si>
  <si>
    <t>A "U" suffix shall be applied to all constants of unsigned type.</t>
  </si>
  <si>
    <t>'%s' is externally visible. Functions and variables with external linkage should be declared in a header file.</t>
  </si>
  <si>
    <t>Macro defined with unbalanced brackets or parentheses.</t>
  </si>
  <si>
    <t>Macro definition could be replaced by a typedef.</t>
  </si>
  <si>
    <t>Implicit conversion: unsigned long to unsigned int.</t>
  </si>
  <si>
    <t>Implicit conversion: unsigned long to long.</t>
  </si>
  <si>
    <t>HIS Recommended Min:</t>
  </si>
  <si>
    <t>HIS Recommended Max:</t>
  </si>
  <si>
    <t>KOSTAL Recommended Max:</t>
  </si>
  <si>
    <t>Actual Min:</t>
  </si>
  <si>
    <t>Actual Max:</t>
  </si>
  <si>
    <t>Object/function with internal linkage has same identifier as another object/function with internal linkage.</t>
  </si>
  <si>
    <t>Object with no linkage has same identifier as another object/function with internal linkage.</t>
  </si>
  <si>
    <t xml:space="preserve">Identifiers shall be given for all of the parameters in a function prototype declaration. </t>
  </si>
  <si>
    <t xml:space="preserve">The identifiers used in the declaration and definition of a function shall be identical. </t>
  </si>
  <si>
    <t>[E] '@ address' is not supported in ISO C.</t>
  </si>
  <si>
    <t>Unable to create intermediate code file.</t>
  </si>
  <si>
    <t>Unable to write intermediate code file.</t>
  </si>
  <si>
    <t>Unable to read intermediate code file.</t>
  </si>
  <si>
    <t>Unable to seek on intermediate code file.</t>
  </si>
  <si>
    <t>Unable to create listing file.</t>
  </si>
  <si>
    <t>Implicit conversion: unsigned int to float.</t>
  </si>
  <si>
    <t>Implicit conversion: unsigned int to double.</t>
  </si>
  <si>
    <t>Implicit conversion: unsigned int to long double.</t>
  </si>
  <si>
    <t>long double value returned from unsigned int %s().</t>
  </si>
  <si>
    <t>Implicit conversion: long to float.</t>
  </si>
  <si>
    <t>[C] 'return exp;' found in '%s()' whose result type is 'void'.</t>
  </si>
  <si>
    <t xml:space="preserve">Number of distinct operands          </t>
  </si>
  <si>
    <t xml:space="preserve">Number of distinct operators         </t>
  </si>
  <si>
    <t xml:space="preserve">Residual bugs (STPTH-based est.)     </t>
  </si>
  <si>
    <t>MISRA Rule 063</t>
  </si>
  <si>
    <t>MCM Rule 025</t>
  </si>
  <si>
    <t>'Switch' label value, %s, not contained in enum type.</t>
  </si>
  <si>
    <t>Value of constant expression is not in the enum type to which it is being converted, but is bitwise OR of constants in the enum type.</t>
  </si>
  <si>
    <t>Numeric constant used as 'case' label with 'switch' expression of enum type.</t>
  </si>
  <si>
    <t>Enum constant used as 'case' label with 'switch' expression of different enum type.</t>
  </si>
  <si>
    <t>The 2nd and 3rd operands of this conditional operator (? :) are of different enum types.</t>
  </si>
  <si>
    <t>[C] Indirection operator '*' requires operand of pointer type.</t>
  </si>
  <si>
    <t>[C] Operand of '!' must have scalar (arithmetic or pointer) type.</t>
  </si>
  <si>
    <t>[E] Defining an anonymous struct object. This is a language extension.</t>
  </si>
  <si>
    <t>Suffix is not consistent with a type of unsigned long.</t>
  </si>
  <si>
    <t>[L] Number of macro parameters exceeds 31 - program does not conform strictly to ISO:C90.</t>
  </si>
  <si>
    <t>[L] Number of arguments in macro call exceeds 31 - program does not conform strictly to ISO:C90.</t>
  </si>
  <si>
    <t>[U] '#line' has not been followed by a line number.</t>
  </si>
  <si>
    <t>[L] String literal exceeds 509 characters - program does not conform strictly to ISO:C90.</t>
  </si>
  <si>
    <t>Include file code is not protected against repeated inclusion</t>
  </si>
  <si>
    <t>[U] The token 'defined' is generated in the expansion of this macro.</t>
  </si>
  <si>
    <t>[S] Invalid designator.</t>
  </si>
  <si>
    <t>[C99] Trailing comma at the end of an enumerator-list.</t>
  </si>
  <si>
    <t>[C] Illegal usage of a variably modified type.</t>
  </si>
  <si>
    <t>[C] A variable length array may not be initialized.</t>
  </si>
  <si>
    <t>[U] A * can only be used to specify array size within function prototype scope.</t>
  </si>
  <si>
    <t>[C] Jump to label '%s' is a jump into the scope of an identifier with variably modified type.</t>
  </si>
  <si>
    <t>[S] This # directive has been ignored. This # directive is within a #pragma block. '#pragma %s' expected.</t>
  </si>
  <si>
    <t>Implicit conversion: long to char.</t>
  </si>
  <si>
    <t>Implicit conversion: long to signed char.</t>
  </si>
  <si>
    <t>Implicit conversion: long to unsigned char.</t>
  </si>
  <si>
    <t xml:space="preserve">Path density (STPTH/STXLN)           </t>
  </si>
  <si>
    <t>No. values &gt; or &lt; HIS limit</t>
  </si>
  <si>
    <t>No. values &gt; or &lt; LK limit</t>
  </si>
  <si>
    <t>---</t>
  </si>
  <si>
    <t>All libraries used in production code shall be written to comply with the provisions of this document, and shall have been subject to appropriate validation.</t>
  </si>
  <si>
    <t>CMA checks</t>
  </si>
  <si>
    <t>A non-empty 'case' or 'default' should end with an explicit 'break' or 'return' statement.</t>
  </si>
  <si>
    <t>MISRA Rule 061</t>
  </si>
  <si>
    <t>Array has been initialised using concatenated strings and has fewer initializers than its declared size.</t>
  </si>
  <si>
    <t>Functions shall not be defined with a variable number of arguments.</t>
  </si>
  <si>
    <t>#include statements in a file should only be preceded by other preprocessor directives or comments.</t>
  </si>
  <si>
    <t>The label '%s:' is not used in this function and could be removed.</t>
  </si>
  <si>
    <t xml:space="preserve">Number of operator occurrences       </t>
  </si>
  <si>
    <t xml:space="preserve">Number of statements                 </t>
  </si>
  <si>
    <t xml:space="preserve">Number of non-header comments        </t>
  </si>
  <si>
    <t>[E] This file contains the control-M character at the end of a line.</t>
  </si>
  <si>
    <t>[E] This file contains the control-Z character - was this transferred from a PC?</t>
  </si>
  <si>
    <t>The left-hand operand of this ',' has no side-effects.</t>
  </si>
  <si>
    <t>MISRA Rule 053</t>
  </si>
  <si>
    <t>MISRA Rule 086</t>
  </si>
  <si>
    <t>C++ compatibility</t>
  </si>
  <si>
    <t>Min_CMA</t>
  </si>
  <si>
    <t>Left shift operation &lt;&lt; on a constant unsigned operand truncates bits from result.</t>
  </si>
  <si>
    <t>Pointer index constant is negative.</t>
  </si>
  <si>
    <t>Array index constant addresses the location one beyond the end of the array.</t>
  </si>
  <si>
    <t>Array declared with unknown size.</t>
  </si>
  <si>
    <t>[U] Indexing array with value that will definitely be out of bounds.</t>
  </si>
  <si>
    <t>unsigned short value returned from long long %s().</t>
  </si>
  <si>
    <t>int value returned from unsigned long long %s().</t>
  </si>
  <si>
    <t>unsigned int value returned from long long %s().</t>
  </si>
  <si>
    <t>long value returned from unsigned long long %s().</t>
  </si>
  <si>
    <t>char value returned from signed char %s().</t>
  </si>
  <si>
    <t>char value returned from unsigned char %s().</t>
  </si>
  <si>
    <t>'char' value returned from 'short %s()'.</t>
  </si>
  <si>
    <t>char value returned from unsigned short %s().</t>
  </si>
  <si>
    <t xml:space="preserve">Number of static variables declared       </t>
  </si>
  <si>
    <t>Operand of a logical &amp;&amp; or || operator is not a primary expression.</t>
  </si>
  <si>
    <t>Result of ++ or -- operator used in expression.</t>
  </si>
  <si>
    <t>Function call argument contains side effects.</t>
  </si>
  <si>
    <t>Operator other than &amp; (address) or = (assignment) applied to a volatile object.</t>
  </si>
  <si>
    <t>[C] Comment open at end of source file.</t>
  </si>
  <si>
    <t>[C] Unexpected end of file.</t>
  </si>
  <si>
    <t>#undef'ing an identifier that has already been #undef'ed.</t>
  </si>
  <si>
    <t>#ifdef'ing an identifier that has been #undef'ed (in nested #if).</t>
  </si>
  <si>
    <t>No definition has been found for structure/union tag '%s'.</t>
  </si>
  <si>
    <t>[U] The variable '%s' is definitely unset at this point.</t>
  </si>
  <si>
    <t>[U] '%s()' may not have a storage class specifier of 'static' when declared locally.</t>
  </si>
  <si>
    <t>[L] Number of enumeration constants exceeds 127 - program is non-conforming.</t>
  </si>
  <si>
    <t xml:space="preserve">Number of statements                      </t>
  </si>
  <si>
    <t>Function identifier should probably be followed by ().</t>
  </si>
  <si>
    <t>[C] Argument should be arithmetic type.</t>
  </si>
  <si>
    <t>[C] Argument should be compatible 'struct' / 'union' type.</t>
  </si>
  <si>
    <t>[C] Pointer argument has differently qualified base type.</t>
  </si>
  <si>
    <t/>
  </si>
  <si>
    <t>Implicit conversion: int to long double.</t>
  </si>
  <si>
    <t>Integer constant implicitly converted to floating type on assignment.</t>
  </si>
  <si>
    <t>[S] Found '#endif' without '#if...' preprocessor directive.</t>
  </si>
  <si>
    <t>[S] Found ':' without '?' in '#if' expression.</t>
  </si>
  <si>
    <t>[S] Missing ':' after '?' in '#if' expression.</t>
  </si>
  <si>
    <t>Cannot find %s - Perhaps the appropriate search path was not given?</t>
  </si>
  <si>
    <t>Cannot open %s - Perhaps the appropriate search path was not given?</t>
  </si>
  <si>
    <t>[S] '#include' requires a header name.</t>
  </si>
  <si>
    <t>[C] '#include %s' does not identify a header or source file that can be processed.</t>
  </si>
  <si>
    <t>The variable '%s', declared 'static', is not used, and could be removed.</t>
  </si>
  <si>
    <t>'%s()' returns a value which is sometimes ignored.</t>
  </si>
  <si>
    <t>'%s()' returns a value which is always ignored.</t>
  </si>
  <si>
    <t>Implicit conversion: char to unsigned long.</t>
  </si>
  <si>
    <t>Implicit conversion: char to float.</t>
  </si>
  <si>
    <t>Implicit conversion: char to double.</t>
  </si>
  <si>
    <t>Implicit conversion: char to long double.</t>
  </si>
  <si>
    <t>Implicit conversion: unsigned char to char.</t>
  </si>
  <si>
    <t>[L] Number of macro parameters exceeds 31 - program is non-conforming.</t>
  </si>
  <si>
    <t>[C] 'enum %s' has unknown content. Use of an enum tag with undefined content is not permitted.</t>
  </si>
  <si>
    <t>Translation unit contains no object or function definitions with external linkage.</t>
  </si>
  <si>
    <t>[C] Right operand of assignment is not of arithmetic type.</t>
  </si>
  <si>
    <t>[E] Function 'main()' is not of type 'int (void)' or 'int (int, char *[])'.</t>
  </si>
  <si>
    <t>A null statement shall only occur on a line by itself, and shall not have any other text on the same line.</t>
  </si>
  <si>
    <t>Labels should not be used, except in switch statements.</t>
  </si>
  <si>
    <t>The goto statement shall not be used.</t>
  </si>
  <si>
    <t>The continue statement shall not be used.</t>
  </si>
  <si>
    <t>The break statement shall not be used (except to terminate the cases of a switch statement).</t>
  </si>
  <si>
    <t>The statements forming the body of an if, else if, else, while, do ... while or for statement shall always be enclosed in braces.</t>
  </si>
  <si>
    <t>[C] Duplicate parameter declaration for '%s'.</t>
  </si>
  <si>
    <t xml:space="preserve">Myer's interval                      </t>
  </si>
  <si>
    <t xml:space="preserve">Deepest level of nesting             </t>
  </si>
  <si>
    <t xml:space="preserve">Code portability as percentage       </t>
  </si>
  <si>
    <t>Right operand of shift operator is greater than or equal to the width of the unpromoted type.</t>
  </si>
  <si>
    <t xml:space="preserve">CMA declaration checks                 </t>
  </si>
  <si>
    <t xml:space="preserve">CMA maintenance checks                 </t>
  </si>
  <si>
    <t xml:space="preserve">Constants                              </t>
  </si>
  <si>
    <t xml:space="preserve">Control flow                           </t>
  </si>
  <si>
    <t xml:space="preserve">Declarations and Definitions           </t>
  </si>
  <si>
    <t xml:space="preserve">Enumerations                           </t>
  </si>
  <si>
    <t xml:space="preserve">Functions                              </t>
  </si>
  <si>
    <t>Status:</t>
  </si>
  <si>
    <t>[S] String literal contains new-line character. The trigraph '??/' is replaced by '\\'. Backslash is used to define an escape sequence. Use '??/??/' to represent a backslash character.</t>
  </si>
  <si>
    <t>[S] String literal contains new-line character. Backslash is used to define an escape sequence. Use '\\\\' to represent a backslash character.</t>
  </si>
  <si>
    <t>[S] String literal contains new-line character.</t>
  </si>
  <si>
    <t>MISRA Rule 079</t>
  </si>
  <si>
    <t>short value returned from unsigned long long %s().</t>
  </si>
  <si>
    <t>#include statements in a file shall only be preceded by other pre-processor directives or comments.</t>
  </si>
  <si>
    <t>[C99] Declaration appears after statements in a compound statement.</t>
  </si>
  <si>
    <t>Implicit conversion: unsigned long to short.</t>
  </si>
  <si>
    <t>Implicit conversion: unsigned long to int.</t>
  </si>
  <si>
    <t>unsigned long value returned from unsigned char %s().</t>
  </si>
  <si>
    <t>Cast of complex expression of type float to type long double.</t>
  </si>
  <si>
    <t>Cast of complex expression of type double to type long double.</t>
  </si>
  <si>
    <t>Annotation kind is expected.</t>
  </si>
  <si>
    <t>Colon is expected.</t>
  </si>
  <si>
    <t>Tag name is expected.</t>
  </si>
  <si>
    <t>Function parameter declared with type qualification which differs from previous declaration.</t>
  </si>
  <si>
    <t>Both operands of &amp;&amp; operator are arithmetic or bitwise expressions.</t>
  </si>
  <si>
    <t>Both operands of || operator are arithmetic or bitwise expressions.</t>
  </si>
  <si>
    <t>Left hand operand of logical operator is an arithmetic or bitwise expression.</t>
  </si>
  <si>
    <t>Value out of HIS limits but within KOSTAL limits</t>
  </si>
  <si>
    <t>Value out of KOSTAL limits</t>
  </si>
  <si>
    <t>The typedef '%1s' may also be defined in '&lt;%2s&gt;'.</t>
  </si>
  <si>
    <t>This function argument points to data that is possibly unset.</t>
  </si>
  <si>
    <t>Implicit conversion: double to int.</t>
  </si>
  <si>
    <t>[C] Illegal storage class specifier on unnamed function parameter.</t>
  </si>
  <si>
    <t>MISRA-C:2004 Rule 08.12</t>
  </si>
  <si>
    <t>- Erweiterung auf QAC 7 und MISRA 2004</t>
  </si>
  <si>
    <t>The basic types of char, int, long, float and double should not be used, but specific-length equivalents should be typedef'd for the specific compiler, and these type names used in the code.</t>
  </si>
  <si>
    <t>MISRA Rule 013</t>
  </si>
  <si>
    <t>[C] 'return' expression does not have pointer type compatible with function return type.</t>
  </si>
  <si>
    <t>[C] 'continue' statement found outside a loop statement.</t>
  </si>
  <si>
    <t>[S] No function header - possibly caused by a semicolon ';' after the function declaration.</t>
  </si>
  <si>
    <t>[C] K&amp;R style declaration of parameters is not legal after a function header that includes a parameter list.</t>
  </si>
  <si>
    <t>[C] Illegal storage class specifier on function parameter.</t>
  </si>
  <si>
    <t>Unsigned arithmetic in constant expression wrapped around past maximum value.</t>
  </si>
  <si>
    <t>For each function parameter the type given in the declaration and definition shall be identical, and the return types shall also be identical.</t>
  </si>
  <si>
    <t>Implicit conversion: short to unsigned int.</t>
  </si>
  <si>
    <t>Implicit conversion: short to unsigned long.</t>
  </si>
  <si>
    <t>Sub</t>
  </si>
  <si>
    <t>Output\</t>
  </si>
  <si>
    <t>QACResult.qar</t>
  </si>
  <si>
    <t>Main</t>
  </si>
  <si>
    <t>Source</t>
  </si>
  <si>
    <t>Bit-fields are not portable - some old compilers do not even support them.</t>
  </si>
  <si>
    <t>Arithmetic being performed on enumerated object.</t>
  </si>
  <si>
    <t>Operands of bitwise operator are different enum types.</t>
  </si>
  <si>
    <t>Unary operator being applied to enum type.</t>
  </si>
  <si>
    <t>Expression cast to enumeration type.</t>
  </si>
  <si>
    <t>Enum object or constant passed as argument to old style function declaration.</t>
  </si>
  <si>
    <t>Ergebnis</t>
  </si>
  <si>
    <t>The signal handling facilities of &lt;signal.h&gt; shall not be used</t>
  </si>
  <si>
    <t>The library functions abort(), exit(), getenv() and system() from library &lt;stdlib.h&gt; shall not be used.</t>
  </si>
  <si>
    <t>[C] The glue operator '##' may only appear in a '#define' preprocessor directive.</t>
  </si>
  <si>
    <t>[C] Header name token '&lt;text&gt;' found outside '#include' preprocessor directive.</t>
  </si>
  <si>
    <t>unsigned long value returned from int %s().</t>
  </si>
  <si>
    <t>[C] A pointer to an object of unknown size cannot be the left operand of an subtraction operation.</t>
  </si>
  <si>
    <t>&lt;locale.h&gt; and the setlocale function shall not be used.</t>
  </si>
  <si>
    <t>Control variable, %s, does not appear in the increment expression.</t>
  </si>
  <si>
    <t>Control variable, %s, modified twice in loop header.</t>
  </si>
  <si>
    <t>Loop will only be executed once.</t>
  </si>
  <si>
    <t>Control variable values suggest no iterations will occur.</t>
  </si>
  <si>
    <t>Control variable, %s, not modified inside loop.</t>
  </si>
  <si>
    <t>Control variable, %s, with file scope, not modified inside loop.</t>
  </si>
  <si>
    <t>Control variable, %s, modified in body of loop.</t>
  </si>
  <si>
    <t>Taking address of loop control variable, %s.</t>
  </si>
  <si>
    <t>[C] Parameter identifiers may only be given in a function definition.</t>
  </si>
  <si>
    <t>Comma operator used in for-loop header.</t>
  </si>
  <si>
    <t>External object '%s' should not be declared in more than one file.</t>
  </si>
  <si>
    <t>Bit fields shall only be defined to be of type unsigned int or signed int.</t>
  </si>
  <si>
    <t>unsigned short value returned from signed char %s().</t>
  </si>
  <si>
    <t>[S] Only type qualifiers 'const' or 'volatile' are legal here in a pointer declaration.</t>
  </si>
  <si>
    <t>MCM Rule 032</t>
  </si>
  <si>
    <t>MCM Rule 063</t>
  </si>
  <si>
    <t>MCM Rule 083</t>
  </si>
  <si>
    <t>MCM Rule 084</t>
  </si>
  <si>
    <t>MCM Rule 110</t>
  </si>
  <si>
    <t>MCM Rule 058</t>
  </si>
  <si>
    <t>MCM Rule 057</t>
  </si>
  <si>
    <t>MCM Rule 011</t>
  </si>
  <si>
    <t>MCM Rule 012</t>
  </si>
  <si>
    <t>MCM Rule 089</t>
  </si>
  <si>
    <t>Provision should be made for appropriate run-time checking.</t>
  </si>
  <si>
    <t>Only those characters and escape sequences which are defined in the ISO C standard shall be used.</t>
  </si>
  <si>
    <t>Values of character types shall be restricted to a defined and documented national variant of ISO 10646-1.</t>
  </si>
  <si>
    <t>Trigraphs shall not be used.</t>
  </si>
  <si>
    <t>1.2</t>
  </si>
  <si>
    <t>08.08.2007</t>
  </si>
  <si>
    <t>[C] Cannot increment (decrement) a pointer to a function.</t>
  </si>
  <si>
    <t>The operand of 'sizeof' has side-effects. The operand is not evaluated so these side-effects will not take place.</t>
  </si>
  <si>
    <t>'%s()' has been declared 'static' but no definition is present. This is redundant.</t>
  </si>
  <si>
    <t>[u] 'return exp;' found in '%s()' whose result has qualified 'void' type.</t>
  </si>
  <si>
    <t>Unions shall not be used.</t>
  </si>
  <si>
    <t>[C] Width of bit-field must be an integral constant expression.</t>
  </si>
  <si>
    <t>[C] Enumeration constant must be an integral constant expression.</t>
  </si>
  <si>
    <t>[C] 'auto' may not be specified on global declaration of '%s'.</t>
  </si>
  <si>
    <t>[C] '%s': 'register' may not be specified for global declaration.</t>
  </si>
  <si>
    <t>Numeric constants should be suffixed to indicate type, where an appropriate suffix is available.</t>
  </si>
  <si>
    <t>File has already been included at top level.</t>
  </si>
  <si>
    <t>File was included from within a previous include.</t>
  </si>
  <si>
    <t>Use of #undef is not recommended in some programming standards.</t>
  </si>
  <si>
    <t>A / character shall not be used in an include file name.</t>
  </si>
  <si>
    <t>Extra parentheses recommended. A conditional operation is the operand of another conditional operator.</t>
  </si>
  <si>
    <t>Extra parentheses recommended. A shift, relational or equality operation is the operand of a second identical operator.</t>
  </si>
  <si>
    <t>Extra parentheses recommended. A shift, relational or equality operation is the operand of a different operator with the same precedence.</t>
  </si>
  <si>
    <t>Extra parentheses recommended. A * or / operation is the operand of a + or - operator.</t>
  </si>
  <si>
    <t>Use of basic type '%s'.</t>
  </si>
  <si>
    <t>Implicit conversion: signed char to unsigned long.</t>
  </si>
  <si>
    <t>Maj_UStoS</t>
  </si>
  <si>
    <t>Implicit conversions - unsigned to signed</t>
  </si>
  <si>
    <t>Maj_Ops</t>
  </si>
  <si>
    <t>Maj_Prepro</t>
  </si>
  <si>
    <t>Maj_SideEff</t>
  </si>
  <si>
    <t>Side Effects</t>
  </si>
  <si>
    <t>Maj_Stmt</t>
  </si>
  <si>
    <t>ISO_Limits</t>
  </si>
  <si>
    <t>Conformance limits</t>
  </si>
  <si>
    <t>ISO_ExpU</t>
  </si>
  <si>
    <t>Standard library function names shall not be reused.</t>
  </si>
  <si>
    <t>The macro '%1s' could conflict in the future with the name of a function in '&lt;%2s&gt;'.</t>
  </si>
  <si>
    <t>The identifier '%1s' could conflict in the future with the name of a function in '&lt;%2s&gt;'.</t>
  </si>
  <si>
    <t>double value returned from long %s().</t>
  </si>
  <si>
    <t>LevelName</t>
  </si>
  <si>
    <t>Define</t>
  </si>
  <si>
    <t>Definelevel</t>
  </si>
  <si>
    <t>DefineName</t>
  </si>
  <si>
    <t>Metric thresholds</t>
  </si>
  <si>
    <t>Min_Array</t>
  </si>
  <si>
    <t>[S] Could not find '#endif' preprocessing directive to close '#if...'.</t>
  </si>
  <si>
    <t>[E] Use of '\\' in this '#include' line is a PC extension - this usage is non-portable.</t>
  </si>
  <si>
    <t>Macro substitution in #include preprocessing directive.</t>
  </si>
  <si>
    <t>[C99] Macro argument is empty.</t>
  </si>
  <si>
    <t>[L] Number of macro definitions exceeds 1024 - program does not conform strictly to ISO:C90.</t>
  </si>
  <si>
    <t>The object addressed by the pointer parameter '%s' is not modified and so the pointer could be of type 'pointer to const'.</t>
  </si>
  <si>
    <t xml:space="preserve">Implicit conversions - narrowing                </t>
  </si>
  <si>
    <t xml:space="preserve">Implicit conversions - plain char               </t>
  </si>
  <si>
    <t xml:space="preserve">Implicit conversions - signed to unsigned       </t>
  </si>
  <si>
    <t xml:space="preserve">Implicit conversions - unsigned to signed       </t>
  </si>
  <si>
    <t xml:space="preserve">Operations                                      </t>
  </si>
  <si>
    <t xml:space="preserve">Preprocessor                                    </t>
  </si>
  <si>
    <t xml:space="preserve">Redundancy                                      </t>
  </si>
  <si>
    <t xml:space="preserve">Statements                                      </t>
  </si>
  <si>
    <t>local</t>
  </si>
  <si>
    <t>Local Standards</t>
  </si>
  <si>
    <t>ISO_C90_Limits</t>
  </si>
  <si>
    <t>ISO_C99_Limits</t>
  </si>
  <si>
    <t xml:space="preserve">ISO_ImplDef   </t>
  </si>
  <si>
    <t xml:space="preserve">Lang_ext      </t>
  </si>
  <si>
    <t xml:space="preserve">C99_ext       </t>
  </si>
  <si>
    <t>ISO C90 Conformance limits</t>
  </si>
  <si>
    <t>ISO C99 Conformance limits</t>
  </si>
  <si>
    <t xml:space="preserve">Number of Dangling Else-If’s                        </t>
  </si>
  <si>
    <t xml:space="preserve">Number of Function Operator Occurrences             </t>
  </si>
  <si>
    <t xml:space="preserve">Number of Function Operand Occurrences              </t>
  </si>
  <si>
    <t xml:space="preserve">Number of Goto’s                                    </t>
  </si>
  <si>
    <t xml:space="preserve">Knot Density                                        </t>
  </si>
  <si>
    <t xml:space="preserve">Knot Count                                          </t>
  </si>
  <si>
    <t xml:space="preserve">Number of Local Variables Declared                  </t>
  </si>
  <si>
    <t xml:space="preserve">Number of Maintainable Code Lines                   </t>
  </si>
  <si>
    <t xml:space="preserve">Number of Logical Operators                         </t>
  </si>
  <si>
    <t xml:space="preserve">Essential Cyclomatic Complexity                     </t>
  </si>
  <si>
    <t xml:space="preserve">Number of Exit Points                               </t>
  </si>
  <si>
    <t>Address of local static data assigned to pointer with linkage or wider scope.</t>
  </si>
  <si>
    <t>Address of automatic data assigned to pointer with linkage or wider scope.</t>
  </si>
  <si>
    <t>Identifier declared at a nested level of block scope.</t>
  </si>
  <si>
    <t>Function declared at block scope.</t>
  </si>
  <si>
    <t>Identifier with linkage declared at block scope.</t>
  </si>
  <si>
    <t>Identifier with static storage duration declared at block scope.</t>
  </si>
  <si>
    <t>The register storage class specifier should not be used.</t>
  </si>
  <si>
    <t>The use of a tag shall agree with its declaration.</t>
  </si>
  <si>
    <t>All automatic variables shall have been assigned a value before being used.</t>
  </si>
  <si>
    <t>Increment expression of 'for' statement has no side effects.</t>
  </si>
  <si>
    <t>MISRARegeln_1998</t>
  </si>
  <si>
    <t>Suffixed integer constant implicitly converted on assignment.</t>
  </si>
  <si>
    <t>Logical negate operator applied to an "arithmetic" expression.</t>
  </si>
  <si>
    <t>Right hand operand of relational operator is a "boolean" expression.</t>
  </si>
  <si>
    <t>[U] Unknown flags used with 'e/E/f/g/G' conversion specifier, number %s.</t>
  </si>
  <si>
    <t>Min_Prepro</t>
  </si>
  <si>
    <t>Preprocessor</t>
  </si>
  <si>
    <t>Min_Stmt</t>
  </si>
  <si>
    <t>Statements</t>
  </si>
  <si>
    <t>Min_Switch</t>
  </si>
  <si>
    <t>Switch statements</t>
  </si>
  <si>
    <t>Maj_array</t>
  </si>
  <si>
    <t>Arrays, structures and unions</t>
  </si>
  <si>
    <t>Maj_Decl</t>
  </si>
  <si>
    <t>unsigned char value returned from long double %s().</t>
  </si>
  <si>
    <t>signed char value returned from char %s().</t>
  </si>
  <si>
    <t>MISRA Rule 119</t>
  </si>
  <si>
    <t>MISRA Rule 120</t>
  </si>
  <si>
    <t>MISRA Rule 121</t>
  </si>
  <si>
    <t>MISRA Rule 122</t>
  </si>
  <si>
    <t>MISRA Rule 123</t>
  </si>
  <si>
    <t>MISRA Rule 124</t>
  </si>
  <si>
    <t>MISRA Rule 125</t>
  </si>
  <si>
    <t>MISRA-C:2004 Rule 10.03</t>
  </si>
  <si>
    <t>MISRA-C:2004 Rule 02.01</t>
  </si>
  <si>
    <t>MISRA-C:2004 Rule 16.09</t>
  </si>
  <si>
    <t xml:space="preserve">Average Size of Function Statements (variant 3)     </t>
  </si>
  <si>
    <t xml:space="preserve">Number of Backward Jumps                            </t>
  </si>
  <si>
    <t xml:space="preserve">Number of Distinct Function Calls                   </t>
  </si>
  <si>
    <t xml:space="preserve">Cyclomatic Complexity                               </t>
  </si>
  <si>
    <t>MISRA-C:2004 Rule 03.04</t>
  </si>
  <si>
    <t>MISRA-C:2004 Rule 03.05</t>
  </si>
  <si>
    <t>MISRA-C:2004 Rule 03.06</t>
  </si>
  <si>
    <t>MISRA-C:2004 Rule 04.01</t>
  </si>
  <si>
    <t>MISRA-C:2004 Rule 04.02</t>
  </si>
  <si>
    <t>MISRA-C:2004 Rule 05.01</t>
  </si>
  <si>
    <t>MISRA-C:2004 Rule 05.04</t>
  </si>
  <si>
    <t>0000</t>
  </si>
  <si>
    <t>Index</t>
  </si>
  <si>
    <t>Enum object is being compared with a constant, non-enum expression using a relational operator.</t>
  </si>
  <si>
    <t>[S] Unexpected ')'.</t>
  </si>
  <si>
    <t>[S] Missing comma ',' between enumerators.</t>
  </si>
  <si>
    <t>The value of any expression shall be independent of the order of its evaluation.</t>
  </si>
  <si>
    <t>unsigned short value returned from unsigned char %s().</t>
  </si>
  <si>
    <t>Declarations and definitions</t>
  </si>
  <si>
    <t>Maj_Degen</t>
  </si>
  <si>
    <t>Degenerate expressions</t>
  </si>
  <si>
    <t>Maj_Func</t>
  </si>
  <si>
    <t>Maj_FLtoI</t>
  </si>
  <si>
    <t>Using the value resulting from a ++ or -- operation.</t>
  </si>
  <si>
    <t>Extra parentheses recommended. A binary operation is the operand of a binary operator with different precedence.</t>
  </si>
  <si>
    <t>[I] Conversion of integer constant expression to a signed integer type which cannot represent the value.</t>
  </si>
  <si>
    <t>Extra parentheses recommended. An arithmetic operation (* / + -) is the operand of a different operator with the same precedence.</t>
  </si>
  <si>
    <t>Address of automatic object assigned to local pointer with static storage duration.</t>
  </si>
  <si>
    <t>Definite wraparound past zero in an unsigned arithmetic operation.</t>
  </si>
  <si>
    <t>long long value returned from float %s().</t>
  </si>
  <si>
    <t>The right hand operand of a shift operator shall lie between zero and one less than the width in bits of the left hand operand (inclusive).</t>
  </si>
  <si>
    <t>The unary minus operator shall not be applied to an unsigned expression.</t>
  </si>
  <si>
    <t>The sizeof operator should not be used on expressions that contain side effects.</t>
  </si>
  <si>
    <t>Assignment operators shall not be used in boolean expressions.</t>
  </si>
  <si>
    <t>An unsigned value is being compared with a negative constant - this is dangerous.</t>
  </si>
  <si>
    <t>'%s()' has been called with a variable number of arguments.</t>
  </si>
  <si>
    <t>The macro '%s' used in this '#if...' test is not defined.</t>
  </si>
  <si>
    <t>Implicit conversion: unsigned char to int.</t>
  </si>
  <si>
    <t xml:space="preserve">Number of Functions Calling this Function           </t>
  </si>
  <si>
    <t xml:space="preserve">Myer’s Interval                                     </t>
  </si>
  <si>
    <t xml:space="preserve">Maximum Nesting of Control Structures               </t>
  </si>
  <si>
    <t xml:space="preserve">Number of Function Parameters                       </t>
  </si>
  <si>
    <t>[U] Argument type does not match conversion specifier number %s.</t>
  </si>
  <si>
    <t xml:space="preserve">Residual bugs (token-based est.)     </t>
  </si>
  <si>
    <t xml:space="preserve">Comment to code ratio                </t>
  </si>
  <si>
    <t xml:space="preserve">Cyclomatic complexity                </t>
  </si>
  <si>
    <t xml:space="preserve">Est. development (programmer-days)   </t>
  </si>
  <si>
    <t xml:space="preserve">Program difficulty                   </t>
  </si>
  <si>
    <t>Number of external variables declared</t>
  </si>
  <si>
    <t>(blank)</t>
  </si>
  <si>
    <t>Project team Electronic (LK)</t>
  </si>
  <si>
    <t xml:space="preserve">Implementation defined    </t>
  </si>
  <si>
    <t xml:space="preserve">Language extensions       </t>
  </si>
  <si>
    <t xml:space="preserve">ISO C99 Language features </t>
  </si>
  <si>
    <t>CMA_warning</t>
  </si>
  <si>
    <t xml:space="preserve">ISO_ExpU   </t>
  </si>
  <si>
    <t>MISRA-C:2004 Rule 18.01</t>
  </si>
  <si>
    <t>Column</t>
  </si>
  <si>
    <t>Line</t>
  </si>
  <si>
    <t>Count - MISRA-Rule</t>
  </si>
  <si>
    <t>Count -  MISRA-Rule</t>
  </si>
  <si>
    <t>[L] Nesting of control structures (statements) exceeds 15 - program is non-conforming.</t>
  </si>
  <si>
    <t>[u] Argument no. %s does not have object type.</t>
  </si>
  <si>
    <t>The name '%s' may cause confusion because it contains only the characters '0' and 'O'.</t>
  </si>
  <si>
    <t>The name '%s' may cause confusion because it contains both the characters 'l' and '1'.</t>
  </si>
  <si>
    <t>unsigned short value returned from char %s().</t>
  </si>
  <si>
    <t>Unable to open file '%1s'.</t>
  </si>
  <si>
    <t>Function '%1s' calls '%2s' here.</t>
  </si>
  <si>
    <t>%1s %2s here.</t>
  </si>
  <si>
    <t>Previously seen here.</t>
  </si>
  <si>
    <t>'%1s' declared in %2s '%3s'.</t>
  </si>
  <si>
    <t>'%1s' defined here.</t>
  </si>
  <si>
    <t>'%1s' declared here.</t>
  </si>
  <si>
    <t>Included from here.</t>
  </si>
  <si>
    <t>This default label is not the final case label within the switch block.</t>
  </si>
  <si>
    <t>Pointer arithmetic should not be used.</t>
  </si>
  <si>
    <t>No more than 2 levels of pointer indirection should be used (%s).</t>
  </si>
  <si>
    <t>Relational operators shall not be applied to pointer types except where both operands are of the same type and point to the same array, structure or union.</t>
  </si>
  <si>
    <t>Non-constant pointers to functions shall not be used.</t>
  </si>
  <si>
    <t>Implicit conversion: unsigned short to long double.</t>
  </si>
  <si>
    <t xml:space="preserve">Akiyama's criterion                  </t>
  </si>
  <si>
    <t xml:space="preserve">Number of backwards jumps            </t>
  </si>
  <si>
    <t xml:space="preserve">Est. porting (programmer-days)       </t>
  </si>
  <si>
    <t>[S] '#if' requires a constant expression.</t>
  </si>
  <si>
    <t xml:space="preserve">For any iteration statement there shall be at most one break statement used for loop termination. </t>
  </si>
  <si>
    <t>A function shall have a single point of exit at the end of the function.</t>
  </si>
  <si>
    <t>MISRA-C:2004 Rule 14.10</t>
  </si>
  <si>
    <t xml:space="preserve">All if ... else if constructs shall be terminated with an else clause. </t>
  </si>
  <si>
    <t>[U] Tentative definition of '%s' with internal linkage cannot have unknown size.</t>
  </si>
  <si>
    <t>K&amp;R Compatibility</t>
  </si>
  <si>
    <t>Min_Ops</t>
  </si>
  <si>
    <t>Operations</t>
  </si>
  <si>
    <t>[L] Number of members in 'struct' or 'union' exceeds 1023 - program does not conform strictly to ISO:C99.</t>
  </si>
  <si>
    <t>[L] Number of enumeration constants exceeds 1023 - program does not conform strictly to ISO:C99.</t>
  </si>
  <si>
    <t xml:space="preserve">A switch expression shall not represent a value that is effectively Boolean. </t>
  </si>
  <si>
    <t xml:space="preserve">Every switch statement shall have at least one case clause. </t>
  </si>
  <si>
    <t xml:space="preserve">Functions shall not be defined with a variable number of arguments. </t>
  </si>
  <si>
    <t xml:space="preserve">Unused or non-reused variables            </t>
  </si>
  <si>
    <t>The right hand operand of '&amp;&amp;' or '||' has side effects.</t>
  </si>
  <si>
    <t>MISRA Rule 033</t>
  </si>
  <si>
    <t>Bitwise operations on signed data will give implementation defined results.</t>
  </si>
  <si>
    <t>MISRA Rule 037</t>
  </si>
  <si>
    <t>One side of ':' expression has no side effect.</t>
  </si>
  <si>
    <t xml:space="preserve">The setjmp macro and the longjmp function shall not be used. </t>
  </si>
  <si>
    <t xml:space="preserve">The signal handling facilities of &lt;signal.h&gt; shall not be used. </t>
  </si>
  <si>
    <t xml:space="preserve">No reliance shall be placed on undefined or unspecified behaviour. </t>
  </si>
  <si>
    <t xml:space="preserve">Floating-point implementations should comply with a defined floating-point standard. </t>
  </si>
  <si>
    <t xml:space="preserve">Assembly language shall be encapsulated and isolated. </t>
  </si>
  <si>
    <t xml:space="preserve">Source code shall only use C-style comments. </t>
  </si>
  <si>
    <t xml:space="preserve">The character sequence /* shall not be used within a comment. </t>
  </si>
  <si>
    <t xml:space="preserve">Sections of code should not be 'commented out'. </t>
  </si>
  <si>
    <t xml:space="preserve">All usage of implementation-defined behaviour shall be documented. </t>
  </si>
  <si>
    <t xml:space="preserve">The character set and the corresponding encoding shall be documented. </t>
  </si>
  <si>
    <t xml:space="preserve">All uses of the #pragma directive shall be documented and explained. </t>
  </si>
  <si>
    <t>If it is being relied upon, the implementation-defined behaviour and packing of bitfields shall be documented.</t>
  </si>
  <si>
    <t xml:space="preserve">Only those escape sequences that are defined in the ISO C standard shall be used. </t>
  </si>
  <si>
    <t xml:space="preserve">Trigraphs shall not be used. </t>
  </si>
  <si>
    <t xml:space="preserve">Identifiers (internal and external) shall not rely on the significance of more than 31 characters. </t>
  </si>
  <si>
    <t xml:space="preserve">A typedef name shall be a unique identifier. </t>
  </si>
  <si>
    <t xml:space="preserve">A tag name shall be a unique identifier. </t>
  </si>
  <si>
    <t xml:space="preserve">No object or function identifier with static storage duration should be reused. </t>
  </si>
  <si>
    <t>No identifier name should be reused.</t>
  </si>
  <si>
    <t xml:space="preserve">The plain char type shall be used only for the storage and use of character values. </t>
  </si>
  <si>
    <t xml:space="preserve">Signed and unsigned char type shall be used only for the storage and use of numeric values. </t>
  </si>
  <si>
    <t>[U] Result of '##' operator is not a legal preprocessing token.</t>
  </si>
  <si>
    <t xml:space="preserve">Embedded programmer months                </t>
  </si>
  <si>
    <t xml:space="preserve">Organic programmer months                 </t>
  </si>
  <si>
    <t xml:space="preserve">Semi-detached programmer months           </t>
  </si>
  <si>
    <t xml:space="preserve">Residual bugs (token-based est.)          </t>
  </si>
  <si>
    <t xml:space="preserve">Number of functions called from function. </t>
  </si>
  <si>
    <t xml:space="preserve">Comment to code ratio                     </t>
  </si>
  <si>
    <t>long double value returned from unsigned char %s().</t>
  </si>
  <si>
    <t>long double value returned from short %s().</t>
  </si>
  <si>
    <t>long double value returned from unsigned short %s().</t>
  </si>
  <si>
    <t>long double value returned from int %s().</t>
  </si>
  <si>
    <t>long value returned from unsigned short %s().</t>
  </si>
  <si>
    <t>long value returned from int %s().</t>
  </si>
  <si>
    <t xml:space="preserve">Typedefs that indicate size and signedness should be used in place of the basic types. </t>
  </si>
  <si>
    <t xml:space="preserve">Bit fields shall only be defined to be of type unsigned int or signed int. </t>
  </si>
  <si>
    <t xml:space="preserve">Bit fields of type signed int shall be at least 2 bits long. </t>
  </si>
  <si>
    <t xml:space="preserve">Octal constants (other than zero) and octal escape sequences shall not be used. </t>
  </si>
  <si>
    <t xml:space="preserve">Whenever an object or function is declared or defined, its type shall be explicitly stated. </t>
  </si>
  <si>
    <t xml:space="preserve">If objects or functions are declared more than once their types shall be compatible. </t>
  </si>
  <si>
    <t xml:space="preserve">There shall be no definitions of objects or functions in a header file. </t>
  </si>
  <si>
    <t xml:space="preserve">Functions shall be declared at file scope. </t>
  </si>
  <si>
    <t xml:space="preserve">Objects shall be defined at block scope if they are only accessed from within a single function. </t>
  </si>
  <si>
    <t xml:space="preserve">An external object or function shall be declared in one and only one file. </t>
  </si>
  <si>
    <t xml:space="preserve">An identifier with external linkage shall have exactly one external definition. </t>
  </si>
  <si>
    <t>Message</t>
  </si>
  <si>
    <t>Implicit conversion: float to int.</t>
  </si>
  <si>
    <t>Implicit conversion: float to unsigned int.</t>
  </si>
  <si>
    <t>MCM Rule 078</t>
  </si>
  <si>
    <t>MCM Rule 085</t>
  </si>
  <si>
    <t>MCM Rule 101</t>
  </si>
  <si>
    <t>MCM Rule 038</t>
  </si>
  <si>
    <t>MCM Rule 037</t>
  </si>
  <si>
    <t>[C] Illegal storage class specifier on function parameter. The only legal specifier is 'register'.</t>
  </si>
  <si>
    <t>[C] The '#' operator may only appear before a macro parameter.</t>
  </si>
  <si>
    <t>[C] Macro parameter '%s' is not unique.</t>
  </si>
  <si>
    <t>[S] Identifier expected in macro parameter list.</t>
  </si>
  <si>
    <t>[C] Right operand must have arithmetic type.</t>
  </si>
  <si>
    <t>[C] Left operand of '%', '&lt;&lt;', '&gt;&gt;', '&amp;', '^' or '|' must have integral type.</t>
  </si>
  <si>
    <t>[C] Right operand of '%', '&lt;&lt;', '&gt;&gt;', '&amp;', '^' or '|' must have integral type.</t>
  </si>
  <si>
    <t>Initializer may be jumped over and never applied.</t>
  </si>
  <si>
    <t>[C] String contains too many characters to initialise object.</t>
  </si>
  <si>
    <t>Struct initializer is missing the optional {.</t>
  </si>
  <si>
    <t>Array initializer is missing the optional {.</t>
  </si>
  <si>
    <t>Type given in sizeof is not compatible with the pointed to type used to cast malloc.</t>
  </si>
  <si>
    <t>Size being malloc'ed is less than size of pointed to type.</t>
  </si>
  <si>
    <t>Size being malloc'ed is not an integral multiple of the pointed to type.</t>
  </si>
  <si>
    <t>Date</t>
  </si>
  <si>
    <t>ProjectPart</t>
  </si>
  <si>
    <t>Ruleset</t>
  </si>
  <si>
    <t>Description</t>
  </si>
  <si>
    <t>Processed by</t>
  </si>
  <si>
    <t>Ref MISRA Rules</t>
  </si>
  <si>
    <t>Ref QAC Metrics</t>
  </si>
  <si>
    <t>Main settings: Usually no changes necessary</t>
  </si>
  <si>
    <t>generated references( just for information ! )</t>
  </si>
  <si>
    <t>QAC InspectionTool</t>
  </si>
  <si>
    <t>Change</t>
  </si>
  <si>
    <t>Author</t>
  </si>
  <si>
    <t>SW-Version:</t>
  </si>
  <si>
    <t>Subject:</t>
  </si>
  <si>
    <t>Development:</t>
  </si>
  <si>
    <t>Date:</t>
  </si>
  <si>
    <t>and the QAC Version:</t>
  </si>
  <si>
    <t>overall result</t>
  </si>
  <si>
    <t>Person responsible</t>
  </si>
  <si>
    <t>Location</t>
  </si>
  <si>
    <t>MISRA-Rule</t>
  </si>
  <si>
    <t>Filename</t>
  </si>
  <si>
    <t>Count - Level</t>
  </si>
  <si>
    <t>additional result and configuration area!</t>
  </si>
  <si>
    <t>Change documentation</t>
  </si>
  <si>
    <t>Person responsible:</t>
  </si>
  <si>
    <t>Signature:</t>
  </si>
  <si>
    <t>checked internal:</t>
  </si>
  <si>
    <t>checked external:</t>
  </si>
  <si>
    <t>release:</t>
  </si>
  <si>
    <t>created:</t>
  </si>
  <si>
    <t>Customer:</t>
  </si>
  <si>
    <t>Highest ASIL:</t>
  </si>
  <si>
    <t>Reference number:</t>
  </si>
  <si>
    <t>Configuration area LK QAC Testing protocol</t>
  </si>
  <si>
    <t>Check and reconfigure for every generation process</t>
  </si>
  <si>
    <t>Configure on project start</t>
  </si>
  <si>
    <t>MISRA Report Generation (execute in sequence)</t>
  </si>
  <si>
    <t>Program Version</t>
  </si>
  <si>
    <t>[C] Left operand of '+=' or '-=' is a pointer to an object of unknown size.</t>
  </si>
  <si>
    <t>[E] Cast may not operate on the left operand of the assignment operator.</t>
  </si>
  <si>
    <t>Refreshes all MISRA and QAC result sheets</t>
  </si>
  <si>
    <t>Sort the worksheets for printing and shows print preview</t>
  </si>
  <si>
    <t>QAC-Result File</t>
  </si>
  <si>
    <t>Message Inspection Tool</t>
  </si>
  <si>
    <t>Full Project Name</t>
  </si>
  <si>
    <t>Short Project Name</t>
  </si>
  <si>
    <t>Project Base Path</t>
  </si>
  <si>
    <t>In variance of the MISRA requirement following rules have generally been disabled:</t>
  </si>
  <si>
    <t xml:space="preserve">The declaration of objects should contain no more than 2 levels of pointer indirection. </t>
  </si>
  <si>
    <t xml:space="preserve">All structure and union types shall be complete at the end of a translation unit. </t>
  </si>
  <si>
    <t xml:space="preserve">An object shall not be assigned to an overlapping object. </t>
  </si>
  <si>
    <t>Implicit conversion: complex expression of type float to type long double.</t>
  </si>
  <si>
    <t>Implicit conversion: complex expression of type double to type long double.</t>
  </si>
  <si>
    <t>Cast of complex expression of type float to type double.</t>
  </si>
  <si>
    <t>[E] Empty structures and unions are a language extension.</t>
  </si>
  <si>
    <t>[I] Bit-field is not declared explicitly as unsigned or signed.</t>
  </si>
  <si>
    <t>unsigned char value returned from short %s().</t>
  </si>
  <si>
    <t>Value not in the enumeration type.</t>
  </si>
  <si>
    <t>Implicit conversion: int to unsigned short.</t>
  </si>
  <si>
    <t>The variable '%s' is only set once - the use of 'const' should be considered to indicate that it never changes.</t>
  </si>
  <si>
    <t>The operand of 'sizeof' is an expression with implied side effects, but they will not be evaluated.</t>
  </si>
  <si>
    <t>'static %s()' has been declared but no definition has been provided. This is redundant.</t>
  </si>
  <si>
    <t>The value of the controlling expression in this 'switch' statement is constant.</t>
  </si>
  <si>
    <t>Value is not in enum type, but is bitwise or of enum constants in type.</t>
  </si>
  <si>
    <t>The basic types of char, int, short, long, float and double should not be used, but specific-length equivalents should be typedef'd for the specific compiler, and these type names used in the code.</t>
  </si>
  <si>
    <t>unable to open the via file.</t>
  </si>
  <si>
    <t>read past end of file.</t>
  </si>
  <si>
    <t>The initialiser for '%s' is always modified before being used.</t>
  </si>
  <si>
    <t>The value assigned to '%s' is always modified before being used.</t>
  </si>
  <si>
    <t>The value of '%s' is never used following this assignment.</t>
  </si>
  <si>
    <t>The identifier '%s' is not used and could be removed.</t>
  </si>
  <si>
    <t>The parameter '%s' is not used in this function.</t>
  </si>
  <si>
    <t>MISRA Rule 060</t>
  </si>
  <si>
    <t>Implicit conversion: double to long.</t>
  </si>
  <si>
    <t>Unsuffixed floating constant causes implicit cast of other operand.</t>
  </si>
  <si>
    <t>Suffixed floating constant causes implicit conversion of other operand.</t>
  </si>
  <si>
    <t>'#else'/'#elif'/'#endif' in included file matched '#if...' in parent file. This is probably an error.</t>
  </si>
  <si>
    <t>Implicit conversion: float to unsigned char.</t>
  </si>
  <si>
    <t>[E] Use of '\\' in this '#include' line is a PC extension - '/' has been assumed. This usage is non-portable.</t>
  </si>
  <si>
    <t>Integral expression cast to wider type.</t>
  </si>
  <si>
    <t>Performing unsigned conversion on negative value.</t>
  </si>
  <si>
    <t>[U] Apparent access outside bounds of array.</t>
  </si>
  <si>
    <t>[C] Relational operator used to compare a pointer with an incompatible operand.</t>
  </si>
  <si>
    <t>[C] Equality operator used to compare a pointer with an incompatible operand.</t>
  </si>
  <si>
    <t>[C] First operand of '&amp;&amp;', '||' or '?' must have scalar (arithmetic or pointer) type.</t>
  </si>
  <si>
    <t>[C] Second operand of '&amp;&amp;' or '||' must have scalar (arithmetic or pointer) type.</t>
  </si>
  <si>
    <t>[C] 2nd and 3rd operands of conditional operator '?' must have compatible types.</t>
  </si>
  <si>
    <t>[C] Argument no. %s does not have object type.</t>
  </si>
  <si>
    <t>[C] Controlling expression must have scalar (arithmetic or pointer) type.</t>
  </si>
  <si>
    <t>[C] This declaration of tag '%s' conflicts with a previous declaration.</t>
  </si>
  <si>
    <t>[C] 'static %s()' has been declared and called but no definition has been given.</t>
  </si>
  <si>
    <t>[C] Invalid assignment to object of void type or array type.</t>
  </si>
  <si>
    <t>[C] Right operand of '+=' or '-=' must have integral type when left operand is a pointer.</t>
  </si>
  <si>
    <t>[C] Right operand of assignment is not of compatible 'struct'/'union' type.</t>
  </si>
  <si>
    <t>[C] Right operand of assignment points to a more heavily qualified type.</t>
  </si>
  <si>
    <t>[C] Right operand of assignment is not of compatible pointer type.</t>
  </si>
  <si>
    <t>[C] Left operand of '+=' or '-=' must be of arithmetic or pointer to object type.</t>
  </si>
  <si>
    <t>[C] Constant is too large to be representable.</t>
  </si>
  <si>
    <t>[I] Floating-point constant may be too small to be representable.</t>
  </si>
  <si>
    <t>Possible division by zero.</t>
  </si>
  <si>
    <t>[U] Apparent division by zero.</t>
  </si>
  <si>
    <t>[U] Division by constant zero.</t>
  </si>
  <si>
    <t>[U] Definite division by zero.</t>
  </si>
  <si>
    <t>[C] A 'case' label must be an integral constant expression.</t>
  </si>
  <si>
    <t xml:space="preserve">Estimated static program paths            </t>
  </si>
  <si>
    <t>Value of integer expression may not always be representable in the signed result type.</t>
  </si>
  <si>
    <t>Value of integer expression may apparently not always be representable in the signed result type.</t>
  </si>
  <si>
    <t>An integer expression with a value that is definitely negative is being converted to an unsigned type.</t>
  </si>
  <si>
    <t>[C] Octal escape sequence value must be in the representable range for 'unsigned char'.</t>
  </si>
  <si>
    <t>[S] '#ifdef' or '#ifndef' must be followed by an identifier.</t>
  </si>
  <si>
    <t>The length of this preprocessed source code line has exceeded the size of an internal buffer.</t>
  </si>
  <si>
    <t>Parameter too long - truncated.</t>
  </si>
  <si>
    <t>Filename too long, truncated to %d chars.</t>
  </si>
  <si>
    <t>Comment exceeds line.</t>
  </si>
  <si>
    <t>Extra characters after the comment.</t>
  </si>
  <si>
    <t>Extra characters after number/bad characters in number.</t>
  </si>
  <si>
    <t>The validity of values passed to library functions shall be checked.</t>
  </si>
  <si>
    <t>[S] At least one member is required in a 'struct' or 'union' type.</t>
  </si>
  <si>
    <t>Bit-fields should be declared explicitly as unsigned or signed.</t>
  </si>
  <si>
    <t>[S] Illegal operator in '#if' expression.</t>
  </si>
  <si>
    <t xml:space="preserve">All automatic variables shall have been assigned a value before being used. </t>
  </si>
  <si>
    <t>Perhaps a logical operator rather than a bit-wise operator intended.</t>
  </si>
  <si>
    <t>STFIL</t>
  </si>
  <si>
    <t>STNAM</t>
  </si>
  <si>
    <t>STXLN</t>
  </si>
  <si>
    <t>STCYC</t>
  </si>
  <si>
    <t>STMCC</t>
  </si>
  <si>
    <t>STMIF</t>
  </si>
  <si>
    <t>STSUB</t>
  </si>
  <si>
    <t>STAKI</t>
  </si>
  <si>
    <t>STLIN</t>
  </si>
  <si>
    <t>STBAK</t>
  </si>
  <si>
    <t>unsigned short value returned from short %s().</t>
  </si>
  <si>
    <t>unsigned short value returned from int %s().</t>
  </si>
  <si>
    <t>unsigned short value returned from long %s().</t>
  </si>
  <si>
    <t>unsigned short value returned from float %s().</t>
  </si>
  <si>
    <t>unsigned short value returned from double %s().</t>
  </si>
  <si>
    <t>unsigned short value returned from long double %s().</t>
  </si>
  <si>
    <t>The 'static' qualifier should only be used when declaring a function or an object, not when defining a tag.</t>
  </si>
  <si>
    <t>Composite assignment operators cannot be used on objects with enumerated type in C++.</t>
  </si>
  <si>
    <t>[I] Header name contains character which is not a member of the basic source character set.</t>
  </si>
  <si>
    <t xml:space="preserve">Total number of variables                 </t>
  </si>
  <si>
    <t xml:space="preserve">Program volume (bits)                     </t>
  </si>
  <si>
    <t xml:space="preserve">Number of executable lines                </t>
  </si>
  <si>
    <t xml:space="preserve">Zipf prediction of n                      </t>
  </si>
  <si>
    <t>QACMetrikenV5</t>
  </si>
  <si>
    <t>[C] Missing type specifiers in function declaration.</t>
  </si>
  <si>
    <t>Identifiers have been provided for some but not all of the parameters in a function prototype.</t>
  </si>
  <si>
    <t>String literal assigned to pointer which is not a 'pointer to const'.</t>
  </si>
  <si>
    <t>V2.3</t>
  </si>
  <si>
    <t>Correct datatyp to readin metrics of very long source files</t>
  </si>
  <si>
    <t>04.07.2012</t>
  </si>
  <si>
    <t>The tag '%1s' is also defined in '&lt;%2s&gt;'.</t>
  </si>
  <si>
    <t>The macro '%1s' may also be defined as a macro in '&lt;%2s&gt;'.</t>
  </si>
  <si>
    <t>The macro '%1s' may also be defined as a typedef in '&lt;%2s&gt;'.</t>
  </si>
  <si>
    <t>The identifier '%1s' may be defined as a macro in '&lt;%2s&gt;'.</t>
  </si>
  <si>
    <t>LK limit</t>
  </si>
  <si>
    <t>&gt;800</t>
  </si>
  <si>
    <t>&gt;40</t>
  </si>
  <si>
    <t>&gt;200</t>
  </si>
  <si>
    <t>The variable '%s' is only set once and so it could be declared with the 'const' qualifier.</t>
  </si>
  <si>
    <t>File scope static, '%s', is not used, and could be removed.</t>
  </si>
  <si>
    <t>File scope static, '%s', is only accessed in one function.</t>
  </si>
  <si>
    <t>The parameter '%s' is never modified and so it could be declared with the 'const' qualifier.</t>
  </si>
  <si>
    <t>File scope static, '%s', is not explicitly initialized but its value is used.</t>
  </si>
  <si>
    <t>[C] Redefinition of '%s' with a different body.</t>
  </si>
  <si>
    <t>[C] Redefinition of  object-like macro '%s' as a function-like macro.</t>
  </si>
  <si>
    <t>Left shift &lt;&lt; in constant expression truncated bits from result.</t>
  </si>
  <si>
    <t>Unsigned subtract in constant expression wrapped round past zero.</t>
  </si>
  <si>
    <t>MISRA Rule 110</t>
  </si>
  <si>
    <t>MISRA Rule 113</t>
  </si>
  <si>
    <t>MISRA Rule 114</t>
  </si>
  <si>
    <t xml:space="preserve">Braces shall be used to indicate and match the structure in the non-zero initialisation of arrays and structures. </t>
  </si>
  <si>
    <t xml:space="preserve">In an enumerator list, the '=' construct shall not be used to explicitly initialise members other than the first, unless all items are explicitly initialised. </t>
  </si>
  <si>
    <t>This initialization is redundant. The value of '%s' is never used before being modified.</t>
  </si>
  <si>
    <t>This assignment is redundant. The value of '%s' is never used before being modified.</t>
  </si>
  <si>
    <t>This assignment is redundant. The value of '%s' is never subsequently used.</t>
  </si>
  <si>
    <t>[U] Use of '#undef' to remove the operator 'defined'.</t>
  </si>
  <si>
    <t>Object/function with external linkage has same identifier as another object/function with internal linkage.</t>
  </si>
  <si>
    <t>Object with no linkage has same identifier as another object/function with external linkage.</t>
  </si>
  <si>
    <t>Initialization of externals not available in K&amp;R C.</t>
  </si>
  <si>
    <t xml:space="preserve">Functions shall not call themselves, either directly or indirectly. </t>
  </si>
  <si>
    <t>The size of the allocated memory block is smaller than the size of the object type addressed by the pointer cast.</t>
  </si>
  <si>
    <t>Implicit conversion: unsigned int to unsigned char.</t>
  </si>
  <si>
    <t>Unsigned cast in constant expression truncated the resulting value using modulo arithmetic.</t>
  </si>
  <si>
    <t xml:space="preserve">Total Unpreprocessed Source Lines                   </t>
  </si>
  <si>
    <t>Sub_CMA</t>
  </si>
  <si>
    <t>Using relational or logical operators in a switch expression is usually a programming error.</t>
  </si>
  <si>
    <t>Right operand of shift operator shall be less than the width of the unpromoted type.</t>
  </si>
  <si>
    <t>[U] Right operand of shift operator is negative - this is undefined.</t>
  </si>
  <si>
    <t>[U] Right operand of shift operator is too large - this is undefined.</t>
  </si>
  <si>
    <t>[C] Only compatible pointer types may be compared.</t>
  </si>
  <si>
    <t>unsigned long long value returned from short %s().</t>
  </si>
  <si>
    <t>[U] Macro arguments contain a sequence of tokens that has the form of a preprocessing directive.</t>
  </si>
  <si>
    <t>Parameter cannot have '(void)' type. Perhaps the intention was to have a '(void)' parameter list.</t>
  </si>
  <si>
    <t>The name '%s' may cause confusion because it contains both the characters 'O' and '0'.</t>
  </si>
  <si>
    <t>Function parameter of enum type is being passed the value of an object of a different enum type.</t>
  </si>
  <si>
    <t>Object of enum type is being assigned the value of an object of a different enum type.</t>
  </si>
  <si>
    <t>Function of enum type is returning the value of an object of a different enum type.</t>
  </si>
  <si>
    <t>MISRA-C:2004 Rule 05.05</t>
  </si>
  <si>
    <t>MISRA-C:2004 Rule 05.06</t>
  </si>
  <si>
    <t>MISRA-C:2004 Rule 05.07</t>
  </si>
  <si>
    <t>MISRA-C:2004 Rule 06.01</t>
  </si>
  <si>
    <t>MISRA-C:2004 Rule 06.02</t>
  </si>
  <si>
    <t>MISRA-C:2004 Rule 06.03</t>
  </si>
  <si>
    <t>MISRA-C:2004 Rule 06.04</t>
  </si>
  <si>
    <t>MISRA-C:2004 Rule 06.05</t>
  </si>
  <si>
    <t>MISRA-C:2004 Rule 07.01</t>
  </si>
  <si>
    <t>MISRA-C:2004 Rule 08.04</t>
  </si>
  <si>
    <t>MISRA-C:2004 Rule 08.05</t>
  </si>
  <si>
    <t>MISRA-C:2004 Rule 08.09</t>
  </si>
  <si>
    <t>V2.5</t>
  </si>
  <si>
    <t>ProjectSourcePath</t>
  </si>
  <si>
    <t>in progress</t>
  </si>
  <si>
    <t>Document No.</t>
  </si>
  <si>
    <t>Automotive 
Electrical Systems</t>
  </si>
  <si>
    <t>MISRA Report</t>
  </si>
  <si>
    <t>Implicit conversion: unsigned long to long long.</t>
  </si>
  <si>
    <t>Implicit conversion: long long to char.</t>
  </si>
  <si>
    <t>[C] The string literal in a '#line' directive must be a character string literal.</t>
  </si>
  <si>
    <t>[U] '#line' should be followed by a line number.</t>
  </si>
  <si>
    <t>Absolute paths shall not be specified in #include statements.</t>
  </si>
  <si>
    <t>[C] "string" initializer given for 'char' object - either the initializer should be 'c' or the object should have 'char *' type.</t>
  </si>
  <si>
    <t>03.06.2014</t>
  </si>
  <si>
    <t>Additional analysis of STLIN and STTLN on page 'Metrics', change reference to RL_04-80-201; solve run-time error while reading *.2met files (identifier '03062014APO')</t>
  </si>
  <si>
    <t>A break statement shall only be used at the end of all the statements in a switch case block.</t>
  </si>
  <si>
    <t>This declaration of '%s' hides a more global declaration.</t>
  </si>
  <si>
    <t>[E] Binary integer constants are a language extension.</t>
  </si>
  <si>
    <t>[S] Character constant contains new-line character.</t>
  </si>
  <si>
    <t>Empty statement (';' on its own) - if this is deliberate, it is best to put ';' on a line by itself.</t>
  </si>
  <si>
    <t>This comma can be omitted from the end of the initializer with no effect.</t>
  </si>
  <si>
    <t>This statement has no side-effect - it can be removed.</t>
  </si>
  <si>
    <t>The value of an expression of floating type shall not be implicitly converted to a different type if: a) it is not a
conversion to a wider floating type, or b) the expression is complex, or c) the expression is a function
argument, or d) the expression is a return expression</t>
  </si>
  <si>
    <t>Parameter '%s' declared with function type in a K&amp;R style function definition.</t>
  </si>
  <si>
    <t>Using the alert escape sequence '\\a'.</t>
  </si>
  <si>
    <t xml:space="preserve">ISO_ImpU   </t>
  </si>
  <si>
    <t xml:space="preserve">CMA undefined       </t>
  </si>
  <si>
    <t>The comma operator shall not be used.</t>
  </si>
  <si>
    <t xml:space="preserve">Evaluation of constant unsigned integer expressions should not lead to wrap-around. </t>
  </si>
  <si>
    <t>MISRA-C:2004 Rule 12.12</t>
  </si>
  <si>
    <t xml:space="preserve">The underlying bit representations of floating-point values shall not be used. </t>
  </si>
  <si>
    <t>MISRA-C:2004 Rule 12.13</t>
  </si>
  <si>
    <t>Code written in languages other than C should only be used if there is a defined interface standard for object code to which the compilers/assemblers for both languages conform.</t>
  </si>
  <si>
    <t>[C] Expressions may only be cast to scalar types.</t>
  </si>
  <si>
    <t>Hard coded 'magic' numbers such as '%s' shall not be used to define the size of a bit-field.</t>
  </si>
  <si>
    <t>Hard coded 'magic' numbers such as '%s' shall not be used to define the size of an array.</t>
  </si>
  <si>
    <t>Null statement occurs on a line by itself without comment.</t>
  </si>
  <si>
    <t>Message Text</t>
  </si>
  <si>
    <t>Filename expected.</t>
  </si>
  <si>
    <t>[L] Number of members in 'struct' or 'union' exceeds 127 - program does not conform strictly to ISO:C90.</t>
  </si>
  <si>
    <t>[L] Number of enumeration constants exceeds 127 - program does not conform strictly to ISO:C90.</t>
  </si>
  <si>
    <t>[S] Function defined with invalid function header syntax.</t>
  </si>
  <si>
    <t>No. of values</t>
  </si>
  <si>
    <t>%NIO</t>
  </si>
  <si>
    <t>Defining '%s()' with an identifier list and separate parameter declarations is an obsolescent feature.</t>
  </si>
  <si>
    <t>This token is a suspicious NULL pointer constant.</t>
  </si>
  <si>
    <t>MISRA-Regeltext</t>
  </si>
  <si>
    <t>MISRA Rule 001</t>
  </si>
  <si>
    <t>MISRA Rule 002</t>
  </si>
  <si>
    <t>MISRA Rule 003</t>
  </si>
  <si>
    <t>MISRA Rule 004</t>
  </si>
  <si>
    <t>MISRA Rule 006</t>
  </si>
  <si>
    <t>MISRA Rule 007</t>
  </si>
  <si>
    <t>MISRA Rule 008</t>
  </si>
  <si>
    <t>MISRA Rule 009</t>
  </si>
  <si>
    <t>MISRA Rule 010</t>
  </si>
  <si>
    <t>MISRA Rule 011</t>
  </si>
  <si>
    <t>MISRA Rule 012</t>
  </si>
  <si>
    <t>MISRA Rule 014</t>
  </si>
  <si>
    <t>MISRA Rule 015</t>
  </si>
  <si>
    <t>MISRA Rule 016</t>
  </si>
  <si>
    <t>MISRA Rule 017</t>
  </si>
  <si>
    <t>MISRA Rule 019</t>
  </si>
  <si>
    <t>The result of this cast is implicitly converted to another type.</t>
  </si>
  <si>
    <t>char value returned from short %s().</t>
  </si>
  <si>
    <t>char value returned from int %s().</t>
  </si>
  <si>
    <t>char value returned from long %s().</t>
  </si>
  <si>
    <t>Function returns address of local static data.</t>
  </si>
  <si>
    <t>Function returns address of automatic data.</t>
  </si>
  <si>
    <t>Level-Name</t>
  </si>
  <si>
    <t>Minor</t>
  </si>
  <si>
    <t>Major</t>
  </si>
  <si>
    <t>[L] Nesting levels of blocks exceeds 127 - program does not conform strictly to ISO:C99.</t>
  </si>
  <si>
    <t>[L] Nesting of parenthesized expressions exceeds 63 - program does not conform strictly to ISO:C99.</t>
  </si>
  <si>
    <t>[L] Number of macro definitions exceeds 4095 - program does not conform strictly to ISO:C99.</t>
  </si>
  <si>
    <t>[L] '#include "%s"' causes nesting to exceed 15 levels - program does not conform strictly to ISO:C99.</t>
  </si>
  <si>
    <t xml:space="preserve">Akiyama's Criterion                                 </t>
  </si>
  <si>
    <t xml:space="preserve">Average Size of Function Statements (variant 1)     </t>
  </si>
  <si>
    <t xml:space="preserve">Average Size of Function Statements (variant 2)     </t>
  </si>
  <si>
    <t>file error writing hierarchy file.</t>
  </si>
  <si>
    <t>The maximum number of errors set by -maxerr has been exceeded - the analysis has been aborted. Incorrect or missing '-I' and '-D' options often produce this error.</t>
  </si>
  <si>
    <t>[U] Using unsupported conversion specifier number %s.</t>
  </si>
  <si>
    <t>Dynamic heap memory allocation shall not be used.</t>
  </si>
  <si>
    <t>The error indicator errno shall not be used.</t>
  </si>
  <si>
    <t>[U] Unknown flags used with 'i' or 'd' conversion specifier, number %s.</t>
  </si>
  <si>
    <t xml:space="preserve">Number of distinct operands               </t>
  </si>
  <si>
    <t xml:space="preserve">Number of distinct operators              </t>
  </si>
  <si>
    <t xml:space="preserve">Number of function parameters             </t>
  </si>
  <si>
    <t>This identifier has previously been declared with internal linkage. Use the static storage class specifier.</t>
  </si>
  <si>
    <t>long double value returned from unsigned long long %s().</t>
  </si>
  <si>
    <t>Illegal user error number %s.</t>
  </si>
  <si>
    <t>Control variable, %s, is not initialised in this for loop expression.</t>
  </si>
  <si>
    <t xml:space="preserve">The operands of logical operators (&amp;&amp;, || and !) should be effectively Boolean. Expressions that are effectively Boolean should not be used as operands to operators other than (&amp;&amp;, || and !). </t>
  </si>
  <si>
    <t xml:space="preserve">Bitwise operators shall not be applied to operands whose underlying type is signed. </t>
  </si>
  <si>
    <t>String literal passed as argument to function whose parameter is not const qualified.</t>
  </si>
  <si>
    <t>MISRA-C:2004 Rule 08.07</t>
  </si>
  <si>
    <t>MISRA-C:2004 Rule 16.03</t>
  </si>
  <si>
    <t>The size of the allocated memory block is not an integral multiple of the size of the object type addressed by the pointer cast.</t>
  </si>
  <si>
    <t>Result of sizeof operator is not explicitly cast.</t>
  </si>
  <si>
    <t>[L] Nesting of control structures (statements) exceeds 15 - program does not conform strictly to ISO:C90.</t>
  </si>
  <si>
    <t>[L] Number of 'case' labels exceeds 257 - program does not conform strictly to ISO:C90.</t>
  </si>
  <si>
    <t>A union type specifier has been defined.</t>
  </si>
  <si>
    <t>This identifier has previously been declared with internal linkage but is not declared here with the static storage class specifier.</t>
  </si>
  <si>
    <t>[U] #undef'ing the assert macro to call a function of that name causes undefined behaviour.</t>
  </si>
  <si>
    <t>Macros should not be used to redefine keywords.</t>
  </si>
  <si>
    <t>[E] The sequence ", ##__VA_ARGS__" is a language extension.</t>
  </si>
  <si>
    <t>[E] Empty aggregate initializers are a language extension.</t>
  </si>
  <si>
    <t>[C99] A variable length array has been declared.</t>
  </si>
  <si>
    <t>24.01.2014</t>
  </si>
  <si>
    <t>The increment (++) and decrement (--) operators should not be mixed with other operators in an expression.</t>
  </si>
  <si>
    <t xml:space="preserve">Assignment operators shall not be used in expressions that yield a Boolean value. </t>
  </si>
  <si>
    <t>MISRA-C:2004 Rule 08.01</t>
  </si>
  <si>
    <t>MISRA-C:2004 Rule 14.01</t>
  </si>
  <si>
    <t>MISRA-C:2004 Rule 17.04</t>
  </si>
  <si>
    <t>MISRA-C:2004 Rule 13.07</t>
  </si>
  <si>
    <t>[E] '#%s' is a language extension for in-line assembler. All statements located between #asm and #endasm will be ignored.</t>
  </si>
  <si>
    <t>This 'if' control expression has a constant 'true' value.</t>
  </si>
  <si>
    <t>[U] The variable '%s' is apparently unset at this point.</t>
  </si>
  <si>
    <t>This function argument points to data that is definitely unset.</t>
  </si>
  <si>
    <t>This function argument points to data that is apparently unset.</t>
  </si>
  <si>
    <t>No definition has yet been given for structure tag '%s'.</t>
  </si>
  <si>
    <t>[E] Accessing a member of a nested structure in this way is a language extension.</t>
  </si>
  <si>
    <t>Implicit conversion: unsigned int to unsigned short.</t>
  </si>
  <si>
    <t>A right shift on signed data may be an arithmetic or a logical shift.</t>
  </si>
  <si>
    <t>MISRA Rule 052</t>
  </si>
  <si>
    <t>MISRA Rule 030</t>
  </si>
  <si>
    <t>Identifiers shall not be declared at a nested level of block scope.</t>
  </si>
  <si>
    <t>Functions shall not be declared at block scope.</t>
  </si>
  <si>
    <t>MCM Rule 009</t>
  </si>
  <si>
    <t>MCM Rule 054</t>
  </si>
  <si>
    <t>MCM Rule 053</t>
  </si>
  <si>
    <t>MCM Rule 099</t>
  </si>
  <si>
    <t>MCM Rule 086</t>
  </si>
  <si>
    <t>MCM Rule 044</t>
  </si>
  <si>
    <t>MCM Rule 106</t>
  </si>
  <si>
    <t>MCM Rule 022</t>
  </si>
  <si>
    <t>[C] '#if' expressions may contain only integral constants.</t>
  </si>
  <si>
    <t>Using wide character or string literals.</t>
  </si>
  <si>
    <t>An assignment operator is being used in a boolean expression.</t>
  </si>
  <si>
    <t>A break statement is being used to exit from a switch case block but is not the final statement in the block.</t>
  </si>
  <si>
    <t>Expression contains more than one access to objects that are volatile.</t>
  </si>
  <si>
    <t>[L] Nesting of 'struct' or 'union' types exceeds 15 - program is non-conforming.</t>
  </si>
  <si>
    <t>Warning previous output filename overridden.</t>
  </si>
  <si>
    <t>[E] '#%s' is not a legal ISO C preprocessing directive.</t>
  </si>
  <si>
    <t>[S] Unrecognizable expression in '#if' preprocessing directive.</t>
  </si>
  <si>
    <t>[E] '__typeof__' is not supported in ISO C, and is treated as a language extension.</t>
  </si>
  <si>
    <t>[E] A statement expression is not supported in ISO C, and is treated as a language extension.</t>
  </si>
  <si>
    <t xml:space="preserve">The number of arguments passed to a function shall match the number of parameters. </t>
  </si>
  <si>
    <t>[C] 'sizeof' cannot be applied to a function.</t>
  </si>
  <si>
    <t xml:space="preserve">Organic total months                      </t>
  </si>
  <si>
    <t>Name of called functions</t>
  </si>
  <si>
    <t>Open grouping
for additional 
MISRA metrics</t>
  </si>
  <si>
    <t>long long value returned from unsigned long long %s().</t>
  </si>
  <si>
    <t xml:space="preserve">Number of return points in function       </t>
  </si>
  <si>
    <t>Float expression implicitly converted to type double.</t>
  </si>
  <si>
    <t>The ordinary identifier '%1s' may be defined as a typedef in '&lt;%2s&gt;'.</t>
  </si>
  <si>
    <t>The macro '%1s' could conflict in the future with the name of a macro in '&lt;%2s&gt;'.</t>
  </si>
  <si>
    <t>The identifier '%1s' could conflict in the future with the name of a macro in '&lt;%2s&gt;'.</t>
  </si>
  <si>
    <t>long long value returned from double %s().</t>
  </si>
  <si>
    <t>long long value returned from long double %s().</t>
  </si>
  <si>
    <t>unsigned long long value returned from char %s().</t>
  </si>
  <si>
    <t>Macro argument contains a function call.</t>
  </si>
  <si>
    <t>Parameter '%s' will be evaluated more than once when this macro is used.</t>
  </si>
  <si>
    <t>Macro defines a braced initializer.</t>
  </si>
  <si>
    <t>Macro defines a braced code statement block.</t>
  </si>
  <si>
    <t>Macro defines a 'do-while-zero' construct.</t>
  </si>
  <si>
    <t>Macro defines a type specifier keyword.</t>
  </si>
  <si>
    <t>Macro defines a storage-class specifier/type qualifier sequence.</t>
  </si>
  <si>
    <t>The operand of 'sizeof' is not an expression which designates either an object or a type.</t>
  </si>
  <si>
    <t>Object/function '%s', with internal linkage, has been defined in a header file.</t>
  </si>
  <si>
    <t>Type 'char' has been used in the declaration of an object or a function.</t>
  </si>
  <si>
    <t>Type 'char' has been used in a cast.</t>
  </si>
  <si>
    <t>Type 'char' has been used in the declaration of a typedef.</t>
  </si>
  <si>
    <t>Type 'char' has been used in the operand of the sizeof operator.</t>
  </si>
  <si>
    <t>[U] Dereferencing NULL pointer.</t>
  </si>
  <si>
    <t xml:space="preserve">Program effort                            </t>
  </si>
  <si>
    <t xml:space="preserve">Number of dangling ELSE IF's              </t>
  </si>
  <si>
    <t xml:space="preserve">Estimated function coupling               </t>
  </si>
  <si>
    <t>float value returned from unsigned long long %s().</t>
  </si>
  <si>
    <t>double value returned from long long %s().</t>
  </si>
  <si>
    <t>double value returned from unsigned long long %s().</t>
  </si>
  <si>
    <t>- VBA - Formeln internationalisiert
- SVERWEIS auf Pivottabelle durch PIVOTDATENZUORDNEN ersetzt</t>
  </si>
  <si>
    <t>Functions shall always have prototype declarations and the prototype shall be visible at both the function definition and call.</t>
  </si>
  <si>
    <t>A union type has been used.</t>
  </si>
  <si>
    <t>String literal constant is addressed by a pointer which is not const qualified.</t>
  </si>
  <si>
    <t>This break statement exits from a control structure which is not a switch statement.</t>
  </si>
  <si>
    <t>'%s' is being used as a structure/union member as well as being a label, tag or ordinary identifier.</t>
  </si>
  <si>
    <t>[E] Preprocessor directive may be followed by whitespace and new-line only. Comments may be used to add extra text to preprocessor directives.</t>
  </si>
  <si>
    <t>File has already been included directly from this file.</t>
  </si>
  <si>
    <t>File has already been included indirectly from this file.</t>
  </si>
  <si>
    <t>Macro #define'd or #undef'd within a block.</t>
  </si>
  <si>
    <t>/ character used in an include file name.</t>
  </si>
  <si>
    <t>MISRA Rule 080</t>
  </si>
  <si>
    <t>MISRA Rule 082</t>
  </si>
  <si>
    <t>MISRA Rule 083</t>
  </si>
  <si>
    <t>MISRA Rule 084</t>
  </si>
  <si>
    <t>MISRA Rule 085</t>
  </si>
  <si>
    <t>MISRA Rule 088</t>
  </si>
  <si>
    <t>MISRA Rule 089</t>
  </si>
  <si>
    <t>MISRA Rule 092</t>
  </si>
  <si>
    <t>MISRA Rule 094</t>
  </si>
  <si>
    <t>MISRA Rule 095</t>
  </si>
  <si>
    <t>MISRA Rule 097</t>
  </si>
  <si>
    <t>MISRA Rule 098</t>
  </si>
  <si>
    <t>MISRARegeln_2004</t>
  </si>
  <si>
    <t>QACMetrikenV7</t>
  </si>
  <si>
    <t>LevelV7</t>
  </si>
  <si>
    <t>unsigned long long value returned from double %s().</t>
  </si>
  <si>
    <t>&lt;1</t>
  </si>
  <si>
    <t>&gt;10</t>
  </si>
  <si>
    <t>&lt;0</t>
  </si>
  <si>
    <t>&gt;4</t>
  </si>
  <si>
    <t>&gt;0</t>
  </si>
  <si>
    <t>STUNV</t>
  </si>
  <si>
    <t>STLCT</t>
  </si>
  <si>
    <t>STPTH</t>
  </si>
  <si>
    <t>STPDN</t>
  </si>
  <si>
    <t>STPBG</t>
  </si>
  <si>
    <t>STLOP</t>
  </si>
  <si>
    <t>STM07</t>
  </si>
  <si>
    <t>STM19</t>
  </si>
  <si>
    <t>STNTB</t>
  </si>
  <si>
    <t>STSCT</t>
  </si>
  <si>
    <t>STECT</t>
  </si>
  <si>
    <t>STFNC</t>
  </si>
  <si>
    <t>STFCO</t>
  </si>
  <si>
    <t>STTKB</t>
  </si>
  <si>
    <t>STVAR</t>
  </si>
  <si>
    <t>STOPT</t>
  </si>
  <si>
    <t>STOPN</t>
  </si>
  <si>
    <t>STTOT</t>
  </si>
  <si>
    <t>STZIP</t>
  </si>
  <si>
    <t>STHAL</t>
  </si>
  <si>
    <t>STSHN</t>
  </si>
  <si>
    <t>STDIF</t>
  </si>
  <si>
    <t>STEFF</t>
  </si>
  <si>
    <t>STVOL</t>
  </si>
  <si>
    <t>No function prototype. Implicit declaration inserted: 'extern int %s();'.</t>
  </si>
  <si>
    <t>No definition has yet been given for this enumerated type.</t>
  </si>
  <si>
    <t>[L] Nesting of 'struct' or 'union' types exceeds 63 - program does not conform strictly to ISO:C99.</t>
  </si>
  <si>
    <t>[L] Nesting of parentheses exceeds 32 - program does not conform strictly to ISO:C90.</t>
  </si>
  <si>
    <t>Function identifier is not followed by () but a function call may be intended.</t>
  </si>
  <si>
    <t>Right operand of shift operator is greater than or equal to the width of the underlying type.</t>
  </si>
  <si>
    <t>[C] Using '__alignof__' on function types is illegal.</t>
  </si>
  <si>
    <t>short value returned from unsigned int %s().</t>
  </si>
  <si>
    <t>Tests of a value against zero should be made explicit, unless the operand is effectively Boolean.</t>
  </si>
  <si>
    <t>MISRA Rule 072</t>
  </si>
  <si>
    <t>MISRA Rule 073</t>
  </si>
  <si>
    <t>MISRA Rule 075</t>
  </si>
  <si>
    <t>MISRA Rule 076</t>
  </si>
  <si>
    <t>Assignment of non enum type to enum.</t>
  </si>
  <si>
    <t>[U] External identifier does not differ from other identifier(s) (e.g. '%s') within the specified number of significant characters.</t>
  </si>
  <si>
    <t>[C] Using '__alignof__' on bit-fields is illegal.</t>
  </si>
  <si>
    <t>[E] The indicated @word construct has been ignored.</t>
  </si>
  <si>
    <t>[E] long long is a language extension.</t>
  </si>
  <si>
    <t>The label '%s' is also declared as a typedef.</t>
  </si>
  <si>
    <t>No dependence should be placed on C's operator precedence [Rules in expressions.</t>
  </si>
  <si>
    <t>[C] Redefinition of '%s()' with different parameters.</t>
  </si>
  <si>
    <t>[U] Definition of macro named 'defined'.</t>
  </si>
  <si>
    <t>This control expression is an assignment. It would be better practice to test the result against zero.</t>
  </si>
  <si>
    <t>This 'switch' statement contains only a single path - it is redundant.</t>
  </si>
  <si>
    <t>Dangerous comparison of unsigned data with zero.</t>
  </si>
  <si>
    <t>[S] Unable to recover from syntax errors in this source file.</t>
  </si>
  <si>
    <t>Implicit conversion: unsigned long to unsigned char.</t>
  </si>
  <si>
    <t>This 'do - while' control expression has a constant, 'false' value. The loop will only be executed once.</t>
  </si>
  <si>
    <t>A string literal constant shall not be addressed by a pointer which is not const qualified.</t>
  </si>
  <si>
    <t>A switch expression should not represent a Boolean value.</t>
  </si>
  <si>
    <t>Every switch statement shall have at least one case.</t>
  </si>
  <si>
    <t>[U] Indexing array with out of bounds value.</t>
  </si>
  <si>
    <t>Possible out of bounds array index.</t>
  </si>
  <si>
    <t>Index may take a value greater than number of elements.</t>
  </si>
  <si>
    <t>A break statement shall only be used in a switch statement.</t>
  </si>
  <si>
    <t>A continue statement should not be used.</t>
  </si>
  <si>
    <t>1.3</t>
  </si>
  <si>
    <t>Relational comparison of an enum with a numeric constant.</t>
  </si>
  <si>
    <t>Equality comparison with enum object of different type.</t>
  </si>
  <si>
    <t>Argument passed is enum object of different type.</t>
  </si>
  <si>
    <t>Assignment of enum object of different type.</t>
  </si>
  <si>
    <t>Both operands of relational operator are "boolean" expressions.</t>
  </si>
  <si>
    <t>Integral expression implicitly converted to wider type.</t>
  </si>
  <si>
    <t>Implicit conversion: short to unsigned short.</t>
  </si>
  <si>
    <t>Unsuffixed floating constant implicitly converted to another type.</t>
  </si>
  <si>
    <t>The comma operator shall not be used, except in the control expression of a for loop.</t>
  </si>
  <si>
    <t>Implicit conversion: unsigned int to char.</t>
  </si>
  <si>
    <t>The default case label shall be placed last within a switch block.</t>
  </si>
  <si>
    <t>The function '%s()' must not be called.</t>
  </si>
  <si>
    <t>Implicit conversion: long to short.</t>
  </si>
  <si>
    <t>Implicit conversion: long to int.</t>
  </si>
  <si>
    <t>Implicit conversion: long to unsigned int.</t>
  </si>
  <si>
    <t>Implicit conversion: long to unsigned long.</t>
  </si>
  <si>
    <t>double value returned from float %s().</t>
  </si>
  <si>
    <t>long double value returned from char %s().</t>
  </si>
  <si>
    <t>long double value returned from signed char %s().</t>
  </si>
  <si>
    <t>Implicit conversion: double to unsigned long.</t>
  </si>
  <si>
    <t>Implicit conversion: double to float.</t>
  </si>
  <si>
    <t>Implicit conversion: long double to char.</t>
  </si>
  <si>
    <t>Implicit conversion: long double to signed char.</t>
  </si>
  <si>
    <t>[C] Subscripting requires a pointer (or array lvalue).</t>
  </si>
  <si>
    <t>[C] Cannot subscript a pointer to an object of unknown size.</t>
  </si>
  <si>
    <t>Control expression of this 'switch' statement is constant.</t>
  </si>
  <si>
    <t>Argument passed is non enum type when enum expected, and may be out of range.</t>
  </si>
  <si>
    <t>[S] '&amp;' is not legal here - treated as '*'.</t>
  </si>
  <si>
    <t>Level</t>
  </si>
  <si>
    <t>Code</t>
  </si>
  <si>
    <t>MISRA-Regel</t>
  </si>
  <si>
    <t>MISRA Rule 005</t>
  </si>
  <si>
    <t>Identifiers in an inner scope shall not use the same name as an identifier in an outer scope, and therefore hide that identifier.</t>
  </si>
  <si>
    <t>[U] Unknown escape sequence.</t>
  </si>
  <si>
    <t>This file contains the control-M character at the end of a line.</t>
  </si>
  <si>
    <t>Both operands of &amp; bitwise AND operator are "boolean" expressions.</t>
  </si>
  <si>
    <t>Both operands of | bitwise OR operator are "boolean" expressions.</t>
  </si>
  <si>
    <t>Both operands of arithmetic operator are "boolean" expressions.</t>
  </si>
  <si>
    <t>Macro definition contains storage qualifier keyword '%s'.</t>
  </si>
  <si>
    <t>This boolean expression contains side effects.</t>
  </si>
  <si>
    <t>The comma operator should be avoided. It is better practice to use separate statements.</t>
  </si>
  <si>
    <t>MISRA Rule 020</t>
  </si>
  <si>
    <t>The result of ++ and -- operators shall not be used in expressions.</t>
  </si>
  <si>
    <t>Not all compilers allow whitespace between '#' and the preprocessor directive.</t>
  </si>
  <si>
    <t xml:space="preserve">Total unpreprocessed code lines           </t>
  </si>
  <si>
    <t xml:space="preserve">Number of unreachable statements          </t>
  </si>
  <si>
    <t>Integer constant implicitly converted to a floating type.</t>
  </si>
  <si>
    <t>Unrecoverable error! Occurred at or near '%s'. Analysis aborted! Please Contact Programming Research.</t>
  </si>
  <si>
    <t>Parameter '%s' is declared as a function and is implicitly converted to a pointer to a function.</t>
  </si>
  <si>
    <t>MCM Rule 007</t>
  </si>
  <si>
    <t>MCM Rule 014</t>
  </si>
  <si>
    <t>MCM Rule 016</t>
  </si>
  <si>
    <t>MCM Rule 112</t>
  </si>
  <si>
    <t>MCM Rule 070</t>
  </si>
  <si>
    <t>MCM Rule 104</t>
  </si>
  <si>
    <t>MCM Rule 081</t>
  </si>
  <si>
    <t xml:space="preserve">Numeric variables being used within a for loop for iteration counting shall not be modified in the body of the loop. </t>
  </si>
  <si>
    <t>All non-null statements shall either (i) have at least one side-effect however executed, or (ii) cause control flow to change.</t>
  </si>
  <si>
    <t>Value of integer constant expression may not be representable in the signed result type.</t>
  </si>
  <si>
    <t>[S] Relying on K&amp;R style token pasting (to form '%s') will cause syntax errors in ISO C.</t>
  </si>
  <si>
    <t>[S] '#%s' is not a legal ISO C preprocessor directive.</t>
  </si>
  <si>
    <t>Unrecognisable expression in '#if' processing directive.</t>
  </si>
  <si>
    <t>[E] Assuming '#%s' is extended '#if' preprocessor directive syntax.</t>
  </si>
  <si>
    <t>[S] Use of C++ reference operator '&amp;' will cause syntax errors in ISO C.</t>
  </si>
  <si>
    <t>[S] Missing operator in '#if' or '#elif' expression.</t>
  </si>
  <si>
    <t>[S] Unexpected ')' or ':' in '#if' or '#elif' expression.</t>
  </si>
  <si>
    <t>Address of automatic object exported in function return value.</t>
  </si>
  <si>
    <t>The object '%1s' is only referenced by function '%2s'.</t>
  </si>
  <si>
    <t>Found in directory: '%1s'.</t>
  </si>
  <si>
    <t>One branch of this conditional operation is a redundant expression.</t>
  </si>
  <si>
    <t>Right hand side of logical operator has no side effect and its value is not used.</t>
  </si>
  <si>
    <t>The identifier '%s' may cause confusion because it contains only the letter 'l' and and the number '1'.</t>
  </si>
  <si>
    <t>The identifier '%s' may cause confusion because it contains only the letter 'O' and the number '0'.</t>
  </si>
  <si>
    <t>Multibyte characters and wide string literals shall not be used.</t>
  </si>
  <si>
    <t>Comments shall not be nested.</t>
  </si>
  <si>
    <t>Implicit conversion: long double to short.</t>
  </si>
  <si>
    <t>Implicit conversion: long double to unsigned short .</t>
  </si>
  <si>
    <t>unsigned long long value returned from int %s().</t>
  </si>
  <si>
    <t>unsigned long long value returned from unsigned int %s().</t>
  </si>
  <si>
    <t>'char' value returned from 'int %s()'.</t>
  </si>
  <si>
    <t>Assignment operators shall not be used in expressions which return Boolean values.</t>
  </si>
  <si>
    <t>Equality comparison of an enum with a numeric constant.</t>
  </si>
  <si>
    <t>No more than 2 levels of pointer indirection should be used.</t>
  </si>
  <si>
    <t>Local arrays and structures cannot be initialised in K&amp;R C.</t>
  </si>
  <si>
    <t>'switch' must have an 'int' in K&amp;R C. ISO C allows any integral type.</t>
  </si>
  <si>
    <t>Value has type 'long' in ISO C, but would have type 'unsigned int' in K&amp;R C.</t>
  </si>
  <si>
    <t>MISRA-C:2004 Rule 15.05</t>
  </si>
  <si>
    <t>MISRA-C:2004 Rule 16.01</t>
  </si>
  <si>
    <t>MISRA-C:2004 Rule 16.02</t>
  </si>
  <si>
    <t>MISRA-C:2004 Rule 16.05</t>
  </si>
  <si>
    <t>MISRA-C:2004 Rule 16.06</t>
  </si>
  <si>
    <t>*p++ means *(p++) not (*p)++. The * operator is redundant.</t>
  </si>
  <si>
    <t>Index[Array] is equivalent to Array[Index] but more confusing.</t>
  </si>
  <si>
    <t>[C] The label '%s' is inside the scope of an identifier with variably modified type.</t>
  </si>
  <si>
    <t>[E] '#include %s' is a VMS extension.</t>
  </si>
  <si>
    <t>[E] '%s' is not a legal identifier in ISO C.</t>
  </si>
  <si>
    <t>Operand of a logical ! operator is a constant expression which is not a 'Boolean' value.</t>
  </si>
  <si>
    <t>Unrecognized preprocessing directive has been ignored because of conditional inclusion directives.</t>
  </si>
  <si>
    <t>[I] Apparent conversion of integer expression to a signed integer type which cannot represent the value.</t>
  </si>
  <si>
    <t>Apparent conversion of a negative value to an unsigned type.</t>
  </si>
  <si>
    <t>unsigned long value returned from short %s().</t>
  </si>
  <si>
    <t>unsigned long value returned from unsigned short %s().</t>
  </si>
  <si>
    <t>Address of object being assigned has more restricted scope than object being assigned to.</t>
  </si>
  <si>
    <t>Implicit conversion: unsigned short to char.</t>
  </si>
  <si>
    <t>Implicit conversion: unsigned short to signed char.</t>
  </si>
  <si>
    <t>Implicit conversion: unsigned short to unsigned char.</t>
  </si>
  <si>
    <t>Implicit conversion: unsigned short to short.</t>
  </si>
  <si>
    <t>[C] '%s' is not a legal identifier in ISO C.</t>
  </si>
  <si>
    <t>[E] '#%s' is a language extension for in-line assembler.</t>
  </si>
  <si>
    <t>MCM Rule 049</t>
  </si>
  <si>
    <t>MCM Rule 034</t>
  </si>
  <si>
    <t>MCM Rule 047</t>
  </si>
  <si>
    <t>MCM Rule 096</t>
  </si>
  <si>
    <t>MCM Rule 090</t>
  </si>
  <si>
    <t>MCM Rule 033</t>
  </si>
  <si>
    <t>Macros shall not be #define'd and #undef'd within a block.</t>
  </si>
  <si>
    <t>Apparent truncation of bits in an unsigned left shift operation.</t>
  </si>
  <si>
    <t>Apparent wraparound past zero in an unsigned arithmetic operation.</t>
  </si>
  <si>
    <t>Signed bit-field of 1 bit can represent -1 and 0.</t>
  </si>
  <si>
    <t>MISRA Rule 112</t>
  </si>
  <si>
    <t>Dangerous pointer cast results in loss of const qualification.</t>
  </si>
  <si>
    <t xml:space="preserve">Min_Cpp        </t>
  </si>
  <si>
    <t>CMA_declaration</t>
  </si>
  <si>
    <t>CMA_maintenance</t>
  </si>
  <si>
    <t xml:space="preserve">Min_Const      </t>
  </si>
  <si>
    <t xml:space="preserve">Min_Ctrl       </t>
  </si>
  <si>
    <t xml:space="preserve">Min_Decl       </t>
  </si>
  <si>
    <t xml:space="preserve">Min_Enum       </t>
  </si>
  <si>
    <t xml:space="preserve">Min_Func       </t>
  </si>
  <si>
    <t xml:space="preserve">Min_Ident      </t>
  </si>
  <si>
    <t xml:space="preserve">Min_Prom       </t>
  </si>
  <si>
    <t xml:space="preserve">Min_KandR      </t>
  </si>
  <si>
    <t xml:space="preserve">Metrics        </t>
  </si>
  <si>
    <t xml:space="preserve">Obsolete       </t>
  </si>
  <si>
    <t xml:space="preserve">Min_Ops        </t>
  </si>
  <si>
    <t xml:space="preserve">Min_Prepro     </t>
  </si>
  <si>
    <t xml:space="preserve">Min_Stmt       </t>
  </si>
  <si>
    <t xml:space="preserve">Min_Switch     </t>
  </si>
  <si>
    <t xml:space="preserve">Bracing and Indentation                </t>
  </si>
  <si>
    <t xml:space="preserve">C++ compatibility                      </t>
  </si>
  <si>
    <t>Unsuffixed integer constant causes implicit conversion of other operand.</t>
  </si>
  <si>
    <t>Suffixed integer constant implicitly converted to another type.</t>
  </si>
  <si>
    <t>Initialise none, first only, or all entries in this enumerator list.</t>
  </si>
  <si>
    <t>Definition Line</t>
  </si>
  <si>
    <t>&gt;80</t>
  </si>
  <si>
    <t>&gt;1</t>
  </si>
  <si>
    <t>&gt;5</t>
  </si>
  <si>
    <t>&gt;7</t>
  </si>
  <si>
    <t>STELF</t>
  </si>
  <si>
    <t>STGTO</t>
  </si>
  <si>
    <t>STKNT</t>
  </si>
  <si>
    <t>STKDN</t>
  </si>
  <si>
    <t>[I] String literal contains character which is not a member of the basic source character set.</t>
  </si>
  <si>
    <t>[C] 'return' expression does not have arithmetic type.</t>
  </si>
  <si>
    <t xml:space="preserve">Min_Array      </t>
  </si>
  <si>
    <t xml:space="preserve">Min_Brace      </t>
  </si>
  <si>
    <t xml:space="preserve">Program effort                       </t>
  </si>
  <si>
    <t>[U] Use of 'defined' must match either 'defined(identifier)' or 'defined identifier'.</t>
  </si>
  <si>
    <t>[U] 'defined' requires an identifier as an argument.</t>
  </si>
  <si>
    <t>Non-portable comparison of plain 'char' with negative constant.</t>
  </si>
  <si>
    <t>Macro '%s' is being defined more than once without using #undef to remove the previous definition.</t>
  </si>
  <si>
    <t>Using 'entry' as an identifier.</t>
  </si>
  <si>
    <t>Assignment of a struct/union by value.</t>
  </si>
  <si>
    <t>Whitespace used after '#' at the start of this preprocessing directive.</t>
  </si>
  <si>
    <t>Whitespace used before '#' at the start of this preprocessing directive.</t>
  </si>
  <si>
    <t>A bit-field is being defined as a member of a struct or union.</t>
  </si>
  <si>
    <t>Passing a struct/union by value as a function argument.</t>
  </si>
  <si>
    <t>Function returns a struct/union by value.</t>
  </si>
  <si>
    <t>Non-standard characters shall not occur in header file names in #include directives.</t>
  </si>
  <si>
    <t>The #include directive shall be followed by either a &lt;filename&gt; or "filename" sequence.</t>
  </si>
  <si>
    <t>Enum object is being compared with an object of a different enum type using a relational operator.</t>
  </si>
  <si>
    <t>This 'switch' statement contains only two execution paths.</t>
  </si>
  <si>
    <t>void has been omitted when defining a function with no parameters.</t>
  </si>
  <si>
    <t xml:space="preserve">Number of Function Definitions                      </t>
  </si>
  <si>
    <t>MISRA-C:2004 Rule 20.06</t>
  </si>
  <si>
    <t>MISRA-C:2004 Rule 20.07</t>
  </si>
  <si>
    <t>MISRA-C:2004 Rule 20.08</t>
  </si>
  <si>
    <t>MISRA-C:2004 Rule 20.09</t>
  </si>
  <si>
    <t>qac_rebuild_report.bat</t>
  </si>
  <si>
    <t>qac_check_prqa_msg.bat</t>
  </si>
  <si>
    <t>LineNo</t>
  </si>
  <si>
    <t>- Übernahme DOC01087236-0011_MISRA-Report_Main.xls aus P04507 (MRSM BR222) Index 0011 und Anpassung auf Templatestruktur
- VBA - Laufwerkwechsel vor / nach Ausführung QAC Analyse gesetzt (Verallgemeinerung)
- Automatische Extraierung von DOC Nummer und Index (Deckblatt)
- Begründung zu QAC Code 288 und 292 aktualisiert (Testprotokoll)
- Abschalten der Funktionalität der Buttons Regeldeaktivierungen (2x)</t>
  </si>
  <si>
    <t>Matching braces appear on the same line - proper indentation would be preferred.</t>
  </si>
  <si>
    <t>Indentation is not consistent with configured depth.</t>
  </si>
  <si>
    <t>Control variable, %s, does not have block scope.</t>
  </si>
  <si>
    <t>Both operands of &amp;&amp; logical AND operator are "arithmetic" expressions.</t>
  </si>
  <si>
    <t xml:space="preserve">A switch label shall only be used when the most closely-enclosing compound statement is the body of a switch statement. </t>
  </si>
  <si>
    <t xml:space="preserve">All code shall conform to ISO 9899:1990 C programming language, ISO 9899, amended and corrected by ISO/IEC 9899/COR1:1995, ISO/IEC 9899/AMD1:1995, and ISO/IEC 9899/COR2: 1996 </t>
  </si>
  <si>
    <t xml:space="preserve">Multiple compilers and/or languages shall only be used if there is a common defined interface standard for object code to which the languages/compilers/assemblers conform. </t>
  </si>
  <si>
    <t xml:space="preserve">The compiler/linker shall be checked to ensure that 31 character significance and case sensitivity are supported for external identifiers. </t>
  </si>
  <si>
    <t xml:space="preserve">The implementation of integer division in the chosen compiler should be determined, documented and taken into account. </t>
  </si>
  <si>
    <t xml:space="preserve">All libraries used in production code shall be written to comply with the provisions of this document, and shall have been subject to appropriate validation. </t>
  </si>
  <si>
    <t xml:space="preserve">Identifiers in an inner scope shall not use the same name as an identifier in an outer scope, and therefore hide that identifier. </t>
  </si>
  <si>
    <t xml:space="preserve">No identifier in one name space should have the same spelling as an identifier in another name space, with the exception of structure and union member names. </t>
  </si>
  <si>
    <t>Functions shall have prototype declarations and the prototype shall be visible at both the function definition and call.</t>
  </si>
  <si>
    <t>MISRA-C:2004 Rule 15.02</t>
  </si>
  <si>
    <t>The library functions abort, exit, getenv and system from library &lt;stdlib.h&gt; shall not be used.</t>
  </si>
  <si>
    <t>QACMessagesV6</t>
  </si>
  <si>
    <t>6.0.1</t>
  </si>
  <si>
    <t>QAC Version</t>
  </si>
  <si>
    <t>5.0.1</t>
  </si>
  <si>
    <t>6.0.0</t>
  </si>
  <si>
    <t>Ref QAC Messages</t>
  </si>
  <si>
    <t>All object and function identifiers shall be declared before use.</t>
  </si>
  <si>
    <t>The library functions exit(), getenv() and system() from library &lt;stdlib.h&gt; shall not be used.</t>
  </si>
  <si>
    <t>The time handling functions of library &lt;time.h&gt; shall not be used.</t>
  </si>
  <si>
    <t>Macro definition contains '{', '}', ';', or keywords.</t>
  </si>
  <si>
    <t>MISRA Rule 090</t>
  </si>
  <si>
    <t>[S] Declarations must appear before statements in a compound statement.</t>
  </si>
  <si>
    <t>All code shall conform to ISO 9899 Standard C, with no extensions permitted.</t>
  </si>
  <si>
    <t>short value returned from unsigned char %s().</t>
  </si>
  <si>
    <t>short value returned from unsigned short %s().</t>
  </si>
  <si>
    <t>Implicit conversion: int to signed char.</t>
  </si>
  <si>
    <t>Implicit conversion: int to unsigned long.</t>
  </si>
  <si>
    <t>Implicit conversion: int to float.</t>
  </si>
  <si>
    <t>Implicit conversion: int to double.</t>
  </si>
  <si>
    <t>[U] '%s' has been declared with both internal and external linkage - the behaviour is undefined.</t>
  </si>
  <si>
    <t>[u] '%s' has different type to previous declaration (which is no longer in scope).</t>
  </si>
  <si>
    <t>[C] '%s' has different type to previous declaration in the same scope.</t>
  </si>
  <si>
    <t>Initialization expression of 'for' statement has no side effects.</t>
  </si>
  <si>
    <t>[C] '%s' has different type to previous in-scope declaration.</t>
  </si>
  <si>
    <t>[S] '#endasm' found without matching '#asm' preprocessor directive.</t>
  </si>
  <si>
    <t>[S] End-of-file encountered when expecting '#%s' preprocessor directive.</t>
  </si>
  <si>
    <t>[u] Bit-field expression has undefined size.</t>
  </si>
  <si>
    <t>[C] 'sizeof' cannot be applied to a bit-field.</t>
  </si>
  <si>
    <t>Implicit conversion: long double to long.</t>
  </si>
  <si>
    <t>Implicit conversion: long double to unsigned long.</t>
  </si>
  <si>
    <t>Implicit conversion: long double to float.</t>
  </si>
  <si>
    <t>Implicit conversion: long double to double.</t>
  </si>
  <si>
    <t>Implicit conversion: char to long long.</t>
  </si>
  <si>
    <t>Implicit conversion: char to unsigned long long.</t>
  </si>
  <si>
    <t>Implicit conversion: unsigned char to long long.</t>
  </si>
  <si>
    <t>Implicit conversion: signed char to unsigned long long.</t>
  </si>
  <si>
    <t>Implicit conversion: short to unsigned long long.</t>
  </si>
  <si>
    <t>Implicit conversion: unsigned short to long long.</t>
  </si>
  <si>
    <t>Implicit conversion: int to unsigned long long.</t>
  </si>
  <si>
    <t>Implicit conversion: unsigned int to long long.</t>
  </si>
  <si>
    <t>An object of union type has been defined.</t>
  </si>
  <si>
    <t>Message specification is incomplete or missing.</t>
  </si>
  <si>
    <t>MCM Rule 098</t>
  </si>
  <si>
    <t>MCM Rule 100</t>
  </si>
  <si>
    <t>MCM Rule 018</t>
  </si>
  <si>
    <t>MCM Rule 076</t>
  </si>
  <si>
    <t>MCM Rule 074</t>
  </si>
  <si>
    <t>MCM Rule 072</t>
  </si>
  <si>
    <t>MCM Rule 077</t>
  </si>
  <si>
    <t>MCM Rule 056</t>
  </si>
  <si>
    <t>MCM Rule 062</t>
  </si>
  <si>
    <t>MCM Rule 061</t>
  </si>
  <si>
    <t>MCM Rule 060</t>
  </si>
  <si>
    <t>MCM Rule 082</t>
  </si>
  <si>
    <t>MCM Rule 055</t>
  </si>
  <si>
    <t>MCM Rule 075</t>
  </si>
  <si>
    <t>MCM Rule 059</t>
  </si>
  <si>
    <t>MCM Rule 066</t>
  </si>
  <si>
    <t>MCM Rule 067</t>
  </si>
  <si>
    <t>MCM Rule 021</t>
  </si>
  <si>
    <t>MCM Rule 028</t>
  </si>
  <si>
    <t>MCM Rule 071</t>
  </si>
  <si>
    <t>[C] Function return type cannot be function or array type, or incomplete 'struct' or 'union' type (for function definition).</t>
  </si>
  <si>
    <t>'%s' has external linkage. This declaration should be in a header file.</t>
  </si>
  <si>
    <t>Declaration of typedef '%s' should be in a header file. It is used in a definition or declaration which specifies external linkage.</t>
  </si>
  <si>
    <t>Function '%s', with internal linkage, is being defined without a previous declaration.</t>
  </si>
  <si>
    <t>Hexadecimal escape sequence used.</t>
  </si>
  <si>
    <t>Double quote character in a character constant is not preceded by a backslash character.</t>
  </si>
  <si>
    <t>Single quote character in a string literal is not preceded by a backslash character.</t>
  </si>
  <si>
    <t>Octal escape sequences used in a character constant or string literal.</t>
  </si>
  <si>
    <t>Union contains member of floating type.</t>
  </si>
  <si>
    <t>Array size defined implicitly with an initaliser.</t>
  </si>
  <si>
    <t>[U] Indexing array with constant value that is out of bounds.</t>
  </si>
  <si>
    <t>The value of this loop controlling expression is always 'true'.</t>
  </si>
  <si>
    <t>The value of this 'do - while' controlling expression is always 'false'. The loop will only be executed once.</t>
  </si>
  <si>
    <t>[I] Result of conversion is implementation defined because the value is outside the representable range for the signed result type.</t>
  </si>
  <si>
    <t>[U] Floating value is too large for destination type.</t>
  </si>
  <si>
    <t>[C] Result of operation is not representable.</t>
  </si>
  <si>
    <t>Macro substitution in #include preprocessor directive.</t>
  </si>
  <si>
    <t>MCM Rule 036</t>
  </si>
  <si>
    <t>MCM Rule 048</t>
  </si>
  <si>
    <t>MCM Rule 013</t>
  </si>
  <si>
    <t>MCM Rule 017</t>
  </si>
  <si>
    <t>[C] Unnamed parameter specified in function definition.</t>
  </si>
  <si>
    <t>unsigned long long value returned from signed char %s().</t>
  </si>
  <si>
    <t>unsigned long long value returned from unsigned char %s().</t>
  </si>
  <si>
    <t>Float expression implicitly converted to type long double.</t>
  </si>
  <si>
    <t>Double expression implicitly converted to type long double.</t>
  </si>
  <si>
    <t>Implicit conversion: long double to int.</t>
  </si>
  <si>
    <t>MISRA-C:2004 Rule 20.10</t>
  </si>
  <si>
    <t>MISRA-C:2004 Rule 20.11</t>
  </si>
  <si>
    <t>MISRA-C:2004 Rule 20.12</t>
  </si>
  <si>
    <t>[S] Could not find '#endif' preprocessor directive to close '#if...'.</t>
  </si>
  <si>
    <t>MCM Rule 003</t>
  </si>
  <si>
    <t>MCM Rule 039</t>
  </si>
  <si>
    <t>short value returned from unsigned long %s().</t>
  </si>
  <si>
    <t>[E] Use of ll for conversion specifier %s is a language extension.</t>
  </si>
  <si>
    <t xml:space="preserve">Number of operator occurrences            </t>
  </si>
  <si>
    <t>Initialize none, first only, or all entries in this enumerator list.</t>
  </si>
  <si>
    <t>Using relational or logical operators in a 'switch' expression is usually a programming error.</t>
  </si>
  <si>
    <t>Unsigned subtraction in constant expression wraps around past zero.</t>
  </si>
  <si>
    <t>Unsigned addition in constant expression wraps around past maximum value.</t>
  </si>
  <si>
    <t>Unsigned multiplication in constant expression wraps around past maximum value.</t>
  </si>
  <si>
    <t>Unnamed 'struct' and 'union' types may cause portability problems when moving to C++.</t>
  </si>
  <si>
    <t>The tag '%s' would clash with an existing typedef in C++.</t>
  </si>
  <si>
    <t>The typedef '%s' would clash with an existing 'struct' / 'union' / 'enum' tag in C++.</t>
  </si>
  <si>
    <t>'%s' is used as a tag and a typedef for the same 'struct' / 'union' / 'enum'.</t>
  </si>
  <si>
    <t>C++ does not allow this implicit conversion between 'void *' and 'const T *'.</t>
  </si>
  <si>
    <t>The array being initialized will not hold the terminating '\\0' for the string initializer.</t>
  </si>
  <si>
    <t>COMF</t>
  </si>
  <si>
    <t>&lt;0,2</t>
  </si>
  <si>
    <t>&gt;50</t>
  </si>
  <si>
    <t>&gt;10000</t>
  </si>
  <si>
    <t>The result of the sizeof operator shall be explicitly cast.</t>
  </si>
  <si>
    <t>[L] Number of arguments in macro call exceeds 31 - program is non-conforming.</t>
  </si>
  <si>
    <t>Implicit conversion: int to unsigned char.</t>
  </si>
  <si>
    <t>Left hand operand of relational operator is a "boolean" expression.</t>
  </si>
  <si>
    <t>'struct' / 'union' assignment is not supported by old compilers.</t>
  </si>
  <si>
    <t>[U] Unknown flags used with 'G' conversion specifier, number %s.</t>
  </si>
  <si>
    <t>Return of constant enum not in enum type.</t>
  </si>
  <si>
    <t>Comparison with constant enum not in enum type.</t>
  </si>
  <si>
    <t>unsigned long long value returned from long double %s().</t>
  </si>
  <si>
    <t>float value returned from long long %s().</t>
  </si>
  <si>
    <t>The object addressed by the pointer '%s' is not modified in this function. The use of 'const' should be considered to indicate that it never changes.</t>
  </si>
  <si>
    <t>MISRA-C:2004 Rule 05.03</t>
  </si>
  <si>
    <t>Definite conversion of a negative value to an unsigned type.</t>
  </si>
  <si>
    <t>Expression is equivalent to: "%s"</t>
  </si>
  <si>
    <t>[C] Right operand of '+=' or '-=' must have integral type.</t>
  </si>
  <si>
    <t>MISRA Rule 023</t>
  </si>
  <si>
    <t>MISRA Rule 024</t>
  </si>
  <si>
    <t>MISRA Rule 025</t>
  </si>
  <si>
    <t>MISRA Rule 026</t>
  </si>
  <si>
    <t>MISRA Rule 028</t>
  </si>
  <si>
    <t>MISRA Rule 029</t>
  </si>
  <si>
    <t>MISRA Rule 031</t>
  </si>
  <si>
    <t>MISRA Rule 032</t>
  </si>
  <si>
    <t>MISRA Rule 034</t>
  </si>
  <si>
    <t>MISRA Rule 035</t>
  </si>
  <si>
    <t>MISRA Rule 036</t>
  </si>
  <si>
    <t>MISRA Rule 038</t>
  </si>
  <si>
    <t>[E] This assembler construct has been ignored.</t>
  </si>
  <si>
    <t>Gesamtergebnis</t>
  </si>
  <si>
    <t>[C] Right operand of '&lt;&lt;=', '&gt;&gt;=', '&amp;=', '|=', '^=' or '%=' must have integral type.</t>
  </si>
  <si>
    <t>[C] Left operand of '&lt;&lt;=', '&gt;&gt;=', '&amp;=', '|=', '^=' or '%=' must have integral type.</t>
  </si>
  <si>
    <t>[U] Dereferencing pointer value that is definitely NULL.</t>
  </si>
  <si>
    <t>[U] Dereferencing pointer value that is apparently NULL.</t>
  </si>
  <si>
    <t>Dereferencing pointer value that is possibly NULL.</t>
  </si>
  <si>
    <t>[u] Arithmetic operation on NULL pointer.</t>
  </si>
  <si>
    <t>[u] Arithmetic operation on pointer value that is definitely NULL.</t>
  </si>
  <si>
    <t>[u] Arithmetic operation on pointer value that is apparently NULL.</t>
  </si>
  <si>
    <t>Arithmetic operation on pointer value that is possibly NULL.</t>
  </si>
  <si>
    <t>Division by value that is possibly zero.</t>
  </si>
  <si>
    <t>[U] Division by value that is apparently zero.</t>
  </si>
  <si>
    <t>[U] Division by constant zero value.</t>
  </si>
  <si>
    <t>Implicit conversion: unsigned int to signed char.</t>
  </si>
  <si>
    <t>Implicit conversion: unsigned int to short.</t>
  </si>
  <si>
    <t>Implicit conversion: unsigned int to int.</t>
  </si>
  <si>
    <t>Function call arguments shall not contain side effects.</t>
  </si>
  <si>
    <t>Only the &amp; (address) and = (assignment) operators shall be applied to volatile objects.</t>
  </si>
  <si>
    <t>Recursive macro definition detected: '%s'.</t>
  </si>
  <si>
    <t>The result operands of this conditional operator generate side effects</t>
  </si>
  <si>
    <t>'%s()' must be declared before use in C++.</t>
  </si>
  <si>
    <t>MISRA Rule 039</t>
  </si>
  <si>
    <t>MISRA Rule 040</t>
  </si>
  <si>
    <t>MISRA Rule 041</t>
  </si>
  <si>
    <t>MISRA Rule 042</t>
  </si>
  <si>
    <t>MISRA Rule 044</t>
  </si>
  <si>
    <t>MISRA Rule 046</t>
  </si>
  <si>
    <t>MISRA Rule 047</t>
  </si>
  <si>
    <t>All uses of the #pragma directive shall be documented and explained.</t>
  </si>
  <si>
    <t>The defined pre-processor operator shall only be used in one of the two standard forms.</t>
  </si>
  <si>
    <t>Passing a structure or union to a function by value.</t>
  </si>
  <si>
    <t>Function returns a structure or union by value.</t>
  </si>
  <si>
    <t>unsigned long value returned from double %s().</t>
  </si>
  <si>
    <t>unsigned long value returned from long double %s().</t>
  </si>
  <si>
    <t>float value returned from char %s().</t>
  </si>
  <si>
    <t>float value returned from signed char %s().</t>
  </si>
  <si>
    <t>float value returned from unsigned char %s().</t>
  </si>
  <si>
    <t>const qualification should be used on function parameters which are passed by reference, where it is intended that the function will not modify the parameter.</t>
  </si>
  <si>
    <t xml:space="preserve">An unconditional break statement shall terminate every non-empty switch clause. </t>
  </si>
  <si>
    <t xml:space="preserve">The final clause of a switch statement shall be the default clause. </t>
  </si>
  <si>
    <t>unsigned long long value returned from unsigned short %s().</t>
  </si>
  <si>
    <t>This could be read as an old-style assignment operator. Spaces should be used to make it more readable.</t>
  </si>
  <si>
    <t>The unary plus operator is not available in K&amp;R C.</t>
  </si>
  <si>
    <t>Trigraphs (??x) are an ISO feature.</t>
  </si>
  <si>
    <t>The keyword '%s' is not available in K&amp;R C.</t>
  </si>
  <si>
    <t>[C] Fewer arguments in macro call than specified in definition.</t>
  </si>
  <si>
    <t>Enum object is being compared with a constant, non-enum expression using an equality operator.</t>
  </si>
  <si>
    <t>Function parameter of enum type is being passed the value of a constant, non-enum argument.</t>
  </si>
  <si>
    <t>Object of enum type is being assigned the value of a constant, non-enum expression.</t>
  </si>
  <si>
    <t>Enum object is being compared with an object of a different enum type using an equality operator.</t>
  </si>
  <si>
    <t>The identifier '%1s' is declared as a macro in '&lt;%2s&gt;'.</t>
  </si>
  <si>
    <t>The object/function '%1s'is being defined with the same name as an ordinary identifier defined in '&lt;%2s&gt;'.</t>
  </si>
  <si>
    <t>The object/function '%1s' is being declared with the same name as an ordinary identifier defined in '&lt;%2s&gt;'.</t>
  </si>
  <si>
    <t>The typedef '%1s' is also defined in '&lt;%2s&gt;'.</t>
  </si>
  <si>
    <t>The typedef '%1s' has the same name as another ordinary identifier in '&lt;%2s&gt;'.</t>
  </si>
  <si>
    <t>The enum constant '%1s' has the same name as another ordinary identifier in '&lt;%2s&gt;'.</t>
  </si>
  <si>
    <t>Cast of complex expression of integral type to wider type.</t>
  </si>
  <si>
    <t>The value of this loop control expression is always 'true'.</t>
  </si>
  <si>
    <t>The result of this logical operation is always 'true'.</t>
  </si>
  <si>
    <t>The result of this logical operation is always 'false'.</t>
  </si>
  <si>
    <t>[U] Function called with number of arguments which differs from number of parameters in definition.</t>
  </si>
  <si>
    <t>Reference</t>
  </si>
  <si>
    <t>[I] Source file '%s' has comments containing characters which are not members of the basic source character set.</t>
  </si>
  <si>
    <t>[I] Source file '%s' has preprocessing tokens containing characters which are not members of the basic source character set.</t>
  </si>
  <si>
    <t>[U] The address of an array declared 'register' may not be computed.</t>
  </si>
  <si>
    <t>[u] This cast is not defined for pointers.</t>
  </si>
  <si>
    <t>[C] The address-of operator '&amp;' cannot be applied to an object declared with 'register'.</t>
  </si>
  <si>
    <t>[C] This object does not have an address - '&amp;' may only be applied to lvalues.</t>
  </si>
  <si>
    <t>[C] The address-of operator '&amp;' cannot be applied to a bit-field.</t>
  </si>
  <si>
    <t>[C] Pointer required for dereferencing operation '[]', '*' or '-&gt;'.</t>
  </si>
  <si>
    <t>short value returned from signed char %s().</t>
  </si>
  <si>
    <t>String literal compared using a relational operator.</t>
  </si>
  <si>
    <t>[U] Value of signed expression is apparently not representable.</t>
  </si>
  <si>
    <t>Increment or decrement operation performed on pointer.</t>
  </si>
  <si>
    <t>Relational operator applied to a pointer.</t>
  </si>
  <si>
    <t>MISRA Rule 108</t>
  </si>
  <si>
    <t>'char' value returned from 'long %s()'.</t>
  </si>
  <si>
    <t>char value returned from unsigned long %s().</t>
  </si>
  <si>
    <t>char value returned from float %s().</t>
  </si>
  <si>
    <t>char value returned from double %s().</t>
  </si>
  <si>
    <t>char value returned from long double %s().</t>
  </si>
  <si>
    <t>unsigned char value returned from char %s().</t>
  </si>
  <si>
    <t>unsigned char value returned from signed char %s().</t>
  </si>
  <si>
    <t>APO</t>
  </si>
  <si>
    <t>Add scan of suppressed messages and display them on page 'QAC_Result_Suppressed' (identifier '07022014APO')</t>
  </si>
  <si>
    <t>Object '%s' is declared using typedefs which are different to those in a previous declaration.</t>
  </si>
  <si>
    <t>Braces shall be used to indicate and match the structure in the non-zero initialisation of arrays and structures.</t>
  </si>
  <si>
    <t>Parameter much too large.</t>
  </si>
  <si>
    <t>Illegal number format.</t>
  </si>
  <si>
    <t>Annotation syntax error.</t>
  </si>
  <si>
    <t>Invalid character in tag name.</t>
  </si>
  <si>
    <t>Unexpected character.</t>
  </si>
  <si>
    <t>Implicit conversion: unsigned char to signed char.</t>
  </si>
  <si>
    <t>Implicit conversion: unsigned char to long.</t>
  </si>
  <si>
    <t xml:space="preserve">Number of local variables declared        </t>
  </si>
  <si>
    <t xml:space="preserve">Number of code lines                      </t>
  </si>
  <si>
    <t xml:space="preserve">Number of logical operators               </t>
  </si>
  <si>
    <t xml:space="preserve">Essential Cyclomatic Complexity           </t>
  </si>
  <si>
    <t>Logical operators should not be confused with bitwise operators.</t>
  </si>
  <si>
    <t>'%s()'  is defined with a non-void return type but contains 'return;'. This is not allowed in C++.</t>
  </si>
  <si>
    <t>[U] Unknown flags used with 'x' conversion specifier, number %s.</t>
  </si>
  <si>
    <t>[U] Unknown flags used with 'X' conversion specifier, number %s.</t>
  </si>
  <si>
    <t>[U] Unknown flags used with 'f' conversion specifier, number %s.</t>
  </si>
  <si>
    <t>Unsigned multiply in constant expression wrapped around past maximum value.</t>
  </si>
  <si>
    <t>Pointer cast to stricter alignment.</t>
  </si>
  <si>
    <t>Previous enum constants assigned a value explicitly.  Some programming standards require that either all or none of the enum's should be assigned a value.</t>
  </si>
  <si>
    <t xml:space="preserve">Number of exit points                     </t>
  </si>
  <si>
    <t xml:space="preserve">Number of operand occurrences             </t>
  </si>
  <si>
    <t>[U] Using any of the characters ' " \\ or /* in '#include &lt;%s&gt;' gives undefined behaviour.</t>
  </si>
  <si>
    <t>[U] Using any of the characters ' \\ or /* in '#include "%s"' gives undefined behaviour.</t>
  </si>
  <si>
    <t>[L] #include &lt;...&gt;  file name does not conform to ISO restrictions.</t>
  </si>
  <si>
    <t>[S] Preprocessor directive may be followed by whitespace and new-line only. Comments may be used to add extra text to preprocessor directives.</t>
  </si>
  <si>
    <t>[u] The label '%s' is in a block with local initialisation which will not be performed.</t>
  </si>
  <si>
    <t>This sequence of operators is difficult to read without intervening spaces.</t>
  </si>
  <si>
    <t>'#if...' not matched by '#endif' in included file. This is probably an error.</t>
  </si>
  <si>
    <t>[u] Cast between a pointer to object and a floating type.</t>
  </si>
  <si>
    <t>[u] Cast between a pointer to function and a floating type.</t>
  </si>
  <si>
    <t>This control loop condition has a constant 'true' value.</t>
  </si>
  <si>
    <t>This control expression has a constant 'false' value.</t>
  </si>
  <si>
    <r>
      <t>Rule set
(</t>
    </r>
    <r>
      <rPr>
        <sz val="8"/>
        <rFont val="Arial"/>
        <family val="2"/>
      </rPr>
      <t>Check - is last item on the project.p_s)</t>
    </r>
  </si>
  <si>
    <t>Evaluation Folder</t>
  </si>
  <si>
    <t>QAC Inspection Tool</t>
  </si>
  <si>
    <t>none</t>
  </si>
  <si>
    <t>Project Source Path</t>
  </si>
  <si>
    <t>Metrics Input Folder</t>
  </si>
  <si>
    <t>QAC-Results file</t>
  </si>
  <si>
    <t>Message Results file</t>
  </si>
  <si>
    <t>Test protocol</t>
  </si>
  <si>
    <t>No definition has been found for structure tag '%s'.</t>
  </si>
  <si>
    <t>int value returned from char %s().</t>
  </si>
  <si>
    <t>int value returned from signed char %s().</t>
  </si>
  <si>
    <t>Implicit conversion: complex expression of type float to type double.</t>
  </si>
  <si>
    <t>[C] Parameter specified with type 'void'.</t>
  </si>
  <si>
    <t>[C] Two parameters have been declared with the same name '%s'.</t>
  </si>
  <si>
    <t>[U] '%s' is declared as a typedef and may not be redeclared as an object at an inner scope without an explicit type specifier.</t>
  </si>
  <si>
    <t>[U] '%s' is declared as a typedef and may not be redeclared as a member of a 'struct' or 'union' without an explicit type specifier.</t>
  </si>
  <si>
    <t>[C] Initializer for object of arithmetic type is not of arithmetic type.</t>
  </si>
  <si>
    <t>Implicit conversions - integer to float</t>
  </si>
  <si>
    <t>Maj_Small</t>
  </si>
  <si>
    <t>Implicit conversions - narrowing</t>
  </si>
  <si>
    <t>Maj_Pchar</t>
  </si>
  <si>
    <t>Implicit conversions - plain char</t>
  </si>
  <si>
    <t>Maj_StoUS</t>
  </si>
  <si>
    <t>A '#pragma %s' has been found without a matching #pragma block start directive.</t>
  </si>
  <si>
    <t>[S] Nested comments are not recognised in the ISO standard and should not be used.</t>
  </si>
  <si>
    <t>Floating constant causes implicit conversion of other operand which is of integral type.</t>
  </si>
  <si>
    <t>Function parameter returns address of automatic data.</t>
  </si>
  <si>
    <t>The result of an assignment operator is being used in an expression.</t>
  </si>
  <si>
    <t>Storage class specifier not positioned at the beginning of declaration.</t>
  </si>
  <si>
    <t>File scope static, '%s', is written but never used.</t>
  </si>
  <si>
    <t>Address of automatic data assigned to local pointer with static storage duration.</t>
  </si>
  <si>
    <t>Function parameter returns address of local static data.</t>
  </si>
  <si>
    <t>Implicit unsigned conversion on positive integer expression will definitely not preserve value.</t>
  </si>
  <si>
    <t>Implicit unsigned conversion on positive integer expression will apparently not preserve value.</t>
  </si>
  <si>
    <t>[C] More than one 'default' label found in 'switch' statement.</t>
  </si>
  <si>
    <t>[C] 'switch' control expression must have integral type.</t>
  </si>
  <si>
    <t>[L] Number of 'case' labels exceeds 257 - program is non-conforming.</t>
  </si>
  <si>
    <t>[U] '%s()' has been declared with a non void result type but ends with an implicit 'return ;' statement.</t>
  </si>
  <si>
    <t>[U] 'return;' found in '%s()', which has been defined with a non-'void' return type.</t>
  </si>
  <si>
    <t>[E] Using a dot operator to access an individual bit is a language extension.</t>
  </si>
  <si>
    <t>Recursive call to function containing this call.</t>
  </si>
  <si>
    <t>MISRA Rule 048</t>
  </si>
  <si>
    <t>MISRA Rule 049</t>
  </si>
  <si>
    <t>MISRA Rule 050</t>
  </si>
  <si>
    <t>MISRA Rule 051</t>
  </si>
  <si>
    <t>MISRA Rule 054</t>
  </si>
  <si>
    <t>MISRA Rule 055</t>
  </si>
  <si>
    <t>MISRA Rule 056</t>
  </si>
  <si>
    <t>MISRA Rule 057</t>
  </si>
  <si>
    <t>MISRA Rule 058</t>
  </si>
  <si>
    <t>MISRA Rule 059</t>
  </si>
  <si>
    <t>A function should have a single point of exit.</t>
  </si>
  <si>
    <t xml:space="preserve">The #include directive shall be followed by either a &lt;filename&gt; or "filename" sequence. </t>
  </si>
  <si>
    <t xml:space="preserve">Macros shall not be #define'd or #undef'd within a block. </t>
  </si>
  <si>
    <t xml:space="preserve">#undef shall not be used. </t>
  </si>
  <si>
    <t xml:space="preserve">A function should be used in preference to a function-like macro. </t>
  </si>
  <si>
    <t xml:space="preserve">A function-like macro shall not be invoked without all of its arguments. </t>
  </si>
  <si>
    <t xml:space="preserve">Arguments to a function-like macro shall not contain tokens that look like preprocessing directives. </t>
  </si>
  <si>
    <t>MISRA-C:2004 Rule 19.10</t>
  </si>
  <si>
    <t>MISRA-C:2004 Rule 19.11</t>
  </si>
  <si>
    <t>MISRA-C:2004 Rule 19.12</t>
  </si>
  <si>
    <t xml:space="preserve">There shall be at most one occurrence of the # or ## preprocessor operators in a single macro definition. </t>
  </si>
  <si>
    <t>MISRA-C:2004 Rule 19.13</t>
  </si>
  <si>
    <t>The # and ## preprocessor operators should not be used.</t>
  </si>
  <si>
    <t>MISRA-C:2004 Rule 19.14</t>
  </si>
  <si>
    <t xml:space="preserve">The defined preprocessor operator shall only be used in one of the two standard forms. </t>
  </si>
  <si>
    <t>MISRA-C:2004 Rule 19.15</t>
  </si>
  <si>
    <t>MISRA-C:2004 Rule 19.16</t>
  </si>
  <si>
    <t>MISRA-C:2004 Rule 19.17</t>
  </si>
  <si>
    <t xml:space="preserve">Precautions shall be taken in order to prevent the contents of a header file being included twice. </t>
  </si>
  <si>
    <t>This 'if' condition has a constant (non-zero) value.</t>
  </si>
  <si>
    <t>The variable '%s' may be unset at this point.</t>
  </si>
  <si>
    <t>This function argument points to uninitialised data, but the receiving parameter is declared as a pointer to const.</t>
  </si>
  <si>
    <t>The type char should be declared explicitly as unsigned or signed char.</t>
  </si>
  <si>
    <t>Numeric constant used as case label with switch expression of enum type.</t>
  </si>
  <si>
    <t>[U] '#line digit-sequence' should specify a line number in the range 1 to 32767.</t>
  </si>
  <si>
    <t>[U] '#line' directive does not match '#line digit-sequence "s-char-sequence"'.</t>
  </si>
  <si>
    <t>Identifiers with linkage shall not be declared at block scope.</t>
  </si>
  <si>
    <t>Inserted '%s' token in an attempt to continue parsing.</t>
  </si>
  <si>
    <t>Bitwise operations shall not be performed on signed integer types.</t>
  </si>
  <si>
    <t>An integer expression with a value that is apparently negative is being converted to an unsigned type.</t>
  </si>
  <si>
    <t>[C] 'return' expression does not have 'struct' or 'union' type compatible with function result type.</t>
  </si>
  <si>
    <t>Integral promotion : unsigned char promoted to signed int.</t>
  </si>
  <si>
    <t>Integral promotion : unsigned short promoted to signed int.</t>
  </si>
  <si>
    <t>[C] Control expression must have arithmetic or pointer type.</t>
  </si>
  <si>
    <t>[U] 'void' expressions have no value and may not be used in expressions.</t>
  </si>
  <si>
    <t>[u] Array base type cannot have function type. QA C has assumed that 'pointer to function' was intended.</t>
  </si>
  <si>
    <t>[C] Array size is zero, negative, or unrepresentable.</t>
  </si>
  <si>
    <t xml:space="preserve">The unary minus operator shall not be applied to an expression whose underlying type is unsigned. </t>
  </si>
  <si>
    <t>MISRA-C:2004 Rule 12.10</t>
  </si>
  <si>
    <t>MISRA-C:2004 Rule 12.11</t>
  </si>
  <si>
    <t>MISRA-C:2004 Rule 17.05</t>
  </si>
  <si>
    <t>Implicit conversion: int to unsigned int.</t>
  </si>
  <si>
    <t>[C] Function-like macro '%s()' cannot be redefined as an object-like macro.</t>
  </si>
  <si>
    <t>MISRA Rule 078</t>
  </si>
  <si>
    <t>Maj_Redun</t>
  </si>
  <si>
    <t>Redundancy</t>
  </si>
  <si>
    <t>This label is not a case or default label for a switch statement.</t>
  </si>
  <si>
    <t>This switch statement default clause is empty.</t>
  </si>
  <si>
    <t>Body of control statement is not enclosed within braces.</t>
  </si>
  <si>
    <t>[I] Result of &lt;&lt; is an implementation defined value.</t>
  </si>
  <si>
    <t>[Q] Definition of ptrdiff_t differs from configured type.</t>
  </si>
  <si>
    <t>[Q] Definition of wchar_t differs from configured type.</t>
  </si>
  <si>
    <t>[Q] The maximum number of errors set by -maxerr has been exceeded - the analysis has been aborted.</t>
  </si>
  <si>
    <t>Undef_CMA</t>
  </si>
  <si>
    <t>CMA undefined</t>
  </si>
  <si>
    <t>mcm</t>
  </si>
  <si>
    <t>LevelV5</t>
  </si>
  <si>
    <t>LevelV6</t>
  </si>
  <si>
    <t>Hard-coded 'magic' floating constant '%s'.</t>
  </si>
  <si>
    <t>Hard-coded 'magic' string literal.</t>
  </si>
  <si>
    <t>Hard coded 'magic' character constant %s.</t>
  </si>
  <si>
    <t>Hard coded 'magic' number '%s' used to define the size of a bit-field.</t>
  </si>
  <si>
    <t>Hard coded 'magic' number '%s' used to define the size of an array.</t>
  </si>
  <si>
    <t>Null statement does not occur on a line by itself.</t>
  </si>
  <si>
    <t>[C] No identifier is given in declaration of parameter.</t>
  </si>
  <si>
    <t>[U] Parameter cannot have 'void' type.</t>
  </si>
  <si>
    <t>[C] Cannot initialise '%s' because it has unknown size.</t>
  </si>
  <si>
    <t>08.03.2005</t>
  </si>
  <si>
    <t>Suffixed floating constant implicitly converted on assignment.</t>
  </si>
  <si>
    <t>unsigned long long value returned from long %s().</t>
  </si>
  <si>
    <t>unsigned long long value returned from unsigned long %s().</t>
  </si>
  <si>
    <t>unsigned long long value returned from long long %s().</t>
  </si>
  <si>
    <t>unsigned long long value returned from float %s().</t>
  </si>
  <si>
    <t>Assignment of enum to non enum type.</t>
  </si>
  <si>
    <t>#ifdef'ing an identifier that has been #undef'ed.</t>
  </si>
  <si>
    <t>[S] Missing operand in '#if' expression.</t>
  </si>
  <si>
    <t>Unable to open interface definition file '%s'.</t>
  </si>
  <si>
    <t>Unable to open reference description file '%s'.</t>
  </si>
  <si>
    <t>An interface definition file already exists for the external identifier '%s'.</t>
  </si>
  <si>
    <t>'goto' statements should be avoided.</t>
  </si>
  <si>
    <t>No 'default' case found in this 'switch' statement.</t>
  </si>
  <si>
    <t>No concluding 'else' exists in this 'if'-'else'-'if' statement.</t>
  </si>
  <si>
    <t>All the members of a structure (or union) shall be named and shall only be accessed via their name.</t>
  </si>
  <si>
    <t>Parameter '%s' is used more than once in this macro definition.</t>
  </si>
  <si>
    <t>Macro definition hides previously declared identifier.</t>
  </si>
  <si>
    <t>[u] The assert macro has been suppressed to call a function of that name, undefined behaviour.</t>
  </si>
  <si>
    <t>disk full.</t>
  </si>
  <si>
    <t>could not open input file.</t>
  </si>
  <si>
    <t>could not open output file.</t>
  </si>
  <si>
    <t>could not open map file.</t>
  </si>
  <si>
    <t>could not open the log/listing file.</t>
  </si>
  <si>
    <t>could not open the control file.</t>
  </si>
  <si>
    <t>file error reading hierarchy control file.</t>
  </si>
  <si>
    <t>An integer constant expression with negative value is being converted to an unsigned type.</t>
  </si>
  <si>
    <t>[C] Value of constant signed expression is unrepresentable.</t>
  </si>
  <si>
    <t>[I] Result of &lt;&lt; on value of signed expression is apparently implementation defined.</t>
  </si>
  <si>
    <t>[U] Value of signed expression is definitely not representable.</t>
  </si>
  <si>
    <t>Body of control statement is on the same line and is not enclosed within braces.</t>
  </si>
  <si>
    <t>More than one structure or union member declared on the same line.</t>
  </si>
  <si>
    <t>This 'for' loop will only be executed once.</t>
  </si>
  <si>
    <t>[C] 'case' label does not have unique value within this 'switch' statement.</t>
  </si>
  <si>
    <t>Status</t>
  </si>
  <si>
    <t>responsible</t>
  </si>
  <si>
    <t>LINE_NO</t>
  </si>
  <si>
    <t xml:space="preserve">Number of backwards jumps                 </t>
  </si>
  <si>
    <t>long value returned from unsigned char %s().</t>
  </si>
  <si>
    <t>long value returned from short %s().</t>
  </si>
  <si>
    <t>Redundant comma at end of braced initializer will be ignored.</t>
  </si>
  <si>
    <t>Expected 'on' or 'off' after '#pragma' flag.</t>
  </si>
  <si>
    <t>Using the #line preprocessing directive.</t>
  </si>
  <si>
    <t>Null statement occurs on a line by itself.</t>
  </si>
  <si>
    <t>The global identifier '%s' is declared here but is not used in this translation unit.</t>
  </si>
  <si>
    <t>The global identifier '%s' is defined here but is not used in this translation unit.</t>
  </si>
  <si>
    <t>Address of local static object exported to a pointer with linkage or wider scope.</t>
  </si>
  <si>
    <t>Address of automatic object exported to a pointer with linkage or wider scope.</t>
  </si>
  <si>
    <t>Function with external linkage declared at block scope.</t>
  </si>
  <si>
    <t>Object with external linkage declared at block scope.</t>
  </si>
  <si>
    <t>Object with static storage duration declared at block scope.</t>
  </si>
  <si>
    <t>Address of automatic object exported using a function parameter.</t>
  </si>
  <si>
    <t>MCM Rule 119</t>
  </si>
  <si>
    <t>MCM Rule 120</t>
  </si>
  <si>
    <t>MCM Rule 121</t>
  </si>
  <si>
    <t>MCM Rule 122</t>
  </si>
  <si>
    <t>MCM Rule 123</t>
  </si>
  <si>
    <t>MCM Rule 124</t>
  </si>
  <si>
    <t>MCM Rule 125</t>
  </si>
  <si>
    <t>[C] A zero width bit-field cannot be given a name.</t>
  </si>
  <si>
    <t>[C] Enumeration constants must have values representable as 'int's.</t>
  </si>
  <si>
    <t>[U] Using 'const' or 'volatile' in a function return type is undefined.</t>
  </si>
  <si>
    <t>V2.2</t>
  </si>
  <si>
    <t>[U] '%s' may be modified more than once between sequence points - evaluation order undefined.</t>
  </si>
  <si>
    <t>'#error' directive: %s Analysis terminated due to '#error' directive.</t>
  </si>
  <si>
    <t>The variable '%s' is never set.</t>
  </si>
  <si>
    <t xml:space="preserve">Cyclomatic complexity                     </t>
  </si>
  <si>
    <t xml:space="preserve">Est. development (programmer-days)        </t>
  </si>
  <si>
    <t>[S] Unexpected #else or #elif directive. #else or #elif directives cannot appear in an else branch of a #if group.</t>
  </si>
  <si>
    <t>[S] Found '#else' or '#elif' without '#if..' preprocessor directive.</t>
  </si>
  <si>
    <t>long value returned from unsigned int %s().</t>
  </si>
  <si>
    <t>long value returned from unsigned long %s().</t>
  </si>
  <si>
    <t>long value returned from float %s().</t>
  </si>
  <si>
    <t>[C] Left operand of '&amp;&amp;', '||' or '?' must have arithmetic or pointer type.</t>
  </si>
  <si>
    <t>[C] Right operand of '&amp;&amp;' or '||' must have arithmetic or pointer type.</t>
  </si>
  <si>
    <t>[C] Operands of conditional expressions must have compatible types.</t>
  </si>
  <si>
    <t>[U] Order of evaluation of multiple ## operators is undefined.</t>
  </si>
  <si>
    <t>The contents of the forceincluded file '%s' have not been referenced</t>
  </si>
  <si>
    <t>[C] Array cannot be converted to pointer type because it is not an lvalue. Context requires a pointer type.</t>
  </si>
  <si>
    <t>[C] '%s' has more than one declaration in the same scope and name space.</t>
  </si>
  <si>
    <t>Explicit cast is implicitly cast to another type.</t>
  </si>
  <si>
    <t>Implicit conversion: float to short.</t>
  </si>
  <si>
    <t>Implicit conversion: float to unsigned short.</t>
  </si>
  <si>
    <t>Explanation</t>
  </si>
  <si>
    <t>Following modules / files have not been analyzed: none</t>
  </si>
  <si>
    <t>Message Count</t>
  </si>
  <si>
    <t>Message personality:</t>
  </si>
  <si>
    <t>[U] '%s' has incomplete type and no linkage - this is undefined.</t>
  </si>
  <si>
    <t>double value returned from short %s().</t>
  </si>
  <si>
    <t>Extra characters after number in config file.</t>
  </si>
  <si>
    <t>String in config file too long : truncated.</t>
  </si>
  <si>
    <t>Characters truncated from filename '%s'.</t>
  </si>
  <si>
    <t>Output path too long - ignoring it.</t>
  </si>
  <si>
    <t>Definition of size_t differs from configured type.</t>
  </si>
  <si>
    <t>The macro offsetof, in library &lt;stddef.h&gt;, shall not be used.</t>
  </si>
  <si>
    <t>Implicit conversion: long to double.</t>
  </si>
  <si>
    <t>Implicit conversion: long to long double.</t>
  </si>
  <si>
    <t>Implicit conversion: unsigned long to char.</t>
  </si>
  <si>
    <t>double value returned from int %s().</t>
  </si>
  <si>
    <t>double value returned from unsigned int %s().</t>
  </si>
  <si>
    <t>06.12.2011</t>
  </si>
  <si>
    <t>Assembly language functions that are called from C should be written as C functions containing only in-line assembly language, and in-line assembly language should not be embedded in normal C code.</t>
  </si>
  <si>
    <t>MISRA-C:2004 Rule 17.06</t>
  </si>
  <si>
    <t>Refresh table on LK Analysis sheet</t>
  </si>
  <si>
    <t>[C] 'return exp;' found in '%s()' whose return type is qualified 'void'.</t>
  </si>
  <si>
    <t>String literal passed as argument to function whose parameter is not a 'pointer to const'.</t>
  </si>
  <si>
    <t>The value of this 'if' control expression is always 'true'.</t>
  </si>
  <si>
    <t>The value of this control expression is always 'false'.</t>
  </si>
  <si>
    <t>The value of this 'do - while' control expression is always 'false'. The loop will only be executed once.</t>
  </si>
  <si>
    <t>[I] Cast between a pointer to volatile object and an integral type.</t>
  </si>
  <si>
    <t>[I] Cast between a pointer to function and an integral type.</t>
  </si>
  <si>
    <t>[I] Cast between a pointer to object and an integral type.</t>
  </si>
  <si>
    <t>[u] Cast between a pointer to object and a pointer to function.</t>
  </si>
  <si>
    <t>[C99] Declaration within 'for' statement.</t>
  </si>
  <si>
    <t>[C] Declaration within 'for' statement defines an identifier '%s' which is not an object.</t>
  </si>
  <si>
    <t>[C] Illegal storage class specifier used in 'for' statement declaration.</t>
  </si>
  <si>
    <t>Macro defined as an octal constant.</t>
  </si>
  <si>
    <t>unsigned char value returned from int %s().</t>
  </si>
  <si>
    <t>unsigned char value returned from long %s().</t>
  </si>
  <si>
    <t>unsigned char value returned from float %s().</t>
  </si>
  <si>
    <t>unsigned char value returned from double %s().</t>
  </si>
  <si>
    <t>[U] String literal has undefined value. This may be a result of using '#' on \\.</t>
  </si>
  <si>
    <t>[C] Octal or hex escape sequence value is too large for 'unsigned char' or 'wchar_t' type.</t>
  </si>
  <si>
    <t>Implicit conversion: unsigned short to int.</t>
  </si>
  <si>
    <t>Implicit conversion: unsigned short to long.</t>
  </si>
  <si>
    <t>Implicit conversion: unsigned short to float.</t>
  </si>
  <si>
    <t>Implicit conversion: unsigned short to double.</t>
  </si>
  <si>
    <t>Source skipped to this point after error in expression.</t>
  </si>
  <si>
    <t>The "L" suffix shall not be applied to a hexadecimal constant.</t>
  </si>
  <si>
    <t>'%s' is a keyword in C++.</t>
  </si>
  <si>
    <t>'%s' is a keyword in some C++ implementations.</t>
  </si>
  <si>
    <t>MISRA Rule 081</t>
  </si>
  <si>
    <t>Implicit conversion: float to long.</t>
  </si>
  <si>
    <t>Implicit conversion: float to unsigned long.</t>
  </si>
  <si>
    <t>Implicit conversion: double to char.</t>
  </si>
  <si>
    <t>[S] '#define' must be followed by an identifier.</t>
  </si>
  <si>
    <t>MISRA-C:2004 Rule 16.10 Ergebnis</t>
  </si>
  <si>
    <t>(Leer) Ergebnis</t>
  </si>
  <si>
    <t>[L] More than 12 pointer, array or function declarators modifying a declaration - program does not conform strictly to ISO:C90.</t>
  </si>
  <si>
    <t>[L] More than 127 block scope identifiers defined within a block - program does not conform strictly to ISO:C90.</t>
  </si>
  <si>
    <t>[C] Illegal combination of type specifiers or storage class specifiers.</t>
  </si>
  <si>
    <t>[C99] 'const' qualifier has been duplicated.</t>
  </si>
  <si>
    <t>[C99] 'volatile' qualifier has been duplicated.</t>
  </si>
  <si>
    <t>[C] The identifier '%s' has already been defined in the current scope within the ordinary identifier namespace.</t>
  </si>
  <si>
    <t>[C] The struct/union '%s' cannot be initialized because it has unknown size.</t>
  </si>
  <si>
    <t>[C] The identifier '%s' has been declared both with and without linkage in the same scope.</t>
  </si>
  <si>
    <t>The integer value 1 is being added or subtracted from a pointer.</t>
  </si>
  <si>
    <t>The value of this 'if' controlling expression is always 'true'.</t>
  </si>
  <si>
    <t>The controlling expression in this 'if' statement has a constant 'true' value.</t>
  </si>
  <si>
    <t>[E] Unrecognized preprocessing directive has been ignored - assumed to be a language extension.</t>
  </si>
  <si>
    <t>Array subscripting applied to an object of pointer type.</t>
  </si>
  <si>
    <t>This controlling expression has a constant 'false' value.</t>
  </si>
  <si>
    <t>[Q] Result of 'sizeof' operation will not fit in configured type for 'size_t'.</t>
  </si>
  <si>
    <t>[u] Operand of 'sizeof' is an expression designating a bit-field.</t>
  </si>
  <si>
    <t>[C] Expressions may only be cast to 'void' or scalar types.</t>
  </si>
  <si>
    <t>[C] A pointer to an object of unknown size cannot be the operand of an addition operator.</t>
  </si>
  <si>
    <t>[C] A pointer to an object of unknown size cannot be the operand of a subtraction operator.</t>
  </si>
  <si>
    <t>[C] If two pointers are subtracted, they must be pointers that address compatible types.</t>
  </si>
  <si>
    <t>Relational operator used to compare two pointers.</t>
  </si>
  <si>
    <t>[C] Type of left operand is not compatible with this operator.</t>
  </si>
  <si>
    <t>[C] Type of right operand is not compatible with this operator.</t>
  </si>
  <si>
    <t>[U] Dereference of constant NULL pointer.</t>
  </si>
  <si>
    <t>[U] Definite dereference of NULL pointer.</t>
  </si>
  <si>
    <t>[U] Apparent dereference of NULL pointer.</t>
  </si>
  <si>
    <t>Possible dereference of NULL pointer.</t>
  </si>
  <si>
    <t>[u] Arithmetic operation on constant NULL pointer.</t>
  </si>
  <si>
    <t>[u] Definite arithmetic operation on NULL pointer.</t>
  </si>
  <si>
    <t>[u] Apparent arithmetic operation on NULL pointer.</t>
  </si>
  <si>
    <t>Possible arithmetic operation on NULL pointer.</t>
  </si>
  <si>
    <t>[C] Relational operator used to compare pointers to incompatible types.</t>
  </si>
  <si>
    <t>Object of enum type is being modified with a bitwise compound assignment operator.</t>
  </si>
  <si>
    <t>Object of enum type is being implicitly compared against zero in a controlling expression.</t>
  </si>
  <si>
    <t>Object of an enum type which does not include a zero value, is being implicitly compared against zero in a controlling expression.</t>
  </si>
  <si>
    <t>Object of enum type is being modified with an arithmetic compound assignment operator.</t>
  </si>
  <si>
    <t>Objects or constants of different enum types are operands of a bitwise operator.</t>
  </si>
  <si>
    <t>Enum object or constant passed as argument to function declared in K&amp;R style.</t>
  </si>
  <si>
    <t>Constant expression cast to enum type.</t>
  </si>
  <si>
    <t>Negative 'case' label expression is incompatible with unsigned controlling expression in 'switch' statement.</t>
  </si>
  <si>
    <t>Value of 'case' label expression is too large for type of controlling expression in 'switch' statement.</t>
  </si>
  <si>
    <t>Hard-coded 'magic' string literals are best avoided.</t>
  </si>
  <si>
    <t>Hard coded 'magic' character constants such as %s are best avoided.</t>
  </si>
  <si>
    <t>int value returned from unsigned char %s().</t>
  </si>
  <si>
    <t>MISRA-C:2004 Rule 16.07</t>
  </si>
  <si>
    <t xml:space="preserve">The names of standard library macros, objects and functions shall not be reused. </t>
  </si>
  <si>
    <t>[I] Source file '%s' includes #pragma directives containing characters which are not members of the basic source character set.</t>
  </si>
  <si>
    <t>MCM Rule 103</t>
  </si>
  <si>
    <t>Suffixes shall not be used on decimal integer constants.</t>
  </si>
  <si>
    <t>STDEV</t>
  </si>
  <si>
    <t>STPRT</t>
  </si>
  <si>
    <t>STMOB</t>
  </si>
  <si>
    <t>STBUG</t>
  </si>
  <si>
    <t>STTPP</t>
  </si>
  <si>
    <t>STTLN</t>
  </si>
  <si>
    <t>STM20</t>
  </si>
  <si>
    <t>STM21</t>
  </si>
  <si>
    <t>STM22</t>
  </si>
  <si>
    <t>STM28</t>
  </si>
  <si>
    <t>STM33</t>
  </si>
  <si>
    <t>STBCS</t>
  </si>
  <si>
    <t>STBMO</t>
  </si>
  <si>
    <t>STBMS</t>
  </si>
  <si>
    <t>STBME</t>
  </si>
  <si>
    <t>STTDO</t>
  </si>
  <si>
    <t>STTDS</t>
  </si>
  <si>
    <t>STTDE</t>
  </si>
  <si>
    <t>STCOM</t>
  </si>
  <si>
    <t>STCDN</t>
  </si>
  <si>
    <t>long long value returned from char %s().</t>
  </si>
  <si>
    <t>Conversion of a constant negative value to an unsigned type.</t>
  </si>
  <si>
    <t>Operand of logical &amp;&amp; or || operator is not an 'effectively Boolean' expression.</t>
  </si>
  <si>
    <t>Function of enum type is returning the value of a constant, non-enum expression.</t>
  </si>
  <si>
    <t>Value of constant expression is not in the enum type to which it is being converted.</t>
  </si>
  <si>
    <t>Array subscripting applied to a function parameter declared as a pointer.</t>
  </si>
  <si>
    <t>Final 'switch' clause does not end with an explicit 'jump' statement.</t>
  </si>
  <si>
    <t>[E] '@ address' is not supported in ISO C - this will be treated as a language extension.</t>
  </si>
  <si>
    <t>[C99] Use of type 'long long'.</t>
  </si>
  <si>
    <t>[E] Using I64 or UI64 as an integer constant suffix. This is a language extension.</t>
  </si>
  <si>
    <t>[E] Defining an anonymous union object. This is a language extension.</t>
  </si>
  <si>
    <t>[U] Unknown length modifier used with 'o' conversion specifier, number %s.</t>
  </si>
  <si>
    <t>[U] Unknown length modifier used with 'u' conversion specifier, number %s.</t>
  </si>
  <si>
    <t>[U] Unknown length modifier used with 'x' conversion specifier, number %s.</t>
  </si>
  <si>
    <t>'%1s' has external linkage and has multiple definitions.</t>
  </si>
  <si>
    <t>'%1s' has external linkage and has incompatible declarations.</t>
  </si>
  <si>
    <t>Identifier '%1s' with external linkage has separate declarations in multiple translation units.</t>
  </si>
  <si>
    <t>Identifier '%1s' with external linkage has separate non-defining declarations in more than one location.</t>
  </si>
  <si>
    <t>The object '%1s' is only referenced by function '%2s', in the translation unit where it is defined</t>
  </si>
  <si>
    <t>Different files are being used which have the same filename '%1s'.</t>
  </si>
  <si>
    <t>Different files are being used which have similar filenames '%1s', but with different case.</t>
  </si>
  <si>
    <t>Different files are being used which have the same filename '%1s', and one includes the other.</t>
  </si>
  <si>
    <t>The object '%1s' is referenced in only one translation unit - but not the one in which it is defined.</t>
  </si>
  <si>
    <t>Implicit conversion: long double to long long.</t>
  </si>
  <si>
    <t>MISRA Rule 062</t>
  </si>
  <si>
    <t>MISRA Rule 064</t>
  </si>
  <si>
    <t>MISRA Rule 065</t>
  </si>
  <si>
    <t>MISRA Rule 066</t>
  </si>
  <si>
    <t>MISRA Rule 067</t>
  </si>
  <si>
    <t>MISRA Rule 068</t>
  </si>
  <si>
    <t>MISRA Rule 069</t>
  </si>
  <si>
    <t>MISRA Rule 070</t>
  </si>
  <si>
    <t>MISRA Rule 071</t>
  </si>
  <si>
    <t>Function parameter returns address of a local non-static object.</t>
  </si>
  <si>
    <t>The result of an assignment operator shall not be used in an expression.</t>
  </si>
  <si>
    <t>The parameter '%s' is never modified - the use of 'const' should be considered to indicate that it never changes.</t>
  </si>
  <si>
    <t>Unnamed zero-width bit-field declared with a signed type.</t>
  </si>
  <si>
    <t>Plain int bit-field compared with zero.</t>
  </si>
  <si>
    <t>Plain int bit-field compared with negative constant.</t>
  </si>
  <si>
    <t>Unnamed bit-field defined with non-zero width.</t>
  </si>
  <si>
    <t>Array size defined implicitly by the number of initializers.</t>
  </si>
  <si>
    <t>C macros shall only be used for symbolic constants, function-like macros and storage class specifiers.</t>
  </si>
  <si>
    <t>#undef should not be used.</t>
  </si>
  <si>
    <t>The 'static' qualifier has been used in the declaration of a tag.</t>
  </si>
  <si>
    <t>Parameter identifiers missing in function prototype declaration.</t>
  </si>
  <si>
    <t>Parameter identifiers missing in declaration of a function type.</t>
  </si>
  <si>
    <t xml:space="preserve">Estimated Porting Time                              </t>
  </si>
  <si>
    <t xml:space="preserve">Number of Static Variables                          </t>
  </si>
  <si>
    <t xml:space="preserve">Shannon Information Content                         </t>
  </si>
  <si>
    <t xml:space="preserve">COCOMO Embedded Total Months                        </t>
  </si>
  <si>
    <t xml:space="preserve">COCOMO Organic Total Months                         </t>
  </si>
  <si>
    <t xml:space="preserve">COCOMO Semi-detached Total Months                   </t>
  </si>
  <si>
    <t xml:space="preserve">Total Preprocessed Source Lines                     </t>
  </si>
  <si>
    <t xml:space="preserve">Total Number of Tokens                              </t>
  </si>
  <si>
    <t>[C] Header name token '&lt;text&gt;' found outside '#include' preprocessing directive.</t>
  </si>
  <si>
    <t>[U] Using any of the characters ' " or /* in '#include &lt;%s&gt;' gives undefined behaviour.</t>
  </si>
  <si>
    <t>[U] Using the characters ' or /* in '#include "%s"' gives undefined behaviour.</t>
  </si>
  <si>
    <t>Implicit conversion: signed char to double.</t>
  </si>
  <si>
    <t>A #pragma block has not been closed with a #pragma %s.</t>
  </si>
  <si>
    <t>The global identifier '%s' is declared but is not used.</t>
  </si>
  <si>
    <t>The global identifier '%s' is defined but not used.</t>
  </si>
  <si>
    <t>This explicit cast is redundant and could be removed.</t>
  </si>
  <si>
    <t>[U] There are no named members in this 'struct' or 'union'.</t>
  </si>
  <si>
    <t>[S] Storage class specifier is illegal on 'struct' or 'union' member.</t>
  </si>
  <si>
    <t>Unions shall not be used to access the sub-parts of larger data types.</t>
  </si>
  <si>
    <t>This enum constant is not representable in a 16 bit integer type.</t>
  </si>
  <si>
    <t>Expression assigned to an enum.</t>
  </si>
  <si>
    <t>Constant expression cast to enumeration type.</t>
  </si>
  <si>
    <t>The object '%1s' is declared but is not used within this project.</t>
  </si>
  <si>
    <t>[E] '__alignof__' is not supported in ISO C, and is treated as a language extension.</t>
  </si>
  <si>
    <t>[E] Use of the sizeof operator in a preprocessing directive is a language extension.</t>
  </si>
  <si>
    <t>[C99] Macro defined with variable argument list.</t>
  </si>
  <si>
    <t>[C99] Initializer for 'struct', 'union' or array type is not a constant expression.</t>
  </si>
  <si>
    <t>[C] The identifier __VA_ARGS__ may only be used in the replacement list of a variadic macro.</t>
  </si>
  <si>
    <t>There shall be at most one occurrence of the # or ## pre-processor operators in a single macro definition.</t>
  </si>
  <si>
    <t>Line length exceeds %s characters.</t>
  </si>
  <si>
    <t>The function '%1s' is declared but is not used within this project.</t>
  </si>
  <si>
    <t>The object '%1s' is defined but is not used within this project.</t>
  </si>
  <si>
    <t>You cannot call 'main' or take its address in C++.</t>
  </si>
  <si>
    <t>Metric value out of threshold range: %s.</t>
  </si>
  <si>
    <t>All declarations at file scope should be static where possible.</t>
  </si>
  <si>
    <t>[U] Function called with number of arguments which differs from number of arguments of definition.</t>
  </si>
  <si>
    <t>Type of argument no. %s differs from its type in definition of function.</t>
  </si>
  <si>
    <t>[L] Identifier matches other identifier(s) (e.g. '%s') in first 31 characters - program does not conform strictly to ISO:C90.</t>
  </si>
  <si>
    <t>A subsequent declaration of '%s' means that it is being used both as a structure/union member and also as a label, tag or ordinary identifier.</t>
  </si>
  <si>
    <t xml:space="preserve">Path-Based Residual Bug Estimate                    </t>
  </si>
  <si>
    <t xml:space="preserve">Path Density                                        </t>
  </si>
  <si>
    <t xml:space="preserve">Estimated Static Path Count                         </t>
  </si>
  <si>
    <t xml:space="preserve">Number of Function Return Points                    </t>
  </si>
  <si>
    <t xml:space="preserve">Number of Statements in Function (variant 1)        </t>
  </si>
  <si>
    <t xml:space="preserve">Number of Statements in Function (variant 2)        </t>
  </si>
  <si>
    <t xml:space="preserve">Number of Statements in Function (variant 3)        </t>
  </si>
  <si>
    <t xml:space="preserve">Number of Function Calls                            </t>
  </si>
  <si>
    <t xml:space="preserve">Number of Unreachable Statements                    </t>
  </si>
  <si>
    <t xml:space="preserve">Number of Unused and Non-Reused Variables           </t>
  </si>
  <si>
    <t>The function '%1s' is defined but is not used within this project.</t>
  </si>
  <si>
    <t>The object '%1s' is only referenced in this translation unit.</t>
  </si>
  <si>
    <t>The function '%1s' is only referenced in this translation unit.</t>
  </si>
  <si>
    <t>'%1s' is used as a typedef and is used for different declarations elsewhere.</t>
  </si>
  <si>
    <t>'%1s' is used as a typedef for different types.</t>
  </si>
  <si>
    <t>The typedef '%1s' is declared in more than one place.</t>
  </si>
  <si>
    <t>[U] '%1s' has external linkage and has multiple definitions.</t>
  </si>
  <si>
    <t>This file contains the control-Z character - was this transferred from a PC?</t>
  </si>
  <si>
    <t>[C] Value of character constant is not representable as 'int'.</t>
  </si>
  <si>
    <t>[S] Empty character constant.</t>
  </si>
  <si>
    <t xml:space="preserve">The right hand operand of a logical &amp;&amp; or || operator shall not contain side effects. </t>
  </si>
  <si>
    <t>The operands of a logical &amp;&amp; or || shall be primary-expressions.</t>
  </si>
  <si>
    <t>Macro defined with unbalanced brackets, parentheses or braces.</t>
  </si>
  <si>
    <t>Macro defines an unrecognized code-fragment.</t>
  </si>
  <si>
    <t>Macro defines a storage-class specifier keyword.</t>
  </si>
  <si>
    <t>Macro defines a type qualifier keyword.</t>
  </si>
  <si>
    <t>A function-like macro is being defined.</t>
  </si>
  <si>
    <t>Macro redefines a keyword.</t>
  </si>
  <si>
    <t>Declaration of typedef '%s' is not in a header file although it is used in a definition or declaration with external linkage.</t>
  </si>
  <si>
    <t>The global identifier '%s' has been declared in more than one file.</t>
  </si>
  <si>
    <t>A function could probably be used instead of this function-like macro.</t>
  </si>
  <si>
    <t>Braces are needed to clarify the structure of this 'if'-'if'-'else' statement.</t>
  </si>
  <si>
    <t>MISRA-C:2004 Rule 08.03</t>
  </si>
  <si>
    <t>MISRA-C:2004 Rule 12.04</t>
  </si>
  <si>
    <t>MISRA-C:2004 Rule 11.05</t>
  </si>
  <si>
    <t>MISRA-C:2004 Rule 16.04</t>
  </si>
  <si>
    <t>MISRA-C:2004 Rule 15.03</t>
  </si>
  <si>
    <t>MISRA-C:2004 Rule 09.01</t>
  </si>
  <si>
    <t>MISRA-C:2004 Rule 14.03</t>
  </si>
  <si>
    <t>MISRA-C:2004 Rule 12.07</t>
  </si>
  <si>
    <t>Macro '%s' has been redefined. '#undef' should be used to remove the old definition.</t>
  </si>
  <si>
    <t>'entry' was a keyword in K&amp;R C.</t>
  </si>
  <si>
    <t>unsigned int value returned from unsigned short %s().</t>
  </si>
  <si>
    <t>unsigned int value returned from int %s().</t>
  </si>
  <si>
    <t>unsigned int value returned from long %s().</t>
  </si>
  <si>
    <t>unsigned int value returned from float %s().</t>
  </si>
  <si>
    <t>unsigned int value returned from double %s().</t>
  </si>
  <si>
    <t>unsigned int value returned from long double %s().</t>
  </si>
  <si>
    <t>long value returned from char %s().</t>
  </si>
  <si>
    <t>long value returned from signed char %s().</t>
  </si>
  <si>
    <t>The operands of a logical &amp;&amp; or || shall be primary expressions.</t>
  </si>
  <si>
    <t>MISRA Regel</t>
  </si>
  <si>
    <t>Information</t>
  </si>
  <si>
    <t>Recoverable dataflow problem in analysis of function '%s'. Analysis continues. Please inform Programming Research.</t>
  </si>
  <si>
    <t>Undefined Behaviour</t>
  </si>
  <si>
    <t>Portability</t>
  </si>
  <si>
    <t>Language Constraints</t>
  </si>
  <si>
    <t xml:space="preserve">Number of Executable Lines                          </t>
  </si>
  <si>
    <t xml:space="preserve">COCOMO Embedded Programmer Months                   </t>
  </si>
  <si>
    <t xml:space="preserve">COCOMO Organic Programmer Months                    </t>
  </si>
  <si>
    <t xml:space="preserve">Zipf Prediction of STTOT                            </t>
  </si>
  <si>
    <t xml:space="preserve">Number of Recursions Across Project                 </t>
  </si>
  <si>
    <t xml:space="preserve">Number of Entry Points Across Project               </t>
  </si>
  <si>
    <t xml:space="preserve">Semi-detached total months                </t>
  </si>
  <si>
    <t xml:space="preserve">Total preprocessed code lines             </t>
  </si>
  <si>
    <t xml:space="preserve">Total number of tokens used               </t>
  </si>
  <si>
    <t>[C] More than one declaration of '%s' (with no linkage).</t>
  </si>
  <si>
    <t>MISRA-C:2004 Rule 09.02</t>
  </si>
  <si>
    <t>No function declaration. Implicit declaration inserted: 'extern int %s();'.</t>
  </si>
  <si>
    <t>Comparing floating point expressions for equality (with '==' or '!=').</t>
  </si>
  <si>
    <t>MISRA-C:2004 Rule 03.03</t>
  </si>
  <si>
    <t>MISRA-C:2004 Rule 03.01</t>
  </si>
  <si>
    <t>MISRA-C:2004 Rule 03.02</t>
  </si>
  <si>
    <t>The address of an object with automatic storage shall not be assigned to another object that may persist after the first object has ceased to exist.</t>
  </si>
  <si>
    <t xml:space="preserve">C macros shall only expand to a braced initialiser, a constant, a parenthesised expression, a type qualifier, a storage class specifier, or a do-while-zero construct. </t>
  </si>
  <si>
    <t>[C] Illegal storage class specifier on named function parameter.</t>
  </si>
  <si>
    <t>25.10.2013</t>
  </si>
  <si>
    <t>Add assessment of HIS metrics and KOSTAL limit values (page 'Metriken'), add analysis of CMA metric file (*.2met)</t>
  </si>
  <si>
    <t>Illegal macro value in -D option (%s).</t>
  </si>
  <si>
    <t>Illegal macro name in -D option (%s).</t>
  </si>
  <si>
    <t>Unknown directive.</t>
  </si>
  <si>
    <t>Invalid filename.</t>
  </si>
  <si>
    <t>[C] 'return' expression is not of compatible 'struct'/'union' type.</t>
  </si>
  <si>
    <t>[C] 'return' expression points to a more heavily qualified type.</t>
  </si>
  <si>
    <t>Tag type defined within a function declaration.</t>
  </si>
  <si>
    <t>K&amp;R compilers do not support the ISO stringify operator '#'.</t>
  </si>
  <si>
    <t>K&amp;R compilers do not support the ISO glue operator '##'.</t>
  </si>
  <si>
    <t>The variable '%s' is possibly unset at this point.</t>
  </si>
  <si>
    <t>Average Size of Statements</t>
  </si>
  <si>
    <t>QAC Test Project</t>
  </si>
  <si>
    <t>QAC Test Project Long</t>
  </si>
  <si>
    <t>The analysis of the C source code with QAC has been executed with</t>
  </si>
  <si>
    <t xml:space="preserve">Automotive </t>
  </si>
  <si>
    <t>Electrical Systems</t>
  </si>
  <si>
    <t>A null statement shall only occur on a line by itself.</t>
  </si>
  <si>
    <t>'%s' returns a value which is not being used.</t>
  </si>
  <si>
    <t>Pointer index value is definitely negative.</t>
  </si>
  <si>
    <t xml:space="preserve">Number of operand occurrences        </t>
  </si>
  <si>
    <t>Suffixed integer constant explicitly cast to another type.</t>
  </si>
  <si>
    <t>Unsuffixed integer constant explicitly cast to another type.</t>
  </si>
  <si>
    <t>The name '%s' may cause confusion because it contains only the characters 'l' and '1'.</t>
  </si>
  <si>
    <t xml:space="preserve">Residual bugs (STPTH-based est.)          </t>
  </si>
  <si>
    <t xml:space="preserve">Path density (STPTH/STXLN)                </t>
  </si>
  <si>
    <t>Info_CMA</t>
  </si>
  <si>
    <t>CMA Information</t>
  </si>
  <si>
    <t>MCM</t>
  </si>
  <si>
    <t>Errors</t>
  </si>
  <si>
    <t>Messages
Level</t>
  </si>
  <si>
    <t>[E] Macro defined with named variable argument list. This is a language extension.</t>
  </si>
  <si>
    <t>[E] No macro arguments supplied for variable argument list. This is a language extension.</t>
  </si>
  <si>
    <t>[E] Comma before ## ignored in expansion of variadic macro. This is a language extension.</t>
  </si>
  <si>
    <t>[E] Arrays of length zero are a language extension.</t>
  </si>
  <si>
    <t xml:space="preserve">The value of an expression of integer type shall not be implicitly converted to a different underlying type if: a)
it is not a conversion to a wider integer type of the same signedness, or b) the expression is complex, or c) the
expression is not constant and is a function argument, or d) the expression is not constant and is a return
expression </t>
  </si>
  <si>
    <t>[C99] A variable length array of unspecified size has been declared.</t>
  </si>
  <si>
    <t xml:space="preserve">&gt;, &gt;=, &lt;, &lt;= shall not be applied to pointer types except where they point to the same array. </t>
  </si>
  <si>
    <t xml:space="preserve">Array indexing shall be the only allowed form of pointer arithmetic. </t>
  </si>
  <si>
    <t>[U] Unknown flags used with 'e' conversion specifier, number %s.</t>
  </si>
  <si>
    <t xml:space="preserve">- Testprotokoll überarbeitet                                     
- Metriken nach HIS SC-Metriken.1.0 vorkonfiguriert und gefiltert
- ZeilenNummern der Funktionen aus QAC-Metriken ermittelt        </t>
  </si>
  <si>
    <t>02.12.2005</t>
  </si>
  <si>
    <t>Identifiers (internal and external) shall not rely on significance of more than 31 characters. Furthermore the compiler/linker shall be checked to ensure that 31 character significance and case sensitivity are supported for external identifiers.</t>
  </si>
  <si>
    <t>Identifier '%s' in this name space has the same spelling as an identifier in another name space.</t>
  </si>
  <si>
    <t xml:space="preserve">Number of internal comments               </t>
  </si>
  <si>
    <t xml:space="preserve">Myer's interval                           </t>
  </si>
  <si>
    <t xml:space="preserve">Deepest level of nesting                  </t>
  </si>
  <si>
    <t xml:space="preserve">Code portability as percentage            </t>
  </si>
  <si>
    <t>Array size determined by number of initializers which include concatenated string literals.</t>
  </si>
  <si>
    <t>[U] '%1s' has external linkage and has incompatible declarations.</t>
  </si>
  <si>
    <t>'%1s' has external linkage and is declared more than once.</t>
  </si>
  <si>
    <t>[U] Unknown length modifier used with 'i' or 'd' conversion specifier, number %s.</t>
  </si>
  <si>
    <t>[L] More than 63 levels of nested conditional inclusion - program does not conform strictly to ISO:C99.</t>
  </si>
  <si>
    <t>[C] Object identifier used as if it were a function or a function pointer identifier.</t>
  </si>
  <si>
    <t>[C] Function argument is not of arithmetic type.</t>
  </si>
  <si>
    <t>[C] Function argument is not of compatible 'struct'/'union' type.</t>
  </si>
  <si>
    <t>[C] Function argument points to a more heavily qualified type.</t>
  </si>
  <si>
    <t>[C] Function argument is not of compatible pointer type.</t>
  </si>
  <si>
    <t>[S] The identifier '%s' has not been declared.</t>
  </si>
  <si>
    <t>[C] The 'struct'/'union' member '%s' does not exist.</t>
  </si>
  <si>
    <t>[C] Left operand of '.' must be a 'struct' or 'union' object.</t>
  </si>
  <si>
    <t>[C] Left operand of '-&gt;' must be a pointer to a 'struct' or 'union' object.</t>
  </si>
  <si>
    <t>[C] Operand of ++/-- must not be a pointer to an object of unknown size.</t>
  </si>
  <si>
    <t>[C] Operand of ++/-- must not be a pointer to a function.</t>
  </si>
  <si>
    <t>[S] '#endasm' found without matching '#asm' preprocessing directive.</t>
  </si>
  <si>
    <t>[S] End-of-file encountered when expecting '#%s' preprocessing directive.</t>
  </si>
  <si>
    <t>[E] This in-line assembler construct is a language extension. The code has been ignored.</t>
  </si>
  <si>
    <t>Functions are indirectly recursive.</t>
  </si>
  <si>
    <t>Indentation of this line is to the left of the line above.</t>
  </si>
  <si>
    <t>This indentation is not consistent with previous indentation in this file.</t>
  </si>
  <si>
    <t>Function called via pointer to function.</t>
  </si>
  <si>
    <t>[L] Identifier matches other identifier(s) (e.g. '%s') in first 31 characters - program is non-conforming.</t>
  </si>
  <si>
    <t>[U] Identifier does not differ from other identifier(s) (e.g. '%s') within the specified number of significant characters.</t>
  </si>
  <si>
    <t>An identifier named %s has also been declared in another namespace.</t>
  </si>
  <si>
    <t>[C] Result of 'sizeof' will not fit 'size_t' type.</t>
  </si>
  <si>
    <t>long double value returned from long %s().</t>
  </si>
  <si>
    <t>MCM Rule 042</t>
  </si>
  <si>
    <t>MCM Rule 093</t>
  </si>
  <si>
    <t>[C] L"string" initializer given for 'wchar_t' object - either the initializer should be L'c' or the object should have 'wchar_t *' type.</t>
  </si>
  <si>
    <t>[C] Too many initializers.</t>
  </si>
  <si>
    <t>[C] Initializer for 'struct', 'union' or array type, or any object with static storage duration, must be a constant expression.</t>
  </si>
  <si>
    <t>Array has fewer initializers than its declared size. Default initialization is applied to the remainder of the array elements.</t>
  </si>
  <si>
    <t>Return of non enum type to enum, and may be out of range.</t>
  </si>
  <si>
    <t>Comparison of non enum type to enum.</t>
  </si>
  <si>
    <t>Ref QAC Level</t>
  </si>
  <si>
    <t>Type of 'case' label expression is not consistent with type of switch control expression.</t>
  </si>
  <si>
    <t>[U] The value of an incomplete 'union' may not be used.</t>
  </si>
  <si>
    <t>[U] The value of an incomplete 'struct' may not be used.</t>
  </si>
  <si>
    <t>[u] 'enum %s' has unknown content and may not be used where its size or alignment is required.</t>
  </si>
  <si>
    <t>[U] This declaration of tag '%s' conflicts with a previous declaration.</t>
  </si>
  <si>
    <t xml:space="preserve">Estimated static program paths       </t>
  </si>
  <si>
    <t xml:space="preserve">Number of static variables declared  </t>
  </si>
  <si>
    <t xml:space="preserve">Shannon information content(bits)    </t>
  </si>
  <si>
    <t xml:space="preserve">Number of function calls             </t>
  </si>
  <si>
    <t xml:space="preserve">Embedded total months                </t>
  </si>
  <si>
    <t xml:space="preserve">Organic total months                 </t>
  </si>
  <si>
    <t>Definition of wchar_t differs from configured type.</t>
  </si>
  <si>
    <t>[I] Result of &lt;&lt; on value of constant signed expression is implementation defined.</t>
  </si>
  <si>
    <t>[I] Value of integer expression is apparently not representable in the signed result type.</t>
  </si>
  <si>
    <t>[I] Value of integer expression is definitely not representable in the signed result type.</t>
  </si>
  <si>
    <t>[U] The identifier '%s' is reserved for use by the library.</t>
  </si>
  <si>
    <t>Implicit conversion: signed char to unsigned int.</t>
  </si>
  <si>
    <t>Implicit conversion: short to float.</t>
  </si>
  <si>
    <t>Implicit conversion: short to double.</t>
  </si>
  <si>
    <t>Implicit conversion: short to long double.</t>
  </si>
  <si>
    <t>External objects should not be declared in more than one file.</t>
  </si>
  <si>
    <t>Functions shall not call themselves, either directly or indirectly:</t>
  </si>
  <si>
    <t xml:space="preserve">Number of dangling ELSE IF's         </t>
  </si>
  <si>
    <t xml:space="preserve">Estimated function coupling          </t>
  </si>
  <si>
    <t xml:space="preserve">Number of functions in file          </t>
  </si>
  <si>
    <t xml:space="preserve">Number of GOTO's                     </t>
  </si>
  <si>
    <t xml:space="preserve">Halstead prediction of n             </t>
  </si>
  <si>
    <t xml:space="preserve">Knot density                         </t>
  </si>
  <si>
    <t xml:space="preserve">Knot count                           </t>
  </si>
  <si>
    <t xml:space="preserve">Number of local variables declared   </t>
  </si>
  <si>
    <t xml:space="preserve">Number of code lines                 </t>
  </si>
  <si>
    <t xml:space="preserve">Essential Cyclomatic Complexity      </t>
  </si>
  <si>
    <t>Number of operator occurrences in function</t>
  </si>
  <si>
    <t>The 'int' type specifier should not be omitted from object declarations.</t>
  </si>
  <si>
    <t>Implicit conversion: signed char to char.</t>
  </si>
  <si>
    <t>Implicit conversion: signed char to unsigned char.</t>
  </si>
  <si>
    <t>Implicit conversion: signed char to unsigned short.</t>
  </si>
  <si>
    <t>Size of 'case' label expression is too large for type of switch control expression.</t>
  </si>
  <si>
    <t>[E] 'main()' should have either type 'int (void)' or 'int (int, char *[])'.</t>
  </si>
  <si>
    <t xml:space="preserve">Number of operand occurrences in function </t>
  </si>
  <si>
    <t xml:space="preserve">Number of functions in file               </t>
  </si>
  <si>
    <t xml:space="preserve">Number of GOTO's                          </t>
  </si>
  <si>
    <t xml:space="preserve">Halstead prediction of n                  </t>
  </si>
  <si>
    <t xml:space="preserve">Knot density                              </t>
  </si>
  <si>
    <t>Suffixed floating constant implicitly converted to another floating type.</t>
  </si>
  <si>
    <t>[E] '__typeof__' is not a valid ISO C token, and is treated as an extension.</t>
  </si>
  <si>
    <t>[E] Statement in expression is not valid ISO, treated as an extension.</t>
  </si>
  <si>
    <t>[E] '__alignof__' is not a valid ISO C token, and is treated as an extension.</t>
  </si>
  <si>
    <t>[E] Defining an unnamed member in a struct or union. This is a language extension.</t>
  </si>
  <si>
    <t>[U] '%s()' may not have a storage class specifier of 'static' when declared at block scope.</t>
  </si>
  <si>
    <t>[E] Accessing a member of an unnamed struct or union member in this way is a language extension.</t>
  </si>
  <si>
    <t>Extra parentheses recommended to clarify the ordering of a % operator and another arithmetic operator (* / % + -).</t>
  </si>
  <si>
    <t>QAC Base Path (Add-on)</t>
  </si>
  <si>
    <t>Metric Input Folder</t>
  </si>
  <si>
    <t>Change history</t>
  </si>
  <si>
    <t>Partial Analysis</t>
  </si>
  <si>
    <t>The analysis discovered following QAC Rule sets :</t>
  </si>
  <si>
    <t>Double-clicking the filename opens the editor</t>
  </si>
  <si>
    <t>Document No.:</t>
  </si>
  <si>
    <t>Article Label:</t>
  </si>
  <si>
    <t>Distribution:</t>
  </si>
  <si>
    <t>File</t>
  </si>
  <si>
    <t>Page</t>
  </si>
  <si>
    <t>Document Nr.</t>
  </si>
  <si>
    <t>Legend:</t>
  </si>
  <si>
    <t>DON'T CHANGE VALUES IN 
COLUMNS RIGHT OF THIS CELL!</t>
  </si>
  <si>
    <t>Module Name</t>
  </si>
  <si>
    <t xml:space="preserve">Number of non-header comments             </t>
  </si>
  <si>
    <t>[C] Only integral expressions may be added to pointers.</t>
  </si>
  <si>
    <t>unsigned long value returned from unsigned int %s().</t>
  </si>
  <si>
    <t>unsigned long value returned from long %s().</t>
  </si>
  <si>
    <t>unsigned long value returned from float %s().</t>
  </si>
  <si>
    <t>[U] Unknown flags used with '[' conversion specifier, number %s.</t>
  </si>
  <si>
    <t>MCM Rule 073</t>
  </si>
  <si>
    <t>MCM Rule 113</t>
  </si>
  <si>
    <t>MCM Rule 052</t>
  </si>
  <si>
    <t>MCM Rule 031</t>
  </si>
  <si>
    <t>Functions with non-void return type shall have: i) one return statement for every exit branch (including the end of the program), ii) each return shall have an expression, iii) the expression shall match the return type.</t>
  </si>
  <si>
    <t>Sections of code should not be 'commented out'.</t>
  </si>
  <si>
    <t>Return of numeric constant when enum expected.</t>
  </si>
  <si>
    <t>MISRA-C:2004 Rule 10.05</t>
  </si>
  <si>
    <t>MISRA-C:2004 Rule 10.06</t>
  </si>
  <si>
    <t>MISRA-C:2004 Rule 11.01</t>
  </si>
  <si>
    <t>MISRA-C:2004 Rule 11.02</t>
  </si>
  <si>
    <t>MISRA-C:2004 Rule 11.03</t>
  </si>
  <si>
    <t>MISRA-C:2004 Rule 11.04</t>
  </si>
  <si>
    <t>MISRA-C:2004 Rule 12.02</t>
  </si>
  <si>
    <t>MISRA-C:2004 Rule 12.03</t>
  </si>
  <si>
    <t>MISRA-C:2004 Rule 12.05</t>
  </si>
  <si>
    <t>MISRA-C:2004 Rule 12.06</t>
  </si>
  <si>
    <t>MISRA-C:2004 Rule 12.09</t>
  </si>
  <si>
    <t>MISRA-C:2004 Rule 13.01</t>
  </si>
  <si>
    <t>MISRA-C:2004 Rule 13.02</t>
  </si>
  <si>
    <t>MISRA-C:2004 Rule 13.03</t>
  </si>
  <si>
    <t>MISRA-C:2004 Rule 13.04</t>
  </si>
  <si>
    <t>MISRA-C:2004 Rule 13.05</t>
  </si>
  <si>
    <t>MISRA-C:2004 Rule 13.06</t>
  </si>
  <si>
    <t>MISRA-C:2004 Rule 14.04</t>
  </si>
  <si>
    <t>MISRA-C:2004 Rule 14.05</t>
  </si>
  <si>
    <t>MISRA-C:2004 Rule 14.06</t>
  </si>
  <si>
    <t xml:space="preserve">Identifiers                            </t>
  </si>
  <si>
    <t xml:space="preserve">Integral promotion                     </t>
  </si>
  <si>
    <t xml:space="preserve">K&amp;R compatibility                      </t>
  </si>
  <si>
    <t xml:space="preserve">Metric thresholds                      </t>
  </si>
  <si>
    <t xml:space="preserve">Obsolete                               </t>
  </si>
  <si>
    <t xml:space="preserve">Operations                             </t>
  </si>
  <si>
    <t xml:space="preserve">Preprocessor                           </t>
  </si>
  <si>
    <t xml:space="preserve">Statements                             </t>
  </si>
  <si>
    <t xml:space="preserve">Switch statements                      </t>
  </si>
  <si>
    <t xml:space="preserve">Maj_Decl  </t>
  </si>
  <si>
    <t xml:space="preserve">Maj_Enum  </t>
  </si>
  <si>
    <t xml:space="preserve">Maj_Func  </t>
  </si>
  <si>
    <t xml:space="preserve">Maj_FLtoI </t>
  </si>
  <si>
    <t xml:space="preserve">Maj_ItoFL </t>
  </si>
  <si>
    <t xml:space="preserve">Maj_Small </t>
  </si>
  <si>
    <t xml:space="preserve">Maj_Pchar </t>
  </si>
  <si>
    <t xml:space="preserve">Maj_StoUS </t>
  </si>
  <si>
    <t xml:space="preserve">Maj_UStoS </t>
  </si>
  <si>
    <t xml:space="preserve">Maj_Ops   </t>
  </si>
  <si>
    <t xml:space="preserve">Maj_Redun </t>
  </si>
  <si>
    <t xml:space="preserve">Maj_Stmt  </t>
  </si>
  <si>
    <t xml:space="preserve">Declarations and definitions                    </t>
  </si>
  <si>
    <t xml:space="preserve">Enumerations                                    </t>
  </si>
  <si>
    <t xml:space="preserve">Functions                                       </t>
  </si>
  <si>
    <t xml:space="preserve">Implicit conversions - float to integer         </t>
  </si>
  <si>
    <t xml:space="preserve">Implicit conversions - integer to float         </t>
  </si>
  <si>
    <t>A single quote character in a string literal shall be preceded with a backslash character.</t>
  </si>
  <si>
    <t>Octal escape sequences shall not be used in character constants or string literals.</t>
  </si>
  <si>
    <t>Unions shall not contain members of floating type.</t>
  </si>
  <si>
    <t>unable to open configuration file.</t>
  </si>
  <si>
    <t>Unexpected end of configuration file.</t>
  </si>
  <si>
    <t>Maximum line length exceeded in config file.</t>
  </si>
  <si>
    <t>Expected section '%s'.</t>
  </si>
  <si>
    <t>Equality comparison with enum constant from enum of different type.</t>
  </si>
  <si>
    <t>[L] Number of block scope identifiers exceeds 127 in a block - program is non-conforming.</t>
  </si>
  <si>
    <t>[C] Illegal combination of type and storage class specifiers.</t>
  </si>
  <si>
    <t>long double value returned from unsigned long %s().</t>
  </si>
  <si>
    <t>long double value returned from float %s().</t>
  </si>
  <si>
    <t>[U] '%s' is declared as a typedef and may not be redeclared as a member of a 'struct' or 'union' without a type specifier.</t>
  </si>
  <si>
    <t>[C] Arithmetic object requires arithmetic initializer.</t>
  </si>
  <si>
    <t>Implicit conversion: unsigned char to float.</t>
  </si>
  <si>
    <t>Implicit conversion: unsigned char to double.</t>
  </si>
  <si>
    <t>Implicit conversion: unsigned char to long double.</t>
  </si>
  <si>
    <t>Type casting from any type to or from pointers shall not be used.</t>
  </si>
  <si>
    <t>Implicit conversion: unsigned long to unsigned short.</t>
  </si>
  <si>
    <t>Implicit casts which may result in a loss of information shall not be used.</t>
  </si>
  <si>
    <t>Redundant explicit casts should not be used.</t>
  </si>
  <si>
    <t>[U] Unknown flags used with 'x/X' conversion specifier, number %s.</t>
  </si>
  <si>
    <t>The function '%1s' is only referenced in the translation unit where it is defined.</t>
  </si>
  <si>
    <t>The identifier '%1s' is declared as a typedef and is used elsewhere for a different kind of declaration.</t>
  </si>
  <si>
    <t>The typedef '%1s' is declared in more than one location.</t>
  </si>
  <si>
    <t>Result of integer division operation cast to a floating type.</t>
  </si>
  <si>
    <t>Result of floating point operation cast to an integral type.</t>
  </si>
  <si>
    <t>Address of local static object exported in function return value.</t>
  </si>
  <si>
    <t>Use of constant address which points to one element beyond the end of the array.</t>
  </si>
  <si>
    <t>[U] Definite access outside bounds of array.</t>
  </si>
  <si>
    <t>Definite use of a negative value in array subscript operation or pointer arithmetic.</t>
  </si>
  <si>
    <t>Definite use of address which points to one element beyond the end of the array.</t>
  </si>
  <si>
    <t>Apparent use of a negative value in array subscript operation or pointer arithmetic.</t>
  </si>
  <si>
    <t>Apparent use of address which points to one element beyond the end of the array.</t>
  </si>
  <si>
    <t>Illegal user error number %1s</t>
  </si>
  <si>
    <t>Both operands of &amp; operator are 'Boolean' expressions.</t>
  </si>
  <si>
    <t>Both operands of | operator are 'Boolean' expressions.</t>
  </si>
  <si>
    <t>Both operands of arithmetic or bitwise operator are 'Boolean' expressions.</t>
  </si>
  <si>
    <t>The identifier '%s' may cause confusion because the letter 'l' and the number '1' are adjacent.</t>
  </si>
  <si>
    <t>The identifier '%s' may cause confusion because the letter 'O' and the number '0' are adjacent.</t>
  </si>
  <si>
    <t>The macro '%1s' is also defined in '&lt;%2s&gt;'.</t>
  </si>
  <si>
    <t>The macro '%1s' is the name of an identifier in '&lt;%2s&gt;'.</t>
  </si>
  <si>
    <t>Both operands of || logical OR operator are "arithmetic" expressions.</t>
  </si>
  <si>
    <t>[S] Comma ',' expected in macro parameter list.</t>
  </si>
  <si>
    <t>[S] Identifier missing in macro parameter list.</t>
  </si>
  <si>
    <t>'#include "%s"' causes itself to be included recursively. QA C ignores it after 8 occurrences.</t>
  </si>
  <si>
    <t>Unsuffixed floating constant implicitly converted on assignment.</t>
  </si>
  <si>
    <t>Floating constant implicitly converted to an integral type on assignment.</t>
  </si>
  <si>
    <t>Suffixed floating constant explicitly cast to another type.</t>
  </si>
  <si>
    <t>Unsuffixed floating constant explicitly cast to another type.</t>
  </si>
  <si>
    <t>Floating constant explicitly cast to integral type.</t>
  </si>
  <si>
    <t>Using a non-int expression does not alter the type of the enum constant.</t>
  </si>
  <si>
    <t>Implicit conversion: unsigned long long to unsigned int.</t>
  </si>
  <si>
    <t>MISRA-C:2004 Rule 14.07</t>
  </si>
  <si>
    <t>MISRA-C:2004 Rule 14.09</t>
  </si>
  <si>
    <t>MISRA-C:2004 Rule 15.01</t>
  </si>
  <si>
    <t>MISRA-C:2004 Rule 15.04</t>
  </si>
  <si>
    <t>Source skipped to this point after error in member declaration.</t>
  </si>
  <si>
    <t>[S] Unexpected token.</t>
  </si>
  <si>
    <t>Implicit conversions - signed to unsigned</t>
  </si>
  <si>
    <t>Maj_UStoLS</t>
  </si>
  <si>
    <t>[C] Logical not '!' requires scalar (arithmetic or pointer) operand.</t>
  </si>
  <si>
    <t>[C] Unary '-' requires arithmetic operand.</t>
  </si>
  <si>
    <t>[C] Bitwise not '~' requires integral operand.</t>
  </si>
  <si>
    <t>File scope declaration of '%s' should be static where possible.</t>
  </si>
  <si>
    <t>Identifiers shall not simultaneously have both internal and external linkage in the same translation unit.</t>
  </si>
  <si>
    <t>[S] Missing or invalid expression in '#if' or '#elif' directive.</t>
  </si>
  <si>
    <t>#undef refers to a macro that has previously been #undef'd.</t>
  </si>
  <si>
    <t>#ifdef refers to a macro that has been #undef'd in a previous #if block.</t>
  </si>
  <si>
    <t>#ifdef refers to a macro that has been #undef'd previously.</t>
  </si>
  <si>
    <t>[S] Missing operand in '#if' or '#elif' expression.</t>
  </si>
  <si>
    <t>The case and default clauses in the body of a switch statement shall not be preceded by declarations or definitions.</t>
  </si>
  <si>
    <t xml:space="preserve">Before preprocessing, a null statement shall only occur on a line by itself; it may be followed by a comment provided that the first character following the null statement is a white-space character. </t>
  </si>
  <si>
    <t>The statement forming the body of a switch, while, do ... while or for statement shall be a compound statement.</t>
  </si>
  <si>
    <t xml:space="preserve">An if (expression) construct shall be followed by a compound statement. The else keyword shall be followed by either a compound statement, or another if statement. </t>
  </si>
  <si>
    <t xml:space="preserve">A pointer parameter in a function prototype should be declared as pointer to const if the pointer is not used to modify the addressed object. </t>
  </si>
  <si>
    <t xml:space="preserve">All exit paths from a function with non-void return type shall have an explicit return statement with an expression. </t>
  </si>
  <si>
    <t xml:space="preserve">A function identifier shall only be used with either a preceding &amp;, or with a parenthesised parameter list, which may be empty. </t>
  </si>
  <si>
    <t>If objects or functions are declared more than once they shall have compatible declarations.</t>
  </si>
  <si>
    <t>long double value returned from double %s().</t>
  </si>
  <si>
    <t>char value returned from long long %s().</t>
  </si>
  <si>
    <t>char value returned from unsigned long long %s().</t>
  </si>
  <si>
    <t>[C] Only integral expressions and compatible pointers may be subtracted from pointers.</t>
  </si>
  <si>
    <t>[C] Only pointers to compatible object types may be subtracted from each other.</t>
  </si>
  <si>
    <t>[C] The identifier '%s' was not given in the parameter list.</t>
  </si>
  <si>
    <t>Unnamed structure/union member.</t>
  </si>
  <si>
    <t>[U] Order of evaluation of # and ## operators is undefined.</t>
  </si>
  <si>
    <t>[C] Left operand of assignment must be a modifiable object.</t>
  </si>
  <si>
    <t>[C] Right operand of assignment should have arithmetic types.</t>
  </si>
  <si>
    <t>[L] #include "..."  file name does not conform to ISO restrictions.</t>
  </si>
  <si>
    <t>[S] Closing quote or bracket '&gt;' missing from include filename.</t>
  </si>
  <si>
    <t>[U] '%s' is modified and accessed between sequence points - evaluation order undefined.</t>
  </si>
  <si>
    <t>[U] '%s' may be modified and accessed between sequence points - evaluation order undefined.</t>
  </si>
  <si>
    <t>[L] Nesting of parentheses exceeds 32 - program is non-conforming.</t>
  </si>
  <si>
    <t>MCM Rule 005</t>
  </si>
  <si>
    <t>MCM Rule 111</t>
  </si>
  <si>
    <t>Braces should be used to clarify the structure of this 'if'-'if'-'else' statement.</t>
  </si>
  <si>
    <t>This sequence of operators is difficult to read without spaces.</t>
  </si>
  <si>
    <t>Default argument promotion : unsigned char promoted to unsigned int.</t>
  </si>
  <si>
    <t>Default argument promotion : unsigned short promoted to unsigned int.</t>
  </si>
  <si>
    <t>Default argument promotion : signed char promoted to signed int.</t>
  </si>
  <si>
    <t>Default argument promotion : signed short promoted to signed int.</t>
  </si>
  <si>
    <t>The address of an object with automatic storage shall not be assigned to an object which may persist after the object has ceased to exist.</t>
  </si>
  <si>
    <t>The null pointer shall not be de-referenced.</t>
  </si>
  <si>
    <t>Float expression cast to type double.</t>
  </si>
  <si>
    <t>Float expression cast to type long double.</t>
  </si>
  <si>
    <t>[E] '%s' is not a legal keyword in ISO C.</t>
  </si>
  <si>
    <t>[E] Use of the sizeof operator in a preprocessor statement is a language extension.</t>
  </si>
  <si>
    <t>[E] Whitespace encountered between backslash and new-line has been ignored.</t>
  </si>
  <si>
    <t>A "U" suffix has not been appended to a hex constant.</t>
  </si>
  <si>
    <t>MISRA-C:2004 Rule 16.10</t>
  </si>
  <si>
    <t>If a function returns error information, then that error information shall be tested.</t>
  </si>
  <si>
    <t xml:space="preserve">Pointer arithmetic shall only be applied to pointers that address an array or array element. </t>
  </si>
  <si>
    <t xml:space="preserve">Pointer subtraction shall only be applied to pointers that address elements of the same array. </t>
  </si>
  <si>
    <t>Explicitly undefined</t>
  </si>
  <si>
    <t>ISO_ImplDef</t>
  </si>
  <si>
    <t>[I] Cast between pointer and integral type is implementation defined.</t>
  </si>
  <si>
    <t>Addressing the location one beyond the end of the array.</t>
  </si>
  <si>
    <t>All array declarations shall have explicit size.</t>
  </si>
  <si>
    <t>Implicit conversion: char to signed char.</t>
  </si>
  <si>
    <t>[L] Number of members in 'struct' or 'union' exceeds 127 - program is non-conforming.</t>
  </si>
  <si>
    <t>Dangerous pointer cast results in loss of volatile qualification.</t>
  </si>
  <si>
    <t>Casting to different function pointer type.</t>
  </si>
  <si>
    <t>[I] Multiple character constants have implementation defined values.</t>
  </si>
  <si>
    <t>[I] Character is not a member of the basic source character set.</t>
  </si>
  <si>
    <t>Executing 'goto %s' will cause local initialisation to be skipped - this is illegal in C++.</t>
  </si>
  <si>
    <t>Bit fields of type signed int shall be at least 2 bits long.</t>
  </si>
  <si>
    <t>MCM Rule 126</t>
  </si>
  <si>
    <t>MCM Rule 127</t>
  </si>
  <si>
    <t>Implicit conversion: long long to short.</t>
  </si>
  <si>
    <t>Implicit conversion: long long to unsigned short.</t>
  </si>
  <si>
    <t>Implicit conversion: long long to int.</t>
  </si>
  <si>
    <t>Implicit conversion: long long to unsigned int.</t>
  </si>
  <si>
    <t>Implicit conversion: long long to long</t>
  </si>
  <si>
    <t>Implicit conversion: long long to unsigned long.</t>
  </si>
  <si>
    <t>Implicit conversion: long long to unsigned long long.</t>
  </si>
  <si>
    <t>Implicit conversion: long long to float.</t>
  </si>
  <si>
    <t>Implicit conversion: long long to double.</t>
  </si>
  <si>
    <t>Implicit conversion: long long to long double.</t>
  </si>
  <si>
    <t>Implicit conversion: unsigned long long to char.</t>
  </si>
  <si>
    <t>Implicit conversion: unsigned long long to signed char.</t>
  </si>
  <si>
    <t>VOCF</t>
  </si>
  <si>
    <t>Language Scope</t>
  </si>
  <si>
    <t>Suffixed integer constant implicitly converted to larger integer type on assignment.</t>
  </si>
  <si>
    <t>Suffixed integer constant cast to a different integral type.</t>
  </si>
  <si>
    <t>Unsuffixed integer constant cast to a different integral type.</t>
  </si>
  <si>
    <t>Suffixed floating constant cast to another type.</t>
  </si>
  <si>
    <t>Unsuffixed floating constant cast to another type.</t>
  </si>
  <si>
    <t>Floating constant cast to integral type.</t>
  </si>
  <si>
    <t>Using a non-int expression to define an enum constant.</t>
  </si>
  <si>
    <t>Hex constant does not include a "U" suffix.</t>
  </si>
  <si>
    <t>Decimal constant includes a suffix.</t>
  </si>
  <si>
    <t>Hex constant includes an "L" suffix.</t>
  </si>
  <si>
    <t>The global object '%s' declared 'const' has external linkage in C but internal linkage in C++.</t>
  </si>
  <si>
    <t>Multiple tentative definitions of '%s'. This is not allowed in C++.</t>
  </si>
  <si>
    <t>'void *' and 'const T *' pointers used as operands to an equality or conditional operator.</t>
  </si>
  <si>
    <t>The array being initialized is not large enough to hold a terminating null byte for the string initializer.</t>
  </si>
  <si>
    <t>Executing 'goto %s' will cause local initialization to be skipped.</t>
  </si>
  <si>
    <t>Object of enum type is being modified with a compound assignment operator.</t>
  </si>
  <si>
    <t>Object of enum type is being modified with an increment or decrement operator.</t>
  </si>
  <si>
    <t>The sizeof operator has been applied to an enum constant.</t>
  </si>
  <si>
    <t>Function 'main' cannot be called or have its address taken in C++.</t>
  </si>
  <si>
    <t>The macro __STDC__ has been used. It may not be present in a C++ environment.</t>
  </si>
  <si>
    <t>[U] Apparent overflow in signed arithmetic operation.</t>
  </si>
  <si>
    <t>Using the '#error' preprocessing directive.</t>
  </si>
  <si>
    <t>Using the stringify operator '#'.</t>
  </si>
  <si>
    <t>Using the glue operator '##'.</t>
  </si>
  <si>
    <t>Using string literal concatenation.</t>
  </si>
  <si>
    <t>Using function prototype syntax.</t>
  </si>
  <si>
    <t>Using the keyword 'void'.</t>
  </si>
  <si>
    <t>Using one of the keywords 'signed', 'const' or 'volatile'.</t>
  </si>
  <si>
    <t>Using 'extern' in the definition of a global variable.</t>
  </si>
  <si>
    <t>Using a bit-field.</t>
  </si>
  <si>
    <t>Using the unary '+' operator.</t>
  </si>
  <si>
    <t>Using the keyword 'enum'.</t>
  </si>
  <si>
    <t>Using an initializer when defining an automatic object of struct, union or array type.</t>
  </si>
  <si>
    <t>Using the '#elif' preprocessing directive.</t>
  </si>
  <si>
    <t>[I] Source file '%s' has comments containing one of the characters '$', '@' or '`'.</t>
  </si>
  <si>
    <t>[U] Definite signed left shift operation generating an undefined value.</t>
  </si>
  <si>
    <t>[U] Apparent signed left shift operation generating an undefined value.</t>
  </si>
  <si>
    <t>[U] Definite overflow in signed arithmetic operation.</t>
  </si>
  <si>
    <t>The macro '%s' used in this '#if' or '#elif' expression is not defined.</t>
  </si>
  <si>
    <t>A 'break' statement has been used in the middle of a 'switch' 'case'/'default' clause.</t>
  </si>
  <si>
    <t>The array '%s[]' is defined with a single element because no size has been specified.</t>
  </si>
  <si>
    <t>Floating point variable used as 'for' loop control variable.</t>
  </si>
  <si>
    <t>Controlling expression of 'for' loop is a floating point comparison.</t>
  </si>
  <si>
    <t>Controlling expression is not an 'effectively Boolean' expression.</t>
  </si>
  <si>
    <t>Statement contains more than one access to objects that are volatile.</t>
  </si>
  <si>
    <t>Definite use of unset pointer as an argument to a function which expects a read-only pointer.</t>
  </si>
  <si>
    <t>Apparent use of unset pointer as an argument to a function which expects a read-only pointer.</t>
  </si>
  <si>
    <t>Possible use of unset pointer as an argument to a function which expects a read-only pointer.</t>
  </si>
  <si>
    <t>Right hand operand of logical operator is an arithmetic or bitwise expression.</t>
  </si>
  <si>
    <t>Operand of ! operator is an arithmetic or bitwise expression.</t>
  </si>
  <si>
    <t>Implicit conversion: complex expression of integral type to wider type.</t>
  </si>
  <si>
    <t>[C] Function return type cannot be function or array type, or an incomplete struct/union (for function definition).</t>
  </si>
  <si>
    <t>The tag '%s' is defined within another 'struct' / 'union'.</t>
  </si>
  <si>
    <t>MISRA-C:2004 Rule 16.08</t>
  </si>
  <si>
    <t>MISRA-C:2004 Rule 17.01</t>
  </si>
  <si>
    <t>MISRA-C:2004 Rule 17.02</t>
  </si>
  <si>
    <t>MISRA-C:2004 Rule 17.03</t>
  </si>
  <si>
    <t>Translation to English version of the MISRA report, correct small things at 'Testing protocol'</t>
  </si>
  <si>
    <t>[C] Constant is too large for its type.</t>
  </si>
  <si>
    <t>Implicit conversion: unsigned long long to unsigned short.</t>
  </si>
  <si>
    <t>Implicit conversion: unsigned long long to int.</t>
  </si>
  <si>
    <t>Function Name</t>
  </si>
  <si>
    <t>MISRA-C:2004 Rule 12.08</t>
  </si>
  <si>
    <t>MISRA-C:2004 Rule 15.00</t>
  </si>
  <si>
    <t>Unable to create preprocessed file.</t>
  </si>
  <si>
    <t>Internal error: Please contact Programming Research Technical Support quoting the following: internal error reference: %s.</t>
  </si>
  <si>
    <t>[C] '#include %s' is a VMS extension.</t>
  </si>
  <si>
    <t>Unable to deduce the loop control variable.</t>
  </si>
  <si>
    <t>More than one possible loop control variable.</t>
  </si>
  <si>
    <t>Use of tag '%s' hides more global declaration.</t>
  </si>
  <si>
    <t>'register' is only a hint - the compiler may well be able to do a better job of optimising - avoid!</t>
  </si>
  <si>
    <t>Function declarations with empty parentheses are an obsolescent feature.</t>
  </si>
  <si>
    <t xml:space="preserve">Total unpreprocessed code lines      </t>
  </si>
  <si>
    <t xml:space="preserve">Unused or non-reused variables       </t>
  </si>
  <si>
    <t xml:space="preserve">Total number of variables            </t>
  </si>
  <si>
    <t xml:space="preserve">Program volume (bits)                </t>
  </si>
  <si>
    <t xml:space="preserve">Number of executable lines           </t>
  </si>
  <si>
    <t xml:space="preserve">Zipf prediction of n                 </t>
  </si>
  <si>
    <t>STAV1</t>
  </si>
  <si>
    <t>STAV2</t>
  </si>
  <si>
    <t>STAV3</t>
  </si>
  <si>
    <t>STCAL</t>
  </si>
  <si>
    <t>STFN1</t>
  </si>
  <si>
    <t>STFN2</t>
  </si>
  <si>
    <t>STPAR</t>
  </si>
  <si>
    <t>STRET</t>
  </si>
  <si>
    <t>STST1</t>
  </si>
  <si>
    <t>STST2</t>
  </si>
  <si>
    <t>STST3</t>
  </si>
  <si>
    <t>STUNR</t>
  </si>
  <si>
    <t xml:space="preserve">Akiyama's criterion                       </t>
  </si>
  <si>
    <t xml:space="preserve">Average size of statement in function     </t>
  </si>
  <si>
    <t>This controlling expression has a constant 'true' value.</t>
  </si>
  <si>
    <t>The result of an assignment is being used in a logical operation.</t>
  </si>
  <si>
    <t>Using '#undef'.</t>
  </si>
  <si>
    <t>[L] Size of object '%s' exceeds 32767 bytes - program is non-conforming.</t>
  </si>
  <si>
    <t>[C] Duplicate member name '%s' in 'struct' or 'union'.</t>
  </si>
  <si>
    <t>[C] '%s' in 'struct' or 'union' type may not have 'void' type.</t>
  </si>
  <si>
    <t>Argument passed is enum when non enum type expected.</t>
  </si>
  <si>
    <t>MISRA Rule 077</t>
  </si>
  <si>
    <t>MISRA Rule 021</t>
  </si>
  <si>
    <t>Redundant leading zeroes on a numeric constant.</t>
  </si>
  <si>
    <t>#pragma '%s' has invalid arguments and has been ignored.</t>
  </si>
  <si>
    <t>'#elif' is not supported by all preprocessors. For portability, '#else'-'#if'-'#endif' should be used.</t>
  </si>
  <si>
    <t>'\\a' is an ISO escape sequence and may not be available on all compilers.</t>
  </si>
  <si>
    <t>Hexadecimal escape sequences shall not be used.</t>
  </si>
  <si>
    <t>Non-portable comparison of plain char with negative constant.</t>
  </si>
  <si>
    <t>Nonportable comparison of plain 'char' with zero.</t>
  </si>
  <si>
    <t>Some pre-ISO compilers would treat this 8 or 9 as an octal digit.</t>
  </si>
  <si>
    <t>MISRA Rule 115</t>
  </si>
  <si>
    <t>erste Version</t>
  </si>
  <si>
    <t>Revision</t>
  </si>
  <si>
    <t>1.0</t>
  </si>
  <si>
    <t>Quitschalle</t>
  </si>
  <si>
    <t>Casting to different object pointer type.</t>
  </si>
  <si>
    <t>MISRA Rule 045</t>
  </si>
  <si>
    <t>Suffixed integer constant implicitly converted to smaller type on assignment.</t>
  </si>
  <si>
    <t>Implicit conversion: unsigned char to short.</t>
  </si>
  <si>
    <t>MISRA Rule 043</t>
  </si>
  <si>
    <t>Structure has fewer initializers than its declared size. Default initialization is applied to the remainder of the members</t>
  </si>
  <si>
    <t>[u] Label '%s' is not unique within this function.</t>
  </si>
  <si>
    <t>[C] No definition found for the label '%s' in this function.</t>
  </si>
  <si>
    <t>[C] Using '__alignof__' on incomplete types is illegal.</t>
  </si>
  <si>
    <t>An absolute path has been specified in a #include statement.</t>
  </si>
  <si>
    <t>[E] '#%s' is not a legal ISO C preprocessor directive.</t>
  </si>
  <si>
    <t>[S] Unrecognisable expression in '#if' processing directive.</t>
  </si>
  <si>
    <t>[S] '#%s' is not a valid form of '#if' syntax .</t>
  </si>
  <si>
    <t>[E] Use of C++ comment '//' is an extension to the C language.</t>
  </si>
  <si>
    <t>Implicit conversion: long long to unsigned char.</t>
  </si>
  <si>
    <t>[C] The '##' operator may not be the first token in a macro body.</t>
  </si>
  <si>
    <t>[C] The '##' operator may not be the last token in a macro body.</t>
  </si>
  <si>
    <t>[C] Array bound must be an integral constant expression.</t>
  </si>
  <si>
    <t>[C] 'case' expression must be an integral constant expression.</t>
  </si>
  <si>
    <t>and the setlocale function shall not be used.</t>
  </si>
  <si>
    <t>The setjmp macro and the longjmp function shall not be used.</t>
  </si>
  <si>
    <t>The signal handling facilities of &lt;signal.h&gt; shall not be used.</t>
  </si>
  <si>
    <t>The input/output library &lt;stdio.h&gt; shall not be used in production code.</t>
  </si>
  <si>
    <t>The library functions atof(), atoi() and atol() from library &lt;stdlib.h&gt; shall not be used.</t>
  </si>
  <si>
    <t>float value returned from short %s().</t>
  </si>
  <si>
    <t>float value returned from unsigned short %s().</t>
  </si>
  <si>
    <t>Using non-const pointer to function.</t>
  </si>
  <si>
    <t>Suffixed integer constant implicitly converted to smaller integer type on assignment.</t>
  </si>
  <si>
    <t>Suffixed floating constant implicitly converted to different floating type.</t>
  </si>
  <si>
    <t>Unsuffixed floating constant implicitly converted to different floating type.</t>
  </si>
  <si>
    <t>Floating constant causes implicit conversion of other (integral) operand.</t>
  </si>
  <si>
    <t>Suffixed floating constant implicitly converted to different floating type on assignment.</t>
  </si>
  <si>
    <t>Unsuffixed floating constant implicitly converted to different floating type on assignment.</t>
  </si>
  <si>
    <t>Unsuffixed floating constant causes implicit conversion of other (floating) operand.</t>
  </si>
  <si>
    <t>Suffixed floating constant causes implicit conversion of other (floating) operand.</t>
  </si>
  <si>
    <t>A lowercase letter L (l) has been used in an integer or floating suffix.</t>
  </si>
  <si>
    <t>Integer literal constant is of an unsigned type but does not include a "U" suffix.</t>
  </si>
  <si>
    <t>The 'int' type specifier has been omitted from a function declaration.</t>
  </si>
  <si>
    <t>The 'int' type specifier has been omitted from an object declaration.</t>
  </si>
  <si>
    <t>Implicit conversion: signed char to long double.</t>
  </si>
  <si>
    <t>Implicit conversion: short to char.</t>
  </si>
  <si>
    <t>[C99] Designators have been used in this initialization list.</t>
  </si>
  <si>
    <t>[C99] A compound literal has been used.</t>
  </si>
  <si>
    <t>Suffixed integer constant implicitly converted to different integer type.</t>
  </si>
  <si>
    <t>Unsuffixed integer constant implicitly converted to different integer type.</t>
  </si>
  <si>
    <t>Identifiers with static storage class shall not be declared at block scope.</t>
  </si>
  <si>
    <t>All if, else if constructs should contain a final else clause.</t>
  </si>
  <si>
    <t>[U] Macro argument is empty.</t>
  </si>
  <si>
    <t>[C] More arguments in macro call than specified in definition.</t>
  </si>
  <si>
    <t>[C] Unable to find the ')' that marks the end of the macro call.</t>
  </si>
  <si>
    <t>[C] 'return' expression is a pointer to a differently qualified type than the function return type.</t>
  </si>
  <si>
    <t>Implicit conversion: float to long long.</t>
  </si>
  <si>
    <t xml:space="preserve"> </t>
  </si>
  <si>
    <t>QAC-Level</t>
  </si>
  <si>
    <t>[C] Left operand of '.' must be a 'struct' or 'union' type.</t>
  </si>
  <si>
    <t>[C] Left operand of '-&gt;' must be a pointer to a 'struct' or 'union' type.</t>
  </si>
  <si>
    <t>[C] Operand of ++/-- must have scalar (arithmetic or pointer) type.</t>
  </si>
  <si>
    <t>[C] Operand of ++/-- must be a modifiable object.</t>
  </si>
  <si>
    <t>[C] Cannot increment (decrement) a pointer to an object of unknown size.</t>
  </si>
  <si>
    <t>[S] Character constant contains new-line character. The trigraph '??/' is replaced by '\\'. Backslash is used to define an escape sequence. Use '??/??/' to represent a backslash character.</t>
  </si>
  <si>
    <t>More than one declaration or statement on the same line.</t>
  </si>
  <si>
    <t>This brace style is not consistent with 'K&amp;R' style.</t>
  </si>
  <si>
    <t>[u] Identifiers should be given for all or none of the parameters in a function prototype.</t>
  </si>
  <si>
    <t>[I] Destination type is too small for conversion of this signed integer value.</t>
  </si>
  <si>
    <t>[C] '%s' in 'struct' or 'union' type may not be an array of unknown size.</t>
  </si>
  <si>
    <t>Right hand side of logical operator has no side effect.</t>
  </si>
  <si>
    <t>Macro definition contains type qualifier keyword '%s'.</t>
  </si>
  <si>
    <t>Macro argument expression requires parentheses.</t>
  </si>
  <si>
    <t>Macro definition is a keyword, operator or punctuator.</t>
  </si>
  <si>
    <t>K&amp;R compatibility</t>
  </si>
  <si>
    <t>Obsolete</t>
  </si>
  <si>
    <t>[U] Redefinition of '%s', which is a predefined macro name.</t>
  </si>
  <si>
    <t>Preprocessing results in a sequence of tokens that has the form of a preprocessing directive.</t>
  </si>
  <si>
    <t>[Q] Cannot open '%s' - Perhaps the appropriate search path was not given ?</t>
  </si>
  <si>
    <t>The global object '%s' declared 'const' has been defined without an explicit initializer. This is not allowed in C++.</t>
  </si>
  <si>
    <t>Enum object is being compared with an enum constant of a different enum type using an equality operator.</t>
  </si>
  <si>
    <t>Function parameter of enum type is being passed the value of an enum constant of a different enum type.</t>
  </si>
  <si>
    <t>Object of enum type is being assigned the value of an enum constant of a different enum type.</t>
  </si>
  <si>
    <t>Function of enum type is returning the value of an enum constant of a different enum type.</t>
  </si>
  <si>
    <t>Enum object is being compared with an enum constant of a different enum type using a relational operator.</t>
  </si>
  <si>
    <t>Result of integer division operation implicitly converted to a floating type.</t>
  </si>
  <si>
    <t>In C++, objects declared 'const' must be initialised unless they are explicitly declared 'extern'.</t>
  </si>
  <si>
    <t>Type or number of arguments doesn't match previous use of the function.</t>
  </si>
  <si>
    <t>Non-portable cast involving pointer to an incomplete type.</t>
  </si>
  <si>
    <t>[I] Value of integer constant expression is not representable in the signed result type.</t>
  </si>
  <si>
    <t>[U] Floating value is out of range for conversion to destination type.</t>
  </si>
  <si>
    <t>Implicit conversion: long to unsigned long long.</t>
  </si>
  <si>
    <t xml:space="preserve">Estimated Development Time                          </t>
  </si>
  <si>
    <t xml:space="preserve">Program Difficulty                                  </t>
  </si>
  <si>
    <t xml:space="preserve">Halstead Prediction Of STTOT                        </t>
  </si>
  <si>
    <t xml:space="preserve">Number of Operand Occurrences                       </t>
  </si>
  <si>
    <t xml:space="preserve">Number of Operator Occurrences                      </t>
  </si>
  <si>
    <t>Implicit conversion: double to unsigned long long.</t>
  </si>
  <si>
    <t>Implicit conversion: double to short.</t>
  </si>
  <si>
    <t>Implicit conversion: double to unsigned short.</t>
  </si>
  <si>
    <t>Extra parentheses recommended. A binary operation is the operand of a conditional operator.</t>
  </si>
  <si>
    <t>Extra parentheses recommended. A function call, array subscript, or member operation is the operand of a logical &amp;&amp; or ||.</t>
  </si>
  <si>
    <t>Extra parentheses recommended. A unary operation is the operand of a logical &amp;&amp; or ||.</t>
  </si>
  <si>
    <t>Extra parentheses recommended. A binary operation is the operand of a logical &amp;&amp; or ||.</t>
  </si>
  <si>
    <t>MISRA-C:2004 Rule 08.10</t>
  </si>
  <si>
    <t>MISRA-C:2004 Rule 08.11</t>
  </si>
  <si>
    <t>MISRA-C:2004 Rule 09.03</t>
  </si>
  <si>
    <t>MISRA-C:2004 Rule 10.02</t>
  </si>
  <si>
    <t>MISRA-C:2004 Rule 10.04</t>
  </si>
  <si>
    <t>Statement contains a redundant * operator at top level. *p++ means *(p++) not (*p)++.</t>
  </si>
  <si>
    <t>String literal compared using a relational or equality operator.</t>
  </si>
  <si>
    <t>'%s' has external linkage and is being defined without any previous declaration.</t>
  </si>
  <si>
    <t>The replacement list of function-like macro '%s' is not enclosed in ().</t>
  </si>
  <si>
    <t>Logical operation performed on expression with possible side effects.</t>
  </si>
  <si>
    <t>The comma operator has been used in a 'for' statement.</t>
  </si>
  <si>
    <t>Statement contains a redundant operator at top level.</t>
  </si>
  <si>
    <t>Statement contains a redundant cast at top level.</t>
  </si>
  <si>
    <t>Statement contains a redundant &amp; or | at top level.</t>
  </si>
  <si>
    <t>[C] 'return' expression is not of compatible pointer type.</t>
  </si>
  <si>
    <t>[C] 'continue' statement found outside an iteration statement.</t>
  </si>
  <si>
    <t>[C] 'break' statement found outside a 'switch' or iteration statement.</t>
  </si>
  <si>
    <t>[C] 'case' or 'default' found outside a 'switch' statement.</t>
  </si>
  <si>
    <t>A 'break' statement has been used to terminate an iteration statement.</t>
  </si>
  <si>
    <t>A 'continue' statement has been used.</t>
  </si>
  <si>
    <t>More than one 'break' statement has been used to terminate this iteration statement.</t>
  </si>
  <si>
    <t>[Q] Cannot find forceinclude file '%s'.</t>
  </si>
  <si>
    <t>[S] Unexpected '#else' or '#elif' directive follows '#else'.</t>
  </si>
  <si>
    <t>[S] Unexpected '#else' or '#elif' directive found outside a '#if' block.</t>
  </si>
  <si>
    <t>[S] Unexpected '#endif' found outside a '#if' block.</t>
  </si>
  <si>
    <t>[S] Unexpected ':' found without a preceding '?' in a '#if' or '#elif' expression.</t>
  </si>
  <si>
    <t>[S] Missing ':' after '?' in a '#if' or '#elif' expression.</t>
  </si>
  <si>
    <t>[L] More than 8 levels of nested conditional inclusion - program does not conform strictly to ISO:C90.</t>
  </si>
  <si>
    <t>[E] Unrecognized text encountered after a preprocessing directive.</t>
  </si>
  <si>
    <t>[C] Function-like macro '%s()' is being redefined as an object-like macro.</t>
  </si>
  <si>
    <t>[C] Macro '%s' is being redefined with different parameter names.</t>
  </si>
  <si>
    <t>Using #define or #undef inside a function.</t>
  </si>
  <si>
    <t>[C] Macro '%s' is being redefined with a different replacement list.</t>
  </si>
  <si>
    <t>[C] Object-like macro '%s' is being redefined as a function-like macro.</t>
  </si>
  <si>
    <t>[U] Attempting to #undef '%s', which is a predefined macro name.</t>
  </si>
  <si>
    <t>[U] Attempting to #define '%s', which is a predefined macro name.</t>
  </si>
  <si>
    <t>This #include &lt;%s&gt; directive is redundant.</t>
  </si>
  <si>
    <t>This #include "%s" directive is redundant.</t>
  </si>
  <si>
    <t>[S] '#line' encountered without a following line number.</t>
  </si>
  <si>
    <t>[U] '#line' directive specifies line number which is not in the range 1 to 32767.</t>
  </si>
  <si>
    <t>[U] '#line' directive is badly formed.</t>
  </si>
  <si>
    <t>[C] The string literal in a '#line' directive cannot be a 'wide string literal'.</t>
  </si>
  <si>
    <t>[Q] '#error' directive: %s Analysis terminated due to '#error' directive.</t>
  </si>
  <si>
    <t>[C] '#if' and '#elif' expressions may contain only integral constants.</t>
  </si>
  <si>
    <t>[S] Illegal operator in '#if' or '#elif' expression.</t>
  </si>
  <si>
    <t>Using # and ## operators in the same macro definition.</t>
  </si>
  <si>
    <t>Using multiple ## operators in the same macro definition.</t>
  </si>
  <si>
    <t>The forceinclude file '%s' is redundant in this translation unit.</t>
  </si>
  <si>
    <t>Using multiple # operators in the same macro definition.</t>
  </si>
  <si>
    <t>Declarations and Definitions</t>
  </si>
  <si>
    <t>Min_Enum</t>
  </si>
  <si>
    <t>Enumerations</t>
  </si>
  <si>
    <t>Min_Func</t>
  </si>
  <si>
    <t>Functions</t>
  </si>
  <si>
    <t>Min_Ident</t>
  </si>
  <si>
    <t>Identifiers</t>
  </si>
  <si>
    <t>Min_Prom</t>
  </si>
  <si>
    <t>Integral promotion</t>
  </si>
  <si>
    <t>Min_KandR</t>
  </si>
  <si>
    <t>All the functions pointed to by a single pointer to function shall be identical in the number and type of parameters and the return type.</t>
  </si>
  <si>
    <t>A function should be used in preference to a function-like macro.</t>
  </si>
  <si>
    <t>MISRA Rule 093</t>
  </si>
  <si>
    <t>[U] The behaviour of bit-fields not of type int is undefined.</t>
  </si>
  <si>
    <t>MISRA Rule 111</t>
  </si>
  <si>
    <t>[U] Unknown flags used with 'c' conversion specifier, number %s.</t>
  </si>
  <si>
    <t>[U] Unknown flags used with '%%' conversion specifier, number %s.</t>
  </si>
  <si>
    <t>[U] Unknown flags used with 's' conversion specifier, number %s.</t>
  </si>
  <si>
    <t>[U] Unknown flags used with 'n' conversion specifier, number %s.</t>
  </si>
  <si>
    <t>[U] Unknown flags used with 'p' conversion specifier, number %s.</t>
  </si>
  <si>
    <t>]U] Unknown conversion specifier, number %s.</t>
  </si>
  <si>
    <t>[U] Field width exceeds 509 characters.</t>
  </si>
  <si>
    <t>[U] Precision width exceeds 509 characters.</t>
  </si>
  <si>
    <t>[U] Unknown length modifier used with 'X' conversion specifier, number %s.</t>
  </si>
  <si>
    <t>[U] Unknown length modifier used with 'f' conversion specifier, number %s.</t>
  </si>
  <si>
    <t>[U] Unknown length modifier used with 'e' conversion specifier, number %s.</t>
  </si>
  <si>
    <t>[U] Unknown length modifier used with 'E' conversion specifier, number %s.</t>
  </si>
  <si>
    <t>[U] Unknown length modifier used with 'g' conversion specifier, number %s.</t>
  </si>
  <si>
    <t>[U] Unknown length modifier used with 'G' conversion specifier, number %s.</t>
  </si>
  <si>
    <t>[U] Unknown length modifier used with 'c' conversion specifier, number %s.</t>
  </si>
  <si>
    <t>[U] Unknown length modifier used with '%%' conversion specifier, number %s.</t>
  </si>
  <si>
    <t>Right hand operand of '&amp;&amp;' or '||' is an expression with possible side effects.</t>
  </si>
  <si>
    <t>Type of 'case' label expression is not consistent with type of controlling expression in 'switch' statement.</t>
  </si>
  <si>
    <t xml:space="preserve">Number of Functions Across Project                  </t>
  </si>
  <si>
    <t xml:space="preserve">Cyclomatic Complexity Across Project                </t>
  </si>
  <si>
    <t>[U] Division by value that is definitely zero.</t>
  </si>
  <si>
    <t>Result of sizeof operator in not explicitly cast.</t>
  </si>
  <si>
    <t>Structure has fewer initializers than its declared size. Default initialization is applied to the remainder of the members.</t>
  </si>
  <si>
    <t>Previous enum constants assigned a value explicitly.</t>
  </si>
  <si>
    <t>Integral promotion : unsigned char promoted to unsigned int.</t>
  </si>
  <si>
    <t>Integral promotion : unsigned short promoted to unsigned int.</t>
  </si>
  <si>
    <t>Integral promotion : signed char promoted to signed int.</t>
  </si>
  <si>
    <t>Integral promotion : signed short promoted to signed int.</t>
  </si>
  <si>
    <t>Integral promotion : plain char promoted to signed int.</t>
  </si>
  <si>
    <t>Integral promotion : plain char promoted to unsigned int.</t>
  </si>
  <si>
    <t>Default argument promotion : unsigned char promoted to signed int.</t>
  </si>
  <si>
    <t>Default argument promotion : unsigned short promoted to signed int.</t>
  </si>
  <si>
    <t>[U] '%s()' has been declared without an explicit return type and therefore should return an 'int' value.</t>
  </si>
  <si>
    <t>[U] '%s()' has been declared without an explicit return type and therefore should end with an explicit return statement with an 'int' value.</t>
  </si>
  <si>
    <t>Unrecognised preprocessor directive - ignored because it occurs in a FALSE arm of a '#if' group.</t>
  </si>
  <si>
    <t>Unrecognised #pragma arguments '%s' This #pragma directive has been ignored.</t>
  </si>
  <si>
    <t>In the definition of a function-like macro the whole definition, and each instance of a parameter, shall be enclosed in parentheses.</t>
  </si>
  <si>
    <t>[L] Number of macro definitions exceeds 1024 - program is non-conforming.</t>
  </si>
  <si>
    <t>[C] Initializer is not of compatible 'struct'/'union' type.</t>
  </si>
  <si>
    <t>[u] Array element is of function type. Arrays cannot be constructed from function types.</t>
  </si>
  <si>
    <t>[u] Array element is array of unknown size. Arrays cannot be constructed from incomplete types.</t>
  </si>
  <si>
    <t>[u] Array element is 'void' or an incomplete 'struct' or 'union'. Arrays cannot be constructed from incomplete types.</t>
  </si>
  <si>
    <t>[C] Initializer for object of a character type is a string literal.</t>
  </si>
  <si>
    <t>[C] Initializer for object of a character type is a wide string literal.</t>
  </si>
  <si>
    <t>[C] Initializer for any object with static storage duration must be a constant expression.</t>
  </si>
  <si>
    <t>[u] 'Switch' statement will bypass the initialization of this local variable.</t>
  </si>
  <si>
    <t>[C] String literal contains too many characters to initialize object.</t>
  </si>
  <si>
    <t>[C] String literal used to initialize an object of incompatible type.</t>
  </si>
  <si>
    <t>[C] String literal used to initialize a pointer of incompatible type.</t>
  </si>
  <si>
    <t>[U] Label '%s' is not unique within this function.</t>
  </si>
  <si>
    <t>[U] Unknown length modifier used with 's' conversion specifier, number %s.</t>
  </si>
  <si>
    <t>[U] Unknown length modifier used with 'n' conversion specifier, number %s.</t>
  </si>
  <si>
    <t>[U] Unknown length modifier used with 'p' conversion specifier, number %s.</t>
  </si>
  <si>
    <t>[U] Incomplete conversion specifier, number %s.</t>
  </si>
  <si>
    <t>[U] Field width of format conversion specifier exceeds 509 characters.</t>
  </si>
  <si>
    <t>[U] Precision of format conversion specifier exceeds 509 characters.</t>
  </si>
  <si>
    <t>[U] A call to this function must include at least one argument.</t>
  </si>
  <si>
    <t xml:space="preserve">Tests of a value against zero should be made explicit, unless the operand is effectively Boolean. </t>
  </si>
  <si>
    <t xml:space="preserve">Floating-point expressions shall not be tested for equality or inequality. </t>
  </si>
  <si>
    <t xml:space="preserve">The controlling expression of a for statement shall not contain any objects of floating type. </t>
  </si>
  <si>
    <t xml:space="preserve">The three expressions of a for statement shall be concerned only with loop control. </t>
  </si>
  <si>
    <t xml:space="preserve">Boolean operations whose results are invariant shall not be permitted. </t>
  </si>
  <si>
    <t xml:space="preserve">There shall be no unreachable code. </t>
  </si>
  <si>
    <t xml:space="preserve">The continue statement shall not be used. </t>
  </si>
  <si>
    <t xml:space="preserve">The validity of values passed to library functions shall be checked. </t>
  </si>
  <si>
    <t xml:space="preserve">Dynamic heap memory allocation shall not be used. </t>
  </si>
  <si>
    <t xml:space="preserve">The error indicator errno shall not be used. </t>
  </si>
  <si>
    <t xml:space="preserve">The macro offsetof, in library &lt;stddef.h&gt;, shall not be used. </t>
  </si>
  <si>
    <t>[u] An earlier jump to this statement will bypass the initialization of local variables.</t>
  </si>
  <si>
    <t>[u] This goto statement will jump into a previous block and bypass the initialization of local variables.</t>
  </si>
  <si>
    <t>This controlling expression is an assignment.</t>
  </si>
  <si>
    <t>[C] Controlling expression in a 'switch' statement must have integral type.</t>
  </si>
  <si>
    <t>Implicit conversion: double to unsigned int.</t>
  </si>
  <si>
    <t>Implicit conversion: unsigned long to signed char.</t>
  </si>
  <si>
    <t>HIS source code metric STST3</t>
  </si>
  <si>
    <t>HIS source code metric STMIF</t>
  </si>
  <si>
    <t>HIS source code metric STCYC</t>
  </si>
  <si>
    <t>[U] The initializer for a 'struct', 'union' or array should be enclosed in braces.</t>
  </si>
  <si>
    <t>[C] Pointer initializer has a differently qualified base type.</t>
  </si>
  <si>
    <t>[C] 'break' statement found outside a loop or 'switch' statement.</t>
  </si>
  <si>
    <t>[C] 'case' or 'default' found outside 'switch' statement.</t>
  </si>
  <si>
    <t>The global variable '%s' is declared 'const', but neither 'static' nor 'extern' has been specified - in C this means 'extern', but in C++ it means 'static'.</t>
  </si>
  <si>
    <t>Multiple tentative definitions of '%s' - this will work in C but not in C++.</t>
  </si>
  <si>
    <t>MISRA Rule 126</t>
  </si>
  <si>
    <t>MISRA Rule 127</t>
  </si>
  <si>
    <t>[C] Subscript must have integral type.</t>
  </si>
  <si>
    <t>Definition of ptrdiff_t differs from configured type.</t>
  </si>
  <si>
    <t>ISO Conformance</t>
  </si>
  <si>
    <t>Metrics</t>
  </si>
  <si>
    <t>nur MCM</t>
  </si>
  <si>
    <t>MCM Rule 001</t>
  </si>
  <si>
    <t>MCM Rule 043</t>
  </si>
  <si>
    <t>MCM Rule 008</t>
  </si>
  <si>
    <t>MCM Rule 045</t>
  </si>
  <si>
    <t>MCM Rule 105</t>
  </si>
  <si>
    <t>MCM Rule 019</t>
  </si>
  <si>
    <t>MCM Rule 046</t>
  </si>
  <si>
    <t>Suffixed integer constant causes implicit conversion of other operand.</t>
  </si>
  <si>
    <t>Implicit conversion: int to short.</t>
  </si>
  <si>
    <t>This function contains a mixture of in-line assembler statements and C statements.</t>
  </si>
  <si>
    <t>The applied version control tool ’SVN’ uses Keyword Expansion on form of $Id$ or $HeadURL$</t>
  </si>
  <si>
    <t>Some Embedded Compiler allow the definition of Bit-Arrays with type 'unsigned char' to use ressources more efficient</t>
  </si>
  <si>
    <t>Deactivated, because for serialisation und deserialisisation of byte-orientated protocols(CAN, FR, LIN, KOSTIA, ISK) a more efficient acces is necessary at the moment</t>
  </si>
  <si>
    <t>The Design-Tool 'Innovator' which has been used in the baseproject creates types und struktures with the same name automatically.</t>
  </si>
  <si>
    <t>QAC
Rule</t>
  </si>
  <si>
    <t>MISRA rule</t>
  </si>
  <si>
    <t>Unsuffixed integer constant implicitly converted to another type.</t>
  </si>
  <si>
    <t>MISRA Rule 018</t>
  </si>
  <si>
    <t>In the specification of a structure or union type, all members of the structure or union shall be fully specified.</t>
  </si>
  <si>
    <t>Overlapping variable storage shall not be used.</t>
  </si>
  <si>
    <t>[C] Pointer initializer does not have compatible type.</t>
  </si>
  <si>
    <t>[U] Initializer for 'struct' or 'union' does not have compatible type.</t>
  </si>
  <si>
    <t>[S] '#undef' must be followed by an identifier.</t>
  </si>
  <si>
    <t>[U] Use of '#undef' to remove '%s' which is predefined by the compiler.</t>
  </si>
  <si>
    <t>[S] Preprocessing directive appears in the middle of a line.</t>
  </si>
  <si>
    <t>[C] More than one definition of '%s' (with internal linkage).</t>
  </si>
  <si>
    <t>[U] More than one definition of '%s' (with external linkage).</t>
  </si>
  <si>
    <t>Left hand operand of arithmetic operator is a "boolean" expression.</t>
  </si>
  <si>
    <t>Right hand operand of arithmetic operator is a "boolean" expression.</t>
  </si>
  <si>
    <t>Source skipped to this point after error in 'case' label.</t>
  </si>
  <si>
    <t>[E] Unusual type specification - this will be treated as a language extension.</t>
  </si>
  <si>
    <t>[S] '%s' is not a legal keyword in ISO C.</t>
  </si>
  <si>
    <t>Implicit conversion: unsigned long long to float.</t>
  </si>
  <si>
    <t>Implicit conversion: unsigned long long to double.</t>
  </si>
  <si>
    <t>Implicit conversion: unsigned long long to long double.</t>
  </si>
  <si>
    <t>unsigned int value returned from signed char %s().</t>
  </si>
  <si>
    <t>unsigned int value returned from unsigned char %s().</t>
  </si>
  <si>
    <t>unsigned int value returned from short %s().</t>
  </si>
  <si>
    <t>A suffix has been appended to a decimal integer constant.</t>
  </si>
  <si>
    <t>An "L" suffix has been appended to a hex constant.</t>
  </si>
  <si>
    <t>Double expression cast to type long double.</t>
  </si>
  <si>
    <t>Left shift operation on signed operand.</t>
  </si>
  <si>
    <t>Function returns address of local data.</t>
  </si>
  <si>
    <t>TOKEN BASED STATISTICS</t>
  </si>
  <si>
    <t>BASIC COCOMO STATISTICS</t>
  </si>
  <si>
    <t>COMMENT BASED STATISTICS</t>
  </si>
  <si>
    <t>NON-TOKEN BASED STATISTICS</t>
  </si>
  <si>
    <t>[C] 'const' qualifier may not appear more than once.</t>
  </si>
  <si>
    <t>[C] 'volatile' qualifier may not appear more than once.</t>
  </si>
  <si>
    <t>[C] The variable '%s' cannot be implicitly initialized because it has unknown size.</t>
  </si>
  <si>
    <t>[C] Assignment requires compatible types.</t>
  </si>
  <si>
    <t>[C] A declaration must declare a tag or an identifier.</t>
  </si>
  <si>
    <t>Default argument promotion : plain char promoted to signed int.</t>
  </si>
  <si>
    <t>Default argument promotion : plain char promoted to unsigned int.</t>
  </si>
  <si>
    <t>The library functions atof, atoi and atol from library &lt;stdlib.h&gt; shall not be used.</t>
  </si>
  <si>
    <t>Constant expression assigned to an enum.</t>
  </si>
  <si>
    <t>The value of this control expression is always 'false'. The contained code is unreachable.</t>
  </si>
  <si>
    <t>Unary '-' applied to an operand of type unsigned int or unsigned long gives an unsigned result.</t>
  </si>
  <si>
    <t>Unary '-' applied to an operand whose underlying type is unsigned char or unsigned short.</t>
  </si>
  <si>
    <t>Implicit conversion: short to signed char.</t>
  </si>
  <si>
    <t>Implicit conversion: short to unsigned char.</t>
  </si>
  <si>
    <t>This brace style is not consistent with 'indented' style.</t>
  </si>
  <si>
    <t>This brace style is not consistent with 'exdented' style.</t>
  </si>
  <si>
    <t>This closing brace is not aligned appropriately with the matching opening brace.</t>
  </si>
  <si>
    <t>'%s' is not aligned to match its controlling 'switch' statement.</t>
  </si>
  <si>
    <t>[C] The '##' operator may not be the last token in a macro replacement list.</t>
  </si>
  <si>
    <t>[S] Invalid identifier encountered in macro parameter list.</t>
  </si>
  <si>
    <t>[S] Comma missing in macro parameter list.</t>
  </si>
  <si>
    <t>[Q] '#include "%s"' causes itself to be included recursively. QA C terminates execution after 8 occurrences.</t>
  </si>
  <si>
    <t>[L] #include &lt;...&gt;  file name does not conform strictly to ISO:C90.</t>
  </si>
  <si>
    <t>[L] #include "..."  file name does not conform strictly to ISO:C90.</t>
  </si>
  <si>
    <t>[Q] Cannot find '%s' - Perhaps the appropriate search path was not given ?</t>
  </si>
  <si>
    <t>Locally declared aggregates and arrays cannot be initialised in K&amp;R.</t>
  </si>
  <si>
    <t>'#elif' is not supported by all K&amp;R compilers.</t>
  </si>
  <si>
    <t>[U] '%s' is modified more than once between sequence points - evaluation order undefined.</t>
  </si>
  <si>
    <t>The parameter identifiers in this function declaration differ from those in a previous declaration.</t>
  </si>
  <si>
    <t>Comparing floating point expressions for equality (with '==' or '!=') is unlikely to give predictable results and should be avoided.</t>
  </si>
  <si>
    <t>Logical NOT being performed on one operand of a comparison.</t>
  </si>
  <si>
    <t>Testing a value should be made explicit.</t>
  </si>
  <si>
    <t>An expression shall not contain more than one access to a volatile object.</t>
  </si>
  <si>
    <t>double value returned from unsigned char %s().</t>
  </si>
  <si>
    <t>[L] Maximum '#if...' nesting exceeds 8 levels - program is non-conforming.</t>
  </si>
  <si>
    <t>MISRA Rule 027</t>
  </si>
  <si>
    <t>Implicit conversion: int to char.</t>
  </si>
  <si>
    <t>[U] 'return' statement includes no expression but function '%s()' is implicitly of type 'int'.</t>
  </si>
  <si>
    <t>[U] Function '%s()' is implicitly of type 'int' but ends without returning a value.</t>
  </si>
  <si>
    <t>Both operands of relational operator are 'Boolean' expressions.</t>
  </si>
  <si>
    <t>Operand of ~ operator is a 'Boolean' expression.</t>
  </si>
  <si>
    <t>[U] Unknown flags used with 'E' conversion specifier, number %s.</t>
  </si>
  <si>
    <t>Implicit conversions - unsigned to larger signed</t>
  </si>
  <si>
    <t>Type or number of arguments doesn't match prototype found later.</t>
  </si>
  <si>
    <t>Type or number of arguments doesn't match function definition found later.</t>
  </si>
  <si>
    <t>Equality comparison with constant enum not in enum type.</t>
  </si>
  <si>
    <t>Argument passed is constant enum not in enum type.</t>
  </si>
  <si>
    <t>Assignment of constant enum not in enum type.</t>
  </si>
  <si>
    <t>Array has been initialized using concatenated strings and has fewer initializers than its declared size.</t>
  </si>
  <si>
    <t>MISRA-C:2004 Rule 20.04</t>
  </si>
  <si>
    <t>[U] The initializer for a 'struct', 'union' or array is not enclosed in braces.</t>
  </si>
  <si>
    <t>V2.4</t>
  </si>
  <si>
    <t>If a function returns error information, then that error information should be tested.</t>
  </si>
  <si>
    <t>Implicit conversion: long long to signed char.</t>
  </si>
  <si>
    <t>This translation unit makes use of floating types.</t>
  </si>
  <si>
    <t>[U] The '#include' preprocessing directive has not been followed by &lt;h-char-sequence&gt; or "s-char-sequence".</t>
  </si>
  <si>
    <t>Implicit conversion: double to signed char.</t>
  </si>
  <si>
    <t>Implicit conversion: double to unsigned char.</t>
  </si>
  <si>
    <t>Left hand operand of arithmetic or bitwise operator is a 'Boolean' expression.</t>
  </si>
  <si>
    <t>Right hand operand of arithmetic or bitwise operator is a 'Boolean' expression.</t>
  </si>
  <si>
    <t>Right hand operand of relational operator is a 'Boolean' expression.</t>
  </si>
  <si>
    <t>Left hand operand of relational operator is a 'Boolean' expression.</t>
  </si>
  <si>
    <t>Double-quote character in a character constant is not preceded by a backslash character.</t>
  </si>
  <si>
    <t>Enum object is being compared with a non-constant, non-enum expression using an equality operator.</t>
  </si>
  <si>
    <t>Function parameter of enum type is being passed the value of a non-constant, non-enum expression.</t>
  </si>
  <si>
    <t>Object of enum type is being assigned the value of a non-constant, non-enum expression.</t>
  </si>
  <si>
    <t>Function of enum type is returning the value of a non-constant, non-enum expression.</t>
  </si>
  <si>
    <t xml:space="preserve">Embedded programmer months           </t>
  </si>
  <si>
    <t xml:space="preserve">Organic programmer months            </t>
  </si>
  <si>
    <t xml:space="preserve">Semi-detached programmer months      </t>
  </si>
  <si>
    <t>Implicit conversions - float to integer</t>
  </si>
  <si>
    <t>Maj_ItoFL</t>
  </si>
  <si>
    <t>Reserved words and standard library function names shall not be redefined or undefined.</t>
  </si>
  <si>
    <t>[U] Access outside bounds of array using a constant array subscript.</t>
  </si>
  <si>
    <t>Use of a constant negative value in array subscript operation or pointer arithmetic.</t>
  </si>
  <si>
    <t>MISRA-C:2004 Rule 18.02</t>
  </si>
  <si>
    <t>Mixed precision arithmetic should use explicit casting to generate the desired result.</t>
  </si>
  <si>
    <t>Octal constants (other than zero) shall not be used.</t>
  </si>
  <si>
    <t>Called</t>
  </si>
  <si>
    <t>Enum object is being compared with a non-constant, non-enum expression using a relational operator.</t>
  </si>
  <si>
    <t>The macro '%1s' could conflict in the future with the name of a typedef in '&lt;%2s&gt;'.</t>
  </si>
  <si>
    <t>The identifier '%1s' could conflict in the future with the name of a typedef in '&lt;%2s&gt;'.</t>
  </si>
  <si>
    <t>The identifier '%1s' does not conform to the name rule</t>
  </si>
  <si>
    <t>Invalid annotation: tag '%1s' is not defined subsequently in this file.</t>
  </si>
  <si>
    <t>The start of the range '%1s', starts and ends at the same location.</t>
  </si>
  <si>
    <t>'%1s' not allowed here.</t>
  </si>
  <si>
    <t>V2.7</t>
  </si>
  <si>
    <t>func. exceeding HIS-limits 
not &gt; %NIO limit
according to
RL_04-80-201</t>
  </si>
  <si>
    <t>MISRA Rule 091</t>
  </si>
  <si>
    <t>[S] Missing operator in '#if' expression.</t>
  </si>
  <si>
    <t>[C] '%s' in 'struct' or 'union' type may not have function type.</t>
  </si>
  <si>
    <t xml:space="preserve">Number of Statements                                </t>
  </si>
  <si>
    <t xml:space="preserve">Number of Non-Header Comments                       </t>
  </si>
  <si>
    <t xml:space="preserve">Number of Internal Comments                         </t>
  </si>
  <si>
    <t xml:space="preserve">Code Mobility                                       </t>
  </si>
  <si>
    <t xml:space="preserve">Halstead Distinct Operands                          </t>
  </si>
  <si>
    <t xml:space="preserve">Halstead Distinct Operators                         </t>
  </si>
  <si>
    <t>Suffix is not consistent with resulting type of integer constant.</t>
  </si>
  <si>
    <t>Unsuffixed integer constant is not of type int.</t>
  </si>
  <si>
    <t>Right hand side of comma expression has no side effect and its value is not used.</t>
  </si>
  <si>
    <t>Implicit conversion: long to unsigned short.</t>
  </si>
  <si>
    <t>MISRA Rule 022</t>
  </si>
  <si>
    <t>Every non-empty case clause in a switch statement shall be terminated with a break statement.</t>
  </si>
  <si>
    <t>All switch statements should contain a final default clause.</t>
  </si>
  <si>
    <t>Performing pointer arithmetic.</t>
  </si>
  <si>
    <t>MISRA Rule 101</t>
  </si>
  <si>
    <t>Function identifier used as a pointer without a preceding &amp; operator.</t>
  </si>
  <si>
    <t>Typedef defines an array type of unknown size.</t>
  </si>
  <si>
    <t>Named bit-field consisting of a single bit declared with a signed type.</t>
  </si>
  <si>
    <t>Unnamed bit-field consisting of a single bit declared with a signed type.</t>
  </si>
  <si>
    <t>Labels shall not be used except as case labels in switch statements.</t>
  </si>
  <si>
    <t>The default clause in a switch statement shall not be empty.</t>
  </si>
  <si>
    <t>The 'int' type specifier should not be omitted from function declarations.</t>
  </si>
  <si>
    <t>Source\Main</t>
  </si>
  <si>
    <t>Source\Sub</t>
  </si>
  <si>
    <t xml:space="preserve">COCOMO Semi-detached Programmer Months              </t>
  </si>
  <si>
    <t xml:space="preserve">Residual Bugs (token-based estimate)                </t>
  </si>
  <si>
    <t>Object/function '%s', with external linkage, has been defined in a header file.</t>
  </si>
  <si>
    <t>report\</t>
  </si>
  <si>
    <t>The declaration of objects should contain no more than 2 levels of pointer indirection.</t>
  </si>
  <si>
    <t>MCM / M2CM</t>
  </si>
  <si>
    <t>M2CM</t>
  </si>
  <si>
    <t>MISRA 2004</t>
  </si>
  <si>
    <t>MISRA 98</t>
  </si>
  <si>
    <t>21.12.2010</t>
  </si>
  <si>
    <t>Quitschalle, Emmer</t>
  </si>
  <si>
    <t>QAC Version 7.2</t>
  </si>
  <si>
    <t>7.2.0_M98</t>
  </si>
  <si>
    <t>7.2.0_M2004</t>
  </si>
  <si>
    <t>QAC Version 7.2 M2004</t>
  </si>
  <si>
    <t>QACMessagesV7_M2004</t>
  </si>
  <si>
    <t>QAC Version 7.2 M98</t>
  </si>
  <si>
    <t>QACMessagesV7_M98</t>
  </si>
  <si>
    <t>[Q] The length of this preprocessed source code line has exceeded the size of an internal buffer.</t>
  </si>
  <si>
    <t>[Q] Definition of size_t differs from configured type.</t>
  </si>
  <si>
    <t xml:space="preserve">For each function parameter the type given in the declaration and definition shall be identical, and the return types shall also be identical. </t>
  </si>
  <si>
    <t xml:space="preserve">All declarations and definitions of objects or functions at file scope shall have internal linkage unless external linkage is required. </t>
  </si>
  <si>
    <t>The static storage class specifier shall be used in definitions and declarations of objects and functions that have internal linkage.</t>
  </si>
  <si>
    <t xml:space="preserve">When an array is declared with external linkage, its size shall be stated explicitly or defined implicitly by initialisation. </t>
  </si>
  <si>
    <t>The value of a complex expression of integer type may only be cast to a type that is narrower and of the same signedness as the underlying type of the expression.</t>
  </si>
  <si>
    <t xml:space="preserve">If the bitwise operators ~ and &lt;&lt; are applied to an operand of underlying type unsigned char or unsigned short, the result shall be immediately cast to the underlying type of the operand. </t>
  </si>
  <si>
    <t xml:space="preserve">Conversions shall not be performed between a pointer to object and any type other than an integral type, another pointer to object type or a pointer to void. </t>
  </si>
  <si>
    <t xml:space="preserve">A cast shall not be performed that removes any const or volatile qualification from the type addressed by a pointer. </t>
  </si>
  <si>
    <t xml:space="preserve">The right hand operand of a shift operator shall lie between zero and one less than the width in bits of the underlying type of the left hand operand. </t>
  </si>
  <si>
    <t xml:space="preserve">In the definition of a function-like macro each instance of a parameter shall be enclosed in parentheses unless it is used as the operand of # or ##. </t>
  </si>
  <si>
    <t>AVGS</t>
  </si>
  <si>
    <t>[U] Unknown length modifier used with 'd/i/n' conversion specifier, number %s.</t>
  </si>
  <si>
    <t>[U] Unknown length modifier used with 'x/X' conversion specifier, number %s.</t>
  </si>
  <si>
    <t>[U] Unknown length modifier used with 'e/E/f/F/g/G' conversion specifier, number %s.</t>
  </si>
  <si>
    <t>[U] Unknown length modifier used with '[' conversion specifier, number %s.</t>
  </si>
  <si>
    <t>[S] Character constant contains an invalid hex escape sequence.</t>
  </si>
  <si>
    <t>[C] Value of hex escape sequence is not representable in type 'unsigned char'.</t>
  </si>
  <si>
    <t>[C] Value of octal escape sequence is not representable in type 'unsigned char'.</t>
  </si>
  <si>
    <t>[S] String literal contains an invalid hex escape sequence.</t>
  </si>
  <si>
    <t>[C] Value of character constant is not representable in type 'int'.</t>
  </si>
  <si>
    <t>[S] Character constant contains a new-line character.</t>
  </si>
  <si>
    <t>[S] Character constant contains a single backslash character.</t>
  </si>
  <si>
    <t>[S] Character constant contains a trigraph representation of a single backslash character.</t>
  </si>
  <si>
    <t>[U] Left shift operation on constant signed expression generating an undefined value.</t>
  </si>
  <si>
    <t>[I] Definite conversion of integer expression to a signed integer type which cannot represent the value.</t>
  </si>
  <si>
    <t>[C] Overflow in signed arithmetic operation on constant operands.</t>
  </si>
  <si>
    <t>Using a 'do-while-zero' construct. The loop will only be executed once.</t>
  </si>
  <si>
    <t>[C] Initializer points to a more heavily qualified type.</t>
  </si>
  <si>
    <t>[C] Initializer for pointer is of incompatible type.</t>
  </si>
  <si>
    <t>Implicit conversion: char to unsigned char.</t>
  </si>
  <si>
    <t>Implicit conversion: char to short.</t>
  </si>
  <si>
    <t>Implicit conversion: char to unsigned short.</t>
  </si>
  <si>
    <t>Implicit conversion: char to int.</t>
  </si>
  <si>
    <t>Implicit conversion: char to unsigned int.</t>
  </si>
  <si>
    <t>Implicit conversion: char to long.</t>
  </si>
  <si>
    <t>Arithmetic operations shall not be performed on pointers - even with the value "1"..</t>
  </si>
  <si>
    <t>Relational operators shall not be applied to pointers.</t>
  </si>
  <si>
    <t xml:space="preserve">Conversions shall not be performed between a pointer to a function and any type other than an integral type. </t>
  </si>
  <si>
    <t xml:space="preserve">A cast should not be performed between a pointer type and an integral type. </t>
  </si>
  <si>
    <t xml:space="preserve">A cast should not be performed between a pointer to object type and a different pointer to object type. </t>
  </si>
  <si>
    <t>Limited dependence should be placed on C's operator precedence rules in expressions.</t>
  </si>
  <si>
    <t>The value of an expression shall be the same under any order of evaluation that the standard permits.</t>
  </si>
  <si>
    <t xml:space="preserve">The sizeof operator shall not be used on expressions that contain side effects. </t>
  </si>
  <si>
    <t>float value returned from int %s().</t>
  </si>
  <si>
    <t>float value returned from unsigned int %s().</t>
  </si>
  <si>
    <t>float value returned from long %s().</t>
  </si>
  <si>
    <t>float value returned from unsigned long %s().</t>
  </si>
  <si>
    <t>double value returned from char %s().</t>
  </si>
  <si>
    <t>double value returned from signed char %s().</t>
  </si>
  <si>
    <t>[C] Argument should be compatible pointer type.</t>
  </si>
  <si>
    <t>[C] Argument should be compatible type.</t>
  </si>
  <si>
    <t>[C] '%s' is not declared.</t>
  </si>
  <si>
    <t>[C] Unknown member '%s'.</t>
  </si>
  <si>
    <t>int value returned from short %s().</t>
  </si>
  <si>
    <t>int value returned from unsigned short %s().</t>
  </si>
  <si>
    <t>int value returned from unsigned int %s().</t>
  </si>
  <si>
    <t>int value returned from unsigned long %s().</t>
  </si>
  <si>
    <t>int value returned from float %s().</t>
  </si>
  <si>
    <t>int value returned from double %s().</t>
  </si>
  <si>
    <t>Return of enum object of different type.</t>
  </si>
  <si>
    <t>Comparison with enum object of different type.</t>
  </si>
  <si>
    <t>[U] '%s' is declared as a typedef and may not be redeclared in an inner scope without a type specifier.</t>
  </si>
  <si>
    <t>[C] Right operand of assignment should have compatible 'struct' or 'union' type.</t>
  </si>
  <si>
    <t>For functions with void return type, return statements shall not have an expression.</t>
  </si>
  <si>
    <t>Functions called with no parameters should have empty parentheses.</t>
  </si>
  <si>
    <t>MISRA-C:2004 Rule 21.01</t>
  </si>
  <si>
    <t>MISRA-C:2004 Rule 14.02</t>
  </si>
  <si>
    <t>MISRA-C:2004 Rule 12.01</t>
  </si>
  <si>
    <t>MISRA-C:2004 Rule 18.04</t>
  </si>
  <si>
    <t xml:space="preserve">Number of Identifiers                               </t>
  </si>
  <si>
    <t xml:space="preserve">Program Volume                                      </t>
  </si>
  <si>
    <t xml:space="preserve">All macro identifiers in preprocessor directives shall be defined before use, except in #ifdef and #ifndef preprocessor directives and the defined() operator. </t>
  </si>
  <si>
    <t xml:space="preserve">All #else, #elif and #endif preprocessor directives shall reside in the same file as the #if or #ifdef directive to which they are related. </t>
  </si>
  <si>
    <t xml:space="preserve">Reserved identifiers, macros and functions in the standard library, shall not be defined, redefined or undefined. </t>
  </si>
  <si>
    <t xml:space="preserve">Minimisation of run-time failures shall be ensured by the use of at least one of (a) static analysis tools/techniques; (b) dynamic analysis tools/techniques; (c) explicit coding of checks to handle run-time faults. </t>
  </si>
  <si>
    <t>MISRA-C:2004 Rule 01.01</t>
  </si>
  <si>
    <t>MISRA-C:2004 Rule 01.02</t>
  </si>
  <si>
    <t>MISRA-C:2004 Rule 01.03</t>
  </si>
  <si>
    <t>MISRA-C:2004 Rule 01.04</t>
  </si>
  <si>
    <t>MISRA-C:2004 Rule 01.05</t>
  </si>
  <si>
    <t>MISRA-C:2004 Rule 02.02</t>
  </si>
  <si>
    <t>MISRA-C:2004 Rule 02.03</t>
  </si>
  <si>
    <t>MISRA-C:2004 Rule 02.04</t>
  </si>
  <si>
    <t>Use of constant negative value which assumes a two's complement representation of signed values.</t>
  </si>
  <si>
    <t>Definite use of a negative value which assumes a two's complement representation of signed values.</t>
  </si>
  <si>
    <t>Apparent use of a negative value which assumes a two's complement implementation of signed values.</t>
  </si>
  <si>
    <t>[I] Character constant contains character which is not a member of the basic source character set.</t>
  </si>
  <si>
    <t>Enum constant not explicitly initialized, but a previous constant has been.</t>
  </si>
  <si>
    <t>MCM Rule 068</t>
  </si>
  <si>
    <t>MCM Rule 027</t>
  </si>
  <si>
    <t>MCM Rule 051</t>
  </si>
  <si>
    <t>MCM Rule 040</t>
  </si>
  <si>
    <t>MCM Rule 064</t>
  </si>
  <si>
    <t>MCM Rule 030</t>
  </si>
  <si>
    <t>MCM Rule 035</t>
  </si>
  <si>
    <t>MCM Rule 097</t>
  </si>
  <si>
    <t>MCM Rule 020</t>
  </si>
  <si>
    <t>[L] Number of modifiers in declarator exceeds 12 - program is non-conforming.</t>
  </si>
  <si>
    <t>The use of octal constants is not recommended.</t>
  </si>
  <si>
    <t>Many K&amp;R compilers will not accept '#error'.</t>
  </si>
  <si>
    <t xml:space="preserve">The library functions abort, exit, getenv and system from library &lt;stdlib.h&gt; shall not be used. </t>
  </si>
  <si>
    <t xml:space="preserve">The library functions atof, atoi and atol from library &lt;stdlib.h&gt; shall not be used. </t>
  </si>
  <si>
    <t xml:space="preserve">The input/output library &lt;stdio.h&gt; shall not be used in production code. </t>
  </si>
  <si>
    <t>Every function shall have an explicit return type.</t>
  </si>
  <si>
    <t>[C] A pointer to an object of unknown size cannot be the operand of an addition operation.</t>
  </si>
  <si>
    <t>[U] Unknown flags used with 'u' conversion specifier, number %s.</t>
  </si>
  <si>
    <t>[I] Result of &lt;&lt; on value of signed expression is definitely implementation defined.</t>
  </si>
  <si>
    <t>CMA Sub-Messages</t>
  </si>
  <si>
    <t>Recovery</t>
  </si>
  <si>
    <t xml:space="preserve">Syntax errors    </t>
  </si>
  <si>
    <t xml:space="preserve">Errors </t>
  </si>
  <si>
    <t>Unary '-' applied to an unsigned int or an unsigned long gives an unsigned result.</t>
  </si>
  <si>
    <t>An empty parameter list in a function type has a different meaning in C++.</t>
  </si>
  <si>
    <t>Old style definition of function '%s()' is not portable to C++.</t>
  </si>
  <si>
    <t>expected 'on' or 'off' after '#pragma' flag.</t>
  </si>
  <si>
    <t>Array index value apparently addresses the location one beyond the end of the array.</t>
  </si>
  <si>
    <t>MISRA Rule 117</t>
  </si>
  <si>
    <t>MISRA Rule 118</t>
  </si>
  <si>
    <t>Case label belongs to different enum type.</t>
  </si>
  <si>
    <t>Operands of : operator are different enum types.</t>
  </si>
  <si>
    <t>This statement is unreachable.</t>
  </si>
  <si>
    <t>[u] Jump to label '%s' from outside this block. Local initialisation will not be performed.</t>
  </si>
  <si>
    <t>[C] Comment still open at end of included file.</t>
  </si>
  <si>
    <t>Identifiers shall either be given for all of the parameters in a function prototype declaration, or for none.</t>
  </si>
  <si>
    <t>[L] External identifier matches other identifier(s) (e.g. '%s') in first 6 characters - program is non-conforming.</t>
  </si>
  <si>
    <t>Return of enum to non enum type.</t>
  </si>
  <si>
    <t>Enum constants shall be representable in a 16 bit integer type.</t>
  </si>
  <si>
    <t>Arrays of unknown size should not be typedef'd as their use is not supported correctly by all compilers.</t>
  </si>
  <si>
    <t>Using a typedef for an array of unknown size can lead to unexpected results.</t>
  </si>
  <si>
    <t>Implicit conversion: unsigned long long to unsigned char.</t>
  </si>
  <si>
    <t>Implicit conversion: unsigned long long to short.</t>
  </si>
  <si>
    <t>[C] An expression of array type cannot be cast.</t>
  </si>
  <si>
    <t>[C] An array subscript must have integral type.</t>
  </si>
  <si>
    <t>[C] This expression does not have an address - '&amp;' may only be applied to an lvalue or a function designator.</t>
  </si>
  <si>
    <t>Index:</t>
  </si>
  <si>
    <t>Null preprocessing directive used.</t>
  </si>
  <si>
    <t>Null preprocessing directive used in an excluded section of code.</t>
  </si>
  <si>
    <t>No 'default' label found in this 'switch' statement.</t>
  </si>
  <si>
    <t>The preceding 'switch' clause is not empty and does not end with a 'jump' statement. Execution will fall through.</t>
  </si>
  <si>
    <t>Code statements precede the first label in this 'switch' construct.</t>
  </si>
  <si>
    <t>This 'default' label is not the final 'case' label within the 'switch' block.</t>
  </si>
  <si>
    <t>A statement 'label' has been used.</t>
  </si>
  <si>
    <t>This 'switch' statement 'default' clause is empty.</t>
  </si>
  <si>
    <t>This 'switch' 'default' label is probably unreachable.</t>
  </si>
  <si>
    <t>'Switch' label is located within a nested code block.</t>
  </si>
  <si>
    <t>Tab character encountered at the beginning of a line.</t>
  </si>
  <si>
    <t>This indentation is not consistent with configured depth.</t>
  </si>
  <si>
    <t>Loop control variable, %s, has file scope.</t>
  </si>
  <si>
    <t>The variable initialized in the first expression of this 'for' statement is not the variable identified as the 'loop control variable' (%s).</t>
  </si>
  <si>
    <t>The variable incremented in the third expression of this 'for' statement is not the variable identified as the 'loop control variable' (%s).</t>
  </si>
  <si>
    <t>Loop control variable, %s, modified twice in for-loop header.</t>
  </si>
  <si>
    <t>The value of this controlling expression is always 'false'. The contained code is unreachable.</t>
  </si>
  <si>
    <t>Loop control variable, %s, is not modified inside loop.</t>
  </si>
  <si>
    <t>Loop control variable, %s, is not modified inside loop but has file scope.</t>
  </si>
  <si>
    <t>Loop control variable in this 'for' statement, %s, is modified in the body of the loop.</t>
  </si>
  <si>
    <t>Unable to identify a loop control variable.</t>
  </si>
  <si>
    <t>This declaration of tag '%s' hides a more global declaration.</t>
  </si>
  <si>
    <t>Result of signed division or remainder operation may be implementation defined.</t>
  </si>
  <si>
    <t>[S] #pragma '%s' has invalid arguments and has been ignored.</t>
  </si>
  <si>
    <t>[S] A #pragma block has not been closed with a #pragma '%s'.</t>
  </si>
  <si>
    <t>This preprocessing directive has been ignored because it lies within a #pragma block. #pragma '%s' expected.</t>
  </si>
  <si>
    <t>[S] A #pragma '%s' has been found without a matching #pragma block start directive.</t>
  </si>
  <si>
    <t>The left-hand operand of this ',' has no side effects.</t>
  </si>
  <si>
    <t xml:space="preserve">Number of exit points                </t>
  </si>
  <si>
    <t>Declarations of objects should be at function scope unless a wider scope is necessary.</t>
  </si>
  <si>
    <t>Negative 'case' label expression is incompatible with unsigned switch control expression.</t>
  </si>
  <si>
    <t>Implicit conversion: float to char.</t>
  </si>
  <si>
    <t>Implicit conversion: float to signed char.</t>
  </si>
  <si>
    <t>[C] Function call contains fewer arguments than prototype specifies.</t>
  </si>
  <si>
    <t>[C] Function call contains more arguments than prototype specifies.</t>
  </si>
  <si>
    <t>[C] Called function has incomplete return type.</t>
  </si>
  <si>
    <t>[C] Function or pointer to function required in function call expression.</t>
  </si>
  <si>
    <t>MCM Rule 023</t>
  </si>
  <si>
    <t>MCM Rule 069</t>
  </si>
  <si>
    <t>MCM Rule 087</t>
  </si>
  <si>
    <t>MCM Rule 102</t>
  </si>
  <si>
    <t>MCM Rule 118</t>
  </si>
  <si>
    <t>[C] Preprocessing token cannot be converted to an actual token.</t>
  </si>
  <si>
    <t>[U] Character string literal and wide character string literal are adjacent.</t>
  </si>
  <si>
    <t>[L] String literal exceeds 509 characters - program is non-conforming.</t>
  </si>
  <si>
    <t>[C] Arithmetic and pointer type objects require compatible scalar initializers.</t>
  </si>
  <si>
    <t>[C] Right operand of assignment is a pointer to a differently qualified base type.</t>
  </si>
  <si>
    <t>[C] Right operand of assignment does not have a compatible pointer type.</t>
  </si>
  <si>
    <t>[C] Left operand of assignment must be an lvalue (it must designate an object).</t>
  </si>
  <si>
    <t>[C] Left operand of '+=' or '-=' must have arithmetic type.</t>
  </si>
  <si>
    <t>The #line directive may confuse development tools.</t>
  </si>
  <si>
    <t>Hard-coded 'magic' integer constants such as '%s' are best avoided.</t>
  </si>
  <si>
    <t>Hard-coded 'magic' floating constants such as '%s' are best avoided.</t>
  </si>
  <si>
    <t>Array index value definitely addresses the location one beyond the end of the array.</t>
  </si>
  <si>
    <t>[U] Indexing array with value that will apparently be out of bounds.</t>
  </si>
  <si>
    <t>Pointer index value is apparently negative.</t>
  </si>
  <si>
    <t xml:space="preserve">Knot count                                </t>
  </si>
  <si>
    <t>unsigned char value returned from long long %s().</t>
  </si>
  <si>
    <t>signed char value returned from unsigned long long %s().</t>
  </si>
  <si>
    <t>Pottbrock</t>
  </si>
  <si>
    <t>FULL</t>
  </si>
  <si>
    <t>[C] 'register' may not be specified on global declaration of '%s'.</t>
  </si>
  <si>
    <t>[L] External identifier matches other external identifier(s) (e.g. '%s') in first 6 characters - program does not conform strictly to ISO:C90.</t>
  </si>
  <si>
    <t>Another identifier '%s' is already in scope in a different namespace.</t>
  </si>
  <si>
    <t>This identifier, '%s', will still be in scope when the same identifier is declared later in a different namespace.</t>
  </si>
  <si>
    <t>[C] The '##' operator may not be the first token in a macro replacement list.</t>
  </si>
  <si>
    <t>'%s' is an ISO keyword and will not be recognised by K&amp;R compilers.</t>
  </si>
  <si>
    <t>K&amp;R compilers do not allow initialisation of 'extern' variables.</t>
  </si>
  <si>
    <t>Primitive K&amp;R compilers do not support bit-fields.</t>
  </si>
  <si>
    <t>Unary '+' is an ISO feature that is not supported by all K&amp;R compilers.</t>
  </si>
  <si>
    <t>Some K&amp;R compilers do not support 'enum', or do not support it correctly.</t>
  </si>
  <si>
    <t>MISRA Rule 087</t>
  </si>
  <si>
    <t>Implicit conversion: long double to unsigned char.</t>
  </si>
  <si>
    <t>Evaluation of constant unsigned integer expressions should not lead to wrap-around.</t>
  </si>
  <si>
    <t>There shall be no unreachable code.</t>
  </si>
  <si>
    <t>[u] Array base is array of unknown size. Arrays cannot be constructed from incomplete types.</t>
  </si>
  <si>
    <t>In an enumerator list, the '=' construct shall not be used to explicitly initialise members other than the first, unless all items are explicitly initialised.</t>
  </si>
  <si>
    <t>The right hand operand of a &amp;&amp; or || operator shall not contain side effects.</t>
  </si>
  <si>
    <t>[U] Unknown flags used with 'g' conversion specifier, number %s.</t>
  </si>
  <si>
    <t>Use of 'continue'. If this could be replaced by 'if'-'else', the program might be easier to read.</t>
  </si>
  <si>
    <t>'%s()' has more than one 'return' path.</t>
  </si>
  <si>
    <t>'auto' does not add information to a declaration, and is best avoided.</t>
  </si>
  <si>
    <t>Code in switch body before any 'case' or 'default' labels.</t>
  </si>
  <si>
    <t>MISRA Rule 099</t>
  </si>
  <si>
    <t>Label statement here.</t>
  </si>
  <si>
    <t>Next seen here.</t>
  </si>
  <si>
    <t>Referenced here.</t>
  </si>
  <si>
    <t>A 'goto' statement has been used.</t>
  </si>
  <si>
    <t>Comment spans more than one line.</t>
  </si>
  <si>
    <t>Only expressions concerned with loop control should appear within a for statement.</t>
  </si>
  <si>
    <t>Numeric variables being used within a for loop for iteration counting should not be modified in the body of the loop.</t>
  </si>
  <si>
    <t>Function '%s' should be declared at file scope.</t>
  </si>
  <si>
    <t>Functions with variable numbers of arguments shall not be used.</t>
  </si>
  <si>
    <t>Functions shall not call themselves, either directly or indirectly.</t>
  </si>
  <si>
    <t>Octal constant used.</t>
  </si>
  <si>
    <t>Nonportable comparison of plain int bit-field with zero.</t>
  </si>
  <si>
    <t>Non-portable comparison of plain int bit-field with negative constant.</t>
  </si>
  <si>
    <t>Declaring an unnamed bit-field.</t>
  </si>
  <si>
    <t>Functions with no parameters shall be declared with parameter type void.</t>
  </si>
  <si>
    <t>The unqualified type of parameters passed to a function shall be compatible with the unqualified expected types defined in the function prototype.</t>
  </si>
  <si>
    <t>double value returned from unsigned short %s().</t>
  </si>
  <si>
    <t>V2.6</t>
  </si>
  <si>
    <t>MISRA-C:2004 Rule 08.08 Ergebnis</t>
  </si>
  <si>
    <t>MISRA-C:2004 Rule 02.02 Ergebnis</t>
  </si>
  <si>
    <t>3120 Ergebnis</t>
  </si>
  <si>
    <t>The object '%1s' is only referenced in the translation unit where it is defined.</t>
  </si>
  <si>
    <t>No guarantees are made about the value or presence of the macro __STDC__ in C++.</t>
  </si>
  <si>
    <t>The type char shall always be declared as unsigned char or signed char.</t>
  </si>
  <si>
    <t>Floating point implementations should comply with a defined floating point standard.</t>
  </si>
  <si>
    <t>The underlying bit representations of floating point numbers shall not be used in any way by the programmer.</t>
  </si>
  <si>
    <t>Typedef names shall not be reused.</t>
  </si>
  <si>
    <t>[U] Integral type is not large enough to hold a pointer value.</t>
  </si>
  <si>
    <t>Character constants may have different values in preprocessor arithmetic than in actual code.</t>
  </si>
  <si>
    <t>Not all compilers allow whitespace before preprocessor directives.</t>
  </si>
  <si>
    <t>'register' may be illegal on array and 'struct' / 'union' types in some compilers.</t>
  </si>
  <si>
    <t>Implicit unsigned conversion on positive integer constant expression will not preserve value.</t>
  </si>
  <si>
    <t>The operand of 'sizeof' is an expression with implied side-effects, but they will not be evaluated.</t>
  </si>
  <si>
    <t>No definition has yet been given for structure/union tag '%s'.</t>
  </si>
  <si>
    <t>[S] Unexpected end of file.</t>
  </si>
  <si>
    <t>[S] Expected:%s.</t>
  </si>
  <si>
    <t>[U] '%s' has different type to previous declaration (which is no longer in scope).</t>
  </si>
  <si>
    <t>[C] '%s' has different type to previous declaration at wider scope.</t>
  </si>
  <si>
    <t>[E] Only bit-fields of type int, signed int or unsigned int are supported in ISO-C.</t>
  </si>
  <si>
    <t>[S] Unexpected '{' encountered at file scope.</t>
  </si>
  <si>
    <t>Macro defines an operator, a punctuator or a control statement keyword,</t>
  </si>
  <si>
    <t>Parameter '%s' occurs more than once in the replacement list of this macro.</t>
  </si>
  <si>
    <t>[u] The assert macro has been suppressed to call a function of that name.</t>
  </si>
  <si>
    <t>Function call argument is an expression with possible side effects.</t>
  </si>
  <si>
    <t>Operator other than &amp; (address-of) or = (assignment) applied to a volatile object.</t>
  </si>
  <si>
    <t>Macro '%s' has a replacement list which appears recursive.</t>
  </si>
  <si>
    <t>The 2nd or 3rd operand of this conditional operator is an expression with possible side effects.</t>
  </si>
  <si>
    <t>'%s' is being declared with external linkage but this declaration is not in a header file.</t>
  </si>
  <si>
    <t>The replacement list of object-like macro '%s' is not enclosed in ().</t>
  </si>
  <si>
    <t>Macro argument contains an increment, decrement or assignment operator.</t>
  </si>
  <si>
    <t>Absence of space between assignment operator and following unary operator may cause confusion.</t>
  </si>
  <si>
    <t>Using one of the keywords 'signed', 'const', 'volatile' or 'enum'.</t>
  </si>
  <si>
    <t>Type of 'switch' controlling expression cannot be represented in type 'int'.</t>
  </si>
  <si>
    <t>This unsuffixed decimal constant has type 'long', but had type 'unsigned int' in K&amp;R C.</t>
  </si>
  <si>
    <t>Single-quote character in a string literal is not preceded by a backslash character.</t>
  </si>
  <si>
    <t>[u] Array base is 'struct' or 'union' of unknown content. Arrays cannot be constructed from incomplete types.</t>
  </si>
  <si>
    <t>char value returned from unsigned int %s().</t>
  </si>
  <si>
    <t>String concatenation is an ISO feature that may not work on K&amp;R compilers.</t>
  </si>
  <si>
    <t>K&amp;R compilers do not support function prototypes.</t>
  </si>
  <si>
    <t>Primitive K&amp;R compilers will treat 'void' as an identifier.</t>
  </si>
  <si>
    <t>Nested comments are not recognized in the ISO standard.</t>
  </si>
  <si>
    <t>10.02.2014</t>
  </si>
  <si>
    <t>[L] '#include "%s"' causes nesting to exceed 8 levels - program does not conform strictly to ISO:C90.</t>
  </si>
  <si>
    <t>[C] The glue operator '##' may only appear in a '#define' preprocessing directive.</t>
  </si>
  <si>
    <t xml:space="preserve">Preprocessing directives shall be syntactically meaningful even when excluded by the preprocessor. </t>
  </si>
  <si>
    <t>Contents of &lt;%s&gt; not referenced within source.</t>
  </si>
  <si>
    <t>Contents of "%s" not referenced within source.</t>
  </si>
  <si>
    <t>[S] '#line' must be followed by preprocessing tokens.</t>
  </si>
  <si>
    <t>[S] File must contain at least one external declaration.</t>
  </si>
  <si>
    <t>[C] 'static %s()' is used but no definition has been given.</t>
  </si>
  <si>
    <t>Left hand operand of logical operator is an "arithmetic" expression.</t>
  </si>
  <si>
    <t>Right hand operand of logical operator is an "arithmetic" expression.</t>
  </si>
  <si>
    <t>If identifiers are given for any of the parameters, then the identifiers used in the declaration and definition shall be identical.</t>
  </si>
  <si>
    <t>The implementation of integer division in the chosen compiler should be determined, documented and taken into account.</t>
  </si>
  <si>
    <t>The variable '%s' is set but never used.</t>
  </si>
  <si>
    <t>Language extensions</t>
  </si>
  <si>
    <t>Config</t>
  </si>
  <si>
    <t>QAC configuration</t>
  </si>
  <si>
    <t>Parser_Rec</t>
  </si>
  <si>
    <t>Recovery errors</t>
  </si>
  <si>
    <t>Syntax</t>
  </si>
  <si>
    <t>Syntax errors</t>
  </si>
  <si>
    <t>Unsupported rules</t>
  </si>
  <si>
    <t>Implicit conversion: long double to unsigned int.</t>
  </si>
  <si>
    <t>intern</t>
  </si>
  <si>
    <t>Implicit conversion: float to unsigned long long.</t>
  </si>
  <si>
    <t>Implicit conversion: double to long long.</t>
  </si>
  <si>
    <t>Function parameter of non-enum type is being passed the value of an object of enum type.</t>
  </si>
  <si>
    <t>MISRA-C:2004 Rule 18.03</t>
  </si>
  <si>
    <t>MISRA-C:2004 Rule 19.01</t>
  </si>
  <si>
    <t>MISRA-C:2004 Rule 19.02</t>
  </si>
  <si>
    <t>MISRA-C:2004 Rule 19.03</t>
  </si>
  <si>
    <t>MISRA-C:2004 Rule 19.04</t>
  </si>
  <si>
    <t>MISRA-C:2004 Rule 19.05</t>
  </si>
  <si>
    <t>MISRA-C:2004 Rule 19.06</t>
  </si>
  <si>
    <t>Implicit conversion: unsigned long to float.</t>
  </si>
  <si>
    <t>Implicit conversion: unsigned long to double.</t>
  </si>
  <si>
    <t>Implicit conversion: unsigned long to long double.</t>
  </si>
  <si>
    <t>QACMessagesV5</t>
  </si>
  <si>
    <t>QAC Version 6</t>
  </si>
  <si>
    <t>MessageLevel</t>
  </si>
  <si>
    <t>signed char value returned from float %s().</t>
  </si>
  <si>
    <t>signed char value returned from double %s().</t>
  </si>
  <si>
    <t>Implicit conversion: unsigned int to long.</t>
  </si>
  <si>
    <t>Implicit conversion: unsigned long long to long.</t>
  </si>
  <si>
    <t>Implicit conversion: unsigned long long to unsigned long.</t>
  </si>
  <si>
    <t>[S] Character constant contains new-line character. Backslash is used to define an escape sequence. Use '\\\\' to represent a backslash character.</t>
  </si>
  <si>
    <t>unsigned long value returned from long long %s().</t>
  </si>
  <si>
    <t>The function parameter '%s' is always modified before use.</t>
  </si>
  <si>
    <t>[U] Call contains more arguments than conversion specifiers.</t>
  </si>
  <si>
    <t>[U] Call must contain at least one argument.</t>
  </si>
  <si>
    <t>[U] Unknown flags used with 'd/i/n' conversion specifier, number %s.</t>
  </si>
  <si>
    <t>[C] Left operand must have arithmetic type.</t>
  </si>
  <si>
    <t>MCM Rule 065</t>
  </si>
  <si>
    <t>MCM Rule 050</t>
  </si>
  <si>
    <t>[C] The '#' token may appear only as a punctuator in a directive or operator in a '#define'.</t>
  </si>
  <si>
    <t>Source skipped to this point after error in top level declaration.</t>
  </si>
  <si>
    <t>Source skipped to this point after error in parameter declaration.</t>
  </si>
  <si>
    <t>HIS source code metric STCAL Ergebnis</t>
  </si>
  <si>
    <t>HIS source code metric STCYC Ergebnis</t>
  </si>
  <si>
    <t>HIS source code metric STMIF Ergebnis</t>
  </si>
  <si>
    <t>HIS source code metric STPAR Ergebnis</t>
  </si>
  <si>
    <t>HIS source code metric STPTH Ergebnis</t>
  </si>
  <si>
    <t>HIS source code metric STST3 Ergebnis</t>
  </si>
  <si>
    <t>V2.8</t>
  </si>
  <si>
    <t>adjustment of the metrics order, added vocf metric, adjustment to the special filter in this context, "called" metric now working again, converted to .xlsm, increased maximum row/column count in macros</t>
  </si>
  <si>
    <t>16.07.2014</t>
  </si>
  <si>
    <t>Brandt</t>
  </si>
  <si>
    <t>Daimler</t>
  </si>
  <si>
    <t>ASIL A (D)</t>
  </si>
  <si>
    <t>A. Emmer</t>
  </si>
  <si>
    <t>MFA2</t>
  </si>
  <si>
    <t>emmer01</t>
  </si>
  <si>
    <t>- MISRA report initial version</t>
  </si>
  <si>
    <t>Trunk</t>
  </si>
  <si>
    <t>MISRA - Report - V2.8</t>
  </si>
  <si>
    <t>MISRA-Report.xlsm</t>
  </si>
  <si>
    <t>REFERENCE - ISO:C90-6.8.6 Pragma Directive</t>
  </si>
  <si>
    <t>REFERENCE - ISO:C90-6.1.3.2 (Integer Constants)</t>
  </si>
  <si>
    <t>REFERENCE - ISO:C90-6.3.2.1 Array Subscripting, ISO:C90 6.2.2.1 Lvalues and Function Designators, ISO:C90 6.7.1 Function Definitions - Semantics</t>
  </si>
  <si>
    <t>Hard-coded 'magic' integer constant '8'.</t>
  </si>
  <si>
    <t>REFERENCE - ISO:C90-6.3.4 Cast Operators - Semantics</t>
  </si>
  <si>
    <t>REFERENCE - ISO:C90-6.3.6 Additive Operators, Semantics</t>
  </si>
  <si>
    <t>REFERENCE - ISO:C90-6.2.1.2 Conversions (to Signed Integers)</t>
  </si>
  <si>
    <t>REFERENCE - ISO:C90-6.3 Expressions</t>
  </si>
  <si>
    <t>REFERENCE - ISO:C90-6.2.1.2 Conversions - Signed and Unsigned Integers</t>
  </si>
  <si>
    <t>REFERENCE - ISO:C90-3.5.7 Initialization</t>
  </si>
  <si>
    <t>REFERENCE - ISO:C90-6.5.2.2 Enumeration Specifiers</t>
  </si>
  <si>
    <t>The object addressed by the pointer parameter 'pstFaultEntries' is not modified and so the pointer could be of type 'pointer to const'.</t>
  </si>
  <si>
    <t>REFERENCE - ISO:C90-6.3.6 Additive Operators - Constraints</t>
  </si>
  <si>
    <t>'Com_ReceiveSignalGroupAsMacro' returns a value which is not being used.</t>
  </si>
  <si>
    <t>REFERENCE - ISO:C90-6.5.7 Initialization - Semantics</t>
  </si>
  <si>
    <t>REFERENCE - ISO:C90-6.1.2 Identifiers - Implementation Limits</t>
  </si>
  <si>
    <t>..\..\Source\BSW\CD\LK\IFM\IFM_SDD\IFM_App_Main.c</t>
  </si>
  <si>
    <t>..\..\Source\BSW\CD\LK\IFM\IFM_SDD\IFM_App_Internal.c</t>
  </si>
  <si>
    <t>NON-TOKEN BASED STATISTICS...</t>
  </si>
  <si>
    <t>TOKEN BASED STATISTICS...</t>
  </si>
  <si>
    <t>BASIC COCOMO STATISTICS...</t>
  </si>
  <si>
    <t>COMMENT BASED STATISTICS...</t>
  </si>
  <si>
    <t>ALSM_Generate_SBW_LDC_CRC</t>
  </si>
  <si>
    <t>0 (1:1)</t>
  </si>
  <si>
    <t>ALSM_Generate_SW_Stat_CRC</t>
  </si>
  <si>
    <t>ALSM_Init_LDC_SBW_FXR</t>
  </si>
  <si>
    <t>ALSM_Load_SBW_LDC_Defaults</t>
  </si>
  <si>
    <t>ALSM_Load_SCCM_Sw_Defaults</t>
  </si>
  <si>
    <t>ALSM_MainFunction</t>
  </si>
  <si>
    <t>0 (2:2)</t>
  </si>
  <si>
    <t>ALSM_PreTransmitHandling_LDC_SBW_Rq_SCCM_AR</t>
  </si>
  <si>
    <t>ALSM_PreTransmitHandling_SCCM_Sw_Stat_AR</t>
  </si>
  <si>
    <t>0 (3:3)</t>
  </si>
  <si>
    <t>ALSM_SetSignalFWS</t>
  </si>
  <si>
    <t>ALSM_SetSignalHBS</t>
  </si>
  <si>
    <t>ALSM_SetSignalRWS</t>
  </si>
  <si>
    <t>ALSM_SetSignalSBW</t>
  </si>
  <si>
    <t>ALSM_SetSignalSBWP</t>
  </si>
  <si>
    <t>ALSM_SetSignalSCAS</t>
  </si>
  <si>
    <t>ALSM_SetSignalSWHS</t>
  </si>
  <si>
    <t>ALSM_SetSignalTIS</t>
  </si>
  <si>
    <t>ALSM_SetSignalTWS</t>
  </si>
  <si>
    <t>ALSM_Startup_LDC_SBW_FXR</t>
  </si>
  <si>
    <t>ALSM_Startup_SW_Stat_FXR</t>
  </si>
  <si>
    <t>ALSM_Update_LDC_SBW_FXR</t>
  </si>
  <si>
    <t>ALSM_Update_SW_Stat_FXR</t>
  </si>
  <si>
    <t>ApplFr_ISR_CycleStart</t>
  </si>
  <si>
    <t>ApplDcm_HardReset</t>
  </si>
  <si>
    <t>ApplDcm_SoftReset</t>
  </si>
  <si>
    <t>SBL_Init_CodDataShw</t>
  </si>
  <si>
    <t>ApplFr_ISR_Timer0</t>
  </si>
  <si>
    <t>Appl_FrTrcv_30_Tja1080_DisableNotification</t>
  </si>
  <si>
    <t>Appl_FrTrcv_30_Tja1080_EnableNotification</t>
  </si>
  <si>
    <t>Appl_DetEntryCallout</t>
  </si>
  <si>
    <t>ShutdownHook</t>
  </si>
  <si>
    <t>ErrorHook</t>
  </si>
  <si>
    <t>toggleResetReasonPort</t>
  </si>
  <si>
    <t>toggleSWDevPort</t>
  </si>
  <si>
    <t>DBG_Toggle</t>
  </si>
  <si>
    <t>Update_IFM_FaultEventStatus</t>
  </si>
  <si>
    <t>IFM_SetFaultEvent 35 40</t>
  </si>
  <si>
    <t>Rte_Call_CBStatusEvt_FR_E_ACCESS_EventStatusChanged</t>
  </si>
  <si>
    <t>Rte_Call_CBStatusEvt_FR_E_CTRLTESTRESULT_EventStatusChanged</t>
  </si>
  <si>
    <t>Rte_Call_CBStatusEvt_FRTRCV_E_FR_NO_TRCV_CONTROL_EventStatusChanged</t>
  </si>
  <si>
    <t>Rte_Call_CBStatusEvt_FRTRCV_E_FR_TRCV_NONE_EventStatusChanged</t>
  </si>
  <si>
    <t>Rte_Call_CBStatusEvt_FRTRCV_E_FR_BUSERROR_EventStatusChanged</t>
  </si>
  <si>
    <t>Rte_Call_CBStatusEvt_FRTRCV_E_FR_TEMPHIGH_EventStatusChanged</t>
  </si>
  <si>
    <t>Rte_Call_CBStatusEvt_FRTRCV_E_FR_TEMPMEDIUM_EventStatusChanged</t>
  </si>
  <si>
    <t>Rte_Call_CBStatusEvt_FRTRCV_E_FR_TXEN_CLAMPED_EventStatusChanged</t>
  </si>
  <si>
    <t>Rte_Call_CBStatusEvt_FRTRCV_E_FR_UVVBAT_EventStatusChanged</t>
  </si>
  <si>
    <t>Rte_Call_CBStatusEvt_FRTRCV_E_FR_UVVCC_EventStatusChanged</t>
  </si>
  <si>
    <t>Rte_Call_CBStatusEvt_FRTRCV_E_FR_UVVIO_EventStatusChanged</t>
  </si>
  <si>
    <t>Rte_Call_CBStatusEvt_FRTRCV_E_FR_STARLOCKED_EventStatusChanged</t>
  </si>
  <si>
    <t>Rte_Call_CBStatusEvt_FRTRCV_E_FR_TRXDCOLLISION_EventStatusChanged</t>
  </si>
  <si>
    <t>Rte_Call_CBStatusEvt_COMM_E_NET_START_IND_CHANNEL_1_EventStatusChanged</t>
  </si>
  <si>
    <t>Rte_Call_CBStatusEvt_ECUM_E_RAM_CHECKED_FAILED_EventStatusChanged</t>
  </si>
  <si>
    <t>Rte_Call_CBStatusEvt_FRSM_E_CLUSTER_STARTUP_EventStatusChanged</t>
  </si>
  <si>
    <t>Rte_Call_CBStatusEvt_FRSM_E_CLUSTER_SYNC_LOSS_EventStatusChanged</t>
  </si>
  <si>
    <t>Rte_Call_CBStatusEvt_MCU_E_CLOCK_FAILURE_EventStatusChanged</t>
  </si>
  <si>
    <t>Rte_Call_CBStatusEvt_NVM_E_INTEGRITY_FAILED_EventStatusChanged</t>
  </si>
  <si>
    <t>Rte_Call_CBStatusEvt_NVM_E_REQ_FAILED_EventStatusChanged</t>
  </si>
  <si>
    <t>Rte_Call_CBStatusEvt_ADC_E_TIMEOUT_EventStatusChanged</t>
  </si>
  <si>
    <t>Rte_Call_CBStatusEvt_FEE_FORMAT_FAILED_EventStatusChanged</t>
  </si>
  <si>
    <t>Rte_Call_CBStatusEvt_FEE_E_STARTUP_FAILED_EventStatusChanged</t>
  </si>
  <si>
    <t>Rte_Call_CBStatusEvt_FEE_E_READ_FAILED_EventStatusChanged</t>
  </si>
  <si>
    <t>Rte_Call_CBStatusEvt_FEE_E_WRITE_FAILED_EventStatusChanged</t>
  </si>
  <si>
    <t>Rte_Call_CBStatusEvt_MCU_E_WRITE_FAILURE_EventStatusChanged</t>
  </si>
  <si>
    <t>Rte_Call_CBStatusEvt_MCU_E_POWER_DOWN_MODE_FAILURE_EventStatusChanged</t>
  </si>
  <si>
    <t>Rte_Call_CBStatusEvt_MCU_E_BURAM_WRITE_FAILURE_EventStatusChanged</t>
  </si>
  <si>
    <t>Rte_Call_CBStatusEvt_PORT_E_WRITE_FAILURE_EventStatusChanged</t>
  </si>
  <si>
    <t>Rte_Call_CBStatusEvt_SPI_E_SEQ_FAILED_EventStatusChanged</t>
  </si>
  <si>
    <t>Rte_Call_CBStatusEvt_FRIF_E_JLE_SYNC_EventStatusChanged</t>
  </si>
  <si>
    <t>Rte_Call_CBStatusEvt_ECUM_E_RAM_CHECK_FAILED_EventStatusChanged</t>
  </si>
  <si>
    <t>Rte_Call_CBStatusEvt_PDUR_E_INIT_FAILED_EventStatusChanged</t>
  </si>
  <si>
    <t>Rte_Call_CBStatusEvt_PDUR_E_PDU_INSTANCE_LOST_EventStatusChanged</t>
  </si>
  <si>
    <t>Rte_Call_CBStatusEvt_CANTP_E_OPER_NOT_SUPPORTED_EventStatusChanged</t>
  </si>
  <si>
    <t>Rte_Call_CBStatusEvt_CANTP_E_COMM_EventStatusChanged</t>
  </si>
  <si>
    <t>Rte_Call_CBStatusEvt_CANSM_E_MODE_CHANGE_NETWORK_0_EventStatusChanged</t>
  </si>
  <si>
    <t>Rte_Call_CBStatusEvt_CANSM_E_MISSING_TRCV_INDICATION_0_EventStatusChanged</t>
  </si>
  <si>
    <t>Rte_Call_CBStatusEvt_CANSM_E_BUSOFF_NETWORK_0_EventStatusChanged</t>
  </si>
  <si>
    <t>Rte_Call_CBStatusEvt_CAN_E_TIMEOUT_EventStatusChanged</t>
  </si>
  <si>
    <t>Rte_Call_CBStatusEvt_CANIF_E_SLEEP_REQ_FAILED_EventStatusChanged</t>
  </si>
  <si>
    <t>Rte_Call_CBStatusEvt_CANIF_E_FULL_TX_BUFFER_EventStatusChanged</t>
  </si>
  <si>
    <t>Rte_Call_CBStatusEvt_CANIF_E_INVALID_DLC_EventStatusChanged</t>
  </si>
  <si>
    <t>Rte_Call_CBStatusEvt_CANIF_E_STOPPED_EventStatusChanged</t>
  </si>
  <si>
    <t>Rte_Call_CBStatusEvt_CANTRCV_30_TJA1041_E_NO_TRCV_CONTROL_EventStatusChanged</t>
  </si>
  <si>
    <t>Rte_Call_CBStatusEvt_CANNM_E_NETWORK_TIMEOUT_EventStatusChanged</t>
  </si>
  <si>
    <t>Rte_Call_CBStatusEvt_COMM_E_NET_START_IND_CHANNEL_0_EventStatusChanged</t>
  </si>
  <si>
    <t>Bur_CheckWriteSuccess</t>
  </si>
  <si>
    <t>Bur_InvalidateData</t>
  </si>
  <si>
    <t>1 (5:6)</t>
  </si>
  <si>
    <t>Bur_LoadData</t>
  </si>
  <si>
    <t>Bur_LockRequest</t>
  </si>
  <si>
    <t>Bur_StoreData</t>
  </si>
  <si>
    <t>1 (4:5)</t>
  </si>
  <si>
    <t>ChassisGw_App_ClrAwakeReason</t>
  </si>
  <si>
    <t>ChassisGw_App_GetEngRunStat</t>
  </si>
  <si>
    <t>ChassisGw_App_GetIlluData</t>
  </si>
  <si>
    <t>ChassisGw_App_GetOdoData</t>
  </si>
  <si>
    <t>ChassisGw_App_GetSupplyBatStat</t>
  </si>
  <si>
    <t>ChassisGw_App_GetTempData</t>
  </si>
  <si>
    <t>ChassisGw_App_GetVINData</t>
  </si>
  <si>
    <t>ChassisGw_App_GetWakeupReason</t>
  </si>
  <si>
    <t>ChassisGw_App_Main</t>
  </si>
  <si>
    <t>2 (4:6)</t>
  </si>
  <si>
    <t>ChassisGw_App_SetAwakeReason</t>
  </si>
  <si>
    <t>ChassisGw_App_SetVINData</t>
  </si>
  <si>
    <t>ChassisGw_App_SetWakeupReason</t>
  </si>
  <si>
    <t>ChassisGw_SendSCCM_Sw_Stat</t>
  </si>
  <si>
    <t>ChassisGw_App_CbkTOut_Com_AirTemp_Insd_V2</t>
  </si>
  <si>
    <t>ChassisGw_App_CbkTOut_Com_AirTemp_Outsd_Disp</t>
  </si>
  <si>
    <t>ChassisGw_App_CbkTOut_Com_DPM_ExtMd_Enbl_Rq</t>
  </si>
  <si>
    <t>ChassisGw_App_CbkTOut_Com_DPM_MdLmt_Rq</t>
  </si>
  <si>
    <t>ChassisGw_App_CbkTOut_Com_Grp_CamLane_LaneAttr7_Pr2</t>
  </si>
  <si>
    <t>ChassisGw_App_CbkTOut_Com_Grp_EVC_CfgBit_65_96_Pr2</t>
  </si>
  <si>
    <t>ChassisGw_App_CbkTOut_Com_Grp_EVC_CfgList_01_0C</t>
  </si>
  <si>
    <t>ChassisGw_App_CbkTOut_Com_Grp_Eng_Rs_EngCtrl_Pr2</t>
  </si>
  <si>
    <t>ChassisGw_App_CbkTOut_Com_Grp_Ign_Stat_Pr2</t>
  </si>
  <si>
    <t>ChassisGw_App_CbkTOut_Com_Grp_LgtSens_Stat</t>
  </si>
  <si>
    <t>ChassisGw_App_CbkTOut_Com_Grp_SBW_Stat</t>
  </si>
  <si>
    <t>ChassisGw_App_CbkTOut_Com_Odo</t>
  </si>
  <si>
    <t>ChassisGw_App_CbkTOut_Com_PreCond_StW_HT_On_Rq_CHASSIS</t>
  </si>
  <si>
    <t>ChassisGw_App_CbkTOut_Com_SwIllLvl_AT_CHASSIS</t>
  </si>
  <si>
    <t>ChassisGw_App_Cbk_Com_AirTempInsd_V2</t>
  </si>
  <si>
    <t>ChassisGw_App_Cbk_Com_AirTemp_Outsd_Disp</t>
  </si>
  <si>
    <t>ChassisGw_App_Cbk_Com_DPM_ExtMd_Enbl_Rq</t>
  </si>
  <si>
    <t>ChassisGw_App_Cbk_Com_DPM_MdLmt_Rq</t>
  </si>
  <si>
    <t>ChassisGw_App_Cbk_Com_Grp_CamLane_LaneAttr7_Pr2</t>
  </si>
  <si>
    <t>ChassisGw_App_Cbk_Com_Grp_EVC_CfgBit_65_96_Pr2</t>
  </si>
  <si>
    <t>ChassisGw_App_Cbk_Com_Grp_EVC_CfgList_01_0C_Pr2</t>
  </si>
  <si>
    <t>ChassisGw_App_Cbk_Com_Grp_Eng_Rs_EngCtrl_Pr2</t>
  </si>
  <si>
    <t>ChassisGw_App_Cbk_Com_Grp_Ign_Stat_Pr2</t>
  </si>
  <si>
    <t>ChassisGw_App_Cbk_Com_Grp_LgtSens_Stat</t>
  </si>
  <si>
    <t>ChassisGw_App_Cbk_Com_Grp_SBW_Stat_Pr2</t>
  </si>
  <si>
    <t>ChassisGw_App_Cbk_Com_Grp_VIN</t>
  </si>
  <si>
    <t>ChassisGw_App_Cbk_Com_Odo</t>
  </si>
  <si>
    <t>ChassisGw_App_Cbk_Com_PreCond_StW_HT_On_Rq_AT_CHASSIS</t>
  </si>
  <si>
    <t>ChassisGw_App_Cbk_Com_SwIllLvl_AT_CHASSIS</t>
  </si>
  <si>
    <t>ChassisGw_App_GetNotificationData</t>
  </si>
  <si>
    <t>ChassisGw_App_GetNotificationSBW</t>
  </si>
  <si>
    <t>ChassisGw_App_InitNotificationData</t>
  </si>
  <si>
    <t>ClampMgr_CheckIgnE2E</t>
  </si>
  <si>
    <t>ClampMgr_GetClampStates</t>
  </si>
  <si>
    <t>ClampMgr_GetIgnSwitchState</t>
  </si>
  <si>
    <t>ClampMgr_Init</t>
  </si>
  <si>
    <t>ClampMgr_SetClampStates</t>
  </si>
  <si>
    <t>0 (7:7)</t>
  </si>
  <si>
    <t>ClampMgr_SetIgnVehStatPDU</t>
  </si>
  <si>
    <t>Crc_CalculateCRC16</t>
  </si>
  <si>
    <t>ApplValidateSaveRAM</t>
  </si>
  <si>
    <t>DcmFblClearResetResponseFlag</t>
  </si>
  <si>
    <t>DcmFblGetFingerprintDataLen</t>
  </si>
  <si>
    <t>DcmFblGetMetaDataLen</t>
  </si>
  <si>
    <t>0 (10:10)</t>
  </si>
  <si>
    <t>DcmFblGetPassiveModeFlag</t>
  </si>
  <si>
    <t>DcmFblGetSecAccDelayFlag</t>
  </si>
  <si>
    <t>DcmFblReadFingerprintData</t>
  </si>
  <si>
    <t>DcmFblReadMetaData</t>
  </si>
  <si>
    <t>DcmFblReadResetResponseFlag</t>
  </si>
  <si>
    <t>DcmFblReadTesterSourceAddr</t>
  </si>
  <si>
    <t>DcmFblSetPassiveModeFlag</t>
  </si>
  <si>
    <t>DcmFblSetProgReqFlag</t>
  </si>
  <si>
    <t>DcmFblSetSecAccDelayFlag</t>
  </si>
  <si>
    <t>DcmFblWriteTesterSourceAddr</t>
  </si>
  <si>
    <t>DcmWrapper_Did_0xEF03_CR_StandardSWInformation</t>
  </si>
  <si>
    <t>DcmWrapper_Did_0xEF03_RD_StandardSWInformation</t>
  </si>
  <si>
    <t>DcmWrapper_Did_0xF100_CR_ActiveDiagnosticInformation</t>
  </si>
  <si>
    <t>DcmWrapper_Did_0xF100_RD_ActiveDiagnosticInformation</t>
  </si>
  <si>
    <t>DcmWrapper_Did_0xF103_CR_VedocRelevantInformation</t>
  </si>
  <si>
    <t>DcmWrapper_Did_0xF103_RD_VedocRelevantInformation</t>
  </si>
  <si>
    <t>DcmWrapper_Did_0xF103_RL_VedocRelevantInformation</t>
  </si>
  <si>
    <t>DcmWrapper_Did_0xF10B_CR_ECUConfiguration</t>
  </si>
  <si>
    <t>DcmWrapper_Did_0xF10B_RD_ECUConfiguration</t>
  </si>
  <si>
    <t>DcmWrapper_Did_0xF10D_CR_DDSRelease</t>
  </si>
  <si>
    <t>DcmWrapper_Did_0xF10D_RD_DSSRelease</t>
  </si>
  <si>
    <t>DcmWrapper_Did_0xF111_CR_HWPartNumber</t>
  </si>
  <si>
    <t>DcmWrapper_Did_0xF111_RD_HWPartNumber</t>
  </si>
  <si>
    <t>DcmWrapper_Did_0xF121_CR_MBCECUIdentification</t>
  </si>
  <si>
    <t>DcmWrapper_Did_0xF121_RD_MBCECUIdentification</t>
  </si>
  <si>
    <t>DcmWrapper_Did_0xF150_CR_HWVersionInformation</t>
  </si>
  <si>
    <t>DcmWrapper_Did_0xF150_RD_HWVersionInformation</t>
  </si>
  <si>
    <t>DcmWrapper_Did_0xF151_CR_SWVersionInformation</t>
  </si>
  <si>
    <t>DcmWrapper_Did_0xF151_RD_SWVersionInformation</t>
  </si>
  <si>
    <t>DcmWrapper_Did_0xF154_CR_HWSupplierIdentification</t>
  </si>
  <si>
    <t>DcmWrapper_Did_0xF154_RD_HWSupplierIdentification</t>
  </si>
  <si>
    <t>DcmWrapper_Did_0xF155_CR_SWSupplierIdentification</t>
  </si>
  <si>
    <t>DcmWrapper_Did_0xF155_RD_SWSupplierIdentification</t>
  </si>
  <si>
    <t>DcmWrapper_Did_0xF18C_CR_ECUSerial</t>
  </si>
  <si>
    <t>DcmWrapper_Did_0xF18C_RD_ECUSerial</t>
  </si>
  <si>
    <t>DcmWrapper_Did_0xF190_CR_VINOriginal</t>
  </si>
  <si>
    <t>DcmWrapper_Did_0xF190_RD_VINOriginal</t>
  </si>
  <si>
    <t>DcmWrapper_Did_0xF1A0_CR_VINCurrent</t>
  </si>
  <si>
    <t>DcmWrapper_Did_0xF1A0_CW_VINCurrent</t>
  </si>
  <si>
    <t>DcmWrapper_Did_0xF1A0_RD_VINCurrent</t>
  </si>
  <si>
    <t>DcmWrapper_Did_0xF1A0_WD_VINCurrent</t>
  </si>
  <si>
    <t>DcmWrapper_Did_0xF1A6_CR_FRNodeInfo</t>
  </si>
  <si>
    <t>DcmWrapper_Did_0xF1A6_RD_FRNodeInfo</t>
  </si>
  <si>
    <t>DcmWrapper_IO_0xD001_CR_FunctionIllumination</t>
  </si>
  <si>
    <t>DcmWrapper_IO_0xD001_Ctrl_FunctionIllumination</t>
  </si>
  <si>
    <t>DcmWrapper_IO_0xD001_RD_FunctionIllumination</t>
  </si>
  <si>
    <t>DcmWrapper_IO_0xD001_RetCtrl_FunctionIllumination</t>
  </si>
  <si>
    <t>DcmWrapper_IO_0xD002_CR_BacklightIllumination</t>
  </si>
  <si>
    <t>DcmWrapper_IO_0xD002_Ctrl_BacklightIllumination</t>
  </si>
  <si>
    <t>DcmWrapper_IO_0xD002_RD_BacklightIllumination</t>
  </si>
  <si>
    <t>DcmWrapper_IO_0xD002_RetCtrl_BacklightIllumination</t>
  </si>
  <si>
    <t>DcmWrapper_Did_0x0200_CR_SAS_0_1</t>
  </si>
  <si>
    <t>DcmWrapper_Did_0x0200_RD_SAS_0_1</t>
  </si>
  <si>
    <t>DcmWrapper_Did_0x0201_CR_SAS_Speed</t>
  </si>
  <si>
    <t>DcmWrapper_Did_0x0201_RD_SAS_Speed</t>
  </si>
  <si>
    <t>DcmWrapper_Did_0x0203_CR_SwitchStates</t>
  </si>
  <si>
    <t>DcmWrapper_Did_0x0203_RD_SwitchStates</t>
  </si>
  <si>
    <t>DcmWrapper_Did_0x0205_CR_RawSwitchValues</t>
  </si>
  <si>
    <t>DcmWrapper_Did_0x0205_RD_RawSwitchValues</t>
  </si>
  <si>
    <t>DcmWrapper_Did_0x0210_CR_SupplyVoltage</t>
  </si>
  <si>
    <t>DcmWrapper_Did_0x0210_RD_SupplyVoltage</t>
  </si>
  <si>
    <t>DcmWrapper_Rid_0x0218_Results_SwitchTestMode</t>
  </si>
  <si>
    <t>DcmWrapper_Rid_0x0218_Start_SwitchTestMode</t>
  </si>
  <si>
    <t>DcmWrapper_Rid_0x0218_Stop_SwitchTestMode</t>
  </si>
  <si>
    <t>DcmWrapper_Rid_0x0219_Results_ECU_IO_Test</t>
  </si>
  <si>
    <t>DcmWrapper_Rid_0x0219_Start_ECU_IO_Test</t>
  </si>
  <si>
    <t>DcmWrapper_Rid_0x0219_Stop_ECU_IO_Test</t>
  </si>
  <si>
    <t>DcmWrapper_Rid_0x0245_Results_SyncNVRAM</t>
  </si>
  <si>
    <t>DcmWrapper_Rid_0x0245_Start_SyncNVRAM</t>
  </si>
  <si>
    <t>DcmWrapper_Rid_0x0245_Stop_SyncNVRAM</t>
  </si>
  <si>
    <t>DcmWrapper_Rid_0x0309_Start_LKKostia</t>
  </si>
  <si>
    <t>0 (5:5)</t>
  </si>
  <si>
    <t>DcmWrapper_ComControl_Conditions</t>
  </si>
  <si>
    <t>DcmWrapper_EcuReset</t>
  </si>
  <si>
    <t>DcmWrapper_SessionChange_Indication</t>
  </si>
  <si>
    <t>DcmWrapper_SessionChange_Permission</t>
  </si>
  <si>
    <t>DcmWrapper_SessionControl_Confirmation</t>
  </si>
  <si>
    <t>DcmWrapper_Did_0x0102_CR_DiagnosticTraceMemory</t>
  </si>
  <si>
    <t>DcmWrapper_Did_0x0102_CW_DiagnosticTraceMemory</t>
  </si>
  <si>
    <t>DcmWrapper_Did_0x0102_RD_DiagnosticTraceMemory</t>
  </si>
  <si>
    <t>DcmWrapper_Did_0x0102_WD_DiagnosticTraceMemory</t>
  </si>
  <si>
    <t>DcmWrapper_Did_0x0103_CR_VINOdometerCounter</t>
  </si>
  <si>
    <t>DcmWrapper_Did_0x0103_RD_VINOdometerCounter</t>
  </si>
  <si>
    <t>DcmWrapper_Did_0x0103_RL_VINOdometerCounter</t>
  </si>
  <si>
    <t>DcmWrapper_Did_0x0104_CR_VINOdometerCounterLimit</t>
  </si>
  <si>
    <t>DcmWrapper_Did_0x0104_CW_VINOdometerCounterLimit</t>
  </si>
  <si>
    <t>DcmWrapper_Did_0x0104_RD_VINOdometerCounterLimit</t>
  </si>
  <si>
    <t>DcmWrapper_Did_0x0104_WD_VINOdometerCounterLimit</t>
  </si>
  <si>
    <t>DcmWrapper_Did_0x0211_CR_SBWFaults</t>
  </si>
  <si>
    <t>DcmWrapper_Did_0x0211_RD_SBWFaults</t>
  </si>
  <si>
    <t>DcmWrapper_Did_0x0213_CR_SASInfoMemory</t>
  </si>
  <si>
    <t>DcmWrapper_Did_0x0213_RD_SASInfoMemory</t>
  </si>
  <si>
    <t>DcmWrapper_Did_0x0214_CW_InitFaultMemory</t>
  </si>
  <si>
    <t>DcmWrapper_Did_0x0214_WD_InitFaultMemory</t>
  </si>
  <si>
    <t>1 (8:9)</t>
  </si>
  <si>
    <t>DcmWrapper_Did_0x0305_CR_OperatingTime</t>
  </si>
  <si>
    <t>DcmWrapper_Did_0x0305_RD_OperatingTime</t>
  </si>
  <si>
    <t>DcmWrapper_Did_0x0310_CR_NVShadowDataflash</t>
  </si>
  <si>
    <t>DcmWrapper_Did_0x0310_DL_NVShadowDataflash</t>
  </si>
  <si>
    <t>DcmWrapper_Did_0x0310_RD_NVShadowDataflash</t>
  </si>
  <si>
    <t>DcmWrapper_Did_0x0311_CR_NVDataflash</t>
  </si>
  <si>
    <t>DcmWrapper_Did_0x0311_DL_NVDataflash</t>
  </si>
  <si>
    <t>DcmWrapper_Did_0x0311_RD_NVDataflash</t>
  </si>
  <si>
    <t>DcmWrapper_Did_0x0312_CR_ChassisCalibration</t>
  </si>
  <si>
    <t>DcmWrapper_Did_0x0312_CW_ChassisCalibration</t>
  </si>
  <si>
    <t>DcmWrapper_Did_0x0312_RD_ChassisCalibration</t>
  </si>
  <si>
    <t>DcmWrapper_Did_0x0312_WD_ChassisCalibration</t>
  </si>
  <si>
    <t>DcmWrapper_Did_0x0313_CR_IFM</t>
  </si>
  <si>
    <t>DcmWrapper_Did_0x0313_RD_IFM</t>
  </si>
  <si>
    <t>0 (4:4)</t>
  </si>
  <si>
    <t>DiagMgr_Diag_AppMain</t>
  </si>
  <si>
    <t>DiagMgr_Diag_CheckExtendedSessionConditions</t>
  </si>
  <si>
    <t>DiagMgr_Diag_CheckLKDiagnosisUnlockCode</t>
  </si>
  <si>
    <t>DiagMgr_Diag_CheckProgrammingSessionConditions</t>
  </si>
  <si>
    <t>3 (3:6)</t>
  </si>
  <si>
    <t>DiagMgr_Diag_CheckSessionChange</t>
  </si>
  <si>
    <t>DiagMgr_Diag_CheckSwitchStates</t>
  </si>
  <si>
    <t>DiagMgr_Diag_ClearErrorMemory</t>
  </si>
  <si>
    <t>DiagMgr_Diag_GetDataflash</t>
  </si>
  <si>
    <t>DiagMgr_Diag_GetDataflashBlock</t>
  </si>
  <si>
    <t>DiagMgr_Diag_GetDataflashLength</t>
  </si>
  <si>
    <t>DiagMgr_Diag_GetInternalFaultMemory</t>
  </si>
  <si>
    <t>DiagMgr_Diag_GetKostiaRequestState</t>
  </si>
  <si>
    <t>DiagMgr_Diag_GetLEDState</t>
  </si>
  <si>
    <t>DiagMgr_Diag_GetLKDiagnosisState</t>
  </si>
  <si>
    <t>DiagMgr_Diag_GetStoredSwitchStates</t>
  </si>
  <si>
    <t>DiagMgr_Diag_GetSwitchStates</t>
  </si>
  <si>
    <t>DiagMgr_Diag_GetSwitchTestMode</t>
  </si>
  <si>
    <t>DiagMgr_Diag_SetKostiaRequestState</t>
  </si>
  <si>
    <t>DiagMgr_Diag_SetLEDState</t>
  </si>
  <si>
    <t>DiagMgr_Diag_SetSwitchTestMode</t>
  </si>
  <si>
    <t>Diag_CheckDefaultSessionChange</t>
  </si>
  <si>
    <t>0 (6:6)</t>
  </si>
  <si>
    <t>Diag_CheckExtendedSessionChange</t>
  </si>
  <si>
    <t>Diag_CheckFWS</t>
  </si>
  <si>
    <t>Diag_CheckHBS</t>
  </si>
  <si>
    <t>Diag_CheckProgrammingSessionChange</t>
  </si>
  <si>
    <t>Diag_CheckRWS</t>
  </si>
  <si>
    <t>Diag_CheckSBW</t>
  </si>
  <si>
    <t>Diag_CheckSCAS</t>
  </si>
  <si>
    <t>Diag_CheckSWH</t>
  </si>
  <si>
    <t>Diag_CheckTIS</t>
  </si>
  <si>
    <t>Diag_CheckTWS</t>
  </si>
  <si>
    <t>DiagMgr_VIN_AppMain</t>
  </si>
  <si>
    <t>DiagMgr_VIN_GetVIN</t>
  </si>
  <si>
    <t>DiagMgr_VIN_SetOdometerLimit</t>
  </si>
  <si>
    <t>VIN_CheckFlexrayMessage</t>
  </si>
  <si>
    <t>VIN_GetOdoState</t>
  </si>
  <si>
    <t>VIN_GetShadowState</t>
  </si>
  <si>
    <t>VIN_InitData</t>
  </si>
  <si>
    <t>FWS_MainFunction</t>
  </si>
  <si>
    <t>FWS_PositionDetection</t>
  </si>
  <si>
    <t>0 (8:8)</t>
  </si>
  <si>
    <t>FWS_DebounceErrors</t>
  </si>
  <si>
    <t>FWS_HandleOutputMode</t>
  </si>
  <si>
    <t>FWS_DetermineBusSignal</t>
  </si>
  <si>
    <t>FWS_FailureManagement</t>
  </si>
  <si>
    <t>FWS_RequestDiagInfo</t>
  </si>
  <si>
    <t>FWS_RequestKostiaInfo</t>
  </si>
  <si>
    <t>IFM_GetEnvironmentData</t>
  </si>
  <si>
    <t>IFM_GetQualificationData</t>
  </si>
  <si>
    <t>IFM_LoadFaultStorage</t>
  </si>
  <si>
    <t>IFM_ModifiedFaultStorageNotification</t>
  </si>
  <si>
    <t>IFM_InternalErrorNotification</t>
  </si>
  <si>
    <t>IFM_SaveFaultStorage</t>
  </si>
  <si>
    <t>IFM_MoveEntryToFront</t>
  </si>
  <si>
    <t>IFM_MoveEntryToEnd</t>
  </si>
  <si>
    <t>IFM_UpdateFaultEntryData</t>
  </si>
  <si>
    <t>IFM_MoveEntryToFront 239 261
IFM_SetFaultStorageModified 241 263</t>
  </si>
  <si>
    <t>IFM_VerifyFaultStorage</t>
  </si>
  <si>
    <t>IFM_VerifyListStructure</t>
  </si>
  <si>
    <t>IFM_CheckAndFixFaultEntryOrder 365
IFM_InternalErrorNotification 359
IFM_RenumberList 357
IFM_SetFaultStorageModified 361
IFM_VerifyListBackwardLinks 351
IFM_VerifyListForwardLinks 345</t>
  </si>
  <si>
    <t>IFM_VerifyListForwardLinks</t>
  </si>
  <si>
    <t>IFM_VerifyListBackwardLinks</t>
  </si>
  <si>
    <t>3 (4:7)</t>
  </si>
  <si>
    <t>IFM_RenumberList</t>
  </si>
  <si>
    <t>IFM_CheckAndFixFaultEntryOrder</t>
  </si>
  <si>
    <t>IFM_MoveEntryToEnd 523
IFM_SetFaultStorageModified 526</t>
  </si>
  <si>
    <t>1 (6:7)</t>
  </si>
  <si>
    <t>IFM_HandleFaultClearEvents</t>
  </si>
  <si>
    <t>IFM_ClearBitmatrix 627
IFM_SetFaultStorageModified 605
osResumeAllInterrupts 629
osSuspendAllInterrupts 568</t>
  </si>
  <si>
    <t>IFM_HandleFaultSetEvents</t>
  </si>
  <si>
    <t>IFM_FindAndClearFirstSetBit 669 736
IFM_FindEntryForStorage 708
IFM_FindExistingEntry 703
IFM_UpdateFaultEntryData 705 710
osResumeAllInterrupts 675 741
osSuspendAllInterrupts 663 731</t>
  </si>
  <si>
    <t>IFM_FindExistingEntry</t>
  </si>
  <si>
    <t>IFM_FindEntryForStorage</t>
  </si>
  <si>
    <t>IFM_InitializeFaultStorage</t>
  </si>
  <si>
    <t>IFM_ClearBitmatrix 863
IFM_SetFaultStorageModified 867</t>
  </si>
  <si>
    <t>IFM_FreeFaultEntry</t>
  </si>
  <si>
    <t>IFM_MoveEntryToEnd 886
IFM_SetFaultStorageModified 889</t>
  </si>
  <si>
    <t>IFM_SetFaultStorageModified</t>
  </si>
  <si>
    <t>IFM_ModifiedFaultStorageNotification 906</t>
  </si>
  <si>
    <t>IFM_GetEntryByIndex</t>
  </si>
  <si>
    <t>2 (6:8)</t>
  </si>
  <si>
    <t>IFM_App_Main</t>
  </si>
  <si>
    <t>IFM_HandleTaskStateInit 122
IFM_HandleTaskStateLoad 127
IFM_HandleTaskStateRun 132
IFM_HandleTaskStateSyncShadow 137</t>
  </si>
  <si>
    <t>IFM_HandleTaskStateInit</t>
  </si>
  <si>
    <t>IFM_ClearBitmatrix 179 180
osResumeAllInterrupts 191
osSuspendAllInterrupts 176</t>
  </si>
  <si>
    <t>IFM_HandleTaskStateLoad</t>
  </si>
  <si>
    <t>IFM_InitializeFaultStorage 219
IFM_InternalErrorNotification 221
IFM_LoadFaultStorage 209
IFM_VerifyFaultStorage 229</t>
  </si>
  <si>
    <t>IFM_HandleTaskStateRun</t>
  </si>
  <si>
    <t>IFM_Init</t>
  </si>
  <si>
    <t>IFM_HandleTaskStateInit 374</t>
  </si>
  <si>
    <t>IFM_SetFaultStorageState</t>
  </si>
  <si>
    <t>IFM_GetFaultStorageState</t>
  </si>
  <si>
    <t>IFM_GetTaskState</t>
  </si>
  <si>
    <t>IFM_RequestShutdown</t>
  </si>
  <si>
    <t>IFM_IsActiveRequest 455</t>
  </si>
  <si>
    <t>IFM_GetShutdownRequestState</t>
  </si>
  <si>
    <t>IFM_SetFaultEvent</t>
  </si>
  <si>
    <t>IFM_IsQualified 538
osResumeAllInterrupts 556 580
osSuspendAllInterrupts 543 567</t>
  </si>
  <si>
    <t>IFM_IsQualified</t>
  </si>
  <si>
    <t>IFM_GetFaultCount</t>
  </si>
  <si>
    <t>IFM_GetFaultEntry</t>
  </si>
  <si>
    <t>IFM_GetEntryByIndex 708</t>
  </si>
  <si>
    <t>IFM_ClearFaultStorage</t>
  </si>
  <si>
    <t>IFM_IsActiveRequest 740</t>
  </si>
  <si>
    <t>IFM_GetClearStorageRequestState</t>
  </si>
  <si>
    <t>IFM_ClearFaultEntry</t>
  </si>
  <si>
    <t>IFM_GetEntryByIndex 798
IFM_IsActiveRequest 792</t>
  </si>
  <si>
    <t>IFM_GetClearFaultEntryRequestState</t>
  </si>
  <si>
    <t>IFM_IsFaultStorageModified</t>
  </si>
  <si>
    <t>IFM_ClearFaultEventsByMask</t>
  </si>
  <si>
    <t>IFM_SyncToNvMemory</t>
  </si>
  <si>
    <t>IFM_IsActiveRequest 918</t>
  </si>
  <si>
    <t>IFM_GetSyncRequestState</t>
  </si>
  <si>
    <t>IFM_HandleTaskStateSyncShadow</t>
  </si>
  <si>
    <t>IFM_WriteToNvRam 957</t>
  </si>
  <si>
    <t>1 (2:3)</t>
  </si>
  <si>
    <t>IFM_WriteToNvRam</t>
  </si>
  <si>
    <t>IFM_GetOverallFaultFlag</t>
  </si>
  <si>
    <t>IFM_GetDataVersion</t>
  </si>
  <si>
    <t>IFM_IsActiveRequest</t>
  </si>
  <si>
    <t>IFM_GetVersionInfo</t>
  </si>
  <si>
    <t>IFM_ClearBitmatrix</t>
  </si>
  <si>
    <t>IFM_FindAndClearFirstSetBit</t>
  </si>
  <si>
    <t>2 (5:7)</t>
  </si>
  <si>
    <t>0 (13:13)</t>
  </si>
  <si>
    <t>IOHWAB_Scheduler_Task</t>
  </si>
  <si>
    <t>IOHWAB_Scheduler_Init</t>
  </si>
  <si>
    <t>kci_Init</t>
  </si>
  <si>
    <t>kccb_ChangeMode</t>
  </si>
  <si>
    <t>kccb_CheckPwd</t>
  </si>
  <si>
    <t>1 (11:12)</t>
  </si>
  <si>
    <t>kccb_ClearErrormem</t>
  </si>
  <si>
    <t>kccb_ClearFlash</t>
  </si>
  <si>
    <t>kccb_ExecuteLocalFunction</t>
  </si>
  <si>
    <t>1 (3:4)</t>
  </si>
  <si>
    <t>kccb_MemRead</t>
  </si>
  <si>
    <t>kccb_MemWrite</t>
  </si>
  <si>
    <t>0 (14:14)</t>
  </si>
  <si>
    <t>kccb_PerformReset</t>
  </si>
  <si>
    <t>kccb_RbrControl</t>
  </si>
  <si>
    <t>kccb_RbrInit</t>
  </si>
  <si>
    <t>kccb_ReleaseFlasher</t>
  </si>
  <si>
    <t>kccb_TestmodeRelease</t>
  </si>
  <si>
    <t>kccb_Transmit</t>
  </si>
  <si>
    <t>kccb_SyncBuffer</t>
  </si>
  <si>
    <t>0 (9:9)</t>
  </si>
  <si>
    <t>kccb_WriteMemoryLongFrame</t>
  </si>
  <si>
    <t>kta_init_rw_param</t>
  </si>
  <si>
    <t>kta_mem_write_init</t>
  </si>
  <si>
    <t>1 (10:11)</t>
  </si>
  <si>
    <t>kta_diag_data_ready</t>
  </si>
  <si>
    <t>kta_put_kostia_data</t>
  </si>
  <si>
    <t>kccb_SASRxBuffer</t>
  </si>
  <si>
    <t>0 (12:12)</t>
  </si>
  <si>
    <t>kc_GetStatus</t>
  </si>
  <si>
    <t>kc_DeriveCount</t>
  </si>
  <si>
    <t>kc_DerivePage</t>
  </si>
  <si>
    <t>kc_GetComStatus</t>
  </si>
  <si>
    <t>kc_GetParam</t>
  </si>
  <si>
    <t>kc_Login</t>
  </si>
  <si>
    <t>kc_SetParam 535
kccb_CheckPwd 528</t>
  </si>
  <si>
    <t>kc_ModeChange</t>
  </si>
  <si>
    <t>kc_GetParam 568 639
kc_GetStatus 578
kc_SetStatus 580 599 600 630
kccb_ChangeMode 592 622
kccb_CheckPwd 575</t>
  </si>
  <si>
    <t>kc_Sync</t>
  </si>
  <si>
    <t>kc_GetParam 667
kc_GetStatus 669
kc_SetParam 671 674</t>
  </si>
  <si>
    <t>kc_TaskPreprocess</t>
  </si>
  <si>
    <t>kc_GetParam 702
kc_ParseFastCommand 705
kc_ParseNormalCommand 703</t>
  </si>
  <si>
    <t>kc_TaskServiceHandle</t>
  </si>
  <si>
    <t>kc_CallKostiaImplementationCallback 772
kc_GetParam 734 741 756 790
kc_GetStatus 770
kc_Login 738
kc_Logout 743
kc_SetStatus 746 797
kc_Sync 760</t>
  </si>
  <si>
    <t>2 (9:11)</t>
  </si>
  <si>
    <t>kc_AdressExtension</t>
  </si>
  <si>
    <t>kc_GetParam 826 838 839
kc_SetParam 826 830 831 832 833 838 839</t>
  </si>
  <si>
    <t>kc_Init</t>
  </si>
  <si>
    <t>kc_SetParam 874</t>
  </si>
  <si>
    <t>kc_Logout</t>
  </si>
  <si>
    <t>kc_ModeChange 942
kc_SetParam 940
kc_SetStatus 926</t>
  </si>
  <si>
    <t>kc_Receive</t>
  </si>
  <si>
    <t>kc_GetComStatus 975
kc_SetComStatus 983 989 995
kc_SetParam 979
kc_SetStatus 992</t>
  </si>
  <si>
    <t>kc_SetComStatus</t>
  </si>
  <si>
    <t>osResumeAllInterrupts 1024
osSuspendAllInterrupts 1015</t>
  </si>
  <si>
    <t>kc_SetParam</t>
  </si>
  <si>
    <t>kc_SetStatus</t>
  </si>
  <si>
    <t>osResumeAllInterrupts 1091
osSuspendAllInterrupts 1082</t>
  </si>
  <si>
    <t>kc_Task</t>
  </si>
  <si>
    <t>kc_GetComStatus 1116
kc_ManageCom 1118
kc_ManageTimeouts 1128
kc_PostProcess 1122
kc_TaskServiceHandle 1120</t>
  </si>
  <si>
    <t>kc_PostProcess</t>
  </si>
  <si>
    <t>kc_GetStatus 1147
kc_SetComStatus 1175
kc_SetParam 1163 1164
kc_SetStatus 1179 1184
kccb_Transmit 1170</t>
  </si>
  <si>
    <t>kc_ManageCom</t>
  </si>
  <si>
    <t>kc_GetComStatus 1205 1208 1219
kc_GetParam 1225
kc_GetStatus 1228
kc_SetComStatus 1213
kc_SetParam 1231 1232
kc_SetStatus 1221 1233
kc_TaskPreprocess 1210</t>
  </si>
  <si>
    <t>kc_ManageTimeouts</t>
  </si>
  <si>
    <t>kc_GetComStatus 1267
kc_GetStatus 1283
kc_Logout 1272
kc_ModeChange 1294
kc_SetParam 1271 1292
kc_SetStatus 1315</t>
  </si>
  <si>
    <t>kc_CallKostiaImplementationCallback</t>
  </si>
  <si>
    <t>kc_ParseFastCommand</t>
  </si>
  <si>
    <t>kc_GetParam 1521 1521 1524 1524 1525 1529 1530 1532 1533
kc_GetStatus 1519
kc_SetParam 1521 1525 1530 1533 1555</t>
  </si>
  <si>
    <t>kc_ParseNormalCommand</t>
  </si>
  <si>
    <t>kc_DeriveCount 1582
kc_DerivePage 1583
kc_GetParam 1576 1578 1579 1582 1583 1586 1587 1591
kc_SetParam 1578 1579 1582 1583 1586 1587 1591</t>
  </si>
  <si>
    <t>ktfr_vTransmitFrMsg</t>
  </si>
  <si>
    <t>ktfr_bReceiveFrMsg</t>
  </si>
  <si>
    <t>ktfr_vPduEmpBehandlung</t>
  </si>
  <si>
    <t>ktfr_vPduSendeBehandlung</t>
  </si>
  <si>
    <t>KTA_ReadPageSensor</t>
  </si>
  <si>
    <t>KTA_ReadPageNvRam</t>
  </si>
  <si>
    <t>KTA_ReadPageIFMEntry</t>
  </si>
  <si>
    <t>KTA_ReadNvRamHandler</t>
  </si>
  <si>
    <t>1 (14:15)</t>
  </si>
  <si>
    <t>KTA_CopyNvRamBuffer</t>
  </si>
  <si>
    <t>KTA_ClearKostiaBuffer</t>
  </si>
  <si>
    <t>KTA_ExecuteReset</t>
  </si>
  <si>
    <t>KTA_IsKostalLogin</t>
  </si>
  <si>
    <t>KTA_IsTestmodeActive</t>
  </si>
  <si>
    <t>KTA_IsValidAddress</t>
  </si>
  <si>
    <t>KTA_WritePageNvRam</t>
  </si>
  <si>
    <t>KTA_WriteNvRamHandler</t>
  </si>
  <si>
    <t>LkDebounce_DebounceEvent</t>
  </si>
  <si>
    <t>LkDebounce_DebounceUint8</t>
  </si>
  <si>
    <t>LkDebounce_ResetDebounceEvent</t>
  </si>
  <si>
    <t>LkDebounce_SafetyDebounceUint8</t>
  </si>
  <si>
    <t>LkDecode_Decode</t>
  </si>
  <si>
    <t>2 (3:5)</t>
  </si>
  <si>
    <t>LkDecode_SafetyDecode</t>
  </si>
  <si>
    <t>LkSafety_InitSecurityInfo</t>
  </si>
  <si>
    <t>LkSafety_SetSecurityInfo</t>
  </si>
  <si>
    <t>LkSafety_StoreSecurityInfoError</t>
  </si>
  <si>
    <t>LkSysHdlr_GetAddress</t>
  </si>
  <si>
    <t>LkSysHdlr_EcuM_DriverRestartList</t>
  </si>
  <si>
    <t>LkSysHdlr_EcuM_InitList1</t>
  </si>
  <si>
    <t>LkSysHdlr_EcuM_InitList2</t>
  </si>
  <si>
    <t>LkSysHdlr_EcuM_InitList3</t>
  </si>
  <si>
    <t>LkSysHdlr_EcuM_Setup_CAN_Interrupts</t>
  </si>
  <si>
    <t>LkSysHdlr_EcuM_Setup_FR_Interrupts</t>
  </si>
  <si>
    <t>LkSysHdlr_EcuMCbk_CheckFRBusOff</t>
  </si>
  <si>
    <t>3 (5:8)</t>
  </si>
  <si>
    <t>LkSysHdlr_EcuMCbk_HandleUser_Cl15</t>
  </si>
  <si>
    <t>LkSysHdlr_EcuMCbk_HandleUser_Illu</t>
  </si>
  <si>
    <t>LkSysHdlr_EcuMCbk_HandleUser_SBW</t>
  </si>
  <si>
    <t>LkSysHdlr_EcuMCbk_HandleUser_SCA</t>
  </si>
  <si>
    <t>LkSysHdlr_EcuMCbk_SetComMode</t>
  </si>
  <si>
    <t>LkSysHdlr_EcuMCbk_SetUserMode</t>
  </si>
  <si>
    <t>2 (8:10)</t>
  </si>
  <si>
    <t>LkSysHdlr_EcuMCbk_ClearWakeupReason</t>
  </si>
  <si>
    <t>LkSysHdlr_EcuMCbk_HandleUser</t>
  </si>
  <si>
    <t>LkSysHdlr_EcuMCbk_SetWakeupEvent</t>
  </si>
  <si>
    <t>LkSysHdlr_EcuMCbk_SetWakeupReason</t>
  </si>
  <si>
    <t>LkSysHdlr_EcuMCbk_SetStwWakeupIndication</t>
  </si>
  <si>
    <t>LkSysHdlr_EEL_ResumeOperation</t>
  </si>
  <si>
    <t>LkSysHdlr_EEL_SuspendOperation</t>
  </si>
  <si>
    <t>main</t>
  </si>
  <si>
    <t>Actuator_Taskfunc</t>
  </si>
  <si>
    <t>Communication_Taskfunc</t>
  </si>
  <si>
    <t>Diag_Taskfunc</t>
  </si>
  <si>
    <t>IoHwAb_Taskfunc</t>
  </si>
  <si>
    <t>SAS_Taskfunc</t>
  </si>
  <si>
    <t>SYS_Check_Taskfunc</t>
  </si>
  <si>
    <t>SYS_Taskfunc</t>
  </si>
  <si>
    <t>SafetyArea_Check_Taskfunc</t>
  </si>
  <si>
    <t>Switches_Taskfunc</t>
  </si>
  <si>
    <t>LKabs16</t>
  </si>
  <si>
    <t>LKabs32</t>
  </si>
  <si>
    <t>LkUtil_AlignedMemcpy</t>
  </si>
  <si>
    <t>LkUtil_CastEnumToUint16</t>
  </si>
  <si>
    <t>MagSensDrv_Delay</t>
  </si>
  <si>
    <t>MagSensDrv_ErrorManager</t>
  </si>
  <si>
    <t>MagSensDrv_InitHallPorts</t>
  </si>
  <si>
    <t>MagSensDrv_KOSTIA_RBRPageData_Callback</t>
  </si>
  <si>
    <t>MagSensDrv_ReadHallData</t>
  </si>
  <si>
    <t>MagSensDrv_ResumeAllInterrupts</t>
  </si>
  <si>
    <t>MagSensDrv_SuspendAllInterrupts</t>
  </si>
  <si>
    <t>MagSensDrv_SyncPulse</t>
  </si>
  <si>
    <t>MagSensDrv_SyncPulseDelay</t>
  </si>
  <si>
    <t>MagSensDrv_Com_InitializeHallPort</t>
  </si>
  <si>
    <t>MagSensDrv_InitHallPorts 62</t>
  </si>
  <si>
    <t>MagSensDrv_Com_TransportMessage</t>
  </si>
  <si>
    <t>MagSensDrv_Calculate_CRC8_C2 97
MagSensDrv_ReadHallData 90
MagSensDrv_ResumeAllInterrupts 117
MagSensDrv_SetGrpError 122
MagSensDrv_SetSensorError 99 104
MagSensDrv_SuspendAllInterrupts 108</t>
  </si>
  <si>
    <t>MagSensDrv_Com_GenerateSyncPulse</t>
  </si>
  <si>
    <t>MagSensDrv_SyncPulse 147</t>
  </si>
  <si>
    <t>MagSensDrv_KostiaRequest</t>
  </si>
  <si>
    <t>MagSensDrv_DiagInit</t>
  </si>
  <si>
    <t>MagSensDrv_Diag_Run</t>
  </si>
  <si>
    <t>callCheckNewRequest</t>
  </si>
  <si>
    <t>callDiagRequestEvalStartStopRBR</t>
  </si>
  <si>
    <t>callDiagRequestEvalInitialiseRBR</t>
  </si>
  <si>
    <t>8 (3:11)</t>
  </si>
  <si>
    <t>callDiagRequestEvalDiagReq</t>
  </si>
  <si>
    <t>callDiagRunService</t>
  </si>
  <si>
    <t>callFinalizeService</t>
  </si>
  <si>
    <t>callPageMemoryMLXRead</t>
  </si>
  <si>
    <t>callPageMemoryMLXWrite</t>
  </si>
  <si>
    <t>callStartService</t>
  </si>
  <si>
    <t>callRBRPageSensorRawDiagMsgData</t>
  </si>
  <si>
    <t>3 (8:11)</t>
  </si>
  <si>
    <t>callRBRPageSensorRawRegMemoryMsgData</t>
  </si>
  <si>
    <t>2 (7:9)</t>
  </si>
  <si>
    <t>callRBRPageSensorRawRegMsgData</t>
  </si>
  <si>
    <t>callRunSeqMemoryRead</t>
  </si>
  <si>
    <t>callRunSeqMemoryWrite</t>
  </si>
  <si>
    <t>kta_fct_LocalFunction</t>
  </si>
  <si>
    <t>kta_fct_RBR_run</t>
  </si>
  <si>
    <t>kta_fct_ReadMemory</t>
  </si>
  <si>
    <t>call_fct_WriteMemoryStage0</t>
  </si>
  <si>
    <t>kta_fct_WriteMemory</t>
  </si>
  <si>
    <t>lclFct_MLXReboot</t>
  </si>
  <si>
    <t>lclFct_VersionInfo</t>
  </si>
  <si>
    <t>MagSensDrv_ResetSensorErrorThisCycleSet</t>
  </si>
  <si>
    <t>MagSensDrv_SetGrpError</t>
  </si>
  <si>
    <t>MagSensDrv_GetGrpError</t>
  </si>
  <si>
    <t>MagSensDrv_GetGrpPrgFlowError</t>
  </si>
  <si>
    <t>MagSensDrv_InterpreteDiagnosticFault</t>
  </si>
  <si>
    <t>3 (14:17)</t>
  </si>
  <si>
    <t>MagSensDrv_InterpreteErrorMessage</t>
  </si>
  <si>
    <t>MagSensDrv_CheckFailsafeError</t>
  </si>
  <si>
    <t>MagSensDrv_ProgramFlowControl</t>
  </si>
  <si>
    <t>MagSensDrv_GrpErrorInit</t>
  </si>
  <si>
    <t>MagSensDrv_GetDiagBits</t>
  </si>
  <si>
    <t>MagSensDrv_SetSensorError</t>
  </si>
  <si>
    <t>MagSensDrv_Calculate_CRC8_C2</t>
  </si>
  <si>
    <t>MagSensDrv_Calculate_CRC16</t>
  </si>
  <si>
    <t>Crc_CalculateCRC16 253</t>
  </si>
  <si>
    <t>MagSensDrv_WaitForSyncPulseDelay</t>
  </si>
  <si>
    <t>MagSensDrv_ResponseTimeExpired</t>
  </si>
  <si>
    <t>MagSensDrv_DisableSensor</t>
  </si>
  <si>
    <t>MagSensDrv_EnableSensor</t>
  </si>
  <si>
    <t>getS14Value</t>
  </si>
  <si>
    <t>getU16Value</t>
  </si>
  <si>
    <t>MagSensDrv_GetXvalue</t>
  </si>
  <si>
    <t>MagSensDrv_GetYvalue</t>
  </si>
  <si>
    <t>MagSensDrv_GetZvalue</t>
  </si>
  <si>
    <t>MagSensDrv_SetGrpError 315
getS14Value 315</t>
  </si>
  <si>
    <t>2 (2:4)</t>
  </si>
  <si>
    <t>MagSensDrv_GetTemperature</t>
  </si>
  <si>
    <t>MagSensDrv_GetVirtualGain</t>
  </si>
  <si>
    <t>MagSensDrv_GetXYZvalues</t>
  </si>
  <si>
    <t>MagSensDrv_Init</t>
  </si>
  <si>
    <t>MagSensDrv_DeInit</t>
  </si>
  <si>
    <t>triggerSyncPulse</t>
  </si>
  <si>
    <t>3 (6:9)</t>
  </si>
  <si>
    <t>MagSensDrv_GetGrpState</t>
  </si>
  <si>
    <t>MagSensDrv_Main</t>
  </si>
  <si>
    <t>3 (16:19)</t>
  </si>
  <si>
    <t>MagSensDrv_SetSensorGrpDiagCtrlState</t>
  </si>
  <si>
    <t>MagSensDrv_HaltGrp</t>
  </si>
  <si>
    <t>MagSensDrv_RunGrp</t>
  </si>
  <si>
    <t>MagSensDrv_Testmode_Main</t>
  </si>
  <si>
    <t>MagSensDrv_Testmode_Init</t>
  </si>
  <si>
    <t>MagSensDrv_Testmode_Reset</t>
  </si>
  <si>
    <t>callInitBuffer</t>
  </si>
  <si>
    <t>callCopyData</t>
  </si>
  <si>
    <t>MagSensDrv_MsgBuilder_DiagnosticDetails</t>
  </si>
  <si>
    <t>MagSensDrv_MsgBuilder_EEChallengeAns</t>
  </si>
  <si>
    <t>MagSensDrv_MsgBuilder_EEPROMWrite</t>
  </si>
  <si>
    <t>MagSensDrv_MsgBuilder_EEReadChallenge</t>
  </si>
  <si>
    <t>MagSensDrv_MsgBuilder_GET2</t>
  </si>
  <si>
    <t>MagSensDrv_MsgBuilder_MemoryRead</t>
  </si>
  <si>
    <t>MagSensDrv_MsgBuilder_NOP</t>
  </si>
  <si>
    <t>MagSensDrv_MsgBuilder_Reboot</t>
  </si>
  <si>
    <t>MagSensDrv_MsgBuilder_Standby</t>
  </si>
  <si>
    <t>MagSensDrv_MsgValidator_ResetRollCounter</t>
  </si>
  <si>
    <t>MagSensDrv_MsgValidator_SetRollCounter</t>
  </si>
  <si>
    <t>MagSensDrv_MsgValidator_SynchronizeRollCounter</t>
  </si>
  <si>
    <t>MagSensDrv_MsgValidator_ValidateRollCounter</t>
  </si>
  <si>
    <t>MagSensDrv_SetSensorError 143 149</t>
  </si>
  <si>
    <t>MagSensDrv_MsgValidator_ValidateReadyMsg</t>
  </si>
  <si>
    <t>MagSensDrv_InterpreteErrorMessage 179
MagSensDrv_SetSensorError 186 205 212 226</t>
  </si>
  <si>
    <t>MagSensDrv_MsgValidator_ValidateDiagnosticDetailsMsg</t>
  </si>
  <si>
    <t>MagSensDrv_InterpreteDiagnosticFault 258
MagSensDrv_InterpreteErrorMessage 251
MagSensDrv_SetSensorError 266</t>
  </si>
  <si>
    <t>MagSensDrv_MsgValidator_ValidateMemoryReadMsg</t>
  </si>
  <si>
    <t>MagSensDrv_InterpreteErrorMessage 295
MagSensDrv_SetSensorError 302 313</t>
  </si>
  <si>
    <t>MagSensDrv_MsgValidator_ValidateRegularMsg</t>
  </si>
  <si>
    <t>MagSensDrv_InterpreteDiagnosticFault 361
MagSensDrv_InterpreteErrorMessage 338
MagSensDrv_MsgValidator_SetRollCounter 342
MagSensDrv_MsgValidator_ValidateRollCounter 347
MagSensDrv_SetSensorError 344 374</t>
  </si>
  <si>
    <t>MagSensDrv_MsgValidator_ValidateEEPROMWriteStatusMsg</t>
  </si>
  <si>
    <t>MagSensDrv_InterpreteErrorMessage 405</t>
  </si>
  <si>
    <t>MagSensDrv_MsgValidator_ValidateStandByMsg</t>
  </si>
  <si>
    <t>MagSensDrv_InterpreteErrorMessage 440
MagSensDrv_SetSensorError 447 457</t>
  </si>
  <si>
    <t>MagSensDrv_MsgValidator_ValidateEEChallengeMsg</t>
  </si>
  <si>
    <t>MagSensDrv_MsgValidator_ValidateEEReadAnswerMsg</t>
  </si>
  <si>
    <t>MagSensDrv_RamInit</t>
  </si>
  <si>
    <t>MagSensDrv_RamCheckConfig</t>
  </si>
  <si>
    <t>getTShortDelayTime</t>
  </si>
  <si>
    <t>MagSensDrv_CaptureMagfieldData</t>
  </si>
  <si>
    <t>MagSensDrv_CaptureXYZ 296
MagSensDrv_SetGrpError 276 289 305 322
MagSensDrv_SetSensorError 315</t>
  </si>
  <si>
    <t>MagSensDrv_CaptureXYZ</t>
  </si>
  <si>
    <t>MagSensDrv_Seq_Reboot</t>
  </si>
  <si>
    <t>2 (21:23)</t>
  </si>
  <si>
    <t>MagSensDrv_Seq_Run</t>
  </si>
  <si>
    <t>MagSensDrv_Seq_Init</t>
  </si>
  <si>
    <t>MagSensDrv_Seq_GET2</t>
  </si>
  <si>
    <t>MagSensDrv_Seq_GET2MemoryRead</t>
  </si>
  <si>
    <t>MagSensDrv_Seq_GET2DiagDetails</t>
  </si>
  <si>
    <t>MagSensDrv_Seq_MemoryRead</t>
  </si>
  <si>
    <t>MagSensDrv_Seq_DeInit</t>
  </si>
  <si>
    <t>MagSensDrv_Seq_InitGET2Mode</t>
  </si>
  <si>
    <t>MagSensDrv_Seq_EepromWrite</t>
  </si>
  <si>
    <t>1 (12:13)</t>
  </si>
  <si>
    <t>MagSensDrv_SeqGrpResetErrors</t>
  </si>
  <si>
    <t>MagSensDrv_SeqSetFailSafeData</t>
  </si>
  <si>
    <t>MagSensDrv_SeqInit</t>
  </si>
  <si>
    <t>MagSensDrv_GetVersionInfo</t>
  </si>
  <si>
    <t>ResetMgr_System_reset</t>
  </si>
  <si>
    <t>RWS_MainFunction</t>
  </si>
  <si>
    <t>RWS_PositionDetection</t>
  </si>
  <si>
    <t>RWS_DebounceErrors</t>
  </si>
  <si>
    <t>RWS_HandleOutputMode</t>
  </si>
  <si>
    <t>RWS_StuckButtonDetection</t>
  </si>
  <si>
    <t>RWS_DetermineBusSignal</t>
  </si>
  <si>
    <t>RWS_FailureManagement</t>
  </si>
  <si>
    <t>RWS_RequestDiagInfo</t>
  </si>
  <si>
    <t>RWS_RequestKostiaInfo</t>
  </si>
  <si>
    <t>SAS_AngleVelocity_CalculateAndCompareVelocity</t>
  </si>
  <si>
    <t>SAS_AngleVelocity_CalculateAngleVelocity</t>
  </si>
  <si>
    <t>SAS_AngleVelocity_CalculateCtrlVelocity</t>
  </si>
  <si>
    <t>SAS_AngleVelocity_CalculateFilteredCtrlVelocity</t>
  </si>
  <si>
    <t>SAS_AngleVelocity_CalculateFilteredVelocity</t>
  </si>
  <si>
    <t>SAS_AngleVelocity_CalculateVelocity</t>
  </si>
  <si>
    <t>SAS_AngleVelocity_DeterminationRotationDirection</t>
  </si>
  <si>
    <t>SAS_AngleVelocity_InitAngleVelocity</t>
  </si>
  <si>
    <t>SAS_ComIf_CalculateAndPrepareSignals</t>
  </si>
  <si>
    <t>3 (7:10)</t>
  </si>
  <si>
    <t>SAS_ComIf_CheckComparator</t>
  </si>
  <si>
    <t>SAS_ComIf_CompareSignals</t>
  </si>
  <si>
    <t>SAS_ComIf_CompileSignals</t>
  </si>
  <si>
    <t>SAS_ComIf_ComputeOEMDiagnosticData</t>
  </si>
  <si>
    <t>SAS_ComIf_DescrambleData</t>
  </si>
  <si>
    <t>SAS_ComIf_GetOEMDiagnosticData</t>
  </si>
  <si>
    <t>SAS_ComIf_GetOEMMaxSAV</t>
  </si>
  <si>
    <t>SAS_ComIf_PrepareAndExecuteComparator</t>
  </si>
  <si>
    <t>SAS_ComIf_SetCOMCallCounter</t>
  </si>
  <si>
    <t>SAS_ComIf_SetComSignalDefaults</t>
  </si>
  <si>
    <t>SAS_ComIf_WriteComData</t>
  </si>
  <si>
    <t>SAS_Diag_GetProgramSequenceError</t>
  </si>
  <si>
    <t>SAS_Diag_ResetProgramSequenceCounter</t>
  </si>
  <si>
    <t>SAS_Diag_SetProgramSequenceCounter</t>
  </si>
  <si>
    <t>SAS_HWIf_Delay</t>
  </si>
  <si>
    <t>SAS_HWIf_ExecuteSPI</t>
  </si>
  <si>
    <t>SAS_HWIf_FillDiagnosticShadow</t>
  </si>
  <si>
    <t>SAS_HWIf_Init</t>
  </si>
  <si>
    <t>SAS_HWIf_InitHallPorts</t>
  </si>
  <si>
    <t>SAS_HWIf_ReadHallData</t>
  </si>
  <si>
    <t>SAS_HWIf_StartTimeout</t>
  </si>
  <si>
    <t>SAS_HWIf_StopTimeout</t>
  </si>
  <si>
    <t>SAS_HWIf_SASMagCoreSW_MarkSyncPulseExecution</t>
  </si>
  <si>
    <t>SAS_HWIf_ExecuteSyncPulse</t>
  </si>
  <si>
    <t>SAS_HWIf_SASMagCoreSW_DelayExpired_Notification</t>
  </si>
  <si>
    <t>SAS_HWIf_SASMagCoreSW_SyncPulseExecution_Notification</t>
  </si>
  <si>
    <t>SAS_Mag_InitAbsoluteAngle</t>
  </si>
  <si>
    <t>SAS_Mag_InitTurn 126</t>
  </si>
  <si>
    <t>SAS_Mag_CaptureAbsoluteAngle</t>
  </si>
  <si>
    <t>SAS_Mag_CalcAbsoluteAngle 170
SAS_Mag_CheckError 152 161 167 172 182
SAS_Mag_CountSWTurn 166
SAS_Mag_ModuleCounter_Set 151 181
SAS_Mag_SensorCaptureHallAngle 160</t>
  </si>
  <si>
    <t>SAS_Mag_DiagCaptureAbsoluteAngle</t>
  </si>
  <si>
    <t>SAS_Mag_CalcAbsoluteAngle 241
SAS_Mag_DiagCaptureSWTurn 226
SAS_Mag_DiagConvertAngle001ToOEM 367
SAS_Mag_Diag_RBRSetValue 236 237 254 256 258 260 275 280 306 359 374
SAS_Mag_Steer_Offset 271</t>
  </si>
  <si>
    <t>3 (10:13)</t>
  </si>
  <si>
    <t>SAS_Mag_CalcAbsoluteAngle</t>
  </si>
  <si>
    <t>SAS_Mag_CheckError 143 168 173
SAS_Mag_Diag_RBRSetValue 166
SAS_Mag_ModuleCounter_Set 142 172
SAS_Mag_ResumeAllInterrupts 175
SAS_Mag_SV_SetSecurityInfo 159 159
SAS_Mag_SuspendAllInterrupts 145
callAlgoRun 161</t>
  </si>
  <si>
    <t>callAlgoRun</t>
  </si>
  <si>
    <t>callAngleAlgo 191
callCheckAngleRange 201
callINLWrapper 197</t>
  </si>
  <si>
    <t>callINLWrapper</t>
  </si>
  <si>
    <t>SAS_Mag_AddINLOffset 234
SAS_Mag_Diag_RBRSetValue 226
SAS_Mag_SV_SetSecurityInfo 223 231 231 237 237
SAS_Mag_abs32 223</t>
  </si>
  <si>
    <t>callCheckAngleRange</t>
  </si>
  <si>
    <t>SAS_Mag_CheckError 263
SAS_Mag_ErrorManager 266 271
SAS_Mag_SV_SetSecurityInfo 258
SAS_Mag_abs32 258</t>
  </si>
  <si>
    <t>callAngleAlgo</t>
  </si>
  <si>
    <t>SAS_Mag_SV_SetSecurityInfo 293 293</t>
  </si>
  <si>
    <t>SAS_Mag_AddINLOffset</t>
  </si>
  <si>
    <t>SAS_Mag_Diag_RBRSetValue 193
SAS_Mag_SV_SetSecurityInfo 161
SAS_Mag_abs32 168
callINLRun 176</t>
  </si>
  <si>
    <t>callINLRun</t>
  </si>
  <si>
    <t>SAS_Mag_ResumeAllInterrupts 229
SAS_Mag_SuspendAllInterrupts 217
callCalcINLOffset 214
callCheckBoundAndClip 220
callFindTableIDX 211</t>
  </si>
  <si>
    <t>callFindTableIDX</t>
  </si>
  <si>
    <t>callCheckBoundAndClip</t>
  </si>
  <si>
    <t>callCalcINLOffset</t>
  </si>
  <si>
    <t>SAS_Mag_InitAqControl</t>
  </si>
  <si>
    <t>callInitAqStageAbsAngleInit 208
callInitAqStageDeinit 187
callInitAqStageInit 201
callInitAqStageWaitReboot 194</t>
  </si>
  <si>
    <t>SAS_Mag_DeInitAqControl</t>
  </si>
  <si>
    <t>SAS_Mag_SensorSensorsDeInit 247</t>
  </si>
  <si>
    <t>SAS_Mag_CaptureAngleData</t>
  </si>
  <si>
    <t>SAS_Mag_CaptureAbsoluteAngle 287
SAS_Mag_CheckError 277 288 297 309
SAS_Mag_CheckPlausibility 296
SAS_Mag_ModuleCounter_Set 276 308
SAS_Mag_SV_SetSecurityInfo 290</t>
  </si>
  <si>
    <t>SAS_Mag_DiagCaptureAngleData</t>
  </si>
  <si>
    <t>SAS_Mag_DiagCaptureAbsoluteAngle 327</t>
  </si>
  <si>
    <t>SAS_Mag_SyncAqControl</t>
  </si>
  <si>
    <t>SAS_Mag_SensorSyncSensors 341</t>
  </si>
  <si>
    <t>SAS_Mag_AqGetSensorErrorState</t>
  </si>
  <si>
    <t>SAS_Mag_SensorGetErrorState 358</t>
  </si>
  <si>
    <t>SAS_Mag_SyncAqControlFinished</t>
  </si>
  <si>
    <t>SAS_Mag_SensorSignalSyncPulseTimeExpired 373</t>
  </si>
  <si>
    <t>SAS_Mag_CheckCalStatus</t>
  </si>
  <si>
    <t>SAS_Mag_AqGetSensorDiagnostics</t>
  </si>
  <si>
    <t>SAS_Mag_SensorGetDiagnosticBits 421</t>
  </si>
  <si>
    <t>SAS_Mag_AqControl_CompareValues</t>
  </si>
  <si>
    <t>SAS_Mag_SensorControl_CompareValues 437</t>
  </si>
  <si>
    <t>callInitAqStageWaitReboot</t>
  </si>
  <si>
    <t>SAS_Mag_RequestStateLevel 450</t>
  </si>
  <si>
    <t>callInitAqStageDeinit</t>
  </si>
  <si>
    <t>SAS_Mag_GetState 485
SAS_Mag_RequestStateLevel 482
SAS_Mag_SensorDiagReboot 509
SAS_Mag_SensorDiagStandby 507
SAS_Mag_SensorSensorsDeInit 488</t>
  </si>
  <si>
    <t>callInitAqStageInit</t>
  </si>
  <si>
    <t>callInitAqStageAbsAngleInit</t>
  </si>
  <si>
    <t>SAS_Mag_Delay_Callback</t>
  </si>
  <si>
    <t>SAS_HWIf_Delay 43</t>
  </si>
  <si>
    <t>SAS_Mag_ReadHallData_Callback</t>
  </si>
  <si>
    <t>SAS_HWIf_ReadHallData 60</t>
  </si>
  <si>
    <t>SAS_Mag_SyncPulse_Callback</t>
  </si>
  <si>
    <t>SAS_HWIf_SASMagCoreSW_MarkSyncPulseExecution 73</t>
  </si>
  <si>
    <t>SAS_Mag_InitHallPorts_Callback</t>
  </si>
  <si>
    <t>SAS_HWIf_InitHallPorts 85</t>
  </si>
  <si>
    <t>SAS_Mag_ErrorManager_Callback</t>
  </si>
  <si>
    <t>SAS_SysIf_SASMagCoreSWErrorManager 100</t>
  </si>
  <si>
    <t>SAS_Mag_SuspendAllInterrupts_Callback</t>
  </si>
  <si>
    <t>SAS_SysIf_SuspendAllInterrupts 113</t>
  </si>
  <si>
    <t>SAS_Mag_ResumeAllInterrupts_Callback</t>
  </si>
  <si>
    <t>SAS_SysIf_ResumeAllInterrupts 126</t>
  </si>
  <si>
    <t>SAS_Mag_Diag_KOSTIA_Response_Callback</t>
  </si>
  <si>
    <t>SAS_Mag_Steer_Offset_Callback</t>
  </si>
  <si>
    <t>SAS_Mag_DiagConvertAngle001ToOEM_Callback</t>
  </si>
  <si>
    <t>SAS_Mag_Delay</t>
  </si>
  <si>
    <t>SAS_Mag_Delay_Callback 41</t>
  </si>
  <si>
    <t>SAS_Mag_ReadHallData</t>
  </si>
  <si>
    <t>SAS_Mag_ReadHallData_Callback 62</t>
  </si>
  <si>
    <t>SAS_Mag_SyncPulse</t>
  </si>
  <si>
    <t>SAS_Mag_SyncPulse_Callback 79</t>
  </si>
  <si>
    <t>SAS_Mag_InitHallPorts</t>
  </si>
  <si>
    <t>SAS_Mag_InitHallPorts_Callback 95</t>
  </si>
  <si>
    <t>SAS_Mag_ErrorManager</t>
  </si>
  <si>
    <t>SAS_Mag_ErrorManager_Callback 114</t>
  </si>
  <si>
    <t>SAS_Mag_SuspendAllInterrupts</t>
  </si>
  <si>
    <t>SAS_Mag_SuspendAllInterrupts_Callback 130</t>
  </si>
  <si>
    <t>SAS_Mag_ResumeAllInterrupts</t>
  </si>
  <si>
    <t>SAS_Mag_ResumeAllInterrupts_Callback 146</t>
  </si>
  <si>
    <t>SAS_Mag_Diag_KOSTIA_Response</t>
  </si>
  <si>
    <t>SAS_Mag_Steer_Offset</t>
  </si>
  <si>
    <t>SAS_Mag_DiagConvertAngle001ToOEM</t>
  </si>
  <si>
    <t>SAS_Mag_StateInit</t>
  </si>
  <si>
    <t>statemachine</t>
  </si>
  <si>
    <t>SAS_Mag_CoreControl_Run</t>
  </si>
  <si>
    <t>stateRun</t>
  </si>
  <si>
    <t>SAS_Mag_RequestDiagExit</t>
  </si>
  <si>
    <t>SAS_Mag_RequestDiagState</t>
  </si>
  <si>
    <t>SAS_Mag_RequestRunState</t>
  </si>
  <si>
    <t>SAS_Mag_RequestStateLevel</t>
  </si>
  <si>
    <t>SAS_Mag_RequestInitState</t>
  </si>
  <si>
    <t>SAS_Mag_RequestExceptionState</t>
  </si>
  <si>
    <t>SAS_Mag_GetState</t>
  </si>
  <si>
    <t>SAS_Mag_PublishAbsAngle</t>
  </si>
  <si>
    <t>SAS_Mag_PublishState</t>
  </si>
  <si>
    <t>service_req_InitReq</t>
  </si>
  <si>
    <t>service_req_RunReq</t>
  </si>
  <si>
    <t>service_req_DiagReq</t>
  </si>
  <si>
    <t>service_req</t>
  </si>
  <si>
    <t>SAS_Mag_PublishCompareValues</t>
  </si>
  <si>
    <t>SAS_Mag_PreCyclicCheck</t>
  </si>
  <si>
    <t>SAS_Mag_Check_ShadowEEPROM_CRC 95
SAS_Mag_GetState 90
SAS_Mag_SetError 98</t>
  </si>
  <si>
    <t>SAS_Mag_ModuleCounter_Set</t>
  </si>
  <si>
    <t>SAS_Mag_ErrorManager 138 157
SAS_Mag_GetState 122
SAS_Mag_SetError 154</t>
  </si>
  <si>
    <t>4 (5:9)</t>
  </si>
  <si>
    <t>SAS_Mag_CompareModuleCounter_Set</t>
  </si>
  <si>
    <t>SAS_Mag_ErrorManager 228
SAS_Mag_GetState 195
SAS_Mag_SetError 225</t>
  </si>
  <si>
    <t>SAS_Mag_ModuleCounter_GetInfo</t>
  </si>
  <si>
    <t>SAS_Mag_ModuleCounter_Reset</t>
  </si>
  <si>
    <t>SAS_Mag_SetModuleCounterInvalid</t>
  </si>
  <si>
    <t>diag_writeReqInternalKostiaMsgBuffer</t>
  </si>
  <si>
    <t>SAS_Mag_Diag_Init</t>
  </si>
  <si>
    <t>SAS_Mag_Diag_Run</t>
  </si>
  <si>
    <t>SAS_Mag_Diag_Request</t>
  </si>
  <si>
    <t>evalDiagReq_InitRBR</t>
  </si>
  <si>
    <t>evalDiagReq_ControlRBR</t>
  </si>
  <si>
    <t>diag_RBRService</t>
  </si>
  <si>
    <t>1 (9:10)</t>
  </si>
  <si>
    <t>SAS_Mag_Diag_RBRSetValue</t>
  </si>
  <si>
    <t>0 (19:19)</t>
  </si>
  <si>
    <t>SAS_Mag_Diag_RBRBufferFill</t>
  </si>
  <si>
    <t>diag_LocalFunc</t>
  </si>
  <si>
    <t>diag_PageMemoryRead</t>
  </si>
  <si>
    <t>diag_PageMemoryWrite</t>
  </si>
  <si>
    <t>diag_MLXReadMemory</t>
  </si>
  <si>
    <t>diag_MLXWriteEEPROM</t>
  </si>
  <si>
    <t>diag_MLXDiagDetails</t>
  </si>
  <si>
    <t>diag_MLXLoadCmpConfig</t>
  </si>
  <si>
    <t>evaluateMLXEEPROMWriteResponse</t>
  </si>
  <si>
    <t>callFillRBRPage03</t>
  </si>
  <si>
    <t>callFillRBRPage04</t>
  </si>
  <si>
    <t>callFillRBRPage06</t>
  </si>
  <si>
    <t>callFillRBRPage07</t>
  </si>
  <si>
    <t>callSendRBRPage08</t>
  </si>
  <si>
    <t>callRBRSetValueCmpSPIAngleMLX1AbsAngleDelta</t>
  </si>
  <si>
    <t>callRBRPageRunner</t>
  </si>
  <si>
    <t>callMemReadPageInfo</t>
  </si>
  <si>
    <t>callMemReadPageMLX</t>
  </si>
  <si>
    <t>callAdjustMemReadPageMLXParams</t>
  </si>
  <si>
    <t>6 (6:12)</t>
  </si>
  <si>
    <t>callMemReadPageInfoCalStat</t>
  </si>
  <si>
    <t>callMemReadPageInfoVersInf</t>
  </si>
  <si>
    <t>callMemReadPageInfoDiagDet</t>
  </si>
  <si>
    <t>callAdjustMemWritePageMLXParams</t>
  </si>
  <si>
    <t>callWriteMLXMemOdd</t>
  </si>
  <si>
    <t>callWriteMLXMemEven</t>
  </si>
  <si>
    <t>2 (11:13)</t>
  </si>
  <si>
    <t>3 (2:5)</t>
  </si>
  <si>
    <t>callRBRMessageSend</t>
  </si>
  <si>
    <t>call_diag_MLXWriteCmpEEPROM_stage_builddata</t>
  </si>
  <si>
    <t>call_diag_MLXWriteCmpEEPROM_stage_init</t>
  </si>
  <si>
    <t>diag_writeCmpEEPROMBuffer</t>
  </si>
  <si>
    <t>callMapMLXCmpEEPROMBuffer</t>
  </si>
  <si>
    <t>call_diag_MLXWriteCmpEEPROM_stage_writedataandcheck</t>
  </si>
  <si>
    <t>diag_MLXWriteCmpEEPROM</t>
  </si>
  <si>
    <t>evalDiagReq_ReadPageMemory</t>
  </si>
  <si>
    <t>evalDiagReq_WritePageMemory</t>
  </si>
  <si>
    <t>evalDiagReq_WritePageMemoryLongFrame</t>
  </si>
  <si>
    <t>SAS_Mag_SetError</t>
  </si>
  <si>
    <t>SAS_Mag_Corrupt_ShadowEEPROM 147
SAS_Mag_GetState 116
SAS_Mag_RequestExceptionState 135 140
getExceptionLevel 125 127</t>
  </si>
  <si>
    <t>SAS_Mag_GetError</t>
  </si>
  <si>
    <t>SAS_Mag_GetErrorInfo</t>
  </si>
  <si>
    <t>SAS_Mag_ErrorHandler_Init</t>
  </si>
  <si>
    <t>SAS_Mag_GetError 249
SAS_Mag_GetState 233
SAS_Mag_RequestExceptionState 250
getExceptionLevel 236</t>
  </si>
  <si>
    <t>SAS_Mag_CheckError</t>
  </si>
  <si>
    <t>SAS_Mag_SetError 285</t>
  </si>
  <si>
    <t>SAS_Mag_SV_SetSecurityInfo</t>
  </si>
  <si>
    <t>SAS_Mag_Corrupt_ShadowEEPROM 312
SAS_Mag_ErrorManager 321
SAS_Mag_GetError 309
SAS_Mag_SetError 320</t>
  </si>
  <si>
    <t>SAS_Mag_SV_GetSecurityInfo</t>
  </si>
  <si>
    <t>getExceptionLevel</t>
  </si>
  <si>
    <t>SAS_Mag_Init</t>
  </si>
  <si>
    <t>SAS_Mag_Diag_Init 50
SAS_Mag_StateInit 47</t>
  </si>
  <si>
    <t>SAS_Mag_Init_Run</t>
  </si>
  <si>
    <t>SAS_Mag_CheckError 73 82 86
SAS_Mag_Check_ShadowEEPROM_CRC 81
SAS_Mag_ErrorHandler_Init 72
SAS_Mag_InitAqControl 85
SAS_Mag_ModuleCounter_Reset 95</t>
  </si>
  <si>
    <t>SAS_Mag_GetAbsAngle</t>
  </si>
  <si>
    <t>SAS_Mag_PublishAbsAngle 51</t>
  </si>
  <si>
    <t>SAS_Mag_RequestState</t>
  </si>
  <si>
    <t>SAS_Mag_PublishState 74
SAS_Mag_RequestExceptionState 98
SAS_Mag_RequestInitState 86
SAS_Mag_RequestRunState 92</t>
  </si>
  <si>
    <t>SAS_Mag_GetCurrentState</t>
  </si>
  <si>
    <t>SAS_Mag_PublishState 128</t>
  </si>
  <si>
    <t>SAS_Mag_SynchronizeSensors</t>
  </si>
  <si>
    <t>SAS_Mag_SyncAqControl 141</t>
  </si>
  <si>
    <t>SAS_Mag_Task</t>
  </si>
  <si>
    <t>SAS_Mag_CoreControl_Run 155</t>
  </si>
  <si>
    <t>SAS_Mag_ReadErrorStatus</t>
  </si>
  <si>
    <t>SAS_Mag_GetError 170</t>
  </si>
  <si>
    <t>SAS_Mag_SignalSyncPulseTimeExpired</t>
  </si>
  <si>
    <t>SAS_Mag_SyncAqControlFinished 184</t>
  </si>
  <si>
    <t>SAS_Mag_GetHallErrorState</t>
  </si>
  <si>
    <t>SAS_Mag_AqGetSensorErrorState 200</t>
  </si>
  <si>
    <t>SAS_Mag_Diag_KostiaRequest</t>
  </si>
  <si>
    <t>SAS_Mag_Diag_Request 219</t>
  </si>
  <si>
    <t>SAS_Mag_GetCalStatus</t>
  </si>
  <si>
    <t>SAS_Mag_CheckCalStatus 233</t>
  </si>
  <si>
    <t>SAS_Mag_GetHallDiagnostics</t>
  </si>
  <si>
    <t>SAS_Mag_AqGetSensorDiagnostics 248</t>
  </si>
  <si>
    <t>SAS_Mag_GetSVError</t>
  </si>
  <si>
    <t>SAS_Mag_SV_GetSecurityInfo 264</t>
  </si>
  <si>
    <t>SAS_Mag_GetMCError</t>
  </si>
  <si>
    <t>SAS_Mag_ModuleCounter_GetInfo 278</t>
  </si>
  <si>
    <t>SAS_Mag_ReadErrorStatusLocation</t>
  </si>
  <si>
    <t>SAS_Mag_GetErrorInfo 294</t>
  </si>
  <si>
    <t>SAS_Mag_CompleteMessage</t>
  </si>
  <si>
    <t>SAS_Mag_PublishCompareValues 306</t>
  </si>
  <si>
    <t>SAS_Mag_InitPlausibility</t>
  </si>
  <si>
    <t>SAS_Mag_CheckPlausibility</t>
  </si>
  <si>
    <t>SAS_Mag_CheckError 154 162 178 182 199
SAS_Mag_ErrorManager 164
SAS_Mag_ModuleCounter_Set 153 198
SAS_Mag_SV_SetSecurityInfo 160 185 185 186 186 189
callCheckPrediction 177
callCheckStepsize 181</t>
  </si>
  <si>
    <t>callCheckStepsize</t>
  </si>
  <si>
    <t>SAS_Mag_CheckError 260 296
SAS_Mag_ErrorManager 244 254 266 285
SAS_Mag_SV_SetSecurityInfo 229 229 235 235 273 281
SAS_Mag_abs32 229 229 237</t>
  </si>
  <si>
    <t>callCheckPrediction</t>
  </si>
  <si>
    <t>SAS_Mag_CheckError 367 404
SAS_Mag_ErrorManager 352 362 370 393
SAS_Mag_SV_SetSecurityInfo 327 327 327 333 333 337 337 341 344 357 357 382 389
SAS_Mag_abs32 327 327 327 357</t>
  </si>
  <si>
    <t>SAS_Mag_SensorCaptureHallAngle</t>
  </si>
  <si>
    <t>SAS_Mag_CheckError 150 181 202 218 228 247 248 266
SAS_Mag_MLX90363_CaptureHallAngle 215 244
SAS_Mag_MLX90363_InitializeHallPorts 154
SAS_Mag_MLX90363_ReadHallAngle 170 178 192 199
SAS_Mag_ModuleCounter_Set 149 265
callCheckSensorReferenceDiagnostic 225
setHallErrorState 237 251</t>
  </si>
  <si>
    <t>SAS_Mag_SensorGetErrorState</t>
  </si>
  <si>
    <t>SAS_Mag_SensorSensorsInit</t>
  </si>
  <si>
    <t>SAS_Mag_MLX90363_Init 328</t>
  </si>
  <si>
    <t>SAS_Mag_SensorSetCompareMode</t>
  </si>
  <si>
    <t>SAS_Mag_MLX90363_EnableExtendedCompare 358
setHallErrorState 361</t>
  </si>
  <si>
    <t>SAS_Mag_SensorSensorsDeInit</t>
  </si>
  <si>
    <t>SAS_Mag_MLX90363_DeInit 392</t>
  </si>
  <si>
    <t>SAS_Mag_SensorSyncSensors</t>
  </si>
  <si>
    <t>SAS_Mag_MLX90363_FireSyncPulse 406</t>
  </si>
  <si>
    <t>SAS_Mag_SensorSignalSyncPulseTimeExpired</t>
  </si>
  <si>
    <t>SAS_Mag_MLX90363_SignalSyncPulseTimeExpired 420</t>
  </si>
  <si>
    <t>SAS_Mag_SensorDiagReadSensors</t>
  </si>
  <si>
    <t>SAS_Mag_MLX90363_GetHWData 456
SAS_Mag_MLX90363_ReadRegular 446 448</t>
  </si>
  <si>
    <t>SAS_Mag_SensorDiagReadRawMessagesAndDiagnosticDetails</t>
  </si>
  <si>
    <t>SAS_Mag_MLX90363_GetHWData 504 505 531 532
SAS_Mag_MLX90363_ReadRegularAndDiagnosticDetails 494 496 515 523</t>
  </si>
  <si>
    <t>1 (7:8)</t>
  </si>
  <si>
    <t>SAS_Mag_SensorDiagReadHallAngles</t>
  </si>
  <si>
    <t>SAS_Mag_MLX90363_CaptureHallAngle 582 583
SAS_Mag_SensorDiagReadSensors 577</t>
  </si>
  <si>
    <t>SAS_Mag_SensorDiagMemoryRead</t>
  </si>
  <si>
    <t>SAS_Mag_MLX90363_MemoryRead 631</t>
  </si>
  <si>
    <t>SAS_Mag_SensorDiagEEPROMWrite</t>
  </si>
  <si>
    <t>SAS_Mag_MLX90363_EEPROMWrite 663</t>
  </si>
  <si>
    <t>SAS_Mag_SensorDiagGetEEPROMWriteStatus</t>
  </si>
  <si>
    <t>SAS_Mag_MLX90363_GetEEPROMWriteStatus 693</t>
  </si>
  <si>
    <t>SAS_Mag_SensorDiagReboot</t>
  </si>
  <si>
    <t>SAS_Mag_MLX90363_Reboot 713 716</t>
  </si>
  <si>
    <t>SAS_Mag_SensorDiagStandby</t>
  </si>
  <si>
    <t>SAS_Mag_MLX90363_Standby 742 745</t>
  </si>
  <si>
    <t>SAS_Mag_SensorDiagGetRebootStatus</t>
  </si>
  <si>
    <t>SAS_Mag_MLX90363_CheckReboot 772 775</t>
  </si>
  <si>
    <t>SAS_Mag_SensorDiagnosticDetails</t>
  </si>
  <si>
    <t>SAS_Mag_MLX90363_DiagnosticsDetails 814 815</t>
  </si>
  <si>
    <t>SAS_Mag_SensorSensorsStopSync</t>
  </si>
  <si>
    <t>SAS_Mag_MLX90363_StopSyncPulse 836</t>
  </si>
  <si>
    <t>SAS_Mag_SensorGetDiagnosticBits</t>
  </si>
  <si>
    <t>SAS_Mag_MLX90363_GetDiagnosticBits 859 865</t>
  </si>
  <si>
    <t>setHallErrorState</t>
  </si>
  <si>
    <t>SAS_Mag_SensorControl_CompareValues</t>
  </si>
  <si>
    <t>SAS_Mag_CheckError 930 963 976
SAS_Mag_CompareModuleCounter_Set 929 975
SAS_Mag_MLX90363_ExtendedCompareResults 933
setHallErrorState 972</t>
  </si>
  <si>
    <t>callCheckSensorReferenceDiagnostic</t>
  </si>
  <si>
    <t>SAS_Mag_CheckError 1077
SAS_Mag_ErrorManager 1041 1042
SAS_Mag_MLX90363_DiagnosticsDetails 1069</t>
  </si>
  <si>
    <t>SAS_Mag_MLX90363_Init</t>
  </si>
  <si>
    <t>7 (7:14)</t>
  </si>
  <si>
    <t>SAS_Mag_MLX90363_DeInit</t>
  </si>
  <si>
    <t>SAS_Mag_MLX90363_Reboot</t>
  </si>
  <si>
    <t>SAS_Mag_MLX90363_CheckReboot</t>
  </si>
  <si>
    <t>SAS_Mag_MLX90363_Standby</t>
  </si>
  <si>
    <t>SAS_Mag_MLX90363_ReadHallAngle</t>
  </si>
  <si>
    <t>7 (6:13)</t>
  </si>
  <si>
    <t>SAS_Mag_MLX90363_ReadRegular</t>
  </si>
  <si>
    <t>SAS_Mag_MLX90363_ReadRegularAndDiagnosticDetails</t>
  </si>
  <si>
    <t>5 (9:14)</t>
  </si>
  <si>
    <t>SAS_Mag_MLX90363_CaptureHallAngle</t>
  </si>
  <si>
    <t>SAS_Mag_MLX90363_ExitCompare</t>
  </si>
  <si>
    <t>SAS_Mag_MLX90363_MemoryRead</t>
  </si>
  <si>
    <t>SAS_Mag_MLX90363_EEPROMWrite</t>
  </si>
  <si>
    <t>SAS_Mag_MLX90363_GetEEPROMWriteStatus</t>
  </si>
  <si>
    <t>SAS_Mag_MLX90363_SignalSyncPulseTimeExpired</t>
  </si>
  <si>
    <t>SAS_Mag_MLX90363_FireSyncPulse</t>
  </si>
  <si>
    <t>SAS_Mag_MLX90363_GetHWData</t>
  </si>
  <si>
    <t>SAS_Mag_MLX90363_DiagnosticsDetails</t>
  </si>
  <si>
    <t>4 (7:11)</t>
  </si>
  <si>
    <t>SAS_Mag_MLX90363_StopSyncPulse</t>
  </si>
  <si>
    <t>SAS_Mag_MLX90363_GetDiagnosticBits</t>
  </si>
  <si>
    <t>MLX90363_NOPCommand</t>
  </si>
  <si>
    <t>MLX90363_GET2Command</t>
  </si>
  <si>
    <t>MLX90363_GET2CaptureCommand</t>
  </si>
  <si>
    <t>MLX90363_TransportMessage</t>
  </si>
  <si>
    <t>MLX90363_TransportMessageNoCRC</t>
  </si>
  <si>
    <t>MLX90363_CheckRollCounter</t>
  </si>
  <si>
    <t>MLX90363_InterpreteErrorMessage</t>
  </si>
  <si>
    <t>MLX90363_InterpreteDiagnosticFault</t>
  </si>
  <si>
    <t>MLX90363_CheckFailsafeError</t>
  </si>
  <si>
    <t>MLX90363_DiagDetailsCommand</t>
  </si>
  <si>
    <t>MLX90363_Delay</t>
  </si>
  <si>
    <t>SAS_Mag_MLX90363_InitializeHallPorts</t>
  </si>
  <si>
    <t>SAS_Mag_MLX90363_EnableExtendedCompare</t>
  </si>
  <si>
    <t>SAS_Mag_MLX90363_ExtendedCompareResults</t>
  </si>
  <si>
    <t>handleHallError</t>
  </si>
  <si>
    <t>handleFSMERC3HallError</t>
  </si>
  <si>
    <t>callHallAngleComSequence</t>
  </si>
  <si>
    <t>callApplyHallOffset</t>
  </si>
  <si>
    <t>callValidateMLXAddress</t>
  </si>
  <si>
    <t>callEEPROMWriteOrder</t>
  </si>
  <si>
    <t>callCheckExtCmpRes1Msg</t>
  </si>
  <si>
    <t>callCheckExtCmpRes2Msg</t>
  </si>
  <si>
    <t>callConvSteerOffset001ToS12</t>
  </si>
  <si>
    <t>callPrepareEnableExtCmpMsg</t>
  </si>
  <si>
    <t>callDiagDebouncer</t>
  </si>
  <si>
    <t>CheckSyncPulseDelayExpired</t>
  </si>
  <si>
    <t>checkProtectionCrc16</t>
  </si>
  <si>
    <t>SAS_Mag_Calculate_CRC16 94
SAS_Mag_ErrorManager 103 112
SAS_Mag_GetState 101</t>
  </si>
  <si>
    <t>checkProtectionCrc8C2</t>
  </si>
  <si>
    <t>SAS_Mag_Calculate_CRC8_C2 134
SAS_Mag_ErrorManager 143 152
SAS_Mag_GetState 141</t>
  </si>
  <si>
    <t>SAS_Mag_Check_ShadowEEPROM_CRC</t>
  </si>
  <si>
    <t>SAS_Mag_CheckError 185 192 199 207 215 224
checkProtectionCrc16 182 189 196 204
checkProtectionCrc8C2 212 221</t>
  </si>
  <si>
    <t>SAS_Mag_Corrupt_ShadowEEPROM</t>
  </si>
  <si>
    <t>SAS_Mag_Calculate_CRC16 242 243 244</t>
  </si>
  <si>
    <t>SAS_Mag_Round</t>
  </si>
  <si>
    <t>SAS_Mag_Calculate_CRC16</t>
  </si>
  <si>
    <t>SAS_Mag_Calculate_CRC8</t>
  </si>
  <si>
    <t>SAS_Mag_Calculate_CRC8_C2</t>
  </si>
  <si>
    <t>SAS_Mag_abs16</t>
  </si>
  <si>
    <t>SAS_Mag_abs32</t>
  </si>
  <si>
    <t>SAS_Mag_InitTurn</t>
  </si>
  <si>
    <t>SAS_Mag_CheckError 230 245 257
SAS_Mag_ErrorManager 235
SAS_Mag_GetState 242
SAS_Mag_SV_SetSecurityInfo 225 225 237 237
SAS_Mag_SensorCaptureHallAngle 219
SAS_Mag_SensorSetCompareMode 244
callCalcSWTurns 229</t>
  </si>
  <si>
    <t>SAS_Mag_CountSWTurn</t>
  </si>
  <si>
    <t>SAS_Mag_CheckError 284 369 377 431 451
SAS_Mag_ErrorManager 372 380 426 434
SAS_Mag_ModuleCounter_Set 283 449
SAS_Mag_SV_SetSecurityInfo 291 300 300 300 304 304 310 315 332 356 375 398 398 409 409
SAS_Mag_abs16 398 409</t>
  </si>
  <si>
    <t>4 (10:14)</t>
  </si>
  <si>
    <t>SAS_Mag_DiagCaptureSWTurn</t>
  </si>
  <si>
    <t>SAS_Mag_SensorDiagReadHallAngles 472
calcSWTurn_CTRL 482
calcSWTurn_REF 479</t>
  </si>
  <si>
    <t>calcSWTurn_REF</t>
  </si>
  <si>
    <t>SAS_Mag_CheckError 531 541
SAS_Mag_ErrorManager 534 544
SAS_Mag_SV_SetSecurityInfo 514 514 538
SAS_Mag_SetModuleCounterInvalid 522
callTurnAlgo 519</t>
  </si>
  <si>
    <t>calcSWTurn_CTRL</t>
  </si>
  <si>
    <t>SAS_Mag_CheckError 656 664 673
SAS_Mag_ErrorManager 659 666 676
SAS_Mag_Round 648
SAS_Mag_SV_SetSecurityInfo 593 593 607 622 670
SAS_Mag_SetModuleCounterInvalid 604
callTurnAlgo 597</t>
  </si>
  <si>
    <t>callTurnAlgo</t>
  </si>
  <si>
    <t>SAS_Mag_Round 756 757
SAS_Mag_SV_SetSecurityInfo 724 724 749 753</t>
  </si>
  <si>
    <t>callCalcSWTurns</t>
  </si>
  <si>
    <t>SAS_Mag_CheckError 807 812
calcSWTurn_CTRL 810
calcSWTurn_REF 805</t>
  </si>
  <si>
    <t>SAS_Mag_GetVersionInfo</t>
  </si>
  <si>
    <t>SAS_Main_CheckComparatorResult</t>
  </si>
  <si>
    <t>SAS_Main_CheckSystemStateAndVersions</t>
  </si>
  <si>
    <t>SAS_Main_ExecuteSignalCalculation</t>
  </si>
  <si>
    <t>SAS_Main_InitSensorCore</t>
  </si>
  <si>
    <t>SAS_Main_InitializeSASMagCoreSW</t>
  </si>
  <si>
    <t>SAS_Main_Operation</t>
  </si>
  <si>
    <t>SAS_Main_PowerOnInit</t>
  </si>
  <si>
    <t>SAS_Main_Run</t>
  </si>
  <si>
    <t>SAS_ShwMgr_InitShadows</t>
  </si>
  <si>
    <t>SAS_ShwMgr_IsAllSASShwsIdle</t>
  </si>
  <si>
    <t>SAS_ShwMgr_IsMLXRawDataShwIdle</t>
  </si>
  <si>
    <t>SAS_ShwMgr_WriteDiagMLXRawTable</t>
  </si>
  <si>
    <t>SAS_SMCIf_CalcSAInternalInitialization</t>
  </si>
  <si>
    <t>SAS_SMCIf_CheckHallOffset</t>
  </si>
  <si>
    <t>SAS_SMCIf_CheckInitializationAndAngleRange</t>
  </si>
  <si>
    <t>SAS_SMCIf_CheckRunState</t>
  </si>
  <si>
    <t>SAS_SMCIf_CheckSAInternalInitialization</t>
  </si>
  <si>
    <t>SAS_SMCIf_ExecuteSASMagCoreSW</t>
  </si>
  <si>
    <t>SAS_SMCIf_GetSAInternal</t>
  </si>
  <si>
    <t>SAS_SMCIf_InitSensorCore</t>
  </si>
  <si>
    <t>SAS_SMCIf_IsSAInternalInitialized</t>
  </si>
  <si>
    <t>SAS_SMCIf_PrepareSA</t>
  </si>
  <si>
    <t>SAS_SMCIf_ResetSAInternalInitialization</t>
  </si>
  <si>
    <t>SAS_SMCIf_RestartSAInternalInitialization</t>
  </si>
  <si>
    <t>SAS_SMCIf_TargetInitState</t>
  </si>
  <si>
    <t>SAS_SMCIf_TargetRunState</t>
  </si>
  <si>
    <t>SAS_Status_CheckStateAsyncToSync</t>
  </si>
  <si>
    <t>SAS_Status_ComputeCl15Status</t>
  </si>
  <si>
    <t>SAS_Status_ComputeSteeringAngleMsgStatus</t>
  </si>
  <si>
    <t>SAS_Status_ComputeSyncState</t>
  </si>
  <si>
    <t>SAS_Status_DecrementErrorHoldTimer</t>
  </si>
  <si>
    <t>SAS_Status_GetSASTaskState</t>
  </si>
  <si>
    <t>SAS_Status_GetStateOperationStatus</t>
  </si>
  <si>
    <t>SAS_Status_GetSteeringAngleMsgStatus</t>
  </si>
  <si>
    <t>SAS_Status_IsOperationState2InitSensorCoreStateTransition</t>
  </si>
  <si>
    <t>SAS_Status_MonitorMinimumErrorHoldTime</t>
  </si>
  <si>
    <t>SAS_Status_SetStateInitSensorCoreStatus</t>
  </si>
  <si>
    <t>SAS_Status_SetStateOperationStatus</t>
  </si>
  <si>
    <t>SAS_Status_SetStatePowerOn</t>
  </si>
  <si>
    <t>SAS_Status_SetStatePowerOnStatus</t>
  </si>
  <si>
    <t>SAS_Status_SetStateToInitSensorCore</t>
  </si>
  <si>
    <t>SAS_SysIf_ComTriggerSAPreTransmit</t>
  </si>
  <si>
    <t>SAS_SysIf_CopyVehicleCommunicationData</t>
  </si>
  <si>
    <t>SAS_SysIf_DiagConvertAngle001ToOEM</t>
  </si>
  <si>
    <t>SAS_SysIf_FillDiagMLXRawTable</t>
  </si>
  <si>
    <t>5 (2:7)</t>
  </si>
  <si>
    <t>SAS_SysIf_GetClampStatus</t>
  </si>
  <si>
    <t>SAS_SysIf_GetDiagnostic</t>
  </si>
  <si>
    <t>SAS_SysIf_GetIsErrorSet</t>
  </si>
  <si>
    <t>SAS_SysIf_GetSAVelocityMax</t>
  </si>
  <si>
    <t>SAS_SysIf_ResetIsErrorSet</t>
  </si>
  <si>
    <t>SAS_SysIf_ResumeAllInterrupts</t>
  </si>
  <si>
    <t>SAS_SysIf_SASMagCoreSWErrorManager</t>
  </si>
  <si>
    <t>SAS_SysIf_SetError</t>
  </si>
  <si>
    <t>SAS_SysIf_SetIsErrorSet</t>
  </si>
  <si>
    <t>SAS_SysIf_SuspendAllInterrupts</t>
  </si>
  <si>
    <t>SBWP_MainFunction</t>
  </si>
  <si>
    <t>SBWP_P1PositionDetection</t>
  </si>
  <si>
    <t>SBWP_P2PositionDetection</t>
  </si>
  <si>
    <t>SBWP_ResultingPositionDetection</t>
  </si>
  <si>
    <t>SBWP_DebounceErrors</t>
  </si>
  <si>
    <t>SBWP_HandleOutputMode</t>
  </si>
  <si>
    <t>SBWP_SetUserMode</t>
  </si>
  <si>
    <t>SBWP_StuckButtonDetection</t>
  </si>
  <si>
    <t>SBWP_DetermineBusSignal</t>
  </si>
  <si>
    <t>SBWP_FailureManagement</t>
  </si>
  <si>
    <t>SBWP_GetUserMode</t>
  </si>
  <si>
    <t>SBWP_HandleParkButtonExtension</t>
  </si>
  <si>
    <t>1 (18:19)</t>
  </si>
  <si>
    <t>SBWP_RequestDiagInfo</t>
  </si>
  <si>
    <t>SBWP_RequestKostiaInfo</t>
  </si>
  <si>
    <t>SBWP_ResetPButtonExtension</t>
  </si>
  <si>
    <t>StwGw_App_Main</t>
  </si>
  <si>
    <t>StwGw_GetHMSWData</t>
  </si>
  <si>
    <t>StwGw_Init</t>
  </si>
  <si>
    <t>StwGw_InitLRGW_SWSP</t>
  </si>
  <si>
    <t>StwGw_RecvStwData</t>
  </si>
  <si>
    <t>StwGw_Reset_ReceivedStwData</t>
  </si>
  <si>
    <t>StwGw_SendStwData</t>
  </si>
  <si>
    <t>StwGw_App_Cbk_Com_Grp_SBW_Rq_SWSP_Pr2</t>
  </si>
  <si>
    <t>StwGw_App_Cbk_Com_StW_Temp</t>
  </si>
  <si>
    <t>StwGw_App_TOut_Com_Grp_SBW_Rq_SWSP_Pr2</t>
  </si>
  <si>
    <t>StwGw_App_TOut_Com_StW_Temp</t>
  </si>
  <si>
    <t>StwGw_App_ResetFrameStatus</t>
  </si>
  <si>
    <t>StwGw_App_GetFrameStatus</t>
  </si>
  <si>
    <t>SyncMgr_FR_CycleStart</t>
  </si>
  <si>
    <t>SyncMgr_FR_CycleStartTimeout</t>
  </si>
  <si>
    <t>SyncMgr_GetSyncState</t>
  </si>
  <si>
    <t>SyncMgr_PostSyncTasks</t>
  </si>
  <si>
    <t>SyncMgr_PreSyncTasks</t>
  </si>
  <si>
    <t>SyncMgr_SyncInit</t>
  </si>
  <si>
    <t>SyncMgr_SyncInitTimer</t>
  </si>
  <si>
    <t>SyncMgr_SyncMain</t>
  </si>
  <si>
    <t>SyncMgr_SyncStopTaskSchedule</t>
  </si>
  <si>
    <t>SyncMgr_SyncTasks</t>
  </si>
  <si>
    <t>TWS_MainFunction</t>
  </si>
  <si>
    <t>TWS_PositionDetection</t>
  </si>
  <si>
    <t>TWS_DebounceErrors</t>
  </si>
  <si>
    <t>TWS_HandleOutputMode</t>
  </si>
  <si>
    <t>TWS_StuckButtonDetection</t>
  </si>
  <si>
    <t>TWS_DetermineBusSignal</t>
  </si>
  <si>
    <t>TWS_FailureManagement</t>
  </si>
  <si>
    <t>TWS_RequestDiagInfo</t>
  </si>
  <si>
    <t>TWS_RequestKostiaInfo</t>
  </si>
  <si>
    <t>VoltMon_GetChannelStatus</t>
  </si>
  <si>
    <t>VoltMon_Init</t>
  </si>
  <si>
    <t>VoltMon_Task</t>
  </si>
  <si>
    <t>VoltMon_UpdateChannelStatus</t>
  </si>
  <si>
    <t>VoltMon_GetInputVoltage</t>
  </si>
  <si>
    <t>VoltMon_IsInputVoltageValid</t>
  </si>
  <si>
    <t>VoltMon_GetVersionInfo</t>
  </si>
  <si>
    <t>MISRA-C:2004 Rule 03.04 Ergebnis</t>
  </si>
  <si>
    <t>MISRA-C:2004 Rule 08.07 Ergebnis</t>
  </si>
  <si>
    <t>MISRA-C:2004 Rule 10.01 Ergebnis</t>
  </si>
  <si>
    <t>MISRA-C:2004 Rule 10.06 Ergebnis</t>
  </si>
  <si>
    <t>MISRA-C:2004 Rule 11.03 Ergebnis</t>
  </si>
  <si>
    <t>MISRA-C:2004 Rule 11.04 Ergebnis</t>
  </si>
  <si>
    <t>MISRA-C:2004 Rule 12.10 Ergebnis</t>
  </si>
  <si>
    <t>MISRA-C:2004 Rule 14.02 Ergebnis</t>
  </si>
  <si>
    <t>MISRA-C:2004 Rule 16.07 Ergebnis</t>
  </si>
  <si>
    <t>MISRA-C:2004 Rule 17.04 Ergebnis</t>
  </si>
  <si>
    <t>MISRA-C:2004 Rule 20.06 Ergebnis</t>
  </si>
  <si>
    <t>553 Ergebnis</t>
  </si>
  <si>
    <t>597 Ergebnis</t>
  </si>
  <si>
    <t>1251 Ergebnis</t>
  </si>
  <si>
    <t>1254 Ergebnis</t>
  </si>
  <si>
    <t>1255 Ergebnis</t>
  </si>
  <si>
    <t>1257 Ergebnis</t>
  </si>
  <si>
    <t>1414 Ergebnis</t>
  </si>
  <si>
    <t>1475 Ergebnis</t>
  </si>
  <si>
    <t>1482 Ergebnis</t>
  </si>
  <si>
    <t>3111 Ergebnis</t>
  </si>
  <si>
    <t>3212 Ergebnis</t>
  </si>
  <si>
    <t>schult38</t>
  </si>
  <si>
    <t>ChassisGw_App_Notification</t>
  </si>
  <si>
    <t>StwGw_App_Notification</t>
  </si>
  <si>
    <t>DcmFbl_Fbl</t>
  </si>
  <si>
    <t>ivanov08</t>
  </si>
  <si>
    <t>IFM_App_Callbacks</t>
  </si>
  <si>
    <t>weber18</t>
  </si>
  <si>
    <t>IFM_App_Config</t>
  </si>
  <si>
    <t>IFM_App_Internal</t>
  </si>
  <si>
    <t>IFM_App_Version</t>
  </si>
  <si>
    <t>IFM_Bitmatrix</t>
  </si>
  <si>
    <t>KostiaComI_Impl</t>
  </si>
  <si>
    <t>dimit008</t>
  </si>
  <si>
    <t>KostiaCom_Impl</t>
  </si>
  <si>
    <t>KostiaCom_Impl_PBcfg</t>
  </si>
  <si>
    <t>Kostia_FR_Interface</t>
  </si>
  <si>
    <t>KTA_ReadPage</t>
  </si>
  <si>
    <t>KTA_Utils</t>
  </si>
  <si>
    <t>KTA_WritePage</t>
  </si>
  <si>
    <t>LKSysHdlr_Addresses</t>
  </si>
  <si>
    <t>LkSysHdlr_EcuM</t>
  </si>
  <si>
    <t>LkSysHdlr_EcuMCbk</t>
  </si>
  <si>
    <t>LkSysHdlr_EelHelper</t>
  </si>
  <si>
    <t>LkSysHdlr_Main</t>
  </si>
  <si>
    <t>LkSysHdlr_Tasks</t>
  </si>
  <si>
    <t>ResetMgr_Cfg</t>
  </si>
  <si>
    <t>ResetMgr_Main</t>
  </si>
  <si>
    <t>SAS_Mag_CallbackFunctions</t>
  </si>
  <si>
    <t>winkho06</t>
  </si>
  <si>
    <t>SAS_Mag_AbsoluteAngle</t>
  </si>
  <si>
    <t>SAS_Mag_AbsoluteAngle_coreAlgo</t>
  </si>
  <si>
    <t>SAS_Mag_AbsoluteAngle_INLalgo</t>
  </si>
  <si>
    <t>SAS_Mag_AqControl</t>
  </si>
  <si>
    <t>SAS_Mag_CallbackHandler</t>
  </si>
  <si>
    <t>SAS_Mag_CoreControl</t>
  </si>
  <si>
    <t>SAS_Mag_CyclicCheck</t>
  </si>
  <si>
    <t>SAS_Mag_Diagnostic</t>
  </si>
  <si>
    <t>SAS_Mag_ErrorHandler</t>
  </si>
  <si>
    <t>SAS_Mag_Global</t>
  </si>
  <si>
    <t>SAS_Mag_Interface</t>
  </si>
  <si>
    <t>SAS_Mag_Plausibility</t>
  </si>
  <si>
    <t>SAS_Mag_SensorControl</t>
  </si>
  <si>
    <t>SAS_Mag_SensorMLX90363</t>
  </si>
  <si>
    <t>SAS_Mag_ShadowEEPROM</t>
  </si>
  <si>
    <t>SAS_Mag_Toolbox</t>
  </si>
  <si>
    <t>SAS_Mag_Turn</t>
  </si>
  <si>
    <t>SAS_Mag_VersNr</t>
  </si>
  <si>
    <t>SyncMgr_SyncManager</t>
  </si>
  <si>
    <t>Appl_Dcm</t>
  </si>
  <si>
    <t>BswM_LCfg</t>
  </si>
  <si>
    <t>CanIf_Lcfg</t>
  </si>
  <si>
    <t>CanIf_PBcfg</t>
  </si>
  <si>
    <t>CanNm_Cfg</t>
  </si>
  <si>
    <t>CanNm_Lcfg</t>
  </si>
  <si>
    <t>CanNm_PBcfg</t>
  </si>
  <si>
    <t>CanSM_Lcfg</t>
  </si>
  <si>
    <t>CanSM_PBcfg</t>
  </si>
  <si>
    <t>CanTp_Cfg</t>
  </si>
  <si>
    <t>CanTp_Lcfg</t>
  </si>
  <si>
    <t>CanTp_PBcfg</t>
  </si>
  <si>
    <t>CanTrcv_30_Tja1041_Cfg</t>
  </si>
  <si>
    <t>Can_Lcfg</t>
  </si>
  <si>
    <t>Can_PBcfg</t>
  </si>
  <si>
    <t>ComM_Lcfg</t>
  </si>
  <si>
    <t>ComM_PBcfg</t>
  </si>
  <si>
    <t>Com_Cfg</t>
  </si>
  <si>
    <t>Com_Lcfg</t>
  </si>
  <si>
    <t>Com_PBcfg</t>
  </si>
  <si>
    <t>dcm_did_0xef00</t>
  </si>
  <si>
    <t>Dcm_Lcfg</t>
  </si>
  <si>
    <t>Dem_Lcfg</t>
  </si>
  <si>
    <t>Dem_PBcfg</t>
  </si>
  <si>
    <t>EcuM_Callout_Stubs</t>
  </si>
  <si>
    <t>EcuM_PBcfg</t>
  </si>
  <si>
    <t>FrIf_Lcfg</t>
  </si>
  <si>
    <t>FrIf_PBcfg</t>
  </si>
  <si>
    <t>FrNm_Cfg</t>
  </si>
  <si>
    <t>FrNm_Lcfg</t>
  </si>
  <si>
    <t>FrNm_PBcfg</t>
  </si>
  <si>
    <t>FrSM_Lcfg</t>
  </si>
  <si>
    <t>FrSM_PBcfg</t>
  </si>
  <si>
    <t>FrTrcv_30_Tja1080_Cfg</t>
  </si>
  <si>
    <t>Fr_Lcfg</t>
  </si>
  <si>
    <t>Fr_PBcfg</t>
  </si>
  <si>
    <t>intvect</t>
  </si>
  <si>
    <t>MemIf_Cfg</t>
  </si>
  <si>
    <t>msg</t>
  </si>
  <si>
    <t>Nm_Cfg</t>
  </si>
  <si>
    <t>Nm_Lcfg</t>
  </si>
  <si>
    <t>NvM_Cfg</t>
  </si>
  <si>
    <t>PduR_Cfg</t>
  </si>
  <si>
    <t>PduR_Lcfg</t>
  </si>
  <si>
    <t>PduR_PBcfg</t>
  </si>
  <si>
    <t>SchM</t>
  </si>
  <si>
    <t>Adc_Lcfg</t>
  </si>
  <si>
    <t>Adc_PBcfg</t>
  </si>
  <si>
    <t>Dio_Lcfg</t>
  </si>
  <si>
    <t>Fee_Cfg</t>
  </si>
  <si>
    <t>Gpt_Lcfg</t>
  </si>
  <si>
    <t>Gpt_PBcfg</t>
  </si>
  <si>
    <t>Icu_Lcfg</t>
  </si>
  <si>
    <t>Icu_PBcfg</t>
  </si>
  <si>
    <t>Mcu_Lcfg</t>
  </si>
  <si>
    <t>Mcu_PBcfg</t>
  </si>
  <si>
    <t>Port_PBcfg</t>
  </si>
  <si>
    <t>Pwm_Lcfg</t>
  </si>
  <si>
    <t>Pwm_PBcfg</t>
  </si>
  <si>
    <t>Spi_Lcfg</t>
  </si>
  <si>
    <t>Spi_PBcfg</t>
  </si>
  <si>
    <t>tcb</t>
  </si>
  <si>
    <t>Tp_Iso10681_Lcfg</t>
  </si>
  <si>
    <t>Tp_Iso10681_PBcfg</t>
  </si>
  <si>
    <t>trustfct</t>
  </si>
  <si>
    <t>v_par</t>
  </si>
  <si>
    <t>IOHWAB_AI_Core</t>
  </si>
  <si>
    <t>IOHWAB_AO_Core</t>
  </si>
  <si>
    <t>IOHWAB_DI_Core</t>
  </si>
  <si>
    <t>IOHWAB_DO_Core</t>
  </si>
  <si>
    <t>IOHWAB_Version</t>
  </si>
  <si>
    <t>IOHWAB_AI_Gen</t>
  </si>
  <si>
    <t>IOHWAB_AO_Gen</t>
  </si>
  <si>
    <t>IOHWAB_DI_Gen</t>
  </si>
  <si>
    <t>IOHWAB_DO_Gen</t>
  </si>
  <si>
    <t>KostiaIO_cfg</t>
  </si>
  <si>
    <t>Rte_IOHWAB_AI</t>
  </si>
  <si>
    <t>Rte_IOHWAB_AO</t>
  </si>
  <si>
    <t>Rte_IOHWAB_DI</t>
  </si>
  <si>
    <t>Rte_IOHWAB_DO</t>
  </si>
  <si>
    <t>IOHWAB_Scheduler</t>
  </si>
  <si>
    <t>MagSensDrv_Cbk</t>
  </si>
  <si>
    <t>MagSensDrvSW_LCfg</t>
  </si>
  <si>
    <t>MagSensDrv_Com</t>
  </si>
  <si>
    <t>MagSensDrv_Diagnostic</t>
  </si>
  <si>
    <t>MagSensDrv_Error</t>
  </si>
  <si>
    <t>MagSensDrv_Internal</t>
  </si>
  <si>
    <t>MagSensDrv_MsgBuilder</t>
  </si>
  <si>
    <t>MagSensDrv_MsgValidator</t>
  </si>
  <si>
    <t>MagSensDrv_Ram</t>
  </si>
  <si>
    <t>MagSensDrv_Safety</t>
  </si>
  <si>
    <t>MagSensDrv_SensIORingBuf</t>
  </si>
  <si>
    <t>MagSensDrv_Seq</t>
  </si>
  <si>
    <t>MagSensDrv_VersNr</t>
  </si>
  <si>
    <t>Bur_Main</t>
  </si>
  <si>
    <t>Crc</t>
  </si>
  <si>
    <t>LkDebounce_Main</t>
  </si>
  <si>
    <t>LkDecode_Main</t>
  </si>
  <si>
    <t>LkSafety_Main</t>
  </si>
  <si>
    <t>LkUtil_Main</t>
  </si>
  <si>
    <t>Appl</t>
  </si>
  <si>
    <t>ALSM_Main</t>
  </si>
  <si>
    <t>funke03</t>
  </si>
  <si>
    <t>ALSM_Cfg</t>
  </si>
  <si>
    <t>ClampMgr_Main</t>
  </si>
  <si>
    <t>DiagMgr_Cfg</t>
  </si>
  <si>
    <t>BSW_IntErr</t>
  </si>
  <si>
    <t>DiagMgr_Dcm_Identification</t>
  </si>
  <si>
    <t>DiagMgr_Dcm_IOControl</t>
  </si>
  <si>
    <t>DiagMgr_Dcm_PresentValues</t>
  </si>
  <si>
    <t>DiagMgr_Dcm_RoutineControl</t>
  </si>
  <si>
    <t>DiagMgr_Dcm_Session</t>
  </si>
  <si>
    <t>DiagMgr_Dcm_StoredData</t>
  </si>
  <si>
    <t>DiagMgr_Diag_App</t>
  </si>
  <si>
    <t>DiagMgr_VIN_App</t>
  </si>
  <si>
    <t>VoltMon_Cfg</t>
  </si>
  <si>
    <t>VoltMon</t>
  </si>
  <si>
    <t>VoltMon_Version</t>
  </si>
  <si>
    <t>VoltMon_Integration</t>
  </si>
  <si>
    <t>FWS_Cfg</t>
  </si>
  <si>
    <t>FWS_Main</t>
  </si>
  <si>
    <t>RWS_Cfg</t>
  </si>
  <si>
    <t>RWS_Main</t>
  </si>
  <si>
    <t>SAS_AngleVelocity</t>
  </si>
  <si>
    <t>SAS_ComIf</t>
  </si>
  <si>
    <t>SAS_Diag</t>
  </si>
  <si>
    <t>SAS_HWIf</t>
  </si>
  <si>
    <t>SAS_Main</t>
  </si>
  <si>
    <t>SAS_ShwMgr</t>
  </si>
  <si>
    <t>SAS_SMCIf</t>
  </si>
  <si>
    <t>SAS_Status</t>
  </si>
  <si>
    <t>SAS_SysIf</t>
  </si>
  <si>
    <t>SAS_Testmode</t>
  </si>
  <si>
    <t>SBWP_Cfg</t>
  </si>
  <si>
    <t>SBWP_Main</t>
  </si>
  <si>
    <t>TWS_Cfg</t>
  </si>
  <si>
    <t>TWS_Main</t>
  </si>
  <si>
    <t>C:\Projekte\DAI\MFA2\P06086_MRSM\Appl_BR_R5\Source\SWC\SensorSWC\LK\TIS\TIS_SDD\TIS_Main.c</t>
  </si>
  <si>
    <t>C:\Projekte\DAI\MFA2\P06086_MRSM\Appl_BR_R5\Source\SWC\SensorSWC\LK\SCAS\SCAS_SDD\SCAS_Main.c</t>
  </si>
  <si>
    <t>C:\Projekte\DAI\MFA2\P06086_MRSM\Appl_BR_R5\Source\SWC\SensorSWC\LK\SBWRND\SBWRND_SDD\SBWRND_Main.c</t>
  </si>
  <si>
    <t>C:\Projekte\DAI\MFA2\P06086_MRSM\Appl_BR_R5\Source\SWC\SensorSWC\LK\SBWP\SBWP_SDD\SBWP_Main.c</t>
  </si>
  <si>
    <t>C:\Projekte\DAI\MFA2\P06086_MRSM\Appl_BR_R5\Source\SWC\SensorSWC\LK\SAS\SAS_SDD\SAS_SMCIf.c</t>
  </si>
  <si>
    <t>C:\Projekte\DAI\MFA2\P06086_MRSM\Appl_BR_R5\Source\SWC\SensorSWC\LK\SAS\SAS_SDD\SAS_Main.c</t>
  </si>
  <si>
    <t>C:\Projekte\DAI\MFA2\P06086_MRSM\Appl_BR_R5\Source\SWC\SensorSWC\LK\SAS\SAS_SDD\SAS_ComIf.c</t>
  </si>
  <si>
    <t>The forceinclude file 'C:/Projekte/DAI/MFA2/P06086_MRSM/Appl_BR_R5/Tools/Qac/globalPragmas.h' is redundant in this translation unit.</t>
  </si>
  <si>
    <t>C:\Projekte\DAI\MFA2\P06086_MRSM\Appl_BR_R5\Source\SWC\SensorSWC\LK\Mag3DPosDet\Mag3DPosDet_TIHB\cfg\Mag3DPosDet_TIHB_Cfg.c</t>
  </si>
  <si>
    <t>C:\Projekte\DAI\MFA2\P06086_MRSM\Appl_BR_R5\Source\SWC\SensorSWC\LK\Mag3DPosDet\Mag3DPosDet_TIHB\cbk\Mag3DPosDet_TIHB_Callbacks.c</t>
  </si>
  <si>
    <t>C:\Projekte\DAI\MFA2\P06086_MRSM\Appl_BR_R5\Source\SWC\SensorSWC\LK\Mag3DPosDet\Mag3DPosDet_SafeRam.c</t>
  </si>
  <si>
    <t>C:\Projekte\DAI\MFA2\P06086_MRSM\Appl_BR_R5\Source\SWC\SensorSWC\LK\Mag3DPosDet\Mag3DPosDet_SBWRND\cfg\Mag3DPosDet_SBWRND_Cfg.c</t>
  </si>
  <si>
    <t>C:\Projekte\DAI\MFA2\P06086_MRSM\Appl_BR_R5\Source\SWC\SensorSWC\LK\Mag3DPosDet\Mag3DPosDet_SBWRND\cbk\Mag3DPosDet_SBWRND_Callbacks.c</t>
  </si>
  <si>
    <t>C:\Projekte\DAI\MFA2\P06086_MRSM\Appl_BR_R5\Source\SWC\SensorSWC\LK\Mag3DPosDet\Mag3DPosDet_Mlx90363.c</t>
  </si>
  <si>
    <t>C:\Projekte\DAI\MFA2\P06086_MRSM\Appl_BR_R5\Source\SWC\ApplicationSWC\LK\VoltageMonitor\Core\VoltMon.c</t>
  </si>
  <si>
    <t>C:\Projekte\DAI\MFA2\P06086_MRSM\Appl_BR_R5\Source\SWC\ApplicationSWC\LK\VoltMgr\VoltMgr.c</t>
  </si>
  <si>
    <t>C:\Projekte\DAI\MFA2\P06086_MRSM\Appl_BR_R5\Source\SWC\ApplicationSWC\LK\VarMgr\VarMgr_SDD\VarMgr_Main.c</t>
  </si>
  <si>
    <t>C:\Projekte\DAI\MFA2\P06086_MRSM\Appl_BR_R5\Source\SWC\ApplicationSWC\LK\DiagMgr\DiagMgr_SDD\DiagMgr_Diag_App.c</t>
  </si>
  <si>
    <t>C:\Projekte\DAI\MFA2\P06086_MRSM\Appl_BR_R5\Source\SWC\ApplicationSWC\LK\DiagMgr\DiagMgr_SDD\DiagMgr_Dcm_StoredData.c</t>
  </si>
  <si>
    <t>C:\Projekte\DAI\MFA2\P06086_MRSM\Appl_BR_R5\Source\SWC\ApplicationSWC\LK\DiagMgr\DiagMgr_SDD\DiagMgr_Dcm_PresentValues.c</t>
  </si>
  <si>
    <t>C:\Projekte\DAI\MFA2\P06086_MRSM\Appl_BR_R5\Source\SWC\ApplicationSWC\LK\ALSM\ALSM_SDD\ALSM_Main.c</t>
  </si>
  <si>
    <t>C:\Projekte\DAI\MFA2\P06086_MRSM\Appl_BR_R5\Source\SWC\ActuatorSWC\LK\PSW\PSW_SDD\PSW_Main.c</t>
  </si>
  <si>
    <t>C:\Projekte\DAI\MFA2\P06086_MRSM\Appl_BR_R5\Source\SWC\ActuatorSWC\LK\PSW\PSW_SDD\PSW_Conditions.c</t>
  </si>
  <si>
    <t>C:\Projekte\DAI\MFA2\P06086_MRSM\Appl_BR_R5\Source\SWC\ActuatorSWC\LK\Illu\Illu_SDD\Illu_Main.c</t>
  </si>
  <si>
    <t>C:\Projekte\DAI\MFA2\P06086_MRSM\Appl_BR_R5\Source\Lib\LK\LkSafety\LkSafety_SDD\LkSafety_Main.c</t>
  </si>
  <si>
    <t>C:\Projekte\DAI\MFA2\P06086_MRSM\Appl_BR_R5\Source\Lib\LK\E2E\E2E_SDD\E2E_Check.c</t>
  </si>
  <si>
    <t>C:\Projekte\DAI\MFA2\P06086_MRSM\Appl_BR_R5\Source\Lib\LK\DCD\Core\DCD.c</t>
  </si>
  <si>
    <t>C:\Projekte\DAI\MFA2\P06086_MRSM\Appl_BR_R5\Source\BSW\IoHwAb\MagSensDrvSW_MLX90363\cfg\MagSensDrv_LCfg.c</t>
  </si>
  <si>
    <t>C:\Projekte\DAI\MFA2\P06086_MRSM\Appl_BR_R5\Source\BSW\IoHwAb\MagSensDrvSW_MLX90363\cbk\MagSensDrv_Cbk.c</t>
  </si>
  <si>
    <t>C:\Projekte\DAI\MFA2\P06086_MRSM\Appl_BR_R5\Source\BSW\IoHwAb\MagSensDrvSW_MLX90363\Src\MagSensDrv_MLX90363_SDD\MagSensDrv_VersNr.c</t>
  </si>
  <si>
    <t>C:\Projekte\DAI\MFA2\P06086_MRSM\Appl_BR_R5\Source\BSW\IoHwAb\MagSensDrvSW_MLX90363\Src\MagSensDrv_MLX90363_SDD\MagSensDrv_Seq.c</t>
  </si>
  <si>
    <t>C:\Projekte\DAI\MFA2\P06086_MRSM\Appl_BR_R5\Source\BSW\IoHwAb\MagSensDrvSW_MLX90363\Src\MagSensDrv_MLX90363_SDD\MagSensDrv_SensIORingBuf.c</t>
  </si>
  <si>
    <t>C:\Projekte\DAI\MFA2\P06086_MRSM\Appl_BR_R5\Source\BSW\IoHwAb\MagSensDrvSW_MLX90363\Src\MagSensDrv_MLX90363_SDD\MagSensDrv_Ram.c</t>
  </si>
  <si>
    <t>C:\Projekte\DAI\MFA2\P06086_MRSM\Appl_BR_R5\Source\BSW\IoHwAb\MagSensDrvSW_MLX90363\Src\MagSensDrv_MLX90363_SDD\MagSensDrv_MsgValidator.c</t>
  </si>
  <si>
    <t>C:\Projekte\DAI\MFA2\P06086_MRSM\Appl_BR_R5\Source\BSW\IoHwAb\MagSensDrvSW_MLX90363\Src\MagSensDrv_MLX90363_SDD\MagSensDrv_Main.c</t>
  </si>
  <si>
    <t>C:\Projekte\DAI\MFA2\P06086_MRSM\Appl_BR_R5\Source\BSW\IoHwAb\MagSensDrvSW_MLX90363\Src\MagSensDrv_MLX90363_SDD\MagSensDrv_Internal.c</t>
  </si>
  <si>
    <t>C:\Projekte\DAI\MFA2\P06086_MRSM\Appl_BR_R5\Source\BSW\IoHwAb\MagSensDrvSW_MLX90363\Src\MagSensDrv_MLX90363_SDD\MagSensDrv_Error.c</t>
  </si>
  <si>
    <t>C:\Projekte\DAI\MFA2\P06086_MRSM\Appl_BR_R5\Source\BSW\IoHwAb\MagSensDrvSW_MLX90363\Src\MagSensDrv_MLX90363_SDD\MagSensDrv_Diagnostic.c</t>
  </si>
  <si>
    <t>C:\Projekte\DAI\MFA2\P06086_MRSM\Appl_BR_R5\Source\BSW\IoHwAb\MagSensDrvSW_MLX90363\Src\MagSensDrv_MLX90363_SDD\MagSensDrv_Com.c</t>
  </si>
  <si>
    <t>C:\Projekte\DAI\MFA2\P06086_MRSM\Appl_BR_R5\Source\BSW\IoHwAb\IOHWAB\Source\Integration\IOHWAB_Scheduler.c</t>
  </si>
  <si>
    <t>C:\Projekte\DAI\MFA2\P06086_MRSM\Appl_BR_R5\Source\BSW\IoHwAb\IOHWAB\Source\Generated\Rte_IOHWAB_AO.c</t>
  </si>
  <si>
    <t>C:\Projekte\DAI\MFA2\P06086_MRSM\Appl_BR_R5\Source\BSW\IoHwAb\IOHWAB\Source\Generated\Rte_IOHWAB_AI.c</t>
  </si>
  <si>
    <t>C:\Projekte\DAI\MFA2\P06086_MRSM\Appl_BR_R5\Source\BSW\IoHwAb\IOHWAB\Source\Generated\IOHWAB_DI_Gen.c</t>
  </si>
  <si>
    <t>C:\Projekte\DAI\MFA2\P06086_MRSM\Appl_BR_R5\Source\BSW\IoHwAb\IOHWAB\Source\Generated\IOHWAB_AO_Gen.c</t>
  </si>
  <si>
    <t>C:\Projekte\DAI\MFA2\P06086_MRSM\Appl_BR_R5\Source\BSW\IoHwAb\IOHWAB\Source\Generated\IOHWAB_AI_Gen.c</t>
  </si>
  <si>
    <t>C:\Projekte\DAI\MFA2\P06086_MRSM\Appl_BR_R5\Source\BSW\IoHwAb\IOHWAB\Source\Core\IOHWAB_DO_Core.c</t>
  </si>
  <si>
    <t>C:\Projekte\DAI\MFA2\P06086_MRSM\Appl_BR_R5\Source\BSW\IoHwAb\IOHWAB\Source\Core\IOHWAB_AO_Core.c</t>
  </si>
  <si>
    <t>C:\Projekte\DAI\MFA2\P06086_MRSM\Appl_BR_R5\Source\BSW\CD\LK\SysCheck\SysCheck_TestManagement.c</t>
  </si>
  <si>
    <t>C:\Projekte\DAI\MFA2\P06086_MRSM\Appl_BR_R5\Source\BSW\CD\LK\SysCheck\SysCheck_Main.c</t>
  </si>
  <si>
    <t>C:\Projekte\DAI\MFA2\P06086_MRSM\Appl_BR_R5\Source\BSW\CD\LK\SyncMgr\SyncMgr_SDD\SyncMgr_SyncManager.c</t>
  </si>
  <si>
    <t>C:\Projekte\DAI\MFA2\P06086_MRSM\Appl_BR_R5\Source\BSW\CD\LK\StwGw\StwGw_SDD\StwGw_App_Main.c</t>
  </si>
  <si>
    <t>C:\Projekte\DAI\MFA2\P06086_MRSM\Appl_BR_R5\Source\BSW\CD\LK\SASMagCoreSW\Src\SASMagCoreSW_SDD\SAS_Mag_Turn.c</t>
  </si>
  <si>
    <t>C:\Projekte\DAI\MFA2\P06086_MRSM\Appl_BR_R5\Source\BSW\CD\LK\SASMagCoreSW\Src\SASMagCoreSW_SDD\SAS_Mag_SensorMLX90363.c</t>
  </si>
  <si>
    <t>C:\Projekte\DAI\MFA2\P06086_MRSM\Appl_BR_R5\Source\BSW\CD\LK\SASMagCoreSW\Src\SASMagCoreSW_SDD\SAS_Mag_Plausibility.c</t>
  </si>
  <si>
    <t>C:\Projekte\DAI\MFA2\P06086_MRSM\Appl_BR_R5\Source\BSW\CD\LK\SASMagCoreSW\Src\SASMagCoreSW_SDD\SAS_Mag_Global.c</t>
  </si>
  <si>
    <t>C:\Projekte\DAI\MFA2\P06086_MRSM\Appl_BR_R5\Source\BSW\CD\LK\SASMagCoreSW\Src\SASMagCoreSW_SDD\SAS_Mag_Diagnostic.c</t>
  </si>
  <si>
    <t>C:\Projekte\DAI\MFA2\P06086_MRSM\Appl_BR_R5\Source\BSW\CD\LK\SASMagCoreSW\Src\SASMagCoreSW_SDD\SAS_Mag_AbsoluteAngle_coreAlgo.c</t>
  </si>
  <si>
    <t>C:\Projekte\DAI\MFA2\P06086_MRSM\Appl_BR_R5\Source\BSW\CD\LK\SASMagCoreSW\Src\SASMagCoreSW_SDD\SAS_Mag_AbsoluteAngle_INLalgo.c</t>
  </si>
  <si>
    <t>C:\Projekte\DAI\MFA2\P06086_MRSM\Appl_BR_R5\Source\BSW\CD\LK\SASMagCoreSW\Src\SASMagCoreSW_SDD\SAS_Mag_AbsoluteAngle.c</t>
  </si>
  <si>
    <t>C:\Projekte\DAI\MFA2\P06086_MRSM\Appl_BR_R5\Source\BSW\CD\LK\SASMagCoreSW\Callbacks\SAS_Mag_CallbackFunctions.c</t>
  </si>
  <si>
    <t>C:\Projekte\DAI\MFA2\P06086_MRSM\Appl_BR_R5\Source\BSW\CD\LK\LkWdog\WdgM\Integration\WDGM_If.c</t>
  </si>
  <si>
    <t>Unrecognized #pragma arguments 'ghs section bss = default' This #pragma directive has been ignored.</t>
  </si>
  <si>
    <t>C:\Projekte\DAI\MFA2\P06086_MRSM\Appl_BR_R5\Source\BSW\CD\LK\LkWdog\WdgM\Core\WDGM.c</t>
  </si>
  <si>
    <t>C:\Projekte\DAI\MFA2\P06086_MRSM\Appl_BR_R5\Source\BSW\CD\LK\LkSysHdlr\LkSysHdlr_SDD\LkSysHdlr_Tasks.c</t>
  </si>
  <si>
    <t>C:\Projekte\DAI\MFA2\P06086_MRSM\Appl_BR_R5\Source\BSW\CD\LK\LkSysHdlr\LkSysHdlr_SDD\LkSysHdlr_EcuMCbk.c</t>
  </si>
  <si>
    <t>C:\Projekte\DAI\MFA2\P06086_MRSM\Appl_BR_R5\Source\BSW\CD\LK\LkSysHdlr\LkSysHdlr_SDD\LkSysHdlr_EcuM.c</t>
  </si>
  <si>
    <t>C:\Projekte\DAI\MFA2\P06086_MRSM\Appl_BR_R5\Source\BSW\CD\LK\LkSysHdlr\LkSysHdlr_SDD\LKSysHdlr_Addresses.c</t>
  </si>
  <si>
    <t>C:\Projekte\DAI\MFA2\P06086_MRSM\Appl_BR_R5\Source\BSW\CD\LK\KostiaV23\Kostia_FR_Interface.c</t>
  </si>
  <si>
    <t>C:\Projekte\DAI\MFA2\P06086_MRSM\Appl_BR_R5\Source\BSW\CD\LK\KostiaV23\KostiaComI_Impl.c</t>
  </si>
  <si>
    <t>C:\Projekte\DAI\MFA2\P06086_MRSM\Appl_BR_R5\Source\BSW\CD\LK\KostiaV23\KTA_WritePage.c</t>
  </si>
  <si>
    <t>C:\Projekte\DAI\MFA2\P06086_MRSM\Appl_BR_R5\Source\BSW\CD\LK\KostiaV23\KTA_Utils.c</t>
  </si>
  <si>
    <t>C:\Projekte\DAI\MFA2\P06086_MRSM\Appl_BR_R5\Source\BSW\CD\LK\KostiaV23\KTA_ReadPage.c</t>
  </si>
  <si>
    <t>C:\Projekte\DAI\MFA2\P06086_MRSM\Appl_BR_R5\Source\BSW\CD\LK\KostiaV23\KTA_ErrorMem.c</t>
  </si>
  <si>
    <t>C:\Projekte\DAI\MFA2\P06086_MRSM\Appl_BR_R5\Source\BSW\CD\LK\IFM\IFM_SDD\IFM_App_Main.c</t>
  </si>
  <si>
    <t>C:\Projekte\DAI\MFA2\P06086_MRSM\Appl_BR_R5\Source\BSW\CD\LK\IFM\IFM_SDD\IFM_App_Internal.c</t>
  </si>
  <si>
    <t>C:\Projekte\DAI\MFA2\P06086_MRSM\Appl_BR_R5\Source\BSW\CD\LK\EolTestModeMgr\EolTestModeMgr_SDD\EolTestModeMgr_Main.c</t>
  </si>
  <si>
    <t>C:\Projekte\DAI\MFA2\P06086_MRSM\Appl_BR_R5\Source\BSW\CD\LK\DcmFbl\DcmFbl_SDD\DcmFbl_Fbl.c</t>
  </si>
  <si>
    <t>REFERENCE - ISO:C90-6.3.2.4 Postfix Increment and Decrement Operators, ISO:C90-6.3.3.1 Prefix Increment and Decrement Operators</t>
  </si>
  <si>
    <t>Hard-coded 'magic' integer constant '3'.</t>
  </si>
  <si>
    <t>Hard-coded 'magic' integer constant '2'.</t>
  </si>
  <si>
    <t>C:\Projekte\DAI\MFA2\P06086_MRSM\Appl_BR_R5\Source\BSW\CD\LK\ChassisGw\ChassisGw_SDD\ChassisGw_App_Main.c</t>
  </si>
  <si>
    <t>C:\Projekte\DAI\MFA2\P06086_MRSM\Appl_BR_R5\Source\Stubs\EEL_App_Helper.c</t>
  </si>
  <si>
    <t>C:\Projekte\DAI\MFA2\P06086_MRSM\Appl_BR_R5\Source\Stubs\Appl.c</t>
  </si>
  <si>
    <t>C:\Projekte\DAI\MFA2\P06086_MRSM\Appl_BR_R5\Source\SWC\SensorSWC\LK\TWS\cfg\TWS_Cfg.c</t>
  </si>
  <si>
    <t>C:\Projekte\DAI\MFA2\P06086_MRSM\Appl_BR_R5\Source\SWC\SensorSWC\LK\TWS\TWS_SDD\TWS_Main.c</t>
  </si>
  <si>
    <t>C:\Projekte\DAI\MFA2\P06086_MRSM\Appl_BR_R5\Source\SWC\SensorSWC\LK\TIS\cfg\TIS_Cfg.c</t>
  </si>
  <si>
    <t>Unrecognized #pragma arguments 'ghs section text = default' This #pragma directive has been ignored.</t>
  </si>
  <si>
    <t>Unrecognized #pragma arguments 'ghs section text = ".SSM_SAFETY_CODE_SEC"' This #pragma directive has been ignored.</t>
  </si>
  <si>
    <t>C:\Projekte\DAI\MFA2\P06086_MRSM\Appl_BR_R5\Source\SWC\SensorSWC\LK\SWHS\cfg\SWHS_Cfg.c</t>
  </si>
  <si>
    <t>C:\Projekte\DAI\MFA2\P06086_MRSM\Appl_BR_R5\Source\SWC\SensorSWC\LK\SWHS\SWHS_SDD\SWHS_Main.c</t>
  </si>
  <si>
    <t>C:\Projekte\DAI\MFA2\P06086_MRSM\Appl_BR_R5\Source\SWC\SensorSWC\LK\SCAS\cfg\SCAS_Cfg.c</t>
  </si>
  <si>
    <t>C:\Projekte\DAI\MFA2\P06086_MRSM\Appl_BR_R5\Source\SWC\SensorSWC\LK\SBWRND\cfg\SBWRND_Cfg.c</t>
  </si>
  <si>
    <t>C:\Projekte\DAI\MFA2\P06086_MRSM\Appl_BR_R5\Source\SWC\SensorSWC\LK\SBWP\cfg\SBWP_Cfg.c</t>
  </si>
  <si>
    <t>C:\Projekte\DAI\MFA2\P06086_MRSM\Appl_BR_R5\Source\SWC\SensorSWC\LK\SAS\SAS_SDD\SAS_SysIf.c</t>
  </si>
  <si>
    <t>C:\Projekte\DAI\MFA2\P06086_MRSM\Appl_BR_R5\Source\SWC\SensorSWC\LK\SAS\SAS_SDD\SAS_Status.c</t>
  </si>
  <si>
    <t>REFERENCE - ISO:C90-5,1,2,3 Program Execution</t>
  </si>
  <si>
    <t>C:\Projekte\DAI\MFA2\P06086_MRSM\Appl_BR_R5\Source\SWC\SensorSWC\LK\SAS\SAS_SDD\SAS_ShwMgr.c</t>
  </si>
  <si>
    <t>File scope static, 'SAS_stSASMagCoreSWShw', is only accessed in one function.</t>
  </si>
  <si>
    <t>File scope static, 'SAS_stSASMagCoreHWShw', is only accessed in one function.</t>
  </si>
  <si>
    <t>File scope static, 'SAS_stSASMagCoreDiagShw', is only accessed in one function.</t>
  </si>
  <si>
    <t>Hard-coded 'magic' integer constant '0xFF'.</t>
  </si>
  <si>
    <t>Hard-coded 'magic' integer constant '0xD0'.</t>
  </si>
  <si>
    <t>C:\Projekte\DAI\MFA2\P06086_MRSM\Appl_BR_R5\Source\SWC\SensorSWC\LK\SAS\SAS_SDD\SAS_OvervoltageTest.c</t>
  </si>
  <si>
    <t>C:\Projekte\DAI\MFA2\P06086_MRSM\Appl_BR_R5\Source\SWC\SensorSWC\LK\SAS\SAS_SDD\SAS_HWIf.c</t>
  </si>
  <si>
    <t>C:\Projekte\DAI\MFA2\P06086_MRSM\Appl_BR_R5\Source\SWC\SensorSWC\LK\SAS\SAS_SDD\SAS_Diag.c</t>
  </si>
  <si>
    <t>Hard-coded 'magic' integer constant '0x27'.</t>
  </si>
  <si>
    <t>Hard-coded 'magic' integer constant '0xC1'.</t>
  </si>
  <si>
    <t>C:\Projekte\DAI\MFA2\P06086_MRSM\Appl_BR_R5\Source\SWC\SensorSWC\LK\SAS\SAS_SDD\SAS_AngleVelocity.c</t>
  </si>
  <si>
    <t>[U] Identifier does not differ from other identifier(s) (e.g. 'SAS_AngleVelocity_CalculateFilteredCtrlVelocity') within the specified number of significant characters.</t>
  </si>
  <si>
    <t>[L] Identifier matches other identifier(s) (e.g. 'SAS_AngleVelocity_CalculateFilteredCtrlVelocity') in first 31 characters - program does not conform strictly to ISO:C90.</t>
  </si>
  <si>
    <t>REFERENCE - ISO:C90-5.2.4.2.1 Numerical limits</t>
  </si>
  <si>
    <t>[U] Identifier does not differ from other identifier(s) (e.g. 'SAS_SteeringAngleDeltaCtrlBuffer') within the specified number of significant characters.</t>
  </si>
  <si>
    <t>[L] Identifier matches other identifier(s) (e.g. 'SAS_SteeringAngleDeltaCtrlBuffer') in first 31 characters - program does not conform strictly to ISO:C90.</t>
  </si>
  <si>
    <t>C:\Projekte\DAI\MFA2\P06086_MRSM\Appl_BR_R5\Source\SWC\SensorSWC\LK\RWS\cfg\RWS_Cfg.c</t>
  </si>
  <si>
    <t>C:\Projekte\DAI\MFA2\P06086_MRSM\Appl_BR_R5\Source\SWC\SensorSWC\LK\RWS\RWS_SDD\RWS_Main.c</t>
  </si>
  <si>
    <t>C:\Projekte\DAI\MFA2\P06086_MRSM\Appl_BR_R5\Source\SWC\SensorSWC\LK\Mag3DPosDet\Mag3DPosDet_TIHB\Mag3DPosDet_TIHB_SafeRam.c</t>
  </si>
  <si>
    <t>C:\Projekte\DAI\MFA2\P06086_MRSM\Appl_BR_R5\Source\SWC\SensorSWC\LK\Mag3DPosDet\Mag3DPosDet_SBWRND\Mag3DPosDet_SBWRND_SafeRam.c</t>
  </si>
  <si>
    <t>C:\Projekte\DAI\MFA2\P06086_MRSM\Appl_BR_R5\Source\SWC\SensorSWC\LK\Mag3DPosDet\Mag3DPosDet_AngleTransformation.c</t>
  </si>
  <si>
    <t>C:\Projekte\DAI\MFA2\P06086_MRSM\Appl_BR_R5\Source\SWC\SensorSWC\LK\Mag3DPosDet\Mag3DPosDetTIHBNvm\Mag3DPosDetTIHBNvm_SDD\Mag3DPosDetTIHBNvm_NvRam.c</t>
  </si>
  <si>
    <t>C:\Projekte\DAI\MFA2\P06086_MRSM\Appl_BR_R5\Source\SWC\SensorSWC\LK\Mag3DPosDet\Mag3DPosDetSBWRNDNvm\Mag3DPosDetSBWRNDNvm_SDD\Mag3DPosDetSBWRNDNvm_NvRam.c</t>
  </si>
  <si>
    <t>C:\Projekte\DAI\MFA2\P06086_MRSM\Appl_BR_R5\Source\SWC\SensorSWC\LK\HBS\cfg\HBS_Cfg.c</t>
  </si>
  <si>
    <t>C:\Projekte\DAI\MFA2\P06086_MRSM\Appl_BR_R5\Source\SWC\SensorSWC\LK\HBS\HBS_SDD\HBS_Main.c</t>
  </si>
  <si>
    <t>C:\Projekte\DAI\MFA2\P06086_MRSM\Appl_BR_R5\Source\SWC\SensorSWC\LK\FWS\cfg\FWS_Cfg.c</t>
  </si>
  <si>
    <t>C:\Projekte\DAI\MFA2\P06086_MRSM\Appl_BR_R5\Source\SWC\SensorSWC\LK\FWS\FWS_SDD\FWS_Main.c</t>
  </si>
  <si>
    <t>C:\Projekte\DAI\MFA2\P06086_MRSM\Appl_BR_R5\Source\SWC\ApplicationSWC\LK\VoltageMonitor\Integration\VoltMon_Integration.c</t>
  </si>
  <si>
    <t>C:\Projekte\DAI\MFA2\P06086_MRSM\Appl_BR_R5\Source\SWC\ApplicationSWC\LK\VoltageMonitor\Core\VoltMon_Version.c</t>
  </si>
  <si>
    <t>C:\Projekte\DAI\MFA2\P06086_MRSM\Appl_BR_R5\Source\SWC\ApplicationSWC\LK\VoltageMonitor\Configuration\VoltMon_Cfg.c</t>
  </si>
  <si>
    <t>Unrecognized #pragma arguments 'ghs enddata' This #pragma directive has been ignored.</t>
  </si>
  <si>
    <t>C:\Projekte\DAI\MFA2\P06086_MRSM\Appl_BR_R5\Source\SWC\ApplicationSWC\LK\VersMgr\VersMgr_SDD\version.c</t>
  </si>
  <si>
    <t>Unrecognized #pragma arguments 'ghs section rodata=default' This #pragma directive has been ignored.</t>
  </si>
  <si>
    <t>Unrecognized #pragma arguments 'ghs section rodata=".SW_INFO"' This #pragma directive has been ignored.</t>
  </si>
  <si>
    <t>Unrecognized #pragma arguments 'ghs startdata' This #pragma directive has been ignored.</t>
  </si>
  <si>
    <t>Unrecognized #pragma arguments 'ghs section rodata=".ApplSwInfo"' This #pragma directive has been ignored.</t>
  </si>
  <si>
    <t>Hard coded 'magic' character constant 'A'.</t>
  </si>
  <si>
    <t>Unrecognized #pragma arguments 'ghs section rodata=".applfl2"' This #pragma directive has been ignored.</t>
  </si>
  <si>
    <t>Unrecognized #pragma arguments 'ghs section rodata=".applfl1"' This #pragma directive has been ignored.</t>
  </si>
  <si>
    <t>C:\Projekte\DAI\MFA2\P06086_MRSM\Appl_BR_R5\Source\SWC\ApplicationSWC\LK\VersMgr\VersMgr_SDD\VersMgr_Main.c</t>
  </si>
  <si>
    <t>C:\Projekte\DAI\MFA2\P06086_MRSM\Appl_BR_R5\Source\SWC\ApplicationSWC\LK\VarMgr\cfg\VarMgr_cfg.c</t>
  </si>
  <si>
    <t>Unrecognized #pragma arguments 'ghs section rodata = default' This #pragma directive has been ignored.</t>
  </si>
  <si>
    <t>Unrecognized #pragma arguments 'ghs section rodata = ".ApplParam"' This #pragma directive has been ignored.</t>
  </si>
  <si>
    <t>C:\Projekte\DAI\MFA2\P06086_MRSM\Appl_BR_R5\Source\SWC\ApplicationSWC\LK\DiagMgr\cfg\DiagMgr_Cfg.c</t>
  </si>
  <si>
    <t>C:\Projekte\DAI\MFA2\P06086_MRSM\Appl_BR_R5\Source\SWC\ApplicationSWC\LK\DiagMgr\DiagMgr_SDD\DiagMgr_VIN_App.c</t>
  </si>
  <si>
    <t>The object addressed by the pointer parameter 'stOdometer' is not modified and so the pointer could be of type 'pointer to const'.</t>
  </si>
  <si>
    <t>The object addressed by the pointer parameter 'stVIN' is not modified and so the pointer could be of type 'pointer to const'.</t>
  </si>
  <si>
    <t>The object addressed by the pointer parameter 'stSecondVIN' is not modified and so the pointer could be of type 'pointer to const'.</t>
  </si>
  <si>
    <t>The object addressed by the pointer parameter 'stFirstVIN' is not modified and so the pointer could be of type 'pointer to const'.</t>
  </si>
  <si>
    <t>'__ghsbegin_FblDataFlash' is being declared with external linkage but this declaration is not in a header file.</t>
  </si>
  <si>
    <t>Unrecognized #pragma arguments 'ghs section bss =".FblDataFlash"' This #pragma directive has been ignored.</t>
  </si>
  <si>
    <t>'__ghsbegin_BootSwInfo' is being declared with external linkage but this declaration is not in a header file.</t>
  </si>
  <si>
    <t>Unrecognized #pragma arguments 'ghs section bss =".BootSwInfo"' This #pragma directive has been ignored.</t>
  </si>
  <si>
    <t>The object addressed by the pointer parameter 'u8RequestData' is not modified and so the pointer could be of type 'pointer to const'.</t>
  </si>
  <si>
    <t>C:\Projekte\DAI\MFA2\P06086_MRSM\Appl_BR_R5\Source\SWC\ApplicationSWC\LK\DiagMgr\DiagMgr_SDD\DiagMgr_Dcm_Session.c</t>
  </si>
  <si>
    <t>The object addressed by the pointer parameter 'SecData' is not modified and so the pointer could be of type 'pointer to const'.</t>
  </si>
  <si>
    <t>C:\Projekte\DAI\MFA2\P06086_MRSM\Appl_BR_R5\Source\SWC\ApplicationSWC\LK\DiagMgr\DiagMgr_SDD\DiagMgr_Dcm_SecurityAccess.c</t>
  </si>
  <si>
    <t>The object addressed by the pointer parameter 'Key' is not modified and so the pointer could be of type 'pointer to const'.</t>
  </si>
  <si>
    <t>C:\Projekte\DAI\MFA2\P06086_MRSM\Appl_BR_R5\Source\SWC\ApplicationSWC\LK\DiagMgr\DiagMgr_SDD\DiagMgr_Dcm_RoutineControl.c</t>
  </si>
  <si>
    <t>C:\Projekte\DAI\MFA2\P06086_MRSM\Appl_BR_R5\Source\SWC\ApplicationSWC\LK\DiagMgr\DiagMgr_SDD\DiagMgr_Dcm_Identification.c</t>
  </si>
  <si>
    <t>C:\Projekte\DAI\MFA2\P06086_MRSM\Appl_BR_R5\Source\SWC\ApplicationSWC\LK\DiagMgr\DiagMgr_SDD\DiagMgr_Dcm_IOControl.c</t>
  </si>
  <si>
    <t>C:\Projekte\DAI\MFA2\P06086_MRSM\Appl_BR_R5\Source\SWC\ApplicationSWC\LK\ClampMgr\ClampMgr_SDD\ClampMgr_Main.c</t>
  </si>
  <si>
    <t>C:\Projekte\DAI\MFA2\P06086_MRSM\Appl_BR_R5\Source\SWC\ApplicationSWC\LK\ALSM\cfg\ALSM_Cfg.c</t>
  </si>
  <si>
    <t>Hard-coded 'magic' integer constant '0xC9'.</t>
  </si>
  <si>
    <t>Hard-coded 'magic' integer constant '0x9D'.</t>
  </si>
  <si>
    <t>Hard-coded 'magic' integer constant '0x7C'.</t>
  </si>
  <si>
    <t>C:\Projekte\DAI\MFA2\P06086_MRSM\Appl_BR_R5\Source\SWC\ApplicationSWC\LK\ALSM\ALSM_SDD\ALSM_FaultMgr.c</t>
  </si>
  <si>
    <t>C:\Projekte\DAI\MFA2\P06086_MRSM\Appl_BR_R5\Source\SWC\ActuatorSWC\LK\PSW\cfg\PSW_Cfg.c</t>
  </si>
  <si>
    <t>C:\Projekte\DAI\MFA2\P06086_MRSM\Appl_BR_R5\Source\SWC\ActuatorSWC\LK\PSW\PSW_SDD\PSW_Status.c</t>
  </si>
  <si>
    <t>C:\Projekte\DAI\MFA2\P06086_MRSM\Appl_BR_R5\Source\SWC\ActuatorSWC\LK\PSW\PSW_SDD\PSW_Hardware.c</t>
  </si>
  <si>
    <t>C:\Projekte\DAI\MFA2\P06086_MRSM\Appl_BR_R5\Source\SWC\ActuatorSWC\LK\PSW\PSW_SDD\PSW_Calibration.c</t>
  </si>
  <si>
    <t>C:\Projekte\DAI\MFA2\P06086_MRSM\Appl_BR_R5\Source\Lib\LK\LkUtil\LkUtil_SDD\LkUtil_Main.c</t>
  </si>
  <si>
    <t>The object addressed by the pointer parameter 'pSrc' is not modified and so the pointer could be of type 'pointer to const'.</t>
  </si>
  <si>
    <t>The object addressed by the pointer parameter 'pDest' is not modified and so the pointer could be of type 'pointer to const'.</t>
  </si>
  <si>
    <t>Unrecognized #pragma arguments 'ghs section bss =".SaveRAM_SYS_SECURITY"' This #pragma directive has been ignored.</t>
  </si>
  <si>
    <t>C:\Projekte\DAI\MFA2\P06086_MRSM\Appl_BR_R5\Source\Lib\LK\LkDecode\LkDecode_SDD\LkDecode_Main.c</t>
  </si>
  <si>
    <t>C:\Projekte\DAI\MFA2\P06086_MRSM\Appl_BR_R5\Source\Lib\LK\LkDebounce\LkDebounce_SDD\LkDebounce_Main.c</t>
  </si>
  <si>
    <t>C:\Projekte\DAI\MFA2\P06086_MRSM\Appl_BR_R5\Source\Lib\LK\Crc\Crc_SDD\Crc_Main.c</t>
  </si>
  <si>
    <t>C:\Projekte\DAI\MFA2\P06086_MRSM\Appl_BR_R5\Source\Lib\LK\Bur\Bur_SDD\Bur_Main.c</t>
  </si>
  <si>
    <t>REFERENCE - ISO:C90-6.3.3.2 Address and Indirection Operators - Semantics</t>
  </si>
  <si>
    <t>REFERENCE - ISO:C90-6.2.2.3 Pointers</t>
  </si>
  <si>
    <t>C:\Projekte\DAI\MFA2\P06086_MRSM\Appl_BR_R5\Source\BSW\SysServ\LK\Os\cbk\Os_Callbacks.c</t>
  </si>
  <si>
    <t>C:\Projekte\DAI\MFA2\P06086_MRSM\Appl_BR_R5\Source\BSW\SysServ\LK\Det\cbk\Det_Callbacks.c</t>
  </si>
  <si>
    <t>C:\Projekte\DAI\MFA2\P06086_MRSM\Appl_BR_R5\Source\BSW\SysServ\LK\Dem\cbk\BSW_IntErr.c</t>
  </si>
  <si>
    <t>C:\Projekte\DAI\MFA2\P06086_MRSM\Appl_BR_R5\Source\BSW\SysServ\LK\BswM\cbk\BswM_Callbacks.c</t>
  </si>
  <si>
    <t>C:\Projekte\DAI\MFA2\P06086_MRSM\Appl_BR_R5\Source\BSW\McDrv\LK\Gpt\cbk\Gpt_Callbacks.c</t>
  </si>
  <si>
    <t>C:\Projekte\DAI\MFA2\P06086_MRSM\Appl_BR_R5\Source\BSW\IoHwAb\MagSensDrvSW_MLX90363\Src\MagSensDrv_MLX90363_SDD\MagSensDrv_Safety.c</t>
  </si>
  <si>
    <t>C:\Projekte\DAI\MFA2\P06086_MRSM\Appl_BR_R5\Source\BSW\IoHwAb\MagSensDrvSW_MLX90363\Src\MagSensDrv_MLX90363_SDD\MagSensDrv_MsgBuilder.c</t>
  </si>
  <si>
    <t>Hard-coded 'magic' integer constant '17485u'.</t>
  </si>
  <si>
    <t>REFERENCE - ISO:C90-6.5.7 Initialization</t>
  </si>
  <si>
    <t>The variable 'tDummy' is never set.</t>
  </si>
  <si>
    <t>REFERENCE - ISO:C90-6.2.1.2 Conversions, Signed and Unsigned Integers</t>
  </si>
  <si>
    <t>Hard-coded 'magic' integer constant '0x2f'.</t>
  </si>
  <si>
    <t>The variable 'aSPIDataBuf' is possibly unset at this point.</t>
  </si>
  <si>
    <t>C:\Projekte\DAI\MFA2\P06086_MRSM\Appl_BR_R5\Source\BSW\IoHwAb\IOHWAB\Source\Integration\IOHWAB_User.c</t>
  </si>
  <si>
    <t>The object addressed by the pointer parameter 'output' is not modified and so the pointer could be of type 'pointer to const'.</t>
  </si>
  <si>
    <t>C:\Projekte\DAI\MFA2\P06086_MRSM\Appl_BR_R5\Source\BSW\IoHwAb\IOHWAB\Source\Generated\Rte_IOHWAB_DO.c</t>
  </si>
  <si>
    <t>C:\Projekte\DAI\MFA2\P06086_MRSM\Appl_BR_R5\Source\BSW\IoHwAb\IOHWAB\Source\Generated\Rte_IOHWAB_DI.c</t>
  </si>
  <si>
    <t>C:\Projekte\DAI\MFA2\P06086_MRSM\Appl_BR_R5\Source\BSW\IoHwAb\IOHWAB\Source\Generated\KostiaIO_cfg.c</t>
  </si>
  <si>
    <t>C:\Projekte\DAI\MFA2\P06086_MRSM\Appl_BR_R5\Source\BSW\IoHwAb\IOHWAB\Source\Generated\IOHWAB_DO_Gen.c</t>
  </si>
  <si>
    <t>HIS measure: Number of statements in function (variant 3)  (1-50) (IOHWAB_DO_Init() : STST3 = 0)</t>
  </si>
  <si>
    <t>REFERENCE - ISO:C90-6.8.3 Macro Replacement - Semantics; ISO:C99 6.10.3</t>
  </si>
  <si>
    <t>HIS measure: Count of non-cyclic  execution paths (1-80) (IOHWAB_AO_SetOutputsGroup_ILLUM_GROUP() : STPTH = 144)</t>
  </si>
  <si>
    <t>HIS measure: Distinct function calls (0-7) (IOHWAB_AI_ProcessInputsGroup_ADC() : STCAL = 8)</t>
  </si>
  <si>
    <t>HIS measure: Cyclomatic complexity (1-10) (IOHWAB_AI_ProcessInputsGroup_ADC() : STCYC = 15)</t>
  </si>
  <si>
    <t>HIS measure: Count of non-cyclic  execution paths (1-80) (IOHWAB_AI_ProcessInputsGroup_ADC() : STPTH = 12288)</t>
  </si>
  <si>
    <t>HIS measure: Distinct function calls (0-7) (IOHWAB_AI_CollectInputsGroup_ADC() : STCAL = 8)</t>
  </si>
  <si>
    <t>HIS measure: Cyclomatic complexity (1-10) (IOHWAB_AI_CollectInputsGroup_ADC() : STCYC = 15)</t>
  </si>
  <si>
    <t>HIS measure: Count of non-cyclic  execution paths (1-80) (IOHWAB_AI_CollectInputsGroup_ADC() : STPTH = 12288)</t>
  </si>
  <si>
    <t>Hard-coded 'magic' integer constant '11'.</t>
  </si>
  <si>
    <t>Hard-coded 'magic' integer constant '10'.</t>
  </si>
  <si>
    <t>Hard-coded 'magic' integer constant '9'.</t>
  </si>
  <si>
    <t>Hard-coded 'magic' integer constant '7'.</t>
  </si>
  <si>
    <t>Hard-coded 'magic' integer constant '6'.</t>
  </si>
  <si>
    <t>Hard-coded 'magic' integer constant '5'.</t>
  </si>
  <si>
    <t>Hard-coded 'magic' integer constant '4'.</t>
  </si>
  <si>
    <t>C:\Projekte\DAI\MFA2\P06086_MRSM\Appl_BR_R5\Source\BSW\IoHwAb\IOHWAB\Source\Core\IOHWAB_Version.c</t>
  </si>
  <si>
    <t>C:\Projekte\DAI\MFA2\P06086_MRSM\Appl_BR_R5\Source\BSW\IoHwAb\IOHWAB\Source\Core\IOHWAB_DI_Core.c</t>
  </si>
  <si>
    <t>C:\Projekte\DAI\MFA2\P06086_MRSM\Appl_BR_R5\Source\BSW\IoHwAb\IOHWAB\Source\Core\IOHWAB_AI_Core.c</t>
  </si>
  <si>
    <t>C:\Projekte\DAI\MFA2\P06086_MRSM\Appl_BR_R5\Source\BSW\IoDrv\LK\Icu\cbk\Icu_Callbacks.c</t>
  </si>
  <si>
    <t>C:\Projekte\DAI\MFA2\P06086_MRSM\Appl_BR_R5\Source\BSW\ComServ\LK\Com\cbk\Com_Callbacks.c</t>
  </si>
  <si>
    <t>C:\Projekte\DAI\MFA2\P06086_MRSM\Appl_BR_R5\Source\BSW\ComServ\LK\CanSm\cbk\CanSm_Callbacks.c</t>
  </si>
  <si>
    <t>C:\Projekte\DAI\MFA2\P06086_MRSM\Appl_BR_R5\Source\BSW\ComHwAb\LK\FrTrcv_30_Tja1080\cbk\FrTrcv_Callbacks.c</t>
  </si>
  <si>
    <t>C:\Projekte\DAI\MFA2\P06086_MRSM\Appl_BR_R5\Source\BSW\ComHwAb\LK\CanTrcv_30_Tja1041\cbk\CanTrcv_Callbacks.c</t>
  </si>
  <si>
    <t>C:\Projekte\DAI\MFA2\P06086_MRSM\Appl_BR_R5\Source\BSW\ComDrv\LK\Fr\cbk\Fr_Callbacks.c</t>
  </si>
  <si>
    <t>Unrecognized #pragma arguments 'ghs section bss = ".SaveRAM_SYS_CHECK"' This #pragma directive has been ignored.</t>
  </si>
  <si>
    <t>Use of basic type 'unsigned long'.</t>
  </si>
  <si>
    <t>REFERENCE - ISO:C99-6.2.5 Types</t>
  </si>
  <si>
    <t>Use of basic type 'unsigned long long'.</t>
  </si>
  <si>
    <t>Loop control variable in this 'for' statement, pu32TestedCell, is modified in the body of the loop.</t>
  </si>
  <si>
    <t>REFERENCE - ISO:C90-6.3.8 Relational Operators</t>
  </si>
  <si>
    <t>Unrecognized #pragma arguments 'ghs section bss = ".SaveRAM_WD_TEST"' This #pragma directive has been ignored.</t>
  </si>
  <si>
    <t>File scope static, 'pu32TestedCell', is only accessed in one function.</t>
  </si>
  <si>
    <t>Unrecognized #pragma arguments 'ghs section bss = ".ramtest"' This #pragma directive has been ignored.</t>
  </si>
  <si>
    <t>C:\Projekte\DAI\MFA2\P06086_MRSM\Appl_BR_R5\Source\BSW\CD\LK\StwGw\StwGw_SDD\StwGw_App_Notification.c</t>
  </si>
  <si>
    <t>C:\Projekte\DAI\MFA2\P06086_MRSM\Appl_BR_R5\Source\BSW\CD\LK\SASMagCoreSW\Src\SASMagCoreSW_SDD\SAS_Mag_VersNr.c</t>
  </si>
  <si>
    <t>C:\Projekte\DAI\MFA2\P06086_MRSM\Appl_BR_R5\Source\BSW\CD\LK\SASMagCoreSW\Src\SASMagCoreSW_SDD\SAS_Mag_Toolbox.c</t>
  </si>
  <si>
    <t>C:\Projekte\DAI\MFA2\P06086_MRSM\Appl_BR_R5\Source\BSW\CD\LK\SASMagCoreSW\Src\SASMagCoreSW_SDD\SAS_Mag_ShadowEEPROM.c</t>
  </si>
  <si>
    <t>C:\Projekte\DAI\MFA2\P06086_MRSM\Appl_BR_R5\Source\BSW\CD\LK\SASMagCoreSW\Src\SASMagCoreSW_SDD\SAS_Mag_SensorControl.c</t>
  </si>
  <si>
    <t>C:\Projekte\DAI\MFA2\P06086_MRSM\Appl_BR_R5\Source\BSW\CD\LK\SASMagCoreSW\Src\SASMagCoreSW_SDD\SAS_Mag_Interface.c</t>
  </si>
  <si>
    <t>C:\Projekte\DAI\MFA2\P06086_MRSM\Appl_BR_R5\Source\BSW\CD\LK\SASMagCoreSW\Src\SASMagCoreSW_SDD\SAS_Mag_Init.c</t>
  </si>
  <si>
    <t>C:\Projekte\DAI\MFA2\P06086_MRSM\Appl_BR_R5\Source\BSW\CD\LK\SASMagCoreSW\Src\SASMagCoreSW_SDD\SAS_Mag_ErrorHandler.c</t>
  </si>
  <si>
    <t>Hard-coded 'magic' integer constant '0x06'.</t>
  </si>
  <si>
    <t>[U] Identifier does not differ from other identifier(s) (e.g. 'SAS_Mag_Diag_CallMemReadPageInfoMLXHallAngles') within the specified number of significant characters.</t>
  </si>
  <si>
    <t>[L] Identifier matches other identifier(s) (e.g. 'SAS_Mag_Diag_CallMemReadPageInfoMLXHallAngles') in first 31 characters - program does not conform strictly to ISO:C90.</t>
  </si>
  <si>
    <t>[U] Identifier does not differ from other identifier(s) (e.g. 'call_diag_MLXWriteCmpEEPROM_stage_builddata') within the specified number of significant characters.</t>
  </si>
  <si>
    <t>[L] Identifier matches other identifier(s) (e.g. 'call_diag_MLXWriteCmpEEPROM_stage_builddata') in first 31 characters - program does not conform strictly to ISO:C90.</t>
  </si>
  <si>
    <t>C:\Projekte\DAI\MFA2\P06086_MRSM\Appl_BR_R5\Source\BSW\CD\LK\SASMagCoreSW\Src\SASMagCoreSW_SDD\SAS_Mag_CyclicCheck.c</t>
  </si>
  <si>
    <t>C:\Projekte\DAI\MFA2\P06086_MRSM\Appl_BR_R5\Source\BSW\CD\LK\SASMagCoreSW\Src\SASMagCoreSW_SDD\SAS_Mag_CoreControl.c</t>
  </si>
  <si>
    <t>C:\Projekte\DAI\MFA2\P06086_MRSM\Appl_BR_R5\Source\BSW\CD\LK\SASMagCoreSW\Src\SASMagCoreSW_SDD\SAS_Mag_CallbackHandler.c</t>
  </si>
  <si>
    <t>C:\Projekte\DAI\MFA2\P06086_MRSM\Appl_BR_R5\Source\BSW\CD\LK\SASMagCoreSW\Src\SASMagCoreSW_SDD\SAS_Mag_AqControl.c</t>
  </si>
  <si>
    <t>C:\Projekte\DAI\MFA2\P06086_MRSM\Appl_BR_R5\Source\BSW\CD\LK\ResetMgr\ResetMgr_SDD\ResetMgr_Main.c</t>
  </si>
  <si>
    <t>C:\Projekte\DAI\MFA2\P06086_MRSM\Appl_BR_R5\Source\BSW\CD\LK\ResetMgr\Cfg\ResetMgr_Cfg.c</t>
  </si>
  <si>
    <t>C:\Projekte\DAI\MFA2\P06086_MRSM\Appl_BR_R5\Source\BSW\CD\LK\Ohc\cfg\Ohc_Cfg.c</t>
  </si>
  <si>
    <t>C:\Projekte\DAI\MFA2\P06086_MRSM\Appl_BR_R5\Source\BSW\CD\LK\Ohc\Ohc_SDD\Ohc_Main.c</t>
  </si>
  <si>
    <t>HIS measure: Number of statements in function (variant 3)  (1-50) (WDGM_ModeChangedConfirmation() : STST3 = 0)</t>
  </si>
  <si>
    <t>HIS measure: Number of statements in function (variant 3)  (1-50) (WDGM_WDGTestNotify() : STST3 = 0)</t>
  </si>
  <si>
    <t>HIS measure: Number of statements in function (variant 3)  (1-50) (WDGM_ModeChangedNotify() : STST3 = 0)</t>
  </si>
  <si>
    <t>C:\Projekte\DAI\MFA2\P06086_MRSM\Appl_BR_R5\Source\BSW\CD\LK\LkWdog\WdgM\Generated\WDGM_GenSequenceMonitor.c</t>
  </si>
  <si>
    <t>Hard-coded 'magic' integer constant '0x19UL'.</t>
  </si>
  <si>
    <t>Hard coded 'magic' number '5' used to define the size of an array.</t>
  </si>
  <si>
    <t>C:\Projekte\DAI\MFA2\P06086_MRSM\Appl_BR_R5\Source\BSW\CD\LK\LkWdog\WdgM\Generated\WDGM_GenConfig.c</t>
  </si>
  <si>
    <t>C:\Projekte\DAI\MFA2\P06086_MRSM\Appl_BR_R5\Source\BSW\CD\LK\LkWdog\WdgDrv\WdgDrv_Irq.c</t>
  </si>
  <si>
    <t>C:\Projekte\DAI\MFA2\P06086_MRSM\Appl_BR_R5\Source\BSW\CD\LK\LkWdog\WdgDrv\WdgDrv_Cfg.c</t>
  </si>
  <si>
    <t>C:\Projekte\DAI\MFA2\P06086_MRSM\Appl_BR_R5\Source\BSW\CD\LK\LkWdog\WdgDrv\WdgDrv.c</t>
  </si>
  <si>
    <t>'WDGM_ReportEvent' returns a value which is not being used.</t>
  </si>
  <si>
    <t>C:\Projekte\DAI\MFA2\P06086_MRSM\Appl_BR_R5\Source\BSW\CD\LK\LkSysHdlr\LkSysHdlr_SDD\LkSysHdlr_Main.c</t>
  </si>
  <si>
    <t>C:\Projekte\DAI\MFA2\P06086_MRSM\Appl_BR_R5\Source\BSW\CD\LK\LkSysHdlr\LkSysHdlr_SDD\LkSysHdlr_EelHelper.c</t>
  </si>
  <si>
    <t>'Com_SendSignalGroupAsMacro' returns a value which is not being used.</t>
  </si>
  <si>
    <t>C:\Projekte\DAI\MFA2\P06086_MRSM\Appl_BR_R5\Source\BSW\CD\LK\KostiaV23\Kostia_App_Testing.c</t>
  </si>
  <si>
    <t>Unrecognized #pragma arguments 'ghs section bss = ".SaveRAM_KT_ITEST"' This #pragma directive has been ignored.</t>
  </si>
  <si>
    <t>C:\Projekte\DAI\MFA2\P06086_MRSM\Appl_BR_R5\Source\BSW\CD\LK\KostiaV23\KostiaCom_Impl.c</t>
  </si>
  <si>
    <t>HIS measure: Distinct function calls (0-7) (kc_CallKostiaImplementationCallback() : STCAL = 18)</t>
  </si>
  <si>
    <t>HIS measure: Cyclomatic complexity (1-10) (kc_CallKostiaImplementationCallback() : STCYC = 21)</t>
  </si>
  <si>
    <t>C:\Projekte\DAI\MFA2\P06086_MRSM\Appl_BR_R5\Source\BSW\CD\LK\KostiaV23\KostiaComI_PBcfg.c</t>
  </si>
  <si>
    <t>File scope static, 'PwdData', is only accessed in one function.</t>
  </si>
  <si>
    <t>'RBRSecure' has external linkage and is being defined without any previous declaration.</t>
  </si>
  <si>
    <t>HIS measure: Cyclomatic complexity (1-10) (kccb_MemWrite() : STCYC = 14)</t>
  </si>
  <si>
    <t>Loop control variable in this 'for' statement, Index, is modified in the body of the loop.</t>
  </si>
  <si>
    <t>C:\Projekte\DAI\MFA2\P06086_MRSM\Appl_BR_R5\Source\BSW\CD\LK\KostiaV23\KTA_KostiaTask.c</t>
  </si>
  <si>
    <t>C:\Projekte\DAI\MFA2\P06086_MRSM\Appl_BR_R5\Source\BSW\CD\LK\IFM\cbk\IFM_App_Callbacks.c</t>
  </si>
  <si>
    <t>C:\Projekte\DAI\MFA2\P06086_MRSM\Appl_BR_R5\Source\BSW\CD\LK\IFM\IFM_SDD\IFM_Bitmatrix.c</t>
  </si>
  <si>
    <t>C:\Projekte\DAI\MFA2\P06086_MRSM\Appl_BR_R5\Source\BSW\CD\LK\IFM\IFM_SDD\IFM_App_Version.c</t>
  </si>
  <si>
    <t>Hard-coded 'magic' integer constant '0x98'.</t>
  </si>
  <si>
    <t>Hard-coded 'magic' integer constant '0xd0'.</t>
  </si>
  <si>
    <t>[U] Identifier does not differ from other identifier(s) (e.g. 'EolTestModeMgr_EOLTestModeActive') within the specified number of significant characters.</t>
  </si>
  <si>
    <t>[L] Identifier matches other identifier(s) (e.g. 'EolTestModeMgr_EOLTestModeActive') in first 31 characters - program does not conform strictly to ISO:C90.</t>
  </si>
  <si>
    <t>File scope static, 'EolTestModeMgr_DioChannel_LUT', is only accessed in one function.</t>
  </si>
  <si>
    <t>C:\Projekte\DAI\MFA2\P06086_MRSM\Appl_BR_R5\Source\BSW\CD\LK\EolTestModeMgr\Cfg\EolTestModeMgr_LCfg.c</t>
  </si>
  <si>
    <t>Unrecognized #pragma arguments 'ghs section bss =".SaveRAM_FBL"' This #pragma directive has been ignored.</t>
  </si>
  <si>
    <t>C:\Projekte\DAI\MFA2\P06086_MRSM\Appl_BR_R5\Source\BSW\CD\LK\ChassisGw\ChassisGw_SDD\ChassisGw_App_Notification.c</t>
  </si>
  <si>
    <t>..\..\Source\SWC\SensorSWC\LK\Mag3DPosDet\Mag3DPosDet_TIHB\cbk\Mag3DPosDet_TIHB_Callbacks.c</t>
  </si>
  <si>
    <t>..\..\Source\SWC\SensorSWC\LK\Mag3DPosDet\Mag3DPosDet_SBWRND\cbk\Mag3DPosDet_SBWRND_Callbacks.c</t>
  </si>
  <si>
    <t>d:\JenkinsSlaveCloudBees\workspace\P06086_DAI_MFA2\P06086_DAI_MFA2_MISRA_CHECK\Source\SWC\ApplicationSWC\LK\ALSM\cfg\ALSM_Cfg.c</t>
  </si>
  <si>
    <t>d:\JenkinsSlaveCloudBees\workspace\P06086_DAI_MFA2\P06086_DAI_MFA2_MISRA_CHECK\Source\SWC\ApplicationSWC\LK\ALSM\ALSM_SDD\ALSM_FaultMgr.c</t>
  </si>
  <si>
    <t>ALSM_FaultMgr_MagSensDrv_ErrorManager</t>
  </si>
  <si>
    <t>ALSM_FaultMgr_ManageIFMFaults</t>
  </si>
  <si>
    <t>IFM_SetFaultEvent 342 347</t>
  </si>
  <si>
    <t>ALSM_FaultMgr_RunFaultManagement</t>
  </si>
  <si>
    <t>ALSM_FaultMgr_ManageIFMFaults 378 381</t>
  </si>
  <si>
    <t>d:\JenkinsSlaveCloudBees\workspace\P06086_DAI_MFA2\P06086_DAI_MFA2_MISRA_CHECK\Source\SWC\ApplicationSWC\LK\ALSM\ALSM_SDD\ALSM_Main.c</t>
  </si>
  <si>
    <t>Com_SendSignalGroupAsMacro 430
Crc_CalculateCRC_E2E_AsrP2 423</t>
  </si>
  <si>
    <t>Com_SendSignalGroupAsMacro 474 475
Crc_CalculateCRC_E2E_AsrP2 460 467</t>
  </si>
  <si>
    <t>ALSM_Init</t>
  </si>
  <si>
    <t>ALSM_Startup_LDC_SBW_FXR 491
ALSM_Startup_SW_Stat_FXR 490
MagSensDrv_DisableSensor 498
MagSensDrv_EnableSensor 504
SCAS_EvaluateTimeoutNvRamData 508
VarMgr_IsVariantCoded 494</t>
  </si>
  <si>
    <t>osResumeAllInterrupts 535 539
osSuspendAllInterrupts 535 539</t>
  </si>
  <si>
    <t>ALSM_Init_SCCM_Sw_Stat_FXR</t>
  </si>
  <si>
    <t>osResumeAllInterrupts 584 608
osSuspendAllInterrupts 584 608</t>
  </si>
  <si>
    <t>osResumeAllInterrupts 653 654
osSuspendAllInterrupts 653 654</t>
  </si>
  <si>
    <t>osResumeAllInterrupts 679 680
osSuspendAllInterrupts 679 680</t>
  </si>
  <si>
    <t>ALSM_FaultMgr_RunFaultManagement 811
ALSM_Update_LDC_SBW_FXR 805
ALSM_Update_SW_Stat_FXR 803
ClampMgr_GetClampStates 754
DiagMgr_Diag_GetSwitchTestMode 800
FWS_MainFunction 771
HBS_MainFunction 780
Horn_MainFunction 795
Mag3DPosDet_SBWRND_MainFunction 725
Mag3DPosDet_TIHB_MainFunction 728
MagSensDrv_Main 719
RWS_MainFunction 783
SBWP_MainFunction 761
SBWRND_MainFunction 766
SCAS_MainFunction 789
SWHS_MainFunction 792
TIS_MainFunction 776
TWS_MainFunction 786
VoltMon_GetChannelStatus 738
osResumeAllInterrupts 756 762 767 772 777 808
osSuspendAllInterrupts 751 760 765 770 775 797</t>
  </si>
  <si>
    <t>ALSM_Generate_SBW_LDC_CRC 855
ALSM_Load_SBW_LDC_Defaults 848
ALSM_Update_LDC_SBW_FXR 852
DiagMgr_Diag_GetSwitchTestMode 845
osResumeAllInterrupts 858
osSuspendAllInterrupts 830</t>
  </si>
  <si>
    <t>ALSM_Generate_SW_Stat_CRC 907
ALSM_Load_SCCM_Sw_Defaults 900
ALSM_Update_SW_Stat_FXR 904
DiagMgr_Diag_GetSwitchTestMode 897
osResumeAllInterrupts 910
osSuspendAllInterrupts 870</t>
  </si>
  <si>
    <t>ALSM_SetSignalHorn</t>
  </si>
  <si>
    <t>ALSM_Init_LDC_SBW_FXR 1115
ALSM_Update_LDC_SBW_FXR 1118
osResumeAllInterrupts 1121
osSuspendAllInterrupts 1112</t>
  </si>
  <si>
    <t>ALSM_Init_SCCM_Sw_Stat_FXR 1136
ALSM_Update_SW_Stat_FXR 1139
osResumeAllInterrupts 1142
osSuspendAllInterrupts 1133</t>
  </si>
  <si>
    <t>Com_SendSignalGroupAsMacro 1180
LkSafety_SetSecurityInfo 1161 1166</t>
  </si>
  <si>
    <t>Com_SendSignalGroupAsMacro 1247 1248
Com_TxModeHdlr_TriggerDeferredIpduSend 1239 1244
LkSafety_SetSecurityInfo 1202 1224
SchM_Enter_Com 1239 1244
SchM_Exit_Com 1239 1244</t>
  </si>
  <si>
    <t>d:\JenkinsSlaveCloudBees\workspace\P06086_DAI_MFA2\P06086_DAI_MFA2_MISRA_CHECK\Source\Stubs\Appl.c</t>
  </si>
  <si>
    <t>d:\JenkinsSlaveCloudBees\workspace\P06086_DAI_MFA2\P06086_DAI_MFA2_MISRA_CHECK\Source\BSW\SysServ\LK\BswM\cbk\BswM_Callbacks.c</t>
  </si>
  <si>
    <t>ResetMgr_System_reset 28</t>
  </si>
  <si>
    <t>ResetMgr_System_reset 39</t>
  </si>
  <si>
    <t>d:\JenkinsSlaveCloudBees\workspace\P06086_DAI_MFA2\P06086_DAI_MFA2_MISRA_CHECK\Source\BSW\SysServ\LK\Dem\cbk\BSW_IntErr.c</t>
  </si>
  <si>
    <t>Update_IFM_FaultEventStatus 52</t>
  </si>
  <si>
    <t>Update_IFM_FaultEventStatus 65</t>
  </si>
  <si>
    <t>Update_IFM_FaultEventStatus 78</t>
  </si>
  <si>
    <t>Update_IFM_FaultEventStatus 91</t>
  </si>
  <si>
    <t>Update_IFM_FaultEventStatus 104</t>
  </si>
  <si>
    <t>Update_IFM_FaultEventStatus 117</t>
  </si>
  <si>
    <t>Update_IFM_FaultEventStatus 131</t>
  </si>
  <si>
    <t>Update_IFM_FaultEventStatus 143</t>
  </si>
  <si>
    <t>Update_IFM_FaultEventStatus 156</t>
  </si>
  <si>
    <t>Update_IFM_FaultEventStatus 169</t>
  </si>
  <si>
    <t>Update_IFM_FaultEventStatus 182</t>
  </si>
  <si>
    <t>Update_IFM_FaultEventStatus 195</t>
  </si>
  <si>
    <t>Update_IFM_FaultEventStatus 208</t>
  </si>
  <si>
    <t>Update_IFM_FaultEventStatus 221</t>
  </si>
  <si>
    <t>Update_IFM_FaultEventStatus 234</t>
  </si>
  <si>
    <t>Update_IFM_FaultEventStatus 247</t>
  </si>
  <si>
    <t>Update_IFM_FaultEventStatus 260</t>
  </si>
  <si>
    <t>Update_IFM_FaultEventStatus 273</t>
  </si>
  <si>
    <t>Update_IFM_FaultEventStatus 286</t>
  </si>
  <si>
    <t>Update_IFM_FaultEventStatus 299</t>
  </si>
  <si>
    <t>Update_IFM_FaultEventStatus 312</t>
  </si>
  <si>
    <t>Update_IFM_FaultEventStatus 325</t>
  </si>
  <si>
    <t>Update_IFM_FaultEventStatus 338</t>
  </si>
  <si>
    <t>Update_IFM_FaultEventStatus 351</t>
  </si>
  <si>
    <t>Update_IFM_FaultEventStatus 364</t>
  </si>
  <si>
    <t>Update_IFM_FaultEventStatus 377</t>
  </si>
  <si>
    <t>Update_IFM_FaultEventStatus 390</t>
  </si>
  <si>
    <t>Update_IFM_FaultEventStatus 403</t>
  </si>
  <si>
    <t>Update_IFM_FaultEventStatus 417</t>
  </si>
  <si>
    <t>Update_IFM_FaultEventStatus 430</t>
  </si>
  <si>
    <t>Update_IFM_FaultEventStatus 443</t>
  </si>
  <si>
    <t>Update_IFM_FaultEventStatus 456</t>
  </si>
  <si>
    <t>Update_IFM_FaultEventStatus 469</t>
  </si>
  <si>
    <t>Update_IFM_FaultEventStatus 482</t>
  </si>
  <si>
    <t>Update_IFM_FaultEventStatus 495</t>
  </si>
  <si>
    <t>Update_IFM_FaultEventStatus 509</t>
  </si>
  <si>
    <t>Update_IFM_FaultEventStatus 522</t>
  </si>
  <si>
    <t>Update_IFM_FaultEventStatus 535</t>
  </si>
  <si>
    <t>Update_IFM_FaultEventStatus 548</t>
  </si>
  <si>
    <t>Update_IFM_FaultEventStatus 561</t>
  </si>
  <si>
    <t>Update_IFM_FaultEventStatus 574</t>
  </si>
  <si>
    <t>Update_IFM_FaultEventStatus 587</t>
  </si>
  <si>
    <t>Update_IFM_FaultEventStatus 600</t>
  </si>
  <si>
    <t>Update_IFM_FaultEventStatus 613</t>
  </si>
  <si>
    <t>Update_IFM_FaultEventStatus 626</t>
  </si>
  <si>
    <t>Update_IFM_FaultEventStatus 638</t>
  </si>
  <si>
    <t>Update_IFM_FaultEventStatus 650</t>
  </si>
  <si>
    <t>d:\JenkinsSlaveCloudBees\workspace\P06086_DAI_MFA2\P06086_DAI_MFA2_MISRA_CHECK\Source\Lib\LK\Bur\Bur_SDD\Bur_Main.c</t>
  </si>
  <si>
    <t>IFM_SetFaultEvent 112</t>
  </si>
  <si>
    <t>Bur_CheckWriteSuccess 203
Bur_LockRequest 197 206
Crc_CalculateCRC32 176
LkUtil_AlignedMemcpy 200
memset 161
osResumeAllInterrupts 209
osSuspendAllInterrupts 194</t>
  </si>
  <si>
    <t>Crc_CalculateCRC32 281
LkUtil_AlignedMemcpy 266</t>
  </si>
  <si>
    <t>Bur_CheckWriteSuccess 395
Bur_LockRequest 389 398
Crc_CalculateCRC32 376
LkUtil_AlignedMemcpy 392
osResumeAllInterrupts 401
osSuspendAllInterrupts 386</t>
  </si>
  <si>
    <t>d:\JenkinsSlaveCloudBees\workspace\P06086_DAI_MFA2\P06086_DAI_MFA2_MISRA_CHECK\Source\BSW\ComServ\LK\CanSm\cbk\CanSm_Callbacks.c</t>
  </si>
  <si>
    <t>Appl_CanSM_BusOffEnd</t>
  </si>
  <si>
    <t>Dem_SetEventStatus 31
IFM_SetFaultEvent 34</t>
  </si>
  <si>
    <t>Appl_CanSM_BusOffBegin</t>
  </si>
  <si>
    <t>Dem_SetEventStatus 46
IFM_SetFaultEvent 49</t>
  </si>
  <si>
    <t>d:\JenkinsSlaveCloudBees\workspace\P06086_DAI_MFA2\P06086_DAI_MFA2_MISRA_CHECK\Source\BSW\ComHwAb\LK\CanTrcv_30_Tja1041\cbk\CanTrcv_Callbacks.c</t>
  </si>
  <si>
    <t>Appl_CanTrcv_30_Tja1041_Wait</t>
  </si>
  <si>
    <t>d:\JenkinsSlaveCloudBees\workspace\P06086_DAI_MFA2\P06086_DAI_MFA2_MISRA_CHECK\Source\BSW\CD\LK\ChassisGw\ChassisGw_SDD\ChassisGw_App_Main.c</t>
  </si>
  <si>
    <t>SchM_Enter_Com 262 272
SchM_Exit_Com 262 272
StwGw_SendAwake_Diag_Actv_TX 265
StwGw_SendAwake_Ignition_On_TX 275</t>
  </si>
  <si>
    <t>ChassisGw_App_GetNotificationData 299
Com_ReceiveSignalGroupAsMacro 302
osResumeAllInterrupts 329
osSuspendAllInterrupts 304</t>
  </si>
  <si>
    <t>ChassisGw_App_GetNotificationData 365
Com_ReceiveSignalGroupAsMacro 356
osResumeAllInterrupts 414
osSuspendAllInterrupts 348</t>
  </si>
  <si>
    <t>ChassisGw_App_GetLHC_StW_Ht_Rq</t>
  </si>
  <si>
    <t>ChassisGw_App_GetNotificationData 453
SchM_Enter_Com 464
SchM_Exit_Com 464</t>
  </si>
  <si>
    <t>ChassisGw_App_GetNotificationData 533
Com_ReceiveSignalGroupAsMacro 523</t>
  </si>
  <si>
    <t>ChassisGw_App_GetNotificationData 575
SchM_Enter_Com 559
SchM_Exit_Com 559
osResumeAllInterrupts 580
osSuspendAllInterrupts 555</t>
  </si>
  <si>
    <t>ChassisGw_App_GetNotificationData 638
Dem_SetEventStatus 649</t>
  </si>
  <si>
    <t>SchM_Enter_Com 672 682
SchM_Exit_Com 672 682
StwGw_SendAwake_Diag_Actv_TX 675
StwGw_SendAwake_Ignition_On_TX 685</t>
  </si>
  <si>
    <t>ChassisGw_App_SetHorn</t>
  </si>
  <si>
    <t>ChassisGw_App_SetSWS_GSData</t>
  </si>
  <si>
    <t>Com_SendSignalGroupAsMacro 735
LkSafety_SetSecurityInfo 728
osResumeAllInterrupts 738
osSuspendAllInterrupts 726</t>
  </si>
  <si>
    <t>Com_ReceiveSignalGroupAsMacro 760
osResumeAllInterrupts 806
osSuspendAllInterrupts 757</t>
  </si>
  <si>
    <t>StwGw_SendWakeupRsn_SCCM_TX 824</t>
  </si>
  <si>
    <t>ChassisGw_SendSCCM_SBW_Rq_SCCM</t>
  </si>
  <si>
    <t>d:\JenkinsSlaveCloudBees\workspace\P06086_DAI_MFA2\P06086_DAI_MFA2_MISRA_CHECK\Source\BSW\CD\LK\ChassisGw\ChassisGw_SDD\ChassisGw_App_Notification.c</t>
  </si>
  <si>
    <t>Dem_SetEventStatus 190
VoltMon_GetChannelStatus 185
osResumeAllInterrupts 193
osSuspendAllInterrupts 180</t>
  </si>
  <si>
    <t>Dem_SetEventStatus 217
VoltMon_GetChannelStatus 212
osResumeAllInterrupts 219
osSuspendAllInterrupts 207</t>
  </si>
  <si>
    <t>Dem_SetEventStatus 242
VoltMon_GetChannelStatus 237
osResumeAllInterrupts 244
osSuspendAllInterrupts 232</t>
  </si>
  <si>
    <t>Dem_SetEventStatus 268
VoltMon_GetChannelStatus 263
osResumeAllInterrupts 270
osSuspendAllInterrupts 257</t>
  </si>
  <si>
    <t>Dem_SetEventStatus 295
VoltMon_GetChannelStatus 290
osResumeAllInterrupts 298
osSuspendAllInterrupts 283</t>
  </si>
  <si>
    <t>Dem_SetEventStatus 322
VoltMon_GetChannelStatus 317
osResumeAllInterrupts 324
osSuspendAllInterrupts 311</t>
  </si>
  <si>
    <t>Dem_SetEventStatus 349
VoltMon_GetChannelStatus 344
osResumeAllInterrupts 351
osSuspendAllInterrupts 337</t>
  </si>
  <si>
    <t>Dem_SetEventStatus 375
VoltMon_GetChannelStatus 370
osResumeAllInterrupts 378
osSuspendAllInterrupts 364</t>
  </si>
  <si>
    <t>ClampMgr_SetIgnVehStatPDU 418
Dem_SetEventStatus 403
VoltMon_GetChannelStatus 398
osResumeAllInterrupts 420
osSuspendAllInterrupts 392</t>
  </si>
  <si>
    <t>Dem_SetEventStatus 441
VoltMon_GetChannelStatus 437
osResumeAllInterrupts 443
osSuspendAllInterrupts 432</t>
  </si>
  <si>
    <t>Dem_SetEventStatus 467
VoltMon_GetChannelStatus 462
osResumeAllInterrupts 473
osSuspendAllInterrupts 456</t>
  </si>
  <si>
    <t>osResumeAllInterrupts 486
osSuspendAllInterrupts 484</t>
  </si>
  <si>
    <t>Dem_SetEventStatus 511
VoltMon_GetChannelStatus 506
osResumeAllInterrupts 513
osSuspendAllInterrupts 500</t>
  </si>
  <si>
    <t>Dem_SetEventStatus 537
VoltMon_GetChannelStatus 532
osResumeAllInterrupts 540
osSuspendAllInterrupts 526</t>
  </si>
  <si>
    <t>osResumeAllInterrupts 557
osSuspendAllInterrupts 551</t>
  </si>
  <si>
    <t>osResumeAllInterrupts 575
osSuspendAllInterrupts 569</t>
  </si>
  <si>
    <t>osResumeAllInterrupts 592
osSuspendAllInterrupts 586</t>
  </si>
  <si>
    <t>osResumeAllInterrupts 609
osSuspendAllInterrupts 604</t>
  </si>
  <si>
    <t>osResumeAllInterrupts 626
osSuspendAllInterrupts 620</t>
  </si>
  <si>
    <t>osResumeAllInterrupts 643
osSuspendAllInterrupts 637</t>
  </si>
  <si>
    <t>osResumeAllInterrupts 660
osSuspendAllInterrupts 654</t>
  </si>
  <si>
    <t>osResumeAllInterrupts 677
osSuspendAllInterrupts 671</t>
  </si>
  <si>
    <t>ClampMgr_SetIgnVehStatPDU 757
Com_ReceiveSignalGroupAsMacro 702
osResumeAllInterrupts 759
osSuspendAllInterrupts 692</t>
  </si>
  <si>
    <t>osResumeAllInterrupts 777
osSuspendAllInterrupts 771</t>
  </si>
  <si>
    <t>osResumeAllInterrupts 798
osSuspendAllInterrupts 788</t>
  </si>
  <si>
    <t>ChassisGw_App_SetVINData 817
osResumeAllInterrupts 818
osSuspendAllInterrupts 810</t>
  </si>
  <si>
    <t>ChassisGw_App_CbkTOut_Com_Grp_VIN</t>
  </si>
  <si>
    <t>Dem_SetEventStatus 842
VoltMon_GetChannelStatus 837
osResumeAllInterrupts 845
osSuspendAllInterrupts 831</t>
  </si>
  <si>
    <t>osResumeAllInterrupts 862
osSuspendAllInterrupts 857</t>
  </si>
  <si>
    <t>osResumeAllInterrupts 880
osSuspendAllInterrupts 874</t>
  </si>
  <si>
    <t>osResumeAllInterrupts 896
osSuspendAllInterrupts 891</t>
  </si>
  <si>
    <t>osResumeAllInterrupts 919
osSuspendAllInterrupts 909</t>
  </si>
  <si>
    <t>osResumeAllInterrupts 943
osSuspendAllInterrupts 934</t>
  </si>
  <si>
    <t>osResumeAllInterrupts 972
osSuspendAllInterrupts 958</t>
  </si>
  <si>
    <t>ChassisGw_App_Cbk_Com_LHC_StW_Ht_Rq</t>
  </si>
  <si>
    <t>osResumeAllInterrupts 988
osSuspendAllInterrupts 983</t>
  </si>
  <si>
    <t>ChassisGw_App_CbkTOut_Com_LHC_StW_Ht_Rq</t>
  </si>
  <si>
    <t>Dem_SetEventStatus 1012
VoltMon_GetChannelStatus 1007
osResumeAllInterrupts 1014
osSuspendAllInterrupts 1001</t>
  </si>
  <si>
    <t>ChassisGw_App_CbkTOut_Com_FctIllLvl_AT_CHASSIS</t>
  </si>
  <si>
    <t>Dem_SetEventStatus 1038
VoltMon_GetChannelStatus 1033
osResumeAllInterrupts 1040
osSuspendAllInterrupts 1027</t>
  </si>
  <si>
    <t>ChassisGw_App_Cbk_Com_FctIllLvl_AT_CHASSIS</t>
  </si>
  <si>
    <t>osResumeAllInterrupts 1056
osSuspendAllInterrupts 1051</t>
  </si>
  <si>
    <t>d:\JenkinsSlaveCloudBees\workspace\P06086_DAI_MFA2\P06086_DAI_MFA2_MISRA_CHECK\Source\SWC\ApplicationSWC\LK\ClampMgr\ClampMgr_SDD\ClampMgr_Main.c</t>
  </si>
  <si>
    <t>Dem_SetEventStatus 227 237 246 259 281
E2E_P02Check 197
IFM_SetFaultEvent 236 245 258 280
LkDebounce_DebounceEvent 255
LkDebounce_ResetDebounceEvent 217
osResumeAllInterrupts 286
osSuspendAllInterrupts 191</t>
  </si>
  <si>
    <t>ClampMgr_InitE2E 345</t>
  </si>
  <si>
    <t>ClampMgr_InitE2E</t>
  </si>
  <si>
    <t>ClampMgr_CheckIgnE2E 493
ClampMgr_InitE2E 483
ClampMgr_SetClampStates 509</t>
  </si>
  <si>
    <t>d:\JenkinsSlaveCloudBees\workspace\P06086_DAI_MFA2\P06086_DAI_MFA2_MISRA_CHECK\Source\BSW\ComServ\LK\Com\cbk\Com_Callbacks.c</t>
  </si>
  <si>
    <t>Appl_COMCbk_Com_Grp_APPL_ECU_SCCM1</t>
  </si>
  <si>
    <t>ktfr_vPduEmpBehandlung 112</t>
  </si>
  <si>
    <t>Appl_COMCbk_Com_Grp_APPL_ECU_SCCM2</t>
  </si>
  <si>
    <t>ktfr_vPduEmpBehandlung 120</t>
  </si>
  <si>
    <t>Appl_COMCbk_Com_Grp_APPL_ECU_SCCM3</t>
  </si>
  <si>
    <t>ktfr_vPduEmpBehandlung 129</t>
  </si>
  <si>
    <t>Appl_COMCbk_Com_Grp_APPL_ECU_SCCM4</t>
  </si>
  <si>
    <t>ktfr_vPduEmpBehandlung 137</t>
  </si>
  <si>
    <t>Appl_COMCbk_Com_Grp_APPL_ECU_SCCM5</t>
  </si>
  <si>
    <t>ktfr_vPduEmpBehandlung 146</t>
  </si>
  <si>
    <t>Appl_COMCbkTAck_Com_Grp_ECU_APPL_SCCM1</t>
  </si>
  <si>
    <t>ktfr_vPduSendeBehandlung 154</t>
  </si>
  <si>
    <t>Appl_COMCbkTAck_Com_Grp_ECU_APPL_SCCM2</t>
  </si>
  <si>
    <t>ktfr_vPduSendeBehandlung 162</t>
  </si>
  <si>
    <t>Appl_COMCbkTAck_Com_Grp_ECU_APPL_SCCM3</t>
  </si>
  <si>
    <t>ktfr_vPduSendeBehandlung 170</t>
  </si>
  <si>
    <t>Appl_COMCbkTAck_Com_Grp_ECU_APPL_SCCM4</t>
  </si>
  <si>
    <t>ktfr_vPduSendeBehandlung 178</t>
  </si>
  <si>
    <t>Appl_COMCbkTAck_Com_Grp_ECU_APPL_SCCM5</t>
  </si>
  <si>
    <t>ktfr_vPduSendeBehandlung 186</t>
  </si>
  <si>
    <t>Appl_COMCbkTOut_Com_DPM_ExtMd_Enbl_Rq</t>
  </si>
  <si>
    <t>ChassisGw_App_CbkTOut_Com_DPM_ExtMd_Enbl_Rq 195</t>
  </si>
  <si>
    <t>Appl_COMCbkTOut_Com_DPM_MdLmt_Rq</t>
  </si>
  <si>
    <t>ChassisGw_App_CbkTOut_Com_DPM_MdLmt_Rq 203</t>
  </si>
  <si>
    <t>Appl_COMCbkTOut_Com_Grp_EVC_CfgBit_65_96_Pr2</t>
  </si>
  <si>
    <t>ChassisGw_App_CbkTOut_Com_Grp_EVC_CfgBit_65_96_Pr2 211</t>
  </si>
  <si>
    <t>Appl_COMCbkTOut_Com_Grp_EVC_CfgList_01_0C_Pr2</t>
  </si>
  <si>
    <t>ChassisGw_App_CbkTOut_Com_Grp_EVC_CfgList_01_0C 219</t>
  </si>
  <si>
    <t>Appl_COMCbkTOut_Com_Grp_SBW_Stat_Pr2</t>
  </si>
  <si>
    <t>ChassisGw_App_CbkTOut_Com_Grp_SBW_Stat 227</t>
  </si>
  <si>
    <t>Appl_COMCbkTOut_Com_PreCond_StW_HT_On_Rq_AT_CHASSIS</t>
  </si>
  <si>
    <t>ChassisGw_App_CbkTOut_Com_PreCond_StW_HT_On_Rq_CHASSIS 236</t>
  </si>
  <si>
    <t>Appl_COMCout_Pdu_LDC_SBW_Rq_SCCM_AR2</t>
  </si>
  <si>
    <t>ALSM_PreTransmitHandling_LDC_SBW_Rq_SCCM_AR 250
Com_SendSignalGroupAsMacro 258
EolTestModeMgr_IsEOLTestModeActive 247</t>
  </si>
  <si>
    <t>Appl_COMCout_Pdu_SCCM_Sw_Stat_AR2</t>
  </si>
  <si>
    <t>ALSM_PreTransmitHandling_SCCM_Sw_Stat_AR 274
Com_SendSignalGroupAsMacro 280 281
EolTestModeMgr_IsEOLTestModeActive 271</t>
  </si>
  <si>
    <t>Appl_COMCout_Pdu_StWhl_Angl_Stat_AR2</t>
  </si>
  <si>
    <t>Com_SendSignalGroupAsMacro 312
EolTestModeMgr_IsEOLTestModeActive 294
SAS_SysIf_CopyVehicleCommunicationData 305</t>
  </si>
  <si>
    <t>Appl_COMCbk_Com_AirTemp_Insd_V2</t>
  </si>
  <si>
    <t>ChassisGw_App_Cbk_Com_AirTempInsd_V2 323</t>
  </si>
  <si>
    <t>Appl_COMCbk_Com_DPM_MdLmt_Rq</t>
  </si>
  <si>
    <t>ChassisGw_App_Cbk_Com_DPM_MdLmt_Rq 355
ComM_PreventWakeUp 345 350</t>
  </si>
  <si>
    <t>Appl_COMCbk_Com_DPM_ExtMd_Enbl_Rq</t>
  </si>
  <si>
    <t>ChassisGw_App_Cbk_Com_DPM_ExtMd_Enbl_Rq 386
ComM_LimitECUToNoComMode 376 381</t>
  </si>
  <si>
    <t>Appl_COMCbk_Com_Grp_EVC_CfgBit_65_96_Pr2</t>
  </si>
  <si>
    <t>ChassisGw_App_Cbk_Com_Grp_EVC_CfgBit_65_96_Pr2 394</t>
  </si>
  <si>
    <t>Appl_COMCbkTOut_Com_AirTemp_Insd_V2</t>
  </si>
  <si>
    <t>ChassisGw_App_CbkTOut_Com_AirTemp_Insd_V2 404</t>
  </si>
  <si>
    <t>Appl_COMCbkTOut_Com_AirTemp_Outsd_Disp</t>
  </si>
  <si>
    <t>ChassisGw_App_CbkTOut_Com_AirTemp_Outsd_Disp 412</t>
  </si>
  <si>
    <t>Appl_COMCbkTOut_Com_Grp_LgtSens_Stat</t>
  </si>
  <si>
    <t>ChassisGw_App_CbkTOut_Com_Grp_LgtSens_Stat 420</t>
  </si>
  <si>
    <t>Appl_COMCbkTOut_Com_SwIllLvl_AT_CHASSIS</t>
  </si>
  <si>
    <t>ChassisGw_App_CbkTOut_Com_SwIllLvl_AT_CHASSIS 429</t>
  </si>
  <si>
    <t>Appl_COMCbk_Com_AirTemp_Outsd_Disp</t>
  </si>
  <si>
    <t>ChassisGw_App_Cbk_Com_AirTemp_Outsd_Disp 438</t>
  </si>
  <si>
    <t>Appl_COMCbk_Com_Grp_EVC_CfgList_01_0C_Pr2</t>
  </si>
  <si>
    <t>ChassisGw_App_Cbk_Com_Grp_EVC_CfgList_01_0C_Pr2 446</t>
  </si>
  <si>
    <t>Appl_COMCbk_Com_Grp_LgtSens_Stat</t>
  </si>
  <si>
    <t>ChassisGw_App_Cbk_Com_Grp_LgtSens_Stat 454</t>
  </si>
  <si>
    <t>Appl_COMCbk_Com_Grp_SBW_Stat_Pr2</t>
  </si>
  <si>
    <t>ChassisGw_App_Cbk_Com_Grp_SBW_Stat_Pr2 462</t>
  </si>
  <si>
    <t>Appl_COMCbk_Com_Grp_VIN</t>
  </si>
  <si>
    <t>ChassisGw_App_Cbk_Com_Grp_VIN 471</t>
  </si>
  <si>
    <t>Appl_COMCbkTOut_Com_Grp_VIN</t>
  </si>
  <si>
    <t>ChassisGw_App_CbkTOut_Com_Grp_VIN 479</t>
  </si>
  <si>
    <t>Appl_COMCbk_Com_PreCond_StW_HT_On_Rq</t>
  </si>
  <si>
    <t>ChassisGw_App_Cbk_Com_PreCond_StW_HT_On_Rq_AT_CHASSIS 491</t>
  </si>
  <si>
    <t>Appl_COMCbk_Com_SwIllLvl</t>
  </si>
  <si>
    <t>ChassisGw_App_Cbk_Com_SwIllLvl_AT_CHASSIS 501</t>
  </si>
  <si>
    <t>Appl_COMCbk_Com_Grp_CamLane_LaneAttr7_Pr2</t>
  </si>
  <si>
    <t>ChassisGw_App_Cbk_Com_Grp_CamLane_LaneAttr7_Pr2 509</t>
  </si>
  <si>
    <t>Appl_COMCbk_Com_Grp_Eng_Rs_EngCtrl_Pr2</t>
  </si>
  <si>
    <t>ChassisGw_App_Cbk_Com_Grp_Eng_Rs_EngCtrl_Pr2 602
Com_ReceiveSignalGroupAsMacro 524
E2E_P02Check 567
Rte_COMCbk_Com_Grp_Eng_Rs_EngCtrl_Pr2_1g6e1wh7aspfj509n9mt9fl55 596</t>
  </si>
  <si>
    <t>Appl_COMCbk_Com_Grp_Ign_Stat_Pr2</t>
  </si>
  <si>
    <t>ChassisGw_App_Cbk_Com_Grp_Ign_Stat_Pr2 613
Rte_COMCbk_Com_Grp_Ign_Stat_Pr2_457i75qk4uen9ahb37ecxdhxz 614</t>
  </si>
  <si>
    <t>Appl_COMCbkTOut_Com_Grp_CamLane_LaneAttr7_Pr2</t>
  </si>
  <si>
    <t>ChassisGw_App_CbkTOut_Com_Grp_CamLane_LaneAttr7_Pr2 622</t>
  </si>
  <si>
    <t>Appl_COMCbkTOut_Com_Grp_Eng_Rs_EngCtrl_Pr2</t>
  </si>
  <si>
    <t>Appl_COMCbk_InitE2E 630
ChassisGw_App_CbkTOut_Com_Grp_Eng_Rs_EngCtrl_Pr2 632
Rte_COMCbkTOut_Com_Grp_Eng_Rs_EngCtrl_Pr2_1g6e1wh7aspfj509n9mt9fl55 634</t>
  </si>
  <si>
    <t>Appl_COMCbkTOut_Com_Grp_Ign_Stat_Pr2</t>
  </si>
  <si>
    <t>ChassisGw_App_CbkTOut_Com_Grp_Ign_Stat_Pr2 645
Rte_COMCbkTOut_Com_Grp_Ign_Stat_Pr2_457i75qk4uen9ahb37ecxdhxz 647</t>
  </si>
  <si>
    <t>Appl_COMCbk_Com_Odo</t>
  </si>
  <si>
    <t>ChassisGw_App_Cbk_Com_Odo 659</t>
  </si>
  <si>
    <t>Appl_COMCbkTOut_Com_Odo</t>
  </si>
  <si>
    <t>ChassisGw_App_CbkTOut_Com_Odo 668</t>
  </si>
  <si>
    <t>Appl_COMCbkTOut_Com_Grp_SBW_Rq_SWSP_Pr2</t>
  </si>
  <si>
    <t>StwGw_App_TOut_Com_Grp_SBW_Rq_SWSP_Pr2 682</t>
  </si>
  <si>
    <t>Appl_COMCbk_Com_Grp_SBW_Rq_SWSP_Pr2</t>
  </si>
  <si>
    <t>StwGw_App_Cbk_Com_Grp_SBW_Rq_SWSP_Pr2 690</t>
  </si>
  <si>
    <t>Appl_COMCbkTOut_Com_StW_Temp</t>
  </si>
  <si>
    <t>StwGw_App_TOut_Com_StW_Temp 698</t>
  </si>
  <si>
    <t>Appl_COMCbk_Com_StW_Temp</t>
  </si>
  <si>
    <t>StwGw_App_Cbk_Com_StW_Temp 706</t>
  </si>
  <si>
    <t>Appl_COMCbk_Com_FctIllLvl</t>
  </si>
  <si>
    <t>ChassisGw_App_Cbk_Com_FctIllLvl_AT_CHASSIS 715</t>
  </si>
  <si>
    <t>Appl_COMCbkTOut_Com_FctIllLvl</t>
  </si>
  <si>
    <t>ChassisGw_App_CbkTOut_Com_FctIllLvl_AT_CHASSIS 723</t>
  </si>
  <si>
    <t>Appl_COMCbkTOut_Com_LHC_StW_Ht_Rq</t>
  </si>
  <si>
    <t>ChassisGw_App_CbkTOut_Com_LHC_StW_Ht_Rq 731</t>
  </si>
  <si>
    <t>Appl_COMCbk_Com_LHC_StW_Ht_Rq</t>
  </si>
  <si>
    <t>ChassisGw_App_Cbk_Com_LHC_StW_Ht_Rq 739</t>
  </si>
  <si>
    <t>Appl_COMCbk_InitE2E</t>
  </si>
  <si>
    <t>d:\JenkinsSlaveCloudBees\workspace\P06086_DAI_MFA2\P06086_DAI_MFA2_MISRA_CHECK\Source\Lib\LK\Crc\Crc_SDD\Crc_Main.c</t>
  </si>
  <si>
    <t>Crc_CalculateCRC16_IBM</t>
  </si>
  <si>
    <t>Crc_CalculateCRC32</t>
  </si>
  <si>
    <t>Crc_CalculateCRC8</t>
  </si>
  <si>
    <t>Crc_CalculateCRC8H2F</t>
  </si>
  <si>
    <t>Crc_CalculateCRC8H2F_ASR4API</t>
  </si>
  <si>
    <t>Crc_CalculateCRC8H2F 399</t>
  </si>
  <si>
    <t>Crc_CalculateCRC_E2E_AsrP2</t>
  </si>
  <si>
    <t>Crc_CalculateCRC8H2F 417 423</t>
  </si>
  <si>
    <t>d:\JenkinsSlaveCloudBees\workspace\P06086_DAI_MFA2\P06086_DAI_MFA2_MISRA_CHECK\Source\Lib\LK\DCD\Core\DCD.c</t>
  </si>
  <si>
    <t>DCD_CrcCalculate</t>
  </si>
  <si>
    <t>Crc_CalculateCRC8 84</t>
  </si>
  <si>
    <t>DCD_E2E_CRC_CrcCalculate</t>
  </si>
  <si>
    <t>DCD_Memcopy</t>
  </si>
  <si>
    <t>Det_ReportError 126</t>
  </si>
  <si>
    <t>DCD_WriteComplexRsData</t>
  </si>
  <si>
    <t>Det_ReportError 160</t>
  </si>
  <si>
    <t>DCD_ReadComplexRsData</t>
  </si>
  <si>
    <t>Det_ReportError 193</t>
  </si>
  <si>
    <t>d:\JenkinsSlaveCloudBees\workspace\P06086_DAI_MFA2\P06086_DAI_MFA2_MISRA_CHECK\Source\BSW\CD\LK\DcmFbl\DcmFbl_SDD\DcmFbl_Fbl.c</t>
  </si>
  <si>
    <t>Bur_LoadData 141
Bur_StoreData 152</t>
  </si>
  <si>
    <t>ApplValidateSaveRAM 175
Bur_LoadData 177
Bur_StoreData 186</t>
  </si>
  <si>
    <t>DiagMgr_Diag_GetFblSharedData 343</t>
  </si>
  <si>
    <t>DiagMgr_Diag_GetFblSharedData 384</t>
  </si>
  <si>
    <t>DcmWrapper_Did_0x0100_CR_ReprogrammingAttemptCounter 550
DcmWrapper_Did_0x0100_RD_ReprogrammingAttemptCounter 555
DcmWrapper_Did_0xF111_CR_HWPartNumber 466
DcmWrapper_Did_0xF111_RD_HWPartNumber 471
DcmWrapper_Did_0xF121_CR_MBCECUIdentification 478
DcmWrapper_Did_0xF121_RD_MBCECUIdentification 483
DcmWrapper_Did_0xF150_CR_HWVersionInformation 490
DcmWrapper_Did_0xF150_RD_HWVersionInformation 495
DcmWrapper_Did_0xF151_CR_SWVersionInformation 502
DcmWrapper_Did_0xF151_RD_SWVersionInformation 507
DcmWrapper_Did_0xF153_CR_BootSWVersion 514
DcmWrapper_Did_0xF153_RD_BootSWVersion 519
DcmWrapper_Did_0xF154_CR_HWSupplierIdentification 526
DcmWrapper_Did_0xF154_RD_HWSupplierIdentification 531
DcmWrapper_Did_0xF155_CR_SWSupplierIdentification 538
DcmWrapper_Did_0xF155_RD_SWSupplierIdentification 543</t>
  </si>
  <si>
    <t>0 (18:18)</t>
  </si>
  <si>
    <t>Bur_LoadData 592</t>
  </si>
  <si>
    <t>Bur_LoadData 634</t>
  </si>
  <si>
    <t>ApplValidateSaveRAM 686
Bur_LoadData 687
Bur_StoreData 703</t>
  </si>
  <si>
    <t>Crc_CalculateCRC32 766 787
EraseDataflashBlock 795
LkSysHdlr_EEL_ResumeOperation 812 843
LkSysHdlr_EEL_SuspendOperation 736
LkUtil_AlignedMemcpy 762
WriteDataflashBlock 806</t>
  </si>
  <si>
    <t>1 (13:14)</t>
  </si>
  <si>
    <t>ApplValidateSaveRAM 868
Bur_LoadData 869
Bur_StoreData 878</t>
  </si>
  <si>
    <t>EraseDataflashBlock</t>
  </si>
  <si>
    <t>FAL_Execute 916
FAL_Handler 929</t>
  </si>
  <si>
    <t>WriteDataflashBlock</t>
  </si>
  <si>
    <t>FAL_Execute 1009
FAL_Handler 1023</t>
  </si>
  <si>
    <t>d:\JenkinsSlaveCloudBees\workspace\P06086_DAI_MFA2\P06086_DAI_MFA2_MISRA_CHECK\Source\BSW\SysServ\LK\Det\cbk\Det_Callbacks.c</t>
  </si>
  <si>
    <t>IFM_SetFaultEvent 55
NvM_SetRamBlockStatus 64</t>
  </si>
  <si>
    <t>d:\JenkinsSlaveCloudBees\workspace\P06086_DAI_MFA2\P06086_DAI_MFA2_MISRA_CHECK\Source\SWC\ApplicationSWC\LK\DiagMgr\cfg\DiagMgr_Cfg.c</t>
  </si>
  <si>
    <t>d:\JenkinsSlaveCloudBees\workspace\P06086_DAI_MFA2\P06086_DAI_MFA2_MISRA_CHECK\Source\SWC\ApplicationSWC\LK\DiagMgr\DiagMgr_SDD\DiagMgr_Dcm_Identification.c</t>
  </si>
  <si>
    <t>DcmWrapper_Did_0xEF02_CR_StandardFBLInformation</t>
  </si>
  <si>
    <t>DiagMgr_Diag_GetFBLVersionData 102</t>
  </si>
  <si>
    <t>DcmWrapper_Did_0xEF02_RD_StandardFBLInformation</t>
  </si>
  <si>
    <t>DiagMgr_Diag_GetFBLVersionData 132</t>
  </si>
  <si>
    <t>DcmWrapper_Did_0xF010_CR_NetworkConfiguration</t>
  </si>
  <si>
    <t>Crc_CalculateCRC8 217</t>
  </si>
  <si>
    <t>DcmWrapper_Did_0xF010_CW_NetworkConfiguration</t>
  </si>
  <si>
    <t>NvM_GetErrorStatus 250</t>
  </si>
  <si>
    <t>DcmWrapper_Did_0xF010_RD_NetworkConfiguration</t>
  </si>
  <si>
    <t>DcmWrapper_Did_0xF010_WD_NetworkConfiguration</t>
  </si>
  <si>
    <t>Crc_CalculateCRC8 318
NvM_SetRamBlockStatus 321
osResumeAllInterrupts 324
osSuspendAllInterrupts 304</t>
  </si>
  <si>
    <t>Dcm_GetSesCtrlType 360</t>
  </si>
  <si>
    <t>DcmWrapper_Did_0xF111_RD_HWPartNumber 418
DcmWrapper_Did_0xF18C_RD_ECUSerial 415</t>
  </si>
  <si>
    <t>VarMgr_GetVariantCodingState 480</t>
  </si>
  <si>
    <t>VarMgr_GetVariant 528</t>
  </si>
  <si>
    <t>DiagMgr_Diag_GetFblSharedData 597</t>
  </si>
  <si>
    <t>DiagMgr_Diag_GetFblSharedData 634</t>
  </si>
  <si>
    <t>DiagMgr_Diag_GetFblSharedData 704</t>
  </si>
  <si>
    <t>DiagMgr_Diag_GetFblSharedData 738</t>
  </si>
  <si>
    <t>DcmWrapper_Did_0xF153_CR_BootSWVersion</t>
  </si>
  <si>
    <t>DiagMgr_Diag_GetFBLVersionData 799</t>
  </si>
  <si>
    <t>DcmWrapper_Did_0xF153_RD_BootSWVersion</t>
  </si>
  <si>
    <t>DiagMgr_Diag_GetFBLVersionData 827</t>
  </si>
  <si>
    <t>DiagMgr_Diag_GetFBLVersionData 852</t>
  </si>
  <si>
    <t>DiagMgr_Diag_GetFBLVersionData 880</t>
  </si>
  <si>
    <t>DiagMgr_Diag_GetDataflashBlock 970</t>
  </si>
  <si>
    <t>DiagMgr_VIN_GetVIN 1041</t>
  </si>
  <si>
    <t>DiagMgr_VIN_GetVIN 1070</t>
  </si>
  <si>
    <t>DiagMgr_VIN_GetVIN 1096</t>
  </si>
  <si>
    <t>NvM_GetErrorStatus 1126</t>
  </si>
  <si>
    <t>DiagMgr_VIN_GetVIN 1156</t>
  </si>
  <si>
    <t>DiagMgr_VIN_SetVIN 1190</t>
  </si>
  <si>
    <t>d:\JenkinsSlaveCloudBees\workspace\P06086_DAI_MFA2\P06086_DAI_MFA2_MISRA_CHECK\Source\SWC\ApplicationSWC\LK\DiagMgr\DiagMgr_SDD\DiagMgr_Dcm_IOControl.c</t>
  </si>
  <si>
    <t>DiagMgr_Diag_SetLEDState 76</t>
  </si>
  <si>
    <t>DiagMgr_Diag_GetLEDState 96</t>
  </si>
  <si>
    <t>DiagMgr_Diag_SetLEDState 120</t>
  </si>
  <si>
    <t>DiagMgr_Diag_SetLEDState 158</t>
  </si>
  <si>
    <t>DiagMgr_Diag_GetLEDState 178</t>
  </si>
  <si>
    <t>DiagMgr_Diag_SetLEDState 202</t>
  </si>
  <si>
    <t>d:\JenkinsSlaveCloudBees\workspace\P06086_DAI_MFA2\P06086_DAI_MFA2_MISRA_CHECK\Source\SWC\ApplicationSWC\LK\DiagMgr\DiagMgr_SDD\DiagMgr_Dcm_PresentValues.c</t>
  </si>
  <si>
    <t>SAS_SysIf_GetDiagnostic 109</t>
  </si>
  <si>
    <t>SAS_SysIf_GetSAVelocityMax 157</t>
  </si>
  <si>
    <t>DiagMgr_Diag_GetSwitchStates 196</t>
  </si>
  <si>
    <t>IOHWAB_AI_GetRaw_AD_CHANNEL_FWS 261
IOHWAB_AI_GetRaw_AD_CHANNEL_KL30 251
IOHWAB_AI_GetRaw_AD_CHANNEL_PSW 286
IOHWAB_AI_GetRaw_AD_CHANNEL_RWS 266
IOHWAB_AI_GetRaw_AD_CHANNEL_SBWP_CH1 296
IOHWAB_AI_GetRaw_AD_CHANNEL_SBWP_CH2 301
IOHWAB_AI_GetRaw_AD_CHANNEL_SCAS 276
IOHWAB_AI_GetRaw_AD_CHANNEL_SWHS 281
IOHWAB_AI_GetRaw_AD_CHANNEL_TWS 271
IOHWAB_AI_GetRaw_AD_CHANNEL_VCC3 256
IOHWAB_AI_Get_AD_CHANNEL_HORN 291
MagSensDrv_GetXYZvalues 305 317</t>
  </si>
  <si>
    <t>IOHWAB_AI_Get_AD_CHANNEL_KL30 346</t>
  </si>
  <si>
    <t>IOHWAB_AI_Get_AD_CHANNEL_KL30 370</t>
  </si>
  <si>
    <t>d:\JenkinsSlaveCloudBees\workspace\P06086_DAI_MFA2\P06086_DAI_MFA2_MISRA_CHECK\Source\SWC\ApplicationSWC\LK\DiagMgr\DiagMgr_SDD\DiagMgr_Dcm_RoutineControl.c</t>
  </si>
  <si>
    <t>DcmWrapper_Rid_0x0203_Start_CheckReprogrammingConditions</t>
  </si>
  <si>
    <t>DiagMgr_Diag_CheckProgrammingSessionConditions 79</t>
  </si>
  <si>
    <t>DiagMgr_Diag_GetSwitchTestMode 133</t>
  </si>
  <si>
    <t>DiagMgr_Diag_CheckSafetyConditions 163
DiagMgr_Diag_SetSwitchTestMode 166</t>
  </si>
  <si>
    <t>DiagMgr_Diag_CheckSafetyConditions 199
DiagMgr_Diag_SetSwitchTestMode 202</t>
  </si>
  <si>
    <t>DiagMgr_Diag_CheckSafetyConditions 292
NvM_GetErrorStatus 298</t>
  </si>
  <si>
    <t>DiagMgr_Diag_CheckSafetyConditions 353
IFM_SetFaultStorageState 356
NvM_WriteAll 360
Ohc_SetLockState 358</t>
  </si>
  <si>
    <t>DiagMgr_Diag_CheckSafetyConditions 390
IFM_SetFaultStorageState 396
NvM_CancelWriteAll 393
Ohc_SetLockState 398</t>
  </si>
  <si>
    <t>DiagMgr_Diag_CheckSafetyConditions 432
DiagMgr_Diag_GetKostiaRequestState 445 477
DiagMgr_Diag_GetLKDiagnosisState 435
DiagMgr_Diag_SetKostiaRequestState 452 473
kta_put_kostia_data 449
ktfr_get_kostia_response 456</t>
  </si>
  <si>
    <t>d:\JenkinsSlaveCloudBees\workspace\P06086_DAI_MFA2\P06086_DAI_MFA2_MISRA_CHECK\Source\SWC\ApplicationSWC\LK\DiagMgr\DiagMgr_SDD\DiagMgr_Dcm_SecurityAccess.c</t>
  </si>
  <si>
    <t>DcmWrapper_Security_Level_97_CompareKey</t>
  </si>
  <si>
    <t>DiagMgr_Diag_CheckLKDiagnosisUnlockCode 57</t>
  </si>
  <si>
    <t>DcmWrapper_Security_Level_97_GetSeed</t>
  </si>
  <si>
    <t>d:\JenkinsSlaveCloudBees\workspace\P06086_DAI_MFA2\P06086_DAI_MFA2_MISRA_CHECK\Source\SWC\ApplicationSWC\LK\DiagMgr\DiagMgr_SDD\DiagMgr_Dcm_Session.c</t>
  </si>
  <si>
    <t>DiagMgr_Diag_CheckSafetyConditions 97</t>
  </si>
  <si>
    <t>DiagMgr_Diag_CheckSafetyConditions 122</t>
  </si>
  <si>
    <t>DiagMgr_Diag_SetKostiaRequestState 164
DiagMgr_Diag_SetSwitchTestMode 161</t>
  </si>
  <si>
    <t>DiagMgr_Diag_CheckSessionChange 204</t>
  </si>
  <si>
    <t>d:\JenkinsSlaveCloudBees\workspace\P06086_DAI_MFA2\P06086_DAI_MFA2_MISRA_CHECK\Source\SWC\ApplicationSWC\LK\DiagMgr\DiagMgr_SDD\DiagMgr_Dcm_StoredData.c</t>
  </si>
  <si>
    <t>DcmWrapper_Did_0x0100_CR_ReprogrammingAttemptCounter</t>
  </si>
  <si>
    <t>DiagMgr_Diag_GetFblSharedData 91</t>
  </si>
  <si>
    <t>DcmWrapper_Did_0x0100_RD_ReprogrammingAttemptCounter</t>
  </si>
  <si>
    <t>DiagMgr_Diag_GetFblSharedData 126</t>
  </si>
  <si>
    <t>Crc_CalculateCRC8 151</t>
  </si>
  <si>
    <t>NvM_GetErrorStatus 181</t>
  </si>
  <si>
    <t>Crc_CalculateCRC8 251
NvM_SetRamBlockStatus 253
osResumeAllInterrupts 256
osSuspendAllInterrupts 241</t>
  </si>
  <si>
    <t>DiagMgr_VIN_GetVIN 278</t>
  </si>
  <si>
    <t>DiagMgr_VIN_GetVIN 309</t>
  </si>
  <si>
    <t>DiagMgr_VIN_GetVIN 349</t>
  </si>
  <si>
    <t>NvM_GetErrorStatus 382</t>
  </si>
  <si>
    <t>DiagMgr_VIN_GetVIN 413</t>
  </si>
  <si>
    <t>DiagMgr_VIN_SetOdometerLimit 449</t>
  </si>
  <si>
    <t>DcmWrapper_Did_0x012B_CR_FlexRayControlParameters</t>
  </si>
  <si>
    <t>DcmWrapper_Did_0x012B_CW_FlexRayControlParameters</t>
  </si>
  <si>
    <t>FrTp_ReadParameter 496</t>
  </si>
  <si>
    <t>DcmWrapper_Did_0x012B_RD_FlexRayControlParameters</t>
  </si>
  <si>
    <t>FrTp_ReadParameter 518</t>
  </si>
  <si>
    <t>DcmWrapper_Did_0x012B_WD_FlexRayControlParameters</t>
  </si>
  <si>
    <t>FrTp_ChangeParameter 542</t>
  </si>
  <si>
    <t>DcmWrapper_Did_0x0209_CR_StoredButtonSwitchStates</t>
  </si>
  <si>
    <t>DcmWrapper_Did_0x0209_CW_StoredButtonSwitchStates</t>
  </si>
  <si>
    <t>DcmWrapper_Did_0x0209_RD_StoredButtonSwitchStates</t>
  </si>
  <si>
    <t>DiagMgr_Diag_GetStoredSwitchStates 594</t>
  </si>
  <si>
    <t>DcmWrapper_Did_0x0209_WD_StoredButtonSwitchStates</t>
  </si>
  <si>
    <t>DiagMgr_Diag_ResetStoredSwitchStates 629</t>
  </si>
  <si>
    <t>DcmWrapper_Did_0x0207_CR_SW_Variant</t>
  </si>
  <si>
    <t>DcmWrapper_Did_0x0207_RD_SW_Variant</t>
  </si>
  <si>
    <t>VarMgr_GetSWCoding 666</t>
  </si>
  <si>
    <t>DcmWrapper_Did_0x0212_CR_TIHBFaultMemory</t>
  </si>
  <si>
    <t>DcmWrapper_Did_0x0212_RD_TIHBFaultMemory</t>
  </si>
  <si>
    <t>IFM_GetTaskState 760</t>
  </si>
  <si>
    <t>DiagMgr_Diag_GetInternalFaultMemory 800
IFM_GetDataVersion 797</t>
  </si>
  <si>
    <t>IFM_GetTaskState 879</t>
  </si>
  <si>
    <t>DiagMgr_Diag_ClearErrorMemory 912 917 921 927 936 937 938 939
DiagMgr_Diag_ConvertReturnType 951</t>
  </si>
  <si>
    <t>Ohc_GetOpTime 984</t>
  </si>
  <si>
    <t>DiagMgr_Diag_InitDataflashProcess 1012
NvM_GetErrorStatus 1018</t>
  </si>
  <si>
    <t>DiagMgr_Diag_GetDataflashLength 1049</t>
  </si>
  <si>
    <t>DiagMgr_Diag_GetDataflash 1082</t>
  </si>
  <si>
    <t>DiagMgr_Diag_InitDataflashProcess 1098</t>
  </si>
  <si>
    <t>DcmWrapper_Did_0x0310_DL_NVShadowDataflash 1118</t>
  </si>
  <si>
    <t>DiagMgr_Diag_GetDataflash 1135</t>
  </si>
  <si>
    <t>Crc_CalculateCRC8 1155 1178
NvM_GetErrorStatus 1158
NvM_SetRamBlockStatus 1180
osResumeAllInterrupts 1183
osSuspendAllInterrupts 1170</t>
  </si>
  <si>
    <t>ChassisGw_App_GetOdoData 1210
NvM_GetErrorStatus 1213</t>
  </si>
  <si>
    <t>Crc_CalculateCRC8 1308
NvM_SetRamBlockStatus 1310
osResumeAllInterrupts 1313
osSuspendAllInterrupts 1292</t>
  </si>
  <si>
    <t>IFM_GetTaskState 1336</t>
  </si>
  <si>
    <t>DiagMgr_Diag_GetInternalFaultMemory 1374
IFM_GetDataVersion 1371</t>
  </si>
  <si>
    <t>DcmWrapper_Did_0x0320_CR_IlluminationConfiguration</t>
  </si>
  <si>
    <t>Crc_CalculateCRC8 1457
NvM_GetErrorStatus 1447</t>
  </si>
  <si>
    <t>DcmWrapper_Did_0x0320_CW_IlluminationConfiguration</t>
  </si>
  <si>
    <t>NvM_GetErrorStatus 1485</t>
  </si>
  <si>
    <t>DcmWrapper_Did_0x0320_RD_IlluminationConfiguration</t>
  </si>
  <si>
    <t>DcmWrapper_Did_0x0320_WD_IlluminationConfiguration</t>
  </si>
  <si>
    <t>Crc_CalculateCRC8 1628
Illu_UpdateDataShadow 1631</t>
  </si>
  <si>
    <t>d:\JenkinsSlaveCloudBees\workspace\P06086_DAI_MFA2\P06086_DAI_MFA2_MISRA_CHECK\Source\SWC\ApplicationSWC\LK\DiagMgr\DiagMgr_SDD\DiagMgr_Diag_App.c</t>
  </si>
  <si>
    <t>ChassisGw_App_GetEngRunStat 438
DiagMgr_Diag_CheckSwitchStates 428</t>
  </si>
  <si>
    <t>DiagMgr_Diag_CheckSafetyConditions 464</t>
  </si>
  <si>
    <t>ClampMgr_GetIgnSwitchState 536
DiagMgr_Diag_CheckSafetyConditions 560
VoltMon_GetChannelStatus 551</t>
  </si>
  <si>
    <t>DiagMgr_Diag_CheckSafetyConditions</t>
  </si>
  <si>
    <t>ChassisGw_App_GetEngRunStat 598</t>
  </si>
  <si>
    <t>Diag_CheckDefaultSessionChange 652
Diag_CheckExtendedSessionChange 662
Diag_CheckProgrammingSessionChange 657</t>
  </si>
  <si>
    <t>Diag_CheckFWS 695
Diag_CheckHBS 696
Diag_CheckHorn 697
Diag_CheckRWS 698
Diag_CheckSBW 699
Diag_CheckSCAS 700
Diag_CheckSWH 701
Diag_CheckTIS 702
Diag_CheckTWS 703</t>
  </si>
  <si>
    <t>Dem_ClearDTC 739
IFM_ClearFaultStorage 762
osResumeAllInterrupts 740
osSuspendAllInterrupts 738</t>
  </si>
  <si>
    <t>DiagMgr_Diag_ConvertReturnType</t>
  </si>
  <si>
    <t>DiagMgr_Diag_GetDataflashBlock 896
memcpy 862 881</t>
  </si>
  <si>
    <t>NvM_GetErrorStatus 972
NvM_ReadBlock 982</t>
  </si>
  <si>
    <t>DiagMgr_Diag_GetFBLVersionData</t>
  </si>
  <si>
    <t>LkUtil_AlignedMemcpy 1085 1090 1093</t>
  </si>
  <si>
    <t>DiagMgr_Diag_GetFblSharedData</t>
  </si>
  <si>
    <t>Crc_CalculateCRC32 1162
LkSysHdlr_EEL_ResumeOperation 1143
LkSysHdlr_EEL_SuspendOperation 1129
LkUtil_AlignedMemcpy 1125 1136 1139</t>
  </si>
  <si>
    <t>IFM_GetFaultEntry 1195</t>
  </si>
  <si>
    <t>SBW_Illu_Diagnose 1411 1415 1462
SWHS_Illu_Diagnose 1388 1392 1447
VarMgr_IsVariantCoded 1377 1400 1439 1454</t>
  </si>
  <si>
    <t>DiagMgr_Diag_InitDataflashProcess</t>
  </si>
  <si>
    <t>DiagMgr_Diag_ResetStoredSwitchStates</t>
  </si>
  <si>
    <t>DiagMgr_Init</t>
  </si>
  <si>
    <t>DiagMgr_Diag_CheckExtendedSessionConditions 1608
DiagMgr_Diag_CheckProgrammingSessionConditions 1595</t>
  </si>
  <si>
    <t>DiagMgr_Diag_CheckExtendedSessionConditions 1666
DiagMgr_Diag_CheckProgrammingSessionConditions 1653</t>
  </si>
  <si>
    <t>FWS_RequestDiagInfo 1699</t>
  </si>
  <si>
    <t>HBS_RequestDiagInfo 1763</t>
  </si>
  <si>
    <t>Diag_CheckHorn</t>
  </si>
  <si>
    <t>Horn_RequestDiagInfo 1812</t>
  </si>
  <si>
    <t>DiagMgr_Diag_CheckExtendedSessionConditions 1885
DiagMgr_Diag_CheckProgrammingSessionConditions 1873</t>
  </si>
  <si>
    <t>RWS_RequestDiagInfo 1918</t>
  </si>
  <si>
    <t>SBWP_RequestDiagInfo 1980
SBWRND_RequestDiagInfo 1981</t>
  </si>
  <si>
    <t>SCAS_RequestDiagInfo 2078</t>
  </si>
  <si>
    <t>SWHS_RequestDiagInfo 2144</t>
  </si>
  <si>
    <t>TIS_RequestDiagInfo 2199</t>
  </si>
  <si>
    <t>TWS_RequestDiagInfo 2263</t>
  </si>
  <si>
    <t>d:\JenkinsSlaveCloudBees\workspace\P06086_DAI_MFA2\P06086_DAI_MFA2_MISRA_CHECK\Source\SWC\ApplicationSWC\LK\DiagMgr\DiagMgr_SDD\DiagMgr_VIN_App.c</t>
  </si>
  <si>
    <t>VIN_CheckFlexrayMessage 197
VIN_GetShadowState 187
VIN_InitData 190</t>
  </si>
  <si>
    <t>Crc_CalculateCRC8 221</t>
  </si>
  <si>
    <t>DiagMgr_VIN_SetOdometer</t>
  </si>
  <si>
    <t>VIN_GetOdoState 251
VIN_UpdateShadow 258
osResumeAllInterrupts 261
osSuspendAllInterrupts 254</t>
  </si>
  <si>
    <t>VIN_GetOdoState 296
VIN_UpdateShadow 306
osResumeAllInterrupts 309
osSuspendAllInterrupts 302</t>
  </si>
  <si>
    <t>DiagMgr_VIN_SetVIN</t>
  </si>
  <si>
    <t>VIN_CompareVIN 353
VIN_IsDefaultVIN 350
VIN_SetOriginalVIN 363
VIN_UpdateShadow 360
osResumeAllInterrupts 368
osSuspendAllInterrupts 347</t>
  </si>
  <si>
    <t>ChassisGw_App_GetOdoData 388
ChassisGw_App_GetVINData 389
DiagMgr_VIN_SetVIN 401
VIN_UpdateOdometer 405</t>
  </si>
  <si>
    <t>VIN_CompareVIN</t>
  </si>
  <si>
    <t>Crc_CalculateCRC8 494</t>
  </si>
  <si>
    <t>VIN_UpdateShadow 537
osResumeAllInterrupts 540
osSuspendAllInterrupts 523</t>
  </si>
  <si>
    <t>VIN_IsDefaultVIN</t>
  </si>
  <si>
    <t>VIN_SetOriginalVIN</t>
  </si>
  <si>
    <t>VIN_CompareVIN 603
VIN_IsDefaultVIN 586
VIN_UpdateShadow 596 613
osResumeAllInterrupts 625
osSuspendAllInterrupts 583</t>
  </si>
  <si>
    <t>VIN_UpdateOdometer</t>
  </si>
  <si>
    <t>VIN_GetOdoState 646
VIN_UpdateShadow 679
osResumeAllInterrupts 694
osSuspendAllInterrupts 643</t>
  </si>
  <si>
    <t>VIN_UpdateShadow</t>
  </si>
  <si>
    <t>Crc_CalculateCRC8 705
NvM_SetRamBlockStatus 714
osResumeAllInterrupts 717
osSuspendAllInterrupts 708</t>
  </si>
  <si>
    <t>d:\JenkinsSlaveCloudBees\workspace\P06086_DAI_MFA2\P06086_DAI_MFA2_MISRA_CHECK\Source\Lib\LK\E2E\E2E_SDD\E2E_Check.c</t>
  </si>
  <si>
    <t>E2E_P02Check</t>
  </si>
  <si>
    <t>Crc_CalculateCRC_E2E_AsrP2 83</t>
  </si>
  <si>
    <t>0 (16:16)</t>
  </si>
  <si>
    <t>d:\JenkinsSlaveCloudBees\workspace\P06086_DAI_MFA2\P06086_DAI_MFA2_MISRA_CHECK\Source\BSW\CD\LK\EolTestModeMgr\Cfg\EolTestModeMgr_LCfg.c</t>
  </si>
  <si>
    <t>d:\JenkinsSlaveCloudBees\workspace\P06086_DAI_MFA2\P06086_DAI_MFA2_MISRA_CHECK\Source\BSW\CD\LK\EolTestModeMgr\EolTestModeMgr_SDD\EolTestModeMgr_Main.c</t>
  </si>
  <si>
    <t>EolTestModeMgr_Main_FillComBufferAndSend</t>
  </si>
  <si>
    <t>Com_SendSignalGroupAsMacro 535 536 537 538 539
Crc_CalculateCRC16_IBM 524</t>
  </si>
  <si>
    <t>EolTestModeMgr_Main_FlushKostiaMsg</t>
  </si>
  <si>
    <t>EolTestModeMgr_Init</t>
  </si>
  <si>
    <t>EolTestModeMgr_Main_ReadHallData 598
EolTestModeMgr_Main_ReadSensors 607</t>
  </si>
  <si>
    <t>EolTestModeMgr_Main_PrepareResult</t>
  </si>
  <si>
    <t>EolTestModeMgr_Main_BuildupKostiaMsgBuffer 658
EolTestModeMgr_Main_CheckMessage 655
EolTestModeMgr_Main_FlushKostiaMsg 664</t>
  </si>
  <si>
    <t>EolTestModeMgr_Main_ReadHallData</t>
  </si>
  <si>
    <t>Dio_WriteChannel 695 703 711 719 755 756 757 758
Spi_AsyncTransmit 740
Spi_GetSequenceResult 750
Spi_MainFunction_Driving 749
Spi_SetupEB 738
osResumeAllInterrupts 743
osSuspendAllInterrupts 734</t>
  </si>
  <si>
    <t>EolTestModeMgr_Main_WriteHallDataToEOL</t>
  </si>
  <si>
    <t>Spi_AsyncTransmit 783
Spi_GetSequenceResult 793
Spi_MainFunction_Driving 792
Spi_SetupEB 780
osResumeAllInterrupts 786
osSuspendAllInterrupts 776</t>
  </si>
  <si>
    <t>EolTestModeMgr_Main_ReadSensors</t>
  </si>
  <si>
    <t>Dio_WriteChannel 832
EolTestModeMgr_Main_ReadHallData 822 827
EolTestModeMgr_Main_WriteHallDataToEOL 838</t>
  </si>
  <si>
    <t>EolTestModeMgr_SyncPulseDelayExpiredNotification</t>
  </si>
  <si>
    <t>EolTestModeMgr_Main_ReadSensors 899
EolTestModeMgr_Main_StartSyncPulseDelay 874
EolTestModeMgr_SyncSensorsAndPrepareResults 905
Gpt_DisableNotification 861
Gpt_StopTimer 860</t>
  </si>
  <si>
    <t>EolTestModeMgr_SyncFlexRay</t>
  </si>
  <si>
    <t>EolTestModeMgr_Main_FillComBufferAndSend 929
EolTestModeMgr_Main_FlushKostiaMsg 932 940</t>
  </si>
  <si>
    <t>EolTestModeMgr_SyncSensorsAndPrepareResults</t>
  </si>
  <si>
    <t>Dio_WriteChannel 958 965 979 980 981 982
EolTestModeMgr_Main_PrepareResult 991
EolTestModeMgr_Main_StartSyncPulseDelay 985</t>
  </si>
  <si>
    <t>EolTestModeMgr_StartEOLTestmode</t>
  </si>
  <si>
    <t>ComM_RequestComMode 1022
Gpt_EnableNotification 1128
SyncMgr_SyncStopTaskSchedule 1019
WDGM_StopMonitoringAll 1016
osResumeAllInterrupts 1013
osSuspendAllInterrupts 1013</t>
  </si>
  <si>
    <t>3 (11:14)</t>
  </si>
  <si>
    <t>EolTestModeMgr_SyncEOLTestModeToFRCycle</t>
  </si>
  <si>
    <t>EolTestModeMgr_Init 1166
EolTestModeMgr_SyncSensorsAndPrepareResults 1172
Gpt_StartTimer 1157
Gpt_StopTimer 1146
LkSafety_SetSecurityInfo 1152 1163</t>
  </si>
  <si>
    <t>EolTestModeMgr_TestmodeTriggerNotification</t>
  </si>
  <si>
    <t>EolTestModeMgr_Init 1230
EolTestModeMgr_SyncSensorsAndPrepareResults 1235
Gpt_StartTimer 1203
Gpt_StopTimer 1197 1217</t>
  </si>
  <si>
    <t>EolTestModeMgr_Main_StartSyncPulseDelay</t>
  </si>
  <si>
    <t>Dio_WriteChannel 1269 1277 1285
Gpt_EnableNotification 1310
Gpt_StartTimer 1311
Gpt_StopTimer 1257
osResumeAllInterrupts 1314
osSuspendAllInterrupts 1254</t>
  </si>
  <si>
    <t>EolTestModeMgr_IsEOLTestModeActive</t>
  </si>
  <si>
    <t>LkSafety_SetSecurityInfo 1325</t>
  </si>
  <si>
    <t>EolTestModeMgr_Main_CheckMessage</t>
  </si>
  <si>
    <t>Crc_CalculateCRC8H2F_ASR4API 1345</t>
  </si>
  <si>
    <t>EolTestModeMgr_Main_BuildupKostiaMsgBuffer</t>
  </si>
  <si>
    <t>d:\JenkinsSlaveCloudBees\workspace\P06086_DAI_MFA2\P06086_DAI_MFA2_MISRA_CHECK\Source\BSW\ComHwAb\LK\FrTrcv_30_Tja1080\cbk\FrTrcv_Callbacks.c</t>
  </si>
  <si>
    <t>Appl_FrTrcv_30_Tja1080_Wait</t>
  </si>
  <si>
    <t>Icu_DisableNotification 79</t>
  </si>
  <si>
    <t>Icu_EnableNotification 88</t>
  </si>
  <si>
    <t>d:\JenkinsSlaveCloudBees\workspace\P06086_DAI_MFA2\P06086_DAI_MFA2_MISRA_CHECK\Source\BSW\ComDrv\LK\Fr\cbk\Fr_Callbacks.c</t>
  </si>
  <si>
    <t>SyncMgr_FR_CycleStart 28</t>
  </si>
  <si>
    <t>FrIf_JobListExec_0 36</t>
  </si>
  <si>
    <t>d:\JenkinsSlaveCloudBees\workspace\P06086_DAI_MFA2\P06086_DAI_MFA2_MISRA_CHECK\Source\SWC\SensorSWC\LK\FWS\cfg\FWS_Cfg.c</t>
  </si>
  <si>
    <t>d:\JenkinsSlaveCloudBees\workspace\P06086_DAI_MFA2\P06086_DAI_MFA2_MISRA_CHECK\Source\SWC\SensorSWC\LK\FWS\FWS_SDD\FWS_Main.c</t>
  </si>
  <si>
    <t>ALSM_SetSignalFWS 454
FWS_DebounceErrors 448
FWS_HandleOutputMode 451
FWS_PositionDetection 445</t>
  </si>
  <si>
    <t>Det_ReportError 568
IOHWAB_AI_Get_AD_CHANNEL_FWS 492
LkDebounce_SafetyDebounceUint8 578
LkDecode_SafetyDecode 498
LkSafety_SetSecurityInfo 501 509 509 558 558</t>
  </si>
  <si>
    <t>LkDebounce_DebounceUint8 635 636</t>
  </si>
  <si>
    <t>Det_ReportError 765
FWS_DetermineBusSignal 715
FWS_FailureManagement 718
SysCheck_GetSystemState 674</t>
  </si>
  <si>
    <t>Det_ReportError 856
LkSafety_SetSecurityInfo 798</t>
  </si>
  <si>
    <t>Dem_SetEventStatus 890 898 908 916
IFM_SetFaultEvent 892 900 910 918</t>
  </si>
  <si>
    <t>d:\JenkinsSlaveCloudBees\workspace\P06086_DAI_MFA2\P06086_DAI_MFA2_MISRA_CHECK\Source\BSW\McDrv\LK\Gpt\cbk\Gpt_Callbacks.c</t>
  </si>
  <si>
    <t>GPT_SAS_DELAY_TIMER_Notification</t>
  </si>
  <si>
    <t>SAS_HWIf_SASMagCoreSW_DelayExpired_Notification 35</t>
  </si>
  <si>
    <t>GPT_MagSensDrv_DELAY_TIMER_Notification</t>
  </si>
  <si>
    <t>MagSensDrv_DelayTimerNotification 44</t>
  </si>
  <si>
    <t>GPT_SYNCMGR_FRCYCLE_TIMEOUT_Notification</t>
  </si>
  <si>
    <t>SyncMgr_FR_CycleStartTimeout 53</t>
  </si>
  <si>
    <t>GPT_WDG_TRIGGER_Notification</t>
  </si>
  <si>
    <t>WDGM_TimerCallback 61</t>
  </si>
  <si>
    <t>GPT_TESTMODE_TRIGGER_Notification</t>
  </si>
  <si>
    <t>EolTestModeMgr_TestmodeTriggerNotification 70</t>
  </si>
  <si>
    <t>GPT_TESTMODE_TIMER_Notification</t>
  </si>
  <si>
    <t>EolTestModeMgr_SyncPulseDelayExpiredNotification 79</t>
  </si>
  <si>
    <t>GPT_SAS_SCHEDULE_OFFSET_Notification</t>
  </si>
  <si>
    <t>osSetEvent 88</t>
  </si>
  <si>
    <t>GPT_SAS_SYNCPULSE_START_TIMER_Notification</t>
  </si>
  <si>
    <t>SAS_HWIf_SASMagCoreSW_SyncPulseExecution_Notification 97</t>
  </si>
  <si>
    <t>d:\JenkinsSlaveCloudBees\workspace\P06086_DAI_MFA2\P06086_DAI_MFA2_MISRA_CHECK\Source\SWC\SensorSWC\LK\HBS\cfg\HBS_Cfg.c</t>
  </si>
  <si>
    <t>d:\JenkinsSlaveCloudBees\workspace\P06086_DAI_MFA2\P06086_DAI_MFA2_MISRA_CHECK\Source\SWC\SensorSWC\LK\HBS\HBS_SDD\HBS_Main.c</t>
  </si>
  <si>
    <t>HBS_DebounceErrors</t>
  </si>
  <si>
    <t>LkDebounce_DebounceUint8 381</t>
  </si>
  <si>
    <t>HBS_DetermineBusSignal</t>
  </si>
  <si>
    <t>Det_ReportError 434</t>
  </si>
  <si>
    <t>HBS_FailureManagement</t>
  </si>
  <si>
    <t>Dem_SetEventStatus 510 516 524 530
IFM_SetFaultEvent 473 482 490 499
osResumeAllInterrupts 534
osSuspendAllInterrupts 503</t>
  </si>
  <si>
    <t>HBS_HandleOutputMode</t>
  </si>
  <si>
    <t>Det_ReportError 621
HBS_DetermineBusSignal 585
HBS_FailureManagement 588
HBS_StuckButtonDetection 582</t>
  </si>
  <si>
    <t>HBS_MainFunction</t>
  </si>
  <si>
    <t>ALSM_SetSignalHBS 662
HBS_DebounceErrors 656
HBS_HandleOutputMode 659
HBS_PositionDetection 653</t>
  </si>
  <si>
    <t>HBS_PositionDetection</t>
  </si>
  <si>
    <t>LkDebounce_DebounceUint8 749
Mag3DPosDet_TIHB_GetCurrentPos 676</t>
  </si>
  <si>
    <t>HBS_RequestDiagInfo</t>
  </si>
  <si>
    <t>HBS_RequestKostiaInfo</t>
  </si>
  <si>
    <t>HBS_SetPosDetError</t>
  </si>
  <si>
    <t>HBS_StuckButtonDetection</t>
  </si>
  <si>
    <t>LkDebounce_DebounceUint8 830 848</t>
  </si>
  <si>
    <t>d:\JenkinsSlaveCloudBees\workspace\P06086_DAI_MFA2\P06086_DAI_MFA2_MISRA_CHECK\Source\SWC\SensorSWC\LK\Horn\cfg\Horn_Cfg.c</t>
  </si>
  <si>
    <t>d:\JenkinsSlaveCloudBees\workspace\P06086_DAI_MFA2\P06086_DAI_MFA2_MISRA_CHECK\Source\SWC\SensorSWC\LK\Horn\Horn_SDD\Horn_Main.c</t>
  </si>
  <si>
    <t>Horn_DetermineBusSignal</t>
  </si>
  <si>
    <t>Det_ReportError 478</t>
  </si>
  <si>
    <t>Horn_FailureManagement</t>
  </si>
  <si>
    <t>Dem_SetEventStatus 510 525
IFM_SetFaultEvent 505 519
osResumeAllInterrupts 513 528
osSuspendAllInterrupts 507 522</t>
  </si>
  <si>
    <t>Horn_HandleOutputMode</t>
  </si>
  <si>
    <t>Det_ReportError 617
Horn_DetermineBusSignal 581
Horn_FailureManagement 584
Horn_StuckButtonDetection 578</t>
  </si>
  <si>
    <t>Horn_MainFunction</t>
  </si>
  <si>
    <t>ALSM_SetSignalHorn 680
Horn_HandleOutputMode 666
Horn_PositionDetection 663
VarMgr_IsVariantCoded 648
osResumeAllInterrupts 681
osSuspendAllInterrupts 678</t>
  </si>
  <si>
    <t>Horn_PositionDetection</t>
  </si>
  <si>
    <t>Det_ReportError 734
IOHWAB_AI_Get_AD_CHANNEL_HORN 700
LkDebounce_DebounceUint8 740
LkDecode_Decode 706</t>
  </si>
  <si>
    <t>Horn_RequestDiagInfo</t>
  </si>
  <si>
    <t>Horn_RequestKostiaInfo</t>
  </si>
  <si>
    <t>Horn_StuckButtonDetection</t>
  </si>
  <si>
    <t>LkDebounce_DebounceUint8 790</t>
  </si>
  <si>
    <t>d:\JenkinsSlaveCloudBees\workspace\P06086_DAI_MFA2\P06086_DAI_MFA2_MISRA_CHECK\Source\BSW\IoDrv\LK\Icu\cbk\Icu_Callbacks.c</t>
  </si>
  <si>
    <t>ICU_FRTRCV_CHANNEL_INT_0_Notification</t>
  </si>
  <si>
    <t>EcuM_CheckWakeup 29</t>
  </si>
  <si>
    <t>d:\JenkinsSlaveCloudBees\workspace\P06086_DAI_MFA2\P06086_DAI_MFA2_MISRA_CHECK\Source\BSW\CD\LK\IFM\cbk\IFM_App_Callbacks.c</t>
  </si>
  <si>
    <t>IOHWAB_AI_Get_AD_CHANNEL_KL30 75
Ohc_GetOpTime 72</t>
  </si>
  <si>
    <t>NvM_GetErrorStatus 132</t>
  </si>
  <si>
    <t>NvM_SetRamBlockStatus 167</t>
  </si>
  <si>
    <t>IFM_SetFaultEvent 182</t>
  </si>
  <si>
    <t>NvM_GetErrorStatus 231
NvM_WriteBlock 212</t>
  </si>
  <si>
    <t>d:\JenkinsSlaveCloudBees\workspace\P06086_DAI_MFA2\P06086_DAI_MFA2_MISRA_CHECK\Source\BSW\CD\LK\IFM\IFM_SDD\IFM_App_Internal.c</t>
  </si>
  <si>
    <t>Crc_CalculateCRC16_IBM 293
IFM_InitializeFaultStorage 302
IFM_InternalErrorNotification 305
IFM_VerifyListStructure 309</t>
  </si>
  <si>
    <t>d:\JenkinsSlaveCloudBees\workspace\P06086_DAI_MFA2\P06086_DAI_MFA2_MISRA_CHECK\Source\BSW\CD\LK\IFM\IFM_SDD\IFM_App_Main.c</t>
  </si>
  <si>
    <t>Crc_CalculateCRC16_IBM 349
IFM_ClearBitmatrix 291 292
IFM_FreeFaultEntry 299
IFM_GetEnvironmentData 332
IFM_GetQualificationData 333
IFM_HandleFaultClearEvents 336
IFM_HandleFaultSetEvents 335
IFM_InitializeFaultStorage 288</t>
  </si>
  <si>
    <t>Crc_CalculateCRC16_IBM 989
IFM_SaveFaultStorage 993</t>
  </si>
  <si>
    <t>d:\JenkinsSlaveCloudBees\workspace\P06086_DAI_MFA2\P06086_DAI_MFA2_MISRA_CHECK\Source\BSW\CD\LK\IFM\IFM_SDD\IFM_App_Version.c</t>
  </si>
  <si>
    <t>d:\JenkinsSlaveCloudBees\workspace\P06086_DAI_MFA2\P06086_DAI_MFA2_MISRA_CHECK\Source\BSW\CD\LK\IFM\IFM_SDD\IFM_Bitmatrix.c</t>
  </si>
  <si>
    <t>d:\JenkinsSlaveCloudBees\workspace\P06086_DAI_MFA2\P06086_DAI_MFA2_MISRA_CHECK\Source\SWC\ActuatorSWC\LK\Illu\cfg\Illu_Cfg.c</t>
  </si>
  <si>
    <t>d:\JenkinsSlaveCloudBees\workspace\P06086_DAI_MFA2\P06086_DAI_MFA2_MISRA_CHECK\Source\SWC\ActuatorSWC\LK\Illu\Illu_SDD\Illu_Main.c</t>
  </si>
  <si>
    <t>Illu_GetAllowedMode</t>
  </si>
  <si>
    <t>Illu_Init</t>
  </si>
  <si>
    <t>Crc_CalculateCRC8 319</t>
  </si>
  <si>
    <t>Illu_InitCodeDataShw</t>
  </si>
  <si>
    <t>Crc_CalculateCRC8 372</t>
  </si>
  <si>
    <t>Illu_Regulation</t>
  </si>
  <si>
    <t>1 (15:16)</t>
  </si>
  <si>
    <t>Illu_SBW_Main</t>
  </si>
  <si>
    <t>ChassisGw_App_GetIlluData 546
ClampMgr_GetIgnSwitchState 549
IFM_SetFaultEvent 564 587 635
IOHWAB_AO_Set_SBW_Illu_AnalogOutput 677
IOHWAB_DisablePwmChannel 682
Illu_Regulation 671
Illu_SBW_OutputCorrection 673
LkSysHdlr_EcuMCbk_GetStatusFrBusOff 543
VarMgr_IsVariantCoded 534</t>
  </si>
  <si>
    <t>9 (15:24)</t>
  </si>
  <si>
    <t>Illu_SBW_OutputCorrection</t>
  </si>
  <si>
    <t>Crc_CalculateCRC8 701
IFM_SetFaultEvent 712 719
Illu_InitCodeDataShw 709</t>
  </si>
  <si>
    <t>Illu_SWHS_Main</t>
  </si>
  <si>
    <t>ChassisGw_App_GetIlluData 767
IFM_SetFaultEvent 788 821 838
IOHWAB_AO_Set_SWHS_Illu_AnalogOutput 891
IOHWAB_DisablePwmChannel 896
Illu_Regulation 881
Illu_SWHS_Approx 884
Illu_SWHS_GetBusStatus 764
Illu_SWHS_OutputCorrection 887
StwGw_GetHMSWData 768
VarMgr_IsVariantCoded 755</t>
  </si>
  <si>
    <t>6 (14:20)</t>
  </si>
  <si>
    <t>Illu_SWHS_OutputCorrection</t>
  </si>
  <si>
    <t>Crc_CalculateCRC8 916
IFM_SetFaultEvent 927 934
Illu_InitCodeDataShw 924</t>
  </si>
  <si>
    <t>Illu_SWHS_Approx</t>
  </si>
  <si>
    <t>SBW_Illu_Diagnose</t>
  </si>
  <si>
    <t>SBW_Illu_Set_LedBrightness 1030</t>
  </si>
  <si>
    <t>SBW_Illu_Get_LedBrightness</t>
  </si>
  <si>
    <t>SBW_Illu_Kostia</t>
  </si>
  <si>
    <t>SBW_Illu_Set_LedBrightness 1065</t>
  </si>
  <si>
    <t>SBW_Illu_Set_LedBrightness</t>
  </si>
  <si>
    <t>SWHS_Illu_Diagnose</t>
  </si>
  <si>
    <t>SWHS_Illu_Set_LedBrightness 1107</t>
  </si>
  <si>
    <t>SWHS_Illu_Get_LedBrightness</t>
  </si>
  <si>
    <t>SWHS_Illu_Kostia</t>
  </si>
  <si>
    <t>SWHS_Illu_Set_LedBrightness 1143</t>
  </si>
  <si>
    <t>SWHS_Illu_Set_LedBrightness</t>
  </si>
  <si>
    <t>Illu_UpdateDataShadow</t>
  </si>
  <si>
    <t>Crc_CalculateCRC8 1178
NvM_SetRamBlockStatus 1218</t>
  </si>
  <si>
    <t>Illu_InitCodeDataShw 1230</t>
  </si>
  <si>
    <t>Illu_EOL_Calibration</t>
  </si>
  <si>
    <t>Crc_CalculateCRC8 1260
NvM_GetErrorStatus 1269 1316
NvM_WriteBlock 1274
osResumeAllInterrupts 1294
osSuspendAllInterrupts 1266</t>
  </si>
  <si>
    <t>Illu_SWHS_GetBusStatus</t>
  </si>
  <si>
    <t>CanIf_GetControllerMode 1389
LkSysHdlr_EcuMCbk_GetStatusCANIntendedlyOffline 1371
LkSysHdlr_EcuMCbk_GetStatusFrBusOff 1376
StwGw_App_GetFrameStatus 1394</t>
  </si>
  <si>
    <t>d:\JenkinsSlaveCloudBees\workspace\P06086_DAI_MFA2\P06086_DAI_MFA2_MISRA_CHECK\Source\BSW\IoHwAb\IOHWAB\Source\Integration\IOHWAB_Scheduler.c</t>
  </si>
  <si>
    <t>Adc_GetGroupStatus 107
Adc_StartGroupConversion 98
Dio_WriteChannel 90 128
IOHWAB_AI_CollectInputsGroup_ADC 116
IOHWAB_AI_Init 124
IOHWAB_AI_ProcessInputsGroup_ADC 118
IOHWAB_AO_SetOutputsGroup_ILLUM_GROUP 101
osResumeAllInterrupts 82
osSuspendAllInterrupts 70</t>
  </si>
  <si>
    <t>Adc_Init 153
Adc_SetupResultBuffer 160
Dio_WriteChannel 170
IOHWAB_AI_Init 163
IOHWAB_AO_Init 167
Port_SetPinMode 176 177
Pwm_Init 156
Pwm_SetDutyCycle 173 174</t>
  </si>
  <si>
    <t>IOHWAB_Sync_Task</t>
  </si>
  <si>
    <t>d:\JenkinsSlaveCloudBees\workspace\P06086_DAI_MFA2\P06086_DAI_MFA2_MISRA_CHECK\Source\BSW\IoHwAb\IOHWAB\Source\Integration\IOHWAB_User.c</t>
  </si>
  <si>
    <t>IOHWAB_AI_AdcTestEval</t>
  </si>
  <si>
    <t>IOHWAB_AI_PreProcAdcVal</t>
  </si>
  <si>
    <t>IOHWAB_AI_SwitchSupplyEstimation</t>
  </si>
  <si>
    <t>IFM_SetFaultEvent 168 188</t>
  </si>
  <si>
    <t>IOHWAB_AI_SwitchVoltageCompensation</t>
  </si>
  <si>
    <t>IOHWAB_AI_CalcKl30Volt</t>
  </si>
  <si>
    <t>IOHWAB_AI_HornVoltageCompensation</t>
  </si>
  <si>
    <t>IOHWAB_DataCorruptedCallback</t>
  </si>
  <si>
    <t>IFM_SetFaultEvent 293
IOHWAB_AI_Init 296
IOHWAB_AO_Init 299</t>
  </si>
  <si>
    <t>IOHWAB_AdcConversionStatus</t>
  </si>
  <si>
    <t>IOHWAB_DisablePwmChannel</t>
  </si>
  <si>
    <t>Pwm_SetOutputToIdle 316</t>
  </si>
  <si>
    <t>d:\JenkinsSlaveCloudBees\workspace\P06086_DAI_MFA2\P06086_DAI_MFA2_MISRA_CHECK\Source\BSW\CD\LK\KostiaV23\KostiaComI_Impl.c</t>
  </si>
  <si>
    <t>kc_Init 176</t>
  </si>
  <si>
    <t>KTA_IsKostalLogin 201
KTA_IsTestmodeActive 214
KTA_IsTestmodeTimeouts 276
KTA_SetAlarm 221 238 262
kc_GetParam 209
kccb_CheckPwd 235 259</t>
  </si>
  <si>
    <t>Dem_EnableDTCStorage 369
IFM_SetFaultStorageState 371
kc_GetParam 328</t>
  </si>
  <si>
    <t>IFM_SetFaultStorageState 451
KTA_ErrorMemClearEFM 431 437
KTA_ErrorMemClearIFM 443 453
KTA_IsKostalLogin 418
kc_GetParam 426</t>
  </si>
  <si>
    <t>KTA_ExecuteReset 598
KTA_FctFlashEeShwReboot 568
KTA_FctTestSetId 580
KTA_GetAllSysCheckExecuted 591
KTA_IsKostalLogin 513
Mag3DPosDet_SBWRND_CalibratePosRequest 625
Mag3DPosDet_SBWRND_WriteCalibration2Nvram 661
Mag3DPosDet_TIHB_CalibratePosRequest 646
Mag3DPosDet_TIHB_WriteCalibration2Nvram 670
PSW_CalibrateSensor 535
kc_GetParam 521 522 535 619 640
kc_SetParam 551 558
kta_init_rw_param 567</t>
  </si>
  <si>
    <t>0 (20:20)</t>
  </si>
  <si>
    <t>KTA_ClearKostiaBuffer 840
KTA_IsKostalLogin 716
kccb_MagSensDrvRxBuffer 763
kccb_SASRxBuffer 753
kta_init_rw_param 727</t>
  </si>
  <si>
    <t>KTA_IsKostalLogin 939
kc_GetParam 1075
kccb_MagSensDrvRxBuffer 984
kccb_SASRxBuffer 974
kta_mem_write_init 950</t>
  </si>
  <si>
    <t>KTA_SetAlarm 1120</t>
  </si>
  <si>
    <t>KTA_IdleRbr 1154
KTA_IsKostalLogin 1146
KTA_RbrDisableMode 1164
KTA_RbrRunStateMachine 1155
kc_GetParam 1148</t>
  </si>
  <si>
    <t>KTA_InitRbrMode 1202</t>
  </si>
  <si>
    <t>kc_GetParam 1282
ktfr_vTransmitFrMsg 1285</t>
  </si>
  <si>
    <t>NvM_GetErrorStatus 1326 1342
NvM_WriteBlock 1331</t>
  </si>
  <si>
    <t>KTA_IsKostalLogin 1409
kta_init_rw_param 1419</t>
  </si>
  <si>
    <t>kc_GetParam 1500 1501 1502 1502 1505 1505 1511 1511</t>
  </si>
  <si>
    <t>kta_init_rw_param 1530</t>
  </si>
  <si>
    <t>kc_Receive 1570</t>
  </si>
  <si>
    <t>SAS_Mag_Diag_KostiaRequest 1592
kc_GetParam 1589
kc_SetParam 1597</t>
  </si>
  <si>
    <t>kccb_MagSensDrvRxBuffer</t>
  </si>
  <si>
    <t>MagSensDrv_KostiaRequest 1631 1649
kc_GetParam 1628 1645
kc_SetParam 1654</t>
  </si>
  <si>
    <t>KTA_GetMemoryLockStatus</t>
  </si>
  <si>
    <t>d:\JenkinsSlaveCloudBees\workspace\P06086_DAI_MFA2\P06086_DAI_MFA2_MISRA_CHECK\Source\BSW\CD\LK\KostiaV23\KostiaComI_PBcfg.c</t>
  </si>
  <si>
    <t>d:\JenkinsSlaveCloudBees\workspace\P06086_DAI_MFA2\P06086_DAI_MFA2_MISRA_CHECK\Source\BSW\CD\LK\KostiaV23\KostiaCom_Impl.c</t>
  </si>
  <si>
    <t>kc_AdressExtension 1475
kc_GetParam 1338 1349 1400 1434
kc_GetStatus 1383
kc_ModeChange 1345
kc_SetParam 1349
kc_SetStatus 1372 1402 1404 1432 1435
kccb_CheckPwd 1461
kccb_ClearErrormem 1398
kccb_ExecuteLocalFunction 1413
kccb_MemRead 1360
kccb_MemWrite 1368 1386
kccb_PerformReset 1463
kccb_RbrControl 1429
kccb_RbrInit 1421
kccb_SyncBuffer 1482
kccb_WriteMemoryLongFrame 1489</t>
  </si>
  <si>
    <t>1 (19:20)</t>
  </si>
  <si>
    <t>d:\JenkinsSlaveCloudBees\workspace\P06086_DAI_MFA2\P06086_DAI_MFA2_MISRA_CHECK\Source\BSW\CD\LK\KostiaV23\Kostia_App_Testing.c</t>
  </si>
  <si>
    <t>KT_SetKTI_Testdata</t>
  </si>
  <si>
    <t>KT_SetTestId</t>
  </si>
  <si>
    <t>Bur_StoreData 79</t>
  </si>
  <si>
    <t>KT_IsTestId</t>
  </si>
  <si>
    <t>Bur_LoadData 96</t>
  </si>
  <si>
    <t>KT_GetKTI_Testdata</t>
  </si>
  <si>
    <t>d:\JenkinsSlaveCloudBees\workspace\P06086_DAI_MFA2\P06086_DAI_MFA2_MISRA_CHECK\Source\BSW\CD\LK\KostiaV23\Kostia_FR_Interface.c</t>
  </si>
  <si>
    <t>Com_SendSignalGroupAsMacro 220 221 222 223 224
Crc_CalculateCRC16_IBM 202
osResumeAllInterrupts 230
osSuspendAllInterrupts 213</t>
  </si>
  <si>
    <t>Com_ReceiveSignalGroupAsMacro 254 272 290 308 326
Crc_CalculateCRC16_IBM 356</t>
  </si>
  <si>
    <t>ktfr_get_kostia_response</t>
  </si>
  <si>
    <t>Com_ReceiveSignalGroupAsMacro 386 387 388 389 390
kta_diag_data_ready 382</t>
  </si>
  <si>
    <t>kc_Receive 492
ktfr_bReceiveFrMsg 489</t>
  </si>
  <si>
    <t>KTA_RbrHandler 517</t>
  </si>
  <si>
    <t>d:\JenkinsSlaveCloudBees\workspace\P06086_DAI_MFA2\P06086_DAI_MFA2_MISRA_CHECK\Source\BSW\CD\LK\KostiaV23\KTA_ErrorMem.c</t>
  </si>
  <si>
    <t>KTA_ErrorMemClearEFM</t>
  </si>
  <si>
    <t>Dem_ClearDTC 167
Dem_DisableDTCStorage 128
NvM_GetErrorStatus 224 263
kc_GetStatus 382
kta_sync_shw_with_dataflash 272 311</t>
  </si>
  <si>
    <t>1 (28:29)</t>
  </si>
  <si>
    <t>KTA_ErrorMemClearIFM</t>
  </si>
  <si>
    <t>IFM_ClearFaultStorage 418
IFM_GetClearStorageRequestState 435
IFM_GetSyncRequestState 469
IFM_SyncToNvMemory 453
kc_GetStatus 500</t>
  </si>
  <si>
    <t>kta_sync_shw_with_dataflash</t>
  </si>
  <si>
    <t>NvM_GetErrorStatus 534 557
NvM_WriteBlock 540
kc_GetStatus 601</t>
  </si>
  <si>
    <t>d:\JenkinsSlaveCloudBees\workspace\P06086_DAI_MFA2\P06086_DAI_MFA2_MISRA_CHECK\Source\BSW\CD\LK\KostiaV23\KTA_KostiaTask.c</t>
  </si>
  <si>
    <t>KTA_KostiaInit</t>
  </si>
  <si>
    <t>kci_Init 26</t>
  </si>
  <si>
    <t>KTA_KostiaTask</t>
  </si>
  <si>
    <t>KTA_CheckTestmodePermanentActive 38
KTA_HandleDelayedKostiaEvents 35
KTA_HandleKostiaTimeouts 44
kc_Task 41</t>
  </si>
  <si>
    <t>d:\JenkinsSlaveCloudBees\workspace\P06086_DAI_MFA2\P06086_DAI_MFA2_MISRA_CHECK\Source\BSW\CD\LK\KostiaV23\KTA_ReadPage.c</t>
  </si>
  <si>
    <t>IFM_GetFaultEntry 247
IFM_SetFaultStorageState 244 253
KTA_GetMemoryLockStatus 250
kc_GetParam 241 263
kc_SetParam 260 268 271 274 276 285 286 287 290 293 302 303 304 306 309 318 321 324 326 329 330 331 333 336 339 340 341 343 346 350 351</t>
  </si>
  <si>
    <t>KTA_ReadPageIFMOverallFlag</t>
  </si>
  <si>
    <t>IFM_GetOverallFaultFlag 395
kc_SetParam 395</t>
  </si>
  <si>
    <t>KTA_ReadPageIFMVersion</t>
  </si>
  <si>
    <t>IFM_GetDataVersion 421
kc_SetParam 423 424</t>
  </si>
  <si>
    <t>KTA_ReadPageIndices</t>
  </si>
  <si>
    <t>LkUtil_AlignedMemcpy 471
kc_SetParam 447 448 449 450 451 452 453 454 455 456 463 464 465 473 474 475 476</t>
  </si>
  <si>
    <t>KTA_ReadPageBRAM</t>
  </si>
  <si>
    <t>KTA_ReadByAddress 501
LkSysHdlr_GetAddress 499</t>
  </si>
  <si>
    <t>KTA_ReadPageIO</t>
  </si>
  <si>
    <t>KTA_ReadByAddress 519
LkSysHdlr_GetAddress 517</t>
  </si>
  <si>
    <t>KTA_ReadPageExternErrMem</t>
  </si>
  <si>
    <t>Dem_GetExtendedDataRecordByDTC 580
Dem_GetNextFilteredDTC 568
Dem_SetDTCFilter 561
kc_GetParam 548 585
kc_SetParam 573 591 593 594 596 606 609 612 621 622 625 626 635 637 638 640 643 646 649 652 653 656 657 681 682 683</t>
  </si>
  <si>
    <t>KTA_CopyNvRamBuffer 761
KTA_ReadNvRamHandler 756</t>
  </si>
  <si>
    <t>KTA_ReadPageRAM</t>
  </si>
  <si>
    <t>KTA_ReadByAddress 790
LkSysHdlr_GetAddress 788</t>
  </si>
  <si>
    <t>KTA_ReadPageROM</t>
  </si>
  <si>
    <t>KTA_ReadByAddress 808
LkSysHdlr_GetAddress 806</t>
  </si>
  <si>
    <t>FWS_RequestKostiaInfo 903 912
HBS_RequestKostiaInfo 867 876
IOHWAB_AI_GetRaw_AD_CHANNEL_ADCTEST 1082
IOHWAB_AI_GetRaw_AD_CHANNEL_FWS 1018
IOHWAB_AI_GetRaw_AD_CHANNEL_HORN 1090
IOHWAB_AI_GetRaw_AD_CHANNEL_KL30 1066
IOHWAB_AI_GetRaw_AD_CHANNEL_PSW 1098
IOHWAB_AI_GetRaw_AD_CHANNEL_RWS 1026
IOHWAB_AI_GetRaw_AD_CHANNEL_SBWP_CH1 1058
IOHWAB_AI_GetRaw_AD_CHANNEL_SBWP_CH2 1050
IOHWAB_AI_GetRaw_AD_CHANNEL_SCAS 1034
IOHWAB_AI_GetRaw_AD_CHANNEL_SWHS 1042
IOHWAB_AI_GetRaw_AD_CHANNEL_TWS 1010
IOHWAB_AI_GetRaw_AD_CHANNEL_VCC3 1074
IOHWAB_AI_Get_AD_CHANNEL_FWS 1115
IOHWAB_AI_Get_AD_CHANNEL_RWS 1123
IOHWAB_AI_Get_AD_CHANNEL_SBWP_CH1 1155
IOHWAB_AI_Get_AD_CHANNEL_SBWP_CH2 1147
IOHWAB_AI_Get_AD_CHANNEL_SCAS 1131
IOHWAB_AI_Get_AD_CHANNEL_SWHS 1139
IOHWAB_AI_Get_AD_CHANNEL_TWS 1107
Mag3DPosDet_SBWRND_KostiaDataAccess 1229
Mag3DPosDet_TIHB_KostiaDataAccess 1243
MagSensDrv_GetTemperature 1193 1202
MagSensDrv_GetVirtualGain 1211 1220
MagSensDrv_GetXYZvalues 1163 1178
PSW_GetCalibrationStatus 1295
PSW_GetDiagAverageCurrent 1263
PSW_GetDiagCurrent 1257
PSW_GetDiagSRCTemperature 1269
PSW_GetDiagShutdownCondition 1279
PSW_GetDriverState 1289
RWS_RequestKostiaInfo 920 929
SBWP_RequestKostiaInfo 992 1001
SBWRND_RequestKostiaInfo 974 983
SCAS_RequestKostiaInfo 938 947
SWHS_RequestKostiaInfo 956 965
TIS_RequestKostiaInfo 849 858
TWS_RequestKostiaInfo 885 894
kc_SetParam 851 860 869 878 887 896 905 914 922 931 940 949 958 967 976 985 994 1003 1012 1020 1028 1036 1044 1052 1060 1068 1076 1084 1092 1100 1109 1117 1125 1133 1141 1149 1157 1165 1166 1168 1169 1171 1172 1180 1181 1183 1184 1186 1187 1195 1196 1204 1205 1213 1214 1222 1223 1232 1233 1235 1236 1245 1246 1248 1249 1257 1263 1271 1273 1281 1283 1289 1295</t>
  </si>
  <si>
    <t>0 (52:52)</t>
  </si>
  <si>
    <t>KTA_ReadPageVariant</t>
  </si>
  <si>
    <t>VarMgr_GetVariant 1324 1330 1336
kc_SetParam 1325 1326 1327 1331 1332 1333 1337 1338 1339</t>
  </si>
  <si>
    <t>KTA_ReadPageVersion</t>
  </si>
  <si>
    <t>kc_SetParam 1373 1380 1385 1386 1387 1388 1389 1390 1391 1392 1393 1394 1395 1396 1397 1398 1399 1400 1412</t>
  </si>
  <si>
    <t>KTA_ReadPageErrMemNumOfErr</t>
  </si>
  <si>
    <t>Dem_GetNumberOfFilteredDTC 1469
Dem_SetDTCFilter 1463
IFM_GetFaultCount 1445
IFM_SetFaultStorageState 1442 1451
KTA_GetMemoryLockStatus 1448
kc_SetParam 1475 1476</t>
  </si>
  <si>
    <t>KTA_ReadPageApplDataFlashBlock</t>
  </si>
  <si>
    <t>KTA_ReadByAddress 1495</t>
  </si>
  <si>
    <t>KTA_ReadPageOpTimeCounter</t>
  </si>
  <si>
    <t>Ohc_GetOpTime 1517
kc_SetParam 1519 1521 1523 1525</t>
  </si>
  <si>
    <t>KTA_ReadPageVersionFbl</t>
  </si>
  <si>
    <t>LkUtil_AlignedMemcpy 1557 1563 1566
kc_SetParam 1576 1577 1578 1587</t>
  </si>
  <si>
    <t>KTA_ReadPageFblDataFlashBlock</t>
  </si>
  <si>
    <t>LkSysHdlr_EEL_ResumeOperation 1666 1731
LkSysHdlr_EEL_SuspendOperation 1634
LkUtil_AlignedMemcpy 1661
kc_GetStatus 1717
kc_SetParam 1678</t>
  </si>
  <si>
    <t>kc_SetParam 1750</t>
  </si>
  <si>
    <t>NvM_GetErrorStatus 1797 1820
NvM_ReadBlock 1803
kc_GetStatus 1877
kc_SetParam 1839</t>
  </si>
  <si>
    <t>KTA_ReadByAddress</t>
  </si>
  <si>
    <t>KTA_ClearKostiaBuffer 1916
KTA_IsValidAddress 1911
kc_SetParam 1923</t>
  </si>
  <si>
    <t>d:\JenkinsSlaveCloudBees\workspace\P06086_DAI_MFA2\P06086_DAI_MFA2_MISRA_CHECK\Source\BSW\CD\LK\KostiaV23\KTA_Utils.c</t>
  </si>
  <si>
    <t>kc_SetParam 117</t>
  </si>
  <si>
    <t>ResetMgr_System_reset 130</t>
  </si>
  <si>
    <t>kc_GetParam 148</t>
  </si>
  <si>
    <t>kc_GetStatus 183</t>
  </si>
  <si>
    <t>KTA_IsPermanentTestmodeActive</t>
  </si>
  <si>
    <t>kc_GetStatus 213</t>
  </si>
  <si>
    <t>KTA_IsTestmodeTimeouts</t>
  </si>
  <si>
    <t>KTA_CheckTestmodePermanentActive</t>
  </si>
  <si>
    <t>Dem_DisableDTCStorage 271
IFM_SetFaultStorageState 270
kc_GetStatus 264</t>
  </si>
  <si>
    <t>KTA_HandleKostiaTimeouts</t>
  </si>
  <si>
    <t>KTA_HandleDelayedKostiaEvents</t>
  </si>
  <si>
    <t>KTA_ActivateSleepMode 367 376
NvM_KillWriteAll 377
ResetMgr_System_reset 360</t>
  </si>
  <si>
    <t>KTA_SetAlarm</t>
  </si>
  <si>
    <t>KTA_RbrRunStateMachine</t>
  </si>
  <si>
    <t>IOHWAB_AI_GetRaw_AD_CHANNEL_ADCTEST 463
IOHWAB_AI_GetRaw_AD_CHANNEL_FWS 445
IOHWAB_AI_GetRaw_AD_CHANNEL_HORN 457
IOHWAB_AI_GetRaw_AD_CHANNEL_KL30 443
IOHWAB_AI_GetRaw_AD_CHANNEL_PSW 453
IOHWAB_AI_GetRaw_AD_CHANNEL_RWS 441
IOHWAB_AI_GetRaw_AD_CHANNEL_SBWP_CH1 461
IOHWAB_AI_GetRaw_AD_CHANNEL_SBWP_CH2 459
IOHWAB_AI_GetRaw_AD_CHANNEL_SCAS 451
IOHWAB_AI_GetRaw_AD_CHANNEL_SWHS 455
IOHWAB_AI_GetRaw_AD_CHANNEL_TWS 449 473
IOHWAB_AI_GetRaw_AD_CHANNEL_VCC3 447
IOHWAB_AI_Get_AD_CHANNEL_FWS 471
IOHWAB_AI_Get_AD_CHANNEL_HORN 479
IOHWAB_AI_Get_AD_CHANNEL_KL30 469
IOHWAB_AI_Get_AD_CHANNEL_RWS 467
IOHWAB_AI_Get_AD_CHANNEL_SBWP_CH1 483
IOHWAB_AI_Get_AD_CHANNEL_SBWP_CH2 481
IOHWAB_AI_Get_AD_CHANNEL_SCAS 475
IOHWAB_AI_Get_AD_CHANNEL_SWHS 477
IOHWAB_AdcConversionStatus 485
kccb_MagSensDrvRxBuffer 523
kccb_SASRxBuffer 518
ktfr_vTransmitFrMsg 490 510</t>
  </si>
  <si>
    <t>KTA_RbrHandler</t>
  </si>
  <si>
    <t>KTA_RbrRunStateMachine 572</t>
  </si>
  <si>
    <t>KTA_RbrDisableMode</t>
  </si>
  <si>
    <t>KTA_InitRbrMode</t>
  </si>
  <si>
    <t>KTA_IsKostalLogin 603
kc_GetParam 611 611 617 647 653
kc_SetParam 672 673
kccb_MagSensDrvRxBuffer 638
kccb_SASRxBuffer 629</t>
  </si>
  <si>
    <t>KTA_RespDataOverExtCbk</t>
  </si>
  <si>
    <t>ktfr_vTransmitFrMsg 725</t>
  </si>
  <si>
    <t>KTA_IdleRbr</t>
  </si>
  <si>
    <t>KTA_FctFlashEeShwReboot</t>
  </si>
  <si>
    <t>KTA_ReadNvRamHandler 764
kc_GetParam 760 760 761</t>
  </si>
  <si>
    <t>KTA_FctTestSetId</t>
  </si>
  <si>
    <t>KT_SetTestId 797</t>
  </si>
  <si>
    <t>KTA_GetAllSysCheckExecuted</t>
  </si>
  <si>
    <t>SysCheck_GetAllSysCheckExecuted 815
kc_SetParam 817</t>
  </si>
  <si>
    <t>KTA_ActivateSleepMode</t>
  </si>
  <si>
    <t>CanIf_SetTransceiverMode 841
ComM_RequestComMode 844
EcuM_KillAllRUNRequests 858
EcuM_SelectShutdownTarget 855
FrIf_SetTransceiverMode 851 852
Icu_EnableNotification 848
osResumeAllInterrupts 860
osSuspendAllInterrupts 828</t>
  </si>
  <si>
    <t>d:\JenkinsSlaveCloudBees\workspace\P06086_DAI_MFA2\P06086_DAI_MFA2_MISRA_CHECK\Source\BSW\CD\LK\KostiaV23\KTA_WritePage.c</t>
  </si>
  <si>
    <t>NvM_GetErrorStatus 137 173
NvM_ReadBlock 142
kc_GetParam 186 190 194 207
kc_GetStatus 243
kc_SetParam 210</t>
  </si>
  <si>
    <t>KTA_WriteByAddress</t>
  </si>
  <si>
    <t>KTA_IsValidAddress 270
kc_GetParam 283</t>
  </si>
  <si>
    <t>KTA_WriteNvRamHandler 321</t>
  </si>
  <si>
    <t>KTA_WritePageRAM</t>
  </si>
  <si>
    <t>KTA_WriteByAddress 347
LkSysHdlr_GetAddress 345</t>
  </si>
  <si>
    <t>KTA_WritePageIO</t>
  </si>
  <si>
    <t>KTA_WriteByAddress 366
LkSysHdlr_GetAddress 364</t>
  </si>
  <si>
    <t>KTA_WritePageBRAM</t>
  </si>
  <si>
    <t>KTA_WriteByAddress 385
LkSysHdlr_GetAddress 383</t>
  </si>
  <si>
    <t>KTA_WritePageFblDataFlashBlock</t>
  </si>
  <si>
    <t>Crc_CalculateCRC32 457 500
KTA_EraseDataflashFblBlock 558
KTA_WriteDataflashFblBlock 572
LkSysHdlr_EEL_ResumeOperation 578 628
LkSysHdlr_EEL_SuspendOperation 427
LkUtil_AlignedMemcpy 454 479 493
kc_GetParam 510 536
kc_GetStatus 616</t>
  </si>
  <si>
    <t>2 (23:25)</t>
  </si>
  <si>
    <t>KTA_WritePageActors</t>
  </si>
  <si>
    <t>Illu_EOL_Calibration 735
KTA_IsTestmodeActive 691 727 763
PSW_SetDiagnosticDriverState 662 668 674 681
SBW_Illu_Kostia 698 705
SWHS_Illu_Kostia 771 778
kc_GetParam 657 693 698 705 731 731 733 766 771 778</t>
  </si>
  <si>
    <t>0 (17:17)</t>
  </si>
  <si>
    <t>KTA_StartEolTestMode</t>
  </si>
  <si>
    <t>EolTestModeMgr_StartEOLTestmode 829
KTA_IsPermanentTestmodeActive 820
KTA_IsTestmodeActive 821
kc_GetParam 829 829 829 829</t>
  </si>
  <si>
    <t>KTA_SasMagStartPulse</t>
  </si>
  <si>
    <t>SAS_SysIf_ActivateSASServiceMode 859
kc_GetParam 855</t>
  </si>
  <si>
    <t>KTA_EraseDataflashFblBlock</t>
  </si>
  <si>
    <t>FAL_Execute 893
FAL_Handler 905</t>
  </si>
  <si>
    <t>KTA_WriteDataflashFblBlock</t>
  </si>
  <si>
    <t>FAL_Execute 979
FAL_Handler 993</t>
  </si>
  <si>
    <t>d:\JenkinsSlaveCloudBees\workspace\P06086_DAI_MFA2\P06086_DAI_MFA2_MISRA_CHECK\Source\Lib\LK\LkDebounce\LkDebounce_SDD\LkDebounce_Main.c</t>
  </si>
  <si>
    <t>LkSafety_SetSecurityInfo 235 236 237 239 240
osResumeAllInterrupts 272
osSuspendAllInterrupts 232</t>
  </si>
  <si>
    <t>d:\JenkinsSlaveCloudBees\workspace\P06086_DAI_MFA2\P06086_DAI_MFA2_MISRA_CHECK\Source\Lib\LK\LkDecode\LkDecode_SDD\LkDecode_Main.c</t>
  </si>
  <si>
    <t>LkSafety_SetSecurityInfo 153
osResumeAllInterrupts 174
osSuspendAllInterrupts 150</t>
  </si>
  <si>
    <t>d:\JenkinsSlaveCloudBees\workspace\P06086_DAI_MFA2\P06086_DAI_MFA2_MISRA_CHECK\Source\Lib\LK\LkSafety\LkSafety_SDD\LkSafety_Main.c</t>
  </si>
  <si>
    <t>Bur_StoreData 159
IFM_SetFaultEvent 164</t>
  </si>
  <si>
    <t>Bur_StoreData 188
ResetMgr_System_reset 191</t>
  </si>
  <si>
    <t>Bur_LoadData 206
Crc_CalculateCRC8 225
IFM_SetFaultEvent 216
LkSafety_InitSecurityInfo 241
NvM_SetRamBlockStatus 227
SysCheck_SetSV_Error 233 237
osResumeAllInterrupts 230
osSuspendAllInterrupts 219</t>
  </si>
  <si>
    <t>d:\JenkinsSlaveCloudBees\workspace\P06086_DAI_MFA2\P06086_DAI_MFA2_MISRA_CHECK\Source\BSW\CD\LK\LkSysHdlr\LkSysHdlr_SDD\LKSysHdlr_Addresses.c</t>
  </si>
  <si>
    <t>0 (21:21)</t>
  </si>
  <si>
    <t>d:\JenkinsSlaveCloudBees\workspace\P06086_DAI_MFA2\P06086_DAI_MFA2_MISRA_CHECK\Source\BSW\CD\LK\LkSysHdlr\LkSysHdlr_SDD\LkSysHdlr_EcuM.c</t>
  </si>
  <si>
    <t>ClampMgr_Init 519
Dem_PreInit 510
DiagMgr_Init 525
IFM_Init 516
LkSysHdlr_EcuM_ToggleSWDevPort 507 539
Mcu_DistributePllClock 502
Mcu_GetPllStatus 499
Mcu_Init 497
Mcu_InitClock 498
Port_Init 505
SysCheck_BRAM_Validity 534
SysCheck_ExecutePreOsekTests 536
VarMgr_Init 528
VersMgr_Init 531
VoltMon_Init 522
WDGM_Init 513
WdgDrv_Init 512</t>
  </si>
  <si>
    <t>LkSysHdlr_EcuM_InitList2_LKComponents 557
LkSysHdlr_EcuM_InitList2_SLPComponents 554
LkSysHdlr_EcuM_ToggleSWDevPort 551 560</t>
  </si>
  <si>
    <t>LkSysHdlr_EcuM_InitList2_LKComponents</t>
  </si>
  <si>
    <t>IOHWAB_Scheduler_Init 575
Illu_Init 609
KTA_KostiaInit 577
LkSafety_StoreSecurityInfoError 579
LkSysHdlr_EcuM_Setup_CAN_Interrupts 588
LkSysHdlr_EcuM_Setup_FR_Interrupts 582
Mag3DPosDet_SBWRND_Init 603
Mag3DPosDet_TIHB_Init 606
MagSensDrv_Init 600
Ohc_Init 612
PSW_Init 615
SyncMgr_SyncInit 591
SyncMgr_SyncInitTimer 585
VarMgr_AppMain 594
VersMgr_CheckVersions 597</t>
  </si>
  <si>
    <t>LkSysHdlr_EcuM_InitList2_SLPComponents</t>
  </si>
  <si>
    <t>BswM_Init 712
CanIf_Init 676
CanNm_Init 679
CanSM_Init 682
CanTp_Init 683
CanTrcv_30_Tja1041_Init 672
Can_Init 673
ComM_Init 705
Com_Init 704
Dcm_Init 708
Dem_Init 711
Fee_Init 644
Fee_MainFunction 660
FrIf_Init 697
FrNm_Init 702
FrSm_Init 698
FrTp_Init 699
FrTrcv_30_Tja1080_TrcvInit 687
Fr_Init 696
Gpt_EnableNotification 634
Gpt_Init 631
Gpt_StartTimer 633
Icu_Init 637
Nm_Init 703
NvM_GetErrorStatus 652 665
NvM_Init 645
NvM_MainFunction 661
NvM_ReadAll 649
PduR_Init 701
Spi_Init 640
osResumeAllInterrupts 674 680 694 709
osSuspendAllInterrupts 671 678 686 707</t>
  </si>
  <si>
    <t>Dem_SetOperationCycleState 722
WDGM_StartMonitoringAll 725
WDGM_StoreErrorToDem 727
WDGM_SyncOSToInterrupt 724</t>
  </si>
  <si>
    <t>LkSysHdlr_EcuM_ToggleSWDevPort</t>
  </si>
  <si>
    <t>Dio_WriteChannel 775 783 793 806 816</t>
  </si>
  <si>
    <t>d:\JenkinsSlaveCloudBees\workspace\P06086_DAI_MFA2\P06086_DAI_MFA2_MISRA_CHECK\Source\BSW\CD\LK\LkSysHdlr\LkSysHdlr_SDD\LkSysHdlr_EcuMCbk.c</t>
  </si>
  <si>
    <t>Dem_SetEventStatus 325 350
osResumeAllInterrupts 331 356
osSuspendAllInterrupts 321 346</t>
  </si>
  <si>
    <t>LkSysHdlr_EcuMCbk_HandleUser_SAS</t>
  </si>
  <si>
    <t>SAS_Main_GetInternalMode 376</t>
  </si>
  <si>
    <t>ChassisGw_App_ClrAwakeReason 420
ChassisGw_App_SetAwakeReason 412
ClampMgr_GetIgnSwitchState 400</t>
  </si>
  <si>
    <t>Illu_GetAllowedMode 472</t>
  </si>
  <si>
    <t>SBWP_GetUserMode 501</t>
  </si>
  <si>
    <t>SCAS_GetUserMode 537</t>
  </si>
  <si>
    <t>ChassisGw_App_InitNotificationData 594
ComM_GetCurrentComMode 583 584
ComM_RequestComMode 635 636 652 655
LkSysHdlr_EcuMCbk_CheckFRBusOff 639 658
SBWP_ResetPButtonExtension 591
StwGw_Reset_ReceivedStwData 680</t>
  </si>
  <si>
    <t>CanTrcv_30_Tja1041_GetOpMode 799
ComM_GetCurrentComMode 815 816
ComM_GetRequestedComMode 817 818
Dio_ReadChannel 784 796
EcuM_ReleaseRUN 746
EcuM_RequestRUN 759
LkSysHdlr_EcuMCbk_SetStwWakeupIndication 792 811
SAS_Main_RestartSAS 840
SAS_Main_SwitchToTestStates 834</t>
  </si>
  <si>
    <t>12 (11:23)</t>
  </si>
  <si>
    <t>ChassisGw_App_SetWakeupReason 861</t>
  </si>
  <si>
    <t>ChassisGw_App_ClrAwakeReason 911
ChassisGw_App_SetAwakeReason 906
Dcm_GetSesCtrlType 898
LkSysHdlr_EcuMCbk_HandleUser_Cl15 880
LkSysHdlr_EcuMCbk_HandleUser_Illu 889
LkSysHdlr_EcuMCbk_HandleUser_SAS 892
LkSysHdlr_EcuMCbk_HandleUser_SBW 886
LkSysHdlr_EcuMCbk_HandleUser_SCA 883
LkSysHdlr_EcuMCbk_SetComMode 915
LkSysHdlr_EcuMCbk_SetUserMode 915</t>
  </si>
  <si>
    <t>EcuM_CheckWakeup 940 941 942
FrTrcv_30_Tja1080_GetTransceiverWUReason 926</t>
  </si>
  <si>
    <t>LkSysHdlr_EcuMCbk_GetStatusFrBusOff</t>
  </si>
  <si>
    <t>LkSysHdlr_EcuMCbk_GetStatusCANIntendedlyOffline</t>
  </si>
  <si>
    <t>ChassisGw_App_GetWakeupReason 987
ChassisGw_App_SetWakeupReason 1000 1009 1018 1027
ComM_GetCurrentComMode 984
EcuM_GetValidatedWakeupEvents 990</t>
  </si>
  <si>
    <t>d:\JenkinsSlaveCloudBees\workspace\P06086_DAI_MFA2\P06086_DAI_MFA2_MISRA_CHECK\Source\BSW\CD\LK\LkSysHdlr\LkSysHdlr_SDD\LkSysHdlr_EelHelper.c</t>
  </si>
  <si>
    <t>EEL_Resume 49</t>
  </si>
  <si>
    <t>EEL_GetDriverStatus 101
EEL_Suspend 82</t>
  </si>
  <si>
    <t>d:\JenkinsSlaveCloudBees\workspace\P06086_DAI_MFA2\P06086_DAI_MFA2_MISRA_CHECK\Source\BSW\CD\LK\LkSysHdlr\LkSysHdlr_SDD\LkSysHdlr_Main.c</t>
  </si>
  <si>
    <t>EcuM_Init 36</t>
  </si>
  <si>
    <t>d:\JenkinsSlaveCloudBees\workspace\P06086_DAI_MFA2\P06086_DAI_MFA2_MISRA_CHECK\Source\BSW\CD\LK\LkSysHdlr\LkSysHdlr_SDD\LkSysHdlr_Tasks.c</t>
  </si>
  <si>
    <t>Illu_SBW_Main 199
Illu_SWHS_Main 200
PSW_Main 201
Port_RefreshPortDirection 205
WDGM_ReportEvent 197
osClearEvent 193
osGetEvent 192
osWaitEvent 191</t>
  </si>
  <si>
    <t>ChassisGw_App_Main 232
StwGw_App_Main 233
WDGM_ReportEvent 230
osClearEvent 226
osGetEvent 225
osWaitEvent 224</t>
  </si>
  <si>
    <t>DiagMgr_Diag_AppMain 270
DiagMgr_VIN_AppMain 273
IFM_App_Main 264
KTA_KostiaTask 267
WDGM_ReportEvent 262
osClearEvent 258
osGetEvent 257
osWaitEvent 256</t>
  </si>
  <si>
    <t>IOHWAB_Scheduler_Task 301
WDGM_ReportEvent 299
osClearEvent 295
osGetEvent 294
osWaitEvent 293</t>
  </si>
  <si>
    <t>SAS_Mag_SynchronizeSensors 336
SAS_Main_Run 329
osClearEvent 322
osGetEvent 321
osWaitEvent 320</t>
  </si>
  <si>
    <t>SysCheck_MainFunction 353</t>
  </si>
  <si>
    <t>LkSysHdlr_EcuMCbk_HandleUser 381
LkSysHdlr_EcuMCbk_SetWakeupReason 384
Ohc_Main 393
VoltMgr_Task 390
VoltMon_Task 387
WDGM_ReportEvent 378
osClearEvent 374
osGetEvent 373
osWaitEvent 372</t>
  </si>
  <si>
    <t>SysCheck_SafetyMainFunction 420
WDGM_ReportEvent 418
osClearEvent 414
osGetEvent 413
osWaitEvent 412</t>
  </si>
  <si>
    <t>ALSM_Init 438
ALSM_MainFunction 450
WDGM_ReportEvent 448
osClearEvent 445
osGetEvent 444
osWaitEvent 443</t>
  </si>
  <si>
    <t>d:\JenkinsSlaveCloudBees\workspace\P06086_DAI_MFA2\P06086_DAI_MFA2_MISRA_CHECK\Source\Lib\LK\LkUtil\LkUtil_SDD\LkUtil_Main.c</t>
  </si>
  <si>
    <t>osResumeAllInterrupts 173
osSuspendAllInterrupts 138</t>
  </si>
  <si>
    <t>d:\JenkinsSlaveCloudBees\workspace\P06086_DAI_MFA2\P06086_DAI_MFA2_MISRA_CHECK\Source\SWC\SensorSWC\LK\Mag3DPosDet\Mag3DPosDetSBWRNDNvm\Mag3DPosDetSBWRNDNvm_SDD\Mag3DPosDetSBWRNDNvm_NvRam.c</t>
  </si>
  <si>
    <t>d:\JenkinsSlaveCloudBees\workspace\P06086_DAI_MFA2\P06086_DAI_MFA2_MISRA_CHECK\Source\SWC\SensorSWC\LK\Mag3DPosDet\Mag3DPosDetTIHBNvm\Mag3DPosDetTIHBNvm_SDD\Mag3DPosDetTIHBNvm_NvRam.c</t>
  </si>
  <si>
    <t>d:\JenkinsSlaveCloudBees\workspace\P06086_DAI_MFA2\P06086_DAI_MFA2_MISRA_CHECK\Source\SWC\SensorSWC\LK\Mag3DPosDet\Mag3DPosDet_AngleTransformation.c</t>
  </si>
  <si>
    <t>Mag3DPosDet_CalcSphericalCoordinateTheta</t>
  </si>
  <si>
    <t>atanf 67
sqrtf 64</t>
  </si>
  <si>
    <t>Mag3DPosDet_CalcSphericalCoordinatePhi</t>
  </si>
  <si>
    <t>atan2f 90</t>
  </si>
  <si>
    <t>d:\JenkinsSlaveCloudBees\workspace\P06086_DAI_MFA2\P06086_DAI_MFA2_MISRA_CHECK\Source\SWC\SensorSWC\LK\Mag3DPosDet\Mag3DPosDet_Mlx90363.c</t>
  </si>
  <si>
    <t>Mag3DPosDet_Mlx90363_TransformAd2mTesla</t>
  </si>
  <si>
    <t>d:\JenkinsSlaveCloudBees\workspace\P06086_DAI_MFA2\P06086_DAI_MFA2_MISRA_CHECK\Source\SWC\SensorSWC\LK\Mag3DPosDet\Mag3DPosDet_SafeRam.c</t>
  </si>
  <si>
    <t>d:\JenkinsSlaveCloudBees\workspace\P06086_DAI_MFA2\P06086_DAI_MFA2_MISRA_CHECK\Source\SWC\SensorSWC\LK\Mag3DPosDet\Mag3DPosDet_SBWRND\cbk\Mag3DPosDet_SBWRND_Callbacks.c</t>
  </si>
  <si>
    <t>Mag3DPosDet_SBWRND_Callback_EnterCriticalSection</t>
  </si>
  <si>
    <t>osSuspendAllInterrupts 88</t>
  </si>
  <si>
    <t>Mag3DPosDet_SBWRND_Callback_LeaveCriticalSection</t>
  </si>
  <si>
    <t>osResumeAllInterrupts 98</t>
  </si>
  <si>
    <t>Mag3DPosDet_SBWRND_Callback_NotifyError</t>
  </si>
  <si>
    <t>SBWRND_SetPosDetError 108</t>
  </si>
  <si>
    <t>Mag3DPosDet_SBWRND_Callback_NotifySafeRamCrcError</t>
  </si>
  <si>
    <t>LkSafety_SetSecurityInfo 120
osResumeAllInterrupts 121
osSuspendAllInterrupts 119</t>
  </si>
  <si>
    <t>Mag3DPosDet_SBWRND_Callback_EnterCriticalSectionSafeRam</t>
  </si>
  <si>
    <t>Mag3DPosDet_SBWRND_Callback_LeaveCriticalSectionSafeRam</t>
  </si>
  <si>
    <t>Mag3DPosDet_SBWRND_Callback_Crc16</t>
  </si>
  <si>
    <t>Crc_CalculateCRC16 159</t>
  </si>
  <si>
    <t>Mag3DPosDet_SBWRND_Callback_ReadParams</t>
  </si>
  <si>
    <t>Mag3DPosDet_SBWRND_Callback_Crc16 237
NvM_GetErrorStatus 225</t>
  </si>
  <si>
    <t>Mag3DPosDet_SBWRND_Callback_ReadCalibration</t>
  </si>
  <si>
    <t>Mag3DPosDet_SBWRND_Callback_Crc16 292
NvM_GetErrorStatus 268</t>
  </si>
  <si>
    <t>Mag3DPosDet_SBWRND_Callback_ReadXYZ</t>
  </si>
  <si>
    <t>Mag3DPosDet_Mlx90363_TransformAd2mTesla 375
MagSensDrv_GetVirtualGain 367
MagSensDrv_GetXYZvalues 353</t>
  </si>
  <si>
    <t>Mag3DPosDet_SBWRND_Callback_WritePos</t>
  </si>
  <si>
    <t>Mag3DPosDet_SBWRND_Callback_WriteChannelCalibration</t>
  </si>
  <si>
    <t>NvM_GetErrorStatus 409
NvM_SetRamBlockStatus 418</t>
  </si>
  <si>
    <t>Mag3DPosDet_SBWRND_Callback_CheckPointReached</t>
  </si>
  <si>
    <t>d:\JenkinsSlaveCloudBees\workspace\P06086_DAI_MFA2\P06086_DAI_MFA2_MISRA_CHECK\Source\SWC\SensorSWC\LK\Mag3DPosDet\Mag3DPosDet_SBWRND\cfg\Mag3DPosDet_SBWRND_Cfg.c</t>
  </si>
  <si>
    <t>d:\JenkinsSlaveCloudBees\workspace\P06086_DAI_MFA2\P06086_DAI_MFA2_MISRA_CHECK\Source\SWC\SensorSWC\LK\Mag3DPosDet\Mag3DPosDet_SBWRND\Mag3DPosDet_SBWRND_SafeRam.c</t>
  </si>
  <si>
    <t>Mag3DPosDet_SBWRND_SV_Check</t>
  </si>
  <si>
    <t>Mag3DPosDet_SBWRND_SafeRamCrcError 45</t>
  </si>
  <si>
    <t>d:\JenkinsSlaveCloudBees\workspace\P06086_DAI_MFA2\P06086_DAI_MFA2_MISRA_CHECK\Source\SWC\SensorSWC\LK\Mag3DPosDet\Mag3DPosDet_TIHB\cbk\Mag3DPosDet_TIHB_Callbacks.c</t>
  </si>
  <si>
    <t>Mag3DPosDet_TIHB_Callback_EnterCriticalSection</t>
  </si>
  <si>
    <t>osSuspendAllInterrupts 94</t>
  </si>
  <si>
    <t>Mag3DPosDet_TIHB_Callback_LeaveCriticalSection</t>
  </si>
  <si>
    <t>osResumeAllInterrupts 104</t>
  </si>
  <si>
    <t>Mag3DPosDet_TIHB_Callback_NotifyError</t>
  </si>
  <si>
    <t>HBS_SetPosDetError 115
TIS_SetPosDetError 114</t>
  </si>
  <si>
    <t>Mag3DPosDet_TIHB_Callback_NotifySafeRamCrcError</t>
  </si>
  <si>
    <t>LkSafety_SetSecurityInfo 127
osResumeAllInterrupts 128
osSuspendAllInterrupts 126</t>
  </si>
  <si>
    <t>Mag3DPosDet_TIHB_Callback_EnterCriticalSectionSafeRam</t>
  </si>
  <si>
    <t>Mag3DPosDet_TIHB_Callback_LeaveCriticalSectionSafeRam</t>
  </si>
  <si>
    <t>Mag3DPosDet_TIHB_Callback_Crc16</t>
  </si>
  <si>
    <t>Crc_CalculateCRC16 166</t>
  </si>
  <si>
    <t>Mag3DPosDet_TIHB_Callback_ReadParams</t>
  </si>
  <si>
    <t>Mag3DPosDet_TIHB_Callback_Crc16 242
NvM_GetErrorStatus 232</t>
  </si>
  <si>
    <t>Mag3DPosDet_TIHB_Callback_ReadCalibration</t>
  </si>
  <si>
    <t>Mag3DPosDet_TIHB_Callback_Crc16 322
NvM_GetErrorStatus 275</t>
  </si>
  <si>
    <t>0 (11:11)</t>
  </si>
  <si>
    <t>Mag3DPosDet_TIHB_Callback_ReadXYZ</t>
  </si>
  <si>
    <t>Mag3DPosDet_Mlx90363_TransformAd2mTesla 405
MagSensDrv_GetVirtualGain 397
MagSensDrv_GetXYZvalues 383</t>
  </si>
  <si>
    <t>Mag3DPosDet_TIHB_Callback_WritePos</t>
  </si>
  <si>
    <t>Mag3DPosDet_TIHB_Callback_WriteChannelCalibration</t>
  </si>
  <si>
    <t>NvM_GetErrorStatus 440
NvM_SetRamBlockStatus 448</t>
  </si>
  <si>
    <t>Mag3DPosDet_TIHB_Callback_CheckPointReached</t>
  </si>
  <si>
    <t>d:\JenkinsSlaveCloudBees\workspace\P06086_DAI_MFA2\P06086_DAI_MFA2_MISRA_CHECK\Source\SWC\SensorSWC\LK\Mag3DPosDet\Mag3DPosDet_TIHB\cfg\Mag3DPosDet_TIHB_Cfg.c</t>
  </si>
  <si>
    <t>d:\JenkinsSlaveCloudBees\workspace\P06086_DAI_MFA2\P06086_DAI_MFA2_MISRA_CHECK\Source\SWC\SensorSWC\LK\Mag3DPosDet\Mag3DPosDet_TIHB\Mag3DPosDet_TIHB_SafeRam.c</t>
  </si>
  <si>
    <t>Mag3DPosDet_TIHB_SV_Check</t>
  </si>
  <si>
    <t>Mag3DPosDet_TIHB_SafeRamCrcError 45</t>
  </si>
  <si>
    <t>d:\JenkinsSlaveCloudBees\workspace\P06086_DAI_MFA2\P06086_DAI_MFA2_MISRA_CHECK\Source\BSW\IoHwAb\MagSensDrvSW_MLX90363\cbk\MagSensDrv_Cbk.c</t>
  </si>
  <si>
    <t>Gpt_EnableNotification 71
Gpt_StartTimer 72
osResumeAllInterrupts 74
osSuspendAllInterrupts 65</t>
  </si>
  <si>
    <t>MagSensDrv_DelayTimerNotification</t>
  </si>
  <si>
    <t>Gpt_DisableNotification 102
Gpt_StopTimer 99</t>
  </si>
  <si>
    <t>ALSM_FaultMgr_MagSensDrv_ErrorManager 118</t>
  </si>
  <si>
    <t>Dio_WriteChannel 134 139</t>
  </si>
  <si>
    <t>KTA_RespDataOverExtCbk 157</t>
  </si>
  <si>
    <t>Dio_WriteChannel 196 208 261 267
Spi_AsyncTransmit 231
Spi_GetSequenceResult 241
Spi_SetupEB 227
osResumeAllInterrupts 234
osSuspendAllInterrupts 222</t>
  </si>
  <si>
    <t>osResumeAllInterrupts 284</t>
  </si>
  <si>
    <t>osSuspendAllInterrupts 296</t>
  </si>
  <si>
    <t>Dio_WriteChannel 319 329 336 346
osResumeAllInterrupts 353
osSuspendAllInterrupts 313</t>
  </si>
  <si>
    <t>d:\JenkinsSlaveCloudBees\workspace\P06086_DAI_MFA2\P06086_DAI_MFA2_MISRA_CHECK\Source\BSW\IoHwAb\MagSensDrvSW_MLX90363\Src\MagSensDrv_MLX90363_SDD\MagSensDrv_Com.c</t>
  </si>
  <si>
    <t>d:\JenkinsSlaveCloudBees\workspace\P06086_DAI_MFA2\P06086_DAI_MFA2_MISRA_CHECK\Source\BSW\IoHwAb\MagSensDrvSW_MLX90363\Src\MagSensDrv_MLX90363_SDD\MagSensDrv_Diagnostic.c</t>
  </si>
  <si>
    <t>callCheckNewRequest 525
callFinalizeService 536</t>
  </si>
  <si>
    <t>MagSensDrv_SetSensorGrpDiagCtrlState 610
callDiagRunService 596</t>
  </si>
  <si>
    <t>callDiagRequestEvalDiagReq 653
callStartService 656</t>
  </si>
  <si>
    <t>callDiagRequestEvalInitialiseRBR 809
callDiagRequestEvalStartStopRBR 816</t>
  </si>
  <si>
    <t>kta_fct_LocalFunction 881
kta_fct_RBR_run 891
kta_fct_ReadMemory 871
kta_fct_WriteMemory 876 886</t>
  </si>
  <si>
    <t>MagSensDrv_SetSensorGrpDiagCtrlState 932</t>
  </si>
  <si>
    <t>callRunSeqMemoryRead 957 961</t>
  </si>
  <si>
    <t>callRunSeqMemoryWrite 1083</t>
  </si>
  <si>
    <t>MagSensDrv_SetSensorGrpDiagCtrlState 1139 1173</t>
  </si>
  <si>
    <t>MagSensDrv_KOSTIA_RBRPageData_Callback 1393
MagSensDrv_Seq_GET2DiagDetails 1371
MagSensDrv_Seq_InitGET2Mode 1419</t>
  </si>
  <si>
    <t>MagSensDrv_KOSTIA_RBRPageData_Callback 1517
MagSensDrv_Seq_GET2MemoryRead 1481
MagSensDrv_Seq_InitGET2Mode 1544</t>
  </si>
  <si>
    <t>MagSensDrv_KOSTIA_RBRPageData_Callback 1630
MagSensDrv_Seq_GET2 1603
MagSensDrv_Seq_InitGET2Mode 1658</t>
  </si>
  <si>
    <t>MagSensDrv_Seq_MemoryRead 1691</t>
  </si>
  <si>
    <t>MagSensDrv_Seq_EepromWrite 1727</t>
  </si>
  <si>
    <t>lclFct_MLXReboot 1772 1778
lclFct_VersionInfo 1766</t>
  </si>
  <si>
    <t>callRBRPageSensorRawDiagMsgData 1822
callRBRPageSensorRawRegMemoryMsgData 1834
callRBRPageSensorRawRegMsgData 1817</t>
  </si>
  <si>
    <t>callPageMemoryMLXRead 1909</t>
  </si>
  <si>
    <t>callRunSeqMemoryRead 1988 2020</t>
  </si>
  <si>
    <t>callPageMemoryMLXWrite 2085
call_fct_WriteMemoryStage0 2076</t>
  </si>
  <si>
    <t>MagSensDrv_Seq_Reboot 2192</t>
  </si>
  <si>
    <t>MagSensDrv_GetVersionInfo 2240</t>
  </si>
  <si>
    <t>d:\JenkinsSlaveCloudBees\workspace\P06086_DAI_MFA2\P06086_DAI_MFA2_MISRA_CHECK\Source\BSW\IoHwAb\MagSensDrvSW_MLX90363\Src\MagSensDrv_MLX90363_SDD\MagSensDrv_Error.c</t>
  </si>
  <si>
    <t>MagSensDrv_ErrorManager 197 216
MagSensDrv_SeqSetFailSafeData 200</t>
  </si>
  <si>
    <t>MagSensDrv_ResumeAllInterrupts 426 438 444
MagSensDrv_SetGrpError 399 403 492
MagSensDrv_SetSensorError 380 472
MagSensDrv_SuspendAllInterrupts 426 438 444</t>
  </si>
  <si>
    <t>MagSensDrv_CheckFailsafeError 546
MagSensDrv_SetSensorError 566 576</t>
  </si>
  <si>
    <t>MagSensDrv_InterpreteDiagnosticFault 610 621</t>
  </si>
  <si>
    <t>MagSensDrv_SetGrpError 672 689</t>
  </si>
  <si>
    <t>MagSensDrv_ResumeAllInterrupts 744
MagSensDrv_SuspendAllInterrupts 744</t>
  </si>
  <si>
    <t>MagSensDrv_ErrorManager 873 925 953 960
MagSensDrv_ResumeAllInterrupts 856 858 868 869 870
MagSensDrv_SeqSetFailSafeData 915
MagSensDrv_SuspendAllInterrupts 856 858 868 869 870</t>
  </si>
  <si>
    <t>4 (16:20)</t>
  </si>
  <si>
    <t>d:\JenkinsSlaveCloudBees\workspace\P06086_DAI_MFA2\P06086_DAI_MFA2_MISRA_CHECK\Source\BSW\IoHwAb\MagSensDrvSW_MLX90363\Src\MagSensDrv_MLX90363_SDD\MagSensDrv_Internal.c</t>
  </si>
  <si>
    <t>Crc_CalculateCRC8H2F 144</t>
  </si>
  <si>
    <t>d:\JenkinsSlaveCloudBees\workspace\P06086_DAI_MFA2\P06086_DAI_MFA2_MISRA_CHECK\Source\BSW\IoHwAb\MagSensDrvSW_MLX90363\cfg\MagSensDrv_LCfg.c</t>
  </si>
  <si>
    <t>d:\JenkinsSlaveCloudBees\workspace\P06086_DAI_MFA2\P06086_DAI_MFA2_MISRA_CHECK\Source\BSW\IoHwAb\MagSensDrvSW_MLX90363\Src\MagSensDrv_MLX90363_SDD\MagSensDrv_Main.c</t>
  </si>
  <si>
    <t>MagSensDrv_SetGrpError 334
getS14Value 334</t>
  </si>
  <si>
    <t>MagSensDrv_SetGrpError 353
getS14Value 353</t>
  </si>
  <si>
    <t>MagSensDrv_SetGrpError 384
getU16Value 384</t>
  </si>
  <si>
    <t>MagSensDrv_SetGrpError 403
getU16Value 403</t>
  </si>
  <si>
    <t>MagSensDrv_GetXYZRawMessage</t>
  </si>
  <si>
    <t>MagSensDrv_SetGrpError 435 435 435</t>
  </si>
  <si>
    <t>MagSensDrv_GetXvalue 473
MagSensDrv_GetYvalue 474
MagSensDrv_GetZvalue 475</t>
  </si>
  <si>
    <t>MagSensDrv_DiagInit 536
MagSensDrv_GrpErrorInit 515
MagSensDrv_InitHallPorts 526
MagSensDrv_RamInit 530
MagSensDrv_SeqInit 533</t>
  </si>
  <si>
    <t>MagSensDrv_Seq_DeInit 566</t>
  </si>
  <si>
    <t>MagSensDrv_Com_GenerateSyncPulse 616
MagSensDrv_SyncPulseDelay 627</t>
  </si>
  <si>
    <t>MagSensDrv_Diag_Run 735
MagSensDrv_RamCheckConfig 729
MagSensDrv_ResetSensorErrorThisCycleSet 677
MagSensDrv_SeqGrpResetErrors 763
MagSensDrv_SeqSetFailSafeData 744 779
MagSensDrv_Seq_DeInit 687 711
MagSensDrv_Seq_Init 719
MagSensDrv_Seq_Reboot 699
MagSensDrv_Seq_Run 726
MagSensDrv_SetGrpError 786 795 817 818
triggerSyncPulse 822</t>
  </si>
  <si>
    <t>MagSensDrv_SeqGrpResetErrors 912</t>
  </si>
  <si>
    <t>MagSensDrv_Seq_GET2 960
MagSensDrv_Seq_GET2MemoryRead 954
MagSensDrv_WaitForSyncPulseDelay 946
triggerSyncPulse 963</t>
  </si>
  <si>
    <t>MagSensDrv_Seq_Init 987
triggerSyncPulse 991</t>
  </si>
  <si>
    <t>d:\JenkinsSlaveCloudBees\workspace\P06086_DAI_MFA2\P06086_DAI_MFA2_MISRA_CHECK\Source\BSW\IoHwAb\MagSensDrvSW_MLX90363\Src\MagSensDrv_MLX90363_SDD\MagSensDrv_MsgBuilder.c</t>
  </si>
  <si>
    <t>MagSensDrv_ResumeAllInterrupts 126
MagSensDrv_SuspendAllInterrupts 117</t>
  </si>
  <si>
    <t>MagSensDrv_Calculate_CRC8_C2 152
callCopyData 156
callInitBuffer 146</t>
  </si>
  <si>
    <t>MagSensDrv_Calculate_CRC8_C2 180
callCopyData 184
callInitBuffer 170</t>
  </si>
  <si>
    <t>MagSensDrv_Calculate_CRC8_C2 217
callCopyData 221
callInitBuffer 208</t>
  </si>
  <si>
    <t>MagSensDrv_Calculate_CRC8_C2 242
callCopyData 246
callInitBuffer 236</t>
  </si>
  <si>
    <t>MagSensDrv_Calculate_CRC8_C2 267
callCopyData 270
callInitBuffer 261</t>
  </si>
  <si>
    <t>MagSensDrv_Calculate_CRC8_C2 297
callCopyData 301
callInitBuffer 290</t>
  </si>
  <si>
    <t>MagSensDrv_Calculate_CRC8_C2 328
callCopyData 332
callInitBuffer 322</t>
  </si>
  <si>
    <t>MagSensDrv_Calculate_CRC8_C2 359
callCopyData 363
callInitBuffer 353</t>
  </si>
  <si>
    <t>MagSensDrv_Calculate_CRC8_C2 391
callCopyData 395
callInitBuffer 385</t>
  </si>
  <si>
    <t>d:\JenkinsSlaveCloudBees\workspace\P06086_DAI_MFA2\P06086_DAI_MFA2_MISRA_CHECK\Source\BSW\IoHwAb\MagSensDrvSW_MLX90363\Src\MagSensDrv_MLX90363_SDD\MagSensDrv_MsgValidator.c</t>
  </si>
  <si>
    <t>d:\JenkinsSlaveCloudBees\workspace\P06086_DAI_MFA2\P06086_DAI_MFA2_MISRA_CHECK\Source\BSW\IoHwAb\MagSensDrvSW_MLX90363\Src\MagSensDrv_MLX90363_SDD\MagSensDrv_Ram.c</t>
  </si>
  <si>
    <t>MagSensDrv_Calculate_CRC16 82
MagSensDrv_DeInit 96
MagSensDrv_SetGrpError 104</t>
  </si>
  <si>
    <t>d:\JenkinsSlaveCloudBees\workspace\P06086_DAI_MFA2\P06086_DAI_MFA2_MISRA_CHECK\Source\BSW\IoHwAb\MagSensDrvSW_MLX90363\Src\MagSensDrv_MLX90363_SDD\MagSensDrv_Safety.c</t>
  </si>
  <si>
    <t>d:\JenkinsSlaveCloudBees\workspace\P06086_DAI_MFA2\P06086_DAI_MFA2_MISRA_CHECK\Source\BSW\IoHwAb\MagSensDrvSW_MLX90363\Src\MagSensDrv_MLX90363_SDD\MagSensDrv_SensIORingBuf.c</t>
  </si>
  <si>
    <t>d:\JenkinsSlaveCloudBees\workspace\P06086_DAI_MFA2\P06086_DAI_MFA2_MISRA_CHECK\Source\BSW\IoHwAb\MagSensDrvSW_MLX90363\Src\MagSensDrv_MLX90363_SDD\MagSensDrv_Seq.c</t>
  </si>
  <si>
    <t>MagSensDrv_Calculate_CRC8_C2 354
MagSensDrv_ResumeAllInterrupts 375 377 379 383
MagSensDrv_SetGrpError 402
MagSensDrv_SetSensorError 386 393
MagSensDrv_SuspendAllInterrupts 361 375 377 379</t>
  </si>
  <si>
    <t>MagSensDrv_Com_TransportMessage 640 652 664 761
MagSensDrv_Delay 645 658
MagSensDrv_MsgBuilder_NOP 637 758
MagSensDrv_MsgBuilder_Reboot 661
MagSensDrv_MsgBuilder_Standby 649
MagSensDrv_MsgValidator_ValidateReadyMsg 766
MagSensDrv_MsgValidator_ValidateStandByMsg 670</t>
  </si>
  <si>
    <t>MagSensDrv_CaptureMagfieldData 963 1071
MagSensDrv_Com_TransportMessage 949 1057 1140 1173
MagSensDrv_Delay 1116 1153 1200
MagSensDrv_MsgBuilder_DiagnosticDetails 1137
MagSensDrv_MsgBuilder_MemoryRead 1170
MagSensDrv_MsgBuilder_NOP 1054
MagSensDrv_MsgValidator_SynchronizeRollCounter 999 1082
MagSensDrv_MsgValidator_ValidateDiagnosticDetailsMsg 1179
MagSensDrv_MsgValidator_ValidateMemoryReadMsg 971
MagSensDrv_MsgValidator_ValidateRegularMsg 957 1065
MagSensDrv_ResumeAllInterrupts 886 888 900 901 902 979 981 985 1026 1028 1099 1100 1101
MagSensDrv_SetSensorError 1184
MagSensDrv_SuspendAllInterrupts 886 888 900 901 902 969 979 981 1026 1028 1099 1100 1101
getTShortDelayTime 1038</t>
  </si>
  <si>
    <t>5 (32:37)</t>
  </si>
  <si>
    <t>MagSensDrv_Calculate_CRC8_C2 1275
MagSensDrv_Com_TransportMessage 1279
MagSensDrv_MsgValidator_ResetRollCounter 1289</t>
  </si>
  <si>
    <t>MagSensDrv_Com_TransportMessage 1338
MagSensDrv_MsgBuilder_GET2 1334</t>
  </si>
  <si>
    <t>MagSensDrv_Com_TransportMessage 1393 1418 1444
MagSensDrv_Delay 1399 1425
MagSensDrv_MsgBuilder_GET2 1441
MagSensDrv_MsgBuilder_MemoryRead 1415
MagSensDrv_MsgBuilder_NOP 1389
MagSensDrv_MsgValidator_ValidateMemoryReadMsg 1447
getTShortDelayTime 1371</t>
  </si>
  <si>
    <t>MagSensDrv_Com_TransportMessage 1508 1538
MagSensDrv_Delay 1512
MagSensDrv_MsgBuilder_DiagnosticDetails 1505
MagSensDrv_MsgBuilder_GET2 1534
getTShortDelayTime 1490</t>
  </si>
  <si>
    <t>MagSensDrv_Com_TransportMessage 1558 1570
MagSensDrv_Delay 1564
MagSensDrv_MsgBuilder_MemoryRead 1555
MagSensDrv_MsgBuilder_NOP 1567
MagSensDrv_MsgValidator_ValidateMemoryReadMsg 1576</t>
  </si>
  <si>
    <t>MagSensDrv_Com_InitializeHallPort 1609
MagSensDrv_Com_TransportMessage 1613
MagSensDrv_MsgBuilder_NOP 1611</t>
  </si>
  <si>
    <t>MagSensDrv_Com_TransportMessage 1641
MagSensDrv_MsgBuilder_GET2 1639</t>
  </si>
  <si>
    <t>MagSensDrv_Com_TransportMessage 1683 1695 1707 1724 1761
MagSensDrv_Delay 1689 1701 1718
MagSensDrv_MsgBuilder_EEChallengeAns 1721
MagSensDrv_MsgBuilder_EEPROMWrite 1692
MagSensDrv_MsgBuilder_EEReadChallenge 1704
MagSensDrv_MsgBuilder_NOP 1680 1758
MagSensDrv_MsgValidator_ValidateEEChallengeMsg 1711
MagSensDrv_MsgValidator_ValidateEEPROMWriteStatusMsg 1766
MagSensDrv_MsgValidator_ValidateEEReadAnswerMsg 1728
MagSensDrv_SetGrpError 1797</t>
  </si>
  <si>
    <t>MagSensDrv_GrpErrorInit 1830</t>
  </si>
  <si>
    <t>MagSensDrv_ResumeAllInterrupts 1858 1860 1872 1873 1874
MagSensDrv_SuspendAllInterrupts 1858 1860 1872 1873 1874</t>
  </si>
  <si>
    <t>MagSensDrv_SeqSetFailSafeData 1907</t>
  </si>
  <si>
    <t>d:\JenkinsSlaveCloudBees\workspace\P06086_DAI_MFA2\P06086_DAI_MFA2_MISRA_CHECK\Source\BSW\IoHwAb\MagSensDrvSW_MLX90363\Src\MagSensDrv_MLX90363_SDD\MagSensDrv_VersNr.c</t>
  </si>
  <si>
    <t>d:\JenkinsSlaveCloudBees\workspace\P06086_DAI_MFA2\P06086_DAI_MFA2_MISRA_CHECK\Source\BSW\CD\LK\Ohc\cfg\Ohc_Cfg.c</t>
  </si>
  <si>
    <t>d:\JenkinsSlaveCloudBees\workspace\P06086_DAI_MFA2\P06086_DAI_MFA2_MISRA_CHECK\Source\BSW\CD\LK\Ohc\Ohc_SDD\Ohc_Main.c</t>
  </si>
  <si>
    <t>Ohc_GetLockState</t>
  </si>
  <si>
    <t>Ohc_GetOpTime</t>
  </si>
  <si>
    <t>Ohc_Init</t>
  </si>
  <si>
    <t>Crc_CalculateCRC8 140 148
IFM_SetFaultEvent 154
NvM_SetRamBlockStatus 151</t>
  </si>
  <si>
    <t>Ohc_Main</t>
  </si>
  <si>
    <t>Crc_CalculateCRC8 206
NvM_GetErrorStatus 198
NvM_SetRamBlockStatus 209
osResumeAllInterrupts 224
osSuspendAllInterrupts 195</t>
  </si>
  <si>
    <t>Ohc_SetLockState</t>
  </si>
  <si>
    <t>d:\JenkinsSlaveCloudBees\workspace\P06086_DAI_MFA2\P06086_DAI_MFA2_MISRA_CHECK\Source\BSW\SysServ\LK\Os\cbk\Os_Callbacks.c</t>
  </si>
  <si>
    <t>EcuM_Shutdown 28</t>
  </si>
  <si>
    <t>ResetMgr_System_reset 49</t>
  </si>
  <si>
    <t>d:\JenkinsSlaveCloudBees\workspace\P06086_DAI_MFA2\P06086_DAI_MFA2_MISRA_CHECK\Source\SWC\ActuatorSWC\LK\PSW\PSW_SDD\PSW_Calibration.c</t>
  </si>
  <si>
    <t>PSW_CalibCurrent</t>
  </si>
  <si>
    <t>IOHWAB_AI_Get_AD_CHANNEL_PSW 436
NvM_GetErrorStatus 444
PSW_GetPROFETState 433</t>
  </si>
  <si>
    <t>PSW_CalibFinalize</t>
  </si>
  <si>
    <t>Crc_CalculateCRC8 507
NvM_GetErrorStatus 494
NvM_WriteBlock 510</t>
  </si>
  <si>
    <t>PSW_CalibReset</t>
  </si>
  <si>
    <t>Crc_CalculateCRC8 559
NvM_GetErrorStatus 542
NvM_WriteBlock 562</t>
  </si>
  <si>
    <t>PSW_CalibrateSensor</t>
  </si>
  <si>
    <t>NvM_GetErrorStatus 631
PSW_CalibCurrent 613 619
PSW_CalibFinalize 602
PSW_CalibReset 607
osResumeAllInterrupts 656
osSuspendAllInterrupts 595</t>
  </si>
  <si>
    <t>PSW_GetCalibrationData</t>
  </si>
  <si>
    <t>PSW_GetCalibrationStatus</t>
  </si>
  <si>
    <t>Crc_CalculateCRC8 713
NvM_GetErrorStatus 700
osResumeAllInterrupts 752
osSuspendAllInterrupts 697</t>
  </si>
  <si>
    <t>PSW_UpdateHardwareConfig</t>
  </si>
  <si>
    <t>osResumeAllInterrupts 771
osSuspendAllInterrupts 765</t>
  </si>
  <si>
    <t>d:\JenkinsSlaveCloudBees\workspace\P06086_DAI_MFA2\P06086_DAI_MFA2_MISRA_CHECK\Source\SWC\ActuatorSWC\LK\PSW\cfg\PSW_Cfg.c</t>
  </si>
  <si>
    <t>d:\JenkinsSlaveCloudBees\workspace\P06086_DAI_MFA2\P06086_DAI_MFA2_MISRA_CHECK\Source\SWC\ActuatorSWC\LK\PSW\PSW_SDD\PSW_Conditions.c</t>
  </si>
  <si>
    <t>PSW_AnalyzeConditions</t>
  </si>
  <si>
    <t>PSW_CheckConditionsOnHighCurrent 708
PSW_CheckConditionsOnLowCurrent 702</t>
  </si>
  <si>
    <t>PSW_AnalyzeShutdownConditions</t>
  </si>
  <si>
    <t>PSW_CheckCondAverageCurrent 744
PSW_CheckCondClamp15Lock 733
PSW_CheckCondCurrentGreater2A 738
PSW_CheckCondCurrentTooLow 743
PSW_CheckCondDeactivationNoReaction 740
PSW_CheckCondHWFailure 734
PSW_CheckCondMaximumCurrent 737
PSW_CheckCondOffButCurrent 739
PSW_CheckCondOverload 741
PSW_CheckCondOvervoltage 735
PSW_CheckCondSWSPFailure 742
PSW_CheckCondUndervoltage 736
PSW_CheckDriverOffLock 747
PSW_GetCurrent 730</t>
  </si>
  <si>
    <t>PSW_CheckCondAverageCurrent</t>
  </si>
  <si>
    <t>PSW_CheckCondClamp15Lock</t>
  </si>
  <si>
    <t>PSW_GetClamp15Lock 795</t>
  </si>
  <si>
    <t>PSW_CheckCondCurrentGreater2A</t>
  </si>
  <si>
    <t>LkDebounce_DebounceEvent 826
PSW_SetClamp15FailureLock 835</t>
  </si>
  <si>
    <t>PSW_CheckCondCurrentTooLow</t>
  </si>
  <si>
    <t>LkDebounce_DebounceEvent 896
LkDebounce_ResetDebounceEvent 878 886 932
PSW_GetStWhlActorStatus 866 935
PSW_SetClamp15FailureLock 914
PSW_SetONHighCurrentLock 912</t>
  </si>
  <si>
    <t>PSW_CheckCondDeactivationNoReaction</t>
  </si>
  <si>
    <t>LkDebounce_DebounceEvent 971
LkDebounce_ResetDebounceEvent 967
PSW_GetCutOffState 962
PSW_GetStWhlActorStatus 975
PSW_SetONHighCurrentLock 981</t>
  </si>
  <si>
    <t>PSW_CheckCondHWFailure</t>
  </si>
  <si>
    <t>PSW_SetClamp15FailureLock 1009</t>
  </si>
  <si>
    <t>PSW_CheckCondMaximumCurrent</t>
  </si>
  <si>
    <t>LkDebounce_DebounceEvent 1037
PSW_SetClamp15FailureLock 1043 1051</t>
  </si>
  <si>
    <t>PSW_CheckCondOffButCurrent</t>
  </si>
  <si>
    <t>LkDebounce_DebounceEvent 1118
PSW_GetStWhlActorStatus 1078
PSW_SetONHighCurrentLock 1124</t>
  </si>
  <si>
    <t>PSW_CheckCondOverload</t>
  </si>
  <si>
    <t>PSW_GetOverloadIndicator 1151
PSW_SetClamp15FailureLock 1157</t>
  </si>
  <si>
    <t>PSW_CheckCondOvervoltage</t>
  </si>
  <si>
    <t>VoltMon_GetChannelStatus 1178</t>
  </si>
  <si>
    <t>PSW_CheckCondSWSPFailure</t>
  </si>
  <si>
    <t>PSW_GetStWhlActorStatus 1211
PSW_GetStWhlSensorStatus 1212</t>
  </si>
  <si>
    <t>PSW_CheckCondUndervoltage</t>
  </si>
  <si>
    <t>VoltMon_GetChannelStatus 1272</t>
  </si>
  <si>
    <t>PSW_CheckConditionsOnHighCurrent</t>
  </si>
  <si>
    <t>PSW_GetBusStatus 1318
PSW_GetEnvironmentTemperature 1314
PSW_GetHMSWAvl 1320
PSW_GetONHighCurrentLock 1374
PSW_GetStWhlSensorStatus 1317
PSW_GetStWhlTemperature 1315
VarMgr_IsVariantCoded 1321</t>
  </si>
  <si>
    <t>PSW_CheckConditionsOnLowCurrent</t>
  </si>
  <si>
    <t>PSW_CheckDriverOffLock</t>
  </si>
  <si>
    <t>PSW_SetClamp15Lock 1422</t>
  </si>
  <si>
    <t>PSW_ResetConditionDebounceConfigs</t>
  </si>
  <si>
    <t>PSW_ResetDebounceConfigs</t>
  </si>
  <si>
    <t>PSW_ResetConditionDebounceConfigs 1470</t>
  </si>
  <si>
    <t>d:\JenkinsSlaveCloudBees\workspace\P06086_DAI_MFA2\P06086_DAI_MFA2_MISRA_CHECK\Source\SWC\ActuatorSWC\LK\PSW\PSW_SDD\PSW_Hardware.c</t>
  </si>
  <si>
    <t>PSW_CalculateAverageCurrent</t>
  </si>
  <si>
    <t>PSW_GetCurrent 456</t>
  </si>
  <si>
    <t>PSW_CalculateElectricalPower</t>
  </si>
  <si>
    <t>PSW_GetCurrent 500</t>
  </si>
  <si>
    <t>PSW_CalculateSRCTemperature</t>
  </si>
  <si>
    <t>PSW_CalculateElectricalPower 533
PSW_CalculateThermalPower 533
PSW_InitSRCTemperature 529</t>
  </si>
  <si>
    <t>PSW_CalculateThermalPower</t>
  </si>
  <si>
    <t>PSW_GetEnvironmentTemperature 570</t>
  </si>
  <si>
    <t>PSW_GetAverageCurrent</t>
  </si>
  <si>
    <t>PSW_GetCurrent</t>
  </si>
  <si>
    <t>IOHWAB_AI_Get_AD_CHANNEL_PSW 618</t>
  </si>
  <si>
    <t>PSW_GetOverloadIndicator</t>
  </si>
  <si>
    <t>PSW_GetPROFETState</t>
  </si>
  <si>
    <t>Dio_ReadChannel 702</t>
  </si>
  <si>
    <t>PSW_GetSRCTemperature</t>
  </si>
  <si>
    <t>PSW_InitSRCTemperature</t>
  </si>
  <si>
    <t>PSW_GetEnvironmentTemperature 741</t>
  </si>
  <si>
    <t>PSW_ResetAverageCurrent</t>
  </si>
  <si>
    <t>PSW_SetPROFETState</t>
  </si>
  <si>
    <t>Det_ReportError 807
Dio_WriteChannel 795 802</t>
  </si>
  <si>
    <t>d:\JenkinsSlaveCloudBees\workspace\P06086_DAI_MFA2\P06086_DAI_MFA2_MISRA_CHECK\Source\SWC\ActuatorSWC\LK\PSW\PSW_SDD\PSW_Main.c</t>
  </si>
  <si>
    <t>PSW_AnalyzePreconditions</t>
  </si>
  <si>
    <t>Det_ReportError 643
PSW_CalibrationFailureHandling 600
PSW_GetCalibrationStatus 595
PSW_UpdateHardwareConfig 638
VarMgr_IsVariantCoded 583</t>
  </si>
  <si>
    <t>PSW_BusOutput</t>
  </si>
  <si>
    <t>PSW_SetBusDriverState 668</t>
  </si>
  <si>
    <t>PSW_CalibrationFailureHandling</t>
  </si>
  <si>
    <t>Dem_SetEventStatus 696 702 710 720 721 722
Det_ReportError 727
IFM_SetFaultEvent 695 701 709 716 717 718
PSW_GetCalibrationStatus 683
osResumeAllInterrupts 731
osSuspendAllInterrupts 686</t>
  </si>
  <si>
    <t>PSW_DetermineDriverState</t>
  </si>
  <si>
    <t>PSW_ResetConditionDebounceConfigs 768</t>
  </si>
  <si>
    <t>PSW_FailureHandling</t>
  </si>
  <si>
    <t>Dem_SetEventStatus 811 831 853 861
IFM_SetFaultEvent 812 832 865
PSW_GetClamp15FailureLock 827
osResumeAllInterrupts 875
osSuspendAllInterrupts 802</t>
  </si>
  <si>
    <t>PSW_GetDiagAverageCurrent</t>
  </si>
  <si>
    <t>PSW_GetAverageCurrent 895</t>
  </si>
  <si>
    <t>PSW_GetDiagCurrent</t>
  </si>
  <si>
    <t>PSW_GetCurrent 922</t>
  </si>
  <si>
    <t>PSW_GetDiagSRCTemperature</t>
  </si>
  <si>
    <t>PSW_GetSRCTemperature 943</t>
  </si>
  <si>
    <t>PSW_GetDiagShutdownCondition</t>
  </si>
  <si>
    <t>PSW_GetDriverState</t>
  </si>
  <si>
    <t>PSW_HandleDiagnosticMode</t>
  </si>
  <si>
    <t>Det_ReportError 1046
PSW_GetCurrent 1014
PSW_GetPROFETState 1012
PSW_SetPROFETState 1020 1027 1035 1041</t>
  </si>
  <si>
    <t>PSW_HandleOperationMode</t>
  </si>
  <si>
    <t>Det_ReportError 1128
PSW_AnalyzeConditions 1104
PSW_AnalyzeShutdownConditions 1105
PSW_CalculateAverageCurrent 1100
PSW_CalculateSRCTemperature 1101
PSW_CheckClamp15Cycle 1065
PSW_DetermineDriverState 1111
PSW_FailureHandling 1117
PSW_HandleDiagnosticMode 1123
PSW_ResetAverageCurrent 1069
PSW_ResetDebounceConfigs 1070
PSW_SetClamp15FailureLock 1072
PSW_SetClamp15Lock 1071
PSW_SetONHighCurrentLock 1073
PSW_SetPROFETState 1114</t>
  </si>
  <si>
    <t>PSW_Init</t>
  </si>
  <si>
    <t>PSW_ResetAverageCurrent 1159
PSW_SetBusDriverState 1155
PSW_SetClamp15FailureLock 1151
PSW_SetClamp15Lock 1152
PSW_SetDiagnosticDriverState 1156
PSW_SetONHighCurrentLock 1153
PSW_SetPROFETState 1154</t>
  </si>
  <si>
    <t>PSW_Main</t>
  </si>
  <si>
    <t>PSW_AnalyzePreconditions 1173
PSW_BusOutput 1179
PSW_HandleOperationMode 1176</t>
  </si>
  <si>
    <t>PSW_SetDiagnosticDriverState</t>
  </si>
  <si>
    <t>d:\JenkinsSlaveCloudBees\workspace\P06086_DAI_MFA2\P06086_DAI_MFA2_MISRA_CHECK\Source\SWC\ActuatorSWC\LK\PSW\PSW_SDD\PSW_Status.c</t>
  </si>
  <si>
    <t>PSW_CheckClamp15Cycle</t>
  </si>
  <si>
    <t>ClampMgr_GetClampStates 427</t>
  </si>
  <si>
    <t>PSW_GetBusStatus</t>
  </si>
  <si>
    <t>CanIf_GetControllerMode 455
StwGw_App_GetFrameStatus 498</t>
  </si>
  <si>
    <t>PSW_GetClamp15FailureLock</t>
  </si>
  <si>
    <t>PSW_GetClamp15Lock</t>
  </si>
  <si>
    <t>PSW_GetCutOffState</t>
  </si>
  <si>
    <t>ChassisGw_App_GetLHC_StW_Ht_Rq 552</t>
  </si>
  <si>
    <t>PSW_GetEnvironmentTemperature</t>
  </si>
  <si>
    <t>ChassisGw_App_GetTempData 576</t>
  </si>
  <si>
    <t>PSW_GetHMSWAvl</t>
  </si>
  <si>
    <t>StwGw_GetHMSWData 631</t>
  </si>
  <si>
    <t>PSW_GetONHighCurrentLock</t>
  </si>
  <si>
    <t>PSW_GetPreconditioningState</t>
  </si>
  <si>
    <t>PSW_GetStWhlActorStatus</t>
  </si>
  <si>
    <t>StwGw_GetHMSWData 697</t>
  </si>
  <si>
    <t>PSW_GetStWhlSensorStatus</t>
  </si>
  <si>
    <t>StwGw_GetHMSWData 754</t>
  </si>
  <si>
    <t>PSW_GetStWhlTemperature</t>
  </si>
  <si>
    <t>StwGw_GetHMSWData 802</t>
  </si>
  <si>
    <t>PSW_GetStWhl_Cond_ALDW_Sup</t>
  </si>
  <si>
    <t>PSW_SetBusDriverState</t>
  </si>
  <si>
    <t>PSW_SetClamp15FailureLock</t>
  </si>
  <si>
    <t>PSW_SetClamp15Lock</t>
  </si>
  <si>
    <t>PSW_SetONHighCurrentLock</t>
  </si>
  <si>
    <t>d:\JenkinsSlaveCloudBees\workspace\P06086_DAI_MFA2\P06086_DAI_MFA2_MISRA_CHECK\Source\BSW\CD\LK\ResetMgr\Cfg\ResetMgr_Cfg.c</t>
  </si>
  <si>
    <t>d:\JenkinsSlaveCloudBees\workspace\P06086_DAI_MFA2\P06086_DAI_MFA2_MISRA_CHECK\Source\BSW\CD\LK\ResetMgr\ResetMgr_SDD\ResetMgr_Main.c</t>
  </si>
  <si>
    <t>Dio_WriteChannel 79 93 102
EcuM_KillAllRUNRequests 136
Mcu_PerformReset 119
osSuspendAllInterrupts 118</t>
  </si>
  <si>
    <t>d:\JenkinsSlaveCloudBees\workspace\P06086_DAI_MFA2\P06086_DAI_MFA2_MISRA_CHECK\Source\SWC\SensorSWC\LK\RWS\cfg\RWS_Cfg.c</t>
  </si>
  <si>
    <t>d:\JenkinsSlaveCloudBees\workspace\P06086_DAI_MFA2\P06086_DAI_MFA2_MISRA_CHECK\Source\SWC\SensorSWC\LK\RWS\RWS_SDD\RWS_Main.c</t>
  </si>
  <si>
    <t>ALSM_SetSignalRWS 453
RWS_DebounceErrors 436
RWS_HandleOutputMode 439
RWS_PositionDetection 433
VarMgr_IsVariantCoded 420
osResumeAllInterrupts 454
osSuspendAllInterrupts 451</t>
  </si>
  <si>
    <t>Det_ReportError 541
IOHWAB_AI_Get_AD_CHANNEL_RWS 473
LkDebounce_DebounceUint8 547
LkDecode_Decode 479</t>
  </si>
  <si>
    <t>LkDebounce_DebounceUint8 573</t>
  </si>
  <si>
    <t>Det_ReportError 661
RWS_DetermineBusSignal 625
RWS_FailureManagement 628
RWS_StuckButtonDetection 622</t>
  </si>
  <si>
    <t>LkDebounce_DebounceUint8 677 695 713</t>
  </si>
  <si>
    <t>Det_ReportError 801</t>
  </si>
  <si>
    <t>Dem_SetEventStatus 892 900 910 918 928 934
IFM_SetFaultEvent 841 849 857 865 873 881 894 902 912 920
osResumeAllInterrupts 938
osSuspendAllInterrupts 885</t>
  </si>
  <si>
    <t>d:\JenkinsSlaveCloudBees\workspace\P06086_DAI_MFA2\P06086_DAI_MFA2_MISRA_CHECK\Source\SWC\SensorSWC\LK\SAS\SAS_SDD\SAS_AngleVelocity.c</t>
  </si>
  <si>
    <t>LKabs32 346 347
LkSafety_SetSecurityInfo 346 347 364 365 400 400
SAS_AngleVelocity_CalculateCtrlVelocity 354
SAS_AngleVelocity_CalculateVelocity 351
SAS_AngleVelocity_InitAngleVelocity 396
SAS_SysIf_SetError 387</t>
  </si>
  <si>
    <t>SAS_AngleVelocity_CalculateAndCompareVelocity 431
SAS_Diag_SetProgramSequenceCounter 423 440
osResumeAllInterrupts 437
osSuspendAllInterrupts 426</t>
  </si>
  <si>
    <t>Crc_CalculateCRC8 475 513
LkSafety_SetSecurityInfo 478 479 480
SAS_AngleVelocity_CalculateFilteredCtrlVelocity 516
SAS_AngleVelocity_DeterminationRotationDirection 486
SAS_SysIf_SetError 528 560</t>
  </si>
  <si>
    <t>LKabs32 598</t>
  </si>
  <si>
    <t>LKabs32 668</t>
  </si>
  <si>
    <t>Crc_CalculateCRC8 739 777
LkSafety_SetSecurityInfo 742 743 744
SAS_AngleVelocity_CalculateFilteredVelocity 780
SAS_AngleVelocity_DeterminationRotationDirection 750
SAS_SysIf_SetError 791 826
osResumeAllInterrupts 782
osSuspendAllInterrupts 782</t>
  </si>
  <si>
    <t>LkSafety_SetSecurityInfo 848</t>
  </si>
  <si>
    <t>osResumeAllInterrupts 958
osSuspendAllInterrupts 925</t>
  </si>
  <si>
    <t>d:\JenkinsSlaveCloudBees\workspace\P06086_DAI_MFA2\P06086_DAI_MFA2_MISRA_CHECK\Source\SWC\SensorSWC\LK\SAS\SAS_SDD\SAS_ComIf.c</t>
  </si>
  <si>
    <t>Crc_CalculateCRC8H2F_ASR4API 448 451 454 457 460 464 466 470
LkSafety_SetSecurityInfo 382 385 394 397 437
SAS_ComIf_SetComSignalDefaults 377 478 485 494
SAS_SMCIf_IsSAInternalInitialized 415
osResumeAllInterrupts 501
osSuspendAllInterrupts 374</t>
  </si>
  <si>
    <t>LkSafety_SetSecurityInfo 549 552 553 606
SAS_ComIf_SetComSignalDefaults 641
SAS_Mag_CompleteMessage 614
SAS_Mag_GetCurrentState 532
SAS_SMCIf_GetSAInternal 535
osResumeAllInterrupts 650
osSuspendAllInterrupts 638</t>
  </si>
  <si>
    <t>SAS_ComIf_PrepareAndExecuteComparator 675
SAS_Diag_SetProgramSequenceCounter 671 678</t>
  </si>
  <si>
    <t>SAS_ComIf_CalculateAndPrepareSignals 728
SAS_ComIf_ComputeOEMDiagnosticData 725
SAS_Diag_SetProgramSequenceCounter 708 731
SAS_SMCIf_PrepareSA 719
SAS_Status_ComputeSteeringAngleMsgStatus 722
osResumeAllInterrupts 712 714
osSuspendAllInterrupts 712 714</t>
  </si>
  <si>
    <t>LKabs16 774
LkSafety_SetSecurityInfo 755 774
SAS_SMCIf_IsSAInternalInitialized 761</t>
  </si>
  <si>
    <t>SAS_ComIf_SetComSignalDefaults 944 950 962 970 979 989
SAS_Mag_CompleteMessage 916
SAS_Status_CheckStateAsyncToSync 976
SAS_Status_GetStateOperationStatus 913
SAS_Status_GetSteeringAngleMsgStatus 887
SAS_SysIf_FillDiagMLXRawTable 934
SyncMgr_GetSyncState 976
osResumeAllInterrupts 992
osSuspendAllInterrupts 920</t>
  </si>
  <si>
    <t>LkSafety_SetSecurityInfo 1068
osResumeAllInterrupts 1130
osSuspendAllInterrupts 1065</t>
  </si>
  <si>
    <t>Dio_WriteChannel 1155
LkSafety_SetSecurityInfo 1181 1209 1220
SAS_ComIf_DescrambleData 1189 1257
SAS_ComIf_SetComSignalDefaults 1206 1243 1249 1271
SAS_Status_GetSteeringAngleMsgStatus 1236
SAS_SysIf_ComTriggerSAPreTransmit 1186 1260
SAS_SysIf_IsSASServiceModeActivated 1152
SAS_SysIf_SetError 1253
SyncMgr_GetSyncState 1178
osResumeAllInterrupts 1182 1210 1221 1280
osSuspendAllInterrupts 1149 1182 1210 1221</t>
  </si>
  <si>
    <t>d:\JenkinsSlaveCloudBees\workspace\P06086_DAI_MFA2\P06086_DAI_MFA2_MISRA_CHECK\Source\SWC\SensorSWC\LK\SAS\SAS_SDD\SAS_Diag.c</t>
  </si>
  <si>
    <t>SAS_SysIf_SetError 101</t>
  </si>
  <si>
    <t>d:\JenkinsSlaveCloudBees\workspace\P06086_DAI_MFA2\P06086_DAI_MFA2_MISRA_CHECK\Source\SWC\SensorSWC\LK\SAS\SAS_SDD\SAS_HWIf.c</t>
  </si>
  <si>
    <t>SAS_HWIf_StartTimeout 274</t>
  </si>
  <si>
    <t>Spi_AsyncTransmit 324
Spi_GetSequenceResult 332
Spi_SetupEB 320
osResumeAllInterrupts 327
osSuspendAllInterrupts 315</t>
  </si>
  <si>
    <t>SAS_HWIf_Init 370
SAS_ShwMgr_IsMLXRawDataShwIdle 364</t>
  </si>
  <si>
    <t>Dio_WriteChannel 426 428</t>
  </si>
  <si>
    <t>Dio_WriteChannel 469 480 496 498
SAS_HWIf_ExecuteSPI 493
SAS_HWIf_FillDiagnosticShadow 501</t>
  </si>
  <si>
    <t>Gpt_EnableNotification 533
Gpt_StartTimer 534
osResumeAllInterrupts 538
osSuspendAllInterrupts 521</t>
  </si>
  <si>
    <t>Gpt_DisableNotification 561
Gpt_StopTimer 559
osResumeAllInterrupts 565
osSuspendAllInterrupts 550</t>
  </si>
  <si>
    <t>Gpt_EnableNotification 589
Gpt_StartTimer 590
SAS_HWIf_ExecuteSyncPulse 595
SyncMgr_GetSyncState 586</t>
  </si>
  <si>
    <t>Dio_WriteChannel 621 628 638 645 655 662 664 674 676
SAS_HWIf_StartTimeout 683
SAS_SysIf_IsSASServiceModeActivated 618
osResumeAllInterrupts 680
osSuspendAllInterrupts 612</t>
  </si>
  <si>
    <t>SAS_HWIf_StopTimeout 696
SAS_Mag_SignalSyncPulseTimeExpired 705 720
SAS_OvervoltageTest_SignalSyncPulseDelayExpired 708</t>
  </si>
  <si>
    <t>Gpt_DisableNotification 738
Gpt_StopTimer 736
SAS_HWIf_ExecuteSyncPulse 741</t>
  </si>
  <si>
    <t>d:\JenkinsSlaveCloudBees\workspace\P06086_DAI_MFA2\P06086_DAI_MFA2_MISRA_CHECK\Source\BSW\CD\LK\SASMagCoreSW\Src\SASMagCoreSW_SDD\SAS_Mag_AbsoluteAngle.c</t>
  </si>
  <si>
    <t>d:\JenkinsSlaveCloudBees\workspace\P06086_DAI_MFA2\P06086_DAI_MFA2_MISRA_CHECK\Source\BSW\CD\LK\SASMagCoreSW\Src\SASMagCoreSW_SDD\SAS_Mag_AbsoluteAngle_coreAlgo.c</t>
  </si>
  <si>
    <t>d:\JenkinsSlaveCloudBees\workspace\P06086_DAI_MFA2\P06086_DAI_MFA2_MISRA_CHECK\Source\BSW\CD\LK\SASMagCoreSW\Src\SASMagCoreSW_SDD\SAS_Mag_AbsoluteAngle_INLalgo.c</t>
  </si>
  <si>
    <t>d:\JenkinsSlaveCloudBees\workspace\P06086_DAI_MFA2\P06086_DAI_MFA2_MISRA_CHECK\Source\BSW\CD\LK\SASMagCoreSW\Src\SASMagCoreSW_SDD\SAS_Mag_AqControl.c</t>
  </si>
  <si>
    <t>SAS_Mag_CheckError 604
SAS_Mag_InitPlausibility 569
SAS_Mag_RequestStateLevel 562
SAS_Mag_SensorSensorsInit 601 611</t>
  </si>
  <si>
    <t>SAS_Mag_CheckError 659
SAS_Mag_InitAbsoluteAngle 658
SAS_Mag_RequestStateLevel 655</t>
  </si>
  <si>
    <t>d:\JenkinsSlaveCloudBees\workspace\P06086_DAI_MFA2\P06086_DAI_MFA2_MISRA_CHECK\Source\BSW\CD\LK\SASMagCoreSW\Callbacks\SAS_Mag_CallbackFunctions.c</t>
  </si>
  <si>
    <t>KTA_RespDataOverExtCbk 143</t>
  </si>
  <si>
    <t>osResumeAllInterrupts 160
osSuspendAllInterrupts 160</t>
  </si>
  <si>
    <t>SAS_SysIf_DiagConvertAngle001ToOEM 179</t>
  </si>
  <si>
    <t>SAS_Mag_Calculate_CRC16_Callback</t>
  </si>
  <si>
    <t>Crc_CalculateCRC16 194</t>
  </si>
  <si>
    <t>SAS_Mag_Calculate_CRC8_C2_Callback</t>
  </si>
  <si>
    <t>Crc_CalculateCRC8H2F 209</t>
  </si>
  <si>
    <t>SAS_Mag_Calculate_CRC8_Callback</t>
  </si>
  <si>
    <t>Crc_CalculateCRC8 224</t>
  </si>
  <si>
    <t>d:\JenkinsSlaveCloudBees\workspace\P06086_DAI_MFA2\P06086_DAI_MFA2_MISRA_CHECK\Source\BSW\CD\LK\SASMagCoreSW\Src\SASMagCoreSW_SDD\SAS_Mag_CallbackHandler.c</t>
  </si>
  <si>
    <t>SAS_Mag_Diag_KOSTIA_Response_Callback 165</t>
  </si>
  <si>
    <t>SAS_Mag_Steer_Offset_Callback 182</t>
  </si>
  <si>
    <t>SAS_Mag_DiagConvertAngle001ToOEM_Callback 198</t>
  </si>
  <si>
    <t>SAS_Mag_Calculate_CRC16_Callback 214</t>
  </si>
  <si>
    <t>SAS_Mag_Calculate_CRC8_Callback 230</t>
  </si>
  <si>
    <t>SAS_Mag_Calculate_CRC8_C2_Callback 246</t>
  </si>
  <si>
    <t>d:\JenkinsSlaveCloudBees\workspace\P06086_DAI_MFA2\P06086_DAI_MFA2_MISRA_CHECK\Source\BSW\CD\LK\SASMagCoreSW\Src\SASMagCoreSW_SDD\SAS_Mag_CoreControl.c</t>
  </si>
  <si>
    <t>SAS_Mag_Diag_Run 320
SAS_Mag_ErrorManager 303 341
SAS_Mag_Init 300
SAS_Mag_SetError 313 338
service_req 289
stateRun 310</t>
  </si>
  <si>
    <t>SAS_Mag_PreCyclicCheck 366
statemachine 369</t>
  </si>
  <si>
    <t>SAS_Mag_CaptureAngleData 401
SAS_Mag_CheckError 398 402 405 436
SAS_Mag_ErrorManager 412 413 424 432 450
SAS_Mag_ModuleCounter_Set 397 404
SAS_Mag_SV_SetSecurityInfo 388 419</t>
  </si>
  <si>
    <t>SAS_Mag_SensorSensorsStopSync 667</t>
  </si>
  <si>
    <t>SAS_Mag_SV_SetSecurityInfo 720 720 729 745</t>
  </si>
  <si>
    <t>SAS_Mag_CaptureAngleData 816
SAS_Mag_DeInitAqControl 836
SAS_Mag_SensorSensorsStopSync 819</t>
  </si>
  <si>
    <t>SAS_Mag_Diag_Init 912
SAS_Mag_Init_Run 870
SAS_Mag_SetError 890</t>
  </si>
  <si>
    <t>SAS_Mag_CaptureAngleData 952
SAS_Mag_DeInitAqControl 970
SAS_Mag_SensorSensorsStopSync 955</t>
  </si>
  <si>
    <t>SAS_Mag_DeInitAqControl 1058
SAS_Mag_Diag_Init 1047
service_req_DiagReq 1016
service_req_InitReq 1001
service_req_RunReq 1009</t>
  </si>
  <si>
    <t>SAS_Mag_AqControl_CompareValues 1100
SAS_Mag_CheckError 1098 1112
SAS_Mag_CompareModuleCounter_Set 1097 1111
SAS_Mag_ErrorManager 1118</t>
  </si>
  <si>
    <t>d:\JenkinsSlaveCloudBees\workspace\P06086_DAI_MFA2\P06086_DAI_MFA2_MISRA_CHECK\Source\BSW\CD\LK\SASMagCoreSW\Src\SASMagCoreSW_SDD\SAS_Mag_CyclicCheck.c</t>
  </si>
  <si>
    <t>d:\JenkinsSlaveCloudBees\workspace\P06086_DAI_MFA2\P06086_DAI_MFA2_MISRA_CHECK\Source\BSW\CD\LK\SASMagCoreSW\Src\SASMagCoreSW_SDD\SAS_Mag_Diagnostic.c</t>
  </si>
  <si>
    <t>SAS_Mag_Diag_ClearRBRControlData 1655</t>
  </si>
  <si>
    <t>SAS_Mag_Diag_ClearRBRControlData</t>
  </si>
  <si>
    <t>diag_LocalFunc 1721
diag_PageMemoryRead 1711
diag_PageMemoryWrite 1716
diag_RBRService 1726</t>
  </si>
  <si>
    <t>SAS_Mag_Check_ShadowEEPROM_CRC 1759
SAS_Mag_RequestDiagExit 1802
callDiagRunService 1783</t>
  </si>
  <si>
    <t>callCheckNewRequest 1860
callFinalizeService 1869</t>
  </si>
  <si>
    <t>SAS_Mag_RequestDiagState 2020</t>
  </si>
  <si>
    <t>SAS_Mag_DeInitAqControl 2157
SAS_Mag_DiagCaptureAngleData 2114
SAS_Mag_SensorDiagReadRawMessagesAndDiagnosticDetails 2130
SAS_Mag_SensorDiagReadSensors 2122
SAS_Mag_SensorSensorsInit 2103
callRBRPageRunner 2146
diag_MLXLoadCmpConfig 2081</t>
  </si>
  <si>
    <t>callRBRSetValueCmpSPIAngleMLX1AbsAngleDelta 2228</t>
  </si>
  <si>
    <t>SAS_Mag_Calculate_CRC8 2374
callFillRBRPage03 2320
callFillRBRPage04 2327
callFillRBRPage06 2334
callFillRBRPage07 2342</t>
  </si>
  <si>
    <t>diag_MLXWriteCmpEEPROM 2398</t>
  </si>
  <si>
    <t>callAdjustMemReadPageMLXParams 2466
callMemReadPageInfo 2503
callMemReadPageMLX 2511</t>
  </si>
  <si>
    <t>SAS_Mag_Diag_CallMemWritePageInfo 2577
callAdjustMemWritePageMLXParams 2573
callWriteMLXMemEven 2600
callWriteMLXMemOdd 2595</t>
  </si>
  <si>
    <t>SAS_Mag_Diag_GetActualHallAngles</t>
  </si>
  <si>
    <t>SAS_Mag_DeInitAqControl 2703
SAS_Mag_InitAqControl 2682</t>
  </si>
  <si>
    <t>SAS_Mag_GetState 2793
SAS_Mag_SensorDiagMemoryRead 2800</t>
  </si>
  <si>
    <t>SAS_Mag_SensorDiagEEPROMWrite 2872
SAS_Mag_SensorDiagGetEEPROMWriteStatus 2921
evaluateMLXEEPROMWriteResponse 2943</t>
  </si>
  <si>
    <t>SAS_Mag_Diag_MLXReboot</t>
  </si>
  <si>
    <t>SAS_Mag_SensorDiagGetRebootStatus 3048
SAS_Mag_SensorDiagReboot 3005
SAS_Mag_SensorDiagStandby 3001</t>
  </si>
  <si>
    <t>SAS_Mag_DiagCaptureAngleData 3124
SAS_Mag_GetState 3110
SAS_Mag_SensorDiagnosticDetails 3131
SAS_Mag_SensorSensorsInit 3117</t>
  </si>
  <si>
    <t>diag_MLXReadMemory 3195 3206</t>
  </si>
  <si>
    <t>SAS_Mag_RequestDiagState 3292</t>
  </si>
  <si>
    <t>callSendRBRPage05</t>
  </si>
  <si>
    <t>SAS_Mag_Diag_KOSTIA_Response 3508</t>
  </si>
  <si>
    <t>SAS_Mag_Diag_RBRSetValue 3649</t>
  </si>
  <si>
    <t>SAS_Mag_Diag_KOSTIA_Response 3753</t>
  </si>
  <si>
    <t>SAS_Mag_DeInitAqControl 3862
SAS_Mag_Diag_RBRBufferFill 3839
callRBRMessageSend 3850</t>
  </si>
  <si>
    <t>SAS_Mag_Diag_CallMemReadPageInfoMLXHallAngles 3940
SAS_Mag_Diag_CallMemReadPageInfoRebootMLX 3951
callMemReadPageInfoCalStat 3888
callMemReadPageInfoDiagDet 3929
callMemReadPageInfoVersInf 3919
diag_writeReqInternalKostiaMsgBuffer 3902</t>
  </si>
  <si>
    <t>diag_MLXReadMemory 3996
diag_writeReqInternalKostiaMsgBuffer 4011 4028 4034 4047</t>
  </si>
  <si>
    <t>diag_writeReqInternalKostiaMsgBuffer 4159</t>
  </si>
  <si>
    <t>SAS_Mag_GetVersionInfo 4197
diag_writeReqInternalKostiaMsgBuffer 4215</t>
  </si>
  <si>
    <t>diag_MLXDiagDetails 4256
diag_writeReqInternalKostiaMsgBuffer 4290</t>
  </si>
  <si>
    <t>SAS_Mag_Diag_CallMemReadPageInfoMLXHallAngles</t>
  </si>
  <si>
    <t>SAS_Mag_Diag_GetActualHallAngles 4326
diag_writeReqInternalKostiaMsgBuffer 4361</t>
  </si>
  <si>
    <t>SAS_Mag_Diag_CallMemReadPageInfoRebootMLX</t>
  </si>
  <si>
    <t>SAS_Mag_Diag_MLXReboot 4397
diag_writeReqInternalKostiaMsgBuffer 4432</t>
  </si>
  <si>
    <t>SAS_Mag_Diag_CallMemWritePageInfo</t>
  </si>
  <si>
    <t>SAS_Mag_Diag_ClearRBRControlData 4511
SAS_Mag_Diag_MLXReboot 4533
SAS_Mag_Diag_SwitchDiagnosticMode 4522</t>
  </si>
  <si>
    <t>diag_MLXReadMemory 4559
diag_MLXWriteEEPROM 4587</t>
  </si>
  <si>
    <t>diag_MLXReadMemory 4680
diag_MLXWriteEEPROM 4656 4705</t>
  </si>
  <si>
    <t>SAS_Mag_Diag_KOSTIA_Response 4744 4758
callSendRBRPage05 4749
callSendRBRPage08 4764</t>
  </si>
  <si>
    <t>callMapMLXCmpEEPROMBuffer 4807
diag_MLXReadMemory 4834</t>
  </si>
  <si>
    <t>SAS_Mag_Calculate_CRC8_C2 4911</t>
  </si>
  <si>
    <t>SAS_Mag_Diag_SwitchDiagnosticMode</t>
  </si>
  <si>
    <t>call_diag_MLXWriteCmpEEPROM_stage_init 4993</t>
  </si>
  <si>
    <t>diag_MLXWriteEEPROM 5129</t>
  </si>
  <si>
    <t>call_diag_MLXWriteCmpEEPROM_stage_builddata 5193
call_diag_MLXWriteCmpEEPROM_stage_writedataandcheck 5199</t>
  </si>
  <si>
    <t>diag_writeCmpEEPROMBuffer 5288</t>
  </si>
  <si>
    <t>diag_writeCmpEEPROMBuffer 5345</t>
  </si>
  <si>
    <t>callDiagRequestEvalDiagReq 5428
callStartService 5431
diag_PageMemoryRead 5401</t>
  </si>
  <si>
    <t>evalDiagReq_ControlRBR 5476
evalDiagReq_InitRBR 5469
evalDiagReq_ReadPageMemory 5456
evalDiagReq_WritePageMemory 5462
evalDiagReq_WritePageMemoryLongFrame 5483</t>
  </si>
  <si>
    <t>d:\JenkinsSlaveCloudBees\workspace\P06086_DAI_MFA2\P06086_DAI_MFA2_MISRA_CHECK\Source\BSW\CD\LK\SASMagCoreSW\Src\SASMagCoreSW_SDD\SAS_Mag_ErrorHandler.c</t>
  </si>
  <si>
    <t>d:\JenkinsSlaveCloudBees\workspace\P06086_DAI_MFA2\P06086_DAI_MFA2_MISRA_CHECK\Source\BSW\CD\LK\SASMagCoreSW\Src\SASMagCoreSW_SDD\SAS_Mag_Global.c</t>
  </si>
  <si>
    <t>d:\JenkinsSlaveCloudBees\workspace\P06086_DAI_MFA2\P06086_DAI_MFA2_MISRA_CHECK\Source\BSW\CD\LK\SASMagCoreSW\Src\SASMagCoreSW_SDD\SAS_Mag_Init.c</t>
  </si>
  <si>
    <t>d:\JenkinsSlaveCloudBees\workspace\P06086_DAI_MFA2\P06086_DAI_MFA2_MISRA_CHECK\Source\BSW\CD\LK\SASMagCoreSW\Src\SASMagCoreSW_SDD\SAS_Mag_Interface.c</t>
  </si>
  <si>
    <t>SAS_Mag_InitConfig</t>
  </si>
  <si>
    <t>SAS_Mag_ShadowEEPROM_InitializeShadow 318</t>
  </si>
  <si>
    <t>d:\JenkinsSlaveCloudBees\workspace\P06086_DAI_MFA2\P06086_DAI_MFA2_MISRA_CHECK\Source\BSW\CD\LK\SASMagCoreSW\Src\SASMagCoreSW_SDD\SAS_Mag_Plausibility.c</t>
  </si>
  <si>
    <t>d:\JenkinsSlaveCloudBees\workspace\P06086_DAI_MFA2\P06086_DAI_MFA2_MISRA_CHECK\Source\BSW\CD\LK\SASMagCoreSW\Src\SASMagCoreSW_SDD\SAS_Mag_SensorControl.c</t>
  </si>
  <si>
    <t>d:\JenkinsSlaveCloudBees\workspace\P06086_DAI_MFA2\P06086_DAI_MFA2_MISRA_CHECK\Source\BSW\CD\LK\SASMagCoreSW\Src\SASMagCoreSW_SDD\SAS_Mag_SensorMLX90363.c</t>
  </si>
  <si>
    <t>MLX90363_GET2Command 628 631
SAS_Mag_ErrorManager 656 664 672 682</t>
  </si>
  <si>
    <t>MLX90363_InterpreteErrorMessage 784
MLX90363_NOPCommand 759
SAS_Mag_InitHallPorts 725
SAS_Mag_MLX90363_ExitCompare 741</t>
  </si>
  <si>
    <t>MLX90363_TransportMessage 831
SAS_Mag_ErrorManager 838</t>
  </si>
  <si>
    <t>MLX90363_NOPCommand 865
SAS_Mag_ErrorManager 900</t>
  </si>
  <si>
    <t>MLX90363_Delay 944 946
MLX90363_TransportMessage 941 945
SAS_Mag_ErrorManager 953</t>
  </si>
  <si>
    <t>MLX90363_CheckRollCounter 997
MLX90363_InterpreteDiagnosticFault 1013
SAS_Mag_ErrorManager 1036
callHallAngleComSequence 985
handleHallError 994 1022</t>
  </si>
  <si>
    <t>MLX90363_GET2Command 1063
MLX90363_InterpreteErrorMessage 1070
SAS_Mag_ErrorManager 1097</t>
  </si>
  <si>
    <t>MLX90363_DiagDetailsCommand 1125
MLX90363_GET2Command 1160
MLX90363_InterpreteErrorMessage 1132 1167
SAS_Mag_ErrorManager 1195</t>
  </si>
  <si>
    <t>SAS_Mag_Calculate_CRC8_C2 1235
SAS_Mag_ErrorManager 1285
callApplyHallOffset 1258
handleHallError 1239 1264 1270</t>
  </si>
  <si>
    <t>MLX90363_TransportMessage 1321
SAS_Mag_ErrorManager 1340</t>
  </si>
  <si>
    <t>MLX90363_Delay 1378 1400 1440
MLX90363_NOPCommand 1375 1408
MLX90363_TransportMessage 1397
SAS_Mag_ErrorManager 1459
callValidateMLXAddress 1370</t>
  </si>
  <si>
    <t>MLX90363_InterpreteErrorMessage 1536
MLX90363_TransportMessage 1528
SAS_Mag_ErrorManager 1582
callEEPROMWriteOrder 1506</t>
  </si>
  <si>
    <t>MLX90363_Delay 1643
MLX90363_InterpreteErrorMessage 1629
MLX90363_NOPCommand 1624
SAS_Mag_ErrorManager 1661</t>
  </si>
  <si>
    <t>SAS_Mag_SyncPulse 1740</t>
  </si>
  <si>
    <t>MLX90363_Delay 1803 1811 1835
MLX90363_DiagDetailsCommand 1806
MLX90363_GET2Command 1838
MLX90363_InterpreteDiagnosticFault 1847
MLX90363_NOPCommand 1800 1814
SAS_Mag_ErrorManager 1862 1870</t>
  </si>
  <si>
    <t>MLX90363_TransportMessage 1977
SAS_Mag_ErrorManager 1983</t>
  </si>
  <si>
    <t>CheckSyncPulseDelayExpired 2019
MLX90363_TransportMessage 2022
SAS_Mag_ErrorManager 2028</t>
  </si>
  <si>
    <t>CheckSyncPulseDelayExpired 2063
MLX90363_TransportMessageNoCRC 2066
SAS_Mag_ErrorManager 2072</t>
  </si>
  <si>
    <t>SAS_Mag_Calculate_CRC8_C2 2100 2116
SAS_Mag_ErrorManager 2127 2134 2143
SAS_Mag_ReadHallData 2112</t>
  </si>
  <si>
    <t>SAS_Mag_Calculate_CRC8_C2 2181
SAS_Mag_ErrorManager 2192 2199 2208
SAS_Mag_ReadHallData 2177</t>
  </si>
  <si>
    <t>SAS_Mag_ErrorManager 2240 2246 2270
handleHallError 2255 2260</t>
  </si>
  <si>
    <t>MLX90363_CheckFailsafeError 2349
SAS_Mag_ErrorManager 2386
handleHallError 2336 2341 2355 2364 2365 2366 2367 2368 2369 2370 2371 2372 2373 2374 2375 2376 2377 2378 2379</t>
  </si>
  <si>
    <t>SAS_Mag_ErrorManager 2524 2560 2575
SAS_Mag_GetState 2531 2557
callDiagDebouncer 2536</t>
  </si>
  <si>
    <t>MLX90363_InterpreteDiagnosticFault 2616 2629
SAS_Mag_ErrorManager 2655
handleFSMERC3HallError 2641
handleHallError 2621 2634 2646</t>
  </si>
  <si>
    <t>MLX90363_TransportMessage 2696
SAS_Mag_ErrorManager 2702</t>
  </si>
  <si>
    <t>SAS_Mag_Delay 2721</t>
  </si>
  <si>
    <t>SAS_Mag_InitHallPorts 2736</t>
  </si>
  <si>
    <t>MLX90363_Delay 2775 2793
MLX90363_GET2CaptureCommand 2796
MLX90363_InterpreteErrorMessage 2806
MLX90363_NOPCommand 2771
MLX90363_TransportMessageNoCRC 2784
SAS_Mag_ErrorManager 2818 2826 2852
callPrepareEnableExtCmpMsg 2781</t>
  </si>
  <si>
    <t>CheckSyncPulseDelayExpired 2916
MLX90363_Delay 2951
MLX90363_GET2CaptureCommand 2973
MLX90363_InterpreteErrorMessage 2943
MLX90363_TransportMessage 2919
SAS_Mag_ErrorManager 2926 2934 2994 3002 3016
callCheckExtCmpRes1Msg 2955
callCheckExtCmpRes2Msg 2968</t>
  </si>
  <si>
    <t>SAS_Mag_ErrorManager 3059</t>
  </si>
  <si>
    <t>handleHallError 3083 3088 3093 3098 3103 3108 3113 3118</t>
  </si>
  <si>
    <t>MLX90363_DiagDetailsCommand 3156
MLX90363_GET2CaptureCommand 3144
MLX90363_InterpreteErrorMessage 3164
MLX90363_NOPCommand 3151</t>
  </si>
  <si>
    <t>SAS_Mag_Diag_RBRSetValue 3199 3200 3201 3208 3210 3211 3221 3225
SAS_Mag_ErrorManager 3239
SAS_Mag_SV_SetSecurityInfo 3191</t>
  </si>
  <si>
    <t>MLX90363_Delay 3369 3426
MLX90363_InterpreteErrorMessage 3396
MLX90363_TransportMessage 3366 3387</t>
  </si>
  <si>
    <t>MLX90363_Delay 3498
MLX90363_InterpreteErrorMessage 3458
MLX90363_NOPCommand 3455
SAS_Mag_ErrorManager 3486</t>
  </si>
  <si>
    <t>MLX90363_CheckRollCounter 3561
MLX90363_GET2CaptureCommand 3527
MLX90363_InterpreteDiagnosticFault 3575
MLX90363_InterpreteErrorMessage 3530
SAS_Mag_ErrorManager 3543 3551</t>
  </si>
  <si>
    <t>SAS_Mag_Calculate_CRC8_C2 3687
SAS_Mag_Diag_RBRSetValue 3679
SAS_Mag_ResumeAllInterrupts 3693
SAS_Mag_SV_SetSecurityInfo 3675 3681
SAS_Mag_Steer_Offset 3673
SAS_Mag_SuspendAllInterrupts 3664
callConvSteerOffset001ToS12 3675</t>
  </si>
  <si>
    <t>SAS_Mag_SV_SetSecurityInfo 3725 3728 3735</t>
  </si>
  <si>
    <t>SAS_Mag_ErrorManager 3792 3802
SAS_Mag_SetError 3799</t>
  </si>
  <si>
    <t>d:\JenkinsSlaveCloudBees\workspace\P06086_DAI_MFA2\P06086_DAI_MFA2_MISRA_CHECK\Source\BSW\CD\LK\SASMagCoreSW\Src\SASMagCoreSW_SDD\SAS_Mag_ShadowEEPROM.c</t>
  </si>
  <si>
    <t>SAS_Mag_ShadowEEPROM_InitializeShadow</t>
  </si>
  <si>
    <t>d:\JenkinsSlaveCloudBees\workspace\P06086_DAI_MFA2\P06086_DAI_MFA2_MISRA_CHECK\Source\BSW\CD\LK\SASMagCoreSW\Src\SASMagCoreSW_SDD\SAS_Mag_Toolbox.c</t>
  </si>
  <si>
    <t>SAS_Mag_abs32 52</t>
  </si>
  <si>
    <t>d:\JenkinsSlaveCloudBees\workspace\P06086_DAI_MFA2\P06086_DAI_MFA2_MISRA_CHECK\Source\BSW\CD\LK\SASMagCoreSW\Src\SASMagCoreSW_SDD\SAS_Mag_Turn.c</t>
  </si>
  <si>
    <t>d:\JenkinsSlaveCloudBees\workspace\P06086_DAI_MFA2\P06086_DAI_MFA2_MISRA_CHECK\Source\BSW\CD\LK\SASMagCoreSW\Src\SASMagCoreSW_SDD\SAS_Mag_VersNr.c</t>
  </si>
  <si>
    <t>d:\JenkinsSlaveCloudBees\workspace\P06086_DAI_MFA2\P06086_DAI_MFA2_MISRA_CHECK\Source\SWC\SensorSWC\LK\SAS\SAS_SDD\SAS_Main.c</t>
  </si>
  <si>
    <t>SAS_Main_CheckComparator</t>
  </si>
  <si>
    <t>SAS_ComIf_CheckComparator 519
SAS_ComIf_CompileSignals 500
SAS_Diag_ResetProgramSequenceCounter 563
SAS_Mag_RequestState 575
SAS_Main_CheckComparatorResult 536
SAS_SMCIf_ExecuteSASMagCoreSW 493 578
SAS_Status_ComputeCl15Status 560
WDGM_ReportEvent 490 497 510 588</t>
  </si>
  <si>
    <t>SAS_Main_CheckSASTestResults</t>
  </si>
  <si>
    <t>SAS_ShwMgr_GetTestResult 612
SAS_SysIf_SetError 619 632 645</t>
  </si>
  <si>
    <t>SysCheck_GetSystemState 687
VersMgr_GetCheckResult 676</t>
  </si>
  <si>
    <t>SAS_Main_DebounceComparator</t>
  </si>
  <si>
    <t>SAS_ComIf_CheckComparator 761
SAS_ComIf_CompileSignals 736
SAS_SMCIf_ExecuteSASMagCoreSW 729
WDGM_ReportEvent 726 733 746 796</t>
  </si>
  <si>
    <t>SAS_Main_ExecuteOvervoltageProtectionTest</t>
  </si>
  <si>
    <t>SAS_OvervoltageTest_Init 816
SAS_OvervoltageTest_Run 824
SAS_ShwMgr_SetTestResult 839
WDGM_ReportEvent 813 820 821 843</t>
  </si>
  <si>
    <t>SAS_ComIf_CompareSignals 906
SAS_ComIf_CompileSignals 890
SAS_SMCIf_ExecuteSASMagCoreSW 874
SAS_Status_ComputeCl15Status 877
SAS_Status_SetStateOperationStatus 884 899 915
SAS_SysIf_SetError 887
WDGM_ReportEvent 881 903</t>
  </si>
  <si>
    <t>SAS_Diag_ResetProgramSequenceCounter 984
SAS_Main_CheckComparator 962
SAS_Main_CheckSystemStateAndVersions 939
SAS_Main_DebounceComparator 957
SAS_Main_InitializeSASMagCoreSW 952
SAS_Status_SetStateInitSensorCoreStatus 996
WDGM_ReportEvent 972 973 974 975</t>
  </si>
  <si>
    <t>SAS_ComIf_CheckComparator 1054
SAS_ComIf_CompileSignals 1038
SAS_Main_StartComparatorDebouncing 1048
SAS_SMCIf_ExecuteSASMagCoreSW 1021
SAS_SMCIf_InitSensorCore 1028
SAS_SysIf_ResetIsErrorSet 1014
WDGM_ReportEvent 1018 1025 1042 1059</t>
  </si>
  <si>
    <t>SAS_Diag_GetProgramSequenceError 1091
SAS_Diag_SetProgramSequenceCounter 1104 1114
SAS_Mag_RequestState 1127
SAS_Main_CheckSystemStateAndVersions 1087
SAS_Main_ExecuteSignalCalculation 1107
SAS_Status_IsOperationState2InitSensorCoreStateTransition 1111
SAS_Status_SetStateToInitSensorCore 1121
SAS_SysIf_InitializeFaultStates 1130
SAS_SysIf_RunDTCManagement 1134
WDGM_ReportEvent 1101 1138</t>
  </si>
  <si>
    <t>SAS_HWIf_Init 1163
SAS_SMCIf_ResetSAInternalInitialization 1170
SAS_ShwMgr_InitShadows 1173
SAS_Status_SetStatePowerOn 1160
SAS_Status_SetStatePowerOnStatus 1180
SAS_SysIf_InitializeFaultStates 1183
WDGM_ReportEvent 1157 1167 1177 1193</t>
  </si>
  <si>
    <t>SAS_ComIf_SetCOMCallCounter 1210 1274
SAS_Main_ExecuteOvervoltageProtectionTest 1249
SAS_Main_InitSensorCore 1230 1243
SAS_Main_Operation 1237
SAS_Main_PowerOnInit 1222
SAS_Status_ComputeSyncState 1214
WDGM_ReportEvent 1259 1260 1261 1262
osResumeAllInterrupts 1211 1275
osSuspendAllInterrupts 1209 1273</t>
  </si>
  <si>
    <t>SAS_Main_StartComparatorDebouncing</t>
  </si>
  <si>
    <t>SAS_ComIf_CheckComparator 1299 1304
SAS_Main_CheckSASTestResults 1332
SAS_SMCIf_ResetSAInternalInitialization 1323</t>
  </si>
  <si>
    <t>SAS_Main_SwitchToTestStates</t>
  </si>
  <si>
    <t>SAS_Mag_RequestState 1393
SAS_SMCIf_ExecuteSASMagCoreSW 1396</t>
  </si>
  <si>
    <t>SAS_Main_RestartSAS</t>
  </si>
  <si>
    <t>SAS_Mag_RequestState 1438
SAS_SMCIf_ExecuteSASMagCoreSW 1441</t>
  </si>
  <si>
    <t>SAS_Main_GetInternalMode</t>
  </si>
  <si>
    <t>SAS_Main_SetOperationState</t>
  </si>
  <si>
    <t>d:\JenkinsSlaveCloudBees\workspace\P06086_DAI_MFA2\P06086_DAI_MFA2_MISRA_CHECK\Source\SWC\SensorSWC\LK\SAS\SAS_SDD\SAS_OvervoltageTest.c</t>
  </si>
  <si>
    <t>SAS_OvervoltageTest_Init</t>
  </si>
  <si>
    <t>SAS_OvervoltageTest_Run</t>
  </si>
  <si>
    <t>SAS_OvervoltageTest_CheckTransistorFunctionality 174
SAS_OvervoltageTest_SetSensorToCompareMode 170</t>
  </si>
  <si>
    <t>SAS_OvervoltageTest_SignalSyncPulseDelayExpired</t>
  </si>
  <si>
    <t>SAS_OvervoltageTest_SetSensorToCompareMode</t>
  </si>
  <si>
    <t>SAS_HWIf_Delay 246 260 271
SAS_HWIf_SASMagCoreSW_MarkSyncPulseExecution 274
SAS_OvervoltageTest_SendAndCheckMessage 238 249 263</t>
  </si>
  <si>
    <t>SAS_OvervoltageTest_CheckTransistorFunctionality</t>
  </si>
  <si>
    <t>SAS_HWIf_Delay 339 353 380
SAS_OvervoltageTest_SendAndCheckMessage 331 342 356 383</t>
  </si>
  <si>
    <t>SAS_OvervoltageTest_SendAndCheckMessage</t>
  </si>
  <si>
    <t>SAS_HWIf_ReadHallData 419
SAS_OvervoltageTest_IsChecksumValid 422
SAS_OvervoltageTest_SetMISODataSignature 416</t>
  </si>
  <si>
    <t>SAS_OvervoltageTest_SetMISODataSignature</t>
  </si>
  <si>
    <t>SAS_OvervoltageTest_IsChecksumValid</t>
  </si>
  <si>
    <t>Crc_CalculateCRC8H2F 468</t>
  </si>
  <si>
    <t>d:\JenkinsSlaveCloudBees\workspace\P06086_DAI_MFA2\P06086_DAI_MFA2_MISRA_CHECK\Source\SWC\SensorSWC\LK\SAS\SAS_SDD\SAS_ShwMgr.c</t>
  </si>
  <si>
    <t>SAS_ShwMgr_GetTestResult</t>
  </si>
  <si>
    <t>SAS_ShwMgr_IsAllSASShwsIdle 332
SAS_SysIf_SetError 356</t>
  </si>
  <si>
    <t>NvM_GetErrorStatus 379 392</t>
  </si>
  <si>
    <t>NvM_GetErrorStatus 423</t>
  </si>
  <si>
    <t>SAS_ShwMgr_SetTestResult</t>
  </si>
  <si>
    <t>NvM_SetRamBlockStatus 459</t>
  </si>
  <si>
    <t>NvM_WriteBlock 480
SAS_ShwMgr_IsMLXRawDataShwIdle 477</t>
  </si>
  <si>
    <t>d:\JenkinsSlaveCloudBees\workspace\P06086_DAI_MFA2\P06086_DAI_MFA2_MISRA_CHECK\Source\SWC\SensorSWC\LK\SAS\SAS_SDD\SAS_SMCIf.c</t>
  </si>
  <si>
    <t>LkSafety_SetSecurityInfo 328 336 343 346
SAS_SMCIf_RestartSAInternalInitialization 331
osResumeAllInterrupts 361 373
osSuspendAllInterrupts 340 366</t>
  </si>
  <si>
    <t>SAS_Mag_GetCalStatus 392
SAS_SysIf_SetError 400</t>
  </si>
  <si>
    <t>LkSafety_SetSecurityInfo 433 433
SAS_SMCIf_CheckSAInternalInitialization 426
SAS_SysIf_SetError 443</t>
  </si>
  <si>
    <t>SAS_Mag_GetCurrentState 470</t>
  </si>
  <si>
    <t>LkSafety_SetSecurityInfo 549 549 549
SAS_SMCIf_CalcSAInternalInitialization 567
osResumeAllInterrupts 558 562
osSuspendAllInterrupts 552 558</t>
  </si>
  <si>
    <t>SAS_Diag_SetProgramSequenceCounter 580 586
SAS_Mag_Task 583</t>
  </si>
  <si>
    <t>LkSafety_SetSecurityInfo 648 648 654 676 701 701 705 705 709 715 715
SAS_AngleVelocity_CalculateAngleVelocity 673
SAS_Mag_GetAbsAngle 643
SAS_Mag_GetCurrentState 638
SAS_Mag_ReadErrorStatus 640
SAS_SMCIf_ScaleResolution 660 682
osResumeAllInterrupts 724
osSuspendAllInterrupts 617</t>
  </si>
  <si>
    <t>5 (6:11)</t>
  </si>
  <si>
    <t>SAS_Mag_GetCurrentState 756
SAS_SMCIf_CheckRunState 780
SAS_SMCIf_TargetInitState 764
SAS_SMCIf_TargetRunState 771</t>
  </si>
  <si>
    <t>LkSafety_SetSecurityInfo 810</t>
  </si>
  <si>
    <t>LkSafety_SetSecurityInfo 836 836
SAS_Diag_SetProgramSequenceCounter 829 861
SAS_SMCIf_CheckHallOffset 839
SAS_SMCIf_CheckInitializationAndAngleRange 845
SAS_SMCIf_GetSAInternal 832
osResumeAllInterrupts 853 855
osSuspendAllInterrupts 853 855</t>
  </si>
  <si>
    <t>osResumeAllInterrupts 883
osSuspendAllInterrupts 876</t>
  </si>
  <si>
    <t>LkSafety_SetSecurityInfo 906
osResumeAllInterrupts 910
osSuspendAllInterrupts 899</t>
  </si>
  <si>
    <t>SAS_AngleVelocity_InitAngleVelocity 931
SAS_Mag_RequestState 925</t>
  </si>
  <si>
    <t>SAS_Mag_GetCurrentState 948
SAS_Mag_RequestState 954</t>
  </si>
  <si>
    <t>SAS_SMCIf_ScaleResolution</t>
  </si>
  <si>
    <t>d:\JenkinsSlaveCloudBees\workspace\P06086_DAI_MFA2\P06086_DAI_MFA2_MISRA_CHECK\Source\SWC\SensorSWC\LK\SAS\SAS_SDD\SAS_Status.c</t>
  </si>
  <si>
    <t>LkSafety_SetSecurityInfo 316 316
SAS_Diag_SetProgramSequenceCounter 313 338
SAS_SysIf_GetClampStatus 319
osResumeAllInterrupts 316 328 333
osSuspendAllInterrupts 316 328 333</t>
  </si>
  <si>
    <t>SAS_Status_MonitorMinimumErrorHoldTime 422</t>
  </si>
  <si>
    <t>SyncMgr_GetSyncState 442</t>
  </si>
  <si>
    <t>LkSafety_SetSecurityInfo 467 470 473
osResumeAllInterrupts 474 481
osSuspendAllInterrupts 474 481</t>
  </si>
  <si>
    <t>LkSafety_SetSecurityInfo 574 574 582 582
SAS_Diag_SetProgramSequenceCounter 556 615
SAS_Mag_RequestState 611
SAS_ShwMgr_WriteDiagMLXRawTable 577
SAS_Status_ComputeSteeringAngleMsgStatus 559
SAS_SysIf_FillDiagMLXRawTable 565</t>
  </si>
  <si>
    <t>6 (8:14)</t>
  </si>
  <si>
    <t>LkSafety_SetSecurityInfo 638 641
osResumeAllInterrupts 669 675
osSuspendAllInterrupts 634 669</t>
  </si>
  <si>
    <t>SAS_SysIf_GetIsErrorSet 692
osResumeAllInterrupts 714
osSuspendAllInterrupts 714</t>
  </si>
  <si>
    <t>SAS_SysIf_GetIsErrorSet 736</t>
  </si>
  <si>
    <t>osResumeAllInterrupts 773 774
osSuspendAllInterrupts 773 774</t>
  </si>
  <si>
    <t>d:\JenkinsSlaveCloudBees\workspace\P06086_DAI_MFA2\P06086_DAI_MFA2_MISRA_CHECK\Source\SWC\SensorSWC\LK\SAS\SAS_SDD\SAS_SysIf.c</t>
  </si>
  <si>
    <t>SAS_SysIf_ActivateSASServiceMode</t>
  </si>
  <si>
    <t>SAS_Status_DecrementErrorHoldTimer 838</t>
  </si>
  <si>
    <t>SAS_ComIf_WriteComData 852</t>
  </si>
  <si>
    <t>ChassisGw_App_GetOdoData 953
Crc_CalculateCRC8 958
Ohc_GetOpTime 950
SAS_Mag_GetHallErrorState 917 918
SAS_Mag_ReadErrorStatus 915
SAS_Mag_ReadErrorStatusLocation 936</t>
  </si>
  <si>
    <t>ClampMgr_GetIgnSwitchState 985</t>
  </si>
  <si>
    <t>SAS_ComIf_GetOEMDiagnosticData 1013</t>
  </si>
  <si>
    <t>SAS_ComIf_GetOEMMaxSAV 1041</t>
  </si>
  <si>
    <t>SAS_SysIf_IsSASServiceModeActivated</t>
  </si>
  <si>
    <t>osResumeAllInterrupts 1078</t>
  </si>
  <si>
    <t>SAS_Status_GetSASTaskState 1100</t>
  </si>
  <si>
    <t>SAS_SysIf_SetIsErrorSet 1143</t>
  </si>
  <si>
    <t>osSuspendAllInterrupts 1174</t>
  </si>
  <si>
    <t>SAS_SysIf_InitializeFaultStates</t>
  </si>
  <si>
    <t>SAS_SysIf_RunDTCManagement</t>
  </si>
  <si>
    <t>Dem_SetEventStatus 1283
SAS_SysIf_ManageDemFaults 1246 1261
SAS_SysIf_ManageIFMFaults 1243 1258
osResumeAllInterrupts 1286
osSuspendAllInterrupts 1280</t>
  </si>
  <si>
    <t>SAS_SysIf_ManageIFMFaults</t>
  </si>
  <si>
    <t>IFM_SetFaultEvent 1312 1316</t>
  </si>
  <si>
    <t>SAS_SysIf_ManageDemFaults</t>
  </si>
  <si>
    <t>Dem_SetEventStatus 1342 1353
osResumeAllInterrupts 1357
osSuspendAllInterrupts 1335</t>
  </si>
  <si>
    <t>d:\JenkinsSlaveCloudBees\workspace\P06086_DAI_MFA2\P06086_DAI_MFA2_MISRA_CHECK\Source\SWC\SensorSWC\LK\SBWP\cfg\SBWP_Cfg.c</t>
  </si>
  <si>
    <t>d:\JenkinsSlaveCloudBees\workspace\P06086_DAI_MFA2\P06086_DAI_MFA2_MISRA_CHECK\Source\SWC\SensorSWC\LK\SBWP\SBWP_SDD\SBWP_Main.c</t>
  </si>
  <si>
    <t>ALSM_SetSignalSBWP 802
ClampMgr_GetIgnSwitchState 743
SBWP_DebounceErrors 783
SBWP_HandleOutputMode 786
SBWP_P1PositionDetection 775
SBWP_P2PositionDetection 777
SBWP_ResultingPositionDetection 780
SBWP_SetUserMode 799
VarMgr_IsVariantCoded 761</t>
  </si>
  <si>
    <t>Det_ReportError 885
IOHWAB_AI_Get_AD_CHANNEL_SBWP_CH1 828
LkDecode_Decode 834</t>
  </si>
  <si>
    <t>Det_ReportError 964
IOHWAB_AI_Get_AD_CHANNEL_SBWP_CH2 907
LkDecode_Decode 913</t>
  </si>
  <si>
    <t>LkDebounce_SafetyDebounceUint8 1019</t>
  </si>
  <si>
    <t>LkDebounce_DebounceUint8 1088 1089 1090 1091 1092 1093 1094 1095</t>
  </si>
  <si>
    <t>Det_ReportError 1234
LkSafety_SetSecurityInfo 1183
SBWP_DetermineBusSignal 1177
SBWP_FailureManagement 1189
SBWP_HandleParkButtonExtension 1180
SBWP_StuckButtonDetection 1174
SysCheck_GetSystemState 1133</t>
  </si>
  <si>
    <t>SBWP_SetExternalHwFailures</t>
  </si>
  <si>
    <t>Dem_SetEventStatus 1260 1265 1272 1277 1284 1289</t>
  </si>
  <si>
    <t>LkSafety_SetSecurityInfo 1314 1335</t>
  </si>
  <si>
    <t>LkDebounce_DebounceUint8 1386
LkSafety_SetSecurityInfo 1384</t>
  </si>
  <si>
    <t>Det_ReportError 1470
LkSafety_SetSecurityInfo 1444</t>
  </si>
  <si>
    <t>Dem_SetEventStatus 1661 1669
IFM_SetFaultEvent 1543 1548 1558 1563 1573 1578 1588 1593 1603 1608 1618 1623 1633 1638 1648 1653 1663 1671
SBWP_SetExternalHwFailures 1675</t>
  </si>
  <si>
    <t>ChassisGw_App_GetNotificationSBW 1786
LkSafety_SetSecurityInfo 1714 1728</t>
  </si>
  <si>
    <t>d:\JenkinsSlaveCloudBees\workspace\P06086_DAI_MFA2\P06086_DAI_MFA2_MISRA_CHECK\Source\SWC\SensorSWC\LK\SBWRND\cfg\SBWRND_Cfg.c</t>
  </si>
  <si>
    <t>d:\JenkinsSlaveCloudBees\workspace\P06086_DAI_MFA2\P06086_DAI_MFA2_MISRA_CHECK\Source\SWC\SensorSWC\LK\SBWRND\SBWRND_SDD\SBWRND_Main.c</t>
  </si>
  <si>
    <t>SBWRND_MainFunction</t>
  </si>
  <si>
    <t>ALSM_SetSignalSBW 625
ClampMgr_GetIgnSwitchState 573
SBWRND_DebounceErrors 610
SBWRND_HandleOutputMode 613
SBWRND_PositionDetection 607
VarMgr_IsVariantCoded 594</t>
  </si>
  <si>
    <t>SBWRND_PositionDetection</t>
  </si>
  <si>
    <t>LkDebounce_SafetyDebounceUint8 713
Mag3DPosDet_SBWRND_GetCurrentPos 656</t>
  </si>
  <si>
    <t>SBWRND_DebounceErrors</t>
  </si>
  <si>
    <t>LkDebounce_DebounceUint8 754 757</t>
  </si>
  <si>
    <t>SBWRND_DetermineBusSignal</t>
  </si>
  <si>
    <t>Det_ReportError 900
LkSafety_SetSecurityInfo 807 906</t>
  </si>
  <si>
    <t>1 (16:17)</t>
  </si>
  <si>
    <t>SBWRND_FailureManagement</t>
  </si>
  <si>
    <t>Dem_SetEventStatus 1050 1056
IFM_SetFaultEvent 982 991 999 1008 1016 1025 1033 1042</t>
  </si>
  <si>
    <t>SBWRND_PosDetFailureManagement</t>
  </si>
  <si>
    <t>Dem_SetEventStatus 1101 1102 1103 1111 1119 1127 1135 1143 1151 1157
IFM_SetFaultEvent 1094 1095 1096 1097 1098 1099 1109 1117 1125 1133 1141 1149</t>
  </si>
  <si>
    <t>SBWRND_HandleOutputMode</t>
  </si>
  <si>
    <t>Det_ReportError 1295
SBWRND_DetermineBusSignal 1241
SBWRND_FailureManagement 1244
SBWRND_PosDetFailureManagement 1247
SBWRND_StuckButtonDetection 1238
SysCheck_GetSystemState 1197</t>
  </si>
  <si>
    <t>SBWRND_StuckButtonDetection</t>
  </si>
  <si>
    <t>LkDebounce_DebounceUint8 1330 1348 1366 1384
LkSafety_SetSecurityInfo 1327</t>
  </si>
  <si>
    <t>SBWRND_RequestDiagInfo</t>
  </si>
  <si>
    <t>SBWRND_RequestKostiaInfo</t>
  </si>
  <si>
    <t>SBWRND_SetPosDetError</t>
  </si>
  <si>
    <t>d:\JenkinsSlaveCloudBees\workspace\P06086_DAI_MFA2\P06086_DAI_MFA2_MISRA_CHECK\Source\SWC\SensorSWC\LK\SCAS\cfg\SCAS_Cfg.c</t>
  </si>
  <si>
    <t>d:\JenkinsSlaveCloudBees\workspace\P06086_DAI_MFA2\P06086_DAI_MFA2_MISRA_CHECK\Source\SWC\SensorSWC\LK\SCAS\SCAS_SDD\SCAS_Main.c</t>
  </si>
  <si>
    <t>SCAS_DebounceErrors</t>
  </si>
  <si>
    <t>LkDebounce_DebounceUint8 444</t>
  </si>
  <si>
    <t>SCAS_DetermineBusSignal</t>
  </si>
  <si>
    <t>Det_ReportError 522</t>
  </si>
  <si>
    <t>SCAS_EvaluateTimeoutNvRamData</t>
  </si>
  <si>
    <t>Crc_CalculateCRC8 561 592
NvM_GetErrorStatus 556
NvM_SetRamBlockStatus 595</t>
  </si>
  <si>
    <t>SCAS_FailureManagement</t>
  </si>
  <si>
    <t>Dem_SetEventStatus 683 691 701 709 719 725
IFM_SetFaultEvent 616 624 632 640 648 656 664 672 685 693 703 711
osResumeAllInterrupts 729
osSuspendAllInterrupts 676</t>
  </si>
  <si>
    <t>SCAS_GetUserMode</t>
  </si>
  <si>
    <t>SCAS_HandleOutputMode</t>
  </si>
  <si>
    <t>Det_ReportError 830
SCAS_DetermineBusSignal 794
SCAS_FailureManagement 797
SCAS_StuckButtonDetection 791</t>
  </si>
  <si>
    <t>SCAS_MainFunction</t>
  </si>
  <si>
    <t>ALSM_SetSignalSCAS 899
SCAS_DebounceErrors 879
SCAS_HandleOutputMode 882
SCAS_PositionDetection 876
SCAS_SetUserMode 894
VarMgr_IsVariantCoded 863
osResumeAllInterrupts 900
osSuspendAllInterrupts 897</t>
  </si>
  <si>
    <t>SCAS_PositionDetection</t>
  </si>
  <si>
    <t>Det_ReportError 995
IOHWAB_AI_Get_AD_CHANNEL_SCAS 919
LkDebounce_DebounceUint8 1001
LkDecode_Decode 925</t>
  </si>
  <si>
    <t>SCAS_RequestDiagInfo</t>
  </si>
  <si>
    <t>SCAS_RequestKostiaInfo</t>
  </si>
  <si>
    <t>SCAS_SetTimeoutPosition</t>
  </si>
  <si>
    <t>Crc_CalculateCRC8 1073
NvM_SetRamBlockStatus 1076</t>
  </si>
  <si>
    <t>SCAS_SetUserMode</t>
  </si>
  <si>
    <t>SCAS_StuckButtonDetection</t>
  </si>
  <si>
    <t>LkDebounce_DebounceUint8 1154 1175 1195 1216
SCAS_SetTimeoutPosition 1240</t>
  </si>
  <si>
    <t>d:\JenkinsSlaveCloudBees\workspace\P06086_DAI_MFA2\P06086_DAI_MFA2_MISRA_CHECK\Source\BSW\CD\LK\StwGw\StwGw_SDD\StwGw_App_Main.c</t>
  </si>
  <si>
    <t>StwGw_Init 363
StwGw_RecvStwData 368
StwGw_SendStwData 371</t>
  </si>
  <si>
    <t>StwGw_Check_SWS_GS_E2E</t>
  </si>
  <si>
    <t>Dem_SetEventStatus 449 450 462 463
E2E_P02Check 397
IFM_SetFaultEvent 453 466
LkDebounce_DebounceEvent 432
LkDebounce_ResetDebounceEvent 419
osResumeAllInterrupts 472
osSuspendAllInterrupts 393</t>
  </si>
  <si>
    <t>StwGw_E2E_InitE2E_SWS_GS</t>
  </si>
  <si>
    <t>LkDebounce_ResetDebounceEvent 495</t>
  </si>
  <si>
    <t>StwGw_InitLRGW_SWSP 518</t>
  </si>
  <si>
    <t>ChassisGw_App_SetSWS_GSData 532
osResumeAllInterrupts 531
osSuspendAllInterrupts 531</t>
  </si>
  <si>
    <t>SchM_Enter_Com 556
SchM_Exit_Com 556
StwGw_App_GetFrameStatus 544
osResumeAllInterrupts 563
osSuspendAllInterrupts 546</t>
  </si>
  <si>
    <t>StwGw_App_ResetFrameStatus 576</t>
  </si>
  <si>
    <t>StwGw_SendAwake_Diag_Actv_TX</t>
  </si>
  <si>
    <t>SchM_Enter_Com 590
SchM_Exit_Com 590</t>
  </si>
  <si>
    <t>StwGw_SendAwake_Ignition_On_TX</t>
  </si>
  <si>
    <t>SchM_Enter_Com 604
SchM_Exit_Com 604</t>
  </si>
  <si>
    <t>Com_TxModeHdlr_TriggerDeferredIpduSend 645 650 654 669 680
PSW_GetStWhl_Cond_ALDW_Sup 653
SWHS_GetSignalData 648
SchM_Enter_Com 627 645 650 654 658 669 680
SchM_Exit_Com 627 645 650 654 658 669 680
VarMgr_IsVariantCoded 661 672
VoltMon_GetChannelStatus 633
osResumeAllInterrupts 684
osSuspendAllInterrupts 622</t>
  </si>
  <si>
    <t>StwGw_SendWakeupRsn_SCCM_TX</t>
  </si>
  <si>
    <t>StwGw_SetSWS_GS_PDU</t>
  </si>
  <si>
    <t>ChassisGw_App_SetSWS_GSData 769
StwGw_Check_SWS_GS_E2E 721
StwGw_E2E_InitE2E_SWS_GS 763
osResumeAllInterrupts 726 734 741 746 751
osSuspendAllInterrupts 726 734 741 746 751</t>
  </si>
  <si>
    <t>d:\JenkinsSlaveCloudBees\workspace\P06086_DAI_MFA2\P06086_DAI_MFA2_MISRA_CHECK\Source\BSW\CD\LK\StwGw\StwGw_SDD\StwGw_App_Notification.c</t>
  </si>
  <si>
    <t>Com_ReceiveSignalGroupAsMacro 144
Dem_SetEventStatus 169
StwGw_SetSWS_GS_PDU 163
osResumeAllInterrupts 171
osSuspendAllInterrupts 140</t>
  </si>
  <si>
    <t>Dem_SetEventStatus 191
osResumeAllInterrupts 193
osSuspendAllInterrupts 183</t>
  </si>
  <si>
    <t>Dem_SetEventStatus 217
StwGw_SetSWS_GS_PDU 214
osResumeAllInterrupts 219
osSuspendAllInterrupts 207</t>
  </si>
  <si>
    <t>Dem_SetEventStatus 235
osResumeAllInterrupts 237
osSuspendAllInterrupts 230</t>
  </si>
  <si>
    <t>osResumeAllInterrupts 252
osSuspendAllInterrupts 248</t>
  </si>
  <si>
    <t>d:\JenkinsSlaveCloudBees\workspace\P06086_DAI_MFA2\P06086_DAI_MFA2_MISRA_CHECK\Source\SWC\SensorSWC\LK\SWHS\cfg\SWHS_Cfg.c</t>
  </si>
  <si>
    <t>d:\JenkinsSlaveCloudBees\workspace\P06086_DAI_MFA2\P06086_DAI_MFA2_MISRA_CHECK\Source\SWC\SensorSWC\LK\SWHS\SWHS_SDD\SWHS_Main.c</t>
  </si>
  <si>
    <t>SWHS_DebounceErrors</t>
  </si>
  <si>
    <t>LkDebounce_DebounceUint8 378</t>
  </si>
  <si>
    <t>SWHS_DetermineBusSignal</t>
  </si>
  <si>
    <t>Det_ReportError 442</t>
  </si>
  <si>
    <t>SWHS_FailureManagement</t>
  </si>
  <si>
    <t>Dem_SetEventStatus 517 525 535 543 553 559
IFM_SetFaultEvent 482 490 498 506 519 527 537 545
osResumeAllInterrupts 563
osSuspendAllInterrupts 510</t>
  </si>
  <si>
    <t>SWHS_GetSignalData</t>
  </si>
  <si>
    <t>SWHS_HandleOutputMode</t>
  </si>
  <si>
    <t>Det_ReportError 663
SWHS_DetermineBusSignal 627
SWHS_FailureManagement 630
SWHS_StuckButtonDetection 624</t>
  </si>
  <si>
    <t>SWHS_MainFunction</t>
  </si>
  <si>
    <t>ALSM_SetSignalSWHS 730
SWHS_DebounceErrors 713
SWHS_HandleOutputMode 716
SWHS_PositionDetection 710
VarMgr_IsVariantCoded 697
osResumeAllInterrupts 733
osSuspendAllInterrupts 728</t>
  </si>
  <si>
    <t>SWHS_PositionDetection</t>
  </si>
  <si>
    <t>Det_ReportError 812
IOHWAB_AI_Get_AD_CHANNEL_SWHS 752
LkDebounce_DebounceUint8 818
LkDecode_Decode 758</t>
  </si>
  <si>
    <t>SWHS_RequestDiagInfo</t>
  </si>
  <si>
    <t>SWHS_RequestKostiaInfo</t>
  </si>
  <si>
    <t>SWHS_StuckButtonDetection</t>
  </si>
  <si>
    <t>LkDebounce_DebounceUint8 878 896</t>
  </si>
  <si>
    <t>d:\JenkinsSlaveCloudBees\workspace\P06086_DAI_MFA2\P06086_DAI_MFA2_MISRA_CHECK\Source\BSW\CD\LK\SyncMgr\SyncMgr_SDD\SyncMgr_SyncManager.c</t>
  </si>
  <si>
    <t>Gpt_StartTimer 348
Gpt_StopTimer 347
SyncMgr_SyncMain 331</t>
  </si>
  <si>
    <t>SyncMgr_SyncMain 369</t>
  </si>
  <si>
    <t>IOHWAB_Sync_Task 469
LkSafety_SetSecurityInfo 447
osCancelAlarm 419
osSetRelAlarm 450 452 454 456 458 460 462 464 466</t>
  </si>
  <si>
    <t>osCancelAlarm 490</t>
  </si>
  <si>
    <t>IOHWAB_Sync_Task 528
osSetRelAlarm 508 510 512 514 516 518 520 522 524</t>
  </si>
  <si>
    <t>Gpt_EnableNotification 545 546</t>
  </si>
  <si>
    <t>FrIf_GetGlobalTime 612
Gpt_StopTimer 581
LkSafety_SetSecurityInfo 619
SAS_Main_RestartSAS 602
SchM_SyncTasks 587 597 637
SyncMgr_PostSyncTasks 588
SyncMgr_PreSyncTasks 598
SyncMgr_SyncTasks 616
WDGM_StartMonitoringAll 622
WDGM_StopMonitoringAll 600</t>
  </si>
  <si>
    <t>WDGM_StopMonitoringAll 667
osResumeAllInterrupts 664
osSuspendAllInterrupts 664</t>
  </si>
  <si>
    <t>EolTestModeMgr_SyncEOLTestModeToFRCycle 768
EolTestModeMgr_SyncFlexRay 766
Gpt_StartTimer 754
Gpt_StopTimer 753
IOHWAB_Sync_Task 760
LkSafety_SetSecurityInfo 698 742
Rte_Stop 722
SAS_Mag_SynchronizeSensors 756
osCancelAlarm 693 718 719 736
osSetRelAlarm 702 705 707 709 712 745 747 750</t>
  </si>
  <si>
    <t>d:\JenkinsSlaveCloudBees\workspace\P06086_DAI_MFA2\P06086_DAI_MFA2_MISRA_CHECK\Source\BSW\CD\LK\SysCheck\SysCheck_Main.c</t>
  </si>
  <si>
    <t>SysCheck_CheckRAMPage</t>
  </si>
  <si>
    <t>osResumeAllInterrupts 404
osSuspendAllInterrupts 364</t>
  </si>
  <si>
    <t>SysCheck_MainFunction</t>
  </si>
  <si>
    <t>ResetMgr_System_reset 451
SysCheck_GetTestState 433 438
SysCheck_LockApplication 446
SysCheck_ProcessFaults 427
SysCheck_TestAdc 440
SysCheck_TestRom 430
SysCheck_TestStackUsage 435</t>
  </si>
  <si>
    <t>SysCheck_SafetyMainFunction</t>
  </si>
  <si>
    <t>SysCheck_GetTestState 473 482
SysCheck_TestCpu 485
SysCheck_TestSafetyRom 476</t>
  </si>
  <si>
    <t>SysCheck_TestAdc</t>
  </si>
  <si>
    <t>IOHWAB_AdcConversionStatus 500
SysCheck_GetFailReaction 506
SysCheck_SetTestState 506 511</t>
  </si>
  <si>
    <t>SysCheck_TestCpu</t>
  </si>
  <si>
    <t>SysCheck_GetFailReaction 547
SysCheck_SetTestState 547 552
SysCheck_bModuleCpuTest 535</t>
  </si>
  <si>
    <t>SysCheck_TestDataFlash</t>
  </si>
  <si>
    <t>SysCheck_GetFailReaction 572
SysCheck_NvmCheckConfig 566
SysCheck_SetTestState 572 577</t>
  </si>
  <si>
    <t>SysCheck_TestRam</t>
  </si>
  <si>
    <t>LkSysHdlr_GetAddress 593 594
SysCheck_CheckRAMPage 597
SysCheck_GetFailReaction 603
SysCheck_SetTestState 603 608</t>
  </si>
  <si>
    <t>SysCheck_TestRom</t>
  </si>
  <si>
    <t>SysCheck_ApplRomTest 626
SysCheck_GetFailReaction 631 648
SysCheck_GetTestState 624 640
SysCheck_RomTestApplParams 643
SysCheck_SetTestState 631 636 648 653</t>
  </si>
  <si>
    <t>SysCheck_TestSafetyRom</t>
  </si>
  <si>
    <t>SysCheck_GetFailReaction 674
SysCheck_RomTestSafetyArea 669
SysCheck_SetTestState 674 679</t>
  </si>
  <si>
    <t>SysCheck_TestStackUsage</t>
  </si>
  <si>
    <t>Crc_CalculateCRC8 761
NvM_SetRamBlockStatus 809
SysCheck_GetFailReaction 785 797
SysCheck_SetTestState 785 790 797 802
osGetIntStackUsage 709
osGetStackUsage 736</t>
  </si>
  <si>
    <t>SysCheck_TestWdog</t>
  </si>
  <si>
    <t>Bur_LoadData 829
SysCheck_GetFailReaction 848
SysCheck_SetTestState 836 843 848 853</t>
  </si>
  <si>
    <t>SysCheck_bModuleCpuTest</t>
  </si>
  <si>
    <t>osResumeAllInterrupts 899
osSuspendAllInterrupts 890</t>
  </si>
  <si>
    <t>SysCheck_ApplRomTest</t>
  </si>
  <si>
    <t>Crc_CalculateCRC32 985
LkSysHdlr_GetAddress 976 977 980</t>
  </si>
  <si>
    <t>SysCheck_RomTestSafetyArea</t>
  </si>
  <si>
    <t>LkSysHdlr_GetAddress 1015 1016 1021
SysCheck_GenerateROM_CRC32 1026</t>
  </si>
  <si>
    <t>SysCheck_RomTestApplParams</t>
  </si>
  <si>
    <t>Crc_CalculateCRC32 1073
LkSysHdlr_GetAddress 1064 1065 1068</t>
  </si>
  <si>
    <t>SysCheck_GenerateROM_CRC32</t>
  </si>
  <si>
    <t>SysCheck_NvmCheckConfig</t>
  </si>
  <si>
    <t>d:\JenkinsSlaveCloudBees\workspace\P06086_DAI_MFA2\P06086_DAI_MFA2_MISRA_CHECK\Source\BSW\CD\LK\SysCheck\SysCheck_TestManagement.c</t>
  </si>
  <si>
    <t>SysCheck_ExecutePreOsekTests</t>
  </si>
  <si>
    <t>SysCheck_GetTestState 314 320 326
SysCheck_TestDataFlash 322
SysCheck_TestRam 316
SysCheck_TestWdog 328</t>
  </si>
  <si>
    <t>SysCheck_GetAllSysCheckExecuted</t>
  </si>
  <si>
    <t>SysCheck_GetSystemState</t>
  </si>
  <si>
    <t>SysCheck_GetTestState</t>
  </si>
  <si>
    <t>Bur_LoadData 382
SysCheck_BRAM_Validity 393</t>
  </si>
  <si>
    <t>SysCheck_IfAllRomTestsSucceded</t>
  </si>
  <si>
    <t>SysCheck_HandleFaults</t>
  </si>
  <si>
    <t>Bur_LoadData 434
Bur_StoreData 487
Dem_SetEventStatus 454 472
IFM_SetFaultEvent 481 492
SysCheck_BRAM_Validity 439</t>
  </si>
  <si>
    <t>SysCheck_SetTestState</t>
  </si>
  <si>
    <t>Bur_LoadData 519
Bur_StoreData 610
IFM_SetFaultEvent 625
ResetMgr_System_reset 617
SysCheck_BRAM_Validity 530
SysCheck_HandleFaults 629
SysCheck_IfAllRomTestsSucceded 593</t>
  </si>
  <si>
    <t>4 (13:17)</t>
  </si>
  <si>
    <t>SysCheck_ProcessFaults</t>
  </si>
  <si>
    <t>SysCheck_HandleFaults 654</t>
  </si>
  <si>
    <t>SysCheck_GetFailReaction</t>
  </si>
  <si>
    <t>SysCheck_BRAM_Validity</t>
  </si>
  <si>
    <t>Bur_LoadData 687
Bur_StoreData 702
IFM_SetFaultEvent 707</t>
  </si>
  <si>
    <t>SysCheck_SetSV_Error</t>
  </si>
  <si>
    <t>Dem_SetEventStatus 728 738</t>
  </si>
  <si>
    <t>SysCheck_LockApplication</t>
  </si>
  <si>
    <t>Crc_CalculateCRC32 792 813
LkSysHdlr_EEL_ResumeOperation 838 869
LkSysHdlr_EEL_SuspendOperation 762
LkUtil_AlignedMemcpy 788
SysCheck_EraseFblDataflashBlock 821
SysCheck_WriteFblDataflashBlock 832</t>
  </si>
  <si>
    <t>SysCheck_EraseFblDataflashBlock</t>
  </si>
  <si>
    <t>FAL_Execute 903
FAL_Handler 916</t>
  </si>
  <si>
    <t>SysCheck_WriteFblDataflashBlock</t>
  </si>
  <si>
    <t>FAL_Execute 996
FAL_Handler 1010</t>
  </si>
  <si>
    <t>d:\JenkinsSlaveCloudBees\workspace\P06086_DAI_MFA2\P06086_DAI_MFA2_MISRA_CHECK\Source\SWC\SensorSWC\LK\TIS\cfg\TIS_Cfg.c</t>
  </si>
  <si>
    <t>d:\JenkinsSlaveCloudBees\workspace\P06086_DAI_MFA2\P06086_DAI_MFA2_MISRA_CHECK\Source\SWC\SensorSWC\LK\TIS\TIS_SDD\TIS_Main.c</t>
  </si>
  <si>
    <t>TIS_DebounceErrors</t>
  </si>
  <si>
    <t>LkDebounce_DebounceUint8 457 459</t>
  </si>
  <si>
    <t>TIS_DetermineBusSignal</t>
  </si>
  <si>
    <t>Det_ReportError 539
LkSafety_SetSecurityInfo 489</t>
  </si>
  <si>
    <t>TIS_PosDetFailureManagement</t>
  </si>
  <si>
    <t>Dem_SetEventStatus 594 595 596 604 612 620 628 636 644 652 660 666
IFM_SetFaultEvent 585 586 587 588 589 590 591 592 602 610 618 626 634 642 650 658</t>
  </si>
  <si>
    <t>TIS_HandleOutputMode</t>
  </si>
  <si>
    <t>Det_ReportError 796
SysCheck_GetSystemState 704
TIS_DetermineBusSignal 745
TIS_PosDetFailureManagement 748</t>
  </si>
  <si>
    <t>TIS_MainFunction</t>
  </si>
  <si>
    <t>ALSM_SetSignalTIS 852
TIS_DebounceErrors 846
TIS_HandleOutputMode 849
TIS_PositionDetection 843</t>
  </si>
  <si>
    <t>TIS_PositionDetection</t>
  </si>
  <si>
    <t>LkDebounce_SafetyDebounceUint8 964
Mag3DPosDet_TIHB_GetCurrentPos 883</t>
  </si>
  <si>
    <t>TIS_RequestDiagInfo</t>
  </si>
  <si>
    <t>TIS_RequestKostiaInfo</t>
  </si>
  <si>
    <t>TIS_SetPosDetError</t>
  </si>
  <si>
    <t>d:\JenkinsSlaveCloudBees\workspace\P06086_DAI_MFA2\P06086_DAI_MFA2_MISRA_CHECK\Source\SWC\SensorSWC\LK\TWS\cfg\TWS_Cfg.c</t>
  </si>
  <si>
    <t>d:\JenkinsSlaveCloudBees\workspace\P06086_DAI_MFA2\P06086_DAI_MFA2_MISRA_CHECK\Source\SWC\SensorSWC\LK\TWS\TWS_SDD\TWS_Main.c</t>
  </si>
  <si>
    <t>ALSM_SetSignalTWS 414
TWS_DebounceErrors 406
TWS_HandleOutputMode 409
TWS_PositionDetection 403
osResumeAllInterrupts 415
osSuspendAllInterrupts 412</t>
  </si>
  <si>
    <t>Det_ReportError 495
IOHWAB_AI_Get_AD_CHANNEL_TWS 435
LkDebounce_DebounceUint8 501
LkDecode_Decode 441</t>
  </si>
  <si>
    <t>LkDebounce_DebounceUint8 527</t>
  </si>
  <si>
    <t>Det_ReportError 614
TWS_DetermineBusSignal 579
TWS_FailureManagement 582
TWS_StuckButtonDetection 576</t>
  </si>
  <si>
    <t>LkDebounce_DebounceUint8 630 648</t>
  </si>
  <si>
    <t>Det_ReportError 730</t>
  </si>
  <si>
    <t>Dem_SetEventStatus 772 780 790 798 840 846
IFM_SetFaultEvent 774 782 792 800 808 816 824 832
osResumeAllInterrupts 850
osSuspendAllInterrupts 765</t>
  </si>
  <si>
    <t>d:\JenkinsSlaveCloudBees\workspace\P06086_DAI_MFA2\P06086_DAI_MFA2_MISRA_CHECK\Source\SWC\ApplicationSWC\LK\VarMgr\cfg\VarMgr_cfg.c</t>
  </si>
  <si>
    <t>d:\JenkinsSlaveCloudBees\workspace\P06086_DAI_MFA2\P06086_DAI_MFA2_MISRA_CHECK\Source\SWC\ApplicationSWC\LK\VarMgr\VarMgr_SDD\VarMgr_Main.c</t>
  </si>
  <si>
    <t>VarMgr_AppMain</t>
  </si>
  <si>
    <t>Dem_SetEventStatus 260 267
LkSafety_SetSecurityInfo 253 253
VarMgr_DecodeHWVariant 249
VarMgr_DecodeSWVariant 250
VarMgr_Init_Uncoded_Ports 274
VarMgr_SuppressedErrorConfig 271
osResumeAllInterrupts 254
osSuspendAllInterrupts 254</t>
  </si>
  <si>
    <t>VarMgr_DecodeHWVariant</t>
  </si>
  <si>
    <t>IFM_SetFaultEvent 305 314 326
NvM_GetErrorStatus 291
VarMgr_DecodeVariantInfo 297
VarMgr_Postprocess 301
osResumeAllInterrupts 330
osSuspendAllInterrupts 330</t>
  </si>
  <si>
    <t>VarMgr_DecodeSWVariant</t>
  </si>
  <si>
    <t>IFM_SetFaultEvent 360 370 381
NvM_GetErrorStatus 347
VarMgr_DecodeVariantInfo 352
VarMgr_Postprocess 356
osResumeAllInterrupts 387
osSuspendAllInterrupts 387</t>
  </si>
  <si>
    <t>VarMgr_DecodeVariantInfo</t>
  </si>
  <si>
    <t>VarMgr_GetSWCoding</t>
  </si>
  <si>
    <t>VarMgr_GetVariant</t>
  </si>
  <si>
    <t>LkSafety_SetSecurityInfo 500 507 514</t>
  </si>
  <si>
    <t>VarMgr_GetVariantCodingState</t>
  </si>
  <si>
    <t>VarMgr_Init</t>
  </si>
  <si>
    <t>VarMgr_Init_Uncoded_Ports</t>
  </si>
  <si>
    <t>LkSafety_SetSecurityInfo 606
Port_SetPinDirection 612 623 645 658 687 690 693 700
Port_SetPinMode 644 686 689 692</t>
  </si>
  <si>
    <t>VarMgr_IsVariantCoded</t>
  </si>
  <si>
    <t>LkSafety_SetSecurityInfo 743 754 764</t>
  </si>
  <si>
    <t>VarMgr_Postprocess</t>
  </si>
  <si>
    <t>VarMgr_SuppressedErrorConfig</t>
  </si>
  <si>
    <t>Dem_SuppressDTC 853 854 855 861 862 863 869 870 871 872 873 874 876 877 884 885 886 887 888 889 891 892 899 900 906 907 913 914 915 918 921 922 923 924 925 928 934 935 936 938 941 942 943 944 945 948 955 956 957 960 966 967 968 971 978 985 992 993 994 995 998 1003 1004 1005 1006 1009
IFM_SetFaultEvent 1024 1031
LkSafety_SetSecurityInfo 849</t>
  </si>
  <si>
    <t>d:\JenkinsSlaveCloudBees\workspace\P06086_DAI_MFA2\P06086_DAI_MFA2_MISRA_CHECK\Source\SWC\ApplicationSWC\LK\VersMgr\VersMgr_SDD\version.c</t>
  </si>
  <si>
    <t>d:\JenkinsSlaveCloudBees\workspace\P06086_DAI_MFA2\P06086_DAI_MFA2_MISRA_CHECK\Source\SWC\ApplicationSWC\LK\VersMgr\VersMgr_SDD\VersMgr_Main.c</t>
  </si>
  <si>
    <t>VersMgr_CheckEepIndices</t>
  </si>
  <si>
    <t>IFM_SetFaultEvent 134 138</t>
  </si>
  <si>
    <t>VersMgr_CheckIndices</t>
  </si>
  <si>
    <t>VersMgr_CheckEepIndices 154
VersMgr_CheckMainIndices 155</t>
  </si>
  <si>
    <t>VersMgr_CheckMainIndices</t>
  </si>
  <si>
    <t>IFM_SetFaultEvent 178 182</t>
  </si>
  <si>
    <t>VersMgr_CheckVersions</t>
  </si>
  <si>
    <t>Crc_CalculateCRC8 203
Dem_SetEventStatus 215 223 239 257
IFM_SetFaultEvent 227 242 246 260
NvM_GetErrorStatus 198
VersMgr_CheckIndices 206
VersMgr_InitVersionShw 234 252</t>
  </si>
  <si>
    <t>VersMgr_GetCheckResult</t>
  </si>
  <si>
    <t>VersMgr_Init</t>
  </si>
  <si>
    <t>VersMgr_InitVersionShw</t>
  </si>
  <si>
    <t>Crc_CalculateCRC8 308</t>
  </si>
  <si>
    <t>d:\JenkinsSlaveCloudBees\workspace\P06086_DAI_MFA2\P06086_DAI_MFA2_MISRA_CHECK\Source\SWC\ApplicationSWC\LK\VoltMgr\VoltMgr.c</t>
  </si>
  <si>
    <t>VoltMgr_Task</t>
  </si>
  <si>
    <t>ChassisGw_App_GetSupplyBatStat 60
VoltMgr_HandleBusVoltageError 74
VoltMgr_HandleLocalVoltageError 73</t>
  </si>
  <si>
    <t>VoltMgr_HandleLocalVoltageError</t>
  </si>
  <si>
    <t>Dem_SetEventStatus 105 120 139 154
IFM_SetFaultEvent 106 121 140 155
VoltMon_GetChannelStatus 89</t>
  </si>
  <si>
    <t>VoltMgr_HandleBusVoltageError</t>
  </si>
  <si>
    <t>Dem_SetEventStatus 198 221 248 271
IFM_SetFaultEvent 199 222 249 272
VoltMon_GetChannelStatus 179</t>
  </si>
  <si>
    <t>d:\JenkinsSlaveCloudBees\workspace\P06086_DAI_MFA2\P06086_DAI_MFA2_MISRA_CHECK\Source\SWC\ApplicationSWC\LK\VoltageMonitor\Core\VoltMon.c</t>
  </si>
  <si>
    <t>VoltMon_GetInputVoltage 219
VoltMon_IsInputVoltageValid 214
VoltMon_UpdateChannelStatus 235
VoltMon_UpdateOvState_CrossType 225
VoltMon_UpdateUvState_CrossType 226</t>
  </si>
  <si>
    <t>VoltMon_UpdateOvState_CrossType</t>
  </si>
  <si>
    <t>2 (12:14)</t>
  </si>
  <si>
    <t>VoltMon_UpdateUvState_CrossType</t>
  </si>
  <si>
    <t>d:\JenkinsSlaveCloudBees\workspace\P06086_DAI_MFA2\P06086_DAI_MFA2_MISRA_CHECK\Source\SWC\ApplicationSWC\LK\VoltageMonitor\Configuration\VoltMon_Cfg.c</t>
  </si>
  <si>
    <t>d:\JenkinsSlaveCloudBees\workspace\P06086_DAI_MFA2\P06086_DAI_MFA2_MISRA_CHECK\Source\SWC\ApplicationSWC\LK\VoltageMonitor\Integration\VoltMon_Integration.c</t>
  </si>
  <si>
    <t>ChassisGw_App_GetSupplyBatStat 80
IOHWAB_AI_Get_AD_CHANNEL_KL30 72</t>
  </si>
  <si>
    <t>ChassisGw_App_GetSupplyBatStat 122
IOHWAB_AdcConversionStatus 115</t>
  </si>
  <si>
    <t>d:\JenkinsSlaveCloudBees\workspace\P06086_DAI_MFA2\P06086_DAI_MFA2_MISRA_CHECK\Source\SWC\ApplicationSWC\LK\VoltageMonitor\Core\VoltMon_Version.c</t>
  </si>
  <si>
    <t>d:\JenkinsSlaveCloudBees\workspace\P06086_DAI_MFA2\P06086_DAI_MFA2_MISRA_CHECK\Source\BSW\CD\LK\LkWdog\WdgDrv\WdgDrv.c</t>
  </si>
  <si>
    <t>WdgDrv_Init</t>
  </si>
  <si>
    <t>WdgDrv_Wdta0Trigger</t>
  </si>
  <si>
    <t>WdgDrv_GetWdta0Status</t>
  </si>
  <si>
    <t>d:\JenkinsSlaveCloudBees\workspace\P06086_DAI_MFA2\P06086_DAI_MFA2_MISRA_CHECK\Source\BSW\CD\LK\LkWdog\WdgDrv\WdgDrv_Cfg.c</t>
  </si>
  <si>
    <t>d:\JenkinsSlaveCloudBees\workspace\P06086_DAI_MFA2\P06086_DAI_MFA2_MISRA_CHECK\Source\BSW\CD\LK\LkWdog\WdgDrv\WdgDrv_Irq.c</t>
  </si>
  <si>
    <t>d:\JenkinsSlaveCloudBees\workspace\P06086_DAI_MFA2\P06086_DAI_MFA2_MISRA_CHECK\Source\BSW\CD\LK\LkWdog\WdgM\Core\WDGM.c</t>
  </si>
  <si>
    <t>WDGM_CheckLimits</t>
  </si>
  <si>
    <t>WDGM_CheckEventLimits 318
WDGM_ResetRequest 323</t>
  </si>
  <si>
    <t>WDGM_SetWdgmWorkingMode</t>
  </si>
  <si>
    <t>WDGM_ModeChangedConfirmation 412
WDGM_ModeChangedNotify 389
WDGM_TriggerAllWdgs 393
WDGM_TriggerWDG 399</t>
  </si>
  <si>
    <t>WDGM_CheckEventLimits</t>
  </si>
  <si>
    <t>WDGM_CheckRamDataState</t>
  </si>
  <si>
    <t>WDGM_InverseByte 470</t>
  </si>
  <si>
    <t>WDGM_DeInit</t>
  </si>
  <si>
    <t>osResumeAllInterrupts 506
osSuspendAllInterrupts 497</t>
  </si>
  <si>
    <t>WDGM_DiagnosticReset</t>
  </si>
  <si>
    <t>WDGM_DeInit 523
WDGM_EcuReset 524</t>
  </si>
  <si>
    <t>WDGM_GetMode</t>
  </si>
  <si>
    <t>WDGM_Init</t>
  </si>
  <si>
    <t>WDGM_CheckRamDataState 572
WDGM_SetErrorInRamData 598
WDGM_StartTmrInterrupt 634
WDGM_StoreError 593
WDGM_WDGTestNotify 573</t>
  </si>
  <si>
    <t>WDGM_InverseByte</t>
  </si>
  <si>
    <t>WDGM_ReportEvent</t>
  </si>
  <si>
    <t>WDGM_ResetRequest 709
osResumeAllInterrupts 707
osSuspendAllInterrupts 685</t>
  </si>
  <si>
    <t>WDGM_ResetRequest</t>
  </si>
  <si>
    <t>WDGM_EcuReset 734
WDGM_IsResetNeccessary 730
WDGM_SetErrorInRamData 733</t>
  </si>
  <si>
    <t>WDGM_SetErrorInRamData</t>
  </si>
  <si>
    <t>WDGM_InverseByte 770
osResumeAllInterrupts 778
osSuspendAllInterrupts 765</t>
  </si>
  <si>
    <t>WDGM_SetMode</t>
  </si>
  <si>
    <t>WDGM_StartMonitoringAll</t>
  </si>
  <si>
    <t>WDGM_StartMonitoringEvent</t>
  </si>
  <si>
    <t>WDGM_StopEventMonitoring</t>
  </si>
  <si>
    <t>WDGM_StopMonitoringAll</t>
  </si>
  <si>
    <t>WDGM_StopEventMonitoring 1005</t>
  </si>
  <si>
    <t>WDGM_StopMonitoringEvent</t>
  </si>
  <si>
    <t>WDGM_StopEventMonitoring 1042</t>
  </si>
  <si>
    <t>WDGM_SyncOSToInterrupt</t>
  </si>
  <si>
    <t>WDGM_StopTmrInterrupt 1096</t>
  </si>
  <si>
    <t>WDGM_TmrCallback</t>
  </si>
  <si>
    <t>WDGM_MainFunctionTrigger 1140
WDGM_ResetRequest 1143</t>
  </si>
  <si>
    <t>WDGM_MainFunctionAliveSupervision</t>
  </si>
  <si>
    <t>WDGM_CheckLimits 1189</t>
  </si>
  <si>
    <t>WDGM_TriggerAllWdgs</t>
  </si>
  <si>
    <t>WDGM_TriggerWDG 1209</t>
  </si>
  <si>
    <t>WDGM_MainFunctionTrigger</t>
  </si>
  <si>
    <t>WDGM_EcuReset 1247
WDGM_SetWdgmWorkingMode 1243</t>
  </si>
  <si>
    <t>WDGM_CheckpointReached</t>
  </si>
  <si>
    <t>WDGM_ResetRequest 1340</t>
  </si>
  <si>
    <t>d:\JenkinsSlaveCloudBees\workspace\P06086_DAI_MFA2\P06086_DAI_MFA2_MISRA_CHECK\Source\BSW\CD\LK\LkWdog\WdgM\Generated\WDGM_GenConfig.c</t>
  </si>
  <si>
    <t>d:\JenkinsSlaveCloudBees\workspace\P06086_DAI_MFA2\P06086_DAI_MFA2_MISRA_CHECK\Source\BSW\CD\LK\LkWdog\WdgM\Generated\WDGM_GenSequenceMonitor.c</t>
  </si>
  <si>
    <t>d:\JenkinsSlaveCloudBees\workspace\P06086_DAI_MFA2\P06086_DAI_MFA2_MISRA_CHECK\Source\BSW\CD\LK\LkWdog\WdgM\Integration\WDGM_If.c</t>
  </si>
  <si>
    <t>WDGM_StartTmrInterrupt</t>
  </si>
  <si>
    <t>WDGM_StopTmrInterrupt</t>
  </si>
  <si>
    <t>WDGM_StoreError</t>
  </si>
  <si>
    <t>WDGM_TriggerWDG</t>
  </si>
  <si>
    <t>WdgDrv_Wdta0Trigger 141</t>
  </si>
  <si>
    <t>WDGM_EcuReset</t>
  </si>
  <si>
    <t>ResetMgr_System_reset 161</t>
  </si>
  <si>
    <t>WDGM_ModeChangedNotify</t>
  </si>
  <si>
    <t>WDGM_WDGTestNotify</t>
  </si>
  <si>
    <t>WDGM_IsResetNeccessary</t>
  </si>
  <si>
    <t>WDGM_ModeChangedConfirmation</t>
  </si>
  <si>
    <t>WDGM_TimerCallback</t>
  </si>
  <si>
    <t>WDGM_MainFunctionAliveSupervision 233
WDGM_MainFunctionTrigger 234
WDGM_TmrCallback 229</t>
  </si>
  <si>
    <t>WDGM_StoreErrorToDem</t>
  </si>
  <si>
    <t>Dem_SetEventStatus 246
IFM_SetFaultEvent 251 254 257 260 263 266 269 272 275 278 281 284 287 290 293 296 299</t>
  </si>
  <si>
    <t>d:\JenkinsSlaveCloudBees\workspace\P06086_DAI_MFA2\P06086_DAI_MFA2_MISRA_CHECK\Tools\Qac\output\project_metrics</t>
  </si>
  <si>
    <t>memset</t>
  </si>
  <si>
    <t>memcpy</t>
  </si>
  <si>
    <t>sqrtf</t>
  </si>
  <si>
    <t>atanf</t>
  </si>
  <si>
    <t>atan2f</t>
  </si>
  <si>
    <t>MISRA-C:2004 Rule 03.01 Ergebnis</t>
  </si>
  <si>
    <t>MISRA-C:2004 Rule 09.02 Ergebnis</t>
  </si>
  <si>
    <t>MISRA-C:2004 Rule 11.05 Ergebnis</t>
  </si>
  <si>
    <t>MISRA-C:2004 Rule 12.13 Ergebnis</t>
  </si>
  <si>
    <t>MISRA-C:2004 Rule 13.05 Ergebnis</t>
  </si>
  <si>
    <t>MISRA-C:2004 Rule 13.06 Ergebnis</t>
  </si>
  <si>
    <t>MISRA-C:2004 Rule 14.10 Ergebnis</t>
  </si>
  <si>
    <t>882 Ergebnis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</si>
</sst>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     &quot;"/>
    <numFmt numFmtId="165" formatCode="[$-809]dd\ mmmm\ yyyy;@"/>
    <numFmt numFmtId="166" formatCode="[$-809]d\ mmmm\ yyyy;@"/>
  </numFmts>
  <fonts count="46" x14ac:knownFonts="1">
    <font>
      <sz val="8"/>
      <name val="Arial"/>
    </font>
    <font>
      <b/>
      <sz val="8"/>
      <name val="Arial"/>
      <family val="2"/>
    </font>
    <font>
      <sz val="8"/>
      <color indexed="10"/>
      <name val="Arial"/>
      <family val="2"/>
    </font>
    <font>
      <b/>
      <sz val="8"/>
      <color indexed="81"/>
      <name val="Tahoma"/>
      <family val="2"/>
    </font>
    <font>
      <sz val="8"/>
      <color indexed="81"/>
      <name val="Tahoma"/>
      <family val="2"/>
    </font>
    <font>
      <sz val="12"/>
      <name val="Arial"/>
      <family val="2"/>
    </font>
    <font>
      <b/>
      <sz val="12"/>
      <name val="Arial"/>
      <family val="2"/>
    </font>
    <font>
      <sz val="10"/>
      <name val="Arial"/>
      <family val="2"/>
    </font>
    <font>
      <b/>
      <sz val="10"/>
      <name val="Arial"/>
      <family val="2"/>
    </font>
    <font>
      <b/>
      <sz val="16"/>
      <name val="Arial"/>
      <family val="2"/>
    </font>
    <font>
      <sz val="14"/>
      <name val="Arial"/>
      <family val="2"/>
    </font>
    <font>
      <b/>
      <sz val="8"/>
      <color indexed="9"/>
      <name val="Arial"/>
      <family val="2"/>
    </font>
    <font>
      <b/>
      <sz val="8"/>
      <color indexed="12"/>
      <name val="Arial"/>
      <family val="2"/>
    </font>
    <font>
      <u/>
      <sz val="12"/>
      <color indexed="12"/>
      <name val="Arial"/>
      <family val="2"/>
    </font>
    <font>
      <sz val="18"/>
      <name val="Arial"/>
      <family val="2"/>
    </font>
    <font>
      <sz val="8"/>
      <name val="Arial"/>
      <family val="2"/>
    </font>
    <font>
      <b/>
      <sz val="8"/>
      <color indexed="60"/>
      <name val="Arial"/>
      <family val="2"/>
    </font>
    <font>
      <b/>
      <sz val="10"/>
      <color indexed="12"/>
      <name val="Arial"/>
      <family val="2"/>
    </font>
    <font>
      <b/>
      <sz val="10"/>
      <color indexed="10"/>
      <name val="Arial"/>
      <family val="2"/>
    </font>
    <font>
      <b/>
      <sz val="11"/>
      <color indexed="12"/>
      <name val="Arial"/>
      <family val="2"/>
    </font>
    <font>
      <sz val="8"/>
      <color indexed="23"/>
      <name val="Arial"/>
      <family val="2"/>
    </font>
    <font>
      <b/>
      <sz val="9"/>
      <color indexed="21"/>
      <name val="Arial"/>
      <family val="2"/>
    </font>
    <font>
      <b/>
      <sz val="11"/>
      <name val="Arial"/>
      <family val="2"/>
    </font>
    <font>
      <sz val="14"/>
      <color indexed="9"/>
      <name val="Arial"/>
      <family val="2"/>
    </font>
    <font>
      <b/>
      <sz val="10"/>
      <color indexed="21"/>
      <name val="Arial"/>
      <family val="2"/>
    </font>
    <font>
      <b/>
      <sz val="13"/>
      <name val="Arial"/>
      <family val="2"/>
    </font>
    <font>
      <sz val="11"/>
      <name val="Arial"/>
      <family val="2"/>
    </font>
    <font>
      <b/>
      <sz val="30"/>
      <name val="Arial"/>
      <family val="2"/>
    </font>
    <font>
      <sz val="24"/>
      <name val="Arial"/>
      <family val="2"/>
    </font>
    <font>
      <b/>
      <sz val="14"/>
      <name val="Arial"/>
      <family val="2"/>
    </font>
    <font>
      <i/>
      <sz val="10"/>
      <name val="Arial"/>
      <family val="2"/>
    </font>
    <font>
      <b/>
      <u/>
      <sz val="16"/>
      <name val="Arial"/>
      <family val="2"/>
    </font>
    <font>
      <sz val="14"/>
      <name val="Arial"/>
      <family val="2"/>
    </font>
    <font>
      <sz val="10"/>
      <name val="Arial"/>
      <family val="2"/>
    </font>
    <font>
      <sz val="10"/>
      <color indexed="81"/>
      <name val="Tahoma"/>
      <family val="2"/>
    </font>
    <font>
      <b/>
      <sz val="14"/>
      <color indexed="8"/>
      <name val="Arial"/>
      <family val="2"/>
    </font>
    <font>
      <sz val="14"/>
      <color indexed="8"/>
      <name val="Arial"/>
      <family val="2"/>
    </font>
    <font>
      <b/>
      <sz val="10"/>
      <color indexed="17"/>
      <name val="Arial"/>
      <family val="2"/>
    </font>
    <font>
      <b/>
      <sz val="10"/>
      <color indexed="8"/>
      <name val="Arial"/>
      <family val="2"/>
    </font>
    <font>
      <b/>
      <strike/>
      <sz val="8"/>
      <name val="Arial"/>
      <family val="2"/>
    </font>
    <font>
      <strike/>
      <sz val="8"/>
      <name val="Arial"/>
      <family val="2"/>
    </font>
    <font>
      <sz val="12"/>
      <name val="Arial"/>
      <family val="2"/>
    </font>
    <font>
      <sz val="9"/>
      <name val="Arial"/>
      <family val="2"/>
    </font>
    <font>
      <b/>
      <sz val="9"/>
      <name val="Arial"/>
      <family val="2"/>
    </font>
    <font>
      <b/>
      <sz val="9"/>
      <color indexed="9"/>
      <name val="Arial"/>
      <family val="2"/>
    </font>
    <font>
      <sz val="10"/>
      <color rgb="FF000000"/>
      <name val="Arial"/>
      <family val="2"/>
    </font>
  </fonts>
  <fills count="15">
    <fill>
      <patternFill patternType="none"/>
    </fill>
    <fill>
      <patternFill patternType="gray125"/>
    </fill>
    <fill>
      <patternFill patternType="solid">
        <fgColor indexed="18"/>
        <bgColor indexed="64"/>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13"/>
        <bgColor indexed="64"/>
      </patternFill>
    </fill>
    <fill>
      <patternFill patternType="solid">
        <fgColor indexed="10"/>
        <bgColor indexed="64"/>
      </patternFill>
    </fill>
    <fill>
      <patternFill patternType="solid">
        <fgColor indexed="9"/>
        <bgColor indexed="64"/>
      </patternFill>
    </fill>
    <fill>
      <patternFill patternType="solid">
        <fgColor indexed="15"/>
        <bgColor indexed="64"/>
      </patternFill>
    </fill>
    <fill>
      <patternFill patternType="solid">
        <fgColor indexed="21"/>
        <bgColor indexed="64"/>
      </patternFill>
    </fill>
    <fill>
      <patternFill patternType="solid">
        <fgColor indexed="51"/>
        <bgColor indexed="64"/>
      </patternFill>
    </fill>
    <fill>
      <patternFill patternType="solid">
        <fgColor indexed="12"/>
        <bgColor indexed="64"/>
      </patternFill>
    </fill>
    <fill>
      <patternFill patternType="solid">
        <fgColor indexed="61"/>
        <bgColor indexed="64"/>
      </patternFill>
    </fill>
  </fills>
  <borders count="91">
    <border>
      <left/>
      <right/>
      <top/>
      <bottom/>
      <diagonal/>
    </border>
    <border>
      <left style="thin">
        <color indexed="64"/>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22"/>
      </top>
      <bottom style="thin">
        <color indexed="64"/>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indexed="64"/>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64"/>
      </left>
      <right style="thin">
        <color indexed="22"/>
      </right>
      <top style="thin">
        <color indexed="64"/>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22"/>
      </right>
      <top style="thin">
        <color indexed="22"/>
      </top>
      <bottom style="thin">
        <color indexed="64"/>
      </bottom>
      <diagonal/>
    </border>
    <border>
      <left style="medium">
        <color indexed="64"/>
      </left>
      <right style="thin">
        <color indexed="22"/>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medium">
        <color indexed="64"/>
      </left>
      <right/>
      <top style="medium">
        <color indexed="64"/>
      </top>
      <bottom style="thin">
        <color indexed="22"/>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style="thin">
        <color indexed="55"/>
      </left>
      <right style="medium">
        <color indexed="64"/>
      </right>
      <top style="medium">
        <color indexed="64"/>
      </top>
      <bottom style="thin">
        <color indexed="55"/>
      </bottom>
      <diagonal/>
    </border>
    <border>
      <left style="thin">
        <color indexed="55"/>
      </left>
      <right style="medium">
        <color indexed="64"/>
      </right>
      <top style="thin">
        <color indexed="55"/>
      </top>
      <bottom style="thin">
        <color indexed="55"/>
      </bottom>
      <diagonal/>
    </border>
    <border>
      <left style="thin">
        <color indexed="55"/>
      </left>
      <right style="medium">
        <color indexed="64"/>
      </right>
      <top style="thin">
        <color indexed="55"/>
      </top>
      <bottom style="medium">
        <color indexed="64"/>
      </bottom>
      <diagonal/>
    </border>
    <border>
      <left style="thin">
        <color indexed="22"/>
      </left>
      <right style="medium">
        <color indexed="64"/>
      </right>
      <top style="medium">
        <color indexed="64"/>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9"/>
      </top>
      <bottom/>
      <diagonal/>
    </border>
    <border>
      <left style="thin">
        <color indexed="9"/>
      </left>
      <right/>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style="thin">
        <color indexed="9"/>
      </bottom>
      <diagonal/>
    </border>
    <border>
      <left/>
      <right style="thin">
        <color indexed="9"/>
      </right>
      <top style="thin">
        <color indexed="9"/>
      </top>
      <bottom/>
      <diagonal/>
    </border>
    <border>
      <left/>
      <right style="thin">
        <color indexed="9"/>
      </right>
      <top/>
      <bottom style="thin">
        <color indexed="9"/>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64"/>
      </right>
      <top style="thin">
        <color indexed="22"/>
      </top>
      <bottom/>
      <diagonal/>
    </border>
    <border>
      <left/>
      <right/>
      <top style="thin">
        <color indexed="64"/>
      </top>
      <bottom style="thin">
        <color indexed="64"/>
      </bottom>
      <diagonal/>
    </border>
    <border>
      <left/>
      <right style="thin">
        <color indexed="22"/>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bottom style="thin">
        <color indexed="9"/>
      </bottom>
      <diagonal/>
    </border>
    <border>
      <left/>
      <right/>
      <top style="thin">
        <color indexed="9"/>
      </top>
      <bottom style="thin">
        <color indexed="9"/>
      </bottom>
      <diagonal/>
    </border>
    <border>
      <left/>
      <right/>
      <top style="thin">
        <color indexed="22"/>
      </top>
      <bottom style="thin">
        <color indexed="22"/>
      </bottom>
      <diagonal/>
    </border>
    <border>
      <left/>
      <right style="thin">
        <color auto="1"/>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style="thin">
        <color rgb="FFABABAB"/>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rgb="FFABABAB"/>
      </left>
      <right/>
      <top style="thin">
        <color rgb="FFABABAB"/>
      </top>
      <bottom style="thin">
        <color rgb="FFABABAB"/>
      </bottom>
      <diagonal/>
    </border>
    <border>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s>
  <cellStyleXfs count="3">
    <xf numFmtId="0" fontId="0" fillId="0" borderId="0"/>
    <xf numFmtId="0" fontId="13" fillId="0" borderId="1" applyNumberFormat="0" applyFill="0" applyBorder="0" applyAlignment="0" applyProtection="0">
      <alignment vertical="center"/>
      <protection locked="0"/>
    </xf>
    <xf numFmtId="0" fontId="5" fillId="0" borderId="0"/>
  </cellStyleXfs>
  <cellXfs count="462">
    <xf numFmtId="0" fontId="0" fillId="0" borderId="0" xfId="0"/>
    <xf numFmtId="0" fontId="1" fillId="0" borderId="0" xfId="0" applyFont="1"/>
    <xf numFmtId="0" fontId="1" fillId="0" borderId="0" xfId="0" applyFont="1" applyAlignment="1">
      <alignment horizontal="right"/>
    </xf>
    <xf numFmtId="0" fontId="0" fillId="0" borderId="0" xfId="0" applyNumberFormat="1"/>
    <xf numFmtId="0" fontId="0" fillId="0" borderId="0" xfId="0" applyAlignment="1"/>
    <xf numFmtId="0" fontId="0" fillId="0" borderId="0" xfId="0" applyNumberFormat="1" applyAlignment="1"/>
    <xf numFmtId="0" fontId="5" fillId="0" borderId="0" xfId="0" applyFont="1"/>
    <xf numFmtId="0" fontId="5" fillId="0" borderId="0" xfId="0" applyFont="1" applyAlignment="1">
      <alignment horizontal="center"/>
    </xf>
    <xf numFmtId="0" fontId="5" fillId="0" borderId="0" xfId="0" applyFont="1" applyAlignment="1">
      <alignment vertical="center"/>
    </xf>
    <xf numFmtId="0" fontId="8" fillId="0" borderId="3" xfId="0" applyFont="1" applyBorder="1" applyAlignment="1">
      <alignment horizontal="center" vertical="center" wrapText="1"/>
    </xf>
    <xf numFmtId="0" fontId="7" fillId="0" borderId="3" xfId="0" applyFont="1" applyBorder="1" applyAlignment="1">
      <alignment horizontal="center" vertical="top" wrapText="1"/>
    </xf>
    <xf numFmtId="0" fontId="7" fillId="0" borderId="3" xfId="0" applyFont="1" applyBorder="1" applyAlignment="1">
      <alignment vertical="top" wrapText="1"/>
    </xf>
    <xf numFmtId="0" fontId="10" fillId="0" borderId="0" xfId="0" applyFont="1" applyAlignment="1">
      <alignment horizontal="center" vertical="top"/>
    </xf>
    <xf numFmtId="0" fontId="10" fillId="0" borderId="0" xfId="0" applyFont="1" applyAlignment="1">
      <alignment horizontal="center" vertical="top" wrapText="1"/>
    </xf>
    <xf numFmtId="0" fontId="5" fillId="0" borderId="4" xfId="0" applyFont="1" applyBorder="1" applyAlignment="1">
      <alignment vertical="center"/>
    </xf>
    <xf numFmtId="0" fontId="5" fillId="0" borderId="0" xfId="0" applyFont="1" applyBorder="1"/>
    <xf numFmtId="0" fontId="5" fillId="0" borderId="5" xfId="0" applyFont="1" applyBorder="1"/>
    <xf numFmtId="0" fontId="5" fillId="0" borderId="6" xfId="0" applyFont="1" applyBorder="1" applyAlignment="1">
      <alignment vertical="center"/>
    </xf>
    <xf numFmtId="0" fontId="6" fillId="0" borderId="0" xfId="0" applyFont="1" applyBorder="1" applyAlignment="1">
      <alignment vertical="center"/>
    </xf>
    <xf numFmtId="0" fontId="5" fillId="0" borderId="0" xfId="0" applyFont="1" applyBorder="1" applyAlignment="1">
      <alignment vertical="center"/>
    </xf>
    <xf numFmtId="0" fontId="0" fillId="0" borderId="0" xfId="0" applyAlignment="1">
      <alignment horizontal="center"/>
    </xf>
    <xf numFmtId="0" fontId="11" fillId="2" borderId="0" xfId="0" applyFont="1" applyFill="1"/>
    <xf numFmtId="164" fontId="11" fillId="2" borderId="0" xfId="0" applyNumberFormat="1" applyFont="1" applyFill="1"/>
    <xf numFmtId="0" fontId="6" fillId="0" borderId="0" xfId="0" applyFont="1" applyAlignment="1">
      <alignment vertical="center"/>
    </xf>
    <xf numFmtId="0" fontId="0" fillId="0" borderId="0" xfId="0" applyAlignment="1">
      <alignment textRotation="90"/>
    </xf>
    <xf numFmtId="0" fontId="10" fillId="0" borderId="0" xfId="0" applyFont="1" applyAlignment="1"/>
    <xf numFmtId="0" fontId="14" fillId="0" borderId="0" xfId="0" applyFont="1" applyAlignment="1">
      <alignment horizontal="center" vertical="center"/>
    </xf>
    <xf numFmtId="0" fontId="12" fillId="0" borderId="0" xfId="0" applyFont="1"/>
    <xf numFmtId="0" fontId="0" fillId="0" borderId="0" xfId="0" applyFont="1" applyFill="1" applyBorder="1" applyAlignment="1"/>
    <xf numFmtId="0" fontId="0" fillId="0" borderId="0" xfId="0" pivotButton="1" applyFont="1" applyFill="1" applyBorder="1" applyAlignment="1"/>
    <xf numFmtId="0" fontId="15" fillId="0" borderId="0" xfId="0" applyFont="1"/>
    <xf numFmtId="0" fontId="0" fillId="3" borderId="0" xfId="0" applyFont="1" applyFill="1" applyBorder="1" applyAlignment="1">
      <alignment vertical="center"/>
    </xf>
    <xf numFmtId="0" fontId="0" fillId="3" borderId="0" xfId="0" applyNumberFormat="1" applyFont="1" applyFill="1" applyBorder="1" applyAlignment="1">
      <alignment vertical="center"/>
    </xf>
    <xf numFmtId="0" fontId="16" fillId="0" borderId="0" xfId="0" applyFont="1"/>
    <xf numFmtId="0" fontId="6" fillId="0" borderId="0" xfId="0" applyFont="1" applyAlignment="1">
      <alignment horizontal="left"/>
    </xf>
    <xf numFmtId="0" fontId="0" fillId="4" borderId="2" xfId="0" applyFill="1" applyBorder="1" applyAlignment="1">
      <alignment vertical="center"/>
    </xf>
    <xf numFmtId="0" fontId="0" fillId="4" borderId="2" xfId="0" applyNumberFormat="1" applyFill="1" applyBorder="1" applyAlignment="1">
      <alignment vertical="center"/>
    </xf>
    <xf numFmtId="0" fontId="0" fillId="4" borderId="2" xfId="0" applyFill="1" applyBorder="1"/>
    <xf numFmtId="0" fontId="6" fillId="4" borderId="2" xfId="0" applyFont="1" applyFill="1" applyBorder="1" applyAlignment="1">
      <alignment vertical="center"/>
    </xf>
    <xf numFmtId="0" fontId="1" fillId="4" borderId="2" xfId="0" applyFont="1" applyFill="1" applyBorder="1" applyAlignment="1"/>
    <xf numFmtId="0" fontId="1" fillId="4" borderId="2" xfId="0" applyNumberFormat="1" applyFont="1" applyFill="1" applyBorder="1" applyAlignment="1"/>
    <xf numFmtId="0" fontId="1" fillId="4" borderId="2" xfId="0" applyFont="1" applyFill="1" applyBorder="1"/>
    <xf numFmtId="0" fontId="0" fillId="5" borderId="2" xfId="0" applyFill="1" applyBorder="1"/>
    <xf numFmtId="0" fontId="6" fillId="5" borderId="2" xfId="0" applyFont="1" applyFill="1" applyBorder="1" applyAlignment="1">
      <alignment vertical="center"/>
    </xf>
    <xf numFmtId="0" fontId="1" fillId="5" borderId="2" xfId="0" applyFont="1" applyFill="1" applyBorder="1"/>
    <xf numFmtId="0" fontId="1" fillId="4" borderId="2" xfId="0" applyFont="1" applyFill="1" applyBorder="1" applyAlignment="1">
      <alignment horizontal="center"/>
    </xf>
    <xf numFmtId="0" fontId="0" fillId="4" borderId="2" xfId="0" applyFill="1" applyBorder="1" applyAlignment="1">
      <alignment horizontal="center"/>
    </xf>
    <xf numFmtId="0" fontId="0" fillId="4" borderId="2" xfId="0" quotePrefix="1" applyFill="1" applyBorder="1" applyAlignment="1">
      <alignment horizontal="center"/>
    </xf>
    <xf numFmtId="49" fontId="0" fillId="5" borderId="2" xfId="0" applyNumberFormat="1" applyFill="1" applyBorder="1"/>
    <xf numFmtId="0" fontId="1" fillId="5" borderId="2" xfId="0" applyFont="1" applyFill="1" applyBorder="1" applyAlignment="1">
      <alignment horizontal="center"/>
    </xf>
    <xf numFmtId="0" fontId="0" fillId="5" borderId="2" xfId="0" applyFill="1" applyBorder="1" applyAlignment="1">
      <alignment horizontal="center"/>
    </xf>
    <xf numFmtId="0" fontId="0" fillId="5" borderId="2" xfId="0" quotePrefix="1" applyFill="1" applyBorder="1" applyAlignment="1">
      <alignment horizontal="center"/>
    </xf>
    <xf numFmtId="49" fontId="0" fillId="5" borderId="2" xfId="0" applyNumberFormat="1" applyFill="1" applyBorder="1" applyAlignment="1">
      <alignment horizontal="center"/>
    </xf>
    <xf numFmtId="0" fontId="8" fillId="0" borderId="3" xfId="0" applyFont="1" applyBorder="1" applyAlignment="1">
      <alignment horizontal="center" vertical="center"/>
    </xf>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164" fontId="7" fillId="0" borderId="3" xfId="0" applyNumberFormat="1" applyFont="1" applyBorder="1" applyAlignment="1">
      <alignment vertical="center"/>
    </xf>
    <xf numFmtId="0" fontId="8" fillId="0" borderId="3" xfId="0" applyFont="1" applyBorder="1" applyAlignment="1">
      <alignment horizontal="right" vertical="center"/>
    </xf>
    <xf numFmtId="164" fontId="8" fillId="0" borderId="3" xfId="0" applyNumberFormat="1" applyFont="1" applyBorder="1" applyAlignment="1">
      <alignment vertical="center"/>
    </xf>
    <xf numFmtId="0" fontId="0" fillId="3" borderId="0" xfId="0" applyFont="1" applyFill="1" applyBorder="1" applyAlignment="1">
      <alignment horizontal="center" vertical="center"/>
    </xf>
    <xf numFmtId="0" fontId="15" fillId="6" borderId="7" xfId="0" applyFont="1" applyFill="1" applyBorder="1" applyAlignment="1">
      <alignment vertical="center"/>
    </xf>
    <xf numFmtId="0" fontId="15" fillId="5" borderId="8" xfId="0" applyFont="1" applyFill="1" applyBorder="1" applyAlignment="1">
      <alignment vertical="center"/>
    </xf>
    <xf numFmtId="0" fontId="15" fillId="5" borderId="2" xfId="0" applyFont="1" applyFill="1" applyBorder="1" applyAlignment="1">
      <alignment vertical="center"/>
    </xf>
    <xf numFmtId="0" fontId="15" fillId="5" borderId="9" xfId="0" applyFont="1" applyFill="1" applyBorder="1" applyAlignment="1">
      <alignment vertical="center"/>
    </xf>
    <xf numFmtId="0" fontId="15" fillId="5" borderId="10" xfId="0" applyFont="1" applyFill="1" applyBorder="1" applyAlignment="1">
      <alignment vertical="center"/>
    </xf>
    <xf numFmtId="0" fontId="15" fillId="5" borderId="11" xfId="0" applyFont="1" applyFill="1" applyBorder="1" applyAlignment="1">
      <alignment vertical="center"/>
    </xf>
    <xf numFmtId="0" fontId="15" fillId="6" borderId="12" xfId="0" applyFont="1" applyFill="1" applyBorder="1" applyAlignment="1">
      <alignment vertical="center"/>
    </xf>
    <xf numFmtId="0" fontId="1" fillId="6" borderId="3" xfId="0" applyFont="1" applyFill="1" applyBorder="1" applyAlignment="1">
      <alignment vertical="center"/>
    </xf>
    <xf numFmtId="0" fontId="15" fillId="5" borderId="13" xfId="0" applyFont="1" applyFill="1" applyBorder="1" applyAlignment="1">
      <alignment vertical="center"/>
    </xf>
    <xf numFmtId="0" fontId="15" fillId="5" borderId="14" xfId="0" applyFont="1" applyFill="1" applyBorder="1" applyAlignment="1">
      <alignment vertical="center"/>
    </xf>
    <xf numFmtId="0" fontId="15" fillId="5" borderId="15" xfId="0" applyFont="1" applyFill="1" applyBorder="1" applyAlignment="1">
      <alignment vertical="center"/>
    </xf>
    <xf numFmtId="0" fontId="1" fillId="5" borderId="16" xfId="0" applyFont="1" applyFill="1" applyBorder="1" applyAlignment="1">
      <alignment vertical="center"/>
    </xf>
    <xf numFmtId="0" fontId="1" fillId="5" borderId="17" xfId="0" applyFont="1" applyFill="1" applyBorder="1" applyAlignment="1">
      <alignment vertical="center"/>
    </xf>
    <xf numFmtId="0" fontId="1" fillId="5" borderId="18" xfId="0" applyFont="1" applyFill="1" applyBorder="1" applyAlignment="1">
      <alignment vertical="center"/>
    </xf>
    <xf numFmtId="0" fontId="20" fillId="0" borderId="0" xfId="0" applyFont="1" applyBorder="1"/>
    <xf numFmtId="0" fontId="15" fillId="3" borderId="19" xfId="0" applyFont="1" applyFill="1" applyBorder="1" applyAlignment="1">
      <alignment vertical="center"/>
    </xf>
    <xf numFmtId="0" fontId="15" fillId="3" borderId="0" xfId="0" applyFont="1" applyFill="1" applyBorder="1" applyAlignment="1">
      <alignment vertical="center"/>
    </xf>
    <xf numFmtId="0" fontId="15" fillId="3" borderId="0" xfId="0" applyFont="1" applyFill="1" applyBorder="1" applyAlignment="1">
      <alignment horizontal="left" vertical="center"/>
    </xf>
    <xf numFmtId="0" fontId="15" fillId="3" borderId="20" xfId="0" applyFont="1" applyFill="1" applyBorder="1" applyAlignment="1">
      <alignment vertical="center"/>
    </xf>
    <xf numFmtId="0" fontId="1" fillId="4" borderId="16" xfId="0" applyFont="1" applyFill="1" applyBorder="1" applyAlignment="1">
      <alignment vertical="center"/>
    </xf>
    <xf numFmtId="0" fontId="1" fillId="4" borderId="18" xfId="0" applyFont="1" applyFill="1" applyBorder="1" applyAlignment="1">
      <alignment vertical="center"/>
    </xf>
    <xf numFmtId="0" fontId="15" fillId="4" borderId="13" xfId="0" applyFont="1" applyFill="1" applyBorder="1" applyAlignment="1">
      <alignment vertical="center"/>
    </xf>
    <xf numFmtId="0" fontId="15" fillId="4" borderId="15" xfId="0" applyFont="1" applyFill="1" applyBorder="1" applyAlignment="1">
      <alignment vertical="center"/>
    </xf>
    <xf numFmtId="0" fontId="15" fillId="4" borderId="8" xfId="0" applyFont="1" applyFill="1" applyBorder="1" applyAlignment="1">
      <alignment vertical="center"/>
    </xf>
    <xf numFmtId="0" fontId="15" fillId="4" borderId="9" xfId="0" applyFont="1" applyFill="1" applyBorder="1" applyAlignment="1">
      <alignment vertical="center"/>
    </xf>
    <xf numFmtId="0" fontId="15" fillId="4" borderId="21" xfId="0" applyFont="1" applyFill="1" applyBorder="1" applyAlignment="1">
      <alignment vertical="center"/>
    </xf>
    <xf numFmtId="0" fontId="8" fillId="0" borderId="22" xfId="0" applyFont="1" applyBorder="1" applyAlignment="1">
      <alignment vertical="center"/>
    </xf>
    <xf numFmtId="0" fontId="8" fillId="0" borderId="23" xfId="0" applyFont="1" applyBorder="1" applyAlignment="1">
      <alignment vertical="center"/>
    </xf>
    <xf numFmtId="0" fontId="8" fillId="0" borderId="24" xfId="0" applyFont="1" applyBorder="1" applyAlignment="1">
      <alignment vertical="center"/>
    </xf>
    <xf numFmtId="0" fontId="8" fillId="0" borderId="24" xfId="0" applyFont="1" applyBorder="1" applyAlignment="1">
      <alignment vertical="center" wrapText="1"/>
    </xf>
    <xf numFmtId="0" fontId="15" fillId="0" borderId="22" xfId="0" applyFont="1" applyBorder="1"/>
    <xf numFmtId="0" fontId="15" fillId="0" borderId="23" xfId="0" applyFont="1" applyBorder="1"/>
    <xf numFmtId="0" fontId="15" fillId="0" borderId="24" xfId="0" applyFont="1" applyBorder="1"/>
    <xf numFmtId="0" fontId="8" fillId="0" borderId="25" xfId="0" applyFont="1" applyBorder="1" applyAlignment="1">
      <alignment vertical="center"/>
    </xf>
    <xf numFmtId="0" fontId="8" fillId="0" borderId="26" xfId="0" applyFont="1" applyBorder="1" applyAlignment="1">
      <alignment vertical="center"/>
    </xf>
    <xf numFmtId="0" fontId="8" fillId="0" borderId="27" xfId="0" applyFont="1" applyBorder="1" applyAlignment="1">
      <alignment vertical="center"/>
    </xf>
    <xf numFmtId="0" fontId="17" fillId="3" borderId="28" xfId="0" applyFont="1" applyFill="1" applyBorder="1" applyAlignment="1">
      <alignment vertical="center"/>
    </xf>
    <xf numFmtId="0" fontId="17" fillId="3" borderId="29" xfId="0" applyFont="1" applyFill="1" applyBorder="1" applyAlignment="1">
      <alignment vertical="center"/>
    </xf>
    <xf numFmtId="0" fontId="17" fillId="3" borderId="30" xfId="0" applyFont="1" applyFill="1" applyBorder="1" applyAlignment="1">
      <alignment vertical="center"/>
    </xf>
    <xf numFmtId="0" fontId="21" fillId="0" borderId="31" xfId="0" applyFont="1" applyBorder="1" applyAlignment="1">
      <alignment vertical="center" wrapText="1"/>
    </xf>
    <xf numFmtId="0" fontId="21" fillId="0" borderId="32" xfId="0" applyFont="1" applyBorder="1" applyAlignment="1">
      <alignment vertical="center" wrapText="1"/>
    </xf>
    <xf numFmtId="0" fontId="21" fillId="0" borderId="33" xfId="0" applyFont="1" applyBorder="1" applyAlignment="1">
      <alignment vertical="center" wrapText="1"/>
    </xf>
    <xf numFmtId="0" fontId="18" fillId="0" borderId="31" xfId="0" applyFont="1" applyBorder="1" applyAlignment="1" applyProtection="1">
      <alignment vertical="center"/>
      <protection locked="0"/>
    </xf>
    <xf numFmtId="0" fontId="17" fillId="4" borderId="32" xfId="0" applyFont="1" applyFill="1" applyBorder="1" applyAlignment="1" applyProtection="1">
      <alignment vertical="center"/>
      <protection locked="0"/>
    </xf>
    <xf numFmtId="0" fontId="17" fillId="6" borderId="33" xfId="0" applyFont="1" applyFill="1" applyBorder="1" applyAlignment="1" applyProtection="1">
      <alignment vertical="center"/>
      <protection locked="0"/>
    </xf>
    <xf numFmtId="0" fontId="17" fillId="0" borderId="31" xfId="0" applyFont="1" applyBorder="1" applyAlignment="1" applyProtection="1">
      <alignment vertical="center" wrapText="1"/>
      <protection locked="0"/>
    </xf>
    <xf numFmtId="0" fontId="17" fillId="0" borderId="32" xfId="0" applyFont="1" applyBorder="1" applyAlignment="1" applyProtection="1">
      <alignment vertical="center"/>
      <protection locked="0"/>
    </xf>
    <xf numFmtId="0" fontId="17" fillId="5" borderId="32" xfId="0" applyFont="1" applyFill="1" applyBorder="1" applyAlignment="1" applyProtection="1">
      <alignment vertical="center"/>
      <protection locked="0"/>
    </xf>
    <xf numFmtId="0" fontId="22" fillId="0" borderId="0" xfId="0" applyFont="1" applyAlignment="1">
      <alignment horizontal="right" vertical="center"/>
    </xf>
    <xf numFmtId="0" fontId="15" fillId="0" borderId="0" xfId="0" applyFont="1" applyBorder="1"/>
    <xf numFmtId="0" fontId="15" fillId="0" borderId="3" xfId="0" applyFont="1" applyBorder="1"/>
    <xf numFmtId="49" fontId="8" fillId="0" borderId="3" xfId="0" applyNumberFormat="1" applyFont="1" applyBorder="1" applyAlignment="1" applyProtection="1">
      <alignment vertical="center"/>
      <protection locked="0"/>
    </xf>
    <xf numFmtId="49" fontId="7" fillId="0" borderId="3" xfId="0" applyNumberFormat="1" applyFont="1" applyBorder="1" applyAlignment="1" applyProtection="1">
      <alignment vertical="center"/>
      <protection locked="0"/>
    </xf>
    <xf numFmtId="0" fontId="15" fillId="0" borderId="34" xfId="0" applyFont="1" applyBorder="1" applyAlignment="1">
      <alignment vertical="center"/>
    </xf>
    <xf numFmtId="0" fontId="15" fillId="0" borderId="0" xfId="0" applyFont="1" applyBorder="1" applyAlignment="1">
      <alignment vertical="center"/>
    </xf>
    <xf numFmtId="0" fontId="1" fillId="3" borderId="35" xfId="0" applyFont="1" applyFill="1" applyBorder="1" applyAlignment="1">
      <alignment vertical="center"/>
    </xf>
    <xf numFmtId="0" fontId="15" fillId="3" borderId="36" xfId="0" applyFont="1" applyFill="1" applyBorder="1" applyAlignment="1">
      <alignment vertical="center"/>
    </xf>
    <xf numFmtId="0" fontId="15" fillId="3" borderId="37" xfId="0" applyFont="1" applyFill="1" applyBorder="1" applyAlignment="1">
      <alignment vertical="center"/>
    </xf>
    <xf numFmtId="0" fontId="0" fillId="3" borderId="38" xfId="0" applyFill="1" applyBorder="1" applyAlignment="1">
      <alignment vertical="center"/>
    </xf>
    <xf numFmtId="0" fontId="0" fillId="3" borderId="19" xfId="0" applyFill="1" applyBorder="1" applyAlignment="1">
      <alignment vertical="center"/>
    </xf>
    <xf numFmtId="0" fontId="15" fillId="3" borderId="39" xfId="0" applyFont="1" applyFill="1" applyBorder="1" applyAlignment="1">
      <alignment vertical="center"/>
    </xf>
    <xf numFmtId="0" fontId="15" fillId="3" borderId="40" xfId="0" applyFont="1" applyFill="1" applyBorder="1" applyAlignment="1">
      <alignment vertical="center"/>
    </xf>
    <xf numFmtId="0" fontId="15" fillId="3" borderId="41" xfId="0" applyFont="1" applyFill="1" applyBorder="1" applyAlignment="1">
      <alignment vertical="center"/>
    </xf>
    <xf numFmtId="0" fontId="15" fillId="3" borderId="38" xfId="0" applyFont="1" applyFill="1" applyBorder="1" applyAlignment="1">
      <alignment vertical="center"/>
    </xf>
    <xf numFmtId="0" fontId="15" fillId="3" borderId="42" xfId="0" applyFont="1" applyFill="1" applyBorder="1" applyAlignment="1">
      <alignment vertical="center"/>
    </xf>
    <xf numFmtId="0" fontId="15" fillId="3" borderId="43" xfId="0" applyFont="1" applyFill="1" applyBorder="1" applyAlignment="1">
      <alignment vertical="center"/>
    </xf>
    <xf numFmtId="0" fontId="0" fillId="0" borderId="0" xfId="0" applyBorder="1"/>
    <xf numFmtId="0" fontId="1" fillId="0" borderId="0" xfId="0" applyFont="1" applyBorder="1"/>
    <xf numFmtId="2" fontId="0" fillId="0" borderId="0" xfId="0" applyNumberFormat="1" applyBorder="1"/>
    <xf numFmtId="0" fontId="24" fillId="0" borderId="0" xfId="0" applyFont="1" applyBorder="1" applyAlignment="1">
      <alignment horizontal="right"/>
    </xf>
    <xf numFmtId="0" fontId="24" fillId="0" borderId="0" xfId="0" quotePrefix="1" applyFont="1" applyBorder="1" applyAlignment="1">
      <alignment horizontal="right"/>
    </xf>
    <xf numFmtId="0" fontId="17" fillId="0" borderId="0" xfId="0" applyFont="1" applyBorder="1"/>
    <xf numFmtId="0" fontId="0" fillId="4" borderId="0" xfId="0" applyFill="1" applyBorder="1"/>
    <xf numFmtId="0" fontId="10" fillId="0" borderId="0" xfId="0" applyFont="1" applyBorder="1" applyAlignment="1">
      <alignment horizontal="center" vertical="center"/>
    </xf>
    <xf numFmtId="0" fontId="7" fillId="0" borderId="0" xfId="0" applyFont="1" applyBorder="1"/>
    <xf numFmtId="0" fontId="8" fillId="0" borderId="0" xfId="0" applyFont="1" applyBorder="1"/>
    <xf numFmtId="0" fontId="8" fillId="0" borderId="44" xfId="0" applyFont="1" applyBorder="1" applyAlignment="1">
      <alignment horizontal="left" vertical="center"/>
    </xf>
    <xf numFmtId="0" fontId="8" fillId="0" borderId="45" xfId="0" applyFont="1" applyBorder="1" applyAlignment="1">
      <alignment horizontal="right"/>
    </xf>
    <xf numFmtId="0" fontId="8" fillId="0" borderId="46" xfId="0" applyFont="1" applyBorder="1" applyAlignment="1">
      <alignment horizontal="right"/>
    </xf>
    <xf numFmtId="0" fontId="8" fillId="0" borderId="47" xfId="0" applyFont="1" applyBorder="1" applyAlignment="1">
      <alignment horizontal="right"/>
    </xf>
    <xf numFmtId="0" fontId="0" fillId="0" borderId="48" xfId="0" applyBorder="1"/>
    <xf numFmtId="0" fontId="0" fillId="0" borderId="49" xfId="0" applyBorder="1"/>
    <xf numFmtId="0" fontId="8" fillId="0" borderId="50" xfId="0" applyFont="1" applyBorder="1" applyAlignment="1">
      <alignment horizontal="right"/>
    </xf>
    <xf numFmtId="0" fontId="0" fillId="0" borderId="0" xfId="0" applyBorder="1" applyAlignment="1">
      <alignment wrapText="1"/>
    </xf>
    <xf numFmtId="0" fontId="15" fillId="4" borderId="11" xfId="0" applyFont="1" applyFill="1" applyBorder="1" applyAlignment="1">
      <alignment vertical="center"/>
    </xf>
    <xf numFmtId="0" fontId="0" fillId="0" borderId="51" xfId="0" applyBorder="1"/>
    <xf numFmtId="0" fontId="0" fillId="0" borderId="34" xfId="0" applyBorder="1"/>
    <xf numFmtId="0" fontId="0" fillId="0" borderId="4" xfId="0" applyBorder="1" applyAlignment="1">
      <alignment vertical="center"/>
    </xf>
    <xf numFmtId="0" fontId="8" fillId="0" borderId="52" xfId="0" applyFont="1" applyBorder="1" applyAlignment="1">
      <alignment horizontal="left" vertical="center" indent="1"/>
    </xf>
    <xf numFmtId="0" fontId="0" fillId="0" borderId="53" xfId="0" applyBorder="1" applyAlignment="1">
      <alignment vertical="center"/>
    </xf>
    <xf numFmtId="0" fontId="0" fillId="0" borderId="54" xfId="0" applyBorder="1" applyAlignment="1">
      <alignment vertical="center"/>
    </xf>
    <xf numFmtId="0" fontId="0" fillId="0" borderId="5" xfId="0" applyBorder="1" applyAlignment="1">
      <alignment vertical="center"/>
    </xf>
    <xf numFmtId="0" fontId="0" fillId="0" borderId="4" xfId="0" applyBorder="1"/>
    <xf numFmtId="0" fontId="0" fillId="0" borderId="5" xfId="0" applyBorder="1"/>
    <xf numFmtId="0" fontId="0" fillId="0" borderId="3" xfId="0" applyBorder="1" applyAlignment="1">
      <alignment horizontal="center"/>
    </xf>
    <xf numFmtId="49" fontId="7" fillId="0" borderId="3" xfId="0" applyNumberFormat="1" applyFont="1" applyBorder="1" applyAlignment="1" applyProtection="1">
      <alignment horizontal="center"/>
    </xf>
    <xf numFmtId="0" fontId="0" fillId="0" borderId="0" xfId="0" applyProtection="1">
      <protection locked="0"/>
    </xf>
    <xf numFmtId="0" fontId="0" fillId="0" borderId="0" xfId="0" applyAlignment="1">
      <alignment wrapText="1"/>
    </xf>
    <xf numFmtId="0" fontId="0" fillId="0" borderId="0" xfId="0" applyFill="1"/>
    <xf numFmtId="16" fontId="0" fillId="0" borderId="0" xfId="0" applyNumberFormat="1"/>
    <xf numFmtId="0" fontId="0" fillId="6" borderId="55" xfId="0" applyFill="1" applyBorder="1"/>
    <xf numFmtId="0" fontId="0" fillId="6" borderId="56" xfId="0" applyFill="1" applyBorder="1"/>
    <xf numFmtId="0" fontId="1" fillId="6" borderId="2" xfId="0" applyFont="1" applyFill="1" applyBorder="1" applyAlignment="1">
      <alignment horizontal="center"/>
    </xf>
    <xf numFmtId="0" fontId="1" fillId="6" borderId="2" xfId="0" applyFont="1" applyFill="1" applyBorder="1"/>
    <xf numFmtId="0" fontId="0" fillId="6" borderId="2" xfId="0" applyFill="1" applyBorder="1" applyAlignment="1">
      <alignment horizontal="center"/>
    </xf>
    <xf numFmtId="0" fontId="15" fillId="5" borderId="57" xfId="0" applyFont="1" applyFill="1" applyBorder="1" applyAlignment="1">
      <alignment vertical="center"/>
    </xf>
    <xf numFmtId="0" fontId="15" fillId="5" borderId="58" xfId="0" applyFont="1" applyFill="1" applyBorder="1" applyAlignment="1">
      <alignment vertical="center"/>
    </xf>
    <xf numFmtId="0" fontId="0" fillId="0" borderId="51" xfId="0" applyBorder="1" applyProtection="1"/>
    <xf numFmtId="0" fontId="0" fillId="0" borderId="34" xfId="0" applyBorder="1" applyProtection="1"/>
    <xf numFmtId="0" fontId="0" fillId="0" borderId="0" xfId="0" applyProtection="1"/>
    <xf numFmtId="0" fontId="5" fillId="0" borderId="4" xfId="0" applyFont="1" applyBorder="1" applyAlignment="1" applyProtection="1">
      <alignment vertical="center"/>
      <protection locked="0"/>
    </xf>
    <xf numFmtId="49" fontId="6" fillId="0" borderId="3" xfId="0" applyNumberFormat="1" applyFont="1" applyBorder="1" applyAlignment="1" applyProtection="1">
      <alignment vertical="center"/>
      <protection locked="0"/>
    </xf>
    <xf numFmtId="0" fontId="5" fillId="0" borderId="5" xfId="0" applyFont="1" applyBorder="1" applyAlignment="1" applyProtection="1">
      <alignment vertical="center"/>
      <protection locked="0"/>
    </xf>
    <xf numFmtId="49" fontId="5" fillId="0" borderId="3" xfId="0" applyNumberFormat="1" applyFont="1" applyBorder="1" applyAlignment="1" applyProtection="1">
      <alignment vertical="top"/>
      <protection locked="0"/>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vertical="center"/>
      <protection locked="0"/>
    </xf>
    <xf numFmtId="0" fontId="0" fillId="6" borderId="2" xfId="0" applyFill="1" applyBorder="1"/>
    <xf numFmtId="0" fontId="6" fillId="6" borderId="2" xfId="0" applyFont="1" applyFill="1" applyBorder="1" applyAlignment="1">
      <alignment vertical="center"/>
    </xf>
    <xf numFmtId="49" fontId="0" fillId="6" borderId="2" xfId="0" applyNumberFormat="1" applyFill="1" applyBorder="1"/>
    <xf numFmtId="0" fontId="7" fillId="0" borderId="3" xfId="0" applyNumberFormat="1" applyFont="1" applyBorder="1" applyAlignment="1" applyProtection="1">
      <alignment horizontal="center"/>
    </xf>
    <xf numFmtId="49" fontId="15" fillId="5" borderId="21" xfId="0" applyNumberFormat="1" applyFont="1" applyFill="1" applyBorder="1" applyAlignment="1">
      <alignment vertical="center"/>
    </xf>
    <xf numFmtId="0" fontId="0" fillId="4" borderId="2" xfId="0" applyNumberFormat="1" applyFill="1" applyBorder="1" applyAlignment="1">
      <alignment horizontal="right" vertical="center" indent="1"/>
    </xf>
    <xf numFmtId="0" fontId="2" fillId="4" borderId="2" xfId="0" applyNumberFormat="1" applyFont="1" applyFill="1" applyBorder="1" applyAlignment="1">
      <alignment horizontal="right" vertical="center" indent="1"/>
    </xf>
    <xf numFmtId="0" fontId="0" fillId="5" borderId="2" xfId="0" applyFill="1" applyBorder="1" applyAlignment="1">
      <alignment horizontal="right" indent="1"/>
    </xf>
    <xf numFmtId="0" fontId="0" fillId="6" borderId="2" xfId="0" applyFill="1" applyBorder="1" applyAlignment="1">
      <alignment horizontal="right" indent="1"/>
    </xf>
    <xf numFmtId="0" fontId="0" fillId="4" borderId="2" xfId="0" applyFill="1" applyBorder="1" applyAlignment="1">
      <alignment horizontal="left"/>
    </xf>
    <xf numFmtId="0" fontId="0" fillId="5" borderId="2" xfId="0" applyFill="1" applyBorder="1" applyAlignment="1">
      <alignment horizontal="left"/>
    </xf>
    <xf numFmtId="0" fontId="0" fillId="0" borderId="2" xfId="0" applyBorder="1"/>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right" wrapText="1"/>
    </xf>
    <xf numFmtId="10" fontId="0" fillId="0" borderId="0" xfId="0" applyNumberFormat="1" applyFill="1" applyBorder="1"/>
    <xf numFmtId="0" fontId="0" fillId="0" borderId="38" xfId="0" applyFill="1" applyBorder="1"/>
    <xf numFmtId="0" fontId="0" fillId="0" borderId="19" xfId="0" applyFill="1" applyBorder="1" applyAlignment="1">
      <alignment horizontal="right"/>
    </xf>
    <xf numFmtId="0" fontId="0" fillId="0" borderId="40" xfId="0" applyFill="1" applyBorder="1"/>
    <xf numFmtId="0" fontId="0" fillId="0" borderId="41" xfId="0" applyFill="1" applyBorder="1"/>
    <xf numFmtId="10" fontId="0" fillId="0" borderId="41" xfId="0" applyNumberFormat="1" applyFill="1" applyBorder="1"/>
    <xf numFmtId="0" fontId="0" fillId="0" borderId="42" xfId="0" applyFill="1" applyBorder="1"/>
    <xf numFmtId="0" fontId="0" fillId="0" borderId="20" xfId="0" applyFill="1" applyBorder="1" applyAlignment="1">
      <alignment horizontal="right"/>
    </xf>
    <xf numFmtId="0" fontId="0" fillId="0" borderId="41" xfId="0" applyNumberFormat="1" applyFill="1" applyBorder="1"/>
    <xf numFmtId="10" fontId="0" fillId="0" borderId="41" xfId="0" applyNumberFormat="1" applyFill="1" applyBorder="1" applyAlignment="1">
      <alignment horizontal="right"/>
    </xf>
    <xf numFmtId="10" fontId="0" fillId="0" borderId="43" xfId="0" applyNumberFormat="1" applyFill="1" applyBorder="1" applyAlignment="1">
      <alignment horizontal="right"/>
    </xf>
    <xf numFmtId="0" fontId="0" fillId="0" borderId="20" xfId="0" applyNumberFormat="1" applyFill="1" applyBorder="1" applyAlignment="1"/>
    <xf numFmtId="0" fontId="0" fillId="7" borderId="0" xfId="0" applyFill="1" applyBorder="1"/>
    <xf numFmtId="0" fontId="0" fillId="8" borderId="0" xfId="0" applyFill="1" applyBorder="1"/>
    <xf numFmtId="0" fontId="1" fillId="0" borderId="19" xfId="0" applyFont="1" applyFill="1" applyBorder="1" applyAlignment="1">
      <alignment horizontal="center"/>
    </xf>
    <xf numFmtId="0" fontId="1" fillId="0" borderId="39" xfId="0" applyFont="1" applyFill="1" applyBorder="1" applyAlignment="1">
      <alignment horizontal="center"/>
    </xf>
    <xf numFmtId="0" fontId="33" fillId="7" borderId="0" xfId="0" applyFont="1" applyFill="1" applyBorder="1"/>
    <xf numFmtId="0" fontId="33" fillId="8" borderId="0" xfId="0" applyFont="1" applyFill="1" applyBorder="1"/>
    <xf numFmtId="0" fontId="8" fillId="0" borderId="0" xfId="0" applyFont="1" applyBorder="1" applyAlignment="1">
      <alignment horizontal="right"/>
    </xf>
    <xf numFmtId="0" fontId="8" fillId="0" borderId="0" xfId="0" applyFont="1" applyFill="1" applyBorder="1" applyAlignment="1">
      <alignment horizontal="right"/>
    </xf>
    <xf numFmtId="0" fontId="37" fillId="0" borderId="0" xfId="0" applyFont="1" applyBorder="1" applyAlignment="1">
      <alignment horizontal="center" textRotation="90" wrapText="1"/>
    </xf>
    <xf numFmtId="0" fontId="17" fillId="0" borderId="33" xfId="0" applyFont="1" applyFill="1" applyBorder="1" applyAlignment="1" applyProtection="1">
      <alignment vertical="center"/>
      <protection locked="0"/>
    </xf>
    <xf numFmtId="49" fontId="7" fillId="0" borderId="3" xfId="0" applyNumberFormat="1" applyFont="1" applyFill="1" applyBorder="1" applyAlignment="1" applyProtection="1">
      <alignment vertical="center"/>
      <protection locked="0"/>
    </xf>
    <xf numFmtId="49" fontId="7" fillId="0" borderId="59" xfId="0" applyNumberFormat="1" applyFont="1" applyFill="1" applyBorder="1" applyAlignment="1" applyProtection="1">
      <alignment horizontal="left" vertical="center"/>
      <protection locked="0"/>
    </xf>
    <xf numFmtId="0" fontId="15" fillId="0" borderId="0" xfId="0" applyFont="1" applyFill="1" applyBorder="1"/>
    <xf numFmtId="49" fontId="7" fillId="0" borderId="1" xfId="0" applyNumberFormat="1" applyFont="1" applyFill="1" applyBorder="1" applyAlignment="1" applyProtection="1">
      <alignment vertical="center"/>
      <protection locked="0"/>
    </xf>
    <xf numFmtId="49" fontId="7" fillId="0" borderId="59" xfId="0" applyNumberFormat="1" applyFont="1" applyFill="1" applyBorder="1" applyAlignment="1" applyProtection="1">
      <alignment vertical="center"/>
      <protection locked="0"/>
    </xf>
    <xf numFmtId="49" fontId="7" fillId="0" borderId="59" xfId="0" applyNumberFormat="1" applyFont="1" applyFill="1" applyBorder="1" applyAlignment="1" applyProtection="1">
      <alignment horizontal="left" vertical="center" wrapText="1"/>
      <protection locked="0"/>
    </xf>
    <xf numFmtId="0" fontId="5" fillId="0" borderId="0" xfId="0" applyFont="1" applyFill="1" applyAlignment="1">
      <alignment vertical="center"/>
    </xf>
    <xf numFmtId="0" fontId="5" fillId="0" borderId="0" xfId="0" applyFont="1" applyFill="1"/>
    <xf numFmtId="0" fontId="0" fillId="0" borderId="3" xfId="0" applyFill="1" applyBorder="1" applyAlignment="1" applyProtection="1">
      <alignment horizontal="center"/>
    </xf>
    <xf numFmtId="166" fontId="18" fillId="0" borderId="32" xfId="0" applyNumberFormat="1" applyFont="1" applyBorder="1" applyAlignment="1" applyProtection="1">
      <alignment horizontal="left" vertical="center"/>
      <protection locked="0"/>
    </xf>
    <xf numFmtId="0" fontId="8" fillId="0" borderId="23" xfId="0" applyFont="1" applyFill="1" applyBorder="1" applyAlignment="1">
      <alignment vertical="center"/>
    </xf>
    <xf numFmtId="0" fontId="0" fillId="0" borderId="49" xfId="0" applyFill="1" applyBorder="1"/>
    <xf numFmtId="0" fontId="0" fillId="6" borderId="0" xfId="0" applyFill="1"/>
    <xf numFmtId="0" fontId="39" fillId="0" borderId="0" xfId="0" applyFont="1"/>
    <xf numFmtId="0" fontId="40" fillId="0" borderId="0" xfId="0" applyFont="1"/>
    <xf numFmtId="0" fontId="37" fillId="0" borderId="0" xfId="0" applyFont="1" applyFill="1" applyBorder="1" applyAlignment="1">
      <alignment horizontal="center" textRotation="90" wrapText="1"/>
    </xf>
    <xf numFmtId="0" fontId="0" fillId="6" borderId="60" xfId="0" applyFill="1" applyBorder="1"/>
    <xf numFmtId="0" fontId="0" fillId="0" borderId="48" xfId="0" applyFill="1" applyBorder="1" applyAlignment="1">
      <alignment wrapText="1"/>
    </xf>
    <xf numFmtId="0" fontId="41" fillId="0" borderId="48" xfId="0" applyFont="1" applyFill="1" applyBorder="1" applyAlignment="1">
      <alignment horizontal="center" wrapText="1"/>
    </xf>
    <xf numFmtId="0" fontId="41" fillId="0" borderId="49" xfId="0" applyFont="1" applyFill="1" applyBorder="1" applyAlignment="1">
      <alignment horizontal="center"/>
    </xf>
    <xf numFmtId="0" fontId="17" fillId="0" borderId="32" xfId="0" applyFont="1" applyFill="1" applyBorder="1" applyAlignment="1" applyProtection="1">
      <alignment vertical="center" wrapText="1"/>
      <protection locked="0"/>
    </xf>
    <xf numFmtId="0" fontId="1" fillId="0" borderId="0" xfId="0" applyFont="1" applyFill="1" applyBorder="1"/>
    <xf numFmtId="0" fontId="0" fillId="9" borderId="0" xfId="0" applyFont="1" applyFill="1" applyBorder="1" applyAlignment="1">
      <alignment vertical="center"/>
    </xf>
    <xf numFmtId="0" fontId="0" fillId="9" borderId="0" xfId="0" applyNumberFormat="1" applyFont="1" applyFill="1" applyBorder="1" applyAlignment="1">
      <alignment vertical="center"/>
    </xf>
    <xf numFmtId="0" fontId="0" fillId="9" borderId="0" xfId="0" applyFont="1" applyFill="1" applyBorder="1" applyAlignment="1">
      <alignment horizontal="center" vertical="center"/>
    </xf>
    <xf numFmtId="0" fontId="0" fillId="0" borderId="0" xfId="0" applyFill="1" applyBorder="1" applyAlignment="1">
      <alignment wrapText="1"/>
    </xf>
    <xf numFmtId="0" fontId="24" fillId="0" borderId="0" xfId="0" applyFont="1" applyFill="1" applyBorder="1" applyAlignment="1">
      <alignment horizontal="right"/>
    </xf>
    <xf numFmtId="0" fontId="0" fillId="10" borderId="56" xfId="0" applyFill="1" applyBorder="1"/>
    <xf numFmtId="0" fontId="43" fillId="0" borderId="0" xfId="0" pivotButton="1" applyFont="1" applyFill="1" applyBorder="1" applyAlignment="1">
      <alignment vertical="center"/>
    </xf>
    <xf numFmtId="0" fontId="43" fillId="0" borderId="0" xfId="0" applyFont="1" applyFill="1" applyBorder="1" applyAlignment="1">
      <alignment vertical="center"/>
    </xf>
    <xf numFmtId="0" fontId="44" fillId="14" borderId="0" xfId="0" applyFont="1" applyFill="1" applyBorder="1" applyAlignment="1">
      <alignment vertical="center"/>
    </xf>
    <xf numFmtId="0" fontId="44" fillId="14" borderId="0" xfId="0" applyNumberFormat="1" applyFont="1" applyFill="1" applyBorder="1" applyAlignment="1">
      <alignment vertical="center"/>
    </xf>
    <xf numFmtId="0" fontId="44" fillId="14" borderId="0" xfId="0" applyNumberFormat="1" applyFont="1" applyFill="1" applyBorder="1" applyAlignment="1">
      <alignment horizontal="center" vertical="center"/>
    </xf>
    <xf numFmtId="0" fontId="42" fillId="3" borderId="0" xfId="0" applyFont="1" applyFill="1" applyBorder="1" applyAlignment="1">
      <alignment vertical="center"/>
    </xf>
    <xf numFmtId="0" fontId="42" fillId="3" borderId="0" xfId="0" applyNumberFormat="1" applyFont="1" applyFill="1" applyBorder="1" applyAlignment="1">
      <alignment horizontal="center" vertical="center"/>
    </xf>
    <xf numFmtId="0" fontId="42" fillId="9" borderId="0" xfId="0" applyFont="1" applyFill="1" applyBorder="1" applyAlignment="1">
      <alignment vertical="center"/>
    </xf>
    <xf numFmtId="0" fontId="42" fillId="9" borderId="0" xfId="0" applyNumberFormat="1" applyFont="1" applyFill="1" applyBorder="1" applyAlignment="1">
      <alignment horizontal="center" vertical="center"/>
    </xf>
    <xf numFmtId="0" fontId="15" fillId="3" borderId="0" xfId="0" applyFont="1" applyFill="1" applyAlignment="1">
      <alignment vertical="center" wrapText="1"/>
    </xf>
    <xf numFmtId="0" fontId="15" fillId="9" borderId="0" xfId="0" applyFont="1" applyFill="1" applyAlignment="1">
      <alignment vertical="center" wrapText="1"/>
    </xf>
    <xf numFmtId="0" fontId="42" fillId="9" borderId="0" xfId="0" applyFont="1" applyFill="1" applyBorder="1" applyAlignment="1">
      <alignment horizontal="center" vertical="center"/>
    </xf>
    <xf numFmtId="0" fontId="42" fillId="3" borderId="0" xfId="0" applyFont="1" applyFill="1" applyBorder="1" applyAlignment="1">
      <alignment horizontal="center" vertical="center"/>
    </xf>
    <xf numFmtId="0" fontId="43" fillId="3" borderId="0" xfId="0" applyFont="1" applyFill="1" applyBorder="1" applyAlignment="1">
      <alignment vertical="center"/>
    </xf>
    <xf numFmtId="0" fontId="44" fillId="13" borderId="0" xfId="0" applyFont="1" applyFill="1" applyBorder="1" applyAlignment="1">
      <alignment vertical="center"/>
    </xf>
    <xf numFmtId="0" fontId="44" fillId="13" borderId="0" xfId="0" applyNumberFormat="1" applyFont="1" applyFill="1" applyBorder="1" applyAlignment="1">
      <alignment vertical="center"/>
    </xf>
    <xf numFmtId="0" fontId="0" fillId="0" borderId="80" xfId="0" applyBorder="1"/>
    <xf numFmtId="0" fontId="0" fillId="0" borderId="81" xfId="0" pivotButton="1" applyBorder="1"/>
    <xf numFmtId="0" fontId="0" fillId="0" borderId="82" xfId="0" applyBorder="1"/>
    <xf numFmtId="0" fontId="0" fillId="0" borderId="83" xfId="0" applyBorder="1"/>
    <xf numFmtId="0" fontId="0" fillId="0" borderId="81" xfId="0" applyBorder="1"/>
    <xf numFmtId="0" fontId="0" fillId="0" borderId="85" xfId="0" applyBorder="1"/>
    <xf numFmtId="0" fontId="0" fillId="0" borderId="81" xfId="0" applyNumberFormat="1" applyBorder="1"/>
    <xf numFmtId="0" fontId="0" fillId="0" borderId="84" xfId="0" applyNumberFormat="1" applyBorder="1"/>
    <xf numFmtId="0" fontId="0" fillId="0" borderId="85" xfId="0" applyNumberFormat="1" applyBorder="1"/>
    <xf numFmtId="0" fontId="0" fillId="0" borderId="86" xfId="0" applyBorder="1"/>
    <xf numFmtId="0" fontId="0" fillId="0" borderId="86" xfId="0" applyNumberFormat="1" applyBorder="1"/>
    <xf numFmtId="0" fontId="0" fillId="0" borderId="87" xfId="0" applyNumberFormat="1" applyBorder="1"/>
    <xf numFmtId="0" fontId="0" fillId="0" borderId="88" xfId="0" applyBorder="1"/>
    <xf numFmtId="0" fontId="0" fillId="0" borderId="90" xfId="0" applyNumberFormat="1" applyBorder="1"/>
    <xf numFmtId="0" fontId="1" fillId="0" borderId="85" xfId="0" applyFont="1" applyBorder="1"/>
    <xf numFmtId="0" fontId="1" fillId="0" borderId="85" xfId="0" applyNumberFormat="1" applyFont="1" applyBorder="1"/>
    <xf numFmtId="0" fontId="1" fillId="0" borderId="87" xfId="0" applyNumberFormat="1" applyFont="1" applyBorder="1"/>
    <xf numFmtId="0" fontId="1" fillId="0" borderId="90" xfId="0" applyNumberFormat="1" applyFont="1" applyBorder="1"/>
    <xf numFmtId="0" fontId="1" fillId="0" borderId="88" xfId="0" applyFont="1" applyBorder="1"/>
    <xf numFmtId="0" fontId="1" fillId="0" borderId="88" xfId="0" applyNumberFormat="1" applyFont="1" applyBorder="1"/>
    <xf numFmtId="0" fontId="1" fillId="0" borderId="89" xfId="0" applyNumberFormat="1" applyFont="1" applyBorder="1"/>
    <xf numFmtId="0" fontId="0" fillId="0" borderId="81" xfId="0" applyBorder="1" applyAlignment="1">
      <alignment textRotation="90"/>
    </xf>
    <xf numFmtId="0" fontId="0" fillId="0" borderId="84" xfId="0" applyBorder="1" applyAlignment="1">
      <alignment textRotation="90"/>
    </xf>
    <xf numFmtId="0" fontId="0" fillId="0" borderId="86" xfId="0" applyFill="1" applyBorder="1"/>
    <xf numFmtId="0" fontId="0" fillId="0" borderId="90" xfId="0" pivotButton="1" applyBorder="1"/>
    <xf numFmtId="0" fontId="0" fillId="0" borderId="90" xfId="0" applyBorder="1"/>
    <xf numFmtId="49" fontId="10" fillId="0" borderId="61" xfId="0" applyNumberFormat="1" applyFont="1" applyBorder="1" applyAlignment="1" applyProtection="1">
      <alignment horizontal="left" vertical="center"/>
      <protection locked="0"/>
    </xf>
    <xf numFmtId="49" fontId="10" fillId="0" borderId="62" xfId="0" applyNumberFormat="1" applyFont="1" applyBorder="1" applyAlignment="1" applyProtection="1">
      <alignment horizontal="left" vertical="center"/>
      <protection locked="0"/>
    </xf>
    <xf numFmtId="49" fontId="10" fillId="0" borderId="63" xfId="0" applyNumberFormat="1" applyFont="1" applyBorder="1" applyAlignment="1" applyProtection="1">
      <alignment horizontal="left" vertical="center"/>
      <protection locked="0"/>
    </xf>
    <xf numFmtId="0" fontId="26" fillId="0" borderId="1" xfId="0" applyFont="1" applyBorder="1" applyAlignment="1">
      <alignment horizontal="center" vertical="center"/>
    </xf>
    <xf numFmtId="0" fontId="26" fillId="0" borderId="59" xfId="0" applyFont="1" applyBorder="1" applyAlignment="1">
      <alignment horizontal="center" vertical="center"/>
    </xf>
    <xf numFmtId="0" fontId="26" fillId="0" borderId="64" xfId="0" applyFont="1" applyBorder="1" applyAlignment="1">
      <alignment horizontal="center" vertical="center"/>
    </xf>
    <xf numFmtId="0" fontId="0" fillId="0" borderId="4" xfId="0" applyBorder="1" applyAlignment="1"/>
    <xf numFmtId="0" fontId="0" fillId="0" borderId="0" xfId="0" applyBorder="1" applyAlignment="1"/>
    <xf numFmtId="0" fontId="0" fillId="0" borderId="5" xfId="0" applyBorder="1" applyAlignment="1"/>
    <xf numFmtId="0" fontId="0" fillId="0" borderId="51" xfId="0" applyBorder="1" applyAlignment="1"/>
    <xf numFmtId="0" fontId="0" fillId="0" borderId="34" xfId="0" applyBorder="1" applyAlignment="1"/>
    <xf numFmtId="0" fontId="0" fillId="0" borderId="65" xfId="0" applyBorder="1" applyAlignment="1"/>
    <xf numFmtId="0" fontId="0" fillId="0" borderId="0" xfId="0" applyBorder="1" applyAlignment="1">
      <alignment horizontal="left" vertical="center"/>
    </xf>
    <xf numFmtId="0" fontId="0" fillId="0" borderId="5" xfId="0" applyBorder="1" applyAlignment="1">
      <alignment horizontal="left" vertical="center"/>
    </xf>
    <xf numFmtId="0" fontId="25" fillId="0" borderId="51" xfId="0" applyFont="1" applyBorder="1" applyAlignment="1">
      <alignment horizontal="center"/>
    </xf>
    <xf numFmtId="0" fontId="25" fillId="0" borderId="34" xfId="0" applyFont="1" applyBorder="1" applyAlignment="1">
      <alignment horizontal="center"/>
    </xf>
    <xf numFmtId="0" fontId="25" fillId="0" borderId="65" xfId="0" applyFont="1" applyBorder="1" applyAlignment="1">
      <alignment horizontal="center"/>
    </xf>
    <xf numFmtId="0" fontId="5" fillId="0" borderId="1" xfId="0" applyFont="1" applyBorder="1" applyAlignment="1">
      <alignment horizontal="center" vertical="center" wrapText="1"/>
    </xf>
    <xf numFmtId="0" fontId="5" fillId="0" borderId="59" xfId="0" applyFont="1" applyBorder="1" applyAlignment="1">
      <alignment horizontal="center" vertical="center" wrapText="1"/>
    </xf>
    <xf numFmtId="0" fontId="5" fillId="0" borderId="64"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6" xfId="0" applyFont="1" applyBorder="1" applyAlignment="1">
      <alignment horizontal="center" vertical="center" wrapText="1"/>
    </xf>
    <xf numFmtId="0" fontId="5" fillId="0" borderId="6" xfId="0" applyFont="1" applyBorder="1" applyAlignment="1">
      <alignment horizontal="center" vertical="top"/>
    </xf>
    <xf numFmtId="0" fontId="5" fillId="0" borderId="67" xfId="0" applyFont="1" applyBorder="1" applyAlignment="1">
      <alignment horizontal="center" vertical="top"/>
    </xf>
    <xf numFmtId="0" fontId="5" fillId="0" borderId="66" xfId="0" applyFont="1" applyBorder="1" applyAlignment="1">
      <alignment horizontal="center" vertical="top"/>
    </xf>
    <xf numFmtId="0" fontId="27" fillId="0" borderId="4" xfId="0" applyFont="1" applyBorder="1" applyAlignment="1" applyProtection="1">
      <alignment horizontal="center" vertical="center"/>
      <protection locked="0"/>
    </xf>
    <xf numFmtId="0" fontId="27" fillId="0" borderId="0" xfId="0" applyFont="1" applyBorder="1" applyAlignment="1" applyProtection="1">
      <alignment horizontal="center" vertical="center"/>
      <protection locked="0"/>
    </xf>
    <xf numFmtId="0" fontId="27" fillId="0" borderId="5" xfId="0" applyFont="1" applyBorder="1" applyAlignment="1" applyProtection="1">
      <alignment horizontal="center" vertical="center"/>
      <protection locked="0"/>
    </xf>
    <xf numFmtId="0" fontId="28" fillId="0" borderId="4" xfId="0" applyFont="1" applyBorder="1" applyAlignment="1">
      <alignment horizontal="center" vertical="center"/>
    </xf>
    <xf numFmtId="0" fontId="28" fillId="0" borderId="0" xfId="0" applyFont="1" applyBorder="1" applyAlignment="1">
      <alignment horizontal="center" vertical="center"/>
    </xf>
    <xf numFmtId="0" fontId="28" fillId="0" borderId="5" xfId="0" applyFont="1" applyBorder="1" applyAlignment="1">
      <alignment horizontal="center" vertical="center"/>
    </xf>
    <xf numFmtId="0" fontId="29" fillId="0" borderId="0" xfId="0" applyFont="1" applyBorder="1" applyAlignment="1">
      <alignment horizontal="left" vertical="center"/>
    </xf>
    <xf numFmtId="0" fontId="0" fillId="0" borderId="71" xfId="0" applyBorder="1" applyAlignment="1">
      <alignment horizontal="center" vertical="center"/>
    </xf>
    <xf numFmtId="0" fontId="0" fillId="0" borderId="54" xfId="0" applyBorder="1" applyAlignment="1">
      <alignment horizontal="center" vertical="center"/>
    </xf>
    <xf numFmtId="0" fontId="8" fillId="0" borderId="70" xfId="0" applyFont="1" applyBorder="1" applyAlignment="1">
      <alignment horizontal="right" vertical="center"/>
    </xf>
    <xf numFmtId="0" fontId="8" fillId="0" borderId="64" xfId="0" applyFont="1" applyBorder="1" applyAlignment="1">
      <alignment horizontal="right" vertical="center"/>
    </xf>
    <xf numFmtId="0" fontId="10" fillId="0" borderId="0" xfId="0" applyNumberFormat="1" applyFont="1" applyBorder="1" applyAlignment="1" applyProtection="1">
      <alignment horizontal="left" vertical="center"/>
      <protection locked="0"/>
    </xf>
    <xf numFmtId="0" fontId="29" fillId="0" borderId="0" xfId="0" applyFont="1" applyBorder="1" applyAlignment="1">
      <alignment horizontal="left" vertical="center" wrapText="1"/>
    </xf>
    <xf numFmtId="49" fontId="0" fillId="0" borderId="1" xfId="0" applyNumberFormat="1" applyBorder="1" applyAlignment="1" applyProtection="1">
      <alignment horizontal="left" vertical="center" indent="1"/>
    </xf>
    <xf numFmtId="49" fontId="0" fillId="0" borderId="59" xfId="0" applyNumberFormat="1" applyBorder="1" applyAlignment="1" applyProtection="1">
      <alignment horizontal="left" vertical="center" indent="1"/>
    </xf>
    <xf numFmtId="49" fontId="0" fillId="0" borderId="64" xfId="0" applyNumberFormat="1" applyBorder="1" applyAlignment="1" applyProtection="1">
      <alignment horizontal="left" vertical="center" indent="1"/>
    </xf>
    <xf numFmtId="0" fontId="8" fillId="0" borderId="52" xfId="0" applyFont="1" applyBorder="1" applyAlignment="1">
      <alignment horizontal="left" vertical="center" indent="1"/>
    </xf>
    <xf numFmtId="0" fontId="0" fillId="0" borderId="69" xfId="0" applyBorder="1" applyAlignment="1">
      <alignment horizontal="left" vertical="center" indent="1"/>
    </xf>
    <xf numFmtId="49" fontId="30" fillId="0" borderId="1" xfId="0" applyNumberFormat="1" applyFont="1" applyBorder="1" applyAlignment="1" applyProtection="1">
      <alignment horizontal="left" vertical="center" indent="1"/>
      <protection locked="0"/>
    </xf>
    <xf numFmtId="49" fontId="30" fillId="0" borderId="59" xfId="0" applyNumberFormat="1" applyFont="1" applyBorder="1" applyAlignment="1" applyProtection="1">
      <alignment horizontal="left" vertical="center" indent="1"/>
      <protection locked="0"/>
    </xf>
    <xf numFmtId="49" fontId="30" fillId="0" borderId="64" xfId="0" applyNumberFormat="1" applyFont="1" applyBorder="1" applyAlignment="1" applyProtection="1">
      <alignment horizontal="left" vertical="center" indent="1"/>
      <protection locked="0"/>
    </xf>
    <xf numFmtId="0" fontId="0" fillId="0" borderId="53" xfId="0" applyBorder="1" applyAlignment="1">
      <alignment horizontal="left" vertical="center" indent="1"/>
    </xf>
    <xf numFmtId="0" fontId="0" fillId="0" borderId="54" xfId="0" applyBorder="1" applyAlignment="1">
      <alignment horizontal="left" vertical="center" indent="1"/>
    </xf>
    <xf numFmtId="14" fontId="33" fillId="0" borderId="1" xfId="0" applyNumberFormat="1" applyFont="1" applyBorder="1" applyAlignment="1" applyProtection="1">
      <alignment horizontal="left" vertical="center" indent="1"/>
      <protection locked="0"/>
    </xf>
    <xf numFmtId="14" fontId="33" fillId="0" borderId="68" xfId="0" applyNumberFormat="1" applyFont="1" applyBorder="1" applyAlignment="1" applyProtection="1">
      <alignment horizontal="left" vertical="center" indent="1"/>
      <protection locked="0"/>
    </xf>
    <xf numFmtId="0" fontId="10" fillId="0" borderId="0" xfId="0" applyNumberFormat="1" applyFont="1" applyBorder="1" applyAlignment="1" applyProtection="1">
      <alignment horizontal="left" vertical="center" wrapText="1"/>
      <protection locked="0"/>
    </xf>
    <xf numFmtId="14" fontId="36" fillId="0" borderId="61" xfId="0" applyNumberFormat="1" applyFont="1" applyBorder="1" applyAlignment="1" applyProtection="1">
      <alignment vertical="center"/>
      <protection locked="0"/>
    </xf>
    <xf numFmtId="0" fontId="36" fillId="0" borderId="62" xfId="0" applyFont="1" applyBorder="1" applyAlignment="1" applyProtection="1">
      <alignment vertical="center"/>
      <protection locked="0"/>
    </xf>
    <xf numFmtId="0" fontId="0" fillId="0" borderId="62" xfId="0" applyBorder="1" applyAlignment="1">
      <alignment vertical="center"/>
    </xf>
    <xf numFmtId="0" fontId="0" fillId="0" borderId="63" xfId="0" applyBorder="1" applyAlignment="1">
      <alignment vertical="center"/>
    </xf>
    <xf numFmtId="0" fontId="32" fillId="0" borderId="0" xfId="0" applyNumberFormat="1" applyFont="1" applyBorder="1" applyAlignment="1">
      <alignment horizontal="left" vertical="center" wrapText="1"/>
    </xf>
    <xf numFmtId="0" fontId="32" fillId="0" borderId="0" xfId="0" applyNumberFormat="1" applyFont="1" applyBorder="1" applyAlignment="1">
      <alignment horizontal="left" vertical="center"/>
    </xf>
    <xf numFmtId="0" fontId="0" fillId="0" borderId="63" xfId="0" applyBorder="1" applyAlignment="1"/>
    <xf numFmtId="0" fontId="35" fillId="0" borderId="0" xfId="0" applyFont="1" applyAlignment="1" applyProtection="1">
      <alignment vertical="center"/>
    </xf>
    <xf numFmtId="0" fontId="0" fillId="0" borderId="0" xfId="0" applyAlignment="1"/>
    <xf numFmtId="14" fontId="7" fillId="0" borderId="1" xfId="0" applyNumberFormat="1" applyFont="1" applyBorder="1" applyAlignment="1" applyProtection="1">
      <alignment horizontal="left" vertical="center" indent="1"/>
      <protection locked="0"/>
    </xf>
    <xf numFmtId="14" fontId="0" fillId="0" borderId="68" xfId="0" applyNumberFormat="1" applyBorder="1" applyAlignment="1" applyProtection="1">
      <alignment horizontal="left" vertical="center" indent="1"/>
      <protection locked="0"/>
    </xf>
    <xf numFmtId="49" fontId="30" fillId="0" borderId="72" xfId="0" applyNumberFormat="1" applyFont="1" applyBorder="1" applyAlignment="1" applyProtection="1">
      <alignment horizontal="left" vertical="center" indent="1"/>
      <protection locked="0"/>
    </xf>
    <xf numFmtId="49" fontId="30" fillId="0" borderId="73" xfId="0" applyNumberFormat="1" applyFont="1" applyBorder="1" applyAlignment="1" applyProtection="1">
      <alignment horizontal="left" vertical="center" indent="1"/>
      <protection locked="0"/>
    </xf>
    <xf numFmtId="49" fontId="30" fillId="0" borderId="74" xfId="0" applyNumberFormat="1" applyFont="1" applyBorder="1" applyAlignment="1" applyProtection="1">
      <alignment horizontal="left" vertical="center" indent="1"/>
      <protection locked="0"/>
    </xf>
    <xf numFmtId="0" fontId="15" fillId="0" borderId="3" xfId="0" applyFont="1" applyFill="1" applyBorder="1" applyAlignment="1">
      <alignment horizontal="left" wrapText="1"/>
    </xf>
    <xf numFmtId="0" fontId="22" fillId="0" borderId="0" xfId="0" applyFont="1" applyBorder="1" applyAlignment="1">
      <alignment horizontal="left"/>
    </xf>
    <xf numFmtId="0" fontId="0" fillId="0" borderId="6" xfId="0" applyBorder="1" applyAlignment="1"/>
    <xf numFmtId="0" fontId="0" fillId="0" borderId="67" xfId="0" applyBorder="1" applyAlignment="1"/>
    <xf numFmtId="0" fontId="0" fillId="0" borderId="66" xfId="0" applyBorder="1" applyAlignment="1"/>
    <xf numFmtId="14" fontId="33" fillId="0" borderId="72" xfId="0" applyNumberFormat="1" applyFont="1" applyBorder="1" applyAlignment="1" applyProtection="1">
      <alignment horizontal="left" vertical="center" indent="1"/>
      <protection locked="0"/>
    </xf>
    <xf numFmtId="14" fontId="33" fillId="0" borderId="75" xfId="0" applyNumberFormat="1" applyFont="1" applyBorder="1" applyAlignment="1" applyProtection="1">
      <alignment horizontal="left" vertical="center" indent="1"/>
      <protection locked="0"/>
    </xf>
    <xf numFmtId="0" fontId="8" fillId="0" borderId="76" xfId="0" applyFont="1" applyBorder="1" applyAlignment="1">
      <alignment horizontal="right" vertical="center"/>
    </xf>
    <xf numFmtId="0" fontId="8" fillId="0" borderId="74" xfId="0" applyFont="1" applyBorder="1" applyAlignment="1">
      <alignment horizontal="right" vertical="center"/>
    </xf>
    <xf numFmtId="0" fontId="7" fillId="0" borderId="3" xfId="0" applyFont="1" applyBorder="1" applyAlignment="1" applyProtection="1">
      <alignment horizontal="center"/>
    </xf>
    <xf numFmtId="0" fontId="0" fillId="0" borderId="3" xfId="0" applyBorder="1" applyAlignment="1" applyProtection="1">
      <alignment horizontal="center"/>
    </xf>
    <xf numFmtId="49" fontId="7" fillId="0" borderId="3" xfId="0" applyNumberFormat="1" applyFont="1" applyBorder="1" applyAlignment="1" applyProtection="1">
      <alignment horizontal="center"/>
      <protection locked="0"/>
    </xf>
    <xf numFmtId="49" fontId="0" fillId="0" borderId="3" xfId="0" applyNumberFormat="1" applyBorder="1" applyAlignment="1" applyProtection="1">
      <alignment horizontal="center"/>
      <protection locked="0"/>
    </xf>
    <xf numFmtId="0" fontId="0" fillId="0" borderId="3" xfId="0" applyBorder="1" applyAlignment="1">
      <alignment horizontal="center"/>
    </xf>
    <xf numFmtId="49" fontId="7" fillId="0" borderId="3" xfId="0" applyNumberFormat="1" applyFont="1" applyBorder="1" applyAlignment="1" applyProtection="1">
      <alignment horizontal="center"/>
    </xf>
    <xf numFmtId="49" fontId="0" fillId="0" borderId="3" xfId="0" applyNumberFormat="1" applyBorder="1" applyAlignment="1" applyProtection="1">
      <alignment horizontal="center"/>
    </xf>
    <xf numFmtId="14" fontId="7" fillId="0" borderId="3" xfId="0" applyNumberFormat="1" applyFont="1" applyBorder="1" applyAlignment="1" applyProtection="1">
      <alignment horizontal="center"/>
      <protection locked="0"/>
    </xf>
    <xf numFmtId="14" fontId="0" fillId="0" borderId="3" xfId="0" applyNumberFormat="1" applyBorder="1" applyAlignment="1" applyProtection="1">
      <alignment horizontal="center"/>
      <protection locked="0"/>
    </xf>
    <xf numFmtId="0" fontId="26" fillId="0" borderId="0" xfId="0" applyFont="1" applyBorder="1" applyAlignment="1" applyProtection="1">
      <alignment horizontal="left"/>
      <protection locked="0"/>
    </xf>
    <xf numFmtId="0" fontId="0" fillId="0" borderId="0" xfId="0" applyBorder="1" applyAlignment="1" applyProtection="1">
      <alignment horizontal="left"/>
      <protection locked="0"/>
    </xf>
    <xf numFmtId="49" fontId="0" fillId="0" borderId="72" xfId="0" applyNumberFormat="1" applyBorder="1" applyAlignment="1" applyProtection="1">
      <alignment horizontal="left" vertical="center" indent="1"/>
    </xf>
    <xf numFmtId="49" fontId="0" fillId="0" borderId="73" xfId="0" applyNumberFormat="1" applyBorder="1" applyAlignment="1" applyProtection="1">
      <alignment horizontal="left" vertical="center" indent="1"/>
    </xf>
    <xf numFmtId="49" fontId="0" fillId="0" borderId="74" xfId="0" applyNumberFormat="1" applyBorder="1" applyAlignment="1" applyProtection="1">
      <alignment horizontal="left" vertical="center" indent="1"/>
    </xf>
    <xf numFmtId="49" fontId="5" fillId="0" borderId="3" xfId="0" applyNumberFormat="1" applyFont="1" applyBorder="1" applyAlignment="1" applyProtection="1">
      <alignment horizontal="left" vertical="top"/>
      <protection locked="0"/>
    </xf>
    <xf numFmtId="0" fontId="15" fillId="0" borderId="3" xfId="0" applyFont="1" applyFill="1" applyBorder="1" applyAlignment="1" applyProtection="1">
      <alignment horizontal="left" wrapText="1"/>
    </xf>
    <xf numFmtId="0" fontId="0" fillId="0" borderId="3" xfId="0" applyFill="1" applyBorder="1" applyAlignment="1" applyProtection="1">
      <alignment horizontal="center"/>
    </xf>
    <xf numFmtId="14" fontId="7" fillId="0" borderId="3" xfId="0" applyNumberFormat="1" applyFont="1" applyBorder="1" applyAlignment="1" applyProtection="1">
      <alignment horizontal="center"/>
    </xf>
    <xf numFmtId="14" fontId="0" fillId="0" borderId="3" xfId="0" applyNumberFormat="1" applyBorder="1" applyAlignment="1" applyProtection="1">
      <alignment horizontal="center"/>
    </xf>
    <xf numFmtId="0" fontId="7" fillId="0" borderId="3" xfId="0" applyNumberFormat="1" applyFont="1" applyBorder="1" applyAlignment="1" applyProtection="1">
      <alignment horizontal="center"/>
    </xf>
    <xf numFmtId="0" fontId="0" fillId="0" borderId="3" xfId="0" applyNumberFormat="1" applyBorder="1" applyAlignment="1" applyProtection="1">
      <alignment horizontal="center"/>
    </xf>
    <xf numFmtId="0" fontId="0" fillId="0" borderId="1" xfId="0" applyFill="1" applyBorder="1" applyAlignment="1" applyProtection="1">
      <alignment horizontal="center"/>
    </xf>
    <xf numFmtId="0" fontId="0" fillId="0" borderId="59" xfId="0" applyFill="1" applyBorder="1" applyAlignment="1" applyProtection="1">
      <alignment horizontal="center"/>
    </xf>
    <xf numFmtId="0" fontId="0" fillId="0" borderId="64" xfId="0" applyFill="1" applyBorder="1" applyAlignment="1" applyProtection="1">
      <alignment horizontal="center"/>
    </xf>
    <xf numFmtId="0" fontId="26" fillId="0" borderId="1" xfId="0" applyFont="1" applyBorder="1" applyAlignment="1" applyProtection="1">
      <alignment horizontal="center" vertical="center"/>
    </xf>
    <xf numFmtId="0" fontId="26" fillId="0" borderId="59" xfId="0" applyFont="1" applyBorder="1" applyAlignment="1" applyProtection="1">
      <alignment horizontal="center" vertical="center"/>
    </xf>
    <xf numFmtId="0" fontId="26" fillId="0" borderId="64" xfId="0" applyFont="1" applyBorder="1" applyAlignment="1" applyProtection="1">
      <alignment horizontal="center" vertical="center"/>
    </xf>
    <xf numFmtId="0" fontId="25" fillId="0" borderId="51" xfId="0" applyFont="1" applyBorder="1" applyAlignment="1" applyProtection="1">
      <alignment horizontal="center"/>
    </xf>
    <xf numFmtId="0" fontId="25" fillId="0" borderId="34" xfId="0" applyFont="1" applyBorder="1" applyAlignment="1" applyProtection="1">
      <alignment horizontal="center"/>
    </xf>
    <xf numFmtId="0" fontId="25" fillId="0" borderId="65" xfId="0" applyFont="1" applyBorder="1" applyAlignment="1" applyProtection="1">
      <alignment horizontal="center"/>
    </xf>
    <xf numFmtId="0" fontId="5" fillId="0" borderId="6" xfId="0" applyFont="1" applyBorder="1" applyAlignment="1" applyProtection="1">
      <alignment horizontal="center" vertical="top"/>
    </xf>
    <xf numFmtId="0" fontId="5" fillId="0" borderId="67" xfId="0" applyFont="1" applyBorder="1" applyAlignment="1" applyProtection="1">
      <alignment horizontal="center" vertical="top"/>
    </xf>
    <xf numFmtId="0" fontId="5" fillId="0" borderId="66" xfId="0" applyFont="1" applyBorder="1" applyAlignment="1" applyProtection="1">
      <alignment horizontal="center" vertical="top"/>
    </xf>
    <xf numFmtId="0" fontId="5" fillId="0" borderId="1" xfId="0" applyFont="1" applyBorder="1" applyAlignment="1" applyProtection="1">
      <alignment horizontal="center" vertical="center" wrapText="1"/>
    </xf>
    <xf numFmtId="0" fontId="5" fillId="0" borderId="59" xfId="0" applyFont="1" applyBorder="1" applyAlignment="1" applyProtection="1">
      <alignment horizontal="center" vertical="center" wrapText="1"/>
    </xf>
    <xf numFmtId="0" fontId="5" fillId="0" borderId="64" xfId="0" applyFont="1" applyBorder="1" applyAlignment="1" applyProtection="1">
      <alignment horizontal="center" vertical="center" wrapText="1"/>
    </xf>
    <xf numFmtId="0" fontId="5" fillId="0" borderId="51" xfId="0" applyFont="1" applyBorder="1" applyAlignment="1" applyProtection="1">
      <alignment vertical="center"/>
    </xf>
    <xf numFmtId="0" fontId="5" fillId="0" borderId="34" xfId="0" applyFont="1" applyBorder="1" applyAlignment="1" applyProtection="1">
      <alignment vertical="center"/>
    </xf>
    <xf numFmtId="0" fontId="5" fillId="0" borderId="65" xfId="0" applyFont="1" applyBorder="1" applyAlignment="1" applyProtection="1">
      <alignment vertical="center"/>
    </xf>
    <xf numFmtId="0" fontId="31" fillId="0" borderId="4" xfId="0" applyFont="1" applyBorder="1" applyAlignment="1" applyProtection="1">
      <alignment horizontal="left" vertical="center" indent="2"/>
    </xf>
    <xf numFmtId="0" fontId="31" fillId="0" borderId="0" xfId="0" applyFont="1" applyBorder="1" applyAlignment="1" applyProtection="1">
      <alignment horizontal="left" vertical="center" indent="2"/>
    </xf>
    <xf numFmtId="0" fontId="31" fillId="0" borderId="5" xfId="0" applyFont="1" applyBorder="1" applyAlignment="1" applyProtection="1">
      <alignment horizontal="left" vertical="center" indent="2"/>
    </xf>
    <xf numFmtId="49" fontId="6" fillId="0" borderId="3" xfId="0" applyNumberFormat="1" applyFont="1" applyBorder="1" applyAlignment="1" applyProtection="1">
      <alignment horizontal="left" vertical="center"/>
      <protection locked="0"/>
    </xf>
    <xf numFmtId="0" fontId="5" fillId="0" borderId="6" xfId="0" applyFont="1" applyBorder="1" applyAlignment="1" applyProtection="1">
      <alignment horizontal="center" vertical="center" wrapText="1"/>
    </xf>
    <xf numFmtId="0" fontId="5" fillId="0" borderId="66" xfId="0" applyFont="1" applyBorder="1" applyAlignment="1" applyProtection="1">
      <alignment horizontal="center" vertical="center" wrapText="1"/>
    </xf>
    <xf numFmtId="0" fontId="5" fillId="0" borderId="4" xfId="0" applyFont="1" applyBorder="1" applyAlignment="1" applyProtection="1">
      <alignment vertical="center"/>
    </xf>
    <xf numFmtId="0" fontId="5" fillId="0" borderId="0" xfId="0" applyFont="1" applyBorder="1" applyAlignment="1" applyProtection="1">
      <alignment vertical="center"/>
    </xf>
    <xf numFmtId="0" fontId="5" fillId="0" borderId="5" xfId="0" applyFont="1" applyBorder="1" applyAlignment="1" applyProtection="1">
      <alignment vertical="center"/>
    </xf>
    <xf numFmtId="49" fontId="5" fillId="0" borderId="3" xfId="0" applyNumberFormat="1" applyFont="1" applyFill="1" applyBorder="1" applyAlignment="1" applyProtection="1">
      <alignment horizontal="left" vertical="top"/>
      <protection locked="0"/>
    </xf>
    <xf numFmtId="49" fontId="7" fillId="0" borderId="1" xfId="0" applyNumberFormat="1" applyFont="1" applyFill="1" applyBorder="1" applyAlignment="1" applyProtection="1">
      <alignment horizontal="left" vertical="center" wrapText="1"/>
      <protection locked="0"/>
    </xf>
    <xf numFmtId="49" fontId="7" fillId="0" borderId="59" xfId="0" applyNumberFormat="1" applyFont="1" applyFill="1" applyBorder="1" applyAlignment="1" applyProtection="1">
      <alignment horizontal="left" vertical="center"/>
      <protection locked="0"/>
    </xf>
    <xf numFmtId="49" fontId="7" fillId="0" borderId="64" xfId="0" applyNumberFormat="1" applyFont="1" applyFill="1" applyBorder="1" applyAlignment="1" applyProtection="1">
      <alignment horizontal="left" vertical="center"/>
      <protection locked="0"/>
    </xf>
    <xf numFmtId="49" fontId="7" fillId="0" borderId="1" xfId="0" applyNumberFormat="1" applyFont="1" applyBorder="1" applyAlignment="1" applyProtection="1">
      <alignment horizontal="left" vertical="center" wrapText="1"/>
      <protection locked="0"/>
    </xf>
    <xf numFmtId="49" fontId="7" fillId="0" borderId="59" xfId="0" applyNumberFormat="1" applyFont="1" applyBorder="1" applyAlignment="1" applyProtection="1">
      <alignment horizontal="left" vertical="center"/>
      <protection locked="0"/>
    </xf>
    <xf numFmtId="49" fontId="7" fillId="0" borderId="64" xfId="0" applyNumberFormat="1" applyFont="1" applyBorder="1" applyAlignment="1" applyProtection="1">
      <alignment horizontal="left" vertical="center"/>
      <protection locked="0"/>
    </xf>
    <xf numFmtId="0" fontId="23" fillId="11" borderId="1" xfId="0" applyFont="1" applyFill="1" applyBorder="1" applyAlignment="1">
      <alignment horizontal="center" vertical="center"/>
    </xf>
    <xf numFmtId="0" fontId="23" fillId="11" borderId="59" xfId="0" applyFont="1" applyFill="1" applyBorder="1" applyAlignment="1">
      <alignment horizontal="center" vertical="center"/>
    </xf>
    <xf numFmtId="0" fontId="23" fillId="11" borderId="64" xfId="0" applyFont="1" applyFill="1" applyBorder="1" applyAlignment="1">
      <alignment horizontal="center" vertical="center"/>
    </xf>
    <xf numFmtId="0" fontId="10" fillId="12" borderId="1" xfId="0" applyFont="1" applyFill="1" applyBorder="1" applyAlignment="1">
      <alignment horizontal="center" vertical="center"/>
    </xf>
    <xf numFmtId="0" fontId="10" fillId="12" borderId="59" xfId="0" applyFont="1" applyFill="1" applyBorder="1" applyAlignment="1">
      <alignment horizontal="center" vertical="center"/>
    </xf>
    <xf numFmtId="0" fontId="10" fillId="12" borderId="64" xfId="0" applyFont="1" applyFill="1" applyBorder="1" applyAlignment="1">
      <alignment horizontal="center" vertical="center"/>
    </xf>
    <xf numFmtId="0" fontId="7" fillId="0" borderId="1" xfId="0" quotePrefix="1" applyNumberFormat="1" applyFont="1" applyBorder="1" applyAlignment="1" applyProtection="1">
      <alignment horizontal="left" vertical="center" wrapText="1"/>
      <protection locked="0"/>
    </xf>
    <xf numFmtId="0" fontId="7" fillId="0" borderId="59" xfId="0" applyNumberFormat="1" applyFont="1" applyBorder="1" applyAlignment="1" applyProtection="1">
      <alignment horizontal="left" vertical="center"/>
      <protection locked="0"/>
    </xf>
    <xf numFmtId="0" fontId="7" fillId="0" borderId="64" xfId="0" applyNumberFormat="1" applyFont="1" applyBorder="1" applyAlignment="1" applyProtection="1">
      <alignment horizontal="left" vertical="center"/>
      <protection locked="0"/>
    </xf>
    <xf numFmtId="49" fontId="8" fillId="0" borderId="1" xfId="0" applyNumberFormat="1" applyFont="1" applyBorder="1" applyAlignment="1" applyProtection="1">
      <alignment horizontal="left" vertical="center"/>
      <protection locked="0"/>
    </xf>
    <xf numFmtId="49" fontId="8" fillId="0" borderId="59" xfId="0" applyNumberFormat="1" applyFont="1" applyBorder="1" applyAlignment="1" applyProtection="1">
      <alignment horizontal="left" vertical="center"/>
      <protection locked="0"/>
    </xf>
    <xf numFmtId="49" fontId="8" fillId="0" borderId="64" xfId="0" applyNumberFormat="1" applyFont="1" applyBorder="1" applyAlignment="1" applyProtection="1">
      <alignment horizontal="left" vertical="center"/>
      <protection locked="0"/>
    </xf>
    <xf numFmtId="49" fontId="7" fillId="0" borderId="1" xfId="0" applyNumberFormat="1" applyFont="1" applyBorder="1" applyAlignment="1" applyProtection="1">
      <alignment horizontal="left" vertical="center"/>
      <protection locked="0"/>
    </xf>
    <xf numFmtId="0" fontId="23" fillId="13" borderId="1" xfId="0" applyFont="1" applyFill="1" applyBorder="1" applyAlignment="1">
      <alignment horizontal="center" vertical="center"/>
    </xf>
    <xf numFmtId="0" fontId="23" fillId="13" borderId="59" xfId="0" applyFont="1" applyFill="1" applyBorder="1" applyAlignment="1">
      <alignment horizontal="center" vertical="center"/>
    </xf>
    <xf numFmtId="0" fontId="23" fillId="13" borderId="64" xfId="0" applyFont="1" applyFill="1" applyBorder="1" applyAlignment="1">
      <alignment horizontal="center" vertical="center"/>
    </xf>
    <xf numFmtId="0" fontId="19" fillId="0" borderId="35" xfId="0" applyFont="1" applyBorder="1" applyAlignment="1">
      <alignment horizontal="left" vertical="center"/>
    </xf>
    <xf numFmtId="0" fontId="19" fillId="0" borderId="37" xfId="0" applyFont="1" applyBorder="1" applyAlignment="1">
      <alignment horizontal="left" vertical="center"/>
    </xf>
    <xf numFmtId="0" fontId="9" fillId="0" borderId="0" xfId="0" applyFont="1" applyBorder="1" applyAlignment="1">
      <alignment horizontal="left" vertical="center" wrapText="1"/>
    </xf>
    <xf numFmtId="0" fontId="9" fillId="0" borderId="51" xfId="0" applyFont="1" applyBorder="1" applyAlignment="1">
      <alignment horizontal="center" vertical="top"/>
    </xf>
    <xf numFmtId="0" fontId="9" fillId="0" borderId="34" xfId="0" applyFont="1" applyBorder="1" applyAlignment="1">
      <alignment horizontal="center" vertical="top"/>
    </xf>
    <xf numFmtId="0" fontId="9" fillId="0" borderId="65" xfId="0" applyFont="1" applyBorder="1" applyAlignment="1">
      <alignment horizontal="center" vertical="top"/>
    </xf>
    <xf numFmtId="0" fontId="5" fillId="0" borderId="0" xfId="0" applyFont="1" applyBorder="1" applyAlignment="1">
      <alignment horizontal="left" vertical="center"/>
    </xf>
    <xf numFmtId="0" fontId="5" fillId="0" borderId="5" xfId="0" applyFont="1" applyBorder="1" applyAlignment="1">
      <alignment horizontal="left" vertical="center"/>
    </xf>
    <xf numFmtId="165" fontId="5" fillId="0" borderId="67" xfId="0" applyNumberFormat="1" applyFont="1" applyFill="1" applyBorder="1" applyAlignment="1">
      <alignment horizontal="left" vertical="center"/>
    </xf>
    <xf numFmtId="165" fontId="5" fillId="0" borderId="66" xfId="0" applyNumberFormat="1" applyFont="1" applyFill="1" applyBorder="1" applyAlignment="1">
      <alignment horizontal="left" vertical="center"/>
    </xf>
    <xf numFmtId="0" fontId="5" fillId="0" borderId="0" xfId="0" applyFont="1" applyFill="1" applyAlignment="1">
      <alignment horizontal="left" vertical="top" wrapText="1"/>
    </xf>
    <xf numFmtId="0" fontId="5" fillId="0" borderId="0" xfId="0" applyFont="1" applyAlignment="1">
      <alignment horizontal="left" vertical="top" wrapText="1"/>
    </xf>
    <xf numFmtId="0" fontId="5" fillId="0" borderId="0" xfId="0" applyFont="1" applyAlignment="1">
      <alignment horizontal="center"/>
    </xf>
    <xf numFmtId="0" fontId="10" fillId="0" borderId="0" xfId="0" applyFont="1" applyBorder="1" applyAlignment="1">
      <alignment horizontal="center" vertical="top"/>
    </xf>
    <xf numFmtId="0" fontId="10" fillId="0" borderId="0" xfId="0" applyFont="1" applyAlignment="1">
      <alignment horizontal="center" vertical="top"/>
    </xf>
    <xf numFmtId="0" fontId="10" fillId="0" borderId="0" xfId="0" applyFont="1" applyAlignment="1">
      <alignment horizontal="center" vertical="top" wrapText="1"/>
    </xf>
    <xf numFmtId="0" fontId="10" fillId="0" borderId="0" xfId="0" applyFont="1" applyAlignment="1">
      <alignment horizontal="left"/>
    </xf>
    <xf numFmtId="0" fontId="6" fillId="0" borderId="77" xfId="0" applyFont="1" applyBorder="1" applyAlignment="1">
      <alignment horizontal="center" vertical="center"/>
    </xf>
    <xf numFmtId="0" fontId="6" fillId="0" borderId="78" xfId="0" applyFont="1" applyBorder="1" applyAlignment="1">
      <alignment horizontal="center" vertical="center"/>
    </xf>
    <xf numFmtId="0" fontId="33" fillId="4" borderId="41" xfId="0" applyFont="1" applyFill="1" applyBorder="1" applyAlignment="1">
      <alignment textRotation="90" wrapText="1"/>
    </xf>
    <xf numFmtId="0" fontId="38" fillId="3" borderId="0" xfId="0" applyFont="1" applyFill="1" applyBorder="1" applyAlignment="1">
      <alignment horizontal="center" textRotation="90" wrapText="1"/>
    </xf>
    <xf numFmtId="0" fontId="0" fillId="0" borderId="0" xfId="0" applyAlignment="1">
      <alignment wrapText="1"/>
    </xf>
    <xf numFmtId="0" fontId="6" fillId="4" borderId="2" xfId="0" applyFont="1" applyFill="1" applyBorder="1" applyAlignment="1">
      <alignment horizontal="center" vertical="center"/>
    </xf>
    <xf numFmtId="0" fontId="6" fillId="5"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4" borderId="56" xfId="0" applyFont="1" applyFill="1" applyBorder="1" applyAlignment="1">
      <alignment horizontal="center" vertical="center"/>
    </xf>
    <xf numFmtId="0" fontId="6" fillId="4" borderId="79" xfId="0" applyFont="1" applyFill="1" applyBorder="1" applyAlignment="1">
      <alignment horizontal="center" vertical="center"/>
    </xf>
    <xf numFmtId="0" fontId="6" fillId="4" borderId="55" xfId="0" applyFont="1" applyFill="1" applyBorder="1" applyAlignment="1">
      <alignment horizontal="center" vertical="center"/>
    </xf>
    <xf numFmtId="0" fontId="6" fillId="5" borderId="56" xfId="0" applyFont="1" applyFill="1" applyBorder="1" applyAlignment="1">
      <alignment horizontal="center" vertical="center"/>
    </xf>
    <xf numFmtId="0" fontId="6" fillId="5" borderId="79" xfId="0" applyFont="1" applyFill="1" applyBorder="1" applyAlignment="1">
      <alignment horizontal="center" vertical="center"/>
    </xf>
    <xf numFmtId="0" fontId="6" fillId="5" borderId="55" xfId="0" applyFont="1" applyFill="1" applyBorder="1" applyAlignment="1">
      <alignment horizontal="center" vertical="center"/>
    </xf>
    <xf numFmtId="0" fontId="6" fillId="6" borderId="56" xfId="0" applyFont="1" applyFill="1" applyBorder="1" applyAlignment="1">
      <alignment horizontal="center" vertical="center"/>
    </xf>
    <xf numFmtId="0" fontId="6" fillId="6" borderId="79" xfId="0" applyFont="1" applyFill="1" applyBorder="1" applyAlignment="1">
      <alignment horizontal="center" vertical="center"/>
    </xf>
    <xf numFmtId="0" fontId="6" fillId="6" borderId="55" xfId="0" applyFont="1" applyFill="1" applyBorder="1" applyAlignment="1">
      <alignment horizontal="center" vertical="center"/>
    </xf>
  </cellXfs>
  <cellStyles count="3">
    <cellStyle name="Hyperlink12" xfId="1"/>
    <cellStyle name="Standard" xfId="0" builtinId="0"/>
    <cellStyle name="Testprotokoll" xfId="2"/>
  </cellStyles>
  <dxfs count="20567">
    <dxf>
      <font>
        <color theme="0"/>
      </font>
      <fill>
        <patternFill>
          <bgColor rgb="FFFF0000"/>
        </patternFill>
      </fill>
    </dxf>
    <dxf>
      <font>
        <color theme="0"/>
      </font>
      <fill>
        <patternFill>
          <bgColor rgb="FFFF0000"/>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ont>
        <color theme="0"/>
      </font>
      <fill>
        <patternFill>
          <bgColor indexed="10"/>
        </patternFill>
      </fill>
    </dxf>
    <dxf>
      <font>
        <color theme="0"/>
      </font>
      <fill>
        <patternFill>
          <bgColor indexed="1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indexed="13"/>
        </patternFill>
      </fill>
    </dxf>
    <dxf>
      <font>
        <condense val="0"/>
        <extend val="0"/>
        <color indexed="9"/>
      </font>
      <fill>
        <patternFill>
          <bgColor indexed="10"/>
        </patternFill>
      </fill>
    </dxf>
    <dxf>
      <font>
        <color theme="0"/>
      </font>
      <fill>
        <patternFill>
          <bgColor rgb="FFFF000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ill>
        <patternFill>
          <bgColor indexed="13"/>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border>
        <left/>
        <right/>
        <top/>
        <bottom/>
      </border>
    </dxf>
    <dxf>
      <font>
        <condense val="0"/>
        <extend val="0"/>
        <color indexed="9"/>
      </font>
      <fill>
        <patternFill>
          <bgColor indexed="10"/>
        </patternFill>
      </fill>
      <border>
        <left/>
        <right/>
        <top/>
        <bottom/>
      </border>
    </dxf>
    <dxf>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12"/>
      </font>
    </dxf>
    <dxf>
      <alignment textRotation="90" readingOrder="0"/>
    </dxf>
    <dxf>
      <font>
        <b/>
      </font>
    </dxf>
    <dxf>
      <font>
        <b/>
      </font>
    </dxf>
    <dxf>
      <fill>
        <patternFill>
          <bgColor indexed="12"/>
        </patternFill>
      </fill>
    </dxf>
    <dxf>
      <font>
        <color indexed="9"/>
      </font>
    </dxf>
    <dxf>
      <alignment horizontal="general" readingOrder="0"/>
    </dxf>
    <dxf>
      <font>
        <color indexed="9"/>
      </font>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12"/>
        </patternFill>
      </fill>
    </dxf>
    <dxf>
      <font>
        <color indexed="9"/>
      </font>
    </dxf>
    <dxf>
      <alignment horizontal="general" readingOrder="0"/>
    </dxf>
    <dxf>
      <font>
        <color indexed="9"/>
      </font>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alignment horizontal="general" readingOrder="0"/>
    </dxf>
    <dxf>
      <font>
        <b/>
        <i val="0"/>
        <strike val="0"/>
        <condense val="0"/>
        <extend val="0"/>
        <outline val="0"/>
        <shadow val="0"/>
        <u val="none"/>
        <vertAlign val="baseline"/>
        <sz val="9"/>
        <color indexed="9"/>
        <name val="Arial"/>
        <scheme val="none"/>
      </font>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horizont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horizont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horizontal="center" readingOrder="0"/>
    </dxf>
    <dxf>
      <fill>
        <patternFill>
          <bgColor indexed="9"/>
        </patternFill>
      </fill>
    </dxf>
    <dxf>
      <fill>
        <patternFill>
          <bgColor indexed="9"/>
        </patternFill>
      </fill>
    </dxf>
    <dxf>
      <alignment horizontal="center" readingOrder="0"/>
    </dxf>
    <dxf>
      <fill>
        <patternFill>
          <bgColor indexed="9"/>
        </patternFill>
      </fill>
    </dxf>
    <dxf>
      <fill>
        <patternFill>
          <bgColor indexed="9"/>
        </patternFill>
      </fill>
    </dxf>
    <dxf>
      <fill>
        <patternFill>
          <bgColor indexed="12"/>
        </patternFill>
      </fill>
    </dxf>
    <dxf>
      <alignment horizontal="general"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22"/>
        </patternFill>
      </fill>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fill>
        <patternFill>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alignment vertical="center" readingOrder="0"/>
    </dxf>
    <dxf>
      <fill>
        <patternFill>
          <bgColor indexed="22"/>
        </patternFill>
      </fill>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22"/>
        </patternFill>
      </fill>
    </dxf>
    <dxf>
      <fill>
        <patternFill>
          <bgColor indexed="22"/>
        </patternFill>
      </fill>
    </dxf>
    <dxf>
      <alignment horizontal="center" readingOrder="0"/>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9"/>
        </patternFill>
      </fill>
    </dxf>
    <dxf>
      <fill>
        <patternFill>
          <bgColor indexed="22"/>
        </patternFill>
      </fill>
    </dxf>
    <dxf>
      <alignment horizontal="center" readingOrder="0"/>
    </dxf>
    <dxf>
      <fill>
        <patternFill>
          <bgColor indexed="9"/>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horizontal="center" readingOrder="0"/>
    </dxf>
    <dxf>
      <fill>
        <patternFill>
          <bgColor indexed="9"/>
        </patternFill>
      </fill>
    </dxf>
    <dxf>
      <fill>
        <patternFill>
          <bgColor indexed="22"/>
        </patternFill>
      </fill>
    </dxf>
    <dxf>
      <fill>
        <patternFill>
          <bgColor indexed="9"/>
        </patternFill>
      </fill>
    </dxf>
    <dxf>
      <alignment horizontal="center" readingOrder="0"/>
    </dxf>
    <dxf>
      <alignment vertical="center" readingOrder="0"/>
    </dxf>
    <dxf>
      <alignment vertical="center" readingOrder="0"/>
    </dxf>
    <dxf>
      <fill>
        <patternFill>
          <bgColor indexed="9"/>
        </patternFill>
      </fill>
    </dxf>
    <dxf>
      <alignment vertical="center" readingOrder="0"/>
    </dxf>
    <dxf>
      <alignment vertical="center" readingOrder="0"/>
    </dxf>
    <dxf>
      <alignment horizontal="center" readingOrder="0"/>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alignment vertical="center" readingOrder="0"/>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horizontal="center" readingOrder="0"/>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22"/>
        </patternFill>
      </fill>
    </dxf>
    <dxf>
      <alignment vertical="center" readingOrder="0"/>
    </dxf>
    <dxf>
      <alignment vertical="center" readingOrder="0"/>
    </dxf>
    <dxf>
      <alignment horizontal="center" readingOrder="0"/>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fill>
        <patternFill>
          <bgColor indexed="9"/>
        </patternFill>
      </fill>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alignment vertical="center" readingOrder="0"/>
    </dxf>
    <dxf>
      <alignment vertical="center" readingOrder="0"/>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alignment vertical="center" readingOrder="0"/>
    </dxf>
    <dxf>
      <alignment vertical="center" readingOrder="0"/>
    </dxf>
    <dxf>
      <alignment horizontal="center" readingOrder="0"/>
    </dxf>
    <dxf>
      <alignment vertical="center" readingOrder="0"/>
    </dxf>
    <dxf>
      <alignment vertical="center" readingOrder="0"/>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alignment vertical="center" readingOrder="0"/>
    </dxf>
    <dxf>
      <alignment vertical="center" readingOrder="0"/>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fill>
        <patternFill>
          <bgColor indexed="9"/>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fill>
        <patternFill>
          <bgColor indexed="22"/>
        </patternFill>
      </fill>
    </dxf>
    <dxf>
      <alignment horizontal="center" readingOrder="0"/>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vertical="center" readingOrder="0"/>
    </dxf>
    <dxf>
      <alignment vertical="center" readingOrder="0"/>
    </dxf>
    <dxf>
      <fill>
        <patternFill>
          <bgColor indexed="9"/>
        </patternFill>
      </fill>
    </dxf>
    <dxf>
      <alignment horizontal="center" readingOrder="0"/>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22"/>
        </patternFill>
      </fill>
    </dxf>
    <dxf>
      <fill>
        <patternFill>
          <bgColor indexed="22"/>
        </patternFill>
      </fill>
    </dxf>
    <dxf>
      <font>
        <color indexed="9"/>
      </font>
    </dxf>
    <dxf>
      <font>
        <b/>
      </font>
    </dxf>
    <dxf>
      <font>
        <sz val="9"/>
      </font>
    </dxf>
    <dxf>
      <fill>
        <patternFill>
          <bgColor indexed="61"/>
        </patternFill>
      </fill>
    </dxf>
    <dxf>
      <font>
        <color indexed="9"/>
      </font>
    </dxf>
    <dxf>
      <font>
        <b/>
      </font>
    </dxf>
    <dxf>
      <font>
        <sz val="9"/>
      </font>
    </dxf>
    <dxf>
      <alignment vertical="center" readingOrder="0"/>
    </dxf>
    <dxf>
      <font>
        <b/>
      </font>
    </dxf>
    <dxf>
      <font>
        <sz val="9"/>
      </font>
    </dxf>
    <dxf>
      <alignment vertical="center" readingOrder="0"/>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vertical="center" readingOrder="0"/>
    </dxf>
    <dxf>
      <alignment horizontal="center" readingOrder="0"/>
    </dxf>
    <dxf>
      <fill>
        <patternFill>
          <bgColor indexed="12"/>
        </patternFill>
      </fill>
    </dxf>
    <dxf>
      <font>
        <color indexed="9"/>
      </font>
    </dxf>
    <dxf>
      <font>
        <color indexed="9"/>
      </font>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2"/>
        </patternFill>
      </fill>
    </dxf>
    <dxf>
      <font>
        <color indexed="9"/>
      </font>
    </dxf>
    <dxf>
      <font>
        <color indexed="9"/>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bgColor indexed="9"/>
        </patternFill>
      </fill>
    </dxf>
    <dxf>
      <fill>
        <patternFill>
          <bgColor indexed="9"/>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fill>
        <patternFill>
          <bgColor indexed="9"/>
        </patternFill>
      </fill>
    </dxf>
    <dxf>
      <fill>
        <patternFill>
          <bgColor indexed="9"/>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1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12"/>
        </patternFill>
      </fill>
    </dxf>
    <dxf>
      <fill>
        <patternFill>
          <bgColor indexed="9"/>
        </patternFill>
      </fill>
    </dxf>
    <dxf>
      <fill>
        <patternFill>
          <bgColor indexed="9"/>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alignment vertical="center" readingOrder="0"/>
    </dxf>
    <dxf>
      <alignment vertical="center" readingOrder="0"/>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alignment vertical="center" readingOrder="0"/>
    </dxf>
    <dxf>
      <fill>
        <patternFill>
          <bgColor indexed="22"/>
        </patternFill>
      </fill>
    </dxf>
    <dxf>
      <alignment vertical="center" readingOrder="0"/>
    </dxf>
    <dxf>
      <fill>
        <patternFill>
          <bgColor indexed="9"/>
        </patternFill>
      </fill>
    </dxf>
    <dxf>
      <fill>
        <patternFill>
          <bgColor indexed="9"/>
        </patternFill>
      </fill>
    </dxf>
    <dxf>
      <fill>
        <patternFill>
          <bgColor indexed="9"/>
        </patternFill>
      </fill>
    </dxf>
    <dxf>
      <fill>
        <patternFill>
          <bgColor indexed="9"/>
        </patternFill>
      </fill>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fill>
        <patternFill>
          <bgColor indexed="22"/>
        </patternFill>
      </fill>
    </dxf>
    <dxf>
      <fill>
        <patternFill>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alignment vertical="center" readingOrder="0"/>
    </dxf>
    <dxf>
      <fill>
        <patternFill patternType="solid">
          <bgColor indexed="9"/>
        </patternFill>
      </fill>
    </dxf>
    <dxf>
      <fill>
        <patternFill patternType="solid">
          <bgColor indexed="9"/>
        </patternFill>
      </fill>
    </dxf>
    <dxf>
      <fill>
        <patternFill patternType="solid">
          <bgColor indexed="9"/>
        </patternFill>
      </fill>
    </dxf>
    <dxf>
      <alignment vertical="center" readingOrder="0"/>
    </dxf>
    <dxf>
      <alignment vertical="center" readingOrder="0"/>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ill>
        <patternFill>
          <bgColor indexed="22"/>
        </patternFill>
      </fill>
    </dxf>
    <dxf>
      <alignment vertical="center" readingOrder="0"/>
    </dxf>
    <dxf>
      <alignment vertical="center" readingOrder="0"/>
    </dxf>
    <dxf>
      <fill>
        <patternFill>
          <bgColor indexed="9"/>
        </patternFill>
      </fill>
    </dxf>
    <dxf>
      <fill>
        <patternFill>
          <bgColor indexed="9"/>
        </patternFill>
      </fill>
    </dxf>
    <dxf>
      <alignment vertical="center" readingOrder="0"/>
    </dxf>
    <dxf>
      <fill>
        <patternFill>
          <bgColor indexed="9"/>
        </patternFill>
      </fill>
    </dxf>
    <dxf>
      <alignment vertical="center" readingOrder="0"/>
    </dxf>
    <dxf>
      <alignment vertical="center" readingOrder="0"/>
    </dxf>
    <dxf>
      <fill>
        <patternFill>
          <bgColor indexed="22"/>
        </patternFill>
      </fill>
    </dxf>
    <dxf>
      <fill>
        <patternFill>
          <bgColor indexed="22"/>
        </patternFill>
      </fill>
    </dxf>
    <dxf>
      <alignment vertical="center" readingOrder="0"/>
    </dxf>
    <dxf>
      <alignment vertical="center" readingOrder="0"/>
    </dxf>
    <dxf>
      <alignment vertical="center" readingOrder="0"/>
    </dxf>
    <dxf>
      <alignment vertical="center" readingOrder="0"/>
    </dxf>
    <dxf>
      <font>
        <color indexed="9"/>
      </font>
    </dxf>
    <dxf>
      <font>
        <b/>
      </font>
    </dxf>
    <dxf>
      <font>
        <sz val="9"/>
      </font>
    </dxf>
    <dxf>
      <alignment vertical="center" readingOrder="0"/>
    </dxf>
    <dxf>
      <alignment vertical="center" readingOrder="0"/>
    </dxf>
    <dxf>
      <fill>
        <patternFill>
          <bgColor indexed="22"/>
        </patternFill>
      </fill>
    </dxf>
    <dxf>
      <alignment vertical="center" readingOrder="0"/>
    </dxf>
    <dxf>
      <alignment vertical="center" readingOrder="0"/>
    </dxf>
    <dxf>
      <fill>
        <patternFill>
          <bgColor indexed="9"/>
        </patternFill>
      </fill>
    </dxf>
    <dxf>
      <alignment vertical="center" readingOrder="0"/>
    </dxf>
    <dxf>
      <alignment vertical="center" readingOrder="0"/>
    </dxf>
    <dxf>
      <alignment vertical="center" readingOrder="0"/>
    </dxf>
    <dxf>
      <alignment vertical="center" readingOrder="0"/>
    </dxf>
    <dxf>
      <fill>
        <patternFill>
          <bgColor indexed="61"/>
        </patternFill>
      </fill>
    </dxf>
    <dxf>
      <font>
        <color indexed="9"/>
      </font>
    </dxf>
    <dxf>
      <font>
        <b/>
      </font>
    </dxf>
    <dxf>
      <font>
        <sz val="9"/>
      </font>
    </dxf>
    <dxf>
      <alignment vertical="center" readingOrder="0"/>
    </dxf>
    <dxf>
      <font>
        <b/>
      </font>
    </dxf>
    <dxf>
      <font>
        <sz val="9"/>
      </font>
    </dxf>
    <dxf>
      <alignment vertical="center" readingOrder="0"/>
    </dxf>
    <dxf>
      <font>
        <color indexed="9"/>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ont>
        <color indexed="9"/>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ndense val="0"/>
        <extend val="0"/>
        <outline val="0"/>
        <shadow val="0"/>
        <u val="none"/>
        <vertAlign val="baseline"/>
        <sz val="9"/>
        <color indexed="9"/>
        <name val="Arial"/>
        <scheme val="none"/>
      </font>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9"/>
        </patternFill>
      </fill>
    </dxf>
    <dxf>
      <fill>
        <patternFill>
          <bgColor indexed="9"/>
        </patternFill>
      </fill>
    </dxf>
    <dxf>
      <fill>
        <patternFill patternType="solid">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fill>
        <patternFill>
          <bgColor indexed="61"/>
        </patternFill>
      </fill>
    </dxf>
    <dxf>
      <font>
        <color indexed="9"/>
      </font>
    </dxf>
    <dxf>
      <font>
        <b/>
      </font>
    </dxf>
    <dxf>
      <font>
        <sz val="9"/>
      </font>
    </dxf>
    <dxf>
      <alignment vertical="center" readingOrder="0"/>
    </dxf>
    <dxf>
      <font>
        <b/>
      </font>
    </dxf>
    <dxf>
      <font>
        <sz val="9"/>
      </font>
    </dxf>
    <dxf>
      <alignment vertical="center" readingOrder="0"/>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font>
        <color indexed="9"/>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ont>
        <color indexed="9"/>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9"/>
        </patternFill>
      </fill>
    </dxf>
    <dxf>
      <fill>
        <patternFill>
          <bgColor indexed="9"/>
        </patternFill>
      </fill>
    </dxf>
    <dxf>
      <fill>
        <patternFill>
          <bgColor indexed="22"/>
        </patternFill>
      </fill>
    </dxf>
    <dxf>
      <fill>
        <patternFill>
          <bgColor indexed="22"/>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fill>
        <patternFill>
          <bgColor indexed="22"/>
        </patternFill>
      </fill>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alignment vertical="center" readingOrder="0"/>
    </dxf>
    <dxf>
      <font>
        <sz val="9"/>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alignment horizontal="center" readingOrder="0"/>
    </dxf>
    <dxf>
      <alignment vertical="center" readingOrder="0"/>
    </dxf>
    <dxf>
      <font>
        <sz val="9"/>
      </font>
    </dxf>
    <dxf>
      <fill>
        <patternFill patternType="solid">
          <bgColor indexed="9"/>
        </patternFill>
      </fill>
    </dxf>
    <dxf>
      <alignment vertical="center" readingOrder="0"/>
    </dxf>
    <dxf>
      <font>
        <sz val="9"/>
      </font>
    </dxf>
    <dxf>
      <fill>
        <patternFill patternType="solid">
          <bgColor indexed="9"/>
        </patternFill>
      </fill>
    </dxf>
    <dxf>
      <alignment horizontal="center" readingOrder="0"/>
    </dxf>
    <dxf>
      <alignment vertical="center" readingOrder="0"/>
    </dxf>
    <dxf>
      <font>
        <sz val="9"/>
      </font>
    </dxf>
    <dxf>
      <fill>
        <patternFill patternType="solid">
          <bgColor indexed="22"/>
        </patternFill>
      </fill>
    </dxf>
    <dxf>
      <alignment vertical="center" readingOrder="0"/>
    </dxf>
    <dxf>
      <font>
        <sz val="9"/>
      </font>
    </dxf>
    <dxf>
      <fill>
        <patternFill patternType="solid">
          <bgColor indexed="22"/>
        </patternFill>
      </fill>
    </dxf>
    <dxf>
      <fill>
        <patternFill>
          <bgColor indexed="9"/>
        </patternFill>
      </fill>
    </dxf>
    <dxf>
      <fill>
        <patternFill>
          <bgColor indexed="9"/>
        </patternFill>
      </fill>
    </dxf>
    <dxf>
      <alignment horizontal="center" readingOrder="0"/>
    </dxf>
    <dxf>
      <alignment vertical="center" readingOrder="0"/>
    </dxf>
    <dxf>
      <font>
        <sz val="9"/>
      </font>
    </dxf>
    <dxf>
      <alignment vertical="center" readingOrder="0"/>
    </dxf>
    <dxf>
      <font>
        <sz val="9"/>
      </font>
    </dxf>
    <dxf>
      <alignment horizontal="center" readingOrder="0"/>
    </dxf>
    <dxf>
      <alignment vertical="center" readingOrder="0"/>
    </dxf>
    <dxf>
      <font>
        <sz val="9"/>
      </font>
    </dxf>
    <dxf>
      <fill>
        <patternFill>
          <bgColor indexed="9"/>
        </patternFill>
      </fill>
    </dxf>
    <dxf>
      <alignment vertical="center" readingOrder="0"/>
    </dxf>
    <dxf>
      <font>
        <sz val="9"/>
      </font>
    </dxf>
    <dxf>
      <fill>
        <patternFill>
          <bgColor indexed="9"/>
        </patternFill>
      </fill>
    </dxf>
    <dxf>
      <alignment horizontal="center" readingOrder="0"/>
    </dxf>
    <dxf>
      <alignment vertical="center" readingOrder="0"/>
    </dxf>
    <dxf>
      <font>
        <sz val="9"/>
      </font>
    </dxf>
    <dxf>
      <fill>
        <patternFill>
          <bgColor indexed="22"/>
        </patternFill>
      </fill>
    </dxf>
    <dxf>
      <alignment vertical="center" readingOrder="0"/>
    </dxf>
    <dxf>
      <font>
        <sz val="9"/>
      </font>
    </dxf>
    <dxf>
      <fill>
        <patternFill>
          <bgColor indexed="22"/>
        </patternFill>
      </fill>
    </dxf>
    <dxf>
      <alignment horizontal="center" readingOrder="0"/>
    </dxf>
    <dxf>
      <alignment vertical="center" readingOrder="0"/>
    </dxf>
    <dxf>
      <font>
        <sz val="9"/>
      </font>
    </dxf>
    <dxf>
      <alignment vertical="center" readingOrder="0"/>
    </dxf>
    <dxf>
      <font>
        <sz val="9"/>
      </font>
    </dxf>
    <dxf>
      <alignment horizontal="center" readingOrder="0"/>
    </dxf>
    <dxf>
      <alignment vertical="center" readingOrder="0"/>
    </dxf>
    <dxf>
      <font>
        <sz val="9"/>
      </font>
    </dxf>
    <dxf>
      <alignment vertical="center" readingOrder="0"/>
    </dxf>
    <dxf>
      <font>
        <sz val="9"/>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ont>
        <b/>
        <i val="0"/>
        <strike val="0"/>
        <condense val="0"/>
        <extend val="0"/>
        <outline val="0"/>
        <shadow val="0"/>
        <u val="none"/>
        <vertAlign val="baseline"/>
        <sz val="9"/>
        <color indexed="9"/>
        <name val="Arial"/>
        <scheme val="none"/>
      </font>
    </dxf>
    <dxf>
      <fill>
        <patternFill patternType="solid">
          <bgColor indexed="61"/>
        </patternFill>
      </fill>
    </dxf>
    <dxf>
      <font>
        <b/>
        <i val="0"/>
        <strike val="0"/>
        <condense val="0"/>
        <extend val="0"/>
        <outline val="0"/>
        <shadow val="0"/>
        <u val="none"/>
        <vertAlign val="baseline"/>
        <sz val="9"/>
        <color indexed="9"/>
        <name val="Arial"/>
        <scheme val="none"/>
      </font>
    </dxf>
    <dxf>
      <fill>
        <patternFill patternType="none">
          <bgColor indexed="65"/>
        </patternFill>
      </fill>
    </dxf>
    <dxf>
      <font>
        <b/>
        <i val="0"/>
        <strike val="0"/>
        <condense val="0"/>
        <extend val="0"/>
        <outline val="0"/>
        <shadow val="0"/>
        <u val="none"/>
        <vertAlign val="baseline"/>
        <sz val="9"/>
        <color indexed="9"/>
        <name val="Arial"/>
        <scheme val="none"/>
      </font>
    </dxf>
    <dxf>
      <alignment horizontal="center" readingOrder="0"/>
    </dxf>
    <dxf>
      <fill>
        <patternFill>
          <bgColor indexed="61"/>
        </patternFill>
      </fill>
    </dxf>
    <dxf>
      <font>
        <color indexed="9"/>
      </font>
    </dxf>
    <dxf>
      <font>
        <b/>
      </font>
    </dxf>
    <dxf>
      <font>
        <sz val="9"/>
      </font>
    </dxf>
    <dxf>
      <alignment vertical="center" readingOrder="0"/>
    </dxf>
    <dxf>
      <font>
        <b/>
      </font>
    </dxf>
    <dxf>
      <font>
        <sz val="9"/>
      </font>
    </dxf>
    <dxf>
      <alignment vertical="center" readingOrder="0"/>
    </dxf>
    <dxf>
      <fill>
        <patternFill patternType="none"/>
      </fill>
    </dxf>
    <dxf>
      <fill>
        <patternFill patternType="solid">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absolute">
    <xdr:from>
      <xdr:col>0</xdr:col>
      <xdr:colOff>114300</xdr:colOff>
      <xdr:row>0</xdr:row>
      <xdr:rowOff>38100</xdr:rowOff>
    </xdr:from>
    <xdr:to>
      <xdr:col>1</xdr:col>
      <xdr:colOff>859155</xdr:colOff>
      <xdr:row>1</xdr:row>
      <xdr:rowOff>38100</xdr:rowOff>
    </xdr:to>
    <xdr:pic>
      <xdr:nvPicPr>
        <xdr:cNvPr id="14574"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114300" y="38100"/>
          <a:ext cx="1476375" cy="3143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114300</xdr:colOff>
      <xdr:row>0</xdr:row>
      <xdr:rowOff>38100</xdr:rowOff>
    </xdr:from>
    <xdr:to>
      <xdr:col>1</xdr:col>
      <xdr:colOff>866775</xdr:colOff>
      <xdr:row>1</xdr:row>
      <xdr:rowOff>38100</xdr:rowOff>
    </xdr:to>
    <xdr:pic>
      <xdr:nvPicPr>
        <xdr:cNvPr id="16565"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114300" y="38100"/>
          <a:ext cx="1476375" cy="3143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3</xdr:col>
      <xdr:colOff>0</xdr:colOff>
      <xdr:row>7</xdr:row>
      <xdr:rowOff>0</xdr:rowOff>
    </xdr:to>
    <xdr:sp macro="" textlink="">
      <xdr:nvSpPr>
        <xdr:cNvPr id="12314" name="Rectangle 26"/>
        <xdr:cNvSpPr>
          <a:spLocks noChangeArrowheads="1"/>
        </xdr:cNvSpPr>
      </xdr:nvSpPr>
      <xdr:spPr bwMode="auto">
        <a:xfrm>
          <a:off x="466725" y="628650"/>
          <a:ext cx="4648200" cy="21907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de-DE"/>
        </a:p>
      </xdr:txBody>
    </xdr:sp>
    <xdr:clientData/>
  </xdr:twoCellAnchor>
  <xdr:twoCellAnchor>
    <xdr:from>
      <xdr:col>1</xdr:col>
      <xdr:colOff>0</xdr:colOff>
      <xdr:row>10</xdr:row>
      <xdr:rowOff>0</xdr:rowOff>
    </xdr:from>
    <xdr:to>
      <xdr:col>3</xdr:col>
      <xdr:colOff>0</xdr:colOff>
      <xdr:row>19</xdr:row>
      <xdr:rowOff>0</xdr:rowOff>
    </xdr:to>
    <xdr:sp macro="" textlink="">
      <xdr:nvSpPr>
        <xdr:cNvPr id="12321" name="Rectangle 33"/>
        <xdr:cNvSpPr>
          <a:spLocks noChangeArrowheads="1"/>
        </xdr:cNvSpPr>
      </xdr:nvSpPr>
      <xdr:spPr bwMode="auto">
        <a:xfrm>
          <a:off x="466725" y="3886200"/>
          <a:ext cx="4648200" cy="39433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de-DE"/>
        </a:p>
      </xdr:txBody>
    </xdr:sp>
    <xdr:clientData/>
  </xdr:twoCellAnchor>
  <xdr:twoCellAnchor>
    <xdr:from>
      <xdr:col>4</xdr:col>
      <xdr:colOff>0</xdr:colOff>
      <xdr:row>10</xdr:row>
      <xdr:rowOff>0</xdr:rowOff>
    </xdr:from>
    <xdr:to>
      <xdr:col>6</xdr:col>
      <xdr:colOff>0</xdr:colOff>
      <xdr:row>17</xdr:row>
      <xdr:rowOff>0</xdr:rowOff>
    </xdr:to>
    <xdr:sp macro="" textlink="">
      <xdr:nvSpPr>
        <xdr:cNvPr id="12331" name="Rectangle 43"/>
        <xdr:cNvSpPr>
          <a:spLocks noChangeArrowheads="1"/>
        </xdr:cNvSpPr>
      </xdr:nvSpPr>
      <xdr:spPr bwMode="auto">
        <a:xfrm>
          <a:off x="6191250" y="3886200"/>
          <a:ext cx="4371975" cy="306705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de-DE"/>
        </a:p>
      </xdr:txBody>
    </xdr:sp>
    <xdr:clientData/>
  </xdr:twoCellAnchor>
  <xdr:twoCellAnchor>
    <xdr:from>
      <xdr:col>4</xdr:col>
      <xdr:colOff>0</xdr:colOff>
      <xdr:row>2</xdr:row>
      <xdr:rowOff>0</xdr:rowOff>
    </xdr:from>
    <xdr:to>
      <xdr:col>6</xdr:col>
      <xdr:colOff>0</xdr:colOff>
      <xdr:row>8</xdr:row>
      <xdr:rowOff>0</xdr:rowOff>
    </xdr:to>
    <xdr:sp macro="" textlink="">
      <xdr:nvSpPr>
        <xdr:cNvPr id="12332" name="Rectangle 44"/>
        <xdr:cNvSpPr>
          <a:spLocks noChangeArrowheads="1"/>
        </xdr:cNvSpPr>
      </xdr:nvSpPr>
      <xdr:spPr bwMode="auto">
        <a:xfrm>
          <a:off x="6191250" y="628650"/>
          <a:ext cx="4371975" cy="26289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de-DE"/>
        </a:p>
      </xdr:txBody>
    </xdr:sp>
    <xdr:clientData/>
  </xdr:twoCellAnchor>
  <xdr:twoCellAnchor editAs="absolute">
    <xdr:from>
      <xdr:col>5</xdr:col>
      <xdr:colOff>1123950</xdr:colOff>
      <xdr:row>18</xdr:row>
      <xdr:rowOff>0</xdr:rowOff>
    </xdr:from>
    <xdr:to>
      <xdr:col>6</xdr:col>
      <xdr:colOff>466725</xdr:colOff>
      <xdr:row>18</xdr:row>
      <xdr:rowOff>419100</xdr:rowOff>
    </xdr:to>
    <xdr:pic>
      <xdr:nvPicPr>
        <xdr:cNvPr id="20486"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9039225" y="7391400"/>
          <a:ext cx="1962150" cy="4191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xdr:col>
          <xdr:colOff>60960</xdr:colOff>
          <xdr:row>11</xdr:row>
          <xdr:rowOff>22860</xdr:rowOff>
        </xdr:from>
        <xdr:to>
          <xdr:col>2</xdr:col>
          <xdr:colOff>137160</xdr:colOff>
          <xdr:row>11</xdr:row>
          <xdr:rowOff>434340</xdr:rowOff>
        </xdr:to>
        <xdr:sp macro="" textlink="">
          <xdr:nvSpPr>
            <xdr:cNvPr id="12311" name="CommandButton1" hidden="1">
              <a:extLst>
                <a:ext uri="{63B3BB69-23CF-44E3-9099-C40C66FF867C}">
                  <a14:compatExt spid="_x0000_s123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12</xdr:row>
          <xdr:rowOff>22860</xdr:rowOff>
        </xdr:from>
        <xdr:to>
          <xdr:col>2</xdr:col>
          <xdr:colOff>137160</xdr:colOff>
          <xdr:row>12</xdr:row>
          <xdr:rowOff>434340</xdr:rowOff>
        </xdr:to>
        <xdr:sp macro="" textlink="">
          <xdr:nvSpPr>
            <xdr:cNvPr id="2" name="CommandButton2" hidden="1">
              <a:extLst>
                <a:ext uri="{63B3BB69-23CF-44E3-9099-C40C66FF867C}">
                  <a14:compatExt spid="_x0000_s12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13</xdr:row>
          <xdr:rowOff>22860</xdr:rowOff>
        </xdr:from>
        <xdr:to>
          <xdr:col>2</xdr:col>
          <xdr:colOff>137160</xdr:colOff>
          <xdr:row>13</xdr:row>
          <xdr:rowOff>434340</xdr:rowOff>
        </xdr:to>
        <xdr:sp macro="" textlink="">
          <xdr:nvSpPr>
            <xdr:cNvPr id="12315" name="CommandButton3" hidden="1">
              <a:extLst>
                <a:ext uri="{63B3BB69-23CF-44E3-9099-C40C66FF867C}">
                  <a14:compatExt spid="_x0000_s12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14</xdr:row>
          <xdr:rowOff>22860</xdr:rowOff>
        </xdr:from>
        <xdr:to>
          <xdr:col>2</xdr:col>
          <xdr:colOff>137160</xdr:colOff>
          <xdr:row>15</xdr:row>
          <xdr:rowOff>0</xdr:rowOff>
        </xdr:to>
        <xdr:sp macro="" textlink="">
          <xdr:nvSpPr>
            <xdr:cNvPr id="12316" name="CommandButton4" hidden="1">
              <a:extLst>
                <a:ext uri="{63B3BB69-23CF-44E3-9099-C40C66FF867C}">
                  <a14:compatExt spid="_x0000_s123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15</xdr:row>
          <xdr:rowOff>22860</xdr:rowOff>
        </xdr:from>
        <xdr:to>
          <xdr:col>2</xdr:col>
          <xdr:colOff>137160</xdr:colOff>
          <xdr:row>16</xdr:row>
          <xdr:rowOff>0</xdr:rowOff>
        </xdr:to>
        <xdr:sp macro="" textlink="">
          <xdr:nvSpPr>
            <xdr:cNvPr id="12317" name="CommandButton5" hidden="1">
              <a:extLst>
                <a:ext uri="{63B3BB69-23CF-44E3-9099-C40C66FF867C}">
                  <a14:compatExt spid="_x0000_s123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16</xdr:row>
          <xdr:rowOff>22860</xdr:rowOff>
        </xdr:from>
        <xdr:to>
          <xdr:col>2</xdr:col>
          <xdr:colOff>137160</xdr:colOff>
          <xdr:row>16</xdr:row>
          <xdr:rowOff>434340</xdr:rowOff>
        </xdr:to>
        <xdr:sp macro="" textlink="">
          <xdr:nvSpPr>
            <xdr:cNvPr id="12318" name="CommandButton6" hidden="1">
              <a:extLst>
                <a:ext uri="{63B3BB69-23CF-44E3-9099-C40C66FF867C}">
                  <a14:compatExt spid="_x0000_s123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17</xdr:row>
          <xdr:rowOff>22860</xdr:rowOff>
        </xdr:from>
        <xdr:to>
          <xdr:col>2</xdr:col>
          <xdr:colOff>137160</xdr:colOff>
          <xdr:row>17</xdr:row>
          <xdr:rowOff>434340</xdr:rowOff>
        </xdr:to>
        <xdr:sp macro="" textlink="">
          <xdr:nvSpPr>
            <xdr:cNvPr id="12319" name="CommandButton7" hidden="1">
              <a:extLst>
                <a:ext uri="{63B3BB69-23CF-44E3-9099-C40C66FF867C}">
                  <a14:compatExt spid="_x0000_s123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60960</xdr:colOff>
          <xdr:row>18</xdr:row>
          <xdr:rowOff>30480</xdr:rowOff>
        </xdr:from>
        <xdr:to>
          <xdr:col>2</xdr:col>
          <xdr:colOff>137160</xdr:colOff>
          <xdr:row>19</xdr:row>
          <xdr:rowOff>0</xdr:rowOff>
        </xdr:to>
        <xdr:sp macro="" textlink="">
          <xdr:nvSpPr>
            <xdr:cNvPr id="12320" name="CommandButton8" hidden="1">
              <a:extLst>
                <a:ext uri="{63B3BB69-23CF-44E3-9099-C40C66FF867C}">
                  <a14:compatExt spid="_x0000_s12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828675</xdr:colOff>
      <xdr:row>0</xdr:row>
      <xdr:rowOff>314325</xdr:rowOff>
    </xdr:from>
    <xdr:to>
      <xdr:col>5</xdr:col>
      <xdr:colOff>0</xdr:colOff>
      <xdr:row>0</xdr:row>
      <xdr:rowOff>733425</xdr:rowOff>
    </xdr:to>
    <xdr:pic>
      <xdr:nvPicPr>
        <xdr:cNvPr id="5305"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4200525" y="314325"/>
          <a:ext cx="1962150" cy="41910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76200</xdr:colOff>
      <xdr:row>0</xdr:row>
      <xdr:rowOff>0</xdr:rowOff>
    </xdr:from>
    <xdr:to>
      <xdr:col>2</xdr:col>
      <xdr:colOff>0</xdr:colOff>
      <xdr:row>0</xdr:row>
      <xdr:rowOff>0</xdr:rowOff>
    </xdr:to>
    <xdr:sp macro="" textlink="">
      <xdr:nvSpPr>
        <xdr:cNvPr id="6149" name="Text Box 5"/>
        <xdr:cNvSpPr txBox="1">
          <a:spLocks noChangeArrowheads="1"/>
        </xdr:cNvSpPr>
      </xdr:nvSpPr>
      <xdr:spPr bwMode="auto">
        <a:xfrm>
          <a:off x="1562100" y="0"/>
          <a:ext cx="390525" cy="0"/>
        </a:xfrm>
        <a:prstGeom prst="rect">
          <a:avLst/>
        </a:prstGeom>
        <a:solidFill>
          <a:srgbClr val="FFFFFF"/>
        </a:solidFill>
        <a:ln w="9525">
          <a:noFill/>
          <a:miter lim="800000"/>
          <a:headEnd/>
          <a:tailEnd/>
        </a:ln>
      </xdr:spPr>
      <xdr:txBody>
        <a:bodyPr vertOverflow="clip" wrap="square" lIns="0" tIns="0" rIns="0" bIns="0" anchor="t" upright="1"/>
        <a:lstStyle/>
        <a:p>
          <a:pPr algn="ctr" rtl="0">
            <a:defRPr sz="1000"/>
          </a:pPr>
          <a:r>
            <a:rPr lang="de-DE" sz="1400" b="0" i="0" u="none" strike="noStrike" baseline="0">
              <a:solidFill>
                <a:srgbClr val="000000"/>
              </a:solidFill>
              <a:latin typeface="Arial"/>
              <a:cs typeface="Arial"/>
            </a:rPr>
            <a:t>Schaltzentrum Lenksäule</a:t>
          </a:r>
        </a:p>
        <a:p>
          <a:pPr algn="ctr" rtl="0">
            <a:defRPr sz="1000"/>
          </a:pPr>
          <a:r>
            <a:rPr lang="de-DE" sz="1400" b="0" i="0" u="none" strike="noStrike" baseline="0">
              <a:solidFill>
                <a:srgbClr val="000000"/>
              </a:solidFill>
              <a:latin typeface="Arial"/>
              <a:cs typeface="Arial"/>
            </a:rPr>
            <a:t>BMW E60 Redesign</a:t>
          </a:r>
        </a:p>
      </xdr:txBody>
    </xdr:sp>
    <xdr:clientData/>
  </xdr:twoCellAnchor>
  <xdr:twoCellAnchor editAs="absolute">
    <xdr:from>
      <xdr:col>2</xdr:col>
      <xdr:colOff>2263140</xdr:colOff>
      <xdr:row>0</xdr:row>
      <xdr:rowOff>314325</xdr:rowOff>
    </xdr:from>
    <xdr:to>
      <xdr:col>3</xdr:col>
      <xdr:colOff>19050</xdr:colOff>
      <xdr:row>0</xdr:row>
      <xdr:rowOff>733425</xdr:rowOff>
    </xdr:to>
    <xdr:pic>
      <xdr:nvPicPr>
        <xdr:cNvPr id="652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4200525" y="314325"/>
          <a:ext cx="1962150" cy="4191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2663190</xdr:colOff>
      <xdr:row>0</xdr:row>
      <xdr:rowOff>314325</xdr:rowOff>
    </xdr:from>
    <xdr:to>
      <xdr:col>3</xdr:col>
      <xdr:colOff>22860</xdr:colOff>
      <xdr:row>0</xdr:row>
      <xdr:rowOff>733425</xdr:rowOff>
    </xdr:to>
    <xdr:pic>
      <xdr:nvPicPr>
        <xdr:cNvPr id="4457"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4200525" y="314325"/>
          <a:ext cx="1962150" cy="4191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2607945</xdr:colOff>
      <xdr:row>0</xdr:row>
      <xdr:rowOff>314325</xdr:rowOff>
    </xdr:from>
    <xdr:to>
      <xdr:col>4</xdr:col>
      <xdr:colOff>15240</xdr:colOff>
      <xdr:row>0</xdr:row>
      <xdr:rowOff>733425</xdr:rowOff>
    </xdr:to>
    <xdr:pic>
      <xdr:nvPicPr>
        <xdr:cNvPr id="7368"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4181475" y="314325"/>
          <a:ext cx="1962150" cy="419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2607945</xdr:colOff>
      <xdr:row>0</xdr:row>
      <xdr:rowOff>314325</xdr:rowOff>
    </xdr:from>
    <xdr:to>
      <xdr:col>3</xdr:col>
      <xdr:colOff>22860</xdr:colOff>
      <xdr:row>0</xdr:row>
      <xdr:rowOff>733425</xdr:rowOff>
    </xdr:to>
    <xdr:pic>
      <xdr:nvPicPr>
        <xdr:cNvPr id="2409"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4181475" y="314325"/>
          <a:ext cx="1962150" cy="41910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609600</xdr:colOff>
      <xdr:row>28</xdr:row>
      <xdr:rowOff>107156</xdr:rowOff>
    </xdr:from>
    <xdr:to>
      <xdr:col>3</xdr:col>
      <xdr:colOff>238125</xdr:colOff>
      <xdr:row>29</xdr:row>
      <xdr:rowOff>197644</xdr:rowOff>
    </xdr:to>
    <xdr:pic>
      <xdr:nvPicPr>
        <xdr:cNvPr id="17525"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6553200" y="428625"/>
          <a:ext cx="1476375" cy="3048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213360</xdr:colOff>
          <xdr:row>32</xdr:row>
          <xdr:rowOff>533400</xdr:rowOff>
        </xdr:from>
        <xdr:to>
          <xdr:col>4</xdr:col>
          <xdr:colOff>1219200</xdr:colOff>
          <xdr:row>32</xdr:row>
          <xdr:rowOff>708660</xdr:rowOff>
        </xdr:to>
        <xdr:sp macro="" textlink="">
          <xdr:nvSpPr>
            <xdr:cNvPr id="8455" name="Button 263" hidden="1">
              <a:extLst>
                <a:ext uri="{63B3BB69-23CF-44E3-9099-C40C66FF867C}">
                  <a14:compatExt spid="_x0000_s845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Filter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213360</xdr:colOff>
          <xdr:row>32</xdr:row>
          <xdr:rowOff>297180</xdr:rowOff>
        </xdr:from>
        <xdr:to>
          <xdr:col>4</xdr:col>
          <xdr:colOff>1219200</xdr:colOff>
          <xdr:row>32</xdr:row>
          <xdr:rowOff>487680</xdr:rowOff>
        </xdr:to>
        <xdr:sp macro="" textlink="">
          <xdr:nvSpPr>
            <xdr:cNvPr id="8529" name="Button 337" hidden="1">
              <a:extLst>
                <a:ext uri="{63B3BB69-23CF-44E3-9099-C40C66FF867C}">
                  <a14:compatExt spid="_x0000_s85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Show all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213360</xdr:colOff>
          <xdr:row>32</xdr:row>
          <xdr:rowOff>60960</xdr:rowOff>
        </xdr:from>
        <xdr:to>
          <xdr:col>4</xdr:col>
          <xdr:colOff>1470660</xdr:colOff>
          <xdr:row>32</xdr:row>
          <xdr:rowOff>327660</xdr:rowOff>
        </xdr:to>
        <xdr:sp macro="" textlink="">
          <xdr:nvSpPr>
            <xdr:cNvPr id="8913" name="CommandButton1" hidden="1">
              <a:extLst>
                <a:ext uri="{63B3BB69-23CF-44E3-9099-C40C66FF867C}">
                  <a14:compatExt spid="_x0000_s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Koring, Lucas" refreshedDate="42759.56571678241" createdVersion="3" refreshedVersion="5" recordCount="632">
  <cacheSource type="worksheet">
    <worksheetSource name="Datenbestand"/>
  </cacheSource>
  <cacheFields count="8">
    <cacheField name="Filename" numFmtId="0">
      <sharedItems containsBlank="1" count="168">
        <s v="..\..\Source\BSW\CD\LK\IFM\IFM_SDD\IFM_App_Internal.c"/>
        <s v="..\..\Source\BSW\CD\LK\IFM\IFM_SDD\IFM_App_Main.c"/>
        <s v="C:\Projekte\DAI\MFA2\P06086_MRSM\Appl_BR_R5\Source\BSW\CD\LK\ChassisGw\ChassisGw_SDD\ChassisGw_App_Main.c"/>
        <s v="C:\Projekte\DAI\MFA2\P06086_MRSM\Appl_BR_R5\Source\BSW\CD\LK\DcmFbl\DcmFbl_SDD\DcmFbl_Fbl.c"/>
        <s v="C:\Projekte\DAI\MFA2\P06086_MRSM\Appl_BR_R5\Source\BSW\CD\LK\EolTestModeMgr\EolTestModeMgr_SDD\EolTestModeMgr_Main.c"/>
        <s v="C:\Projekte\DAI\MFA2\P06086_MRSM\Appl_BR_R5\Source\BSW\CD\LK\IFM\IFM_SDD\IFM_App_Internal.c"/>
        <s v="C:\Projekte\DAI\MFA2\P06086_MRSM\Appl_BR_R5\Source\BSW\CD\LK\IFM\IFM_SDD\IFM_App_Main.c"/>
        <s v="C:\Projekte\DAI\MFA2\P06086_MRSM\Appl_BR_R5\Source\BSW\CD\LK\KostiaV23\KTA_ErrorMem.c"/>
        <s v="C:\Projekte\DAI\MFA2\P06086_MRSM\Appl_BR_R5\Source\BSW\CD\LK\KostiaV23\KTA_ReadPage.c"/>
        <s v="C:\Projekte\DAI\MFA2\P06086_MRSM\Appl_BR_R5\Source\BSW\CD\LK\KostiaV23\KTA_Utils.c"/>
        <s v="C:\Projekte\DAI\MFA2\P06086_MRSM\Appl_BR_R5\Source\BSW\CD\LK\KostiaV23\KTA_WritePage.c"/>
        <s v="C:\Projekte\DAI\MFA2\P06086_MRSM\Appl_BR_R5\Source\BSW\CD\LK\KostiaV23\KostiaComI_Impl.c"/>
        <s v="C:\Projekte\DAI\MFA2\P06086_MRSM\Appl_BR_R5\Source\BSW\CD\LK\KostiaV23\Kostia_FR_Interface.c"/>
        <s v="C:\Projekte\DAI\MFA2\P06086_MRSM\Appl_BR_R5\Source\BSW\CD\LK\LkSysHdlr\LkSysHdlr_SDD\LKSysHdlr_Addresses.c"/>
        <s v="C:\Projekte\DAI\MFA2\P06086_MRSM\Appl_BR_R5\Source\BSW\CD\LK\LkSysHdlr\LkSysHdlr_SDD\LkSysHdlr_EcuM.c"/>
        <s v="C:\Projekte\DAI\MFA2\P06086_MRSM\Appl_BR_R5\Source\BSW\CD\LK\LkSysHdlr\LkSysHdlr_SDD\LkSysHdlr_EcuMCbk.c"/>
        <s v="C:\Projekte\DAI\MFA2\P06086_MRSM\Appl_BR_R5\Source\BSW\CD\LK\LkSysHdlr\LkSysHdlr_SDD\LkSysHdlr_Tasks.c"/>
        <s v="C:\Projekte\DAI\MFA2\P06086_MRSM\Appl_BR_R5\Source\BSW\CD\LK\LkWdog\WdgM\Core\WDGM.c"/>
        <s v="C:\Projekte\DAI\MFA2\P06086_MRSM\Appl_BR_R5\Source\BSW\CD\LK\LkWdog\WdgM\Integration\WDGM_If.c"/>
        <s v="C:\Projekte\DAI\MFA2\P06086_MRSM\Appl_BR_R5\Source\BSW\CD\LK\SASMagCoreSW\Callbacks\SAS_Mag_CallbackFunctions.c"/>
        <s v="C:\Projekte\DAI\MFA2\P06086_MRSM\Appl_BR_R5\Source\BSW\CD\LK\SASMagCoreSW\Src\SASMagCoreSW_SDD\SAS_Mag_AbsoluteAngle.c"/>
        <s v="C:\Projekte\DAI\MFA2\P06086_MRSM\Appl_BR_R5\Source\BSW\CD\LK\SASMagCoreSW\Src\SASMagCoreSW_SDD\SAS_Mag_AbsoluteAngle_INLalgo.c"/>
        <s v="C:\Projekte\DAI\MFA2\P06086_MRSM\Appl_BR_R5\Source\BSW\CD\LK\SASMagCoreSW\Src\SASMagCoreSW_SDD\SAS_Mag_AbsoluteAngle_coreAlgo.c"/>
        <s v="C:\Projekte\DAI\MFA2\P06086_MRSM\Appl_BR_R5\Source\BSW\CD\LK\SASMagCoreSW\Src\SASMagCoreSW_SDD\SAS_Mag_Diagnostic.c"/>
        <s v="C:\Projekte\DAI\MFA2\P06086_MRSM\Appl_BR_R5\Source\BSW\CD\LK\SASMagCoreSW\Src\SASMagCoreSW_SDD\SAS_Mag_Global.c"/>
        <s v="C:\Projekte\DAI\MFA2\P06086_MRSM\Appl_BR_R5\Source\BSW\CD\LK\SASMagCoreSW\Src\SASMagCoreSW_SDD\SAS_Mag_Plausibility.c"/>
        <s v="C:\Projekte\DAI\MFA2\P06086_MRSM\Appl_BR_R5\Source\BSW\CD\LK\SASMagCoreSW\Src\SASMagCoreSW_SDD\SAS_Mag_SensorMLX90363.c"/>
        <s v="C:\Projekte\DAI\MFA2\P06086_MRSM\Appl_BR_R5\Source\BSW\CD\LK\SASMagCoreSW\Src\SASMagCoreSW_SDD\SAS_Mag_Turn.c"/>
        <s v="C:\Projekte\DAI\MFA2\P06086_MRSM\Appl_BR_R5\Source\BSW\CD\LK\StwGw\StwGw_SDD\StwGw_App_Main.c"/>
        <s v="C:\Projekte\DAI\MFA2\P06086_MRSM\Appl_BR_R5\Source\BSW\CD\LK\SyncMgr\SyncMgr_SDD\SyncMgr_SyncManager.c"/>
        <s v="C:\Projekte\DAI\MFA2\P06086_MRSM\Appl_BR_R5\Source\BSW\CD\LK\SysCheck\SysCheck_Main.c"/>
        <s v="C:\Projekte\DAI\MFA2\P06086_MRSM\Appl_BR_R5\Source\BSW\CD\LK\SysCheck\SysCheck_TestManagement.c"/>
        <s v="C:\Projekte\DAI\MFA2\P06086_MRSM\Appl_BR_R5\Source\BSW\IoHwAb\IOHWAB\Source\Core\IOHWAB_AO_Core.c"/>
        <s v="C:\Projekte\DAI\MFA2\P06086_MRSM\Appl_BR_R5\Source\BSW\IoHwAb\IOHWAB\Source\Core\IOHWAB_DO_Core.c"/>
        <s v="C:\Projekte\DAI\MFA2\P06086_MRSM\Appl_BR_R5\Source\BSW\IoHwAb\IOHWAB\Source\Generated\IOHWAB_AI_Gen.c"/>
        <s v="C:\Projekte\DAI\MFA2\P06086_MRSM\Appl_BR_R5\Source\BSW\IoHwAb\IOHWAB\Source\Generated\IOHWAB_AO_Gen.c"/>
        <s v="C:\Projekte\DAI\MFA2\P06086_MRSM\Appl_BR_R5\Source\BSW\IoHwAb\IOHWAB\Source\Generated\IOHWAB_DI_Gen.c"/>
        <s v="C:\Projekte\DAI\MFA2\P06086_MRSM\Appl_BR_R5\Source\BSW\IoHwAb\IOHWAB\Source\Generated\Rte_IOHWAB_AI.c"/>
        <s v="C:\Projekte\DAI\MFA2\P06086_MRSM\Appl_BR_R5\Source\BSW\IoHwAb\IOHWAB\Source\Generated\Rte_IOHWAB_AO.c"/>
        <s v="C:\Projekte\DAI\MFA2\P06086_MRSM\Appl_BR_R5\Source\BSW\IoHwAb\IOHWAB\Source\Integration\IOHWAB_Scheduler.c"/>
        <s v="C:\Projekte\DAI\MFA2\P06086_MRSM\Appl_BR_R5\Source\BSW\IoHwAb\MagSensDrvSW_MLX90363\Src\MagSensDrv_MLX90363_SDD\MagSensDrv_Com.c"/>
        <s v="C:\Projekte\DAI\MFA2\P06086_MRSM\Appl_BR_R5\Source\BSW\IoHwAb\MagSensDrvSW_MLX90363\Src\MagSensDrv_MLX90363_SDD\MagSensDrv_Diagnostic.c"/>
        <s v="C:\Projekte\DAI\MFA2\P06086_MRSM\Appl_BR_R5\Source\BSW\IoHwAb\MagSensDrvSW_MLX90363\Src\MagSensDrv_MLX90363_SDD\MagSensDrv_Error.c"/>
        <s v="C:\Projekte\DAI\MFA2\P06086_MRSM\Appl_BR_R5\Source\BSW\IoHwAb\MagSensDrvSW_MLX90363\Src\MagSensDrv_MLX90363_SDD\MagSensDrv_Internal.c"/>
        <s v="C:\Projekte\DAI\MFA2\P06086_MRSM\Appl_BR_R5\Source\BSW\IoHwAb\MagSensDrvSW_MLX90363\Src\MagSensDrv_MLX90363_SDD\MagSensDrv_Main.c"/>
        <s v="C:\Projekte\DAI\MFA2\P06086_MRSM\Appl_BR_R5\Source\BSW\IoHwAb\MagSensDrvSW_MLX90363\Src\MagSensDrv_MLX90363_SDD\MagSensDrv_MsgValidator.c"/>
        <s v="C:\Projekte\DAI\MFA2\P06086_MRSM\Appl_BR_R5\Source\BSW\IoHwAb\MagSensDrvSW_MLX90363\Src\MagSensDrv_MLX90363_SDD\MagSensDrv_Ram.c"/>
        <s v="C:\Projekte\DAI\MFA2\P06086_MRSM\Appl_BR_R5\Source\BSW\IoHwAb\MagSensDrvSW_MLX90363\Src\MagSensDrv_MLX90363_SDD\MagSensDrv_SensIORingBuf.c"/>
        <s v="C:\Projekte\DAI\MFA2\P06086_MRSM\Appl_BR_R5\Source\BSW\IoHwAb\MagSensDrvSW_MLX90363\Src\MagSensDrv_MLX90363_SDD\MagSensDrv_Seq.c"/>
        <s v="C:\Projekte\DAI\MFA2\P06086_MRSM\Appl_BR_R5\Source\BSW\IoHwAb\MagSensDrvSW_MLX90363\Src\MagSensDrv_MLX90363_SDD\MagSensDrv_VersNr.c"/>
        <s v="C:\Projekte\DAI\MFA2\P06086_MRSM\Appl_BR_R5\Source\BSW\IoHwAb\MagSensDrvSW_MLX90363\cbk\MagSensDrv_Cbk.c"/>
        <s v="C:\Projekte\DAI\MFA2\P06086_MRSM\Appl_BR_R5\Source\BSW\IoHwAb\MagSensDrvSW_MLX90363\cfg\MagSensDrv_LCfg.c"/>
        <s v="C:\Projekte\DAI\MFA2\P06086_MRSM\Appl_BR_R5\Source\Lib\LK\DCD\Core\DCD.c"/>
        <s v="C:\Projekte\DAI\MFA2\P06086_MRSM\Appl_BR_R5\Source\Lib\LK\E2E\E2E_SDD\E2E_Check.c"/>
        <s v="C:\Projekte\DAI\MFA2\P06086_MRSM\Appl_BR_R5\Source\Lib\LK\LkSafety\LkSafety_SDD\LkSafety_Main.c"/>
        <s v="C:\Projekte\DAI\MFA2\P06086_MRSM\Appl_BR_R5\Source\SWC\ActuatorSWC\LK\Illu\Illu_SDD\Illu_Main.c"/>
        <s v="C:\Projekte\DAI\MFA2\P06086_MRSM\Appl_BR_R5\Source\SWC\ActuatorSWC\LK\PSW\PSW_SDD\PSW_Conditions.c"/>
        <s v="C:\Projekte\DAI\MFA2\P06086_MRSM\Appl_BR_R5\Source\SWC\ActuatorSWC\LK\PSW\PSW_SDD\PSW_Main.c"/>
        <s v="C:\Projekte\DAI\MFA2\P06086_MRSM\Appl_BR_R5\Source\SWC\ApplicationSWC\LK\ALSM\ALSM_SDD\ALSM_Main.c"/>
        <s v="C:\Projekte\DAI\MFA2\P06086_MRSM\Appl_BR_R5\Source\SWC\ApplicationSWC\LK\DiagMgr\DiagMgr_SDD\DiagMgr_Dcm_PresentValues.c"/>
        <s v="C:\Projekte\DAI\MFA2\P06086_MRSM\Appl_BR_R5\Source\SWC\ApplicationSWC\LK\DiagMgr\DiagMgr_SDD\DiagMgr_Dcm_StoredData.c"/>
        <s v="C:\Projekte\DAI\MFA2\P06086_MRSM\Appl_BR_R5\Source\SWC\ApplicationSWC\LK\DiagMgr\DiagMgr_SDD\DiagMgr_Diag_App.c"/>
        <s v="C:\Projekte\DAI\MFA2\P06086_MRSM\Appl_BR_R5\Source\SWC\ApplicationSWC\LK\VarMgr\VarMgr_SDD\VarMgr_Main.c"/>
        <s v="C:\Projekte\DAI\MFA2\P06086_MRSM\Appl_BR_R5\Source\SWC\ApplicationSWC\LK\VoltMgr\VoltMgr.c"/>
        <s v="C:\Projekte\DAI\MFA2\P06086_MRSM\Appl_BR_R5\Source\SWC\ApplicationSWC\LK\VoltageMonitor\Core\VoltMon.c"/>
        <s v="C:\Projekte\DAI\MFA2\P06086_MRSM\Appl_BR_R5\Source\SWC\SensorSWC\LK\Mag3DPosDet\Mag3DPosDet_Mlx90363.c"/>
        <s v="C:\Projekte\DAI\MFA2\P06086_MRSM\Appl_BR_R5\Source\SWC\SensorSWC\LK\Mag3DPosDet\Mag3DPosDet_SBWRND\cbk\Mag3DPosDet_SBWRND_Callbacks.c"/>
        <s v="C:\Projekte\DAI\MFA2\P06086_MRSM\Appl_BR_R5\Source\SWC\SensorSWC\LK\Mag3DPosDet\Mag3DPosDet_SBWRND\cfg\Mag3DPosDet_SBWRND_Cfg.c"/>
        <s v="C:\Projekte\DAI\MFA2\P06086_MRSM\Appl_BR_R5\Source\SWC\SensorSWC\LK\Mag3DPosDet\Mag3DPosDet_SafeRam.c"/>
        <s v="C:\Projekte\DAI\MFA2\P06086_MRSM\Appl_BR_R5\Source\SWC\SensorSWC\LK\Mag3DPosDet\Mag3DPosDet_TIHB\cbk\Mag3DPosDet_TIHB_Callbacks.c"/>
        <s v="C:\Projekte\DAI\MFA2\P06086_MRSM\Appl_BR_R5\Source\SWC\SensorSWC\LK\Mag3DPosDet\Mag3DPosDet_TIHB\cfg\Mag3DPosDet_TIHB_Cfg.c"/>
        <s v="C:\Projekte\DAI\MFA2\P06086_MRSM\Appl_BR_R5\Source\SWC\SensorSWC\LK\SAS\SAS_SDD\SAS_ComIf.c"/>
        <s v="C:\Projekte\DAI\MFA2\P06086_MRSM\Appl_BR_R5\Source\SWC\SensorSWC\LK\SAS\SAS_SDD\SAS_Main.c"/>
        <s v="C:\Projekte\DAI\MFA2\P06086_MRSM\Appl_BR_R5\Source\SWC\SensorSWC\LK\SAS\SAS_SDD\SAS_SMCIf.c"/>
        <s v="C:\Projekte\DAI\MFA2\P06086_MRSM\Appl_BR_R5\Source\SWC\SensorSWC\LK\SBWP\SBWP_SDD\SBWP_Main.c"/>
        <s v="C:\Projekte\DAI\MFA2\P06086_MRSM\Appl_BR_R5\Source\SWC\SensorSWC\LK\SBWRND\SBWRND_SDD\SBWRND_Main.c"/>
        <s v="C:\Projekte\DAI\MFA2\P06086_MRSM\Appl_BR_R5\Source\SWC\SensorSWC\LK\SCAS\SCAS_SDD\SCAS_Main.c"/>
        <s v="C:\Projekte\DAI\MFA2\P06086_MRSM\Appl_BR_R5\Source\SWC\SensorSWC\LK\TIS\TIS_SDD\TIS_Main.c"/>
        <m/>
        <s v="\Demo\add_source\old_source.c" u="1"/>
        <s v="\Applications\Communication\ChassisGw\ChassisGw_SDD\ChassisGw_App_Main.c" u="1"/>
        <s v="\BSW\IoHwAb\MagSensDrvSW_MLX90363\Src\MagSensDrvSW_MLX90363_SDD\MagSensDrv_Seq.c" u="1"/>
        <s v="\BSW\CD\LK\IFM\IFM_SDD\IFM_App_Internal.c" u="1"/>
        <s v="\BSW\CD\LK\SASMagCoreSW\Src\SASMagCoreSW_SDD\SAS_Mag_Turn.c" u="1"/>
        <s v="\BSW\CD\LK\SASMagCoreSW\Callbacks\SAS_Mag_CallbackFunctions.c" u="1"/>
        <s v="C:\Projekte\Org_Template_Proj\EclipseTemplateProject\Source\Demo\add_source\old_source.c" u="1"/>
        <s v="\Demo\hello.c" u="1"/>
        <s v="\BSW\CD\LK\KostiaV23\KTA_ReadPage.c" u="1"/>
        <s v="\Applications\Communication\ChassisGw\ChassisGw_SDD\ChassisGw_App_Notification.c" u="1"/>
        <s v="\BSW\IoHwAb\IOHWAB\Source\Generated\IOHWAB_AI_Gen.c" u="1"/>
        <s v="\SWC\ApplicationSWC\LK\DiagMgr\DiagMgr_SDD\DiagMgr_Dcm_Identification.c" u="1"/>
        <s v="\BSW\CD\LK\KostiaV23\KTA_Utils.c" u="1"/>
        <s v="\Demo\gen_header\test.h" u="1"/>
        <s v="\BSW\CD\LK\IFM\cbk\IFM_App_Callbacks.c" u="1"/>
        <s v="\BSW\CD\LK\LkSysHdlr\LkSysHdlr_SDD\LkSysHdlr_EcuMCbk.c" u="1"/>
        <s v="\BSW\CD\LK\IFM\cfg\IFM_App_Config.c" u="1"/>
        <s v="\SWC\ApplicationSWC\LK\DiagMgr\DiagMgr_SDD\DiagMgr_VIN_App.c" u="1"/>
        <s v="\BSW\CD\LK\KostiaV23\KTA_WritePage.c" u="1"/>
        <s v="\BSW\CD\LK\LkSysHdlr\LkSysHdlr_SDD\LKSysHdlr_Addresses.c" u="1"/>
        <s v="\BSW\CD\LK\ResetMgr\Cfg\ResetMgr_Cfg.c" u="1"/>
        <s v="\BSW\CD\LK\KostiaV23\Kostia_FR_Interface.h" u="1"/>
        <s v="\SWC\ApplicationSWC\LK\VoltageMonitor\Core\VoltMon.c" u="1"/>
        <s v="\BSW\IoHwAb\MagSensDrvSW_MLX90363\Src\MagSensDrvSW_MLX90363_SDD\MagSensDrv_Error.c" u="1"/>
        <s v="\BSW\CD\LK\SASMagCoreSW\Src\SASMagCoreSW_SDD\SAS_Mag_SensorMLX90363.c" u="1"/>
        <s v="\SWC\SensorSWC\LK\FWS\FWS_SDD\FWS_Main.c" u="1"/>
        <s v="\SWC\SensorSWC\LK\RWS\RWS_SDD\RWS_Main.c" u="1"/>
        <s v="\SWC\SensorSWC\LK\TWS\TWS_SDD\TWS_Main.c" u="1"/>
        <s v="\Demo\sys.c" u="1"/>
        <s v="\Demo\Demo.h" u="1"/>
        <s v="\BSW\CD\LK\DcmFbl\DcmFbl_SDD\DcmFbl_Fbl.c" u="1"/>
        <s v="\Applications\Communication\ChassisGw\ChassisGw.h" u="1"/>
        <s v="\SWC\ApplicationSWC\LK\DiagMgr\DiagMgr_SDD\BSW_IntErr.c" u="1"/>
        <s v="\BSW\CD\LK\SyncMgr\SyncMgr_SDD\SyncMgr_SyncManager.c" u="1"/>
        <s v="\SWC\ApplicationSWC\LK\DiagMgr\DiagMgr_SDD\DiagMgr_Dcm_StoredData.c" u="1"/>
        <s v="\BSW\CD\LK\SASMagCoreSW\Src\SASMagCoreSW_SDD\SAS_Mag_CoreControl.c" u="1"/>
        <s v="..\..\Source\Demo\hello.c" u="1"/>
        <s v="\BSW\IoHwAb\IOHWAB\Source\Generated\Rte_IOHWAB_DO.c" u="1"/>
        <s v="\Demo\gen_header\Mcu.h" u="1"/>
        <s v="\BSW\CD\LK\SASMagCoreSW\Src\SASMagCoreSW_SDD\SAS_Mag_AbsoluteAngle_INLalgo.c" u="1"/>
        <s v="\SWC\ApplicationSWC\LK\DiagMgr\DiagMgr_SDD\DiagMgr_Dcm_RoutineControl.c" u="1"/>
        <s v="\Applications\Communication\StwGw\StwGw.h" u="1"/>
        <s v="\BSW\IoHwAb\IOHWAB\Source\Generated\Rte_IOHWAB_AI.c" u="1"/>
        <s v="\SWC\SensorSWC\LK\SBWP\cfg\SBWP_Cfg.h" u="1"/>
        <s v="\BSW\IoHwAb\IOHWAB\Source\Generated\KostiaIO_cfg.c" u="1"/>
        <s v="\BSW\IoHwAb\MagSensDrvSW_MLX90363\cfg\MagSensDrvSW_LCfg.c" u="1"/>
        <s v="\BSW\CD\LK\SASMagCoreSW\Src\SASMagCoreSW_SDD\SAS_Mag_Plausibility.c" u="1"/>
        <s v="\Applications\Communication\ChassisGw\ChassisGw_Types.h" u="1"/>
        <s v="C:\Projekte\Org_Template_Proj\EclipseTemplateProject\Source\Demo\hello.c" u="1"/>
        <s v="\BSW\CD\LK\ResetMgr\ResetMgr_SDD\ResetMgr_Main.c" u="1"/>
        <s v="\SWC\SensorSWC\LK\SAS\SAS_SDD\SAS_Testmode.c" u="1"/>
        <s v="\BSW\CD\LK\LkSysHdlr\LkSysHdlr_SDD\LkSysHdlr_EcuM.c" u="1"/>
        <s v="\SWC\SensorSWC\LK\SBWP\SBWP_SDD\SBWP_Main.c" u="1"/>
        <s v="\SWC\SensorSWC\LK\SAS\SAS_SDD\SAS_ComIf.c" u="1"/>
        <s v="\SWC\ApplicationSWC\LK\ALSM\ALSM_SDD\ALSM_Main.c" u="1"/>
        <s v="\BSW\CD\LK\SASMagCoreSW\Src\SASMagCoreSW_SDD\SAS_Mag_AbsoluteAngle_coreAlgo.c" u="1"/>
        <s v="\BSW\IoHwAb\IOHWAB\Source\Core\IOHWAB_AO_Core.c" u="1"/>
        <s v="\BSW\CD\LK\SASMagCoreSW\Src\SASMagCoreSW_SDD\SAS_Mag_AqControl.c" u="1"/>
        <s v="\BSW\CD\LK\LkSysHdlr\LkSysHdlr.h" u="1"/>
        <s v="\SWC\SensorSWC\LK\SAS\SAS_SDD\SAS_SysIf.c" u="1"/>
        <s v="\BSW\CD\LK\SASMagCoreSW\Src\SASMagCoreSW_SDD\SAS_Mag_Global.c" u="1"/>
        <s v="\SWC\ApplicationSWC\LK\VoltageMonitor\Integration\VoltMon_Integration.h" u="1"/>
        <s v="\BSW\CD\LK\KostiaV23\Kostia_FR_Interface.c" u="1"/>
        <s v="\BSW\IoHwAb\MagSensDrvSW_MLX90363\Src\MagSensDrvSW_MLX90363_SDD\MagSensDrv_Main.c" u="1"/>
        <s v="\Demo\KostalPrimitiveTypes.h" u="1"/>
        <s v="\BSW\CD\LK\LkSysHdlr\LkSysHdlr_SDD\LkSysHdlr_Main.c" u="1"/>
        <s v="\Applications\Communication\StwGw\StwGw_SDD\StwGw_App_Main.c" u="1"/>
        <s v="\BSW\IoHwAb\MagSensDrvSW_MLX90363\Src\MagSensDrvSW_MLX90363_SDD\MagSensDrv_Ram.c" u="1"/>
        <s v="\Applications\Communication\StwGw\StwGw_SDD\StwGw_App_Notification.c" u="1"/>
        <s v="\Stubs\Appl.c" u="1"/>
        <s v="\Lib\LK\Crc\Crc.c" u="1"/>
        <s v="\BSW\CD\LK\KostiaV23\KostiaComI_Impl.c" u="1"/>
        <s v="\BSW\IoHwAb\IOHWAB\Source\Core\IOHWAB_DI_Core.c" u="1"/>
        <s v="\BSW\IoHwAb\MagSensDrvSW_MLX90363\cbk\MagSensDrv_Cbk.c" u="1"/>
        <s v="\BSW\IoHwAb\IOHWAB\Source\Integration\IOHWAB_Scheduler.c" u="1"/>
        <s v="\SWC\ApplicationSWC\LK\DiagMgr\DiagMgr_SDD\DiagMgr_Diag_App.c" u="1"/>
        <s v="\BSW\IoHwAb\MagSensDrvSW_MLX90363\Src\MagSensDrvSW_MLX90363_SDD\MagSensDrv_MsgValidator.c" u="1"/>
        <s v="\BSW\CD\LK\SASMagCoreSW\Src\SASMagCoreSW_SDD\SAS_Mag_AbsoluteAngle.c" u="1"/>
        <s v="\BSW\IoHwAb\MagSensDrvSW_MLX90363\Src\MagSensDrvSW_MLX90363_SDD\MagSensDrv_VersNr.c" u="1"/>
        <s v="\BSW\IoHwAb\MagSensDrvSW_MLX90363\Src\MagSensDrvSW_MLX90363_SDD\MagSensDrv_Diagnostic.c" u="1"/>
        <s v="\BSW\IoHwAb\MagSensDrvSW_MLX90363\Src\MagSensDrvSW_MLX90363_SDD\MagSensDrv_SensIORingBuf.c" u="1"/>
        <s v="\Demo\sys.h" u="1"/>
        <s v="\SWC\ApplicationSWC\LK\VoltageMonitor\Integration\VoltMon_Integration.c" u="1"/>
        <s v="\BSW\IoHwAb\IOHWAB\Source\Integration\IOHWAB_Scheduler.h" u="1"/>
        <s v="\SWC\SensorSWC\LK\SAS\SAS_SDD\SAS_Main.c" u="1"/>
        <s v="\BSW\IoHwAb\MagSensDrvSW_MLX90363\Src\MagSensDrvSW_MLX90363_SDD\MagSensDrv_Internal.c" u="1"/>
        <s v="\BSW\IoHwAb\MagSensDrvSW_MLX90363\Src\MagSensDrvSW_MLX90363_SDD\MagSensDrv_Com.c" u="1"/>
        <s v="\Demo\hello.h" u="1"/>
        <s v="\BSW\CD\LK\IFM\IFM_SDD\IFM_App_Main.c" u="1"/>
      </sharedItems>
    </cacheField>
    <cacheField name="Line" numFmtId="0">
      <sharedItems containsString="0" containsBlank="1" containsNumber="1" containsInteger="1" minValue="36" maxValue="4893"/>
    </cacheField>
    <cacheField name="Column" numFmtId="0">
      <sharedItems containsString="0" containsBlank="1" containsNumber="1" containsInteger="1" minValue="0" maxValue="215"/>
    </cacheField>
    <cacheField name="Level" numFmtId="0">
      <sharedItems containsString="0" containsBlank="1" containsNumber="1" containsInteger="1" minValue="2" maxValue="99"/>
    </cacheField>
    <cacheField name="Code" numFmtId="0">
      <sharedItems containsString="0" containsBlank="1" containsNumber="1" containsInteger="1" minValue="277" maxValue="6190"/>
    </cacheField>
    <cacheField name="Message" numFmtId="0">
      <sharedItems containsBlank="1"/>
    </cacheField>
    <cacheField name="MISRA-Rule" numFmtId="0">
      <sharedItems containsBlank="1" count="65">
        <s v="MISRA-C:2004 Rule 20.06"/>
        <s v="HIS source code metric STST3"/>
        <s v="MISRA-C:2004 Rule 02.02"/>
        <s v="MISRA-C:2004 Rule 17.04"/>
        <s v="QAC"/>
        <s v="MISRA-C:2004 Rule 12.13"/>
        <s v="MISRA-C:2004 Rule 08.08"/>
        <s v="HIS source code metric STCYC"/>
        <s v="HIS source code metric STCAL"/>
        <s v="MISRA-C:2004 Rule 16.10"/>
        <s v="HIS source code metric STPTH"/>
        <s v="MISRA-C:2004 Rule 10.01"/>
        <s v="MISRA-C:2004 Rule 11.04"/>
        <s v="MISRA-C:2004 Rule 11.03"/>
        <s v="MISRA-C:2004 Rule 08.07"/>
        <s v="HIS source code metric STMIF"/>
        <s v="MISRA-C:2004 Rule 03.01"/>
        <s v="MISRA-C:2004 Rule 16.07"/>
        <s v="MISRA-C:2004 Rule 03.04"/>
        <s v="MISRA-C:2004 Rule 10.06"/>
        <s v="MISRA-C:2004 Rule 09.02"/>
        <s v="MISRA-C:2004 Rule 14.03"/>
        <s v="MISRA-C:2004 Rule 13.05"/>
        <s v="MISRA-C:2004 Rule 13.06"/>
        <s v="HIS source code metric STPAR"/>
        <s v="MISRA-C:2004 Rule 14.10"/>
        <s v="MISRA-C:2004 Rule 14.02"/>
        <s v="MISRA-C:2004 Rule 11.05"/>
        <s v="MISRA-C:2004 Rule 12.10"/>
        <m/>
        <s v="MISRA-C:2004 Rule 16.08" u="1"/>
        <s v="MISRA-C:2004 Rule 21.01" u="1"/>
        <s v="MISRA-C:2004 Rule 06.03" u="1"/>
        <s v="MISRA-C:2004 Rule 15.03" u="1"/>
        <s v="MISRA-C:2004 Rule 19.10" u="1"/>
        <s v="KOSTAL-C:2006 Rule 5.4" u="1"/>
        <s v="HIS source code metric STGTO" u="1"/>
        <s v="KOSTAL-C:2006 Rule 5.5" u="1"/>
        <s v="MISRA-C:2004 Rule 01.01" u="1"/>
        <s v="MISRA-C:2004 Rule 15.02" u="1"/>
        <s v="HIS source code metric STM19" u="1"/>
        <s v="KOSTAL-C:2006 Rule 5.7" u="1"/>
        <s v="MISRA-C:2004 Rule 16.05" u="1"/>
        <s v="KOSTAL-C:2006 Rule 5.4/5.0" u="1"/>
        <s v="KOSTAL-C:2006 Rule 5.5/5.0" u="1"/>
        <s v="MISRA-C:2004 Rule 19.07" u="1"/>
        <s v="KOSTAL-C:2006 Rule 5.7/5.0" u="1"/>
        <s v="MISRA-C:2004 Rule 12.07" u="1"/>
        <s v="KOSTAL-C:2006 Rule 6.1" u="1"/>
        <s v="MISRA-C:2004 Rule 09.01" u="1"/>
        <s v="MISRA-C:2004 Rule 02.01" u="1"/>
        <s v="MISRA-C:2004 Rule 14.04" u="1"/>
        <s v="MISRA-C:2004 Rule 16.02" u="1"/>
        <s v="MISRA-C:2004 Rule 20.01" u="1"/>
        <s v="MISRA-C:2004 Rule 19.04" u="1"/>
        <s v="MISRA-C:2004 Rule 08.05" u="1"/>
        <s v="MISRA-C:2004 Rule 08.04" u="1"/>
        <s v="MISRA-C:2004 Rule 05.01" u="1"/>
        <s v="MISRA-C:2004 Rule 20.09" u="1"/>
        <s v="MISRA-C:2004 Rule 13.07" u="1"/>
        <s v="MISRA-C:2004 Rule 14.01" u="1"/>
        <s v="MISRA-C:2004 Rule 15.05" u="1"/>
        <s v="MISRA-C:2004 Rule 08.03" u="1"/>
        <s v="MISRA-C:2004 Rule 12.02" u="1"/>
        <s v="MISRA-C:2004 Rule 08.02" u="1"/>
      </sharedItems>
    </cacheField>
    <cacheField name="Reference"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oring, Lucas" refreshedDate="42759.566233101854" createdVersion="3" refreshedVersion="5" recordCount="633">
  <cacheSource type="worksheet">
    <worksheetSource name="Datenbestand"/>
  </cacheSource>
  <cacheFields count="8">
    <cacheField name="Filename" numFmtId="0">
      <sharedItems containsBlank="1"/>
    </cacheField>
    <cacheField name="Line" numFmtId="0">
      <sharedItems containsString="0" containsBlank="1" containsNumber="1" containsInteger="1" minValue="36" maxValue="4893"/>
    </cacheField>
    <cacheField name="Column" numFmtId="0">
      <sharedItems containsString="0" containsBlank="1" containsNumber="1" containsInteger="1" minValue="0" maxValue="215"/>
    </cacheField>
    <cacheField name="Level" numFmtId="0">
      <sharedItems containsString="0" containsBlank="1" containsNumber="1" containsInteger="1" minValue="2" maxValue="99"/>
    </cacheField>
    <cacheField name="Code" numFmtId="0">
      <sharedItems containsString="0" containsBlank="1" containsNumber="1" containsInteger="1" minValue="277" maxValue="6190"/>
    </cacheField>
    <cacheField name="Message" numFmtId="0">
      <sharedItems containsBlank="1"/>
    </cacheField>
    <cacheField name="MISRA-Rule" numFmtId="0">
      <sharedItems containsBlank="1" count="96">
        <s v="MISRA-C:2004 Rule 20.06"/>
        <s v="HIS source code metric STST3"/>
        <s v="MISRA-C:2004 Rule 02.02"/>
        <s v="MISRA-C:2004 Rule 17.04"/>
        <s v="QAC"/>
        <s v="MISRA-C:2004 Rule 12.13"/>
        <s v="MISRA-C:2004 Rule 08.08"/>
        <s v="HIS source code metric STCYC"/>
        <s v="HIS source code metric STCAL"/>
        <s v="MISRA-C:2004 Rule 16.10"/>
        <s v="HIS source code metric STPTH"/>
        <s v="MISRA-C:2004 Rule 10.01"/>
        <s v="MISRA-C:2004 Rule 11.04"/>
        <s v="MISRA-C:2004 Rule 11.03"/>
        <s v="MISRA-C:2004 Rule 08.07"/>
        <s v="HIS source code metric STMIF"/>
        <s v="MISRA-C:2004 Rule 03.01"/>
        <s v="MISRA-C:2004 Rule 16.07"/>
        <s v="MISRA-C:2004 Rule 03.04"/>
        <s v="MISRA-C:2004 Rule 10.06"/>
        <s v="MISRA-C:2004 Rule 09.02"/>
        <s v="MISRA-C:2004 Rule 14.03"/>
        <s v="MISRA-C:2004 Rule 13.05"/>
        <s v="MISRA-C:2004 Rule 13.06"/>
        <s v="HIS source code metric STPAR"/>
        <s v="MISRA-C:2004 Rule 14.10"/>
        <s v="MISRA-C:2004 Rule 14.02"/>
        <s v="MISRA-C:2004 Rule 11.05"/>
        <s v="MISRA-C:2004 Rule 12.10"/>
        <m/>
        <s v="MISRA-C:2004 Rule 08.04" u="1"/>
        <s v="MISRA-C:2004 Rule 19.05" u="1"/>
        <s v="MISRA-C:2004 Rule 19.15" u="1"/>
        <s v="MISRA-C:2004 Rule 02.01" u="1"/>
        <s v="MISRA-C:2004 Rule 13.02" u="1"/>
        <s v="MISRA-C:2004 Rule 15.05" u="1"/>
        <s v="MISRA-C:2004 Rule 20.09" u="1"/>
        <s v="MISRA-C:2004 Rule 12.01" u="1"/>
        <s v="MISRA-C:2004 Rule 12.11" u="1"/>
        <s v="MISRA-C:2004 Rule 14.04" u="1"/>
        <s v="MISRA-C:2004 Rule 12.07" u="1"/>
        <s v="MISRA-C:2004 Rule 19.10" u="1"/>
        <s v="MISRA-C:2004 Rule 06.02" u="1"/>
        <s v="MISRA-C:2004 Rule 08.05" u="1"/>
        <s v="MISRA-C:2004 Rule 19.06" u="1"/>
        <s v="MISRA-C:2004 Rule 09.01" u="1"/>
        <s v="MISRA-C:2004 Rule 05.01" u="1"/>
        <s v="MISRA-C:2004 Rule 16.02" u="1"/>
        <s v="MISRA-C:2004 Rule 01.01" u="1"/>
        <s v="MISRA-C:2004 Rule 12.02" u="1"/>
        <s v="MISRA-C:2004 Rule 16.08" u="1"/>
        <s v="MISRA-C:2004 Rule 12.08" u="1"/>
        <s v="HIS source code metric STGTO" u="1"/>
        <s v="MISRA-C:2004 Rule 19.01" u="1"/>
        <s v="MISRA-C:2004 Rule 19.11" u="1"/>
        <s v="MISRA-C:2004 Rule 06.03" u="1"/>
        <s v="MISRA-C:2004 Rule 08.06" u="1"/>
        <s v="MISRA-C:2004 Rule 19.07" u="1"/>
        <s v="MISRA-C:2004 Rule 05.02" u="1"/>
        <s v="MISRA-C:2004 Rule 16.03" u="1"/>
        <s v="MISRA-C:2004 Rule 01.02" u="1"/>
        <s v="MISRA-C:2004 Rule 21.01" u="1"/>
        <s v="MISRA-C:2004 Rule 14.06" u="1"/>
        <s v="MISRA-C:2004 Rule 16.09" u="1"/>
        <s v="MISRA-C:2004 Rule 08.01" u="1"/>
        <s v="MISRA-C:2004 Rule 19.12" u="1"/>
        <s v="MISRA-C:2004 Rule 15.02" u="1"/>
        <s v="MISRA-C:2004 Rule 19.08" u="1"/>
        <s v="KOSTAL-C:2006 Rule 5.4/5.0" u="1"/>
        <s v="KOSTAL-C:2006 Rule 6.1" u="1"/>
        <s v="KOSTAL-C:2006 Rule 5.5/5.0" u="1"/>
        <s v="KOSTAL-C:2006 Rule 5.7/5.0" u="1"/>
        <s v="MISRA-C:2004 Rule 18.01" u="1"/>
        <s v="MISRA-C:2004 Rule 09.03" u="1"/>
        <s v="MISRA-C:2004 Rule 14.01" u="1"/>
        <s v="MISRA-C:2004 Rule 16.04" u="1"/>
        <s v="MISRA-C:2004 Rule 12.04" u="1"/>
        <s v="MISRA-C:2004 Rule 14.07" u="1"/>
        <s v="MISRA-C:2004 Rule 08.02" u="1"/>
        <s v="MISRA-C:2004 Rule 08.12" u="1"/>
        <s v="MISRA-C:2004 Rule 15.03" u="1"/>
        <s v="MISRA-C:2004 Rule 20.01" u="1"/>
        <s v="MISRA-C:2004 Rule 16.05" u="1"/>
        <s v="HIS source code metric STM19" u="1"/>
        <s v="MISRA-C:2004 Rule 12.05" u="1"/>
        <s v="KOSTAL-C:2006 Rule 5.4" u="1"/>
        <s v="KOSTAL-C:2006 Rule 5.5" u="1"/>
        <s v="KOSTAL-C:2006 Rule 5.7" u="1"/>
        <s v="MISRA-C:2004 Rule 08.03" u="1"/>
        <s v="MISRA-C:2004 Rule 19.04" u="1"/>
        <s v="MISRA-C:2004 Rule 20.02" u="1"/>
        <s v="MISRA-C:2004 Rule 13.07" u="1"/>
        <s v="MISRA-C:2004 Rule 16.06" u="1"/>
        <s v="MISRA-C:2004 Rule 10.03" u="1"/>
        <s v="MISRA-C:2004 Rule 12.06" u="1"/>
        <s v="MISRA-C:2004 Rule 14.09" u="1"/>
      </sharedItems>
    </cacheField>
    <cacheField name="Referenc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Koring, Lucas" refreshedDate="42759.566235532409" createdVersion="3" refreshedVersion="5" recordCount="633">
  <cacheSource type="worksheet">
    <worksheetSource name="Datenbestand"/>
  </cacheSource>
  <cacheFields count="8">
    <cacheField name="Filename" numFmtId="0">
      <sharedItems containsBlank="1"/>
    </cacheField>
    <cacheField name="Line" numFmtId="0">
      <sharedItems containsString="0" containsBlank="1" containsNumber="1" containsInteger="1" minValue="36" maxValue="4893"/>
    </cacheField>
    <cacheField name="Column" numFmtId="0">
      <sharedItems containsString="0" containsBlank="1" containsNumber="1" containsInteger="1" minValue="0" maxValue="215"/>
    </cacheField>
    <cacheField name="Level" numFmtId="0">
      <sharedItems containsString="0" containsBlank="1" containsNumber="1" containsInteger="1" minValue="2" maxValue="99"/>
    </cacheField>
    <cacheField name="Code" numFmtId="0">
      <sharedItems containsString="0" containsBlank="1" containsNumber="1" containsInteger="1" minValue="40" maxValue="6603" count="399">
        <n v="5120"/>
        <n v="6170"/>
        <n v="1011"/>
        <n v="492"/>
        <n v="3212"/>
        <n v="3440"/>
        <n v="3120"/>
        <n v="3408"/>
        <n v="6130"/>
        <n v="6190"/>
        <n v="1482"/>
        <n v="3200"/>
        <n v="6110"/>
        <n v="1251"/>
        <n v="4120"/>
        <n v="1257"/>
        <n v="310"/>
        <n v="488"/>
        <n v="306"/>
        <n v="1414"/>
        <n v="1475"/>
        <n v="3218"/>
        <n v="6175"/>
        <n v="1255"/>
        <n v="277"/>
        <n v="3673"/>
        <n v="597"/>
        <n v="3116"/>
        <n v="1254"/>
        <n v="1281"/>
        <n v="686"/>
        <n v="693"/>
        <n v="3109"/>
        <n v="3138"/>
        <n v="2462"/>
        <n v="2463"/>
        <n v="2469"/>
        <n v="553"/>
        <n v="6185"/>
        <n v="2004"/>
        <n v="3110"/>
        <n v="3968"/>
        <n v="311"/>
        <n v="312"/>
        <n v="3417"/>
        <n v="882"/>
        <n v="3111"/>
        <m/>
        <n v="1442" u="1"/>
        <n v="5124" u="1"/>
        <n v="843" u="1"/>
        <n v="778" u="1"/>
        <n v="648" u="1"/>
        <n v="779" u="1"/>
        <n v="3771" u="1"/>
        <n v="6180" u="1"/>
        <n v="288" u="1"/>
        <n v="3448" u="1"/>
        <n v="780" u="1"/>
        <n v="715" u="1"/>
        <n v="585" u="1"/>
        <n v="451" u="1"/>
        <n v="1253" u="1"/>
        <n v="4108" u="1"/>
        <n v="3712" u="1"/>
        <n v="911" u="1"/>
        <n v="3452" u="1"/>
        <n v="781" u="1"/>
        <n v="651" u="1"/>
        <n v="289" u="1"/>
        <n v="4116" u="1"/>
        <n v="240" u="1"/>
        <n v="3326" u="1"/>
        <n v="3196" u="1"/>
        <n v="3783" u="1"/>
        <n v="3393" u="1"/>
        <n v="3003" u="1"/>
        <n v="3460" u="1"/>
        <n v="3397" u="1"/>
        <n v="3007" u="1"/>
        <n v="290" u="1"/>
        <n v="3334" u="1"/>
        <n v="3791" u="1"/>
        <n v="3401" u="1"/>
        <n v="3141" u="1"/>
        <n v="850" u="1"/>
        <n v="3208" u="1"/>
        <n v="590" u="1"/>
        <n v="3795" u="1"/>
        <n v="1263" u="1"/>
        <n v="291" u="1"/>
        <n v="656" u="1"/>
        <n v="591" u="1"/>
        <n v="3409" u="1"/>
        <n v="1330" u="1"/>
        <n v="3736" u="1"/>
        <n v="3346" u="1"/>
        <n v="3216" u="1"/>
        <n v="3413" u="1"/>
        <n v="1332" u="1"/>
        <n v="3610" u="1"/>
        <n v="723" u="1"/>
        <n v="2050" u="1"/>
        <n v="1334" u="1"/>
        <n v="3614" u="1"/>
        <n v="3224" u="1"/>
        <n v="4109" u="1"/>
        <n v="659" u="1"/>
        <n v="3681" u="1"/>
        <n v="1336" u="1"/>
        <n v="4700" u="1"/>
        <n v="3358" u="1"/>
        <n v="3685" u="1"/>
        <n v="456" u="1"/>
        <n v="3425" u="1"/>
        <n v="661" u="1"/>
        <n v="596" u="1"/>
        <n v="489" u="1"/>
        <n v="3689" u="1"/>
        <n v="3429" u="1"/>
        <n v="1470" u="1"/>
        <n v="857" u="1"/>
        <n v="3106" u="1"/>
        <n v="5110" u="1"/>
        <n v="3760" u="1"/>
        <n v="3957" u="1"/>
        <n v="490" u="1"/>
        <n v="3307" u="1"/>
        <n v="3114" u="1"/>
        <n v="664" u="1"/>
        <n v="3701" u="1"/>
        <n v="458" u="1"/>
        <n v="1476" u="1"/>
        <n v="3768" u="1"/>
        <n v="925" u="1"/>
        <n v="665" u="1"/>
        <n v="2468" u="1"/>
        <n v="491" u="1"/>
        <n v="3315" u="1"/>
        <n v="1413" u="1"/>
        <n v="3772" u="1"/>
        <n v="926" u="1"/>
        <n v="3382" u="1"/>
        <n v="3122" u="1"/>
        <n v="601" u="1"/>
        <n v="2212" u="1"/>
        <n v="3319" u="1"/>
        <n v="602" u="1"/>
        <n v="4110" u="1"/>
        <n v="2002" u="1"/>
        <n v="3713" u="1"/>
        <n v="5087" u="1"/>
        <n v="3453" u="1"/>
        <n v="427" u="1"/>
        <n v="3323" u="1"/>
        <n v="1027" u="1"/>
        <n v="244" u="1"/>
        <n v="179" u="1"/>
        <n v="3784" u="1"/>
        <n v="604" u="1"/>
        <n v="2006" u="1"/>
        <n v="493" u="1"/>
        <n v="3461" u="1"/>
        <n v="428" u="1"/>
        <n v="3201" u="1"/>
        <n v="930" u="1"/>
        <n v="3398" u="1"/>
        <n v="605" u="1"/>
        <n v="2008" u="1"/>
        <n v="3335" u="1"/>
        <n v="3792" u="1"/>
        <n v="606" u="1"/>
        <n v="3209" u="1"/>
        <n v="3406" u="1"/>
        <n v="4150" u="1"/>
        <n v="6301" u="1"/>
        <n v="3670" u="1"/>
        <n v="3410" u="1"/>
        <n v="3347" u="1"/>
        <n v="3414" u="1"/>
        <n v="674" u="1"/>
        <n v="40" u="1"/>
        <n v="3221" u="1"/>
        <n v="6120" u="1"/>
        <n v="1431" u="1"/>
        <n v="2051" u="1"/>
        <n v="3418" u="1"/>
        <n v="3355" u="1"/>
        <n v="1433" u="1"/>
        <n v="1303" u="1"/>
        <n v="3682" u="1"/>
        <n v="3422" u="1"/>
        <n v="546" u="1"/>
        <n v="2020" u="1"/>
        <n v="3359" u="1"/>
        <n v="3229" u="1"/>
        <n v="3426" u="1"/>
        <n v="3296" u="1"/>
        <n v="432" u="1"/>
        <n v="6601" u="1"/>
        <n v="1003" u="1"/>
        <n v="873" u="1"/>
        <n v="3430" u="1"/>
        <n v="3757" u="1"/>
        <n v="3627" u="1"/>
        <n v="3304" u="1"/>
        <n v="744" u="1"/>
        <n v="679" u="1"/>
        <n v="1441" u="1"/>
        <n v="303" u="1"/>
        <n v="4600" u="1"/>
        <n v="1051" u="1"/>
        <n v="3308" u="1"/>
        <n v="810" u="1"/>
        <n v="745" u="1"/>
        <n v="3635" u="1"/>
        <n v="3115" u="1"/>
        <n v="1443" u="1"/>
        <n v="2465" u="1"/>
        <n v="2205" u="1"/>
        <n v="271" u="1"/>
        <n v="1006" u="1"/>
        <n v="746" u="1"/>
        <n v="499" u="1"/>
        <n v="3769" u="1"/>
        <n v="434" u="1"/>
        <n v="1250" u="1"/>
        <n v="3316" u="1"/>
        <n v="6310" u="1"/>
        <n v="402" u="1"/>
        <n v="3123" u="1"/>
        <n v="1317" u="1"/>
        <n v="1252" u="1"/>
        <n v="272" u="1"/>
        <n v="3450" u="1"/>
        <n v="3320" u="1"/>
        <n v="435" u="1"/>
        <n v="305" u="1"/>
        <n v="3324" u="1"/>
        <n v="554" u="1"/>
        <n v="3781" u="1"/>
        <n v="6200" u="1"/>
        <n v="3001" u="1"/>
        <n v="1256" u="1"/>
        <n v="273" u="1"/>
        <n v="3458" u="1"/>
        <n v="3328" u="1"/>
        <n v="750" u="1"/>
        <n v="685" u="1"/>
        <n v="501" u="1"/>
        <n v="3915" u="1"/>
        <n v="436" u="1"/>
        <n v="3395" u="1"/>
        <n v="881" u="1"/>
        <n v="3332" u="1"/>
        <n v="3202" u="1"/>
        <n v="3399" u="1"/>
        <n v="339" u="1"/>
        <n v="1325" u="1"/>
        <n v="274" u="1"/>
        <n v="752" u="1"/>
        <n v="622" u="1"/>
        <n v="557" u="1"/>
        <n v="502" u="1"/>
        <n v="3793" u="1"/>
        <n v="3663" u="1"/>
        <n v="3403" u="1"/>
        <n v="883" u="1"/>
        <n v="4601" u="1"/>
        <n v="818" u="1"/>
        <n v="3994" u="1"/>
        <n v="3344" u="1"/>
        <n v="624" u="1"/>
        <n v="3671" u="1"/>
        <n v="3411" u="1"/>
        <n v="6500" u="1"/>
        <n v="1461" u="1"/>
        <n v="1331" u="1"/>
        <n v="41" u="1"/>
        <n v="3675" u="1"/>
        <n v="3415" u="1"/>
        <n v="1333" u="1"/>
        <n v="276" u="1"/>
        <n v="3352" u="1"/>
        <n v="3222" u="1"/>
        <n v="4105" u="1"/>
        <n v="3419" u="1"/>
        <n v="1335" u="1"/>
        <n v="309" u="1"/>
        <n v="3746" u="1"/>
        <n v="3356" u="1"/>
        <n v="627" u="1"/>
        <n v="1272" u="1"/>
        <n v="3360" u="1"/>
        <n v="3230" u="1"/>
        <n v="4121" u="1"/>
        <n v="628" u="1"/>
        <n v="505" u="1"/>
        <n v="1019" u="1"/>
        <n v="3234" u="1"/>
        <n v="3104" u="1"/>
        <n v="759" u="1"/>
        <n v="694" u="1"/>
        <n v="6603" u="1"/>
        <n v="564" u="1"/>
        <n v="3431" u="1"/>
        <n v="3301" u="1"/>
        <n v="1276" u="1"/>
        <n v="278" u="1"/>
        <n v="3758" u="1"/>
        <n v="890" u="1"/>
        <n v="5114" u="1"/>
        <n v="3305" u="1"/>
        <n v="3762" u="1"/>
        <n v="3372" u="1"/>
        <n v="3112" u="1"/>
        <n v="631" u="1"/>
        <n v="4153" u="1"/>
        <n v="3443" u="1"/>
        <n v="3313" u="1"/>
        <n v="1477" u="1"/>
        <n v="1412" u="1"/>
        <n v="3770" u="1"/>
        <n v="828" u="1"/>
        <n v="3447" u="1"/>
        <n v="280" u="1"/>
        <n v="829" u="1"/>
        <n v="2214" u="1"/>
        <n v="2001" u="1"/>
        <n v="3971" u="1"/>
        <n v="3451" u="1"/>
        <n v="3321" u="1"/>
        <n v="1481" u="1"/>
        <n v="635" u="1"/>
        <n v="2003" u="1"/>
        <n v="3715" u="1"/>
        <n v="3325" u="1"/>
        <n v="1483" u="1"/>
        <n v="3782" u="1"/>
        <n v="3132" u="1"/>
        <n v="6202" u="1"/>
        <n v="3002" u="1"/>
        <n v="3719" u="1"/>
        <n v="897" u="1"/>
        <n v="3006" u="1"/>
        <n v="4130" u="1"/>
        <n v="2007" u="1"/>
        <n v="3723" u="1"/>
        <n v="3333" u="1"/>
        <n v="3790" u="1"/>
        <n v="3660" u="1"/>
        <n v="898" u="1"/>
        <n v="3400" u="1"/>
        <n v="703" u="1"/>
        <n v="5115" u="1"/>
        <n v="3794" u="1"/>
        <n v="899" u="1"/>
        <n v="3404" u="1"/>
        <n v="769" u="1"/>
        <n v="639" u="1"/>
        <n v="6100" u="1"/>
        <n v="3735" u="1"/>
        <n v="3672" u="1"/>
        <n v="901" u="1"/>
        <n v="3412" u="1"/>
        <n v="6502" u="1"/>
        <n v="771" u="1"/>
        <n v="42" u="1"/>
        <n v="2015" u="1"/>
        <n v="3219" u="1"/>
        <n v="284" u="1"/>
        <n v="5013" u="1"/>
        <n v="3353" u="1"/>
        <n v="4107" u="1"/>
        <n v="1302" u="1"/>
        <n v="3680" u="1"/>
        <n v="708" u="1"/>
        <n v="3357" u="1"/>
        <n v="4115" u="1"/>
        <n v="1434" u="1"/>
        <n v="1304" u="1"/>
        <n v="3684" u="1"/>
        <n v="709" u="1"/>
        <n v="644" u="1"/>
        <n v="3948" u="1"/>
        <n v="3428" u="1"/>
        <n v="3625" u="1"/>
        <n v="4131" u="1"/>
        <n v="286" u="1"/>
        <n v="841" u="1"/>
        <n v="646" u="1"/>
        <n v="3759" u="1"/>
        <n v="3629" u="1"/>
        <n v="907" u="1"/>
        <n v="3436" u="1"/>
        <n v="842" u="1"/>
        <n v="3306" u="1"/>
        <n v="777" u="1"/>
        <n v="647" u="1"/>
      </sharedItems>
    </cacheField>
    <cacheField name="Message" numFmtId="0">
      <sharedItems containsBlank="1"/>
    </cacheField>
    <cacheField name="MISRA-Rule" numFmtId="0">
      <sharedItems containsBlank="1" count="96">
        <s v="MISRA-C:2004 Rule 20.06"/>
        <s v="HIS source code metric STST3"/>
        <s v="MISRA-C:2004 Rule 02.02"/>
        <s v="MISRA-C:2004 Rule 17.04"/>
        <s v="QAC"/>
        <s v="MISRA-C:2004 Rule 12.13"/>
        <s v="MISRA-C:2004 Rule 08.08"/>
        <s v="HIS source code metric STCYC"/>
        <s v="HIS source code metric STCAL"/>
        <s v="MISRA-C:2004 Rule 16.10"/>
        <s v="HIS source code metric STPTH"/>
        <s v="MISRA-C:2004 Rule 10.01"/>
        <s v="MISRA-C:2004 Rule 11.04"/>
        <s v="MISRA-C:2004 Rule 11.03"/>
        <s v="MISRA-C:2004 Rule 08.07"/>
        <s v="HIS source code metric STMIF"/>
        <s v="MISRA-C:2004 Rule 03.01"/>
        <s v="MISRA-C:2004 Rule 16.07"/>
        <s v="MISRA-C:2004 Rule 03.04"/>
        <s v="MISRA-C:2004 Rule 10.06"/>
        <s v="MISRA-C:2004 Rule 09.02"/>
        <s v="MISRA-C:2004 Rule 14.03"/>
        <s v="MISRA-C:2004 Rule 13.05"/>
        <s v="MISRA-C:2004 Rule 13.06"/>
        <s v="HIS source code metric STPAR"/>
        <s v="MISRA-C:2004 Rule 14.10"/>
        <s v="MISRA-C:2004 Rule 14.02"/>
        <s v="MISRA-C:2004 Rule 11.05"/>
        <s v="MISRA-C:2004 Rule 12.10"/>
        <m/>
        <s v="MISRA-C:2004 Rule 08.04" u="1"/>
        <s v="MISRA-C:2004 Rule 19.05" u="1"/>
        <s v="MISRA-C:2004 Rule 19.15" u="1"/>
        <s v="MISRA-C:2004 Rule 02.01" u="1"/>
        <s v="MISRA-C:2004 Rule 13.02" u="1"/>
        <s v="MISRA-C:2004 Rule 15.05" u="1"/>
        <s v="MISRA-C:2004 Rule 20.09" u="1"/>
        <s v="MISRA-C:2004 Rule 12.01" u="1"/>
        <s v="MISRA-C:2004 Rule 12.11" u="1"/>
        <s v="MISRA-C:2004 Rule 14.04" u="1"/>
        <s v="MISRA-C:2004 Rule 12.07" u="1"/>
        <s v="MISRA-C:2004 Rule 19.10" u="1"/>
        <s v="MISRA-C:2004 Rule 06.02" u="1"/>
        <s v="MISRA-C:2004 Rule 08.05" u="1"/>
        <s v="MISRA-C:2004 Rule 19.06" u="1"/>
        <s v="MISRA-C:2004 Rule 09.01" u="1"/>
        <s v="MISRA-C:2004 Rule 05.01" u="1"/>
        <s v="MISRA-C:2004 Rule 16.02" u="1"/>
        <s v="MISRA-C:2004 Rule 01.01" u="1"/>
        <s v="MISRA-C:2004 Rule 12.02" u="1"/>
        <s v="MISRA-C:2004 Rule 16.08" u="1"/>
        <s v="MISRA-C:2004 Rule 12.08" u="1"/>
        <s v="HIS source code metric STGTO" u="1"/>
        <s v="MISRA-C:2004 Rule 19.01" u="1"/>
        <s v="MISRA-C:2004 Rule 19.11" u="1"/>
        <s v="MISRA-C:2004 Rule 06.03" u="1"/>
        <s v="MISRA-C:2004 Rule 08.06" u="1"/>
        <s v="MISRA-C:2004 Rule 19.07" u="1"/>
        <s v="MISRA-C:2004 Rule 05.02" u="1"/>
        <s v="MISRA-C:2004 Rule 16.03" u="1"/>
        <s v="MISRA-C:2004 Rule 01.02" u="1"/>
        <s v="MISRA-C:2004 Rule 21.01" u="1"/>
        <s v="MISRA-C:2004 Rule 14.06" u="1"/>
        <s v="MISRA-C:2004 Rule 16.09" u="1"/>
        <s v="MISRA-C:2004 Rule 08.01" u="1"/>
        <s v="MISRA-C:2004 Rule 19.12" u="1"/>
        <s v="MISRA-C:2004 Rule 15.02" u="1"/>
        <s v="MISRA-C:2004 Rule 19.08" u="1"/>
        <s v="KOSTAL-C:2006 Rule 5.4/5.0" u="1"/>
        <s v="KOSTAL-C:2006 Rule 6.1" u="1"/>
        <s v="KOSTAL-C:2006 Rule 5.5/5.0" u="1"/>
        <s v="KOSTAL-C:2006 Rule 5.7/5.0" u="1"/>
        <s v="MISRA-C:2004 Rule 18.01" u="1"/>
        <s v="MISRA-C:2004 Rule 09.03" u="1"/>
        <s v="MISRA-C:2004 Rule 14.01" u="1"/>
        <s v="MISRA-C:2004 Rule 16.04" u="1"/>
        <s v="MISRA-C:2004 Rule 12.04" u="1"/>
        <s v="MISRA-C:2004 Rule 14.07" u="1"/>
        <s v="MISRA-C:2004 Rule 08.02" u="1"/>
        <s v="MISRA-C:2004 Rule 08.12" u="1"/>
        <s v="MISRA-C:2004 Rule 15.03" u="1"/>
        <s v="MISRA-C:2004 Rule 20.01" u="1"/>
        <s v="MISRA-C:2004 Rule 16.05" u="1"/>
        <s v="HIS source code metric STM19" u="1"/>
        <s v="MISRA-C:2004 Rule 12.05" u="1"/>
        <s v="KOSTAL-C:2006 Rule 5.4" u="1"/>
        <s v="KOSTAL-C:2006 Rule 5.5" u="1"/>
        <s v="KOSTAL-C:2006 Rule 5.7" u="1"/>
        <s v="MISRA-C:2004 Rule 08.03" u="1"/>
        <s v="MISRA-C:2004 Rule 19.04" u="1"/>
        <s v="MISRA-C:2004 Rule 20.02" u="1"/>
        <s v="MISRA-C:2004 Rule 13.07" u="1"/>
        <s v="MISRA-C:2004 Rule 16.06" u="1"/>
        <s v="MISRA-C:2004 Rule 10.03" u="1"/>
        <s v="MISRA-C:2004 Rule 12.06" u="1"/>
        <s v="MISRA-C:2004 Rule 14.09" u="1"/>
      </sharedItems>
    </cacheField>
    <cacheField name="Reference"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Koring, Lucas" refreshedDate="42759.566236921295" createdVersion="3" refreshedVersion="5" recordCount="633">
  <cacheSource type="worksheet">
    <worksheetSource name="DAtenbestand"/>
  </cacheSource>
  <cacheFields count="8">
    <cacheField name="Filename" numFmtId="0">
      <sharedItems containsBlank="1" count="667">
        <s v="..\..\Source\BSW\CD\LK\IFM\IFM_SDD\IFM_App_Internal.c"/>
        <s v="..\..\Source\BSW\CD\LK\IFM\IFM_SDD\IFM_App_Main.c"/>
        <s v="C:\Projekte\DAI\MFA2\P06086_MRSM\Appl_BR_R5\Source\BSW\CD\LK\ChassisGw\ChassisGw_SDD\ChassisGw_App_Main.c"/>
        <s v="C:\Projekte\DAI\MFA2\P06086_MRSM\Appl_BR_R5\Source\BSW\CD\LK\DcmFbl\DcmFbl_SDD\DcmFbl_Fbl.c"/>
        <s v="C:\Projekte\DAI\MFA2\P06086_MRSM\Appl_BR_R5\Source\BSW\CD\LK\EolTestModeMgr\EolTestModeMgr_SDD\EolTestModeMgr_Main.c"/>
        <s v="C:\Projekte\DAI\MFA2\P06086_MRSM\Appl_BR_R5\Source\BSW\CD\LK\IFM\IFM_SDD\IFM_App_Internal.c"/>
        <s v="C:\Projekte\DAI\MFA2\P06086_MRSM\Appl_BR_R5\Source\BSW\CD\LK\IFM\IFM_SDD\IFM_App_Main.c"/>
        <s v="C:\Projekte\DAI\MFA2\P06086_MRSM\Appl_BR_R5\Source\BSW\CD\LK\KostiaV23\KTA_ErrorMem.c"/>
        <s v="C:\Projekte\DAI\MFA2\P06086_MRSM\Appl_BR_R5\Source\BSW\CD\LK\KostiaV23\KTA_ReadPage.c"/>
        <s v="C:\Projekte\DAI\MFA2\P06086_MRSM\Appl_BR_R5\Source\BSW\CD\LK\KostiaV23\KTA_Utils.c"/>
        <s v="C:\Projekte\DAI\MFA2\P06086_MRSM\Appl_BR_R5\Source\BSW\CD\LK\KostiaV23\KTA_WritePage.c"/>
        <s v="C:\Projekte\DAI\MFA2\P06086_MRSM\Appl_BR_R5\Source\BSW\CD\LK\KostiaV23\KostiaComI_Impl.c"/>
        <s v="C:\Projekte\DAI\MFA2\P06086_MRSM\Appl_BR_R5\Source\BSW\CD\LK\KostiaV23\Kostia_FR_Interface.c"/>
        <s v="C:\Projekte\DAI\MFA2\P06086_MRSM\Appl_BR_R5\Source\BSW\CD\LK\LkSysHdlr\LkSysHdlr_SDD\LKSysHdlr_Addresses.c"/>
        <s v="C:\Projekte\DAI\MFA2\P06086_MRSM\Appl_BR_R5\Source\BSW\CD\LK\LkSysHdlr\LkSysHdlr_SDD\LkSysHdlr_EcuM.c"/>
        <s v="C:\Projekte\DAI\MFA2\P06086_MRSM\Appl_BR_R5\Source\BSW\CD\LK\LkSysHdlr\LkSysHdlr_SDD\LkSysHdlr_EcuMCbk.c"/>
        <s v="C:\Projekte\DAI\MFA2\P06086_MRSM\Appl_BR_R5\Source\BSW\CD\LK\LkSysHdlr\LkSysHdlr_SDD\LkSysHdlr_Tasks.c"/>
        <s v="C:\Projekte\DAI\MFA2\P06086_MRSM\Appl_BR_R5\Source\BSW\CD\LK\LkWdog\WdgM\Core\WDGM.c"/>
        <s v="C:\Projekte\DAI\MFA2\P06086_MRSM\Appl_BR_R5\Source\BSW\CD\LK\LkWdog\WdgM\Integration\WDGM_If.c"/>
        <s v="C:\Projekte\DAI\MFA2\P06086_MRSM\Appl_BR_R5\Source\BSW\CD\LK\SASMagCoreSW\Callbacks\SAS_Mag_CallbackFunctions.c"/>
        <s v="C:\Projekte\DAI\MFA2\P06086_MRSM\Appl_BR_R5\Source\BSW\CD\LK\SASMagCoreSW\Src\SASMagCoreSW_SDD\SAS_Mag_AbsoluteAngle.c"/>
        <s v="C:\Projekte\DAI\MFA2\P06086_MRSM\Appl_BR_R5\Source\BSW\CD\LK\SASMagCoreSW\Src\SASMagCoreSW_SDD\SAS_Mag_AbsoluteAngle_INLalgo.c"/>
        <s v="C:\Projekte\DAI\MFA2\P06086_MRSM\Appl_BR_R5\Source\BSW\CD\LK\SASMagCoreSW\Src\SASMagCoreSW_SDD\SAS_Mag_AbsoluteAngle_coreAlgo.c"/>
        <s v="C:\Projekte\DAI\MFA2\P06086_MRSM\Appl_BR_R5\Source\BSW\CD\LK\SASMagCoreSW\Src\SASMagCoreSW_SDD\SAS_Mag_Diagnostic.c"/>
        <s v="C:\Projekte\DAI\MFA2\P06086_MRSM\Appl_BR_R5\Source\BSW\CD\LK\SASMagCoreSW\Src\SASMagCoreSW_SDD\SAS_Mag_Global.c"/>
        <s v="C:\Projekte\DAI\MFA2\P06086_MRSM\Appl_BR_R5\Source\BSW\CD\LK\SASMagCoreSW\Src\SASMagCoreSW_SDD\SAS_Mag_Plausibility.c"/>
        <s v="C:\Projekte\DAI\MFA2\P06086_MRSM\Appl_BR_R5\Source\BSW\CD\LK\SASMagCoreSW\Src\SASMagCoreSW_SDD\SAS_Mag_SensorMLX90363.c"/>
        <s v="C:\Projekte\DAI\MFA2\P06086_MRSM\Appl_BR_R5\Source\BSW\CD\LK\SASMagCoreSW\Src\SASMagCoreSW_SDD\SAS_Mag_Turn.c"/>
        <s v="C:\Projekte\DAI\MFA2\P06086_MRSM\Appl_BR_R5\Source\BSW\CD\LK\StwGw\StwGw_SDD\StwGw_App_Main.c"/>
        <s v="C:\Projekte\DAI\MFA2\P06086_MRSM\Appl_BR_R5\Source\BSW\CD\LK\SyncMgr\SyncMgr_SDD\SyncMgr_SyncManager.c"/>
        <s v="C:\Projekte\DAI\MFA2\P06086_MRSM\Appl_BR_R5\Source\BSW\CD\LK\SysCheck\SysCheck_Main.c"/>
        <s v="C:\Projekte\DAI\MFA2\P06086_MRSM\Appl_BR_R5\Source\BSW\CD\LK\SysCheck\SysCheck_TestManagement.c"/>
        <s v="C:\Projekte\DAI\MFA2\P06086_MRSM\Appl_BR_R5\Source\BSW\IoHwAb\IOHWAB\Source\Core\IOHWAB_AO_Core.c"/>
        <s v="C:\Projekte\DAI\MFA2\P06086_MRSM\Appl_BR_R5\Source\BSW\IoHwAb\IOHWAB\Source\Core\IOHWAB_DO_Core.c"/>
        <s v="C:\Projekte\DAI\MFA2\P06086_MRSM\Appl_BR_R5\Source\BSW\IoHwAb\IOHWAB\Source\Generated\IOHWAB_AI_Gen.c"/>
        <s v="C:\Projekte\DAI\MFA2\P06086_MRSM\Appl_BR_R5\Source\BSW\IoHwAb\IOHWAB\Source\Generated\IOHWAB_AO_Gen.c"/>
        <s v="C:\Projekte\DAI\MFA2\P06086_MRSM\Appl_BR_R5\Source\BSW\IoHwAb\IOHWAB\Source\Generated\IOHWAB_DI_Gen.c"/>
        <s v="C:\Projekte\DAI\MFA2\P06086_MRSM\Appl_BR_R5\Source\BSW\IoHwAb\IOHWAB\Source\Generated\Rte_IOHWAB_AI.c"/>
        <s v="C:\Projekte\DAI\MFA2\P06086_MRSM\Appl_BR_R5\Source\BSW\IoHwAb\IOHWAB\Source\Generated\Rte_IOHWAB_AO.c"/>
        <s v="C:\Projekte\DAI\MFA2\P06086_MRSM\Appl_BR_R5\Source\BSW\IoHwAb\IOHWAB\Source\Integration\IOHWAB_Scheduler.c"/>
        <s v="C:\Projekte\DAI\MFA2\P06086_MRSM\Appl_BR_R5\Source\BSW\IoHwAb\MagSensDrvSW_MLX90363\Src\MagSensDrv_MLX90363_SDD\MagSensDrv_Com.c"/>
        <s v="C:\Projekte\DAI\MFA2\P06086_MRSM\Appl_BR_R5\Source\BSW\IoHwAb\MagSensDrvSW_MLX90363\Src\MagSensDrv_MLX90363_SDD\MagSensDrv_Diagnostic.c"/>
        <s v="C:\Projekte\DAI\MFA2\P06086_MRSM\Appl_BR_R5\Source\BSW\IoHwAb\MagSensDrvSW_MLX90363\Src\MagSensDrv_MLX90363_SDD\MagSensDrv_Error.c"/>
        <s v="C:\Projekte\DAI\MFA2\P06086_MRSM\Appl_BR_R5\Source\BSW\IoHwAb\MagSensDrvSW_MLX90363\Src\MagSensDrv_MLX90363_SDD\MagSensDrv_Internal.c"/>
        <s v="C:\Projekte\DAI\MFA2\P06086_MRSM\Appl_BR_R5\Source\BSW\IoHwAb\MagSensDrvSW_MLX90363\Src\MagSensDrv_MLX90363_SDD\MagSensDrv_Main.c"/>
        <s v="C:\Projekte\DAI\MFA2\P06086_MRSM\Appl_BR_R5\Source\BSW\IoHwAb\MagSensDrvSW_MLX90363\Src\MagSensDrv_MLX90363_SDD\MagSensDrv_MsgValidator.c"/>
        <s v="C:\Projekte\DAI\MFA2\P06086_MRSM\Appl_BR_R5\Source\BSW\IoHwAb\MagSensDrvSW_MLX90363\Src\MagSensDrv_MLX90363_SDD\MagSensDrv_Ram.c"/>
        <s v="C:\Projekte\DAI\MFA2\P06086_MRSM\Appl_BR_R5\Source\BSW\IoHwAb\MagSensDrvSW_MLX90363\Src\MagSensDrv_MLX90363_SDD\MagSensDrv_SensIORingBuf.c"/>
        <s v="C:\Projekte\DAI\MFA2\P06086_MRSM\Appl_BR_R5\Source\BSW\IoHwAb\MagSensDrvSW_MLX90363\Src\MagSensDrv_MLX90363_SDD\MagSensDrv_Seq.c"/>
        <s v="C:\Projekte\DAI\MFA2\P06086_MRSM\Appl_BR_R5\Source\BSW\IoHwAb\MagSensDrvSW_MLX90363\Src\MagSensDrv_MLX90363_SDD\MagSensDrv_VersNr.c"/>
        <s v="C:\Projekte\DAI\MFA2\P06086_MRSM\Appl_BR_R5\Source\BSW\IoHwAb\MagSensDrvSW_MLX90363\cbk\MagSensDrv_Cbk.c"/>
        <s v="C:\Projekte\DAI\MFA2\P06086_MRSM\Appl_BR_R5\Source\BSW\IoHwAb\MagSensDrvSW_MLX90363\cfg\MagSensDrv_LCfg.c"/>
        <s v="C:\Projekte\DAI\MFA2\P06086_MRSM\Appl_BR_R5\Source\Lib\LK\DCD\Core\DCD.c"/>
        <s v="C:\Projekte\DAI\MFA2\P06086_MRSM\Appl_BR_R5\Source\Lib\LK\E2E\E2E_SDD\E2E_Check.c"/>
        <s v="C:\Projekte\DAI\MFA2\P06086_MRSM\Appl_BR_R5\Source\Lib\LK\LkSafety\LkSafety_SDD\LkSafety_Main.c"/>
        <s v="C:\Projekte\DAI\MFA2\P06086_MRSM\Appl_BR_R5\Source\SWC\ActuatorSWC\LK\Illu\Illu_SDD\Illu_Main.c"/>
        <s v="C:\Projekte\DAI\MFA2\P06086_MRSM\Appl_BR_R5\Source\SWC\ActuatorSWC\LK\PSW\PSW_SDD\PSW_Conditions.c"/>
        <s v="C:\Projekte\DAI\MFA2\P06086_MRSM\Appl_BR_R5\Source\SWC\ActuatorSWC\LK\PSW\PSW_SDD\PSW_Main.c"/>
        <s v="C:\Projekte\DAI\MFA2\P06086_MRSM\Appl_BR_R5\Source\SWC\ApplicationSWC\LK\ALSM\ALSM_SDD\ALSM_Main.c"/>
        <s v="C:\Projekte\DAI\MFA2\P06086_MRSM\Appl_BR_R5\Source\SWC\ApplicationSWC\LK\DiagMgr\DiagMgr_SDD\DiagMgr_Dcm_PresentValues.c"/>
        <s v="C:\Projekte\DAI\MFA2\P06086_MRSM\Appl_BR_R5\Source\SWC\ApplicationSWC\LK\DiagMgr\DiagMgr_SDD\DiagMgr_Dcm_StoredData.c"/>
        <s v="C:\Projekte\DAI\MFA2\P06086_MRSM\Appl_BR_R5\Source\SWC\ApplicationSWC\LK\DiagMgr\DiagMgr_SDD\DiagMgr_Diag_App.c"/>
        <s v="C:\Projekte\DAI\MFA2\P06086_MRSM\Appl_BR_R5\Source\SWC\ApplicationSWC\LK\VarMgr\VarMgr_SDD\VarMgr_Main.c"/>
        <s v="C:\Projekte\DAI\MFA2\P06086_MRSM\Appl_BR_R5\Source\SWC\ApplicationSWC\LK\VoltMgr\VoltMgr.c"/>
        <s v="C:\Projekte\DAI\MFA2\P06086_MRSM\Appl_BR_R5\Source\SWC\ApplicationSWC\LK\VoltageMonitor\Core\VoltMon.c"/>
        <s v="C:\Projekte\DAI\MFA2\P06086_MRSM\Appl_BR_R5\Source\SWC\SensorSWC\LK\Mag3DPosDet\Mag3DPosDet_Mlx90363.c"/>
        <s v="C:\Projekte\DAI\MFA2\P06086_MRSM\Appl_BR_R5\Source\SWC\SensorSWC\LK\Mag3DPosDet\Mag3DPosDet_SBWRND\cbk\Mag3DPosDet_SBWRND_Callbacks.c"/>
        <s v="C:\Projekte\DAI\MFA2\P06086_MRSM\Appl_BR_R5\Source\SWC\SensorSWC\LK\Mag3DPosDet\Mag3DPosDet_SBWRND\cfg\Mag3DPosDet_SBWRND_Cfg.c"/>
        <s v="C:\Projekte\DAI\MFA2\P06086_MRSM\Appl_BR_R5\Source\SWC\SensorSWC\LK\Mag3DPosDet\Mag3DPosDet_SafeRam.c"/>
        <s v="C:\Projekte\DAI\MFA2\P06086_MRSM\Appl_BR_R5\Source\SWC\SensorSWC\LK\Mag3DPosDet\Mag3DPosDet_TIHB\cbk\Mag3DPosDet_TIHB_Callbacks.c"/>
        <s v="C:\Projekte\DAI\MFA2\P06086_MRSM\Appl_BR_R5\Source\SWC\SensorSWC\LK\Mag3DPosDet\Mag3DPosDet_TIHB\cfg\Mag3DPosDet_TIHB_Cfg.c"/>
        <s v="C:\Projekte\DAI\MFA2\P06086_MRSM\Appl_BR_R5\Source\SWC\SensorSWC\LK\SAS\SAS_SDD\SAS_ComIf.c"/>
        <s v="C:\Projekte\DAI\MFA2\P06086_MRSM\Appl_BR_R5\Source\SWC\SensorSWC\LK\SAS\SAS_SDD\SAS_Main.c"/>
        <s v="C:\Projekte\DAI\MFA2\P06086_MRSM\Appl_BR_R5\Source\SWC\SensorSWC\LK\SAS\SAS_SDD\SAS_SMCIf.c"/>
        <s v="C:\Projekte\DAI\MFA2\P06086_MRSM\Appl_BR_R5\Source\SWC\SensorSWC\LK\SBWP\SBWP_SDD\SBWP_Main.c"/>
        <s v="C:\Projekte\DAI\MFA2\P06086_MRSM\Appl_BR_R5\Source\SWC\SensorSWC\LK\SBWRND\SBWRND_SDD\SBWRND_Main.c"/>
        <s v="C:\Projekte\DAI\MFA2\P06086_MRSM\Appl_BR_R5\Source\SWC\SensorSWC\LK\SCAS\SCAS_SDD\SCAS_Main.c"/>
        <s v="C:\Projekte\DAI\MFA2\P06086_MRSM\Appl_BR_R5\Source\SWC\SensorSWC\LK\TIS\TIS_SDD\TIS_Main.c"/>
        <m/>
        <s v="C:\Projekte\Audi\MLBevo\P06311_2T_SMLS\Appl\Source\Main\Src\Asr\Generated\SchM_Pwm.h" u="1"/>
        <s v="C:\Projekte\Audi\MLBevo\P06311_2T_SMLS\Appl\Source\Main\Src\LK\System\SYS_AdcManager.c" u="1"/>
        <s v="\BSW\IoHwAb\MagSensDrvSW_MLX90363\Src\MagSensDrvSW_MLX90363_SDD\MagSensDrv_VersNr.c" u="1"/>
        <s v="C:\Projekte\Audi\MLBevo\P06311_2T_SMLS\Appl\Source\Main\Src\Asr\Generated\IpduM_PBcfg.c" u="1"/>
        <s v="C:\Projekte\Audi\MLBevo\P06311_2T_SMLS\Appl\Source\Main\Src\LK\System\SYS_Ports_PBcfg.c" u="1"/>
        <s v="C:\Projekte\Audi\MLBevo\P06311_2T_SMLS\Appl\Source\Main\Src\Asr\Os\osek.c" u="1"/>
        <s v="C:\Projekte\Audi\MLBevo\P06311_2T_SMLS\Appl\Source\Main\Src\LK\System\OSEK_Debug.h" u="1"/>
        <s v="C:\Projekte\Audi\MLBevo\P06311_2T_SMLS\Appl\Source\Main\Src\LK\System\Checks\SYS_SafetyRamTest.c" u="1"/>
        <s v="\BSW\CD\LK\LkSysHdlr\LkSysHdlr.h" u="1"/>
        <s v=".\..\..\..\Source\Main\Src\Asr\Fee\Fee.c" u="1"/>
        <s v="C:\Projekte\Audi\MLBevo\P06311_2T_SMLS\Appl\Source\Main\Src\Asr\FrXcp\FrXcp.h" u="1"/>
        <s v="C:\Projekte\Audi\MLBevo\P06311_2T_SMLS\Appl\Source\Main\Src\Asr\Generated\PduR_FrIf.h" u="1"/>
        <s v="C:\Projekte\Audi\MLBevo\P06311_2T_SMLS\Appl\Source\Main\Src\Asr\Generated\SchM_Spi.h" u="1"/>
        <s v="C:\Projekte\Audi\MLBevo\P06311_2T_SMLS\Appl\Source\Main\Lib\LHZ_Common\Source\LHZ\LHZ_Common.c" u="1"/>
        <s v="C:\Projekte\Audi\MLBevo\P06311_2T_SMLS\Appl\Source\Main\Src\Asr\Os\osekevnt.c" u="1"/>
        <s v="\SWC\SensorSWC\LK\SAS\SAS_SDD\SAS_Main.c" u="1"/>
        <s v="C:\Projekte\Audi\MLBevo\P06311_2T_SMLS\Appl\Source\Main\Src\Asr\Generated\IpduM_Lcfg.c" u="1"/>
        <s v="C:\Projekte\Audi\MLBevo\P06311_2T_SMLS\Appl\Source\Main\Src\Asr\Dcm\Dcm.c" u="1"/>
        <s v="C:\Projekte\Audi\MLBevo\P06311_2T_SMLS\Appl\Source\Main\Src\Asr\Generated\SchM_ComM.h" u="1"/>
        <s v="C:\Projekte\Audi\MLBevo\P06311_2T_SMLS\Appl\Source\Main\Src\Asr\FrTp\FrTp_Lcfg.h" u="1"/>
        <s v="C:\Projekte\Audi\MLBevo\P06311_2T_SMLS\Appl\Source\Main\Src\Asr\Adc\Adc.c" u="1"/>
        <s v="\Demo\gen_header\Mcu.h" u="1"/>
        <s v="C:\Projekte\Audi\MLBevo\P06311_2T_SMLS\Appl\Source\Main\Src\Asr\FrIf\FrIf_AbsTimer.c" u="1"/>
        <s v="C:\Projekte\Audi\MLBevo\P06311_2T_SMLS\Appl\Source\Main\Src\Asr\E2E\E2E_PXOR.h" u="1"/>
        <s v="\BSW\IoHwAb\MagSensDrvSW_MLX90363\Src\MagSensDrvSW_MLX90363_SDD\MagSensDrv_Internal.c" u="1"/>
        <s v="\BSW\CD\LK\SASMagCoreSW\Src\SASMagCoreSW_SDD\SAS_Mag_AbsoluteAngle.c" u="1"/>
        <s v="C:\Projekte\Audi\MLBevo\P06311_2T_SMLS\Appl\Source\Main\Src\Asr\Generated\Monitoring_AsrDbg.c" u="1"/>
        <s v="C:\Projekte\Audi\MLBevo\P06311_2T_SMLS\Appl\Source\Main\Src\Asr\ComM\ComM.c" u="1"/>
        <s v=".\..\..\..\Source\Main\Src\Asr\Generated\Xcp_Lcfg.c" u="1"/>
        <s v="C:\Projekte\Audi\MLBevo\P06311_2T_SMLS\Appl\Source\Main\Src\Asr\Dcm\uds.c" u="1"/>
        <s v="C:\Projekte\Audi\MLBevo\P06311_2T_SMLS\Appl\Source\Main\Src\Asr\ComM\ComM.h" u="1"/>
        <s v="\BSW\CD\LK\DcmFbl\DcmFbl_SDD\DcmFbl_Fbl.c" u="1"/>
        <s v="C:\Projekte\Audi\MLBevo\P06311_2T_SMLS\Appl\Source\Main\Src\Asr\Generated\SchM_Gpt.h" u="1"/>
        <s v="C:\Projekte\Audi\MLBevo\P06311_2T_SMLS\Appl\Source\Main\Src\Asr\Generated\Tresos\Base\TSMem.h" u="1"/>
        <s v="C:\Projekte\Audi\MLBevo\P06311_2T_SMLS\Appl\Source\Main\Src\Asr\Adc\Adc_PBTypes.h" u="1"/>
        <s v="C:\Projekte\Audi\MLBevo\P06311_2T_SMLS\Appl\Source\Main\Src\Asr\Gpt\Gpt_PBTypes.h" u="1"/>
        <s v="C:\Projekte\Audi\MLBevo\P06311_2T_SMLS\Appl\Source\Main\Src\Asr\Icu\Icu_PBTypes.h" u="1"/>
        <s v="C:\Projekte\Audi\MLBevo\P06311_2T_SMLS\Appl\Source\Main\Src\Asr\Mcu\Mcu_PBTypes.h" u="1"/>
        <s v="C:\Projekte\Audi\MLBevo\P06311_2T_SMLS\Appl\Source\Main\Src\Asr\Pwm\Pwm_PBTypes.h" u="1"/>
        <s v="C:\Projekte\Audi\MLBevo\P06311_2T_SMLS\Appl\Source\Main\Src\Asr\Spi\Spi_PBTypes.h" u="1"/>
        <s v="C:\Projekte\Audi\MLBevo\P06311_2T_SMLS\Appl\Source\Main\Src\Asr\E2E\E2E_XOR_CS.h" u="1"/>
        <s v="\SWC\SensorSWC\LK\SBWP\SBWP_SDD\SBWP_Main.c" u="1"/>
        <s v="C:\Projekte\Audi\MLBevo\P06311_2T_SMLS\Appl\Source\Main\Src\Asr\Generated\ComM_Lcfg.c" u="1"/>
        <s v="C:\Projekte\Audi\MLBevo\P06311_2T_SMLS\Appl\Source\Main\Src\Asr\Generated\SchM_Nm.h" u="1"/>
        <s v="C:\Projekte\Audi\MLBevo\P06311_2T_SMLS\Appl\Source\Main\Src\LK\System\ICU_LK\ICU_Callbacks.c" u="1"/>
        <s v="C:\Projekte\Audi\MLBevo\P06311_2T_SMLS\Appl\Source\Main\Src\Asr\Dcm\sds.h" u="1"/>
        <s v="C:\Projekte\Audi\MLBevo\P06311_2T_SMLS\Appl\Source\Main\Src\Asr\Generated\ComStack_Types.h" u="1"/>
        <s v="C:\Projekte\Audi\MLBevo\P06311_2T_SMLS\Appl\Source\Main\Src\Asr\Adc\Adc_Ram.h" u="1"/>
        <s v="C:\Projekte\Audi\MLBevo\P06311_2T_SMLS\Appl\Source\Main\Src\Asr\_Common\Fr_GeneralTypes.h" u="1"/>
        <s v="C:\Projekte\Audi\MLBevo\P06311_2T_SMLS\Appl\Source\Main\Src\Asr\Fr\Fr.h" u="1"/>
        <s v="\BSW\IoHwAb\MagSensDrvSW_MLX90363\Src\MagSensDrvSW_MLX90363_SDD\MagSensDrv_Com.c" u="1"/>
        <s v="C:\Projekte\Audi\MLBevo\P06311_2T_SMLS\Appl\Source\Main\Lib\LHZ_Common\Source\LHZ\LHZ_Hardware.c" u="1"/>
        <s v="C:\Projekte\Audi\MLBevo\P06311_2T_SMLS\Appl\Source\Main\Src\LK\System\Protection\SYS_ProtectionProvider.h" u="1"/>
        <s v="C:\Projekte\Audi\MLBevo\P06311_2T_SMLS\Appl\Source\Main\Src\Asr\FrIf\FrIf_Types.h" u="1"/>
        <s v="C:\Projekte\Audi\MLBevo\P06311_2T_SMLS\Appl\Source\Main\Src\Asr\FrSM\FrSM.c" u="1"/>
        <s v="C:\Projekte\Org_Template_Proj\EclipseTemplateProject\Source\Demo\add_source\old_source.c" u="1"/>
        <s v="C:\Projekte\Audi\MLBevo\P06311_2T_SMLS\Appl\Source\Main\Src\Asr\FrSM\FrSM.h" u="1"/>
        <s v=".\..\..\..\Source\Main\Src\Asr\Dcm\uds.c" u="1"/>
        <s v="C:\Projekte\Audi\MLBevo\P06311_2T_SMLS\Appl\Source\Main\Lib\SASMagCoreSW\Src\SAS_Mag_Toolbox.c" u="1"/>
        <s v="\Applications\Communication\ChassisGw\ChassisGw.h" u="1"/>
        <s v="..\..\Source\Demo\hello.c" u="1"/>
        <s v="\BSW\IoHwAb\MagSensDrvSW_MLX90363\cbk\MagSensDrv_Cbk.c" u="1"/>
        <s v="\BSW\IoHwAb\IOHWAB\Source\Generated\Rte_IOHWAB_DO.c" u="1"/>
        <s v="C:\Projekte\Audi\MLBevo\P06311_2T_SMLS\Appl\Source\Main\Src\Asr\Xcp\XcpProf.h" u="1"/>
        <s v="C:\Projekte\Audi\MLBevo\P06311_2T_SMLS\Appl\Source\Main\Src\Asr\Fee\FDL_HWAccess.c" u="1"/>
        <s v="C:\Projekte\Audi\MLBevo\P06311_2T_SMLS\Appl\Source\Main\Src\Asr\Dcm\Dcm_Types.h" u="1"/>
        <s v="C:\Projekte\Audi\MLBevo\P06311_2T_SMLS\Appl\Source\Main\Src\Asr\Dem\Dem_Types.h" u="1"/>
        <s v="C:\Projekte\Audi\MLBevo\P06311_2T_SMLS\Appl\Source\Main\Src\Asr\NvM\NvM_Types.h" u="1"/>
        <s v="C:\Projekte\Audi\MLBevo\P06311_2T_SMLS\Appl\Source\Main\Src\Asr\Generated\msg.h" u="1"/>
        <s v="C:\Projekte\Audi\MLBevo\P06311_2T_SMLS\Appl\Source\Main\Lib\SASMagCoreSW\Src\SAS_Mag_Global.h" u="1"/>
        <s v="C:\Projekte\Audi\MLBevo\P06311_2T_SMLS\Appl\Source\Main\Src\Asr\Generated\ComM_Cfg.h" u="1"/>
        <s v="C:\Projekte\Audi\MLBevo\P06311_2T_SMLS\Appl\Source\Main\Src\Asr\Generated\FrSM_Lcfg.c" u="1"/>
        <s v="\Applications\Communication\StwGw\StwGw_SDD\StwGw_App_Main.c" u="1"/>
        <s v="\BSW\CD\LK\KostiaV23\KTA_ReadPage.c" u="1"/>
        <s v="\BSW\IoHwAb\IOHWAB\Source\Core\IOHWAB_AO_Core.c" u="1"/>
        <s v="C:\Projekte\Audi\MLBevo\P06311_2T_SMLS\Appl\Source\Main\Src\Asr\Os\osekerr.c" u="1"/>
        <s v="C:\Projekte\Audi\MLBevo\P06311_2T_SMLS\Appl\Source\Main\Lib\LHZ_Common\Source\SWT\SWT.c" u="1"/>
        <s v="C:\Projekte\Audi\MLBevo\P06311_2T_SMLS\Appl\Source\Main\Src\Asr\Generated\ComM_GenTypes.h" u="1"/>
        <s v="\Lib\LK\Crc\Crc.c" u="1"/>
        <s v="C:\Projekte\Audi\MLBevo\P06311_2T_SMLS\Appl\Source\Main\Src\Asr\IpduM\IpduM.c" u="1"/>
        <s v="C:\Projekte\Audi\MLBevo\P06311_2T_SMLS\Appl\Source\Main\Src\LK\System\Protection\SYS_SystemProtection.c" u="1"/>
        <s v="\BSW\CD\LK\SASMagCoreSW\Src\SASMagCoreSW_SDD\SAS_Mag_Turn.c" u="1"/>
        <s v="C:\Projekte\Audi\MLBevo\P06311_2T_SMLS\Appl\Source\Main\Src\Asr\Generated\SchM_FrSM.h" u="1"/>
        <s v="\BSW\IoHwAb\IOHWAB\Source\Generated\Rte_IOHWAB_AI.c" u="1"/>
        <s v="C:\Projekte\Audi\MLBevo\P06311_2T_SMLS\Appl\Source\Main\Src\Asr\Generated\trustfct.h" u="1"/>
        <s v="C:\Projekte\Audi\MLBevo\P06311_2T_SMLS\Appl\Source\Main\Src\Asr\FrNm\FrNm.c" u="1"/>
        <s v="C:\Projekte\Audi\MLBevo\P06311_2T_SMLS\Appl\Source\Main\Src\Asr\FrNm\FrNm.h" u="1"/>
        <s v="C:\Projekte\Audi\MLBevo\P06311_2T_SMLS\Appl\Source\Main\Src\LK\System\Tools\SYS_MemUtils.h" u="1"/>
        <s v="C:\Projekte\Audi\MLBevo\P06311_2T_SMLS\Appl\Source\Main\Src\Asr\_Common\v800_ghs.h" u="1"/>
        <s v="C:\Projekte\Audi\MLBevo\P06311_2T_SMLS\Appl\Source\Main\Src\Asr\Fee\EEL_Types.h" u="1"/>
        <s v="C:\Projekte\Audi\MLBevo\P06311_2T_SMLS\Appl\Source\Main\Src\Asr\Generated\BswM_LCfg.c" u="1"/>
        <s v="C:\Projekte\Audi\MLBevo\P06311_2T_SMLS\Appl\Source\Main\Src\Asr\Det\Det.h" u="1"/>
        <s v="C:\Projekte\Audi\MLBevo\P06311_2T_SMLS\Appl\Source\Main\Src\LK\System\Protection\SYS_ProtectionProvider_DataMpu.c" u="1"/>
        <s v="C:\Projekte\Audi\MLBevo\P06311_2T_SMLS\Appl\Source\Main\Src\Asr\Generated\Com_PBcfg.c" u="1"/>
        <s v="C:\Projekte\Audi\MLBevo\P06311_2T_SMLS\Appl\Source\Main\Src\Asr\Pwm\Pwm.c" u="1"/>
        <s v="C:\Projekte\Audi\MLBevo\P06311_2T_SMLS\Appl\Source\Main\Src\Asr\Generated\EcuM_Callout_Stubs.c" u="1"/>
        <s v="\BSW\IoHwAb\IOHWAB\Source\Core\IOHWAB_DI_Core.c" u="1"/>
        <s v="C:\Projekte\Audi\MLBevo\P06311_2T_SMLS\Appl\Source\Main\Src\Asr\Fee\Fee_Ram.c" u="1"/>
        <s v="C:\Projekte\Audi\MLBevo\P06311_2T_SMLS\Appl\Source\Main\Src\Asr\Generated\PduR_Dcm.h" u="1"/>
        <s v="C:\Projekte\Audi\MLBevo\P06311_2T_SMLS\Appl\Source\Main\Src\Asr\Spi\Spi_Irq.c" u="1"/>
        <s v="C:\Projekte\Audi\MLBevo\P06311_2T_SMLS\Appl\Source\Main\Src\Asr\_Common\BswM_Dcm_App.c" u="1"/>
        <s v="C:\Projekte\Audi\MLBevo\P06311_2T_SMLS\Appl\Source\Main\Lib\SASMagCoreSW\Src\SAS_Mag_Plausibility.c" u="1"/>
        <s v="\BSW\CD\LK\ResetMgr\Cfg\ResetMgr_Cfg.c" u="1"/>
        <s v="C:\Projekte\Audi\MLBevo\P06311_2T_SMLS\Appl\Source\Main\Src\LK\System\Basis\basictyp.h" u="1"/>
        <s v="C:\Projekte\Audi\MLBevo\P06311_2T_SMLS\Appl\Source\Main\Src\Asr\Gpt\Gpt_LLDriver.c" u="1"/>
        <s v="C:\Projekte\Audi\MLBevo\P06311_2T_SMLS\Appl\Source\Main\Src\Asr\Icu\Icu_LLDriver.c" u="1"/>
        <s v="C:\Projekte\Audi\MLBevo\P06311_2T_SMLS\Appl\Source\Main\Src\Asr\Pwm\Pwm_LLDriver.c" u="1"/>
        <s v="C:\Projekte\Audi\MLBevo\P06311_2T_SMLS\Appl\Source\Main\Src\Asr\Generated\Tresos\Dem\deh_cfg.c" u="1"/>
        <s v="\BSW\CD\LK\KostiaV23\KostiaComI_Impl.c" u="1"/>
        <s v="C:\Projekte\Audi\MLBevo\P06311_2T_SMLS\Appl\Source\Main\Src\Asr\Generated\Tresos\Dem\deh_cfg.h" u="1"/>
        <s v="C:\Projekte\Audi\MLBevo\P06311_2T_SMLS\Appl\Source\Main\Src\Asr\Fee\EEL_Global.h" u="1"/>
        <s v="C:\Projekte\Audi\MLBevo\P06311_2T_SMLS\Appl\Source\Main\Src\Asr\Fee\FDL_Global.h" u="1"/>
        <s v="C:\Projekte\Audi\MLBevo\P06311_2T_SMLS\Appl\Source\Main\Src\LK\Diagnose\Dcm\Det_App.h" u="1"/>
        <s v="C:\Projekte\Audi\MLBevo\P06311_2T_SMLS\Appl\Source\Main\Src\Asr\Generated\xcp_cfg.h" u="1"/>
        <s v="\SWC\ApplicationSWC\LK\DiagMgr\DiagMgr_SDD\BSW_IntErr.c" u="1"/>
        <s v="C:\Projekte\Audi\MLBevo\P06311_2T_SMLS\Appl\Source\Main\Src\Asr\Generated\FrTp_PBcfg.c" u="1"/>
        <s v="C:\Projekte\Audi\MLBevo\P06311_2T_SMLS\Appl\Source\Main\Src\Asr\Generated\src\Icu_Lcfg.c" u="1"/>
        <s v="C:\Projekte\Audi\MLBevo\P06311_2T_SMLS\Appl\Source\Main\Src\Asr\Generated\src\Mcu_Lcfg.c" u="1"/>
        <s v="C:\Projekte\Audi\MLBevo\P06311_2T_SMLS\Appl\Source\Main\Src\Asr\Generated\SchM_FrXcp.h" u="1"/>
        <s v="C:\Projekte\Audi\MLBevo\P06311_2T_SMLS\Appl\Source\Main\Src\Asr\Generated\SchM_FrIf.h" u="1"/>
        <s v="C:\Projekte\Audi\MLBevo\P06311_2T_SMLS\Appl\Source\Main\Src\Asr\Os\osekerr.h" u="1"/>
        <s v="C:\Projekte\Audi\MLBevo\P06311_2T_SMLS\Appl\Source\Main\Src\Asr\VStdLib\vstdlib.c" u="1"/>
        <s v="C:\Projekte\Audi\MLBevo\P06311_2T_SMLS\Appl\Source\Main\Src\Asr\Generated\Com_Lcfg.c" u="1"/>
        <s v="C:\Projekte\Audi\MLBevo\P06311_2T_SMLS\Appl\Source\Main\Src\LK\Diagnose\Kostia\KostiaCom.c" u="1"/>
        <s v="C:\Projekte\Audi\MLBevo\P06311_2T_SMLS\Appl\Source\Main\Src\LK\Diagnose\VAR_App_Main.h" u="1"/>
        <s v="C:\Projekte\Audi\MLBevo\P06311_2T_SMLS\Appl\Source\Main\Lib\SASMagCoreSW\Src\SAS_Mag_ShadowEEPROM.c" u="1"/>
        <s v="\BSW\IoHwAb\MagSensDrvSW_MLX90363\Src\MagSensDrvSW_MLX90363_SDD\MagSensDrv_Ram.c" u="1"/>
        <s v="C:\Projekte\Audi\MLBevo\P06311_2T_SMLS\Appl\Source\Main\Src\Asr\Generated\src\Adc_PBcfg.c" u="1"/>
        <s v="C:\Projekte\Audi\MLBevo\P06311_2T_SMLS\Appl\Source\Main\Src\Asr\Os\Os_cfg.h" u="1"/>
        <s v="C:\Projekte\Audi\MLBevo\P06311_2T_SMLS\Appl\Source\Main\Src\Asr\Generated\Nm_Cfg.c" u="1"/>
        <s v="\BSW\IoHwAb\MagSensDrvSW_MLX90363\Src\MagSensDrvSW_MLX90363_SDD\MagSensDrv_SensIORingBuf.c" u="1"/>
        <s v="C:\Projekte\Audi\MLBevo\P06311_2T_SMLS\Appl\Source\Main\Src\Asr\Dem\Dem.c" u="1"/>
        <s v="C:\Projekte\Audi\MLBevo\P06311_2T_SMLS\Appl\Source\Main\Src\LK\System\SYS_VoltageLimitMonitor_Lcfg.h" u="1"/>
        <s v="C:\Projekte\Audi\MLBevo\P06311_2T_SMLS\Appl\Source\Main\Src\Asr\Com\Com.h" u="1"/>
        <s v=".\..\..\..\Source\Main\Src\Asr\Xcp\XcpGenMeas.c" u="1"/>
        <s v="C:\Projekte\Audi\MLBevo\P06311_2T_SMLS\Appl\Source\Main\Src\LK\Diagnose\Dem\DEM_Wrapper_PBcfg.c" u="1"/>
        <s v="C:\Projekte\Audi\MLBevo\P06311_2T_SMLS\Appl\Source\Main\Src\LK\System\SYS_SystemManager_PBcfg.c" u="1"/>
        <s v="C:\Projekte\Audi\MLBevo\P06311_2T_SMLS\Appl\Source\Main\Src\Asr\Generated\ComM_Lcfg.h" u="1"/>
        <s v="C:\Projekte\Audi\MLBevo\P06311_2T_SMLS\Appl\Source\Main\Lib\SASMagCoreSW\Src\SAS_Mag_AngleVelocity.c" u="1"/>
        <s v="C:\Projekte\Audi\MLBevo\P06311_2T_SMLS\Appl\Source\Main\Src\Asr\Generated\SchM_PduR.h" u="1"/>
        <s v="C:\Projekte\Audi\MLBevo\P06311_2T_SMLS\Appl\Source\Main\Src\Asr\Generated\inc\Adc_Cfg.h" u="1"/>
        <s v="\SWC\SensorSWC\LK\SAS\SAS_SDD\SAS_ComIf.c" u="1"/>
        <s v="C:\Projekte\Audi\MLBevo\P06311_2T_SMLS\Appl\Source\Main\Src\Asr\Generated\PduR_Cfg.h" u="1"/>
        <s v="C:\Projekte\Audi\MLBevo\P06311_2T_SMLS\Appl\Source\Main\Src\LK\Diagnose\Dem\DEM_DevMessageHandler.c" u="1"/>
        <s v="C:\Projekte\Audi\MLBevo\P06311_2T_SMLS\Appl\Source\Main\Src\Asr\Fee\EEL_Descriptor.c" u="1"/>
        <s v="C:\Projekte\Audi\MLBevo\P06311_2T_SMLS\Appl\Source\Main\Src\Asr\Generated\PduR_Types.h" u="1"/>
        <s v="C:\Projekte\Audi\MLBevo\P06311_2T_SMLS\Appl\Source\Main\Src\Asr\Generated\Det_Cfg.h" u="1"/>
        <s v="\BSW\CD\LK\KostiaV23\KTA_WritePage.c" u="1"/>
        <s v="C:\Projekte\Audi\MLBevo\P06311_2T_SMLS\Appl\Source\Main\Src\Asr\Fr\Fr.c" u="1"/>
        <s v="\BSW\IoHwAb\MagSensDrvSW_MLX90363\Src\MagSensDrvSW_MLX90363_SDD\MagSensDrv_Seq.c" u="1"/>
        <s v="C:\Projekte\Audi\MLBevo\P06311_2T_SMLS\Appl\Source\Main\Src\Asr\NvM\NvM_Crc.c" u="1"/>
        <s v="\BSW\CD\LK\SASMagCoreSW\Callbacks\SAS_Mag_CallbackFunctions.c" u="1"/>
        <s v="C:\Projekte\Audi\MLBevo\P06311_2T_SMLS\Appl\Source\Main\Src\Asr\Icu\Icu_Irq.h" u="1"/>
        <s v="C:\Projekte\Audi\MLBevo\P06311_2T_SMLS\Appl\Source\Main\Src\LK\System\WDOG_Manager_PBcfg.h" u="1"/>
        <s v="\BSW\CD\LK\SASMagCoreSW\Src\SASMagCoreSW_SDD\SAS_Mag_CoreControl.c" u="1"/>
        <s v="C:\Projekte\Audi\MLBevo\P06311_2T_SMLS\Appl\Source\Main\Lib\SASMagCoreSW\Cfg\Pragma_SAS_Mag_Alignment_Byte.p" u="1"/>
        <s v="C:\Projekte\Audi\MLBevo\P06311_2T_SMLS\Appl\Source\Main\Src\Asr\Generated\BswM_Cfg.h" u="1"/>
        <s v="C:\Projekte\Audi\MLBevo\P06311_2T_SMLS\Appl\Source\Main\Src\Asr\E2E\E2E_PXORCRC8.h" u="1"/>
        <s v="C:\Projekte\Audi\MLBevo\P06311_2T_SMLS\Appl\Source\Main\Src\Asr\_Common\DF4000_0.h" u="1"/>
        <s v="C:\Projekte\Audi\MLBevo\P06311_2T_SMLS\Appl\Source\Main\Src\Asr\E2E\E2E_P02.c" u="1"/>
        <s v="C:\Projekte\Audi\MLBevo\P06311_2T_SMLS\Appl\Source\Main\Src\Asr\Adc\Adc_LTTypes.h" u="1"/>
        <s v="C:\Projekte\Audi\MLBevo\P06311_2T_SMLS\Appl\Source\Main\Src\Asr\Dio\Dio_LTTypes.h" u="1"/>
        <s v="C:\Projekte\Audi\MLBevo\P06311_2T_SMLS\Appl\Source\Main\Src\Asr\Gpt\Gpt_LTTypes.h" u="1"/>
        <s v="C:\Projekte\Audi\MLBevo\P06311_2T_SMLS\Appl\Source\Main\Src\Asr\Icu\Icu_LTTypes.h" u="1"/>
        <s v="C:\Projekte\Audi\MLBevo\P06311_2T_SMLS\Appl\Source\Main\Src\Asr\Mcu\Mcu_LTTypes.h" u="1"/>
        <s v="C:\Projekte\Audi\MLBevo\P06311_2T_SMLS\Appl\Source\Main\Src\Asr\Pwm\Pwm_LTTypes.h" u="1"/>
        <s v="C:\Projekte\Audi\MLBevo\P06311_2T_SMLS\Appl\Source\Main\Src\Asr\Spi\Spi_LTTypes.h" u="1"/>
        <s v="C:\Projekte\Audi\MLBevo\P06311_2T_SMLS\Appl\Source\Main\Src\Asr\Fee\Fee.h" u="1"/>
        <s v="C:\Projekte\Audi\MLBevo\P06311_2T_SMLS\Appl\Source\Main\Src\LK\Diagnose\Kostia\KostiaComI.c" u="1"/>
        <s v="C:\Projekte\Audi\MLBevo\P06311_2T_SMLS\Appl\Source\Main\Src\Asr\Dcm\i2s_cfg.h" u="1"/>
        <s v="C:\Projekte\Audi\MLBevo\P06311_2T_SMLS\Appl\Source\Main\Src\LK\System\Basis\Pragma_Default_Alignment.h" u="1"/>
        <s v="C:\Projekte\Audi\MLBevo\P06311_2T_SMLS\Appl\Source\Main\Src\Asr\Generated\intvect.c" u="1"/>
        <s v="\SWC\ApplicationSWC\LK\DiagMgr\DiagMgr_SDD\DiagMgr_Dcm_RoutineControl.c" u="1"/>
        <s v="C:\Projekte\Audi\MLBevo\P06311_2T_SMLS\Appl\Source\Main\Src\Asr\Os\osekasrt.h" u="1"/>
        <s v="C:\Projekte\Audi\MLBevo\P06311_2T_SMLS\Appl\Source\Main\Src\Asr\Generated\inc\Dio_LKCfg.h" u="1"/>
        <s v="C:\Projekte\Audi\MLBevo\P06311_2T_SMLS\Appl\Source\Main\Src\Asr\Generated\SchM_IpduM.h" u="1"/>
        <s v="C:\Projekte\Audi\MLBevo\P06311_2T_SMLS\Appl\Source\Main\Src\Asr\Generated\Nm_Lcfg.c" u="1"/>
        <s v="C:\Projekte\Audi\MLBevo\P06311_2T_SMLS\Appl\Source\Main\Src\Asr\Generated\src\Fee_Cfg.c" u="1"/>
        <s v="C:\Projekte\Audi\MLBevo\P06311_2T_SMLS\Appl\Source\Main\Src\Asr\Fee\EEL_UserIF.c" u="1"/>
        <s v="C:\Projekte\Audi\MLBevo\P06311_2T_SMLS\Appl\Source\Main\Src\Asr\Fee\FDL_UserIF.c" u="1"/>
        <s v="C:\Projekte\Audi\MLBevo\P06311_2T_SMLS\Appl\Source\Main\Src\LK\ALSM\Fas\FAS_App_Main_LCfg.c" u="1"/>
        <s v="C:\Projekte\Audi\MLBevo\P06311_2T_SMLS\Appl\Source\Main\Src\LK\ALSM\Gra\GRA_App_Main_LCfg.c" u="1"/>
        <s v="C:\Projekte\Audi\MLBevo\P06311_2T_SMLS\Appl\Source\Main\Src\LK\ALSM\Generic\Illumination\Config\ALSM_Illumination_LCfg.c" u="1"/>
        <s v="C:\Projekte\Audi\MLBevo\P06311_2T_SMLS\Appl\Source\Main\Src\Asr\VStdLib\vstdlib.h" u="1"/>
        <s v="C:\Projekte\Audi\MLBevo\P06311_2T_SMLS\Appl\Source\Main\Src\Asr\FrTrcv_30_Tja1080\FrTrcv_30_Tja1080.c" u="1"/>
        <s v="C:\Projekte\Audi\MLBevo\P06311_2T_SMLS\Appl\Source\Main\Src\Asr\Pwm\Pwm_Ram.c" u="1"/>
        <s v="C:\Projekte\Audi\MLBevo\P06311_2T_SMLS\Appl\Source\Main\Src\Asr\Spi\Spi.c" u="1"/>
        <s v="C:\Projekte\Audi\MLBevo\P06311_2T_SMLS\Appl\Source\Main\Src\Asr\Gpt\Gpt_Irq.c" u="1"/>
        <s v="C:\Projekte\Audi\MLBevo\P06311_2T_SMLS\Appl\Source\Main\Src\Asr\Os\osek.h" u="1"/>
        <s v="C:\Projekte\Audi\MLBevo\P06311_2T_SMLS\Appl\Source\Main\Src\LK\ALSM\Fas\FAS_App_Main.c" u="1"/>
        <s v="C:\Projekte\Audi\MLBevo\P06311_2T_SMLS\Appl\Source\Main\Src\LK\ALSM\Gra\GRA_App_Main.c" u="1"/>
        <s v="C:\Projekte\Audi\MLBevo\P06311_2T_SMLS\Appl\Source\Main\Src\LK\Diagnose\OTC_App_Main.c" u="1"/>
        <s v="C:\Projekte\Audi\MLBevo\P06311_2T_SMLS\Appl\Source\Main\Src\LK\Diagnose\VAR_App_Main.c" u="1"/>
        <s v="C:\Projekte\Audi\MLBevo\P06311_2T_SMLS\Appl\Source\Main\Src\Asr\Generated\EcuM_PrivateCfg.h" u="1"/>
        <s v="C:\Projekte\Audi\MLBevo\P06311_2T_SMLS\Appl\Source\Main\Src\LK\System\Protection\SYS_SystemProtection_PBcfg.h" u="1"/>
        <s v="C:\Projekte\Audi\MLBevo\P06311_2T_SMLS\Appl\Source\Main\Src\Asr\Generated\Tresos\Dcm\uds_cfg.c" u="1"/>
        <s v="C:\Projekte\Audi\MLBevo\P06311_2T_SMLS\Appl\Source\Main\Src\Asr\Generated\src\Dio_Lcfg.c" u="1"/>
        <s v="C:\Projekte\Org_Template_Proj\EclipseTemplateProject_complete\Source\Demo\hello.c" u="1"/>
        <s v="\Demo\sys.c" u="1"/>
        <s v="\BSW\CD\LK\KostiaV23\Kostia_FR_Interface.c" u="1"/>
        <s v="C:\Projekte\Audi\MLBevo\P06311_2T_SMLS\Appl\Source\Main\Src\Asr\Generated\Tresos\Dcm\uds_cfg.h" u="1"/>
        <s v="C:\Projekte\Audi\MLBevo\P06311_2T_SMLS\Appl\Source\Main\Src\Asr\Generated\inc\Irq_LKCfg.h" u="1"/>
        <s v=".\..\..\..\Source\Main\Src\Asr\Generated\FrTrcv_30_Tja1080_Cfg.c" u="1"/>
        <s v="\Demo\hello.c" u="1"/>
        <s v="C:\Projekte\Audi\MLBevo\P06311_2T_SMLS\Appl\Source\Main\Src\LK\System\Tools\SYS_MemUtils.c" u="1"/>
        <s v="C:\Projekte\Audi\MLBevo\P06311_2T_SMLS\Appl\Source\Main\Src\Asr\Dcm\Dcm.h" u="1"/>
        <s v="C:\Projekte\Audi\MLBevo\P06311_2T_SMLS\Appl\Source\Main\Src\LK\System\Checks\SYS_CpuTest_PBcfg.h" u="1"/>
        <s v="C:\Projekte\Audi\MLBevo\P06311_2T_SMLS\Appl\Source\Main\Src\Asr\Generated\src\Spi_PBcfg.c" u="1"/>
        <s v="C:\Projekte\Audi\MLBevo\P06311_2T_SMLS\Appl\Source\Main\Src\Asr\ComM\ComM_EcuM.h" u="1"/>
        <s v="C:\Projekte\Audi\MLBevo\P06311_2T_SMLS\Appl\Source\Main\Src\LK\Kommunikation\COM_BusDiagnostics.c" u="1"/>
        <s v="C:\Projekte\Audi\MLBevo\P06311_2T_SMLS\Appl\Source\Main\Src\Asr\Generated\Appl_Cbk.h" u="1"/>
        <s v="\BSW\CD\LK\KostiaV23\KTA_Utils.c" u="1"/>
        <s v="\Demo\sys.h" u="1"/>
        <s v="C:\Projekte\Audi\MLBevo\P06311_2T_SMLS\Appl\Source\Main\Src\LK\ALSM\Fas\FAS_App_Main_LCfg.h" u="1"/>
        <s v="C:\Projekte\Audi\MLBevo\P06311_2T_SMLS\Appl\Source\Main\Src\LK\ALSM\Gra\GRA_App_Main_LCfg.h" u="1"/>
        <s v="C:\Projekte\Audi\MLBevo\P06311_2T_SMLS\Appl\Source\Main\Src\Asr\Generated\FrIf_Lcfg.c" u="1"/>
        <s v="C:\Projekte\Audi\MLBevo\P06311_2T_SMLS\Appl\Source\Main\Src\Asr\Adc\Adc.h" u="1"/>
        <s v="C:\Projekte\Audi\MLBevo\P06311_2T_SMLS\Appl\Source\Main\Src\Asr\Generated\tcb.c" u="1"/>
        <s v="C:\Projekte\Audi\MLBevo\P06311_2T_SMLS\Appl\Source\Main\Src\Asr\Generated\PduR_Com.h" u="1"/>
        <s v="C:\Projekte\Audi\MLBevo\P06311_2T_SMLS\Appl\Source\Main\Src\Asr\Generated\SchM_Dcm.h" u="1"/>
        <s v="C:\Projekte\Audi\MLBevo\P06311_2T_SMLS\Appl\Source\Main\Src\Asr\Generated\tcb.h" u="1"/>
        <s v=".\..\..\..\Source\Main\Src\Asr\Generated\Tresos\Dem\Dem_Cfg.c" u="1"/>
        <s v="C:\Projekte\Audi\MLBevo\P06311_2T_SMLS\Appl\Source\Main\Src\Asr\Generated\SchM_Adc.h" u="1"/>
        <s v=".\..\..\..\Source\Main\Lib\IFM\IFM_App_Main.c" u="1"/>
        <s v="C:\Projekte\Audi\MLBevo\P06311_2T_SMLS\Appl\Source\Main\Src\Asr\Generated\Tresos\Dcm\sds_cfg.c" u="1"/>
        <s v="\Demo\Demo.h" u="1"/>
        <s v="C:\Projekte\Audi\MLBevo\P06311_2T_SMLS\Appl\Source\Main\Src\Asr\Generated\v_par.h" u="1"/>
        <s v="C:\Projekte\Audi\MLBevo\P06311_2T_SMLS\Appl\Source\Main\Src\Asr\Dcm\uds.h" u="1"/>
        <s v="C:\Projekte\Audi\MLBevo\P06311_2T_SMLS\Appl\Source\Main\Src\Asr\Generated\Tresos\Dcm\sds_cfg.h" u="1"/>
        <s v="C:\Projekte\Org_Template_Proj\EclipseTemplateProject_complete\Source\Demo\add_source\old_source.c" u="1"/>
        <s v="\BSW\CD\LK\IFM\cfg\IFM_App_Config.c" u="1"/>
        <s v="\BSW\IoHwAb\IOHWAB\Source\Integration\IOHWAB_Scheduler.c" u="1"/>
        <s v="C:\Projekte\Audi\MLBevo\P06311_2T_SMLS\Appl\Source\Main\Lib\SASMagCoreSW\Src\SAS_Mag_AbsoluteAngle.c" u="1"/>
        <s v="\BSW\IoHwAb\IOHWAB\Source\Integration\IOHWAB_Scheduler.h" u="1"/>
        <s v="C:\Projekte\Audi\MLBevo\P06311_2T_SMLS\Appl\Source\Main\Src\Asr\Xcp\XcpGenMeas.c" u="1"/>
        <s v="\Applications\Communication\StwGw\StwGw.h" u="1"/>
        <s v="C:\Projekte\Audi\MLBevo\P06311_2T_SMLS\Appl\Source\Main\Src\Asr\_Common\Std_Types.h" u="1"/>
        <s v="C:\Projekte\Audi\MLBevo\P06311_2T_SMLS\Appl\Source\Main\Src\Asr\MemIf\MemIf_Types.h" u="1"/>
        <s v="C:\Projekte\Audi\MLBevo\P06311_2T_SMLS\Appl\Source\Main\Src\Asr\Xcp\XcpProf_Types.h" u="1"/>
        <s v="C:\Projekte\Audi\MLBevo\P06311_2T_SMLS\Appl\Source\Main\Src\Asr\Adc\Adc_Irq.c" u="1"/>
        <s v="C:\Projekte\Audi\MLBevo\P06311_2T_SMLS\Appl\Source\Main\Src\Asr\NvM\NvM_Qry.h" u="1"/>
        <s v="C:\Projekte\Audi\MLBevo\P06311_2T_SMLS\Appl\Source\Main\Src\Asr\Generated\Fr_Lcfg.c" u="1"/>
        <s v="C:\Projekte\Audi\MLBevo\P06311_2T_SMLS\Appl\Source\Main\Src\Asr\Generated\FrNm_Cfg.c" u="1"/>
        <s v="C:\Projekte\Audi\MLBevo\P06311_2T_SMLS\Appl\Source\Main\Src\Asr\Generated\SchM_Dem.h" u="1"/>
        <s v="C:\Projekte\Audi\MLBevo\P06311_2T_SMLS\Appl\Source\Main\Src\Asr\Mcu\Mcu.c" u="1"/>
        <s v="\BSW\CD\LK\SASMagCoreSW\Src\SASMagCoreSW_SDD\SAS_Mag_Plausibility.c" u="1"/>
        <s v="C:\Projekte\Audi\MLBevo\P06311_2T_SMLS\Appl\Source\Main\Src\Asr\Generated\PduR_Lcfg.c" u="1"/>
        <s v="C:\Projekte\Audi\MLBevo\P06311_2T_SMLS\Appl\Source\Main\Src\Asr\Generated\FrTp_Lcfg.c" u="1"/>
        <s v="C:\Projekte\Audi\MLBevo\P06311_2T_SMLS\Appl\Source\Main\Src\Asr\MemIf\MemIf.h" u="1"/>
        <s v="C:\Projekte\Audi\MLBevo\P06311_2T_SMLS\Appl\Source\Main\Src\Asr\Spi\Spi_Ram.c" u="1"/>
        <s v="C:\Projekte\Audi\MLBevo\P06311_2T_SMLS\Appl\Source\Main\Src\Asr\Generated\src\Pwm_PBcfg.c" u="1"/>
        <s v="C:\Projekte\Audi\MLBevo\P06311_2T_SMLS\Appl\Source\Main\Src\Asr\NvM\NvM_JobProc.c" u="1"/>
        <s v="C:\Projekte\Audi\MLBevo\P06311_2T_SMLS\Appl\Source\Main\Src\Asr\FrIf\FrIf.c" u="1"/>
        <s v="C:\Projekte\Audi\MLBevo\P06311_2T_SMLS\Appl\Source\Main\Src\Asr\Fee\Fee_Types.h" u="1"/>
        <s v=".\..\..\..\Source\Main\Src\Asr\Xcp\XcpProf.c" u="1"/>
        <s v="C:\Projekte\Audi\MLBevo\P06311_2T_SMLS\Appl\Source\Main\Src\Asr\FrIf\FrIf.h" u="1"/>
        <s v="\Demo\add_source\old_source.c" u="1"/>
        <s v="C:\Projekte\Audi\MLBevo\P06311_2T_SMLS\Appl\Source\Main\Lib\LHZ_Common\Source\FSM\FSM.c" u="1"/>
        <s v="C:\Projekte\Audi\MLBevo\P06311_2T_SMLS\Appl\Source\Main\Src\Asr\Dcm\Dcm_Cbk.h" u="1"/>
        <s v="C:\Projekte\Audi\MLBevo\P06311_2T_SMLS\Appl\Source\Main\Src\Asr\Dem\deh.c" u="1"/>
        <s v="C:\Projekte\Audi\MLBevo\P06311_2T_SMLS\Appl\Source\Main\Src\Asr\Dcm\Dcm_Int.h" u="1"/>
        <s v="C:\Projekte\Audi\MLBevo\P06311_2T_SMLS\Appl\Source\Main\Src\Asr\Generated\st_glob.h" u="1"/>
        <s v="C:\Projekte\Audi\MLBevo\P06311_2T_SMLS\Appl\Source\Main\Src\Asr\Generated\SchM_Cfg.h" u="1"/>
        <s v="\SWC\ApplicationSWC\LK\DiagMgr\DiagMgr_SDD\DiagMgr_Dcm_StoredData.c" u="1"/>
        <s v="\SWC\SensorSWC\LK\FWS\FWS_SDD\FWS_Main.c" u="1"/>
        <s v="\SWC\SensorSWC\LK\RWS\RWS_SDD\RWS_Main.c" u="1"/>
        <s v="\SWC\SensorSWC\LK\TWS\TWS_SDD\TWS_Main.c" u="1"/>
        <s v="C:\Projekte\Audi\MLBevo\P06311_2T_SMLS\Appl\Source\Main\Src\Asr\Generated\src\Port_PBcfg.c" u="1"/>
        <s v="C:\Projekte\Audi\MLBevo\P06311_2T_SMLS\Appl\Source\Main\Src\LK\System\SYS_CpuInfo_PBcfg.c" u="1"/>
        <s v="C:\Projekte\Audi\MLBevo\P06311_2T_SMLS\Appl\Source\Main\Src\LK\System\FBL_BackupRam.c" u="1"/>
        <s v="C:\Projekte\Audi\MLBevo\P06311_2T_SMLS\Appl\Source\Main\Lib\LHZ_Common\Source\FSM\FSM.h" u="1"/>
        <s v="C:\Projekte\Audi\MLBevo\P06311_2T_SMLS\Appl\Source\Main\Src\LK\System\Checks\SYS_SystemTests_Types.h" u="1"/>
        <s v="C:\Projekte\Audi\MLBevo\P06311_2T_SMLS\Appl\Source\Main\Src\Asr\Dcm\i2s_Det.h" u="1"/>
        <s v="C:\Projekte\Audi\MLBevo\P06311_2T_SMLS\Appl\Source\Main\Src\Asr\Dcm\uds_cbk.h" u="1"/>
        <s v="C:\Projekte\Audi\MLBevo\P06311_2T_SMLS\Appl\Source\Main\FblCommon\fbl_shared.h" u="1"/>
        <s v="C:\Projekte\Audi\MLBevo\P06311_2T_SMLS\Appl\Source\Main\Src\Asr\Mcu\Mcu_Ram.c" u="1"/>
        <s v="C:\Projekte\Audi\MLBevo\P06311_2T_SMLS\Appl\Source\Main\Src\Asr\Generated\FrIf_Cfg.h" u="1"/>
        <s v="C:\Projekte\Audi\MLBevo\P06311_2T_SMLS\Appl\Source\Main\Src\Asr\FrIf\FrIf_Lcfg.h" u="1"/>
        <s v="C:\Projekte\Audi\MLBevo\P06311_2T_SMLS\Appl\Source\Main\Src\Asr\Generated\SchM_Icu.h" u="1"/>
        <s v="C:\Projekte\Audi\MLBevo\P06311_2T_SMLS\Appl\Source\Main\Src\Asr\FrIf\FrIf_Time.c" u="1"/>
        <s v="C:\Projekte\Audi\MLBevo\P06311_2T_SMLS\Appl\Source\Main\Src\LK\Diagnose\Kostia\KTA_WritePage.c" u="1"/>
        <s v="C:\Projekte\Audi\MLBevo\P06311_2T_SMLS\Appl\Source\Main\Src\Asr\Fee\Fee_InternalFct.c" u="1"/>
        <s v="C:\Projekte\Audi\MLBevo\P06311_2T_SMLS\Appl\Source\Main\Src\Asr\Generated\src\Spi_Lcfg.c" u="1"/>
        <s v="\SWC\ApplicationSWC\LK\ALSM\ALSM_SDD\ALSM_Main.c" u="1"/>
        <s v="C:\Projekte\Audi\MLBevo\P06311_2T_SMLS\Appl\Source\Main\Src\Asr\Fr\Fr_Ext.h" u="1"/>
        <s v="C:\Projekte\Audi\MLBevo\P06311_2T_SMLS\Appl\Source\Main\Src\Asr\Os\osektask.c" u="1"/>
        <s v="C:\Projekte\Audi\MLBevo\P06311_2T_SMLS\Appl\Source\Main\Src\Asr\Generated\SchM_Xcp.h" u="1"/>
        <s v="C:\Projekte\Audi\MLBevo\P06311_2T_SMLS\Appl\Source\Main\Src\Asr\Nm\Nm_Cbk.h" u="1"/>
        <s v="C:\Projekte\Audi\MLBevo\P06311_2T_SMLS\Appl\Source\Main\Src\Asr\Pwm\Pwm.h" u="1"/>
        <s v="C:\Projekte\Audi\MLBevo\P06311_2T_SMLS\Appl\Source\Main\Src\LK\Kommunikation\COM_ClampManager.c" u="1"/>
        <s v="C:\Projekte\Audi\MLBevo\P06311_2T_SMLS\Appl\Source\Main\Src\Asr\PduR\PduR.c" u="1"/>
        <s v="C:\Projekte\Audi\MLBevo\P06311_2T_SMLS\Appl\Source\Main\Src\Asr\NvM\NvM_Act.h" u="1"/>
        <s v="C:\Projekte\Audi\MLBevo\P06311_2T_SMLS\Appl\Source\Main\Src\Asr\PduR\PduR.h" u="1"/>
        <s v="C:\Projekte\Audi\MLBevo\P06311_2T_SMLS\Appl\Source\Main\Src\LK\System\Protection\SYS_SystemProtection.h" u="1"/>
        <s v="C:\Projekte\Audi\MLBevo\P06311_2T_SMLS\Appl\Source\Main\Src\LK\Diagnose\Dem\DEM_Wrapper.c" u="1"/>
        <s v="C:\Projekte\Audi\MLBevo\P06311_2T_SMLS\Appl\Source\Main\Src\LK\Diagnose\IFM\IFM_Wrapper.c" u="1"/>
        <s v="C:\Projekte\Audi\MLBevo\P06311_2T_SMLS\Appl\Source\Main\Src\Asr\NvM\NvM_JobProc.h" u="1"/>
        <s v="C:\Projekte\Audi\MLBevo\P06311_2T_SMLS\Appl\Source\Main\Src\Asr\Generated\Tresos\Base\TSMem.c" u="1"/>
        <s v="C:\Projekte\Audi\MLBevo\P06311_2T_SMLS\Appl\Source\Main\Src\Asr\Generated\inc\Mcu_Reg.h" u="1"/>
        <s v="\BSW\CD\LK\KostiaV23\Kostia_FR_Interface.h" u="1"/>
        <s v="C:\Projekte\Audi\MLBevo\P06311_2T_SMLS\Appl\Source\Main\Src\Asr\Generated\ComM_PBcfg.c" u="1"/>
        <s v="C:\Projekte\Audi\MLBevo\P06311_2T_SMLS\Appl\Source\Main\Src\Asr\Generated\EcuM_PBcfg.c" u="1"/>
        <s v="C:\Projekte\Audi\MLBevo\P06311_2T_SMLS\Appl\Source\Main\Src\Asr\Generated\FrNm_PBcfg.c" u="1"/>
        <s v="C:\Projekte\Audi\MLBevo\P06311_2T_SMLS\Appl\Source\Main\Src\Asr\Generated\FrSM_PBcfg.c" u="1"/>
        <s v="C:\Projekte\Audi\MLBevo\P06311_2T_SMLS\Appl\Source\Main\Src\Asr\Generated\PduR_FrTp.h" u="1"/>
        <s v="\BSW\CD\LK\LkSysHdlr\LkSysHdlr_SDD\LkSysHdlr_Main.c" u="1"/>
        <s v="C:\Projekte\Audi\MLBevo\P06311_2T_SMLS\Appl\Source\Main\Src\Asr\Os\emptymac.h" u="1"/>
        <s v="C:\Projekte\Audi\MLBevo\P06311_2T_SMLS\Appl\Source\Main\Src\Asr\Gpt\Gpt.c" u="1"/>
        <s v="\BSW\CD\LK\SASMagCoreSW\Src\SASMagCoreSW_SDD\SAS_Mag_SensorMLX90363.c" u="1"/>
        <s v="\Stubs\Appl.c" u="1"/>
        <s v="C:\Projekte\Audi\MLBevo\P06311_2T_SMLS\Appl\Source\Main\Src\Asr\FrTp\FrTp_Cbk.h" u="1"/>
        <s v="C:\Projekte\Audi\MLBevo\P06311_2T_SMLS\Appl\Source\Main\Src\Asr\Generated\SchM_Com.h" u="1"/>
        <s v="C:\Projekte\Audi\MLBevo\P06311_2T_SMLS\Appl\Source\Main\Src\Asr\Generated\src\Gpt_PBcfg.c" u="1"/>
        <s v="C:\Projekte\Audi\MLBevo\P06311_2T_SMLS\Appl\Source\Main\Src\LK\Diagnose\Dem\DEM_EnvironmentData.c" u="1"/>
        <s v="C:\Projekte\Audi\MLBevo\P06311_2T_SMLS\Appl\Source\Main\Src\Asr\Generated\inc\Icu_Cfg.h" u="1"/>
        <s v="\BSW\CD\LK\LkSysHdlr\LkSysHdlr_SDD\LKSysHdlr_Addresses.c" u="1"/>
        <s v="C:\Projekte\Audi\MLBevo\P06311_2T_SMLS\Appl\Source\Main\Src\Asr\Gpt\Gpt_Ram.c" u="1"/>
        <s v="C:\Projekte\Audi\MLBevo\P06311_2T_SMLS\Appl\Source\Main\Src\Asr\Fr\Fr_ERay.h" u="1"/>
        <s v="C:\Projekte\Audi\MLBevo\P06311_2T_SMLS\Appl\Source\Main\Src\Asr\Generated\SchM_Fee.h" u="1"/>
        <s v="C:\Projekte\Audi\MLBevo\P06311_2T_SMLS\Appl\Source\Main\Src\Asr\FrXcp\FrXcp.c" u="1"/>
        <s v=".\..\..\..\Source\Main\Src\Asr\VStdLib\vstdlib.c" u="1"/>
        <s v="C:\Projekte\Audi\MLBevo\P06311_2T_SMLS\Appl\Source\Main\Src\Asr\Fr\Fr_Irq.c" u="1"/>
        <s v="C:\Projekte\Audi\MLBevo\P06311_2T_SMLS\Appl\Source\Main\Src\Asr\Dem\Dem.h" u="1"/>
        <s v="C:\Projekte\Audi\MLBevo\P06311_2T_SMLS\Appl\Source\Main\Src\LK\Diagnose\IFM\IFM_App_Config.c" u="1"/>
        <s v="C:\Projekte\Audi\MLBevo\P06311_2T_SMLS\Appl\Source\Main\Src\Asr\Dio\Dio.c" u="1"/>
        <s v="C:\Projekte\Audi\MLBevo\P06311_2T_SMLS\Appl\Source\Main\Src\Asr\Generated\src\Icu_PBcfg.c" u="1"/>
        <s v="C:\Projekte\Audi\MLBevo\P06311_2T_SMLS\Appl\Source\Main\Src\Asr\Generated\src\Mcu_PBcfg.c" u="1"/>
        <s v="C:\Projekte\Audi\MLBevo\P06311_2T_SMLS\Appl\Source\Main\Src\LK\Diagnose\Dcm\Dcm_SeedandKey.c" u="1"/>
        <s v="C:\Projekte\Audi\MLBevo\P06311_2T_SMLS\Appl\Source\Main\Src\Asr\FrTp\FrTp_Priv.h" u="1"/>
        <s v="C:\Projekte\Audi\MLBevo\P06311_2T_SMLS\Appl\Source\Main\Src\LK\System\SYS_SupplyVoltageManager_PBcfg.c" u="1"/>
        <s v="C:\Projekte\Audi\MLBevo\P06311_2T_SMLS\Appl\Source\Main\Src\Asr\Os\osekregs.h" u="1"/>
        <s v="C:\Projekte\Audi\MLBevo\P06311_2T_SMLS\Appl\Source\Main\Src\Asr\Xcp\XcpGenMeas.h" u="1"/>
        <s v="C:\Projekte\Audi\MLBevo\P06311_2T_SMLS\Appl\Source\Main\Src\Asr\Generated\PduR_IpduM.h" u="1"/>
        <s v="C:\Projekte\Audi\MLBevo\P06311_2T_SMLS\Appl\Source\Main\Src\Asr\Generated\PduR_FrNm.h" u="1"/>
        <s v="C:\Projekte\Audi\MLBevo\P06311_2T_SMLS\Appl\Source\Main\Lib\SASMagCoreSW\Src\SAS_Mag_SensorMLX90363.c" u="1"/>
        <s v="C:\Projekte\Audi\MLBevo\P06311_2T_SMLS\Appl\Source\Main\Src\LK\Kommunikation\COM_EndToEndProtect.c" u="1"/>
        <s v="C:\Projekte\Audi\MLBevo\P06311_2T_SMLS\Appl\Source\Main\Src\Asr\Generated\NvM_PrivateCfg.h" u="1"/>
        <s v="C:\Projekte\Audi\MLBevo\P06311_2T_SMLS\Appl\Source\Main\Src\Asr\EcuM\EcuM.c" u="1"/>
        <s v="C:\Projekte\Audi\MLBevo\P06311_2T_SMLS\Appl\Source\Main\Src\Asr\EcuM\EcuM.h" u="1"/>
        <s v="C:\Projekte\Audi\MLBevo\P06311_2T_SMLS\Appl\Source\Main\Src\Asr\Dem\Dem_Int.h" u="1"/>
        <s v="C:\Projekte\Audi\MLBevo\P06311_2T_SMLS\Appl\Source\Main\Src\Asr\Generated\EcuM_Generated_Types.h" u="1"/>
        <s v="C:\Projekte\Audi\MLBevo\P06311_2T_SMLS\Appl\Source\Main\Src\Asr\Generated\PduR_Lcfg.h" u="1"/>
        <s v="C:\Projekte\Audi\MLBevo\P06311_2T_SMLS\Appl\Source\Main\Src\Asr\_Common\Platform_Types.h" u="1"/>
        <s v="C:\Projekte\Audi\MLBevo\P06311_2T_SMLS\Appl\Source\Main\Src\Asr\_Common\Compiler.h" u="1"/>
        <s v="\SWC\SensorSWC\LK\SAS\SAS_SDD\SAS_SysIf.c" u="1"/>
        <s v="C:\Projekte\Audi\MLBevo\P06311_2T_SMLS\Appl\Source\Main\Src\Asr\Adc\Adc_Ram.c" u="1"/>
        <s v="C:\Projekte\Audi\MLBevo\P06311_2T_SMLS\Appl\Source\Main\Src\Asr\Generated\Xcp_Lcfg.c" u="1"/>
        <s v="C:\Projekte\Audi\MLBevo\P06311_2T_SMLS\Appl\Source\Main\Src\LK\System\Tools\SYS_Checksums.c" u="1"/>
        <s v="C:\Projekte\Audi\MLBevo\P06311_2T_SMLS\Appl\Source\Main\Src\Asr\FrNm\FrNm_FrSM.h" u="1"/>
        <s v="C:\Projekte\Audi\MLBevo\P06311_2T_SMLS\Appl\Source\Main\Src\Asr\FrIf\FrIf_RelTimer.c" u="1"/>
        <s v="C:\Projekte\Audi\MLBevo\P06311_2T_SMLS\Appl\Source\Main\Src\Asr\Generated\SchM_Mcu.h" u="1"/>
        <s v="C:\Projekte\Audi\MLBevo\P06311_2T_SMLS\Appl\Source\Main\Src\LK\ALSM\Generic\ShadowRAMHandling\ALSM_Shadow_RAM_Cfg.h" u="1"/>
        <s v="\BSW\CD\LK\IFM\cbk\IFM_App_Callbacks.c" u="1"/>
        <s v="\BSW\CD\LK\IFM\IFM_SDD\IFM_App_Main.c" u="1"/>
        <s v="\BSW\CD\LK\IFM\IFM_SDD\IFM_App_Internal.c" u="1"/>
        <s v="C:\Projekte\Audi\MLBevo\P06311_2T_SMLS\Appl\Source\Main\Src\LK\Diagnose\Kostia\KTA_ExecuteFunction.c" u="1"/>
        <s v="C:\Projekte\Audi\MLBevo\P06311_2T_SMLS\Appl\Source\Main\Src\Asr\Spi\Spi.h" u="1"/>
        <s v="C:\Projekte\Audi\MLBevo\P06311_2T_SMLS\Appl\Source\Main\Src\LK\System\Protection\SYS_ProtectionProvider_InstructionMpu.c" u="1"/>
        <s v="C:\Projekte\Audi\MLBevo\P06311_2T_SMLS\Appl\Source\Main\Src\Asr\Port\Port_Ram.c" u="1"/>
        <s v="C:\Projekte\Audi\MLBevo\P06311_2T_SMLS\Appl\Source\Main\Src\LK\System\Tools\SYS_App_Tools.h" u="1"/>
        <s v="C:\Projekte\Audi\MLBevo\P06311_2T_SMLS\Appl\Source\Main\Src\Asr\Xcp\XcpProf.c" u="1"/>
        <s v="C:\Projekte\Audi\MLBevo\P06311_2T_SMLS\Appl\Source\Main\Src\Asr\Generated\FrNm_Lcfg.c" u="1"/>
        <s v="C:\Projekte\Audi\MLBevo\P06311_2T_SMLS\Appl\Source\Main\Src\LK\System\Tools\SYS_Checksums.h" u="1"/>
        <s v="C:\Projekte\Audi\MLBevo\P06311_2T_SMLS\Appl\Source\Main\Src\LK\Diagnose\Kostia\KTA_ReadPage.c" u="1"/>
        <s v="C:\Projekte\Audi\MLBevo\P06311_2T_SMLS\Appl\Source\Main\Src\Asr\Generated\src\Gpt_Lcfg.c" u="1"/>
        <s v="C:\Projekte\Audi\MLBevo\P06311_2T_SMLS\Appl\Source\Main\Src\LK\System\SYS_Org_Security.c" u="1"/>
        <s v="\Applications\Communication\ChassisGw\ChassisGw_SDD\ChassisGw_App_Main.c" u="1"/>
        <s v="C:\Projekte\Audi\MLBevo\P06311_2T_SMLS\Appl\Source\Main\Src\Asr\Icu\Icu.c" u="1"/>
        <s v="\Applications\Communication\ChassisGw\ChassisGw_SDD\ChassisGw_App_Notification.c" u="1"/>
        <s v="C:\Projekte\Audi\MLBevo\P06311_2T_SMLS\Appl\Source\Main\Src\LK\ALSM\Generic\Illumination\Source\ALSM_Illumination.c" u="1"/>
        <s v="C:\Projekte\Audi\MLBevo\P06311_2T_SMLS\Appl\Source\Main\Src\Asr\_Common\io_macros_v2.h" u="1"/>
        <s v="C:\Projekte\Audi\MLBevo\P06311_2T_SMLS\Appl\Source\Main\Src\Asr\Generated\PduR_PBcfg.h" u="1"/>
        <s v="\Demo\hello.h" u="1"/>
        <s v="C:\Projekte\Audi\MLBevo\P06311_2T_SMLS\Appl\Source\Main\Src\Asr\Generated\FrXcp_Lcfg.c" u="1"/>
        <s v="C:\Projekte\Audi\MLBevo\P06311_2T_SMLS\Appl\Source\Main\Src\Asr\_Common\Compiler_Cfg.h" u="1"/>
        <s v="C:\Projekte\Audi\MLBevo\P06311_2T_SMLS\Appl\Source\Main\Src\Asr\BswM\BswM_FrSM.h" u="1"/>
        <s v="C:\Projekte\Audi\MLBevo\P06311_2T_SMLS\Appl\Source\Main\Src\LK\System\Protection\SYS_SystemProtection_Cfg.h" u="1"/>
        <s v="C:\Projekte\Audi\MLBevo\P06311_2T_SMLS\Appl\Source\Main\Src\Asr\Port\Port.c" u="1"/>
        <s v="C:\Projekte\Audi\MLBevo\P06311_2T_SMLS\Appl\Source\Main\Src\LK\System\Basis\TessyHelper.h" u="1"/>
        <s v="C:\Projekte\Audi\MLBevo\P06311_2T_SMLS\Appl\Source\Main\Src\Asr\Port\Port.h" u="1"/>
        <s v="C:\Projekte\Audi\MLBevo\P06311_2T_SMLS\Appl\Source\Main\Src\Asr\Mcu\Mcu.h" u="1"/>
        <s v="C:\Projekte\Audi\MLBevo\P06311_2T_SMLS\Appl\Source\Main\Src\Asr\Generated\SchM_FrTp.h" u="1"/>
        <s v="C:\Projekte\Audi\MLBevo\P06311_2T_SMLS\Appl\Source\Main\Src\Asr\Pwm\Pwm_Irq.h" u="1"/>
        <s v="C:\Projekte\Audi\MLBevo\P06311_2T_SMLS\Appl\Source\Main\Src\Asr\FrTp\FrTp_Types.h" u="1"/>
        <s v="C:\Projekte\Audi\MLBevo\P06311_2T_SMLS\Appl\Source\Main\Lib\IFM\IFM_App_Internal.c" u="1"/>
        <s v="C:\Projekte\Audi\MLBevo\P06311_2T_SMLS\Appl\Source\Main\Src\LK\System\SYS_CpuInfo_Types.h" u="1"/>
        <s v="C:\Projekte\Audi\MLBevo\P06311_2T_SMLS\Appl\Source\Main\Src\LK\System\SYS_CpuInfo.h" u="1"/>
        <s v="C:\Projekte\Audi\MLBevo\P06311_2T_SMLS\Appl\Source\Main\Src\LK\System\Tools\SYS_Timestamp.c" u="1"/>
        <s v="C:\Projekte\Audi\MLBevo\P06311_2T_SMLS\Appl\Source\Main\Src\Asr\ComM\ComM_Nm.h" u="1"/>
        <s v="C:\Projekte\Audi\MLBevo\P06311_2T_SMLS\Appl\Source\Main\Lib\LHZ_Common\Config\LHZ_Common_LCfg.c" u="1"/>
        <s v="C:\Projekte\Audi\MLBevo\P06311_2T_SMLS\Appl\Source\Main\Src\LK\Kommunikation\COM_SignalHandler.c" u="1"/>
        <s v="\BSW\CD\LK\LkSysHdlr\LkSysHdlr_SDD\LkSysHdlr_EcuMCbk.c" u="1"/>
        <s v="C:\Projekte\Audi\MLBevo\P06311_2T_SMLS\Appl\Source\Main\Lib\IFM\IFM_App_Main.c" u="1"/>
        <s v="C:\Projekte\Audi\MLBevo\P06311_2T_SMLS\Appl\Source\Main\Src\Asr\Dem\deh.h" u="1"/>
        <s v="\SWC\SensorSWC\LK\SAS\SAS_SDD\SAS_Testmode.c" u="1"/>
        <s v="\SWC\ApplicationSWC\LK\VoltageMonitor\Integration\VoltMon_Integration.h" u="1"/>
        <s v="C:\Projekte\Audi\MLBevo\P06311_2T_SMLS\Appl\Source\Main\Src\LK\System\Protection\SYS_SystemProtectionFaultHandler.c" u="1"/>
        <s v="C:\Projekte\Audi\MLBevo\P06311_2T_SMLS\Appl\Source\Main\Src\Asr\FrNm\FrNm_Cbk.h" u="1"/>
        <s v="\BSW\IoHwAb\MagSensDrvSW_MLX90363\cfg\MagSensDrvSW_LCfg.c" u="1"/>
        <s v="C:\Projekte\Audi\MLBevo\P06311_2T_SMLS\Appl\Source\Main\Src\Asr\FrIf\FrIf_Trcv.c" u="1"/>
        <s v="C:\Projekte\Audi\MLBevo\P06311_2T_SMLS\Appl\Source\Main\Src\Asr\Generated\MemIf_Cfg.c" u="1"/>
        <s v="C:\Projekte\Audi\MLBevo\P06311_2T_SMLS\Appl\Source\Main\Src\Asr\IpduM\IpduM.h" u="1"/>
        <s v="C:\Projekte\Audi\MLBevo\P06311_2T_SMLS\Appl\Source\Main\Src\LK\System\Basis\PolyspaceHelper.h" u="1"/>
        <s v="C:\Projekte\Audi\MLBevo\P06311_2T_SMLS\Appl\Source\Main\Src\Asr\Generated\FrNm_Cfg.h" u="1"/>
        <s v="C:\Projekte\Audi\MLBevo\P06311_2T_SMLS\Appl\Source\Main\Src\Asr\Generated\SchM_FrNm.h" u="1"/>
        <s v="C:\Projekte\Audi\MLBevo\P06311_2T_SMLS\Appl\Source\Main\Src\LK\ALSM\Generic\SwitchProcessing\ALSM_Org_Hardware_Common.c" u="1"/>
        <s v="C:\Projekte\Audi\MLBevo\P06311_2T_SMLS\Appl\Source\Main\Src\Asr\Generated\Nm_Cfg.h" u="1"/>
        <s v="\BSW\IoHwAb\MagSensDrvSW_MLX90363\Src\MagSensDrvSW_MLX90363_SDD\MagSensDrv_Error.c" u="1"/>
        <s v="C:\Projekte\Audi\MLBevo\P06311_2T_SMLS\Appl\Source\Main\Lib\SASMagCoreSW\Src\SAS_Mag_SensorControl.c" u="1"/>
        <s v="C:\Projekte\Audi\MLBevo\P06311_2T_SMLS\Appl\Source\Main\Src\LK\Diagnose\Version.c" u="1"/>
        <s v="C:\Projekte\Audi\MLBevo\P06311_2T_SMLS\Appl\Source\Main\Src\Asr\Generated\PduR_PBcfg.c" u="1"/>
        <s v="C:\Projekte\Audi\MLBevo\P06311_2T_SMLS\Appl\Source\Main\Src\Asr\NvM\NvM.c" u="1"/>
        <s v="C:\Projekte\Audi\MLBevo\P06311_2T_SMLS\Appl\Source\Main\Src\Asr\Generated\Fr_PBcfg.c" u="1"/>
        <s v="\SWC\SensorSWC\LK\SBWP\cfg\SBWP_Cfg.h" u="1"/>
        <s v="C:\Projekte\Audi\MLBevo\P06311_2T_SMLS\Appl\Source\Main\Src\Asr\_Common\v_def.h" u="1"/>
        <s v="C:\Projekte\Audi\MLBevo\P06311_2T_SMLS\Appl\Source\Main\Src\LK\System\SYS_CpuInfo_PBcfg.h" u="1"/>
        <s v="C:\Projekte\Audi\MLBevo\P06311_2T_SMLS\Appl\Source\Main\Src\Asr\Generated\src\Pwm_Lcfg.c" u="1"/>
        <s v="C:\Projekte\Audi\MLBevo\P06311_2T_SMLS\Appl\Source\Main\Src\Asr\Spi\Spi_Irq.h" u="1"/>
        <s v="C:\Projekte\Audi\MLBevo\P06311_2T_SMLS\Appl\Source\Main\Lib\SASMagCoreSW\Src\SAS_Mag_Turn.c" u="1"/>
        <s v="C:\Projekte\Audi\MLBevo\P06311_2T_SMLS\Appl\Source\Main\Src\LK\System\Protection\SYS_MpuUtils.c" u="1"/>
        <s v="C:\Projekte\Audi\MLBevo\P06311_2T_SMLS\Appl\Source\Main\Src\Asr\Icu\Icu_Irq.c" u="1"/>
        <s v=".\..\..\..\Source\Main\Src\Asr\Dem\Dem_Int.c" u="1"/>
        <s v="\SWC\ApplicationSWC\LK\DiagMgr\DiagMgr_SDD\DiagMgr_Diag_App.c" u="1"/>
        <s v="C:\Projekte\Audi\MLBevo\P06311_2T_SMLS\Appl\Source\Main\Src\Asr\Generated\inc\Spi_Cfg.h" u="1"/>
        <s v="C:\Projekte\Audi\MLBevo\P06311_2T_SMLS\Appl\Source\Main\Src\LK\System\EcuManager\EcuM_Callouts.c" u="1"/>
        <s v="C:\Projekte\Audi\MLBevo\P06311_2T_SMLS\Appl\Source\Main\Src\Asr\Crc\Crc.c" u="1"/>
        <s v="C:\Projekte\Audi\MLBevo\P06311_2T_SMLS\Appl\Source\Main\Src\Asr\Os\osektime.c" u="1"/>
        <s v="C:\Projekte\Audi\MLBevo\P06311_2T_SMLS\Appl\Source\Main\Lib\IFM\IFM_Defines.h" u="1"/>
        <s v="C:\Projekte\Audi\MLBevo\P06311_2T_SMLS\Appl\Source\Main\Src\LK\ALSM\Generic\ShadowRAMHandling\ALSM_Shadow_RAM_LCfg.c" u="1"/>
        <s v="C:\Projekte\Audi\MLBevo\P06311_2T_SMLS\Appl\Source\Main\Src\Asr\E2E\e2e_crc8_2f_runtime.c" u="1"/>
        <s v="C:\Projekte\Audi\MLBevo\P06311_2T_SMLS\Appl\Source\Main\Src\Asr\BswM\BswM_Dcm.h" u="1"/>
        <s v="C:\Projekte\Audi\MLBevo\P06311_2T_SMLS\Appl\Source\Main\Lib\SASMagCoreSW\Src\SAS_Mag_Diagnostic.c" u="1"/>
        <s v="C:\Projekte\Audi\MLBevo\P06311_2T_SMLS\Appl\Source\Main\Src\Asr\Gpt\Gpt.h" u="1"/>
        <s v="C:\Projekte\Audi\MLBevo\P06311_2T_SMLS\Appl\Source\Main\Src\LK\ALSM\Generic\SwitchProcessing\ALSM_App_Common.c" u="1"/>
        <s v="\BSW\IoHwAb\MagSensDrvSW_MLX90363\Src\MagSensDrvSW_MLX90363_SDD\MagSensDrv_MsgValidator.c" u="1"/>
        <s v="\BSW\IoHwAb\IOHWAB\Source\Generated\IOHWAB_AI_Gen.c" u="1"/>
        <s v="C:\Projekte\Audi\MLBevo\P06311_2T_SMLS\Appl\Source\Main\Src\LK\System\Checks\SYS_StackTest.c" u="1"/>
        <s v="C:\Projekte\Audi\MLBevo\P06311_2T_SMLS\Appl\Source\Main\Src\Asr\FrTrcv_30_Tja1080\FrTrcv_30_Tja1080.h" u="1"/>
        <s v="C:\Projekte\Audi\MLBevo\P06311_2T_SMLS\Appl\Source\Main\Src\Asr\Os\vrm.h" u="1"/>
        <s v="C:\Projekte\Audi\MLBevo\P06311_2T_SMLS\Appl\Source\Main\Lib\SASMagCoreSW\Src\SAS_Mag_AqControl.c" u="1"/>
        <s v="C:\Projekte\Audi\MLBevo\P06311_2T_SMLS\Appl\Source\Main\Src\Asr\ComM\ComM_BusSM.h" u="1"/>
        <s v="C:\Projekte\Audi\MLBevo\P06311_2T_SMLS\Appl\Source\Main\Src\LK\Diagnose\IFM\IFM_App_Config.h" u="1"/>
        <s v=".\..\..\..\Source\Main\Src\Asr\Mcu\Mcu.c" u="1"/>
        <s v="C:\Projekte\Audi\MLBevo\P06311_2T_SMLS\Appl\Source\Main\Src\Asr\Dio\Dio.h" u="1"/>
        <s v="C:\Projekte\Audi\MLBevo\P06311_2T_SMLS\Appl\Source\Main\Src\Asr\Dcm\Dcm_Version.h" u="1"/>
        <s v="C:\Projekte\Audi\MLBevo\P06311_2T_SMLS\Appl\Source\Main\Src\Asr\Dem\Dem_Version.h" u="1"/>
        <s v="C:\Projekte\Audi\MLBevo\P06311_2T_SMLS\Appl\Source\Main\Src\LK\Diagnose\Version.h" u="1"/>
        <s v="C:\Projekte\Audi\MLBevo\P06311_2T_SMLS\Appl\Source\Main\Src\LK\System\Checks\SYS_CpuTest_PBcfg.c" u="1"/>
        <s v="C:\Projekte\Audi\MLBevo\P06311_2T_SMLS\Appl\Source\Main\Src\Asr\Fee\EEL_BasicFct.c" u="1"/>
        <s v="C:\Projekte\Audi\MLBevo\P06311_2T_SMLS\Appl\Source\Main\Src\LK\ALSM\ALSM_App_Main.c" u="1"/>
        <s v="\SWC\ApplicationSWC\LK\DiagMgr\DiagMgr_SDD\DiagMgr_Dcm_Identification.c" u="1"/>
        <s v="C:\Projekte\Audi\MLBevo\P06311_2T_SMLS\Appl\Source\Main\Src\Asr\Generated\Tresos\Dcm\Dcm_Int_Cfg.h" u="1"/>
        <s v="C:\Projekte\Audi\MLBevo\P06311_2T_SMLS\Appl\Source\Main\Src\Asr\Generated\Tresos\Dem\Dem_Int_Cfg.h" u="1"/>
        <s v=".\..\..\..\Source\Main\Lib\IFM\IFM_App_Internal.c" u="1"/>
        <s v="C:\Projekte\Audi\MLBevo\P06311_2T_SMLS\Appl\Source\Main\Src\Asr\Generated\Com_Cbk.h" u="1"/>
        <s v="C:\Projekte\Audi\MLBevo\P06311_2T_SMLS\Appl\Source\Main\Src\Asr\BswM\BswM.c" u="1"/>
        <s v="C:\Projekte\Audi\MLBevo\P06311_2T_SMLS\Appl\Source\Main\Src\Asr\ComM\ComM_Dcm.h" u="1"/>
        <s v="C:\Projekte\Audi\MLBevo\P06311_2T_SMLS\Appl\Source\Main\Src\Asr\BswM\BswM.h" u="1"/>
        <s v="C:\Projekte\Audi\MLBevo\P06311_2T_SMLS\Appl\Source\Main\Src\Asr\NvM\NvM_Crc.h" u="1"/>
        <s v="C:\Projekte\Audi\MLBevo\P06311_2T_SMLS\Appl\Source\Main\Src\Asr\Fr\Fr_Priv.h" u="1"/>
        <s v="C:\Projekte\Audi\MLBevo\P06311_2T_SMLS\Appl\Source\Main\Lib\SASMagCoreSW\Src\SAS_Mag_CoreControl.c" u="1"/>
        <s v="C:\Projekte\Audi\MLBevo\P06311_2T_SMLS\Appl\Source\Main\Src\Asr\FrTrcv_30_Tja1080\FrTrcvPhy_30_Tja1080.c" u="1"/>
        <s v="\BSW\IoHwAb\MagSensDrvSW_MLX90363\Src\MagSensDrvSW_MLX90363_SDD\MagSensDrv_Diagnostic.c" u="1"/>
        <s v="C:\Projekte\Audi\MLBevo\P06311_2T_SMLS\Appl\Source\Main\Src\Asr\Generated\inc\Port_Cfg.h" u="1"/>
        <s v="C:\Projekte\Audi\MLBevo\P06311_2T_SMLS\Appl\Source\Main\Src\Asr\FrIf\FrIf_ExtSync.c" u="1"/>
        <s v="C:\Projekte\Audi\MLBevo\P06311_2T_SMLS\Appl\Source\Main\Src\Asr\Spi\Spi_Scheduler.c" u="1"/>
        <s v="C:\Projekte\Audi\MLBevo\P06311_2T_SMLS\Appl\Source\Main\Src\Asr\Generated\SchM_Det.h" u="1"/>
        <s v="C:\Projekte\Audi\MLBevo\P06311_2T_SMLS\Appl\Source\Main\Src\Asr\E2E\E2E_P02.h" u="1"/>
        <s v="C:\Projekte\Audi\MLBevo\P06311_2T_SMLS\Appl\Source\Main\Src\Asr\E2E\E2E_PXORCRC8.c" u="1"/>
        <s v="C:\Projekte\Audi\MLBevo\P06311_2T_SMLS\Appl\Source\Main\Src\Asr\Generated\Rte_Cbk.h" u="1"/>
        <s v="C:\Projekte\Audi\MLBevo\P06311_2T_SMLS\Appl\Source\Main\Src\Asr\Dcm\sds.c" u="1"/>
        <s v="C:\Projekte\Audi\MLBevo\P06311_2T_SMLS\Appl\Source\Main\Src\Asr\Spi\Spi_Scheduler.h" u="1"/>
        <s v="C:\Projekte\Audi\MLBevo\P06311_2T_SMLS\Appl\Source\Main\Src\Asr\Generated\Tresos\Dcm\Dcm_Cfg.c" u="1"/>
        <s v="C:\Projekte\Audi\MLBevo\P06311_2T_SMLS\Appl\Source\Main\Src\Asr\Generated\Tresos\Dcm\Dcm_Cfg.h" u="1"/>
        <s v="C:\Projekte\Audi\MLBevo\P06311_2T_SMLS\Appl\Source\Main\Src\Asr\Os\osekcom.h" u="1"/>
        <s v="C:\Projekte\Audi\MLBevo\P06311_2T_SMLS\Appl\Source\Main\Src\Asr\Generated\FrTrcv_30_Tja1080_Cfg.c" u="1"/>
        <s v="C:\Projekte\Audi\MLBevo\P06311_2T_SMLS\Appl\Source\Main\Src\Asr\NvM\NvM_Qry.c" u="1"/>
        <s v="\BSW\CD\LK\LkSysHdlr\LkSysHdlr_SDD\LkSysHdlr_EcuM.c" u="1"/>
        <s v="\SWC\ApplicationSWC\LK\VoltageMonitor\Core\VoltMon.c" u="1"/>
        <s v="C:\Projekte\Audi\MLBevo\P06311_2T_SMLS\Appl\Source\Main\Src\Asr\Generated\Tresos\Dem\Dem_Cfg.c" u="1"/>
        <s v="C:\Projekte\Audi\MLBevo\P06311_2T_SMLS\Appl\Source\Main\Src\Asr\Generated\Crc_Cfg.h" u="1"/>
        <s v="C:\Projekte\Audi\MLBevo\P06311_2T_SMLS\Appl\Source\Main\Src\LK\Diagnose\Dcm\Dcm_Callbacks.c" u="1"/>
        <s v="C:\Projekte\Audi\MLBevo\P06311_2T_SMLS\Appl\Source\Main\Src\LK\Diagnose\Dem\Dem_Callbacks.c" u="1"/>
        <s v="C:\Projekte\Audi\MLBevo\P06311_2T_SMLS\Appl\Source\Main\Src\Asr\Generated\Tresos\Dem\Dem_Cfg.h" u="1"/>
        <s v=".\..\..\..\Source\Main\Src\Asr\Generated\Tresos\Dcm\Dcm_Cfg.c" u="1"/>
        <s v="C:\Projekte\Audi\MLBevo\P06311_2T_SMLS\Appl\Source\Main\Src\Asr\Generated\MemIf_Cfg.h" u="1"/>
        <s v="\SWC\ApplicationSWC\LK\VoltageMonitor\Integration\VoltMon_Integration.c" u="1"/>
        <s v="C:\Projekte\Audi\MLBevo\P06311_2T_SMLS\Appl\Source\Main\Src\Asr\NvM\NvM_Cbk.h" u="1"/>
        <s v="C:\Projekte\Audi\MLBevo\P06311_2T_SMLS\Appl\Source\Main\Src\LK\System\SYS_SyncManager.c" u="1"/>
        <s v="C:\Projekte\Audi\MLBevo\P06311_2T_SMLS\Appl\Source\Main\Src\Asr\Spi\Spi_Driver.c" u="1"/>
        <s v="C:\Projekte\Audi\MLBevo\P06311_2T_SMLS\Appl\Source\Main\Src\Asr\E2E\E2E_PXOR.c" u="1"/>
        <s v="C:\Projekte\Audi\MLBevo\P06311_2T_SMLS\Appl\Source\Main\Src\Asr\MemIf\MemIf.c" u="1"/>
        <s v="C:\Projekte\Audi\MLBevo\P06311_2T_SMLS\Appl\Source\Main\Src\Asr\Gpt\Gpt_Irq.h" u="1"/>
        <s v="C:\Projekte\Audi\MLBevo\P06311_2T_SMLS\Appl\Source\Main\Src\Asr\Nm\Nm.h" u="1"/>
        <s v="C:\Projekte\Audi\MLBevo\P06311_2T_SMLS\Appl\Source\Main\Src\Asr\Generated\SchM.c" u="1"/>
        <s v="C:\Projekte\Audi\MLBevo\P06311_2T_SMLS\Appl\Source\Main\Src\Asr\FrIf\FrIf_Cbk.h" u="1"/>
        <s v="C:\Projekte\Audi\MLBevo\P06311_2T_SMLS\Appl\Source\Main\Src\Asr\Os\Os.h" u="1"/>
        <s v="C:\Projekte\Audi\MLBevo\P06311_2T_SMLS\Appl\Source\Main\Src\Asr\Generated\Com_Cfg.h" u="1"/>
        <s v=".\..\..\..\Source\Main\Src\Asr\Dem\Dem.c" u="1"/>
        <s v="C:\Projekte\Audi\MLBevo\P06311_2T_SMLS\Appl\Source\Main\Src\Asr\Generated\Tresos\Dem\Dem_IntErrId.h" u="1"/>
        <s v="C:\Projekte\Audi\MLBevo\P06311_2T_SMLS\Appl\Source\Main\Src\Asr\Fr\Fr_Timer.c" u="1"/>
        <s v="C:\Projekte\Audi\MLBevo\P06311_2T_SMLS\Appl\Source\Main\Src\LK\System\SYS_BackupRamControl.c" u="1"/>
        <s v="C:\Projekte\Audi\MLBevo\P06311_2T_SMLS\Appl\Source\Main\Src\Asr\Generated\SchM_EcuM.h" u="1"/>
        <s v="C:\Projekte\Audi\MLBevo\P06311_2T_SMLS\Appl\Source\Main\Src\Asr\Generated\Xcp_Lcfg.h" u="1"/>
        <s v="C:\Projekte\Audi\MLBevo\P06311_2T_SMLS\Appl\Source\Main\Src\Asr\FrTp\FrTp.c" u="1"/>
        <s v="C:\Projekte\Audi\MLBevo\P06311_2T_SMLS\Appl\Source\Main\Src\Asr\Os\osekrsrc.c" u="1"/>
        <s v="C:\Projekte\Audi\MLBevo\P06311_2T_SMLS\Appl\Source\Main\Src\LK\System\SYS_Ports.c" u="1"/>
        <s v="C:\Projekte\Audi\MLBevo\P06311_2T_SMLS\Appl\Source\Main\Src\Asr\FrTp\FrTp.h" u="1"/>
        <s v="C:\Projekte\Org_Template_Proj\EclipseTemplateProject\Source\Demo\hello.c" u="1"/>
        <s v="C:\Projekte\Audi\MLBevo\P06311_2T_SMLS\Appl\Source\Main\Src\Asr\Icu\Icu.h" u="1"/>
        <s v="C:\Projekte\Audi\MLBevo\P06311_2T_SMLS\Appl\Source\Main\Src\LK\Diagnose\Kostia\KTA_ErrorMem.c" u="1"/>
        <s v="C:\Projekte\Audi\MLBevo\P06311_2T_SMLS\Appl\Source\Main\Src\LK\System\NvRam\NV_Manager.c" u="1"/>
        <s v="C:\Projekte\Audi\MLBevo\P06311_2T_SMLS\Appl\Source\Main\Src\LK\System\SYS_ResetManager.c" u="1"/>
        <s v="C:\Projekte\Audi\MLBevo\P06311_2T_SMLS\Appl\Source\Main\Src\Asr\FrIf\FrIf_Priv.h" u="1"/>
        <s v="C:\Projekte\Audi\MLBevo\P06311_2T_SMLS\Appl\Source\Main\Src\Asr\ComM\ComM_Types.h" u="1"/>
        <s v="C:\Projekte\Audi\MLBevo\P06311_2T_SMLS\Appl\Source\Main\Src\Asr\FrIf\FrIf_Rx.c" u="1"/>
        <s v="C:\Projekte\Audi\MLBevo\P06311_2T_SMLS\Appl\Source\Main\Src\Asr\FrIf\FrIf_Tx.c" u="1"/>
        <s v="C:\Projekte\Audi\MLBevo\P06311_2T_SMLS\Appl\Source\Main\Src\Asr\Generated\inc\Gpt_Cfg.h" u="1"/>
        <s v="\BSW\CD\LK\SASMagCoreSW\Src\SASMagCoreSW_SDD\SAS_Mag_AqControl.c" u="1"/>
        <s v="C:\Projekte\Audi\MLBevo\P06311_2T_SMLS\Appl\Source\Main\Src\Asr\Det\Det.c" u="1"/>
        <s v="C:\Projekte\Audi\MLBevo\P06311_2T_SMLS\Appl\Source\Main\Src\LK\System\Basis\Pragma_Byte_Alignment.h" u="1"/>
        <s v="C:\Projekte\Audi\MLBevo\P06311_2T_SMLS\Appl\Source\Main\Src\Asr\Generated\Tresos\Dem\Dem_IntEvtId.h" u="1"/>
        <s v="C:\Projekte\Audi\MLBevo\P06311_2T_SMLS\Appl\Source\Main\Src\Asr\Adc\Adc_Irq.h" u="1"/>
        <s v="\BSW\CD\LK\SASMagCoreSW\Src\SASMagCoreSW_SDD\SAS_Mag_Global.c" u="1"/>
        <s v="C:\Projekte\Audi\MLBevo\P06311_2T_SMLS\Appl\Source\Main\Src\Asr\Port\Port_PBTypes.h" u="1"/>
        <s v="C:\Projekte\Audi\MLBevo\P06311_2T_SMLS\Appl\Source\Main\Src\Asr\FrTrcv_30_Tja1080\FrTrcv_30_Tja1080_Cbk.h" u="1"/>
        <s v="C:\Projekte\Audi\MLBevo\P06311_2T_SMLS\Appl\Source\Main\Src\Asr\Generated\EcuM_Cbk.h" u="1"/>
        <s v="C:\Projekte\Audi\MLBevo\P06311_2T_SMLS\Appl\Source\Main\Src\Asr\E2E\e2e_crc8_2f_table.c" u="1"/>
        <s v="C:\Projekte\Audi\MLBevo\P06311_2T_SMLS\Appl\Source\Main\Src\Asr\Generated\SchM_Fr.h" u="1"/>
        <s v="C:\Projekte\Audi\MLBevo\P06311_2T_SMLS\Appl\Source\Main\Lib\IFM\IFM_Types.h" u="1"/>
        <s v="\Demo\gen_header\test.h" u="1"/>
        <s v="C:\Projekte\Audi\MLBevo\P06311_2T_SMLS\Appl\Source\Main\Src\Asr\FrTp\FrTp_PBcfg.h" u="1"/>
        <s v="C:\Projekte\Audi\MLBevo\P06311_2T_SMLS\Appl\Source\Main\Lib\IFM\IFM_Bitmatrix.c" u="1"/>
        <s v="C:\Projekte\Audi\MLBevo\P06311_2T_SMLS\Appl\Source\Main\Src\Asr\NvM\NvM_Act.c" u="1"/>
        <s v="C:\Projekte\Audi\MLBevo\P06311_2T_SMLS\Appl\Source\Main\Src\Asr\Spi\Spi_Ram.h" u="1"/>
        <s v="C:\Projekte\Audi\MLBevo\P06311_2T_SMLS\Appl\Source\Main\Src\Asr\Icu\Icu_Ram.c" u="1"/>
        <s v="C:\Projekte\Audi\MLBevo\P06311_2T_SMLS\Appl\Source\Main\Lib\IFM\IFM_Bitmatrix.h" u="1"/>
        <s v="C:\Projekte\Audi\MLBevo\P06311_2T_SMLS\Appl\Source\Main\Lib\SASMagCoreSW\Cfg\Pragma_SAS_Mag_Alignment_Default.p" u="1"/>
        <s v="C:\Projekte\Audi\MLBevo\P06311_2T_SMLS\Appl\Source\Main\Src\Asr\E2E\e2e_xor_cs.c" u="1"/>
        <s v="C:\Projekte\Audi\MLBevo\P06311_2T_SMLS\Appl\Source\Main\Src\LK\System\Checks\SYS_WatchdogTest.c" u="1"/>
        <s v="\SWC\ApplicationSWC\LK\DiagMgr\DiagMgr_SDD\DiagMgr_VIN_App.c" u="1"/>
        <s v=".\..\..\..\Source\Main\Src\Asr\Dcm\Dcm.c" u="1"/>
        <s v="C:\Projekte\Audi\MLBevo\P06311_2T_SMLS\Appl\Source\Main\Src\Asr\Generated\PduR_Cfg.c" u="1"/>
        <s v="C:\Projekte\Audi\MLBevo\P06311_2T_SMLS\Appl\Source\Main\Src\Asr\Os\osekcov.h" u="1"/>
        <s v="C:\Projekte\Audi\MLBevo\P06311_2T_SMLS\Appl\Source\Main\Src\Asr\Dcm\i2s_types.h" u="1"/>
        <s v="\BSW\CD\LK\SyncMgr\SyncMgr_SDD\SyncMgr_SyncManager.c" u="1"/>
        <s v="C:\Projekte\Audi\MLBevo\P06311_2T_SMLS\Appl\Source\Main\Src\Asr\Generated\SchM_Port.h" u="1"/>
        <s v="C:\Projekte\Audi\MLBevo\P06311_2T_SMLS\Appl\Source\Main\Src\LK\ALSM\Generic\ShadowRAMHandling\ALSM_Shadow_RAM.c" u="1"/>
        <s v=".\..\..\..\Source\Main\Src\Asr\Generated\Tresos\Dcm\sds_cfg.c" u="1"/>
        <s v="\Applications\Communication\StwGw\StwGw_SDD\StwGw_App_Notification.c" u="1"/>
        <s v="C:\Projekte\Audi\MLBevo\P06311_2T_SMLS\Appl\Source\Main\Src\Asr\Generated\SchM_NvM.h" u="1"/>
        <s v="\BSW\CD\LK\ResetMgr\ResetMgr_SDD\ResetMgr_Main.c" u="1"/>
        <s v="C:\Projekte\Audi\MLBevo\P06311_2T_SMLS\Appl\Source\Main\Src\Asr\Generated\FrXcp_Cfg.h" u="1"/>
        <s v="C:\Projekte\Audi\MLBevo\P06311_2T_SMLS\Appl\Source\Main\Src\Asr\FrTrcv_30_Tja1080\FrTrcvPhy_30_Tja1080.h" u="1"/>
        <s v=".\..\..\..\Source\Main\Src\Asr\Generated\Tresos\Dcm\uds_cfg.c" u="1"/>
        <s v="\Applications\Communication\ChassisGw\ChassisGw_Types.h" u="1"/>
        <s v="C:\Projekte\Audi\MLBevo\P06311_2T_SMLS\Appl\Source\Main\Src\Asr\Generated\v_cfg.h" u="1"/>
        <s v=".\..\..\..\Source\Main\Src\Asr\Generated\FrXcp_Lcfg.c" u="1"/>
        <s v="C:\Projekte\Audi\MLBevo\P06311_2T_SMLS\Appl\Source\Main\Src\Asr\Generated\NvM_Cfg.c" u="1"/>
        <s v="C:\Projekte\Audi\MLBevo\P06311_2T_SMLS\Appl\Source\Main\Src\Asr\Generated\src\Adc_Lcfg.c" u="1"/>
        <s v="C:\Projekte\Audi\MLBevo\P06311_2T_SMLS\Appl\Source\Main\Src\Asr\Os\osekalrm.c" u="1"/>
        <s v="C:\Projekte\Audi\MLBevo\P06311_2T_SMLS\Appl\Source\Main\Src\Asr\Com\Com.c" u="1"/>
        <s v="C:\Projekte\Audi\MLBevo\P06311_2T_SMLS\Appl\Source\Main\Src\Asr\Generated\v_inc.h" u="1"/>
        <s v="\BSW\CD\LK\SASMagCoreSW\Src\SASMagCoreSW_SDD\SAS_Mag_AbsoluteAngle_coreAlgo.c" u="1"/>
        <s v="C:\Projekte\Audi\MLBevo\P06311_2T_SMLS\Appl\Source\Main\Src\Asr\Generated\NvM_Cfg.h" u="1"/>
        <s v="C:\Projekte\Audi\MLBevo\P06311_2T_SMLS\Appl\Source\Main\Lib\SASMagCoreSW\Src\SAS_Mag_SensorMLX90363.h" u="1"/>
        <s v="C:\Projekte\Audi\MLBevo\P06311_2T_SMLS\Appl\Source\Main\Src\Asr\NvM\NvM.h" u="1"/>
        <s v="C:\Projekte\Audi\MLBevo\P06311_2T_SMLS\Appl\Source\Main\Src\Asr\Adc\Adc_Private.c" u="1"/>
        <s v="\Demo\KostalPrimitiveTypes.h" u="1"/>
        <s v="C:\Projekte\Audi\MLBevo\P06311_2T_SMLS\Appl\Source\Main\Src\Asr\FrXcp\FrXcp_Cbk.h" u="1"/>
        <s v="\BSW\IoHwAb\IOHWAB\Source\Generated\KostiaIO_cfg.c" u="1"/>
        <s v="C:\Projekte\Audi\MLBevo\P06311_2T_SMLS\Appl\Source\Main\Src\Asr\Os\osekext.h" u="1"/>
        <s v="C:\Projekte\Audi\MLBevo\P06311_2T_SMLS\Appl\Source\Main\Src\Asr\Dem\Dem_Int.c" u="1"/>
        <s v="C:\Projekte\Audi\MLBevo\P06311_2T_SMLS\Appl\Source\Main\Src\Asr\Generated\SchM_BswM.h" u="1"/>
        <s v="C:\Projekte\Audi\MLBevo\P06311_2T_SMLS\Appl\Source\Main\Src\Asr\Generated\EcuM_Cfg.h" u="1"/>
        <s v="\BSW\CD\LK\SASMagCoreSW\Src\SASMagCoreSW_SDD\SAS_Mag_AbsoluteAngle_INLalgo.c" u="1"/>
        <s v="C:\Projekte\Audi\MLBevo\P06311_2T_SMLS\Appl\Source\Main\Src\LK\System\SYS_SupplyVoltageManager.c" u="1"/>
        <s v="C:\Projekte\Audi\MLBevo\P06311_2T_SMLS\Appl\Source\Main\Src\Asr\Generated\SchM_FrTrcv_30_Tja1080.h" u="1"/>
        <s v="C:\Projekte\Audi\MLBevo\P06311_2T_SMLS\Appl\Source\Main\Src\Asr\Nm\Nm.c" u="1"/>
        <s v="C:\Projekte\Audi\MLBevo\P06311_2T_SMLS\Appl\Source\Main\Src\Asr\Fee\Fee.c" u="1"/>
        <s v="C:\Projekte\Audi\MLBevo\P06311_2T_SMLS\Appl\Source\Main\Src\Asr\NvM\NvM_Queue.c" u="1"/>
        <s v="C:\Projekte\Audi\MLBevo\P06311_2T_SMLS\Appl\Source\Main\Lib\LHZ_Common\Source\PIC\PIC.c" u="1"/>
        <s v="C:\Projekte\Audi\MLBevo\P06311_2T_SMLS\Appl\Source\Main\Src\Asr\Generated\inc\Pwm_Cfg.h" u="1"/>
        <s v="C:\Projekte\Audi\MLBevo\P06311_2T_SMLS\Appl\Source\Main\Src\Asr\NvM\NvM_Queue.h" u="1"/>
        <s v="C:\Projekte\Audi\MLBevo\P06311_2T_SMLS\Appl\Source\Main\Src\Asr\Generated\SchM.h" u="1"/>
        <s v="C:\Projekte\Audi\MLBevo\P06311_2T_SMLS\Appl\Source\Main\Src\Asr\Dcm\i2s_MemMap.h" u="1"/>
        <s v="\BSW\IoHwAb\MagSensDrvSW_MLX90363\Src\MagSensDrvSW_MLX90363_SDD\MagSensDrv_Main.c" u="1"/>
        <s v="C:\Projekte\Audi\MLBevo\P06311_2T_SMLS\Appl\Source\Main\Src\Asr\Generated\SchM_Types.h" u="1"/>
      </sharedItems>
    </cacheField>
    <cacheField name="Line" numFmtId="0">
      <sharedItems containsString="0" containsBlank="1" containsNumber="1" containsInteger="1" minValue="36" maxValue="4893"/>
    </cacheField>
    <cacheField name="Column" numFmtId="0">
      <sharedItems containsString="0" containsBlank="1" containsNumber="1" containsInteger="1" minValue="0" maxValue="215"/>
    </cacheField>
    <cacheField name="Level" numFmtId="0">
      <sharedItems containsString="0" containsBlank="1" containsNumber="1" containsInteger="1" minValue="0" maxValue="99" count="11">
        <n v="4"/>
        <n v="99"/>
        <n v="6"/>
        <n v="2"/>
        <n v="3"/>
        <m/>
        <n v="0" u="1"/>
        <n v="5" u="1"/>
        <n v="7" u="1"/>
        <n v="8" u="1"/>
        <n v="9" u="1"/>
      </sharedItems>
    </cacheField>
    <cacheField name="Code" numFmtId="0">
      <sharedItems containsString="0" containsBlank="1" containsNumber="1" containsInteger="1" minValue="244" maxValue="6603" count="281">
        <n v="5120"/>
        <n v="6170"/>
        <n v="1011"/>
        <n v="492"/>
        <n v="3212"/>
        <n v="3440"/>
        <n v="3120"/>
        <n v="3408"/>
        <n v="6130"/>
        <n v="6190"/>
        <n v="1482"/>
        <n v="3200"/>
        <n v="6110"/>
        <n v="1251"/>
        <n v="4120"/>
        <n v="1257"/>
        <n v="310"/>
        <n v="488"/>
        <n v="306"/>
        <n v="1414"/>
        <n v="1475"/>
        <n v="3218"/>
        <n v="6175"/>
        <n v="1255"/>
        <n v="277"/>
        <n v="3673"/>
        <n v="597"/>
        <n v="3116"/>
        <n v="1254"/>
        <n v="1281"/>
        <n v="686"/>
        <n v="693"/>
        <n v="3109"/>
        <n v="3138"/>
        <n v="2462"/>
        <n v="2463"/>
        <n v="2469"/>
        <n v="553"/>
        <n v="6185"/>
        <n v="2004"/>
        <n v="3110"/>
        <n v="3968"/>
        <n v="311"/>
        <n v="312"/>
        <n v="3417"/>
        <n v="882"/>
        <n v="3111"/>
        <m/>
        <n v="723" u="1"/>
        <n v="3411" u="1"/>
        <n v="1461" u="1"/>
        <n v="3359" u="1"/>
        <n v="3430" u="1"/>
        <n v="2003" u="1"/>
        <n v="3397" u="1"/>
        <n v="6603" u="1"/>
        <n v="272" u="1"/>
        <n v="3132" u="1"/>
        <n v="3222" u="1"/>
        <n v="3790" u="1"/>
        <n v="5013" u="1"/>
        <n v="501" u="1"/>
        <n v="703" u="1"/>
        <n v="2015" u="1"/>
        <n v="3757" u="1"/>
        <n v="3208" u="1"/>
        <n v="606" u="1"/>
        <n v="890" u="1"/>
        <n v="1253" u="1"/>
        <n v="3795" u="1"/>
        <n v="2008" u="1"/>
        <n v="2465" u="1"/>
        <n v="3672" u="1"/>
        <n v="6301" u="1"/>
        <n v="1006" u="1"/>
        <n v="1272" u="1"/>
        <n v="3123" u="1"/>
        <n v="3762" u="1"/>
        <n v="291" u="1"/>
        <n v="1317" u="1"/>
        <n v="3355" u="1"/>
        <n v="3426" u="1"/>
        <n v="3994" u="1"/>
        <n v="4105" u="1"/>
        <n v="1433" u="1"/>
        <n v="2001" u="1"/>
        <n v="6202" u="1"/>
        <n v="491" u="1"/>
        <n v="1336" u="1"/>
        <n v="3393" u="1"/>
        <n v="4110" u="1"/>
        <n v="883" u="1"/>
        <n v="2020" u="1"/>
        <n v="2205" u="1"/>
        <n v="3412" u="1"/>
        <n v="3625" u="1"/>
        <n v="3360" u="1"/>
        <n v="3431" u="1"/>
        <n v="3715" u="1"/>
        <n v="4115" u="1"/>
        <n v="644" u="1"/>
        <n v="715" u="1"/>
        <n v="857" u="1"/>
        <n v="3450" u="1"/>
        <n v="4153" u="1"/>
        <n v="3114" u="1"/>
        <n v="3398" u="1"/>
        <n v="3346" u="1"/>
        <n v="3701" u="1"/>
        <n v="3772" u="1"/>
        <n v="3436" u="1"/>
        <n v="3791" u="1"/>
        <n v="2006" u="1"/>
        <n v="3313" u="1"/>
        <n v="3332" u="1"/>
        <n v="3403" u="1"/>
        <n v="3971" u="1"/>
        <n v="4130" u="1"/>
        <n v="5124" u="1"/>
        <n v="708" u="1"/>
        <n v="779" u="1"/>
        <n v="850" u="1"/>
        <n v="3209" u="1"/>
        <n v="3635" u="1"/>
        <n v="284" u="1"/>
        <n v="624" u="1"/>
        <n v="1263" u="1"/>
        <n v="1334" u="1"/>
        <n v="1476" u="1"/>
        <n v="3460" u="1"/>
        <n v="3957" u="1"/>
        <n v="271" u="1"/>
        <n v="585" u="1"/>
        <n v="656" u="1"/>
        <n v="3001" u="1"/>
        <n v="3356" u="1"/>
        <n v="3782" u="1"/>
        <n v="4107" u="1"/>
        <n v="1256" u="1"/>
        <n v="3304" u="1"/>
        <n v="3323" u="1"/>
        <n v="6100" u="1"/>
        <n v="3413" u="1"/>
        <n v="3768" u="1"/>
        <n v="274" u="1"/>
        <n v="604" u="1"/>
        <n v="746" u="1"/>
        <n v="3006" u="1"/>
        <n v="3219" u="1"/>
        <n v="244" u="1"/>
        <n v="303" u="1"/>
        <n v="3451" u="1"/>
        <n v="3948" u="1"/>
        <n v="1481" u="1"/>
        <n v="2050" u="1"/>
        <n v="3328" u="1"/>
        <n v="3399" u="1"/>
        <n v="290" u="1"/>
        <n v="432" u="1"/>
        <n v="778" u="1"/>
        <n v="3347" u="1"/>
        <n v="3915" u="1"/>
        <n v="907" u="1"/>
        <n v="3792" u="1"/>
        <n v="490" u="1"/>
        <n v="810" u="1"/>
        <n v="881" u="1"/>
        <n v="3333" u="1"/>
        <n v="3404" u="1"/>
        <n v="6120" u="1"/>
        <n v="3352" u="1"/>
        <n v="926" u="1"/>
        <n v="3229" u="1"/>
        <n v="771" u="1"/>
        <n v="842" u="1"/>
        <n v="1441" u="1"/>
        <n v="3106" u="1"/>
        <n v="3319" u="1"/>
        <n v="3461" u="1"/>
        <n v="4601" u="1"/>
        <n v="280" u="1"/>
        <n v="3196" u="1"/>
        <n v="3409" u="1"/>
        <n v="309" u="1"/>
        <n v="3002" u="1"/>
        <n v="3357" u="1"/>
        <n v="3428" u="1"/>
        <n v="4109" u="1"/>
        <n v="6310" u="1"/>
        <n v="661" u="1"/>
        <n v="2002" u="1"/>
        <n v="3305" u="1"/>
        <n v="3447" u="1"/>
        <n v="3324" u="1"/>
        <n v="777" u="1"/>
        <n v="1027" u="1"/>
        <n v="3201" u="1"/>
        <n v="3414" u="1"/>
        <n v="3769" u="1"/>
        <n v="3007" u="1"/>
        <n v="1330" u="1"/>
        <n v="3452" u="1"/>
        <n v="6500" u="1"/>
        <n v="1304" u="1"/>
        <n v="2051" u="1"/>
        <n v="3400" u="1"/>
        <n v="3684" u="1"/>
        <n v="2212" u="1"/>
        <n v="925" u="1"/>
        <n v="1252" u="1"/>
        <n v="428" u="1"/>
        <n v="557" u="1"/>
        <n v="841" u="1"/>
        <n v="3315" u="1"/>
        <n v="3670" u="1"/>
        <n v="828" u="1"/>
        <n v="3334" u="1"/>
        <n v="3689" u="1"/>
        <n v="3760" u="1"/>
        <n v="273" u="1"/>
        <n v="602" u="1"/>
        <n v="744" u="1"/>
        <n v="3353" u="1"/>
        <n v="873" u="1"/>
        <n v="3372" u="1"/>
        <n v="3443" u="1"/>
        <n v="402" u="1"/>
        <n v="647" u="1"/>
        <n v="1335" u="1"/>
        <n v="2468" u="1"/>
        <n v="3320" u="1"/>
        <n v="3675" u="1"/>
        <n v="3746" u="1"/>
        <n v="289" u="1"/>
        <n v="3410" u="1"/>
        <n v="3003" u="1"/>
        <n v="3358" u="1"/>
        <n v="3429" u="1"/>
        <n v="3784" u="1"/>
        <n v="489" u="1"/>
        <n v="3306" u="1"/>
        <n v="305" u="1"/>
        <n v="3112" u="1"/>
        <n v="3325" u="1"/>
        <n v="4116" u="1"/>
        <n v="6601" u="1"/>
        <n v="3202" u="1"/>
        <n v="3344" u="1"/>
        <n v="3415" u="1"/>
        <n v="434" u="1"/>
        <n v="505" u="1"/>
        <n v="1250" u="1"/>
        <n v="3221" u="1"/>
        <n v="4121" u="1"/>
        <n v="6180" u="1"/>
        <n v="627" u="1"/>
        <n v="769" u="1"/>
        <n v="911" u="1"/>
        <n v="3382" u="1"/>
        <n v="3453" u="1"/>
        <n v="6502" u="1"/>
        <n v="3401" u="1"/>
        <n v="3614" u="1"/>
        <n v="601" u="1"/>
        <n v="5087" u="1"/>
        <n v="659" u="1"/>
        <n v="3794" u="1"/>
        <n v="646" u="1"/>
        <n v="3316" u="1"/>
        <n v="3458" u="1"/>
        <n v="3671" u="1"/>
        <n v="3122" u="1"/>
        <n v="3406" u="1"/>
        <n v="3141" u="1"/>
        <n v="3425" u="1"/>
        <n v="4600" u="1"/>
        <n v="6200" u="1"/>
        <n v="665" u="1"/>
        <n v="1442" u="1"/>
        <n v="3321" u="1"/>
        <n v="4108" u="1"/>
      </sharedItems>
    </cacheField>
    <cacheField name="Message" numFmtId="0">
      <sharedItems containsBlank="1"/>
    </cacheField>
    <cacheField name="MISRA-Rule" numFmtId="0">
      <sharedItems containsBlank="1" count="96">
        <s v="MISRA-C:2004 Rule 20.06"/>
        <s v="HIS source code metric STST3"/>
        <s v="MISRA-C:2004 Rule 02.02"/>
        <s v="MISRA-C:2004 Rule 17.04"/>
        <s v="QAC"/>
        <s v="MISRA-C:2004 Rule 12.13"/>
        <s v="MISRA-C:2004 Rule 08.08"/>
        <s v="HIS source code metric STCYC"/>
        <s v="HIS source code metric STCAL"/>
        <s v="MISRA-C:2004 Rule 16.10"/>
        <s v="HIS source code metric STPTH"/>
        <s v="MISRA-C:2004 Rule 10.01"/>
        <s v="MISRA-C:2004 Rule 11.04"/>
        <s v="MISRA-C:2004 Rule 11.03"/>
        <s v="MISRA-C:2004 Rule 08.07"/>
        <s v="HIS source code metric STMIF"/>
        <s v="MISRA-C:2004 Rule 03.01"/>
        <s v="MISRA-C:2004 Rule 16.07"/>
        <s v="MISRA-C:2004 Rule 03.04"/>
        <s v="MISRA-C:2004 Rule 10.06"/>
        <s v="MISRA-C:2004 Rule 09.02"/>
        <s v="MISRA-C:2004 Rule 14.03"/>
        <s v="MISRA-C:2004 Rule 13.05"/>
        <s v="MISRA-C:2004 Rule 13.06"/>
        <s v="HIS source code metric STPAR"/>
        <s v="MISRA-C:2004 Rule 14.10"/>
        <s v="MISRA-C:2004 Rule 14.02"/>
        <s v="MISRA-C:2004 Rule 11.05"/>
        <s v="MISRA-C:2004 Rule 12.10"/>
        <m/>
        <s v="MISRA-C:2004 Rule 12.01" u="1"/>
        <s v="MISRA-C:2004 Rule 16.08" u="1"/>
        <s v="MISRA-C:2004 Rule 08.12" u="1"/>
        <s v="MISRA-C:2004 Rule 01.02" u="1"/>
        <s v="MISRA-C:2004 Rule 12.11" u="1"/>
        <s v="MISRA-C:2004 Rule 21.01" u="1"/>
        <s v="MISRA-C:2004 Rule 06.03" u="1"/>
        <s v="MISRA-C:2004 Rule 14.09" u="1"/>
        <s v="MISRA-C:2004 Rule 15.03" u="1"/>
        <s v="MISRA-C:2004 Rule 08.01" u="1"/>
        <s v="MISRA-C:2004 Rule 19.10" u="1"/>
        <s v="KOSTAL-C:2006 Rule 5.4" u="1"/>
        <s v="HIS source code metric STGTO" u="1"/>
        <s v="KOSTAL-C:2006 Rule 5.5" u="1"/>
        <s v="MISRA-C:2004 Rule 01.01" u="1"/>
        <s v="MISRA-C:2004 Rule 06.02" u="1"/>
        <s v="MISRA-C:2004 Rule 15.02" u="1"/>
        <s v="HIS source code metric STM19" u="1"/>
        <s v="KOSTAL-C:2006 Rule 5.7" u="1"/>
        <s v="MISRA-C:2004 Rule 16.06" u="1"/>
        <s v="MISRA-C:2004 Rule 14.07" u="1"/>
        <s v="MISRA-C:2004 Rule 19.08" u="1"/>
        <s v="MISRA-C:2004 Rule 16.05" u="1"/>
        <s v="MISRA-C:2004 Rule 09.03" u="1"/>
        <s v="MISRA-C:2004 Rule 12.08" u="1"/>
        <s v="KOSTAL-C:2006 Rule 5.4/5.0" u="1"/>
        <s v="MISRA-C:2004 Rule 13.02" u="1"/>
        <s v="KOSTAL-C:2006 Rule 5.5/5.0" u="1"/>
        <s v="MISRA-C:2004 Rule 14.06" u="1"/>
        <s v="MISRA-C:2004 Rule 19.07" u="1"/>
        <s v="MISRA-C:2004 Rule 16.04" u="1"/>
        <s v="KOSTAL-C:2006 Rule 5.7/5.0" u="1"/>
        <s v="MISRA-C:2004 Rule 12.07" u="1"/>
        <s v="KOSTAL-C:2006 Rule 6.1" u="1"/>
        <s v="MISRA-C:2004 Rule 19.06" u="1"/>
        <s v="MISRA-C:2004 Rule 16.03" u="1"/>
        <s v="MISRA-C:2004 Rule 09.01" u="1"/>
        <s v="MISRA-C:2004 Rule 12.06" u="1"/>
        <s v="MISRA-C:2004 Rule 20.02" u="1"/>
        <s v="MISRA-C:2004 Rule 18.01" u="1"/>
        <s v="MISRA-C:2004 Rule 02.01" u="1"/>
        <s v="MISRA-C:2004 Rule 14.04" u="1"/>
        <s v="MISRA-C:2004 Rule 19.05" u="1"/>
        <s v="MISRA-C:2004 Rule 08.06" u="1"/>
        <s v="MISRA-C:2004 Rule 16.02" u="1"/>
        <s v="MISRA-C:2004 Rule 19.15" u="1"/>
        <s v="MISRA-C:2004 Rule 12.05" u="1"/>
        <s v="MISRA-C:2004 Rule 20.01" u="1"/>
        <s v="MISRA-C:2004 Rule 19.04" u="1"/>
        <s v="MISRA-C:2004 Rule 08.05" u="1"/>
        <s v="MISRA-C:2004 Rule 12.04" u="1"/>
        <s v="MISRA-C:2004 Rule 05.02" u="1"/>
        <s v="MISRA-C:2004 Rule 08.04" u="1"/>
        <s v="MISRA-C:2004 Rule 05.01" u="1"/>
        <s v="MISRA-C:2004 Rule 20.09" u="1"/>
        <s v="MISRA-C:2004 Rule 13.07" u="1"/>
        <s v="MISRA-C:2004 Rule 14.01" u="1"/>
        <s v="MISRA-C:2004 Rule 15.05" u="1"/>
        <s v="MISRA-C:2004 Rule 08.03" u="1"/>
        <s v="MISRA-C:2004 Rule 19.12" u="1"/>
        <s v="MISRA-C:2004 Rule 12.02" u="1"/>
        <s v="MISRA-C:2004 Rule 16.09" u="1"/>
        <s v="MISRA-C:2004 Rule 10.03" u="1"/>
        <s v="MISRA-C:2004 Rule 19.01" u="1"/>
        <s v="MISRA-C:2004 Rule 08.02" u="1"/>
        <s v="MISRA-C:2004 Rule 19.11" u="1"/>
      </sharedItems>
    </cacheField>
    <cacheField name="Reference"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Koring, Lucas" refreshedDate="42759.566244907408" createdVersion="3" refreshedVersion="5" recordCount="633">
  <cacheSource type="worksheet">
    <worksheetSource name="Datenbestand"/>
  </cacheSource>
  <cacheFields count="8">
    <cacheField name="Filename" numFmtId="0">
      <sharedItems containsBlank="1" count="667">
        <s v="..\..\Source\BSW\CD\LK\IFM\IFM_SDD\IFM_App_Internal.c"/>
        <s v="..\..\Source\BSW\CD\LK\IFM\IFM_SDD\IFM_App_Main.c"/>
        <s v="C:\Projekte\DAI\MFA2\P06086_MRSM\Appl_BR_R5\Source\BSW\CD\LK\ChassisGw\ChassisGw_SDD\ChassisGw_App_Main.c"/>
        <s v="C:\Projekte\DAI\MFA2\P06086_MRSM\Appl_BR_R5\Source\BSW\CD\LK\DcmFbl\DcmFbl_SDD\DcmFbl_Fbl.c"/>
        <s v="C:\Projekte\DAI\MFA2\P06086_MRSM\Appl_BR_R5\Source\BSW\CD\LK\EolTestModeMgr\EolTestModeMgr_SDD\EolTestModeMgr_Main.c"/>
        <s v="C:\Projekte\DAI\MFA2\P06086_MRSM\Appl_BR_R5\Source\BSW\CD\LK\IFM\IFM_SDD\IFM_App_Internal.c"/>
        <s v="C:\Projekte\DAI\MFA2\P06086_MRSM\Appl_BR_R5\Source\BSW\CD\LK\IFM\IFM_SDD\IFM_App_Main.c"/>
        <s v="C:\Projekte\DAI\MFA2\P06086_MRSM\Appl_BR_R5\Source\BSW\CD\LK\KostiaV23\KTA_ErrorMem.c"/>
        <s v="C:\Projekte\DAI\MFA2\P06086_MRSM\Appl_BR_R5\Source\BSW\CD\LK\KostiaV23\KTA_ReadPage.c"/>
        <s v="C:\Projekte\DAI\MFA2\P06086_MRSM\Appl_BR_R5\Source\BSW\CD\LK\KostiaV23\KTA_Utils.c"/>
        <s v="C:\Projekte\DAI\MFA2\P06086_MRSM\Appl_BR_R5\Source\BSW\CD\LK\KostiaV23\KTA_WritePage.c"/>
        <s v="C:\Projekte\DAI\MFA2\P06086_MRSM\Appl_BR_R5\Source\BSW\CD\LK\KostiaV23\KostiaComI_Impl.c"/>
        <s v="C:\Projekte\DAI\MFA2\P06086_MRSM\Appl_BR_R5\Source\BSW\CD\LK\KostiaV23\Kostia_FR_Interface.c"/>
        <s v="C:\Projekte\DAI\MFA2\P06086_MRSM\Appl_BR_R5\Source\BSW\CD\LK\LkSysHdlr\LkSysHdlr_SDD\LKSysHdlr_Addresses.c"/>
        <s v="C:\Projekte\DAI\MFA2\P06086_MRSM\Appl_BR_R5\Source\BSW\CD\LK\LkSysHdlr\LkSysHdlr_SDD\LkSysHdlr_EcuM.c"/>
        <s v="C:\Projekte\DAI\MFA2\P06086_MRSM\Appl_BR_R5\Source\BSW\CD\LK\LkSysHdlr\LkSysHdlr_SDD\LkSysHdlr_EcuMCbk.c"/>
        <s v="C:\Projekte\DAI\MFA2\P06086_MRSM\Appl_BR_R5\Source\BSW\CD\LK\LkSysHdlr\LkSysHdlr_SDD\LkSysHdlr_Tasks.c"/>
        <s v="C:\Projekte\DAI\MFA2\P06086_MRSM\Appl_BR_R5\Source\BSW\CD\LK\LkWdog\WdgM\Core\WDGM.c"/>
        <s v="C:\Projekte\DAI\MFA2\P06086_MRSM\Appl_BR_R5\Source\BSW\CD\LK\LkWdog\WdgM\Integration\WDGM_If.c"/>
        <s v="C:\Projekte\DAI\MFA2\P06086_MRSM\Appl_BR_R5\Source\BSW\CD\LK\SASMagCoreSW\Callbacks\SAS_Mag_CallbackFunctions.c"/>
        <s v="C:\Projekte\DAI\MFA2\P06086_MRSM\Appl_BR_R5\Source\BSW\CD\LK\SASMagCoreSW\Src\SASMagCoreSW_SDD\SAS_Mag_AbsoluteAngle.c"/>
        <s v="C:\Projekte\DAI\MFA2\P06086_MRSM\Appl_BR_R5\Source\BSW\CD\LK\SASMagCoreSW\Src\SASMagCoreSW_SDD\SAS_Mag_AbsoluteAngle_INLalgo.c"/>
        <s v="C:\Projekte\DAI\MFA2\P06086_MRSM\Appl_BR_R5\Source\BSW\CD\LK\SASMagCoreSW\Src\SASMagCoreSW_SDD\SAS_Mag_AbsoluteAngle_coreAlgo.c"/>
        <s v="C:\Projekte\DAI\MFA2\P06086_MRSM\Appl_BR_R5\Source\BSW\CD\LK\SASMagCoreSW\Src\SASMagCoreSW_SDD\SAS_Mag_Diagnostic.c"/>
        <s v="C:\Projekte\DAI\MFA2\P06086_MRSM\Appl_BR_R5\Source\BSW\CD\LK\SASMagCoreSW\Src\SASMagCoreSW_SDD\SAS_Mag_Global.c"/>
        <s v="C:\Projekte\DAI\MFA2\P06086_MRSM\Appl_BR_R5\Source\BSW\CD\LK\SASMagCoreSW\Src\SASMagCoreSW_SDD\SAS_Mag_Plausibility.c"/>
        <s v="C:\Projekte\DAI\MFA2\P06086_MRSM\Appl_BR_R5\Source\BSW\CD\LK\SASMagCoreSW\Src\SASMagCoreSW_SDD\SAS_Mag_SensorMLX90363.c"/>
        <s v="C:\Projekte\DAI\MFA2\P06086_MRSM\Appl_BR_R5\Source\BSW\CD\LK\SASMagCoreSW\Src\SASMagCoreSW_SDD\SAS_Mag_Turn.c"/>
        <s v="C:\Projekte\DAI\MFA2\P06086_MRSM\Appl_BR_R5\Source\BSW\CD\LK\StwGw\StwGw_SDD\StwGw_App_Main.c"/>
        <s v="C:\Projekte\DAI\MFA2\P06086_MRSM\Appl_BR_R5\Source\BSW\CD\LK\SyncMgr\SyncMgr_SDD\SyncMgr_SyncManager.c"/>
        <s v="C:\Projekte\DAI\MFA2\P06086_MRSM\Appl_BR_R5\Source\BSW\CD\LK\SysCheck\SysCheck_Main.c"/>
        <s v="C:\Projekte\DAI\MFA2\P06086_MRSM\Appl_BR_R5\Source\BSW\CD\LK\SysCheck\SysCheck_TestManagement.c"/>
        <s v="C:\Projekte\DAI\MFA2\P06086_MRSM\Appl_BR_R5\Source\BSW\IoHwAb\IOHWAB\Source\Core\IOHWAB_AO_Core.c"/>
        <s v="C:\Projekte\DAI\MFA2\P06086_MRSM\Appl_BR_R5\Source\BSW\IoHwAb\IOHWAB\Source\Core\IOHWAB_DO_Core.c"/>
        <s v="C:\Projekte\DAI\MFA2\P06086_MRSM\Appl_BR_R5\Source\BSW\IoHwAb\IOHWAB\Source\Generated\IOHWAB_AI_Gen.c"/>
        <s v="C:\Projekte\DAI\MFA2\P06086_MRSM\Appl_BR_R5\Source\BSW\IoHwAb\IOHWAB\Source\Generated\IOHWAB_AO_Gen.c"/>
        <s v="C:\Projekte\DAI\MFA2\P06086_MRSM\Appl_BR_R5\Source\BSW\IoHwAb\IOHWAB\Source\Generated\IOHWAB_DI_Gen.c"/>
        <s v="C:\Projekte\DAI\MFA2\P06086_MRSM\Appl_BR_R5\Source\BSW\IoHwAb\IOHWAB\Source\Generated\Rte_IOHWAB_AI.c"/>
        <s v="C:\Projekte\DAI\MFA2\P06086_MRSM\Appl_BR_R5\Source\BSW\IoHwAb\IOHWAB\Source\Generated\Rte_IOHWAB_AO.c"/>
        <s v="C:\Projekte\DAI\MFA2\P06086_MRSM\Appl_BR_R5\Source\BSW\IoHwAb\IOHWAB\Source\Integration\IOHWAB_Scheduler.c"/>
        <s v="C:\Projekte\DAI\MFA2\P06086_MRSM\Appl_BR_R5\Source\BSW\IoHwAb\MagSensDrvSW_MLX90363\Src\MagSensDrv_MLX90363_SDD\MagSensDrv_Com.c"/>
        <s v="C:\Projekte\DAI\MFA2\P06086_MRSM\Appl_BR_R5\Source\BSW\IoHwAb\MagSensDrvSW_MLX90363\Src\MagSensDrv_MLX90363_SDD\MagSensDrv_Diagnostic.c"/>
        <s v="C:\Projekte\DAI\MFA2\P06086_MRSM\Appl_BR_R5\Source\BSW\IoHwAb\MagSensDrvSW_MLX90363\Src\MagSensDrv_MLX90363_SDD\MagSensDrv_Error.c"/>
        <s v="C:\Projekte\DAI\MFA2\P06086_MRSM\Appl_BR_R5\Source\BSW\IoHwAb\MagSensDrvSW_MLX90363\Src\MagSensDrv_MLX90363_SDD\MagSensDrv_Internal.c"/>
        <s v="C:\Projekte\DAI\MFA2\P06086_MRSM\Appl_BR_R5\Source\BSW\IoHwAb\MagSensDrvSW_MLX90363\Src\MagSensDrv_MLX90363_SDD\MagSensDrv_Main.c"/>
        <s v="C:\Projekte\DAI\MFA2\P06086_MRSM\Appl_BR_R5\Source\BSW\IoHwAb\MagSensDrvSW_MLX90363\Src\MagSensDrv_MLX90363_SDD\MagSensDrv_MsgValidator.c"/>
        <s v="C:\Projekte\DAI\MFA2\P06086_MRSM\Appl_BR_R5\Source\BSW\IoHwAb\MagSensDrvSW_MLX90363\Src\MagSensDrv_MLX90363_SDD\MagSensDrv_Ram.c"/>
        <s v="C:\Projekte\DAI\MFA2\P06086_MRSM\Appl_BR_R5\Source\BSW\IoHwAb\MagSensDrvSW_MLX90363\Src\MagSensDrv_MLX90363_SDD\MagSensDrv_SensIORingBuf.c"/>
        <s v="C:\Projekte\DAI\MFA2\P06086_MRSM\Appl_BR_R5\Source\BSW\IoHwAb\MagSensDrvSW_MLX90363\Src\MagSensDrv_MLX90363_SDD\MagSensDrv_Seq.c"/>
        <s v="C:\Projekte\DAI\MFA2\P06086_MRSM\Appl_BR_R5\Source\BSW\IoHwAb\MagSensDrvSW_MLX90363\Src\MagSensDrv_MLX90363_SDD\MagSensDrv_VersNr.c"/>
        <s v="C:\Projekte\DAI\MFA2\P06086_MRSM\Appl_BR_R5\Source\BSW\IoHwAb\MagSensDrvSW_MLX90363\cbk\MagSensDrv_Cbk.c"/>
        <s v="C:\Projekte\DAI\MFA2\P06086_MRSM\Appl_BR_R5\Source\BSW\IoHwAb\MagSensDrvSW_MLX90363\cfg\MagSensDrv_LCfg.c"/>
        <s v="C:\Projekte\DAI\MFA2\P06086_MRSM\Appl_BR_R5\Source\Lib\LK\DCD\Core\DCD.c"/>
        <s v="C:\Projekte\DAI\MFA2\P06086_MRSM\Appl_BR_R5\Source\Lib\LK\E2E\E2E_SDD\E2E_Check.c"/>
        <s v="C:\Projekte\DAI\MFA2\P06086_MRSM\Appl_BR_R5\Source\Lib\LK\LkSafety\LkSafety_SDD\LkSafety_Main.c"/>
        <s v="C:\Projekte\DAI\MFA2\P06086_MRSM\Appl_BR_R5\Source\SWC\ActuatorSWC\LK\Illu\Illu_SDD\Illu_Main.c"/>
        <s v="C:\Projekte\DAI\MFA2\P06086_MRSM\Appl_BR_R5\Source\SWC\ActuatorSWC\LK\PSW\PSW_SDD\PSW_Conditions.c"/>
        <s v="C:\Projekte\DAI\MFA2\P06086_MRSM\Appl_BR_R5\Source\SWC\ActuatorSWC\LK\PSW\PSW_SDD\PSW_Main.c"/>
        <s v="C:\Projekte\DAI\MFA2\P06086_MRSM\Appl_BR_R5\Source\SWC\ApplicationSWC\LK\ALSM\ALSM_SDD\ALSM_Main.c"/>
        <s v="C:\Projekte\DAI\MFA2\P06086_MRSM\Appl_BR_R5\Source\SWC\ApplicationSWC\LK\DiagMgr\DiagMgr_SDD\DiagMgr_Dcm_PresentValues.c"/>
        <s v="C:\Projekte\DAI\MFA2\P06086_MRSM\Appl_BR_R5\Source\SWC\ApplicationSWC\LK\DiagMgr\DiagMgr_SDD\DiagMgr_Dcm_StoredData.c"/>
        <s v="C:\Projekte\DAI\MFA2\P06086_MRSM\Appl_BR_R5\Source\SWC\ApplicationSWC\LK\DiagMgr\DiagMgr_SDD\DiagMgr_Diag_App.c"/>
        <s v="C:\Projekte\DAI\MFA2\P06086_MRSM\Appl_BR_R5\Source\SWC\ApplicationSWC\LK\VarMgr\VarMgr_SDD\VarMgr_Main.c"/>
        <s v="C:\Projekte\DAI\MFA2\P06086_MRSM\Appl_BR_R5\Source\SWC\ApplicationSWC\LK\VoltMgr\VoltMgr.c"/>
        <s v="C:\Projekte\DAI\MFA2\P06086_MRSM\Appl_BR_R5\Source\SWC\ApplicationSWC\LK\VoltageMonitor\Core\VoltMon.c"/>
        <s v="C:\Projekte\DAI\MFA2\P06086_MRSM\Appl_BR_R5\Source\SWC\SensorSWC\LK\Mag3DPosDet\Mag3DPosDet_Mlx90363.c"/>
        <s v="C:\Projekte\DAI\MFA2\P06086_MRSM\Appl_BR_R5\Source\SWC\SensorSWC\LK\Mag3DPosDet\Mag3DPosDet_SBWRND\cbk\Mag3DPosDet_SBWRND_Callbacks.c"/>
        <s v="C:\Projekte\DAI\MFA2\P06086_MRSM\Appl_BR_R5\Source\SWC\SensorSWC\LK\Mag3DPosDet\Mag3DPosDet_SBWRND\cfg\Mag3DPosDet_SBWRND_Cfg.c"/>
        <s v="C:\Projekte\DAI\MFA2\P06086_MRSM\Appl_BR_R5\Source\SWC\SensorSWC\LK\Mag3DPosDet\Mag3DPosDet_SafeRam.c"/>
        <s v="C:\Projekte\DAI\MFA2\P06086_MRSM\Appl_BR_R5\Source\SWC\SensorSWC\LK\Mag3DPosDet\Mag3DPosDet_TIHB\cbk\Mag3DPosDet_TIHB_Callbacks.c"/>
        <s v="C:\Projekte\DAI\MFA2\P06086_MRSM\Appl_BR_R5\Source\SWC\SensorSWC\LK\Mag3DPosDet\Mag3DPosDet_TIHB\cfg\Mag3DPosDet_TIHB_Cfg.c"/>
        <s v="C:\Projekte\DAI\MFA2\P06086_MRSM\Appl_BR_R5\Source\SWC\SensorSWC\LK\SAS\SAS_SDD\SAS_ComIf.c"/>
        <s v="C:\Projekte\DAI\MFA2\P06086_MRSM\Appl_BR_R5\Source\SWC\SensorSWC\LK\SAS\SAS_SDD\SAS_Main.c"/>
        <s v="C:\Projekte\DAI\MFA2\P06086_MRSM\Appl_BR_R5\Source\SWC\SensorSWC\LK\SAS\SAS_SDD\SAS_SMCIf.c"/>
        <s v="C:\Projekte\DAI\MFA2\P06086_MRSM\Appl_BR_R5\Source\SWC\SensorSWC\LK\SBWP\SBWP_SDD\SBWP_Main.c"/>
        <s v="C:\Projekte\DAI\MFA2\P06086_MRSM\Appl_BR_R5\Source\SWC\SensorSWC\LK\SBWRND\SBWRND_SDD\SBWRND_Main.c"/>
        <s v="C:\Projekte\DAI\MFA2\P06086_MRSM\Appl_BR_R5\Source\SWC\SensorSWC\LK\SCAS\SCAS_SDD\SCAS_Main.c"/>
        <s v="C:\Projekte\DAI\MFA2\P06086_MRSM\Appl_BR_R5\Source\SWC\SensorSWC\LK\TIS\TIS_SDD\TIS_Main.c"/>
        <m/>
        <s v="C:\Projekte\Audi\MLBevo\P06311_2T_SMLS\Appl\Source\Main\Src\Asr\Generated\SchM_Pwm.h" u="1"/>
        <s v="C:\Projekte\Audi\MLBevo\P06311_2T_SMLS\Appl\Source\Main\Src\LK\System\SYS_AdcManager.c" u="1"/>
        <s v="\BSW\IoHwAb\MagSensDrvSW_MLX90363\Src\MagSensDrvSW_MLX90363_SDD\MagSensDrv_VersNr.c" u="1"/>
        <s v="C:\Projekte\Audi\MLBevo\P06311_2T_SMLS\Appl\Source\Main\Src\Asr\Generated\IpduM_PBcfg.c" u="1"/>
        <s v="C:\Projekte\Audi\MLBevo\P06311_2T_SMLS\Appl\Source\Main\Src\LK\System\SYS_Ports_PBcfg.c" u="1"/>
        <s v="C:\Projekte\Audi\MLBevo\P06311_2T_SMLS\Appl\Source\Main\Src\Asr\Os\osek.c" u="1"/>
        <s v="C:\Projekte\Audi\MLBevo\P06311_2T_SMLS\Appl\Source\Main\Src\LK\System\OSEK_Debug.h" u="1"/>
        <s v="C:\Projekte\Audi\MLBevo\P06311_2T_SMLS\Appl\Source\Main\Src\LK\System\Checks\SYS_SafetyRamTest.c" u="1"/>
        <s v="\BSW\CD\LK\LkSysHdlr\LkSysHdlr.h" u="1"/>
        <s v=".\..\..\..\Source\Main\Src\Asr\Fee\Fee.c" u="1"/>
        <s v="C:\Projekte\Audi\MLBevo\P06311_2T_SMLS\Appl\Source\Main\Src\Asr\FrXcp\FrXcp.h" u="1"/>
        <s v="C:\Projekte\Audi\MLBevo\P06311_2T_SMLS\Appl\Source\Main\Src\Asr\Generated\PduR_FrIf.h" u="1"/>
        <s v="C:\Projekte\Audi\MLBevo\P06311_2T_SMLS\Appl\Source\Main\Src\Asr\Generated\SchM_Spi.h" u="1"/>
        <s v="C:\Projekte\Audi\MLBevo\P06311_2T_SMLS\Appl\Source\Main\Lib\LHZ_Common\Source\LHZ\LHZ_Common.c" u="1"/>
        <s v="C:\Projekte\Audi\MLBevo\P06311_2T_SMLS\Appl\Source\Main\Src\Asr\Os\osekevnt.c" u="1"/>
        <s v="\SWC\SensorSWC\LK\SAS\SAS_SDD\SAS_Main.c" u="1"/>
        <s v="C:\Projekte\Audi\MLBevo\P06311_2T_SMLS\Appl\Source\Main\Src\Asr\Generated\IpduM_Lcfg.c" u="1"/>
        <s v="C:\Projekte\Audi\MLBevo\P06311_2T_SMLS\Appl\Source\Main\Src\Asr\Dcm\Dcm.c" u="1"/>
        <s v="C:\Projekte\Audi\MLBevo\P06311_2T_SMLS\Appl\Source\Main\Src\Asr\Generated\SchM_ComM.h" u="1"/>
        <s v="C:\Projekte\Audi\MLBevo\P06311_2T_SMLS\Appl\Source\Main\Src\Asr\FrTp\FrTp_Lcfg.h" u="1"/>
        <s v="C:\Projekte\Audi\MLBevo\P06311_2T_SMLS\Appl\Source\Main\Src\Asr\Adc\Adc.c" u="1"/>
        <s v="\Demo\gen_header\Mcu.h" u="1"/>
        <s v="C:\Projekte\Audi\MLBevo\P06311_2T_SMLS\Appl\Source\Main\Src\Asr\FrIf\FrIf_AbsTimer.c" u="1"/>
        <s v="C:\Projekte\Audi\MLBevo\P06311_2T_SMLS\Appl\Source\Main\Src\Asr\E2E\E2E_PXOR.h" u="1"/>
        <s v="\BSW\IoHwAb\MagSensDrvSW_MLX90363\Src\MagSensDrvSW_MLX90363_SDD\MagSensDrv_Internal.c" u="1"/>
        <s v="\BSW\CD\LK\SASMagCoreSW\Src\SASMagCoreSW_SDD\SAS_Mag_AbsoluteAngle.c" u="1"/>
        <s v="C:\Projekte\Audi\MLBevo\P06311_2T_SMLS\Appl\Source\Main\Src\Asr\Generated\Monitoring_AsrDbg.c" u="1"/>
        <s v="C:\Projekte\Audi\MLBevo\P06311_2T_SMLS\Appl\Source\Main\Src\Asr\ComM\ComM.c" u="1"/>
        <s v=".\..\..\..\Source\Main\Src\Asr\Generated\Xcp_Lcfg.c" u="1"/>
        <s v="C:\Projekte\Audi\MLBevo\P06311_2T_SMLS\Appl\Source\Main\Src\Asr\Dcm\uds.c" u="1"/>
        <s v="C:\Projekte\Audi\MLBevo\P06311_2T_SMLS\Appl\Source\Main\Src\Asr\ComM\ComM.h" u="1"/>
        <s v="\BSW\CD\LK\DcmFbl\DcmFbl_SDD\DcmFbl_Fbl.c" u="1"/>
        <s v="C:\Projekte\Audi\MLBevo\P06311_2T_SMLS\Appl\Source\Main\Src\Asr\Generated\SchM_Gpt.h" u="1"/>
        <s v="C:\Projekte\Audi\MLBevo\P06311_2T_SMLS\Appl\Source\Main\Src\Asr\Generated\Tresos\Base\TSMem.h" u="1"/>
        <s v="C:\Projekte\Audi\MLBevo\P06311_2T_SMLS\Appl\Source\Main\Src\Asr\Adc\Adc_PBTypes.h" u="1"/>
        <s v="C:\Projekte\Audi\MLBevo\P06311_2T_SMLS\Appl\Source\Main\Src\Asr\Gpt\Gpt_PBTypes.h" u="1"/>
        <s v="C:\Projekte\Audi\MLBevo\P06311_2T_SMLS\Appl\Source\Main\Src\Asr\Icu\Icu_PBTypes.h" u="1"/>
        <s v="C:\Projekte\Audi\MLBevo\P06311_2T_SMLS\Appl\Source\Main\Src\Asr\Mcu\Mcu_PBTypes.h" u="1"/>
        <s v="C:\Projekte\Audi\MLBevo\P06311_2T_SMLS\Appl\Source\Main\Src\Asr\Pwm\Pwm_PBTypes.h" u="1"/>
        <s v="C:\Projekte\Audi\MLBevo\P06311_2T_SMLS\Appl\Source\Main\Src\Asr\Spi\Spi_PBTypes.h" u="1"/>
        <s v="C:\Projekte\Audi\MLBevo\P06311_2T_SMLS\Appl\Source\Main\Src\Asr\E2E\E2E_XOR_CS.h" u="1"/>
        <s v="\SWC\SensorSWC\LK\SBWP\SBWP_SDD\SBWP_Main.c" u="1"/>
        <s v="C:\Projekte\Audi\MLBevo\P06311_2T_SMLS\Appl\Source\Main\Src\Asr\Generated\ComM_Lcfg.c" u="1"/>
        <s v="C:\Projekte\Audi\MLBevo\P06311_2T_SMLS\Appl\Source\Main\Src\Asr\Generated\SchM_Nm.h" u="1"/>
        <s v="C:\Projekte\Audi\MLBevo\P06311_2T_SMLS\Appl\Source\Main\Src\LK\System\ICU_LK\ICU_Callbacks.c" u="1"/>
        <s v="C:\Projekte\Audi\MLBevo\P06311_2T_SMLS\Appl\Source\Main\Src\Asr\Dcm\sds.h" u="1"/>
        <s v="C:\Projekte\Audi\MLBevo\P06311_2T_SMLS\Appl\Source\Main\Src\Asr\Generated\ComStack_Types.h" u="1"/>
        <s v="C:\Projekte\Audi\MLBevo\P06311_2T_SMLS\Appl\Source\Main\Src\Asr\Adc\Adc_Ram.h" u="1"/>
        <s v="C:\Projekte\Audi\MLBevo\P06311_2T_SMLS\Appl\Source\Main\Src\Asr\_Common\Fr_GeneralTypes.h" u="1"/>
        <s v="C:\Projekte\Audi\MLBevo\P06311_2T_SMLS\Appl\Source\Main\Src\Asr\Fr\Fr.h" u="1"/>
        <s v="\BSW\IoHwAb\MagSensDrvSW_MLX90363\Src\MagSensDrvSW_MLX90363_SDD\MagSensDrv_Com.c" u="1"/>
        <s v="C:\Projekte\Audi\MLBevo\P06311_2T_SMLS\Appl\Source\Main\Lib\LHZ_Common\Source\LHZ\LHZ_Hardware.c" u="1"/>
        <s v="C:\Projekte\Audi\MLBevo\P06311_2T_SMLS\Appl\Source\Main\Src\LK\System\Protection\SYS_ProtectionProvider.h" u="1"/>
        <s v="C:\Projekte\Audi\MLBevo\P06311_2T_SMLS\Appl\Source\Main\Src\Asr\FrIf\FrIf_Types.h" u="1"/>
        <s v="C:\Projekte\Audi\MLBevo\P06311_2T_SMLS\Appl\Source\Main\Src\Asr\FrSM\FrSM.c" u="1"/>
        <s v="C:\Projekte\Org_Template_Proj\EclipseTemplateProject\Source\Demo\add_source\old_source.c" u="1"/>
        <s v="C:\Projekte\Audi\MLBevo\P06311_2T_SMLS\Appl\Source\Main\Src\Asr\FrSM\FrSM.h" u="1"/>
        <s v=".\..\..\..\Source\Main\Src\Asr\Dcm\uds.c" u="1"/>
        <s v="C:\Projekte\Audi\MLBevo\P06311_2T_SMLS\Appl\Source\Main\Lib\SASMagCoreSW\Src\SAS_Mag_Toolbox.c" u="1"/>
        <s v="\Applications\Communication\ChassisGw\ChassisGw.h" u="1"/>
        <s v="..\..\Source\Demo\hello.c" u="1"/>
        <s v="\BSW\IoHwAb\MagSensDrvSW_MLX90363\cbk\MagSensDrv_Cbk.c" u="1"/>
        <s v="\BSW\IoHwAb\IOHWAB\Source\Generated\Rte_IOHWAB_DO.c" u="1"/>
        <s v="C:\Projekte\Audi\MLBevo\P06311_2T_SMLS\Appl\Source\Main\Src\Asr\Xcp\XcpProf.h" u="1"/>
        <s v="C:\Projekte\Audi\MLBevo\P06311_2T_SMLS\Appl\Source\Main\Src\Asr\Fee\FDL_HWAccess.c" u="1"/>
        <s v="C:\Projekte\Audi\MLBevo\P06311_2T_SMLS\Appl\Source\Main\Src\Asr\Dcm\Dcm_Types.h" u="1"/>
        <s v="C:\Projekte\Audi\MLBevo\P06311_2T_SMLS\Appl\Source\Main\Src\Asr\Dem\Dem_Types.h" u="1"/>
        <s v="C:\Projekte\Audi\MLBevo\P06311_2T_SMLS\Appl\Source\Main\Src\Asr\NvM\NvM_Types.h" u="1"/>
        <s v="C:\Projekte\Audi\MLBevo\P06311_2T_SMLS\Appl\Source\Main\Src\Asr\Generated\msg.h" u="1"/>
        <s v="C:\Projekte\Audi\MLBevo\P06311_2T_SMLS\Appl\Source\Main\Lib\SASMagCoreSW\Src\SAS_Mag_Global.h" u="1"/>
        <s v="C:\Projekte\Audi\MLBevo\P06311_2T_SMLS\Appl\Source\Main\Src\Asr\Generated\ComM_Cfg.h" u="1"/>
        <s v="C:\Projekte\Audi\MLBevo\P06311_2T_SMLS\Appl\Source\Main\Src\Asr\Generated\FrSM_Lcfg.c" u="1"/>
        <s v="\Applications\Communication\StwGw\StwGw_SDD\StwGw_App_Main.c" u="1"/>
        <s v="\BSW\CD\LK\KostiaV23\KTA_ReadPage.c" u="1"/>
        <s v="\BSW\IoHwAb\IOHWAB\Source\Core\IOHWAB_AO_Core.c" u="1"/>
        <s v="C:\Projekte\Audi\MLBevo\P06311_2T_SMLS\Appl\Source\Main\Src\Asr\Os\osekerr.c" u="1"/>
        <s v="C:\Projekte\Audi\MLBevo\P06311_2T_SMLS\Appl\Source\Main\Lib\LHZ_Common\Source\SWT\SWT.c" u="1"/>
        <s v="C:\Projekte\Audi\MLBevo\P06311_2T_SMLS\Appl\Source\Main\Src\Asr\Generated\ComM_GenTypes.h" u="1"/>
        <s v="\Lib\LK\Crc\Crc.c" u="1"/>
        <s v="C:\Projekte\Audi\MLBevo\P06311_2T_SMLS\Appl\Source\Main\Src\Asr\IpduM\IpduM.c" u="1"/>
        <s v="C:\Projekte\Audi\MLBevo\P06311_2T_SMLS\Appl\Source\Main\Src\LK\System\Protection\SYS_SystemProtection.c" u="1"/>
        <s v="\BSW\CD\LK\SASMagCoreSW\Src\SASMagCoreSW_SDD\SAS_Mag_Turn.c" u="1"/>
        <s v="C:\Projekte\Audi\MLBevo\P06311_2T_SMLS\Appl\Source\Main\Src\Asr\Generated\SchM_FrSM.h" u="1"/>
        <s v="\BSW\IoHwAb\IOHWAB\Source\Generated\Rte_IOHWAB_AI.c" u="1"/>
        <s v="C:\Projekte\Audi\MLBevo\P06311_2T_SMLS\Appl\Source\Main\Src\Asr\Generated\trustfct.h" u="1"/>
        <s v="C:\Projekte\Audi\MLBevo\P06311_2T_SMLS\Appl\Source\Main\Src\Asr\FrNm\FrNm.c" u="1"/>
        <s v="C:\Projekte\Audi\MLBevo\P06311_2T_SMLS\Appl\Source\Main\Src\Asr\FrNm\FrNm.h" u="1"/>
        <s v="C:\Projekte\Audi\MLBevo\P06311_2T_SMLS\Appl\Source\Main\Src\LK\System\Tools\SYS_MemUtils.h" u="1"/>
        <s v="C:\Projekte\Audi\MLBevo\P06311_2T_SMLS\Appl\Source\Main\Src\Asr\_Common\v800_ghs.h" u="1"/>
        <s v="C:\Projekte\Audi\MLBevo\P06311_2T_SMLS\Appl\Source\Main\Src\Asr\Fee\EEL_Types.h" u="1"/>
        <s v="C:\Projekte\Audi\MLBevo\P06311_2T_SMLS\Appl\Source\Main\Src\Asr\Generated\BswM_LCfg.c" u="1"/>
        <s v="C:\Projekte\Audi\MLBevo\P06311_2T_SMLS\Appl\Source\Main\Src\Asr\Det\Det.h" u="1"/>
        <s v="C:\Projekte\Audi\MLBevo\P06311_2T_SMLS\Appl\Source\Main\Src\LK\System\Protection\SYS_ProtectionProvider_DataMpu.c" u="1"/>
        <s v="C:\Projekte\Audi\MLBevo\P06311_2T_SMLS\Appl\Source\Main\Src\Asr\Generated\Com_PBcfg.c" u="1"/>
        <s v="C:\Projekte\Audi\MLBevo\P06311_2T_SMLS\Appl\Source\Main\Src\Asr\Pwm\Pwm.c" u="1"/>
        <s v="C:\Projekte\Audi\MLBevo\P06311_2T_SMLS\Appl\Source\Main\Src\Asr\Generated\EcuM_Callout_Stubs.c" u="1"/>
        <s v="\BSW\IoHwAb\IOHWAB\Source\Core\IOHWAB_DI_Core.c" u="1"/>
        <s v="C:\Projekte\Audi\MLBevo\P06311_2T_SMLS\Appl\Source\Main\Src\Asr\Fee\Fee_Ram.c" u="1"/>
        <s v="C:\Projekte\Audi\MLBevo\P06311_2T_SMLS\Appl\Source\Main\Src\Asr\Generated\PduR_Dcm.h" u="1"/>
        <s v="C:\Projekte\Audi\MLBevo\P06311_2T_SMLS\Appl\Source\Main\Src\Asr\Spi\Spi_Irq.c" u="1"/>
        <s v="C:\Projekte\Audi\MLBevo\P06311_2T_SMLS\Appl\Source\Main\Src\Asr\_Common\BswM_Dcm_App.c" u="1"/>
        <s v="C:\Projekte\Audi\MLBevo\P06311_2T_SMLS\Appl\Source\Main\Lib\SASMagCoreSW\Src\SAS_Mag_Plausibility.c" u="1"/>
        <s v="\BSW\CD\LK\ResetMgr\Cfg\ResetMgr_Cfg.c" u="1"/>
        <s v="C:\Projekte\Audi\MLBevo\P06311_2T_SMLS\Appl\Source\Main\Src\LK\System\Basis\basictyp.h" u="1"/>
        <s v="C:\Projekte\Audi\MLBevo\P06311_2T_SMLS\Appl\Source\Main\Src\Asr\Gpt\Gpt_LLDriver.c" u="1"/>
        <s v="C:\Projekte\Audi\MLBevo\P06311_2T_SMLS\Appl\Source\Main\Src\Asr\Icu\Icu_LLDriver.c" u="1"/>
        <s v="C:\Projekte\Audi\MLBevo\P06311_2T_SMLS\Appl\Source\Main\Src\Asr\Pwm\Pwm_LLDriver.c" u="1"/>
        <s v="C:\Projekte\Audi\MLBevo\P06311_2T_SMLS\Appl\Source\Main\Src\Asr\Generated\Tresos\Dem\deh_cfg.c" u="1"/>
        <s v="\BSW\CD\LK\KostiaV23\KostiaComI_Impl.c" u="1"/>
        <s v="C:\Projekte\Audi\MLBevo\P06311_2T_SMLS\Appl\Source\Main\Src\Asr\Generated\Tresos\Dem\deh_cfg.h" u="1"/>
        <s v="C:\Projekte\Audi\MLBevo\P06311_2T_SMLS\Appl\Source\Main\Src\Asr\Fee\EEL_Global.h" u="1"/>
        <s v="C:\Projekte\Audi\MLBevo\P06311_2T_SMLS\Appl\Source\Main\Src\Asr\Fee\FDL_Global.h" u="1"/>
        <s v="C:\Projekte\Audi\MLBevo\P06311_2T_SMLS\Appl\Source\Main\Src\LK\Diagnose\Dcm\Det_App.h" u="1"/>
        <s v="C:\Projekte\Audi\MLBevo\P06311_2T_SMLS\Appl\Source\Main\Src\Asr\Generated\xcp_cfg.h" u="1"/>
        <s v="\SWC\ApplicationSWC\LK\DiagMgr\DiagMgr_SDD\BSW_IntErr.c" u="1"/>
        <s v="C:\Projekte\Audi\MLBevo\P06311_2T_SMLS\Appl\Source\Main\Src\Asr\Generated\FrTp_PBcfg.c" u="1"/>
        <s v="C:\Projekte\Audi\MLBevo\P06311_2T_SMLS\Appl\Source\Main\Src\Asr\Generated\src\Icu_Lcfg.c" u="1"/>
        <s v="C:\Projekte\Audi\MLBevo\P06311_2T_SMLS\Appl\Source\Main\Src\Asr\Generated\src\Mcu_Lcfg.c" u="1"/>
        <s v="C:\Projekte\Audi\MLBevo\P06311_2T_SMLS\Appl\Source\Main\Src\Asr\Generated\SchM_FrXcp.h" u="1"/>
        <s v="C:\Projekte\Audi\MLBevo\P06311_2T_SMLS\Appl\Source\Main\Src\Asr\Generated\SchM_FrIf.h" u="1"/>
        <s v="C:\Projekte\Audi\MLBevo\P06311_2T_SMLS\Appl\Source\Main\Src\Asr\Os\osekerr.h" u="1"/>
        <s v="C:\Projekte\Audi\MLBevo\P06311_2T_SMLS\Appl\Source\Main\Src\Asr\VStdLib\vstdlib.c" u="1"/>
        <s v="C:\Projekte\Audi\MLBevo\P06311_2T_SMLS\Appl\Source\Main\Src\Asr\Generated\Com_Lcfg.c" u="1"/>
        <s v="C:\Projekte\Audi\MLBevo\P06311_2T_SMLS\Appl\Source\Main\Src\LK\Diagnose\Kostia\KostiaCom.c" u="1"/>
        <s v="C:\Projekte\Audi\MLBevo\P06311_2T_SMLS\Appl\Source\Main\Src\LK\Diagnose\VAR_App_Main.h" u="1"/>
        <s v="C:\Projekte\Audi\MLBevo\P06311_2T_SMLS\Appl\Source\Main\Lib\SASMagCoreSW\Src\SAS_Mag_ShadowEEPROM.c" u="1"/>
        <s v="\BSW\IoHwAb\MagSensDrvSW_MLX90363\Src\MagSensDrvSW_MLX90363_SDD\MagSensDrv_Ram.c" u="1"/>
        <s v="C:\Projekte\Audi\MLBevo\P06311_2T_SMLS\Appl\Source\Main\Src\Asr\Generated\src\Adc_PBcfg.c" u="1"/>
        <s v="C:\Projekte\Audi\MLBevo\P06311_2T_SMLS\Appl\Source\Main\Src\Asr\Os\Os_cfg.h" u="1"/>
        <s v="C:\Projekte\Audi\MLBevo\P06311_2T_SMLS\Appl\Source\Main\Src\Asr\Generated\Nm_Cfg.c" u="1"/>
        <s v="\BSW\IoHwAb\MagSensDrvSW_MLX90363\Src\MagSensDrvSW_MLX90363_SDD\MagSensDrv_SensIORingBuf.c" u="1"/>
        <s v="C:\Projekte\Audi\MLBevo\P06311_2T_SMLS\Appl\Source\Main\Src\Asr\Dem\Dem.c" u="1"/>
        <s v="C:\Projekte\Audi\MLBevo\P06311_2T_SMLS\Appl\Source\Main\Src\LK\System\SYS_VoltageLimitMonitor_Lcfg.h" u="1"/>
        <s v="C:\Projekte\Audi\MLBevo\P06311_2T_SMLS\Appl\Source\Main\Src\Asr\Com\Com.h" u="1"/>
        <s v=".\..\..\..\Source\Main\Src\Asr\Xcp\XcpGenMeas.c" u="1"/>
        <s v="C:\Projekte\Audi\MLBevo\P06311_2T_SMLS\Appl\Source\Main\Src\LK\Diagnose\Dem\DEM_Wrapper_PBcfg.c" u="1"/>
        <s v="C:\Projekte\Audi\MLBevo\P06311_2T_SMLS\Appl\Source\Main\Src\LK\System\SYS_SystemManager_PBcfg.c" u="1"/>
        <s v="C:\Projekte\Audi\MLBevo\P06311_2T_SMLS\Appl\Source\Main\Src\Asr\Generated\ComM_Lcfg.h" u="1"/>
        <s v="C:\Projekte\Audi\MLBevo\P06311_2T_SMLS\Appl\Source\Main\Lib\SASMagCoreSW\Src\SAS_Mag_AngleVelocity.c" u="1"/>
        <s v="C:\Projekte\Audi\MLBevo\P06311_2T_SMLS\Appl\Source\Main\Src\Asr\Generated\SchM_PduR.h" u="1"/>
        <s v="C:\Projekte\Audi\MLBevo\P06311_2T_SMLS\Appl\Source\Main\Src\Asr\Generated\inc\Adc_Cfg.h" u="1"/>
        <s v="\SWC\SensorSWC\LK\SAS\SAS_SDD\SAS_ComIf.c" u="1"/>
        <s v="C:\Projekte\Audi\MLBevo\P06311_2T_SMLS\Appl\Source\Main\Src\Asr\Generated\PduR_Cfg.h" u="1"/>
        <s v="C:\Projekte\Audi\MLBevo\P06311_2T_SMLS\Appl\Source\Main\Src\LK\Diagnose\Dem\DEM_DevMessageHandler.c" u="1"/>
        <s v="C:\Projekte\Audi\MLBevo\P06311_2T_SMLS\Appl\Source\Main\Src\Asr\Fee\EEL_Descriptor.c" u="1"/>
        <s v="C:\Projekte\Audi\MLBevo\P06311_2T_SMLS\Appl\Source\Main\Src\Asr\Generated\PduR_Types.h" u="1"/>
        <s v="C:\Projekte\Audi\MLBevo\P06311_2T_SMLS\Appl\Source\Main\Src\Asr\Generated\Det_Cfg.h" u="1"/>
        <s v="\BSW\CD\LK\KostiaV23\KTA_WritePage.c" u="1"/>
        <s v="C:\Projekte\Audi\MLBevo\P06311_2T_SMLS\Appl\Source\Main\Src\Asr\Fr\Fr.c" u="1"/>
        <s v="\BSW\IoHwAb\MagSensDrvSW_MLX90363\Src\MagSensDrvSW_MLX90363_SDD\MagSensDrv_Seq.c" u="1"/>
        <s v="C:\Projekte\Audi\MLBevo\P06311_2T_SMLS\Appl\Source\Main\Src\Asr\NvM\NvM_Crc.c" u="1"/>
        <s v="\BSW\CD\LK\SASMagCoreSW\Callbacks\SAS_Mag_CallbackFunctions.c" u="1"/>
        <s v="C:\Projekte\Audi\MLBevo\P06311_2T_SMLS\Appl\Source\Main\Src\Asr\Icu\Icu_Irq.h" u="1"/>
        <s v="C:\Projekte\Audi\MLBevo\P06311_2T_SMLS\Appl\Source\Main\Src\LK\System\WDOG_Manager_PBcfg.h" u="1"/>
        <s v="\BSW\CD\LK\SASMagCoreSW\Src\SASMagCoreSW_SDD\SAS_Mag_CoreControl.c" u="1"/>
        <s v="C:\Projekte\Audi\MLBevo\P06311_2T_SMLS\Appl\Source\Main\Lib\SASMagCoreSW\Cfg\Pragma_SAS_Mag_Alignment_Byte.p" u="1"/>
        <s v="C:\Projekte\Audi\MLBevo\P06311_2T_SMLS\Appl\Source\Main\Src\Asr\Generated\BswM_Cfg.h" u="1"/>
        <s v="C:\Projekte\Audi\MLBevo\P06311_2T_SMLS\Appl\Source\Main\Src\Asr\E2E\E2E_PXORCRC8.h" u="1"/>
        <s v="C:\Projekte\Audi\MLBevo\P06311_2T_SMLS\Appl\Source\Main\Src\Asr\_Common\DF4000_0.h" u="1"/>
        <s v="C:\Projekte\Audi\MLBevo\P06311_2T_SMLS\Appl\Source\Main\Src\Asr\E2E\E2E_P02.c" u="1"/>
        <s v="C:\Projekte\Audi\MLBevo\P06311_2T_SMLS\Appl\Source\Main\Src\Asr\Adc\Adc_LTTypes.h" u="1"/>
        <s v="C:\Projekte\Audi\MLBevo\P06311_2T_SMLS\Appl\Source\Main\Src\Asr\Dio\Dio_LTTypes.h" u="1"/>
        <s v="C:\Projekte\Audi\MLBevo\P06311_2T_SMLS\Appl\Source\Main\Src\Asr\Gpt\Gpt_LTTypes.h" u="1"/>
        <s v="C:\Projekte\Audi\MLBevo\P06311_2T_SMLS\Appl\Source\Main\Src\Asr\Icu\Icu_LTTypes.h" u="1"/>
        <s v="C:\Projekte\Audi\MLBevo\P06311_2T_SMLS\Appl\Source\Main\Src\Asr\Mcu\Mcu_LTTypes.h" u="1"/>
        <s v="C:\Projekte\Audi\MLBevo\P06311_2T_SMLS\Appl\Source\Main\Src\Asr\Pwm\Pwm_LTTypes.h" u="1"/>
        <s v="C:\Projekte\Audi\MLBevo\P06311_2T_SMLS\Appl\Source\Main\Src\Asr\Spi\Spi_LTTypes.h" u="1"/>
        <s v="C:\Projekte\Audi\MLBevo\P06311_2T_SMLS\Appl\Source\Main\Src\Asr\Fee\Fee.h" u="1"/>
        <s v="C:\Projekte\Audi\MLBevo\P06311_2T_SMLS\Appl\Source\Main\Src\LK\Diagnose\Kostia\KostiaComI.c" u="1"/>
        <s v="C:\Projekte\Audi\MLBevo\P06311_2T_SMLS\Appl\Source\Main\Src\Asr\Dcm\i2s_cfg.h" u="1"/>
        <s v="C:\Projekte\Audi\MLBevo\P06311_2T_SMLS\Appl\Source\Main\Src\LK\System\Basis\Pragma_Default_Alignment.h" u="1"/>
        <s v="C:\Projekte\Audi\MLBevo\P06311_2T_SMLS\Appl\Source\Main\Src\Asr\Generated\intvect.c" u="1"/>
        <s v="\SWC\ApplicationSWC\LK\DiagMgr\DiagMgr_SDD\DiagMgr_Dcm_RoutineControl.c" u="1"/>
        <s v="C:\Projekte\Audi\MLBevo\P06311_2T_SMLS\Appl\Source\Main\Src\Asr\Os\osekasrt.h" u="1"/>
        <s v="C:\Projekte\Audi\MLBevo\P06311_2T_SMLS\Appl\Source\Main\Src\Asr\Generated\inc\Dio_LKCfg.h" u="1"/>
        <s v="C:\Projekte\Audi\MLBevo\P06311_2T_SMLS\Appl\Source\Main\Src\Asr\Generated\SchM_IpduM.h" u="1"/>
        <s v="C:\Projekte\Audi\MLBevo\P06311_2T_SMLS\Appl\Source\Main\Src\Asr\Generated\Nm_Lcfg.c" u="1"/>
        <s v="C:\Projekte\Audi\MLBevo\P06311_2T_SMLS\Appl\Source\Main\Src\Asr\Generated\src\Fee_Cfg.c" u="1"/>
        <s v="C:\Projekte\Audi\MLBevo\P06311_2T_SMLS\Appl\Source\Main\Src\Asr\Fee\EEL_UserIF.c" u="1"/>
        <s v="C:\Projekte\Audi\MLBevo\P06311_2T_SMLS\Appl\Source\Main\Src\Asr\Fee\FDL_UserIF.c" u="1"/>
        <s v="C:\Projekte\Audi\MLBevo\P06311_2T_SMLS\Appl\Source\Main\Src\LK\ALSM\Fas\FAS_App_Main_LCfg.c" u="1"/>
        <s v="C:\Projekte\Audi\MLBevo\P06311_2T_SMLS\Appl\Source\Main\Src\LK\ALSM\Gra\GRA_App_Main_LCfg.c" u="1"/>
        <s v="C:\Projekte\Audi\MLBevo\P06311_2T_SMLS\Appl\Source\Main\Src\LK\ALSM\Generic\Illumination\Config\ALSM_Illumination_LCfg.c" u="1"/>
        <s v="C:\Projekte\Audi\MLBevo\P06311_2T_SMLS\Appl\Source\Main\Src\Asr\VStdLib\vstdlib.h" u="1"/>
        <s v="C:\Projekte\Audi\MLBevo\P06311_2T_SMLS\Appl\Source\Main\Src\Asr\FrTrcv_30_Tja1080\FrTrcv_30_Tja1080.c" u="1"/>
        <s v="C:\Projekte\Audi\MLBevo\P06311_2T_SMLS\Appl\Source\Main\Src\Asr\Pwm\Pwm_Ram.c" u="1"/>
        <s v="C:\Projekte\Audi\MLBevo\P06311_2T_SMLS\Appl\Source\Main\Src\Asr\Spi\Spi.c" u="1"/>
        <s v="C:\Projekte\Audi\MLBevo\P06311_2T_SMLS\Appl\Source\Main\Src\Asr\Gpt\Gpt_Irq.c" u="1"/>
        <s v="C:\Projekte\Audi\MLBevo\P06311_2T_SMLS\Appl\Source\Main\Src\Asr\Os\osek.h" u="1"/>
        <s v="C:\Projekte\Audi\MLBevo\P06311_2T_SMLS\Appl\Source\Main\Src\LK\ALSM\Fas\FAS_App_Main.c" u="1"/>
        <s v="C:\Projekte\Audi\MLBevo\P06311_2T_SMLS\Appl\Source\Main\Src\LK\ALSM\Gra\GRA_App_Main.c" u="1"/>
        <s v="C:\Projekte\Audi\MLBevo\P06311_2T_SMLS\Appl\Source\Main\Src\LK\Diagnose\OTC_App_Main.c" u="1"/>
        <s v="C:\Projekte\Audi\MLBevo\P06311_2T_SMLS\Appl\Source\Main\Src\LK\Diagnose\VAR_App_Main.c" u="1"/>
        <s v="C:\Projekte\Audi\MLBevo\P06311_2T_SMLS\Appl\Source\Main\Src\Asr\Generated\EcuM_PrivateCfg.h" u="1"/>
        <s v="C:\Projekte\Audi\MLBevo\P06311_2T_SMLS\Appl\Source\Main\Src\LK\System\Protection\SYS_SystemProtection_PBcfg.h" u="1"/>
        <s v="C:\Projekte\Audi\MLBevo\P06311_2T_SMLS\Appl\Source\Main\Src\Asr\Generated\Tresos\Dcm\uds_cfg.c" u="1"/>
        <s v="C:\Projekte\Audi\MLBevo\P06311_2T_SMLS\Appl\Source\Main\Src\Asr\Generated\src\Dio_Lcfg.c" u="1"/>
        <s v="C:\Projekte\Org_Template_Proj\EclipseTemplateProject_complete\Source\Demo\hello.c" u="1"/>
        <s v="\Demo\sys.c" u="1"/>
        <s v="\BSW\CD\LK\KostiaV23\Kostia_FR_Interface.c" u="1"/>
        <s v="C:\Projekte\Audi\MLBevo\P06311_2T_SMLS\Appl\Source\Main\Src\Asr\Generated\Tresos\Dcm\uds_cfg.h" u="1"/>
        <s v="C:\Projekte\Audi\MLBevo\P06311_2T_SMLS\Appl\Source\Main\Src\Asr\Generated\inc\Irq_LKCfg.h" u="1"/>
        <s v=".\..\..\..\Source\Main\Src\Asr\Generated\FrTrcv_30_Tja1080_Cfg.c" u="1"/>
        <s v="\Demo\hello.c" u="1"/>
        <s v="C:\Projekte\Audi\MLBevo\P06311_2T_SMLS\Appl\Source\Main\Src\LK\System\Tools\SYS_MemUtils.c" u="1"/>
        <s v="C:\Projekte\Audi\MLBevo\P06311_2T_SMLS\Appl\Source\Main\Src\Asr\Dcm\Dcm.h" u="1"/>
        <s v="C:\Projekte\Audi\MLBevo\P06311_2T_SMLS\Appl\Source\Main\Src\LK\System\Checks\SYS_CpuTest_PBcfg.h" u="1"/>
        <s v="C:\Projekte\Audi\MLBevo\P06311_2T_SMLS\Appl\Source\Main\Src\Asr\Generated\src\Spi_PBcfg.c" u="1"/>
        <s v="C:\Projekte\Audi\MLBevo\P06311_2T_SMLS\Appl\Source\Main\Src\Asr\ComM\ComM_EcuM.h" u="1"/>
        <s v="C:\Projekte\Audi\MLBevo\P06311_2T_SMLS\Appl\Source\Main\Src\LK\Kommunikation\COM_BusDiagnostics.c" u="1"/>
        <s v="C:\Projekte\Audi\MLBevo\P06311_2T_SMLS\Appl\Source\Main\Src\Asr\Generated\Appl_Cbk.h" u="1"/>
        <s v="\BSW\CD\LK\KostiaV23\KTA_Utils.c" u="1"/>
        <s v="\Demo\sys.h" u="1"/>
        <s v="C:\Projekte\Audi\MLBevo\P06311_2T_SMLS\Appl\Source\Main\Src\LK\ALSM\Fas\FAS_App_Main_LCfg.h" u="1"/>
        <s v="C:\Projekte\Audi\MLBevo\P06311_2T_SMLS\Appl\Source\Main\Src\LK\ALSM\Gra\GRA_App_Main_LCfg.h" u="1"/>
        <s v="C:\Projekte\Audi\MLBevo\P06311_2T_SMLS\Appl\Source\Main\Src\Asr\Generated\FrIf_Lcfg.c" u="1"/>
        <s v="C:\Projekte\Audi\MLBevo\P06311_2T_SMLS\Appl\Source\Main\Src\Asr\Adc\Adc.h" u="1"/>
        <s v="C:\Projekte\Audi\MLBevo\P06311_2T_SMLS\Appl\Source\Main\Src\Asr\Generated\tcb.c" u="1"/>
        <s v="C:\Projekte\Audi\MLBevo\P06311_2T_SMLS\Appl\Source\Main\Src\Asr\Generated\PduR_Com.h" u="1"/>
        <s v="C:\Projekte\Audi\MLBevo\P06311_2T_SMLS\Appl\Source\Main\Src\Asr\Generated\SchM_Dcm.h" u="1"/>
        <s v="C:\Projekte\Audi\MLBevo\P06311_2T_SMLS\Appl\Source\Main\Src\Asr\Generated\tcb.h" u="1"/>
        <s v=".\..\..\..\Source\Main\Src\Asr\Generated\Tresos\Dem\Dem_Cfg.c" u="1"/>
        <s v="C:\Projekte\Audi\MLBevo\P06311_2T_SMLS\Appl\Source\Main\Src\Asr\Generated\SchM_Adc.h" u="1"/>
        <s v=".\..\..\..\Source\Main\Lib\IFM\IFM_App_Main.c" u="1"/>
        <s v="C:\Projekte\Audi\MLBevo\P06311_2T_SMLS\Appl\Source\Main\Src\Asr\Generated\Tresos\Dcm\sds_cfg.c" u="1"/>
        <s v="\Demo\Demo.h" u="1"/>
        <s v="C:\Projekte\Audi\MLBevo\P06311_2T_SMLS\Appl\Source\Main\Src\Asr\Generated\v_par.h" u="1"/>
        <s v="C:\Projekte\Audi\MLBevo\P06311_2T_SMLS\Appl\Source\Main\Src\Asr\Dcm\uds.h" u="1"/>
        <s v="C:\Projekte\Audi\MLBevo\P06311_2T_SMLS\Appl\Source\Main\Src\Asr\Generated\Tresos\Dcm\sds_cfg.h" u="1"/>
        <s v="C:\Projekte\Org_Template_Proj\EclipseTemplateProject_complete\Source\Demo\add_source\old_source.c" u="1"/>
        <s v="\BSW\CD\LK\IFM\cfg\IFM_App_Config.c" u="1"/>
        <s v="\BSW\IoHwAb\IOHWAB\Source\Integration\IOHWAB_Scheduler.c" u="1"/>
        <s v="C:\Projekte\Audi\MLBevo\P06311_2T_SMLS\Appl\Source\Main\Lib\SASMagCoreSW\Src\SAS_Mag_AbsoluteAngle.c" u="1"/>
        <s v="\BSW\IoHwAb\IOHWAB\Source\Integration\IOHWAB_Scheduler.h" u="1"/>
        <s v="C:\Projekte\Audi\MLBevo\P06311_2T_SMLS\Appl\Source\Main\Src\Asr\Xcp\XcpGenMeas.c" u="1"/>
        <s v="\Applications\Communication\StwGw\StwGw.h" u="1"/>
        <s v="C:\Projekte\Audi\MLBevo\P06311_2T_SMLS\Appl\Source\Main\Src\Asr\_Common\Std_Types.h" u="1"/>
        <s v="C:\Projekte\Audi\MLBevo\P06311_2T_SMLS\Appl\Source\Main\Src\Asr\MemIf\MemIf_Types.h" u="1"/>
        <s v="C:\Projekte\Audi\MLBevo\P06311_2T_SMLS\Appl\Source\Main\Src\Asr\Xcp\XcpProf_Types.h" u="1"/>
        <s v="C:\Projekte\Audi\MLBevo\P06311_2T_SMLS\Appl\Source\Main\Src\Asr\Adc\Adc_Irq.c" u="1"/>
        <s v="C:\Projekte\Audi\MLBevo\P06311_2T_SMLS\Appl\Source\Main\Src\Asr\NvM\NvM_Qry.h" u="1"/>
        <s v="C:\Projekte\Audi\MLBevo\P06311_2T_SMLS\Appl\Source\Main\Src\Asr\Generated\Fr_Lcfg.c" u="1"/>
        <s v="C:\Projekte\Audi\MLBevo\P06311_2T_SMLS\Appl\Source\Main\Src\Asr\Generated\FrNm_Cfg.c" u="1"/>
        <s v="C:\Projekte\Audi\MLBevo\P06311_2T_SMLS\Appl\Source\Main\Src\Asr\Generated\SchM_Dem.h" u="1"/>
        <s v="C:\Projekte\Audi\MLBevo\P06311_2T_SMLS\Appl\Source\Main\Src\Asr\Mcu\Mcu.c" u="1"/>
        <s v="\BSW\CD\LK\SASMagCoreSW\Src\SASMagCoreSW_SDD\SAS_Mag_Plausibility.c" u="1"/>
        <s v="C:\Projekte\Audi\MLBevo\P06311_2T_SMLS\Appl\Source\Main\Src\Asr\Generated\PduR_Lcfg.c" u="1"/>
        <s v="C:\Projekte\Audi\MLBevo\P06311_2T_SMLS\Appl\Source\Main\Src\Asr\Generated\FrTp_Lcfg.c" u="1"/>
        <s v="C:\Projekte\Audi\MLBevo\P06311_2T_SMLS\Appl\Source\Main\Src\Asr\MemIf\MemIf.h" u="1"/>
        <s v="C:\Projekte\Audi\MLBevo\P06311_2T_SMLS\Appl\Source\Main\Src\Asr\Spi\Spi_Ram.c" u="1"/>
        <s v="C:\Projekte\Audi\MLBevo\P06311_2T_SMLS\Appl\Source\Main\Src\Asr\Generated\src\Pwm_PBcfg.c" u="1"/>
        <s v="C:\Projekte\Audi\MLBevo\P06311_2T_SMLS\Appl\Source\Main\Src\Asr\NvM\NvM_JobProc.c" u="1"/>
        <s v="C:\Projekte\Audi\MLBevo\P06311_2T_SMLS\Appl\Source\Main\Src\Asr\FrIf\FrIf.c" u="1"/>
        <s v="C:\Projekte\Audi\MLBevo\P06311_2T_SMLS\Appl\Source\Main\Src\Asr\Fee\Fee_Types.h" u="1"/>
        <s v=".\..\..\..\Source\Main\Src\Asr\Xcp\XcpProf.c" u="1"/>
        <s v="C:\Projekte\Audi\MLBevo\P06311_2T_SMLS\Appl\Source\Main\Src\Asr\FrIf\FrIf.h" u="1"/>
        <s v="\Demo\add_source\old_source.c" u="1"/>
        <s v="C:\Projekte\Audi\MLBevo\P06311_2T_SMLS\Appl\Source\Main\Lib\LHZ_Common\Source\FSM\FSM.c" u="1"/>
        <s v="C:\Projekte\Audi\MLBevo\P06311_2T_SMLS\Appl\Source\Main\Src\Asr\Dcm\Dcm_Cbk.h" u="1"/>
        <s v="C:\Projekte\Audi\MLBevo\P06311_2T_SMLS\Appl\Source\Main\Src\Asr\Dem\deh.c" u="1"/>
        <s v="C:\Projekte\Audi\MLBevo\P06311_2T_SMLS\Appl\Source\Main\Src\Asr\Dcm\Dcm_Int.h" u="1"/>
        <s v="C:\Projekte\Audi\MLBevo\P06311_2T_SMLS\Appl\Source\Main\Src\Asr\Generated\st_glob.h" u="1"/>
        <s v="C:\Projekte\Audi\MLBevo\P06311_2T_SMLS\Appl\Source\Main\Src\Asr\Generated\SchM_Cfg.h" u="1"/>
        <s v="\SWC\ApplicationSWC\LK\DiagMgr\DiagMgr_SDD\DiagMgr_Dcm_StoredData.c" u="1"/>
        <s v="\SWC\SensorSWC\LK\FWS\FWS_SDD\FWS_Main.c" u="1"/>
        <s v="\SWC\SensorSWC\LK\RWS\RWS_SDD\RWS_Main.c" u="1"/>
        <s v="\SWC\SensorSWC\LK\TWS\TWS_SDD\TWS_Main.c" u="1"/>
        <s v="C:\Projekte\Audi\MLBevo\P06311_2T_SMLS\Appl\Source\Main\Src\Asr\Generated\src\Port_PBcfg.c" u="1"/>
        <s v="C:\Projekte\Audi\MLBevo\P06311_2T_SMLS\Appl\Source\Main\Src\LK\System\SYS_CpuInfo_PBcfg.c" u="1"/>
        <s v="C:\Projekte\Audi\MLBevo\P06311_2T_SMLS\Appl\Source\Main\Src\LK\System\FBL_BackupRam.c" u="1"/>
        <s v="C:\Projekte\Audi\MLBevo\P06311_2T_SMLS\Appl\Source\Main\Lib\LHZ_Common\Source\FSM\FSM.h" u="1"/>
        <s v="C:\Projekte\Audi\MLBevo\P06311_2T_SMLS\Appl\Source\Main\Src\LK\System\Checks\SYS_SystemTests_Types.h" u="1"/>
        <s v="C:\Projekte\Audi\MLBevo\P06311_2T_SMLS\Appl\Source\Main\Src\Asr\Dcm\i2s_Det.h" u="1"/>
        <s v="C:\Projekte\Audi\MLBevo\P06311_2T_SMLS\Appl\Source\Main\Src\Asr\Dcm\uds_cbk.h" u="1"/>
        <s v="C:\Projekte\Audi\MLBevo\P06311_2T_SMLS\Appl\Source\Main\FblCommon\fbl_shared.h" u="1"/>
        <s v="C:\Projekte\Audi\MLBevo\P06311_2T_SMLS\Appl\Source\Main\Src\Asr\Mcu\Mcu_Ram.c" u="1"/>
        <s v="C:\Projekte\Audi\MLBevo\P06311_2T_SMLS\Appl\Source\Main\Src\Asr\Generated\FrIf_Cfg.h" u="1"/>
        <s v="C:\Projekte\Audi\MLBevo\P06311_2T_SMLS\Appl\Source\Main\Src\Asr\FrIf\FrIf_Lcfg.h" u="1"/>
        <s v="C:\Projekte\Audi\MLBevo\P06311_2T_SMLS\Appl\Source\Main\Src\Asr\Generated\SchM_Icu.h" u="1"/>
        <s v="C:\Projekte\Audi\MLBevo\P06311_2T_SMLS\Appl\Source\Main\Src\Asr\FrIf\FrIf_Time.c" u="1"/>
        <s v="C:\Projekte\Audi\MLBevo\P06311_2T_SMLS\Appl\Source\Main\Src\LK\Diagnose\Kostia\KTA_WritePage.c" u="1"/>
        <s v="C:\Projekte\Audi\MLBevo\P06311_2T_SMLS\Appl\Source\Main\Src\Asr\Fee\Fee_InternalFct.c" u="1"/>
        <s v="C:\Projekte\Audi\MLBevo\P06311_2T_SMLS\Appl\Source\Main\Src\Asr\Generated\src\Spi_Lcfg.c" u="1"/>
        <s v="\SWC\ApplicationSWC\LK\ALSM\ALSM_SDD\ALSM_Main.c" u="1"/>
        <s v="C:\Projekte\Audi\MLBevo\P06311_2T_SMLS\Appl\Source\Main\Src\Asr\Fr\Fr_Ext.h" u="1"/>
        <s v="C:\Projekte\Audi\MLBevo\P06311_2T_SMLS\Appl\Source\Main\Src\Asr\Os\osektask.c" u="1"/>
        <s v="C:\Projekte\Audi\MLBevo\P06311_2T_SMLS\Appl\Source\Main\Src\Asr\Generated\SchM_Xcp.h" u="1"/>
        <s v="C:\Projekte\Audi\MLBevo\P06311_2T_SMLS\Appl\Source\Main\Src\Asr\Nm\Nm_Cbk.h" u="1"/>
        <s v="C:\Projekte\Audi\MLBevo\P06311_2T_SMLS\Appl\Source\Main\Src\Asr\Pwm\Pwm.h" u="1"/>
        <s v="C:\Projekte\Audi\MLBevo\P06311_2T_SMLS\Appl\Source\Main\Src\LK\Kommunikation\COM_ClampManager.c" u="1"/>
        <s v="C:\Projekte\Audi\MLBevo\P06311_2T_SMLS\Appl\Source\Main\Src\Asr\PduR\PduR.c" u="1"/>
        <s v="C:\Projekte\Audi\MLBevo\P06311_2T_SMLS\Appl\Source\Main\Src\Asr\NvM\NvM_Act.h" u="1"/>
        <s v="C:\Projekte\Audi\MLBevo\P06311_2T_SMLS\Appl\Source\Main\Src\Asr\PduR\PduR.h" u="1"/>
        <s v="C:\Projekte\Audi\MLBevo\P06311_2T_SMLS\Appl\Source\Main\Src\LK\System\Protection\SYS_SystemProtection.h" u="1"/>
        <s v="C:\Projekte\Audi\MLBevo\P06311_2T_SMLS\Appl\Source\Main\Src\LK\Diagnose\Dem\DEM_Wrapper.c" u="1"/>
        <s v="C:\Projekte\Audi\MLBevo\P06311_2T_SMLS\Appl\Source\Main\Src\LK\Diagnose\IFM\IFM_Wrapper.c" u="1"/>
        <s v="C:\Projekte\Audi\MLBevo\P06311_2T_SMLS\Appl\Source\Main\Src\Asr\NvM\NvM_JobProc.h" u="1"/>
        <s v="C:\Projekte\Audi\MLBevo\P06311_2T_SMLS\Appl\Source\Main\Src\Asr\Generated\Tresos\Base\TSMem.c" u="1"/>
        <s v="C:\Projekte\Audi\MLBevo\P06311_2T_SMLS\Appl\Source\Main\Src\Asr\Generated\inc\Mcu_Reg.h" u="1"/>
        <s v="\BSW\CD\LK\KostiaV23\Kostia_FR_Interface.h" u="1"/>
        <s v="C:\Projekte\Audi\MLBevo\P06311_2T_SMLS\Appl\Source\Main\Src\Asr\Generated\ComM_PBcfg.c" u="1"/>
        <s v="C:\Projekte\Audi\MLBevo\P06311_2T_SMLS\Appl\Source\Main\Src\Asr\Generated\EcuM_PBcfg.c" u="1"/>
        <s v="C:\Projekte\Audi\MLBevo\P06311_2T_SMLS\Appl\Source\Main\Src\Asr\Generated\FrNm_PBcfg.c" u="1"/>
        <s v="C:\Projekte\Audi\MLBevo\P06311_2T_SMLS\Appl\Source\Main\Src\Asr\Generated\FrSM_PBcfg.c" u="1"/>
        <s v="C:\Projekte\Audi\MLBevo\P06311_2T_SMLS\Appl\Source\Main\Src\Asr\Generated\PduR_FrTp.h" u="1"/>
        <s v="\BSW\CD\LK\LkSysHdlr\LkSysHdlr_SDD\LkSysHdlr_Main.c" u="1"/>
        <s v="C:\Projekte\Audi\MLBevo\P06311_2T_SMLS\Appl\Source\Main\Src\Asr\Os\emptymac.h" u="1"/>
        <s v="C:\Projekte\Audi\MLBevo\P06311_2T_SMLS\Appl\Source\Main\Src\Asr\Gpt\Gpt.c" u="1"/>
        <s v="\BSW\CD\LK\SASMagCoreSW\Src\SASMagCoreSW_SDD\SAS_Mag_SensorMLX90363.c" u="1"/>
        <s v="\Stubs\Appl.c" u="1"/>
        <s v="C:\Projekte\Audi\MLBevo\P06311_2T_SMLS\Appl\Source\Main\Src\Asr\FrTp\FrTp_Cbk.h" u="1"/>
        <s v="C:\Projekte\Audi\MLBevo\P06311_2T_SMLS\Appl\Source\Main\Src\Asr\Generated\SchM_Com.h" u="1"/>
        <s v="C:\Projekte\Audi\MLBevo\P06311_2T_SMLS\Appl\Source\Main\Src\Asr\Generated\src\Gpt_PBcfg.c" u="1"/>
        <s v="C:\Projekte\Audi\MLBevo\P06311_2T_SMLS\Appl\Source\Main\Src\LK\Diagnose\Dem\DEM_EnvironmentData.c" u="1"/>
        <s v="C:\Projekte\Audi\MLBevo\P06311_2T_SMLS\Appl\Source\Main\Src\Asr\Generated\inc\Icu_Cfg.h" u="1"/>
        <s v="\BSW\CD\LK\LkSysHdlr\LkSysHdlr_SDD\LKSysHdlr_Addresses.c" u="1"/>
        <s v="C:\Projekte\Audi\MLBevo\P06311_2T_SMLS\Appl\Source\Main\Src\Asr\Gpt\Gpt_Ram.c" u="1"/>
        <s v="C:\Projekte\Audi\MLBevo\P06311_2T_SMLS\Appl\Source\Main\Src\Asr\Fr\Fr_ERay.h" u="1"/>
        <s v="C:\Projekte\Audi\MLBevo\P06311_2T_SMLS\Appl\Source\Main\Src\Asr\Generated\SchM_Fee.h" u="1"/>
        <s v="C:\Projekte\Audi\MLBevo\P06311_2T_SMLS\Appl\Source\Main\Src\Asr\FrXcp\FrXcp.c" u="1"/>
        <s v=".\..\..\..\Source\Main\Src\Asr\VStdLib\vstdlib.c" u="1"/>
        <s v="C:\Projekte\Audi\MLBevo\P06311_2T_SMLS\Appl\Source\Main\Src\Asr\Fr\Fr_Irq.c" u="1"/>
        <s v="C:\Projekte\Audi\MLBevo\P06311_2T_SMLS\Appl\Source\Main\Src\Asr\Dem\Dem.h" u="1"/>
        <s v="C:\Projekte\Audi\MLBevo\P06311_2T_SMLS\Appl\Source\Main\Src\LK\Diagnose\IFM\IFM_App_Config.c" u="1"/>
        <s v="C:\Projekte\Audi\MLBevo\P06311_2T_SMLS\Appl\Source\Main\Src\Asr\Dio\Dio.c" u="1"/>
        <s v="C:\Projekte\Audi\MLBevo\P06311_2T_SMLS\Appl\Source\Main\Src\Asr\Generated\src\Icu_PBcfg.c" u="1"/>
        <s v="C:\Projekte\Audi\MLBevo\P06311_2T_SMLS\Appl\Source\Main\Src\Asr\Generated\src\Mcu_PBcfg.c" u="1"/>
        <s v="C:\Projekte\Audi\MLBevo\P06311_2T_SMLS\Appl\Source\Main\Src\LK\Diagnose\Dcm\Dcm_SeedandKey.c" u="1"/>
        <s v="C:\Projekte\Audi\MLBevo\P06311_2T_SMLS\Appl\Source\Main\Src\Asr\FrTp\FrTp_Priv.h" u="1"/>
        <s v="C:\Projekte\Audi\MLBevo\P06311_2T_SMLS\Appl\Source\Main\Src\LK\System\SYS_SupplyVoltageManager_PBcfg.c" u="1"/>
        <s v="C:\Projekte\Audi\MLBevo\P06311_2T_SMLS\Appl\Source\Main\Src\Asr\Os\osekregs.h" u="1"/>
        <s v="C:\Projekte\Audi\MLBevo\P06311_2T_SMLS\Appl\Source\Main\Src\Asr\Xcp\XcpGenMeas.h" u="1"/>
        <s v="C:\Projekte\Audi\MLBevo\P06311_2T_SMLS\Appl\Source\Main\Src\Asr\Generated\PduR_IpduM.h" u="1"/>
        <s v="C:\Projekte\Audi\MLBevo\P06311_2T_SMLS\Appl\Source\Main\Src\Asr\Generated\PduR_FrNm.h" u="1"/>
        <s v="C:\Projekte\Audi\MLBevo\P06311_2T_SMLS\Appl\Source\Main\Lib\SASMagCoreSW\Src\SAS_Mag_SensorMLX90363.c" u="1"/>
        <s v="C:\Projekte\Audi\MLBevo\P06311_2T_SMLS\Appl\Source\Main\Src\LK\Kommunikation\COM_EndToEndProtect.c" u="1"/>
        <s v="C:\Projekte\Audi\MLBevo\P06311_2T_SMLS\Appl\Source\Main\Src\Asr\Generated\NvM_PrivateCfg.h" u="1"/>
        <s v="C:\Projekte\Audi\MLBevo\P06311_2T_SMLS\Appl\Source\Main\Src\Asr\EcuM\EcuM.c" u="1"/>
        <s v="C:\Projekte\Audi\MLBevo\P06311_2T_SMLS\Appl\Source\Main\Src\Asr\EcuM\EcuM.h" u="1"/>
        <s v="C:\Projekte\Audi\MLBevo\P06311_2T_SMLS\Appl\Source\Main\Src\Asr\Dem\Dem_Int.h" u="1"/>
        <s v="C:\Projekte\Audi\MLBevo\P06311_2T_SMLS\Appl\Source\Main\Src\Asr\Generated\EcuM_Generated_Types.h" u="1"/>
        <s v="C:\Projekte\Audi\MLBevo\P06311_2T_SMLS\Appl\Source\Main\Src\Asr\Generated\PduR_Lcfg.h" u="1"/>
        <s v="C:\Projekte\Audi\MLBevo\P06311_2T_SMLS\Appl\Source\Main\Src\Asr\_Common\Platform_Types.h" u="1"/>
        <s v="C:\Projekte\Audi\MLBevo\P06311_2T_SMLS\Appl\Source\Main\Src\Asr\_Common\Compiler.h" u="1"/>
        <s v="\SWC\SensorSWC\LK\SAS\SAS_SDD\SAS_SysIf.c" u="1"/>
        <s v="C:\Projekte\Audi\MLBevo\P06311_2T_SMLS\Appl\Source\Main\Src\Asr\Adc\Adc_Ram.c" u="1"/>
        <s v="C:\Projekte\Audi\MLBevo\P06311_2T_SMLS\Appl\Source\Main\Src\Asr\Generated\Xcp_Lcfg.c" u="1"/>
        <s v="C:\Projekte\Audi\MLBevo\P06311_2T_SMLS\Appl\Source\Main\Src\LK\System\Tools\SYS_Checksums.c" u="1"/>
        <s v="C:\Projekte\Audi\MLBevo\P06311_2T_SMLS\Appl\Source\Main\Src\Asr\FrNm\FrNm_FrSM.h" u="1"/>
        <s v="C:\Projekte\Audi\MLBevo\P06311_2T_SMLS\Appl\Source\Main\Src\Asr\FrIf\FrIf_RelTimer.c" u="1"/>
        <s v="C:\Projekte\Audi\MLBevo\P06311_2T_SMLS\Appl\Source\Main\Src\Asr\Generated\SchM_Mcu.h" u="1"/>
        <s v="C:\Projekte\Audi\MLBevo\P06311_2T_SMLS\Appl\Source\Main\Src\LK\ALSM\Generic\ShadowRAMHandling\ALSM_Shadow_RAM_Cfg.h" u="1"/>
        <s v="\BSW\CD\LK\IFM\cbk\IFM_App_Callbacks.c" u="1"/>
        <s v="\BSW\CD\LK\IFM\IFM_SDD\IFM_App_Main.c" u="1"/>
        <s v="\BSW\CD\LK\IFM\IFM_SDD\IFM_App_Internal.c" u="1"/>
        <s v="C:\Projekte\Audi\MLBevo\P06311_2T_SMLS\Appl\Source\Main\Src\LK\Diagnose\Kostia\KTA_ExecuteFunction.c" u="1"/>
        <s v="C:\Projekte\Audi\MLBevo\P06311_2T_SMLS\Appl\Source\Main\Src\Asr\Spi\Spi.h" u="1"/>
        <s v="C:\Projekte\Audi\MLBevo\P06311_2T_SMLS\Appl\Source\Main\Src\LK\System\Protection\SYS_ProtectionProvider_InstructionMpu.c" u="1"/>
        <s v="C:\Projekte\Audi\MLBevo\P06311_2T_SMLS\Appl\Source\Main\Src\Asr\Port\Port_Ram.c" u="1"/>
        <s v="C:\Projekte\Audi\MLBevo\P06311_2T_SMLS\Appl\Source\Main\Src\LK\System\Tools\SYS_App_Tools.h" u="1"/>
        <s v="C:\Projekte\Audi\MLBevo\P06311_2T_SMLS\Appl\Source\Main\Src\Asr\Xcp\XcpProf.c" u="1"/>
        <s v="C:\Projekte\Audi\MLBevo\P06311_2T_SMLS\Appl\Source\Main\Src\Asr\Generated\FrNm_Lcfg.c" u="1"/>
        <s v="C:\Projekte\Audi\MLBevo\P06311_2T_SMLS\Appl\Source\Main\Src\LK\System\Tools\SYS_Checksums.h" u="1"/>
        <s v="C:\Projekte\Audi\MLBevo\P06311_2T_SMLS\Appl\Source\Main\Src\LK\Diagnose\Kostia\KTA_ReadPage.c" u="1"/>
        <s v="C:\Projekte\Audi\MLBevo\P06311_2T_SMLS\Appl\Source\Main\Src\Asr\Generated\src\Gpt_Lcfg.c" u="1"/>
        <s v="C:\Projekte\Audi\MLBevo\P06311_2T_SMLS\Appl\Source\Main\Src\LK\System\SYS_Org_Security.c" u="1"/>
        <s v="\Applications\Communication\ChassisGw\ChassisGw_SDD\ChassisGw_App_Main.c" u="1"/>
        <s v="C:\Projekte\Audi\MLBevo\P06311_2T_SMLS\Appl\Source\Main\Src\Asr\Icu\Icu.c" u="1"/>
        <s v="\Applications\Communication\ChassisGw\ChassisGw_SDD\ChassisGw_App_Notification.c" u="1"/>
        <s v="C:\Projekte\Audi\MLBevo\P06311_2T_SMLS\Appl\Source\Main\Src\LK\ALSM\Generic\Illumination\Source\ALSM_Illumination.c" u="1"/>
        <s v="C:\Projekte\Audi\MLBevo\P06311_2T_SMLS\Appl\Source\Main\Src\Asr\_Common\io_macros_v2.h" u="1"/>
        <s v="C:\Projekte\Audi\MLBevo\P06311_2T_SMLS\Appl\Source\Main\Src\Asr\Generated\PduR_PBcfg.h" u="1"/>
        <s v="\Demo\hello.h" u="1"/>
        <s v="C:\Projekte\Audi\MLBevo\P06311_2T_SMLS\Appl\Source\Main\Src\Asr\Generated\FrXcp_Lcfg.c" u="1"/>
        <s v="C:\Projekte\Audi\MLBevo\P06311_2T_SMLS\Appl\Source\Main\Src\Asr\_Common\Compiler_Cfg.h" u="1"/>
        <s v="C:\Projekte\Audi\MLBevo\P06311_2T_SMLS\Appl\Source\Main\Src\Asr\BswM\BswM_FrSM.h" u="1"/>
        <s v="C:\Projekte\Audi\MLBevo\P06311_2T_SMLS\Appl\Source\Main\Src\LK\System\Protection\SYS_SystemProtection_Cfg.h" u="1"/>
        <s v="C:\Projekte\Audi\MLBevo\P06311_2T_SMLS\Appl\Source\Main\Src\Asr\Port\Port.c" u="1"/>
        <s v="C:\Projekte\Audi\MLBevo\P06311_2T_SMLS\Appl\Source\Main\Src\LK\System\Basis\TessyHelper.h" u="1"/>
        <s v="C:\Projekte\Audi\MLBevo\P06311_2T_SMLS\Appl\Source\Main\Src\Asr\Port\Port.h" u="1"/>
        <s v="C:\Projekte\Audi\MLBevo\P06311_2T_SMLS\Appl\Source\Main\Src\Asr\Mcu\Mcu.h" u="1"/>
        <s v="C:\Projekte\Audi\MLBevo\P06311_2T_SMLS\Appl\Source\Main\Src\Asr\Generated\SchM_FrTp.h" u="1"/>
        <s v="C:\Projekte\Audi\MLBevo\P06311_2T_SMLS\Appl\Source\Main\Src\Asr\Pwm\Pwm_Irq.h" u="1"/>
        <s v="C:\Projekte\Audi\MLBevo\P06311_2T_SMLS\Appl\Source\Main\Src\Asr\FrTp\FrTp_Types.h" u="1"/>
        <s v="C:\Projekte\Audi\MLBevo\P06311_2T_SMLS\Appl\Source\Main\Lib\IFM\IFM_App_Internal.c" u="1"/>
        <s v="C:\Projekte\Audi\MLBevo\P06311_2T_SMLS\Appl\Source\Main\Src\LK\System\SYS_CpuInfo_Types.h" u="1"/>
        <s v="C:\Projekte\Audi\MLBevo\P06311_2T_SMLS\Appl\Source\Main\Src\LK\System\SYS_CpuInfo.h" u="1"/>
        <s v="C:\Projekte\Audi\MLBevo\P06311_2T_SMLS\Appl\Source\Main\Src\LK\System\Tools\SYS_Timestamp.c" u="1"/>
        <s v="C:\Projekte\Audi\MLBevo\P06311_2T_SMLS\Appl\Source\Main\Src\Asr\ComM\ComM_Nm.h" u="1"/>
        <s v="C:\Projekte\Audi\MLBevo\P06311_2T_SMLS\Appl\Source\Main\Lib\LHZ_Common\Config\LHZ_Common_LCfg.c" u="1"/>
        <s v="C:\Projekte\Audi\MLBevo\P06311_2T_SMLS\Appl\Source\Main\Src\LK\Kommunikation\COM_SignalHandler.c" u="1"/>
        <s v="\BSW\CD\LK\LkSysHdlr\LkSysHdlr_SDD\LkSysHdlr_EcuMCbk.c" u="1"/>
        <s v="C:\Projekte\Audi\MLBevo\P06311_2T_SMLS\Appl\Source\Main\Lib\IFM\IFM_App_Main.c" u="1"/>
        <s v="C:\Projekte\Audi\MLBevo\P06311_2T_SMLS\Appl\Source\Main\Src\Asr\Dem\deh.h" u="1"/>
        <s v="\SWC\SensorSWC\LK\SAS\SAS_SDD\SAS_Testmode.c" u="1"/>
        <s v="\SWC\ApplicationSWC\LK\VoltageMonitor\Integration\VoltMon_Integration.h" u="1"/>
        <s v="C:\Projekte\Audi\MLBevo\P06311_2T_SMLS\Appl\Source\Main\Src\LK\System\Protection\SYS_SystemProtectionFaultHandler.c" u="1"/>
        <s v="C:\Projekte\Audi\MLBevo\P06311_2T_SMLS\Appl\Source\Main\Src\Asr\FrNm\FrNm_Cbk.h" u="1"/>
        <s v="\BSW\IoHwAb\MagSensDrvSW_MLX90363\cfg\MagSensDrvSW_LCfg.c" u="1"/>
        <s v="C:\Projekte\Audi\MLBevo\P06311_2T_SMLS\Appl\Source\Main\Src\Asr\FrIf\FrIf_Trcv.c" u="1"/>
        <s v="C:\Projekte\Audi\MLBevo\P06311_2T_SMLS\Appl\Source\Main\Src\Asr\Generated\MemIf_Cfg.c" u="1"/>
        <s v="C:\Projekte\Audi\MLBevo\P06311_2T_SMLS\Appl\Source\Main\Src\Asr\IpduM\IpduM.h" u="1"/>
        <s v="C:\Projekte\Audi\MLBevo\P06311_2T_SMLS\Appl\Source\Main\Src\LK\System\Basis\PolyspaceHelper.h" u="1"/>
        <s v="C:\Projekte\Audi\MLBevo\P06311_2T_SMLS\Appl\Source\Main\Src\Asr\Generated\FrNm_Cfg.h" u="1"/>
        <s v="C:\Projekte\Audi\MLBevo\P06311_2T_SMLS\Appl\Source\Main\Src\Asr\Generated\SchM_FrNm.h" u="1"/>
        <s v="C:\Projekte\Audi\MLBevo\P06311_2T_SMLS\Appl\Source\Main\Src\LK\ALSM\Generic\SwitchProcessing\ALSM_Org_Hardware_Common.c" u="1"/>
        <s v="C:\Projekte\Audi\MLBevo\P06311_2T_SMLS\Appl\Source\Main\Src\Asr\Generated\Nm_Cfg.h" u="1"/>
        <s v="\BSW\IoHwAb\MagSensDrvSW_MLX90363\Src\MagSensDrvSW_MLX90363_SDD\MagSensDrv_Error.c" u="1"/>
        <s v="C:\Projekte\Audi\MLBevo\P06311_2T_SMLS\Appl\Source\Main\Lib\SASMagCoreSW\Src\SAS_Mag_SensorControl.c" u="1"/>
        <s v="C:\Projekte\Audi\MLBevo\P06311_2T_SMLS\Appl\Source\Main\Src\LK\Diagnose\Version.c" u="1"/>
        <s v="C:\Projekte\Audi\MLBevo\P06311_2T_SMLS\Appl\Source\Main\Src\Asr\Generated\PduR_PBcfg.c" u="1"/>
        <s v="C:\Projekte\Audi\MLBevo\P06311_2T_SMLS\Appl\Source\Main\Src\Asr\NvM\NvM.c" u="1"/>
        <s v="C:\Projekte\Audi\MLBevo\P06311_2T_SMLS\Appl\Source\Main\Src\Asr\Generated\Fr_PBcfg.c" u="1"/>
        <s v="\SWC\SensorSWC\LK\SBWP\cfg\SBWP_Cfg.h" u="1"/>
        <s v="C:\Projekte\Audi\MLBevo\P06311_2T_SMLS\Appl\Source\Main\Src\Asr\_Common\v_def.h" u="1"/>
        <s v="C:\Projekte\Audi\MLBevo\P06311_2T_SMLS\Appl\Source\Main\Src\LK\System\SYS_CpuInfo_PBcfg.h" u="1"/>
        <s v="C:\Projekte\Audi\MLBevo\P06311_2T_SMLS\Appl\Source\Main\Src\Asr\Generated\src\Pwm_Lcfg.c" u="1"/>
        <s v="C:\Projekte\Audi\MLBevo\P06311_2T_SMLS\Appl\Source\Main\Src\Asr\Spi\Spi_Irq.h" u="1"/>
        <s v="C:\Projekte\Audi\MLBevo\P06311_2T_SMLS\Appl\Source\Main\Lib\SASMagCoreSW\Src\SAS_Mag_Turn.c" u="1"/>
        <s v="C:\Projekte\Audi\MLBevo\P06311_2T_SMLS\Appl\Source\Main\Src\LK\System\Protection\SYS_MpuUtils.c" u="1"/>
        <s v="C:\Projekte\Audi\MLBevo\P06311_2T_SMLS\Appl\Source\Main\Src\Asr\Icu\Icu_Irq.c" u="1"/>
        <s v=".\..\..\..\Source\Main\Src\Asr\Dem\Dem_Int.c" u="1"/>
        <s v="\SWC\ApplicationSWC\LK\DiagMgr\DiagMgr_SDD\DiagMgr_Diag_App.c" u="1"/>
        <s v="C:\Projekte\Audi\MLBevo\P06311_2T_SMLS\Appl\Source\Main\Src\Asr\Generated\inc\Spi_Cfg.h" u="1"/>
        <s v="C:\Projekte\Audi\MLBevo\P06311_2T_SMLS\Appl\Source\Main\Src\LK\System\EcuManager\EcuM_Callouts.c" u="1"/>
        <s v="C:\Projekte\Audi\MLBevo\P06311_2T_SMLS\Appl\Source\Main\Src\Asr\Crc\Crc.c" u="1"/>
        <s v="C:\Projekte\Audi\MLBevo\P06311_2T_SMLS\Appl\Source\Main\Src\Asr\Os\osektime.c" u="1"/>
        <s v="C:\Projekte\Audi\MLBevo\P06311_2T_SMLS\Appl\Source\Main\Lib\IFM\IFM_Defines.h" u="1"/>
        <s v="C:\Projekte\Audi\MLBevo\P06311_2T_SMLS\Appl\Source\Main\Src\LK\ALSM\Generic\ShadowRAMHandling\ALSM_Shadow_RAM_LCfg.c" u="1"/>
        <s v="C:\Projekte\Audi\MLBevo\P06311_2T_SMLS\Appl\Source\Main\Src\Asr\E2E\e2e_crc8_2f_runtime.c" u="1"/>
        <s v="C:\Projekte\Audi\MLBevo\P06311_2T_SMLS\Appl\Source\Main\Src\Asr\BswM\BswM_Dcm.h" u="1"/>
        <s v="C:\Projekte\Audi\MLBevo\P06311_2T_SMLS\Appl\Source\Main\Lib\SASMagCoreSW\Src\SAS_Mag_Diagnostic.c" u="1"/>
        <s v="C:\Projekte\Audi\MLBevo\P06311_2T_SMLS\Appl\Source\Main\Src\Asr\Gpt\Gpt.h" u="1"/>
        <s v="C:\Projekte\Audi\MLBevo\P06311_2T_SMLS\Appl\Source\Main\Src\LK\ALSM\Generic\SwitchProcessing\ALSM_App_Common.c" u="1"/>
        <s v="\BSW\IoHwAb\MagSensDrvSW_MLX90363\Src\MagSensDrvSW_MLX90363_SDD\MagSensDrv_MsgValidator.c" u="1"/>
        <s v="\BSW\IoHwAb\IOHWAB\Source\Generated\IOHWAB_AI_Gen.c" u="1"/>
        <s v="C:\Projekte\Audi\MLBevo\P06311_2T_SMLS\Appl\Source\Main\Src\LK\System\Checks\SYS_StackTest.c" u="1"/>
        <s v="C:\Projekte\Audi\MLBevo\P06311_2T_SMLS\Appl\Source\Main\Src\Asr\FrTrcv_30_Tja1080\FrTrcv_30_Tja1080.h" u="1"/>
        <s v="C:\Projekte\Audi\MLBevo\P06311_2T_SMLS\Appl\Source\Main\Src\Asr\Os\vrm.h" u="1"/>
        <s v="C:\Projekte\Audi\MLBevo\P06311_2T_SMLS\Appl\Source\Main\Lib\SASMagCoreSW\Src\SAS_Mag_AqControl.c" u="1"/>
        <s v="C:\Projekte\Audi\MLBevo\P06311_2T_SMLS\Appl\Source\Main\Src\Asr\ComM\ComM_BusSM.h" u="1"/>
        <s v="C:\Projekte\Audi\MLBevo\P06311_2T_SMLS\Appl\Source\Main\Src\LK\Diagnose\IFM\IFM_App_Config.h" u="1"/>
        <s v=".\..\..\..\Source\Main\Src\Asr\Mcu\Mcu.c" u="1"/>
        <s v="C:\Projekte\Audi\MLBevo\P06311_2T_SMLS\Appl\Source\Main\Src\Asr\Dio\Dio.h" u="1"/>
        <s v="C:\Projekte\Audi\MLBevo\P06311_2T_SMLS\Appl\Source\Main\Src\Asr\Dcm\Dcm_Version.h" u="1"/>
        <s v="C:\Projekte\Audi\MLBevo\P06311_2T_SMLS\Appl\Source\Main\Src\Asr\Dem\Dem_Version.h" u="1"/>
        <s v="C:\Projekte\Audi\MLBevo\P06311_2T_SMLS\Appl\Source\Main\Src\LK\Diagnose\Version.h" u="1"/>
        <s v="C:\Projekte\Audi\MLBevo\P06311_2T_SMLS\Appl\Source\Main\Src\LK\System\Checks\SYS_CpuTest_PBcfg.c" u="1"/>
        <s v="C:\Projekte\Audi\MLBevo\P06311_2T_SMLS\Appl\Source\Main\Src\Asr\Fee\EEL_BasicFct.c" u="1"/>
        <s v="C:\Projekte\Audi\MLBevo\P06311_2T_SMLS\Appl\Source\Main\Src\LK\ALSM\ALSM_App_Main.c" u="1"/>
        <s v="\SWC\ApplicationSWC\LK\DiagMgr\DiagMgr_SDD\DiagMgr_Dcm_Identification.c" u="1"/>
        <s v="C:\Projekte\Audi\MLBevo\P06311_2T_SMLS\Appl\Source\Main\Src\Asr\Generated\Tresos\Dcm\Dcm_Int_Cfg.h" u="1"/>
        <s v="C:\Projekte\Audi\MLBevo\P06311_2T_SMLS\Appl\Source\Main\Src\Asr\Generated\Tresos\Dem\Dem_Int_Cfg.h" u="1"/>
        <s v=".\..\..\..\Source\Main\Lib\IFM\IFM_App_Internal.c" u="1"/>
        <s v="C:\Projekte\Audi\MLBevo\P06311_2T_SMLS\Appl\Source\Main\Src\Asr\Generated\Com_Cbk.h" u="1"/>
        <s v="C:\Projekte\Audi\MLBevo\P06311_2T_SMLS\Appl\Source\Main\Src\Asr\BswM\BswM.c" u="1"/>
        <s v="C:\Projekte\Audi\MLBevo\P06311_2T_SMLS\Appl\Source\Main\Src\Asr\ComM\ComM_Dcm.h" u="1"/>
        <s v="C:\Projekte\Audi\MLBevo\P06311_2T_SMLS\Appl\Source\Main\Src\Asr\BswM\BswM.h" u="1"/>
        <s v="C:\Projekte\Audi\MLBevo\P06311_2T_SMLS\Appl\Source\Main\Src\Asr\NvM\NvM_Crc.h" u="1"/>
        <s v="C:\Projekte\Audi\MLBevo\P06311_2T_SMLS\Appl\Source\Main\Src\Asr\Fr\Fr_Priv.h" u="1"/>
        <s v="C:\Projekte\Audi\MLBevo\P06311_2T_SMLS\Appl\Source\Main\Lib\SASMagCoreSW\Src\SAS_Mag_CoreControl.c" u="1"/>
        <s v="C:\Projekte\Audi\MLBevo\P06311_2T_SMLS\Appl\Source\Main\Src\Asr\FrTrcv_30_Tja1080\FrTrcvPhy_30_Tja1080.c" u="1"/>
        <s v="\BSW\IoHwAb\MagSensDrvSW_MLX90363\Src\MagSensDrvSW_MLX90363_SDD\MagSensDrv_Diagnostic.c" u="1"/>
        <s v="C:\Projekte\Audi\MLBevo\P06311_2T_SMLS\Appl\Source\Main\Src\Asr\Generated\inc\Port_Cfg.h" u="1"/>
        <s v="C:\Projekte\Audi\MLBevo\P06311_2T_SMLS\Appl\Source\Main\Src\Asr\FrIf\FrIf_ExtSync.c" u="1"/>
        <s v="C:\Projekte\Audi\MLBevo\P06311_2T_SMLS\Appl\Source\Main\Src\Asr\Spi\Spi_Scheduler.c" u="1"/>
        <s v="C:\Projekte\Audi\MLBevo\P06311_2T_SMLS\Appl\Source\Main\Src\Asr\Generated\SchM_Det.h" u="1"/>
        <s v="C:\Projekte\Audi\MLBevo\P06311_2T_SMLS\Appl\Source\Main\Src\Asr\E2E\E2E_P02.h" u="1"/>
        <s v="C:\Projekte\Audi\MLBevo\P06311_2T_SMLS\Appl\Source\Main\Src\Asr\E2E\E2E_PXORCRC8.c" u="1"/>
        <s v="C:\Projekte\Audi\MLBevo\P06311_2T_SMLS\Appl\Source\Main\Src\Asr\Generated\Rte_Cbk.h" u="1"/>
        <s v="C:\Projekte\Audi\MLBevo\P06311_2T_SMLS\Appl\Source\Main\Src\Asr\Dcm\sds.c" u="1"/>
        <s v="C:\Projekte\Audi\MLBevo\P06311_2T_SMLS\Appl\Source\Main\Src\Asr\Spi\Spi_Scheduler.h" u="1"/>
        <s v="C:\Projekte\Audi\MLBevo\P06311_2T_SMLS\Appl\Source\Main\Src\Asr\Generated\Tresos\Dcm\Dcm_Cfg.c" u="1"/>
        <s v="C:\Projekte\Audi\MLBevo\P06311_2T_SMLS\Appl\Source\Main\Src\Asr\Generated\Tresos\Dcm\Dcm_Cfg.h" u="1"/>
        <s v="C:\Projekte\Audi\MLBevo\P06311_2T_SMLS\Appl\Source\Main\Src\Asr\Os\osekcom.h" u="1"/>
        <s v="C:\Projekte\Audi\MLBevo\P06311_2T_SMLS\Appl\Source\Main\Src\Asr\Generated\FrTrcv_30_Tja1080_Cfg.c" u="1"/>
        <s v="C:\Projekte\Audi\MLBevo\P06311_2T_SMLS\Appl\Source\Main\Src\Asr\NvM\NvM_Qry.c" u="1"/>
        <s v="\BSW\CD\LK\LkSysHdlr\LkSysHdlr_SDD\LkSysHdlr_EcuM.c" u="1"/>
        <s v="\SWC\ApplicationSWC\LK\VoltageMonitor\Core\VoltMon.c" u="1"/>
        <s v="C:\Projekte\Audi\MLBevo\P06311_2T_SMLS\Appl\Source\Main\Src\Asr\Generated\Tresos\Dem\Dem_Cfg.c" u="1"/>
        <s v="C:\Projekte\Audi\MLBevo\P06311_2T_SMLS\Appl\Source\Main\Src\Asr\Generated\Crc_Cfg.h" u="1"/>
        <s v="C:\Projekte\Audi\MLBevo\P06311_2T_SMLS\Appl\Source\Main\Src\LK\Diagnose\Dcm\Dcm_Callbacks.c" u="1"/>
        <s v="C:\Projekte\Audi\MLBevo\P06311_2T_SMLS\Appl\Source\Main\Src\LK\Diagnose\Dem\Dem_Callbacks.c" u="1"/>
        <s v="C:\Projekte\Audi\MLBevo\P06311_2T_SMLS\Appl\Source\Main\Src\Asr\Generated\Tresos\Dem\Dem_Cfg.h" u="1"/>
        <s v=".\..\..\..\Source\Main\Src\Asr\Generated\Tresos\Dcm\Dcm_Cfg.c" u="1"/>
        <s v="C:\Projekte\Audi\MLBevo\P06311_2T_SMLS\Appl\Source\Main\Src\Asr\Generated\MemIf_Cfg.h" u="1"/>
        <s v="\SWC\ApplicationSWC\LK\VoltageMonitor\Integration\VoltMon_Integration.c" u="1"/>
        <s v="C:\Projekte\Audi\MLBevo\P06311_2T_SMLS\Appl\Source\Main\Src\Asr\NvM\NvM_Cbk.h" u="1"/>
        <s v="C:\Projekte\Audi\MLBevo\P06311_2T_SMLS\Appl\Source\Main\Src\LK\System\SYS_SyncManager.c" u="1"/>
        <s v="C:\Projekte\Audi\MLBevo\P06311_2T_SMLS\Appl\Source\Main\Src\Asr\Spi\Spi_Driver.c" u="1"/>
        <s v="C:\Projekte\Audi\MLBevo\P06311_2T_SMLS\Appl\Source\Main\Src\Asr\E2E\E2E_PXOR.c" u="1"/>
        <s v="C:\Projekte\Audi\MLBevo\P06311_2T_SMLS\Appl\Source\Main\Src\Asr\MemIf\MemIf.c" u="1"/>
        <s v="C:\Projekte\Audi\MLBevo\P06311_2T_SMLS\Appl\Source\Main\Src\Asr\Gpt\Gpt_Irq.h" u="1"/>
        <s v="C:\Projekte\Audi\MLBevo\P06311_2T_SMLS\Appl\Source\Main\Src\Asr\Nm\Nm.h" u="1"/>
        <s v="C:\Projekte\Audi\MLBevo\P06311_2T_SMLS\Appl\Source\Main\Src\Asr\Generated\SchM.c" u="1"/>
        <s v="C:\Projekte\Audi\MLBevo\P06311_2T_SMLS\Appl\Source\Main\Src\Asr\FrIf\FrIf_Cbk.h" u="1"/>
        <s v="C:\Projekte\Audi\MLBevo\P06311_2T_SMLS\Appl\Source\Main\Src\Asr\Os\Os.h" u="1"/>
        <s v="C:\Projekte\Audi\MLBevo\P06311_2T_SMLS\Appl\Source\Main\Src\Asr\Generated\Com_Cfg.h" u="1"/>
        <s v=".\..\..\..\Source\Main\Src\Asr\Dem\Dem.c" u="1"/>
        <s v="C:\Projekte\Audi\MLBevo\P06311_2T_SMLS\Appl\Source\Main\Src\Asr\Generated\Tresos\Dem\Dem_IntErrId.h" u="1"/>
        <s v="C:\Projekte\Audi\MLBevo\P06311_2T_SMLS\Appl\Source\Main\Src\Asr\Fr\Fr_Timer.c" u="1"/>
        <s v="C:\Projekte\Audi\MLBevo\P06311_2T_SMLS\Appl\Source\Main\Src\LK\System\SYS_BackupRamControl.c" u="1"/>
        <s v="C:\Projekte\Audi\MLBevo\P06311_2T_SMLS\Appl\Source\Main\Src\Asr\Generated\SchM_EcuM.h" u="1"/>
        <s v="C:\Projekte\Audi\MLBevo\P06311_2T_SMLS\Appl\Source\Main\Src\Asr\Generated\Xcp_Lcfg.h" u="1"/>
        <s v="C:\Projekte\Audi\MLBevo\P06311_2T_SMLS\Appl\Source\Main\Src\Asr\FrTp\FrTp.c" u="1"/>
        <s v="C:\Projekte\Audi\MLBevo\P06311_2T_SMLS\Appl\Source\Main\Src\Asr\Os\osekrsrc.c" u="1"/>
        <s v="C:\Projekte\Audi\MLBevo\P06311_2T_SMLS\Appl\Source\Main\Src\LK\System\SYS_Ports.c" u="1"/>
        <s v="C:\Projekte\Audi\MLBevo\P06311_2T_SMLS\Appl\Source\Main\Src\Asr\FrTp\FrTp.h" u="1"/>
        <s v="C:\Projekte\Org_Template_Proj\EclipseTemplateProject\Source\Demo\hello.c" u="1"/>
        <s v="C:\Projekte\Audi\MLBevo\P06311_2T_SMLS\Appl\Source\Main\Src\Asr\Icu\Icu.h" u="1"/>
        <s v="C:\Projekte\Audi\MLBevo\P06311_2T_SMLS\Appl\Source\Main\Src\LK\Diagnose\Kostia\KTA_ErrorMem.c" u="1"/>
        <s v="C:\Projekte\Audi\MLBevo\P06311_2T_SMLS\Appl\Source\Main\Src\LK\System\NvRam\NV_Manager.c" u="1"/>
        <s v="C:\Projekte\Audi\MLBevo\P06311_2T_SMLS\Appl\Source\Main\Src\LK\System\SYS_ResetManager.c" u="1"/>
        <s v="C:\Projekte\Audi\MLBevo\P06311_2T_SMLS\Appl\Source\Main\Src\Asr\FrIf\FrIf_Priv.h" u="1"/>
        <s v="C:\Projekte\Audi\MLBevo\P06311_2T_SMLS\Appl\Source\Main\Src\Asr\ComM\ComM_Types.h" u="1"/>
        <s v="C:\Projekte\Audi\MLBevo\P06311_2T_SMLS\Appl\Source\Main\Src\Asr\FrIf\FrIf_Rx.c" u="1"/>
        <s v="C:\Projekte\Audi\MLBevo\P06311_2T_SMLS\Appl\Source\Main\Src\Asr\FrIf\FrIf_Tx.c" u="1"/>
        <s v="C:\Projekte\Audi\MLBevo\P06311_2T_SMLS\Appl\Source\Main\Src\Asr\Generated\inc\Gpt_Cfg.h" u="1"/>
        <s v="\BSW\CD\LK\SASMagCoreSW\Src\SASMagCoreSW_SDD\SAS_Mag_AqControl.c" u="1"/>
        <s v="C:\Projekte\Audi\MLBevo\P06311_2T_SMLS\Appl\Source\Main\Src\Asr\Det\Det.c" u="1"/>
        <s v="C:\Projekte\Audi\MLBevo\P06311_2T_SMLS\Appl\Source\Main\Src\LK\System\Basis\Pragma_Byte_Alignment.h" u="1"/>
        <s v="C:\Projekte\Audi\MLBevo\P06311_2T_SMLS\Appl\Source\Main\Src\Asr\Generated\Tresos\Dem\Dem_IntEvtId.h" u="1"/>
        <s v="C:\Projekte\Audi\MLBevo\P06311_2T_SMLS\Appl\Source\Main\Src\Asr\Adc\Adc_Irq.h" u="1"/>
        <s v="\BSW\CD\LK\SASMagCoreSW\Src\SASMagCoreSW_SDD\SAS_Mag_Global.c" u="1"/>
        <s v="C:\Projekte\Audi\MLBevo\P06311_2T_SMLS\Appl\Source\Main\Src\Asr\Port\Port_PBTypes.h" u="1"/>
        <s v="C:\Projekte\Audi\MLBevo\P06311_2T_SMLS\Appl\Source\Main\Src\Asr\FrTrcv_30_Tja1080\FrTrcv_30_Tja1080_Cbk.h" u="1"/>
        <s v="C:\Projekte\Audi\MLBevo\P06311_2T_SMLS\Appl\Source\Main\Src\Asr\Generated\EcuM_Cbk.h" u="1"/>
        <s v="C:\Projekte\Audi\MLBevo\P06311_2T_SMLS\Appl\Source\Main\Src\Asr\E2E\e2e_crc8_2f_table.c" u="1"/>
        <s v="C:\Projekte\Audi\MLBevo\P06311_2T_SMLS\Appl\Source\Main\Src\Asr\Generated\SchM_Fr.h" u="1"/>
        <s v="C:\Projekte\Audi\MLBevo\P06311_2T_SMLS\Appl\Source\Main\Lib\IFM\IFM_Types.h" u="1"/>
        <s v="\Demo\gen_header\test.h" u="1"/>
        <s v="C:\Projekte\Audi\MLBevo\P06311_2T_SMLS\Appl\Source\Main\Src\Asr\FrTp\FrTp_PBcfg.h" u="1"/>
        <s v="C:\Projekte\Audi\MLBevo\P06311_2T_SMLS\Appl\Source\Main\Lib\IFM\IFM_Bitmatrix.c" u="1"/>
        <s v="C:\Projekte\Audi\MLBevo\P06311_2T_SMLS\Appl\Source\Main\Src\Asr\NvM\NvM_Act.c" u="1"/>
        <s v="C:\Projekte\Audi\MLBevo\P06311_2T_SMLS\Appl\Source\Main\Src\Asr\Spi\Spi_Ram.h" u="1"/>
        <s v="C:\Projekte\Audi\MLBevo\P06311_2T_SMLS\Appl\Source\Main\Src\Asr\Icu\Icu_Ram.c" u="1"/>
        <s v="C:\Projekte\Audi\MLBevo\P06311_2T_SMLS\Appl\Source\Main\Lib\IFM\IFM_Bitmatrix.h" u="1"/>
        <s v="C:\Projekte\Audi\MLBevo\P06311_2T_SMLS\Appl\Source\Main\Lib\SASMagCoreSW\Cfg\Pragma_SAS_Mag_Alignment_Default.p" u="1"/>
        <s v="C:\Projekte\Audi\MLBevo\P06311_2T_SMLS\Appl\Source\Main\Src\Asr\E2E\e2e_xor_cs.c" u="1"/>
        <s v="C:\Projekte\Audi\MLBevo\P06311_2T_SMLS\Appl\Source\Main\Src\LK\System\Checks\SYS_WatchdogTest.c" u="1"/>
        <s v="\SWC\ApplicationSWC\LK\DiagMgr\DiagMgr_SDD\DiagMgr_VIN_App.c" u="1"/>
        <s v=".\..\..\..\Source\Main\Src\Asr\Dcm\Dcm.c" u="1"/>
        <s v="C:\Projekte\Audi\MLBevo\P06311_2T_SMLS\Appl\Source\Main\Src\Asr\Generated\PduR_Cfg.c" u="1"/>
        <s v="C:\Projekte\Audi\MLBevo\P06311_2T_SMLS\Appl\Source\Main\Src\Asr\Os\osekcov.h" u="1"/>
        <s v="C:\Projekte\Audi\MLBevo\P06311_2T_SMLS\Appl\Source\Main\Src\Asr\Dcm\i2s_types.h" u="1"/>
        <s v="\BSW\CD\LK\SyncMgr\SyncMgr_SDD\SyncMgr_SyncManager.c" u="1"/>
        <s v="C:\Projekte\Audi\MLBevo\P06311_2T_SMLS\Appl\Source\Main\Src\Asr\Generated\SchM_Port.h" u="1"/>
        <s v="C:\Projekte\Audi\MLBevo\P06311_2T_SMLS\Appl\Source\Main\Src\LK\ALSM\Generic\ShadowRAMHandling\ALSM_Shadow_RAM.c" u="1"/>
        <s v=".\..\..\..\Source\Main\Src\Asr\Generated\Tresos\Dcm\sds_cfg.c" u="1"/>
        <s v="\Applications\Communication\StwGw\StwGw_SDD\StwGw_App_Notification.c" u="1"/>
        <s v="C:\Projekte\Audi\MLBevo\P06311_2T_SMLS\Appl\Source\Main\Src\Asr\Generated\SchM_NvM.h" u="1"/>
        <s v="\BSW\CD\LK\ResetMgr\ResetMgr_SDD\ResetMgr_Main.c" u="1"/>
        <s v="C:\Projekte\Audi\MLBevo\P06311_2T_SMLS\Appl\Source\Main\Src\Asr\Generated\FrXcp_Cfg.h" u="1"/>
        <s v="C:\Projekte\Audi\MLBevo\P06311_2T_SMLS\Appl\Source\Main\Src\Asr\FrTrcv_30_Tja1080\FrTrcvPhy_30_Tja1080.h" u="1"/>
        <s v=".\..\..\..\Source\Main\Src\Asr\Generated\Tresos\Dcm\uds_cfg.c" u="1"/>
        <s v="\Applications\Communication\ChassisGw\ChassisGw_Types.h" u="1"/>
        <s v="C:\Projekte\Audi\MLBevo\P06311_2T_SMLS\Appl\Source\Main\Src\Asr\Generated\v_cfg.h" u="1"/>
        <s v=".\..\..\..\Source\Main\Src\Asr\Generated\FrXcp_Lcfg.c" u="1"/>
        <s v="C:\Projekte\Audi\MLBevo\P06311_2T_SMLS\Appl\Source\Main\Src\Asr\Generated\NvM_Cfg.c" u="1"/>
        <s v="C:\Projekte\Audi\MLBevo\P06311_2T_SMLS\Appl\Source\Main\Src\Asr\Generated\src\Adc_Lcfg.c" u="1"/>
        <s v="C:\Projekte\Audi\MLBevo\P06311_2T_SMLS\Appl\Source\Main\Src\Asr\Os\osekalrm.c" u="1"/>
        <s v="C:\Projekte\Audi\MLBevo\P06311_2T_SMLS\Appl\Source\Main\Src\Asr\Com\Com.c" u="1"/>
        <s v="C:\Projekte\Audi\MLBevo\P06311_2T_SMLS\Appl\Source\Main\Src\Asr\Generated\v_inc.h" u="1"/>
        <s v="\BSW\CD\LK\SASMagCoreSW\Src\SASMagCoreSW_SDD\SAS_Mag_AbsoluteAngle_coreAlgo.c" u="1"/>
        <s v="C:\Projekte\Audi\MLBevo\P06311_2T_SMLS\Appl\Source\Main\Src\Asr\Generated\NvM_Cfg.h" u="1"/>
        <s v="C:\Projekte\Audi\MLBevo\P06311_2T_SMLS\Appl\Source\Main\Lib\SASMagCoreSW\Src\SAS_Mag_SensorMLX90363.h" u="1"/>
        <s v="C:\Projekte\Audi\MLBevo\P06311_2T_SMLS\Appl\Source\Main\Src\Asr\NvM\NvM.h" u="1"/>
        <s v="C:\Projekte\Audi\MLBevo\P06311_2T_SMLS\Appl\Source\Main\Src\Asr\Adc\Adc_Private.c" u="1"/>
        <s v="\Demo\KostalPrimitiveTypes.h" u="1"/>
        <s v="C:\Projekte\Audi\MLBevo\P06311_2T_SMLS\Appl\Source\Main\Src\Asr\FrXcp\FrXcp_Cbk.h" u="1"/>
        <s v="\BSW\IoHwAb\IOHWAB\Source\Generated\KostiaIO_cfg.c" u="1"/>
        <s v="C:\Projekte\Audi\MLBevo\P06311_2T_SMLS\Appl\Source\Main\Src\Asr\Os\osekext.h" u="1"/>
        <s v="C:\Projekte\Audi\MLBevo\P06311_2T_SMLS\Appl\Source\Main\Src\Asr\Dem\Dem_Int.c" u="1"/>
        <s v="C:\Projekte\Audi\MLBevo\P06311_2T_SMLS\Appl\Source\Main\Src\Asr\Generated\SchM_BswM.h" u="1"/>
        <s v="C:\Projekte\Audi\MLBevo\P06311_2T_SMLS\Appl\Source\Main\Src\Asr\Generated\EcuM_Cfg.h" u="1"/>
        <s v="\BSW\CD\LK\SASMagCoreSW\Src\SASMagCoreSW_SDD\SAS_Mag_AbsoluteAngle_INLalgo.c" u="1"/>
        <s v="C:\Projekte\Audi\MLBevo\P06311_2T_SMLS\Appl\Source\Main\Src\LK\System\SYS_SupplyVoltageManager.c" u="1"/>
        <s v="C:\Projekte\Audi\MLBevo\P06311_2T_SMLS\Appl\Source\Main\Src\Asr\Generated\SchM_FrTrcv_30_Tja1080.h" u="1"/>
        <s v="C:\Projekte\Audi\MLBevo\P06311_2T_SMLS\Appl\Source\Main\Src\Asr\Nm\Nm.c" u="1"/>
        <s v="C:\Projekte\Audi\MLBevo\P06311_2T_SMLS\Appl\Source\Main\Src\Asr\Fee\Fee.c" u="1"/>
        <s v="C:\Projekte\Audi\MLBevo\P06311_2T_SMLS\Appl\Source\Main\Src\Asr\NvM\NvM_Queue.c" u="1"/>
        <s v="C:\Projekte\Audi\MLBevo\P06311_2T_SMLS\Appl\Source\Main\Lib\LHZ_Common\Source\PIC\PIC.c" u="1"/>
        <s v="C:\Projekte\Audi\MLBevo\P06311_2T_SMLS\Appl\Source\Main\Src\Asr\Generated\inc\Pwm_Cfg.h" u="1"/>
        <s v="C:\Projekte\Audi\MLBevo\P06311_2T_SMLS\Appl\Source\Main\Src\Asr\NvM\NvM_Queue.h" u="1"/>
        <s v="C:\Projekte\Audi\MLBevo\P06311_2T_SMLS\Appl\Source\Main\Src\Asr\Generated\SchM.h" u="1"/>
        <s v="C:\Projekte\Audi\MLBevo\P06311_2T_SMLS\Appl\Source\Main\Src\Asr\Dcm\i2s_MemMap.h" u="1"/>
        <s v="\BSW\IoHwAb\MagSensDrvSW_MLX90363\Src\MagSensDrvSW_MLX90363_SDD\MagSensDrv_Main.c" u="1"/>
        <s v="C:\Projekte\Audi\MLBevo\P06311_2T_SMLS\Appl\Source\Main\Src\Asr\Generated\SchM_Types.h" u="1"/>
      </sharedItems>
    </cacheField>
    <cacheField name="Line" numFmtId="0">
      <sharedItems containsString="0" containsBlank="1" containsNumber="1" containsInteger="1" minValue="36" maxValue="4893"/>
    </cacheField>
    <cacheField name="Column" numFmtId="0">
      <sharedItems containsString="0" containsBlank="1" containsNumber="1" containsInteger="1" minValue="0" maxValue="215"/>
    </cacheField>
    <cacheField name="Level" numFmtId="0">
      <sharedItems containsString="0" containsBlank="1" containsNumber="1" containsInteger="1" minValue="2" maxValue="99"/>
    </cacheField>
    <cacheField name="Code" numFmtId="0">
      <sharedItems containsString="0" containsBlank="1" containsNumber="1" containsInteger="1" minValue="40" maxValue="6603" count="399">
        <n v="5120"/>
        <n v="6170"/>
        <n v="1011"/>
        <n v="492"/>
        <n v="3212"/>
        <n v="3440"/>
        <n v="3120"/>
        <n v="3408"/>
        <n v="6130"/>
        <n v="6190"/>
        <n v="1482"/>
        <n v="3200"/>
        <n v="6110"/>
        <n v="1251"/>
        <n v="4120"/>
        <n v="1257"/>
        <n v="310"/>
        <n v="488"/>
        <n v="306"/>
        <n v="1414"/>
        <n v="1475"/>
        <n v="3218"/>
        <n v="6175"/>
        <n v="1255"/>
        <n v="277"/>
        <n v="3673"/>
        <n v="597"/>
        <n v="3116"/>
        <n v="1254"/>
        <n v="1281"/>
        <n v="686"/>
        <n v="693"/>
        <n v="3109"/>
        <n v="3138"/>
        <n v="2462"/>
        <n v="2463"/>
        <n v="2469"/>
        <n v="553"/>
        <n v="6185"/>
        <n v="2004"/>
        <n v="3110"/>
        <n v="3968"/>
        <n v="311"/>
        <n v="312"/>
        <n v="3417"/>
        <n v="882"/>
        <n v="3111"/>
        <m/>
        <n v="1442" u="1"/>
        <n v="5124" u="1"/>
        <n v="843" u="1"/>
        <n v="778" u="1"/>
        <n v="648" u="1"/>
        <n v="779" u="1"/>
        <n v="3771" u="1"/>
        <n v="6180" u="1"/>
        <n v="288" u="1"/>
        <n v="3448" u="1"/>
        <n v="780" u="1"/>
        <n v="715" u="1"/>
        <n v="585" u="1"/>
        <n v="451" u="1"/>
        <n v="1253" u="1"/>
        <n v="4108" u="1"/>
        <n v="3712" u="1"/>
        <n v="911" u="1"/>
        <n v="3452" u="1"/>
        <n v="781" u="1"/>
        <n v="651" u="1"/>
        <n v="289" u="1"/>
        <n v="4116" u="1"/>
        <n v="240" u="1"/>
        <n v="3326" u="1"/>
        <n v="3196" u="1"/>
        <n v="3783" u="1"/>
        <n v="3393" u="1"/>
        <n v="3003" u="1"/>
        <n v="3460" u="1"/>
        <n v="3397" u="1"/>
        <n v="3007" u="1"/>
        <n v="290" u="1"/>
        <n v="3334" u="1"/>
        <n v="3791" u="1"/>
        <n v="3401" u="1"/>
        <n v="3141" u="1"/>
        <n v="850" u="1"/>
        <n v="3208" u="1"/>
        <n v="590" u="1"/>
        <n v="3795" u="1"/>
        <n v="1263" u="1"/>
        <n v="291" u="1"/>
        <n v="656" u="1"/>
        <n v="591" u="1"/>
        <n v="3409" u="1"/>
        <n v="1330" u="1"/>
        <n v="3736" u="1"/>
        <n v="3346" u="1"/>
        <n v="3216" u="1"/>
        <n v="3413" u="1"/>
        <n v="1332" u="1"/>
        <n v="3610" u="1"/>
        <n v="723" u="1"/>
        <n v="2050" u="1"/>
        <n v="1334" u="1"/>
        <n v="3614" u="1"/>
        <n v="3224" u="1"/>
        <n v="4109" u="1"/>
        <n v="659" u="1"/>
        <n v="3681" u="1"/>
        <n v="1336" u="1"/>
        <n v="4700" u="1"/>
        <n v="3358" u="1"/>
        <n v="3685" u="1"/>
        <n v="456" u="1"/>
        <n v="3425" u="1"/>
        <n v="661" u="1"/>
        <n v="596" u="1"/>
        <n v="489" u="1"/>
        <n v="3689" u="1"/>
        <n v="3429" u="1"/>
        <n v="1470" u="1"/>
        <n v="857" u="1"/>
        <n v="3106" u="1"/>
        <n v="5110" u="1"/>
        <n v="3760" u="1"/>
        <n v="3957" u="1"/>
        <n v="490" u="1"/>
        <n v="3307" u="1"/>
        <n v="3114" u="1"/>
        <n v="664" u="1"/>
        <n v="3701" u="1"/>
        <n v="458" u="1"/>
        <n v="1476" u="1"/>
        <n v="3768" u="1"/>
        <n v="925" u="1"/>
        <n v="665" u="1"/>
        <n v="2468" u="1"/>
        <n v="491" u="1"/>
        <n v="3315" u="1"/>
        <n v="1413" u="1"/>
        <n v="3772" u="1"/>
        <n v="926" u="1"/>
        <n v="3382" u="1"/>
        <n v="3122" u="1"/>
        <n v="601" u="1"/>
        <n v="2212" u="1"/>
        <n v="3319" u="1"/>
        <n v="602" u="1"/>
        <n v="4110" u="1"/>
        <n v="2002" u="1"/>
        <n v="3713" u="1"/>
        <n v="5087" u="1"/>
        <n v="3453" u="1"/>
        <n v="427" u="1"/>
        <n v="3323" u="1"/>
        <n v="1027" u="1"/>
        <n v="244" u="1"/>
        <n v="179" u="1"/>
        <n v="3784" u="1"/>
        <n v="604" u="1"/>
        <n v="2006" u="1"/>
        <n v="493" u="1"/>
        <n v="3461" u="1"/>
        <n v="428" u="1"/>
        <n v="3201" u="1"/>
        <n v="930" u="1"/>
        <n v="3398" u="1"/>
        <n v="605" u="1"/>
        <n v="2008" u="1"/>
        <n v="3335" u="1"/>
        <n v="3792" u="1"/>
        <n v="606" u="1"/>
        <n v="3209" u="1"/>
        <n v="3406" u="1"/>
        <n v="4150" u="1"/>
        <n v="6301" u="1"/>
        <n v="3670" u="1"/>
        <n v="3410" u="1"/>
        <n v="3347" u="1"/>
        <n v="3414" u="1"/>
        <n v="674" u="1"/>
        <n v="40" u="1"/>
        <n v="3221" u="1"/>
        <n v="6120" u="1"/>
        <n v="1431" u="1"/>
        <n v="2051" u="1"/>
        <n v="3418" u="1"/>
        <n v="3355" u="1"/>
        <n v="1433" u="1"/>
        <n v="1303" u="1"/>
        <n v="3682" u="1"/>
        <n v="3422" u="1"/>
        <n v="546" u="1"/>
        <n v="2020" u="1"/>
        <n v="3359" u="1"/>
        <n v="3229" u="1"/>
        <n v="3426" u="1"/>
        <n v="3296" u="1"/>
        <n v="432" u="1"/>
        <n v="6601" u="1"/>
        <n v="1003" u="1"/>
        <n v="873" u="1"/>
        <n v="3430" u="1"/>
        <n v="3757" u="1"/>
        <n v="3627" u="1"/>
        <n v="3304" u="1"/>
        <n v="744" u="1"/>
        <n v="679" u="1"/>
        <n v="1441" u="1"/>
        <n v="303" u="1"/>
        <n v="4600" u="1"/>
        <n v="1051" u="1"/>
        <n v="3308" u="1"/>
        <n v="810" u="1"/>
        <n v="745" u="1"/>
        <n v="3635" u="1"/>
        <n v="3115" u="1"/>
        <n v="1443" u="1"/>
        <n v="2465" u="1"/>
        <n v="2205" u="1"/>
        <n v="271" u="1"/>
        <n v="1006" u="1"/>
        <n v="746" u="1"/>
        <n v="499" u="1"/>
        <n v="3769" u="1"/>
        <n v="434" u="1"/>
        <n v="1250" u="1"/>
        <n v="3316" u="1"/>
        <n v="6310" u="1"/>
        <n v="402" u="1"/>
        <n v="3123" u="1"/>
        <n v="1317" u="1"/>
        <n v="1252" u="1"/>
        <n v="272" u="1"/>
        <n v="3450" u="1"/>
        <n v="3320" u="1"/>
        <n v="435" u="1"/>
        <n v="305" u="1"/>
        <n v="3324" u="1"/>
        <n v="554" u="1"/>
        <n v="3781" u="1"/>
        <n v="6200" u="1"/>
        <n v="3001" u="1"/>
        <n v="1256" u="1"/>
        <n v="273" u="1"/>
        <n v="3458" u="1"/>
        <n v="3328" u="1"/>
        <n v="750" u="1"/>
        <n v="685" u="1"/>
        <n v="501" u="1"/>
        <n v="3915" u="1"/>
        <n v="436" u="1"/>
        <n v="3395" u="1"/>
        <n v="881" u="1"/>
        <n v="3332" u="1"/>
        <n v="3202" u="1"/>
        <n v="3399" u="1"/>
        <n v="339" u="1"/>
        <n v="1325" u="1"/>
        <n v="274" u="1"/>
        <n v="752" u="1"/>
        <n v="622" u="1"/>
        <n v="557" u="1"/>
        <n v="502" u="1"/>
        <n v="3793" u="1"/>
        <n v="3663" u="1"/>
        <n v="3403" u="1"/>
        <n v="883" u="1"/>
        <n v="4601" u="1"/>
        <n v="818" u="1"/>
        <n v="3994" u="1"/>
        <n v="3344" u="1"/>
        <n v="624" u="1"/>
        <n v="3671" u="1"/>
        <n v="3411" u="1"/>
        <n v="6500" u="1"/>
        <n v="1461" u="1"/>
        <n v="1331" u="1"/>
        <n v="41" u="1"/>
        <n v="3675" u="1"/>
        <n v="3415" u="1"/>
        <n v="1333" u="1"/>
        <n v="276" u="1"/>
        <n v="3352" u="1"/>
        <n v="3222" u="1"/>
        <n v="4105" u="1"/>
        <n v="3419" u="1"/>
        <n v="1335" u="1"/>
        <n v="309" u="1"/>
        <n v="3746" u="1"/>
        <n v="3356" u="1"/>
        <n v="627" u="1"/>
        <n v="1272" u="1"/>
        <n v="3360" u="1"/>
        <n v="3230" u="1"/>
        <n v="4121" u="1"/>
        <n v="628" u="1"/>
        <n v="505" u="1"/>
        <n v="1019" u="1"/>
        <n v="3234" u="1"/>
        <n v="3104" u="1"/>
        <n v="759" u="1"/>
        <n v="694" u="1"/>
        <n v="6603" u="1"/>
        <n v="564" u="1"/>
        <n v="3431" u="1"/>
        <n v="3301" u="1"/>
        <n v="1276" u="1"/>
        <n v="278" u="1"/>
        <n v="3758" u="1"/>
        <n v="890" u="1"/>
        <n v="5114" u="1"/>
        <n v="3305" u="1"/>
        <n v="3762" u="1"/>
        <n v="3372" u="1"/>
        <n v="3112" u="1"/>
        <n v="631" u="1"/>
        <n v="4153" u="1"/>
        <n v="3443" u="1"/>
        <n v="3313" u="1"/>
        <n v="1477" u="1"/>
        <n v="1412" u="1"/>
        <n v="3770" u="1"/>
        <n v="828" u="1"/>
        <n v="3447" u="1"/>
        <n v="280" u="1"/>
        <n v="829" u="1"/>
        <n v="2214" u="1"/>
        <n v="2001" u="1"/>
        <n v="3971" u="1"/>
        <n v="3451" u="1"/>
        <n v="3321" u="1"/>
        <n v="1481" u="1"/>
        <n v="635" u="1"/>
        <n v="2003" u="1"/>
        <n v="3715" u="1"/>
        <n v="3325" u="1"/>
        <n v="1483" u="1"/>
        <n v="3782" u="1"/>
        <n v="3132" u="1"/>
        <n v="6202" u="1"/>
        <n v="3002" u="1"/>
        <n v="3719" u="1"/>
        <n v="897" u="1"/>
        <n v="3006" u="1"/>
        <n v="4130" u="1"/>
        <n v="2007" u="1"/>
        <n v="3723" u="1"/>
        <n v="3333" u="1"/>
        <n v="3790" u="1"/>
        <n v="3660" u="1"/>
        <n v="898" u="1"/>
        <n v="3400" u="1"/>
        <n v="703" u="1"/>
        <n v="5115" u="1"/>
        <n v="3794" u="1"/>
        <n v="899" u="1"/>
        <n v="3404" u="1"/>
        <n v="769" u="1"/>
        <n v="639" u="1"/>
        <n v="6100" u="1"/>
        <n v="3735" u="1"/>
        <n v="3672" u="1"/>
        <n v="901" u="1"/>
        <n v="3412" u="1"/>
        <n v="6502" u="1"/>
        <n v="771" u="1"/>
        <n v="42" u="1"/>
        <n v="2015" u="1"/>
        <n v="3219" u="1"/>
        <n v="284" u="1"/>
        <n v="5013" u="1"/>
        <n v="3353" u="1"/>
        <n v="4107" u="1"/>
        <n v="1302" u="1"/>
        <n v="3680" u="1"/>
        <n v="708" u="1"/>
        <n v="3357" u="1"/>
        <n v="4115" u="1"/>
        <n v="1434" u="1"/>
        <n v="1304" u="1"/>
        <n v="3684" u="1"/>
        <n v="709" u="1"/>
        <n v="644" u="1"/>
        <n v="3948" u="1"/>
        <n v="3428" u="1"/>
        <n v="3625" u="1"/>
        <n v="4131" u="1"/>
        <n v="286" u="1"/>
        <n v="841" u="1"/>
        <n v="646" u="1"/>
        <n v="3759" u="1"/>
        <n v="3629" u="1"/>
        <n v="907" u="1"/>
        <n v="3436" u="1"/>
        <n v="842" u="1"/>
        <n v="3306" u="1"/>
        <n v="777" u="1"/>
        <n v="647" u="1"/>
      </sharedItems>
    </cacheField>
    <cacheField name="Message" numFmtId="0">
      <sharedItems containsBlank="1"/>
    </cacheField>
    <cacheField name="MISRA-Rule" numFmtId="0">
      <sharedItems containsBlank="1" count="96">
        <s v="MISRA-C:2004 Rule 20.06"/>
        <s v="HIS source code metric STST3"/>
        <s v="MISRA-C:2004 Rule 02.02"/>
        <s v="MISRA-C:2004 Rule 17.04"/>
        <s v="QAC"/>
        <s v="MISRA-C:2004 Rule 12.13"/>
        <s v="MISRA-C:2004 Rule 08.08"/>
        <s v="HIS source code metric STCYC"/>
        <s v="HIS source code metric STCAL"/>
        <s v="MISRA-C:2004 Rule 16.10"/>
        <s v="HIS source code metric STPTH"/>
        <s v="MISRA-C:2004 Rule 10.01"/>
        <s v="MISRA-C:2004 Rule 11.04"/>
        <s v="MISRA-C:2004 Rule 11.03"/>
        <s v="MISRA-C:2004 Rule 08.07"/>
        <s v="HIS source code metric STMIF"/>
        <s v="MISRA-C:2004 Rule 03.01"/>
        <s v="MISRA-C:2004 Rule 16.07"/>
        <s v="MISRA-C:2004 Rule 03.04"/>
        <s v="MISRA-C:2004 Rule 10.06"/>
        <s v="MISRA-C:2004 Rule 09.02"/>
        <s v="MISRA-C:2004 Rule 14.03"/>
        <s v="MISRA-C:2004 Rule 13.05"/>
        <s v="MISRA-C:2004 Rule 13.06"/>
        <s v="HIS source code metric STPAR"/>
        <s v="MISRA-C:2004 Rule 14.10"/>
        <s v="MISRA-C:2004 Rule 14.02"/>
        <s v="MISRA-C:2004 Rule 11.05"/>
        <s v="MISRA-C:2004 Rule 12.10"/>
        <m/>
        <s v="MISRA-C:2004 Rule 08.04" u="1"/>
        <s v="MISRA-C:2004 Rule 19.05" u="1"/>
        <s v="MISRA-C:2004 Rule 19.15" u="1"/>
        <s v="MISRA-C:2004 Rule 02.01" u="1"/>
        <s v="MISRA-C:2004 Rule 13.02" u="1"/>
        <s v="MISRA-C:2004 Rule 15.05" u="1"/>
        <s v="MISRA-C:2004 Rule 20.09" u="1"/>
        <s v="MISRA-C:2004 Rule 12.01" u="1"/>
        <s v="MISRA-C:2004 Rule 12.11" u="1"/>
        <s v="MISRA-C:2004 Rule 14.04" u="1"/>
        <s v="MISRA-C:2004 Rule 12.07" u="1"/>
        <s v="MISRA-C:2004 Rule 19.10" u="1"/>
        <s v="MISRA-C:2004 Rule 06.02" u="1"/>
        <s v="MISRA-C:2004 Rule 08.05" u="1"/>
        <s v="MISRA-C:2004 Rule 19.06" u="1"/>
        <s v="MISRA-C:2004 Rule 09.01" u="1"/>
        <s v="MISRA-C:2004 Rule 05.01" u="1"/>
        <s v="MISRA-C:2004 Rule 16.02" u="1"/>
        <s v="MISRA-C:2004 Rule 01.01" u="1"/>
        <s v="MISRA-C:2004 Rule 12.02" u="1"/>
        <s v="MISRA-C:2004 Rule 16.08" u="1"/>
        <s v="MISRA-C:2004 Rule 12.08" u="1"/>
        <s v="HIS source code metric STGTO" u="1"/>
        <s v="MISRA-C:2004 Rule 19.01" u="1"/>
        <s v="MISRA-C:2004 Rule 19.11" u="1"/>
        <s v="MISRA-C:2004 Rule 06.03" u="1"/>
        <s v="MISRA-C:2004 Rule 08.06" u="1"/>
        <s v="MISRA-C:2004 Rule 19.07" u="1"/>
        <s v="MISRA-C:2004 Rule 05.02" u="1"/>
        <s v="MISRA-C:2004 Rule 16.03" u="1"/>
        <s v="MISRA-C:2004 Rule 01.02" u="1"/>
        <s v="MISRA-C:2004 Rule 21.01" u="1"/>
        <s v="MISRA-C:2004 Rule 14.06" u="1"/>
        <s v="MISRA-C:2004 Rule 16.09" u="1"/>
        <s v="MISRA-C:2004 Rule 08.01" u="1"/>
        <s v="MISRA-C:2004 Rule 19.12" u="1"/>
        <s v="MISRA-C:2004 Rule 15.02" u="1"/>
        <s v="MISRA-C:2004 Rule 19.08" u="1"/>
        <s v="KOSTAL-C:2006 Rule 5.4/5.0" u="1"/>
        <s v="KOSTAL-C:2006 Rule 6.1" u="1"/>
        <s v="KOSTAL-C:2006 Rule 5.5/5.0" u="1"/>
        <s v="KOSTAL-C:2006 Rule 5.7/5.0" u="1"/>
        <s v="MISRA-C:2004 Rule 18.01" u="1"/>
        <s v="MISRA-C:2004 Rule 09.03" u="1"/>
        <s v="MISRA-C:2004 Rule 14.01" u="1"/>
        <s v="MISRA-C:2004 Rule 16.04" u="1"/>
        <s v="MISRA-C:2004 Rule 12.04" u="1"/>
        <s v="MISRA-C:2004 Rule 14.07" u="1"/>
        <s v="MISRA-C:2004 Rule 08.02" u="1"/>
        <s v="MISRA-C:2004 Rule 08.12" u="1"/>
        <s v="MISRA-C:2004 Rule 15.03" u="1"/>
        <s v="MISRA-C:2004 Rule 20.01" u="1"/>
        <s v="MISRA-C:2004 Rule 16.05" u="1"/>
        <s v="HIS source code metric STM19" u="1"/>
        <s v="MISRA-C:2004 Rule 12.05" u="1"/>
        <s v="KOSTAL-C:2006 Rule 5.4" u="1"/>
        <s v="KOSTAL-C:2006 Rule 5.5" u="1"/>
        <s v="KOSTAL-C:2006 Rule 5.7" u="1"/>
        <s v="MISRA-C:2004 Rule 08.03" u="1"/>
        <s v="MISRA-C:2004 Rule 19.04" u="1"/>
        <s v="MISRA-C:2004 Rule 20.02" u="1"/>
        <s v="MISRA-C:2004 Rule 13.07" u="1"/>
        <s v="MISRA-C:2004 Rule 16.06" u="1"/>
        <s v="MISRA-C:2004 Rule 10.03" u="1"/>
        <s v="MISRA-C:2004 Rule 12.06" u="1"/>
        <s v="MISRA-C:2004 Rule 14.09" u="1"/>
      </sharedItems>
    </cacheField>
    <cacheField name="Referenc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32">
  <r>
    <x v="0"/>
    <n v="293"/>
    <n v="0"/>
    <n v="4"/>
    <n v="5120"/>
    <s v="The macro offsetof, in library &lt;stddef.h&gt;, shall not be used."/>
    <x v="0"/>
    <m/>
  </r>
  <r>
    <x v="1"/>
    <n v="349"/>
    <n v="0"/>
    <n v="4"/>
    <n v="5120"/>
    <s v="The macro offsetof, in library &lt;stddef.h&gt;, shall not be used."/>
    <x v="0"/>
    <m/>
  </r>
  <r>
    <x v="1"/>
    <n v="989"/>
    <n v="0"/>
    <n v="4"/>
    <n v="5120"/>
    <s v="The macro offsetof, in library &lt;stddef.h&gt;, shall not be used."/>
    <x v="0"/>
    <m/>
  </r>
  <r>
    <x v="2"/>
    <n v="821"/>
    <n v="1"/>
    <n v="99"/>
    <n v="6170"/>
    <s v="HIS measure: Number of statements in function (variant 3)  (1-50) (ChassisGw_SendSCCM_SBW_Rq_SCCM() : STST3 = 0)"/>
    <x v="1"/>
    <m/>
  </r>
  <r>
    <x v="2"/>
    <n v="830"/>
    <n v="1"/>
    <n v="99"/>
    <n v="6170"/>
    <s v="HIS measure: Number of statements in function (variant 3)  (1-50) (ChassisGw_SendSCCM_Sw_Stat() : STST3 = 0)"/>
    <x v="1"/>
    <m/>
  </r>
  <r>
    <x v="3"/>
    <n v="102"/>
    <n v="4"/>
    <n v="6"/>
    <n v="1011"/>
    <s v="[C99] Use of '//' comment."/>
    <x v="2"/>
    <s v="REFERENCE - ISO:C99-6.4.9 Comments"/>
  </r>
  <r>
    <x v="3"/>
    <n v="103"/>
    <n v="4"/>
    <n v="6"/>
    <n v="1011"/>
    <s v="[C99] Use of '//' comment."/>
    <x v="2"/>
    <s v="REFERENCE - ISO:C99-6.4.9 Comments"/>
  </r>
  <r>
    <x v="3"/>
    <n v="106"/>
    <n v="4"/>
    <n v="6"/>
    <n v="1011"/>
    <s v="[C99] Use of '//' comment."/>
    <x v="2"/>
    <s v="REFERENCE - ISO:C99-6.4.9 Comments"/>
  </r>
  <r>
    <x v="3"/>
    <n v="114"/>
    <n v="6"/>
    <n v="6"/>
    <n v="1011"/>
    <s v="[C99] Use of '//' comment."/>
    <x v="2"/>
    <s v="REFERENCE - ISO:C99-6.4.9 Comments"/>
  </r>
  <r>
    <x v="3"/>
    <n v="169"/>
    <n v="6"/>
    <n v="6"/>
    <n v="1011"/>
    <s v="[C99] Use of '//' comment."/>
    <x v="2"/>
    <s v="REFERENCE - ISO:C99-6.4.9 Comments"/>
  </r>
  <r>
    <x v="3"/>
    <n v="171"/>
    <n v="6"/>
    <n v="6"/>
    <n v="1011"/>
    <s v="[C99] Use of '//' comment."/>
    <x v="2"/>
    <s v="REFERENCE - ISO:C99-6.4.9 Comments"/>
  </r>
  <r>
    <x v="3"/>
    <n v="387"/>
    <n v="11"/>
    <n v="4"/>
    <n v="492"/>
    <s v="Array subscripting applied to a function parameter declared as a pointer."/>
    <x v="3"/>
    <s v="REFERENCE - ISO:C90-6.3.2.1 Array Subscripting, ISO:C90 6.2.2.1 Lvalues and Function Designators, ISO:C90 6.7.1 Function Definitions - Semantics"/>
  </r>
  <r>
    <x v="3"/>
    <n v="387"/>
    <n v="26"/>
    <n v="2"/>
    <n v="3212"/>
    <s v="This cast is redundant."/>
    <x v="4"/>
    <m/>
  </r>
  <r>
    <x v="3"/>
    <n v="387"/>
    <n v="7"/>
    <n v="4"/>
    <n v="3440"/>
    <s v="Using the value resulting from a ++ or -- operation."/>
    <x v="5"/>
    <s v="REFERENCE - ISO:C90-6.3.2.4 Postfix Increment and Decrement Operators, ISO:C90-6.3.3.1 Prefix Increment and Decrement Operators"/>
  </r>
  <r>
    <x v="3"/>
    <n v="388"/>
    <n v="11"/>
    <n v="4"/>
    <n v="492"/>
    <s v="Array subscripting applied to a function parameter declared as a pointer."/>
    <x v="3"/>
    <s v="REFERENCE - ISO:C90-6.3.2.1 Array Subscripting, ISO:C90 6.2.2.1 Lvalues and Function Designators, ISO:C90 6.7.1 Function Definitions - Semantics"/>
  </r>
  <r>
    <x v="3"/>
    <n v="388"/>
    <n v="7"/>
    <n v="4"/>
    <n v="3440"/>
    <s v="Using the value resulting from a ++ or -- operation."/>
    <x v="5"/>
    <s v="REFERENCE - ISO:C90-6.3.2.4 Postfix Increment and Decrement Operators, ISO:C90-6.3.3.1 Prefix Increment and Decrement Operators"/>
  </r>
  <r>
    <x v="3"/>
    <n v="389"/>
    <n v="11"/>
    <n v="4"/>
    <n v="492"/>
    <s v="Array subscripting applied to a function parameter declared as a pointer."/>
    <x v="3"/>
    <s v="REFERENCE - ISO:C90-6.3.2.1 Array Subscripting, ISO:C90 6.2.2.1 Lvalues and Function Designators, ISO:C90 6.7.1 Function Definitions - Semantics"/>
  </r>
  <r>
    <x v="3"/>
    <n v="389"/>
    <n v="7"/>
    <n v="4"/>
    <n v="3440"/>
    <s v="Using the value resulting from a ++ or -- operation."/>
    <x v="5"/>
    <s v="REFERENCE - ISO:C90-6.3.2.4 Postfix Increment and Decrement Operators, ISO:C90-6.3.3.1 Prefix Increment and Decrement Operators"/>
  </r>
  <r>
    <x v="3"/>
    <n v="389"/>
    <n v="84"/>
    <n v="2"/>
    <n v="3120"/>
    <s v="Hard-coded 'magic' integer constant '8'."/>
    <x v="4"/>
    <m/>
  </r>
  <r>
    <x v="3"/>
    <n v="390"/>
    <n v="11"/>
    <n v="4"/>
    <n v="492"/>
    <s v="Array subscripting applied to a function parameter declared as a pointer."/>
    <x v="3"/>
    <s v="REFERENCE - ISO:C90-6.3.2.1 Array Subscripting, ISO:C90 6.2.2.1 Lvalues and Function Designators, ISO:C90 6.7.1 Function Definitions - Semantics"/>
  </r>
  <r>
    <x v="3"/>
    <n v="390"/>
    <n v="26"/>
    <n v="2"/>
    <n v="3212"/>
    <s v="This cast is redundant."/>
    <x v="4"/>
    <m/>
  </r>
  <r>
    <x v="3"/>
    <n v="390"/>
    <n v="7"/>
    <n v="4"/>
    <n v="3440"/>
    <s v="Using the value resulting from a ++ or -- operation."/>
    <x v="5"/>
    <s v="REFERENCE - ISO:C90-6.3.2.4 Postfix Increment and Decrement Operators, ISO:C90-6.3.3.1 Prefix Increment and Decrement Operators"/>
  </r>
  <r>
    <x v="3"/>
    <n v="391"/>
    <n v="11"/>
    <n v="4"/>
    <n v="492"/>
    <s v="Array subscripting applied to a function parameter declared as a pointer."/>
    <x v="3"/>
    <s v="REFERENCE - ISO:C90-6.3.2.1 Array Subscripting, ISO:C90 6.2.2.1 Lvalues and Function Designators, ISO:C90 6.7.1 Function Definitions - Semantics"/>
  </r>
  <r>
    <x v="3"/>
    <n v="391"/>
    <n v="26"/>
    <n v="2"/>
    <n v="3212"/>
    <s v="This cast is redundant."/>
    <x v="4"/>
    <m/>
  </r>
  <r>
    <x v="3"/>
    <n v="391"/>
    <n v="7"/>
    <n v="4"/>
    <n v="3440"/>
    <s v="Using the value resulting from a ++ or -- operation."/>
    <x v="5"/>
    <s v="REFERENCE - ISO:C90-6.3.2.4 Postfix Increment and Decrement Operators, ISO:C90-6.3.3.1 Prefix Increment and Decrement Operators"/>
  </r>
  <r>
    <x v="3"/>
    <n v="392"/>
    <n v="11"/>
    <n v="4"/>
    <n v="492"/>
    <s v="Array subscripting applied to a function parameter declared as a pointer."/>
    <x v="3"/>
    <s v="REFERENCE - ISO:C90-6.3.2.1 Array Subscripting, ISO:C90 6.2.2.1 Lvalues and Function Designators, ISO:C90 6.7.1 Function Definitions - Semantics"/>
  </r>
  <r>
    <x v="3"/>
    <n v="392"/>
    <n v="26"/>
    <n v="2"/>
    <n v="3212"/>
    <s v="This cast is redundant."/>
    <x v="4"/>
    <m/>
  </r>
  <r>
    <x v="3"/>
    <n v="392"/>
    <n v="7"/>
    <n v="4"/>
    <n v="3440"/>
    <s v="Using the value resulting from a ++ or -- operation."/>
    <x v="5"/>
    <s v="REFERENCE - ISO:C90-6.3.2.4 Postfix Increment and Decrement Operators, ISO:C90-6.3.3.1 Prefix Increment and Decrement Operators"/>
  </r>
  <r>
    <x v="3"/>
    <n v="393"/>
    <n v="11"/>
    <n v="4"/>
    <n v="492"/>
    <s v="Array subscripting applied to a function parameter declared as a pointer."/>
    <x v="3"/>
    <s v="REFERENCE - ISO:C90-6.3.2.1 Array Subscripting, ISO:C90 6.2.2.1 Lvalues and Function Designators, ISO:C90 6.7.1 Function Definitions - Semantics"/>
  </r>
  <r>
    <x v="3"/>
    <n v="393"/>
    <n v="26"/>
    <n v="2"/>
    <n v="3212"/>
    <s v="This cast is redundant."/>
    <x v="4"/>
    <m/>
  </r>
  <r>
    <x v="3"/>
    <n v="393"/>
    <n v="7"/>
    <n v="4"/>
    <n v="3440"/>
    <s v="Using the value resulting from a ++ or -- operation."/>
    <x v="5"/>
    <s v="REFERENCE - ISO:C90-6.3.2.4 Postfix Increment and Decrement Operators, ISO:C90-6.3.3.1 Prefix Increment and Decrement Operators"/>
  </r>
  <r>
    <x v="3"/>
    <n v="394"/>
    <n v="11"/>
    <n v="4"/>
    <n v="492"/>
    <s v="Array subscripting applied to a function parameter declared as a pointer."/>
    <x v="3"/>
    <s v="REFERENCE - ISO:C90-6.3.2.1 Array Subscripting, ISO:C90 6.2.2.1 Lvalues and Function Designators, ISO:C90 6.7.1 Function Definitions - Semantics"/>
  </r>
  <r>
    <x v="3"/>
    <n v="394"/>
    <n v="26"/>
    <n v="2"/>
    <n v="3212"/>
    <s v="This cast is redundant."/>
    <x v="4"/>
    <m/>
  </r>
  <r>
    <x v="3"/>
    <n v="394"/>
    <n v="7"/>
    <n v="4"/>
    <n v="3440"/>
    <s v="Using the value resulting from a ++ or -- operation."/>
    <x v="5"/>
    <s v="REFERENCE - ISO:C90-6.3.2.4 Postfix Increment and Decrement Operators, ISO:C90-6.3.3.1 Prefix Increment and Decrement Operators"/>
  </r>
  <r>
    <x v="3"/>
    <n v="395"/>
    <n v="11"/>
    <n v="4"/>
    <n v="492"/>
    <s v="Array subscripting applied to a function parameter declared as a pointer."/>
    <x v="3"/>
    <s v="REFERENCE - ISO:C90-6.3.2.1 Array Subscripting, ISO:C90 6.2.2.1 Lvalues and Function Designators, ISO:C90 6.7.1 Function Definitions - Semantics"/>
  </r>
  <r>
    <x v="3"/>
    <n v="395"/>
    <n v="26"/>
    <n v="2"/>
    <n v="3212"/>
    <s v="This cast is redundant."/>
    <x v="4"/>
    <m/>
  </r>
  <r>
    <x v="3"/>
    <n v="395"/>
    <n v="7"/>
    <n v="4"/>
    <n v="3440"/>
    <s v="Using the value resulting from a ++ or -- operation."/>
    <x v="5"/>
    <s v="REFERENCE - ISO:C90-6.3.2.4 Postfix Increment and Decrement Operators, ISO:C90-6.3.3.1 Prefix Increment and Decrement Operators"/>
  </r>
  <r>
    <x v="3"/>
    <n v="395"/>
    <n v="75"/>
    <n v="2"/>
    <n v="3120"/>
    <s v="Hard-coded 'magic' integer constant '2'."/>
    <x v="4"/>
    <m/>
  </r>
  <r>
    <x v="3"/>
    <n v="396"/>
    <n v="11"/>
    <n v="4"/>
    <n v="492"/>
    <s v="Array subscripting applied to a function parameter declared as a pointer."/>
    <x v="3"/>
    <s v="REFERENCE - ISO:C90-6.3.2.1 Array Subscripting, ISO:C90 6.2.2.1 Lvalues and Function Designators, ISO:C90 6.7.1 Function Definitions - Semantics"/>
  </r>
  <r>
    <x v="3"/>
    <n v="396"/>
    <n v="26"/>
    <n v="2"/>
    <n v="3212"/>
    <s v="This cast is redundant."/>
    <x v="4"/>
    <m/>
  </r>
  <r>
    <x v="3"/>
    <n v="396"/>
    <n v="7"/>
    <n v="4"/>
    <n v="3440"/>
    <s v="Using the value resulting from a ++ or -- operation."/>
    <x v="5"/>
    <s v="REFERENCE - ISO:C90-6.3.2.4 Postfix Increment and Decrement Operators, ISO:C90-6.3.3.1 Prefix Increment and Decrement Operators"/>
  </r>
  <r>
    <x v="3"/>
    <n v="396"/>
    <n v="75"/>
    <n v="2"/>
    <n v="3120"/>
    <s v="Hard-coded 'magic' integer constant '3'."/>
    <x v="4"/>
    <m/>
  </r>
  <r>
    <x v="3"/>
    <n v="397"/>
    <n v="11"/>
    <n v="4"/>
    <n v="492"/>
    <s v="Array subscripting applied to a function parameter declared as a pointer."/>
    <x v="3"/>
    <s v="REFERENCE - ISO:C90-6.3.2.1 Array Subscripting, ISO:C90 6.2.2.1 Lvalues and Function Designators, ISO:C90 6.7.1 Function Definitions - Semantics"/>
  </r>
  <r>
    <x v="3"/>
    <n v="397"/>
    <n v="7"/>
    <n v="4"/>
    <n v="3440"/>
    <s v="Using the value resulting from a ++ or -- operation."/>
    <x v="5"/>
    <s v="REFERENCE - ISO:C90-6.3.2.4 Postfix Increment and Decrement Operators, ISO:C90-6.3.3.1 Prefix Increment and Decrement Operators"/>
  </r>
  <r>
    <x v="3"/>
    <n v="398"/>
    <n v="11"/>
    <n v="4"/>
    <n v="492"/>
    <s v="Array subscripting applied to a function parameter declared as a pointer."/>
    <x v="3"/>
    <s v="REFERENCE - ISO:C90-6.3.2.1 Array Subscripting, ISO:C90 6.2.2.1 Lvalues and Function Designators, ISO:C90 6.7.1 Function Definitions - Semantics"/>
  </r>
  <r>
    <x v="3"/>
    <n v="398"/>
    <n v="7"/>
    <n v="4"/>
    <n v="3440"/>
    <s v="Using the value resulting from a ++ or -- operation."/>
    <x v="5"/>
    <s v="REFERENCE - ISO:C90-6.3.2.4 Postfix Increment and Decrement Operators, ISO:C90-6.3.3.1 Prefix Increment and Decrement Operators"/>
  </r>
  <r>
    <x v="3"/>
    <n v="398"/>
    <n v="82"/>
    <n v="2"/>
    <n v="3120"/>
    <s v="Hard-coded 'magic' integer constant '8'."/>
    <x v="4"/>
    <m/>
  </r>
  <r>
    <x v="3"/>
    <n v="399"/>
    <n v="11"/>
    <n v="4"/>
    <n v="492"/>
    <s v="Array subscripting applied to a function parameter declared as a pointer."/>
    <x v="3"/>
    <s v="REFERENCE - ISO:C90-6.3.2.1 Array Subscripting, ISO:C90 6.2.2.1 Lvalues and Function Designators, ISO:C90 6.7.1 Function Definitions - Semantics"/>
  </r>
  <r>
    <x v="3"/>
    <n v="399"/>
    <n v="26"/>
    <n v="2"/>
    <n v="3212"/>
    <s v="This cast is redundant."/>
    <x v="4"/>
    <m/>
  </r>
  <r>
    <x v="3"/>
    <n v="399"/>
    <n v="7"/>
    <n v="4"/>
    <n v="3440"/>
    <s v="Using the value resulting from a ++ or -- operation."/>
    <x v="5"/>
    <s v="REFERENCE - ISO:C90-6.3.2.4 Postfix Increment and Decrement Operators, ISO:C90-6.3.3.1 Prefix Increment and Decrement Operators"/>
  </r>
  <r>
    <x v="3"/>
    <n v="400"/>
    <n v="11"/>
    <n v="4"/>
    <n v="492"/>
    <s v="Array subscripting applied to a function parameter declared as a pointer."/>
    <x v="3"/>
    <s v="REFERENCE - ISO:C90-6.3.2.1 Array Subscripting, ISO:C90 6.2.2.1 Lvalues and Function Designators, ISO:C90 6.7.1 Function Definitions - Semantics"/>
  </r>
  <r>
    <x v="3"/>
    <n v="400"/>
    <n v="26"/>
    <n v="2"/>
    <n v="3212"/>
    <s v="This cast is redundant."/>
    <x v="4"/>
    <m/>
  </r>
  <r>
    <x v="3"/>
    <n v="400"/>
    <n v="7"/>
    <n v="4"/>
    <n v="3440"/>
    <s v="Using the value resulting from a ++ or -- operation."/>
    <x v="5"/>
    <s v="REFERENCE - ISO:C90-6.3.2.4 Postfix Increment and Decrement Operators, ISO:C90-6.3.3.1 Prefix Increment and Decrement Operators"/>
  </r>
  <r>
    <x v="3"/>
    <n v="401"/>
    <n v="11"/>
    <n v="4"/>
    <n v="492"/>
    <s v="Array subscripting applied to a function parameter declared as a pointer."/>
    <x v="3"/>
    <s v="REFERENCE - ISO:C90-6.3.2.1 Array Subscripting, ISO:C90 6.2.2.1 Lvalues and Function Designators, ISO:C90 6.7.1 Function Definitions - Semantics"/>
  </r>
  <r>
    <x v="3"/>
    <n v="401"/>
    <n v="26"/>
    <n v="2"/>
    <n v="3212"/>
    <s v="This cast is redundant."/>
    <x v="4"/>
    <m/>
  </r>
  <r>
    <x v="3"/>
    <n v="401"/>
    <n v="7"/>
    <n v="4"/>
    <n v="3440"/>
    <s v="Using the value resulting from a ++ or -- operation."/>
    <x v="5"/>
    <s v="REFERENCE - ISO:C90-6.3.2.4 Postfix Increment and Decrement Operators, ISO:C90-6.3.3.1 Prefix Increment and Decrement Operators"/>
  </r>
  <r>
    <x v="3"/>
    <n v="405"/>
    <n v="13"/>
    <n v="4"/>
    <n v="492"/>
    <s v="Array subscripting applied to a function parameter declared as a pointer."/>
    <x v="3"/>
    <s v="REFERENCE - ISO:C90-6.3.2.1 Array Subscripting, ISO:C90 6.2.2.1 Lvalues and Function Designators, ISO:C90 6.7.1 Function Definitions - Semantics"/>
  </r>
  <r>
    <x v="3"/>
    <n v="405"/>
    <n v="28"/>
    <n v="2"/>
    <n v="3212"/>
    <s v="This cast is redundant."/>
    <x v="4"/>
    <m/>
  </r>
  <r>
    <x v="3"/>
    <n v="405"/>
    <n v="9"/>
    <n v="4"/>
    <n v="3440"/>
    <s v="Using the value resulting from a ++ or -- operation."/>
    <x v="5"/>
    <s v="REFERENCE - ISO:C90-6.3.2.4 Postfix Increment and Decrement Operators, ISO:C90-6.3.3.1 Prefix Increment and Decrement Operators"/>
  </r>
  <r>
    <x v="3"/>
    <n v="52"/>
    <n v="15"/>
    <n v="4"/>
    <n v="3408"/>
    <s v="'FBL_SaveRAM' has external linkage and is being defined without any previous declaration."/>
    <x v="6"/>
    <m/>
  </r>
  <r>
    <x v="3"/>
    <n v="544"/>
    <n v="1"/>
    <n v="99"/>
    <n v="6130"/>
    <s v="HIS measure: Cyclomatic complexity (1-10) (DcmFblReadMetaData() : STCYC = 18)"/>
    <x v="7"/>
    <m/>
  </r>
  <r>
    <x v="3"/>
    <n v="544"/>
    <n v="1"/>
    <n v="99"/>
    <n v="6190"/>
    <s v="HIS measure: Distinct function calls (0-7) (DcmFblReadMetaData() : STCAL = 16)"/>
    <x v="8"/>
    <m/>
  </r>
  <r>
    <x v="3"/>
    <n v="575"/>
    <n v="5"/>
    <n v="3"/>
    <n v="1482"/>
    <s v="Non-constant expression cast to enum type."/>
    <x v="4"/>
    <s v="REFERENCE - ISO:C90-6.5.2.2 Enumeration Specifiers"/>
  </r>
  <r>
    <x v="3"/>
    <n v="655"/>
    <n v="65"/>
    <n v="6"/>
    <n v="1011"/>
    <s v="[C99] Use of '//' comment."/>
    <x v="2"/>
    <s v="REFERENCE - ISO:C99-6.4.9 Comments"/>
  </r>
  <r>
    <x v="3"/>
    <n v="686"/>
    <n v="4"/>
    <n v="6"/>
    <n v="1011"/>
    <s v="[C99] Use of '//' comment."/>
    <x v="2"/>
    <s v="REFERENCE - ISO:C99-6.4.9 Comments"/>
  </r>
  <r>
    <x v="4"/>
    <n v="1008"/>
    <n v="5"/>
    <n v="4"/>
    <n v="3200"/>
    <s v="'WDGM_StopMonitoringAll' returns a value which is not being used."/>
    <x v="9"/>
    <m/>
  </r>
  <r>
    <x v="4"/>
    <n v="1117"/>
    <n v="1"/>
    <n v="99"/>
    <n v="6110"/>
    <s v="HIS measure: Count of non-cyclic  execution paths (1-80) (EolTestModeMgr_StartEOLTestmode() : STPTH = 168)"/>
    <x v="10"/>
    <m/>
  </r>
  <r>
    <x v="4"/>
    <n v="1117"/>
    <n v="1"/>
    <n v="99"/>
    <n v="6130"/>
    <s v="HIS measure: Cyclomatic complexity (1-10) (EolTestModeMgr_StartEOLTestmode() : STCYC = 11)"/>
    <x v="7"/>
    <m/>
  </r>
  <r>
    <x v="4"/>
    <n v="532"/>
    <n v="1"/>
    <n v="99"/>
    <n v="6170"/>
    <s v="HIS measure: Number of statements in function (variant 3)  (1-50) (EolTestModeMgr_Main_FillComBufferAndSend() : STST3 = 89)"/>
    <x v="1"/>
    <m/>
  </r>
  <r>
    <x v="5"/>
    <n v="577"/>
    <n v="32"/>
    <n v="2"/>
    <n v="1251"/>
    <s v="Suffixed integer constant causes implicit conversion of other operand."/>
    <x v="4"/>
    <m/>
  </r>
  <r>
    <x v="5"/>
    <n v="595"/>
    <n v="21"/>
    <n v="4"/>
    <n v="4120"/>
    <s v="Implicit conversion: complex expression of integral type to wider type."/>
    <x v="11"/>
    <m/>
  </r>
  <r>
    <x v="5"/>
    <n v="778"/>
    <n v="32"/>
    <n v="2"/>
    <n v="1251"/>
    <s v="Suffixed integer constant causes implicit conversion of other operand."/>
    <x v="4"/>
    <m/>
  </r>
  <r>
    <x v="5"/>
    <n v="828"/>
    <n v="28"/>
    <n v="2"/>
    <n v="1257"/>
    <s v="Suffixed integer constant implicitly converted to smaller integer type on assignment."/>
    <x v="4"/>
    <m/>
  </r>
  <r>
    <x v="5"/>
    <n v="882"/>
    <n v="24"/>
    <n v="2"/>
    <n v="1257"/>
    <s v="Suffixed integer constant implicitly converted to smaller integer type on assignment."/>
    <x v="4"/>
    <m/>
  </r>
  <r>
    <x v="5"/>
    <n v="957"/>
    <n v="40"/>
    <n v="2"/>
    <n v="1251"/>
    <s v="Suffixed integer constant causes implicit conversion of other operand."/>
    <x v="4"/>
    <m/>
  </r>
  <r>
    <x v="6"/>
    <n v="347"/>
    <n v="39"/>
    <n v="4"/>
    <n v="310"/>
    <s v="Casting to different object pointer type."/>
    <x v="12"/>
    <s v="REFERENCE - ISO:C90-6.3.4 Cast Operators - Semantics"/>
  </r>
  <r>
    <x v="6"/>
    <n v="347"/>
    <n v="39"/>
    <n v="4"/>
    <n v="488"/>
    <s v="Performing pointer arithmetic."/>
    <x v="3"/>
    <s v="REFERENCE - ISO:C90-6.3.6 Additive Operators - Constraints"/>
  </r>
  <r>
    <x v="6"/>
    <n v="347"/>
    <n v="39"/>
    <n v="6"/>
    <n v="306"/>
    <s v="[I] Cast between a pointer to object and an integral type."/>
    <x v="13"/>
    <s v="REFERENCE - ISO:C90-6.3.4 Cast Operators - Semantics"/>
  </r>
  <r>
    <x v="6"/>
    <n v="354"/>
    <n v="1"/>
    <n v="99"/>
    <n v="6190"/>
    <s v="HIS measure: Distinct function calls (0-7) (IFM_HandleTaskStateRun() : STCAL = 8)"/>
    <x v="8"/>
    <m/>
  </r>
  <r>
    <x v="6"/>
    <n v="525"/>
    <n v="8"/>
    <n v="2"/>
    <n v="1414"/>
    <s v="Enum object is being compared with a constant, non-enum expression using a relational operator."/>
    <x v="4"/>
    <s v="REFERENCE - ISO:C90-6.5.2.2 Enumeration Specifiers"/>
  </r>
  <r>
    <x v="6"/>
    <n v="525"/>
    <n v="8"/>
    <n v="2"/>
    <n v="1475"/>
    <s v="Range of possible enum values suggests this test is always true."/>
    <x v="4"/>
    <s v="REFERENCE - ISO:C90-6.5.2.2 Enumeration Specifiers"/>
  </r>
  <r>
    <x v="6"/>
    <n v="652"/>
    <n v="29"/>
    <n v="2"/>
    <n v="1251"/>
    <s v="Suffixed integer constant causes implicit conversion of other operand."/>
    <x v="4"/>
    <m/>
  </r>
  <r>
    <x v="6"/>
    <n v="869"/>
    <n v="13"/>
    <n v="2"/>
    <n v="1414"/>
    <s v="Enum object is being compared with a constant, non-enum expression using a relational operator."/>
    <x v="4"/>
    <s v="REFERENCE - ISO:C90-6.5.2.2 Enumeration Specifiers"/>
  </r>
  <r>
    <x v="6"/>
    <n v="869"/>
    <n v="13"/>
    <n v="2"/>
    <n v="1475"/>
    <s v="Range of possible enum values suggests this test is always true."/>
    <x v="4"/>
    <s v="REFERENCE - ISO:C90-6.5.2.2 Enumeration Specifiers"/>
  </r>
  <r>
    <x v="6"/>
    <n v="879"/>
    <n v="29"/>
    <n v="2"/>
    <n v="1251"/>
    <s v="Suffixed integer constant causes implicit conversion of other operand."/>
    <x v="4"/>
    <m/>
  </r>
  <r>
    <x v="6"/>
    <n v="987"/>
    <n v="39"/>
    <n v="4"/>
    <n v="310"/>
    <s v="Casting to different object pointer type."/>
    <x v="12"/>
    <s v="REFERENCE - ISO:C90-6.3.4 Cast Operators - Semantics"/>
  </r>
  <r>
    <x v="6"/>
    <n v="987"/>
    <n v="39"/>
    <n v="4"/>
    <n v="488"/>
    <s v="Performing pointer arithmetic."/>
    <x v="3"/>
    <s v="REFERENCE - ISO:C90-6.3.6 Additive Operators - Constraints"/>
  </r>
  <r>
    <x v="6"/>
    <n v="987"/>
    <n v="39"/>
    <n v="6"/>
    <n v="306"/>
    <s v="[I] Cast between a pointer to object and an integral type."/>
    <x v="13"/>
    <s v="REFERENCE - ISO:C90-6.3.4 Cast Operators - Semantics"/>
  </r>
  <r>
    <x v="7"/>
    <n v="395"/>
    <n v="1"/>
    <n v="99"/>
    <n v="6110"/>
    <s v="HIS measure: Count of non-cyclic  execution paths (1-80) (KTA_ErrorMemClearEFM() : STPTH = 384)"/>
    <x v="10"/>
    <m/>
  </r>
  <r>
    <x v="7"/>
    <n v="395"/>
    <n v="1"/>
    <n v="99"/>
    <n v="6130"/>
    <s v="HIS measure: Cyclomatic complexity (1-10) (KTA_ErrorMemClearEFM() : STCYC = 28)"/>
    <x v="7"/>
    <m/>
  </r>
  <r>
    <x v="7"/>
    <n v="395"/>
    <n v="1"/>
    <n v="99"/>
    <n v="6170"/>
    <s v="HIS measure: Number of statements in function (variant 3)  (1-50) (KTA_ErrorMemClearEFM() : STST3 = 80)"/>
    <x v="1"/>
    <m/>
  </r>
  <r>
    <x v="7"/>
    <n v="513"/>
    <n v="1"/>
    <n v="99"/>
    <n v="6130"/>
    <s v="HIS measure: Cyclomatic complexity (1-10) (KTA_ErrorMemClearIFM() : STCYC = 12)"/>
    <x v="7"/>
    <m/>
  </r>
  <r>
    <x v="7"/>
    <n v="55"/>
    <n v="23"/>
    <n v="4"/>
    <n v="3218"/>
    <s v="File scope static, 'KTA_eSyncShwState', is only accessed in one function."/>
    <x v="14"/>
    <m/>
  </r>
  <r>
    <x v="8"/>
    <n v="1317"/>
    <n v="1"/>
    <n v="99"/>
    <n v="6130"/>
    <s v="HIS measure: Cyclomatic complexity (1-10) (KTA_ReadPageSensor() : STCYC = 52)"/>
    <x v="7"/>
    <m/>
  </r>
  <r>
    <x v="8"/>
    <n v="1317"/>
    <n v="1"/>
    <n v="99"/>
    <n v="6170"/>
    <s v="HIS measure: Number of statements in function (variant 3)  (1-50) (KTA_ReadPageSensor() : STST3 = 175)"/>
    <x v="1"/>
    <m/>
  </r>
  <r>
    <x v="8"/>
    <n v="1317"/>
    <n v="1"/>
    <n v="99"/>
    <n v="6190"/>
    <s v="HIS measure: Distinct function calls (0-7) (KTA_ReadPageSensor() : STCAL = 40)"/>
    <x v="8"/>
    <m/>
  </r>
  <r>
    <x v="8"/>
    <n v="1433"/>
    <n v="1"/>
    <n v="99"/>
    <n v="6175"/>
    <s v="HIS measure: Nesting of control structures (0-4) (KTA_ReadPageVersion() : STMIF = 5)"/>
    <x v="15"/>
    <m/>
  </r>
  <r>
    <x v="8"/>
    <n v="1741"/>
    <n v="1"/>
    <n v="99"/>
    <n v="6110"/>
    <s v="HIS measure: Count of non-cyclic  execution paths (1-80) (KTA_ReadPageFblDataFlashBlock() : STPTH = 132)"/>
    <x v="10"/>
    <m/>
  </r>
  <r>
    <x v="8"/>
    <n v="1741"/>
    <n v="1"/>
    <n v="99"/>
    <n v="6130"/>
    <s v="HIS measure: Cyclomatic complexity (1-10) (KTA_ReadPageFblDataFlashBlock() : STCYC = 13)"/>
    <x v="7"/>
    <m/>
  </r>
  <r>
    <x v="8"/>
    <n v="1902"/>
    <n v="1"/>
    <n v="99"/>
    <n v="6110"/>
    <s v="HIS measure: Count of non-cyclic  execution paths (1-80) (KTA_ReadNvRamHandler() : STPTH = 144)"/>
    <x v="10"/>
    <m/>
  </r>
  <r>
    <x v="8"/>
    <n v="1902"/>
    <n v="1"/>
    <n v="99"/>
    <n v="6130"/>
    <s v="HIS measure: Cyclomatic complexity (1-10) (KTA_ReadNvRamHandler() : STCYC = 14)"/>
    <x v="7"/>
    <m/>
  </r>
  <r>
    <x v="8"/>
    <n v="1902"/>
    <n v="1"/>
    <n v="99"/>
    <n v="6175"/>
    <s v="HIS measure: Nesting of control structures (0-4) (KTA_ReadNvRamHandler() : STMIF = 5)"/>
    <x v="15"/>
    <m/>
  </r>
  <r>
    <x v="8"/>
    <n v="201"/>
    <n v="20"/>
    <n v="4"/>
    <n v="3218"/>
    <s v="File scope static, 'KTA_eSmRead', is only accessed in one function."/>
    <x v="14"/>
    <m/>
  </r>
  <r>
    <x v="8"/>
    <n v="714"/>
    <n v="1"/>
    <n v="99"/>
    <n v="6130"/>
    <s v="HIS measure: Cyclomatic complexity (1-10) (KTA_ReadPageExternErrMem() : STCYC = 11)"/>
    <x v="7"/>
    <m/>
  </r>
  <r>
    <x v="8"/>
    <n v="714"/>
    <n v="1"/>
    <n v="99"/>
    <n v="6170"/>
    <s v="HIS measure: Number of statements in function (variant 3)  (1-50) (KTA_ReadPageExternErrMem() : STST3 = 55)"/>
    <x v="1"/>
    <m/>
  </r>
  <r>
    <x v="8"/>
    <n v="714"/>
    <n v="1"/>
    <n v="99"/>
    <n v="6175"/>
    <s v="HIS measure: Nesting of control structures (0-4) (KTA_ReadPageExternErrMem() : STMIF = 5)"/>
    <x v="15"/>
    <m/>
  </r>
  <r>
    <x v="9"/>
    <n v="406"/>
    <n v="1"/>
    <n v="99"/>
    <n v="6190"/>
    <s v="HIS measure: Distinct function calls (0-7) (KTA_HandleDelayedKostiaEvents() : STCAL = 9)"/>
    <x v="8"/>
    <m/>
  </r>
  <r>
    <x v="9"/>
    <n v="566"/>
    <n v="1"/>
    <n v="99"/>
    <n v="6130"/>
    <s v="HIS measure: Cyclomatic complexity (1-10) (KTA_RbrRunStateMachine() : STCYC = 11)"/>
    <x v="7"/>
    <m/>
  </r>
  <r>
    <x v="9"/>
    <n v="566"/>
    <n v="1"/>
    <n v="99"/>
    <n v="6170"/>
    <s v="HIS measure: Number of statements in function (variant 3)  (1-50) (KTA_RbrRunStateMachine() : STST3 = 68)"/>
    <x v="1"/>
    <m/>
  </r>
  <r>
    <x v="9"/>
    <n v="566"/>
    <n v="1"/>
    <n v="99"/>
    <n v="6175"/>
    <s v="HIS measure: Nesting of control structures (0-4) (KTA_RbrRunStateMachine() : STMIF = 5)"/>
    <x v="15"/>
    <m/>
  </r>
  <r>
    <x v="9"/>
    <n v="566"/>
    <n v="1"/>
    <n v="99"/>
    <n v="6190"/>
    <s v="HIS measure: Distinct function calls (0-7) (KTA_RbrRunStateMachine() : STCAL = 24)"/>
    <x v="8"/>
    <m/>
  </r>
  <r>
    <x v="10"/>
    <n v="209"/>
    <n v="1"/>
    <n v="99"/>
    <n v="6130"/>
    <s v="HIS measure: Cyclomatic complexity (1-10) (KTA_WriteNvRamHandler() : STCYC = 11)"/>
    <x v="7"/>
    <m/>
  </r>
  <r>
    <x v="10"/>
    <n v="209"/>
    <n v="1"/>
    <n v="99"/>
    <n v="6175"/>
    <s v="HIS measure: Nesting of control structures (0-4) (KTA_WriteNvRamHandler() : STMIF = 5)"/>
    <x v="15"/>
    <m/>
  </r>
  <r>
    <x v="10"/>
    <n v="611"/>
    <n v="1"/>
    <n v="99"/>
    <n v="6110"/>
    <s v="HIS measure: Count of non-cyclic  execution paths (1-80) (KTA_WritePageFblDataFlashBlock() : STPTH = 184)"/>
    <x v="10"/>
    <m/>
  </r>
  <r>
    <x v="10"/>
    <n v="611"/>
    <n v="1"/>
    <n v="99"/>
    <n v="6130"/>
    <s v="HIS measure: Cyclomatic complexity (1-10) (KTA_WritePageFblDataFlashBlock() : STCYC = 21)"/>
    <x v="7"/>
    <m/>
  </r>
  <r>
    <x v="10"/>
    <n v="611"/>
    <n v="1"/>
    <n v="99"/>
    <n v="6170"/>
    <s v="HIS measure: Number of statements in function (variant 3)  (1-50) (KTA_WritePageFblDataFlashBlock() : STST3 = 65)"/>
    <x v="1"/>
    <m/>
  </r>
  <r>
    <x v="10"/>
    <n v="611"/>
    <n v="1"/>
    <n v="99"/>
    <n v="6175"/>
    <s v="HIS measure: Nesting of control structures (0-4) (KTA_WritePageFblDataFlashBlock() : STMIF = 6)"/>
    <x v="15"/>
    <m/>
  </r>
  <r>
    <x v="10"/>
    <n v="611"/>
    <n v="1"/>
    <n v="99"/>
    <n v="6190"/>
    <s v="HIS measure: Distinct function calls (0-7) (KTA_WritePageFblDataFlashBlock() : STCAL = 8)"/>
    <x v="8"/>
    <m/>
  </r>
  <r>
    <x v="10"/>
    <n v="795"/>
    <n v="1"/>
    <n v="99"/>
    <n v="6130"/>
    <s v="HIS measure: Cyclomatic complexity (1-10) (KTA_WritePageActors() : STCYC = 19)"/>
    <x v="7"/>
    <m/>
  </r>
  <r>
    <x v="11"/>
    <n v="1135"/>
    <n v="1"/>
    <n v="99"/>
    <n v="6175"/>
    <s v="HIS measure: Nesting of control structures (0-4) (kccb_MemWrite() : STMIF = 5)"/>
    <x v="15"/>
    <m/>
  </r>
  <r>
    <x v="11"/>
    <n v="127"/>
    <n v="16"/>
    <n v="4"/>
    <n v="3218"/>
    <s v="File scope static, 'KT_LockErrMem', is only accessed in one function."/>
    <x v="14"/>
    <m/>
  </r>
  <r>
    <x v="11"/>
    <n v="1425"/>
    <n v="1"/>
    <n v="99"/>
    <n v="6175"/>
    <s v="HIS measure: Nesting of control structures (0-4) (kccb_SyncBuffer() : STMIF = 5)"/>
    <x v="15"/>
    <m/>
  </r>
  <r>
    <x v="11"/>
    <n v="406"/>
    <n v="1"/>
    <n v="99"/>
    <n v="6130"/>
    <s v="HIS measure: Cyclomatic complexity (1-10) (kccb_CheckPwd() : STCYC = 12)"/>
    <x v="7"/>
    <m/>
  </r>
  <r>
    <x v="11"/>
    <n v="722"/>
    <n v="1"/>
    <n v="99"/>
    <n v="6130"/>
    <s v="HIS measure: Cyclomatic complexity (1-10) (kccb_ExecuteLocalFunction() : STCYC = 21)"/>
    <x v="7"/>
    <m/>
  </r>
  <r>
    <x v="11"/>
    <n v="722"/>
    <n v="1"/>
    <n v="99"/>
    <n v="6170"/>
    <s v="HIS measure: Number of statements in function (variant 3)  (1-50) (kccb_ExecuteLocalFunction() : STST3 = 61)"/>
    <x v="1"/>
    <m/>
  </r>
  <r>
    <x v="11"/>
    <n v="722"/>
    <n v="1"/>
    <n v="99"/>
    <n v="6175"/>
    <s v="HIS measure: Nesting of control structures (0-4) (kccb_ExecuteLocalFunction() : STMIF = 5)"/>
    <x v="15"/>
    <m/>
  </r>
  <r>
    <x v="11"/>
    <n v="722"/>
    <n v="1"/>
    <n v="99"/>
    <n v="6190"/>
    <s v="HIS measure: Distinct function calls (0-7) (kccb_ExecuteLocalFunction() : STCAL = 14)"/>
    <x v="8"/>
    <m/>
  </r>
  <r>
    <x v="11"/>
    <n v="952"/>
    <n v="1"/>
    <n v="99"/>
    <n v="6130"/>
    <s v="HIS measure: Cyclomatic complexity (1-10) (kccb_MemRead() : STCYC = 13)"/>
    <x v="7"/>
    <m/>
  </r>
  <r>
    <x v="12"/>
    <n v="229"/>
    <n v="1"/>
    <n v="99"/>
    <n v="6170"/>
    <s v="HIS measure: Number of statements in function (variant 3)  (1-50) (ktfr_vTransmitFrMsg() : STST3 = 88)"/>
    <x v="1"/>
    <m/>
  </r>
  <r>
    <x v="12"/>
    <n v="364"/>
    <n v="1"/>
    <n v="99"/>
    <n v="6170"/>
    <s v="HIS measure: Number of statements in function (variant 3)  (1-50) (ktfr_bReceiveFrMsg() : STST3 = 90)"/>
    <x v="1"/>
    <m/>
  </r>
  <r>
    <x v="13"/>
    <n v="166"/>
    <n v="1"/>
    <n v="99"/>
    <n v="6130"/>
    <s v="HIS measure: Cyclomatic complexity (1-10) (LkSysHdlr_GetAddress() : STCYC = 22)"/>
    <x v="7"/>
    <m/>
  </r>
  <r>
    <x v="14"/>
    <n v="389"/>
    <n v="1"/>
    <n v="99"/>
    <n v="6170"/>
    <s v="HIS measure: Number of statements in function (variant 3)  (1-50) (LkSysHdlr_EcuM_DriverRestartList() : STST3 = 0)"/>
    <x v="1"/>
    <m/>
  </r>
  <r>
    <x v="14"/>
    <n v="443"/>
    <n v="1"/>
    <n v="99"/>
    <n v="6190"/>
    <s v="HIS measure: Distinct function calls (0-7) (LkSysHdlr_EcuM_InitList1() : STCAL = 17)"/>
    <x v="8"/>
    <m/>
  </r>
  <r>
    <x v="14"/>
    <n v="518"/>
    <n v="1"/>
    <n v="99"/>
    <n v="6190"/>
    <s v="HIS measure: Distinct function calls (0-7) (LkSysHdlr_EcuM_InitList2_LKComponents() : STCAL = 15)"/>
    <x v="8"/>
    <m/>
  </r>
  <r>
    <x v="14"/>
    <n v="535"/>
    <n v="36"/>
    <n v="2"/>
    <n v="1255"/>
    <s v="Unsuffixed integer constant is not of type int."/>
    <x v="4"/>
    <m/>
  </r>
  <r>
    <x v="14"/>
    <n v="535"/>
    <n v="36"/>
    <n v="2"/>
    <n v="3120"/>
    <s v="Hard-coded 'magic' integer constant '40000'."/>
    <x v="4"/>
    <m/>
  </r>
  <r>
    <x v="14"/>
    <n v="614"/>
    <n v="1"/>
    <n v="99"/>
    <n v="6190"/>
    <s v="HIS measure: Distinct function calls (0-7) (LkSysHdlr_EcuM_InitList2_SLPComponents() : STCAL = 32)"/>
    <x v="8"/>
    <m/>
  </r>
  <r>
    <x v="14"/>
    <n v="626"/>
    <n v="5"/>
    <n v="4"/>
    <n v="3200"/>
    <s v="'WDGM_StartMonitoringAll' returns a value which is not being used."/>
    <x v="9"/>
    <m/>
  </r>
  <r>
    <x v="14"/>
    <n v="627"/>
    <n v="5"/>
    <n v="4"/>
    <n v="3200"/>
    <s v="'WDGM_StopMonitoringEvent' returns a value which is not being used."/>
    <x v="9"/>
    <m/>
  </r>
  <r>
    <x v="14"/>
    <n v="627"/>
    <n v="65"/>
    <n v="4"/>
    <n v="277"/>
    <s v="Conversion of a constant negative value to an unsigned type."/>
    <x v="16"/>
    <s v="REFERENCE - ISO:C90-6.2.1.2 Conversions - Signed and Unsigned Integers"/>
  </r>
  <r>
    <x v="15"/>
    <n v="510"/>
    <n v="76"/>
    <n v="4"/>
    <n v="3673"/>
    <s v="The object addressed by the pointer parameter 'UserModeTab' is not modified and so the pointer could be of type 'pointer to const'."/>
    <x v="17"/>
    <m/>
  </r>
  <r>
    <x v="15"/>
    <n v="670"/>
    <n v="1"/>
    <n v="99"/>
    <n v="6110"/>
    <s v="HIS measure: Count of non-cyclic  execution paths (1-80) (LkSysHdlr_EcuMCbk_SetUserMode() : STPTH = 132)"/>
    <x v="10"/>
    <m/>
  </r>
  <r>
    <x v="15"/>
    <n v="670"/>
    <n v="1"/>
    <n v="99"/>
    <n v="6130"/>
    <s v="HIS measure: Cyclomatic complexity (1-10) (LkSysHdlr_EcuMCbk_SetUserMode() : STCYC = 11)"/>
    <x v="7"/>
    <m/>
  </r>
  <r>
    <x v="15"/>
    <n v="670"/>
    <n v="1"/>
    <n v="99"/>
    <n v="6190"/>
    <s v="HIS measure: Distinct function calls (0-7) (LkSysHdlr_EcuMCbk_SetUserMode() : STCAL = 9)"/>
    <x v="8"/>
    <m/>
  </r>
  <r>
    <x v="15"/>
    <n v="734"/>
    <n v="1"/>
    <n v="99"/>
    <n v="6190"/>
    <s v="HIS measure: Distinct function calls (0-7) (LkSysHdlr_EcuMCbk_HandleUser() : STCAL = 10)"/>
    <x v="8"/>
    <m/>
  </r>
  <r>
    <x v="15"/>
    <n v="833"/>
    <n v="1"/>
    <n v="99"/>
    <n v="6175"/>
    <s v="HIS measure: Nesting of control structures (0-4) (LkSysHdlr_EcuMCbk_SetWakeupReason() : STMIF = 5)"/>
    <x v="15"/>
    <m/>
  </r>
  <r>
    <x v="16"/>
    <n v="155"/>
    <n v="1"/>
    <n v="99"/>
    <n v="6190"/>
    <s v="HIS measure: Distinct function calls (0-7) (Actuator_Taskfunc() : STCAL = 8)"/>
    <x v="8"/>
    <m/>
  </r>
  <r>
    <x v="16"/>
    <n v="221"/>
    <n v="1"/>
    <n v="99"/>
    <n v="6190"/>
    <s v="HIS measure: Distinct function calls (0-7) (Diag_Taskfunc() : STCAL = 8)"/>
    <x v="8"/>
    <m/>
  </r>
  <r>
    <x v="16"/>
    <n v="339"/>
    <n v="1"/>
    <n v="99"/>
    <n v="6190"/>
    <s v="HIS measure: Distinct function calls (0-7) (SYS_Taskfunc() : STCAL = 9)"/>
    <x v="8"/>
    <m/>
  </r>
  <r>
    <x v="17"/>
    <n v="1070"/>
    <n v="33"/>
    <n v="2"/>
    <n v="1257"/>
    <s v="Suffixed integer constant implicitly converted to smaller integer type on assignment."/>
    <x v="4"/>
    <m/>
  </r>
  <r>
    <x v="17"/>
    <n v="1080"/>
    <n v="26"/>
    <n v="2"/>
    <n v="1251"/>
    <s v="Suffixed integer constant causes implicit conversion of other operand."/>
    <x v="4"/>
    <m/>
  </r>
  <r>
    <x v="17"/>
    <n v="1127"/>
    <n v="29"/>
    <n v="2"/>
    <n v="1257"/>
    <s v="Suffixed integer constant implicitly converted to smaller integer type on assignment."/>
    <x v="4"/>
    <m/>
  </r>
  <r>
    <x v="17"/>
    <n v="1173"/>
    <n v="15"/>
    <n v="2"/>
    <n v="1251"/>
    <s v="Suffixed integer constant causes implicit conversion of other operand."/>
    <x v="4"/>
    <m/>
  </r>
  <r>
    <x v="17"/>
    <n v="1233"/>
    <n v="23"/>
    <n v="2"/>
    <n v="1251"/>
    <s v="Suffixed integer constant causes implicit conversion of other operand."/>
    <x v="4"/>
    <m/>
  </r>
  <r>
    <x v="17"/>
    <n v="1291"/>
    <n v="23"/>
    <n v="2"/>
    <n v="1251"/>
    <s v="Suffixed integer constant causes implicit conversion of other operand."/>
    <x v="4"/>
    <m/>
  </r>
  <r>
    <x v="17"/>
    <n v="318"/>
    <n v="27"/>
    <n v="2"/>
    <n v="1251"/>
    <s v="Suffixed integer constant causes implicit conversion of other operand."/>
    <x v="4"/>
    <m/>
  </r>
  <r>
    <x v="17"/>
    <n v="365"/>
    <n v="32"/>
    <n v="2"/>
    <n v="1257"/>
    <s v="Suffixed integer constant implicitly converted to smaller integer type on assignment."/>
    <x v="4"/>
    <m/>
  </r>
  <r>
    <x v="17"/>
    <n v="394"/>
    <n v="33"/>
    <n v="2"/>
    <n v="1257"/>
    <s v="Suffixed integer constant implicitly converted to smaller integer type on assignment."/>
    <x v="4"/>
    <m/>
  </r>
  <r>
    <x v="17"/>
    <n v="411"/>
    <n v="13"/>
    <n v="2"/>
    <n v="1251"/>
    <s v="Suffixed integer constant causes implicit conversion of other operand."/>
    <x v="4"/>
    <m/>
  </r>
  <r>
    <x v="17"/>
    <n v="431"/>
    <n v="25"/>
    <n v="2"/>
    <n v="1257"/>
    <s v="Suffixed integer constant implicitly converted to smaller integer type on assignment."/>
    <x v="4"/>
    <m/>
  </r>
  <r>
    <x v="17"/>
    <n v="444"/>
    <n v="24"/>
    <n v="2"/>
    <n v="1257"/>
    <s v="Suffixed integer constant implicitly converted to smaller integer type on assignment."/>
    <x v="4"/>
    <m/>
  </r>
  <r>
    <x v="17"/>
    <n v="572"/>
    <n v="15"/>
    <n v="2"/>
    <n v="1251"/>
    <s v="Suffixed integer constant causes implicit conversion of other operand."/>
    <x v="4"/>
    <m/>
  </r>
  <r>
    <x v="17"/>
    <n v="600"/>
    <n v="32"/>
    <n v="2"/>
    <n v="1257"/>
    <s v="Suffixed integer constant implicitly converted to smaller integer type on assignment."/>
    <x v="4"/>
    <m/>
  </r>
  <r>
    <x v="17"/>
    <n v="726"/>
    <n v="16"/>
    <n v="2"/>
    <n v="1251"/>
    <s v="Suffixed integer constant causes implicit conversion of other operand."/>
    <x v="4"/>
    <m/>
  </r>
  <r>
    <x v="17"/>
    <n v="727"/>
    <n v="32"/>
    <n v="2"/>
    <n v="1257"/>
    <s v="Suffixed integer constant implicitly converted to smaller integer type on assignment."/>
    <x v="4"/>
    <m/>
  </r>
  <r>
    <x v="18"/>
    <n v="198"/>
    <n v="10"/>
    <n v="2"/>
    <n v="1257"/>
    <s v="Suffixed integer constant implicitly converted to smaller integer type on assignment."/>
    <x v="4"/>
    <m/>
  </r>
  <r>
    <x v="18"/>
    <n v="217"/>
    <n v="13"/>
    <n v="2"/>
    <n v="1251"/>
    <s v="Suffixed integer constant causes implicit conversion of other operand."/>
    <x v="4"/>
    <m/>
  </r>
  <r>
    <x v="18"/>
    <n v="240"/>
    <n v="10"/>
    <n v="2"/>
    <n v="597"/>
    <s v="Type of 'case' label expression is not consistent with type of controlling expression in 'switch' statement."/>
    <x v="4"/>
    <m/>
  </r>
  <r>
    <x v="18"/>
    <n v="243"/>
    <n v="10"/>
    <n v="2"/>
    <n v="597"/>
    <s v="Type of 'case' label expression is not consistent with type of controlling expression in 'switch' statement."/>
    <x v="4"/>
    <m/>
  </r>
  <r>
    <x v="18"/>
    <n v="246"/>
    <n v="10"/>
    <n v="2"/>
    <n v="597"/>
    <s v="Type of 'case' label expression is not consistent with type of controlling expression in 'switch' statement."/>
    <x v="4"/>
    <m/>
  </r>
  <r>
    <x v="18"/>
    <n v="249"/>
    <n v="10"/>
    <n v="2"/>
    <n v="597"/>
    <s v="Type of 'case' label expression is not consistent with type of controlling expression in 'switch' statement."/>
    <x v="4"/>
    <m/>
  </r>
  <r>
    <x v="18"/>
    <n v="252"/>
    <n v="10"/>
    <n v="2"/>
    <n v="597"/>
    <s v="Type of 'case' label expression is not consistent with type of controlling expression in 'switch' statement."/>
    <x v="4"/>
    <m/>
  </r>
  <r>
    <x v="18"/>
    <n v="255"/>
    <n v="10"/>
    <n v="2"/>
    <n v="597"/>
    <s v="Type of 'case' label expression is not consistent with type of controlling expression in 'switch' statement."/>
    <x v="4"/>
    <m/>
  </r>
  <r>
    <x v="18"/>
    <n v="258"/>
    <n v="10"/>
    <n v="2"/>
    <n v="597"/>
    <s v="Type of 'case' label expression is not consistent with type of controlling expression in 'switch' statement."/>
    <x v="4"/>
    <m/>
  </r>
  <r>
    <x v="18"/>
    <n v="261"/>
    <n v="10"/>
    <n v="2"/>
    <n v="597"/>
    <s v="Type of 'case' label expression is not consistent with type of controlling expression in 'switch' statement."/>
    <x v="4"/>
    <m/>
  </r>
  <r>
    <x v="18"/>
    <n v="264"/>
    <n v="10"/>
    <n v="2"/>
    <n v="597"/>
    <s v="Type of 'case' label expression is not consistent with type of controlling expression in 'switch' statement."/>
    <x v="4"/>
    <m/>
  </r>
  <r>
    <x v="18"/>
    <n v="267"/>
    <n v="10"/>
    <n v="2"/>
    <n v="597"/>
    <s v="Type of 'case' label expression is not consistent with type of controlling expression in 'switch' statement."/>
    <x v="4"/>
    <m/>
  </r>
  <r>
    <x v="18"/>
    <n v="270"/>
    <n v="10"/>
    <n v="2"/>
    <n v="597"/>
    <s v="Type of 'case' label expression is not consistent with type of controlling expression in 'switch' statement."/>
    <x v="4"/>
    <m/>
  </r>
  <r>
    <x v="18"/>
    <n v="273"/>
    <n v="10"/>
    <n v="2"/>
    <n v="597"/>
    <s v="Type of 'case' label expression is not consistent with type of controlling expression in 'switch' statement."/>
    <x v="4"/>
    <m/>
  </r>
  <r>
    <x v="18"/>
    <n v="276"/>
    <n v="10"/>
    <n v="2"/>
    <n v="597"/>
    <s v="Type of 'case' label expression is not consistent with type of controlling expression in 'switch' statement."/>
    <x v="4"/>
    <m/>
  </r>
  <r>
    <x v="18"/>
    <n v="279"/>
    <n v="10"/>
    <n v="2"/>
    <n v="597"/>
    <s v="Type of 'case' label expression is not consistent with type of controlling expression in 'switch' statement."/>
    <x v="4"/>
    <m/>
  </r>
  <r>
    <x v="18"/>
    <n v="282"/>
    <n v="10"/>
    <n v="2"/>
    <n v="597"/>
    <s v="Type of 'case' label expression is not consistent with type of controlling expression in 'switch' statement."/>
    <x v="4"/>
    <m/>
  </r>
  <r>
    <x v="18"/>
    <n v="285"/>
    <n v="10"/>
    <n v="2"/>
    <n v="597"/>
    <s v="Type of 'case' label expression is not consistent with type of controlling expression in 'switch' statement."/>
    <x v="4"/>
    <m/>
  </r>
  <r>
    <x v="18"/>
    <n v="288"/>
    <n v="10"/>
    <n v="2"/>
    <n v="597"/>
    <s v="Type of 'case' label expression is not consistent with type of controlling expression in 'switch' statement."/>
    <x v="4"/>
    <m/>
  </r>
  <r>
    <x v="18"/>
    <n v="296"/>
    <n v="1"/>
    <n v="99"/>
    <n v="6130"/>
    <s v="HIS measure: Cyclomatic complexity (1-10) (WDGM_StoreErrorToDem() : STCYC = 19)"/>
    <x v="7"/>
    <m/>
  </r>
  <r>
    <x v="18"/>
    <n v="60"/>
    <n v="42"/>
    <n v="4"/>
    <n v="3116"/>
    <s v="Unrecognized #pragma arguments 'ghs section bss = &quot;.SaveRAM_WDOG&quot;' This #pragma directive has been ignored."/>
    <x v="18"/>
    <s v="REFERENCE - ISO:C90-6.8.6 Pragma Directive"/>
  </r>
  <r>
    <x v="18"/>
    <n v="62"/>
    <n v="34"/>
    <n v="4"/>
    <n v="3116"/>
    <s v="Unrecognized #pragma arguments 'ghs section bss = default' This #pragma directive has been ignored."/>
    <x v="18"/>
    <s v="REFERENCE - ISO:C90-6.8.6 Pragma Directive"/>
  </r>
  <r>
    <x v="18"/>
    <n v="81"/>
    <n v="6"/>
    <n v="6"/>
    <n v="1011"/>
    <s v="[C99] Use of '//' comment."/>
    <x v="2"/>
    <s v="REFERENCE - ISO:C99-6.4.9 Comments"/>
  </r>
  <r>
    <x v="18"/>
    <n v="82"/>
    <n v="6"/>
    <n v="6"/>
    <n v="1011"/>
    <s v="[C99] Use of '//' comment."/>
    <x v="2"/>
    <s v="REFERENCE - ISO:C99-6.4.9 Comments"/>
  </r>
  <r>
    <x v="18"/>
    <n v="83"/>
    <n v="12"/>
    <n v="2"/>
    <n v="1257"/>
    <s v="Suffixed integer constant implicitly converted to smaller integer type on assignment."/>
    <x v="4"/>
    <m/>
  </r>
  <r>
    <x v="18"/>
    <n v="98"/>
    <n v="6"/>
    <n v="6"/>
    <n v="1011"/>
    <s v="[C99] Use of '//' comment."/>
    <x v="2"/>
    <s v="REFERENCE - ISO:C99-6.4.9 Comments"/>
  </r>
  <r>
    <x v="18"/>
    <n v="99"/>
    <n v="12"/>
    <n v="2"/>
    <n v="1257"/>
    <s v="Suffixed integer constant implicitly converted to smaller integer type on assignment."/>
    <x v="4"/>
    <m/>
  </r>
  <r>
    <x v="19"/>
    <n v="210"/>
    <n v="12"/>
    <n v="2"/>
    <n v="3212"/>
    <s v="This cast is redundant."/>
    <x v="4"/>
    <m/>
  </r>
  <r>
    <x v="19"/>
    <n v="225"/>
    <n v="12"/>
    <n v="2"/>
    <n v="3212"/>
    <s v="This cast is redundant."/>
    <x v="4"/>
    <m/>
  </r>
  <r>
    <x v="19"/>
    <n v="74"/>
    <n v="6"/>
    <n v="6"/>
    <n v="1011"/>
    <s v="[C99] Use of '//' comment."/>
    <x v="2"/>
    <s v="REFERENCE - ISO:C99-6.4.9 Comments"/>
  </r>
  <r>
    <x v="20"/>
    <n v="205"/>
    <n v="47"/>
    <n v="2"/>
    <n v="1255"/>
    <s v="Unsuffixed integer constant is not of type int."/>
    <x v="4"/>
    <m/>
  </r>
  <r>
    <x v="20"/>
    <n v="249"/>
    <n v="79"/>
    <n v="2"/>
    <n v="3212"/>
    <s v="This cast is redundant."/>
    <x v="4"/>
    <m/>
  </r>
  <r>
    <x v="20"/>
    <n v="249"/>
    <n v="95"/>
    <n v="2"/>
    <n v="1255"/>
    <s v="Unsuffixed integer constant is not of type int."/>
    <x v="4"/>
    <m/>
  </r>
  <r>
    <x v="20"/>
    <n v="254"/>
    <n v="78"/>
    <n v="2"/>
    <n v="1255"/>
    <s v="Unsuffixed integer constant is not of type int."/>
    <x v="4"/>
    <m/>
  </r>
  <r>
    <x v="20"/>
    <n v="258"/>
    <n v="84"/>
    <n v="2"/>
    <n v="1255"/>
    <s v="Unsuffixed integer constant is not of type int."/>
    <x v="4"/>
    <m/>
  </r>
  <r>
    <x v="20"/>
    <n v="309"/>
    <n v="57"/>
    <n v="2"/>
    <n v="3212"/>
    <s v="This cast is redundant."/>
    <x v="4"/>
    <m/>
  </r>
  <r>
    <x v="20"/>
    <n v="309"/>
    <n v="73"/>
    <n v="2"/>
    <n v="1255"/>
    <s v="Unsuffixed integer constant is not of type int."/>
    <x v="4"/>
    <m/>
  </r>
  <r>
    <x v="20"/>
    <n v="370"/>
    <n v="48"/>
    <n v="2"/>
    <n v="3212"/>
    <s v="This cast is redundant."/>
    <x v="4"/>
    <m/>
  </r>
  <r>
    <x v="20"/>
    <n v="370"/>
    <n v="64"/>
    <n v="2"/>
    <n v="1255"/>
    <s v="Unsuffixed integer constant is not of type int."/>
    <x v="4"/>
    <m/>
  </r>
  <r>
    <x v="21"/>
    <n v="58"/>
    <n v="41"/>
    <n v="2"/>
    <n v="1255"/>
    <s v="Unsuffixed integer constant is not of type int."/>
    <x v="4"/>
    <m/>
  </r>
  <r>
    <x v="21"/>
    <n v="66"/>
    <n v="41"/>
    <n v="2"/>
    <n v="1255"/>
    <s v="Unsuffixed integer constant is not of type int."/>
    <x v="4"/>
    <m/>
  </r>
  <r>
    <x v="21"/>
    <n v="75"/>
    <n v="38"/>
    <n v="2"/>
    <n v="3212"/>
    <s v="This cast is redundant."/>
    <x v="4"/>
    <m/>
  </r>
  <r>
    <x v="21"/>
    <n v="75"/>
    <n v="54"/>
    <n v="2"/>
    <n v="1254"/>
    <s v="Suffix is not consistent with a type of unsigned long."/>
    <x v="4"/>
    <m/>
  </r>
  <r>
    <x v="22"/>
    <n v="166"/>
    <n v="78"/>
    <n v="2"/>
    <n v="1255"/>
    <s v="Unsuffixed integer constant is not of type int."/>
    <x v="4"/>
    <m/>
  </r>
  <r>
    <x v="23"/>
    <n v="2295"/>
    <n v="1"/>
    <n v="99"/>
    <n v="6130"/>
    <s v="HIS measure: Cyclomatic complexity (1-10) (SAS_Mag_Diag_RBRSetValue() : STCYC = 19)"/>
    <x v="7"/>
    <m/>
  </r>
  <r>
    <x v="23"/>
    <n v="2295"/>
    <n v="1"/>
    <n v="99"/>
    <n v="6170"/>
    <s v="HIS measure: Number of statements in function (variant 3)  (1-50) (SAS_Mag_Diag_RBRSetValue() : STST3 = 52)"/>
    <x v="1"/>
    <m/>
  </r>
  <r>
    <x v="23"/>
    <n v="3741"/>
    <n v="1"/>
    <n v="99"/>
    <n v="6170"/>
    <s v="HIS measure: Number of statements in function (variant 3)  (1-50) (callFillRBRPage07() : STST3 = 100)"/>
    <x v="1"/>
    <m/>
  </r>
  <r>
    <x v="23"/>
    <n v="3982"/>
    <n v="1"/>
    <n v="99"/>
    <n v="6110"/>
    <s v="HIS measure: Count of non-cyclic  execution paths (1-80) (callMemReadPageInfo() : STPTH = 384)"/>
    <x v="10"/>
    <m/>
  </r>
  <r>
    <x v="23"/>
    <n v="4724"/>
    <n v="1"/>
    <n v="99"/>
    <n v="6130"/>
    <s v="HIS measure: Cyclomatic complexity (1-10) (callWriteMLXMemEven() : STCYC = 11)"/>
    <x v="7"/>
    <m/>
  </r>
  <r>
    <x v="23"/>
    <n v="4893"/>
    <n v="1"/>
    <n v="99"/>
    <n v="6175"/>
    <s v="HIS measure: Nesting of control structures (0-4) (call_diag_MLXWriteCmpEEPROM_stage_builddata() : STMIF = 5)"/>
    <x v="15"/>
    <m/>
  </r>
  <r>
    <x v="24"/>
    <n v="58"/>
    <n v="167"/>
    <n v="2"/>
    <n v="3212"/>
    <s v="This cast is redundant."/>
    <x v="4"/>
    <m/>
  </r>
  <r>
    <x v="24"/>
    <n v="58"/>
    <n v="183"/>
    <n v="2"/>
    <n v="1254"/>
    <s v="Suffix is not consistent with a type of unsigned long."/>
    <x v="4"/>
    <m/>
  </r>
  <r>
    <x v="24"/>
    <n v="58"/>
    <n v="199"/>
    <n v="2"/>
    <n v="3212"/>
    <s v="This cast is redundant."/>
    <x v="4"/>
    <m/>
  </r>
  <r>
    <x v="24"/>
    <n v="58"/>
    <n v="215"/>
    <n v="2"/>
    <n v="1254"/>
    <s v="Suffix is not consistent with a type of unsigned long."/>
    <x v="4"/>
    <m/>
  </r>
  <r>
    <x v="25"/>
    <n v="281"/>
    <n v="70"/>
    <n v="2"/>
    <n v="3212"/>
    <s v="This cast is redundant."/>
    <x v="4"/>
    <m/>
  </r>
  <r>
    <x v="25"/>
    <n v="281"/>
    <n v="86"/>
    <n v="2"/>
    <n v="1255"/>
    <s v="Unsuffixed integer constant is not of type int."/>
    <x v="4"/>
    <m/>
  </r>
  <r>
    <x v="25"/>
    <n v="389"/>
    <n v="70"/>
    <n v="2"/>
    <n v="3212"/>
    <s v="This cast is redundant."/>
    <x v="4"/>
    <m/>
  </r>
  <r>
    <x v="25"/>
    <n v="389"/>
    <n v="86"/>
    <n v="2"/>
    <n v="1255"/>
    <s v="Unsuffixed integer constant is not of type int."/>
    <x v="4"/>
    <m/>
  </r>
  <r>
    <x v="26"/>
    <n v="3020"/>
    <n v="1"/>
    <n v="99"/>
    <n v="6110"/>
    <s v="HIS measure: Count of non-cyclic  execution paths (1-80) (SAS_Mag_MLX90363_ExtendedCompareResults() : STPTH = 385)"/>
    <x v="10"/>
    <m/>
  </r>
  <r>
    <x v="26"/>
    <n v="3020"/>
    <n v="1"/>
    <n v="99"/>
    <n v="6130"/>
    <s v="HIS measure: Cyclomatic complexity (1-10) (SAS_Mag_MLX90363_ExtendedCompareResults() : STCYC = 11)"/>
    <x v="7"/>
    <m/>
  </r>
  <r>
    <x v="26"/>
    <n v="3020"/>
    <n v="1"/>
    <n v="99"/>
    <n v="6190"/>
    <s v="HIS measure: Distinct function calls (0-7) (SAS_Mag_MLX90363_ExtendedCompareResults() : STCAL = 8)"/>
    <x v="8"/>
    <m/>
  </r>
  <r>
    <x v="27"/>
    <n v="191"/>
    <n v="75"/>
    <n v="2"/>
    <n v="1255"/>
    <s v="Unsuffixed integer constant is not of type int."/>
    <x v="4"/>
    <m/>
  </r>
  <r>
    <x v="27"/>
    <n v="191"/>
    <n v="75"/>
    <n v="4"/>
    <n v="1281"/>
    <s v="Integer literal constant is of an unsigned type but does not include a &quot;U&quot; suffix."/>
    <x v="19"/>
    <s v="REFERENCE - ISO:C90-6.1.3.2 (Integer Constants)"/>
  </r>
  <r>
    <x v="27"/>
    <n v="454"/>
    <n v="1"/>
    <n v="99"/>
    <n v="6170"/>
    <s v="HIS measure: Number of statements in function (variant 3)  (1-50) (SAS_Mag_CountSWTurn() : STST3 = 57)"/>
    <x v="1"/>
    <m/>
  </r>
  <r>
    <x v="27"/>
    <n v="607"/>
    <n v="88"/>
    <n v="2"/>
    <n v="3212"/>
    <s v="This cast is redundant."/>
    <x v="4"/>
    <m/>
  </r>
  <r>
    <x v="28"/>
    <n v="705"/>
    <n v="1"/>
    <n v="99"/>
    <n v="6190"/>
    <s v="HIS measure: Distinct function calls (0-7) (StwGw_SendStwData() : STCAL = 9)"/>
    <x v="8"/>
    <m/>
  </r>
  <r>
    <x v="29"/>
    <n v="638"/>
    <n v="1"/>
    <n v="99"/>
    <n v="6190"/>
    <s v="HIS measure: Distinct function calls (0-7) (SyncMgr_SyncMain() : STCAL = 10)"/>
    <x v="8"/>
    <m/>
  </r>
  <r>
    <x v="29"/>
    <n v="758"/>
    <n v="1"/>
    <n v="99"/>
    <n v="6190"/>
    <s v="HIS measure: Distinct function calls (0-7) (SyncMgr_SyncTasks() : STCAL = 10)"/>
    <x v="8"/>
    <m/>
  </r>
  <r>
    <x v="30"/>
    <n v="153"/>
    <n v="17"/>
    <n v="4"/>
    <n v="3408"/>
    <s v="'WdgTest' has external linkage and is being defined without any previous declaration."/>
    <x v="6"/>
    <m/>
  </r>
  <r>
    <x v="30"/>
    <n v="249"/>
    <n v="15"/>
    <n v="4"/>
    <n v="3218"/>
    <s v="File scope static, 'SysCheck_au32CpuTestRam', is only accessed in one function."/>
    <x v="14"/>
    <m/>
  </r>
  <r>
    <x v="30"/>
    <n v="766"/>
    <n v="1"/>
    <n v="99"/>
    <n v="6110"/>
    <s v="HIS measure: Count of non-cyclic  execution paths (1-80) (SysCheck_TestStackUsage() : STPTH = 336)"/>
    <x v="10"/>
    <m/>
  </r>
  <r>
    <x v="30"/>
    <n v="766"/>
    <n v="1"/>
    <n v="99"/>
    <n v="6130"/>
    <s v="HIS measure: Cyclomatic complexity (1-10) (SysCheck_TestStackUsage() : STCYC = 11)"/>
    <x v="7"/>
    <m/>
  </r>
  <r>
    <x v="31"/>
    <n v="206"/>
    <n v="16"/>
    <n v="4"/>
    <n v="3408"/>
    <s v="'sTestStates' has external linkage and is being defined without any previous declaration."/>
    <x v="6"/>
    <m/>
  </r>
  <r>
    <x v="31"/>
    <n v="209"/>
    <n v="7"/>
    <n v="4"/>
    <n v="3408"/>
    <s v="'SysCheck_RomCheck_ErrCnt' has external linkage and is being defined without any previous declaration."/>
    <x v="6"/>
    <m/>
  </r>
  <r>
    <x v="31"/>
    <n v="417"/>
    <n v="1"/>
    <n v="99"/>
    <n v="6170"/>
    <s v="HIS measure: Number of statements in function (variant 3)  (1-50) (SysCheck_InitiateAllTests() : STST3 = 0)"/>
    <x v="1"/>
    <m/>
  </r>
  <r>
    <x v="31"/>
    <n v="428"/>
    <n v="1"/>
    <n v="99"/>
    <n v="6170"/>
    <s v="HIS measure: Number of statements in function (variant 3)  (1-50) (SysCheck_PartialSystemTestMainFunction() : STST3 = 0)"/>
    <x v="1"/>
    <m/>
  </r>
  <r>
    <x v="31"/>
    <n v="528"/>
    <n v="1"/>
    <n v="99"/>
    <n v="6170"/>
    <s v="HIS measure: Number of statements in function (variant 3)  (1-50) (SysCheck_ValidateTestStates() : STST3 = 0)"/>
    <x v="1"/>
    <m/>
  </r>
  <r>
    <x v="32"/>
    <n v="106"/>
    <n v="11"/>
    <n v="2"/>
    <n v="1251"/>
    <s v="Suffixed integer constant causes implicit conversion of other operand."/>
    <x v="4"/>
    <m/>
  </r>
  <r>
    <x v="32"/>
    <n v="111"/>
    <n v="13"/>
    <n v="2"/>
    <n v="1251"/>
    <s v="Suffixed integer constant causes implicit conversion of other operand."/>
    <x v="4"/>
    <m/>
  </r>
  <r>
    <x v="33"/>
    <n v="103"/>
    <n v="11"/>
    <n v="2"/>
    <n v="1251"/>
    <s v="Suffixed integer constant causes implicit conversion of other operand."/>
    <x v="4"/>
    <m/>
  </r>
  <r>
    <x v="33"/>
    <n v="106"/>
    <n v="13"/>
    <n v="2"/>
    <n v="1251"/>
    <s v="Suffixed integer constant causes implicit conversion of other operand."/>
    <x v="4"/>
    <m/>
  </r>
  <r>
    <x v="34"/>
    <n v="111"/>
    <n v="5"/>
    <n v="2"/>
    <n v="1251"/>
    <s v="Suffixed integer constant causes implicit conversion of other operand."/>
    <x v="4"/>
    <m/>
  </r>
  <r>
    <x v="34"/>
    <n v="114"/>
    <n v="15"/>
    <n v="2"/>
    <n v="1251"/>
    <s v="Suffixed integer constant causes implicit conversion of other operand."/>
    <x v="4"/>
    <m/>
  </r>
  <r>
    <x v="34"/>
    <n v="122"/>
    <n v="15"/>
    <n v="2"/>
    <n v="1251"/>
    <s v="Suffixed integer constant causes implicit conversion of other operand."/>
    <x v="4"/>
    <m/>
  </r>
  <r>
    <x v="34"/>
    <n v="130"/>
    <n v="15"/>
    <n v="2"/>
    <n v="1251"/>
    <s v="Suffixed integer constant causes implicit conversion of other operand."/>
    <x v="4"/>
    <m/>
  </r>
  <r>
    <x v="34"/>
    <n v="138"/>
    <n v="15"/>
    <n v="2"/>
    <n v="1251"/>
    <s v="Suffixed integer constant causes implicit conversion of other operand."/>
    <x v="4"/>
    <m/>
  </r>
  <r>
    <x v="34"/>
    <n v="146"/>
    <n v="15"/>
    <n v="2"/>
    <n v="1251"/>
    <s v="Suffixed integer constant causes implicit conversion of other operand."/>
    <x v="4"/>
    <m/>
  </r>
  <r>
    <x v="34"/>
    <n v="154"/>
    <n v="15"/>
    <n v="2"/>
    <n v="1251"/>
    <s v="Suffixed integer constant causes implicit conversion of other operand."/>
    <x v="4"/>
    <m/>
  </r>
  <r>
    <x v="34"/>
    <n v="162"/>
    <n v="15"/>
    <n v="2"/>
    <n v="1251"/>
    <s v="Suffixed integer constant causes implicit conversion of other operand."/>
    <x v="4"/>
    <m/>
  </r>
  <r>
    <x v="34"/>
    <n v="170"/>
    <n v="15"/>
    <n v="2"/>
    <n v="1251"/>
    <s v="Suffixed integer constant causes implicit conversion of other operand."/>
    <x v="4"/>
    <m/>
  </r>
  <r>
    <x v="34"/>
    <n v="178"/>
    <n v="15"/>
    <n v="2"/>
    <n v="1251"/>
    <s v="Suffixed integer constant causes implicit conversion of other operand."/>
    <x v="4"/>
    <m/>
  </r>
  <r>
    <x v="34"/>
    <n v="186"/>
    <n v="15"/>
    <n v="2"/>
    <n v="1251"/>
    <s v="Suffixed integer constant causes implicit conversion of other operand."/>
    <x v="4"/>
    <m/>
  </r>
  <r>
    <x v="34"/>
    <n v="194"/>
    <n v="15"/>
    <n v="2"/>
    <n v="1251"/>
    <s v="Suffixed integer constant causes implicit conversion of other operand."/>
    <x v="4"/>
    <m/>
  </r>
  <r>
    <x v="34"/>
    <n v="202"/>
    <n v="15"/>
    <n v="2"/>
    <n v="1251"/>
    <s v="Suffixed integer constant causes implicit conversion of other operand."/>
    <x v="4"/>
    <m/>
  </r>
  <r>
    <x v="34"/>
    <n v="227"/>
    <n v="5"/>
    <n v="2"/>
    <n v="1251"/>
    <s v="Suffixed integer constant causes implicit conversion of other operand."/>
    <x v="4"/>
    <m/>
  </r>
  <r>
    <x v="34"/>
    <n v="230"/>
    <n v="15"/>
    <n v="2"/>
    <n v="1251"/>
    <s v="Suffixed integer constant causes implicit conversion of other operand."/>
    <x v="4"/>
    <m/>
  </r>
  <r>
    <x v="34"/>
    <n v="240"/>
    <n v="15"/>
    <n v="2"/>
    <n v="1251"/>
    <s v="Suffixed integer constant causes implicit conversion of other operand."/>
    <x v="4"/>
    <m/>
  </r>
  <r>
    <x v="34"/>
    <n v="250"/>
    <n v="15"/>
    <n v="2"/>
    <n v="1251"/>
    <s v="Suffixed integer constant causes implicit conversion of other operand."/>
    <x v="4"/>
    <m/>
  </r>
  <r>
    <x v="34"/>
    <n v="260"/>
    <n v="15"/>
    <n v="2"/>
    <n v="1251"/>
    <s v="Suffixed integer constant causes implicit conversion of other operand."/>
    <x v="4"/>
    <m/>
  </r>
  <r>
    <x v="34"/>
    <n v="268"/>
    <n v="15"/>
    <n v="2"/>
    <n v="1251"/>
    <s v="Suffixed integer constant causes implicit conversion of other operand."/>
    <x v="4"/>
    <m/>
  </r>
  <r>
    <x v="34"/>
    <n v="278"/>
    <n v="15"/>
    <n v="2"/>
    <n v="1251"/>
    <s v="Suffixed integer constant causes implicit conversion of other operand."/>
    <x v="4"/>
    <m/>
  </r>
  <r>
    <x v="34"/>
    <n v="288"/>
    <n v="15"/>
    <n v="2"/>
    <n v="1251"/>
    <s v="Suffixed integer constant causes implicit conversion of other operand."/>
    <x v="4"/>
    <m/>
  </r>
  <r>
    <x v="34"/>
    <n v="296"/>
    <n v="15"/>
    <n v="2"/>
    <n v="1251"/>
    <s v="Suffixed integer constant causes implicit conversion of other operand."/>
    <x v="4"/>
    <m/>
  </r>
  <r>
    <x v="34"/>
    <n v="306"/>
    <n v="15"/>
    <n v="2"/>
    <n v="1251"/>
    <s v="Suffixed integer constant causes implicit conversion of other operand."/>
    <x v="4"/>
    <m/>
  </r>
  <r>
    <x v="34"/>
    <n v="316"/>
    <n v="15"/>
    <n v="2"/>
    <n v="1251"/>
    <s v="Suffixed integer constant causes implicit conversion of other operand."/>
    <x v="4"/>
    <m/>
  </r>
  <r>
    <x v="34"/>
    <n v="326"/>
    <n v="15"/>
    <n v="2"/>
    <n v="1251"/>
    <s v="Suffixed integer constant causes implicit conversion of other operand."/>
    <x v="4"/>
    <m/>
  </r>
  <r>
    <x v="34"/>
    <n v="336"/>
    <n v="15"/>
    <n v="2"/>
    <n v="1251"/>
    <s v="Suffixed integer constant causes implicit conversion of other operand."/>
    <x v="4"/>
    <m/>
  </r>
  <r>
    <x v="34"/>
    <n v="36"/>
    <n v="1"/>
    <n v="4"/>
    <n v="686"/>
    <s v="Array has fewer initializers than its declared size. Default initialization is applied to the remainder of the array elements."/>
    <x v="20"/>
    <s v="REFERENCE - ISO:C90-6.5.7 Initialization - Semantics"/>
  </r>
  <r>
    <x v="34"/>
    <n v="36"/>
    <n v="1"/>
    <n v="4"/>
    <n v="693"/>
    <s v="Struct initializer is missing the optional {."/>
    <x v="20"/>
    <s v="REFERENCE - ISO:C90-6.5.7 Initialization - Semantics"/>
  </r>
  <r>
    <x v="34"/>
    <n v="61"/>
    <n v="76"/>
    <n v="2"/>
    <n v="1257"/>
    <s v="Suffixed integer constant implicitly converted to smaller integer type on assignment."/>
    <x v="4"/>
    <m/>
  </r>
  <r>
    <x v="34"/>
    <n v="64"/>
    <n v="77"/>
    <n v="2"/>
    <n v="1257"/>
    <s v="Suffixed integer constant implicitly converted to smaller integer type on assignment."/>
    <x v="4"/>
    <m/>
  </r>
  <r>
    <x v="34"/>
    <n v="67"/>
    <n v="76"/>
    <n v="2"/>
    <n v="1257"/>
    <s v="Suffixed integer constant implicitly converted to smaller integer type on assignment."/>
    <x v="4"/>
    <m/>
  </r>
  <r>
    <x v="34"/>
    <n v="70"/>
    <n v="77"/>
    <n v="2"/>
    <n v="1257"/>
    <s v="Suffixed integer constant implicitly converted to smaller integer type on assignment."/>
    <x v="4"/>
    <m/>
  </r>
  <r>
    <x v="34"/>
    <n v="73"/>
    <n v="76"/>
    <n v="2"/>
    <n v="1257"/>
    <s v="Suffixed integer constant implicitly converted to smaller integer type on assignment."/>
    <x v="4"/>
    <m/>
  </r>
  <r>
    <x v="34"/>
    <n v="76"/>
    <n v="77"/>
    <n v="2"/>
    <n v="1257"/>
    <s v="Suffixed integer constant implicitly converted to smaller integer type on assignment."/>
    <x v="4"/>
    <m/>
  </r>
  <r>
    <x v="34"/>
    <n v="79"/>
    <n v="76"/>
    <n v="2"/>
    <n v="1257"/>
    <s v="Suffixed integer constant implicitly converted to smaller integer type on assignment."/>
    <x v="4"/>
    <m/>
  </r>
  <r>
    <x v="34"/>
    <n v="82"/>
    <n v="77"/>
    <n v="2"/>
    <n v="1257"/>
    <s v="Suffixed integer constant implicitly converted to smaller integer type on assignment."/>
    <x v="4"/>
    <m/>
  </r>
  <r>
    <x v="34"/>
    <n v="85"/>
    <n v="77"/>
    <n v="2"/>
    <n v="1257"/>
    <s v="Suffixed integer constant implicitly converted to smaller integer type on assignment."/>
    <x v="4"/>
    <m/>
  </r>
  <r>
    <x v="34"/>
    <n v="88"/>
    <n v="81"/>
    <n v="2"/>
    <n v="1257"/>
    <s v="Suffixed integer constant implicitly converted to smaller integer type on assignment."/>
    <x v="4"/>
    <m/>
  </r>
  <r>
    <x v="34"/>
    <n v="91"/>
    <n v="81"/>
    <n v="2"/>
    <n v="1257"/>
    <s v="Suffixed integer constant implicitly converted to smaller integer type on assignment."/>
    <x v="4"/>
    <m/>
  </r>
  <r>
    <x v="34"/>
    <n v="94"/>
    <n v="80"/>
    <n v="2"/>
    <n v="1257"/>
    <s v="Suffixed integer constant implicitly converted to smaller integer type on assignment."/>
    <x v="4"/>
    <m/>
  </r>
  <r>
    <x v="35"/>
    <n v="101"/>
    <n v="5"/>
    <n v="2"/>
    <n v="1251"/>
    <s v="Suffixed integer constant causes implicit conversion of other operand."/>
    <x v="4"/>
    <m/>
  </r>
  <r>
    <x v="35"/>
    <n v="102"/>
    <n v="5"/>
    <n v="2"/>
    <n v="1251"/>
    <s v="Suffixed integer constant causes implicit conversion of other operand."/>
    <x v="4"/>
    <m/>
  </r>
  <r>
    <x v="35"/>
    <n v="104"/>
    <n v="5"/>
    <n v="2"/>
    <n v="1251"/>
    <s v="Suffixed integer constant causes implicit conversion of other operand."/>
    <x v="4"/>
    <m/>
  </r>
  <r>
    <x v="35"/>
    <n v="104"/>
    <n v="94"/>
    <n v="2"/>
    <n v="3109"/>
    <s v="Null statement follows other code on the same line."/>
    <x v="4"/>
    <s v="REFERENCE - ISO:C90-6.6.3 Expression and Null Statements"/>
  </r>
  <r>
    <x v="35"/>
    <n v="104"/>
    <n v="94"/>
    <n v="4"/>
    <n v="3138"/>
    <s v="Null statement is located close to other code or comments."/>
    <x v="21"/>
    <m/>
  </r>
  <r>
    <x v="35"/>
    <n v="105"/>
    <n v="5"/>
    <n v="2"/>
    <n v="1251"/>
    <s v="Suffixed integer constant causes implicit conversion of other operand."/>
    <x v="4"/>
    <m/>
  </r>
  <r>
    <x v="35"/>
    <n v="105"/>
    <n v="94"/>
    <n v="2"/>
    <n v="3109"/>
    <s v="Null statement follows other code on the same line."/>
    <x v="4"/>
    <s v="REFERENCE - ISO:C90-6.6.3 Expression and Null Statements"/>
  </r>
  <r>
    <x v="35"/>
    <n v="105"/>
    <n v="94"/>
    <n v="4"/>
    <n v="3138"/>
    <s v="Null statement is located close to other code or comments."/>
    <x v="21"/>
    <m/>
  </r>
  <r>
    <x v="35"/>
    <n v="106"/>
    <n v="5"/>
    <n v="2"/>
    <n v="1251"/>
    <s v="Suffixed integer constant causes implicit conversion of other operand."/>
    <x v="4"/>
    <m/>
  </r>
  <r>
    <x v="35"/>
    <n v="106"/>
    <n v="95"/>
    <n v="2"/>
    <n v="3109"/>
    <s v="Null statement follows other code on the same line."/>
    <x v="4"/>
    <s v="REFERENCE - ISO:C90-6.6.3 Expression and Null Statements"/>
  </r>
  <r>
    <x v="35"/>
    <n v="106"/>
    <n v="95"/>
    <n v="4"/>
    <n v="3138"/>
    <s v="Null statement is located close to other code or comments."/>
    <x v="21"/>
    <m/>
  </r>
  <r>
    <x v="35"/>
    <n v="107"/>
    <n v="5"/>
    <n v="2"/>
    <n v="1251"/>
    <s v="Suffixed integer constant causes implicit conversion of other operand."/>
    <x v="4"/>
    <m/>
  </r>
  <r>
    <x v="35"/>
    <n v="107"/>
    <n v="95"/>
    <n v="2"/>
    <n v="3109"/>
    <s v="Null statement follows other code on the same line."/>
    <x v="4"/>
    <s v="REFERENCE - ISO:C90-6.6.3 Expression and Null Statements"/>
  </r>
  <r>
    <x v="35"/>
    <n v="107"/>
    <n v="95"/>
    <n v="4"/>
    <n v="3138"/>
    <s v="Null statement is located close to other code or comments."/>
    <x v="21"/>
    <m/>
  </r>
  <r>
    <x v="36"/>
    <n v="42"/>
    <n v="1"/>
    <n v="99"/>
    <n v="6170"/>
    <s v="HIS measure: Number of statements in function (variant 3)  (1-50) (IOHWAB_DI_Init() : STST3 = 0)"/>
    <x v="1"/>
    <m/>
  </r>
  <r>
    <x v="37"/>
    <n v="104"/>
    <n v="9"/>
    <n v="2"/>
    <n v="1251"/>
    <s v="Suffixed integer constant causes implicit conversion of other operand."/>
    <x v="4"/>
    <m/>
  </r>
  <r>
    <x v="37"/>
    <n v="134"/>
    <n v="9"/>
    <n v="2"/>
    <n v="1251"/>
    <s v="Suffixed integer constant causes implicit conversion of other operand."/>
    <x v="4"/>
    <m/>
  </r>
  <r>
    <x v="37"/>
    <n v="164"/>
    <n v="9"/>
    <n v="2"/>
    <n v="1251"/>
    <s v="Suffixed integer constant causes implicit conversion of other operand."/>
    <x v="4"/>
    <m/>
  </r>
  <r>
    <x v="37"/>
    <n v="194"/>
    <n v="9"/>
    <n v="2"/>
    <n v="1251"/>
    <s v="Suffixed integer constant causes implicit conversion of other operand."/>
    <x v="4"/>
    <m/>
  </r>
  <r>
    <x v="37"/>
    <n v="224"/>
    <n v="9"/>
    <n v="2"/>
    <n v="1251"/>
    <s v="Suffixed integer constant causes implicit conversion of other operand."/>
    <x v="4"/>
    <m/>
  </r>
  <r>
    <x v="37"/>
    <n v="254"/>
    <n v="9"/>
    <n v="2"/>
    <n v="1251"/>
    <s v="Suffixed integer constant causes implicit conversion of other operand."/>
    <x v="4"/>
    <m/>
  </r>
  <r>
    <x v="37"/>
    <n v="284"/>
    <n v="9"/>
    <n v="2"/>
    <n v="1251"/>
    <s v="Suffixed integer constant causes implicit conversion of other operand."/>
    <x v="4"/>
    <m/>
  </r>
  <r>
    <x v="37"/>
    <n v="314"/>
    <n v="9"/>
    <n v="2"/>
    <n v="1251"/>
    <s v="Suffixed integer constant causes implicit conversion of other operand."/>
    <x v="4"/>
    <m/>
  </r>
  <r>
    <x v="37"/>
    <n v="344"/>
    <n v="9"/>
    <n v="2"/>
    <n v="1251"/>
    <s v="Suffixed integer constant causes implicit conversion of other operand."/>
    <x v="4"/>
    <m/>
  </r>
  <r>
    <x v="37"/>
    <n v="374"/>
    <n v="9"/>
    <n v="2"/>
    <n v="1251"/>
    <s v="Suffixed integer constant causes implicit conversion of other operand."/>
    <x v="4"/>
    <m/>
  </r>
  <r>
    <x v="37"/>
    <n v="404"/>
    <n v="9"/>
    <n v="2"/>
    <n v="1251"/>
    <s v="Suffixed integer constant causes implicit conversion of other operand."/>
    <x v="4"/>
    <m/>
  </r>
  <r>
    <x v="37"/>
    <n v="434"/>
    <n v="9"/>
    <n v="2"/>
    <n v="1251"/>
    <s v="Suffixed integer constant causes implicit conversion of other operand."/>
    <x v="4"/>
    <m/>
  </r>
  <r>
    <x v="37"/>
    <n v="44"/>
    <n v="9"/>
    <n v="2"/>
    <n v="1251"/>
    <s v="Suffixed integer constant causes implicit conversion of other operand."/>
    <x v="4"/>
    <m/>
  </r>
  <r>
    <x v="37"/>
    <n v="464"/>
    <n v="9"/>
    <n v="2"/>
    <n v="1251"/>
    <s v="Suffixed integer constant causes implicit conversion of other operand."/>
    <x v="4"/>
    <m/>
  </r>
  <r>
    <x v="37"/>
    <n v="494"/>
    <n v="9"/>
    <n v="2"/>
    <n v="1251"/>
    <s v="Suffixed integer constant causes implicit conversion of other operand."/>
    <x v="4"/>
    <m/>
  </r>
  <r>
    <x v="37"/>
    <n v="524"/>
    <n v="9"/>
    <n v="2"/>
    <n v="1251"/>
    <s v="Suffixed integer constant causes implicit conversion of other operand."/>
    <x v="4"/>
    <m/>
  </r>
  <r>
    <x v="37"/>
    <n v="554"/>
    <n v="9"/>
    <n v="2"/>
    <n v="1251"/>
    <s v="Suffixed integer constant causes implicit conversion of other operand."/>
    <x v="4"/>
    <m/>
  </r>
  <r>
    <x v="37"/>
    <n v="584"/>
    <n v="9"/>
    <n v="2"/>
    <n v="1251"/>
    <s v="Suffixed integer constant causes implicit conversion of other operand."/>
    <x v="4"/>
    <m/>
  </r>
  <r>
    <x v="37"/>
    <n v="614"/>
    <n v="9"/>
    <n v="2"/>
    <n v="1251"/>
    <s v="Suffixed integer constant causes implicit conversion of other operand."/>
    <x v="4"/>
    <m/>
  </r>
  <r>
    <x v="37"/>
    <n v="644"/>
    <n v="9"/>
    <n v="2"/>
    <n v="1251"/>
    <s v="Suffixed integer constant causes implicit conversion of other operand."/>
    <x v="4"/>
    <m/>
  </r>
  <r>
    <x v="37"/>
    <n v="674"/>
    <n v="9"/>
    <n v="2"/>
    <n v="1251"/>
    <s v="Suffixed integer constant causes implicit conversion of other operand."/>
    <x v="4"/>
    <m/>
  </r>
  <r>
    <x v="37"/>
    <n v="704"/>
    <n v="9"/>
    <n v="2"/>
    <n v="1251"/>
    <s v="Suffixed integer constant causes implicit conversion of other operand."/>
    <x v="4"/>
    <m/>
  </r>
  <r>
    <x v="37"/>
    <n v="734"/>
    <n v="9"/>
    <n v="2"/>
    <n v="1251"/>
    <s v="Suffixed integer constant causes implicit conversion of other operand."/>
    <x v="4"/>
    <m/>
  </r>
  <r>
    <x v="37"/>
    <n v="74"/>
    <n v="9"/>
    <n v="2"/>
    <n v="1251"/>
    <s v="Suffixed integer constant causes implicit conversion of other operand."/>
    <x v="4"/>
    <m/>
  </r>
  <r>
    <x v="38"/>
    <n v="103"/>
    <n v="9"/>
    <n v="2"/>
    <n v="1251"/>
    <s v="Suffixed integer constant causes implicit conversion of other operand."/>
    <x v="4"/>
    <m/>
  </r>
  <r>
    <x v="38"/>
    <n v="124"/>
    <n v="9"/>
    <n v="2"/>
    <n v="1251"/>
    <s v="Suffixed integer constant causes implicit conversion of other operand."/>
    <x v="4"/>
    <m/>
  </r>
  <r>
    <x v="38"/>
    <n v="145"/>
    <n v="9"/>
    <n v="2"/>
    <n v="1251"/>
    <s v="Suffixed integer constant causes implicit conversion of other operand."/>
    <x v="4"/>
    <m/>
  </r>
  <r>
    <x v="38"/>
    <n v="171"/>
    <n v="9"/>
    <n v="2"/>
    <n v="1251"/>
    <s v="Suffixed integer constant causes implicit conversion of other operand."/>
    <x v="4"/>
    <m/>
  </r>
  <r>
    <x v="38"/>
    <n v="171"/>
    <n v="98"/>
    <n v="2"/>
    <n v="3109"/>
    <s v="Null statement follows other code on the same line."/>
    <x v="4"/>
    <s v="REFERENCE - ISO:C90-6.6.3 Expression and Null Statements"/>
  </r>
  <r>
    <x v="38"/>
    <n v="171"/>
    <n v="98"/>
    <n v="4"/>
    <n v="3138"/>
    <s v="Null statement is located close to other code or comments."/>
    <x v="21"/>
    <m/>
  </r>
  <r>
    <x v="38"/>
    <n v="172"/>
    <n v="9"/>
    <n v="2"/>
    <n v="1251"/>
    <s v="Suffixed integer constant causes implicit conversion of other operand."/>
    <x v="4"/>
    <m/>
  </r>
  <r>
    <x v="38"/>
    <n v="172"/>
    <n v="98"/>
    <n v="2"/>
    <n v="3109"/>
    <s v="Null statement follows other code on the same line."/>
    <x v="4"/>
    <s v="REFERENCE - ISO:C90-6.6.3 Expression and Null Statements"/>
  </r>
  <r>
    <x v="38"/>
    <n v="172"/>
    <n v="98"/>
    <n v="4"/>
    <n v="3138"/>
    <s v="Null statement is located close to other code or comments."/>
    <x v="21"/>
    <m/>
  </r>
  <r>
    <x v="38"/>
    <n v="173"/>
    <n v="9"/>
    <n v="2"/>
    <n v="1251"/>
    <s v="Suffixed integer constant causes implicit conversion of other operand."/>
    <x v="4"/>
    <m/>
  </r>
  <r>
    <x v="38"/>
    <n v="174"/>
    <n v="9"/>
    <n v="2"/>
    <n v="1251"/>
    <s v="Suffixed integer constant causes implicit conversion of other operand."/>
    <x v="4"/>
    <m/>
  </r>
  <r>
    <x v="38"/>
    <n v="212"/>
    <n v="9"/>
    <n v="2"/>
    <n v="1251"/>
    <s v="Suffixed integer constant causes implicit conversion of other operand."/>
    <x v="4"/>
    <m/>
  </r>
  <r>
    <x v="38"/>
    <n v="212"/>
    <n v="99"/>
    <n v="2"/>
    <n v="3109"/>
    <s v="Null statement follows other code on the same line."/>
    <x v="4"/>
    <s v="REFERENCE - ISO:C90-6.6.3 Expression and Null Statements"/>
  </r>
  <r>
    <x v="38"/>
    <n v="212"/>
    <n v="99"/>
    <n v="4"/>
    <n v="3138"/>
    <s v="Null statement is located close to other code or comments."/>
    <x v="21"/>
    <m/>
  </r>
  <r>
    <x v="38"/>
    <n v="213"/>
    <n v="9"/>
    <n v="2"/>
    <n v="1251"/>
    <s v="Suffixed integer constant causes implicit conversion of other operand."/>
    <x v="4"/>
    <m/>
  </r>
  <r>
    <x v="38"/>
    <n v="213"/>
    <n v="99"/>
    <n v="2"/>
    <n v="3109"/>
    <s v="Null statement follows other code on the same line."/>
    <x v="4"/>
    <s v="REFERENCE - ISO:C90-6.6.3 Expression and Null Statements"/>
  </r>
  <r>
    <x v="38"/>
    <n v="213"/>
    <n v="99"/>
    <n v="4"/>
    <n v="3138"/>
    <s v="Null statement is located close to other code or comments."/>
    <x v="21"/>
    <m/>
  </r>
  <r>
    <x v="38"/>
    <n v="214"/>
    <n v="9"/>
    <n v="2"/>
    <n v="1251"/>
    <s v="Suffixed integer constant causes implicit conversion of other operand."/>
    <x v="4"/>
    <m/>
  </r>
  <r>
    <x v="38"/>
    <n v="215"/>
    <n v="9"/>
    <n v="2"/>
    <n v="1251"/>
    <s v="Suffixed integer constant causes implicit conversion of other operand."/>
    <x v="4"/>
    <m/>
  </r>
  <r>
    <x v="38"/>
    <n v="44"/>
    <n v="5"/>
    <n v="2"/>
    <n v="1251"/>
    <s v="Suffixed integer constant causes implicit conversion of other operand."/>
    <x v="4"/>
    <m/>
  </r>
  <r>
    <x v="38"/>
    <n v="44"/>
    <n v="94"/>
    <n v="2"/>
    <n v="3109"/>
    <s v="Null statement follows other code on the same line."/>
    <x v="4"/>
    <s v="REFERENCE - ISO:C90-6.6.3 Expression and Null Statements"/>
  </r>
  <r>
    <x v="38"/>
    <n v="44"/>
    <n v="94"/>
    <n v="4"/>
    <n v="3138"/>
    <s v="Null statement is located close to other code or comments."/>
    <x v="21"/>
    <m/>
  </r>
  <r>
    <x v="38"/>
    <n v="50"/>
    <n v="95"/>
    <n v="2"/>
    <n v="3109"/>
    <s v="Null statement follows other code on the same line."/>
    <x v="4"/>
    <s v="REFERENCE - ISO:C90-6.6.3 Expression and Null Statements"/>
  </r>
  <r>
    <x v="38"/>
    <n v="50"/>
    <n v="95"/>
    <n v="4"/>
    <n v="3138"/>
    <s v="Null statement is located close to other code or comments."/>
    <x v="21"/>
    <m/>
  </r>
  <r>
    <x v="38"/>
    <n v="63"/>
    <n v="5"/>
    <n v="2"/>
    <n v="1251"/>
    <s v="Suffixed integer constant causes implicit conversion of other operand."/>
    <x v="4"/>
    <m/>
  </r>
  <r>
    <x v="38"/>
    <n v="63"/>
    <n v="95"/>
    <n v="2"/>
    <n v="3109"/>
    <s v="Null statement follows other code on the same line."/>
    <x v="4"/>
    <s v="REFERENCE - ISO:C90-6.6.3 Expression and Null Statements"/>
  </r>
  <r>
    <x v="38"/>
    <n v="63"/>
    <n v="95"/>
    <n v="4"/>
    <n v="3138"/>
    <s v="Null statement is located close to other code or comments."/>
    <x v="21"/>
    <m/>
  </r>
  <r>
    <x v="38"/>
    <n v="69"/>
    <n v="96"/>
    <n v="2"/>
    <n v="3109"/>
    <s v="Null statement follows other code on the same line."/>
    <x v="4"/>
    <s v="REFERENCE - ISO:C90-6.6.3 Expression and Null Statements"/>
  </r>
  <r>
    <x v="38"/>
    <n v="69"/>
    <n v="96"/>
    <n v="4"/>
    <n v="3138"/>
    <s v="Null statement is located close to other code or comments."/>
    <x v="21"/>
    <m/>
  </r>
  <r>
    <x v="38"/>
    <n v="82"/>
    <n v="9"/>
    <n v="2"/>
    <n v="1251"/>
    <s v="Suffixed integer constant causes implicit conversion of other operand."/>
    <x v="4"/>
    <m/>
  </r>
  <r>
    <x v="39"/>
    <n v="168"/>
    <n v="1"/>
    <n v="99"/>
    <n v="6190"/>
    <s v="HIS measure: Distinct function calls (0-7) (IOHWAB_Scheduler_Init() : STCAL = 8)"/>
    <x v="8"/>
    <m/>
  </r>
  <r>
    <x v="39"/>
    <n v="88"/>
    <n v="18"/>
    <n v="4"/>
    <n v="2462"/>
    <s v="The variable initialized in the first expression of this 'for' statement is not the variable identified as the 'loop control variable' (AdcResult)."/>
    <x v="22"/>
    <m/>
  </r>
  <r>
    <x v="39"/>
    <n v="88"/>
    <n v="18"/>
    <n v="4"/>
    <n v="2463"/>
    <s v="The variable incremented in the third expression of this 'for' statement is not the variable identified as the 'loop control variable' (AdcResult)."/>
    <x v="22"/>
    <m/>
  </r>
  <r>
    <x v="39"/>
    <n v="91"/>
    <n v="30"/>
    <n v="2"/>
    <n v="1251"/>
    <s v="Suffixed integer constant causes implicit conversion of other operand."/>
    <x v="4"/>
    <m/>
  </r>
  <r>
    <x v="39"/>
    <n v="93"/>
    <n v="21"/>
    <n v="4"/>
    <n v="2469"/>
    <s v="Loop control variable in this 'for' statement, AdcResult, is modified in the body of the loop."/>
    <x v="23"/>
    <m/>
  </r>
  <r>
    <x v="39"/>
    <n v="98"/>
    <n v="21"/>
    <n v="4"/>
    <n v="2469"/>
    <s v="Loop control variable in this 'for' statement, AdcResult, is modified in the body of the loop."/>
    <x v="23"/>
    <m/>
  </r>
  <r>
    <x v="40"/>
    <n v="144"/>
    <n v="100"/>
    <n v="2"/>
    <n v="1257"/>
    <s v="Suffixed integer constant implicitly converted to smaller integer type on assignment."/>
    <x v="4"/>
    <m/>
  </r>
  <r>
    <x v="41"/>
    <n v="1026"/>
    <n v="43"/>
    <n v="2"/>
    <n v="1257"/>
    <s v="Suffixed integer constant implicitly converted to smaller integer type on assignment."/>
    <x v="4"/>
    <m/>
  </r>
  <r>
    <x v="41"/>
    <n v="1028"/>
    <n v="26"/>
    <n v="2"/>
    <n v="1251"/>
    <s v="Suffixed integer constant causes implicit conversion of other operand."/>
    <x v="4"/>
    <m/>
  </r>
  <r>
    <x v="41"/>
    <n v="1030"/>
    <n v="26"/>
    <n v="2"/>
    <n v="1257"/>
    <s v="Suffixed integer constant implicitly converted to smaller integer type on assignment."/>
    <x v="4"/>
    <m/>
  </r>
  <r>
    <x v="41"/>
    <n v="1095"/>
    <n v="26"/>
    <n v="2"/>
    <n v="1257"/>
    <s v="Suffixed integer constant implicitly converted to smaller integer type on assignment."/>
    <x v="4"/>
    <m/>
  </r>
  <r>
    <x v="41"/>
    <n v="1112"/>
    <n v="30"/>
    <n v="2"/>
    <n v="1257"/>
    <s v="Suffixed integer constant implicitly converted to smaller integer type on assignment."/>
    <x v="4"/>
    <m/>
  </r>
  <r>
    <x v="41"/>
    <n v="1809"/>
    <n v="35"/>
    <n v="2"/>
    <n v="1251"/>
    <s v="Suffixed integer constant causes implicit conversion of other operand."/>
    <x v="4"/>
    <m/>
  </r>
  <r>
    <x v="41"/>
    <n v="2146"/>
    <n v="28"/>
    <n v="2"/>
    <n v="1251"/>
    <s v="Suffixed integer constant causes implicit conversion of other operand."/>
    <x v="4"/>
    <m/>
  </r>
  <r>
    <x v="41"/>
    <n v="2199"/>
    <n v="40"/>
    <n v="2"/>
    <n v="1251"/>
    <s v="Suffixed integer constant causes implicit conversion of other operand."/>
    <x v="4"/>
    <m/>
  </r>
  <r>
    <x v="41"/>
    <n v="517"/>
    <n v="27"/>
    <n v="2"/>
    <n v="1251"/>
    <s v="Suffixed integer constant causes implicit conversion of other operand."/>
    <x v="4"/>
    <m/>
  </r>
  <r>
    <x v="41"/>
    <n v="674"/>
    <n v="39"/>
    <n v="2"/>
    <n v="1251"/>
    <s v="Suffixed integer constant causes implicit conversion of other operand."/>
    <x v="4"/>
    <m/>
  </r>
  <r>
    <x v="41"/>
    <n v="677"/>
    <n v="39"/>
    <n v="2"/>
    <n v="1257"/>
    <s v="Suffixed integer constant implicitly converted to smaller integer type on assignment."/>
    <x v="4"/>
    <m/>
  </r>
  <r>
    <x v="41"/>
    <n v="700"/>
    <n v="39"/>
    <n v="2"/>
    <n v="1257"/>
    <s v="Suffixed integer constant implicitly converted to smaller integer type on assignment."/>
    <x v="4"/>
    <m/>
  </r>
  <r>
    <x v="42"/>
    <n v="157"/>
    <n v="68"/>
    <n v="2"/>
    <n v="1257"/>
    <s v="Suffixed integer constant implicitly converted to smaller integer type on assignment."/>
    <x v="4"/>
    <m/>
  </r>
  <r>
    <x v="42"/>
    <n v="240"/>
    <n v="37"/>
    <n v="2"/>
    <n v="1257"/>
    <s v="Suffixed integer constant implicitly converted to smaller integer type on assignment."/>
    <x v="4"/>
    <m/>
  </r>
  <r>
    <x v="42"/>
    <n v="242"/>
    <n v="30"/>
    <n v="2"/>
    <n v="1251"/>
    <s v="Suffixed integer constant causes implicit conversion of other operand."/>
    <x v="4"/>
    <m/>
  </r>
  <r>
    <x v="42"/>
    <n v="248"/>
    <n v="16"/>
    <n v="2"/>
    <n v="1257"/>
    <s v="Suffixed integer constant implicitly converted to smaller integer type on assignment."/>
    <x v="4"/>
    <m/>
  </r>
  <r>
    <x v="42"/>
    <n v="260"/>
    <n v="37"/>
    <n v="2"/>
    <n v="1257"/>
    <s v="Suffixed integer constant implicitly converted to smaller integer type on assignment."/>
    <x v="4"/>
    <m/>
  </r>
  <r>
    <x v="42"/>
    <n v="266"/>
    <n v="16"/>
    <n v="2"/>
    <n v="1257"/>
    <s v="Suffixed integer constant implicitly converted to smaller integer type on assignment."/>
    <x v="4"/>
    <m/>
  </r>
  <r>
    <x v="42"/>
    <n v="295"/>
    <n v="30"/>
    <n v="2"/>
    <n v="1257"/>
    <s v="Suffixed integer constant implicitly converted to smaller integer type on assignment."/>
    <x v="4"/>
    <m/>
  </r>
  <r>
    <x v="42"/>
    <n v="371"/>
    <n v="31"/>
    <n v="2"/>
    <n v="1257"/>
    <s v="Suffixed integer constant implicitly converted to smaller integer type on assignment."/>
    <x v="4"/>
    <m/>
  </r>
  <r>
    <x v="42"/>
    <n v="376"/>
    <n v="31"/>
    <n v="2"/>
    <n v="1257"/>
    <s v="Suffixed integer constant implicitly converted to smaller integer type on assignment."/>
    <x v="4"/>
    <m/>
  </r>
  <r>
    <x v="42"/>
    <n v="390"/>
    <n v="113"/>
    <n v="2"/>
    <n v="1251"/>
    <s v="Suffixed integer constant causes implicit conversion of other operand."/>
    <x v="4"/>
    <m/>
  </r>
  <r>
    <x v="42"/>
    <n v="401"/>
    <n v="70"/>
    <n v="2"/>
    <n v="1251"/>
    <s v="Suffixed integer constant causes implicit conversion of other operand."/>
    <x v="4"/>
    <m/>
  </r>
  <r>
    <x v="42"/>
    <n v="413"/>
    <n v="43"/>
    <n v="2"/>
    <n v="1257"/>
    <s v="Suffixed integer constant implicitly converted to smaller integer type on assignment."/>
    <x v="4"/>
    <m/>
  </r>
  <r>
    <x v="42"/>
    <n v="418"/>
    <n v="43"/>
    <n v="2"/>
    <n v="1257"/>
    <s v="Suffixed integer constant implicitly converted to smaller integer type on assignment."/>
    <x v="4"/>
    <m/>
  </r>
  <r>
    <x v="42"/>
    <n v="434"/>
    <n v="39"/>
    <n v="2"/>
    <n v="1257"/>
    <s v="Suffixed integer constant implicitly converted to smaller integer type on assignment."/>
    <x v="4"/>
    <m/>
  </r>
  <r>
    <x v="42"/>
    <n v="454"/>
    <n v="35"/>
    <n v="2"/>
    <n v="1257"/>
    <s v="Suffixed integer constant implicitly converted to smaller integer type on assignment."/>
    <x v="4"/>
    <m/>
  </r>
  <r>
    <x v="42"/>
    <n v="463"/>
    <n v="31"/>
    <n v="2"/>
    <n v="1251"/>
    <s v="Suffixed integer constant causes implicit conversion of other operand."/>
    <x v="4"/>
    <m/>
  </r>
  <r>
    <x v="42"/>
    <n v="498"/>
    <n v="1"/>
    <n v="99"/>
    <n v="6130"/>
    <s v="HIS measure: Cyclomatic complexity (1-10) (MagSensDrv_InterpreteDiagnosticFault() : STCYC = 14)"/>
    <x v="7"/>
    <m/>
  </r>
  <r>
    <x v="42"/>
    <n v="498"/>
    <n v="1"/>
    <n v="99"/>
    <n v="6175"/>
    <s v="HIS measure: Nesting of control structures (0-4) (MagSensDrv_InterpreteDiagnosticFault() : STMIF = 7)"/>
    <x v="15"/>
    <m/>
  </r>
  <r>
    <x v="42"/>
    <n v="716"/>
    <n v="44"/>
    <n v="2"/>
    <n v="1257"/>
    <s v="Suffixed integer constant implicitly converted to smaller integer type on assignment."/>
    <x v="4"/>
    <m/>
  </r>
  <r>
    <x v="42"/>
    <n v="754"/>
    <n v="31"/>
    <n v="2"/>
    <n v="1251"/>
    <s v="Suffixed integer constant causes implicit conversion of other operand."/>
    <x v="4"/>
    <m/>
  </r>
  <r>
    <x v="42"/>
    <n v="765"/>
    <n v="23"/>
    <n v="2"/>
    <n v="1257"/>
    <s v="Suffixed integer constant implicitly converted to smaller integer type on assignment."/>
    <x v="4"/>
    <m/>
  </r>
  <r>
    <x v="42"/>
    <n v="774"/>
    <n v="37"/>
    <n v="2"/>
    <n v="1257"/>
    <s v="Suffixed integer constant implicitly converted to smaller integer type on assignment."/>
    <x v="4"/>
    <m/>
  </r>
  <r>
    <x v="42"/>
    <n v="780"/>
    <n v="16"/>
    <n v="2"/>
    <n v="1257"/>
    <s v="Suffixed integer constant implicitly converted to smaller integer type on assignment."/>
    <x v="4"/>
    <m/>
  </r>
  <r>
    <x v="42"/>
    <n v="810"/>
    <n v="34"/>
    <n v="2"/>
    <n v="1257"/>
    <s v="Suffixed integer constant implicitly converted to smaller integer type on assignment."/>
    <x v="4"/>
    <m/>
  </r>
  <r>
    <x v="42"/>
    <n v="830"/>
    <n v="87"/>
    <n v="2"/>
    <n v="1251"/>
    <s v="Suffixed integer constant causes implicit conversion of other operand."/>
    <x v="4"/>
    <m/>
  </r>
  <r>
    <x v="42"/>
    <n v="833"/>
    <n v="87"/>
    <n v="2"/>
    <n v="1257"/>
    <s v="Suffixed integer constant implicitly converted to smaller integer type on assignment."/>
    <x v="4"/>
    <m/>
  </r>
  <r>
    <x v="42"/>
    <n v="882"/>
    <n v="55"/>
    <n v="2"/>
    <n v="1251"/>
    <s v="Suffixed integer constant causes implicit conversion of other operand."/>
    <x v="4"/>
    <m/>
  </r>
  <r>
    <x v="42"/>
    <n v="884"/>
    <n v="31"/>
    <n v="2"/>
    <n v="1257"/>
    <s v="Suffixed integer constant implicitly converted to smaller integer type on assignment."/>
    <x v="4"/>
    <m/>
  </r>
  <r>
    <x v="42"/>
    <n v="893"/>
    <n v="63"/>
    <n v="2"/>
    <n v="1251"/>
    <s v="Suffixed integer constant causes implicit conversion of other operand."/>
    <x v="4"/>
    <m/>
  </r>
  <r>
    <x v="42"/>
    <n v="899"/>
    <n v="64"/>
    <n v="2"/>
    <n v="1251"/>
    <s v="Suffixed integer constant causes implicit conversion of other operand."/>
    <x v="4"/>
    <m/>
  </r>
  <r>
    <x v="42"/>
    <n v="910"/>
    <n v="31"/>
    <n v="2"/>
    <n v="1257"/>
    <s v="Suffixed integer constant implicitly converted to smaller integer type on assignment."/>
    <x v="4"/>
    <m/>
  </r>
  <r>
    <x v="42"/>
    <n v="915"/>
    <n v="31"/>
    <n v="2"/>
    <n v="1251"/>
    <s v="Suffixed integer constant causes implicit conversion of other operand."/>
    <x v="4"/>
    <m/>
  </r>
  <r>
    <x v="42"/>
    <n v="939"/>
    <n v="85"/>
    <n v="2"/>
    <n v="1251"/>
    <s v="Suffixed integer constant causes implicit conversion of other operand."/>
    <x v="4"/>
    <m/>
  </r>
  <r>
    <x v="42"/>
    <n v="973"/>
    <n v="1"/>
    <n v="99"/>
    <n v="6110"/>
    <s v="HIS measure: Count of non-cyclic  execution paths (1-80) (MagSensDrv_SetSensorError() : STPTH = 98)"/>
    <x v="10"/>
    <m/>
  </r>
  <r>
    <x v="42"/>
    <n v="973"/>
    <n v="1"/>
    <n v="99"/>
    <n v="6130"/>
    <s v="HIS measure: Cyclomatic complexity (1-10) (MagSensDrv_SetSensorError() : STCYC = 16)"/>
    <x v="7"/>
    <m/>
  </r>
  <r>
    <x v="42"/>
    <n v="973"/>
    <n v="1"/>
    <n v="99"/>
    <n v="6170"/>
    <s v="HIS measure: Number of statements in function (variant 3)  (1-50) (MagSensDrv_SetSensorError() : STST3 = 60)"/>
    <x v="1"/>
    <m/>
  </r>
  <r>
    <x v="42"/>
    <n v="973"/>
    <n v="1"/>
    <n v="99"/>
    <n v="6175"/>
    <s v="HIS measure: Nesting of control structures (0-4) (MagSensDrv_SetSensorError() : STMIF = 7)"/>
    <x v="15"/>
    <m/>
  </r>
  <r>
    <x v="43"/>
    <n v="287"/>
    <n v="95"/>
    <n v="2"/>
    <n v="1251"/>
    <s v="Suffixed integer constant causes implicit conversion of other operand."/>
    <x v="4"/>
    <m/>
  </r>
  <r>
    <x v="44"/>
    <n v="1007"/>
    <n v="32"/>
    <n v="2"/>
    <n v="1257"/>
    <s v="Suffixed integer constant implicitly converted to smaller integer type on assignment."/>
    <x v="4"/>
    <m/>
  </r>
  <r>
    <x v="44"/>
    <n v="1009"/>
    <n v="12"/>
    <n v="2"/>
    <n v="1257"/>
    <s v="Suffixed integer constant implicitly converted to smaller integer type on assignment."/>
    <x v="4"/>
    <m/>
  </r>
  <r>
    <x v="44"/>
    <n v="106"/>
    <n v="37"/>
    <n v="2"/>
    <n v="1257"/>
    <s v="Suffixed integer constant implicitly converted to smaller integer type on assignment."/>
    <x v="4"/>
    <m/>
  </r>
  <r>
    <x v="44"/>
    <n v="110"/>
    <n v="54"/>
    <n v="2"/>
    <n v="1257"/>
    <s v="Suffixed integer constant implicitly converted to smaller integer type on assignment."/>
    <x v="4"/>
    <m/>
  </r>
  <r>
    <x v="44"/>
    <n v="112"/>
    <n v="16"/>
    <n v="2"/>
    <n v="1257"/>
    <s v="Suffixed integer constant implicitly converted to smaller integer type on assignment."/>
    <x v="4"/>
    <m/>
  </r>
  <r>
    <x v="44"/>
    <n v="124"/>
    <n v="37"/>
    <n v="2"/>
    <n v="1257"/>
    <s v="Suffixed integer constant implicitly converted to smaller integer type on assignment."/>
    <x v="4"/>
    <m/>
  </r>
  <r>
    <x v="44"/>
    <n v="128"/>
    <n v="54"/>
    <n v="2"/>
    <n v="1257"/>
    <s v="Suffixed integer constant implicitly converted to smaller integer type on assignment."/>
    <x v="4"/>
    <m/>
  </r>
  <r>
    <x v="44"/>
    <n v="130"/>
    <n v="16"/>
    <n v="2"/>
    <n v="1257"/>
    <s v="Suffixed integer constant implicitly converted to smaller integer type on assignment."/>
    <x v="4"/>
    <m/>
  </r>
  <r>
    <x v="44"/>
    <n v="220"/>
    <n v="37"/>
    <n v="2"/>
    <n v="1257"/>
    <s v="Suffixed integer constant implicitly converted to smaller integer type on assignment."/>
    <x v="4"/>
    <m/>
  </r>
  <r>
    <x v="44"/>
    <n v="244"/>
    <n v="20"/>
    <n v="2"/>
    <n v="1257"/>
    <s v="Suffixed integer constant implicitly converted to smaller integer type on assignment."/>
    <x v="4"/>
    <m/>
  </r>
  <r>
    <x v="44"/>
    <n v="270"/>
    <n v="37"/>
    <n v="2"/>
    <n v="1257"/>
    <s v="Suffixed integer constant implicitly converted to smaller integer type on assignment."/>
    <x v="4"/>
    <m/>
  </r>
  <r>
    <x v="44"/>
    <n v="287"/>
    <n v="20"/>
    <n v="2"/>
    <n v="1257"/>
    <s v="Suffixed integer constant implicitly converted to smaller integer type on assignment."/>
    <x v="4"/>
    <m/>
  </r>
  <r>
    <x v="44"/>
    <n v="308"/>
    <n v="37"/>
    <n v="2"/>
    <n v="1257"/>
    <s v="Suffixed integer constant implicitly converted to smaller integer type on assignment."/>
    <x v="4"/>
    <m/>
  </r>
  <r>
    <x v="44"/>
    <n v="311"/>
    <n v="30"/>
    <n v="2"/>
    <n v="1251"/>
    <s v="Suffixed integer constant causes implicit conversion of other operand."/>
    <x v="4"/>
    <m/>
  </r>
  <r>
    <x v="44"/>
    <n v="327"/>
    <n v="37"/>
    <n v="2"/>
    <n v="1257"/>
    <s v="Suffixed integer constant implicitly converted to smaller integer type on assignment."/>
    <x v="4"/>
    <m/>
  </r>
  <r>
    <x v="44"/>
    <n v="330"/>
    <n v="30"/>
    <n v="2"/>
    <n v="1251"/>
    <s v="Suffixed integer constant causes implicit conversion of other operand."/>
    <x v="4"/>
    <m/>
  </r>
  <r>
    <x v="44"/>
    <n v="346"/>
    <n v="35"/>
    <n v="2"/>
    <n v="1257"/>
    <s v="Suffixed integer constant implicitly converted to smaller integer type on assignment."/>
    <x v="4"/>
    <m/>
  </r>
  <r>
    <x v="44"/>
    <n v="350"/>
    <n v="28"/>
    <n v="2"/>
    <n v="1251"/>
    <s v="Suffixed integer constant causes implicit conversion of other operand."/>
    <x v="4"/>
    <m/>
  </r>
  <r>
    <x v="44"/>
    <n v="377"/>
    <n v="37"/>
    <n v="2"/>
    <n v="1257"/>
    <s v="Suffixed integer constant implicitly converted to smaller integer type on assignment."/>
    <x v="4"/>
    <m/>
  </r>
  <r>
    <x v="44"/>
    <n v="380"/>
    <n v="30"/>
    <n v="2"/>
    <n v="1251"/>
    <s v="Suffixed integer constant causes implicit conversion of other operand."/>
    <x v="4"/>
    <m/>
  </r>
  <r>
    <x v="44"/>
    <n v="396"/>
    <n v="37"/>
    <n v="2"/>
    <n v="1257"/>
    <s v="Suffixed integer constant implicitly converted to smaller integer type on assignment."/>
    <x v="4"/>
    <m/>
  </r>
  <r>
    <x v="44"/>
    <n v="399"/>
    <n v="30"/>
    <n v="2"/>
    <n v="1251"/>
    <s v="Suffixed integer constant causes implicit conversion of other operand."/>
    <x v="4"/>
    <m/>
  </r>
  <r>
    <x v="44"/>
    <n v="419"/>
    <n v="37"/>
    <n v="2"/>
    <n v="1257"/>
    <s v="Suffixed integer constant implicitly converted to smaller integer type on assignment."/>
    <x v="4"/>
    <m/>
  </r>
  <r>
    <x v="44"/>
    <n v="423"/>
    <n v="30"/>
    <n v="2"/>
    <n v="1251"/>
    <s v="Suffixed integer constant causes implicit conversion of other operand."/>
    <x v="4"/>
    <m/>
  </r>
  <r>
    <x v="44"/>
    <n v="445"/>
    <n v="20"/>
    <n v="2"/>
    <n v="1257"/>
    <s v="Suffixed integer constant implicitly converted to smaller integer type on assignment."/>
    <x v="4"/>
    <m/>
  </r>
  <r>
    <x v="44"/>
    <n v="45"/>
    <n v="36"/>
    <n v="2"/>
    <n v="1257"/>
    <s v="Suffixed integer constant implicitly converted to smaller integer type on assignment."/>
    <x v="4"/>
    <m/>
  </r>
  <r>
    <x v="44"/>
    <n v="467"/>
    <n v="31"/>
    <n v="2"/>
    <n v="1257"/>
    <s v="Suffixed integer constant implicitly converted to smaller integer type on assignment."/>
    <x v="4"/>
    <m/>
  </r>
  <r>
    <x v="44"/>
    <n v="470"/>
    <n v="28"/>
    <n v="2"/>
    <n v="1251"/>
    <s v="Suffixed integer constant causes implicit conversion of other operand."/>
    <x v="4"/>
    <m/>
  </r>
  <r>
    <x v="44"/>
    <n v="477"/>
    <n v="16"/>
    <n v="2"/>
    <n v="1251"/>
    <s v="Suffixed integer constant causes implicit conversion of other operand."/>
    <x v="4"/>
    <m/>
  </r>
  <r>
    <x v="44"/>
    <n v="479"/>
    <n v="14"/>
    <n v="2"/>
    <n v="1257"/>
    <s v="Suffixed integer constant implicitly converted to smaller integer type on assignment."/>
    <x v="4"/>
    <m/>
  </r>
  <r>
    <x v="44"/>
    <n v="484"/>
    <n v="12"/>
    <n v="2"/>
    <n v="1257"/>
    <s v="Suffixed integer constant implicitly converted to smaller integer type on assignment."/>
    <x v="4"/>
    <m/>
  </r>
  <r>
    <x v="44"/>
    <n v="496"/>
    <n v="37"/>
    <n v="2"/>
    <n v="1257"/>
    <s v="Suffixed integer constant implicitly converted to smaller integer type on assignment."/>
    <x v="4"/>
    <m/>
  </r>
  <r>
    <x v="44"/>
    <n v="512"/>
    <n v="65"/>
    <n v="2"/>
    <n v="1257"/>
    <s v="Suffixed integer constant implicitly converted to smaller integer type on assignment."/>
    <x v="4"/>
    <m/>
  </r>
  <r>
    <x v="44"/>
    <n v="523"/>
    <n v="47"/>
    <n v="2"/>
    <n v="1257"/>
    <s v="Suffixed integer constant implicitly converted to smaller integer type on assignment."/>
    <x v="4"/>
    <m/>
  </r>
  <r>
    <x v="44"/>
    <n v="53"/>
    <n v="50"/>
    <n v="2"/>
    <n v="1257"/>
    <s v="Suffixed integer constant implicitly converted to smaller integer type on assignment."/>
    <x v="4"/>
    <m/>
  </r>
  <r>
    <x v="44"/>
    <n v="544"/>
    <n v="29"/>
    <n v="2"/>
    <n v="1257"/>
    <s v="Suffixed integer constant implicitly converted to smaller integer type on assignment."/>
    <x v="4"/>
    <m/>
  </r>
  <r>
    <x v="44"/>
    <n v="546"/>
    <n v="16"/>
    <n v="2"/>
    <n v="1257"/>
    <s v="Suffixed integer constant implicitly converted to smaller integer type on assignment."/>
    <x v="4"/>
    <m/>
  </r>
  <r>
    <x v="44"/>
    <n v="558"/>
    <n v="33"/>
    <n v="2"/>
    <n v="1257"/>
    <s v="Suffixed integer constant implicitly converted to smaller integer type on assignment."/>
    <x v="4"/>
    <m/>
  </r>
  <r>
    <x v="44"/>
    <n v="576"/>
    <n v="43"/>
    <n v="2"/>
    <n v="1257"/>
    <s v="Suffixed integer constant implicitly converted to smaller integer type on assignment."/>
    <x v="4"/>
    <m/>
  </r>
  <r>
    <x v="44"/>
    <n v="580"/>
    <n v="25"/>
    <n v="2"/>
    <n v="1257"/>
    <s v="Suffixed integer constant implicitly converted to smaller integer type on assignment."/>
    <x v="4"/>
    <m/>
  </r>
  <r>
    <x v="44"/>
    <n v="601"/>
    <n v="39"/>
    <n v="2"/>
    <n v="1257"/>
    <s v="Suffixed integer constant implicitly converted to smaller integer type on assignment."/>
    <x v="4"/>
    <m/>
  </r>
  <r>
    <x v="44"/>
    <n v="604"/>
    <n v="45"/>
    <n v="2"/>
    <n v="1251"/>
    <s v="Suffixed integer constant causes implicit conversion of other operand."/>
    <x v="4"/>
    <m/>
  </r>
  <r>
    <x v="44"/>
    <n v="608"/>
    <n v="138"/>
    <n v="2"/>
    <n v="1251"/>
    <s v="Suffixed integer constant causes implicit conversion of other operand."/>
    <x v="4"/>
    <m/>
  </r>
  <r>
    <x v="44"/>
    <n v="613"/>
    <n v="129"/>
    <n v="2"/>
    <n v="1251"/>
    <s v="Suffixed integer constant causes implicit conversion of other operand."/>
    <x v="4"/>
    <m/>
  </r>
  <r>
    <x v="44"/>
    <n v="619"/>
    <n v="40"/>
    <n v="2"/>
    <n v="1257"/>
    <s v="Suffixed integer constant implicitly converted to smaller integer type on assignment."/>
    <x v="4"/>
    <m/>
  </r>
  <r>
    <x v="44"/>
    <n v="624"/>
    <n v="36"/>
    <n v="2"/>
    <n v="1251"/>
    <s v="Suffixed integer constant causes implicit conversion of other operand."/>
    <x v="4"/>
    <m/>
  </r>
  <r>
    <x v="44"/>
    <n v="643"/>
    <n v="37"/>
    <n v="2"/>
    <n v="1257"/>
    <s v="Suffixed integer constant implicitly converted to smaller integer type on assignment."/>
    <x v="4"/>
    <m/>
  </r>
  <r>
    <x v="44"/>
    <n v="646"/>
    <n v="82"/>
    <n v="2"/>
    <n v="1251"/>
    <s v="Suffixed integer constant causes implicit conversion of other operand."/>
    <x v="4"/>
    <m/>
  </r>
  <r>
    <x v="44"/>
    <n v="651"/>
    <n v="16"/>
    <n v="2"/>
    <n v="1257"/>
    <s v="Suffixed integer constant implicitly converted to smaller integer type on assignment."/>
    <x v="4"/>
    <m/>
  </r>
  <r>
    <x v="44"/>
    <n v="669"/>
    <n v="33"/>
    <n v="2"/>
    <n v="1257"/>
    <s v="Suffixed integer constant implicitly converted to smaller integer type on assignment."/>
    <x v="4"/>
    <m/>
  </r>
  <r>
    <x v="44"/>
    <n v="672"/>
    <n v="122"/>
    <n v="2"/>
    <n v="1251"/>
    <s v="Suffixed integer constant causes implicit conversion of other operand."/>
    <x v="4"/>
    <m/>
  </r>
  <r>
    <x v="44"/>
    <n v="672"/>
    <n v="82"/>
    <n v="2"/>
    <n v="1251"/>
    <s v="Suffixed integer constant causes implicit conversion of other operand."/>
    <x v="4"/>
    <m/>
  </r>
  <r>
    <x v="44"/>
    <n v="748"/>
    <n v="92"/>
    <n v="2"/>
    <n v="1251"/>
    <s v="Suffixed integer constant causes implicit conversion of other operand."/>
    <x v="4"/>
    <m/>
  </r>
  <r>
    <x v="44"/>
    <n v="753"/>
    <n v="86"/>
    <n v="2"/>
    <n v="1251"/>
    <s v="Suffixed integer constant causes implicit conversion of other operand."/>
    <x v="4"/>
    <m/>
  </r>
  <r>
    <x v="44"/>
    <n v="772"/>
    <n v="24"/>
    <n v="2"/>
    <n v="1257"/>
    <s v="Suffixed integer constant implicitly converted to smaller integer type on assignment."/>
    <x v="4"/>
    <m/>
  </r>
  <r>
    <x v="44"/>
    <n v="800"/>
    <n v="20"/>
    <n v="2"/>
    <n v="1257"/>
    <s v="Suffixed integer constant implicitly converted to smaller integer type on assignment."/>
    <x v="4"/>
    <m/>
  </r>
  <r>
    <x v="44"/>
    <n v="810"/>
    <n v="20"/>
    <n v="2"/>
    <n v="1257"/>
    <s v="Suffixed integer constant implicitly converted to smaller integer type on assignment."/>
    <x v="4"/>
    <m/>
  </r>
  <r>
    <x v="44"/>
    <n v="828"/>
    <n v="16"/>
    <n v="2"/>
    <n v="1257"/>
    <s v="Suffixed integer constant implicitly converted to smaller integer type on assignment."/>
    <x v="4"/>
    <m/>
  </r>
  <r>
    <x v="44"/>
    <n v="832"/>
    <n v="1"/>
    <n v="99"/>
    <n v="6110"/>
    <s v="HIS measure: Count of non-cyclic  execution paths (1-80) (MagSensDrv_Main() : STPTH = 177)"/>
    <x v="10"/>
    <m/>
  </r>
  <r>
    <x v="44"/>
    <n v="832"/>
    <n v="1"/>
    <n v="99"/>
    <n v="6130"/>
    <s v="HIS measure: Cyclomatic complexity (1-10) (MagSensDrv_Main() : STCYC = 16)"/>
    <x v="7"/>
    <m/>
  </r>
  <r>
    <x v="44"/>
    <n v="832"/>
    <n v="1"/>
    <n v="99"/>
    <n v="6190"/>
    <s v="HIS measure: Distinct function calls (0-7) (MagSensDrv_Main() : STCAL = 11)"/>
    <x v="8"/>
    <m/>
  </r>
  <r>
    <x v="44"/>
    <n v="849"/>
    <n v="31"/>
    <n v="2"/>
    <n v="1251"/>
    <s v="Suffixed integer constant causes implicit conversion of other operand."/>
    <x v="4"/>
    <m/>
  </r>
  <r>
    <x v="44"/>
    <n v="871"/>
    <n v="37"/>
    <n v="2"/>
    <n v="1257"/>
    <s v="Suffixed integer constant implicitly converted to smaller integer type on assignment."/>
    <x v="4"/>
    <m/>
  </r>
  <r>
    <x v="44"/>
    <n v="874"/>
    <n v="82"/>
    <n v="2"/>
    <n v="1251"/>
    <s v="Suffixed integer constant causes implicit conversion of other operand."/>
    <x v="4"/>
    <m/>
  </r>
  <r>
    <x v="44"/>
    <n v="879"/>
    <n v="16"/>
    <n v="2"/>
    <n v="1257"/>
    <s v="Suffixed integer constant implicitly converted to smaller integer type on assignment."/>
    <x v="4"/>
    <m/>
  </r>
  <r>
    <x v="44"/>
    <n v="893"/>
    <n v="37"/>
    <n v="2"/>
    <n v="1257"/>
    <s v="Suffixed integer constant implicitly converted to smaller integer type on assignment."/>
    <x v="4"/>
    <m/>
  </r>
  <r>
    <x v="44"/>
    <n v="896"/>
    <n v="82"/>
    <n v="2"/>
    <n v="1251"/>
    <s v="Suffixed integer constant causes implicit conversion of other operand."/>
    <x v="4"/>
    <m/>
  </r>
  <r>
    <x v="44"/>
    <n v="902"/>
    <n v="78"/>
    <n v="2"/>
    <n v="1251"/>
    <s v="Suffixed integer constant causes implicit conversion of other operand."/>
    <x v="4"/>
    <m/>
  </r>
  <r>
    <x v="44"/>
    <n v="914"/>
    <n v="20"/>
    <n v="2"/>
    <n v="1257"/>
    <s v="Suffixed integer constant implicitly converted to smaller integer type on assignment."/>
    <x v="4"/>
    <m/>
  </r>
  <r>
    <x v="44"/>
    <n v="937"/>
    <n v="37"/>
    <n v="2"/>
    <n v="1257"/>
    <s v="Suffixed integer constant implicitly converted to smaller integer type on assignment."/>
    <x v="4"/>
    <m/>
  </r>
  <r>
    <x v="44"/>
    <n v="944"/>
    <n v="40"/>
    <n v="2"/>
    <n v="1251"/>
    <s v="Suffixed integer constant causes implicit conversion of other operand."/>
    <x v="4"/>
    <m/>
  </r>
  <r>
    <x v="44"/>
    <n v="96"/>
    <n v="102"/>
    <n v="2"/>
    <n v="1257"/>
    <s v="Suffixed integer constant implicitly converted to smaller integer type on assignment."/>
    <x v="4"/>
    <m/>
  </r>
  <r>
    <x v="44"/>
    <n v="965"/>
    <n v="20"/>
    <n v="2"/>
    <n v="1257"/>
    <s v="Suffixed integer constant implicitly converted to smaller integer type on assignment."/>
    <x v="4"/>
    <m/>
  </r>
  <r>
    <x v="44"/>
    <n v="982"/>
    <n v="37"/>
    <n v="2"/>
    <n v="1257"/>
    <s v="Suffixed integer constant implicitly converted to smaller integer type on assignment."/>
    <x v="4"/>
    <m/>
  </r>
  <r>
    <x v="44"/>
    <n v="989"/>
    <n v="36"/>
    <n v="2"/>
    <n v="1257"/>
    <s v="Suffixed integer constant implicitly converted to smaller integer type on assignment."/>
    <x v="4"/>
    <m/>
  </r>
  <r>
    <x v="44"/>
    <n v="993"/>
    <n v="16"/>
    <n v="2"/>
    <n v="1257"/>
    <s v="Suffixed integer constant implicitly converted to smaller integer type on assignment."/>
    <x v="4"/>
    <m/>
  </r>
  <r>
    <x v="45"/>
    <n v="101"/>
    <n v="59"/>
    <n v="2"/>
    <n v="1257"/>
    <s v="Suffixed integer constant implicitly converted to smaller integer type on assignment."/>
    <x v="4"/>
    <m/>
  </r>
  <r>
    <x v="45"/>
    <n v="117"/>
    <n v="55"/>
    <n v="2"/>
    <n v="1257"/>
    <s v="Suffixed integer constant implicitly converted to smaller integer type on assignment."/>
    <x v="4"/>
    <m/>
  </r>
  <r>
    <x v="45"/>
    <n v="190"/>
    <n v="28"/>
    <n v="2"/>
    <n v="1251"/>
    <s v="Suffixed integer constant causes implicit conversion of other operand."/>
    <x v="4"/>
    <m/>
  </r>
  <r>
    <x v="45"/>
    <n v="333"/>
    <n v="23"/>
    <n v="2"/>
    <n v="1257"/>
    <s v="Suffixed integer constant implicitly converted to smaller integer type on assignment."/>
    <x v="4"/>
    <m/>
  </r>
  <r>
    <x v="45"/>
    <n v="354"/>
    <n v="35"/>
    <n v="2"/>
    <n v="1257"/>
    <s v="Suffixed integer constant implicitly converted to smaller integer type on assignment."/>
    <x v="4"/>
    <m/>
  </r>
  <r>
    <x v="45"/>
    <n v="79"/>
    <n v="55"/>
    <n v="2"/>
    <n v="1257"/>
    <s v="Suffixed integer constant implicitly converted to smaller integer type on assignment."/>
    <x v="4"/>
    <m/>
  </r>
  <r>
    <x v="45"/>
    <n v="97"/>
    <n v="58"/>
    <n v="2"/>
    <n v="1251"/>
    <s v="Suffixed integer constant causes implicit conversion of other operand."/>
    <x v="4"/>
    <m/>
  </r>
  <r>
    <x v="46"/>
    <n v="56"/>
    <n v="48"/>
    <n v="2"/>
    <n v="1257"/>
    <s v="Suffixed integer constant implicitly converted to smaller integer type on assignment."/>
    <x v="4"/>
    <m/>
  </r>
  <r>
    <x v="47"/>
    <n v="174"/>
    <n v="7"/>
    <n v="2"/>
    <n v="553"/>
    <s v="Translation unit contains no object or function definitions with external linkage."/>
    <x v="4"/>
    <m/>
  </r>
  <r>
    <x v="48"/>
    <n v="1013"/>
    <n v="77"/>
    <n v="2"/>
    <n v="1257"/>
    <s v="Suffixed integer constant implicitly converted to smaller integer type on assignment."/>
    <x v="4"/>
    <m/>
  </r>
  <r>
    <x v="48"/>
    <n v="1017"/>
    <n v="111"/>
    <n v="2"/>
    <n v="1251"/>
    <s v="Suffixed integer constant causes implicit conversion of other operand."/>
    <x v="4"/>
    <m/>
  </r>
  <r>
    <x v="48"/>
    <n v="1019"/>
    <n v="89"/>
    <n v="2"/>
    <n v="1257"/>
    <s v="Suffixed integer constant implicitly converted to smaller integer type on assignment."/>
    <x v="4"/>
    <m/>
  </r>
  <r>
    <x v="48"/>
    <n v="1051"/>
    <n v="69"/>
    <n v="2"/>
    <n v="1251"/>
    <s v="Suffixed integer constant causes implicit conversion of other operand."/>
    <x v="4"/>
    <m/>
  </r>
  <r>
    <x v="48"/>
    <n v="1132"/>
    <n v="69"/>
    <n v="2"/>
    <n v="1251"/>
    <s v="Suffixed integer constant causes implicit conversion of other operand."/>
    <x v="4"/>
    <m/>
  </r>
  <r>
    <x v="48"/>
    <n v="1135"/>
    <n v="77"/>
    <n v="2"/>
    <n v="1251"/>
    <s v="Suffixed integer constant causes implicit conversion of other operand."/>
    <x v="4"/>
    <m/>
  </r>
  <r>
    <x v="48"/>
    <n v="1167"/>
    <n v="69"/>
    <n v="2"/>
    <n v="1251"/>
    <s v="Suffixed integer constant causes implicit conversion of other operand."/>
    <x v="4"/>
    <m/>
  </r>
  <r>
    <x v="48"/>
    <n v="1177"/>
    <n v="77"/>
    <n v="2"/>
    <n v="1251"/>
    <s v="Suffixed integer constant causes implicit conversion of other operand."/>
    <x v="4"/>
    <m/>
  </r>
  <r>
    <x v="48"/>
    <n v="1204"/>
    <n v="23"/>
    <n v="2"/>
    <n v="1257"/>
    <s v="Suffixed integer constant implicitly converted to smaller integer type on assignment."/>
    <x v="4"/>
    <m/>
  </r>
  <r>
    <x v="48"/>
    <n v="1215"/>
    <n v="18"/>
    <n v="2"/>
    <n v="1251"/>
    <s v="Suffixed integer constant causes implicit conversion of other operand."/>
    <x v="4"/>
    <m/>
  </r>
  <r>
    <x v="48"/>
    <n v="1216"/>
    <n v="1"/>
    <n v="99"/>
    <n v="6110"/>
    <s v="HIS measure: Count of non-cyclic  execution paths (1-80) (MagSensDrv_Seq_Run() : STPTH = 2864)"/>
    <x v="10"/>
    <m/>
  </r>
  <r>
    <x v="48"/>
    <n v="1216"/>
    <n v="1"/>
    <n v="99"/>
    <n v="6130"/>
    <s v="HIS measure: Cyclomatic complexity (1-10) (MagSensDrv_Seq_Run() : STCYC = 32)"/>
    <x v="7"/>
    <m/>
  </r>
  <r>
    <x v="48"/>
    <n v="1216"/>
    <n v="1"/>
    <n v="99"/>
    <n v="6170"/>
    <s v="HIS measure: Number of statements in function (variant 3)  (1-50) (MagSensDrv_Seq_Run() : STST3 = 126)"/>
    <x v="1"/>
    <m/>
  </r>
  <r>
    <x v="48"/>
    <n v="1216"/>
    <n v="1"/>
    <n v="99"/>
    <n v="6175"/>
    <s v="HIS measure: Nesting of control structures (0-4) (MagSensDrv_Seq_Run() : STMIF = 7)"/>
    <x v="15"/>
    <m/>
  </r>
  <r>
    <x v="48"/>
    <n v="1216"/>
    <n v="1"/>
    <n v="99"/>
    <n v="6190"/>
    <s v="HIS measure: Distinct function calls (0-7) (MagSensDrv_Seq_Run() : STCAL = 14)"/>
    <x v="8"/>
    <m/>
  </r>
  <r>
    <x v="48"/>
    <n v="1258"/>
    <n v="57"/>
    <n v="2"/>
    <n v="1251"/>
    <s v="Suffixed integer constant causes implicit conversion of other operand."/>
    <x v="4"/>
    <m/>
  </r>
  <r>
    <x v="48"/>
    <n v="1261"/>
    <n v="61"/>
    <n v="2"/>
    <n v="1257"/>
    <s v="Suffixed integer constant implicitly converted to smaller integer type on assignment."/>
    <x v="4"/>
    <m/>
  </r>
  <r>
    <x v="48"/>
    <n v="1293"/>
    <n v="73"/>
    <n v="2"/>
    <n v="1257"/>
    <s v="Suffixed integer constant implicitly converted to smaller integer type on assignment."/>
    <x v="4"/>
    <m/>
  </r>
  <r>
    <x v="48"/>
    <n v="1331"/>
    <n v="57"/>
    <n v="2"/>
    <n v="1251"/>
    <s v="Suffixed integer constant causes implicit conversion of other operand."/>
    <x v="4"/>
    <m/>
  </r>
  <r>
    <x v="48"/>
    <n v="1342"/>
    <n v="73"/>
    <n v="2"/>
    <n v="1257"/>
    <s v="Suffixed integer constant implicitly converted to smaller integer type on assignment."/>
    <x v="4"/>
    <m/>
  </r>
  <r>
    <x v="48"/>
    <n v="1386"/>
    <n v="57"/>
    <n v="2"/>
    <n v="1251"/>
    <s v="Suffixed integer constant causes implicit conversion of other operand."/>
    <x v="4"/>
    <m/>
  </r>
  <r>
    <x v="48"/>
    <n v="1413"/>
    <n v="57"/>
    <n v="2"/>
    <n v="1251"/>
    <s v="Suffixed integer constant causes implicit conversion of other operand."/>
    <x v="4"/>
    <m/>
  </r>
  <r>
    <x v="48"/>
    <n v="1439"/>
    <n v="57"/>
    <n v="2"/>
    <n v="1251"/>
    <s v="Suffixed integer constant causes implicit conversion of other operand."/>
    <x v="4"/>
    <m/>
  </r>
  <r>
    <x v="48"/>
    <n v="1465"/>
    <n v="73"/>
    <n v="2"/>
    <n v="1257"/>
    <s v="Suffixed integer constant implicitly converted to smaller integer type on assignment."/>
    <x v="4"/>
    <m/>
  </r>
  <r>
    <x v="48"/>
    <n v="1470"/>
    <n v="1"/>
    <n v="99"/>
    <n v="6185"/>
    <s v="HIS measure: Function parameters (0-5) (MagSensDrv_Seq_GET2MemoryRead() : STPAR = 8)"/>
    <x v="24"/>
    <m/>
  </r>
  <r>
    <x v="48"/>
    <n v="1543"/>
    <n v="69"/>
    <n v="2"/>
    <n v="1257"/>
    <s v="Suffixed integer constant implicitly converted to smaller integer type on assignment."/>
    <x v="4"/>
    <m/>
  </r>
  <r>
    <x v="48"/>
    <n v="1608"/>
    <n v="57"/>
    <n v="2"/>
    <n v="1251"/>
    <s v="Suffixed integer constant causes implicit conversion of other operand."/>
    <x v="4"/>
    <m/>
  </r>
  <r>
    <x v="48"/>
    <n v="1647"/>
    <n v="66"/>
    <n v="2"/>
    <n v="1257"/>
    <s v="Suffixed integer constant implicitly converted to smaller integer type on assignment."/>
    <x v="4"/>
    <m/>
  </r>
  <r>
    <x v="48"/>
    <n v="1804"/>
    <n v="1"/>
    <n v="99"/>
    <n v="6130"/>
    <s v="HIS measure: Cyclomatic complexity (1-10) (MagSensDrv_Seq_EepromWrite() : STCYC = 12)"/>
    <x v="7"/>
    <m/>
  </r>
  <r>
    <x v="48"/>
    <n v="1804"/>
    <n v="1"/>
    <n v="99"/>
    <n v="6175"/>
    <s v="HIS measure: Nesting of control structures (0-4) (MagSensDrv_Seq_EepromWrite() : STMIF = 6)"/>
    <x v="15"/>
    <m/>
  </r>
  <r>
    <x v="48"/>
    <n v="1804"/>
    <n v="1"/>
    <n v="99"/>
    <n v="6190"/>
    <s v="HIS measure: Distinct function calls (0-7) (MagSensDrv_Seq_EepromWrite() : STCAL = 10)"/>
    <x v="8"/>
    <m/>
  </r>
  <r>
    <x v="48"/>
    <n v="184"/>
    <n v="111"/>
    <n v="2"/>
    <n v="1251"/>
    <s v="Suffixed integer constant causes implicit conversion of other operand."/>
    <x v="4"/>
    <m/>
  </r>
  <r>
    <x v="48"/>
    <n v="1914"/>
    <n v="43"/>
    <n v="2"/>
    <n v="1257"/>
    <s v="Suffixed integer constant implicitly converted to smaller integer type on assignment."/>
    <x v="4"/>
    <m/>
  </r>
  <r>
    <x v="48"/>
    <n v="614"/>
    <n v="17"/>
    <n v="2"/>
    <n v="1257"/>
    <s v="Suffixed integer constant implicitly converted to smaller integer type on assignment."/>
    <x v="4"/>
    <m/>
  </r>
  <r>
    <x v="48"/>
    <n v="634"/>
    <n v="59"/>
    <n v="2"/>
    <n v="1251"/>
    <s v="Suffixed integer constant causes implicit conversion of other operand."/>
    <x v="4"/>
    <m/>
  </r>
  <r>
    <x v="48"/>
    <n v="692"/>
    <n v="117"/>
    <n v="2"/>
    <n v="1251"/>
    <s v="Suffixed integer constant causes implicit conversion of other operand."/>
    <x v="4"/>
    <m/>
  </r>
  <r>
    <x v="48"/>
    <n v="733"/>
    <n v="29"/>
    <n v="2"/>
    <n v="1257"/>
    <s v="Suffixed integer constant implicitly converted to smaller integer type on assignment."/>
    <x v="4"/>
    <m/>
  </r>
  <r>
    <x v="48"/>
    <n v="752"/>
    <n v="59"/>
    <n v="2"/>
    <n v="1251"/>
    <s v="Suffixed integer constant causes implicit conversion of other operand."/>
    <x v="4"/>
    <m/>
  </r>
  <r>
    <x v="48"/>
    <n v="784"/>
    <n v="71"/>
    <n v="2"/>
    <n v="1257"/>
    <s v="Suffixed integer constant implicitly converted to smaller integer type on assignment."/>
    <x v="4"/>
    <m/>
  </r>
  <r>
    <x v="48"/>
    <n v="805"/>
    <n v="84"/>
    <n v="2"/>
    <n v="1257"/>
    <s v="Suffixed integer constant implicitly converted to smaller integer type on assignment."/>
    <x v="4"/>
    <m/>
  </r>
  <r>
    <x v="48"/>
    <n v="822"/>
    <n v="20"/>
    <n v="2"/>
    <n v="1251"/>
    <s v="Suffixed integer constant causes implicit conversion of other operand."/>
    <x v="4"/>
    <m/>
  </r>
  <r>
    <x v="48"/>
    <n v="825"/>
    <n v="1"/>
    <n v="99"/>
    <n v="6130"/>
    <s v="HIS measure: Cyclomatic complexity (1-10) (MagSensDrv_Seq_Reboot() : STCYC = 21)"/>
    <x v="7"/>
    <m/>
  </r>
  <r>
    <x v="48"/>
    <n v="825"/>
    <n v="1"/>
    <n v="99"/>
    <n v="6170"/>
    <s v="HIS measure: Number of statements in function (variant 3)  (1-50) (MagSensDrv_Seq_Reboot() : STST3 = 58)"/>
    <x v="1"/>
    <m/>
  </r>
  <r>
    <x v="48"/>
    <n v="825"/>
    <n v="1"/>
    <n v="99"/>
    <n v="6175"/>
    <s v="HIS measure: Nesting of control structures (0-4) (MagSensDrv_Seq_Reboot() : STMIF = 7)"/>
    <x v="15"/>
    <m/>
  </r>
  <r>
    <x v="48"/>
    <n v="840"/>
    <n v="26"/>
    <n v="2"/>
    <n v="1257"/>
    <s v="Suffixed integer constant implicitly converted to smaller integer type on assignment."/>
    <x v="4"/>
    <m/>
  </r>
  <r>
    <x v="48"/>
    <n v="922"/>
    <n v="15"/>
    <n v="2"/>
    <n v="1257"/>
    <s v="Suffixed integer constant implicitly converted to smaller integer type on assignment."/>
    <x v="4"/>
    <m/>
  </r>
  <r>
    <x v="48"/>
    <n v="940"/>
    <n v="69"/>
    <n v="2"/>
    <n v="1251"/>
    <s v="Suffixed integer constant causes implicit conversion of other operand."/>
    <x v="4"/>
    <m/>
  </r>
  <r>
    <x v="49"/>
    <n v="75"/>
    <n v="12"/>
    <n v="2"/>
    <n v="1257"/>
    <s v="Suffixed integer constant implicitly converted to smaller integer type on assignment."/>
    <x v="4"/>
    <m/>
  </r>
  <r>
    <x v="50"/>
    <n v="263"/>
    <n v="10"/>
    <n v="4"/>
    <n v="2004"/>
    <s v="No concluding 'else' exists in this 'if'-'else'-'if' statement."/>
    <x v="25"/>
    <m/>
  </r>
  <r>
    <x v="50"/>
    <n v="364"/>
    <n v="1"/>
    <n v="99"/>
    <n v="6170"/>
    <s v="HIS measure: Number of statements in function (variant 3)  (1-50) (MagSensDrv_SyncPulseDelay() : STST3 = 0)"/>
    <x v="1"/>
    <m/>
  </r>
  <r>
    <x v="51"/>
    <n v="57"/>
    <n v="31"/>
    <n v="2"/>
    <n v="1257"/>
    <s v="Suffixed integer constant implicitly converted to smaller integer type on assignment."/>
    <x v="4"/>
    <m/>
  </r>
  <r>
    <x v="51"/>
    <n v="68"/>
    <n v="27"/>
    <n v="2"/>
    <n v="1257"/>
    <s v="Suffixed integer constant implicitly converted to smaller integer type on assignment."/>
    <x v="4"/>
    <m/>
  </r>
  <r>
    <x v="51"/>
    <n v="71"/>
    <n v="14"/>
    <n v="2"/>
    <n v="1257"/>
    <s v="Suffixed integer constant implicitly converted to smaller integer type on assignment."/>
    <x v="4"/>
    <m/>
  </r>
  <r>
    <x v="52"/>
    <n v="83"/>
    <n v="12"/>
    <n v="2"/>
    <n v="3212"/>
    <s v="This cast is redundant."/>
    <x v="4"/>
    <m/>
  </r>
  <r>
    <x v="52"/>
    <n v="99"/>
    <n v="12"/>
    <n v="4"/>
    <n v="3110"/>
    <s v="The left-hand operand of this ',' has no side effects."/>
    <x v="26"/>
    <s v="REFERENCE - ISO:C90-6.6.3 Expression and Null Statements"/>
  </r>
  <r>
    <x v="52"/>
    <n v="99"/>
    <n v="12"/>
    <n v="4"/>
    <n v="3968"/>
    <s v="unsigned int value returned from unsigned char DCD_E2E_CRC_CrcCalculate()."/>
    <x v="11"/>
    <m/>
  </r>
  <r>
    <x v="52"/>
    <n v="99"/>
    <n v="14"/>
    <n v="4"/>
    <n v="311"/>
    <s v="Dangerous pointer cast results in loss of const qualification."/>
    <x v="27"/>
    <m/>
  </r>
  <r>
    <x v="52"/>
    <n v="99"/>
    <n v="14"/>
    <n v="4"/>
    <n v="312"/>
    <s v="Dangerous pointer cast results in loss of volatile qualification."/>
    <x v="27"/>
    <m/>
  </r>
  <r>
    <x v="52"/>
    <n v="99"/>
    <n v="14"/>
    <n v="4"/>
    <n v="488"/>
    <s v="Performing pointer arithmetic."/>
    <x v="3"/>
    <s v="REFERENCE - ISO:C90-6.3.6 Additive Operators - Constraints"/>
  </r>
  <r>
    <x v="52"/>
    <n v="99"/>
    <n v="14"/>
    <n v="4"/>
    <n v="3417"/>
    <s v="The comma operator has been used outside a 'for' statement."/>
    <x v="28"/>
    <m/>
  </r>
  <r>
    <x v="53"/>
    <n v="245"/>
    <n v="1"/>
    <n v="99"/>
    <n v="6130"/>
    <s v="HIS measure: Cyclomatic complexity (1-10) (E2E_P02Check() : STCYC = 16)"/>
    <x v="7"/>
    <m/>
  </r>
  <r>
    <x v="53"/>
    <n v="245"/>
    <n v="1"/>
    <n v="99"/>
    <n v="6170"/>
    <s v="HIS measure: Number of statements in function (variant 3)  (1-50) (E2E_P02Check() : STST3 = 54)"/>
    <x v="1"/>
    <m/>
  </r>
  <r>
    <x v="53"/>
    <n v="245"/>
    <n v="1"/>
    <n v="99"/>
    <n v="6175"/>
    <s v="HIS measure: Nesting of control structures (0-4) (E2E_P02Check() : STMIF = 8)"/>
    <x v="15"/>
    <m/>
  </r>
  <r>
    <x v="54"/>
    <n v="242"/>
    <n v="1"/>
    <n v="99"/>
    <n v="6190"/>
    <s v="HIS measure: Distinct function calls (0-7) (LkSafety_StoreSecurityInfoError() : STCAL = 8)"/>
    <x v="8"/>
    <m/>
  </r>
  <r>
    <x v="55"/>
    <n v="1212"/>
    <n v="1"/>
    <n v="99"/>
    <n v="6175"/>
    <s v="HIS measure: Nesting of control structures (0-4) (Illu_EOL_Calibration() : STMIF = 5)"/>
    <x v="15"/>
    <m/>
  </r>
  <r>
    <x v="55"/>
    <n v="520"/>
    <n v="1"/>
    <n v="99"/>
    <n v="6130"/>
    <s v="HIS measure: Cyclomatic complexity (1-10) (Illu_Regulation() : STCYC = 11)"/>
    <x v="7"/>
    <m/>
  </r>
  <r>
    <x v="55"/>
    <n v="637"/>
    <n v="1"/>
    <n v="99"/>
    <n v="6175"/>
    <s v="HIS measure: Nesting of control structures (0-4) (Illu_SBW_Main() : STMIF = 5)"/>
    <x v="15"/>
    <m/>
  </r>
  <r>
    <x v="55"/>
    <n v="637"/>
    <n v="1"/>
    <n v="99"/>
    <n v="6190"/>
    <s v="HIS measure: Distinct function calls (0-7) (Illu_SBW_Main() : STCAL = 8)"/>
    <x v="8"/>
    <m/>
  </r>
  <r>
    <x v="55"/>
    <n v="807"/>
    <n v="1"/>
    <n v="99"/>
    <n v="6175"/>
    <s v="HIS measure: Nesting of control structures (0-4) (Illu_SWHS_Main() : STMIF = 5)"/>
    <x v="15"/>
    <m/>
  </r>
  <r>
    <x v="55"/>
    <n v="807"/>
    <n v="1"/>
    <n v="99"/>
    <n v="6190"/>
    <s v="HIS measure: Distinct function calls (0-7) (Illu_SWHS_Main() : STCAL = 8)"/>
    <x v="8"/>
    <m/>
  </r>
  <r>
    <x v="56"/>
    <n v="1218"/>
    <n v="1"/>
    <n v="99"/>
    <n v="6110"/>
    <s v="HIS measure: Count of non-cyclic  execution paths (1-80) (PSW_CheckConditionsOnHighCurrent() : STPTH = 512)"/>
    <x v="10"/>
    <m/>
  </r>
  <r>
    <x v="56"/>
    <n v="1218"/>
    <n v="1"/>
    <n v="99"/>
    <n v="6130"/>
    <s v="HIS measure: Cyclomatic complexity (1-10) (PSW_CheckConditionsOnHighCurrent() : STCYC = 11)"/>
    <x v="7"/>
    <m/>
  </r>
  <r>
    <x v="56"/>
    <n v="601"/>
    <n v="1"/>
    <n v="99"/>
    <n v="6190"/>
    <s v="HIS measure: Distinct function calls (0-7) (PSW_AnalyzeShutdownConditions() : STCAL = 14)"/>
    <x v="8"/>
    <m/>
  </r>
  <r>
    <x v="56"/>
    <n v="790"/>
    <n v="1"/>
    <n v="99"/>
    <n v="6175"/>
    <s v="HIS measure: Nesting of control structures (0-4) (PSW_CheckCondCurrentTooLow() : STMIF = 5)"/>
    <x v="15"/>
    <m/>
  </r>
  <r>
    <x v="57"/>
    <n v="1026"/>
    <n v="1"/>
    <n v="99"/>
    <n v="6190"/>
    <s v="HIS measure: Distinct function calls (0-7) (PSW_HandleOperationMode() : STCAL = 15)"/>
    <x v="8"/>
    <m/>
  </r>
  <r>
    <x v="57"/>
    <n v="771"/>
    <n v="1"/>
    <n v="99"/>
    <n v="6175"/>
    <s v="HIS measure: Nesting of control structures (0-4) (PSW_FailureHandling() : STMIF = 7)"/>
    <x v="15"/>
    <m/>
  </r>
  <r>
    <x v="58"/>
    <n v="781"/>
    <n v="1"/>
    <n v="99"/>
    <n v="6190"/>
    <s v="HIS measure: Distinct function calls (0-7) (ALSM_MainFunction() : STCAL = 20)"/>
    <x v="8"/>
    <m/>
  </r>
  <r>
    <x v="59"/>
    <n v="330"/>
    <n v="1"/>
    <n v="99"/>
    <n v="6190"/>
    <s v="HIS measure: Distinct function calls (0-7) (DcmWrapper_Did_0x0205_RD_RawSwitchValues() : STCAL = 12)"/>
    <x v="8"/>
    <m/>
  </r>
  <r>
    <x v="60"/>
    <n v="1472"/>
    <n v="1"/>
    <n v="99"/>
    <n v="6110"/>
    <s v="HIS measure: Count of non-cyclic  execution paths (1-80) (DcmWrapper_Did_0x0320_WD_IlluminationConfiguration() : STPTH = 256)"/>
    <x v="10"/>
    <m/>
  </r>
  <r>
    <x v="61"/>
    <n v="1921"/>
    <n v="1"/>
    <n v="99"/>
    <n v="6130"/>
    <s v="HIS measure: Cyclomatic complexity (1-10) (Diag_CheckSBW() : STCYC = 12)"/>
    <x v="7"/>
    <m/>
  </r>
  <r>
    <x v="61"/>
    <n v="692"/>
    <n v="1"/>
    <n v="99"/>
    <n v="6190"/>
    <s v="HIS measure: Distinct function calls (0-7) (DiagMgr_Diag_CheckSwitchStates() : STCAL = 9)"/>
    <x v="8"/>
    <m/>
  </r>
  <r>
    <x v="62"/>
    <n v="1019"/>
    <n v="1"/>
    <n v="99"/>
    <n v="6110"/>
    <s v="HIS measure: Count of non-cyclic  execution paths (1-80) (VarMgr_SuppressedErrorConfig() : STPTH = 258)"/>
    <x v="10"/>
    <m/>
  </r>
  <r>
    <x v="62"/>
    <n v="1019"/>
    <n v="1"/>
    <n v="99"/>
    <n v="6170"/>
    <s v="HIS measure: Number of statements in function (variant 3)  (1-50) (VarMgr_SuppressedErrorConfig() : STST3 = 79)"/>
    <x v="1"/>
    <m/>
  </r>
  <r>
    <x v="62"/>
    <n v="273"/>
    <n v="1"/>
    <n v="99"/>
    <n v="6190"/>
    <s v="HIS measure: Distinct function calls (0-7) (VarMgr_AppMain() : STCAL = 8)"/>
    <x v="8"/>
    <m/>
  </r>
  <r>
    <x v="63"/>
    <n v="276"/>
    <n v="1"/>
    <n v="99"/>
    <n v="6130"/>
    <s v="HIS measure: Cyclomatic complexity (1-10) (VoltMgr_HandleBusVoltageError() : STCYC = 11)"/>
    <x v="7"/>
    <m/>
  </r>
  <r>
    <x v="64"/>
    <n v="409"/>
    <n v="1"/>
    <n v="99"/>
    <n v="6130"/>
    <s v="HIS measure: Cyclomatic complexity (1-10) (VoltMon_UpdateOvState_CrossType() : STCYC = 12)"/>
    <x v="7"/>
    <m/>
  </r>
  <r>
    <x v="64"/>
    <n v="486"/>
    <n v="1"/>
    <n v="99"/>
    <n v="6130"/>
    <s v="HIS measure: Cyclomatic complexity (1-10) (VoltMon_UpdateUvState_CrossType() : STCYC = 12)"/>
    <x v="7"/>
    <m/>
  </r>
  <r>
    <x v="65"/>
    <n v="143"/>
    <n v="26"/>
    <n v="2"/>
    <n v="1257"/>
    <s v="Suffixed integer constant implicitly converted to smaller integer type on assignment."/>
    <x v="4"/>
    <m/>
  </r>
  <r>
    <x v="65"/>
    <n v="82"/>
    <n v="45"/>
    <n v="2"/>
    <n v="1257"/>
    <s v="Suffixed integer constant implicitly converted to smaller integer type on assignment."/>
    <x v="4"/>
    <m/>
  </r>
  <r>
    <x v="66"/>
    <n v="133"/>
    <n v="1"/>
    <n v="99"/>
    <n v="6170"/>
    <s v="HIS measure: Number of statements in function (variant 3)  (1-50) (Mag3DPosDet_SBWRND_Callback_EnterCriticalSectionSafeRam() : STST3 = 0)"/>
    <x v="1"/>
    <m/>
  </r>
  <r>
    <x v="66"/>
    <n v="143"/>
    <n v="1"/>
    <n v="99"/>
    <n v="6170"/>
    <s v="HIS measure: Number of statements in function (variant 3)  (1-50) (Mag3DPosDet_SBWRND_Callback_LeaveCriticalSectionSafeRam() : STST3 = 0)"/>
    <x v="1"/>
    <m/>
  </r>
  <r>
    <x v="66"/>
    <n v="153"/>
    <n v="56"/>
    <n v="4"/>
    <n v="3673"/>
    <s v="The object addressed by the pointer parameter 'cucData' is not modified and so the pointer could be of type 'pointer to const'."/>
    <x v="17"/>
    <m/>
  </r>
  <r>
    <x v="66"/>
    <n v="395"/>
    <n v="1"/>
    <n v="99"/>
    <n v="6170"/>
    <s v="HIS measure: Number of statements in function (variant 3)  (1-50) (Mag3DPosDet_SBWRND_Callback_WritePos() : STST3 = 0)"/>
    <x v="1"/>
    <m/>
  </r>
  <r>
    <x v="66"/>
    <n v="431"/>
    <n v="1"/>
    <n v="99"/>
    <n v="6170"/>
    <s v="HIS measure: Number of statements in function (variant 3)  (1-50) (Mag3DPosDet_SBWRND_Callback_CheckPointReached() : STST3 = 0)"/>
    <x v="1"/>
    <m/>
  </r>
  <r>
    <x v="66"/>
    <n v="434"/>
    <n v="1"/>
    <n v="2"/>
    <n v="882"/>
    <s v="The forceinclude file 'C:/Projekte/DAI/MFA2/P06086_MRSM/Appl_BR_R5/Tools/Qac/globalPragmas.h' is redundant in this translation unit."/>
    <x v="4"/>
    <m/>
  </r>
  <r>
    <x v="67"/>
    <n v="50"/>
    <n v="5"/>
    <n v="2"/>
    <n v="3111"/>
    <s v="Redundant comma at end of braced initializer will be ignored."/>
    <x v="4"/>
    <s v="REFERENCE - ISO:C90-3.5.7 Initialization"/>
  </r>
  <r>
    <x v="67"/>
    <n v="74"/>
    <n v="1"/>
    <n v="2"/>
    <n v="882"/>
    <s v="The forceinclude file 'C:/Projekte/DAI/MFA2/P06086_MRSM/Appl_BR_R5/Tools/Qac/globalPragmas.h' is redundant in this translation unit."/>
    <x v="4"/>
    <m/>
  </r>
  <r>
    <x v="68"/>
    <n v="45"/>
    <n v="9"/>
    <n v="2"/>
    <n v="1255"/>
    <s v="Unsuffixed integer constant is not of type int."/>
    <x v="4"/>
    <m/>
  </r>
  <r>
    <x v="68"/>
    <n v="45"/>
    <n v="9"/>
    <n v="4"/>
    <n v="1281"/>
    <s v="Integer literal constant is of an unsigned type but does not include a &quot;U&quot; suffix."/>
    <x v="19"/>
    <s v="REFERENCE - ISO:C90-6.1.3.2 (Integer Constants)"/>
  </r>
  <r>
    <x v="68"/>
    <n v="46"/>
    <n v="2"/>
    <n v="2"/>
    <n v="3212"/>
    <s v="This cast is redundant."/>
    <x v="4"/>
    <m/>
  </r>
  <r>
    <x v="68"/>
    <n v="46"/>
    <n v="9"/>
    <n v="2"/>
    <n v="1254"/>
    <s v="Suffix is not consistent with a type of unsigned long."/>
    <x v="4"/>
    <m/>
  </r>
  <r>
    <x v="68"/>
    <n v="47"/>
    <n v="2"/>
    <n v="2"/>
    <n v="3212"/>
    <s v="This cast is redundant."/>
    <x v="4"/>
    <m/>
  </r>
  <r>
    <x v="68"/>
    <n v="47"/>
    <n v="9"/>
    <n v="2"/>
    <n v="1254"/>
    <s v="Suffix is not consistent with a type of unsigned long."/>
    <x v="4"/>
    <m/>
  </r>
  <r>
    <x v="68"/>
    <n v="51"/>
    <n v="1"/>
    <n v="2"/>
    <n v="882"/>
    <s v="The forceinclude file 'C:/Projekte/DAI/MFA2/P06086_MRSM/Appl_BR_R5/Tools/Qac/globalPragmas.h' is redundant in this translation unit."/>
    <x v="4"/>
    <m/>
  </r>
  <r>
    <x v="69"/>
    <n v="140"/>
    <n v="1"/>
    <n v="99"/>
    <n v="6170"/>
    <s v="HIS measure: Number of statements in function (variant 3)  (1-50) (Mag3DPosDet_TIHB_Callback_EnterCriticalSectionSafeRam() : STST3 = 0)"/>
    <x v="1"/>
    <m/>
  </r>
  <r>
    <x v="69"/>
    <n v="150"/>
    <n v="1"/>
    <n v="99"/>
    <n v="6170"/>
    <s v="HIS measure: Number of statements in function (variant 3)  (1-50) (Mag3DPosDet_TIHB_Callback_LeaveCriticalSectionSafeRam() : STST3 = 0)"/>
    <x v="1"/>
    <m/>
  </r>
  <r>
    <x v="69"/>
    <n v="160"/>
    <n v="54"/>
    <n v="4"/>
    <n v="3673"/>
    <s v="The object addressed by the pointer parameter 'cucData' is not modified and so the pointer could be of type 'pointer to const'."/>
    <x v="17"/>
    <m/>
  </r>
  <r>
    <x v="69"/>
    <n v="334"/>
    <n v="1"/>
    <n v="99"/>
    <n v="6130"/>
    <s v="HIS measure: Cyclomatic complexity (1-10) (Mag3DPosDet_TIHB_Callback_ReadCalibration() : STCYC = 11)"/>
    <x v="7"/>
    <m/>
  </r>
  <r>
    <x v="69"/>
    <n v="334"/>
    <n v="1"/>
    <n v="99"/>
    <n v="6175"/>
    <s v="HIS measure: Nesting of control structures (0-4) (Mag3DPosDet_TIHB_Callback_ReadCalibration() : STMIF = 5)"/>
    <x v="15"/>
    <m/>
  </r>
  <r>
    <x v="69"/>
    <n v="425"/>
    <n v="1"/>
    <n v="99"/>
    <n v="6170"/>
    <s v="HIS measure: Number of statements in function (variant 3)  (1-50) (Mag3DPosDet_TIHB_Callback_WritePos() : STST3 = 0)"/>
    <x v="1"/>
    <m/>
  </r>
  <r>
    <x v="69"/>
    <n v="461"/>
    <n v="1"/>
    <n v="99"/>
    <n v="6170"/>
    <s v="HIS measure: Number of statements in function (variant 3)  (1-50) (Mag3DPosDet_TIHB_Callback_CheckPointReached() : STST3 = 0)"/>
    <x v="1"/>
    <m/>
  </r>
  <r>
    <x v="69"/>
    <n v="464"/>
    <n v="1"/>
    <n v="2"/>
    <n v="882"/>
    <s v="The forceinclude file 'C:/Projekte/DAI/MFA2/P06086_MRSM/Appl_BR_R5/Tools/Qac/globalPragmas.h' is redundant in this translation unit."/>
    <x v="4"/>
    <m/>
  </r>
  <r>
    <x v="70"/>
    <n v="73"/>
    <n v="1"/>
    <n v="2"/>
    <n v="882"/>
    <s v="The forceinclude file 'C:/Projekte/DAI/MFA2/P06086_MRSM/Appl_BR_R5/Tools/Qac/globalPragmas.h' is redundant in this translation unit."/>
    <x v="4"/>
    <m/>
  </r>
  <r>
    <x v="71"/>
    <n v="1281"/>
    <n v="1"/>
    <n v="99"/>
    <n v="6110"/>
    <s v="HIS measure: Count of non-cyclic  execution paths (1-80) (SAS_ComIf_WriteComData() : STPTH = 162)"/>
    <x v="10"/>
    <m/>
  </r>
  <r>
    <x v="71"/>
    <n v="1281"/>
    <n v="1"/>
    <n v="99"/>
    <n v="6130"/>
    <s v="HIS measure: Cyclomatic complexity (1-10) (SAS_ComIf_WriteComData() : STCYC = 12)"/>
    <x v="7"/>
    <m/>
  </r>
  <r>
    <x v="71"/>
    <n v="1281"/>
    <n v="1"/>
    <n v="99"/>
    <n v="6190"/>
    <s v="HIS measure: Distinct function calls (0-7) (SAS_ComIf_WriteComData() : STCAL = 11)"/>
    <x v="8"/>
    <m/>
  </r>
  <r>
    <x v="71"/>
    <n v="995"/>
    <n v="1"/>
    <n v="99"/>
    <n v="6110"/>
    <s v="HIS measure: Count of non-cyclic  execution paths (1-80) (SAS_ComIf_PrepareAndExecuteComparator() : STPTH = 96)"/>
    <x v="10"/>
    <m/>
  </r>
  <r>
    <x v="71"/>
    <n v="995"/>
    <n v="1"/>
    <n v="99"/>
    <n v="6190"/>
    <s v="HIS measure: Distinct function calls (0-7) (SAS_ComIf_PrepareAndExecuteComparator() : STCAL = 9)"/>
    <x v="8"/>
    <m/>
  </r>
  <r>
    <x v="72"/>
    <n v="1126"/>
    <n v="1"/>
    <n v="99"/>
    <n v="6190"/>
    <s v="HIS measure: Distinct function calls (0-7) (SAS_Main_Operation() : STCAL = 10)"/>
    <x v="8"/>
    <m/>
  </r>
  <r>
    <x v="72"/>
    <n v="1263"/>
    <n v="1"/>
    <n v="99"/>
    <n v="6190"/>
    <s v="HIS measure: Distinct function calls (0-7) (SAS_Main_Run() : STCAL = 9)"/>
    <x v="8"/>
    <m/>
  </r>
  <r>
    <x v="72"/>
    <n v="583"/>
    <n v="1"/>
    <n v="99"/>
    <n v="6190"/>
    <s v="HIS measure: Distinct function calls (0-7) (SAS_Main_CheckComparator() : STCAL = 8)"/>
    <x v="8"/>
    <m/>
  </r>
  <r>
    <x v="73"/>
    <n v="725"/>
    <n v="1"/>
    <n v="99"/>
    <n v="6190"/>
    <s v="HIS measure: Distinct function calls (0-7) (SAS_SMCIf_GetSAInternal() : STCAL = 8)"/>
    <x v="8"/>
    <m/>
  </r>
  <r>
    <x v="74"/>
    <n v="1599"/>
    <n v="1"/>
    <n v="99"/>
    <n v="6110"/>
    <s v="HIS measure: Count of non-cyclic  execution paths (1-80) (SBWP_FailureManagement() : STPTH = 512)"/>
    <x v="10"/>
    <m/>
  </r>
  <r>
    <x v="74"/>
    <n v="1777"/>
    <n v="1"/>
    <n v="99"/>
    <n v="6110"/>
    <s v="HIS measure: Count of non-cyclic  execution paths (1-80) (SBWP_HandleParkButtonExtension() : STPTH = 99)"/>
    <x v="10"/>
    <m/>
  </r>
  <r>
    <x v="74"/>
    <n v="1777"/>
    <n v="1"/>
    <n v="99"/>
    <n v="6130"/>
    <s v="HIS measure: Cyclomatic complexity (1-10) (SBWP_HandleParkButtonExtension() : STCYC = 18)"/>
    <x v="7"/>
    <m/>
  </r>
  <r>
    <x v="74"/>
    <n v="1777"/>
    <n v="1"/>
    <n v="99"/>
    <n v="6170"/>
    <s v="HIS measure: Number of statements in function (variant 3)  (1-50) (SBWP_HandleParkButtonExtension() : STST3 = 57)"/>
    <x v="1"/>
    <m/>
  </r>
  <r>
    <x v="74"/>
    <n v="721"/>
    <n v="1"/>
    <n v="99"/>
    <n v="6190"/>
    <s v="HIS measure: Distinct function calls (0-7) (SBWP_MainFunction() : STCAL = 9)"/>
    <x v="8"/>
    <m/>
  </r>
  <r>
    <x v="75"/>
    <n v="1402"/>
    <n v="1"/>
    <n v="99"/>
    <n v="6110"/>
    <s v="HIS measure: Count of non-cyclic  execution paths (1-80) (SBWRND_StuckButtonDetection() : STPTH = 81)"/>
    <x v="10"/>
    <m/>
  </r>
  <r>
    <x v="75"/>
    <n v="951"/>
    <n v="1"/>
    <n v="99"/>
    <n v="6130"/>
    <s v="HIS measure: Cyclomatic complexity (1-10) (SBWRND_DetermineBusSignal() : STCYC = 16)"/>
    <x v="7"/>
    <m/>
  </r>
  <r>
    <x v="75"/>
    <n v="951"/>
    <n v="1"/>
    <n v="99"/>
    <n v="6170"/>
    <s v="HIS measure: Number of statements in function (variant 3)  (1-50) (SBWRND_DetermineBusSignal() : STST3 = 59)"/>
    <x v="1"/>
    <m/>
  </r>
  <r>
    <x v="76"/>
    <n v="1241"/>
    <n v="1"/>
    <n v="99"/>
    <n v="6110"/>
    <s v="HIS measure: Count of non-cyclic  execution paths (1-80) (SCAS_StuckButtonDetection() : STPTH = 81)"/>
    <x v="10"/>
    <m/>
  </r>
  <r>
    <x v="76"/>
    <n v="730"/>
    <n v="1"/>
    <n v="99"/>
    <n v="6110"/>
    <s v="HIS measure: Count of non-cyclic  execution paths (1-80) (SCAS_FailureManagement() : STPTH = 128)"/>
    <x v="10"/>
    <m/>
  </r>
  <r>
    <x v="76"/>
    <n v="901"/>
    <n v="1"/>
    <n v="99"/>
    <n v="6190"/>
    <s v="HIS measure: Distinct function calls (0-7) (SCAS_MainFunction() : STCAL = 8)"/>
    <x v="8"/>
    <m/>
  </r>
  <r>
    <x v="77"/>
    <n v="675"/>
    <n v="1"/>
    <n v="99"/>
    <n v="6130"/>
    <s v="HIS measure: Cyclomatic complexity (1-10) (TIS_PosDetFailureManagement() : STCYC = 11)"/>
    <x v="7"/>
    <m/>
  </r>
  <r>
    <x v="78"/>
    <m/>
    <m/>
    <m/>
    <m/>
    <m/>
    <x v="29"/>
    <m/>
  </r>
</pivotCacheRecords>
</file>

<file path=xl/pivotCache/pivotCacheRecords2.xml><?xml version="1.0" encoding="utf-8"?>
<pivotCacheRecords xmlns="http://schemas.openxmlformats.org/spreadsheetml/2006/main" xmlns:r="http://schemas.openxmlformats.org/officeDocument/2006/relationships" count="633">
  <r>
    <s v="..\..\Source\BSW\CD\LK\IFM\IFM_SDD\IFM_App_Internal.c"/>
    <n v="293"/>
    <n v="0"/>
    <n v="4"/>
    <n v="5120"/>
    <s v="The macro offsetof, in library &lt;stddef.h&gt;, shall not be used."/>
    <x v="0"/>
    <m/>
  </r>
  <r>
    <s v="..\..\Source\BSW\CD\LK\IFM\IFM_SDD\IFM_App_Main.c"/>
    <n v="349"/>
    <n v="0"/>
    <n v="4"/>
    <n v="5120"/>
    <s v="The macro offsetof, in library &lt;stddef.h&gt;, shall not be used."/>
    <x v="0"/>
    <m/>
  </r>
  <r>
    <s v="..\..\Source\BSW\CD\LK\IFM\IFM_SDD\IFM_App_Main.c"/>
    <n v="989"/>
    <n v="0"/>
    <n v="4"/>
    <n v="5120"/>
    <s v="The macro offsetof, in library &lt;stddef.h&gt;, shall not be used."/>
    <x v="0"/>
    <m/>
  </r>
  <r>
    <s v="C:\Projekte\DAI\MFA2\P06086_MRSM\Appl_BR_R5\Source\BSW\CD\LK\ChassisGw\ChassisGw_SDD\ChassisGw_App_Main.c"/>
    <n v="821"/>
    <n v="1"/>
    <n v="99"/>
    <n v="6170"/>
    <s v="HIS measure: Number of statements in function (variant 3)  (1-50) (ChassisGw_SendSCCM_SBW_Rq_SCCM() : STST3 = 0)"/>
    <x v="1"/>
    <m/>
  </r>
  <r>
    <s v="C:\Projekte\DAI\MFA2\P06086_MRSM\Appl_BR_R5\Source\BSW\CD\LK\ChassisGw\ChassisGw_SDD\ChassisGw_App_Main.c"/>
    <n v="830"/>
    <n v="1"/>
    <n v="99"/>
    <n v="6170"/>
    <s v="HIS measure: Number of statements in function (variant 3)  (1-50) (ChassisGw_SendSCCM_Sw_Stat() : STST3 = 0)"/>
    <x v="1"/>
    <m/>
  </r>
  <r>
    <s v="C:\Projekte\DAI\MFA2\P06086_MRSM\Appl_BR_R5\Source\BSW\CD\LK\DcmFbl\DcmFbl_SDD\DcmFbl_Fbl.c"/>
    <n v="102"/>
    <n v="4"/>
    <n v="6"/>
    <n v="1011"/>
    <s v="[C99] Use of '//' comment."/>
    <x v="2"/>
    <s v="REFERENCE - ISO:C99-6.4.9 Comments"/>
  </r>
  <r>
    <s v="C:\Projekte\DAI\MFA2\P06086_MRSM\Appl_BR_R5\Source\BSW\CD\LK\DcmFbl\DcmFbl_SDD\DcmFbl_Fbl.c"/>
    <n v="103"/>
    <n v="4"/>
    <n v="6"/>
    <n v="1011"/>
    <s v="[C99] Use of '//' comment."/>
    <x v="2"/>
    <s v="REFERENCE - ISO:C99-6.4.9 Comments"/>
  </r>
  <r>
    <s v="C:\Projekte\DAI\MFA2\P06086_MRSM\Appl_BR_R5\Source\BSW\CD\LK\DcmFbl\DcmFbl_SDD\DcmFbl_Fbl.c"/>
    <n v="106"/>
    <n v="4"/>
    <n v="6"/>
    <n v="1011"/>
    <s v="[C99] Use of '//' comment."/>
    <x v="2"/>
    <s v="REFERENCE - ISO:C99-6.4.9 Comments"/>
  </r>
  <r>
    <s v="C:\Projekte\DAI\MFA2\P06086_MRSM\Appl_BR_R5\Source\BSW\CD\LK\DcmFbl\DcmFbl_SDD\DcmFbl_Fbl.c"/>
    <n v="114"/>
    <n v="6"/>
    <n v="6"/>
    <n v="1011"/>
    <s v="[C99] Use of '//' comment."/>
    <x v="2"/>
    <s v="REFERENCE - ISO:C99-6.4.9 Comments"/>
  </r>
  <r>
    <s v="C:\Projekte\DAI\MFA2\P06086_MRSM\Appl_BR_R5\Source\BSW\CD\LK\DcmFbl\DcmFbl_SDD\DcmFbl_Fbl.c"/>
    <n v="169"/>
    <n v="6"/>
    <n v="6"/>
    <n v="1011"/>
    <s v="[C99] Use of '//' comment."/>
    <x v="2"/>
    <s v="REFERENCE - ISO:C99-6.4.9 Comments"/>
  </r>
  <r>
    <s v="C:\Projekte\DAI\MFA2\P06086_MRSM\Appl_BR_R5\Source\BSW\CD\LK\DcmFbl\DcmFbl_SDD\DcmFbl_Fbl.c"/>
    <n v="171"/>
    <n v="6"/>
    <n v="6"/>
    <n v="1011"/>
    <s v="[C99] Use of '//' comment."/>
    <x v="2"/>
    <s v="REFERENCE - ISO:C99-6.4.9 Comments"/>
  </r>
  <r>
    <s v="C:\Projekte\DAI\MFA2\P06086_MRSM\Appl_BR_R5\Source\BSW\CD\LK\DcmFbl\DcmFbl_SDD\DcmFbl_Fbl.c"/>
    <n v="387"/>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7"/>
    <n v="26"/>
    <n v="2"/>
    <n v="3212"/>
    <s v="This cast is redundant."/>
    <x v="4"/>
    <m/>
  </r>
  <r>
    <s v="C:\Projekte\DAI\MFA2\P06086_MRSM\Appl_BR_R5\Source\BSW\CD\LK\DcmFbl\DcmFbl_SDD\DcmFbl_Fbl.c"/>
    <n v="387"/>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88"/>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8"/>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89"/>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9"/>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89"/>
    <n v="84"/>
    <n v="2"/>
    <n v="3120"/>
    <s v="Hard-coded 'magic' integer constant '8'."/>
    <x v="4"/>
    <m/>
  </r>
  <r>
    <s v="C:\Projekte\DAI\MFA2\P06086_MRSM\Appl_BR_R5\Source\BSW\CD\LK\DcmFbl\DcmFbl_SDD\DcmFbl_Fbl.c"/>
    <n v="390"/>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0"/>
    <n v="26"/>
    <n v="2"/>
    <n v="3212"/>
    <s v="This cast is redundant."/>
    <x v="4"/>
    <m/>
  </r>
  <r>
    <s v="C:\Projekte\DAI\MFA2\P06086_MRSM\Appl_BR_R5\Source\BSW\CD\LK\DcmFbl\DcmFbl_SDD\DcmFbl_Fbl.c"/>
    <n v="390"/>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1"/>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1"/>
    <n v="26"/>
    <n v="2"/>
    <n v="3212"/>
    <s v="This cast is redundant."/>
    <x v="4"/>
    <m/>
  </r>
  <r>
    <s v="C:\Projekte\DAI\MFA2\P06086_MRSM\Appl_BR_R5\Source\BSW\CD\LK\DcmFbl\DcmFbl_SDD\DcmFbl_Fbl.c"/>
    <n v="391"/>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2"/>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2"/>
    <n v="26"/>
    <n v="2"/>
    <n v="3212"/>
    <s v="This cast is redundant."/>
    <x v="4"/>
    <m/>
  </r>
  <r>
    <s v="C:\Projekte\DAI\MFA2\P06086_MRSM\Appl_BR_R5\Source\BSW\CD\LK\DcmFbl\DcmFbl_SDD\DcmFbl_Fbl.c"/>
    <n v="392"/>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3"/>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3"/>
    <n v="26"/>
    <n v="2"/>
    <n v="3212"/>
    <s v="This cast is redundant."/>
    <x v="4"/>
    <m/>
  </r>
  <r>
    <s v="C:\Projekte\DAI\MFA2\P06086_MRSM\Appl_BR_R5\Source\BSW\CD\LK\DcmFbl\DcmFbl_SDD\DcmFbl_Fbl.c"/>
    <n v="393"/>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4"/>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4"/>
    <n v="26"/>
    <n v="2"/>
    <n v="3212"/>
    <s v="This cast is redundant."/>
    <x v="4"/>
    <m/>
  </r>
  <r>
    <s v="C:\Projekte\DAI\MFA2\P06086_MRSM\Appl_BR_R5\Source\BSW\CD\LK\DcmFbl\DcmFbl_SDD\DcmFbl_Fbl.c"/>
    <n v="394"/>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5"/>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5"/>
    <n v="26"/>
    <n v="2"/>
    <n v="3212"/>
    <s v="This cast is redundant."/>
    <x v="4"/>
    <m/>
  </r>
  <r>
    <s v="C:\Projekte\DAI\MFA2\P06086_MRSM\Appl_BR_R5\Source\BSW\CD\LK\DcmFbl\DcmFbl_SDD\DcmFbl_Fbl.c"/>
    <n v="395"/>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5"/>
    <n v="75"/>
    <n v="2"/>
    <n v="3120"/>
    <s v="Hard-coded 'magic' integer constant '2'."/>
    <x v="4"/>
    <m/>
  </r>
  <r>
    <s v="C:\Projekte\DAI\MFA2\P06086_MRSM\Appl_BR_R5\Source\BSW\CD\LK\DcmFbl\DcmFbl_SDD\DcmFbl_Fbl.c"/>
    <n v="396"/>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6"/>
    <n v="26"/>
    <n v="2"/>
    <n v="3212"/>
    <s v="This cast is redundant."/>
    <x v="4"/>
    <m/>
  </r>
  <r>
    <s v="C:\Projekte\DAI\MFA2\P06086_MRSM\Appl_BR_R5\Source\BSW\CD\LK\DcmFbl\DcmFbl_SDD\DcmFbl_Fbl.c"/>
    <n v="396"/>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6"/>
    <n v="75"/>
    <n v="2"/>
    <n v="3120"/>
    <s v="Hard-coded 'magic' integer constant '3'."/>
    <x v="4"/>
    <m/>
  </r>
  <r>
    <s v="C:\Projekte\DAI\MFA2\P06086_MRSM\Appl_BR_R5\Source\BSW\CD\LK\DcmFbl\DcmFbl_SDD\DcmFbl_Fbl.c"/>
    <n v="397"/>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7"/>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8"/>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8"/>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398"/>
    <n v="82"/>
    <n v="2"/>
    <n v="3120"/>
    <s v="Hard-coded 'magic' integer constant '8'."/>
    <x v="4"/>
    <m/>
  </r>
  <r>
    <s v="C:\Projekte\DAI\MFA2\P06086_MRSM\Appl_BR_R5\Source\BSW\CD\LK\DcmFbl\DcmFbl_SDD\DcmFbl_Fbl.c"/>
    <n v="399"/>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9"/>
    <n v="26"/>
    <n v="2"/>
    <n v="3212"/>
    <s v="This cast is redundant."/>
    <x v="4"/>
    <m/>
  </r>
  <r>
    <s v="C:\Projekte\DAI\MFA2\P06086_MRSM\Appl_BR_R5\Source\BSW\CD\LK\DcmFbl\DcmFbl_SDD\DcmFbl_Fbl.c"/>
    <n v="399"/>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400"/>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0"/>
    <n v="26"/>
    <n v="2"/>
    <n v="3212"/>
    <s v="This cast is redundant."/>
    <x v="4"/>
    <m/>
  </r>
  <r>
    <s v="C:\Projekte\DAI\MFA2\P06086_MRSM\Appl_BR_R5\Source\BSW\CD\LK\DcmFbl\DcmFbl_SDD\DcmFbl_Fbl.c"/>
    <n v="400"/>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401"/>
    <n v="11"/>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1"/>
    <n v="26"/>
    <n v="2"/>
    <n v="3212"/>
    <s v="This cast is redundant."/>
    <x v="4"/>
    <m/>
  </r>
  <r>
    <s v="C:\Projekte\DAI\MFA2\P06086_MRSM\Appl_BR_R5\Source\BSW\CD\LK\DcmFbl\DcmFbl_SDD\DcmFbl_Fbl.c"/>
    <n v="401"/>
    <n v="7"/>
    <n v="4"/>
    <n v="3440"/>
    <s v="Using the value resulting from a ++ or -- operation."/>
    <x v="5"/>
    <s v="REFERENCE - ISO:C90-6.3.2.4 Postfix Increment and Decrement Operators, ISO:C90-6.3.3.1 Prefix Increment and Decrement Operators"/>
  </r>
  <r>
    <s v="C:\Projekte\DAI\MFA2\P06086_MRSM\Appl_BR_R5\Source\BSW\CD\LK\DcmFbl\DcmFbl_SDD\DcmFbl_Fbl.c"/>
    <n v="405"/>
    <n v="13"/>
    <n v="4"/>
    <n v="492"/>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5"/>
    <n v="28"/>
    <n v="2"/>
    <n v="3212"/>
    <s v="This cast is redundant."/>
    <x v="4"/>
    <m/>
  </r>
  <r>
    <s v="C:\Projekte\DAI\MFA2\P06086_MRSM\Appl_BR_R5\Source\BSW\CD\LK\DcmFbl\DcmFbl_SDD\DcmFbl_Fbl.c"/>
    <n v="405"/>
    <n v="9"/>
    <n v="4"/>
    <n v="3440"/>
    <s v="Using the value resulting from a ++ or -- operation."/>
    <x v="5"/>
    <s v="REFERENCE - ISO:C90-6.3.2.4 Postfix Increment and Decrement Operators, ISO:C90-6.3.3.1 Prefix Increment and Decrement Operators"/>
  </r>
  <r>
    <s v="C:\Projekte\DAI\MFA2\P06086_MRSM\Appl_BR_R5\Source\BSW\CD\LK\DcmFbl\DcmFbl_SDD\DcmFbl_Fbl.c"/>
    <n v="52"/>
    <n v="15"/>
    <n v="4"/>
    <n v="3408"/>
    <s v="'FBL_SaveRAM' has external linkage and is being defined without any previous declaration."/>
    <x v="6"/>
    <m/>
  </r>
  <r>
    <s v="C:\Projekte\DAI\MFA2\P06086_MRSM\Appl_BR_R5\Source\BSW\CD\LK\DcmFbl\DcmFbl_SDD\DcmFbl_Fbl.c"/>
    <n v="544"/>
    <n v="1"/>
    <n v="99"/>
    <n v="6130"/>
    <s v="HIS measure: Cyclomatic complexity (1-10) (DcmFblReadMetaData() : STCYC = 18)"/>
    <x v="7"/>
    <m/>
  </r>
  <r>
    <s v="C:\Projekte\DAI\MFA2\P06086_MRSM\Appl_BR_R5\Source\BSW\CD\LK\DcmFbl\DcmFbl_SDD\DcmFbl_Fbl.c"/>
    <n v="544"/>
    <n v="1"/>
    <n v="99"/>
    <n v="6190"/>
    <s v="HIS measure: Distinct function calls (0-7) (DcmFblReadMetaData() : STCAL = 16)"/>
    <x v="8"/>
    <m/>
  </r>
  <r>
    <s v="C:\Projekte\DAI\MFA2\P06086_MRSM\Appl_BR_R5\Source\BSW\CD\LK\DcmFbl\DcmFbl_SDD\DcmFbl_Fbl.c"/>
    <n v="575"/>
    <n v="5"/>
    <n v="3"/>
    <n v="1482"/>
    <s v="Non-constant expression cast to enum type."/>
    <x v="4"/>
    <s v="REFERENCE - ISO:C90-6.5.2.2 Enumeration Specifiers"/>
  </r>
  <r>
    <s v="C:\Projekte\DAI\MFA2\P06086_MRSM\Appl_BR_R5\Source\BSW\CD\LK\DcmFbl\DcmFbl_SDD\DcmFbl_Fbl.c"/>
    <n v="655"/>
    <n v="65"/>
    <n v="6"/>
    <n v="1011"/>
    <s v="[C99] Use of '//' comment."/>
    <x v="2"/>
    <s v="REFERENCE - ISO:C99-6.4.9 Comments"/>
  </r>
  <r>
    <s v="C:\Projekte\DAI\MFA2\P06086_MRSM\Appl_BR_R5\Source\BSW\CD\LK\DcmFbl\DcmFbl_SDD\DcmFbl_Fbl.c"/>
    <n v="686"/>
    <n v="4"/>
    <n v="6"/>
    <n v="1011"/>
    <s v="[C99] Use of '//' comment."/>
    <x v="2"/>
    <s v="REFERENCE - ISO:C99-6.4.9 Comments"/>
  </r>
  <r>
    <s v="C:\Projekte\DAI\MFA2\P06086_MRSM\Appl_BR_R5\Source\BSW\CD\LK\EolTestModeMgr\EolTestModeMgr_SDD\EolTestModeMgr_Main.c"/>
    <n v="1008"/>
    <n v="5"/>
    <n v="4"/>
    <n v="3200"/>
    <s v="'WDGM_StopMonitoringAll' returns a value which is not being used."/>
    <x v="9"/>
    <m/>
  </r>
  <r>
    <s v="C:\Projekte\DAI\MFA2\P06086_MRSM\Appl_BR_R5\Source\BSW\CD\LK\EolTestModeMgr\EolTestModeMgr_SDD\EolTestModeMgr_Main.c"/>
    <n v="1117"/>
    <n v="1"/>
    <n v="99"/>
    <n v="6110"/>
    <s v="HIS measure: Count of non-cyclic  execution paths (1-80) (EolTestModeMgr_StartEOLTestmode() : STPTH = 168)"/>
    <x v="10"/>
    <m/>
  </r>
  <r>
    <s v="C:\Projekte\DAI\MFA2\P06086_MRSM\Appl_BR_R5\Source\BSW\CD\LK\EolTestModeMgr\EolTestModeMgr_SDD\EolTestModeMgr_Main.c"/>
    <n v="1117"/>
    <n v="1"/>
    <n v="99"/>
    <n v="6130"/>
    <s v="HIS measure: Cyclomatic complexity (1-10) (EolTestModeMgr_StartEOLTestmode() : STCYC = 11)"/>
    <x v="7"/>
    <m/>
  </r>
  <r>
    <s v="C:\Projekte\DAI\MFA2\P06086_MRSM\Appl_BR_R5\Source\BSW\CD\LK\EolTestModeMgr\EolTestModeMgr_SDD\EolTestModeMgr_Main.c"/>
    <n v="532"/>
    <n v="1"/>
    <n v="99"/>
    <n v="6170"/>
    <s v="HIS measure: Number of statements in function (variant 3)  (1-50) (EolTestModeMgr_Main_FillComBufferAndSend() : STST3 = 89)"/>
    <x v="1"/>
    <m/>
  </r>
  <r>
    <s v="C:\Projekte\DAI\MFA2\P06086_MRSM\Appl_BR_R5\Source\BSW\CD\LK\IFM\IFM_SDD\IFM_App_Internal.c"/>
    <n v="577"/>
    <n v="32"/>
    <n v="2"/>
    <n v="1251"/>
    <s v="Suffixed integer constant causes implicit conversion of other operand."/>
    <x v="4"/>
    <m/>
  </r>
  <r>
    <s v="C:\Projekte\DAI\MFA2\P06086_MRSM\Appl_BR_R5\Source\BSW\CD\LK\IFM\IFM_SDD\IFM_App_Internal.c"/>
    <n v="595"/>
    <n v="21"/>
    <n v="4"/>
    <n v="4120"/>
    <s v="Implicit conversion: complex expression of integral type to wider type."/>
    <x v="11"/>
    <m/>
  </r>
  <r>
    <s v="C:\Projekte\DAI\MFA2\P06086_MRSM\Appl_BR_R5\Source\BSW\CD\LK\IFM\IFM_SDD\IFM_App_Internal.c"/>
    <n v="778"/>
    <n v="32"/>
    <n v="2"/>
    <n v="1251"/>
    <s v="Suffixed integer constant causes implicit conversion of other operand."/>
    <x v="4"/>
    <m/>
  </r>
  <r>
    <s v="C:\Projekte\DAI\MFA2\P06086_MRSM\Appl_BR_R5\Source\BSW\CD\LK\IFM\IFM_SDD\IFM_App_Internal.c"/>
    <n v="828"/>
    <n v="28"/>
    <n v="2"/>
    <n v="1257"/>
    <s v="Suffixed integer constant implicitly converted to smaller integer type on assignment."/>
    <x v="4"/>
    <m/>
  </r>
  <r>
    <s v="C:\Projekte\DAI\MFA2\P06086_MRSM\Appl_BR_R5\Source\BSW\CD\LK\IFM\IFM_SDD\IFM_App_Internal.c"/>
    <n v="882"/>
    <n v="24"/>
    <n v="2"/>
    <n v="1257"/>
    <s v="Suffixed integer constant implicitly converted to smaller integer type on assignment."/>
    <x v="4"/>
    <m/>
  </r>
  <r>
    <s v="C:\Projekte\DAI\MFA2\P06086_MRSM\Appl_BR_R5\Source\BSW\CD\LK\IFM\IFM_SDD\IFM_App_Internal.c"/>
    <n v="957"/>
    <n v="40"/>
    <n v="2"/>
    <n v="1251"/>
    <s v="Suffixed integer constant causes implicit conversion of other operand."/>
    <x v="4"/>
    <m/>
  </r>
  <r>
    <s v="C:\Projekte\DAI\MFA2\P06086_MRSM\Appl_BR_R5\Source\BSW\CD\LK\IFM\IFM_SDD\IFM_App_Main.c"/>
    <n v="347"/>
    <n v="39"/>
    <n v="4"/>
    <n v="310"/>
    <s v="Casting to different object pointer type."/>
    <x v="12"/>
    <s v="REFERENCE - ISO:C90-6.3.4 Cast Operators - Semantics"/>
  </r>
  <r>
    <s v="C:\Projekte\DAI\MFA2\P06086_MRSM\Appl_BR_R5\Source\BSW\CD\LK\IFM\IFM_SDD\IFM_App_Main.c"/>
    <n v="347"/>
    <n v="39"/>
    <n v="4"/>
    <n v="488"/>
    <s v="Performing pointer arithmetic."/>
    <x v="3"/>
    <s v="REFERENCE - ISO:C90-6.3.6 Additive Operators - Constraints"/>
  </r>
  <r>
    <s v="C:\Projekte\DAI\MFA2\P06086_MRSM\Appl_BR_R5\Source\BSW\CD\LK\IFM\IFM_SDD\IFM_App_Main.c"/>
    <n v="347"/>
    <n v="39"/>
    <n v="6"/>
    <n v="306"/>
    <s v="[I] Cast between a pointer to object and an integral type."/>
    <x v="13"/>
    <s v="REFERENCE - ISO:C90-6.3.4 Cast Operators - Semantics"/>
  </r>
  <r>
    <s v="C:\Projekte\DAI\MFA2\P06086_MRSM\Appl_BR_R5\Source\BSW\CD\LK\IFM\IFM_SDD\IFM_App_Main.c"/>
    <n v="354"/>
    <n v="1"/>
    <n v="99"/>
    <n v="6190"/>
    <s v="HIS measure: Distinct function calls (0-7) (IFM_HandleTaskStateRun() : STCAL = 8)"/>
    <x v="8"/>
    <m/>
  </r>
  <r>
    <s v="C:\Projekte\DAI\MFA2\P06086_MRSM\Appl_BR_R5\Source\BSW\CD\LK\IFM\IFM_SDD\IFM_App_Main.c"/>
    <n v="525"/>
    <n v="8"/>
    <n v="2"/>
    <n v="1414"/>
    <s v="Enum object is being compared with a constant, non-enum expression using a relational operator."/>
    <x v="4"/>
    <s v="REFERENCE - ISO:C90-6.5.2.2 Enumeration Specifiers"/>
  </r>
  <r>
    <s v="C:\Projekte\DAI\MFA2\P06086_MRSM\Appl_BR_R5\Source\BSW\CD\LK\IFM\IFM_SDD\IFM_App_Main.c"/>
    <n v="525"/>
    <n v="8"/>
    <n v="2"/>
    <n v="1475"/>
    <s v="Range of possible enum values suggests this test is always true."/>
    <x v="4"/>
    <s v="REFERENCE - ISO:C90-6.5.2.2 Enumeration Specifiers"/>
  </r>
  <r>
    <s v="C:\Projekte\DAI\MFA2\P06086_MRSM\Appl_BR_R5\Source\BSW\CD\LK\IFM\IFM_SDD\IFM_App_Main.c"/>
    <n v="652"/>
    <n v="29"/>
    <n v="2"/>
    <n v="1251"/>
    <s v="Suffixed integer constant causes implicit conversion of other operand."/>
    <x v="4"/>
    <m/>
  </r>
  <r>
    <s v="C:\Projekte\DAI\MFA2\P06086_MRSM\Appl_BR_R5\Source\BSW\CD\LK\IFM\IFM_SDD\IFM_App_Main.c"/>
    <n v="869"/>
    <n v="13"/>
    <n v="2"/>
    <n v="1414"/>
    <s v="Enum object is being compared with a constant, non-enum expression using a relational operator."/>
    <x v="4"/>
    <s v="REFERENCE - ISO:C90-6.5.2.2 Enumeration Specifiers"/>
  </r>
  <r>
    <s v="C:\Projekte\DAI\MFA2\P06086_MRSM\Appl_BR_R5\Source\BSW\CD\LK\IFM\IFM_SDD\IFM_App_Main.c"/>
    <n v="869"/>
    <n v="13"/>
    <n v="2"/>
    <n v="1475"/>
    <s v="Range of possible enum values suggests this test is always true."/>
    <x v="4"/>
    <s v="REFERENCE - ISO:C90-6.5.2.2 Enumeration Specifiers"/>
  </r>
  <r>
    <s v="C:\Projekte\DAI\MFA2\P06086_MRSM\Appl_BR_R5\Source\BSW\CD\LK\IFM\IFM_SDD\IFM_App_Main.c"/>
    <n v="879"/>
    <n v="29"/>
    <n v="2"/>
    <n v="1251"/>
    <s v="Suffixed integer constant causes implicit conversion of other operand."/>
    <x v="4"/>
    <m/>
  </r>
  <r>
    <s v="C:\Projekte\DAI\MFA2\P06086_MRSM\Appl_BR_R5\Source\BSW\CD\LK\IFM\IFM_SDD\IFM_App_Main.c"/>
    <n v="987"/>
    <n v="39"/>
    <n v="4"/>
    <n v="310"/>
    <s v="Casting to different object pointer type."/>
    <x v="12"/>
    <s v="REFERENCE - ISO:C90-6.3.4 Cast Operators - Semantics"/>
  </r>
  <r>
    <s v="C:\Projekte\DAI\MFA2\P06086_MRSM\Appl_BR_R5\Source\BSW\CD\LK\IFM\IFM_SDD\IFM_App_Main.c"/>
    <n v="987"/>
    <n v="39"/>
    <n v="4"/>
    <n v="488"/>
    <s v="Performing pointer arithmetic."/>
    <x v="3"/>
    <s v="REFERENCE - ISO:C90-6.3.6 Additive Operators - Constraints"/>
  </r>
  <r>
    <s v="C:\Projekte\DAI\MFA2\P06086_MRSM\Appl_BR_R5\Source\BSW\CD\LK\IFM\IFM_SDD\IFM_App_Main.c"/>
    <n v="987"/>
    <n v="39"/>
    <n v="6"/>
    <n v="306"/>
    <s v="[I] Cast between a pointer to object and an integral type."/>
    <x v="13"/>
    <s v="REFERENCE - ISO:C90-6.3.4 Cast Operators - Semantics"/>
  </r>
  <r>
    <s v="C:\Projekte\DAI\MFA2\P06086_MRSM\Appl_BR_R5\Source\BSW\CD\LK\KostiaV23\KTA_ErrorMem.c"/>
    <n v="395"/>
    <n v="1"/>
    <n v="99"/>
    <n v="6110"/>
    <s v="HIS measure: Count of non-cyclic  execution paths (1-80) (KTA_ErrorMemClearEFM() : STPTH = 384)"/>
    <x v="10"/>
    <m/>
  </r>
  <r>
    <s v="C:\Projekte\DAI\MFA2\P06086_MRSM\Appl_BR_R5\Source\BSW\CD\LK\KostiaV23\KTA_ErrorMem.c"/>
    <n v="395"/>
    <n v="1"/>
    <n v="99"/>
    <n v="6130"/>
    <s v="HIS measure: Cyclomatic complexity (1-10) (KTA_ErrorMemClearEFM() : STCYC = 28)"/>
    <x v="7"/>
    <m/>
  </r>
  <r>
    <s v="C:\Projekte\DAI\MFA2\P06086_MRSM\Appl_BR_R5\Source\BSW\CD\LK\KostiaV23\KTA_ErrorMem.c"/>
    <n v="395"/>
    <n v="1"/>
    <n v="99"/>
    <n v="6170"/>
    <s v="HIS measure: Number of statements in function (variant 3)  (1-50) (KTA_ErrorMemClearEFM() : STST3 = 80)"/>
    <x v="1"/>
    <m/>
  </r>
  <r>
    <s v="C:\Projekte\DAI\MFA2\P06086_MRSM\Appl_BR_R5\Source\BSW\CD\LK\KostiaV23\KTA_ErrorMem.c"/>
    <n v="513"/>
    <n v="1"/>
    <n v="99"/>
    <n v="6130"/>
    <s v="HIS measure: Cyclomatic complexity (1-10) (KTA_ErrorMemClearIFM() : STCYC = 12)"/>
    <x v="7"/>
    <m/>
  </r>
  <r>
    <s v="C:\Projekte\DAI\MFA2\P06086_MRSM\Appl_BR_R5\Source\BSW\CD\LK\KostiaV23\KTA_ErrorMem.c"/>
    <n v="55"/>
    <n v="23"/>
    <n v="4"/>
    <n v="3218"/>
    <s v="File scope static, 'KTA_eSyncShwState', is only accessed in one function."/>
    <x v="14"/>
    <m/>
  </r>
  <r>
    <s v="C:\Projekte\DAI\MFA2\P06086_MRSM\Appl_BR_R5\Source\BSW\CD\LK\KostiaV23\KTA_ReadPage.c"/>
    <n v="1317"/>
    <n v="1"/>
    <n v="99"/>
    <n v="6130"/>
    <s v="HIS measure: Cyclomatic complexity (1-10) (KTA_ReadPageSensor() : STCYC = 52)"/>
    <x v="7"/>
    <m/>
  </r>
  <r>
    <s v="C:\Projekte\DAI\MFA2\P06086_MRSM\Appl_BR_R5\Source\BSW\CD\LK\KostiaV23\KTA_ReadPage.c"/>
    <n v="1317"/>
    <n v="1"/>
    <n v="99"/>
    <n v="6170"/>
    <s v="HIS measure: Number of statements in function (variant 3)  (1-50) (KTA_ReadPageSensor() : STST3 = 175)"/>
    <x v="1"/>
    <m/>
  </r>
  <r>
    <s v="C:\Projekte\DAI\MFA2\P06086_MRSM\Appl_BR_R5\Source\BSW\CD\LK\KostiaV23\KTA_ReadPage.c"/>
    <n v="1317"/>
    <n v="1"/>
    <n v="99"/>
    <n v="6190"/>
    <s v="HIS measure: Distinct function calls (0-7) (KTA_ReadPageSensor() : STCAL = 40)"/>
    <x v="8"/>
    <m/>
  </r>
  <r>
    <s v="C:\Projekte\DAI\MFA2\P06086_MRSM\Appl_BR_R5\Source\BSW\CD\LK\KostiaV23\KTA_ReadPage.c"/>
    <n v="1433"/>
    <n v="1"/>
    <n v="99"/>
    <n v="6175"/>
    <s v="HIS measure: Nesting of control structures (0-4) (KTA_ReadPageVersion() : STMIF = 5)"/>
    <x v="15"/>
    <m/>
  </r>
  <r>
    <s v="C:\Projekte\DAI\MFA2\P06086_MRSM\Appl_BR_R5\Source\BSW\CD\LK\KostiaV23\KTA_ReadPage.c"/>
    <n v="1741"/>
    <n v="1"/>
    <n v="99"/>
    <n v="6110"/>
    <s v="HIS measure: Count of non-cyclic  execution paths (1-80) (KTA_ReadPageFblDataFlashBlock() : STPTH = 132)"/>
    <x v="10"/>
    <m/>
  </r>
  <r>
    <s v="C:\Projekte\DAI\MFA2\P06086_MRSM\Appl_BR_R5\Source\BSW\CD\LK\KostiaV23\KTA_ReadPage.c"/>
    <n v="1741"/>
    <n v="1"/>
    <n v="99"/>
    <n v="6130"/>
    <s v="HIS measure: Cyclomatic complexity (1-10) (KTA_ReadPageFblDataFlashBlock() : STCYC = 13)"/>
    <x v="7"/>
    <m/>
  </r>
  <r>
    <s v="C:\Projekte\DAI\MFA2\P06086_MRSM\Appl_BR_R5\Source\BSW\CD\LK\KostiaV23\KTA_ReadPage.c"/>
    <n v="1902"/>
    <n v="1"/>
    <n v="99"/>
    <n v="6110"/>
    <s v="HIS measure: Count of non-cyclic  execution paths (1-80) (KTA_ReadNvRamHandler() : STPTH = 144)"/>
    <x v="10"/>
    <m/>
  </r>
  <r>
    <s v="C:\Projekte\DAI\MFA2\P06086_MRSM\Appl_BR_R5\Source\BSW\CD\LK\KostiaV23\KTA_ReadPage.c"/>
    <n v="1902"/>
    <n v="1"/>
    <n v="99"/>
    <n v="6130"/>
    <s v="HIS measure: Cyclomatic complexity (1-10) (KTA_ReadNvRamHandler() : STCYC = 14)"/>
    <x v="7"/>
    <m/>
  </r>
  <r>
    <s v="C:\Projekte\DAI\MFA2\P06086_MRSM\Appl_BR_R5\Source\BSW\CD\LK\KostiaV23\KTA_ReadPage.c"/>
    <n v="1902"/>
    <n v="1"/>
    <n v="99"/>
    <n v="6175"/>
    <s v="HIS measure: Nesting of control structures (0-4) (KTA_ReadNvRamHandler() : STMIF = 5)"/>
    <x v="15"/>
    <m/>
  </r>
  <r>
    <s v="C:\Projekte\DAI\MFA2\P06086_MRSM\Appl_BR_R5\Source\BSW\CD\LK\KostiaV23\KTA_ReadPage.c"/>
    <n v="201"/>
    <n v="20"/>
    <n v="4"/>
    <n v="3218"/>
    <s v="File scope static, 'KTA_eSmRead', is only accessed in one function."/>
    <x v="14"/>
    <m/>
  </r>
  <r>
    <s v="C:\Projekte\DAI\MFA2\P06086_MRSM\Appl_BR_R5\Source\BSW\CD\LK\KostiaV23\KTA_ReadPage.c"/>
    <n v="714"/>
    <n v="1"/>
    <n v="99"/>
    <n v="6130"/>
    <s v="HIS measure: Cyclomatic complexity (1-10) (KTA_ReadPageExternErrMem() : STCYC = 11)"/>
    <x v="7"/>
    <m/>
  </r>
  <r>
    <s v="C:\Projekte\DAI\MFA2\P06086_MRSM\Appl_BR_R5\Source\BSW\CD\LK\KostiaV23\KTA_ReadPage.c"/>
    <n v="714"/>
    <n v="1"/>
    <n v="99"/>
    <n v="6170"/>
    <s v="HIS measure: Number of statements in function (variant 3)  (1-50) (KTA_ReadPageExternErrMem() : STST3 = 55)"/>
    <x v="1"/>
    <m/>
  </r>
  <r>
    <s v="C:\Projekte\DAI\MFA2\P06086_MRSM\Appl_BR_R5\Source\BSW\CD\LK\KostiaV23\KTA_ReadPage.c"/>
    <n v="714"/>
    <n v="1"/>
    <n v="99"/>
    <n v="6175"/>
    <s v="HIS measure: Nesting of control structures (0-4) (KTA_ReadPageExternErrMem() : STMIF = 5)"/>
    <x v="15"/>
    <m/>
  </r>
  <r>
    <s v="C:\Projekte\DAI\MFA2\P06086_MRSM\Appl_BR_R5\Source\BSW\CD\LK\KostiaV23\KTA_Utils.c"/>
    <n v="406"/>
    <n v="1"/>
    <n v="99"/>
    <n v="6190"/>
    <s v="HIS measure: Distinct function calls (0-7) (KTA_HandleDelayedKostiaEvents() : STCAL = 9)"/>
    <x v="8"/>
    <m/>
  </r>
  <r>
    <s v="C:\Projekte\DAI\MFA2\P06086_MRSM\Appl_BR_R5\Source\BSW\CD\LK\KostiaV23\KTA_Utils.c"/>
    <n v="566"/>
    <n v="1"/>
    <n v="99"/>
    <n v="6130"/>
    <s v="HIS measure: Cyclomatic complexity (1-10) (KTA_RbrRunStateMachine() : STCYC = 11)"/>
    <x v="7"/>
    <m/>
  </r>
  <r>
    <s v="C:\Projekte\DAI\MFA2\P06086_MRSM\Appl_BR_R5\Source\BSW\CD\LK\KostiaV23\KTA_Utils.c"/>
    <n v="566"/>
    <n v="1"/>
    <n v="99"/>
    <n v="6170"/>
    <s v="HIS measure: Number of statements in function (variant 3)  (1-50) (KTA_RbrRunStateMachine() : STST3 = 68)"/>
    <x v="1"/>
    <m/>
  </r>
  <r>
    <s v="C:\Projekte\DAI\MFA2\P06086_MRSM\Appl_BR_R5\Source\BSW\CD\LK\KostiaV23\KTA_Utils.c"/>
    <n v="566"/>
    <n v="1"/>
    <n v="99"/>
    <n v="6175"/>
    <s v="HIS measure: Nesting of control structures (0-4) (KTA_RbrRunStateMachine() : STMIF = 5)"/>
    <x v="15"/>
    <m/>
  </r>
  <r>
    <s v="C:\Projekte\DAI\MFA2\P06086_MRSM\Appl_BR_R5\Source\BSW\CD\LK\KostiaV23\KTA_Utils.c"/>
    <n v="566"/>
    <n v="1"/>
    <n v="99"/>
    <n v="6190"/>
    <s v="HIS measure: Distinct function calls (0-7) (KTA_RbrRunStateMachine() : STCAL = 24)"/>
    <x v="8"/>
    <m/>
  </r>
  <r>
    <s v="C:\Projekte\DAI\MFA2\P06086_MRSM\Appl_BR_R5\Source\BSW\CD\LK\KostiaV23\KTA_WritePage.c"/>
    <n v="209"/>
    <n v="1"/>
    <n v="99"/>
    <n v="6130"/>
    <s v="HIS measure: Cyclomatic complexity (1-10) (KTA_WriteNvRamHandler() : STCYC = 11)"/>
    <x v="7"/>
    <m/>
  </r>
  <r>
    <s v="C:\Projekte\DAI\MFA2\P06086_MRSM\Appl_BR_R5\Source\BSW\CD\LK\KostiaV23\KTA_WritePage.c"/>
    <n v="209"/>
    <n v="1"/>
    <n v="99"/>
    <n v="6175"/>
    <s v="HIS measure: Nesting of control structures (0-4) (KTA_WriteNvRamHandler() : STMIF = 5)"/>
    <x v="15"/>
    <m/>
  </r>
  <r>
    <s v="C:\Projekte\DAI\MFA2\P06086_MRSM\Appl_BR_R5\Source\BSW\CD\LK\KostiaV23\KTA_WritePage.c"/>
    <n v="611"/>
    <n v="1"/>
    <n v="99"/>
    <n v="6110"/>
    <s v="HIS measure: Count of non-cyclic  execution paths (1-80) (KTA_WritePageFblDataFlashBlock() : STPTH = 184)"/>
    <x v="10"/>
    <m/>
  </r>
  <r>
    <s v="C:\Projekte\DAI\MFA2\P06086_MRSM\Appl_BR_R5\Source\BSW\CD\LK\KostiaV23\KTA_WritePage.c"/>
    <n v="611"/>
    <n v="1"/>
    <n v="99"/>
    <n v="6130"/>
    <s v="HIS measure: Cyclomatic complexity (1-10) (KTA_WritePageFblDataFlashBlock() : STCYC = 21)"/>
    <x v="7"/>
    <m/>
  </r>
  <r>
    <s v="C:\Projekte\DAI\MFA2\P06086_MRSM\Appl_BR_R5\Source\BSW\CD\LK\KostiaV23\KTA_WritePage.c"/>
    <n v="611"/>
    <n v="1"/>
    <n v="99"/>
    <n v="6170"/>
    <s v="HIS measure: Number of statements in function (variant 3)  (1-50) (KTA_WritePageFblDataFlashBlock() : STST3 = 65)"/>
    <x v="1"/>
    <m/>
  </r>
  <r>
    <s v="C:\Projekte\DAI\MFA2\P06086_MRSM\Appl_BR_R5\Source\BSW\CD\LK\KostiaV23\KTA_WritePage.c"/>
    <n v="611"/>
    <n v="1"/>
    <n v="99"/>
    <n v="6175"/>
    <s v="HIS measure: Nesting of control structures (0-4) (KTA_WritePageFblDataFlashBlock() : STMIF = 6)"/>
    <x v="15"/>
    <m/>
  </r>
  <r>
    <s v="C:\Projekte\DAI\MFA2\P06086_MRSM\Appl_BR_R5\Source\BSW\CD\LK\KostiaV23\KTA_WritePage.c"/>
    <n v="611"/>
    <n v="1"/>
    <n v="99"/>
    <n v="6190"/>
    <s v="HIS measure: Distinct function calls (0-7) (KTA_WritePageFblDataFlashBlock() : STCAL = 8)"/>
    <x v="8"/>
    <m/>
  </r>
  <r>
    <s v="C:\Projekte\DAI\MFA2\P06086_MRSM\Appl_BR_R5\Source\BSW\CD\LK\KostiaV23\KTA_WritePage.c"/>
    <n v="795"/>
    <n v="1"/>
    <n v="99"/>
    <n v="6130"/>
    <s v="HIS measure: Cyclomatic complexity (1-10) (KTA_WritePageActors() : STCYC = 19)"/>
    <x v="7"/>
    <m/>
  </r>
  <r>
    <s v="C:\Projekte\DAI\MFA2\P06086_MRSM\Appl_BR_R5\Source\BSW\CD\LK\KostiaV23\KostiaComI_Impl.c"/>
    <n v="1135"/>
    <n v="1"/>
    <n v="99"/>
    <n v="6175"/>
    <s v="HIS measure: Nesting of control structures (0-4) (kccb_MemWrite() : STMIF = 5)"/>
    <x v="15"/>
    <m/>
  </r>
  <r>
    <s v="C:\Projekte\DAI\MFA2\P06086_MRSM\Appl_BR_R5\Source\BSW\CD\LK\KostiaV23\KostiaComI_Impl.c"/>
    <n v="127"/>
    <n v="16"/>
    <n v="4"/>
    <n v="3218"/>
    <s v="File scope static, 'KT_LockErrMem', is only accessed in one function."/>
    <x v="14"/>
    <m/>
  </r>
  <r>
    <s v="C:\Projekte\DAI\MFA2\P06086_MRSM\Appl_BR_R5\Source\BSW\CD\LK\KostiaV23\KostiaComI_Impl.c"/>
    <n v="1425"/>
    <n v="1"/>
    <n v="99"/>
    <n v="6175"/>
    <s v="HIS measure: Nesting of control structures (0-4) (kccb_SyncBuffer() : STMIF = 5)"/>
    <x v="15"/>
    <m/>
  </r>
  <r>
    <s v="C:\Projekte\DAI\MFA2\P06086_MRSM\Appl_BR_R5\Source\BSW\CD\LK\KostiaV23\KostiaComI_Impl.c"/>
    <n v="406"/>
    <n v="1"/>
    <n v="99"/>
    <n v="6130"/>
    <s v="HIS measure: Cyclomatic complexity (1-10) (kccb_CheckPwd() : STCYC = 12)"/>
    <x v="7"/>
    <m/>
  </r>
  <r>
    <s v="C:\Projekte\DAI\MFA2\P06086_MRSM\Appl_BR_R5\Source\BSW\CD\LK\KostiaV23\KostiaComI_Impl.c"/>
    <n v="722"/>
    <n v="1"/>
    <n v="99"/>
    <n v="6130"/>
    <s v="HIS measure: Cyclomatic complexity (1-10) (kccb_ExecuteLocalFunction() : STCYC = 21)"/>
    <x v="7"/>
    <m/>
  </r>
  <r>
    <s v="C:\Projekte\DAI\MFA2\P06086_MRSM\Appl_BR_R5\Source\BSW\CD\LK\KostiaV23\KostiaComI_Impl.c"/>
    <n v="722"/>
    <n v="1"/>
    <n v="99"/>
    <n v="6170"/>
    <s v="HIS measure: Number of statements in function (variant 3)  (1-50) (kccb_ExecuteLocalFunction() : STST3 = 61)"/>
    <x v="1"/>
    <m/>
  </r>
  <r>
    <s v="C:\Projekte\DAI\MFA2\P06086_MRSM\Appl_BR_R5\Source\BSW\CD\LK\KostiaV23\KostiaComI_Impl.c"/>
    <n v="722"/>
    <n v="1"/>
    <n v="99"/>
    <n v="6175"/>
    <s v="HIS measure: Nesting of control structures (0-4) (kccb_ExecuteLocalFunction() : STMIF = 5)"/>
    <x v="15"/>
    <m/>
  </r>
  <r>
    <s v="C:\Projekte\DAI\MFA2\P06086_MRSM\Appl_BR_R5\Source\BSW\CD\LK\KostiaV23\KostiaComI_Impl.c"/>
    <n v="722"/>
    <n v="1"/>
    <n v="99"/>
    <n v="6190"/>
    <s v="HIS measure: Distinct function calls (0-7) (kccb_ExecuteLocalFunction() : STCAL = 14)"/>
    <x v="8"/>
    <m/>
  </r>
  <r>
    <s v="C:\Projekte\DAI\MFA2\P06086_MRSM\Appl_BR_R5\Source\BSW\CD\LK\KostiaV23\KostiaComI_Impl.c"/>
    <n v="952"/>
    <n v="1"/>
    <n v="99"/>
    <n v="6130"/>
    <s v="HIS measure: Cyclomatic complexity (1-10) (kccb_MemRead() : STCYC = 13)"/>
    <x v="7"/>
    <m/>
  </r>
  <r>
    <s v="C:\Projekte\DAI\MFA2\P06086_MRSM\Appl_BR_R5\Source\BSW\CD\LK\KostiaV23\Kostia_FR_Interface.c"/>
    <n v="229"/>
    <n v="1"/>
    <n v="99"/>
    <n v="6170"/>
    <s v="HIS measure: Number of statements in function (variant 3)  (1-50) (ktfr_vTransmitFrMsg() : STST3 = 88)"/>
    <x v="1"/>
    <m/>
  </r>
  <r>
    <s v="C:\Projekte\DAI\MFA2\P06086_MRSM\Appl_BR_R5\Source\BSW\CD\LK\KostiaV23\Kostia_FR_Interface.c"/>
    <n v="364"/>
    <n v="1"/>
    <n v="99"/>
    <n v="6170"/>
    <s v="HIS measure: Number of statements in function (variant 3)  (1-50) (ktfr_bReceiveFrMsg() : STST3 = 90)"/>
    <x v="1"/>
    <m/>
  </r>
  <r>
    <s v="C:\Projekte\DAI\MFA2\P06086_MRSM\Appl_BR_R5\Source\BSW\CD\LK\LkSysHdlr\LkSysHdlr_SDD\LKSysHdlr_Addresses.c"/>
    <n v="166"/>
    <n v="1"/>
    <n v="99"/>
    <n v="6130"/>
    <s v="HIS measure: Cyclomatic complexity (1-10) (LkSysHdlr_GetAddress() : STCYC = 22)"/>
    <x v="7"/>
    <m/>
  </r>
  <r>
    <s v="C:\Projekte\DAI\MFA2\P06086_MRSM\Appl_BR_R5\Source\BSW\CD\LK\LkSysHdlr\LkSysHdlr_SDD\LkSysHdlr_EcuM.c"/>
    <n v="389"/>
    <n v="1"/>
    <n v="99"/>
    <n v="6170"/>
    <s v="HIS measure: Number of statements in function (variant 3)  (1-50) (LkSysHdlr_EcuM_DriverRestartList() : STST3 = 0)"/>
    <x v="1"/>
    <m/>
  </r>
  <r>
    <s v="C:\Projekte\DAI\MFA2\P06086_MRSM\Appl_BR_R5\Source\BSW\CD\LK\LkSysHdlr\LkSysHdlr_SDD\LkSysHdlr_EcuM.c"/>
    <n v="443"/>
    <n v="1"/>
    <n v="99"/>
    <n v="6190"/>
    <s v="HIS measure: Distinct function calls (0-7) (LkSysHdlr_EcuM_InitList1() : STCAL = 17)"/>
    <x v="8"/>
    <m/>
  </r>
  <r>
    <s v="C:\Projekte\DAI\MFA2\P06086_MRSM\Appl_BR_R5\Source\BSW\CD\LK\LkSysHdlr\LkSysHdlr_SDD\LkSysHdlr_EcuM.c"/>
    <n v="518"/>
    <n v="1"/>
    <n v="99"/>
    <n v="6190"/>
    <s v="HIS measure: Distinct function calls (0-7) (LkSysHdlr_EcuM_InitList2_LKComponents() : STCAL = 15)"/>
    <x v="8"/>
    <m/>
  </r>
  <r>
    <s v="C:\Projekte\DAI\MFA2\P06086_MRSM\Appl_BR_R5\Source\BSW\CD\LK\LkSysHdlr\LkSysHdlr_SDD\LkSysHdlr_EcuM.c"/>
    <n v="535"/>
    <n v="36"/>
    <n v="2"/>
    <n v="1255"/>
    <s v="Unsuffixed integer constant is not of type int."/>
    <x v="4"/>
    <m/>
  </r>
  <r>
    <s v="C:\Projekte\DAI\MFA2\P06086_MRSM\Appl_BR_R5\Source\BSW\CD\LK\LkSysHdlr\LkSysHdlr_SDD\LkSysHdlr_EcuM.c"/>
    <n v="535"/>
    <n v="36"/>
    <n v="2"/>
    <n v="3120"/>
    <s v="Hard-coded 'magic' integer constant '40000'."/>
    <x v="4"/>
    <m/>
  </r>
  <r>
    <s v="C:\Projekte\DAI\MFA2\P06086_MRSM\Appl_BR_R5\Source\BSW\CD\LK\LkSysHdlr\LkSysHdlr_SDD\LkSysHdlr_EcuM.c"/>
    <n v="614"/>
    <n v="1"/>
    <n v="99"/>
    <n v="6190"/>
    <s v="HIS measure: Distinct function calls (0-7) (LkSysHdlr_EcuM_InitList2_SLPComponents() : STCAL = 32)"/>
    <x v="8"/>
    <m/>
  </r>
  <r>
    <s v="C:\Projekte\DAI\MFA2\P06086_MRSM\Appl_BR_R5\Source\BSW\CD\LK\LkSysHdlr\LkSysHdlr_SDD\LkSysHdlr_EcuM.c"/>
    <n v="626"/>
    <n v="5"/>
    <n v="4"/>
    <n v="3200"/>
    <s v="'WDGM_StartMonitoringAll' returns a value which is not being used."/>
    <x v="9"/>
    <m/>
  </r>
  <r>
    <s v="C:\Projekte\DAI\MFA2\P06086_MRSM\Appl_BR_R5\Source\BSW\CD\LK\LkSysHdlr\LkSysHdlr_SDD\LkSysHdlr_EcuM.c"/>
    <n v="627"/>
    <n v="5"/>
    <n v="4"/>
    <n v="3200"/>
    <s v="'WDGM_StopMonitoringEvent' returns a value which is not being used."/>
    <x v="9"/>
    <m/>
  </r>
  <r>
    <s v="C:\Projekte\DAI\MFA2\P06086_MRSM\Appl_BR_R5\Source\BSW\CD\LK\LkSysHdlr\LkSysHdlr_SDD\LkSysHdlr_EcuM.c"/>
    <n v="627"/>
    <n v="65"/>
    <n v="4"/>
    <n v="277"/>
    <s v="Conversion of a constant negative value to an unsigned type."/>
    <x v="16"/>
    <s v="REFERENCE - ISO:C90-6.2.1.2 Conversions - Signed and Unsigned Integers"/>
  </r>
  <r>
    <s v="C:\Projekte\DAI\MFA2\P06086_MRSM\Appl_BR_R5\Source\BSW\CD\LK\LkSysHdlr\LkSysHdlr_SDD\LkSysHdlr_EcuMCbk.c"/>
    <n v="510"/>
    <n v="76"/>
    <n v="4"/>
    <n v="3673"/>
    <s v="The object addressed by the pointer parameter 'UserModeTab' is not modified and so the pointer could be of type 'pointer to const'."/>
    <x v="17"/>
    <m/>
  </r>
  <r>
    <s v="C:\Projekte\DAI\MFA2\P06086_MRSM\Appl_BR_R5\Source\BSW\CD\LK\LkSysHdlr\LkSysHdlr_SDD\LkSysHdlr_EcuMCbk.c"/>
    <n v="670"/>
    <n v="1"/>
    <n v="99"/>
    <n v="6110"/>
    <s v="HIS measure: Count of non-cyclic  execution paths (1-80) (LkSysHdlr_EcuMCbk_SetUserMode() : STPTH = 132)"/>
    <x v="10"/>
    <m/>
  </r>
  <r>
    <s v="C:\Projekte\DAI\MFA2\P06086_MRSM\Appl_BR_R5\Source\BSW\CD\LK\LkSysHdlr\LkSysHdlr_SDD\LkSysHdlr_EcuMCbk.c"/>
    <n v="670"/>
    <n v="1"/>
    <n v="99"/>
    <n v="6130"/>
    <s v="HIS measure: Cyclomatic complexity (1-10) (LkSysHdlr_EcuMCbk_SetUserMode() : STCYC = 11)"/>
    <x v="7"/>
    <m/>
  </r>
  <r>
    <s v="C:\Projekte\DAI\MFA2\P06086_MRSM\Appl_BR_R5\Source\BSW\CD\LK\LkSysHdlr\LkSysHdlr_SDD\LkSysHdlr_EcuMCbk.c"/>
    <n v="670"/>
    <n v="1"/>
    <n v="99"/>
    <n v="6190"/>
    <s v="HIS measure: Distinct function calls (0-7) (LkSysHdlr_EcuMCbk_SetUserMode() : STCAL = 9)"/>
    <x v="8"/>
    <m/>
  </r>
  <r>
    <s v="C:\Projekte\DAI\MFA2\P06086_MRSM\Appl_BR_R5\Source\BSW\CD\LK\LkSysHdlr\LkSysHdlr_SDD\LkSysHdlr_EcuMCbk.c"/>
    <n v="734"/>
    <n v="1"/>
    <n v="99"/>
    <n v="6190"/>
    <s v="HIS measure: Distinct function calls (0-7) (LkSysHdlr_EcuMCbk_HandleUser() : STCAL = 10)"/>
    <x v="8"/>
    <m/>
  </r>
  <r>
    <s v="C:\Projekte\DAI\MFA2\P06086_MRSM\Appl_BR_R5\Source\BSW\CD\LK\LkSysHdlr\LkSysHdlr_SDD\LkSysHdlr_EcuMCbk.c"/>
    <n v="833"/>
    <n v="1"/>
    <n v="99"/>
    <n v="6175"/>
    <s v="HIS measure: Nesting of control structures (0-4) (LkSysHdlr_EcuMCbk_SetWakeupReason() : STMIF = 5)"/>
    <x v="15"/>
    <m/>
  </r>
  <r>
    <s v="C:\Projekte\DAI\MFA2\P06086_MRSM\Appl_BR_R5\Source\BSW\CD\LK\LkSysHdlr\LkSysHdlr_SDD\LkSysHdlr_Tasks.c"/>
    <n v="155"/>
    <n v="1"/>
    <n v="99"/>
    <n v="6190"/>
    <s v="HIS measure: Distinct function calls (0-7) (Actuator_Taskfunc() : STCAL = 8)"/>
    <x v="8"/>
    <m/>
  </r>
  <r>
    <s v="C:\Projekte\DAI\MFA2\P06086_MRSM\Appl_BR_R5\Source\BSW\CD\LK\LkSysHdlr\LkSysHdlr_SDD\LkSysHdlr_Tasks.c"/>
    <n v="221"/>
    <n v="1"/>
    <n v="99"/>
    <n v="6190"/>
    <s v="HIS measure: Distinct function calls (0-7) (Diag_Taskfunc() : STCAL = 8)"/>
    <x v="8"/>
    <m/>
  </r>
  <r>
    <s v="C:\Projekte\DAI\MFA2\P06086_MRSM\Appl_BR_R5\Source\BSW\CD\LK\LkSysHdlr\LkSysHdlr_SDD\LkSysHdlr_Tasks.c"/>
    <n v="339"/>
    <n v="1"/>
    <n v="99"/>
    <n v="6190"/>
    <s v="HIS measure: Distinct function calls (0-7) (SYS_Taskfunc() : STCAL = 9)"/>
    <x v="8"/>
    <m/>
  </r>
  <r>
    <s v="C:\Projekte\DAI\MFA2\P06086_MRSM\Appl_BR_R5\Source\BSW\CD\LK\LkWdog\WdgM\Core\WDGM.c"/>
    <n v="1070"/>
    <n v="33"/>
    <n v="2"/>
    <n v="1257"/>
    <s v="Suffixed integer constant implicitly converted to smaller integer type on assignment."/>
    <x v="4"/>
    <m/>
  </r>
  <r>
    <s v="C:\Projekte\DAI\MFA2\P06086_MRSM\Appl_BR_R5\Source\BSW\CD\LK\LkWdog\WdgM\Core\WDGM.c"/>
    <n v="1080"/>
    <n v="26"/>
    <n v="2"/>
    <n v="1251"/>
    <s v="Suffixed integer constant causes implicit conversion of other operand."/>
    <x v="4"/>
    <m/>
  </r>
  <r>
    <s v="C:\Projekte\DAI\MFA2\P06086_MRSM\Appl_BR_R5\Source\BSW\CD\LK\LkWdog\WdgM\Core\WDGM.c"/>
    <n v="1127"/>
    <n v="29"/>
    <n v="2"/>
    <n v="1257"/>
    <s v="Suffixed integer constant implicitly converted to smaller integer type on assignment."/>
    <x v="4"/>
    <m/>
  </r>
  <r>
    <s v="C:\Projekte\DAI\MFA2\P06086_MRSM\Appl_BR_R5\Source\BSW\CD\LK\LkWdog\WdgM\Core\WDGM.c"/>
    <n v="1173"/>
    <n v="15"/>
    <n v="2"/>
    <n v="1251"/>
    <s v="Suffixed integer constant causes implicit conversion of other operand."/>
    <x v="4"/>
    <m/>
  </r>
  <r>
    <s v="C:\Projekte\DAI\MFA2\P06086_MRSM\Appl_BR_R5\Source\BSW\CD\LK\LkWdog\WdgM\Core\WDGM.c"/>
    <n v="1233"/>
    <n v="23"/>
    <n v="2"/>
    <n v="1251"/>
    <s v="Suffixed integer constant causes implicit conversion of other operand."/>
    <x v="4"/>
    <m/>
  </r>
  <r>
    <s v="C:\Projekte\DAI\MFA2\P06086_MRSM\Appl_BR_R5\Source\BSW\CD\LK\LkWdog\WdgM\Core\WDGM.c"/>
    <n v="1291"/>
    <n v="23"/>
    <n v="2"/>
    <n v="1251"/>
    <s v="Suffixed integer constant causes implicit conversion of other operand."/>
    <x v="4"/>
    <m/>
  </r>
  <r>
    <s v="C:\Projekte\DAI\MFA2\P06086_MRSM\Appl_BR_R5\Source\BSW\CD\LK\LkWdog\WdgM\Core\WDGM.c"/>
    <n v="318"/>
    <n v="27"/>
    <n v="2"/>
    <n v="1251"/>
    <s v="Suffixed integer constant causes implicit conversion of other operand."/>
    <x v="4"/>
    <m/>
  </r>
  <r>
    <s v="C:\Projekte\DAI\MFA2\P06086_MRSM\Appl_BR_R5\Source\BSW\CD\LK\LkWdog\WdgM\Core\WDGM.c"/>
    <n v="365"/>
    <n v="32"/>
    <n v="2"/>
    <n v="1257"/>
    <s v="Suffixed integer constant implicitly converted to smaller integer type on assignment."/>
    <x v="4"/>
    <m/>
  </r>
  <r>
    <s v="C:\Projekte\DAI\MFA2\P06086_MRSM\Appl_BR_R5\Source\BSW\CD\LK\LkWdog\WdgM\Core\WDGM.c"/>
    <n v="394"/>
    <n v="33"/>
    <n v="2"/>
    <n v="1257"/>
    <s v="Suffixed integer constant implicitly converted to smaller integer type on assignment."/>
    <x v="4"/>
    <m/>
  </r>
  <r>
    <s v="C:\Projekte\DAI\MFA2\P06086_MRSM\Appl_BR_R5\Source\BSW\CD\LK\LkWdog\WdgM\Core\WDGM.c"/>
    <n v="411"/>
    <n v="13"/>
    <n v="2"/>
    <n v="1251"/>
    <s v="Suffixed integer constant causes implicit conversion of other operand."/>
    <x v="4"/>
    <m/>
  </r>
  <r>
    <s v="C:\Projekte\DAI\MFA2\P06086_MRSM\Appl_BR_R5\Source\BSW\CD\LK\LkWdog\WdgM\Core\WDGM.c"/>
    <n v="431"/>
    <n v="25"/>
    <n v="2"/>
    <n v="1257"/>
    <s v="Suffixed integer constant implicitly converted to smaller integer type on assignment."/>
    <x v="4"/>
    <m/>
  </r>
  <r>
    <s v="C:\Projekte\DAI\MFA2\P06086_MRSM\Appl_BR_R5\Source\BSW\CD\LK\LkWdog\WdgM\Core\WDGM.c"/>
    <n v="444"/>
    <n v="24"/>
    <n v="2"/>
    <n v="1257"/>
    <s v="Suffixed integer constant implicitly converted to smaller integer type on assignment."/>
    <x v="4"/>
    <m/>
  </r>
  <r>
    <s v="C:\Projekte\DAI\MFA2\P06086_MRSM\Appl_BR_R5\Source\BSW\CD\LK\LkWdog\WdgM\Core\WDGM.c"/>
    <n v="572"/>
    <n v="15"/>
    <n v="2"/>
    <n v="1251"/>
    <s v="Suffixed integer constant causes implicit conversion of other operand."/>
    <x v="4"/>
    <m/>
  </r>
  <r>
    <s v="C:\Projekte\DAI\MFA2\P06086_MRSM\Appl_BR_R5\Source\BSW\CD\LK\LkWdog\WdgM\Core\WDGM.c"/>
    <n v="600"/>
    <n v="32"/>
    <n v="2"/>
    <n v="1257"/>
    <s v="Suffixed integer constant implicitly converted to smaller integer type on assignment."/>
    <x v="4"/>
    <m/>
  </r>
  <r>
    <s v="C:\Projekte\DAI\MFA2\P06086_MRSM\Appl_BR_R5\Source\BSW\CD\LK\LkWdog\WdgM\Core\WDGM.c"/>
    <n v="726"/>
    <n v="16"/>
    <n v="2"/>
    <n v="1251"/>
    <s v="Suffixed integer constant causes implicit conversion of other operand."/>
    <x v="4"/>
    <m/>
  </r>
  <r>
    <s v="C:\Projekte\DAI\MFA2\P06086_MRSM\Appl_BR_R5\Source\BSW\CD\LK\LkWdog\WdgM\Core\WDGM.c"/>
    <n v="727"/>
    <n v="32"/>
    <n v="2"/>
    <n v="1257"/>
    <s v="Suffixed integer constant implicitly converted to smaller integer type on assignment."/>
    <x v="4"/>
    <m/>
  </r>
  <r>
    <s v="C:\Projekte\DAI\MFA2\P06086_MRSM\Appl_BR_R5\Source\BSW\CD\LK\LkWdog\WdgM\Integration\WDGM_If.c"/>
    <n v="198"/>
    <n v="10"/>
    <n v="2"/>
    <n v="1257"/>
    <s v="Suffixed integer constant implicitly converted to smaller integer type on assignment."/>
    <x v="4"/>
    <m/>
  </r>
  <r>
    <s v="C:\Projekte\DAI\MFA2\P06086_MRSM\Appl_BR_R5\Source\BSW\CD\LK\LkWdog\WdgM\Integration\WDGM_If.c"/>
    <n v="217"/>
    <n v="13"/>
    <n v="2"/>
    <n v="1251"/>
    <s v="Suffixed integer constant causes implicit conversion of other operand."/>
    <x v="4"/>
    <m/>
  </r>
  <r>
    <s v="C:\Projekte\DAI\MFA2\P06086_MRSM\Appl_BR_R5\Source\BSW\CD\LK\LkWdog\WdgM\Integration\WDGM_If.c"/>
    <n v="240"/>
    <n v="10"/>
    <n v="2"/>
    <n v="597"/>
    <s v="Type of 'case' label expression is not consistent with type of controlling expression in 'switch' statement."/>
    <x v="4"/>
    <m/>
  </r>
  <r>
    <s v="C:\Projekte\DAI\MFA2\P06086_MRSM\Appl_BR_R5\Source\BSW\CD\LK\LkWdog\WdgM\Integration\WDGM_If.c"/>
    <n v="243"/>
    <n v="10"/>
    <n v="2"/>
    <n v="597"/>
    <s v="Type of 'case' label expression is not consistent with type of controlling expression in 'switch' statement."/>
    <x v="4"/>
    <m/>
  </r>
  <r>
    <s v="C:\Projekte\DAI\MFA2\P06086_MRSM\Appl_BR_R5\Source\BSW\CD\LK\LkWdog\WdgM\Integration\WDGM_If.c"/>
    <n v="246"/>
    <n v="10"/>
    <n v="2"/>
    <n v="597"/>
    <s v="Type of 'case' label expression is not consistent with type of controlling expression in 'switch' statement."/>
    <x v="4"/>
    <m/>
  </r>
  <r>
    <s v="C:\Projekte\DAI\MFA2\P06086_MRSM\Appl_BR_R5\Source\BSW\CD\LK\LkWdog\WdgM\Integration\WDGM_If.c"/>
    <n v="249"/>
    <n v="10"/>
    <n v="2"/>
    <n v="597"/>
    <s v="Type of 'case' label expression is not consistent with type of controlling expression in 'switch' statement."/>
    <x v="4"/>
    <m/>
  </r>
  <r>
    <s v="C:\Projekte\DAI\MFA2\P06086_MRSM\Appl_BR_R5\Source\BSW\CD\LK\LkWdog\WdgM\Integration\WDGM_If.c"/>
    <n v="252"/>
    <n v="10"/>
    <n v="2"/>
    <n v="597"/>
    <s v="Type of 'case' label expression is not consistent with type of controlling expression in 'switch' statement."/>
    <x v="4"/>
    <m/>
  </r>
  <r>
    <s v="C:\Projekte\DAI\MFA2\P06086_MRSM\Appl_BR_R5\Source\BSW\CD\LK\LkWdog\WdgM\Integration\WDGM_If.c"/>
    <n v="255"/>
    <n v="10"/>
    <n v="2"/>
    <n v="597"/>
    <s v="Type of 'case' label expression is not consistent with type of controlling expression in 'switch' statement."/>
    <x v="4"/>
    <m/>
  </r>
  <r>
    <s v="C:\Projekte\DAI\MFA2\P06086_MRSM\Appl_BR_R5\Source\BSW\CD\LK\LkWdog\WdgM\Integration\WDGM_If.c"/>
    <n v="258"/>
    <n v="10"/>
    <n v="2"/>
    <n v="597"/>
    <s v="Type of 'case' label expression is not consistent with type of controlling expression in 'switch' statement."/>
    <x v="4"/>
    <m/>
  </r>
  <r>
    <s v="C:\Projekte\DAI\MFA2\P06086_MRSM\Appl_BR_R5\Source\BSW\CD\LK\LkWdog\WdgM\Integration\WDGM_If.c"/>
    <n v="261"/>
    <n v="10"/>
    <n v="2"/>
    <n v="597"/>
    <s v="Type of 'case' label expression is not consistent with type of controlling expression in 'switch' statement."/>
    <x v="4"/>
    <m/>
  </r>
  <r>
    <s v="C:\Projekte\DAI\MFA2\P06086_MRSM\Appl_BR_R5\Source\BSW\CD\LK\LkWdog\WdgM\Integration\WDGM_If.c"/>
    <n v="264"/>
    <n v="10"/>
    <n v="2"/>
    <n v="597"/>
    <s v="Type of 'case' label expression is not consistent with type of controlling expression in 'switch' statement."/>
    <x v="4"/>
    <m/>
  </r>
  <r>
    <s v="C:\Projekte\DAI\MFA2\P06086_MRSM\Appl_BR_R5\Source\BSW\CD\LK\LkWdog\WdgM\Integration\WDGM_If.c"/>
    <n v="267"/>
    <n v="10"/>
    <n v="2"/>
    <n v="597"/>
    <s v="Type of 'case' label expression is not consistent with type of controlling expression in 'switch' statement."/>
    <x v="4"/>
    <m/>
  </r>
  <r>
    <s v="C:\Projekte\DAI\MFA2\P06086_MRSM\Appl_BR_R5\Source\BSW\CD\LK\LkWdog\WdgM\Integration\WDGM_If.c"/>
    <n v="270"/>
    <n v="10"/>
    <n v="2"/>
    <n v="597"/>
    <s v="Type of 'case' label expression is not consistent with type of controlling expression in 'switch' statement."/>
    <x v="4"/>
    <m/>
  </r>
  <r>
    <s v="C:\Projekte\DAI\MFA2\P06086_MRSM\Appl_BR_R5\Source\BSW\CD\LK\LkWdog\WdgM\Integration\WDGM_If.c"/>
    <n v="273"/>
    <n v="10"/>
    <n v="2"/>
    <n v="597"/>
    <s v="Type of 'case' label expression is not consistent with type of controlling expression in 'switch' statement."/>
    <x v="4"/>
    <m/>
  </r>
  <r>
    <s v="C:\Projekte\DAI\MFA2\P06086_MRSM\Appl_BR_R5\Source\BSW\CD\LK\LkWdog\WdgM\Integration\WDGM_If.c"/>
    <n v="276"/>
    <n v="10"/>
    <n v="2"/>
    <n v="597"/>
    <s v="Type of 'case' label expression is not consistent with type of controlling expression in 'switch' statement."/>
    <x v="4"/>
    <m/>
  </r>
  <r>
    <s v="C:\Projekte\DAI\MFA2\P06086_MRSM\Appl_BR_R5\Source\BSW\CD\LK\LkWdog\WdgM\Integration\WDGM_If.c"/>
    <n v="279"/>
    <n v="10"/>
    <n v="2"/>
    <n v="597"/>
    <s v="Type of 'case' label expression is not consistent with type of controlling expression in 'switch' statement."/>
    <x v="4"/>
    <m/>
  </r>
  <r>
    <s v="C:\Projekte\DAI\MFA2\P06086_MRSM\Appl_BR_R5\Source\BSW\CD\LK\LkWdog\WdgM\Integration\WDGM_If.c"/>
    <n v="282"/>
    <n v="10"/>
    <n v="2"/>
    <n v="597"/>
    <s v="Type of 'case' label expression is not consistent with type of controlling expression in 'switch' statement."/>
    <x v="4"/>
    <m/>
  </r>
  <r>
    <s v="C:\Projekte\DAI\MFA2\P06086_MRSM\Appl_BR_R5\Source\BSW\CD\LK\LkWdog\WdgM\Integration\WDGM_If.c"/>
    <n v="285"/>
    <n v="10"/>
    <n v="2"/>
    <n v="597"/>
    <s v="Type of 'case' label expression is not consistent with type of controlling expression in 'switch' statement."/>
    <x v="4"/>
    <m/>
  </r>
  <r>
    <s v="C:\Projekte\DAI\MFA2\P06086_MRSM\Appl_BR_R5\Source\BSW\CD\LK\LkWdog\WdgM\Integration\WDGM_If.c"/>
    <n v="288"/>
    <n v="10"/>
    <n v="2"/>
    <n v="597"/>
    <s v="Type of 'case' label expression is not consistent with type of controlling expression in 'switch' statement."/>
    <x v="4"/>
    <m/>
  </r>
  <r>
    <s v="C:\Projekte\DAI\MFA2\P06086_MRSM\Appl_BR_R5\Source\BSW\CD\LK\LkWdog\WdgM\Integration\WDGM_If.c"/>
    <n v="296"/>
    <n v="1"/>
    <n v="99"/>
    <n v="6130"/>
    <s v="HIS measure: Cyclomatic complexity (1-10) (WDGM_StoreErrorToDem() : STCYC = 19)"/>
    <x v="7"/>
    <m/>
  </r>
  <r>
    <s v="C:\Projekte\DAI\MFA2\P06086_MRSM\Appl_BR_R5\Source\BSW\CD\LK\LkWdog\WdgM\Integration\WDGM_If.c"/>
    <n v="60"/>
    <n v="42"/>
    <n v="4"/>
    <n v="3116"/>
    <s v="Unrecognized #pragma arguments 'ghs section bss = &quot;.SaveRAM_WDOG&quot;' This #pragma directive has been ignored."/>
    <x v="18"/>
    <s v="REFERENCE - ISO:C90-6.8.6 Pragma Directive"/>
  </r>
  <r>
    <s v="C:\Projekte\DAI\MFA2\P06086_MRSM\Appl_BR_R5\Source\BSW\CD\LK\LkWdog\WdgM\Integration\WDGM_If.c"/>
    <n v="62"/>
    <n v="34"/>
    <n v="4"/>
    <n v="3116"/>
    <s v="Unrecognized #pragma arguments 'ghs section bss = default' This #pragma directive has been ignored."/>
    <x v="18"/>
    <s v="REFERENCE - ISO:C90-6.8.6 Pragma Directive"/>
  </r>
  <r>
    <s v="C:\Projekte\DAI\MFA2\P06086_MRSM\Appl_BR_R5\Source\BSW\CD\LK\LkWdog\WdgM\Integration\WDGM_If.c"/>
    <n v="81"/>
    <n v="6"/>
    <n v="6"/>
    <n v="1011"/>
    <s v="[C99] Use of '//' comment."/>
    <x v="2"/>
    <s v="REFERENCE - ISO:C99-6.4.9 Comments"/>
  </r>
  <r>
    <s v="C:\Projekte\DAI\MFA2\P06086_MRSM\Appl_BR_R5\Source\BSW\CD\LK\LkWdog\WdgM\Integration\WDGM_If.c"/>
    <n v="82"/>
    <n v="6"/>
    <n v="6"/>
    <n v="1011"/>
    <s v="[C99] Use of '//' comment."/>
    <x v="2"/>
    <s v="REFERENCE - ISO:C99-6.4.9 Comments"/>
  </r>
  <r>
    <s v="C:\Projekte\DAI\MFA2\P06086_MRSM\Appl_BR_R5\Source\BSW\CD\LK\LkWdog\WdgM\Integration\WDGM_If.c"/>
    <n v="83"/>
    <n v="12"/>
    <n v="2"/>
    <n v="1257"/>
    <s v="Suffixed integer constant implicitly converted to smaller integer type on assignment."/>
    <x v="4"/>
    <m/>
  </r>
  <r>
    <s v="C:\Projekte\DAI\MFA2\P06086_MRSM\Appl_BR_R5\Source\BSW\CD\LK\LkWdog\WdgM\Integration\WDGM_If.c"/>
    <n v="98"/>
    <n v="6"/>
    <n v="6"/>
    <n v="1011"/>
    <s v="[C99] Use of '//' comment."/>
    <x v="2"/>
    <s v="REFERENCE - ISO:C99-6.4.9 Comments"/>
  </r>
  <r>
    <s v="C:\Projekte\DAI\MFA2\P06086_MRSM\Appl_BR_R5\Source\BSW\CD\LK\LkWdog\WdgM\Integration\WDGM_If.c"/>
    <n v="99"/>
    <n v="12"/>
    <n v="2"/>
    <n v="1257"/>
    <s v="Suffixed integer constant implicitly converted to smaller integer type on assignment."/>
    <x v="4"/>
    <m/>
  </r>
  <r>
    <s v="C:\Projekte\DAI\MFA2\P06086_MRSM\Appl_BR_R5\Source\BSW\CD\LK\SASMagCoreSW\Callbacks\SAS_Mag_CallbackFunctions.c"/>
    <n v="210"/>
    <n v="12"/>
    <n v="2"/>
    <n v="3212"/>
    <s v="This cast is redundant."/>
    <x v="4"/>
    <m/>
  </r>
  <r>
    <s v="C:\Projekte\DAI\MFA2\P06086_MRSM\Appl_BR_R5\Source\BSW\CD\LK\SASMagCoreSW\Callbacks\SAS_Mag_CallbackFunctions.c"/>
    <n v="225"/>
    <n v="12"/>
    <n v="2"/>
    <n v="3212"/>
    <s v="This cast is redundant."/>
    <x v="4"/>
    <m/>
  </r>
  <r>
    <s v="C:\Projekte\DAI\MFA2\P06086_MRSM\Appl_BR_R5\Source\BSW\CD\LK\SASMagCoreSW\Callbacks\SAS_Mag_CallbackFunctions.c"/>
    <n v="74"/>
    <n v="6"/>
    <n v="6"/>
    <n v="1011"/>
    <s v="[C99] Use of '//' comment."/>
    <x v="2"/>
    <s v="REFERENCE - ISO:C99-6.4.9 Comments"/>
  </r>
  <r>
    <s v="C:\Projekte\DAI\MFA2\P06086_MRSM\Appl_BR_R5\Source\BSW\CD\LK\SASMagCoreSW\Src\SASMagCoreSW_SDD\SAS_Mag_AbsoluteAngle.c"/>
    <n v="205"/>
    <n v="47"/>
    <n v="2"/>
    <n v="1255"/>
    <s v="Unsuffixed integer constant is not of type int."/>
    <x v="4"/>
    <m/>
  </r>
  <r>
    <s v="C:\Projekte\DAI\MFA2\P06086_MRSM\Appl_BR_R5\Source\BSW\CD\LK\SASMagCoreSW\Src\SASMagCoreSW_SDD\SAS_Mag_AbsoluteAngle.c"/>
    <n v="249"/>
    <n v="79"/>
    <n v="2"/>
    <n v="3212"/>
    <s v="This cast is redundant."/>
    <x v="4"/>
    <m/>
  </r>
  <r>
    <s v="C:\Projekte\DAI\MFA2\P06086_MRSM\Appl_BR_R5\Source\BSW\CD\LK\SASMagCoreSW\Src\SASMagCoreSW_SDD\SAS_Mag_AbsoluteAngle.c"/>
    <n v="249"/>
    <n v="95"/>
    <n v="2"/>
    <n v="1255"/>
    <s v="Unsuffixed integer constant is not of type int."/>
    <x v="4"/>
    <m/>
  </r>
  <r>
    <s v="C:\Projekte\DAI\MFA2\P06086_MRSM\Appl_BR_R5\Source\BSW\CD\LK\SASMagCoreSW\Src\SASMagCoreSW_SDD\SAS_Mag_AbsoluteAngle.c"/>
    <n v="254"/>
    <n v="78"/>
    <n v="2"/>
    <n v="1255"/>
    <s v="Unsuffixed integer constant is not of type int."/>
    <x v="4"/>
    <m/>
  </r>
  <r>
    <s v="C:\Projekte\DAI\MFA2\P06086_MRSM\Appl_BR_R5\Source\BSW\CD\LK\SASMagCoreSW\Src\SASMagCoreSW_SDD\SAS_Mag_AbsoluteAngle.c"/>
    <n v="258"/>
    <n v="84"/>
    <n v="2"/>
    <n v="1255"/>
    <s v="Unsuffixed integer constant is not of type int."/>
    <x v="4"/>
    <m/>
  </r>
  <r>
    <s v="C:\Projekte\DAI\MFA2\P06086_MRSM\Appl_BR_R5\Source\BSW\CD\LK\SASMagCoreSW\Src\SASMagCoreSW_SDD\SAS_Mag_AbsoluteAngle.c"/>
    <n v="309"/>
    <n v="57"/>
    <n v="2"/>
    <n v="3212"/>
    <s v="This cast is redundant."/>
    <x v="4"/>
    <m/>
  </r>
  <r>
    <s v="C:\Projekte\DAI\MFA2\P06086_MRSM\Appl_BR_R5\Source\BSW\CD\LK\SASMagCoreSW\Src\SASMagCoreSW_SDD\SAS_Mag_AbsoluteAngle.c"/>
    <n v="309"/>
    <n v="73"/>
    <n v="2"/>
    <n v="1255"/>
    <s v="Unsuffixed integer constant is not of type int."/>
    <x v="4"/>
    <m/>
  </r>
  <r>
    <s v="C:\Projekte\DAI\MFA2\P06086_MRSM\Appl_BR_R5\Source\BSW\CD\LK\SASMagCoreSW\Src\SASMagCoreSW_SDD\SAS_Mag_AbsoluteAngle.c"/>
    <n v="370"/>
    <n v="48"/>
    <n v="2"/>
    <n v="3212"/>
    <s v="This cast is redundant."/>
    <x v="4"/>
    <m/>
  </r>
  <r>
    <s v="C:\Projekte\DAI\MFA2\P06086_MRSM\Appl_BR_R5\Source\BSW\CD\LK\SASMagCoreSW\Src\SASMagCoreSW_SDD\SAS_Mag_AbsoluteAngle.c"/>
    <n v="370"/>
    <n v="64"/>
    <n v="2"/>
    <n v="1255"/>
    <s v="Unsuffixed integer constant is not of type int."/>
    <x v="4"/>
    <m/>
  </r>
  <r>
    <s v="C:\Projekte\DAI\MFA2\P06086_MRSM\Appl_BR_R5\Source\BSW\CD\LK\SASMagCoreSW\Src\SASMagCoreSW_SDD\SAS_Mag_AbsoluteAngle_INLalgo.c"/>
    <n v="58"/>
    <n v="41"/>
    <n v="2"/>
    <n v="1255"/>
    <s v="Unsuffixed integer constant is not of type int."/>
    <x v="4"/>
    <m/>
  </r>
  <r>
    <s v="C:\Projekte\DAI\MFA2\P06086_MRSM\Appl_BR_R5\Source\BSW\CD\LK\SASMagCoreSW\Src\SASMagCoreSW_SDD\SAS_Mag_AbsoluteAngle_INLalgo.c"/>
    <n v="66"/>
    <n v="41"/>
    <n v="2"/>
    <n v="1255"/>
    <s v="Unsuffixed integer constant is not of type int."/>
    <x v="4"/>
    <m/>
  </r>
  <r>
    <s v="C:\Projekte\DAI\MFA2\P06086_MRSM\Appl_BR_R5\Source\BSW\CD\LK\SASMagCoreSW\Src\SASMagCoreSW_SDD\SAS_Mag_AbsoluteAngle_INLalgo.c"/>
    <n v="75"/>
    <n v="38"/>
    <n v="2"/>
    <n v="3212"/>
    <s v="This cast is redundant."/>
    <x v="4"/>
    <m/>
  </r>
  <r>
    <s v="C:\Projekte\DAI\MFA2\P06086_MRSM\Appl_BR_R5\Source\BSW\CD\LK\SASMagCoreSW\Src\SASMagCoreSW_SDD\SAS_Mag_AbsoluteAngle_INLalgo.c"/>
    <n v="75"/>
    <n v="54"/>
    <n v="2"/>
    <n v="1254"/>
    <s v="Suffix is not consistent with a type of unsigned long."/>
    <x v="4"/>
    <m/>
  </r>
  <r>
    <s v="C:\Projekte\DAI\MFA2\P06086_MRSM\Appl_BR_R5\Source\BSW\CD\LK\SASMagCoreSW\Src\SASMagCoreSW_SDD\SAS_Mag_AbsoluteAngle_coreAlgo.c"/>
    <n v="166"/>
    <n v="78"/>
    <n v="2"/>
    <n v="1255"/>
    <s v="Unsuffixed integer constant is not of type int."/>
    <x v="4"/>
    <m/>
  </r>
  <r>
    <s v="C:\Projekte\DAI\MFA2\P06086_MRSM\Appl_BR_R5\Source\BSW\CD\LK\SASMagCoreSW\Src\SASMagCoreSW_SDD\SAS_Mag_Diagnostic.c"/>
    <n v="2295"/>
    <n v="1"/>
    <n v="99"/>
    <n v="6130"/>
    <s v="HIS measure: Cyclomatic complexity (1-10) (SAS_Mag_Diag_RBRSetValue() : STCYC = 19)"/>
    <x v="7"/>
    <m/>
  </r>
  <r>
    <s v="C:\Projekte\DAI\MFA2\P06086_MRSM\Appl_BR_R5\Source\BSW\CD\LK\SASMagCoreSW\Src\SASMagCoreSW_SDD\SAS_Mag_Diagnostic.c"/>
    <n v="2295"/>
    <n v="1"/>
    <n v="99"/>
    <n v="6170"/>
    <s v="HIS measure: Number of statements in function (variant 3)  (1-50) (SAS_Mag_Diag_RBRSetValue() : STST3 = 52)"/>
    <x v="1"/>
    <m/>
  </r>
  <r>
    <s v="C:\Projekte\DAI\MFA2\P06086_MRSM\Appl_BR_R5\Source\BSW\CD\LK\SASMagCoreSW\Src\SASMagCoreSW_SDD\SAS_Mag_Diagnostic.c"/>
    <n v="3741"/>
    <n v="1"/>
    <n v="99"/>
    <n v="6170"/>
    <s v="HIS measure: Number of statements in function (variant 3)  (1-50) (callFillRBRPage07() : STST3 = 100)"/>
    <x v="1"/>
    <m/>
  </r>
  <r>
    <s v="C:\Projekte\DAI\MFA2\P06086_MRSM\Appl_BR_R5\Source\BSW\CD\LK\SASMagCoreSW\Src\SASMagCoreSW_SDD\SAS_Mag_Diagnostic.c"/>
    <n v="3982"/>
    <n v="1"/>
    <n v="99"/>
    <n v="6110"/>
    <s v="HIS measure: Count of non-cyclic  execution paths (1-80) (callMemReadPageInfo() : STPTH = 384)"/>
    <x v="10"/>
    <m/>
  </r>
  <r>
    <s v="C:\Projekte\DAI\MFA2\P06086_MRSM\Appl_BR_R5\Source\BSW\CD\LK\SASMagCoreSW\Src\SASMagCoreSW_SDD\SAS_Mag_Diagnostic.c"/>
    <n v="4724"/>
    <n v="1"/>
    <n v="99"/>
    <n v="6130"/>
    <s v="HIS measure: Cyclomatic complexity (1-10) (callWriteMLXMemEven() : STCYC = 11)"/>
    <x v="7"/>
    <m/>
  </r>
  <r>
    <s v="C:\Projekte\DAI\MFA2\P06086_MRSM\Appl_BR_R5\Source\BSW\CD\LK\SASMagCoreSW\Src\SASMagCoreSW_SDD\SAS_Mag_Diagnostic.c"/>
    <n v="4893"/>
    <n v="1"/>
    <n v="99"/>
    <n v="6175"/>
    <s v="HIS measure: Nesting of control structures (0-4) (call_diag_MLXWriteCmpEEPROM_stage_builddata() : STMIF = 5)"/>
    <x v="15"/>
    <m/>
  </r>
  <r>
    <s v="C:\Projekte\DAI\MFA2\P06086_MRSM\Appl_BR_R5\Source\BSW\CD\LK\SASMagCoreSW\Src\SASMagCoreSW_SDD\SAS_Mag_Global.c"/>
    <n v="58"/>
    <n v="167"/>
    <n v="2"/>
    <n v="3212"/>
    <s v="This cast is redundant."/>
    <x v="4"/>
    <m/>
  </r>
  <r>
    <s v="C:\Projekte\DAI\MFA2\P06086_MRSM\Appl_BR_R5\Source\BSW\CD\LK\SASMagCoreSW\Src\SASMagCoreSW_SDD\SAS_Mag_Global.c"/>
    <n v="58"/>
    <n v="183"/>
    <n v="2"/>
    <n v="1254"/>
    <s v="Suffix is not consistent with a type of unsigned long."/>
    <x v="4"/>
    <m/>
  </r>
  <r>
    <s v="C:\Projekte\DAI\MFA2\P06086_MRSM\Appl_BR_R5\Source\BSW\CD\LK\SASMagCoreSW\Src\SASMagCoreSW_SDD\SAS_Mag_Global.c"/>
    <n v="58"/>
    <n v="199"/>
    <n v="2"/>
    <n v="3212"/>
    <s v="This cast is redundant."/>
    <x v="4"/>
    <m/>
  </r>
  <r>
    <s v="C:\Projekte\DAI\MFA2\P06086_MRSM\Appl_BR_R5\Source\BSW\CD\LK\SASMagCoreSW\Src\SASMagCoreSW_SDD\SAS_Mag_Global.c"/>
    <n v="58"/>
    <n v="215"/>
    <n v="2"/>
    <n v="1254"/>
    <s v="Suffix is not consistent with a type of unsigned long."/>
    <x v="4"/>
    <m/>
  </r>
  <r>
    <s v="C:\Projekte\DAI\MFA2\P06086_MRSM\Appl_BR_R5\Source\BSW\CD\LK\SASMagCoreSW\Src\SASMagCoreSW_SDD\SAS_Mag_Plausibility.c"/>
    <n v="281"/>
    <n v="70"/>
    <n v="2"/>
    <n v="3212"/>
    <s v="This cast is redundant."/>
    <x v="4"/>
    <m/>
  </r>
  <r>
    <s v="C:\Projekte\DAI\MFA2\P06086_MRSM\Appl_BR_R5\Source\BSW\CD\LK\SASMagCoreSW\Src\SASMagCoreSW_SDD\SAS_Mag_Plausibility.c"/>
    <n v="281"/>
    <n v="86"/>
    <n v="2"/>
    <n v="1255"/>
    <s v="Unsuffixed integer constant is not of type int."/>
    <x v="4"/>
    <m/>
  </r>
  <r>
    <s v="C:\Projekte\DAI\MFA2\P06086_MRSM\Appl_BR_R5\Source\BSW\CD\LK\SASMagCoreSW\Src\SASMagCoreSW_SDD\SAS_Mag_Plausibility.c"/>
    <n v="389"/>
    <n v="70"/>
    <n v="2"/>
    <n v="3212"/>
    <s v="This cast is redundant."/>
    <x v="4"/>
    <m/>
  </r>
  <r>
    <s v="C:\Projekte\DAI\MFA2\P06086_MRSM\Appl_BR_R5\Source\BSW\CD\LK\SASMagCoreSW\Src\SASMagCoreSW_SDD\SAS_Mag_Plausibility.c"/>
    <n v="389"/>
    <n v="86"/>
    <n v="2"/>
    <n v="1255"/>
    <s v="Unsuffixed integer constant is not of type int."/>
    <x v="4"/>
    <m/>
  </r>
  <r>
    <s v="C:\Projekte\DAI\MFA2\P06086_MRSM\Appl_BR_R5\Source\BSW\CD\LK\SASMagCoreSW\Src\SASMagCoreSW_SDD\SAS_Mag_SensorMLX90363.c"/>
    <n v="3020"/>
    <n v="1"/>
    <n v="99"/>
    <n v="6110"/>
    <s v="HIS measure: Count of non-cyclic  execution paths (1-80) (SAS_Mag_MLX90363_ExtendedCompareResults() : STPTH = 385)"/>
    <x v="10"/>
    <m/>
  </r>
  <r>
    <s v="C:\Projekte\DAI\MFA2\P06086_MRSM\Appl_BR_R5\Source\BSW\CD\LK\SASMagCoreSW\Src\SASMagCoreSW_SDD\SAS_Mag_SensorMLX90363.c"/>
    <n v="3020"/>
    <n v="1"/>
    <n v="99"/>
    <n v="6130"/>
    <s v="HIS measure: Cyclomatic complexity (1-10) (SAS_Mag_MLX90363_ExtendedCompareResults() : STCYC = 11)"/>
    <x v="7"/>
    <m/>
  </r>
  <r>
    <s v="C:\Projekte\DAI\MFA2\P06086_MRSM\Appl_BR_R5\Source\BSW\CD\LK\SASMagCoreSW\Src\SASMagCoreSW_SDD\SAS_Mag_SensorMLX90363.c"/>
    <n v="3020"/>
    <n v="1"/>
    <n v="99"/>
    <n v="6190"/>
    <s v="HIS measure: Distinct function calls (0-7) (SAS_Mag_MLX90363_ExtendedCompareResults() : STCAL = 8)"/>
    <x v="8"/>
    <m/>
  </r>
  <r>
    <s v="C:\Projekte\DAI\MFA2\P06086_MRSM\Appl_BR_R5\Source\BSW\CD\LK\SASMagCoreSW\Src\SASMagCoreSW_SDD\SAS_Mag_Turn.c"/>
    <n v="191"/>
    <n v="75"/>
    <n v="2"/>
    <n v="1255"/>
    <s v="Unsuffixed integer constant is not of type int."/>
    <x v="4"/>
    <m/>
  </r>
  <r>
    <s v="C:\Projekte\DAI\MFA2\P06086_MRSM\Appl_BR_R5\Source\BSW\CD\LK\SASMagCoreSW\Src\SASMagCoreSW_SDD\SAS_Mag_Turn.c"/>
    <n v="191"/>
    <n v="75"/>
    <n v="4"/>
    <n v="1281"/>
    <s v="Integer literal constant is of an unsigned type but does not include a &quot;U&quot; suffix."/>
    <x v="19"/>
    <s v="REFERENCE - ISO:C90-6.1.3.2 (Integer Constants)"/>
  </r>
  <r>
    <s v="C:\Projekte\DAI\MFA2\P06086_MRSM\Appl_BR_R5\Source\BSW\CD\LK\SASMagCoreSW\Src\SASMagCoreSW_SDD\SAS_Mag_Turn.c"/>
    <n v="454"/>
    <n v="1"/>
    <n v="99"/>
    <n v="6170"/>
    <s v="HIS measure: Number of statements in function (variant 3)  (1-50) (SAS_Mag_CountSWTurn() : STST3 = 57)"/>
    <x v="1"/>
    <m/>
  </r>
  <r>
    <s v="C:\Projekte\DAI\MFA2\P06086_MRSM\Appl_BR_R5\Source\BSW\CD\LK\SASMagCoreSW\Src\SASMagCoreSW_SDD\SAS_Mag_Turn.c"/>
    <n v="607"/>
    <n v="88"/>
    <n v="2"/>
    <n v="3212"/>
    <s v="This cast is redundant."/>
    <x v="4"/>
    <m/>
  </r>
  <r>
    <s v="C:\Projekte\DAI\MFA2\P06086_MRSM\Appl_BR_R5\Source\BSW\CD\LK\StwGw\StwGw_SDD\StwGw_App_Main.c"/>
    <n v="705"/>
    <n v="1"/>
    <n v="99"/>
    <n v="6190"/>
    <s v="HIS measure: Distinct function calls (0-7) (StwGw_SendStwData() : STCAL = 9)"/>
    <x v="8"/>
    <m/>
  </r>
  <r>
    <s v="C:\Projekte\DAI\MFA2\P06086_MRSM\Appl_BR_R5\Source\BSW\CD\LK\SyncMgr\SyncMgr_SDD\SyncMgr_SyncManager.c"/>
    <n v="638"/>
    <n v="1"/>
    <n v="99"/>
    <n v="6190"/>
    <s v="HIS measure: Distinct function calls (0-7) (SyncMgr_SyncMain() : STCAL = 10)"/>
    <x v="8"/>
    <m/>
  </r>
  <r>
    <s v="C:\Projekte\DAI\MFA2\P06086_MRSM\Appl_BR_R5\Source\BSW\CD\LK\SyncMgr\SyncMgr_SDD\SyncMgr_SyncManager.c"/>
    <n v="758"/>
    <n v="1"/>
    <n v="99"/>
    <n v="6190"/>
    <s v="HIS measure: Distinct function calls (0-7) (SyncMgr_SyncTasks() : STCAL = 10)"/>
    <x v="8"/>
    <m/>
  </r>
  <r>
    <s v="C:\Projekte\DAI\MFA2\P06086_MRSM\Appl_BR_R5\Source\BSW\CD\LK\SysCheck\SysCheck_Main.c"/>
    <n v="153"/>
    <n v="17"/>
    <n v="4"/>
    <n v="3408"/>
    <s v="'WdgTest' has external linkage and is being defined without any previous declaration."/>
    <x v="6"/>
    <m/>
  </r>
  <r>
    <s v="C:\Projekte\DAI\MFA2\P06086_MRSM\Appl_BR_R5\Source\BSW\CD\LK\SysCheck\SysCheck_Main.c"/>
    <n v="249"/>
    <n v="15"/>
    <n v="4"/>
    <n v="3218"/>
    <s v="File scope static, 'SysCheck_au32CpuTestRam', is only accessed in one function."/>
    <x v="14"/>
    <m/>
  </r>
  <r>
    <s v="C:\Projekte\DAI\MFA2\P06086_MRSM\Appl_BR_R5\Source\BSW\CD\LK\SysCheck\SysCheck_Main.c"/>
    <n v="766"/>
    <n v="1"/>
    <n v="99"/>
    <n v="6110"/>
    <s v="HIS measure: Count of non-cyclic  execution paths (1-80) (SysCheck_TestStackUsage() : STPTH = 336)"/>
    <x v="10"/>
    <m/>
  </r>
  <r>
    <s v="C:\Projekte\DAI\MFA2\P06086_MRSM\Appl_BR_R5\Source\BSW\CD\LK\SysCheck\SysCheck_Main.c"/>
    <n v="766"/>
    <n v="1"/>
    <n v="99"/>
    <n v="6130"/>
    <s v="HIS measure: Cyclomatic complexity (1-10) (SysCheck_TestStackUsage() : STCYC = 11)"/>
    <x v="7"/>
    <m/>
  </r>
  <r>
    <s v="C:\Projekte\DAI\MFA2\P06086_MRSM\Appl_BR_R5\Source\BSW\CD\LK\SysCheck\SysCheck_TestManagement.c"/>
    <n v="206"/>
    <n v="16"/>
    <n v="4"/>
    <n v="3408"/>
    <s v="'sTestStates' has external linkage and is being defined without any previous declaration."/>
    <x v="6"/>
    <m/>
  </r>
  <r>
    <s v="C:\Projekte\DAI\MFA2\P06086_MRSM\Appl_BR_R5\Source\BSW\CD\LK\SysCheck\SysCheck_TestManagement.c"/>
    <n v="209"/>
    <n v="7"/>
    <n v="4"/>
    <n v="3408"/>
    <s v="'SysCheck_RomCheck_ErrCnt' has external linkage and is being defined without any previous declaration."/>
    <x v="6"/>
    <m/>
  </r>
  <r>
    <s v="C:\Projekte\DAI\MFA2\P06086_MRSM\Appl_BR_R5\Source\BSW\CD\LK\SysCheck\SysCheck_TestManagement.c"/>
    <n v="417"/>
    <n v="1"/>
    <n v="99"/>
    <n v="6170"/>
    <s v="HIS measure: Number of statements in function (variant 3)  (1-50) (SysCheck_InitiateAllTests() : STST3 = 0)"/>
    <x v="1"/>
    <m/>
  </r>
  <r>
    <s v="C:\Projekte\DAI\MFA2\P06086_MRSM\Appl_BR_R5\Source\BSW\CD\LK\SysCheck\SysCheck_TestManagement.c"/>
    <n v="428"/>
    <n v="1"/>
    <n v="99"/>
    <n v="6170"/>
    <s v="HIS measure: Number of statements in function (variant 3)  (1-50) (SysCheck_PartialSystemTestMainFunction() : STST3 = 0)"/>
    <x v="1"/>
    <m/>
  </r>
  <r>
    <s v="C:\Projekte\DAI\MFA2\P06086_MRSM\Appl_BR_R5\Source\BSW\CD\LK\SysCheck\SysCheck_TestManagement.c"/>
    <n v="528"/>
    <n v="1"/>
    <n v="99"/>
    <n v="6170"/>
    <s v="HIS measure: Number of statements in function (variant 3)  (1-50) (SysCheck_ValidateTestStates() : STST3 = 0)"/>
    <x v="1"/>
    <m/>
  </r>
  <r>
    <s v="C:\Projekte\DAI\MFA2\P06086_MRSM\Appl_BR_R5\Source\BSW\IoHwAb\IOHWAB\Source\Core\IOHWAB_AO_Core.c"/>
    <n v="106"/>
    <n v="11"/>
    <n v="2"/>
    <n v="1251"/>
    <s v="Suffixed integer constant causes implicit conversion of other operand."/>
    <x v="4"/>
    <m/>
  </r>
  <r>
    <s v="C:\Projekte\DAI\MFA2\P06086_MRSM\Appl_BR_R5\Source\BSW\IoHwAb\IOHWAB\Source\Core\IOHWAB_AO_Core.c"/>
    <n v="111"/>
    <n v="13"/>
    <n v="2"/>
    <n v="1251"/>
    <s v="Suffixed integer constant causes implicit conversion of other operand."/>
    <x v="4"/>
    <m/>
  </r>
  <r>
    <s v="C:\Projekte\DAI\MFA2\P06086_MRSM\Appl_BR_R5\Source\BSW\IoHwAb\IOHWAB\Source\Core\IOHWAB_DO_Core.c"/>
    <n v="103"/>
    <n v="11"/>
    <n v="2"/>
    <n v="1251"/>
    <s v="Suffixed integer constant causes implicit conversion of other operand."/>
    <x v="4"/>
    <m/>
  </r>
  <r>
    <s v="C:\Projekte\DAI\MFA2\P06086_MRSM\Appl_BR_R5\Source\BSW\IoHwAb\IOHWAB\Source\Core\IOHWAB_DO_Core.c"/>
    <n v="106"/>
    <n v="13"/>
    <n v="2"/>
    <n v="1251"/>
    <s v="Suffixed integer constant causes implicit conversion of other operand."/>
    <x v="4"/>
    <m/>
  </r>
  <r>
    <s v="C:\Projekte\DAI\MFA2\P06086_MRSM\Appl_BR_R5\Source\BSW\IoHwAb\IOHWAB\Source\Generated\IOHWAB_AI_Gen.c"/>
    <n v="111"/>
    <n v="5"/>
    <n v="2"/>
    <n v="1251"/>
    <s v="Suffixed integer constant causes implicit conversion of other operand."/>
    <x v="4"/>
    <m/>
  </r>
  <r>
    <s v="C:\Projekte\DAI\MFA2\P06086_MRSM\Appl_BR_R5\Source\BSW\IoHwAb\IOHWAB\Source\Generated\IOHWAB_AI_Gen.c"/>
    <n v="114"/>
    <n v="15"/>
    <n v="2"/>
    <n v="1251"/>
    <s v="Suffixed integer constant causes implicit conversion of other operand."/>
    <x v="4"/>
    <m/>
  </r>
  <r>
    <s v="C:\Projekte\DAI\MFA2\P06086_MRSM\Appl_BR_R5\Source\BSW\IoHwAb\IOHWAB\Source\Generated\IOHWAB_AI_Gen.c"/>
    <n v="122"/>
    <n v="15"/>
    <n v="2"/>
    <n v="1251"/>
    <s v="Suffixed integer constant causes implicit conversion of other operand."/>
    <x v="4"/>
    <m/>
  </r>
  <r>
    <s v="C:\Projekte\DAI\MFA2\P06086_MRSM\Appl_BR_R5\Source\BSW\IoHwAb\IOHWAB\Source\Generated\IOHWAB_AI_Gen.c"/>
    <n v="130"/>
    <n v="15"/>
    <n v="2"/>
    <n v="1251"/>
    <s v="Suffixed integer constant causes implicit conversion of other operand."/>
    <x v="4"/>
    <m/>
  </r>
  <r>
    <s v="C:\Projekte\DAI\MFA2\P06086_MRSM\Appl_BR_R5\Source\BSW\IoHwAb\IOHWAB\Source\Generated\IOHWAB_AI_Gen.c"/>
    <n v="138"/>
    <n v="15"/>
    <n v="2"/>
    <n v="1251"/>
    <s v="Suffixed integer constant causes implicit conversion of other operand."/>
    <x v="4"/>
    <m/>
  </r>
  <r>
    <s v="C:\Projekte\DAI\MFA2\P06086_MRSM\Appl_BR_R5\Source\BSW\IoHwAb\IOHWAB\Source\Generated\IOHWAB_AI_Gen.c"/>
    <n v="146"/>
    <n v="15"/>
    <n v="2"/>
    <n v="1251"/>
    <s v="Suffixed integer constant causes implicit conversion of other operand."/>
    <x v="4"/>
    <m/>
  </r>
  <r>
    <s v="C:\Projekte\DAI\MFA2\P06086_MRSM\Appl_BR_R5\Source\BSW\IoHwAb\IOHWAB\Source\Generated\IOHWAB_AI_Gen.c"/>
    <n v="154"/>
    <n v="15"/>
    <n v="2"/>
    <n v="1251"/>
    <s v="Suffixed integer constant causes implicit conversion of other operand."/>
    <x v="4"/>
    <m/>
  </r>
  <r>
    <s v="C:\Projekte\DAI\MFA2\P06086_MRSM\Appl_BR_R5\Source\BSW\IoHwAb\IOHWAB\Source\Generated\IOHWAB_AI_Gen.c"/>
    <n v="162"/>
    <n v="15"/>
    <n v="2"/>
    <n v="1251"/>
    <s v="Suffixed integer constant causes implicit conversion of other operand."/>
    <x v="4"/>
    <m/>
  </r>
  <r>
    <s v="C:\Projekte\DAI\MFA2\P06086_MRSM\Appl_BR_R5\Source\BSW\IoHwAb\IOHWAB\Source\Generated\IOHWAB_AI_Gen.c"/>
    <n v="170"/>
    <n v="15"/>
    <n v="2"/>
    <n v="1251"/>
    <s v="Suffixed integer constant causes implicit conversion of other operand."/>
    <x v="4"/>
    <m/>
  </r>
  <r>
    <s v="C:\Projekte\DAI\MFA2\P06086_MRSM\Appl_BR_R5\Source\BSW\IoHwAb\IOHWAB\Source\Generated\IOHWAB_AI_Gen.c"/>
    <n v="178"/>
    <n v="15"/>
    <n v="2"/>
    <n v="1251"/>
    <s v="Suffixed integer constant causes implicit conversion of other operand."/>
    <x v="4"/>
    <m/>
  </r>
  <r>
    <s v="C:\Projekte\DAI\MFA2\P06086_MRSM\Appl_BR_R5\Source\BSW\IoHwAb\IOHWAB\Source\Generated\IOHWAB_AI_Gen.c"/>
    <n v="186"/>
    <n v="15"/>
    <n v="2"/>
    <n v="1251"/>
    <s v="Suffixed integer constant causes implicit conversion of other operand."/>
    <x v="4"/>
    <m/>
  </r>
  <r>
    <s v="C:\Projekte\DAI\MFA2\P06086_MRSM\Appl_BR_R5\Source\BSW\IoHwAb\IOHWAB\Source\Generated\IOHWAB_AI_Gen.c"/>
    <n v="194"/>
    <n v="15"/>
    <n v="2"/>
    <n v="1251"/>
    <s v="Suffixed integer constant causes implicit conversion of other operand."/>
    <x v="4"/>
    <m/>
  </r>
  <r>
    <s v="C:\Projekte\DAI\MFA2\P06086_MRSM\Appl_BR_R5\Source\BSW\IoHwAb\IOHWAB\Source\Generated\IOHWAB_AI_Gen.c"/>
    <n v="202"/>
    <n v="15"/>
    <n v="2"/>
    <n v="1251"/>
    <s v="Suffixed integer constant causes implicit conversion of other operand."/>
    <x v="4"/>
    <m/>
  </r>
  <r>
    <s v="C:\Projekte\DAI\MFA2\P06086_MRSM\Appl_BR_R5\Source\BSW\IoHwAb\IOHWAB\Source\Generated\IOHWAB_AI_Gen.c"/>
    <n v="227"/>
    <n v="5"/>
    <n v="2"/>
    <n v="1251"/>
    <s v="Suffixed integer constant causes implicit conversion of other operand."/>
    <x v="4"/>
    <m/>
  </r>
  <r>
    <s v="C:\Projekte\DAI\MFA2\P06086_MRSM\Appl_BR_R5\Source\BSW\IoHwAb\IOHWAB\Source\Generated\IOHWAB_AI_Gen.c"/>
    <n v="230"/>
    <n v="15"/>
    <n v="2"/>
    <n v="1251"/>
    <s v="Suffixed integer constant causes implicit conversion of other operand."/>
    <x v="4"/>
    <m/>
  </r>
  <r>
    <s v="C:\Projekte\DAI\MFA2\P06086_MRSM\Appl_BR_R5\Source\BSW\IoHwAb\IOHWAB\Source\Generated\IOHWAB_AI_Gen.c"/>
    <n v="240"/>
    <n v="15"/>
    <n v="2"/>
    <n v="1251"/>
    <s v="Suffixed integer constant causes implicit conversion of other operand."/>
    <x v="4"/>
    <m/>
  </r>
  <r>
    <s v="C:\Projekte\DAI\MFA2\P06086_MRSM\Appl_BR_R5\Source\BSW\IoHwAb\IOHWAB\Source\Generated\IOHWAB_AI_Gen.c"/>
    <n v="250"/>
    <n v="15"/>
    <n v="2"/>
    <n v="1251"/>
    <s v="Suffixed integer constant causes implicit conversion of other operand."/>
    <x v="4"/>
    <m/>
  </r>
  <r>
    <s v="C:\Projekte\DAI\MFA2\P06086_MRSM\Appl_BR_R5\Source\BSW\IoHwAb\IOHWAB\Source\Generated\IOHWAB_AI_Gen.c"/>
    <n v="260"/>
    <n v="15"/>
    <n v="2"/>
    <n v="1251"/>
    <s v="Suffixed integer constant causes implicit conversion of other operand."/>
    <x v="4"/>
    <m/>
  </r>
  <r>
    <s v="C:\Projekte\DAI\MFA2\P06086_MRSM\Appl_BR_R5\Source\BSW\IoHwAb\IOHWAB\Source\Generated\IOHWAB_AI_Gen.c"/>
    <n v="268"/>
    <n v="15"/>
    <n v="2"/>
    <n v="1251"/>
    <s v="Suffixed integer constant causes implicit conversion of other operand."/>
    <x v="4"/>
    <m/>
  </r>
  <r>
    <s v="C:\Projekte\DAI\MFA2\P06086_MRSM\Appl_BR_R5\Source\BSW\IoHwAb\IOHWAB\Source\Generated\IOHWAB_AI_Gen.c"/>
    <n v="278"/>
    <n v="15"/>
    <n v="2"/>
    <n v="1251"/>
    <s v="Suffixed integer constant causes implicit conversion of other operand."/>
    <x v="4"/>
    <m/>
  </r>
  <r>
    <s v="C:\Projekte\DAI\MFA2\P06086_MRSM\Appl_BR_R5\Source\BSW\IoHwAb\IOHWAB\Source\Generated\IOHWAB_AI_Gen.c"/>
    <n v="288"/>
    <n v="15"/>
    <n v="2"/>
    <n v="1251"/>
    <s v="Suffixed integer constant causes implicit conversion of other operand."/>
    <x v="4"/>
    <m/>
  </r>
  <r>
    <s v="C:\Projekte\DAI\MFA2\P06086_MRSM\Appl_BR_R5\Source\BSW\IoHwAb\IOHWAB\Source\Generated\IOHWAB_AI_Gen.c"/>
    <n v="296"/>
    <n v="15"/>
    <n v="2"/>
    <n v="1251"/>
    <s v="Suffixed integer constant causes implicit conversion of other operand."/>
    <x v="4"/>
    <m/>
  </r>
  <r>
    <s v="C:\Projekte\DAI\MFA2\P06086_MRSM\Appl_BR_R5\Source\BSW\IoHwAb\IOHWAB\Source\Generated\IOHWAB_AI_Gen.c"/>
    <n v="306"/>
    <n v="15"/>
    <n v="2"/>
    <n v="1251"/>
    <s v="Suffixed integer constant causes implicit conversion of other operand."/>
    <x v="4"/>
    <m/>
  </r>
  <r>
    <s v="C:\Projekte\DAI\MFA2\P06086_MRSM\Appl_BR_R5\Source\BSW\IoHwAb\IOHWAB\Source\Generated\IOHWAB_AI_Gen.c"/>
    <n v="316"/>
    <n v="15"/>
    <n v="2"/>
    <n v="1251"/>
    <s v="Suffixed integer constant causes implicit conversion of other operand."/>
    <x v="4"/>
    <m/>
  </r>
  <r>
    <s v="C:\Projekte\DAI\MFA2\P06086_MRSM\Appl_BR_R5\Source\BSW\IoHwAb\IOHWAB\Source\Generated\IOHWAB_AI_Gen.c"/>
    <n v="326"/>
    <n v="15"/>
    <n v="2"/>
    <n v="1251"/>
    <s v="Suffixed integer constant causes implicit conversion of other operand."/>
    <x v="4"/>
    <m/>
  </r>
  <r>
    <s v="C:\Projekte\DAI\MFA2\P06086_MRSM\Appl_BR_R5\Source\BSW\IoHwAb\IOHWAB\Source\Generated\IOHWAB_AI_Gen.c"/>
    <n v="336"/>
    <n v="15"/>
    <n v="2"/>
    <n v="1251"/>
    <s v="Suffixed integer constant causes implicit conversion of other operand."/>
    <x v="4"/>
    <m/>
  </r>
  <r>
    <s v="C:\Projekte\DAI\MFA2\P06086_MRSM\Appl_BR_R5\Source\BSW\IoHwAb\IOHWAB\Source\Generated\IOHWAB_AI_Gen.c"/>
    <n v="36"/>
    <n v="1"/>
    <n v="4"/>
    <n v="686"/>
    <s v="Array has fewer initializers than its declared size. Default initialization is applied to the remainder of the array elements."/>
    <x v="20"/>
    <s v="REFERENCE - ISO:C90-6.5.7 Initialization - Semantics"/>
  </r>
  <r>
    <s v="C:\Projekte\DAI\MFA2\P06086_MRSM\Appl_BR_R5\Source\BSW\IoHwAb\IOHWAB\Source\Generated\IOHWAB_AI_Gen.c"/>
    <n v="36"/>
    <n v="1"/>
    <n v="4"/>
    <n v="693"/>
    <s v="Struct initializer is missing the optional {."/>
    <x v="20"/>
    <s v="REFERENCE - ISO:C90-6.5.7 Initialization - Semantics"/>
  </r>
  <r>
    <s v="C:\Projekte\DAI\MFA2\P06086_MRSM\Appl_BR_R5\Source\BSW\IoHwAb\IOHWAB\Source\Generated\IOHWAB_AI_Gen.c"/>
    <n v="61"/>
    <n v="76"/>
    <n v="2"/>
    <n v="1257"/>
    <s v="Suffixed integer constant implicitly converted to smaller integer type on assignment."/>
    <x v="4"/>
    <m/>
  </r>
  <r>
    <s v="C:\Projekte\DAI\MFA2\P06086_MRSM\Appl_BR_R5\Source\BSW\IoHwAb\IOHWAB\Source\Generated\IOHWAB_AI_Gen.c"/>
    <n v="64"/>
    <n v="77"/>
    <n v="2"/>
    <n v="1257"/>
    <s v="Suffixed integer constant implicitly converted to smaller integer type on assignment."/>
    <x v="4"/>
    <m/>
  </r>
  <r>
    <s v="C:\Projekte\DAI\MFA2\P06086_MRSM\Appl_BR_R5\Source\BSW\IoHwAb\IOHWAB\Source\Generated\IOHWAB_AI_Gen.c"/>
    <n v="67"/>
    <n v="76"/>
    <n v="2"/>
    <n v="1257"/>
    <s v="Suffixed integer constant implicitly converted to smaller integer type on assignment."/>
    <x v="4"/>
    <m/>
  </r>
  <r>
    <s v="C:\Projekte\DAI\MFA2\P06086_MRSM\Appl_BR_R5\Source\BSW\IoHwAb\IOHWAB\Source\Generated\IOHWAB_AI_Gen.c"/>
    <n v="70"/>
    <n v="77"/>
    <n v="2"/>
    <n v="1257"/>
    <s v="Suffixed integer constant implicitly converted to smaller integer type on assignment."/>
    <x v="4"/>
    <m/>
  </r>
  <r>
    <s v="C:\Projekte\DAI\MFA2\P06086_MRSM\Appl_BR_R5\Source\BSW\IoHwAb\IOHWAB\Source\Generated\IOHWAB_AI_Gen.c"/>
    <n v="73"/>
    <n v="76"/>
    <n v="2"/>
    <n v="1257"/>
    <s v="Suffixed integer constant implicitly converted to smaller integer type on assignment."/>
    <x v="4"/>
    <m/>
  </r>
  <r>
    <s v="C:\Projekte\DAI\MFA2\P06086_MRSM\Appl_BR_R5\Source\BSW\IoHwAb\IOHWAB\Source\Generated\IOHWAB_AI_Gen.c"/>
    <n v="76"/>
    <n v="77"/>
    <n v="2"/>
    <n v="1257"/>
    <s v="Suffixed integer constant implicitly converted to smaller integer type on assignment."/>
    <x v="4"/>
    <m/>
  </r>
  <r>
    <s v="C:\Projekte\DAI\MFA2\P06086_MRSM\Appl_BR_R5\Source\BSW\IoHwAb\IOHWAB\Source\Generated\IOHWAB_AI_Gen.c"/>
    <n v="79"/>
    <n v="76"/>
    <n v="2"/>
    <n v="1257"/>
    <s v="Suffixed integer constant implicitly converted to smaller integer type on assignment."/>
    <x v="4"/>
    <m/>
  </r>
  <r>
    <s v="C:\Projekte\DAI\MFA2\P06086_MRSM\Appl_BR_R5\Source\BSW\IoHwAb\IOHWAB\Source\Generated\IOHWAB_AI_Gen.c"/>
    <n v="82"/>
    <n v="77"/>
    <n v="2"/>
    <n v="1257"/>
    <s v="Suffixed integer constant implicitly converted to smaller integer type on assignment."/>
    <x v="4"/>
    <m/>
  </r>
  <r>
    <s v="C:\Projekte\DAI\MFA2\P06086_MRSM\Appl_BR_R5\Source\BSW\IoHwAb\IOHWAB\Source\Generated\IOHWAB_AI_Gen.c"/>
    <n v="85"/>
    <n v="77"/>
    <n v="2"/>
    <n v="1257"/>
    <s v="Suffixed integer constant implicitly converted to smaller integer type on assignment."/>
    <x v="4"/>
    <m/>
  </r>
  <r>
    <s v="C:\Projekte\DAI\MFA2\P06086_MRSM\Appl_BR_R5\Source\BSW\IoHwAb\IOHWAB\Source\Generated\IOHWAB_AI_Gen.c"/>
    <n v="88"/>
    <n v="81"/>
    <n v="2"/>
    <n v="1257"/>
    <s v="Suffixed integer constant implicitly converted to smaller integer type on assignment."/>
    <x v="4"/>
    <m/>
  </r>
  <r>
    <s v="C:\Projekte\DAI\MFA2\P06086_MRSM\Appl_BR_R5\Source\BSW\IoHwAb\IOHWAB\Source\Generated\IOHWAB_AI_Gen.c"/>
    <n v="91"/>
    <n v="81"/>
    <n v="2"/>
    <n v="1257"/>
    <s v="Suffixed integer constant implicitly converted to smaller integer type on assignment."/>
    <x v="4"/>
    <m/>
  </r>
  <r>
    <s v="C:\Projekte\DAI\MFA2\P06086_MRSM\Appl_BR_R5\Source\BSW\IoHwAb\IOHWAB\Source\Generated\IOHWAB_AI_Gen.c"/>
    <n v="94"/>
    <n v="80"/>
    <n v="2"/>
    <n v="1257"/>
    <s v="Suffixed integer constant implicitly converted to smaller integer type on assignment."/>
    <x v="4"/>
    <m/>
  </r>
  <r>
    <s v="C:\Projekte\DAI\MFA2\P06086_MRSM\Appl_BR_R5\Source\BSW\IoHwAb\IOHWAB\Source\Generated\IOHWAB_AO_Gen.c"/>
    <n v="101"/>
    <n v="5"/>
    <n v="2"/>
    <n v="1251"/>
    <s v="Suffixed integer constant causes implicit conversion of other operand."/>
    <x v="4"/>
    <m/>
  </r>
  <r>
    <s v="C:\Projekte\DAI\MFA2\P06086_MRSM\Appl_BR_R5\Source\BSW\IoHwAb\IOHWAB\Source\Generated\IOHWAB_AO_Gen.c"/>
    <n v="102"/>
    <n v="5"/>
    <n v="2"/>
    <n v="1251"/>
    <s v="Suffixed integer constant causes implicit conversion of other operand."/>
    <x v="4"/>
    <m/>
  </r>
  <r>
    <s v="C:\Projekte\DAI\MFA2\P06086_MRSM\Appl_BR_R5\Source\BSW\IoHwAb\IOHWAB\Source\Generated\IOHWAB_AO_Gen.c"/>
    <n v="104"/>
    <n v="5"/>
    <n v="2"/>
    <n v="1251"/>
    <s v="Suffixed integer constant causes implicit conversion of other operand."/>
    <x v="4"/>
    <m/>
  </r>
  <r>
    <s v="C:\Projekte\DAI\MFA2\P06086_MRSM\Appl_BR_R5\Source\BSW\IoHwAb\IOHWAB\Source\Generated\IOHWAB_AO_Gen.c"/>
    <n v="104"/>
    <n v="94"/>
    <n v="2"/>
    <n v="3109"/>
    <s v="Null statement follows other code on the same line."/>
    <x v="4"/>
    <s v="REFERENCE - ISO:C90-6.6.3 Expression and Null Statements"/>
  </r>
  <r>
    <s v="C:\Projekte\DAI\MFA2\P06086_MRSM\Appl_BR_R5\Source\BSW\IoHwAb\IOHWAB\Source\Generated\IOHWAB_AO_Gen.c"/>
    <n v="104"/>
    <n v="94"/>
    <n v="4"/>
    <n v="3138"/>
    <s v="Null statement is located close to other code or comments."/>
    <x v="21"/>
    <m/>
  </r>
  <r>
    <s v="C:\Projekte\DAI\MFA2\P06086_MRSM\Appl_BR_R5\Source\BSW\IoHwAb\IOHWAB\Source\Generated\IOHWAB_AO_Gen.c"/>
    <n v="105"/>
    <n v="5"/>
    <n v="2"/>
    <n v="1251"/>
    <s v="Suffixed integer constant causes implicit conversion of other operand."/>
    <x v="4"/>
    <m/>
  </r>
  <r>
    <s v="C:\Projekte\DAI\MFA2\P06086_MRSM\Appl_BR_R5\Source\BSW\IoHwAb\IOHWAB\Source\Generated\IOHWAB_AO_Gen.c"/>
    <n v="105"/>
    <n v="94"/>
    <n v="2"/>
    <n v="3109"/>
    <s v="Null statement follows other code on the same line."/>
    <x v="4"/>
    <s v="REFERENCE - ISO:C90-6.6.3 Expression and Null Statements"/>
  </r>
  <r>
    <s v="C:\Projekte\DAI\MFA2\P06086_MRSM\Appl_BR_R5\Source\BSW\IoHwAb\IOHWAB\Source\Generated\IOHWAB_AO_Gen.c"/>
    <n v="105"/>
    <n v="94"/>
    <n v="4"/>
    <n v="3138"/>
    <s v="Null statement is located close to other code or comments."/>
    <x v="21"/>
    <m/>
  </r>
  <r>
    <s v="C:\Projekte\DAI\MFA2\P06086_MRSM\Appl_BR_R5\Source\BSW\IoHwAb\IOHWAB\Source\Generated\IOHWAB_AO_Gen.c"/>
    <n v="106"/>
    <n v="5"/>
    <n v="2"/>
    <n v="1251"/>
    <s v="Suffixed integer constant causes implicit conversion of other operand."/>
    <x v="4"/>
    <m/>
  </r>
  <r>
    <s v="C:\Projekte\DAI\MFA2\P06086_MRSM\Appl_BR_R5\Source\BSW\IoHwAb\IOHWAB\Source\Generated\IOHWAB_AO_Gen.c"/>
    <n v="106"/>
    <n v="95"/>
    <n v="2"/>
    <n v="3109"/>
    <s v="Null statement follows other code on the same line."/>
    <x v="4"/>
    <s v="REFERENCE - ISO:C90-6.6.3 Expression and Null Statements"/>
  </r>
  <r>
    <s v="C:\Projekte\DAI\MFA2\P06086_MRSM\Appl_BR_R5\Source\BSW\IoHwAb\IOHWAB\Source\Generated\IOHWAB_AO_Gen.c"/>
    <n v="106"/>
    <n v="95"/>
    <n v="4"/>
    <n v="3138"/>
    <s v="Null statement is located close to other code or comments."/>
    <x v="21"/>
    <m/>
  </r>
  <r>
    <s v="C:\Projekte\DAI\MFA2\P06086_MRSM\Appl_BR_R5\Source\BSW\IoHwAb\IOHWAB\Source\Generated\IOHWAB_AO_Gen.c"/>
    <n v="107"/>
    <n v="5"/>
    <n v="2"/>
    <n v="1251"/>
    <s v="Suffixed integer constant causes implicit conversion of other operand."/>
    <x v="4"/>
    <m/>
  </r>
  <r>
    <s v="C:\Projekte\DAI\MFA2\P06086_MRSM\Appl_BR_R5\Source\BSW\IoHwAb\IOHWAB\Source\Generated\IOHWAB_AO_Gen.c"/>
    <n v="107"/>
    <n v="95"/>
    <n v="2"/>
    <n v="3109"/>
    <s v="Null statement follows other code on the same line."/>
    <x v="4"/>
    <s v="REFERENCE - ISO:C90-6.6.3 Expression and Null Statements"/>
  </r>
  <r>
    <s v="C:\Projekte\DAI\MFA2\P06086_MRSM\Appl_BR_R5\Source\BSW\IoHwAb\IOHWAB\Source\Generated\IOHWAB_AO_Gen.c"/>
    <n v="107"/>
    <n v="95"/>
    <n v="4"/>
    <n v="3138"/>
    <s v="Null statement is located close to other code or comments."/>
    <x v="21"/>
    <m/>
  </r>
  <r>
    <s v="C:\Projekte\DAI\MFA2\P06086_MRSM\Appl_BR_R5\Source\BSW\IoHwAb\IOHWAB\Source\Generated\IOHWAB_DI_Gen.c"/>
    <n v="42"/>
    <n v="1"/>
    <n v="99"/>
    <n v="6170"/>
    <s v="HIS measure: Number of statements in function (variant 3)  (1-50) (IOHWAB_DI_Init() : STST3 = 0)"/>
    <x v="1"/>
    <m/>
  </r>
  <r>
    <s v="C:\Projekte\DAI\MFA2\P06086_MRSM\Appl_BR_R5\Source\BSW\IoHwAb\IOHWAB\Source\Generated\Rte_IOHWAB_AI.c"/>
    <n v="104"/>
    <n v="9"/>
    <n v="2"/>
    <n v="1251"/>
    <s v="Suffixed integer constant causes implicit conversion of other operand."/>
    <x v="4"/>
    <m/>
  </r>
  <r>
    <s v="C:\Projekte\DAI\MFA2\P06086_MRSM\Appl_BR_R5\Source\BSW\IoHwAb\IOHWAB\Source\Generated\Rte_IOHWAB_AI.c"/>
    <n v="134"/>
    <n v="9"/>
    <n v="2"/>
    <n v="1251"/>
    <s v="Suffixed integer constant causes implicit conversion of other operand."/>
    <x v="4"/>
    <m/>
  </r>
  <r>
    <s v="C:\Projekte\DAI\MFA2\P06086_MRSM\Appl_BR_R5\Source\BSW\IoHwAb\IOHWAB\Source\Generated\Rte_IOHWAB_AI.c"/>
    <n v="164"/>
    <n v="9"/>
    <n v="2"/>
    <n v="1251"/>
    <s v="Suffixed integer constant causes implicit conversion of other operand."/>
    <x v="4"/>
    <m/>
  </r>
  <r>
    <s v="C:\Projekte\DAI\MFA2\P06086_MRSM\Appl_BR_R5\Source\BSW\IoHwAb\IOHWAB\Source\Generated\Rte_IOHWAB_AI.c"/>
    <n v="194"/>
    <n v="9"/>
    <n v="2"/>
    <n v="1251"/>
    <s v="Suffixed integer constant causes implicit conversion of other operand."/>
    <x v="4"/>
    <m/>
  </r>
  <r>
    <s v="C:\Projekte\DAI\MFA2\P06086_MRSM\Appl_BR_R5\Source\BSW\IoHwAb\IOHWAB\Source\Generated\Rte_IOHWAB_AI.c"/>
    <n v="224"/>
    <n v="9"/>
    <n v="2"/>
    <n v="1251"/>
    <s v="Suffixed integer constant causes implicit conversion of other operand."/>
    <x v="4"/>
    <m/>
  </r>
  <r>
    <s v="C:\Projekte\DAI\MFA2\P06086_MRSM\Appl_BR_R5\Source\BSW\IoHwAb\IOHWAB\Source\Generated\Rte_IOHWAB_AI.c"/>
    <n v="254"/>
    <n v="9"/>
    <n v="2"/>
    <n v="1251"/>
    <s v="Suffixed integer constant causes implicit conversion of other operand."/>
    <x v="4"/>
    <m/>
  </r>
  <r>
    <s v="C:\Projekte\DAI\MFA2\P06086_MRSM\Appl_BR_R5\Source\BSW\IoHwAb\IOHWAB\Source\Generated\Rte_IOHWAB_AI.c"/>
    <n v="284"/>
    <n v="9"/>
    <n v="2"/>
    <n v="1251"/>
    <s v="Suffixed integer constant causes implicit conversion of other operand."/>
    <x v="4"/>
    <m/>
  </r>
  <r>
    <s v="C:\Projekte\DAI\MFA2\P06086_MRSM\Appl_BR_R5\Source\BSW\IoHwAb\IOHWAB\Source\Generated\Rte_IOHWAB_AI.c"/>
    <n v="314"/>
    <n v="9"/>
    <n v="2"/>
    <n v="1251"/>
    <s v="Suffixed integer constant causes implicit conversion of other operand."/>
    <x v="4"/>
    <m/>
  </r>
  <r>
    <s v="C:\Projekte\DAI\MFA2\P06086_MRSM\Appl_BR_R5\Source\BSW\IoHwAb\IOHWAB\Source\Generated\Rte_IOHWAB_AI.c"/>
    <n v="344"/>
    <n v="9"/>
    <n v="2"/>
    <n v="1251"/>
    <s v="Suffixed integer constant causes implicit conversion of other operand."/>
    <x v="4"/>
    <m/>
  </r>
  <r>
    <s v="C:\Projekte\DAI\MFA2\P06086_MRSM\Appl_BR_R5\Source\BSW\IoHwAb\IOHWAB\Source\Generated\Rte_IOHWAB_AI.c"/>
    <n v="374"/>
    <n v="9"/>
    <n v="2"/>
    <n v="1251"/>
    <s v="Suffixed integer constant causes implicit conversion of other operand."/>
    <x v="4"/>
    <m/>
  </r>
  <r>
    <s v="C:\Projekte\DAI\MFA2\P06086_MRSM\Appl_BR_R5\Source\BSW\IoHwAb\IOHWAB\Source\Generated\Rte_IOHWAB_AI.c"/>
    <n v="404"/>
    <n v="9"/>
    <n v="2"/>
    <n v="1251"/>
    <s v="Suffixed integer constant causes implicit conversion of other operand."/>
    <x v="4"/>
    <m/>
  </r>
  <r>
    <s v="C:\Projekte\DAI\MFA2\P06086_MRSM\Appl_BR_R5\Source\BSW\IoHwAb\IOHWAB\Source\Generated\Rte_IOHWAB_AI.c"/>
    <n v="434"/>
    <n v="9"/>
    <n v="2"/>
    <n v="1251"/>
    <s v="Suffixed integer constant causes implicit conversion of other operand."/>
    <x v="4"/>
    <m/>
  </r>
  <r>
    <s v="C:\Projekte\DAI\MFA2\P06086_MRSM\Appl_BR_R5\Source\BSW\IoHwAb\IOHWAB\Source\Generated\Rte_IOHWAB_AI.c"/>
    <n v="44"/>
    <n v="9"/>
    <n v="2"/>
    <n v="1251"/>
    <s v="Suffixed integer constant causes implicit conversion of other operand."/>
    <x v="4"/>
    <m/>
  </r>
  <r>
    <s v="C:\Projekte\DAI\MFA2\P06086_MRSM\Appl_BR_R5\Source\BSW\IoHwAb\IOHWAB\Source\Generated\Rte_IOHWAB_AI.c"/>
    <n v="464"/>
    <n v="9"/>
    <n v="2"/>
    <n v="1251"/>
    <s v="Suffixed integer constant causes implicit conversion of other operand."/>
    <x v="4"/>
    <m/>
  </r>
  <r>
    <s v="C:\Projekte\DAI\MFA2\P06086_MRSM\Appl_BR_R5\Source\BSW\IoHwAb\IOHWAB\Source\Generated\Rte_IOHWAB_AI.c"/>
    <n v="494"/>
    <n v="9"/>
    <n v="2"/>
    <n v="1251"/>
    <s v="Suffixed integer constant causes implicit conversion of other operand."/>
    <x v="4"/>
    <m/>
  </r>
  <r>
    <s v="C:\Projekte\DAI\MFA2\P06086_MRSM\Appl_BR_R5\Source\BSW\IoHwAb\IOHWAB\Source\Generated\Rte_IOHWAB_AI.c"/>
    <n v="524"/>
    <n v="9"/>
    <n v="2"/>
    <n v="1251"/>
    <s v="Suffixed integer constant causes implicit conversion of other operand."/>
    <x v="4"/>
    <m/>
  </r>
  <r>
    <s v="C:\Projekte\DAI\MFA2\P06086_MRSM\Appl_BR_R5\Source\BSW\IoHwAb\IOHWAB\Source\Generated\Rte_IOHWAB_AI.c"/>
    <n v="554"/>
    <n v="9"/>
    <n v="2"/>
    <n v="1251"/>
    <s v="Suffixed integer constant causes implicit conversion of other operand."/>
    <x v="4"/>
    <m/>
  </r>
  <r>
    <s v="C:\Projekte\DAI\MFA2\P06086_MRSM\Appl_BR_R5\Source\BSW\IoHwAb\IOHWAB\Source\Generated\Rte_IOHWAB_AI.c"/>
    <n v="584"/>
    <n v="9"/>
    <n v="2"/>
    <n v="1251"/>
    <s v="Suffixed integer constant causes implicit conversion of other operand."/>
    <x v="4"/>
    <m/>
  </r>
  <r>
    <s v="C:\Projekte\DAI\MFA2\P06086_MRSM\Appl_BR_R5\Source\BSW\IoHwAb\IOHWAB\Source\Generated\Rte_IOHWAB_AI.c"/>
    <n v="614"/>
    <n v="9"/>
    <n v="2"/>
    <n v="1251"/>
    <s v="Suffixed integer constant causes implicit conversion of other operand."/>
    <x v="4"/>
    <m/>
  </r>
  <r>
    <s v="C:\Projekte\DAI\MFA2\P06086_MRSM\Appl_BR_R5\Source\BSW\IoHwAb\IOHWAB\Source\Generated\Rte_IOHWAB_AI.c"/>
    <n v="644"/>
    <n v="9"/>
    <n v="2"/>
    <n v="1251"/>
    <s v="Suffixed integer constant causes implicit conversion of other operand."/>
    <x v="4"/>
    <m/>
  </r>
  <r>
    <s v="C:\Projekte\DAI\MFA2\P06086_MRSM\Appl_BR_R5\Source\BSW\IoHwAb\IOHWAB\Source\Generated\Rte_IOHWAB_AI.c"/>
    <n v="674"/>
    <n v="9"/>
    <n v="2"/>
    <n v="1251"/>
    <s v="Suffixed integer constant causes implicit conversion of other operand."/>
    <x v="4"/>
    <m/>
  </r>
  <r>
    <s v="C:\Projekte\DAI\MFA2\P06086_MRSM\Appl_BR_R5\Source\BSW\IoHwAb\IOHWAB\Source\Generated\Rte_IOHWAB_AI.c"/>
    <n v="704"/>
    <n v="9"/>
    <n v="2"/>
    <n v="1251"/>
    <s v="Suffixed integer constant causes implicit conversion of other operand."/>
    <x v="4"/>
    <m/>
  </r>
  <r>
    <s v="C:\Projekte\DAI\MFA2\P06086_MRSM\Appl_BR_R5\Source\BSW\IoHwAb\IOHWAB\Source\Generated\Rte_IOHWAB_AI.c"/>
    <n v="734"/>
    <n v="9"/>
    <n v="2"/>
    <n v="1251"/>
    <s v="Suffixed integer constant causes implicit conversion of other operand."/>
    <x v="4"/>
    <m/>
  </r>
  <r>
    <s v="C:\Projekte\DAI\MFA2\P06086_MRSM\Appl_BR_R5\Source\BSW\IoHwAb\IOHWAB\Source\Generated\Rte_IOHWAB_AI.c"/>
    <n v="74"/>
    <n v="9"/>
    <n v="2"/>
    <n v="1251"/>
    <s v="Suffixed integer constant causes implicit conversion of other operand."/>
    <x v="4"/>
    <m/>
  </r>
  <r>
    <s v="C:\Projekte\DAI\MFA2\P06086_MRSM\Appl_BR_R5\Source\BSW\IoHwAb\IOHWAB\Source\Generated\Rte_IOHWAB_AO.c"/>
    <n v="103"/>
    <n v="9"/>
    <n v="2"/>
    <n v="1251"/>
    <s v="Suffixed integer constant causes implicit conversion of other operand."/>
    <x v="4"/>
    <m/>
  </r>
  <r>
    <s v="C:\Projekte\DAI\MFA2\P06086_MRSM\Appl_BR_R5\Source\BSW\IoHwAb\IOHWAB\Source\Generated\Rte_IOHWAB_AO.c"/>
    <n v="124"/>
    <n v="9"/>
    <n v="2"/>
    <n v="1251"/>
    <s v="Suffixed integer constant causes implicit conversion of other operand."/>
    <x v="4"/>
    <m/>
  </r>
  <r>
    <s v="C:\Projekte\DAI\MFA2\P06086_MRSM\Appl_BR_R5\Source\BSW\IoHwAb\IOHWAB\Source\Generated\Rte_IOHWAB_AO.c"/>
    <n v="145"/>
    <n v="9"/>
    <n v="2"/>
    <n v="1251"/>
    <s v="Suffixed integer constant causes implicit conversion of other operand."/>
    <x v="4"/>
    <m/>
  </r>
  <r>
    <s v="C:\Projekte\DAI\MFA2\P06086_MRSM\Appl_BR_R5\Source\BSW\IoHwAb\IOHWAB\Source\Generated\Rte_IOHWAB_AO.c"/>
    <n v="171"/>
    <n v="9"/>
    <n v="2"/>
    <n v="1251"/>
    <s v="Suffixed integer constant causes implicit conversion of other operand."/>
    <x v="4"/>
    <m/>
  </r>
  <r>
    <s v="C:\Projekte\DAI\MFA2\P06086_MRSM\Appl_BR_R5\Source\BSW\IoHwAb\IOHWAB\Source\Generated\Rte_IOHWAB_AO.c"/>
    <n v="171"/>
    <n v="98"/>
    <n v="2"/>
    <n v="3109"/>
    <s v="Null statement follows other code on the same line."/>
    <x v="4"/>
    <s v="REFERENCE - ISO:C90-6.6.3 Expression and Null Statements"/>
  </r>
  <r>
    <s v="C:\Projekte\DAI\MFA2\P06086_MRSM\Appl_BR_R5\Source\BSW\IoHwAb\IOHWAB\Source\Generated\Rte_IOHWAB_AO.c"/>
    <n v="171"/>
    <n v="98"/>
    <n v="4"/>
    <n v="3138"/>
    <s v="Null statement is located close to other code or comments."/>
    <x v="21"/>
    <m/>
  </r>
  <r>
    <s v="C:\Projekte\DAI\MFA2\P06086_MRSM\Appl_BR_R5\Source\BSW\IoHwAb\IOHWAB\Source\Generated\Rte_IOHWAB_AO.c"/>
    <n v="172"/>
    <n v="9"/>
    <n v="2"/>
    <n v="1251"/>
    <s v="Suffixed integer constant causes implicit conversion of other operand."/>
    <x v="4"/>
    <m/>
  </r>
  <r>
    <s v="C:\Projekte\DAI\MFA2\P06086_MRSM\Appl_BR_R5\Source\BSW\IoHwAb\IOHWAB\Source\Generated\Rte_IOHWAB_AO.c"/>
    <n v="172"/>
    <n v="98"/>
    <n v="2"/>
    <n v="3109"/>
    <s v="Null statement follows other code on the same line."/>
    <x v="4"/>
    <s v="REFERENCE - ISO:C90-6.6.3 Expression and Null Statements"/>
  </r>
  <r>
    <s v="C:\Projekte\DAI\MFA2\P06086_MRSM\Appl_BR_R5\Source\BSW\IoHwAb\IOHWAB\Source\Generated\Rte_IOHWAB_AO.c"/>
    <n v="172"/>
    <n v="98"/>
    <n v="4"/>
    <n v="3138"/>
    <s v="Null statement is located close to other code or comments."/>
    <x v="21"/>
    <m/>
  </r>
  <r>
    <s v="C:\Projekte\DAI\MFA2\P06086_MRSM\Appl_BR_R5\Source\BSW\IoHwAb\IOHWAB\Source\Generated\Rte_IOHWAB_AO.c"/>
    <n v="173"/>
    <n v="9"/>
    <n v="2"/>
    <n v="1251"/>
    <s v="Suffixed integer constant causes implicit conversion of other operand."/>
    <x v="4"/>
    <m/>
  </r>
  <r>
    <s v="C:\Projekte\DAI\MFA2\P06086_MRSM\Appl_BR_R5\Source\BSW\IoHwAb\IOHWAB\Source\Generated\Rte_IOHWAB_AO.c"/>
    <n v="174"/>
    <n v="9"/>
    <n v="2"/>
    <n v="1251"/>
    <s v="Suffixed integer constant causes implicit conversion of other operand."/>
    <x v="4"/>
    <m/>
  </r>
  <r>
    <s v="C:\Projekte\DAI\MFA2\P06086_MRSM\Appl_BR_R5\Source\BSW\IoHwAb\IOHWAB\Source\Generated\Rte_IOHWAB_AO.c"/>
    <n v="212"/>
    <n v="9"/>
    <n v="2"/>
    <n v="1251"/>
    <s v="Suffixed integer constant causes implicit conversion of other operand."/>
    <x v="4"/>
    <m/>
  </r>
  <r>
    <s v="C:\Projekte\DAI\MFA2\P06086_MRSM\Appl_BR_R5\Source\BSW\IoHwAb\IOHWAB\Source\Generated\Rte_IOHWAB_AO.c"/>
    <n v="212"/>
    <n v="99"/>
    <n v="2"/>
    <n v="3109"/>
    <s v="Null statement follows other code on the same line."/>
    <x v="4"/>
    <s v="REFERENCE - ISO:C90-6.6.3 Expression and Null Statements"/>
  </r>
  <r>
    <s v="C:\Projekte\DAI\MFA2\P06086_MRSM\Appl_BR_R5\Source\BSW\IoHwAb\IOHWAB\Source\Generated\Rte_IOHWAB_AO.c"/>
    <n v="212"/>
    <n v="99"/>
    <n v="4"/>
    <n v="3138"/>
    <s v="Null statement is located close to other code or comments."/>
    <x v="21"/>
    <m/>
  </r>
  <r>
    <s v="C:\Projekte\DAI\MFA2\P06086_MRSM\Appl_BR_R5\Source\BSW\IoHwAb\IOHWAB\Source\Generated\Rte_IOHWAB_AO.c"/>
    <n v="213"/>
    <n v="9"/>
    <n v="2"/>
    <n v="1251"/>
    <s v="Suffixed integer constant causes implicit conversion of other operand."/>
    <x v="4"/>
    <m/>
  </r>
  <r>
    <s v="C:\Projekte\DAI\MFA2\P06086_MRSM\Appl_BR_R5\Source\BSW\IoHwAb\IOHWAB\Source\Generated\Rte_IOHWAB_AO.c"/>
    <n v="213"/>
    <n v="99"/>
    <n v="2"/>
    <n v="3109"/>
    <s v="Null statement follows other code on the same line."/>
    <x v="4"/>
    <s v="REFERENCE - ISO:C90-6.6.3 Expression and Null Statements"/>
  </r>
  <r>
    <s v="C:\Projekte\DAI\MFA2\P06086_MRSM\Appl_BR_R5\Source\BSW\IoHwAb\IOHWAB\Source\Generated\Rte_IOHWAB_AO.c"/>
    <n v="213"/>
    <n v="99"/>
    <n v="4"/>
    <n v="3138"/>
    <s v="Null statement is located close to other code or comments."/>
    <x v="21"/>
    <m/>
  </r>
  <r>
    <s v="C:\Projekte\DAI\MFA2\P06086_MRSM\Appl_BR_R5\Source\BSW\IoHwAb\IOHWAB\Source\Generated\Rte_IOHWAB_AO.c"/>
    <n v="214"/>
    <n v="9"/>
    <n v="2"/>
    <n v="1251"/>
    <s v="Suffixed integer constant causes implicit conversion of other operand."/>
    <x v="4"/>
    <m/>
  </r>
  <r>
    <s v="C:\Projekte\DAI\MFA2\P06086_MRSM\Appl_BR_R5\Source\BSW\IoHwAb\IOHWAB\Source\Generated\Rte_IOHWAB_AO.c"/>
    <n v="215"/>
    <n v="9"/>
    <n v="2"/>
    <n v="1251"/>
    <s v="Suffixed integer constant causes implicit conversion of other operand."/>
    <x v="4"/>
    <m/>
  </r>
  <r>
    <s v="C:\Projekte\DAI\MFA2\P06086_MRSM\Appl_BR_R5\Source\BSW\IoHwAb\IOHWAB\Source\Generated\Rte_IOHWAB_AO.c"/>
    <n v="44"/>
    <n v="5"/>
    <n v="2"/>
    <n v="1251"/>
    <s v="Suffixed integer constant causes implicit conversion of other operand."/>
    <x v="4"/>
    <m/>
  </r>
  <r>
    <s v="C:\Projekte\DAI\MFA2\P06086_MRSM\Appl_BR_R5\Source\BSW\IoHwAb\IOHWAB\Source\Generated\Rte_IOHWAB_AO.c"/>
    <n v="44"/>
    <n v="94"/>
    <n v="2"/>
    <n v="3109"/>
    <s v="Null statement follows other code on the same line."/>
    <x v="4"/>
    <s v="REFERENCE - ISO:C90-6.6.3 Expression and Null Statements"/>
  </r>
  <r>
    <s v="C:\Projekte\DAI\MFA2\P06086_MRSM\Appl_BR_R5\Source\BSW\IoHwAb\IOHWAB\Source\Generated\Rte_IOHWAB_AO.c"/>
    <n v="44"/>
    <n v="94"/>
    <n v="4"/>
    <n v="3138"/>
    <s v="Null statement is located close to other code or comments."/>
    <x v="21"/>
    <m/>
  </r>
  <r>
    <s v="C:\Projekte\DAI\MFA2\P06086_MRSM\Appl_BR_R5\Source\BSW\IoHwAb\IOHWAB\Source\Generated\Rte_IOHWAB_AO.c"/>
    <n v="50"/>
    <n v="95"/>
    <n v="2"/>
    <n v="3109"/>
    <s v="Null statement follows other code on the same line."/>
    <x v="4"/>
    <s v="REFERENCE - ISO:C90-6.6.3 Expression and Null Statements"/>
  </r>
  <r>
    <s v="C:\Projekte\DAI\MFA2\P06086_MRSM\Appl_BR_R5\Source\BSW\IoHwAb\IOHWAB\Source\Generated\Rte_IOHWAB_AO.c"/>
    <n v="50"/>
    <n v="95"/>
    <n v="4"/>
    <n v="3138"/>
    <s v="Null statement is located close to other code or comments."/>
    <x v="21"/>
    <m/>
  </r>
  <r>
    <s v="C:\Projekte\DAI\MFA2\P06086_MRSM\Appl_BR_R5\Source\BSW\IoHwAb\IOHWAB\Source\Generated\Rte_IOHWAB_AO.c"/>
    <n v="63"/>
    <n v="5"/>
    <n v="2"/>
    <n v="1251"/>
    <s v="Suffixed integer constant causes implicit conversion of other operand."/>
    <x v="4"/>
    <m/>
  </r>
  <r>
    <s v="C:\Projekte\DAI\MFA2\P06086_MRSM\Appl_BR_R5\Source\BSW\IoHwAb\IOHWAB\Source\Generated\Rte_IOHWAB_AO.c"/>
    <n v="63"/>
    <n v="95"/>
    <n v="2"/>
    <n v="3109"/>
    <s v="Null statement follows other code on the same line."/>
    <x v="4"/>
    <s v="REFERENCE - ISO:C90-6.6.3 Expression and Null Statements"/>
  </r>
  <r>
    <s v="C:\Projekte\DAI\MFA2\P06086_MRSM\Appl_BR_R5\Source\BSW\IoHwAb\IOHWAB\Source\Generated\Rte_IOHWAB_AO.c"/>
    <n v="63"/>
    <n v="95"/>
    <n v="4"/>
    <n v="3138"/>
    <s v="Null statement is located close to other code or comments."/>
    <x v="21"/>
    <m/>
  </r>
  <r>
    <s v="C:\Projekte\DAI\MFA2\P06086_MRSM\Appl_BR_R5\Source\BSW\IoHwAb\IOHWAB\Source\Generated\Rte_IOHWAB_AO.c"/>
    <n v="69"/>
    <n v="96"/>
    <n v="2"/>
    <n v="3109"/>
    <s v="Null statement follows other code on the same line."/>
    <x v="4"/>
    <s v="REFERENCE - ISO:C90-6.6.3 Expression and Null Statements"/>
  </r>
  <r>
    <s v="C:\Projekte\DAI\MFA2\P06086_MRSM\Appl_BR_R5\Source\BSW\IoHwAb\IOHWAB\Source\Generated\Rte_IOHWAB_AO.c"/>
    <n v="69"/>
    <n v="96"/>
    <n v="4"/>
    <n v="3138"/>
    <s v="Null statement is located close to other code or comments."/>
    <x v="21"/>
    <m/>
  </r>
  <r>
    <s v="C:\Projekte\DAI\MFA2\P06086_MRSM\Appl_BR_R5\Source\BSW\IoHwAb\IOHWAB\Source\Generated\Rte_IOHWAB_AO.c"/>
    <n v="82"/>
    <n v="9"/>
    <n v="2"/>
    <n v="1251"/>
    <s v="Suffixed integer constant causes implicit conversion of other operand."/>
    <x v="4"/>
    <m/>
  </r>
  <r>
    <s v="C:\Projekte\DAI\MFA2\P06086_MRSM\Appl_BR_R5\Source\BSW\IoHwAb\IOHWAB\Source\Integration\IOHWAB_Scheduler.c"/>
    <n v="168"/>
    <n v="1"/>
    <n v="99"/>
    <n v="6190"/>
    <s v="HIS measure: Distinct function calls (0-7) (IOHWAB_Scheduler_Init() : STCAL = 8)"/>
    <x v="8"/>
    <m/>
  </r>
  <r>
    <s v="C:\Projekte\DAI\MFA2\P06086_MRSM\Appl_BR_R5\Source\BSW\IoHwAb\IOHWAB\Source\Integration\IOHWAB_Scheduler.c"/>
    <n v="88"/>
    <n v="18"/>
    <n v="4"/>
    <n v="2462"/>
    <s v="The variable initialized in the first expression of this 'for' statement is not the variable identified as the 'loop control variable' (AdcResult)."/>
    <x v="22"/>
    <m/>
  </r>
  <r>
    <s v="C:\Projekte\DAI\MFA2\P06086_MRSM\Appl_BR_R5\Source\BSW\IoHwAb\IOHWAB\Source\Integration\IOHWAB_Scheduler.c"/>
    <n v="88"/>
    <n v="18"/>
    <n v="4"/>
    <n v="2463"/>
    <s v="The variable incremented in the third expression of this 'for' statement is not the variable identified as the 'loop control variable' (AdcResult)."/>
    <x v="22"/>
    <m/>
  </r>
  <r>
    <s v="C:\Projekte\DAI\MFA2\P06086_MRSM\Appl_BR_R5\Source\BSW\IoHwAb\IOHWAB\Source\Integration\IOHWAB_Scheduler.c"/>
    <n v="91"/>
    <n v="30"/>
    <n v="2"/>
    <n v="1251"/>
    <s v="Suffixed integer constant causes implicit conversion of other operand."/>
    <x v="4"/>
    <m/>
  </r>
  <r>
    <s v="C:\Projekte\DAI\MFA2\P06086_MRSM\Appl_BR_R5\Source\BSW\IoHwAb\IOHWAB\Source\Integration\IOHWAB_Scheduler.c"/>
    <n v="93"/>
    <n v="21"/>
    <n v="4"/>
    <n v="2469"/>
    <s v="Loop control variable in this 'for' statement, AdcResult, is modified in the body of the loop."/>
    <x v="23"/>
    <m/>
  </r>
  <r>
    <s v="C:\Projekte\DAI\MFA2\P06086_MRSM\Appl_BR_R5\Source\BSW\IoHwAb\IOHWAB\Source\Integration\IOHWAB_Scheduler.c"/>
    <n v="98"/>
    <n v="21"/>
    <n v="4"/>
    <n v="2469"/>
    <s v="Loop control variable in this 'for' statement, AdcResult, is modified in the body of the loop."/>
    <x v="23"/>
    <m/>
  </r>
  <r>
    <s v="C:\Projekte\DAI\MFA2\P06086_MRSM\Appl_BR_R5\Source\BSW\IoHwAb\MagSensDrvSW_MLX90363\Src\MagSensDrv_MLX90363_SDD\MagSensDrv_Com.c"/>
    <n v="144"/>
    <n v="100"/>
    <n v="2"/>
    <n v="1257"/>
    <s v="Suffixed integer constant implicitly converted to smaller integer type on assignment."/>
    <x v="4"/>
    <m/>
  </r>
  <r>
    <s v="C:\Projekte\DAI\MFA2\P06086_MRSM\Appl_BR_R5\Source\BSW\IoHwAb\MagSensDrvSW_MLX90363\Src\MagSensDrv_MLX90363_SDD\MagSensDrv_Diagnostic.c"/>
    <n v="1026"/>
    <n v="43"/>
    <n v="2"/>
    <n v="1257"/>
    <s v="Suffixed integer constant implicitly converted to smaller integer type on assignment."/>
    <x v="4"/>
    <m/>
  </r>
  <r>
    <s v="C:\Projekte\DAI\MFA2\P06086_MRSM\Appl_BR_R5\Source\BSW\IoHwAb\MagSensDrvSW_MLX90363\Src\MagSensDrv_MLX90363_SDD\MagSensDrv_Diagnostic.c"/>
    <n v="1028"/>
    <n v="26"/>
    <n v="2"/>
    <n v="1251"/>
    <s v="Suffixed integer constant causes implicit conversion of other operand."/>
    <x v="4"/>
    <m/>
  </r>
  <r>
    <s v="C:\Projekte\DAI\MFA2\P06086_MRSM\Appl_BR_R5\Source\BSW\IoHwAb\MagSensDrvSW_MLX90363\Src\MagSensDrv_MLX90363_SDD\MagSensDrv_Diagnostic.c"/>
    <n v="1030"/>
    <n v="26"/>
    <n v="2"/>
    <n v="1257"/>
    <s v="Suffixed integer constant implicitly converted to smaller integer type on assignment."/>
    <x v="4"/>
    <m/>
  </r>
  <r>
    <s v="C:\Projekte\DAI\MFA2\P06086_MRSM\Appl_BR_R5\Source\BSW\IoHwAb\MagSensDrvSW_MLX90363\Src\MagSensDrv_MLX90363_SDD\MagSensDrv_Diagnostic.c"/>
    <n v="1095"/>
    <n v="26"/>
    <n v="2"/>
    <n v="1257"/>
    <s v="Suffixed integer constant implicitly converted to smaller integer type on assignment."/>
    <x v="4"/>
    <m/>
  </r>
  <r>
    <s v="C:\Projekte\DAI\MFA2\P06086_MRSM\Appl_BR_R5\Source\BSW\IoHwAb\MagSensDrvSW_MLX90363\Src\MagSensDrv_MLX90363_SDD\MagSensDrv_Diagnostic.c"/>
    <n v="1112"/>
    <n v="30"/>
    <n v="2"/>
    <n v="1257"/>
    <s v="Suffixed integer constant implicitly converted to smaller integer type on assignment."/>
    <x v="4"/>
    <m/>
  </r>
  <r>
    <s v="C:\Projekte\DAI\MFA2\P06086_MRSM\Appl_BR_R5\Source\BSW\IoHwAb\MagSensDrvSW_MLX90363\Src\MagSensDrv_MLX90363_SDD\MagSensDrv_Diagnostic.c"/>
    <n v="1809"/>
    <n v="35"/>
    <n v="2"/>
    <n v="1251"/>
    <s v="Suffixed integer constant causes implicit conversion of other operand."/>
    <x v="4"/>
    <m/>
  </r>
  <r>
    <s v="C:\Projekte\DAI\MFA2\P06086_MRSM\Appl_BR_R5\Source\BSW\IoHwAb\MagSensDrvSW_MLX90363\Src\MagSensDrv_MLX90363_SDD\MagSensDrv_Diagnostic.c"/>
    <n v="2146"/>
    <n v="28"/>
    <n v="2"/>
    <n v="1251"/>
    <s v="Suffixed integer constant causes implicit conversion of other operand."/>
    <x v="4"/>
    <m/>
  </r>
  <r>
    <s v="C:\Projekte\DAI\MFA2\P06086_MRSM\Appl_BR_R5\Source\BSW\IoHwAb\MagSensDrvSW_MLX90363\Src\MagSensDrv_MLX90363_SDD\MagSensDrv_Diagnostic.c"/>
    <n v="2199"/>
    <n v="40"/>
    <n v="2"/>
    <n v="1251"/>
    <s v="Suffixed integer constant causes implicit conversion of other operand."/>
    <x v="4"/>
    <m/>
  </r>
  <r>
    <s v="C:\Projekte\DAI\MFA2\P06086_MRSM\Appl_BR_R5\Source\BSW\IoHwAb\MagSensDrvSW_MLX90363\Src\MagSensDrv_MLX90363_SDD\MagSensDrv_Diagnostic.c"/>
    <n v="517"/>
    <n v="27"/>
    <n v="2"/>
    <n v="1251"/>
    <s v="Suffixed integer constant causes implicit conversion of other operand."/>
    <x v="4"/>
    <m/>
  </r>
  <r>
    <s v="C:\Projekte\DAI\MFA2\P06086_MRSM\Appl_BR_R5\Source\BSW\IoHwAb\MagSensDrvSW_MLX90363\Src\MagSensDrv_MLX90363_SDD\MagSensDrv_Diagnostic.c"/>
    <n v="674"/>
    <n v="39"/>
    <n v="2"/>
    <n v="1251"/>
    <s v="Suffixed integer constant causes implicit conversion of other operand."/>
    <x v="4"/>
    <m/>
  </r>
  <r>
    <s v="C:\Projekte\DAI\MFA2\P06086_MRSM\Appl_BR_R5\Source\BSW\IoHwAb\MagSensDrvSW_MLX90363\Src\MagSensDrv_MLX90363_SDD\MagSensDrv_Diagnostic.c"/>
    <n v="677"/>
    <n v="39"/>
    <n v="2"/>
    <n v="1257"/>
    <s v="Suffixed integer constant implicitly converted to smaller integer type on assignment."/>
    <x v="4"/>
    <m/>
  </r>
  <r>
    <s v="C:\Projekte\DAI\MFA2\P06086_MRSM\Appl_BR_R5\Source\BSW\IoHwAb\MagSensDrvSW_MLX90363\Src\MagSensDrv_MLX90363_SDD\MagSensDrv_Diagnostic.c"/>
    <n v="700"/>
    <n v="39"/>
    <n v="2"/>
    <n v="1257"/>
    <s v="Suffixed integer constant implicitly converted to smaller integer type on assignment."/>
    <x v="4"/>
    <m/>
  </r>
  <r>
    <s v="C:\Projekte\DAI\MFA2\P06086_MRSM\Appl_BR_R5\Source\BSW\IoHwAb\MagSensDrvSW_MLX90363\Src\MagSensDrv_MLX90363_SDD\MagSensDrv_Error.c"/>
    <n v="157"/>
    <n v="68"/>
    <n v="2"/>
    <n v="1257"/>
    <s v="Suffixed integer constant implicitly converted to smaller integer type on assignment."/>
    <x v="4"/>
    <m/>
  </r>
  <r>
    <s v="C:\Projekte\DAI\MFA2\P06086_MRSM\Appl_BR_R5\Source\BSW\IoHwAb\MagSensDrvSW_MLX90363\Src\MagSensDrv_MLX90363_SDD\MagSensDrv_Error.c"/>
    <n v="240"/>
    <n v="37"/>
    <n v="2"/>
    <n v="1257"/>
    <s v="Suffixed integer constant implicitly converted to smaller integer type on assignment."/>
    <x v="4"/>
    <m/>
  </r>
  <r>
    <s v="C:\Projekte\DAI\MFA2\P06086_MRSM\Appl_BR_R5\Source\BSW\IoHwAb\MagSensDrvSW_MLX90363\Src\MagSensDrv_MLX90363_SDD\MagSensDrv_Error.c"/>
    <n v="242"/>
    <n v="30"/>
    <n v="2"/>
    <n v="1251"/>
    <s v="Suffixed integer constant causes implicit conversion of other operand."/>
    <x v="4"/>
    <m/>
  </r>
  <r>
    <s v="C:\Projekte\DAI\MFA2\P06086_MRSM\Appl_BR_R5\Source\BSW\IoHwAb\MagSensDrvSW_MLX90363\Src\MagSensDrv_MLX90363_SDD\MagSensDrv_Error.c"/>
    <n v="248"/>
    <n v="16"/>
    <n v="2"/>
    <n v="1257"/>
    <s v="Suffixed integer constant implicitly converted to smaller integer type on assignment."/>
    <x v="4"/>
    <m/>
  </r>
  <r>
    <s v="C:\Projekte\DAI\MFA2\P06086_MRSM\Appl_BR_R5\Source\BSW\IoHwAb\MagSensDrvSW_MLX90363\Src\MagSensDrv_MLX90363_SDD\MagSensDrv_Error.c"/>
    <n v="260"/>
    <n v="37"/>
    <n v="2"/>
    <n v="1257"/>
    <s v="Suffixed integer constant implicitly converted to smaller integer type on assignment."/>
    <x v="4"/>
    <m/>
  </r>
  <r>
    <s v="C:\Projekte\DAI\MFA2\P06086_MRSM\Appl_BR_R5\Source\BSW\IoHwAb\MagSensDrvSW_MLX90363\Src\MagSensDrv_MLX90363_SDD\MagSensDrv_Error.c"/>
    <n v="266"/>
    <n v="16"/>
    <n v="2"/>
    <n v="1257"/>
    <s v="Suffixed integer constant implicitly converted to smaller integer type on assignment."/>
    <x v="4"/>
    <m/>
  </r>
  <r>
    <s v="C:\Projekte\DAI\MFA2\P06086_MRSM\Appl_BR_R5\Source\BSW\IoHwAb\MagSensDrvSW_MLX90363\Src\MagSensDrv_MLX90363_SDD\MagSensDrv_Error.c"/>
    <n v="295"/>
    <n v="30"/>
    <n v="2"/>
    <n v="1257"/>
    <s v="Suffixed integer constant implicitly converted to smaller integer type on assignment."/>
    <x v="4"/>
    <m/>
  </r>
  <r>
    <s v="C:\Projekte\DAI\MFA2\P06086_MRSM\Appl_BR_R5\Source\BSW\IoHwAb\MagSensDrvSW_MLX90363\Src\MagSensDrv_MLX90363_SDD\MagSensDrv_Error.c"/>
    <n v="371"/>
    <n v="31"/>
    <n v="2"/>
    <n v="1257"/>
    <s v="Suffixed integer constant implicitly converted to smaller integer type on assignment."/>
    <x v="4"/>
    <m/>
  </r>
  <r>
    <s v="C:\Projekte\DAI\MFA2\P06086_MRSM\Appl_BR_R5\Source\BSW\IoHwAb\MagSensDrvSW_MLX90363\Src\MagSensDrv_MLX90363_SDD\MagSensDrv_Error.c"/>
    <n v="376"/>
    <n v="31"/>
    <n v="2"/>
    <n v="1257"/>
    <s v="Suffixed integer constant implicitly converted to smaller integer type on assignment."/>
    <x v="4"/>
    <m/>
  </r>
  <r>
    <s v="C:\Projekte\DAI\MFA2\P06086_MRSM\Appl_BR_R5\Source\BSW\IoHwAb\MagSensDrvSW_MLX90363\Src\MagSensDrv_MLX90363_SDD\MagSensDrv_Error.c"/>
    <n v="390"/>
    <n v="113"/>
    <n v="2"/>
    <n v="1251"/>
    <s v="Suffixed integer constant causes implicit conversion of other operand."/>
    <x v="4"/>
    <m/>
  </r>
  <r>
    <s v="C:\Projekte\DAI\MFA2\P06086_MRSM\Appl_BR_R5\Source\BSW\IoHwAb\MagSensDrvSW_MLX90363\Src\MagSensDrv_MLX90363_SDD\MagSensDrv_Error.c"/>
    <n v="401"/>
    <n v="70"/>
    <n v="2"/>
    <n v="1251"/>
    <s v="Suffixed integer constant causes implicit conversion of other operand."/>
    <x v="4"/>
    <m/>
  </r>
  <r>
    <s v="C:\Projekte\DAI\MFA2\P06086_MRSM\Appl_BR_R5\Source\BSW\IoHwAb\MagSensDrvSW_MLX90363\Src\MagSensDrv_MLX90363_SDD\MagSensDrv_Error.c"/>
    <n v="413"/>
    <n v="43"/>
    <n v="2"/>
    <n v="1257"/>
    <s v="Suffixed integer constant implicitly converted to smaller integer type on assignment."/>
    <x v="4"/>
    <m/>
  </r>
  <r>
    <s v="C:\Projekte\DAI\MFA2\P06086_MRSM\Appl_BR_R5\Source\BSW\IoHwAb\MagSensDrvSW_MLX90363\Src\MagSensDrv_MLX90363_SDD\MagSensDrv_Error.c"/>
    <n v="418"/>
    <n v="43"/>
    <n v="2"/>
    <n v="1257"/>
    <s v="Suffixed integer constant implicitly converted to smaller integer type on assignment."/>
    <x v="4"/>
    <m/>
  </r>
  <r>
    <s v="C:\Projekte\DAI\MFA2\P06086_MRSM\Appl_BR_R5\Source\BSW\IoHwAb\MagSensDrvSW_MLX90363\Src\MagSensDrv_MLX90363_SDD\MagSensDrv_Error.c"/>
    <n v="434"/>
    <n v="39"/>
    <n v="2"/>
    <n v="1257"/>
    <s v="Suffixed integer constant implicitly converted to smaller integer type on assignment."/>
    <x v="4"/>
    <m/>
  </r>
  <r>
    <s v="C:\Projekte\DAI\MFA2\P06086_MRSM\Appl_BR_R5\Source\BSW\IoHwAb\MagSensDrvSW_MLX90363\Src\MagSensDrv_MLX90363_SDD\MagSensDrv_Error.c"/>
    <n v="454"/>
    <n v="35"/>
    <n v="2"/>
    <n v="1257"/>
    <s v="Suffixed integer constant implicitly converted to smaller integer type on assignment."/>
    <x v="4"/>
    <m/>
  </r>
  <r>
    <s v="C:\Projekte\DAI\MFA2\P06086_MRSM\Appl_BR_R5\Source\BSW\IoHwAb\MagSensDrvSW_MLX90363\Src\MagSensDrv_MLX90363_SDD\MagSensDrv_Error.c"/>
    <n v="463"/>
    <n v="31"/>
    <n v="2"/>
    <n v="1251"/>
    <s v="Suffixed integer constant causes implicit conversion of other operand."/>
    <x v="4"/>
    <m/>
  </r>
  <r>
    <s v="C:\Projekte\DAI\MFA2\P06086_MRSM\Appl_BR_R5\Source\BSW\IoHwAb\MagSensDrvSW_MLX90363\Src\MagSensDrv_MLX90363_SDD\MagSensDrv_Error.c"/>
    <n v="498"/>
    <n v="1"/>
    <n v="99"/>
    <n v="6130"/>
    <s v="HIS measure: Cyclomatic complexity (1-10) (MagSensDrv_InterpreteDiagnosticFault() : STCYC = 14)"/>
    <x v="7"/>
    <m/>
  </r>
  <r>
    <s v="C:\Projekte\DAI\MFA2\P06086_MRSM\Appl_BR_R5\Source\BSW\IoHwAb\MagSensDrvSW_MLX90363\Src\MagSensDrv_MLX90363_SDD\MagSensDrv_Error.c"/>
    <n v="498"/>
    <n v="1"/>
    <n v="99"/>
    <n v="6175"/>
    <s v="HIS measure: Nesting of control structures (0-4) (MagSensDrv_InterpreteDiagnosticFault() : STMIF = 7)"/>
    <x v="15"/>
    <m/>
  </r>
  <r>
    <s v="C:\Projekte\DAI\MFA2\P06086_MRSM\Appl_BR_R5\Source\BSW\IoHwAb\MagSensDrvSW_MLX90363\Src\MagSensDrv_MLX90363_SDD\MagSensDrv_Error.c"/>
    <n v="716"/>
    <n v="44"/>
    <n v="2"/>
    <n v="1257"/>
    <s v="Suffixed integer constant implicitly converted to smaller integer type on assignment."/>
    <x v="4"/>
    <m/>
  </r>
  <r>
    <s v="C:\Projekte\DAI\MFA2\P06086_MRSM\Appl_BR_R5\Source\BSW\IoHwAb\MagSensDrvSW_MLX90363\Src\MagSensDrv_MLX90363_SDD\MagSensDrv_Error.c"/>
    <n v="754"/>
    <n v="31"/>
    <n v="2"/>
    <n v="1251"/>
    <s v="Suffixed integer constant causes implicit conversion of other operand."/>
    <x v="4"/>
    <m/>
  </r>
  <r>
    <s v="C:\Projekte\DAI\MFA2\P06086_MRSM\Appl_BR_R5\Source\BSW\IoHwAb\MagSensDrvSW_MLX90363\Src\MagSensDrv_MLX90363_SDD\MagSensDrv_Error.c"/>
    <n v="765"/>
    <n v="23"/>
    <n v="2"/>
    <n v="1257"/>
    <s v="Suffixed integer constant implicitly converted to smaller integer type on assignment."/>
    <x v="4"/>
    <m/>
  </r>
  <r>
    <s v="C:\Projekte\DAI\MFA2\P06086_MRSM\Appl_BR_R5\Source\BSW\IoHwAb\MagSensDrvSW_MLX90363\Src\MagSensDrv_MLX90363_SDD\MagSensDrv_Error.c"/>
    <n v="774"/>
    <n v="37"/>
    <n v="2"/>
    <n v="1257"/>
    <s v="Suffixed integer constant implicitly converted to smaller integer type on assignment."/>
    <x v="4"/>
    <m/>
  </r>
  <r>
    <s v="C:\Projekte\DAI\MFA2\P06086_MRSM\Appl_BR_R5\Source\BSW\IoHwAb\MagSensDrvSW_MLX90363\Src\MagSensDrv_MLX90363_SDD\MagSensDrv_Error.c"/>
    <n v="780"/>
    <n v="16"/>
    <n v="2"/>
    <n v="1257"/>
    <s v="Suffixed integer constant implicitly converted to smaller integer type on assignment."/>
    <x v="4"/>
    <m/>
  </r>
  <r>
    <s v="C:\Projekte\DAI\MFA2\P06086_MRSM\Appl_BR_R5\Source\BSW\IoHwAb\MagSensDrvSW_MLX90363\Src\MagSensDrv_MLX90363_SDD\MagSensDrv_Error.c"/>
    <n v="810"/>
    <n v="34"/>
    <n v="2"/>
    <n v="1257"/>
    <s v="Suffixed integer constant implicitly converted to smaller integer type on assignment."/>
    <x v="4"/>
    <m/>
  </r>
  <r>
    <s v="C:\Projekte\DAI\MFA2\P06086_MRSM\Appl_BR_R5\Source\BSW\IoHwAb\MagSensDrvSW_MLX90363\Src\MagSensDrv_MLX90363_SDD\MagSensDrv_Error.c"/>
    <n v="830"/>
    <n v="87"/>
    <n v="2"/>
    <n v="1251"/>
    <s v="Suffixed integer constant causes implicit conversion of other operand."/>
    <x v="4"/>
    <m/>
  </r>
  <r>
    <s v="C:\Projekte\DAI\MFA2\P06086_MRSM\Appl_BR_R5\Source\BSW\IoHwAb\MagSensDrvSW_MLX90363\Src\MagSensDrv_MLX90363_SDD\MagSensDrv_Error.c"/>
    <n v="833"/>
    <n v="87"/>
    <n v="2"/>
    <n v="1257"/>
    <s v="Suffixed integer constant implicitly converted to smaller integer type on assignment."/>
    <x v="4"/>
    <m/>
  </r>
  <r>
    <s v="C:\Projekte\DAI\MFA2\P06086_MRSM\Appl_BR_R5\Source\BSW\IoHwAb\MagSensDrvSW_MLX90363\Src\MagSensDrv_MLX90363_SDD\MagSensDrv_Error.c"/>
    <n v="882"/>
    <n v="55"/>
    <n v="2"/>
    <n v="1251"/>
    <s v="Suffixed integer constant causes implicit conversion of other operand."/>
    <x v="4"/>
    <m/>
  </r>
  <r>
    <s v="C:\Projekte\DAI\MFA2\P06086_MRSM\Appl_BR_R5\Source\BSW\IoHwAb\MagSensDrvSW_MLX90363\Src\MagSensDrv_MLX90363_SDD\MagSensDrv_Error.c"/>
    <n v="884"/>
    <n v="31"/>
    <n v="2"/>
    <n v="1257"/>
    <s v="Suffixed integer constant implicitly converted to smaller integer type on assignment."/>
    <x v="4"/>
    <m/>
  </r>
  <r>
    <s v="C:\Projekte\DAI\MFA2\P06086_MRSM\Appl_BR_R5\Source\BSW\IoHwAb\MagSensDrvSW_MLX90363\Src\MagSensDrv_MLX90363_SDD\MagSensDrv_Error.c"/>
    <n v="893"/>
    <n v="63"/>
    <n v="2"/>
    <n v="1251"/>
    <s v="Suffixed integer constant causes implicit conversion of other operand."/>
    <x v="4"/>
    <m/>
  </r>
  <r>
    <s v="C:\Projekte\DAI\MFA2\P06086_MRSM\Appl_BR_R5\Source\BSW\IoHwAb\MagSensDrvSW_MLX90363\Src\MagSensDrv_MLX90363_SDD\MagSensDrv_Error.c"/>
    <n v="899"/>
    <n v="64"/>
    <n v="2"/>
    <n v="1251"/>
    <s v="Suffixed integer constant causes implicit conversion of other operand."/>
    <x v="4"/>
    <m/>
  </r>
  <r>
    <s v="C:\Projekte\DAI\MFA2\P06086_MRSM\Appl_BR_R5\Source\BSW\IoHwAb\MagSensDrvSW_MLX90363\Src\MagSensDrv_MLX90363_SDD\MagSensDrv_Error.c"/>
    <n v="910"/>
    <n v="31"/>
    <n v="2"/>
    <n v="1257"/>
    <s v="Suffixed integer constant implicitly converted to smaller integer type on assignment."/>
    <x v="4"/>
    <m/>
  </r>
  <r>
    <s v="C:\Projekte\DAI\MFA2\P06086_MRSM\Appl_BR_R5\Source\BSW\IoHwAb\MagSensDrvSW_MLX90363\Src\MagSensDrv_MLX90363_SDD\MagSensDrv_Error.c"/>
    <n v="915"/>
    <n v="31"/>
    <n v="2"/>
    <n v="1251"/>
    <s v="Suffixed integer constant causes implicit conversion of other operand."/>
    <x v="4"/>
    <m/>
  </r>
  <r>
    <s v="C:\Projekte\DAI\MFA2\P06086_MRSM\Appl_BR_R5\Source\BSW\IoHwAb\MagSensDrvSW_MLX90363\Src\MagSensDrv_MLX90363_SDD\MagSensDrv_Error.c"/>
    <n v="939"/>
    <n v="85"/>
    <n v="2"/>
    <n v="1251"/>
    <s v="Suffixed integer constant causes implicit conversion of other operand."/>
    <x v="4"/>
    <m/>
  </r>
  <r>
    <s v="C:\Projekte\DAI\MFA2\P06086_MRSM\Appl_BR_R5\Source\BSW\IoHwAb\MagSensDrvSW_MLX90363\Src\MagSensDrv_MLX90363_SDD\MagSensDrv_Error.c"/>
    <n v="973"/>
    <n v="1"/>
    <n v="99"/>
    <n v="6110"/>
    <s v="HIS measure: Count of non-cyclic  execution paths (1-80) (MagSensDrv_SetSensorError() : STPTH = 98)"/>
    <x v="10"/>
    <m/>
  </r>
  <r>
    <s v="C:\Projekte\DAI\MFA2\P06086_MRSM\Appl_BR_R5\Source\BSW\IoHwAb\MagSensDrvSW_MLX90363\Src\MagSensDrv_MLX90363_SDD\MagSensDrv_Error.c"/>
    <n v="973"/>
    <n v="1"/>
    <n v="99"/>
    <n v="6130"/>
    <s v="HIS measure: Cyclomatic complexity (1-10) (MagSensDrv_SetSensorError() : STCYC = 16)"/>
    <x v="7"/>
    <m/>
  </r>
  <r>
    <s v="C:\Projekte\DAI\MFA2\P06086_MRSM\Appl_BR_R5\Source\BSW\IoHwAb\MagSensDrvSW_MLX90363\Src\MagSensDrv_MLX90363_SDD\MagSensDrv_Error.c"/>
    <n v="973"/>
    <n v="1"/>
    <n v="99"/>
    <n v="6170"/>
    <s v="HIS measure: Number of statements in function (variant 3)  (1-50) (MagSensDrv_SetSensorError() : STST3 = 60)"/>
    <x v="1"/>
    <m/>
  </r>
  <r>
    <s v="C:\Projekte\DAI\MFA2\P06086_MRSM\Appl_BR_R5\Source\BSW\IoHwAb\MagSensDrvSW_MLX90363\Src\MagSensDrv_MLX90363_SDD\MagSensDrv_Error.c"/>
    <n v="973"/>
    <n v="1"/>
    <n v="99"/>
    <n v="6175"/>
    <s v="HIS measure: Nesting of control structures (0-4) (MagSensDrv_SetSensorError() : STMIF = 7)"/>
    <x v="15"/>
    <m/>
  </r>
  <r>
    <s v="C:\Projekte\DAI\MFA2\P06086_MRSM\Appl_BR_R5\Source\BSW\IoHwAb\MagSensDrvSW_MLX90363\Src\MagSensDrv_MLX90363_SDD\MagSensDrv_Internal.c"/>
    <n v="287"/>
    <n v="95"/>
    <n v="2"/>
    <n v="1251"/>
    <s v="Suffixed integer constant causes implicit conversion of other operand."/>
    <x v="4"/>
    <m/>
  </r>
  <r>
    <s v="C:\Projekte\DAI\MFA2\P06086_MRSM\Appl_BR_R5\Source\BSW\IoHwAb\MagSensDrvSW_MLX90363\Src\MagSensDrv_MLX90363_SDD\MagSensDrv_Main.c"/>
    <n v="1007"/>
    <n v="32"/>
    <n v="2"/>
    <n v="1257"/>
    <s v="Suffixed integer constant implicitly converted to smaller integer type on assignment."/>
    <x v="4"/>
    <m/>
  </r>
  <r>
    <s v="C:\Projekte\DAI\MFA2\P06086_MRSM\Appl_BR_R5\Source\BSW\IoHwAb\MagSensDrvSW_MLX90363\Src\MagSensDrv_MLX90363_SDD\MagSensDrv_Main.c"/>
    <n v="1009"/>
    <n v="12"/>
    <n v="2"/>
    <n v="1257"/>
    <s v="Suffixed integer constant implicitly converted to smaller integer type on assignment."/>
    <x v="4"/>
    <m/>
  </r>
  <r>
    <s v="C:\Projekte\DAI\MFA2\P06086_MRSM\Appl_BR_R5\Source\BSW\IoHwAb\MagSensDrvSW_MLX90363\Src\MagSensDrv_MLX90363_SDD\MagSensDrv_Main.c"/>
    <n v="106"/>
    <n v="37"/>
    <n v="2"/>
    <n v="1257"/>
    <s v="Suffixed integer constant implicitly converted to smaller integer type on assignment."/>
    <x v="4"/>
    <m/>
  </r>
  <r>
    <s v="C:\Projekte\DAI\MFA2\P06086_MRSM\Appl_BR_R5\Source\BSW\IoHwAb\MagSensDrvSW_MLX90363\Src\MagSensDrv_MLX90363_SDD\MagSensDrv_Main.c"/>
    <n v="110"/>
    <n v="54"/>
    <n v="2"/>
    <n v="1257"/>
    <s v="Suffixed integer constant implicitly converted to smaller integer type on assignment."/>
    <x v="4"/>
    <m/>
  </r>
  <r>
    <s v="C:\Projekte\DAI\MFA2\P06086_MRSM\Appl_BR_R5\Source\BSW\IoHwAb\MagSensDrvSW_MLX90363\Src\MagSensDrv_MLX90363_SDD\MagSensDrv_Main.c"/>
    <n v="112"/>
    <n v="16"/>
    <n v="2"/>
    <n v="1257"/>
    <s v="Suffixed integer constant implicitly converted to smaller integer type on assignment."/>
    <x v="4"/>
    <m/>
  </r>
  <r>
    <s v="C:\Projekte\DAI\MFA2\P06086_MRSM\Appl_BR_R5\Source\BSW\IoHwAb\MagSensDrvSW_MLX90363\Src\MagSensDrv_MLX90363_SDD\MagSensDrv_Main.c"/>
    <n v="124"/>
    <n v="37"/>
    <n v="2"/>
    <n v="1257"/>
    <s v="Suffixed integer constant implicitly converted to smaller integer type on assignment."/>
    <x v="4"/>
    <m/>
  </r>
  <r>
    <s v="C:\Projekte\DAI\MFA2\P06086_MRSM\Appl_BR_R5\Source\BSW\IoHwAb\MagSensDrvSW_MLX90363\Src\MagSensDrv_MLX90363_SDD\MagSensDrv_Main.c"/>
    <n v="128"/>
    <n v="54"/>
    <n v="2"/>
    <n v="1257"/>
    <s v="Suffixed integer constant implicitly converted to smaller integer type on assignment."/>
    <x v="4"/>
    <m/>
  </r>
  <r>
    <s v="C:\Projekte\DAI\MFA2\P06086_MRSM\Appl_BR_R5\Source\BSW\IoHwAb\MagSensDrvSW_MLX90363\Src\MagSensDrv_MLX90363_SDD\MagSensDrv_Main.c"/>
    <n v="130"/>
    <n v="16"/>
    <n v="2"/>
    <n v="1257"/>
    <s v="Suffixed integer constant implicitly converted to smaller integer type on assignment."/>
    <x v="4"/>
    <m/>
  </r>
  <r>
    <s v="C:\Projekte\DAI\MFA2\P06086_MRSM\Appl_BR_R5\Source\BSW\IoHwAb\MagSensDrvSW_MLX90363\Src\MagSensDrv_MLX90363_SDD\MagSensDrv_Main.c"/>
    <n v="220"/>
    <n v="37"/>
    <n v="2"/>
    <n v="1257"/>
    <s v="Suffixed integer constant implicitly converted to smaller integer type on assignment."/>
    <x v="4"/>
    <m/>
  </r>
  <r>
    <s v="C:\Projekte\DAI\MFA2\P06086_MRSM\Appl_BR_R5\Source\BSW\IoHwAb\MagSensDrvSW_MLX90363\Src\MagSensDrv_MLX90363_SDD\MagSensDrv_Main.c"/>
    <n v="244"/>
    <n v="20"/>
    <n v="2"/>
    <n v="1257"/>
    <s v="Suffixed integer constant implicitly converted to smaller integer type on assignment."/>
    <x v="4"/>
    <m/>
  </r>
  <r>
    <s v="C:\Projekte\DAI\MFA2\P06086_MRSM\Appl_BR_R5\Source\BSW\IoHwAb\MagSensDrvSW_MLX90363\Src\MagSensDrv_MLX90363_SDD\MagSensDrv_Main.c"/>
    <n v="270"/>
    <n v="37"/>
    <n v="2"/>
    <n v="1257"/>
    <s v="Suffixed integer constant implicitly converted to smaller integer type on assignment."/>
    <x v="4"/>
    <m/>
  </r>
  <r>
    <s v="C:\Projekte\DAI\MFA2\P06086_MRSM\Appl_BR_R5\Source\BSW\IoHwAb\MagSensDrvSW_MLX90363\Src\MagSensDrv_MLX90363_SDD\MagSensDrv_Main.c"/>
    <n v="287"/>
    <n v="20"/>
    <n v="2"/>
    <n v="1257"/>
    <s v="Suffixed integer constant implicitly converted to smaller integer type on assignment."/>
    <x v="4"/>
    <m/>
  </r>
  <r>
    <s v="C:\Projekte\DAI\MFA2\P06086_MRSM\Appl_BR_R5\Source\BSW\IoHwAb\MagSensDrvSW_MLX90363\Src\MagSensDrv_MLX90363_SDD\MagSensDrv_Main.c"/>
    <n v="308"/>
    <n v="37"/>
    <n v="2"/>
    <n v="1257"/>
    <s v="Suffixed integer constant implicitly converted to smaller integer type on assignment."/>
    <x v="4"/>
    <m/>
  </r>
  <r>
    <s v="C:\Projekte\DAI\MFA2\P06086_MRSM\Appl_BR_R5\Source\BSW\IoHwAb\MagSensDrvSW_MLX90363\Src\MagSensDrv_MLX90363_SDD\MagSensDrv_Main.c"/>
    <n v="311"/>
    <n v="30"/>
    <n v="2"/>
    <n v="1251"/>
    <s v="Suffixed integer constant causes implicit conversion of other operand."/>
    <x v="4"/>
    <m/>
  </r>
  <r>
    <s v="C:\Projekte\DAI\MFA2\P06086_MRSM\Appl_BR_R5\Source\BSW\IoHwAb\MagSensDrvSW_MLX90363\Src\MagSensDrv_MLX90363_SDD\MagSensDrv_Main.c"/>
    <n v="327"/>
    <n v="37"/>
    <n v="2"/>
    <n v="1257"/>
    <s v="Suffixed integer constant implicitly converted to smaller integer type on assignment."/>
    <x v="4"/>
    <m/>
  </r>
  <r>
    <s v="C:\Projekte\DAI\MFA2\P06086_MRSM\Appl_BR_R5\Source\BSW\IoHwAb\MagSensDrvSW_MLX90363\Src\MagSensDrv_MLX90363_SDD\MagSensDrv_Main.c"/>
    <n v="330"/>
    <n v="30"/>
    <n v="2"/>
    <n v="1251"/>
    <s v="Suffixed integer constant causes implicit conversion of other operand."/>
    <x v="4"/>
    <m/>
  </r>
  <r>
    <s v="C:\Projekte\DAI\MFA2\P06086_MRSM\Appl_BR_R5\Source\BSW\IoHwAb\MagSensDrvSW_MLX90363\Src\MagSensDrv_MLX90363_SDD\MagSensDrv_Main.c"/>
    <n v="346"/>
    <n v="35"/>
    <n v="2"/>
    <n v="1257"/>
    <s v="Suffixed integer constant implicitly converted to smaller integer type on assignment."/>
    <x v="4"/>
    <m/>
  </r>
  <r>
    <s v="C:\Projekte\DAI\MFA2\P06086_MRSM\Appl_BR_R5\Source\BSW\IoHwAb\MagSensDrvSW_MLX90363\Src\MagSensDrv_MLX90363_SDD\MagSensDrv_Main.c"/>
    <n v="350"/>
    <n v="28"/>
    <n v="2"/>
    <n v="1251"/>
    <s v="Suffixed integer constant causes implicit conversion of other operand."/>
    <x v="4"/>
    <m/>
  </r>
  <r>
    <s v="C:\Projekte\DAI\MFA2\P06086_MRSM\Appl_BR_R5\Source\BSW\IoHwAb\MagSensDrvSW_MLX90363\Src\MagSensDrv_MLX90363_SDD\MagSensDrv_Main.c"/>
    <n v="377"/>
    <n v="37"/>
    <n v="2"/>
    <n v="1257"/>
    <s v="Suffixed integer constant implicitly converted to smaller integer type on assignment."/>
    <x v="4"/>
    <m/>
  </r>
  <r>
    <s v="C:\Projekte\DAI\MFA2\P06086_MRSM\Appl_BR_R5\Source\BSW\IoHwAb\MagSensDrvSW_MLX90363\Src\MagSensDrv_MLX90363_SDD\MagSensDrv_Main.c"/>
    <n v="380"/>
    <n v="30"/>
    <n v="2"/>
    <n v="1251"/>
    <s v="Suffixed integer constant causes implicit conversion of other operand."/>
    <x v="4"/>
    <m/>
  </r>
  <r>
    <s v="C:\Projekte\DAI\MFA2\P06086_MRSM\Appl_BR_R5\Source\BSW\IoHwAb\MagSensDrvSW_MLX90363\Src\MagSensDrv_MLX90363_SDD\MagSensDrv_Main.c"/>
    <n v="396"/>
    <n v="37"/>
    <n v="2"/>
    <n v="1257"/>
    <s v="Suffixed integer constant implicitly converted to smaller integer type on assignment."/>
    <x v="4"/>
    <m/>
  </r>
  <r>
    <s v="C:\Projekte\DAI\MFA2\P06086_MRSM\Appl_BR_R5\Source\BSW\IoHwAb\MagSensDrvSW_MLX90363\Src\MagSensDrv_MLX90363_SDD\MagSensDrv_Main.c"/>
    <n v="399"/>
    <n v="30"/>
    <n v="2"/>
    <n v="1251"/>
    <s v="Suffixed integer constant causes implicit conversion of other operand."/>
    <x v="4"/>
    <m/>
  </r>
  <r>
    <s v="C:\Projekte\DAI\MFA2\P06086_MRSM\Appl_BR_R5\Source\BSW\IoHwAb\MagSensDrvSW_MLX90363\Src\MagSensDrv_MLX90363_SDD\MagSensDrv_Main.c"/>
    <n v="419"/>
    <n v="37"/>
    <n v="2"/>
    <n v="1257"/>
    <s v="Suffixed integer constant implicitly converted to smaller integer type on assignment."/>
    <x v="4"/>
    <m/>
  </r>
  <r>
    <s v="C:\Projekte\DAI\MFA2\P06086_MRSM\Appl_BR_R5\Source\BSW\IoHwAb\MagSensDrvSW_MLX90363\Src\MagSensDrv_MLX90363_SDD\MagSensDrv_Main.c"/>
    <n v="423"/>
    <n v="30"/>
    <n v="2"/>
    <n v="1251"/>
    <s v="Suffixed integer constant causes implicit conversion of other operand."/>
    <x v="4"/>
    <m/>
  </r>
  <r>
    <s v="C:\Projekte\DAI\MFA2\P06086_MRSM\Appl_BR_R5\Source\BSW\IoHwAb\MagSensDrvSW_MLX90363\Src\MagSensDrv_MLX90363_SDD\MagSensDrv_Main.c"/>
    <n v="445"/>
    <n v="20"/>
    <n v="2"/>
    <n v="1257"/>
    <s v="Suffixed integer constant implicitly converted to smaller integer type on assignment."/>
    <x v="4"/>
    <m/>
  </r>
  <r>
    <s v="C:\Projekte\DAI\MFA2\P06086_MRSM\Appl_BR_R5\Source\BSW\IoHwAb\MagSensDrvSW_MLX90363\Src\MagSensDrv_MLX90363_SDD\MagSensDrv_Main.c"/>
    <n v="45"/>
    <n v="36"/>
    <n v="2"/>
    <n v="1257"/>
    <s v="Suffixed integer constant implicitly converted to smaller integer type on assignment."/>
    <x v="4"/>
    <m/>
  </r>
  <r>
    <s v="C:\Projekte\DAI\MFA2\P06086_MRSM\Appl_BR_R5\Source\BSW\IoHwAb\MagSensDrvSW_MLX90363\Src\MagSensDrv_MLX90363_SDD\MagSensDrv_Main.c"/>
    <n v="467"/>
    <n v="31"/>
    <n v="2"/>
    <n v="1257"/>
    <s v="Suffixed integer constant implicitly converted to smaller integer type on assignment."/>
    <x v="4"/>
    <m/>
  </r>
  <r>
    <s v="C:\Projekte\DAI\MFA2\P06086_MRSM\Appl_BR_R5\Source\BSW\IoHwAb\MagSensDrvSW_MLX90363\Src\MagSensDrv_MLX90363_SDD\MagSensDrv_Main.c"/>
    <n v="470"/>
    <n v="28"/>
    <n v="2"/>
    <n v="1251"/>
    <s v="Suffixed integer constant causes implicit conversion of other operand."/>
    <x v="4"/>
    <m/>
  </r>
  <r>
    <s v="C:\Projekte\DAI\MFA2\P06086_MRSM\Appl_BR_R5\Source\BSW\IoHwAb\MagSensDrvSW_MLX90363\Src\MagSensDrv_MLX90363_SDD\MagSensDrv_Main.c"/>
    <n v="477"/>
    <n v="16"/>
    <n v="2"/>
    <n v="1251"/>
    <s v="Suffixed integer constant causes implicit conversion of other operand."/>
    <x v="4"/>
    <m/>
  </r>
  <r>
    <s v="C:\Projekte\DAI\MFA2\P06086_MRSM\Appl_BR_R5\Source\BSW\IoHwAb\MagSensDrvSW_MLX90363\Src\MagSensDrv_MLX90363_SDD\MagSensDrv_Main.c"/>
    <n v="479"/>
    <n v="14"/>
    <n v="2"/>
    <n v="1257"/>
    <s v="Suffixed integer constant implicitly converted to smaller integer type on assignment."/>
    <x v="4"/>
    <m/>
  </r>
  <r>
    <s v="C:\Projekte\DAI\MFA2\P06086_MRSM\Appl_BR_R5\Source\BSW\IoHwAb\MagSensDrvSW_MLX90363\Src\MagSensDrv_MLX90363_SDD\MagSensDrv_Main.c"/>
    <n v="484"/>
    <n v="12"/>
    <n v="2"/>
    <n v="1257"/>
    <s v="Suffixed integer constant implicitly converted to smaller integer type on assignment."/>
    <x v="4"/>
    <m/>
  </r>
  <r>
    <s v="C:\Projekte\DAI\MFA2\P06086_MRSM\Appl_BR_R5\Source\BSW\IoHwAb\MagSensDrvSW_MLX90363\Src\MagSensDrv_MLX90363_SDD\MagSensDrv_Main.c"/>
    <n v="496"/>
    <n v="37"/>
    <n v="2"/>
    <n v="1257"/>
    <s v="Suffixed integer constant implicitly converted to smaller integer type on assignment."/>
    <x v="4"/>
    <m/>
  </r>
  <r>
    <s v="C:\Projekte\DAI\MFA2\P06086_MRSM\Appl_BR_R5\Source\BSW\IoHwAb\MagSensDrvSW_MLX90363\Src\MagSensDrv_MLX90363_SDD\MagSensDrv_Main.c"/>
    <n v="512"/>
    <n v="65"/>
    <n v="2"/>
    <n v="1257"/>
    <s v="Suffixed integer constant implicitly converted to smaller integer type on assignment."/>
    <x v="4"/>
    <m/>
  </r>
  <r>
    <s v="C:\Projekte\DAI\MFA2\P06086_MRSM\Appl_BR_R5\Source\BSW\IoHwAb\MagSensDrvSW_MLX90363\Src\MagSensDrv_MLX90363_SDD\MagSensDrv_Main.c"/>
    <n v="523"/>
    <n v="47"/>
    <n v="2"/>
    <n v="1257"/>
    <s v="Suffixed integer constant implicitly converted to smaller integer type on assignment."/>
    <x v="4"/>
    <m/>
  </r>
  <r>
    <s v="C:\Projekte\DAI\MFA2\P06086_MRSM\Appl_BR_R5\Source\BSW\IoHwAb\MagSensDrvSW_MLX90363\Src\MagSensDrv_MLX90363_SDD\MagSensDrv_Main.c"/>
    <n v="53"/>
    <n v="50"/>
    <n v="2"/>
    <n v="1257"/>
    <s v="Suffixed integer constant implicitly converted to smaller integer type on assignment."/>
    <x v="4"/>
    <m/>
  </r>
  <r>
    <s v="C:\Projekte\DAI\MFA2\P06086_MRSM\Appl_BR_R5\Source\BSW\IoHwAb\MagSensDrvSW_MLX90363\Src\MagSensDrv_MLX90363_SDD\MagSensDrv_Main.c"/>
    <n v="544"/>
    <n v="29"/>
    <n v="2"/>
    <n v="1257"/>
    <s v="Suffixed integer constant implicitly converted to smaller integer type on assignment."/>
    <x v="4"/>
    <m/>
  </r>
  <r>
    <s v="C:\Projekte\DAI\MFA2\P06086_MRSM\Appl_BR_R5\Source\BSW\IoHwAb\MagSensDrvSW_MLX90363\Src\MagSensDrv_MLX90363_SDD\MagSensDrv_Main.c"/>
    <n v="546"/>
    <n v="16"/>
    <n v="2"/>
    <n v="1257"/>
    <s v="Suffixed integer constant implicitly converted to smaller integer type on assignment."/>
    <x v="4"/>
    <m/>
  </r>
  <r>
    <s v="C:\Projekte\DAI\MFA2\P06086_MRSM\Appl_BR_R5\Source\BSW\IoHwAb\MagSensDrvSW_MLX90363\Src\MagSensDrv_MLX90363_SDD\MagSensDrv_Main.c"/>
    <n v="558"/>
    <n v="33"/>
    <n v="2"/>
    <n v="1257"/>
    <s v="Suffixed integer constant implicitly converted to smaller integer type on assignment."/>
    <x v="4"/>
    <m/>
  </r>
  <r>
    <s v="C:\Projekte\DAI\MFA2\P06086_MRSM\Appl_BR_R5\Source\BSW\IoHwAb\MagSensDrvSW_MLX90363\Src\MagSensDrv_MLX90363_SDD\MagSensDrv_Main.c"/>
    <n v="576"/>
    <n v="43"/>
    <n v="2"/>
    <n v="1257"/>
    <s v="Suffixed integer constant implicitly converted to smaller integer type on assignment."/>
    <x v="4"/>
    <m/>
  </r>
  <r>
    <s v="C:\Projekte\DAI\MFA2\P06086_MRSM\Appl_BR_R5\Source\BSW\IoHwAb\MagSensDrvSW_MLX90363\Src\MagSensDrv_MLX90363_SDD\MagSensDrv_Main.c"/>
    <n v="580"/>
    <n v="25"/>
    <n v="2"/>
    <n v="1257"/>
    <s v="Suffixed integer constant implicitly converted to smaller integer type on assignment."/>
    <x v="4"/>
    <m/>
  </r>
  <r>
    <s v="C:\Projekte\DAI\MFA2\P06086_MRSM\Appl_BR_R5\Source\BSW\IoHwAb\MagSensDrvSW_MLX90363\Src\MagSensDrv_MLX90363_SDD\MagSensDrv_Main.c"/>
    <n v="601"/>
    <n v="39"/>
    <n v="2"/>
    <n v="1257"/>
    <s v="Suffixed integer constant implicitly converted to smaller integer type on assignment."/>
    <x v="4"/>
    <m/>
  </r>
  <r>
    <s v="C:\Projekte\DAI\MFA2\P06086_MRSM\Appl_BR_R5\Source\BSW\IoHwAb\MagSensDrvSW_MLX90363\Src\MagSensDrv_MLX90363_SDD\MagSensDrv_Main.c"/>
    <n v="604"/>
    <n v="45"/>
    <n v="2"/>
    <n v="1251"/>
    <s v="Suffixed integer constant causes implicit conversion of other operand."/>
    <x v="4"/>
    <m/>
  </r>
  <r>
    <s v="C:\Projekte\DAI\MFA2\P06086_MRSM\Appl_BR_R5\Source\BSW\IoHwAb\MagSensDrvSW_MLX90363\Src\MagSensDrv_MLX90363_SDD\MagSensDrv_Main.c"/>
    <n v="608"/>
    <n v="138"/>
    <n v="2"/>
    <n v="1251"/>
    <s v="Suffixed integer constant causes implicit conversion of other operand."/>
    <x v="4"/>
    <m/>
  </r>
  <r>
    <s v="C:\Projekte\DAI\MFA2\P06086_MRSM\Appl_BR_R5\Source\BSW\IoHwAb\MagSensDrvSW_MLX90363\Src\MagSensDrv_MLX90363_SDD\MagSensDrv_Main.c"/>
    <n v="613"/>
    <n v="129"/>
    <n v="2"/>
    <n v="1251"/>
    <s v="Suffixed integer constant causes implicit conversion of other operand."/>
    <x v="4"/>
    <m/>
  </r>
  <r>
    <s v="C:\Projekte\DAI\MFA2\P06086_MRSM\Appl_BR_R5\Source\BSW\IoHwAb\MagSensDrvSW_MLX90363\Src\MagSensDrv_MLX90363_SDD\MagSensDrv_Main.c"/>
    <n v="619"/>
    <n v="40"/>
    <n v="2"/>
    <n v="1257"/>
    <s v="Suffixed integer constant implicitly converted to smaller integer type on assignment."/>
    <x v="4"/>
    <m/>
  </r>
  <r>
    <s v="C:\Projekte\DAI\MFA2\P06086_MRSM\Appl_BR_R5\Source\BSW\IoHwAb\MagSensDrvSW_MLX90363\Src\MagSensDrv_MLX90363_SDD\MagSensDrv_Main.c"/>
    <n v="624"/>
    <n v="36"/>
    <n v="2"/>
    <n v="1251"/>
    <s v="Suffixed integer constant causes implicit conversion of other operand."/>
    <x v="4"/>
    <m/>
  </r>
  <r>
    <s v="C:\Projekte\DAI\MFA2\P06086_MRSM\Appl_BR_R5\Source\BSW\IoHwAb\MagSensDrvSW_MLX90363\Src\MagSensDrv_MLX90363_SDD\MagSensDrv_Main.c"/>
    <n v="643"/>
    <n v="37"/>
    <n v="2"/>
    <n v="1257"/>
    <s v="Suffixed integer constant implicitly converted to smaller integer type on assignment."/>
    <x v="4"/>
    <m/>
  </r>
  <r>
    <s v="C:\Projekte\DAI\MFA2\P06086_MRSM\Appl_BR_R5\Source\BSW\IoHwAb\MagSensDrvSW_MLX90363\Src\MagSensDrv_MLX90363_SDD\MagSensDrv_Main.c"/>
    <n v="646"/>
    <n v="82"/>
    <n v="2"/>
    <n v="1251"/>
    <s v="Suffixed integer constant causes implicit conversion of other operand."/>
    <x v="4"/>
    <m/>
  </r>
  <r>
    <s v="C:\Projekte\DAI\MFA2\P06086_MRSM\Appl_BR_R5\Source\BSW\IoHwAb\MagSensDrvSW_MLX90363\Src\MagSensDrv_MLX90363_SDD\MagSensDrv_Main.c"/>
    <n v="651"/>
    <n v="16"/>
    <n v="2"/>
    <n v="1257"/>
    <s v="Suffixed integer constant implicitly converted to smaller integer type on assignment."/>
    <x v="4"/>
    <m/>
  </r>
  <r>
    <s v="C:\Projekte\DAI\MFA2\P06086_MRSM\Appl_BR_R5\Source\BSW\IoHwAb\MagSensDrvSW_MLX90363\Src\MagSensDrv_MLX90363_SDD\MagSensDrv_Main.c"/>
    <n v="669"/>
    <n v="33"/>
    <n v="2"/>
    <n v="1257"/>
    <s v="Suffixed integer constant implicitly converted to smaller integer type on assignment."/>
    <x v="4"/>
    <m/>
  </r>
  <r>
    <s v="C:\Projekte\DAI\MFA2\P06086_MRSM\Appl_BR_R5\Source\BSW\IoHwAb\MagSensDrvSW_MLX90363\Src\MagSensDrv_MLX90363_SDD\MagSensDrv_Main.c"/>
    <n v="672"/>
    <n v="122"/>
    <n v="2"/>
    <n v="1251"/>
    <s v="Suffixed integer constant causes implicit conversion of other operand."/>
    <x v="4"/>
    <m/>
  </r>
  <r>
    <s v="C:\Projekte\DAI\MFA2\P06086_MRSM\Appl_BR_R5\Source\BSW\IoHwAb\MagSensDrvSW_MLX90363\Src\MagSensDrv_MLX90363_SDD\MagSensDrv_Main.c"/>
    <n v="672"/>
    <n v="82"/>
    <n v="2"/>
    <n v="1251"/>
    <s v="Suffixed integer constant causes implicit conversion of other operand."/>
    <x v="4"/>
    <m/>
  </r>
  <r>
    <s v="C:\Projekte\DAI\MFA2\P06086_MRSM\Appl_BR_R5\Source\BSW\IoHwAb\MagSensDrvSW_MLX90363\Src\MagSensDrv_MLX90363_SDD\MagSensDrv_Main.c"/>
    <n v="748"/>
    <n v="92"/>
    <n v="2"/>
    <n v="1251"/>
    <s v="Suffixed integer constant causes implicit conversion of other operand."/>
    <x v="4"/>
    <m/>
  </r>
  <r>
    <s v="C:\Projekte\DAI\MFA2\P06086_MRSM\Appl_BR_R5\Source\BSW\IoHwAb\MagSensDrvSW_MLX90363\Src\MagSensDrv_MLX90363_SDD\MagSensDrv_Main.c"/>
    <n v="753"/>
    <n v="86"/>
    <n v="2"/>
    <n v="1251"/>
    <s v="Suffixed integer constant causes implicit conversion of other operand."/>
    <x v="4"/>
    <m/>
  </r>
  <r>
    <s v="C:\Projekte\DAI\MFA2\P06086_MRSM\Appl_BR_R5\Source\BSW\IoHwAb\MagSensDrvSW_MLX90363\Src\MagSensDrv_MLX90363_SDD\MagSensDrv_Main.c"/>
    <n v="772"/>
    <n v="24"/>
    <n v="2"/>
    <n v="1257"/>
    <s v="Suffixed integer constant implicitly converted to smaller integer type on assignment."/>
    <x v="4"/>
    <m/>
  </r>
  <r>
    <s v="C:\Projekte\DAI\MFA2\P06086_MRSM\Appl_BR_R5\Source\BSW\IoHwAb\MagSensDrvSW_MLX90363\Src\MagSensDrv_MLX90363_SDD\MagSensDrv_Main.c"/>
    <n v="800"/>
    <n v="20"/>
    <n v="2"/>
    <n v="1257"/>
    <s v="Suffixed integer constant implicitly converted to smaller integer type on assignment."/>
    <x v="4"/>
    <m/>
  </r>
  <r>
    <s v="C:\Projekte\DAI\MFA2\P06086_MRSM\Appl_BR_R5\Source\BSW\IoHwAb\MagSensDrvSW_MLX90363\Src\MagSensDrv_MLX90363_SDD\MagSensDrv_Main.c"/>
    <n v="810"/>
    <n v="20"/>
    <n v="2"/>
    <n v="1257"/>
    <s v="Suffixed integer constant implicitly converted to smaller integer type on assignment."/>
    <x v="4"/>
    <m/>
  </r>
  <r>
    <s v="C:\Projekte\DAI\MFA2\P06086_MRSM\Appl_BR_R5\Source\BSW\IoHwAb\MagSensDrvSW_MLX90363\Src\MagSensDrv_MLX90363_SDD\MagSensDrv_Main.c"/>
    <n v="828"/>
    <n v="16"/>
    <n v="2"/>
    <n v="1257"/>
    <s v="Suffixed integer constant implicitly converted to smaller integer type on assignment."/>
    <x v="4"/>
    <m/>
  </r>
  <r>
    <s v="C:\Projekte\DAI\MFA2\P06086_MRSM\Appl_BR_R5\Source\BSW\IoHwAb\MagSensDrvSW_MLX90363\Src\MagSensDrv_MLX90363_SDD\MagSensDrv_Main.c"/>
    <n v="832"/>
    <n v="1"/>
    <n v="99"/>
    <n v="6110"/>
    <s v="HIS measure: Count of non-cyclic  execution paths (1-80) (MagSensDrv_Main() : STPTH = 177)"/>
    <x v="10"/>
    <m/>
  </r>
  <r>
    <s v="C:\Projekte\DAI\MFA2\P06086_MRSM\Appl_BR_R5\Source\BSW\IoHwAb\MagSensDrvSW_MLX90363\Src\MagSensDrv_MLX90363_SDD\MagSensDrv_Main.c"/>
    <n v="832"/>
    <n v="1"/>
    <n v="99"/>
    <n v="6130"/>
    <s v="HIS measure: Cyclomatic complexity (1-10) (MagSensDrv_Main() : STCYC = 16)"/>
    <x v="7"/>
    <m/>
  </r>
  <r>
    <s v="C:\Projekte\DAI\MFA2\P06086_MRSM\Appl_BR_R5\Source\BSW\IoHwAb\MagSensDrvSW_MLX90363\Src\MagSensDrv_MLX90363_SDD\MagSensDrv_Main.c"/>
    <n v="832"/>
    <n v="1"/>
    <n v="99"/>
    <n v="6190"/>
    <s v="HIS measure: Distinct function calls (0-7) (MagSensDrv_Main() : STCAL = 11)"/>
    <x v="8"/>
    <m/>
  </r>
  <r>
    <s v="C:\Projekte\DAI\MFA2\P06086_MRSM\Appl_BR_R5\Source\BSW\IoHwAb\MagSensDrvSW_MLX90363\Src\MagSensDrv_MLX90363_SDD\MagSensDrv_Main.c"/>
    <n v="849"/>
    <n v="31"/>
    <n v="2"/>
    <n v="1251"/>
    <s v="Suffixed integer constant causes implicit conversion of other operand."/>
    <x v="4"/>
    <m/>
  </r>
  <r>
    <s v="C:\Projekte\DAI\MFA2\P06086_MRSM\Appl_BR_R5\Source\BSW\IoHwAb\MagSensDrvSW_MLX90363\Src\MagSensDrv_MLX90363_SDD\MagSensDrv_Main.c"/>
    <n v="871"/>
    <n v="37"/>
    <n v="2"/>
    <n v="1257"/>
    <s v="Suffixed integer constant implicitly converted to smaller integer type on assignment."/>
    <x v="4"/>
    <m/>
  </r>
  <r>
    <s v="C:\Projekte\DAI\MFA2\P06086_MRSM\Appl_BR_R5\Source\BSW\IoHwAb\MagSensDrvSW_MLX90363\Src\MagSensDrv_MLX90363_SDD\MagSensDrv_Main.c"/>
    <n v="874"/>
    <n v="82"/>
    <n v="2"/>
    <n v="1251"/>
    <s v="Suffixed integer constant causes implicit conversion of other operand."/>
    <x v="4"/>
    <m/>
  </r>
  <r>
    <s v="C:\Projekte\DAI\MFA2\P06086_MRSM\Appl_BR_R5\Source\BSW\IoHwAb\MagSensDrvSW_MLX90363\Src\MagSensDrv_MLX90363_SDD\MagSensDrv_Main.c"/>
    <n v="879"/>
    <n v="16"/>
    <n v="2"/>
    <n v="1257"/>
    <s v="Suffixed integer constant implicitly converted to smaller integer type on assignment."/>
    <x v="4"/>
    <m/>
  </r>
  <r>
    <s v="C:\Projekte\DAI\MFA2\P06086_MRSM\Appl_BR_R5\Source\BSW\IoHwAb\MagSensDrvSW_MLX90363\Src\MagSensDrv_MLX90363_SDD\MagSensDrv_Main.c"/>
    <n v="893"/>
    <n v="37"/>
    <n v="2"/>
    <n v="1257"/>
    <s v="Suffixed integer constant implicitly converted to smaller integer type on assignment."/>
    <x v="4"/>
    <m/>
  </r>
  <r>
    <s v="C:\Projekte\DAI\MFA2\P06086_MRSM\Appl_BR_R5\Source\BSW\IoHwAb\MagSensDrvSW_MLX90363\Src\MagSensDrv_MLX90363_SDD\MagSensDrv_Main.c"/>
    <n v="896"/>
    <n v="82"/>
    <n v="2"/>
    <n v="1251"/>
    <s v="Suffixed integer constant causes implicit conversion of other operand."/>
    <x v="4"/>
    <m/>
  </r>
  <r>
    <s v="C:\Projekte\DAI\MFA2\P06086_MRSM\Appl_BR_R5\Source\BSW\IoHwAb\MagSensDrvSW_MLX90363\Src\MagSensDrv_MLX90363_SDD\MagSensDrv_Main.c"/>
    <n v="902"/>
    <n v="78"/>
    <n v="2"/>
    <n v="1251"/>
    <s v="Suffixed integer constant causes implicit conversion of other operand."/>
    <x v="4"/>
    <m/>
  </r>
  <r>
    <s v="C:\Projekte\DAI\MFA2\P06086_MRSM\Appl_BR_R5\Source\BSW\IoHwAb\MagSensDrvSW_MLX90363\Src\MagSensDrv_MLX90363_SDD\MagSensDrv_Main.c"/>
    <n v="914"/>
    <n v="20"/>
    <n v="2"/>
    <n v="1257"/>
    <s v="Suffixed integer constant implicitly converted to smaller integer type on assignment."/>
    <x v="4"/>
    <m/>
  </r>
  <r>
    <s v="C:\Projekte\DAI\MFA2\P06086_MRSM\Appl_BR_R5\Source\BSW\IoHwAb\MagSensDrvSW_MLX90363\Src\MagSensDrv_MLX90363_SDD\MagSensDrv_Main.c"/>
    <n v="937"/>
    <n v="37"/>
    <n v="2"/>
    <n v="1257"/>
    <s v="Suffixed integer constant implicitly converted to smaller integer type on assignment."/>
    <x v="4"/>
    <m/>
  </r>
  <r>
    <s v="C:\Projekte\DAI\MFA2\P06086_MRSM\Appl_BR_R5\Source\BSW\IoHwAb\MagSensDrvSW_MLX90363\Src\MagSensDrv_MLX90363_SDD\MagSensDrv_Main.c"/>
    <n v="944"/>
    <n v="40"/>
    <n v="2"/>
    <n v="1251"/>
    <s v="Suffixed integer constant causes implicit conversion of other operand."/>
    <x v="4"/>
    <m/>
  </r>
  <r>
    <s v="C:\Projekte\DAI\MFA2\P06086_MRSM\Appl_BR_R5\Source\BSW\IoHwAb\MagSensDrvSW_MLX90363\Src\MagSensDrv_MLX90363_SDD\MagSensDrv_Main.c"/>
    <n v="96"/>
    <n v="102"/>
    <n v="2"/>
    <n v="1257"/>
    <s v="Suffixed integer constant implicitly converted to smaller integer type on assignment."/>
    <x v="4"/>
    <m/>
  </r>
  <r>
    <s v="C:\Projekte\DAI\MFA2\P06086_MRSM\Appl_BR_R5\Source\BSW\IoHwAb\MagSensDrvSW_MLX90363\Src\MagSensDrv_MLX90363_SDD\MagSensDrv_Main.c"/>
    <n v="965"/>
    <n v="20"/>
    <n v="2"/>
    <n v="1257"/>
    <s v="Suffixed integer constant implicitly converted to smaller integer type on assignment."/>
    <x v="4"/>
    <m/>
  </r>
  <r>
    <s v="C:\Projekte\DAI\MFA2\P06086_MRSM\Appl_BR_R5\Source\BSW\IoHwAb\MagSensDrvSW_MLX90363\Src\MagSensDrv_MLX90363_SDD\MagSensDrv_Main.c"/>
    <n v="982"/>
    <n v="37"/>
    <n v="2"/>
    <n v="1257"/>
    <s v="Suffixed integer constant implicitly converted to smaller integer type on assignment."/>
    <x v="4"/>
    <m/>
  </r>
  <r>
    <s v="C:\Projekte\DAI\MFA2\P06086_MRSM\Appl_BR_R5\Source\BSW\IoHwAb\MagSensDrvSW_MLX90363\Src\MagSensDrv_MLX90363_SDD\MagSensDrv_Main.c"/>
    <n v="989"/>
    <n v="36"/>
    <n v="2"/>
    <n v="1257"/>
    <s v="Suffixed integer constant implicitly converted to smaller integer type on assignment."/>
    <x v="4"/>
    <m/>
  </r>
  <r>
    <s v="C:\Projekte\DAI\MFA2\P06086_MRSM\Appl_BR_R5\Source\BSW\IoHwAb\MagSensDrvSW_MLX90363\Src\MagSensDrv_MLX90363_SDD\MagSensDrv_Main.c"/>
    <n v="993"/>
    <n v="16"/>
    <n v="2"/>
    <n v="1257"/>
    <s v="Suffixed integer constant implicitly converted to smaller integer type on assignment."/>
    <x v="4"/>
    <m/>
  </r>
  <r>
    <s v="C:\Projekte\DAI\MFA2\P06086_MRSM\Appl_BR_R5\Source\BSW\IoHwAb\MagSensDrvSW_MLX90363\Src\MagSensDrv_MLX90363_SDD\MagSensDrv_MsgValidator.c"/>
    <n v="101"/>
    <n v="59"/>
    <n v="2"/>
    <n v="1257"/>
    <s v="Suffixed integer constant implicitly converted to smaller integer type on assignment."/>
    <x v="4"/>
    <m/>
  </r>
  <r>
    <s v="C:\Projekte\DAI\MFA2\P06086_MRSM\Appl_BR_R5\Source\BSW\IoHwAb\MagSensDrvSW_MLX90363\Src\MagSensDrv_MLX90363_SDD\MagSensDrv_MsgValidator.c"/>
    <n v="117"/>
    <n v="55"/>
    <n v="2"/>
    <n v="1257"/>
    <s v="Suffixed integer constant implicitly converted to smaller integer type on assignment."/>
    <x v="4"/>
    <m/>
  </r>
  <r>
    <s v="C:\Projekte\DAI\MFA2\P06086_MRSM\Appl_BR_R5\Source\BSW\IoHwAb\MagSensDrvSW_MLX90363\Src\MagSensDrv_MLX90363_SDD\MagSensDrv_MsgValidator.c"/>
    <n v="190"/>
    <n v="28"/>
    <n v="2"/>
    <n v="1251"/>
    <s v="Suffixed integer constant causes implicit conversion of other operand."/>
    <x v="4"/>
    <m/>
  </r>
  <r>
    <s v="C:\Projekte\DAI\MFA2\P06086_MRSM\Appl_BR_R5\Source\BSW\IoHwAb\MagSensDrvSW_MLX90363\Src\MagSensDrv_MLX90363_SDD\MagSensDrv_MsgValidator.c"/>
    <n v="333"/>
    <n v="23"/>
    <n v="2"/>
    <n v="1257"/>
    <s v="Suffixed integer constant implicitly converted to smaller integer type on assignment."/>
    <x v="4"/>
    <m/>
  </r>
  <r>
    <s v="C:\Projekte\DAI\MFA2\P06086_MRSM\Appl_BR_R5\Source\BSW\IoHwAb\MagSensDrvSW_MLX90363\Src\MagSensDrv_MLX90363_SDD\MagSensDrv_MsgValidator.c"/>
    <n v="354"/>
    <n v="35"/>
    <n v="2"/>
    <n v="1257"/>
    <s v="Suffixed integer constant implicitly converted to smaller integer type on assignment."/>
    <x v="4"/>
    <m/>
  </r>
  <r>
    <s v="C:\Projekte\DAI\MFA2\P06086_MRSM\Appl_BR_R5\Source\BSW\IoHwAb\MagSensDrvSW_MLX90363\Src\MagSensDrv_MLX90363_SDD\MagSensDrv_MsgValidator.c"/>
    <n v="79"/>
    <n v="55"/>
    <n v="2"/>
    <n v="1257"/>
    <s v="Suffixed integer constant implicitly converted to smaller integer type on assignment."/>
    <x v="4"/>
    <m/>
  </r>
  <r>
    <s v="C:\Projekte\DAI\MFA2\P06086_MRSM\Appl_BR_R5\Source\BSW\IoHwAb\MagSensDrvSW_MLX90363\Src\MagSensDrv_MLX90363_SDD\MagSensDrv_MsgValidator.c"/>
    <n v="97"/>
    <n v="58"/>
    <n v="2"/>
    <n v="1251"/>
    <s v="Suffixed integer constant causes implicit conversion of other operand."/>
    <x v="4"/>
    <m/>
  </r>
  <r>
    <s v="C:\Projekte\DAI\MFA2\P06086_MRSM\Appl_BR_R5\Source\BSW\IoHwAb\MagSensDrvSW_MLX90363\Src\MagSensDrv_MLX90363_SDD\MagSensDrv_Ram.c"/>
    <n v="56"/>
    <n v="48"/>
    <n v="2"/>
    <n v="1257"/>
    <s v="Suffixed integer constant implicitly converted to smaller integer type on assignment."/>
    <x v="4"/>
    <m/>
  </r>
  <r>
    <s v="C:\Projekte\DAI\MFA2\P06086_MRSM\Appl_BR_R5\Source\BSW\IoHwAb\MagSensDrvSW_MLX90363\Src\MagSensDrv_MLX90363_SDD\MagSensDrv_SensIORingBuf.c"/>
    <n v="174"/>
    <n v="7"/>
    <n v="2"/>
    <n v="553"/>
    <s v="Translation unit contains no object or function definitions with external linkage."/>
    <x v="4"/>
    <m/>
  </r>
  <r>
    <s v="C:\Projekte\DAI\MFA2\P06086_MRSM\Appl_BR_R5\Source\BSW\IoHwAb\MagSensDrvSW_MLX90363\Src\MagSensDrv_MLX90363_SDD\MagSensDrv_Seq.c"/>
    <n v="1013"/>
    <n v="77"/>
    <n v="2"/>
    <n v="1257"/>
    <s v="Suffixed integer constant implicitly converted to smaller integer type on assignment."/>
    <x v="4"/>
    <m/>
  </r>
  <r>
    <s v="C:\Projekte\DAI\MFA2\P06086_MRSM\Appl_BR_R5\Source\BSW\IoHwAb\MagSensDrvSW_MLX90363\Src\MagSensDrv_MLX90363_SDD\MagSensDrv_Seq.c"/>
    <n v="1017"/>
    <n v="111"/>
    <n v="2"/>
    <n v="1251"/>
    <s v="Suffixed integer constant causes implicit conversion of other operand."/>
    <x v="4"/>
    <m/>
  </r>
  <r>
    <s v="C:\Projekte\DAI\MFA2\P06086_MRSM\Appl_BR_R5\Source\BSW\IoHwAb\MagSensDrvSW_MLX90363\Src\MagSensDrv_MLX90363_SDD\MagSensDrv_Seq.c"/>
    <n v="1019"/>
    <n v="89"/>
    <n v="2"/>
    <n v="1257"/>
    <s v="Suffixed integer constant implicitly converted to smaller integer type on assignment."/>
    <x v="4"/>
    <m/>
  </r>
  <r>
    <s v="C:\Projekte\DAI\MFA2\P06086_MRSM\Appl_BR_R5\Source\BSW\IoHwAb\MagSensDrvSW_MLX90363\Src\MagSensDrv_MLX90363_SDD\MagSensDrv_Seq.c"/>
    <n v="1051"/>
    <n v="69"/>
    <n v="2"/>
    <n v="1251"/>
    <s v="Suffixed integer constant causes implicit conversion of other operand."/>
    <x v="4"/>
    <m/>
  </r>
  <r>
    <s v="C:\Projekte\DAI\MFA2\P06086_MRSM\Appl_BR_R5\Source\BSW\IoHwAb\MagSensDrvSW_MLX90363\Src\MagSensDrv_MLX90363_SDD\MagSensDrv_Seq.c"/>
    <n v="1132"/>
    <n v="69"/>
    <n v="2"/>
    <n v="1251"/>
    <s v="Suffixed integer constant causes implicit conversion of other operand."/>
    <x v="4"/>
    <m/>
  </r>
  <r>
    <s v="C:\Projekte\DAI\MFA2\P06086_MRSM\Appl_BR_R5\Source\BSW\IoHwAb\MagSensDrvSW_MLX90363\Src\MagSensDrv_MLX90363_SDD\MagSensDrv_Seq.c"/>
    <n v="1135"/>
    <n v="77"/>
    <n v="2"/>
    <n v="1251"/>
    <s v="Suffixed integer constant causes implicit conversion of other operand."/>
    <x v="4"/>
    <m/>
  </r>
  <r>
    <s v="C:\Projekte\DAI\MFA2\P06086_MRSM\Appl_BR_R5\Source\BSW\IoHwAb\MagSensDrvSW_MLX90363\Src\MagSensDrv_MLX90363_SDD\MagSensDrv_Seq.c"/>
    <n v="1167"/>
    <n v="69"/>
    <n v="2"/>
    <n v="1251"/>
    <s v="Suffixed integer constant causes implicit conversion of other operand."/>
    <x v="4"/>
    <m/>
  </r>
  <r>
    <s v="C:\Projekte\DAI\MFA2\P06086_MRSM\Appl_BR_R5\Source\BSW\IoHwAb\MagSensDrvSW_MLX90363\Src\MagSensDrv_MLX90363_SDD\MagSensDrv_Seq.c"/>
    <n v="1177"/>
    <n v="77"/>
    <n v="2"/>
    <n v="1251"/>
    <s v="Suffixed integer constant causes implicit conversion of other operand."/>
    <x v="4"/>
    <m/>
  </r>
  <r>
    <s v="C:\Projekte\DAI\MFA2\P06086_MRSM\Appl_BR_R5\Source\BSW\IoHwAb\MagSensDrvSW_MLX90363\Src\MagSensDrv_MLX90363_SDD\MagSensDrv_Seq.c"/>
    <n v="1204"/>
    <n v="23"/>
    <n v="2"/>
    <n v="1257"/>
    <s v="Suffixed integer constant implicitly converted to smaller integer type on assignment."/>
    <x v="4"/>
    <m/>
  </r>
  <r>
    <s v="C:\Projekte\DAI\MFA2\P06086_MRSM\Appl_BR_R5\Source\BSW\IoHwAb\MagSensDrvSW_MLX90363\Src\MagSensDrv_MLX90363_SDD\MagSensDrv_Seq.c"/>
    <n v="1215"/>
    <n v="18"/>
    <n v="2"/>
    <n v="1251"/>
    <s v="Suffixed integer constant causes implicit conversion of other operand."/>
    <x v="4"/>
    <m/>
  </r>
  <r>
    <s v="C:\Projekte\DAI\MFA2\P06086_MRSM\Appl_BR_R5\Source\BSW\IoHwAb\MagSensDrvSW_MLX90363\Src\MagSensDrv_MLX90363_SDD\MagSensDrv_Seq.c"/>
    <n v="1216"/>
    <n v="1"/>
    <n v="99"/>
    <n v="6110"/>
    <s v="HIS measure: Count of non-cyclic  execution paths (1-80) (MagSensDrv_Seq_Run() : STPTH = 2864)"/>
    <x v="10"/>
    <m/>
  </r>
  <r>
    <s v="C:\Projekte\DAI\MFA2\P06086_MRSM\Appl_BR_R5\Source\BSW\IoHwAb\MagSensDrvSW_MLX90363\Src\MagSensDrv_MLX90363_SDD\MagSensDrv_Seq.c"/>
    <n v="1216"/>
    <n v="1"/>
    <n v="99"/>
    <n v="6130"/>
    <s v="HIS measure: Cyclomatic complexity (1-10) (MagSensDrv_Seq_Run() : STCYC = 32)"/>
    <x v="7"/>
    <m/>
  </r>
  <r>
    <s v="C:\Projekte\DAI\MFA2\P06086_MRSM\Appl_BR_R5\Source\BSW\IoHwAb\MagSensDrvSW_MLX90363\Src\MagSensDrv_MLX90363_SDD\MagSensDrv_Seq.c"/>
    <n v="1216"/>
    <n v="1"/>
    <n v="99"/>
    <n v="6170"/>
    <s v="HIS measure: Number of statements in function (variant 3)  (1-50) (MagSensDrv_Seq_Run() : STST3 = 126)"/>
    <x v="1"/>
    <m/>
  </r>
  <r>
    <s v="C:\Projekte\DAI\MFA2\P06086_MRSM\Appl_BR_R5\Source\BSW\IoHwAb\MagSensDrvSW_MLX90363\Src\MagSensDrv_MLX90363_SDD\MagSensDrv_Seq.c"/>
    <n v="1216"/>
    <n v="1"/>
    <n v="99"/>
    <n v="6175"/>
    <s v="HIS measure: Nesting of control structures (0-4) (MagSensDrv_Seq_Run() : STMIF = 7)"/>
    <x v="15"/>
    <m/>
  </r>
  <r>
    <s v="C:\Projekte\DAI\MFA2\P06086_MRSM\Appl_BR_R5\Source\BSW\IoHwAb\MagSensDrvSW_MLX90363\Src\MagSensDrv_MLX90363_SDD\MagSensDrv_Seq.c"/>
    <n v="1216"/>
    <n v="1"/>
    <n v="99"/>
    <n v="6190"/>
    <s v="HIS measure: Distinct function calls (0-7) (MagSensDrv_Seq_Run() : STCAL = 14)"/>
    <x v="8"/>
    <m/>
  </r>
  <r>
    <s v="C:\Projekte\DAI\MFA2\P06086_MRSM\Appl_BR_R5\Source\BSW\IoHwAb\MagSensDrvSW_MLX90363\Src\MagSensDrv_MLX90363_SDD\MagSensDrv_Seq.c"/>
    <n v="1258"/>
    <n v="57"/>
    <n v="2"/>
    <n v="1251"/>
    <s v="Suffixed integer constant causes implicit conversion of other operand."/>
    <x v="4"/>
    <m/>
  </r>
  <r>
    <s v="C:\Projekte\DAI\MFA2\P06086_MRSM\Appl_BR_R5\Source\BSW\IoHwAb\MagSensDrvSW_MLX90363\Src\MagSensDrv_MLX90363_SDD\MagSensDrv_Seq.c"/>
    <n v="1261"/>
    <n v="61"/>
    <n v="2"/>
    <n v="1257"/>
    <s v="Suffixed integer constant implicitly converted to smaller integer type on assignment."/>
    <x v="4"/>
    <m/>
  </r>
  <r>
    <s v="C:\Projekte\DAI\MFA2\P06086_MRSM\Appl_BR_R5\Source\BSW\IoHwAb\MagSensDrvSW_MLX90363\Src\MagSensDrv_MLX90363_SDD\MagSensDrv_Seq.c"/>
    <n v="1293"/>
    <n v="73"/>
    <n v="2"/>
    <n v="1257"/>
    <s v="Suffixed integer constant implicitly converted to smaller integer type on assignment."/>
    <x v="4"/>
    <m/>
  </r>
  <r>
    <s v="C:\Projekte\DAI\MFA2\P06086_MRSM\Appl_BR_R5\Source\BSW\IoHwAb\MagSensDrvSW_MLX90363\Src\MagSensDrv_MLX90363_SDD\MagSensDrv_Seq.c"/>
    <n v="1331"/>
    <n v="57"/>
    <n v="2"/>
    <n v="1251"/>
    <s v="Suffixed integer constant causes implicit conversion of other operand."/>
    <x v="4"/>
    <m/>
  </r>
  <r>
    <s v="C:\Projekte\DAI\MFA2\P06086_MRSM\Appl_BR_R5\Source\BSW\IoHwAb\MagSensDrvSW_MLX90363\Src\MagSensDrv_MLX90363_SDD\MagSensDrv_Seq.c"/>
    <n v="1342"/>
    <n v="73"/>
    <n v="2"/>
    <n v="1257"/>
    <s v="Suffixed integer constant implicitly converted to smaller integer type on assignment."/>
    <x v="4"/>
    <m/>
  </r>
  <r>
    <s v="C:\Projekte\DAI\MFA2\P06086_MRSM\Appl_BR_R5\Source\BSW\IoHwAb\MagSensDrvSW_MLX90363\Src\MagSensDrv_MLX90363_SDD\MagSensDrv_Seq.c"/>
    <n v="1386"/>
    <n v="57"/>
    <n v="2"/>
    <n v="1251"/>
    <s v="Suffixed integer constant causes implicit conversion of other operand."/>
    <x v="4"/>
    <m/>
  </r>
  <r>
    <s v="C:\Projekte\DAI\MFA2\P06086_MRSM\Appl_BR_R5\Source\BSW\IoHwAb\MagSensDrvSW_MLX90363\Src\MagSensDrv_MLX90363_SDD\MagSensDrv_Seq.c"/>
    <n v="1413"/>
    <n v="57"/>
    <n v="2"/>
    <n v="1251"/>
    <s v="Suffixed integer constant causes implicit conversion of other operand."/>
    <x v="4"/>
    <m/>
  </r>
  <r>
    <s v="C:\Projekte\DAI\MFA2\P06086_MRSM\Appl_BR_R5\Source\BSW\IoHwAb\MagSensDrvSW_MLX90363\Src\MagSensDrv_MLX90363_SDD\MagSensDrv_Seq.c"/>
    <n v="1439"/>
    <n v="57"/>
    <n v="2"/>
    <n v="1251"/>
    <s v="Suffixed integer constant causes implicit conversion of other operand."/>
    <x v="4"/>
    <m/>
  </r>
  <r>
    <s v="C:\Projekte\DAI\MFA2\P06086_MRSM\Appl_BR_R5\Source\BSW\IoHwAb\MagSensDrvSW_MLX90363\Src\MagSensDrv_MLX90363_SDD\MagSensDrv_Seq.c"/>
    <n v="1465"/>
    <n v="73"/>
    <n v="2"/>
    <n v="1257"/>
    <s v="Suffixed integer constant implicitly converted to smaller integer type on assignment."/>
    <x v="4"/>
    <m/>
  </r>
  <r>
    <s v="C:\Projekte\DAI\MFA2\P06086_MRSM\Appl_BR_R5\Source\BSW\IoHwAb\MagSensDrvSW_MLX90363\Src\MagSensDrv_MLX90363_SDD\MagSensDrv_Seq.c"/>
    <n v="1470"/>
    <n v="1"/>
    <n v="99"/>
    <n v="6185"/>
    <s v="HIS measure: Function parameters (0-5) (MagSensDrv_Seq_GET2MemoryRead() : STPAR = 8)"/>
    <x v="24"/>
    <m/>
  </r>
  <r>
    <s v="C:\Projekte\DAI\MFA2\P06086_MRSM\Appl_BR_R5\Source\BSW\IoHwAb\MagSensDrvSW_MLX90363\Src\MagSensDrv_MLX90363_SDD\MagSensDrv_Seq.c"/>
    <n v="1543"/>
    <n v="69"/>
    <n v="2"/>
    <n v="1257"/>
    <s v="Suffixed integer constant implicitly converted to smaller integer type on assignment."/>
    <x v="4"/>
    <m/>
  </r>
  <r>
    <s v="C:\Projekte\DAI\MFA2\P06086_MRSM\Appl_BR_R5\Source\BSW\IoHwAb\MagSensDrvSW_MLX90363\Src\MagSensDrv_MLX90363_SDD\MagSensDrv_Seq.c"/>
    <n v="1608"/>
    <n v="57"/>
    <n v="2"/>
    <n v="1251"/>
    <s v="Suffixed integer constant causes implicit conversion of other operand."/>
    <x v="4"/>
    <m/>
  </r>
  <r>
    <s v="C:\Projekte\DAI\MFA2\P06086_MRSM\Appl_BR_R5\Source\BSW\IoHwAb\MagSensDrvSW_MLX90363\Src\MagSensDrv_MLX90363_SDD\MagSensDrv_Seq.c"/>
    <n v="1647"/>
    <n v="66"/>
    <n v="2"/>
    <n v="1257"/>
    <s v="Suffixed integer constant implicitly converted to smaller integer type on assignment."/>
    <x v="4"/>
    <m/>
  </r>
  <r>
    <s v="C:\Projekte\DAI\MFA2\P06086_MRSM\Appl_BR_R5\Source\BSW\IoHwAb\MagSensDrvSW_MLX90363\Src\MagSensDrv_MLX90363_SDD\MagSensDrv_Seq.c"/>
    <n v="1804"/>
    <n v="1"/>
    <n v="99"/>
    <n v="6130"/>
    <s v="HIS measure: Cyclomatic complexity (1-10) (MagSensDrv_Seq_EepromWrite() : STCYC = 12)"/>
    <x v="7"/>
    <m/>
  </r>
  <r>
    <s v="C:\Projekte\DAI\MFA2\P06086_MRSM\Appl_BR_R5\Source\BSW\IoHwAb\MagSensDrvSW_MLX90363\Src\MagSensDrv_MLX90363_SDD\MagSensDrv_Seq.c"/>
    <n v="1804"/>
    <n v="1"/>
    <n v="99"/>
    <n v="6175"/>
    <s v="HIS measure: Nesting of control structures (0-4) (MagSensDrv_Seq_EepromWrite() : STMIF = 6)"/>
    <x v="15"/>
    <m/>
  </r>
  <r>
    <s v="C:\Projekte\DAI\MFA2\P06086_MRSM\Appl_BR_R5\Source\BSW\IoHwAb\MagSensDrvSW_MLX90363\Src\MagSensDrv_MLX90363_SDD\MagSensDrv_Seq.c"/>
    <n v="1804"/>
    <n v="1"/>
    <n v="99"/>
    <n v="6190"/>
    <s v="HIS measure: Distinct function calls (0-7) (MagSensDrv_Seq_EepromWrite() : STCAL = 10)"/>
    <x v="8"/>
    <m/>
  </r>
  <r>
    <s v="C:\Projekte\DAI\MFA2\P06086_MRSM\Appl_BR_R5\Source\BSW\IoHwAb\MagSensDrvSW_MLX90363\Src\MagSensDrv_MLX90363_SDD\MagSensDrv_Seq.c"/>
    <n v="184"/>
    <n v="111"/>
    <n v="2"/>
    <n v="1251"/>
    <s v="Suffixed integer constant causes implicit conversion of other operand."/>
    <x v="4"/>
    <m/>
  </r>
  <r>
    <s v="C:\Projekte\DAI\MFA2\P06086_MRSM\Appl_BR_R5\Source\BSW\IoHwAb\MagSensDrvSW_MLX90363\Src\MagSensDrv_MLX90363_SDD\MagSensDrv_Seq.c"/>
    <n v="1914"/>
    <n v="43"/>
    <n v="2"/>
    <n v="1257"/>
    <s v="Suffixed integer constant implicitly converted to smaller integer type on assignment."/>
    <x v="4"/>
    <m/>
  </r>
  <r>
    <s v="C:\Projekte\DAI\MFA2\P06086_MRSM\Appl_BR_R5\Source\BSW\IoHwAb\MagSensDrvSW_MLX90363\Src\MagSensDrv_MLX90363_SDD\MagSensDrv_Seq.c"/>
    <n v="614"/>
    <n v="17"/>
    <n v="2"/>
    <n v="1257"/>
    <s v="Suffixed integer constant implicitly converted to smaller integer type on assignment."/>
    <x v="4"/>
    <m/>
  </r>
  <r>
    <s v="C:\Projekte\DAI\MFA2\P06086_MRSM\Appl_BR_R5\Source\BSW\IoHwAb\MagSensDrvSW_MLX90363\Src\MagSensDrv_MLX90363_SDD\MagSensDrv_Seq.c"/>
    <n v="634"/>
    <n v="59"/>
    <n v="2"/>
    <n v="1251"/>
    <s v="Suffixed integer constant causes implicit conversion of other operand."/>
    <x v="4"/>
    <m/>
  </r>
  <r>
    <s v="C:\Projekte\DAI\MFA2\P06086_MRSM\Appl_BR_R5\Source\BSW\IoHwAb\MagSensDrvSW_MLX90363\Src\MagSensDrv_MLX90363_SDD\MagSensDrv_Seq.c"/>
    <n v="692"/>
    <n v="117"/>
    <n v="2"/>
    <n v="1251"/>
    <s v="Suffixed integer constant causes implicit conversion of other operand."/>
    <x v="4"/>
    <m/>
  </r>
  <r>
    <s v="C:\Projekte\DAI\MFA2\P06086_MRSM\Appl_BR_R5\Source\BSW\IoHwAb\MagSensDrvSW_MLX90363\Src\MagSensDrv_MLX90363_SDD\MagSensDrv_Seq.c"/>
    <n v="733"/>
    <n v="29"/>
    <n v="2"/>
    <n v="1257"/>
    <s v="Suffixed integer constant implicitly converted to smaller integer type on assignment."/>
    <x v="4"/>
    <m/>
  </r>
  <r>
    <s v="C:\Projekte\DAI\MFA2\P06086_MRSM\Appl_BR_R5\Source\BSW\IoHwAb\MagSensDrvSW_MLX90363\Src\MagSensDrv_MLX90363_SDD\MagSensDrv_Seq.c"/>
    <n v="752"/>
    <n v="59"/>
    <n v="2"/>
    <n v="1251"/>
    <s v="Suffixed integer constant causes implicit conversion of other operand."/>
    <x v="4"/>
    <m/>
  </r>
  <r>
    <s v="C:\Projekte\DAI\MFA2\P06086_MRSM\Appl_BR_R5\Source\BSW\IoHwAb\MagSensDrvSW_MLX90363\Src\MagSensDrv_MLX90363_SDD\MagSensDrv_Seq.c"/>
    <n v="784"/>
    <n v="71"/>
    <n v="2"/>
    <n v="1257"/>
    <s v="Suffixed integer constant implicitly converted to smaller integer type on assignment."/>
    <x v="4"/>
    <m/>
  </r>
  <r>
    <s v="C:\Projekte\DAI\MFA2\P06086_MRSM\Appl_BR_R5\Source\BSW\IoHwAb\MagSensDrvSW_MLX90363\Src\MagSensDrv_MLX90363_SDD\MagSensDrv_Seq.c"/>
    <n v="805"/>
    <n v="84"/>
    <n v="2"/>
    <n v="1257"/>
    <s v="Suffixed integer constant implicitly converted to smaller integer type on assignment."/>
    <x v="4"/>
    <m/>
  </r>
  <r>
    <s v="C:\Projekte\DAI\MFA2\P06086_MRSM\Appl_BR_R5\Source\BSW\IoHwAb\MagSensDrvSW_MLX90363\Src\MagSensDrv_MLX90363_SDD\MagSensDrv_Seq.c"/>
    <n v="822"/>
    <n v="20"/>
    <n v="2"/>
    <n v="1251"/>
    <s v="Suffixed integer constant causes implicit conversion of other operand."/>
    <x v="4"/>
    <m/>
  </r>
  <r>
    <s v="C:\Projekte\DAI\MFA2\P06086_MRSM\Appl_BR_R5\Source\BSW\IoHwAb\MagSensDrvSW_MLX90363\Src\MagSensDrv_MLX90363_SDD\MagSensDrv_Seq.c"/>
    <n v="825"/>
    <n v="1"/>
    <n v="99"/>
    <n v="6130"/>
    <s v="HIS measure: Cyclomatic complexity (1-10) (MagSensDrv_Seq_Reboot() : STCYC = 21)"/>
    <x v="7"/>
    <m/>
  </r>
  <r>
    <s v="C:\Projekte\DAI\MFA2\P06086_MRSM\Appl_BR_R5\Source\BSW\IoHwAb\MagSensDrvSW_MLX90363\Src\MagSensDrv_MLX90363_SDD\MagSensDrv_Seq.c"/>
    <n v="825"/>
    <n v="1"/>
    <n v="99"/>
    <n v="6170"/>
    <s v="HIS measure: Number of statements in function (variant 3)  (1-50) (MagSensDrv_Seq_Reboot() : STST3 = 58)"/>
    <x v="1"/>
    <m/>
  </r>
  <r>
    <s v="C:\Projekte\DAI\MFA2\P06086_MRSM\Appl_BR_R5\Source\BSW\IoHwAb\MagSensDrvSW_MLX90363\Src\MagSensDrv_MLX90363_SDD\MagSensDrv_Seq.c"/>
    <n v="825"/>
    <n v="1"/>
    <n v="99"/>
    <n v="6175"/>
    <s v="HIS measure: Nesting of control structures (0-4) (MagSensDrv_Seq_Reboot() : STMIF = 7)"/>
    <x v="15"/>
    <m/>
  </r>
  <r>
    <s v="C:\Projekte\DAI\MFA2\P06086_MRSM\Appl_BR_R5\Source\BSW\IoHwAb\MagSensDrvSW_MLX90363\Src\MagSensDrv_MLX90363_SDD\MagSensDrv_Seq.c"/>
    <n v="840"/>
    <n v="26"/>
    <n v="2"/>
    <n v="1257"/>
    <s v="Suffixed integer constant implicitly converted to smaller integer type on assignment."/>
    <x v="4"/>
    <m/>
  </r>
  <r>
    <s v="C:\Projekte\DAI\MFA2\P06086_MRSM\Appl_BR_R5\Source\BSW\IoHwAb\MagSensDrvSW_MLX90363\Src\MagSensDrv_MLX90363_SDD\MagSensDrv_Seq.c"/>
    <n v="922"/>
    <n v="15"/>
    <n v="2"/>
    <n v="1257"/>
    <s v="Suffixed integer constant implicitly converted to smaller integer type on assignment."/>
    <x v="4"/>
    <m/>
  </r>
  <r>
    <s v="C:\Projekte\DAI\MFA2\P06086_MRSM\Appl_BR_R5\Source\BSW\IoHwAb\MagSensDrvSW_MLX90363\Src\MagSensDrv_MLX90363_SDD\MagSensDrv_Seq.c"/>
    <n v="940"/>
    <n v="69"/>
    <n v="2"/>
    <n v="1251"/>
    <s v="Suffixed integer constant causes implicit conversion of other operand."/>
    <x v="4"/>
    <m/>
  </r>
  <r>
    <s v="C:\Projekte\DAI\MFA2\P06086_MRSM\Appl_BR_R5\Source\BSW\IoHwAb\MagSensDrvSW_MLX90363\Src\MagSensDrv_MLX90363_SDD\MagSensDrv_VersNr.c"/>
    <n v="75"/>
    <n v="12"/>
    <n v="2"/>
    <n v="1257"/>
    <s v="Suffixed integer constant implicitly converted to smaller integer type on assignment."/>
    <x v="4"/>
    <m/>
  </r>
  <r>
    <s v="C:\Projekte\DAI\MFA2\P06086_MRSM\Appl_BR_R5\Source\BSW\IoHwAb\MagSensDrvSW_MLX90363\cbk\MagSensDrv_Cbk.c"/>
    <n v="263"/>
    <n v="10"/>
    <n v="4"/>
    <n v="2004"/>
    <s v="No concluding 'else' exists in this 'if'-'else'-'if' statement."/>
    <x v="25"/>
    <m/>
  </r>
  <r>
    <s v="C:\Projekte\DAI\MFA2\P06086_MRSM\Appl_BR_R5\Source\BSW\IoHwAb\MagSensDrvSW_MLX90363\cbk\MagSensDrv_Cbk.c"/>
    <n v="364"/>
    <n v="1"/>
    <n v="99"/>
    <n v="6170"/>
    <s v="HIS measure: Number of statements in function (variant 3)  (1-50) (MagSensDrv_SyncPulseDelay() : STST3 = 0)"/>
    <x v="1"/>
    <m/>
  </r>
  <r>
    <s v="C:\Projekte\DAI\MFA2\P06086_MRSM\Appl_BR_R5\Source\BSW\IoHwAb\MagSensDrvSW_MLX90363\cfg\MagSensDrv_LCfg.c"/>
    <n v="57"/>
    <n v="31"/>
    <n v="2"/>
    <n v="1257"/>
    <s v="Suffixed integer constant implicitly converted to smaller integer type on assignment."/>
    <x v="4"/>
    <m/>
  </r>
  <r>
    <s v="C:\Projekte\DAI\MFA2\P06086_MRSM\Appl_BR_R5\Source\BSW\IoHwAb\MagSensDrvSW_MLX90363\cfg\MagSensDrv_LCfg.c"/>
    <n v="68"/>
    <n v="27"/>
    <n v="2"/>
    <n v="1257"/>
    <s v="Suffixed integer constant implicitly converted to smaller integer type on assignment."/>
    <x v="4"/>
    <m/>
  </r>
  <r>
    <s v="C:\Projekte\DAI\MFA2\P06086_MRSM\Appl_BR_R5\Source\BSW\IoHwAb\MagSensDrvSW_MLX90363\cfg\MagSensDrv_LCfg.c"/>
    <n v="71"/>
    <n v="14"/>
    <n v="2"/>
    <n v="1257"/>
    <s v="Suffixed integer constant implicitly converted to smaller integer type on assignment."/>
    <x v="4"/>
    <m/>
  </r>
  <r>
    <s v="C:\Projekte\DAI\MFA2\P06086_MRSM\Appl_BR_R5\Source\Lib\LK\DCD\Core\DCD.c"/>
    <n v="83"/>
    <n v="12"/>
    <n v="2"/>
    <n v="3212"/>
    <s v="This cast is redundant."/>
    <x v="4"/>
    <m/>
  </r>
  <r>
    <s v="C:\Projekte\DAI\MFA2\P06086_MRSM\Appl_BR_R5\Source\Lib\LK\DCD\Core\DCD.c"/>
    <n v="99"/>
    <n v="12"/>
    <n v="4"/>
    <n v="3110"/>
    <s v="The left-hand operand of this ',' has no side effects."/>
    <x v="26"/>
    <s v="REFERENCE - ISO:C90-6.6.3 Expression and Null Statements"/>
  </r>
  <r>
    <s v="C:\Projekte\DAI\MFA2\P06086_MRSM\Appl_BR_R5\Source\Lib\LK\DCD\Core\DCD.c"/>
    <n v="99"/>
    <n v="12"/>
    <n v="4"/>
    <n v="3968"/>
    <s v="unsigned int value returned from unsigned char DCD_E2E_CRC_CrcCalculate()."/>
    <x v="11"/>
    <m/>
  </r>
  <r>
    <s v="C:\Projekte\DAI\MFA2\P06086_MRSM\Appl_BR_R5\Source\Lib\LK\DCD\Core\DCD.c"/>
    <n v="99"/>
    <n v="14"/>
    <n v="4"/>
    <n v="311"/>
    <s v="Dangerous pointer cast results in loss of const qualification."/>
    <x v="27"/>
    <m/>
  </r>
  <r>
    <s v="C:\Projekte\DAI\MFA2\P06086_MRSM\Appl_BR_R5\Source\Lib\LK\DCD\Core\DCD.c"/>
    <n v="99"/>
    <n v="14"/>
    <n v="4"/>
    <n v="312"/>
    <s v="Dangerous pointer cast results in loss of volatile qualification."/>
    <x v="27"/>
    <m/>
  </r>
  <r>
    <s v="C:\Projekte\DAI\MFA2\P06086_MRSM\Appl_BR_R5\Source\Lib\LK\DCD\Core\DCD.c"/>
    <n v="99"/>
    <n v="14"/>
    <n v="4"/>
    <n v="488"/>
    <s v="Performing pointer arithmetic."/>
    <x v="3"/>
    <s v="REFERENCE - ISO:C90-6.3.6 Additive Operators - Constraints"/>
  </r>
  <r>
    <s v="C:\Projekte\DAI\MFA2\P06086_MRSM\Appl_BR_R5\Source\Lib\LK\DCD\Core\DCD.c"/>
    <n v="99"/>
    <n v="14"/>
    <n v="4"/>
    <n v="3417"/>
    <s v="The comma operator has been used outside a 'for' statement."/>
    <x v="28"/>
    <m/>
  </r>
  <r>
    <s v="C:\Projekte\DAI\MFA2\P06086_MRSM\Appl_BR_R5\Source\Lib\LK\E2E\E2E_SDD\E2E_Check.c"/>
    <n v="245"/>
    <n v="1"/>
    <n v="99"/>
    <n v="6130"/>
    <s v="HIS measure: Cyclomatic complexity (1-10) (E2E_P02Check() : STCYC = 16)"/>
    <x v="7"/>
    <m/>
  </r>
  <r>
    <s v="C:\Projekte\DAI\MFA2\P06086_MRSM\Appl_BR_R5\Source\Lib\LK\E2E\E2E_SDD\E2E_Check.c"/>
    <n v="245"/>
    <n v="1"/>
    <n v="99"/>
    <n v="6170"/>
    <s v="HIS measure: Number of statements in function (variant 3)  (1-50) (E2E_P02Check() : STST3 = 54)"/>
    <x v="1"/>
    <m/>
  </r>
  <r>
    <s v="C:\Projekte\DAI\MFA2\P06086_MRSM\Appl_BR_R5\Source\Lib\LK\E2E\E2E_SDD\E2E_Check.c"/>
    <n v="245"/>
    <n v="1"/>
    <n v="99"/>
    <n v="6175"/>
    <s v="HIS measure: Nesting of control structures (0-4) (E2E_P02Check() : STMIF = 8)"/>
    <x v="15"/>
    <m/>
  </r>
  <r>
    <s v="C:\Projekte\DAI\MFA2\P06086_MRSM\Appl_BR_R5\Source\Lib\LK\LkSafety\LkSafety_SDD\LkSafety_Main.c"/>
    <n v="242"/>
    <n v="1"/>
    <n v="99"/>
    <n v="6190"/>
    <s v="HIS measure: Distinct function calls (0-7) (LkSafety_StoreSecurityInfoError() : STCAL = 8)"/>
    <x v="8"/>
    <m/>
  </r>
  <r>
    <s v="C:\Projekte\DAI\MFA2\P06086_MRSM\Appl_BR_R5\Source\SWC\ActuatorSWC\LK\Illu\Illu_SDD\Illu_Main.c"/>
    <n v="1212"/>
    <n v="1"/>
    <n v="99"/>
    <n v="6175"/>
    <s v="HIS measure: Nesting of control structures (0-4) (Illu_EOL_Calibration() : STMIF = 5)"/>
    <x v="15"/>
    <m/>
  </r>
  <r>
    <s v="C:\Projekte\DAI\MFA2\P06086_MRSM\Appl_BR_R5\Source\SWC\ActuatorSWC\LK\Illu\Illu_SDD\Illu_Main.c"/>
    <n v="520"/>
    <n v="1"/>
    <n v="99"/>
    <n v="6130"/>
    <s v="HIS measure: Cyclomatic complexity (1-10) (Illu_Regulation() : STCYC = 11)"/>
    <x v="7"/>
    <m/>
  </r>
  <r>
    <s v="C:\Projekte\DAI\MFA2\P06086_MRSM\Appl_BR_R5\Source\SWC\ActuatorSWC\LK\Illu\Illu_SDD\Illu_Main.c"/>
    <n v="637"/>
    <n v="1"/>
    <n v="99"/>
    <n v="6175"/>
    <s v="HIS measure: Nesting of control structures (0-4) (Illu_SBW_Main() : STMIF = 5)"/>
    <x v="15"/>
    <m/>
  </r>
  <r>
    <s v="C:\Projekte\DAI\MFA2\P06086_MRSM\Appl_BR_R5\Source\SWC\ActuatorSWC\LK\Illu\Illu_SDD\Illu_Main.c"/>
    <n v="637"/>
    <n v="1"/>
    <n v="99"/>
    <n v="6190"/>
    <s v="HIS measure: Distinct function calls (0-7) (Illu_SBW_Main() : STCAL = 8)"/>
    <x v="8"/>
    <m/>
  </r>
  <r>
    <s v="C:\Projekte\DAI\MFA2\P06086_MRSM\Appl_BR_R5\Source\SWC\ActuatorSWC\LK\Illu\Illu_SDD\Illu_Main.c"/>
    <n v="807"/>
    <n v="1"/>
    <n v="99"/>
    <n v="6175"/>
    <s v="HIS measure: Nesting of control structures (0-4) (Illu_SWHS_Main() : STMIF = 5)"/>
    <x v="15"/>
    <m/>
  </r>
  <r>
    <s v="C:\Projekte\DAI\MFA2\P06086_MRSM\Appl_BR_R5\Source\SWC\ActuatorSWC\LK\Illu\Illu_SDD\Illu_Main.c"/>
    <n v="807"/>
    <n v="1"/>
    <n v="99"/>
    <n v="6190"/>
    <s v="HIS measure: Distinct function calls (0-7) (Illu_SWHS_Main() : STCAL = 8)"/>
    <x v="8"/>
    <m/>
  </r>
  <r>
    <s v="C:\Projekte\DAI\MFA2\P06086_MRSM\Appl_BR_R5\Source\SWC\ActuatorSWC\LK\PSW\PSW_SDD\PSW_Conditions.c"/>
    <n v="1218"/>
    <n v="1"/>
    <n v="99"/>
    <n v="6110"/>
    <s v="HIS measure: Count of non-cyclic  execution paths (1-80) (PSW_CheckConditionsOnHighCurrent() : STPTH = 512)"/>
    <x v="10"/>
    <m/>
  </r>
  <r>
    <s v="C:\Projekte\DAI\MFA2\P06086_MRSM\Appl_BR_R5\Source\SWC\ActuatorSWC\LK\PSW\PSW_SDD\PSW_Conditions.c"/>
    <n v="1218"/>
    <n v="1"/>
    <n v="99"/>
    <n v="6130"/>
    <s v="HIS measure: Cyclomatic complexity (1-10) (PSW_CheckConditionsOnHighCurrent() : STCYC = 11)"/>
    <x v="7"/>
    <m/>
  </r>
  <r>
    <s v="C:\Projekte\DAI\MFA2\P06086_MRSM\Appl_BR_R5\Source\SWC\ActuatorSWC\LK\PSW\PSW_SDD\PSW_Conditions.c"/>
    <n v="601"/>
    <n v="1"/>
    <n v="99"/>
    <n v="6190"/>
    <s v="HIS measure: Distinct function calls (0-7) (PSW_AnalyzeShutdownConditions() : STCAL = 14)"/>
    <x v="8"/>
    <m/>
  </r>
  <r>
    <s v="C:\Projekte\DAI\MFA2\P06086_MRSM\Appl_BR_R5\Source\SWC\ActuatorSWC\LK\PSW\PSW_SDD\PSW_Conditions.c"/>
    <n v="790"/>
    <n v="1"/>
    <n v="99"/>
    <n v="6175"/>
    <s v="HIS measure: Nesting of control structures (0-4) (PSW_CheckCondCurrentTooLow() : STMIF = 5)"/>
    <x v="15"/>
    <m/>
  </r>
  <r>
    <s v="C:\Projekte\DAI\MFA2\P06086_MRSM\Appl_BR_R5\Source\SWC\ActuatorSWC\LK\PSW\PSW_SDD\PSW_Main.c"/>
    <n v="1026"/>
    <n v="1"/>
    <n v="99"/>
    <n v="6190"/>
    <s v="HIS measure: Distinct function calls (0-7) (PSW_HandleOperationMode() : STCAL = 15)"/>
    <x v="8"/>
    <m/>
  </r>
  <r>
    <s v="C:\Projekte\DAI\MFA2\P06086_MRSM\Appl_BR_R5\Source\SWC\ActuatorSWC\LK\PSW\PSW_SDD\PSW_Main.c"/>
    <n v="771"/>
    <n v="1"/>
    <n v="99"/>
    <n v="6175"/>
    <s v="HIS measure: Nesting of control structures (0-4) (PSW_FailureHandling() : STMIF = 7)"/>
    <x v="15"/>
    <m/>
  </r>
  <r>
    <s v="C:\Projekte\DAI\MFA2\P06086_MRSM\Appl_BR_R5\Source\SWC\ApplicationSWC\LK\ALSM\ALSM_SDD\ALSM_Main.c"/>
    <n v="781"/>
    <n v="1"/>
    <n v="99"/>
    <n v="6190"/>
    <s v="HIS measure: Distinct function calls (0-7) (ALSM_MainFunction() : STCAL = 20)"/>
    <x v="8"/>
    <m/>
  </r>
  <r>
    <s v="C:\Projekte\DAI\MFA2\P06086_MRSM\Appl_BR_R5\Source\SWC\ApplicationSWC\LK\DiagMgr\DiagMgr_SDD\DiagMgr_Dcm_PresentValues.c"/>
    <n v="330"/>
    <n v="1"/>
    <n v="99"/>
    <n v="6190"/>
    <s v="HIS measure: Distinct function calls (0-7) (DcmWrapper_Did_0x0205_RD_RawSwitchValues() : STCAL = 12)"/>
    <x v="8"/>
    <m/>
  </r>
  <r>
    <s v="C:\Projekte\DAI\MFA2\P06086_MRSM\Appl_BR_R5\Source\SWC\ApplicationSWC\LK\DiagMgr\DiagMgr_SDD\DiagMgr_Dcm_StoredData.c"/>
    <n v="1472"/>
    <n v="1"/>
    <n v="99"/>
    <n v="6110"/>
    <s v="HIS measure: Count of non-cyclic  execution paths (1-80) (DcmWrapper_Did_0x0320_WD_IlluminationConfiguration() : STPTH = 256)"/>
    <x v="10"/>
    <m/>
  </r>
  <r>
    <s v="C:\Projekte\DAI\MFA2\P06086_MRSM\Appl_BR_R5\Source\SWC\ApplicationSWC\LK\DiagMgr\DiagMgr_SDD\DiagMgr_Diag_App.c"/>
    <n v="1921"/>
    <n v="1"/>
    <n v="99"/>
    <n v="6130"/>
    <s v="HIS measure: Cyclomatic complexity (1-10) (Diag_CheckSBW() : STCYC = 12)"/>
    <x v="7"/>
    <m/>
  </r>
  <r>
    <s v="C:\Projekte\DAI\MFA2\P06086_MRSM\Appl_BR_R5\Source\SWC\ApplicationSWC\LK\DiagMgr\DiagMgr_SDD\DiagMgr_Diag_App.c"/>
    <n v="692"/>
    <n v="1"/>
    <n v="99"/>
    <n v="6190"/>
    <s v="HIS measure: Distinct function calls (0-7) (DiagMgr_Diag_CheckSwitchStates() : STCAL = 9)"/>
    <x v="8"/>
    <m/>
  </r>
  <r>
    <s v="C:\Projekte\DAI\MFA2\P06086_MRSM\Appl_BR_R5\Source\SWC\ApplicationSWC\LK\VarMgr\VarMgr_SDD\VarMgr_Main.c"/>
    <n v="1019"/>
    <n v="1"/>
    <n v="99"/>
    <n v="6110"/>
    <s v="HIS measure: Count of non-cyclic  execution paths (1-80) (VarMgr_SuppressedErrorConfig() : STPTH = 258)"/>
    <x v="10"/>
    <m/>
  </r>
  <r>
    <s v="C:\Projekte\DAI\MFA2\P06086_MRSM\Appl_BR_R5\Source\SWC\ApplicationSWC\LK\VarMgr\VarMgr_SDD\VarMgr_Main.c"/>
    <n v="1019"/>
    <n v="1"/>
    <n v="99"/>
    <n v="6170"/>
    <s v="HIS measure: Number of statements in function (variant 3)  (1-50) (VarMgr_SuppressedErrorConfig() : STST3 = 79)"/>
    <x v="1"/>
    <m/>
  </r>
  <r>
    <s v="C:\Projekte\DAI\MFA2\P06086_MRSM\Appl_BR_R5\Source\SWC\ApplicationSWC\LK\VarMgr\VarMgr_SDD\VarMgr_Main.c"/>
    <n v="273"/>
    <n v="1"/>
    <n v="99"/>
    <n v="6190"/>
    <s v="HIS measure: Distinct function calls (0-7) (VarMgr_AppMain() : STCAL = 8)"/>
    <x v="8"/>
    <m/>
  </r>
  <r>
    <s v="C:\Projekte\DAI\MFA2\P06086_MRSM\Appl_BR_R5\Source\SWC\ApplicationSWC\LK\VoltMgr\VoltMgr.c"/>
    <n v="276"/>
    <n v="1"/>
    <n v="99"/>
    <n v="6130"/>
    <s v="HIS measure: Cyclomatic complexity (1-10) (VoltMgr_HandleBusVoltageError() : STCYC = 11)"/>
    <x v="7"/>
    <m/>
  </r>
  <r>
    <s v="C:\Projekte\DAI\MFA2\P06086_MRSM\Appl_BR_R5\Source\SWC\ApplicationSWC\LK\VoltageMonitor\Core\VoltMon.c"/>
    <n v="409"/>
    <n v="1"/>
    <n v="99"/>
    <n v="6130"/>
    <s v="HIS measure: Cyclomatic complexity (1-10) (VoltMon_UpdateOvState_CrossType() : STCYC = 12)"/>
    <x v="7"/>
    <m/>
  </r>
  <r>
    <s v="C:\Projekte\DAI\MFA2\P06086_MRSM\Appl_BR_R5\Source\SWC\ApplicationSWC\LK\VoltageMonitor\Core\VoltMon.c"/>
    <n v="486"/>
    <n v="1"/>
    <n v="99"/>
    <n v="6130"/>
    <s v="HIS measure: Cyclomatic complexity (1-10) (VoltMon_UpdateUvState_CrossType() : STCYC = 12)"/>
    <x v="7"/>
    <m/>
  </r>
  <r>
    <s v="C:\Projekte\DAI\MFA2\P06086_MRSM\Appl_BR_R5\Source\SWC\SensorSWC\LK\Mag3DPosDet\Mag3DPosDet_Mlx90363.c"/>
    <n v="143"/>
    <n v="26"/>
    <n v="2"/>
    <n v="1257"/>
    <s v="Suffixed integer constant implicitly converted to smaller integer type on assignment."/>
    <x v="4"/>
    <m/>
  </r>
  <r>
    <s v="C:\Projekte\DAI\MFA2\P06086_MRSM\Appl_BR_R5\Source\SWC\SensorSWC\LK\Mag3DPosDet\Mag3DPosDet_Mlx90363.c"/>
    <n v="82"/>
    <n v="45"/>
    <n v="2"/>
    <n v="1257"/>
    <s v="Suffixed integer constant implicitly converted to smaller integer type on assignment."/>
    <x v="4"/>
    <m/>
  </r>
  <r>
    <s v="C:\Projekte\DAI\MFA2\P06086_MRSM\Appl_BR_R5\Source\SWC\SensorSWC\LK\Mag3DPosDet\Mag3DPosDet_SBWRND\cbk\Mag3DPosDet_SBWRND_Callbacks.c"/>
    <n v="133"/>
    <n v="1"/>
    <n v="99"/>
    <n v="6170"/>
    <s v="HIS measure: Number of statements in function (variant 3)  (1-50) (Mag3DPosDet_SBWRND_Callback_EnterCriticalSectionSafeRam() : STST3 = 0)"/>
    <x v="1"/>
    <m/>
  </r>
  <r>
    <s v="C:\Projekte\DAI\MFA2\P06086_MRSM\Appl_BR_R5\Source\SWC\SensorSWC\LK\Mag3DPosDet\Mag3DPosDet_SBWRND\cbk\Mag3DPosDet_SBWRND_Callbacks.c"/>
    <n v="143"/>
    <n v="1"/>
    <n v="99"/>
    <n v="6170"/>
    <s v="HIS measure: Number of statements in function (variant 3)  (1-50) (Mag3DPosDet_SBWRND_Callback_LeaveCriticalSectionSafeRam() : STST3 = 0)"/>
    <x v="1"/>
    <m/>
  </r>
  <r>
    <s v="C:\Projekte\DAI\MFA2\P06086_MRSM\Appl_BR_R5\Source\SWC\SensorSWC\LK\Mag3DPosDet\Mag3DPosDet_SBWRND\cbk\Mag3DPosDet_SBWRND_Callbacks.c"/>
    <n v="153"/>
    <n v="56"/>
    <n v="4"/>
    <n v="3673"/>
    <s v="The object addressed by the pointer parameter 'cucData' is not modified and so the pointer could be of type 'pointer to const'."/>
    <x v="17"/>
    <m/>
  </r>
  <r>
    <s v="C:\Projekte\DAI\MFA2\P06086_MRSM\Appl_BR_R5\Source\SWC\SensorSWC\LK\Mag3DPosDet\Mag3DPosDet_SBWRND\cbk\Mag3DPosDet_SBWRND_Callbacks.c"/>
    <n v="395"/>
    <n v="1"/>
    <n v="99"/>
    <n v="6170"/>
    <s v="HIS measure: Number of statements in function (variant 3)  (1-50) (Mag3DPosDet_SBWRND_Callback_WritePos() : STST3 = 0)"/>
    <x v="1"/>
    <m/>
  </r>
  <r>
    <s v="C:\Projekte\DAI\MFA2\P06086_MRSM\Appl_BR_R5\Source\SWC\SensorSWC\LK\Mag3DPosDet\Mag3DPosDet_SBWRND\cbk\Mag3DPosDet_SBWRND_Callbacks.c"/>
    <n v="431"/>
    <n v="1"/>
    <n v="99"/>
    <n v="6170"/>
    <s v="HIS measure: Number of statements in function (variant 3)  (1-50) (Mag3DPosDet_SBWRND_Callback_CheckPointReached() : STST3 = 0)"/>
    <x v="1"/>
    <m/>
  </r>
  <r>
    <s v="C:\Projekte\DAI\MFA2\P06086_MRSM\Appl_BR_R5\Source\SWC\SensorSWC\LK\Mag3DPosDet\Mag3DPosDet_SBWRND\cbk\Mag3DPosDet_SBWRND_Callbacks.c"/>
    <n v="434"/>
    <n v="1"/>
    <n v="2"/>
    <n v="882"/>
    <s v="The forceinclude file 'C:/Projekte/DAI/MFA2/P06086_MRSM/Appl_BR_R5/Tools/Qac/globalPragmas.h' is redundant in this translation unit."/>
    <x v="4"/>
    <m/>
  </r>
  <r>
    <s v="C:\Projekte\DAI\MFA2\P06086_MRSM\Appl_BR_R5\Source\SWC\SensorSWC\LK\Mag3DPosDet\Mag3DPosDet_SBWRND\cfg\Mag3DPosDet_SBWRND_Cfg.c"/>
    <n v="50"/>
    <n v="5"/>
    <n v="2"/>
    <n v="3111"/>
    <s v="Redundant comma at end of braced initializer will be ignored."/>
    <x v="4"/>
    <s v="REFERENCE - ISO:C90-3.5.7 Initialization"/>
  </r>
  <r>
    <s v="C:\Projekte\DAI\MFA2\P06086_MRSM\Appl_BR_R5\Source\SWC\SensorSWC\LK\Mag3DPosDet\Mag3DPosDet_SBWRND\cfg\Mag3DPosDet_SBWRND_Cfg.c"/>
    <n v="74"/>
    <n v="1"/>
    <n v="2"/>
    <n v="882"/>
    <s v="The forceinclude file 'C:/Projekte/DAI/MFA2/P06086_MRSM/Appl_BR_R5/Tools/Qac/globalPragmas.h' is redundant in this translation unit."/>
    <x v="4"/>
    <m/>
  </r>
  <r>
    <s v="C:\Projekte\DAI\MFA2\P06086_MRSM\Appl_BR_R5\Source\SWC\SensorSWC\LK\Mag3DPosDet\Mag3DPosDet_SafeRam.c"/>
    <n v="45"/>
    <n v="9"/>
    <n v="2"/>
    <n v="1255"/>
    <s v="Unsuffixed integer constant is not of type int."/>
    <x v="4"/>
    <m/>
  </r>
  <r>
    <s v="C:\Projekte\DAI\MFA2\P06086_MRSM\Appl_BR_R5\Source\SWC\SensorSWC\LK\Mag3DPosDet\Mag3DPosDet_SafeRam.c"/>
    <n v="45"/>
    <n v="9"/>
    <n v="4"/>
    <n v="1281"/>
    <s v="Integer literal constant is of an unsigned type but does not include a &quot;U&quot; suffix."/>
    <x v="19"/>
    <s v="REFERENCE - ISO:C90-6.1.3.2 (Integer Constants)"/>
  </r>
  <r>
    <s v="C:\Projekte\DAI\MFA2\P06086_MRSM\Appl_BR_R5\Source\SWC\SensorSWC\LK\Mag3DPosDet\Mag3DPosDet_SafeRam.c"/>
    <n v="46"/>
    <n v="2"/>
    <n v="2"/>
    <n v="3212"/>
    <s v="This cast is redundant."/>
    <x v="4"/>
    <m/>
  </r>
  <r>
    <s v="C:\Projekte\DAI\MFA2\P06086_MRSM\Appl_BR_R5\Source\SWC\SensorSWC\LK\Mag3DPosDet\Mag3DPosDet_SafeRam.c"/>
    <n v="46"/>
    <n v="9"/>
    <n v="2"/>
    <n v="1254"/>
    <s v="Suffix is not consistent with a type of unsigned long."/>
    <x v="4"/>
    <m/>
  </r>
  <r>
    <s v="C:\Projekte\DAI\MFA2\P06086_MRSM\Appl_BR_R5\Source\SWC\SensorSWC\LK\Mag3DPosDet\Mag3DPosDet_SafeRam.c"/>
    <n v="47"/>
    <n v="2"/>
    <n v="2"/>
    <n v="3212"/>
    <s v="This cast is redundant."/>
    <x v="4"/>
    <m/>
  </r>
  <r>
    <s v="C:\Projekte\DAI\MFA2\P06086_MRSM\Appl_BR_R5\Source\SWC\SensorSWC\LK\Mag3DPosDet\Mag3DPosDet_SafeRam.c"/>
    <n v="47"/>
    <n v="9"/>
    <n v="2"/>
    <n v="1254"/>
    <s v="Suffix is not consistent with a type of unsigned long."/>
    <x v="4"/>
    <m/>
  </r>
  <r>
    <s v="C:\Projekte\DAI\MFA2\P06086_MRSM\Appl_BR_R5\Source\SWC\SensorSWC\LK\Mag3DPosDet\Mag3DPosDet_SafeRam.c"/>
    <n v="51"/>
    <n v="1"/>
    <n v="2"/>
    <n v="882"/>
    <s v="The forceinclude file 'C:/Projekte/DAI/MFA2/P06086_MRSM/Appl_BR_R5/Tools/Qac/globalPragmas.h' is redundant in this translation unit."/>
    <x v="4"/>
    <m/>
  </r>
  <r>
    <s v="C:\Projekte\DAI\MFA2\P06086_MRSM\Appl_BR_R5\Source\SWC\SensorSWC\LK\Mag3DPosDet\Mag3DPosDet_TIHB\cbk\Mag3DPosDet_TIHB_Callbacks.c"/>
    <n v="140"/>
    <n v="1"/>
    <n v="99"/>
    <n v="6170"/>
    <s v="HIS measure: Number of statements in function (variant 3)  (1-50) (Mag3DPosDet_TIHB_Callback_EnterCriticalSectionSafeRam() : STST3 = 0)"/>
    <x v="1"/>
    <m/>
  </r>
  <r>
    <s v="C:\Projekte\DAI\MFA2\P06086_MRSM\Appl_BR_R5\Source\SWC\SensorSWC\LK\Mag3DPosDet\Mag3DPosDet_TIHB\cbk\Mag3DPosDet_TIHB_Callbacks.c"/>
    <n v="150"/>
    <n v="1"/>
    <n v="99"/>
    <n v="6170"/>
    <s v="HIS measure: Number of statements in function (variant 3)  (1-50) (Mag3DPosDet_TIHB_Callback_LeaveCriticalSectionSafeRam() : STST3 = 0)"/>
    <x v="1"/>
    <m/>
  </r>
  <r>
    <s v="C:\Projekte\DAI\MFA2\P06086_MRSM\Appl_BR_R5\Source\SWC\SensorSWC\LK\Mag3DPosDet\Mag3DPosDet_TIHB\cbk\Mag3DPosDet_TIHB_Callbacks.c"/>
    <n v="160"/>
    <n v="54"/>
    <n v="4"/>
    <n v="3673"/>
    <s v="The object addressed by the pointer parameter 'cucData' is not modified and so the pointer could be of type 'pointer to const'."/>
    <x v="17"/>
    <m/>
  </r>
  <r>
    <s v="C:\Projekte\DAI\MFA2\P06086_MRSM\Appl_BR_R5\Source\SWC\SensorSWC\LK\Mag3DPosDet\Mag3DPosDet_TIHB\cbk\Mag3DPosDet_TIHB_Callbacks.c"/>
    <n v="334"/>
    <n v="1"/>
    <n v="99"/>
    <n v="6130"/>
    <s v="HIS measure: Cyclomatic complexity (1-10) (Mag3DPosDet_TIHB_Callback_ReadCalibration() : STCYC = 11)"/>
    <x v="7"/>
    <m/>
  </r>
  <r>
    <s v="C:\Projekte\DAI\MFA2\P06086_MRSM\Appl_BR_R5\Source\SWC\SensorSWC\LK\Mag3DPosDet\Mag3DPosDet_TIHB\cbk\Mag3DPosDet_TIHB_Callbacks.c"/>
    <n v="334"/>
    <n v="1"/>
    <n v="99"/>
    <n v="6175"/>
    <s v="HIS measure: Nesting of control structures (0-4) (Mag3DPosDet_TIHB_Callback_ReadCalibration() : STMIF = 5)"/>
    <x v="15"/>
    <m/>
  </r>
  <r>
    <s v="C:\Projekte\DAI\MFA2\P06086_MRSM\Appl_BR_R5\Source\SWC\SensorSWC\LK\Mag3DPosDet\Mag3DPosDet_TIHB\cbk\Mag3DPosDet_TIHB_Callbacks.c"/>
    <n v="425"/>
    <n v="1"/>
    <n v="99"/>
    <n v="6170"/>
    <s v="HIS measure: Number of statements in function (variant 3)  (1-50) (Mag3DPosDet_TIHB_Callback_WritePos() : STST3 = 0)"/>
    <x v="1"/>
    <m/>
  </r>
  <r>
    <s v="C:\Projekte\DAI\MFA2\P06086_MRSM\Appl_BR_R5\Source\SWC\SensorSWC\LK\Mag3DPosDet\Mag3DPosDet_TIHB\cbk\Mag3DPosDet_TIHB_Callbacks.c"/>
    <n v="461"/>
    <n v="1"/>
    <n v="99"/>
    <n v="6170"/>
    <s v="HIS measure: Number of statements in function (variant 3)  (1-50) (Mag3DPosDet_TIHB_Callback_CheckPointReached() : STST3 = 0)"/>
    <x v="1"/>
    <m/>
  </r>
  <r>
    <s v="C:\Projekte\DAI\MFA2\P06086_MRSM\Appl_BR_R5\Source\SWC\SensorSWC\LK\Mag3DPosDet\Mag3DPosDet_TIHB\cbk\Mag3DPosDet_TIHB_Callbacks.c"/>
    <n v="464"/>
    <n v="1"/>
    <n v="2"/>
    <n v="882"/>
    <s v="The forceinclude file 'C:/Projekte/DAI/MFA2/P06086_MRSM/Appl_BR_R5/Tools/Qac/globalPragmas.h' is redundant in this translation unit."/>
    <x v="4"/>
    <m/>
  </r>
  <r>
    <s v="C:\Projekte\DAI\MFA2\P06086_MRSM\Appl_BR_R5\Source\SWC\SensorSWC\LK\Mag3DPosDet\Mag3DPosDet_TIHB\cfg\Mag3DPosDet_TIHB_Cfg.c"/>
    <n v="73"/>
    <n v="1"/>
    <n v="2"/>
    <n v="882"/>
    <s v="The forceinclude file 'C:/Projekte/DAI/MFA2/P06086_MRSM/Appl_BR_R5/Tools/Qac/globalPragmas.h' is redundant in this translation unit."/>
    <x v="4"/>
    <m/>
  </r>
  <r>
    <s v="C:\Projekte\DAI\MFA2\P06086_MRSM\Appl_BR_R5\Source\SWC\SensorSWC\LK\SAS\SAS_SDD\SAS_ComIf.c"/>
    <n v="1281"/>
    <n v="1"/>
    <n v="99"/>
    <n v="6110"/>
    <s v="HIS measure: Count of non-cyclic  execution paths (1-80) (SAS_ComIf_WriteComData() : STPTH = 162)"/>
    <x v="10"/>
    <m/>
  </r>
  <r>
    <s v="C:\Projekte\DAI\MFA2\P06086_MRSM\Appl_BR_R5\Source\SWC\SensorSWC\LK\SAS\SAS_SDD\SAS_ComIf.c"/>
    <n v="1281"/>
    <n v="1"/>
    <n v="99"/>
    <n v="6130"/>
    <s v="HIS measure: Cyclomatic complexity (1-10) (SAS_ComIf_WriteComData() : STCYC = 12)"/>
    <x v="7"/>
    <m/>
  </r>
  <r>
    <s v="C:\Projekte\DAI\MFA2\P06086_MRSM\Appl_BR_R5\Source\SWC\SensorSWC\LK\SAS\SAS_SDD\SAS_ComIf.c"/>
    <n v="1281"/>
    <n v="1"/>
    <n v="99"/>
    <n v="6190"/>
    <s v="HIS measure: Distinct function calls (0-7) (SAS_ComIf_WriteComData() : STCAL = 11)"/>
    <x v="8"/>
    <m/>
  </r>
  <r>
    <s v="C:\Projekte\DAI\MFA2\P06086_MRSM\Appl_BR_R5\Source\SWC\SensorSWC\LK\SAS\SAS_SDD\SAS_ComIf.c"/>
    <n v="995"/>
    <n v="1"/>
    <n v="99"/>
    <n v="6110"/>
    <s v="HIS measure: Count of non-cyclic  execution paths (1-80) (SAS_ComIf_PrepareAndExecuteComparator() : STPTH = 96)"/>
    <x v="10"/>
    <m/>
  </r>
  <r>
    <s v="C:\Projekte\DAI\MFA2\P06086_MRSM\Appl_BR_R5\Source\SWC\SensorSWC\LK\SAS\SAS_SDD\SAS_ComIf.c"/>
    <n v="995"/>
    <n v="1"/>
    <n v="99"/>
    <n v="6190"/>
    <s v="HIS measure: Distinct function calls (0-7) (SAS_ComIf_PrepareAndExecuteComparator() : STCAL = 9)"/>
    <x v="8"/>
    <m/>
  </r>
  <r>
    <s v="C:\Projekte\DAI\MFA2\P06086_MRSM\Appl_BR_R5\Source\SWC\SensorSWC\LK\SAS\SAS_SDD\SAS_Main.c"/>
    <n v="1126"/>
    <n v="1"/>
    <n v="99"/>
    <n v="6190"/>
    <s v="HIS measure: Distinct function calls (0-7) (SAS_Main_Operation() : STCAL = 10)"/>
    <x v="8"/>
    <m/>
  </r>
  <r>
    <s v="C:\Projekte\DAI\MFA2\P06086_MRSM\Appl_BR_R5\Source\SWC\SensorSWC\LK\SAS\SAS_SDD\SAS_Main.c"/>
    <n v="1263"/>
    <n v="1"/>
    <n v="99"/>
    <n v="6190"/>
    <s v="HIS measure: Distinct function calls (0-7) (SAS_Main_Run() : STCAL = 9)"/>
    <x v="8"/>
    <m/>
  </r>
  <r>
    <s v="C:\Projekte\DAI\MFA2\P06086_MRSM\Appl_BR_R5\Source\SWC\SensorSWC\LK\SAS\SAS_SDD\SAS_Main.c"/>
    <n v="583"/>
    <n v="1"/>
    <n v="99"/>
    <n v="6190"/>
    <s v="HIS measure: Distinct function calls (0-7) (SAS_Main_CheckComparator() : STCAL = 8)"/>
    <x v="8"/>
    <m/>
  </r>
  <r>
    <s v="C:\Projekte\DAI\MFA2\P06086_MRSM\Appl_BR_R5\Source\SWC\SensorSWC\LK\SAS\SAS_SDD\SAS_SMCIf.c"/>
    <n v="725"/>
    <n v="1"/>
    <n v="99"/>
    <n v="6190"/>
    <s v="HIS measure: Distinct function calls (0-7) (SAS_SMCIf_GetSAInternal() : STCAL = 8)"/>
    <x v="8"/>
    <m/>
  </r>
  <r>
    <s v="C:\Projekte\DAI\MFA2\P06086_MRSM\Appl_BR_R5\Source\SWC\SensorSWC\LK\SBWP\SBWP_SDD\SBWP_Main.c"/>
    <n v="1599"/>
    <n v="1"/>
    <n v="99"/>
    <n v="6110"/>
    <s v="HIS measure: Count of non-cyclic  execution paths (1-80) (SBWP_FailureManagement() : STPTH = 512)"/>
    <x v="10"/>
    <m/>
  </r>
  <r>
    <s v="C:\Projekte\DAI\MFA2\P06086_MRSM\Appl_BR_R5\Source\SWC\SensorSWC\LK\SBWP\SBWP_SDD\SBWP_Main.c"/>
    <n v="1777"/>
    <n v="1"/>
    <n v="99"/>
    <n v="6110"/>
    <s v="HIS measure: Count of non-cyclic  execution paths (1-80) (SBWP_HandleParkButtonExtension() : STPTH = 99)"/>
    <x v="10"/>
    <m/>
  </r>
  <r>
    <s v="C:\Projekte\DAI\MFA2\P06086_MRSM\Appl_BR_R5\Source\SWC\SensorSWC\LK\SBWP\SBWP_SDD\SBWP_Main.c"/>
    <n v="1777"/>
    <n v="1"/>
    <n v="99"/>
    <n v="6130"/>
    <s v="HIS measure: Cyclomatic complexity (1-10) (SBWP_HandleParkButtonExtension() : STCYC = 18)"/>
    <x v="7"/>
    <m/>
  </r>
  <r>
    <s v="C:\Projekte\DAI\MFA2\P06086_MRSM\Appl_BR_R5\Source\SWC\SensorSWC\LK\SBWP\SBWP_SDD\SBWP_Main.c"/>
    <n v="1777"/>
    <n v="1"/>
    <n v="99"/>
    <n v="6170"/>
    <s v="HIS measure: Number of statements in function (variant 3)  (1-50) (SBWP_HandleParkButtonExtension() : STST3 = 57)"/>
    <x v="1"/>
    <m/>
  </r>
  <r>
    <s v="C:\Projekte\DAI\MFA2\P06086_MRSM\Appl_BR_R5\Source\SWC\SensorSWC\LK\SBWP\SBWP_SDD\SBWP_Main.c"/>
    <n v="721"/>
    <n v="1"/>
    <n v="99"/>
    <n v="6190"/>
    <s v="HIS measure: Distinct function calls (0-7) (SBWP_MainFunction() : STCAL = 9)"/>
    <x v="8"/>
    <m/>
  </r>
  <r>
    <s v="C:\Projekte\DAI\MFA2\P06086_MRSM\Appl_BR_R5\Source\SWC\SensorSWC\LK\SBWRND\SBWRND_SDD\SBWRND_Main.c"/>
    <n v="1402"/>
    <n v="1"/>
    <n v="99"/>
    <n v="6110"/>
    <s v="HIS measure: Count of non-cyclic  execution paths (1-80) (SBWRND_StuckButtonDetection() : STPTH = 81)"/>
    <x v="10"/>
    <m/>
  </r>
  <r>
    <s v="C:\Projekte\DAI\MFA2\P06086_MRSM\Appl_BR_R5\Source\SWC\SensorSWC\LK\SBWRND\SBWRND_SDD\SBWRND_Main.c"/>
    <n v="951"/>
    <n v="1"/>
    <n v="99"/>
    <n v="6130"/>
    <s v="HIS measure: Cyclomatic complexity (1-10) (SBWRND_DetermineBusSignal() : STCYC = 16)"/>
    <x v="7"/>
    <m/>
  </r>
  <r>
    <s v="C:\Projekte\DAI\MFA2\P06086_MRSM\Appl_BR_R5\Source\SWC\SensorSWC\LK\SBWRND\SBWRND_SDD\SBWRND_Main.c"/>
    <n v="951"/>
    <n v="1"/>
    <n v="99"/>
    <n v="6170"/>
    <s v="HIS measure: Number of statements in function (variant 3)  (1-50) (SBWRND_DetermineBusSignal() : STST3 = 59)"/>
    <x v="1"/>
    <m/>
  </r>
  <r>
    <s v="C:\Projekte\DAI\MFA2\P06086_MRSM\Appl_BR_R5\Source\SWC\SensorSWC\LK\SCAS\SCAS_SDD\SCAS_Main.c"/>
    <n v="1241"/>
    <n v="1"/>
    <n v="99"/>
    <n v="6110"/>
    <s v="HIS measure: Count of non-cyclic  execution paths (1-80) (SCAS_StuckButtonDetection() : STPTH = 81)"/>
    <x v="10"/>
    <m/>
  </r>
  <r>
    <s v="C:\Projekte\DAI\MFA2\P06086_MRSM\Appl_BR_R5\Source\SWC\SensorSWC\LK\SCAS\SCAS_SDD\SCAS_Main.c"/>
    <n v="730"/>
    <n v="1"/>
    <n v="99"/>
    <n v="6110"/>
    <s v="HIS measure: Count of non-cyclic  execution paths (1-80) (SCAS_FailureManagement() : STPTH = 128)"/>
    <x v="10"/>
    <m/>
  </r>
  <r>
    <s v="C:\Projekte\DAI\MFA2\P06086_MRSM\Appl_BR_R5\Source\SWC\SensorSWC\LK\SCAS\SCAS_SDD\SCAS_Main.c"/>
    <n v="901"/>
    <n v="1"/>
    <n v="99"/>
    <n v="6190"/>
    <s v="HIS measure: Distinct function calls (0-7) (SCAS_MainFunction() : STCAL = 8)"/>
    <x v="8"/>
    <m/>
  </r>
  <r>
    <s v="C:\Projekte\DAI\MFA2\P06086_MRSM\Appl_BR_R5\Source\SWC\SensorSWC\LK\TIS\TIS_SDD\TIS_Main.c"/>
    <n v="675"/>
    <n v="1"/>
    <n v="99"/>
    <n v="6130"/>
    <s v="HIS measure: Cyclomatic complexity (1-10) (TIS_PosDetFailureManagement() : STCYC = 11)"/>
    <x v="7"/>
    <m/>
  </r>
  <r>
    <m/>
    <m/>
    <m/>
    <m/>
    <m/>
    <m/>
    <x v="29"/>
    <m/>
  </r>
  <r>
    <m/>
    <m/>
    <m/>
    <m/>
    <m/>
    <m/>
    <x v="29"/>
    <m/>
  </r>
</pivotCacheRecords>
</file>

<file path=xl/pivotCache/pivotCacheRecords3.xml><?xml version="1.0" encoding="utf-8"?>
<pivotCacheRecords xmlns="http://schemas.openxmlformats.org/spreadsheetml/2006/main" xmlns:r="http://schemas.openxmlformats.org/officeDocument/2006/relationships" count="633">
  <r>
    <s v="..\..\Source\BSW\CD\LK\IFM\IFM_SDD\IFM_App_Internal.c"/>
    <n v="293"/>
    <n v="0"/>
    <n v="4"/>
    <x v="0"/>
    <s v="The macro offsetof, in library &lt;stddef.h&gt;, shall not be used."/>
    <x v="0"/>
    <m/>
  </r>
  <r>
    <s v="..\..\Source\BSW\CD\LK\IFM\IFM_SDD\IFM_App_Main.c"/>
    <n v="349"/>
    <n v="0"/>
    <n v="4"/>
    <x v="0"/>
    <s v="The macro offsetof, in library &lt;stddef.h&gt;, shall not be used."/>
    <x v="0"/>
    <m/>
  </r>
  <r>
    <s v="..\..\Source\BSW\CD\LK\IFM\IFM_SDD\IFM_App_Main.c"/>
    <n v="989"/>
    <n v="0"/>
    <n v="4"/>
    <x v="0"/>
    <s v="The macro offsetof, in library &lt;stddef.h&gt;, shall not be used."/>
    <x v="0"/>
    <m/>
  </r>
  <r>
    <s v="C:\Projekte\DAI\MFA2\P06086_MRSM\Appl_BR_R5\Source\BSW\CD\LK\ChassisGw\ChassisGw_SDD\ChassisGw_App_Main.c"/>
    <n v="821"/>
    <n v="1"/>
    <n v="99"/>
    <x v="1"/>
    <s v="HIS measure: Number of statements in function (variant 3)  (1-50) (ChassisGw_SendSCCM_SBW_Rq_SCCM() : STST3 = 0)"/>
    <x v="1"/>
    <m/>
  </r>
  <r>
    <s v="C:\Projekte\DAI\MFA2\P06086_MRSM\Appl_BR_R5\Source\BSW\CD\LK\ChassisGw\ChassisGw_SDD\ChassisGw_App_Main.c"/>
    <n v="830"/>
    <n v="1"/>
    <n v="99"/>
    <x v="1"/>
    <s v="HIS measure: Number of statements in function (variant 3)  (1-50) (ChassisGw_SendSCCM_Sw_Stat() : STST3 = 0)"/>
    <x v="1"/>
    <m/>
  </r>
  <r>
    <s v="C:\Projekte\DAI\MFA2\P06086_MRSM\Appl_BR_R5\Source\BSW\CD\LK\DcmFbl\DcmFbl_SDD\DcmFbl_Fbl.c"/>
    <n v="102"/>
    <n v="4"/>
    <n v="6"/>
    <x v="2"/>
    <s v="[C99] Use of '//' comment."/>
    <x v="2"/>
    <s v="REFERENCE - ISO:C99-6.4.9 Comments"/>
  </r>
  <r>
    <s v="C:\Projekte\DAI\MFA2\P06086_MRSM\Appl_BR_R5\Source\BSW\CD\LK\DcmFbl\DcmFbl_SDD\DcmFbl_Fbl.c"/>
    <n v="103"/>
    <n v="4"/>
    <n v="6"/>
    <x v="2"/>
    <s v="[C99] Use of '//' comment."/>
    <x v="2"/>
    <s v="REFERENCE - ISO:C99-6.4.9 Comments"/>
  </r>
  <r>
    <s v="C:\Projekte\DAI\MFA2\P06086_MRSM\Appl_BR_R5\Source\BSW\CD\LK\DcmFbl\DcmFbl_SDD\DcmFbl_Fbl.c"/>
    <n v="106"/>
    <n v="4"/>
    <n v="6"/>
    <x v="2"/>
    <s v="[C99] Use of '//' comment."/>
    <x v="2"/>
    <s v="REFERENCE - ISO:C99-6.4.9 Comments"/>
  </r>
  <r>
    <s v="C:\Projekte\DAI\MFA2\P06086_MRSM\Appl_BR_R5\Source\BSW\CD\LK\DcmFbl\DcmFbl_SDD\DcmFbl_Fbl.c"/>
    <n v="114"/>
    <n v="6"/>
    <n v="6"/>
    <x v="2"/>
    <s v="[C99] Use of '//' comment."/>
    <x v="2"/>
    <s v="REFERENCE - ISO:C99-6.4.9 Comments"/>
  </r>
  <r>
    <s v="C:\Projekte\DAI\MFA2\P06086_MRSM\Appl_BR_R5\Source\BSW\CD\LK\DcmFbl\DcmFbl_SDD\DcmFbl_Fbl.c"/>
    <n v="169"/>
    <n v="6"/>
    <n v="6"/>
    <x v="2"/>
    <s v="[C99] Use of '//' comment."/>
    <x v="2"/>
    <s v="REFERENCE - ISO:C99-6.4.9 Comments"/>
  </r>
  <r>
    <s v="C:\Projekte\DAI\MFA2\P06086_MRSM\Appl_BR_R5\Source\BSW\CD\LK\DcmFbl\DcmFbl_SDD\DcmFbl_Fbl.c"/>
    <n v="171"/>
    <n v="6"/>
    <n v="6"/>
    <x v="2"/>
    <s v="[C99] Use of '//' comment."/>
    <x v="2"/>
    <s v="REFERENCE - ISO:C99-6.4.9 Comments"/>
  </r>
  <r>
    <s v="C:\Projekte\DAI\MFA2\P06086_MRSM\Appl_BR_R5\Source\BSW\CD\LK\DcmFbl\DcmFbl_SDD\DcmFbl_Fbl.c"/>
    <n v="387"/>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7"/>
    <n v="26"/>
    <n v="2"/>
    <x v="4"/>
    <s v="This cast is redundant."/>
    <x v="4"/>
    <m/>
  </r>
  <r>
    <s v="C:\Projekte\DAI\MFA2\P06086_MRSM\Appl_BR_R5\Source\BSW\CD\LK\DcmFbl\DcmFbl_SDD\DcmFbl_Fbl.c"/>
    <n v="387"/>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88"/>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8"/>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89"/>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89"/>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89"/>
    <n v="84"/>
    <n v="2"/>
    <x v="6"/>
    <s v="Hard-coded 'magic' integer constant '8'."/>
    <x v="4"/>
    <m/>
  </r>
  <r>
    <s v="C:\Projekte\DAI\MFA2\P06086_MRSM\Appl_BR_R5\Source\BSW\CD\LK\DcmFbl\DcmFbl_SDD\DcmFbl_Fbl.c"/>
    <n v="390"/>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0"/>
    <n v="26"/>
    <n v="2"/>
    <x v="4"/>
    <s v="This cast is redundant."/>
    <x v="4"/>
    <m/>
  </r>
  <r>
    <s v="C:\Projekte\DAI\MFA2\P06086_MRSM\Appl_BR_R5\Source\BSW\CD\LK\DcmFbl\DcmFbl_SDD\DcmFbl_Fbl.c"/>
    <n v="390"/>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1"/>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1"/>
    <n v="26"/>
    <n v="2"/>
    <x v="4"/>
    <s v="This cast is redundant."/>
    <x v="4"/>
    <m/>
  </r>
  <r>
    <s v="C:\Projekte\DAI\MFA2\P06086_MRSM\Appl_BR_R5\Source\BSW\CD\LK\DcmFbl\DcmFbl_SDD\DcmFbl_Fbl.c"/>
    <n v="391"/>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2"/>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2"/>
    <n v="26"/>
    <n v="2"/>
    <x v="4"/>
    <s v="This cast is redundant."/>
    <x v="4"/>
    <m/>
  </r>
  <r>
    <s v="C:\Projekte\DAI\MFA2\P06086_MRSM\Appl_BR_R5\Source\BSW\CD\LK\DcmFbl\DcmFbl_SDD\DcmFbl_Fbl.c"/>
    <n v="392"/>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3"/>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3"/>
    <n v="26"/>
    <n v="2"/>
    <x v="4"/>
    <s v="This cast is redundant."/>
    <x v="4"/>
    <m/>
  </r>
  <r>
    <s v="C:\Projekte\DAI\MFA2\P06086_MRSM\Appl_BR_R5\Source\BSW\CD\LK\DcmFbl\DcmFbl_SDD\DcmFbl_Fbl.c"/>
    <n v="393"/>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4"/>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4"/>
    <n v="26"/>
    <n v="2"/>
    <x v="4"/>
    <s v="This cast is redundant."/>
    <x v="4"/>
    <m/>
  </r>
  <r>
    <s v="C:\Projekte\DAI\MFA2\P06086_MRSM\Appl_BR_R5\Source\BSW\CD\LK\DcmFbl\DcmFbl_SDD\DcmFbl_Fbl.c"/>
    <n v="394"/>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5"/>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5"/>
    <n v="26"/>
    <n v="2"/>
    <x v="4"/>
    <s v="This cast is redundant."/>
    <x v="4"/>
    <m/>
  </r>
  <r>
    <s v="C:\Projekte\DAI\MFA2\P06086_MRSM\Appl_BR_R5\Source\BSW\CD\LK\DcmFbl\DcmFbl_SDD\DcmFbl_Fbl.c"/>
    <n v="395"/>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5"/>
    <n v="75"/>
    <n v="2"/>
    <x v="6"/>
    <s v="Hard-coded 'magic' integer constant '2'."/>
    <x v="4"/>
    <m/>
  </r>
  <r>
    <s v="C:\Projekte\DAI\MFA2\P06086_MRSM\Appl_BR_R5\Source\BSW\CD\LK\DcmFbl\DcmFbl_SDD\DcmFbl_Fbl.c"/>
    <n v="396"/>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6"/>
    <n v="26"/>
    <n v="2"/>
    <x v="4"/>
    <s v="This cast is redundant."/>
    <x v="4"/>
    <m/>
  </r>
  <r>
    <s v="C:\Projekte\DAI\MFA2\P06086_MRSM\Appl_BR_R5\Source\BSW\CD\LK\DcmFbl\DcmFbl_SDD\DcmFbl_Fbl.c"/>
    <n v="396"/>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6"/>
    <n v="75"/>
    <n v="2"/>
    <x v="6"/>
    <s v="Hard-coded 'magic' integer constant '3'."/>
    <x v="4"/>
    <m/>
  </r>
  <r>
    <s v="C:\Projekte\DAI\MFA2\P06086_MRSM\Appl_BR_R5\Source\BSW\CD\LK\DcmFbl\DcmFbl_SDD\DcmFbl_Fbl.c"/>
    <n v="397"/>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7"/>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8"/>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8"/>
    <n v="7"/>
    <n v="4"/>
    <x v="5"/>
    <s v="Using the value resulting from a ++ or -- operation."/>
    <x v="5"/>
    <s v="REFERENCE - ISO:C90-6.3.2.4 Postfix Increment and Decrement Operators, ISO:C90-6.3.3.1 Prefix Increment and Decrement Operators"/>
  </r>
  <r>
    <s v="C:\Projekte\DAI\MFA2\P06086_MRSM\Appl_BR_R5\Source\BSW\CD\LK\DcmFbl\DcmFbl_SDD\DcmFbl_Fbl.c"/>
    <n v="398"/>
    <n v="82"/>
    <n v="2"/>
    <x v="6"/>
    <s v="Hard-coded 'magic' integer constant '8'."/>
    <x v="4"/>
    <m/>
  </r>
  <r>
    <s v="C:\Projekte\DAI\MFA2\P06086_MRSM\Appl_BR_R5\Source\BSW\CD\LK\DcmFbl\DcmFbl_SDD\DcmFbl_Fbl.c"/>
    <n v="399"/>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399"/>
    <n v="26"/>
    <n v="2"/>
    <x v="4"/>
    <s v="This cast is redundant."/>
    <x v="4"/>
    <m/>
  </r>
  <r>
    <s v="C:\Projekte\DAI\MFA2\P06086_MRSM\Appl_BR_R5\Source\BSW\CD\LK\DcmFbl\DcmFbl_SDD\DcmFbl_Fbl.c"/>
    <n v="399"/>
    <n v="7"/>
    <n v="4"/>
    <x v="5"/>
    <s v="Using the value resulting from a ++ or -- operation."/>
    <x v="5"/>
    <s v="REFERENCE - ISO:C90-6.3.2.4 Postfix Increment and Decrement Operators, ISO:C90-6.3.3.1 Prefix Increment and Decrement Operators"/>
  </r>
  <r>
    <s v="C:\Projekte\DAI\MFA2\P06086_MRSM\Appl_BR_R5\Source\BSW\CD\LK\DcmFbl\DcmFbl_SDD\DcmFbl_Fbl.c"/>
    <n v="400"/>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0"/>
    <n v="26"/>
    <n v="2"/>
    <x v="4"/>
    <s v="This cast is redundant."/>
    <x v="4"/>
    <m/>
  </r>
  <r>
    <s v="C:\Projekte\DAI\MFA2\P06086_MRSM\Appl_BR_R5\Source\BSW\CD\LK\DcmFbl\DcmFbl_SDD\DcmFbl_Fbl.c"/>
    <n v="400"/>
    <n v="7"/>
    <n v="4"/>
    <x v="5"/>
    <s v="Using the value resulting from a ++ or -- operation."/>
    <x v="5"/>
    <s v="REFERENCE - ISO:C90-6.3.2.4 Postfix Increment and Decrement Operators, ISO:C90-6.3.3.1 Prefix Increment and Decrement Operators"/>
  </r>
  <r>
    <s v="C:\Projekte\DAI\MFA2\P06086_MRSM\Appl_BR_R5\Source\BSW\CD\LK\DcmFbl\DcmFbl_SDD\DcmFbl_Fbl.c"/>
    <n v="401"/>
    <n v="11"/>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1"/>
    <n v="26"/>
    <n v="2"/>
    <x v="4"/>
    <s v="This cast is redundant."/>
    <x v="4"/>
    <m/>
  </r>
  <r>
    <s v="C:\Projekte\DAI\MFA2\P06086_MRSM\Appl_BR_R5\Source\BSW\CD\LK\DcmFbl\DcmFbl_SDD\DcmFbl_Fbl.c"/>
    <n v="401"/>
    <n v="7"/>
    <n v="4"/>
    <x v="5"/>
    <s v="Using the value resulting from a ++ or -- operation."/>
    <x v="5"/>
    <s v="REFERENCE - ISO:C90-6.3.2.4 Postfix Increment and Decrement Operators, ISO:C90-6.3.3.1 Prefix Increment and Decrement Operators"/>
  </r>
  <r>
    <s v="C:\Projekte\DAI\MFA2\P06086_MRSM\Appl_BR_R5\Source\BSW\CD\LK\DcmFbl\DcmFbl_SDD\DcmFbl_Fbl.c"/>
    <n v="405"/>
    <n v="13"/>
    <n v="4"/>
    <x v="3"/>
    <s v="Array subscripting applied to a function parameter declared as a pointer."/>
    <x v="3"/>
    <s v="REFERENCE - ISO:C90-6.3.2.1 Array Subscripting, ISO:C90 6.2.2.1 Lvalues and Function Designators, ISO:C90 6.7.1 Function Definitions - Semantics"/>
  </r>
  <r>
    <s v="C:\Projekte\DAI\MFA2\P06086_MRSM\Appl_BR_R5\Source\BSW\CD\LK\DcmFbl\DcmFbl_SDD\DcmFbl_Fbl.c"/>
    <n v="405"/>
    <n v="28"/>
    <n v="2"/>
    <x v="4"/>
    <s v="This cast is redundant."/>
    <x v="4"/>
    <m/>
  </r>
  <r>
    <s v="C:\Projekte\DAI\MFA2\P06086_MRSM\Appl_BR_R5\Source\BSW\CD\LK\DcmFbl\DcmFbl_SDD\DcmFbl_Fbl.c"/>
    <n v="405"/>
    <n v="9"/>
    <n v="4"/>
    <x v="5"/>
    <s v="Using the value resulting from a ++ or -- operation."/>
    <x v="5"/>
    <s v="REFERENCE - ISO:C90-6.3.2.4 Postfix Increment and Decrement Operators, ISO:C90-6.3.3.1 Prefix Increment and Decrement Operators"/>
  </r>
  <r>
    <s v="C:\Projekte\DAI\MFA2\P06086_MRSM\Appl_BR_R5\Source\BSW\CD\LK\DcmFbl\DcmFbl_SDD\DcmFbl_Fbl.c"/>
    <n v="52"/>
    <n v="15"/>
    <n v="4"/>
    <x v="7"/>
    <s v="'FBL_SaveRAM' has external linkage and is being defined without any previous declaration."/>
    <x v="6"/>
    <m/>
  </r>
  <r>
    <s v="C:\Projekte\DAI\MFA2\P06086_MRSM\Appl_BR_R5\Source\BSW\CD\LK\DcmFbl\DcmFbl_SDD\DcmFbl_Fbl.c"/>
    <n v="544"/>
    <n v="1"/>
    <n v="99"/>
    <x v="8"/>
    <s v="HIS measure: Cyclomatic complexity (1-10) (DcmFblReadMetaData() : STCYC = 18)"/>
    <x v="7"/>
    <m/>
  </r>
  <r>
    <s v="C:\Projekte\DAI\MFA2\P06086_MRSM\Appl_BR_R5\Source\BSW\CD\LK\DcmFbl\DcmFbl_SDD\DcmFbl_Fbl.c"/>
    <n v="544"/>
    <n v="1"/>
    <n v="99"/>
    <x v="9"/>
    <s v="HIS measure: Distinct function calls (0-7) (DcmFblReadMetaData() : STCAL = 16)"/>
    <x v="8"/>
    <m/>
  </r>
  <r>
    <s v="C:\Projekte\DAI\MFA2\P06086_MRSM\Appl_BR_R5\Source\BSW\CD\LK\DcmFbl\DcmFbl_SDD\DcmFbl_Fbl.c"/>
    <n v="575"/>
    <n v="5"/>
    <n v="3"/>
    <x v="10"/>
    <s v="Non-constant expression cast to enum type."/>
    <x v="4"/>
    <s v="REFERENCE - ISO:C90-6.5.2.2 Enumeration Specifiers"/>
  </r>
  <r>
    <s v="C:\Projekte\DAI\MFA2\P06086_MRSM\Appl_BR_R5\Source\BSW\CD\LK\DcmFbl\DcmFbl_SDD\DcmFbl_Fbl.c"/>
    <n v="655"/>
    <n v="65"/>
    <n v="6"/>
    <x v="2"/>
    <s v="[C99] Use of '//' comment."/>
    <x v="2"/>
    <s v="REFERENCE - ISO:C99-6.4.9 Comments"/>
  </r>
  <r>
    <s v="C:\Projekte\DAI\MFA2\P06086_MRSM\Appl_BR_R5\Source\BSW\CD\LK\DcmFbl\DcmFbl_SDD\DcmFbl_Fbl.c"/>
    <n v="686"/>
    <n v="4"/>
    <n v="6"/>
    <x v="2"/>
    <s v="[C99] Use of '//' comment."/>
    <x v="2"/>
    <s v="REFERENCE - ISO:C99-6.4.9 Comments"/>
  </r>
  <r>
    <s v="C:\Projekte\DAI\MFA2\P06086_MRSM\Appl_BR_R5\Source\BSW\CD\LK\EolTestModeMgr\EolTestModeMgr_SDD\EolTestModeMgr_Main.c"/>
    <n v="1008"/>
    <n v="5"/>
    <n v="4"/>
    <x v="11"/>
    <s v="'WDGM_StopMonitoringAll' returns a value which is not being used."/>
    <x v="9"/>
    <m/>
  </r>
  <r>
    <s v="C:\Projekte\DAI\MFA2\P06086_MRSM\Appl_BR_R5\Source\BSW\CD\LK\EolTestModeMgr\EolTestModeMgr_SDD\EolTestModeMgr_Main.c"/>
    <n v="1117"/>
    <n v="1"/>
    <n v="99"/>
    <x v="12"/>
    <s v="HIS measure: Count of non-cyclic  execution paths (1-80) (EolTestModeMgr_StartEOLTestmode() : STPTH = 168)"/>
    <x v="10"/>
    <m/>
  </r>
  <r>
    <s v="C:\Projekte\DAI\MFA2\P06086_MRSM\Appl_BR_R5\Source\BSW\CD\LK\EolTestModeMgr\EolTestModeMgr_SDD\EolTestModeMgr_Main.c"/>
    <n v="1117"/>
    <n v="1"/>
    <n v="99"/>
    <x v="8"/>
    <s v="HIS measure: Cyclomatic complexity (1-10) (EolTestModeMgr_StartEOLTestmode() : STCYC = 11)"/>
    <x v="7"/>
    <m/>
  </r>
  <r>
    <s v="C:\Projekte\DAI\MFA2\P06086_MRSM\Appl_BR_R5\Source\BSW\CD\LK\EolTestModeMgr\EolTestModeMgr_SDD\EolTestModeMgr_Main.c"/>
    <n v="532"/>
    <n v="1"/>
    <n v="99"/>
    <x v="1"/>
    <s v="HIS measure: Number of statements in function (variant 3)  (1-50) (EolTestModeMgr_Main_FillComBufferAndSend() : STST3 = 89)"/>
    <x v="1"/>
    <m/>
  </r>
  <r>
    <s v="C:\Projekte\DAI\MFA2\P06086_MRSM\Appl_BR_R5\Source\BSW\CD\LK\IFM\IFM_SDD\IFM_App_Internal.c"/>
    <n v="577"/>
    <n v="32"/>
    <n v="2"/>
    <x v="13"/>
    <s v="Suffixed integer constant causes implicit conversion of other operand."/>
    <x v="4"/>
    <m/>
  </r>
  <r>
    <s v="C:\Projekte\DAI\MFA2\P06086_MRSM\Appl_BR_R5\Source\BSW\CD\LK\IFM\IFM_SDD\IFM_App_Internal.c"/>
    <n v="595"/>
    <n v="21"/>
    <n v="4"/>
    <x v="14"/>
    <s v="Implicit conversion: complex expression of integral type to wider type."/>
    <x v="11"/>
    <m/>
  </r>
  <r>
    <s v="C:\Projekte\DAI\MFA2\P06086_MRSM\Appl_BR_R5\Source\BSW\CD\LK\IFM\IFM_SDD\IFM_App_Internal.c"/>
    <n v="778"/>
    <n v="32"/>
    <n v="2"/>
    <x v="13"/>
    <s v="Suffixed integer constant causes implicit conversion of other operand."/>
    <x v="4"/>
    <m/>
  </r>
  <r>
    <s v="C:\Projekte\DAI\MFA2\P06086_MRSM\Appl_BR_R5\Source\BSW\CD\LK\IFM\IFM_SDD\IFM_App_Internal.c"/>
    <n v="828"/>
    <n v="28"/>
    <n v="2"/>
    <x v="15"/>
    <s v="Suffixed integer constant implicitly converted to smaller integer type on assignment."/>
    <x v="4"/>
    <m/>
  </r>
  <r>
    <s v="C:\Projekte\DAI\MFA2\P06086_MRSM\Appl_BR_R5\Source\BSW\CD\LK\IFM\IFM_SDD\IFM_App_Internal.c"/>
    <n v="882"/>
    <n v="24"/>
    <n v="2"/>
    <x v="15"/>
    <s v="Suffixed integer constant implicitly converted to smaller integer type on assignment."/>
    <x v="4"/>
    <m/>
  </r>
  <r>
    <s v="C:\Projekte\DAI\MFA2\P06086_MRSM\Appl_BR_R5\Source\BSW\CD\LK\IFM\IFM_SDD\IFM_App_Internal.c"/>
    <n v="957"/>
    <n v="40"/>
    <n v="2"/>
    <x v="13"/>
    <s v="Suffixed integer constant causes implicit conversion of other operand."/>
    <x v="4"/>
    <m/>
  </r>
  <r>
    <s v="C:\Projekte\DAI\MFA2\P06086_MRSM\Appl_BR_R5\Source\BSW\CD\LK\IFM\IFM_SDD\IFM_App_Main.c"/>
    <n v="347"/>
    <n v="39"/>
    <n v="4"/>
    <x v="16"/>
    <s v="Casting to different object pointer type."/>
    <x v="12"/>
    <s v="REFERENCE - ISO:C90-6.3.4 Cast Operators - Semantics"/>
  </r>
  <r>
    <s v="C:\Projekte\DAI\MFA2\P06086_MRSM\Appl_BR_R5\Source\BSW\CD\LK\IFM\IFM_SDD\IFM_App_Main.c"/>
    <n v="347"/>
    <n v="39"/>
    <n v="4"/>
    <x v="17"/>
    <s v="Performing pointer arithmetic."/>
    <x v="3"/>
    <s v="REFERENCE - ISO:C90-6.3.6 Additive Operators - Constraints"/>
  </r>
  <r>
    <s v="C:\Projekte\DAI\MFA2\P06086_MRSM\Appl_BR_R5\Source\BSW\CD\LK\IFM\IFM_SDD\IFM_App_Main.c"/>
    <n v="347"/>
    <n v="39"/>
    <n v="6"/>
    <x v="18"/>
    <s v="[I] Cast between a pointer to object and an integral type."/>
    <x v="13"/>
    <s v="REFERENCE - ISO:C90-6.3.4 Cast Operators - Semantics"/>
  </r>
  <r>
    <s v="C:\Projekte\DAI\MFA2\P06086_MRSM\Appl_BR_R5\Source\BSW\CD\LK\IFM\IFM_SDD\IFM_App_Main.c"/>
    <n v="354"/>
    <n v="1"/>
    <n v="99"/>
    <x v="9"/>
    <s v="HIS measure: Distinct function calls (0-7) (IFM_HandleTaskStateRun() : STCAL = 8)"/>
    <x v="8"/>
    <m/>
  </r>
  <r>
    <s v="C:\Projekte\DAI\MFA2\P06086_MRSM\Appl_BR_R5\Source\BSW\CD\LK\IFM\IFM_SDD\IFM_App_Main.c"/>
    <n v="525"/>
    <n v="8"/>
    <n v="2"/>
    <x v="19"/>
    <s v="Enum object is being compared with a constant, non-enum expression using a relational operator."/>
    <x v="4"/>
    <s v="REFERENCE - ISO:C90-6.5.2.2 Enumeration Specifiers"/>
  </r>
  <r>
    <s v="C:\Projekte\DAI\MFA2\P06086_MRSM\Appl_BR_R5\Source\BSW\CD\LK\IFM\IFM_SDD\IFM_App_Main.c"/>
    <n v="525"/>
    <n v="8"/>
    <n v="2"/>
    <x v="20"/>
    <s v="Range of possible enum values suggests this test is always true."/>
    <x v="4"/>
    <s v="REFERENCE - ISO:C90-6.5.2.2 Enumeration Specifiers"/>
  </r>
  <r>
    <s v="C:\Projekte\DAI\MFA2\P06086_MRSM\Appl_BR_R5\Source\BSW\CD\LK\IFM\IFM_SDD\IFM_App_Main.c"/>
    <n v="652"/>
    <n v="29"/>
    <n v="2"/>
    <x v="13"/>
    <s v="Suffixed integer constant causes implicit conversion of other operand."/>
    <x v="4"/>
    <m/>
  </r>
  <r>
    <s v="C:\Projekte\DAI\MFA2\P06086_MRSM\Appl_BR_R5\Source\BSW\CD\LK\IFM\IFM_SDD\IFM_App_Main.c"/>
    <n v="869"/>
    <n v="13"/>
    <n v="2"/>
    <x v="19"/>
    <s v="Enum object is being compared with a constant, non-enum expression using a relational operator."/>
    <x v="4"/>
    <s v="REFERENCE - ISO:C90-6.5.2.2 Enumeration Specifiers"/>
  </r>
  <r>
    <s v="C:\Projekte\DAI\MFA2\P06086_MRSM\Appl_BR_R5\Source\BSW\CD\LK\IFM\IFM_SDD\IFM_App_Main.c"/>
    <n v="869"/>
    <n v="13"/>
    <n v="2"/>
    <x v="20"/>
    <s v="Range of possible enum values suggests this test is always true."/>
    <x v="4"/>
    <s v="REFERENCE - ISO:C90-6.5.2.2 Enumeration Specifiers"/>
  </r>
  <r>
    <s v="C:\Projekte\DAI\MFA2\P06086_MRSM\Appl_BR_R5\Source\BSW\CD\LK\IFM\IFM_SDD\IFM_App_Main.c"/>
    <n v="879"/>
    <n v="29"/>
    <n v="2"/>
    <x v="13"/>
    <s v="Suffixed integer constant causes implicit conversion of other operand."/>
    <x v="4"/>
    <m/>
  </r>
  <r>
    <s v="C:\Projekte\DAI\MFA2\P06086_MRSM\Appl_BR_R5\Source\BSW\CD\LK\IFM\IFM_SDD\IFM_App_Main.c"/>
    <n v="987"/>
    <n v="39"/>
    <n v="4"/>
    <x v="16"/>
    <s v="Casting to different object pointer type."/>
    <x v="12"/>
    <s v="REFERENCE - ISO:C90-6.3.4 Cast Operators - Semantics"/>
  </r>
  <r>
    <s v="C:\Projekte\DAI\MFA2\P06086_MRSM\Appl_BR_R5\Source\BSW\CD\LK\IFM\IFM_SDD\IFM_App_Main.c"/>
    <n v="987"/>
    <n v="39"/>
    <n v="4"/>
    <x v="17"/>
    <s v="Performing pointer arithmetic."/>
    <x v="3"/>
    <s v="REFERENCE - ISO:C90-6.3.6 Additive Operators - Constraints"/>
  </r>
  <r>
    <s v="C:\Projekte\DAI\MFA2\P06086_MRSM\Appl_BR_R5\Source\BSW\CD\LK\IFM\IFM_SDD\IFM_App_Main.c"/>
    <n v="987"/>
    <n v="39"/>
    <n v="6"/>
    <x v="18"/>
    <s v="[I] Cast between a pointer to object and an integral type."/>
    <x v="13"/>
    <s v="REFERENCE - ISO:C90-6.3.4 Cast Operators - Semantics"/>
  </r>
  <r>
    <s v="C:\Projekte\DAI\MFA2\P06086_MRSM\Appl_BR_R5\Source\BSW\CD\LK\KostiaV23\KTA_ErrorMem.c"/>
    <n v="395"/>
    <n v="1"/>
    <n v="99"/>
    <x v="12"/>
    <s v="HIS measure: Count of non-cyclic  execution paths (1-80) (KTA_ErrorMemClearEFM() : STPTH = 384)"/>
    <x v="10"/>
    <m/>
  </r>
  <r>
    <s v="C:\Projekte\DAI\MFA2\P06086_MRSM\Appl_BR_R5\Source\BSW\CD\LK\KostiaV23\KTA_ErrorMem.c"/>
    <n v="395"/>
    <n v="1"/>
    <n v="99"/>
    <x v="8"/>
    <s v="HIS measure: Cyclomatic complexity (1-10) (KTA_ErrorMemClearEFM() : STCYC = 28)"/>
    <x v="7"/>
    <m/>
  </r>
  <r>
    <s v="C:\Projekte\DAI\MFA2\P06086_MRSM\Appl_BR_R5\Source\BSW\CD\LK\KostiaV23\KTA_ErrorMem.c"/>
    <n v="395"/>
    <n v="1"/>
    <n v="99"/>
    <x v="1"/>
    <s v="HIS measure: Number of statements in function (variant 3)  (1-50) (KTA_ErrorMemClearEFM() : STST3 = 80)"/>
    <x v="1"/>
    <m/>
  </r>
  <r>
    <s v="C:\Projekte\DAI\MFA2\P06086_MRSM\Appl_BR_R5\Source\BSW\CD\LK\KostiaV23\KTA_ErrorMem.c"/>
    <n v="513"/>
    <n v="1"/>
    <n v="99"/>
    <x v="8"/>
    <s v="HIS measure: Cyclomatic complexity (1-10) (KTA_ErrorMemClearIFM() : STCYC = 12)"/>
    <x v="7"/>
    <m/>
  </r>
  <r>
    <s v="C:\Projekte\DAI\MFA2\P06086_MRSM\Appl_BR_R5\Source\BSW\CD\LK\KostiaV23\KTA_ErrorMem.c"/>
    <n v="55"/>
    <n v="23"/>
    <n v="4"/>
    <x v="21"/>
    <s v="File scope static, 'KTA_eSyncShwState', is only accessed in one function."/>
    <x v="14"/>
    <m/>
  </r>
  <r>
    <s v="C:\Projekte\DAI\MFA2\P06086_MRSM\Appl_BR_R5\Source\BSW\CD\LK\KostiaV23\KTA_ReadPage.c"/>
    <n v="1317"/>
    <n v="1"/>
    <n v="99"/>
    <x v="8"/>
    <s v="HIS measure: Cyclomatic complexity (1-10) (KTA_ReadPageSensor() : STCYC = 52)"/>
    <x v="7"/>
    <m/>
  </r>
  <r>
    <s v="C:\Projekte\DAI\MFA2\P06086_MRSM\Appl_BR_R5\Source\BSW\CD\LK\KostiaV23\KTA_ReadPage.c"/>
    <n v="1317"/>
    <n v="1"/>
    <n v="99"/>
    <x v="1"/>
    <s v="HIS measure: Number of statements in function (variant 3)  (1-50) (KTA_ReadPageSensor() : STST3 = 175)"/>
    <x v="1"/>
    <m/>
  </r>
  <r>
    <s v="C:\Projekte\DAI\MFA2\P06086_MRSM\Appl_BR_R5\Source\BSW\CD\LK\KostiaV23\KTA_ReadPage.c"/>
    <n v="1317"/>
    <n v="1"/>
    <n v="99"/>
    <x v="9"/>
    <s v="HIS measure: Distinct function calls (0-7) (KTA_ReadPageSensor() : STCAL = 40)"/>
    <x v="8"/>
    <m/>
  </r>
  <r>
    <s v="C:\Projekte\DAI\MFA2\P06086_MRSM\Appl_BR_R5\Source\BSW\CD\LK\KostiaV23\KTA_ReadPage.c"/>
    <n v="1433"/>
    <n v="1"/>
    <n v="99"/>
    <x v="22"/>
    <s v="HIS measure: Nesting of control structures (0-4) (KTA_ReadPageVersion() : STMIF = 5)"/>
    <x v="15"/>
    <m/>
  </r>
  <r>
    <s v="C:\Projekte\DAI\MFA2\P06086_MRSM\Appl_BR_R5\Source\BSW\CD\LK\KostiaV23\KTA_ReadPage.c"/>
    <n v="1741"/>
    <n v="1"/>
    <n v="99"/>
    <x v="12"/>
    <s v="HIS measure: Count of non-cyclic  execution paths (1-80) (KTA_ReadPageFblDataFlashBlock() : STPTH = 132)"/>
    <x v="10"/>
    <m/>
  </r>
  <r>
    <s v="C:\Projekte\DAI\MFA2\P06086_MRSM\Appl_BR_R5\Source\BSW\CD\LK\KostiaV23\KTA_ReadPage.c"/>
    <n v="1741"/>
    <n v="1"/>
    <n v="99"/>
    <x v="8"/>
    <s v="HIS measure: Cyclomatic complexity (1-10) (KTA_ReadPageFblDataFlashBlock() : STCYC = 13)"/>
    <x v="7"/>
    <m/>
  </r>
  <r>
    <s v="C:\Projekte\DAI\MFA2\P06086_MRSM\Appl_BR_R5\Source\BSW\CD\LK\KostiaV23\KTA_ReadPage.c"/>
    <n v="1902"/>
    <n v="1"/>
    <n v="99"/>
    <x v="12"/>
    <s v="HIS measure: Count of non-cyclic  execution paths (1-80) (KTA_ReadNvRamHandler() : STPTH = 144)"/>
    <x v="10"/>
    <m/>
  </r>
  <r>
    <s v="C:\Projekte\DAI\MFA2\P06086_MRSM\Appl_BR_R5\Source\BSW\CD\LK\KostiaV23\KTA_ReadPage.c"/>
    <n v="1902"/>
    <n v="1"/>
    <n v="99"/>
    <x v="8"/>
    <s v="HIS measure: Cyclomatic complexity (1-10) (KTA_ReadNvRamHandler() : STCYC = 14)"/>
    <x v="7"/>
    <m/>
  </r>
  <r>
    <s v="C:\Projekte\DAI\MFA2\P06086_MRSM\Appl_BR_R5\Source\BSW\CD\LK\KostiaV23\KTA_ReadPage.c"/>
    <n v="1902"/>
    <n v="1"/>
    <n v="99"/>
    <x v="22"/>
    <s v="HIS measure: Nesting of control structures (0-4) (KTA_ReadNvRamHandler() : STMIF = 5)"/>
    <x v="15"/>
    <m/>
  </r>
  <r>
    <s v="C:\Projekte\DAI\MFA2\P06086_MRSM\Appl_BR_R5\Source\BSW\CD\LK\KostiaV23\KTA_ReadPage.c"/>
    <n v="201"/>
    <n v="20"/>
    <n v="4"/>
    <x v="21"/>
    <s v="File scope static, 'KTA_eSmRead', is only accessed in one function."/>
    <x v="14"/>
    <m/>
  </r>
  <r>
    <s v="C:\Projekte\DAI\MFA2\P06086_MRSM\Appl_BR_R5\Source\BSW\CD\LK\KostiaV23\KTA_ReadPage.c"/>
    <n v="714"/>
    <n v="1"/>
    <n v="99"/>
    <x v="8"/>
    <s v="HIS measure: Cyclomatic complexity (1-10) (KTA_ReadPageExternErrMem() : STCYC = 11)"/>
    <x v="7"/>
    <m/>
  </r>
  <r>
    <s v="C:\Projekte\DAI\MFA2\P06086_MRSM\Appl_BR_R5\Source\BSW\CD\LK\KostiaV23\KTA_ReadPage.c"/>
    <n v="714"/>
    <n v="1"/>
    <n v="99"/>
    <x v="1"/>
    <s v="HIS measure: Number of statements in function (variant 3)  (1-50) (KTA_ReadPageExternErrMem() : STST3 = 55)"/>
    <x v="1"/>
    <m/>
  </r>
  <r>
    <s v="C:\Projekte\DAI\MFA2\P06086_MRSM\Appl_BR_R5\Source\BSW\CD\LK\KostiaV23\KTA_ReadPage.c"/>
    <n v="714"/>
    <n v="1"/>
    <n v="99"/>
    <x v="22"/>
    <s v="HIS measure: Nesting of control structures (0-4) (KTA_ReadPageExternErrMem() : STMIF = 5)"/>
    <x v="15"/>
    <m/>
  </r>
  <r>
    <s v="C:\Projekte\DAI\MFA2\P06086_MRSM\Appl_BR_R5\Source\BSW\CD\LK\KostiaV23\KTA_Utils.c"/>
    <n v="406"/>
    <n v="1"/>
    <n v="99"/>
    <x v="9"/>
    <s v="HIS measure: Distinct function calls (0-7) (KTA_HandleDelayedKostiaEvents() : STCAL = 9)"/>
    <x v="8"/>
    <m/>
  </r>
  <r>
    <s v="C:\Projekte\DAI\MFA2\P06086_MRSM\Appl_BR_R5\Source\BSW\CD\LK\KostiaV23\KTA_Utils.c"/>
    <n v="566"/>
    <n v="1"/>
    <n v="99"/>
    <x v="8"/>
    <s v="HIS measure: Cyclomatic complexity (1-10) (KTA_RbrRunStateMachine() : STCYC = 11)"/>
    <x v="7"/>
    <m/>
  </r>
  <r>
    <s v="C:\Projekte\DAI\MFA2\P06086_MRSM\Appl_BR_R5\Source\BSW\CD\LK\KostiaV23\KTA_Utils.c"/>
    <n v="566"/>
    <n v="1"/>
    <n v="99"/>
    <x v="1"/>
    <s v="HIS measure: Number of statements in function (variant 3)  (1-50) (KTA_RbrRunStateMachine() : STST3 = 68)"/>
    <x v="1"/>
    <m/>
  </r>
  <r>
    <s v="C:\Projekte\DAI\MFA2\P06086_MRSM\Appl_BR_R5\Source\BSW\CD\LK\KostiaV23\KTA_Utils.c"/>
    <n v="566"/>
    <n v="1"/>
    <n v="99"/>
    <x v="22"/>
    <s v="HIS measure: Nesting of control structures (0-4) (KTA_RbrRunStateMachine() : STMIF = 5)"/>
    <x v="15"/>
    <m/>
  </r>
  <r>
    <s v="C:\Projekte\DAI\MFA2\P06086_MRSM\Appl_BR_R5\Source\BSW\CD\LK\KostiaV23\KTA_Utils.c"/>
    <n v="566"/>
    <n v="1"/>
    <n v="99"/>
    <x v="9"/>
    <s v="HIS measure: Distinct function calls (0-7) (KTA_RbrRunStateMachine() : STCAL = 24)"/>
    <x v="8"/>
    <m/>
  </r>
  <r>
    <s v="C:\Projekte\DAI\MFA2\P06086_MRSM\Appl_BR_R5\Source\BSW\CD\LK\KostiaV23\KTA_WritePage.c"/>
    <n v="209"/>
    <n v="1"/>
    <n v="99"/>
    <x v="8"/>
    <s v="HIS measure: Cyclomatic complexity (1-10) (KTA_WriteNvRamHandler() : STCYC = 11)"/>
    <x v="7"/>
    <m/>
  </r>
  <r>
    <s v="C:\Projekte\DAI\MFA2\P06086_MRSM\Appl_BR_R5\Source\BSW\CD\LK\KostiaV23\KTA_WritePage.c"/>
    <n v="209"/>
    <n v="1"/>
    <n v="99"/>
    <x v="22"/>
    <s v="HIS measure: Nesting of control structures (0-4) (KTA_WriteNvRamHandler() : STMIF = 5)"/>
    <x v="15"/>
    <m/>
  </r>
  <r>
    <s v="C:\Projekte\DAI\MFA2\P06086_MRSM\Appl_BR_R5\Source\BSW\CD\LK\KostiaV23\KTA_WritePage.c"/>
    <n v="611"/>
    <n v="1"/>
    <n v="99"/>
    <x v="12"/>
    <s v="HIS measure: Count of non-cyclic  execution paths (1-80) (KTA_WritePageFblDataFlashBlock() : STPTH = 184)"/>
    <x v="10"/>
    <m/>
  </r>
  <r>
    <s v="C:\Projekte\DAI\MFA2\P06086_MRSM\Appl_BR_R5\Source\BSW\CD\LK\KostiaV23\KTA_WritePage.c"/>
    <n v="611"/>
    <n v="1"/>
    <n v="99"/>
    <x v="8"/>
    <s v="HIS measure: Cyclomatic complexity (1-10) (KTA_WritePageFblDataFlashBlock() : STCYC = 21)"/>
    <x v="7"/>
    <m/>
  </r>
  <r>
    <s v="C:\Projekte\DAI\MFA2\P06086_MRSM\Appl_BR_R5\Source\BSW\CD\LK\KostiaV23\KTA_WritePage.c"/>
    <n v="611"/>
    <n v="1"/>
    <n v="99"/>
    <x v="1"/>
    <s v="HIS measure: Number of statements in function (variant 3)  (1-50) (KTA_WritePageFblDataFlashBlock() : STST3 = 65)"/>
    <x v="1"/>
    <m/>
  </r>
  <r>
    <s v="C:\Projekte\DAI\MFA2\P06086_MRSM\Appl_BR_R5\Source\BSW\CD\LK\KostiaV23\KTA_WritePage.c"/>
    <n v="611"/>
    <n v="1"/>
    <n v="99"/>
    <x v="22"/>
    <s v="HIS measure: Nesting of control structures (0-4) (KTA_WritePageFblDataFlashBlock() : STMIF = 6)"/>
    <x v="15"/>
    <m/>
  </r>
  <r>
    <s v="C:\Projekte\DAI\MFA2\P06086_MRSM\Appl_BR_R5\Source\BSW\CD\LK\KostiaV23\KTA_WritePage.c"/>
    <n v="611"/>
    <n v="1"/>
    <n v="99"/>
    <x v="9"/>
    <s v="HIS measure: Distinct function calls (0-7) (KTA_WritePageFblDataFlashBlock() : STCAL = 8)"/>
    <x v="8"/>
    <m/>
  </r>
  <r>
    <s v="C:\Projekte\DAI\MFA2\P06086_MRSM\Appl_BR_R5\Source\BSW\CD\LK\KostiaV23\KTA_WritePage.c"/>
    <n v="795"/>
    <n v="1"/>
    <n v="99"/>
    <x v="8"/>
    <s v="HIS measure: Cyclomatic complexity (1-10) (KTA_WritePageActors() : STCYC = 19)"/>
    <x v="7"/>
    <m/>
  </r>
  <r>
    <s v="C:\Projekte\DAI\MFA2\P06086_MRSM\Appl_BR_R5\Source\BSW\CD\LK\KostiaV23\KostiaComI_Impl.c"/>
    <n v="1135"/>
    <n v="1"/>
    <n v="99"/>
    <x v="22"/>
    <s v="HIS measure: Nesting of control structures (0-4) (kccb_MemWrite() : STMIF = 5)"/>
    <x v="15"/>
    <m/>
  </r>
  <r>
    <s v="C:\Projekte\DAI\MFA2\P06086_MRSM\Appl_BR_R5\Source\BSW\CD\LK\KostiaV23\KostiaComI_Impl.c"/>
    <n v="127"/>
    <n v="16"/>
    <n v="4"/>
    <x v="21"/>
    <s v="File scope static, 'KT_LockErrMem', is only accessed in one function."/>
    <x v="14"/>
    <m/>
  </r>
  <r>
    <s v="C:\Projekte\DAI\MFA2\P06086_MRSM\Appl_BR_R5\Source\BSW\CD\LK\KostiaV23\KostiaComI_Impl.c"/>
    <n v="1425"/>
    <n v="1"/>
    <n v="99"/>
    <x v="22"/>
    <s v="HIS measure: Nesting of control structures (0-4) (kccb_SyncBuffer() : STMIF = 5)"/>
    <x v="15"/>
    <m/>
  </r>
  <r>
    <s v="C:\Projekte\DAI\MFA2\P06086_MRSM\Appl_BR_R5\Source\BSW\CD\LK\KostiaV23\KostiaComI_Impl.c"/>
    <n v="406"/>
    <n v="1"/>
    <n v="99"/>
    <x v="8"/>
    <s v="HIS measure: Cyclomatic complexity (1-10) (kccb_CheckPwd() : STCYC = 12)"/>
    <x v="7"/>
    <m/>
  </r>
  <r>
    <s v="C:\Projekte\DAI\MFA2\P06086_MRSM\Appl_BR_R5\Source\BSW\CD\LK\KostiaV23\KostiaComI_Impl.c"/>
    <n v="722"/>
    <n v="1"/>
    <n v="99"/>
    <x v="8"/>
    <s v="HIS measure: Cyclomatic complexity (1-10) (kccb_ExecuteLocalFunction() : STCYC = 21)"/>
    <x v="7"/>
    <m/>
  </r>
  <r>
    <s v="C:\Projekte\DAI\MFA2\P06086_MRSM\Appl_BR_R5\Source\BSW\CD\LK\KostiaV23\KostiaComI_Impl.c"/>
    <n v="722"/>
    <n v="1"/>
    <n v="99"/>
    <x v="1"/>
    <s v="HIS measure: Number of statements in function (variant 3)  (1-50) (kccb_ExecuteLocalFunction() : STST3 = 61)"/>
    <x v="1"/>
    <m/>
  </r>
  <r>
    <s v="C:\Projekte\DAI\MFA2\P06086_MRSM\Appl_BR_R5\Source\BSW\CD\LK\KostiaV23\KostiaComI_Impl.c"/>
    <n v="722"/>
    <n v="1"/>
    <n v="99"/>
    <x v="22"/>
    <s v="HIS measure: Nesting of control structures (0-4) (kccb_ExecuteLocalFunction() : STMIF = 5)"/>
    <x v="15"/>
    <m/>
  </r>
  <r>
    <s v="C:\Projekte\DAI\MFA2\P06086_MRSM\Appl_BR_R5\Source\BSW\CD\LK\KostiaV23\KostiaComI_Impl.c"/>
    <n v="722"/>
    <n v="1"/>
    <n v="99"/>
    <x v="9"/>
    <s v="HIS measure: Distinct function calls (0-7) (kccb_ExecuteLocalFunction() : STCAL = 14)"/>
    <x v="8"/>
    <m/>
  </r>
  <r>
    <s v="C:\Projekte\DAI\MFA2\P06086_MRSM\Appl_BR_R5\Source\BSW\CD\LK\KostiaV23\KostiaComI_Impl.c"/>
    <n v="952"/>
    <n v="1"/>
    <n v="99"/>
    <x v="8"/>
    <s v="HIS measure: Cyclomatic complexity (1-10) (kccb_MemRead() : STCYC = 13)"/>
    <x v="7"/>
    <m/>
  </r>
  <r>
    <s v="C:\Projekte\DAI\MFA2\P06086_MRSM\Appl_BR_R5\Source\BSW\CD\LK\KostiaV23\Kostia_FR_Interface.c"/>
    <n v="229"/>
    <n v="1"/>
    <n v="99"/>
    <x v="1"/>
    <s v="HIS measure: Number of statements in function (variant 3)  (1-50) (ktfr_vTransmitFrMsg() : STST3 = 88)"/>
    <x v="1"/>
    <m/>
  </r>
  <r>
    <s v="C:\Projekte\DAI\MFA2\P06086_MRSM\Appl_BR_R5\Source\BSW\CD\LK\KostiaV23\Kostia_FR_Interface.c"/>
    <n v="364"/>
    <n v="1"/>
    <n v="99"/>
    <x v="1"/>
    <s v="HIS measure: Number of statements in function (variant 3)  (1-50) (ktfr_bReceiveFrMsg() : STST3 = 90)"/>
    <x v="1"/>
    <m/>
  </r>
  <r>
    <s v="C:\Projekte\DAI\MFA2\P06086_MRSM\Appl_BR_R5\Source\BSW\CD\LK\LkSysHdlr\LkSysHdlr_SDD\LKSysHdlr_Addresses.c"/>
    <n v="166"/>
    <n v="1"/>
    <n v="99"/>
    <x v="8"/>
    <s v="HIS measure: Cyclomatic complexity (1-10) (LkSysHdlr_GetAddress() : STCYC = 22)"/>
    <x v="7"/>
    <m/>
  </r>
  <r>
    <s v="C:\Projekte\DAI\MFA2\P06086_MRSM\Appl_BR_R5\Source\BSW\CD\LK\LkSysHdlr\LkSysHdlr_SDD\LkSysHdlr_EcuM.c"/>
    <n v="389"/>
    <n v="1"/>
    <n v="99"/>
    <x v="1"/>
    <s v="HIS measure: Number of statements in function (variant 3)  (1-50) (LkSysHdlr_EcuM_DriverRestartList() : STST3 = 0)"/>
    <x v="1"/>
    <m/>
  </r>
  <r>
    <s v="C:\Projekte\DAI\MFA2\P06086_MRSM\Appl_BR_R5\Source\BSW\CD\LK\LkSysHdlr\LkSysHdlr_SDD\LkSysHdlr_EcuM.c"/>
    <n v="443"/>
    <n v="1"/>
    <n v="99"/>
    <x v="9"/>
    <s v="HIS measure: Distinct function calls (0-7) (LkSysHdlr_EcuM_InitList1() : STCAL = 17)"/>
    <x v="8"/>
    <m/>
  </r>
  <r>
    <s v="C:\Projekte\DAI\MFA2\P06086_MRSM\Appl_BR_R5\Source\BSW\CD\LK\LkSysHdlr\LkSysHdlr_SDD\LkSysHdlr_EcuM.c"/>
    <n v="518"/>
    <n v="1"/>
    <n v="99"/>
    <x v="9"/>
    <s v="HIS measure: Distinct function calls (0-7) (LkSysHdlr_EcuM_InitList2_LKComponents() : STCAL = 15)"/>
    <x v="8"/>
    <m/>
  </r>
  <r>
    <s v="C:\Projekte\DAI\MFA2\P06086_MRSM\Appl_BR_R5\Source\BSW\CD\LK\LkSysHdlr\LkSysHdlr_SDD\LkSysHdlr_EcuM.c"/>
    <n v="535"/>
    <n v="36"/>
    <n v="2"/>
    <x v="23"/>
    <s v="Unsuffixed integer constant is not of type int."/>
    <x v="4"/>
    <m/>
  </r>
  <r>
    <s v="C:\Projekte\DAI\MFA2\P06086_MRSM\Appl_BR_R5\Source\BSW\CD\LK\LkSysHdlr\LkSysHdlr_SDD\LkSysHdlr_EcuM.c"/>
    <n v="535"/>
    <n v="36"/>
    <n v="2"/>
    <x v="6"/>
    <s v="Hard-coded 'magic' integer constant '40000'."/>
    <x v="4"/>
    <m/>
  </r>
  <r>
    <s v="C:\Projekte\DAI\MFA2\P06086_MRSM\Appl_BR_R5\Source\BSW\CD\LK\LkSysHdlr\LkSysHdlr_SDD\LkSysHdlr_EcuM.c"/>
    <n v="614"/>
    <n v="1"/>
    <n v="99"/>
    <x v="9"/>
    <s v="HIS measure: Distinct function calls (0-7) (LkSysHdlr_EcuM_InitList2_SLPComponents() : STCAL = 32)"/>
    <x v="8"/>
    <m/>
  </r>
  <r>
    <s v="C:\Projekte\DAI\MFA2\P06086_MRSM\Appl_BR_R5\Source\BSW\CD\LK\LkSysHdlr\LkSysHdlr_SDD\LkSysHdlr_EcuM.c"/>
    <n v="626"/>
    <n v="5"/>
    <n v="4"/>
    <x v="11"/>
    <s v="'WDGM_StartMonitoringAll' returns a value which is not being used."/>
    <x v="9"/>
    <m/>
  </r>
  <r>
    <s v="C:\Projekte\DAI\MFA2\P06086_MRSM\Appl_BR_R5\Source\BSW\CD\LK\LkSysHdlr\LkSysHdlr_SDD\LkSysHdlr_EcuM.c"/>
    <n v="627"/>
    <n v="5"/>
    <n v="4"/>
    <x v="11"/>
    <s v="'WDGM_StopMonitoringEvent' returns a value which is not being used."/>
    <x v="9"/>
    <m/>
  </r>
  <r>
    <s v="C:\Projekte\DAI\MFA2\P06086_MRSM\Appl_BR_R5\Source\BSW\CD\LK\LkSysHdlr\LkSysHdlr_SDD\LkSysHdlr_EcuM.c"/>
    <n v="627"/>
    <n v="65"/>
    <n v="4"/>
    <x v="24"/>
    <s v="Conversion of a constant negative value to an unsigned type."/>
    <x v="16"/>
    <s v="REFERENCE - ISO:C90-6.2.1.2 Conversions - Signed and Unsigned Integers"/>
  </r>
  <r>
    <s v="C:\Projekte\DAI\MFA2\P06086_MRSM\Appl_BR_R5\Source\BSW\CD\LK\LkSysHdlr\LkSysHdlr_SDD\LkSysHdlr_EcuMCbk.c"/>
    <n v="510"/>
    <n v="76"/>
    <n v="4"/>
    <x v="25"/>
    <s v="The object addressed by the pointer parameter 'UserModeTab' is not modified and so the pointer could be of type 'pointer to const'."/>
    <x v="17"/>
    <m/>
  </r>
  <r>
    <s v="C:\Projekte\DAI\MFA2\P06086_MRSM\Appl_BR_R5\Source\BSW\CD\LK\LkSysHdlr\LkSysHdlr_SDD\LkSysHdlr_EcuMCbk.c"/>
    <n v="670"/>
    <n v="1"/>
    <n v="99"/>
    <x v="12"/>
    <s v="HIS measure: Count of non-cyclic  execution paths (1-80) (LkSysHdlr_EcuMCbk_SetUserMode() : STPTH = 132)"/>
    <x v="10"/>
    <m/>
  </r>
  <r>
    <s v="C:\Projekte\DAI\MFA2\P06086_MRSM\Appl_BR_R5\Source\BSW\CD\LK\LkSysHdlr\LkSysHdlr_SDD\LkSysHdlr_EcuMCbk.c"/>
    <n v="670"/>
    <n v="1"/>
    <n v="99"/>
    <x v="8"/>
    <s v="HIS measure: Cyclomatic complexity (1-10) (LkSysHdlr_EcuMCbk_SetUserMode() : STCYC = 11)"/>
    <x v="7"/>
    <m/>
  </r>
  <r>
    <s v="C:\Projekte\DAI\MFA2\P06086_MRSM\Appl_BR_R5\Source\BSW\CD\LK\LkSysHdlr\LkSysHdlr_SDD\LkSysHdlr_EcuMCbk.c"/>
    <n v="670"/>
    <n v="1"/>
    <n v="99"/>
    <x v="9"/>
    <s v="HIS measure: Distinct function calls (0-7) (LkSysHdlr_EcuMCbk_SetUserMode() : STCAL = 9)"/>
    <x v="8"/>
    <m/>
  </r>
  <r>
    <s v="C:\Projekte\DAI\MFA2\P06086_MRSM\Appl_BR_R5\Source\BSW\CD\LK\LkSysHdlr\LkSysHdlr_SDD\LkSysHdlr_EcuMCbk.c"/>
    <n v="734"/>
    <n v="1"/>
    <n v="99"/>
    <x v="9"/>
    <s v="HIS measure: Distinct function calls (0-7) (LkSysHdlr_EcuMCbk_HandleUser() : STCAL = 10)"/>
    <x v="8"/>
    <m/>
  </r>
  <r>
    <s v="C:\Projekte\DAI\MFA2\P06086_MRSM\Appl_BR_R5\Source\BSW\CD\LK\LkSysHdlr\LkSysHdlr_SDD\LkSysHdlr_EcuMCbk.c"/>
    <n v="833"/>
    <n v="1"/>
    <n v="99"/>
    <x v="22"/>
    <s v="HIS measure: Nesting of control structures (0-4) (LkSysHdlr_EcuMCbk_SetWakeupReason() : STMIF = 5)"/>
    <x v="15"/>
    <m/>
  </r>
  <r>
    <s v="C:\Projekte\DAI\MFA2\P06086_MRSM\Appl_BR_R5\Source\BSW\CD\LK\LkSysHdlr\LkSysHdlr_SDD\LkSysHdlr_Tasks.c"/>
    <n v="155"/>
    <n v="1"/>
    <n v="99"/>
    <x v="9"/>
    <s v="HIS measure: Distinct function calls (0-7) (Actuator_Taskfunc() : STCAL = 8)"/>
    <x v="8"/>
    <m/>
  </r>
  <r>
    <s v="C:\Projekte\DAI\MFA2\P06086_MRSM\Appl_BR_R5\Source\BSW\CD\LK\LkSysHdlr\LkSysHdlr_SDD\LkSysHdlr_Tasks.c"/>
    <n v="221"/>
    <n v="1"/>
    <n v="99"/>
    <x v="9"/>
    <s v="HIS measure: Distinct function calls (0-7) (Diag_Taskfunc() : STCAL = 8)"/>
    <x v="8"/>
    <m/>
  </r>
  <r>
    <s v="C:\Projekte\DAI\MFA2\P06086_MRSM\Appl_BR_R5\Source\BSW\CD\LK\LkSysHdlr\LkSysHdlr_SDD\LkSysHdlr_Tasks.c"/>
    <n v="339"/>
    <n v="1"/>
    <n v="99"/>
    <x v="9"/>
    <s v="HIS measure: Distinct function calls (0-7) (SYS_Taskfunc() : STCAL = 9)"/>
    <x v="8"/>
    <m/>
  </r>
  <r>
    <s v="C:\Projekte\DAI\MFA2\P06086_MRSM\Appl_BR_R5\Source\BSW\CD\LK\LkWdog\WdgM\Core\WDGM.c"/>
    <n v="1070"/>
    <n v="33"/>
    <n v="2"/>
    <x v="15"/>
    <s v="Suffixed integer constant implicitly converted to smaller integer type on assignment."/>
    <x v="4"/>
    <m/>
  </r>
  <r>
    <s v="C:\Projekte\DAI\MFA2\P06086_MRSM\Appl_BR_R5\Source\BSW\CD\LK\LkWdog\WdgM\Core\WDGM.c"/>
    <n v="1080"/>
    <n v="26"/>
    <n v="2"/>
    <x v="13"/>
    <s v="Suffixed integer constant causes implicit conversion of other operand."/>
    <x v="4"/>
    <m/>
  </r>
  <r>
    <s v="C:\Projekte\DAI\MFA2\P06086_MRSM\Appl_BR_R5\Source\BSW\CD\LK\LkWdog\WdgM\Core\WDGM.c"/>
    <n v="1127"/>
    <n v="29"/>
    <n v="2"/>
    <x v="15"/>
    <s v="Suffixed integer constant implicitly converted to smaller integer type on assignment."/>
    <x v="4"/>
    <m/>
  </r>
  <r>
    <s v="C:\Projekte\DAI\MFA2\P06086_MRSM\Appl_BR_R5\Source\BSW\CD\LK\LkWdog\WdgM\Core\WDGM.c"/>
    <n v="1173"/>
    <n v="15"/>
    <n v="2"/>
    <x v="13"/>
    <s v="Suffixed integer constant causes implicit conversion of other operand."/>
    <x v="4"/>
    <m/>
  </r>
  <r>
    <s v="C:\Projekte\DAI\MFA2\P06086_MRSM\Appl_BR_R5\Source\BSW\CD\LK\LkWdog\WdgM\Core\WDGM.c"/>
    <n v="1233"/>
    <n v="23"/>
    <n v="2"/>
    <x v="13"/>
    <s v="Suffixed integer constant causes implicit conversion of other operand."/>
    <x v="4"/>
    <m/>
  </r>
  <r>
    <s v="C:\Projekte\DAI\MFA2\P06086_MRSM\Appl_BR_R5\Source\BSW\CD\LK\LkWdog\WdgM\Core\WDGM.c"/>
    <n v="1291"/>
    <n v="23"/>
    <n v="2"/>
    <x v="13"/>
    <s v="Suffixed integer constant causes implicit conversion of other operand."/>
    <x v="4"/>
    <m/>
  </r>
  <r>
    <s v="C:\Projekte\DAI\MFA2\P06086_MRSM\Appl_BR_R5\Source\BSW\CD\LK\LkWdog\WdgM\Core\WDGM.c"/>
    <n v="318"/>
    <n v="27"/>
    <n v="2"/>
    <x v="13"/>
    <s v="Suffixed integer constant causes implicit conversion of other operand."/>
    <x v="4"/>
    <m/>
  </r>
  <r>
    <s v="C:\Projekte\DAI\MFA2\P06086_MRSM\Appl_BR_R5\Source\BSW\CD\LK\LkWdog\WdgM\Core\WDGM.c"/>
    <n v="365"/>
    <n v="32"/>
    <n v="2"/>
    <x v="15"/>
    <s v="Suffixed integer constant implicitly converted to smaller integer type on assignment."/>
    <x v="4"/>
    <m/>
  </r>
  <r>
    <s v="C:\Projekte\DAI\MFA2\P06086_MRSM\Appl_BR_R5\Source\BSW\CD\LK\LkWdog\WdgM\Core\WDGM.c"/>
    <n v="394"/>
    <n v="33"/>
    <n v="2"/>
    <x v="15"/>
    <s v="Suffixed integer constant implicitly converted to smaller integer type on assignment."/>
    <x v="4"/>
    <m/>
  </r>
  <r>
    <s v="C:\Projekte\DAI\MFA2\P06086_MRSM\Appl_BR_R5\Source\BSW\CD\LK\LkWdog\WdgM\Core\WDGM.c"/>
    <n v="411"/>
    <n v="13"/>
    <n v="2"/>
    <x v="13"/>
    <s v="Suffixed integer constant causes implicit conversion of other operand."/>
    <x v="4"/>
    <m/>
  </r>
  <r>
    <s v="C:\Projekte\DAI\MFA2\P06086_MRSM\Appl_BR_R5\Source\BSW\CD\LK\LkWdog\WdgM\Core\WDGM.c"/>
    <n v="431"/>
    <n v="25"/>
    <n v="2"/>
    <x v="15"/>
    <s v="Suffixed integer constant implicitly converted to smaller integer type on assignment."/>
    <x v="4"/>
    <m/>
  </r>
  <r>
    <s v="C:\Projekte\DAI\MFA2\P06086_MRSM\Appl_BR_R5\Source\BSW\CD\LK\LkWdog\WdgM\Core\WDGM.c"/>
    <n v="444"/>
    <n v="24"/>
    <n v="2"/>
    <x v="15"/>
    <s v="Suffixed integer constant implicitly converted to smaller integer type on assignment."/>
    <x v="4"/>
    <m/>
  </r>
  <r>
    <s v="C:\Projekte\DAI\MFA2\P06086_MRSM\Appl_BR_R5\Source\BSW\CD\LK\LkWdog\WdgM\Core\WDGM.c"/>
    <n v="572"/>
    <n v="15"/>
    <n v="2"/>
    <x v="13"/>
    <s v="Suffixed integer constant causes implicit conversion of other operand."/>
    <x v="4"/>
    <m/>
  </r>
  <r>
    <s v="C:\Projekte\DAI\MFA2\P06086_MRSM\Appl_BR_R5\Source\BSW\CD\LK\LkWdog\WdgM\Core\WDGM.c"/>
    <n v="600"/>
    <n v="32"/>
    <n v="2"/>
    <x v="15"/>
    <s v="Suffixed integer constant implicitly converted to smaller integer type on assignment."/>
    <x v="4"/>
    <m/>
  </r>
  <r>
    <s v="C:\Projekte\DAI\MFA2\P06086_MRSM\Appl_BR_R5\Source\BSW\CD\LK\LkWdog\WdgM\Core\WDGM.c"/>
    <n v="726"/>
    <n v="16"/>
    <n v="2"/>
    <x v="13"/>
    <s v="Suffixed integer constant causes implicit conversion of other operand."/>
    <x v="4"/>
    <m/>
  </r>
  <r>
    <s v="C:\Projekte\DAI\MFA2\P06086_MRSM\Appl_BR_R5\Source\BSW\CD\LK\LkWdog\WdgM\Core\WDGM.c"/>
    <n v="727"/>
    <n v="32"/>
    <n v="2"/>
    <x v="15"/>
    <s v="Suffixed integer constant implicitly converted to smaller integer type on assignment."/>
    <x v="4"/>
    <m/>
  </r>
  <r>
    <s v="C:\Projekte\DAI\MFA2\P06086_MRSM\Appl_BR_R5\Source\BSW\CD\LK\LkWdog\WdgM\Integration\WDGM_If.c"/>
    <n v="198"/>
    <n v="10"/>
    <n v="2"/>
    <x v="15"/>
    <s v="Suffixed integer constant implicitly converted to smaller integer type on assignment."/>
    <x v="4"/>
    <m/>
  </r>
  <r>
    <s v="C:\Projekte\DAI\MFA2\P06086_MRSM\Appl_BR_R5\Source\BSW\CD\LK\LkWdog\WdgM\Integration\WDGM_If.c"/>
    <n v="217"/>
    <n v="13"/>
    <n v="2"/>
    <x v="13"/>
    <s v="Suffixed integer constant causes implicit conversion of other operand."/>
    <x v="4"/>
    <m/>
  </r>
  <r>
    <s v="C:\Projekte\DAI\MFA2\P06086_MRSM\Appl_BR_R5\Source\BSW\CD\LK\LkWdog\WdgM\Integration\WDGM_If.c"/>
    <n v="240"/>
    <n v="10"/>
    <n v="2"/>
    <x v="26"/>
    <s v="Type of 'case' label expression is not consistent with type of controlling expression in 'switch' statement."/>
    <x v="4"/>
    <m/>
  </r>
  <r>
    <s v="C:\Projekte\DAI\MFA2\P06086_MRSM\Appl_BR_R5\Source\BSW\CD\LK\LkWdog\WdgM\Integration\WDGM_If.c"/>
    <n v="243"/>
    <n v="10"/>
    <n v="2"/>
    <x v="26"/>
    <s v="Type of 'case' label expression is not consistent with type of controlling expression in 'switch' statement."/>
    <x v="4"/>
    <m/>
  </r>
  <r>
    <s v="C:\Projekte\DAI\MFA2\P06086_MRSM\Appl_BR_R5\Source\BSW\CD\LK\LkWdog\WdgM\Integration\WDGM_If.c"/>
    <n v="246"/>
    <n v="10"/>
    <n v="2"/>
    <x v="26"/>
    <s v="Type of 'case' label expression is not consistent with type of controlling expression in 'switch' statement."/>
    <x v="4"/>
    <m/>
  </r>
  <r>
    <s v="C:\Projekte\DAI\MFA2\P06086_MRSM\Appl_BR_R5\Source\BSW\CD\LK\LkWdog\WdgM\Integration\WDGM_If.c"/>
    <n v="249"/>
    <n v="10"/>
    <n v="2"/>
    <x v="26"/>
    <s v="Type of 'case' label expression is not consistent with type of controlling expression in 'switch' statement."/>
    <x v="4"/>
    <m/>
  </r>
  <r>
    <s v="C:\Projekte\DAI\MFA2\P06086_MRSM\Appl_BR_R5\Source\BSW\CD\LK\LkWdog\WdgM\Integration\WDGM_If.c"/>
    <n v="252"/>
    <n v="10"/>
    <n v="2"/>
    <x v="26"/>
    <s v="Type of 'case' label expression is not consistent with type of controlling expression in 'switch' statement."/>
    <x v="4"/>
    <m/>
  </r>
  <r>
    <s v="C:\Projekte\DAI\MFA2\P06086_MRSM\Appl_BR_R5\Source\BSW\CD\LK\LkWdog\WdgM\Integration\WDGM_If.c"/>
    <n v="255"/>
    <n v="10"/>
    <n v="2"/>
    <x v="26"/>
    <s v="Type of 'case' label expression is not consistent with type of controlling expression in 'switch' statement."/>
    <x v="4"/>
    <m/>
  </r>
  <r>
    <s v="C:\Projekte\DAI\MFA2\P06086_MRSM\Appl_BR_R5\Source\BSW\CD\LK\LkWdog\WdgM\Integration\WDGM_If.c"/>
    <n v="258"/>
    <n v="10"/>
    <n v="2"/>
    <x v="26"/>
    <s v="Type of 'case' label expression is not consistent with type of controlling expression in 'switch' statement."/>
    <x v="4"/>
    <m/>
  </r>
  <r>
    <s v="C:\Projekte\DAI\MFA2\P06086_MRSM\Appl_BR_R5\Source\BSW\CD\LK\LkWdog\WdgM\Integration\WDGM_If.c"/>
    <n v="261"/>
    <n v="10"/>
    <n v="2"/>
    <x v="26"/>
    <s v="Type of 'case' label expression is not consistent with type of controlling expression in 'switch' statement."/>
    <x v="4"/>
    <m/>
  </r>
  <r>
    <s v="C:\Projekte\DAI\MFA2\P06086_MRSM\Appl_BR_R5\Source\BSW\CD\LK\LkWdog\WdgM\Integration\WDGM_If.c"/>
    <n v="264"/>
    <n v="10"/>
    <n v="2"/>
    <x v="26"/>
    <s v="Type of 'case' label expression is not consistent with type of controlling expression in 'switch' statement."/>
    <x v="4"/>
    <m/>
  </r>
  <r>
    <s v="C:\Projekte\DAI\MFA2\P06086_MRSM\Appl_BR_R5\Source\BSW\CD\LK\LkWdog\WdgM\Integration\WDGM_If.c"/>
    <n v="267"/>
    <n v="10"/>
    <n v="2"/>
    <x v="26"/>
    <s v="Type of 'case' label expression is not consistent with type of controlling expression in 'switch' statement."/>
    <x v="4"/>
    <m/>
  </r>
  <r>
    <s v="C:\Projekte\DAI\MFA2\P06086_MRSM\Appl_BR_R5\Source\BSW\CD\LK\LkWdog\WdgM\Integration\WDGM_If.c"/>
    <n v="270"/>
    <n v="10"/>
    <n v="2"/>
    <x v="26"/>
    <s v="Type of 'case' label expression is not consistent with type of controlling expression in 'switch' statement."/>
    <x v="4"/>
    <m/>
  </r>
  <r>
    <s v="C:\Projekte\DAI\MFA2\P06086_MRSM\Appl_BR_R5\Source\BSW\CD\LK\LkWdog\WdgM\Integration\WDGM_If.c"/>
    <n v="273"/>
    <n v="10"/>
    <n v="2"/>
    <x v="26"/>
    <s v="Type of 'case' label expression is not consistent with type of controlling expression in 'switch' statement."/>
    <x v="4"/>
    <m/>
  </r>
  <r>
    <s v="C:\Projekte\DAI\MFA2\P06086_MRSM\Appl_BR_R5\Source\BSW\CD\LK\LkWdog\WdgM\Integration\WDGM_If.c"/>
    <n v="276"/>
    <n v="10"/>
    <n v="2"/>
    <x v="26"/>
    <s v="Type of 'case' label expression is not consistent with type of controlling expression in 'switch' statement."/>
    <x v="4"/>
    <m/>
  </r>
  <r>
    <s v="C:\Projekte\DAI\MFA2\P06086_MRSM\Appl_BR_R5\Source\BSW\CD\LK\LkWdog\WdgM\Integration\WDGM_If.c"/>
    <n v="279"/>
    <n v="10"/>
    <n v="2"/>
    <x v="26"/>
    <s v="Type of 'case' label expression is not consistent with type of controlling expression in 'switch' statement."/>
    <x v="4"/>
    <m/>
  </r>
  <r>
    <s v="C:\Projekte\DAI\MFA2\P06086_MRSM\Appl_BR_R5\Source\BSW\CD\LK\LkWdog\WdgM\Integration\WDGM_If.c"/>
    <n v="282"/>
    <n v="10"/>
    <n v="2"/>
    <x v="26"/>
    <s v="Type of 'case' label expression is not consistent with type of controlling expression in 'switch' statement."/>
    <x v="4"/>
    <m/>
  </r>
  <r>
    <s v="C:\Projekte\DAI\MFA2\P06086_MRSM\Appl_BR_R5\Source\BSW\CD\LK\LkWdog\WdgM\Integration\WDGM_If.c"/>
    <n v="285"/>
    <n v="10"/>
    <n v="2"/>
    <x v="26"/>
    <s v="Type of 'case' label expression is not consistent with type of controlling expression in 'switch' statement."/>
    <x v="4"/>
    <m/>
  </r>
  <r>
    <s v="C:\Projekte\DAI\MFA2\P06086_MRSM\Appl_BR_R5\Source\BSW\CD\LK\LkWdog\WdgM\Integration\WDGM_If.c"/>
    <n v="288"/>
    <n v="10"/>
    <n v="2"/>
    <x v="26"/>
    <s v="Type of 'case' label expression is not consistent with type of controlling expression in 'switch' statement."/>
    <x v="4"/>
    <m/>
  </r>
  <r>
    <s v="C:\Projekte\DAI\MFA2\P06086_MRSM\Appl_BR_R5\Source\BSW\CD\LK\LkWdog\WdgM\Integration\WDGM_If.c"/>
    <n v="296"/>
    <n v="1"/>
    <n v="99"/>
    <x v="8"/>
    <s v="HIS measure: Cyclomatic complexity (1-10) (WDGM_StoreErrorToDem() : STCYC = 19)"/>
    <x v="7"/>
    <m/>
  </r>
  <r>
    <s v="C:\Projekte\DAI\MFA2\P06086_MRSM\Appl_BR_R5\Source\BSW\CD\LK\LkWdog\WdgM\Integration\WDGM_If.c"/>
    <n v="60"/>
    <n v="42"/>
    <n v="4"/>
    <x v="27"/>
    <s v="Unrecognized #pragma arguments 'ghs section bss = &quot;.SaveRAM_WDOG&quot;' This #pragma directive has been ignored."/>
    <x v="18"/>
    <s v="REFERENCE - ISO:C90-6.8.6 Pragma Directive"/>
  </r>
  <r>
    <s v="C:\Projekte\DAI\MFA2\P06086_MRSM\Appl_BR_R5\Source\BSW\CD\LK\LkWdog\WdgM\Integration\WDGM_If.c"/>
    <n v="62"/>
    <n v="34"/>
    <n v="4"/>
    <x v="27"/>
    <s v="Unrecognized #pragma arguments 'ghs section bss = default' This #pragma directive has been ignored."/>
    <x v="18"/>
    <s v="REFERENCE - ISO:C90-6.8.6 Pragma Directive"/>
  </r>
  <r>
    <s v="C:\Projekte\DAI\MFA2\P06086_MRSM\Appl_BR_R5\Source\BSW\CD\LK\LkWdog\WdgM\Integration\WDGM_If.c"/>
    <n v="81"/>
    <n v="6"/>
    <n v="6"/>
    <x v="2"/>
    <s v="[C99] Use of '//' comment."/>
    <x v="2"/>
    <s v="REFERENCE - ISO:C99-6.4.9 Comments"/>
  </r>
  <r>
    <s v="C:\Projekte\DAI\MFA2\P06086_MRSM\Appl_BR_R5\Source\BSW\CD\LK\LkWdog\WdgM\Integration\WDGM_If.c"/>
    <n v="82"/>
    <n v="6"/>
    <n v="6"/>
    <x v="2"/>
    <s v="[C99] Use of '//' comment."/>
    <x v="2"/>
    <s v="REFERENCE - ISO:C99-6.4.9 Comments"/>
  </r>
  <r>
    <s v="C:\Projekte\DAI\MFA2\P06086_MRSM\Appl_BR_R5\Source\BSW\CD\LK\LkWdog\WdgM\Integration\WDGM_If.c"/>
    <n v="83"/>
    <n v="12"/>
    <n v="2"/>
    <x v="15"/>
    <s v="Suffixed integer constant implicitly converted to smaller integer type on assignment."/>
    <x v="4"/>
    <m/>
  </r>
  <r>
    <s v="C:\Projekte\DAI\MFA2\P06086_MRSM\Appl_BR_R5\Source\BSW\CD\LK\LkWdog\WdgM\Integration\WDGM_If.c"/>
    <n v="98"/>
    <n v="6"/>
    <n v="6"/>
    <x v="2"/>
    <s v="[C99] Use of '//' comment."/>
    <x v="2"/>
    <s v="REFERENCE - ISO:C99-6.4.9 Comments"/>
  </r>
  <r>
    <s v="C:\Projekte\DAI\MFA2\P06086_MRSM\Appl_BR_R5\Source\BSW\CD\LK\LkWdog\WdgM\Integration\WDGM_If.c"/>
    <n v="99"/>
    <n v="12"/>
    <n v="2"/>
    <x v="15"/>
    <s v="Suffixed integer constant implicitly converted to smaller integer type on assignment."/>
    <x v="4"/>
    <m/>
  </r>
  <r>
    <s v="C:\Projekte\DAI\MFA2\P06086_MRSM\Appl_BR_R5\Source\BSW\CD\LK\SASMagCoreSW\Callbacks\SAS_Mag_CallbackFunctions.c"/>
    <n v="210"/>
    <n v="12"/>
    <n v="2"/>
    <x v="4"/>
    <s v="This cast is redundant."/>
    <x v="4"/>
    <m/>
  </r>
  <r>
    <s v="C:\Projekte\DAI\MFA2\P06086_MRSM\Appl_BR_R5\Source\BSW\CD\LK\SASMagCoreSW\Callbacks\SAS_Mag_CallbackFunctions.c"/>
    <n v="225"/>
    <n v="12"/>
    <n v="2"/>
    <x v="4"/>
    <s v="This cast is redundant."/>
    <x v="4"/>
    <m/>
  </r>
  <r>
    <s v="C:\Projekte\DAI\MFA2\P06086_MRSM\Appl_BR_R5\Source\BSW\CD\LK\SASMagCoreSW\Callbacks\SAS_Mag_CallbackFunctions.c"/>
    <n v="74"/>
    <n v="6"/>
    <n v="6"/>
    <x v="2"/>
    <s v="[C99] Use of '//' comment."/>
    <x v="2"/>
    <s v="REFERENCE - ISO:C99-6.4.9 Comments"/>
  </r>
  <r>
    <s v="C:\Projekte\DAI\MFA2\P06086_MRSM\Appl_BR_R5\Source\BSW\CD\LK\SASMagCoreSW\Src\SASMagCoreSW_SDD\SAS_Mag_AbsoluteAngle.c"/>
    <n v="205"/>
    <n v="47"/>
    <n v="2"/>
    <x v="23"/>
    <s v="Unsuffixed integer constant is not of type int."/>
    <x v="4"/>
    <m/>
  </r>
  <r>
    <s v="C:\Projekte\DAI\MFA2\P06086_MRSM\Appl_BR_R5\Source\BSW\CD\LK\SASMagCoreSW\Src\SASMagCoreSW_SDD\SAS_Mag_AbsoluteAngle.c"/>
    <n v="249"/>
    <n v="79"/>
    <n v="2"/>
    <x v="4"/>
    <s v="This cast is redundant."/>
    <x v="4"/>
    <m/>
  </r>
  <r>
    <s v="C:\Projekte\DAI\MFA2\P06086_MRSM\Appl_BR_R5\Source\BSW\CD\LK\SASMagCoreSW\Src\SASMagCoreSW_SDD\SAS_Mag_AbsoluteAngle.c"/>
    <n v="249"/>
    <n v="95"/>
    <n v="2"/>
    <x v="23"/>
    <s v="Unsuffixed integer constant is not of type int."/>
    <x v="4"/>
    <m/>
  </r>
  <r>
    <s v="C:\Projekte\DAI\MFA2\P06086_MRSM\Appl_BR_R5\Source\BSW\CD\LK\SASMagCoreSW\Src\SASMagCoreSW_SDD\SAS_Mag_AbsoluteAngle.c"/>
    <n v="254"/>
    <n v="78"/>
    <n v="2"/>
    <x v="23"/>
    <s v="Unsuffixed integer constant is not of type int."/>
    <x v="4"/>
    <m/>
  </r>
  <r>
    <s v="C:\Projekte\DAI\MFA2\P06086_MRSM\Appl_BR_R5\Source\BSW\CD\LK\SASMagCoreSW\Src\SASMagCoreSW_SDD\SAS_Mag_AbsoluteAngle.c"/>
    <n v="258"/>
    <n v="84"/>
    <n v="2"/>
    <x v="23"/>
    <s v="Unsuffixed integer constant is not of type int."/>
    <x v="4"/>
    <m/>
  </r>
  <r>
    <s v="C:\Projekte\DAI\MFA2\P06086_MRSM\Appl_BR_R5\Source\BSW\CD\LK\SASMagCoreSW\Src\SASMagCoreSW_SDD\SAS_Mag_AbsoluteAngle.c"/>
    <n v="309"/>
    <n v="57"/>
    <n v="2"/>
    <x v="4"/>
    <s v="This cast is redundant."/>
    <x v="4"/>
    <m/>
  </r>
  <r>
    <s v="C:\Projekte\DAI\MFA2\P06086_MRSM\Appl_BR_R5\Source\BSW\CD\LK\SASMagCoreSW\Src\SASMagCoreSW_SDD\SAS_Mag_AbsoluteAngle.c"/>
    <n v="309"/>
    <n v="73"/>
    <n v="2"/>
    <x v="23"/>
    <s v="Unsuffixed integer constant is not of type int."/>
    <x v="4"/>
    <m/>
  </r>
  <r>
    <s v="C:\Projekte\DAI\MFA2\P06086_MRSM\Appl_BR_R5\Source\BSW\CD\LK\SASMagCoreSW\Src\SASMagCoreSW_SDD\SAS_Mag_AbsoluteAngle.c"/>
    <n v="370"/>
    <n v="48"/>
    <n v="2"/>
    <x v="4"/>
    <s v="This cast is redundant."/>
    <x v="4"/>
    <m/>
  </r>
  <r>
    <s v="C:\Projekte\DAI\MFA2\P06086_MRSM\Appl_BR_R5\Source\BSW\CD\LK\SASMagCoreSW\Src\SASMagCoreSW_SDD\SAS_Mag_AbsoluteAngle.c"/>
    <n v="370"/>
    <n v="64"/>
    <n v="2"/>
    <x v="23"/>
    <s v="Unsuffixed integer constant is not of type int."/>
    <x v="4"/>
    <m/>
  </r>
  <r>
    <s v="C:\Projekte\DAI\MFA2\P06086_MRSM\Appl_BR_R5\Source\BSW\CD\LK\SASMagCoreSW\Src\SASMagCoreSW_SDD\SAS_Mag_AbsoluteAngle_INLalgo.c"/>
    <n v="58"/>
    <n v="41"/>
    <n v="2"/>
    <x v="23"/>
    <s v="Unsuffixed integer constant is not of type int."/>
    <x v="4"/>
    <m/>
  </r>
  <r>
    <s v="C:\Projekte\DAI\MFA2\P06086_MRSM\Appl_BR_R5\Source\BSW\CD\LK\SASMagCoreSW\Src\SASMagCoreSW_SDD\SAS_Mag_AbsoluteAngle_INLalgo.c"/>
    <n v="66"/>
    <n v="41"/>
    <n v="2"/>
    <x v="23"/>
    <s v="Unsuffixed integer constant is not of type int."/>
    <x v="4"/>
    <m/>
  </r>
  <r>
    <s v="C:\Projekte\DAI\MFA2\P06086_MRSM\Appl_BR_R5\Source\BSW\CD\LK\SASMagCoreSW\Src\SASMagCoreSW_SDD\SAS_Mag_AbsoluteAngle_INLalgo.c"/>
    <n v="75"/>
    <n v="38"/>
    <n v="2"/>
    <x v="4"/>
    <s v="This cast is redundant."/>
    <x v="4"/>
    <m/>
  </r>
  <r>
    <s v="C:\Projekte\DAI\MFA2\P06086_MRSM\Appl_BR_R5\Source\BSW\CD\LK\SASMagCoreSW\Src\SASMagCoreSW_SDD\SAS_Mag_AbsoluteAngle_INLalgo.c"/>
    <n v="75"/>
    <n v="54"/>
    <n v="2"/>
    <x v="28"/>
    <s v="Suffix is not consistent with a type of unsigned long."/>
    <x v="4"/>
    <m/>
  </r>
  <r>
    <s v="C:\Projekte\DAI\MFA2\P06086_MRSM\Appl_BR_R5\Source\BSW\CD\LK\SASMagCoreSW\Src\SASMagCoreSW_SDD\SAS_Mag_AbsoluteAngle_coreAlgo.c"/>
    <n v="166"/>
    <n v="78"/>
    <n v="2"/>
    <x v="23"/>
    <s v="Unsuffixed integer constant is not of type int."/>
    <x v="4"/>
    <m/>
  </r>
  <r>
    <s v="C:\Projekte\DAI\MFA2\P06086_MRSM\Appl_BR_R5\Source\BSW\CD\LK\SASMagCoreSW\Src\SASMagCoreSW_SDD\SAS_Mag_Diagnostic.c"/>
    <n v="2295"/>
    <n v="1"/>
    <n v="99"/>
    <x v="8"/>
    <s v="HIS measure: Cyclomatic complexity (1-10) (SAS_Mag_Diag_RBRSetValue() : STCYC = 19)"/>
    <x v="7"/>
    <m/>
  </r>
  <r>
    <s v="C:\Projekte\DAI\MFA2\P06086_MRSM\Appl_BR_R5\Source\BSW\CD\LK\SASMagCoreSW\Src\SASMagCoreSW_SDD\SAS_Mag_Diagnostic.c"/>
    <n v="2295"/>
    <n v="1"/>
    <n v="99"/>
    <x v="1"/>
    <s v="HIS measure: Number of statements in function (variant 3)  (1-50) (SAS_Mag_Diag_RBRSetValue() : STST3 = 52)"/>
    <x v="1"/>
    <m/>
  </r>
  <r>
    <s v="C:\Projekte\DAI\MFA2\P06086_MRSM\Appl_BR_R5\Source\BSW\CD\LK\SASMagCoreSW\Src\SASMagCoreSW_SDD\SAS_Mag_Diagnostic.c"/>
    <n v="3741"/>
    <n v="1"/>
    <n v="99"/>
    <x v="1"/>
    <s v="HIS measure: Number of statements in function (variant 3)  (1-50) (callFillRBRPage07() : STST3 = 100)"/>
    <x v="1"/>
    <m/>
  </r>
  <r>
    <s v="C:\Projekte\DAI\MFA2\P06086_MRSM\Appl_BR_R5\Source\BSW\CD\LK\SASMagCoreSW\Src\SASMagCoreSW_SDD\SAS_Mag_Diagnostic.c"/>
    <n v="3982"/>
    <n v="1"/>
    <n v="99"/>
    <x v="12"/>
    <s v="HIS measure: Count of non-cyclic  execution paths (1-80) (callMemReadPageInfo() : STPTH = 384)"/>
    <x v="10"/>
    <m/>
  </r>
  <r>
    <s v="C:\Projekte\DAI\MFA2\P06086_MRSM\Appl_BR_R5\Source\BSW\CD\LK\SASMagCoreSW\Src\SASMagCoreSW_SDD\SAS_Mag_Diagnostic.c"/>
    <n v="4724"/>
    <n v="1"/>
    <n v="99"/>
    <x v="8"/>
    <s v="HIS measure: Cyclomatic complexity (1-10) (callWriteMLXMemEven() : STCYC = 11)"/>
    <x v="7"/>
    <m/>
  </r>
  <r>
    <s v="C:\Projekte\DAI\MFA2\P06086_MRSM\Appl_BR_R5\Source\BSW\CD\LK\SASMagCoreSW\Src\SASMagCoreSW_SDD\SAS_Mag_Diagnostic.c"/>
    <n v="4893"/>
    <n v="1"/>
    <n v="99"/>
    <x v="22"/>
    <s v="HIS measure: Nesting of control structures (0-4) (call_diag_MLXWriteCmpEEPROM_stage_builddata() : STMIF = 5)"/>
    <x v="15"/>
    <m/>
  </r>
  <r>
    <s v="C:\Projekte\DAI\MFA2\P06086_MRSM\Appl_BR_R5\Source\BSW\CD\LK\SASMagCoreSW\Src\SASMagCoreSW_SDD\SAS_Mag_Global.c"/>
    <n v="58"/>
    <n v="167"/>
    <n v="2"/>
    <x v="4"/>
    <s v="This cast is redundant."/>
    <x v="4"/>
    <m/>
  </r>
  <r>
    <s v="C:\Projekte\DAI\MFA2\P06086_MRSM\Appl_BR_R5\Source\BSW\CD\LK\SASMagCoreSW\Src\SASMagCoreSW_SDD\SAS_Mag_Global.c"/>
    <n v="58"/>
    <n v="183"/>
    <n v="2"/>
    <x v="28"/>
    <s v="Suffix is not consistent with a type of unsigned long."/>
    <x v="4"/>
    <m/>
  </r>
  <r>
    <s v="C:\Projekte\DAI\MFA2\P06086_MRSM\Appl_BR_R5\Source\BSW\CD\LK\SASMagCoreSW\Src\SASMagCoreSW_SDD\SAS_Mag_Global.c"/>
    <n v="58"/>
    <n v="199"/>
    <n v="2"/>
    <x v="4"/>
    <s v="This cast is redundant."/>
    <x v="4"/>
    <m/>
  </r>
  <r>
    <s v="C:\Projekte\DAI\MFA2\P06086_MRSM\Appl_BR_R5\Source\BSW\CD\LK\SASMagCoreSW\Src\SASMagCoreSW_SDD\SAS_Mag_Global.c"/>
    <n v="58"/>
    <n v="215"/>
    <n v="2"/>
    <x v="28"/>
    <s v="Suffix is not consistent with a type of unsigned long."/>
    <x v="4"/>
    <m/>
  </r>
  <r>
    <s v="C:\Projekte\DAI\MFA2\P06086_MRSM\Appl_BR_R5\Source\BSW\CD\LK\SASMagCoreSW\Src\SASMagCoreSW_SDD\SAS_Mag_Plausibility.c"/>
    <n v="281"/>
    <n v="70"/>
    <n v="2"/>
    <x v="4"/>
    <s v="This cast is redundant."/>
    <x v="4"/>
    <m/>
  </r>
  <r>
    <s v="C:\Projekte\DAI\MFA2\P06086_MRSM\Appl_BR_R5\Source\BSW\CD\LK\SASMagCoreSW\Src\SASMagCoreSW_SDD\SAS_Mag_Plausibility.c"/>
    <n v="281"/>
    <n v="86"/>
    <n v="2"/>
    <x v="23"/>
    <s v="Unsuffixed integer constant is not of type int."/>
    <x v="4"/>
    <m/>
  </r>
  <r>
    <s v="C:\Projekte\DAI\MFA2\P06086_MRSM\Appl_BR_R5\Source\BSW\CD\LK\SASMagCoreSW\Src\SASMagCoreSW_SDD\SAS_Mag_Plausibility.c"/>
    <n v="389"/>
    <n v="70"/>
    <n v="2"/>
    <x v="4"/>
    <s v="This cast is redundant."/>
    <x v="4"/>
    <m/>
  </r>
  <r>
    <s v="C:\Projekte\DAI\MFA2\P06086_MRSM\Appl_BR_R5\Source\BSW\CD\LK\SASMagCoreSW\Src\SASMagCoreSW_SDD\SAS_Mag_Plausibility.c"/>
    <n v="389"/>
    <n v="86"/>
    <n v="2"/>
    <x v="23"/>
    <s v="Unsuffixed integer constant is not of type int."/>
    <x v="4"/>
    <m/>
  </r>
  <r>
    <s v="C:\Projekte\DAI\MFA2\P06086_MRSM\Appl_BR_R5\Source\BSW\CD\LK\SASMagCoreSW\Src\SASMagCoreSW_SDD\SAS_Mag_SensorMLX90363.c"/>
    <n v="3020"/>
    <n v="1"/>
    <n v="99"/>
    <x v="12"/>
    <s v="HIS measure: Count of non-cyclic  execution paths (1-80) (SAS_Mag_MLX90363_ExtendedCompareResults() : STPTH = 385)"/>
    <x v="10"/>
    <m/>
  </r>
  <r>
    <s v="C:\Projekte\DAI\MFA2\P06086_MRSM\Appl_BR_R5\Source\BSW\CD\LK\SASMagCoreSW\Src\SASMagCoreSW_SDD\SAS_Mag_SensorMLX90363.c"/>
    <n v="3020"/>
    <n v="1"/>
    <n v="99"/>
    <x v="8"/>
    <s v="HIS measure: Cyclomatic complexity (1-10) (SAS_Mag_MLX90363_ExtendedCompareResults() : STCYC = 11)"/>
    <x v="7"/>
    <m/>
  </r>
  <r>
    <s v="C:\Projekte\DAI\MFA2\P06086_MRSM\Appl_BR_R5\Source\BSW\CD\LK\SASMagCoreSW\Src\SASMagCoreSW_SDD\SAS_Mag_SensorMLX90363.c"/>
    <n v="3020"/>
    <n v="1"/>
    <n v="99"/>
    <x v="9"/>
    <s v="HIS measure: Distinct function calls (0-7) (SAS_Mag_MLX90363_ExtendedCompareResults() : STCAL = 8)"/>
    <x v="8"/>
    <m/>
  </r>
  <r>
    <s v="C:\Projekte\DAI\MFA2\P06086_MRSM\Appl_BR_R5\Source\BSW\CD\LK\SASMagCoreSW\Src\SASMagCoreSW_SDD\SAS_Mag_Turn.c"/>
    <n v="191"/>
    <n v="75"/>
    <n v="2"/>
    <x v="23"/>
    <s v="Unsuffixed integer constant is not of type int."/>
    <x v="4"/>
    <m/>
  </r>
  <r>
    <s v="C:\Projekte\DAI\MFA2\P06086_MRSM\Appl_BR_R5\Source\BSW\CD\LK\SASMagCoreSW\Src\SASMagCoreSW_SDD\SAS_Mag_Turn.c"/>
    <n v="191"/>
    <n v="75"/>
    <n v="4"/>
    <x v="29"/>
    <s v="Integer literal constant is of an unsigned type but does not include a &quot;U&quot; suffix."/>
    <x v="19"/>
    <s v="REFERENCE - ISO:C90-6.1.3.2 (Integer Constants)"/>
  </r>
  <r>
    <s v="C:\Projekte\DAI\MFA2\P06086_MRSM\Appl_BR_R5\Source\BSW\CD\LK\SASMagCoreSW\Src\SASMagCoreSW_SDD\SAS_Mag_Turn.c"/>
    <n v="454"/>
    <n v="1"/>
    <n v="99"/>
    <x v="1"/>
    <s v="HIS measure: Number of statements in function (variant 3)  (1-50) (SAS_Mag_CountSWTurn() : STST3 = 57)"/>
    <x v="1"/>
    <m/>
  </r>
  <r>
    <s v="C:\Projekte\DAI\MFA2\P06086_MRSM\Appl_BR_R5\Source\BSW\CD\LK\SASMagCoreSW\Src\SASMagCoreSW_SDD\SAS_Mag_Turn.c"/>
    <n v="607"/>
    <n v="88"/>
    <n v="2"/>
    <x v="4"/>
    <s v="This cast is redundant."/>
    <x v="4"/>
    <m/>
  </r>
  <r>
    <s v="C:\Projekte\DAI\MFA2\P06086_MRSM\Appl_BR_R5\Source\BSW\CD\LK\StwGw\StwGw_SDD\StwGw_App_Main.c"/>
    <n v="705"/>
    <n v="1"/>
    <n v="99"/>
    <x v="9"/>
    <s v="HIS measure: Distinct function calls (0-7) (StwGw_SendStwData() : STCAL = 9)"/>
    <x v="8"/>
    <m/>
  </r>
  <r>
    <s v="C:\Projekte\DAI\MFA2\P06086_MRSM\Appl_BR_R5\Source\BSW\CD\LK\SyncMgr\SyncMgr_SDD\SyncMgr_SyncManager.c"/>
    <n v="638"/>
    <n v="1"/>
    <n v="99"/>
    <x v="9"/>
    <s v="HIS measure: Distinct function calls (0-7) (SyncMgr_SyncMain() : STCAL = 10)"/>
    <x v="8"/>
    <m/>
  </r>
  <r>
    <s v="C:\Projekte\DAI\MFA2\P06086_MRSM\Appl_BR_R5\Source\BSW\CD\LK\SyncMgr\SyncMgr_SDD\SyncMgr_SyncManager.c"/>
    <n v="758"/>
    <n v="1"/>
    <n v="99"/>
    <x v="9"/>
    <s v="HIS measure: Distinct function calls (0-7) (SyncMgr_SyncTasks() : STCAL = 10)"/>
    <x v="8"/>
    <m/>
  </r>
  <r>
    <s v="C:\Projekte\DAI\MFA2\P06086_MRSM\Appl_BR_R5\Source\BSW\CD\LK\SysCheck\SysCheck_Main.c"/>
    <n v="153"/>
    <n v="17"/>
    <n v="4"/>
    <x v="7"/>
    <s v="'WdgTest' has external linkage and is being defined without any previous declaration."/>
    <x v="6"/>
    <m/>
  </r>
  <r>
    <s v="C:\Projekte\DAI\MFA2\P06086_MRSM\Appl_BR_R5\Source\BSW\CD\LK\SysCheck\SysCheck_Main.c"/>
    <n v="249"/>
    <n v="15"/>
    <n v="4"/>
    <x v="21"/>
    <s v="File scope static, 'SysCheck_au32CpuTestRam', is only accessed in one function."/>
    <x v="14"/>
    <m/>
  </r>
  <r>
    <s v="C:\Projekte\DAI\MFA2\P06086_MRSM\Appl_BR_R5\Source\BSW\CD\LK\SysCheck\SysCheck_Main.c"/>
    <n v="766"/>
    <n v="1"/>
    <n v="99"/>
    <x v="12"/>
    <s v="HIS measure: Count of non-cyclic  execution paths (1-80) (SysCheck_TestStackUsage() : STPTH = 336)"/>
    <x v="10"/>
    <m/>
  </r>
  <r>
    <s v="C:\Projekte\DAI\MFA2\P06086_MRSM\Appl_BR_R5\Source\BSW\CD\LK\SysCheck\SysCheck_Main.c"/>
    <n v="766"/>
    <n v="1"/>
    <n v="99"/>
    <x v="8"/>
    <s v="HIS measure: Cyclomatic complexity (1-10) (SysCheck_TestStackUsage() : STCYC = 11)"/>
    <x v="7"/>
    <m/>
  </r>
  <r>
    <s v="C:\Projekte\DAI\MFA2\P06086_MRSM\Appl_BR_R5\Source\BSW\CD\LK\SysCheck\SysCheck_TestManagement.c"/>
    <n v="206"/>
    <n v="16"/>
    <n v="4"/>
    <x v="7"/>
    <s v="'sTestStates' has external linkage and is being defined without any previous declaration."/>
    <x v="6"/>
    <m/>
  </r>
  <r>
    <s v="C:\Projekte\DAI\MFA2\P06086_MRSM\Appl_BR_R5\Source\BSW\CD\LK\SysCheck\SysCheck_TestManagement.c"/>
    <n v="209"/>
    <n v="7"/>
    <n v="4"/>
    <x v="7"/>
    <s v="'SysCheck_RomCheck_ErrCnt' has external linkage and is being defined without any previous declaration."/>
    <x v="6"/>
    <m/>
  </r>
  <r>
    <s v="C:\Projekte\DAI\MFA2\P06086_MRSM\Appl_BR_R5\Source\BSW\CD\LK\SysCheck\SysCheck_TestManagement.c"/>
    <n v="417"/>
    <n v="1"/>
    <n v="99"/>
    <x v="1"/>
    <s v="HIS measure: Number of statements in function (variant 3)  (1-50) (SysCheck_InitiateAllTests() : STST3 = 0)"/>
    <x v="1"/>
    <m/>
  </r>
  <r>
    <s v="C:\Projekte\DAI\MFA2\P06086_MRSM\Appl_BR_R5\Source\BSW\CD\LK\SysCheck\SysCheck_TestManagement.c"/>
    <n v="428"/>
    <n v="1"/>
    <n v="99"/>
    <x v="1"/>
    <s v="HIS measure: Number of statements in function (variant 3)  (1-50) (SysCheck_PartialSystemTestMainFunction() : STST3 = 0)"/>
    <x v="1"/>
    <m/>
  </r>
  <r>
    <s v="C:\Projekte\DAI\MFA2\P06086_MRSM\Appl_BR_R5\Source\BSW\CD\LK\SysCheck\SysCheck_TestManagement.c"/>
    <n v="528"/>
    <n v="1"/>
    <n v="99"/>
    <x v="1"/>
    <s v="HIS measure: Number of statements in function (variant 3)  (1-50) (SysCheck_ValidateTestStates() : STST3 = 0)"/>
    <x v="1"/>
    <m/>
  </r>
  <r>
    <s v="C:\Projekte\DAI\MFA2\P06086_MRSM\Appl_BR_R5\Source\BSW\IoHwAb\IOHWAB\Source\Core\IOHWAB_AO_Core.c"/>
    <n v="106"/>
    <n v="11"/>
    <n v="2"/>
    <x v="13"/>
    <s v="Suffixed integer constant causes implicit conversion of other operand."/>
    <x v="4"/>
    <m/>
  </r>
  <r>
    <s v="C:\Projekte\DAI\MFA2\P06086_MRSM\Appl_BR_R5\Source\BSW\IoHwAb\IOHWAB\Source\Core\IOHWAB_AO_Core.c"/>
    <n v="111"/>
    <n v="13"/>
    <n v="2"/>
    <x v="13"/>
    <s v="Suffixed integer constant causes implicit conversion of other operand."/>
    <x v="4"/>
    <m/>
  </r>
  <r>
    <s v="C:\Projekte\DAI\MFA2\P06086_MRSM\Appl_BR_R5\Source\BSW\IoHwAb\IOHWAB\Source\Core\IOHWAB_DO_Core.c"/>
    <n v="103"/>
    <n v="11"/>
    <n v="2"/>
    <x v="13"/>
    <s v="Suffixed integer constant causes implicit conversion of other operand."/>
    <x v="4"/>
    <m/>
  </r>
  <r>
    <s v="C:\Projekte\DAI\MFA2\P06086_MRSM\Appl_BR_R5\Source\BSW\IoHwAb\IOHWAB\Source\Core\IOHWAB_DO_Core.c"/>
    <n v="106"/>
    <n v="13"/>
    <n v="2"/>
    <x v="13"/>
    <s v="Suffixed integer constant causes implicit conversion of other operand."/>
    <x v="4"/>
    <m/>
  </r>
  <r>
    <s v="C:\Projekte\DAI\MFA2\P06086_MRSM\Appl_BR_R5\Source\BSW\IoHwAb\IOHWAB\Source\Generated\IOHWAB_AI_Gen.c"/>
    <n v="111"/>
    <n v="5"/>
    <n v="2"/>
    <x v="13"/>
    <s v="Suffixed integer constant causes implicit conversion of other operand."/>
    <x v="4"/>
    <m/>
  </r>
  <r>
    <s v="C:\Projekte\DAI\MFA2\P06086_MRSM\Appl_BR_R5\Source\BSW\IoHwAb\IOHWAB\Source\Generated\IOHWAB_AI_Gen.c"/>
    <n v="114"/>
    <n v="15"/>
    <n v="2"/>
    <x v="13"/>
    <s v="Suffixed integer constant causes implicit conversion of other operand."/>
    <x v="4"/>
    <m/>
  </r>
  <r>
    <s v="C:\Projekte\DAI\MFA2\P06086_MRSM\Appl_BR_R5\Source\BSW\IoHwAb\IOHWAB\Source\Generated\IOHWAB_AI_Gen.c"/>
    <n v="122"/>
    <n v="15"/>
    <n v="2"/>
    <x v="13"/>
    <s v="Suffixed integer constant causes implicit conversion of other operand."/>
    <x v="4"/>
    <m/>
  </r>
  <r>
    <s v="C:\Projekte\DAI\MFA2\P06086_MRSM\Appl_BR_R5\Source\BSW\IoHwAb\IOHWAB\Source\Generated\IOHWAB_AI_Gen.c"/>
    <n v="130"/>
    <n v="15"/>
    <n v="2"/>
    <x v="13"/>
    <s v="Suffixed integer constant causes implicit conversion of other operand."/>
    <x v="4"/>
    <m/>
  </r>
  <r>
    <s v="C:\Projekte\DAI\MFA2\P06086_MRSM\Appl_BR_R5\Source\BSW\IoHwAb\IOHWAB\Source\Generated\IOHWAB_AI_Gen.c"/>
    <n v="138"/>
    <n v="15"/>
    <n v="2"/>
    <x v="13"/>
    <s v="Suffixed integer constant causes implicit conversion of other operand."/>
    <x v="4"/>
    <m/>
  </r>
  <r>
    <s v="C:\Projekte\DAI\MFA2\P06086_MRSM\Appl_BR_R5\Source\BSW\IoHwAb\IOHWAB\Source\Generated\IOHWAB_AI_Gen.c"/>
    <n v="146"/>
    <n v="15"/>
    <n v="2"/>
    <x v="13"/>
    <s v="Suffixed integer constant causes implicit conversion of other operand."/>
    <x v="4"/>
    <m/>
  </r>
  <r>
    <s v="C:\Projekte\DAI\MFA2\P06086_MRSM\Appl_BR_R5\Source\BSW\IoHwAb\IOHWAB\Source\Generated\IOHWAB_AI_Gen.c"/>
    <n v="154"/>
    <n v="15"/>
    <n v="2"/>
    <x v="13"/>
    <s v="Suffixed integer constant causes implicit conversion of other operand."/>
    <x v="4"/>
    <m/>
  </r>
  <r>
    <s v="C:\Projekte\DAI\MFA2\P06086_MRSM\Appl_BR_R5\Source\BSW\IoHwAb\IOHWAB\Source\Generated\IOHWAB_AI_Gen.c"/>
    <n v="162"/>
    <n v="15"/>
    <n v="2"/>
    <x v="13"/>
    <s v="Suffixed integer constant causes implicit conversion of other operand."/>
    <x v="4"/>
    <m/>
  </r>
  <r>
    <s v="C:\Projekte\DAI\MFA2\P06086_MRSM\Appl_BR_R5\Source\BSW\IoHwAb\IOHWAB\Source\Generated\IOHWAB_AI_Gen.c"/>
    <n v="170"/>
    <n v="15"/>
    <n v="2"/>
    <x v="13"/>
    <s v="Suffixed integer constant causes implicit conversion of other operand."/>
    <x v="4"/>
    <m/>
  </r>
  <r>
    <s v="C:\Projekte\DAI\MFA2\P06086_MRSM\Appl_BR_R5\Source\BSW\IoHwAb\IOHWAB\Source\Generated\IOHWAB_AI_Gen.c"/>
    <n v="178"/>
    <n v="15"/>
    <n v="2"/>
    <x v="13"/>
    <s v="Suffixed integer constant causes implicit conversion of other operand."/>
    <x v="4"/>
    <m/>
  </r>
  <r>
    <s v="C:\Projekte\DAI\MFA2\P06086_MRSM\Appl_BR_R5\Source\BSW\IoHwAb\IOHWAB\Source\Generated\IOHWAB_AI_Gen.c"/>
    <n v="186"/>
    <n v="15"/>
    <n v="2"/>
    <x v="13"/>
    <s v="Suffixed integer constant causes implicit conversion of other operand."/>
    <x v="4"/>
    <m/>
  </r>
  <r>
    <s v="C:\Projekte\DAI\MFA2\P06086_MRSM\Appl_BR_R5\Source\BSW\IoHwAb\IOHWAB\Source\Generated\IOHWAB_AI_Gen.c"/>
    <n v="194"/>
    <n v="15"/>
    <n v="2"/>
    <x v="13"/>
    <s v="Suffixed integer constant causes implicit conversion of other operand."/>
    <x v="4"/>
    <m/>
  </r>
  <r>
    <s v="C:\Projekte\DAI\MFA2\P06086_MRSM\Appl_BR_R5\Source\BSW\IoHwAb\IOHWAB\Source\Generated\IOHWAB_AI_Gen.c"/>
    <n v="202"/>
    <n v="15"/>
    <n v="2"/>
    <x v="13"/>
    <s v="Suffixed integer constant causes implicit conversion of other operand."/>
    <x v="4"/>
    <m/>
  </r>
  <r>
    <s v="C:\Projekte\DAI\MFA2\P06086_MRSM\Appl_BR_R5\Source\BSW\IoHwAb\IOHWAB\Source\Generated\IOHWAB_AI_Gen.c"/>
    <n v="227"/>
    <n v="5"/>
    <n v="2"/>
    <x v="13"/>
    <s v="Suffixed integer constant causes implicit conversion of other operand."/>
    <x v="4"/>
    <m/>
  </r>
  <r>
    <s v="C:\Projekte\DAI\MFA2\P06086_MRSM\Appl_BR_R5\Source\BSW\IoHwAb\IOHWAB\Source\Generated\IOHWAB_AI_Gen.c"/>
    <n v="230"/>
    <n v="15"/>
    <n v="2"/>
    <x v="13"/>
    <s v="Suffixed integer constant causes implicit conversion of other operand."/>
    <x v="4"/>
    <m/>
  </r>
  <r>
    <s v="C:\Projekte\DAI\MFA2\P06086_MRSM\Appl_BR_R5\Source\BSW\IoHwAb\IOHWAB\Source\Generated\IOHWAB_AI_Gen.c"/>
    <n v="240"/>
    <n v="15"/>
    <n v="2"/>
    <x v="13"/>
    <s v="Suffixed integer constant causes implicit conversion of other operand."/>
    <x v="4"/>
    <m/>
  </r>
  <r>
    <s v="C:\Projekte\DAI\MFA2\P06086_MRSM\Appl_BR_R5\Source\BSW\IoHwAb\IOHWAB\Source\Generated\IOHWAB_AI_Gen.c"/>
    <n v="250"/>
    <n v="15"/>
    <n v="2"/>
    <x v="13"/>
    <s v="Suffixed integer constant causes implicit conversion of other operand."/>
    <x v="4"/>
    <m/>
  </r>
  <r>
    <s v="C:\Projekte\DAI\MFA2\P06086_MRSM\Appl_BR_R5\Source\BSW\IoHwAb\IOHWAB\Source\Generated\IOHWAB_AI_Gen.c"/>
    <n v="260"/>
    <n v="15"/>
    <n v="2"/>
    <x v="13"/>
    <s v="Suffixed integer constant causes implicit conversion of other operand."/>
    <x v="4"/>
    <m/>
  </r>
  <r>
    <s v="C:\Projekte\DAI\MFA2\P06086_MRSM\Appl_BR_R5\Source\BSW\IoHwAb\IOHWAB\Source\Generated\IOHWAB_AI_Gen.c"/>
    <n v="268"/>
    <n v="15"/>
    <n v="2"/>
    <x v="13"/>
    <s v="Suffixed integer constant causes implicit conversion of other operand."/>
    <x v="4"/>
    <m/>
  </r>
  <r>
    <s v="C:\Projekte\DAI\MFA2\P06086_MRSM\Appl_BR_R5\Source\BSW\IoHwAb\IOHWAB\Source\Generated\IOHWAB_AI_Gen.c"/>
    <n v="278"/>
    <n v="15"/>
    <n v="2"/>
    <x v="13"/>
    <s v="Suffixed integer constant causes implicit conversion of other operand."/>
    <x v="4"/>
    <m/>
  </r>
  <r>
    <s v="C:\Projekte\DAI\MFA2\P06086_MRSM\Appl_BR_R5\Source\BSW\IoHwAb\IOHWAB\Source\Generated\IOHWAB_AI_Gen.c"/>
    <n v="288"/>
    <n v="15"/>
    <n v="2"/>
    <x v="13"/>
    <s v="Suffixed integer constant causes implicit conversion of other operand."/>
    <x v="4"/>
    <m/>
  </r>
  <r>
    <s v="C:\Projekte\DAI\MFA2\P06086_MRSM\Appl_BR_R5\Source\BSW\IoHwAb\IOHWAB\Source\Generated\IOHWAB_AI_Gen.c"/>
    <n v="296"/>
    <n v="15"/>
    <n v="2"/>
    <x v="13"/>
    <s v="Suffixed integer constant causes implicit conversion of other operand."/>
    <x v="4"/>
    <m/>
  </r>
  <r>
    <s v="C:\Projekte\DAI\MFA2\P06086_MRSM\Appl_BR_R5\Source\BSW\IoHwAb\IOHWAB\Source\Generated\IOHWAB_AI_Gen.c"/>
    <n v="306"/>
    <n v="15"/>
    <n v="2"/>
    <x v="13"/>
    <s v="Suffixed integer constant causes implicit conversion of other operand."/>
    <x v="4"/>
    <m/>
  </r>
  <r>
    <s v="C:\Projekte\DAI\MFA2\P06086_MRSM\Appl_BR_R5\Source\BSW\IoHwAb\IOHWAB\Source\Generated\IOHWAB_AI_Gen.c"/>
    <n v="316"/>
    <n v="15"/>
    <n v="2"/>
    <x v="13"/>
    <s v="Suffixed integer constant causes implicit conversion of other operand."/>
    <x v="4"/>
    <m/>
  </r>
  <r>
    <s v="C:\Projekte\DAI\MFA2\P06086_MRSM\Appl_BR_R5\Source\BSW\IoHwAb\IOHWAB\Source\Generated\IOHWAB_AI_Gen.c"/>
    <n v="326"/>
    <n v="15"/>
    <n v="2"/>
    <x v="13"/>
    <s v="Suffixed integer constant causes implicit conversion of other operand."/>
    <x v="4"/>
    <m/>
  </r>
  <r>
    <s v="C:\Projekte\DAI\MFA2\P06086_MRSM\Appl_BR_R5\Source\BSW\IoHwAb\IOHWAB\Source\Generated\IOHWAB_AI_Gen.c"/>
    <n v="336"/>
    <n v="15"/>
    <n v="2"/>
    <x v="13"/>
    <s v="Suffixed integer constant causes implicit conversion of other operand."/>
    <x v="4"/>
    <m/>
  </r>
  <r>
    <s v="C:\Projekte\DAI\MFA2\P06086_MRSM\Appl_BR_R5\Source\BSW\IoHwAb\IOHWAB\Source\Generated\IOHWAB_AI_Gen.c"/>
    <n v="36"/>
    <n v="1"/>
    <n v="4"/>
    <x v="30"/>
    <s v="Array has fewer initializers than its declared size. Default initialization is applied to the remainder of the array elements."/>
    <x v="20"/>
    <s v="REFERENCE - ISO:C90-6.5.7 Initialization - Semantics"/>
  </r>
  <r>
    <s v="C:\Projekte\DAI\MFA2\P06086_MRSM\Appl_BR_R5\Source\BSW\IoHwAb\IOHWAB\Source\Generated\IOHWAB_AI_Gen.c"/>
    <n v="36"/>
    <n v="1"/>
    <n v="4"/>
    <x v="31"/>
    <s v="Struct initializer is missing the optional {."/>
    <x v="20"/>
    <s v="REFERENCE - ISO:C90-6.5.7 Initialization - Semantics"/>
  </r>
  <r>
    <s v="C:\Projekte\DAI\MFA2\P06086_MRSM\Appl_BR_R5\Source\BSW\IoHwAb\IOHWAB\Source\Generated\IOHWAB_AI_Gen.c"/>
    <n v="61"/>
    <n v="76"/>
    <n v="2"/>
    <x v="15"/>
    <s v="Suffixed integer constant implicitly converted to smaller integer type on assignment."/>
    <x v="4"/>
    <m/>
  </r>
  <r>
    <s v="C:\Projekte\DAI\MFA2\P06086_MRSM\Appl_BR_R5\Source\BSW\IoHwAb\IOHWAB\Source\Generated\IOHWAB_AI_Gen.c"/>
    <n v="64"/>
    <n v="77"/>
    <n v="2"/>
    <x v="15"/>
    <s v="Suffixed integer constant implicitly converted to smaller integer type on assignment."/>
    <x v="4"/>
    <m/>
  </r>
  <r>
    <s v="C:\Projekte\DAI\MFA2\P06086_MRSM\Appl_BR_R5\Source\BSW\IoHwAb\IOHWAB\Source\Generated\IOHWAB_AI_Gen.c"/>
    <n v="67"/>
    <n v="76"/>
    <n v="2"/>
    <x v="15"/>
    <s v="Suffixed integer constant implicitly converted to smaller integer type on assignment."/>
    <x v="4"/>
    <m/>
  </r>
  <r>
    <s v="C:\Projekte\DAI\MFA2\P06086_MRSM\Appl_BR_R5\Source\BSW\IoHwAb\IOHWAB\Source\Generated\IOHWAB_AI_Gen.c"/>
    <n v="70"/>
    <n v="77"/>
    <n v="2"/>
    <x v="15"/>
    <s v="Suffixed integer constant implicitly converted to smaller integer type on assignment."/>
    <x v="4"/>
    <m/>
  </r>
  <r>
    <s v="C:\Projekte\DAI\MFA2\P06086_MRSM\Appl_BR_R5\Source\BSW\IoHwAb\IOHWAB\Source\Generated\IOHWAB_AI_Gen.c"/>
    <n v="73"/>
    <n v="76"/>
    <n v="2"/>
    <x v="15"/>
    <s v="Suffixed integer constant implicitly converted to smaller integer type on assignment."/>
    <x v="4"/>
    <m/>
  </r>
  <r>
    <s v="C:\Projekte\DAI\MFA2\P06086_MRSM\Appl_BR_R5\Source\BSW\IoHwAb\IOHWAB\Source\Generated\IOHWAB_AI_Gen.c"/>
    <n v="76"/>
    <n v="77"/>
    <n v="2"/>
    <x v="15"/>
    <s v="Suffixed integer constant implicitly converted to smaller integer type on assignment."/>
    <x v="4"/>
    <m/>
  </r>
  <r>
    <s v="C:\Projekte\DAI\MFA2\P06086_MRSM\Appl_BR_R5\Source\BSW\IoHwAb\IOHWAB\Source\Generated\IOHWAB_AI_Gen.c"/>
    <n v="79"/>
    <n v="76"/>
    <n v="2"/>
    <x v="15"/>
    <s v="Suffixed integer constant implicitly converted to smaller integer type on assignment."/>
    <x v="4"/>
    <m/>
  </r>
  <r>
    <s v="C:\Projekte\DAI\MFA2\P06086_MRSM\Appl_BR_R5\Source\BSW\IoHwAb\IOHWAB\Source\Generated\IOHWAB_AI_Gen.c"/>
    <n v="82"/>
    <n v="77"/>
    <n v="2"/>
    <x v="15"/>
    <s v="Suffixed integer constant implicitly converted to smaller integer type on assignment."/>
    <x v="4"/>
    <m/>
  </r>
  <r>
    <s v="C:\Projekte\DAI\MFA2\P06086_MRSM\Appl_BR_R5\Source\BSW\IoHwAb\IOHWAB\Source\Generated\IOHWAB_AI_Gen.c"/>
    <n v="85"/>
    <n v="77"/>
    <n v="2"/>
    <x v="15"/>
    <s v="Suffixed integer constant implicitly converted to smaller integer type on assignment."/>
    <x v="4"/>
    <m/>
  </r>
  <r>
    <s v="C:\Projekte\DAI\MFA2\P06086_MRSM\Appl_BR_R5\Source\BSW\IoHwAb\IOHWAB\Source\Generated\IOHWAB_AI_Gen.c"/>
    <n v="88"/>
    <n v="81"/>
    <n v="2"/>
    <x v="15"/>
    <s v="Suffixed integer constant implicitly converted to smaller integer type on assignment."/>
    <x v="4"/>
    <m/>
  </r>
  <r>
    <s v="C:\Projekte\DAI\MFA2\P06086_MRSM\Appl_BR_R5\Source\BSW\IoHwAb\IOHWAB\Source\Generated\IOHWAB_AI_Gen.c"/>
    <n v="91"/>
    <n v="81"/>
    <n v="2"/>
    <x v="15"/>
    <s v="Suffixed integer constant implicitly converted to smaller integer type on assignment."/>
    <x v="4"/>
    <m/>
  </r>
  <r>
    <s v="C:\Projekte\DAI\MFA2\P06086_MRSM\Appl_BR_R5\Source\BSW\IoHwAb\IOHWAB\Source\Generated\IOHWAB_AI_Gen.c"/>
    <n v="94"/>
    <n v="80"/>
    <n v="2"/>
    <x v="15"/>
    <s v="Suffixed integer constant implicitly converted to smaller integer type on assignment."/>
    <x v="4"/>
    <m/>
  </r>
  <r>
    <s v="C:\Projekte\DAI\MFA2\P06086_MRSM\Appl_BR_R5\Source\BSW\IoHwAb\IOHWAB\Source\Generated\IOHWAB_AO_Gen.c"/>
    <n v="101"/>
    <n v="5"/>
    <n v="2"/>
    <x v="13"/>
    <s v="Suffixed integer constant causes implicit conversion of other operand."/>
    <x v="4"/>
    <m/>
  </r>
  <r>
    <s v="C:\Projekte\DAI\MFA2\P06086_MRSM\Appl_BR_R5\Source\BSW\IoHwAb\IOHWAB\Source\Generated\IOHWAB_AO_Gen.c"/>
    <n v="102"/>
    <n v="5"/>
    <n v="2"/>
    <x v="13"/>
    <s v="Suffixed integer constant causes implicit conversion of other operand."/>
    <x v="4"/>
    <m/>
  </r>
  <r>
    <s v="C:\Projekte\DAI\MFA2\P06086_MRSM\Appl_BR_R5\Source\BSW\IoHwAb\IOHWAB\Source\Generated\IOHWAB_AO_Gen.c"/>
    <n v="104"/>
    <n v="5"/>
    <n v="2"/>
    <x v="13"/>
    <s v="Suffixed integer constant causes implicit conversion of other operand."/>
    <x v="4"/>
    <m/>
  </r>
  <r>
    <s v="C:\Projekte\DAI\MFA2\P06086_MRSM\Appl_BR_R5\Source\BSW\IoHwAb\IOHWAB\Source\Generated\IOHWAB_AO_Gen.c"/>
    <n v="104"/>
    <n v="94"/>
    <n v="2"/>
    <x v="32"/>
    <s v="Null statement follows other code on the same line."/>
    <x v="4"/>
    <s v="REFERENCE - ISO:C90-6.6.3 Expression and Null Statements"/>
  </r>
  <r>
    <s v="C:\Projekte\DAI\MFA2\P06086_MRSM\Appl_BR_R5\Source\BSW\IoHwAb\IOHWAB\Source\Generated\IOHWAB_AO_Gen.c"/>
    <n v="104"/>
    <n v="94"/>
    <n v="4"/>
    <x v="33"/>
    <s v="Null statement is located close to other code or comments."/>
    <x v="21"/>
    <m/>
  </r>
  <r>
    <s v="C:\Projekte\DAI\MFA2\P06086_MRSM\Appl_BR_R5\Source\BSW\IoHwAb\IOHWAB\Source\Generated\IOHWAB_AO_Gen.c"/>
    <n v="105"/>
    <n v="5"/>
    <n v="2"/>
    <x v="13"/>
    <s v="Suffixed integer constant causes implicit conversion of other operand."/>
    <x v="4"/>
    <m/>
  </r>
  <r>
    <s v="C:\Projekte\DAI\MFA2\P06086_MRSM\Appl_BR_R5\Source\BSW\IoHwAb\IOHWAB\Source\Generated\IOHWAB_AO_Gen.c"/>
    <n v="105"/>
    <n v="94"/>
    <n v="2"/>
    <x v="32"/>
    <s v="Null statement follows other code on the same line."/>
    <x v="4"/>
    <s v="REFERENCE - ISO:C90-6.6.3 Expression and Null Statements"/>
  </r>
  <r>
    <s v="C:\Projekte\DAI\MFA2\P06086_MRSM\Appl_BR_R5\Source\BSW\IoHwAb\IOHWAB\Source\Generated\IOHWAB_AO_Gen.c"/>
    <n v="105"/>
    <n v="94"/>
    <n v="4"/>
    <x v="33"/>
    <s v="Null statement is located close to other code or comments."/>
    <x v="21"/>
    <m/>
  </r>
  <r>
    <s v="C:\Projekte\DAI\MFA2\P06086_MRSM\Appl_BR_R5\Source\BSW\IoHwAb\IOHWAB\Source\Generated\IOHWAB_AO_Gen.c"/>
    <n v="106"/>
    <n v="5"/>
    <n v="2"/>
    <x v="13"/>
    <s v="Suffixed integer constant causes implicit conversion of other operand."/>
    <x v="4"/>
    <m/>
  </r>
  <r>
    <s v="C:\Projekte\DAI\MFA2\P06086_MRSM\Appl_BR_R5\Source\BSW\IoHwAb\IOHWAB\Source\Generated\IOHWAB_AO_Gen.c"/>
    <n v="106"/>
    <n v="95"/>
    <n v="2"/>
    <x v="32"/>
    <s v="Null statement follows other code on the same line."/>
    <x v="4"/>
    <s v="REFERENCE - ISO:C90-6.6.3 Expression and Null Statements"/>
  </r>
  <r>
    <s v="C:\Projekte\DAI\MFA2\P06086_MRSM\Appl_BR_R5\Source\BSW\IoHwAb\IOHWAB\Source\Generated\IOHWAB_AO_Gen.c"/>
    <n v="106"/>
    <n v="95"/>
    <n v="4"/>
    <x v="33"/>
    <s v="Null statement is located close to other code or comments."/>
    <x v="21"/>
    <m/>
  </r>
  <r>
    <s v="C:\Projekte\DAI\MFA2\P06086_MRSM\Appl_BR_R5\Source\BSW\IoHwAb\IOHWAB\Source\Generated\IOHWAB_AO_Gen.c"/>
    <n v="107"/>
    <n v="5"/>
    <n v="2"/>
    <x v="13"/>
    <s v="Suffixed integer constant causes implicit conversion of other operand."/>
    <x v="4"/>
    <m/>
  </r>
  <r>
    <s v="C:\Projekte\DAI\MFA2\P06086_MRSM\Appl_BR_R5\Source\BSW\IoHwAb\IOHWAB\Source\Generated\IOHWAB_AO_Gen.c"/>
    <n v="107"/>
    <n v="95"/>
    <n v="2"/>
    <x v="32"/>
    <s v="Null statement follows other code on the same line."/>
    <x v="4"/>
    <s v="REFERENCE - ISO:C90-6.6.3 Expression and Null Statements"/>
  </r>
  <r>
    <s v="C:\Projekte\DAI\MFA2\P06086_MRSM\Appl_BR_R5\Source\BSW\IoHwAb\IOHWAB\Source\Generated\IOHWAB_AO_Gen.c"/>
    <n v="107"/>
    <n v="95"/>
    <n v="4"/>
    <x v="33"/>
    <s v="Null statement is located close to other code or comments."/>
    <x v="21"/>
    <m/>
  </r>
  <r>
    <s v="C:\Projekte\DAI\MFA2\P06086_MRSM\Appl_BR_R5\Source\BSW\IoHwAb\IOHWAB\Source\Generated\IOHWAB_DI_Gen.c"/>
    <n v="42"/>
    <n v="1"/>
    <n v="99"/>
    <x v="1"/>
    <s v="HIS measure: Number of statements in function (variant 3)  (1-50) (IOHWAB_DI_Init() : STST3 = 0)"/>
    <x v="1"/>
    <m/>
  </r>
  <r>
    <s v="C:\Projekte\DAI\MFA2\P06086_MRSM\Appl_BR_R5\Source\BSW\IoHwAb\IOHWAB\Source\Generated\Rte_IOHWAB_AI.c"/>
    <n v="104"/>
    <n v="9"/>
    <n v="2"/>
    <x v="13"/>
    <s v="Suffixed integer constant causes implicit conversion of other operand."/>
    <x v="4"/>
    <m/>
  </r>
  <r>
    <s v="C:\Projekte\DAI\MFA2\P06086_MRSM\Appl_BR_R5\Source\BSW\IoHwAb\IOHWAB\Source\Generated\Rte_IOHWAB_AI.c"/>
    <n v="134"/>
    <n v="9"/>
    <n v="2"/>
    <x v="13"/>
    <s v="Suffixed integer constant causes implicit conversion of other operand."/>
    <x v="4"/>
    <m/>
  </r>
  <r>
    <s v="C:\Projekte\DAI\MFA2\P06086_MRSM\Appl_BR_R5\Source\BSW\IoHwAb\IOHWAB\Source\Generated\Rte_IOHWAB_AI.c"/>
    <n v="164"/>
    <n v="9"/>
    <n v="2"/>
    <x v="13"/>
    <s v="Suffixed integer constant causes implicit conversion of other operand."/>
    <x v="4"/>
    <m/>
  </r>
  <r>
    <s v="C:\Projekte\DAI\MFA2\P06086_MRSM\Appl_BR_R5\Source\BSW\IoHwAb\IOHWAB\Source\Generated\Rte_IOHWAB_AI.c"/>
    <n v="194"/>
    <n v="9"/>
    <n v="2"/>
    <x v="13"/>
    <s v="Suffixed integer constant causes implicit conversion of other operand."/>
    <x v="4"/>
    <m/>
  </r>
  <r>
    <s v="C:\Projekte\DAI\MFA2\P06086_MRSM\Appl_BR_R5\Source\BSW\IoHwAb\IOHWAB\Source\Generated\Rte_IOHWAB_AI.c"/>
    <n v="224"/>
    <n v="9"/>
    <n v="2"/>
    <x v="13"/>
    <s v="Suffixed integer constant causes implicit conversion of other operand."/>
    <x v="4"/>
    <m/>
  </r>
  <r>
    <s v="C:\Projekte\DAI\MFA2\P06086_MRSM\Appl_BR_R5\Source\BSW\IoHwAb\IOHWAB\Source\Generated\Rte_IOHWAB_AI.c"/>
    <n v="254"/>
    <n v="9"/>
    <n v="2"/>
    <x v="13"/>
    <s v="Suffixed integer constant causes implicit conversion of other operand."/>
    <x v="4"/>
    <m/>
  </r>
  <r>
    <s v="C:\Projekte\DAI\MFA2\P06086_MRSM\Appl_BR_R5\Source\BSW\IoHwAb\IOHWAB\Source\Generated\Rte_IOHWAB_AI.c"/>
    <n v="284"/>
    <n v="9"/>
    <n v="2"/>
    <x v="13"/>
    <s v="Suffixed integer constant causes implicit conversion of other operand."/>
    <x v="4"/>
    <m/>
  </r>
  <r>
    <s v="C:\Projekte\DAI\MFA2\P06086_MRSM\Appl_BR_R5\Source\BSW\IoHwAb\IOHWAB\Source\Generated\Rte_IOHWAB_AI.c"/>
    <n v="314"/>
    <n v="9"/>
    <n v="2"/>
    <x v="13"/>
    <s v="Suffixed integer constant causes implicit conversion of other operand."/>
    <x v="4"/>
    <m/>
  </r>
  <r>
    <s v="C:\Projekte\DAI\MFA2\P06086_MRSM\Appl_BR_R5\Source\BSW\IoHwAb\IOHWAB\Source\Generated\Rte_IOHWAB_AI.c"/>
    <n v="344"/>
    <n v="9"/>
    <n v="2"/>
    <x v="13"/>
    <s v="Suffixed integer constant causes implicit conversion of other operand."/>
    <x v="4"/>
    <m/>
  </r>
  <r>
    <s v="C:\Projekte\DAI\MFA2\P06086_MRSM\Appl_BR_R5\Source\BSW\IoHwAb\IOHWAB\Source\Generated\Rte_IOHWAB_AI.c"/>
    <n v="374"/>
    <n v="9"/>
    <n v="2"/>
    <x v="13"/>
    <s v="Suffixed integer constant causes implicit conversion of other operand."/>
    <x v="4"/>
    <m/>
  </r>
  <r>
    <s v="C:\Projekte\DAI\MFA2\P06086_MRSM\Appl_BR_R5\Source\BSW\IoHwAb\IOHWAB\Source\Generated\Rte_IOHWAB_AI.c"/>
    <n v="404"/>
    <n v="9"/>
    <n v="2"/>
    <x v="13"/>
    <s v="Suffixed integer constant causes implicit conversion of other operand."/>
    <x v="4"/>
    <m/>
  </r>
  <r>
    <s v="C:\Projekte\DAI\MFA2\P06086_MRSM\Appl_BR_R5\Source\BSW\IoHwAb\IOHWAB\Source\Generated\Rte_IOHWAB_AI.c"/>
    <n v="434"/>
    <n v="9"/>
    <n v="2"/>
    <x v="13"/>
    <s v="Suffixed integer constant causes implicit conversion of other operand."/>
    <x v="4"/>
    <m/>
  </r>
  <r>
    <s v="C:\Projekte\DAI\MFA2\P06086_MRSM\Appl_BR_R5\Source\BSW\IoHwAb\IOHWAB\Source\Generated\Rte_IOHWAB_AI.c"/>
    <n v="44"/>
    <n v="9"/>
    <n v="2"/>
    <x v="13"/>
    <s v="Suffixed integer constant causes implicit conversion of other operand."/>
    <x v="4"/>
    <m/>
  </r>
  <r>
    <s v="C:\Projekte\DAI\MFA2\P06086_MRSM\Appl_BR_R5\Source\BSW\IoHwAb\IOHWAB\Source\Generated\Rte_IOHWAB_AI.c"/>
    <n v="464"/>
    <n v="9"/>
    <n v="2"/>
    <x v="13"/>
    <s v="Suffixed integer constant causes implicit conversion of other operand."/>
    <x v="4"/>
    <m/>
  </r>
  <r>
    <s v="C:\Projekte\DAI\MFA2\P06086_MRSM\Appl_BR_R5\Source\BSW\IoHwAb\IOHWAB\Source\Generated\Rte_IOHWAB_AI.c"/>
    <n v="494"/>
    <n v="9"/>
    <n v="2"/>
    <x v="13"/>
    <s v="Suffixed integer constant causes implicit conversion of other operand."/>
    <x v="4"/>
    <m/>
  </r>
  <r>
    <s v="C:\Projekte\DAI\MFA2\P06086_MRSM\Appl_BR_R5\Source\BSW\IoHwAb\IOHWAB\Source\Generated\Rte_IOHWAB_AI.c"/>
    <n v="524"/>
    <n v="9"/>
    <n v="2"/>
    <x v="13"/>
    <s v="Suffixed integer constant causes implicit conversion of other operand."/>
    <x v="4"/>
    <m/>
  </r>
  <r>
    <s v="C:\Projekte\DAI\MFA2\P06086_MRSM\Appl_BR_R5\Source\BSW\IoHwAb\IOHWAB\Source\Generated\Rte_IOHWAB_AI.c"/>
    <n v="554"/>
    <n v="9"/>
    <n v="2"/>
    <x v="13"/>
    <s v="Suffixed integer constant causes implicit conversion of other operand."/>
    <x v="4"/>
    <m/>
  </r>
  <r>
    <s v="C:\Projekte\DAI\MFA2\P06086_MRSM\Appl_BR_R5\Source\BSW\IoHwAb\IOHWAB\Source\Generated\Rte_IOHWAB_AI.c"/>
    <n v="584"/>
    <n v="9"/>
    <n v="2"/>
    <x v="13"/>
    <s v="Suffixed integer constant causes implicit conversion of other operand."/>
    <x v="4"/>
    <m/>
  </r>
  <r>
    <s v="C:\Projekte\DAI\MFA2\P06086_MRSM\Appl_BR_R5\Source\BSW\IoHwAb\IOHWAB\Source\Generated\Rte_IOHWAB_AI.c"/>
    <n v="614"/>
    <n v="9"/>
    <n v="2"/>
    <x v="13"/>
    <s v="Suffixed integer constant causes implicit conversion of other operand."/>
    <x v="4"/>
    <m/>
  </r>
  <r>
    <s v="C:\Projekte\DAI\MFA2\P06086_MRSM\Appl_BR_R5\Source\BSW\IoHwAb\IOHWAB\Source\Generated\Rte_IOHWAB_AI.c"/>
    <n v="644"/>
    <n v="9"/>
    <n v="2"/>
    <x v="13"/>
    <s v="Suffixed integer constant causes implicit conversion of other operand."/>
    <x v="4"/>
    <m/>
  </r>
  <r>
    <s v="C:\Projekte\DAI\MFA2\P06086_MRSM\Appl_BR_R5\Source\BSW\IoHwAb\IOHWAB\Source\Generated\Rte_IOHWAB_AI.c"/>
    <n v="674"/>
    <n v="9"/>
    <n v="2"/>
    <x v="13"/>
    <s v="Suffixed integer constant causes implicit conversion of other operand."/>
    <x v="4"/>
    <m/>
  </r>
  <r>
    <s v="C:\Projekte\DAI\MFA2\P06086_MRSM\Appl_BR_R5\Source\BSW\IoHwAb\IOHWAB\Source\Generated\Rte_IOHWAB_AI.c"/>
    <n v="704"/>
    <n v="9"/>
    <n v="2"/>
    <x v="13"/>
    <s v="Suffixed integer constant causes implicit conversion of other operand."/>
    <x v="4"/>
    <m/>
  </r>
  <r>
    <s v="C:\Projekte\DAI\MFA2\P06086_MRSM\Appl_BR_R5\Source\BSW\IoHwAb\IOHWAB\Source\Generated\Rte_IOHWAB_AI.c"/>
    <n v="734"/>
    <n v="9"/>
    <n v="2"/>
    <x v="13"/>
    <s v="Suffixed integer constant causes implicit conversion of other operand."/>
    <x v="4"/>
    <m/>
  </r>
  <r>
    <s v="C:\Projekte\DAI\MFA2\P06086_MRSM\Appl_BR_R5\Source\BSW\IoHwAb\IOHWAB\Source\Generated\Rte_IOHWAB_AI.c"/>
    <n v="74"/>
    <n v="9"/>
    <n v="2"/>
    <x v="13"/>
    <s v="Suffixed integer constant causes implicit conversion of other operand."/>
    <x v="4"/>
    <m/>
  </r>
  <r>
    <s v="C:\Projekte\DAI\MFA2\P06086_MRSM\Appl_BR_R5\Source\BSW\IoHwAb\IOHWAB\Source\Generated\Rte_IOHWAB_AO.c"/>
    <n v="103"/>
    <n v="9"/>
    <n v="2"/>
    <x v="13"/>
    <s v="Suffixed integer constant causes implicit conversion of other operand."/>
    <x v="4"/>
    <m/>
  </r>
  <r>
    <s v="C:\Projekte\DAI\MFA2\P06086_MRSM\Appl_BR_R5\Source\BSW\IoHwAb\IOHWAB\Source\Generated\Rte_IOHWAB_AO.c"/>
    <n v="124"/>
    <n v="9"/>
    <n v="2"/>
    <x v="13"/>
    <s v="Suffixed integer constant causes implicit conversion of other operand."/>
    <x v="4"/>
    <m/>
  </r>
  <r>
    <s v="C:\Projekte\DAI\MFA2\P06086_MRSM\Appl_BR_R5\Source\BSW\IoHwAb\IOHWAB\Source\Generated\Rte_IOHWAB_AO.c"/>
    <n v="145"/>
    <n v="9"/>
    <n v="2"/>
    <x v="13"/>
    <s v="Suffixed integer constant causes implicit conversion of other operand."/>
    <x v="4"/>
    <m/>
  </r>
  <r>
    <s v="C:\Projekte\DAI\MFA2\P06086_MRSM\Appl_BR_R5\Source\BSW\IoHwAb\IOHWAB\Source\Generated\Rte_IOHWAB_AO.c"/>
    <n v="171"/>
    <n v="9"/>
    <n v="2"/>
    <x v="13"/>
    <s v="Suffixed integer constant causes implicit conversion of other operand."/>
    <x v="4"/>
    <m/>
  </r>
  <r>
    <s v="C:\Projekte\DAI\MFA2\P06086_MRSM\Appl_BR_R5\Source\BSW\IoHwAb\IOHWAB\Source\Generated\Rte_IOHWAB_AO.c"/>
    <n v="171"/>
    <n v="98"/>
    <n v="2"/>
    <x v="32"/>
    <s v="Null statement follows other code on the same line."/>
    <x v="4"/>
    <s v="REFERENCE - ISO:C90-6.6.3 Expression and Null Statements"/>
  </r>
  <r>
    <s v="C:\Projekte\DAI\MFA2\P06086_MRSM\Appl_BR_R5\Source\BSW\IoHwAb\IOHWAB\Source\Generated\Rte_IOHWAB_AO.c"/>
    <n v="171"/>
    <n v="98"/>
    <n v="4"/>
    <x v="33"/>
    <s v="Null statement is located close to other code or comments."/>
    <x v="21"/>
    <m/>
  </r>
  <r>
    <s v="C:\Projekte\DAI\MFA2\P06086_MRSM\Appl_BR_R5\Source\BSW\IoHwAb\IOHWAB\Source\Generated\Rte_IOHWAB_AO.c"/>
    <n v="172"/>
    <n v="9"/>
    <n v="2"/>
    <x v="13"/>
    <s v="Suffixed integer constant causes implicit conversion of other operand."/>
    <x v="4"/>
    <m/>
  </r>
  <r>
    <s v="C:\Projekte\DAI\MFA2\P06086_MRSM\Appl_BR_R5\Source\BSW\IoHwAb\IOHWAB\Source\Generated\Rte_IOHWAB_AO.c"/>
    <n v="172"/>
    <n v="98"/>
    <n v="2"/>
    <x v="32"/>
    <s v="Null statement follows other code on the same line."/>
    <x v="4"/>
    <s v="REFERENCE - ISO:C90-6.6.3 Expression and Null Statements"/>
  </r>
  <r>
    <s v="C:\Projekte\DAI\MFA2\P06086_MRSM\Appl_BR_R5\Source\BSW\IoHwAb\IOHWAB\Source\Generated\Rte_IOHWAB_AO.c"/>
    <n v="172"/>
    <n v="98"/>
    <n v="4"/>
    <x v="33"/>
    <s v="Null statement is located close to other code or comments."/>
    <x v="21"/>
    <m/>
  </r>
  <r>
    <s v="C:\Projekte\DAI\MFA2\P06086_MRSM\Appl_BR_R5\Source\BSW\IoHwAb\IOHWAB\Source\Generated\Rte_IOHWAB_AO.c"/>
    <n v="173"/>
    <n v="9"/>
    <n v="2"/>
    <x v="13"/>
    <s v="Suffixed integer constant causes implicit conversion of other operand."/>
    <x v="4"/>
    <m/>
  </r>
  <r>
    <s v="C:\Projekte\DAI\MFA2\P06086_MRSM\Appl_BR_R5\Source\BSW\IoHwAb\IOHWAB\Source\Generated\Rte_IOHWAB_AO.c"/>
    <n v="174"/>
    <n v="9"/>
    <n v="2"/>
    <x v="13"/>
    <s v="Suffixed integer constant causes implicit conversion of other operand."/>
    <x v="4"/>
    <m/>
  </r>
  <r>
    <s v="C:\Projekte\DAI\MFA2\P06086_MRSM\Appl_BR_R5\Source\BSW\IoHwAb\IOHWAB\Source\Generated\Rte_IOHWAB_AO.c"/>
    <n v="212"/>
    <n v="9"/>
    <n v="2"/>
    <x v="13"/>
    <s v="Suffixed integer constant causes implicit conversion of other operand."/>
    <x v="4"/>
    <m/>
  </r>
  <r>
    <s v="C:\Projekte\DAI\MFA2\P06086_MRSM\Appl_BR_R5\Source\BSW\IoHwAb\IOHWAB\Source\Generated\Rte_IOHWAB_AO.c"/>
    <n v="212"/>
    <n v="99"/>
    <n v="2"/>
    <x v="32"/>
    <s v="Null statement follows other code on the same line."/>
    <x v="4"/>
    <s v="REFERENCE - ISO:C90-6.6.3 Expression and Null Statements"/>
  </r>
  <r>
    <s v="C:\Projekte\DAI\MFA2\P06086_MRSM\Appl_BR_R5\Source\BSW\IoHwAb\IOHWAB\Source\Generated\Rte_IOHWAB_AO.c"/>
    <n v="212"/>
    <n v="99"/>
    <n v="4"/>
    <x v="33"/>
    <s v="Null statement is located close to other code or comments."/>
    <x v="21"/>
    <m/>
  </r>
  <r>
    <s v="C:\Projekte\DAI\MFA2\P06086_MRSM\Appl_BR_R5\Source\BSW\IoHwAb\IOHWAB\Source\Generated\Rte_IOHWAB_AO.c"/>
    <n v="213"/>
    <n v="9"/>
    <n v="2"/>
    <x v="13"/>
    <s v="Suffixed integer constant causes implicit conversion of other operand."/>
    <x v="4"/>
    <m/>
  </r>
  <r>
    <s v="C:\Projekte\DAI\MFA2\P06086_MRSM\Appl_BR_R5\Source\BSW\IoHwAb\IOHWAB\Source\Generated\Rte_IOHWAB_AO.c"/>
    <n v="213"/>
    <n v="99"/>
    <n v="2"/>
    <x v="32"/>
    <s v="Null statement follows other code on the same line."/>
    <x v="4"/>
    <s v="REFERENCE - ISO:C90-6.6.3 Expression and Null Statements"/>
  </r>
  <r>
    <s v="C:\Projekte\DAI\MFA2\P06086_MRSM\Appl_BR_R5\Source\BSW\IoHwAb\IOHWAB\Source\Generated\Rte_IOHWAB_AO.c"/>
    <n v="213"/>
    <n v="99"/>
    <n v="4"/>
    <x v="33"/>
    <s v="Null statement is located close to other code or comments."/>
    <x v="21"/>
    <m/>
  </r>
  <r>
    <s v="C:\Projekte\DAI\MFA2\P06086_MRSM\Appl_BR_R5\Source\BSW\IoHwAb\IOHWAB\Source\Generated\Rte_IOHWAB_AO.c"/>
    <n v="214"/>
    <n v="9"/>
    <n v="2"/>
    <x v="13"/>
    <s v="Suffixed integer constant causes implicit conversion of other operand."/>
    <x v="4"/>
    <m/>
  </r>
  <r>
    <s v="C:\Projekte\DAI\MFA2\P06086_MRSM\Appl_BR_R5\Source\BSW\IoHwAb\IOHWAB\Source\Generated\Rte_IOHWAB_AO.c"/>
    <n v="215"/>
    <n v="9"/>
    <n v="2"/>
    <x v="13"/>
    <s v="Suffixed integer constant causes implicit conversion of other operand."/>
    <x v="4"/>
    <m/>
  </r>
  <r>
    <s v="C:\Projekte\DAI\MFA2\P06086_MRSM\Appl_BR_R5\Source\BSW\IoHwAb\IOHWAB\Source\Generated\Rte_IOHWAB_AO.c"/>
    <n v="44"/>
    <n v="5"/>
    <n v="2"/>
    <x v="13"/>
    <s v="Suffixed integer constant causes implicit conversion of other operand."/>
    <x v="4"/>
    <m/>
  </r>
  <r>
    <s v="C:\Projekte\DAI\MFA2\P06086_MRSM\Appl_BR_R5\Source\BSW\IoHwAb\IOHWAB\Source\Generated\Rte_IOHWAB_AO.c"/>
    <n v="44"/>
    <n v="94"/>
    <n v="2"/>
    <x v="32"/>
    <s v="Null statement follows other code on the same line."/>
    <x v="4"/>
    <s v="REFERENCE - ISO:C90-6.6.3 Expression and Null Statements"/>
  </r>
  <r>
    <s v="C:\Projekte\DAI\MFA2\P06086_MRSM\Appl_BR_R5\Source\BSW\IoHwAb\IOHWAB\Source\Generated\Rte_IOHWAB_AO.c"/>
    <n v="44"/>
    <n v="94"/>
    <n v="4"/>
    <x v="33"/>
    <s v="Null statement is located close to other code or comments."/>
    <x v="21"/>
    <m/>
  </r>
  <r>
    <s v="C:\Projekte\DAI\MFA2\P06086_MRSM\Appl_BR_R5\Source\BSW\IoHwAb\IOHWAB\Source\Generated\Rte_IOHWAB_AO.c"/>
    <n v="50"/>
    <n v="95"/>
    <n v="2"/>
    <x v="32"/>
    <s v="Null statement follows other code on the same line."/>
    <x v="4"/>
    <s v="REFERENCE - ISO:C90-6.6.3 Expression and Null Statements"/>
  </r>
  <r>
    <s v="C:\Projekte\DAI\MFA2\P06086_MRSM\Appl_BR_R5\Source\BSW\IoHwAb\IOHWAB\Source\Generated\Rte_IOHWAB_AO.c"/>
    <n v="50"/>
    <n v="95"/>
    <n v="4"/>
    <x v="33"/>
    <s v="Null statement is located close to other code or comments."/>
    <x v="21"/>
    <m/>
  </r>
  <r>
    <s v="C:\Projekte\DAI\MFA2\P06086_MRSM\Appl_BR_R5\Source\BSW\IoHwAb\IOHWAB\Source\Generated\Rte_IOHWAB_AO.c"/>
    <n v="63"/>
    <n v="5"/>
    <n v="2"/>
    <x v="13"/>
    <s v="Suffixed integer constant causes implicit conversion of other operand."/>
    <x v="4"/>
    <m/>
  </r>
  <r>
    <s v="C:\Projekte\DAI\MFA2\P06086_MRSM\Appl_BR_R5\Source\BSW\IoHwAb\IOHWAB\Source\Generated\Rte_IOHWAB_AO.c"/>
    <n v="63"/>
    <n v="95"/>
    <n v="2"/>
    <x v="32"/>
    <s v="Null statement follows other code on the same line."/>
    <x v="4"/>
    <s v="REFERENCE - ISO:C90-6.6.3 Expression and Null Statements"/>
  </r>
  <r>
    <s v="C:\Projekte\DAI\MFA2\P06086_MRSM\Appl_BR_R5\Source\BSW\IoHwAb\IOHWAB\Source\Generated\Rte_IOHWAB_AO.c"/>
    <n v="63"/>
    <n v="95"/>
    <n v="4"/>
    <x v="33"/>
    <s v="Null statement is located close to other code or comments."/>
    <x v="21"/>
    <m/>
  </r>
  <r>
    <s v="C:\Projekte\DAI\MFA2\P06086_MRSM\Appl_BR_R5\Source\BSW\IoHwAb\IOHWAB\Source\Generated\Rte_IOHWAB_AO.c"/>
    <n v="69"/>
    <n v="96"/>
    <n v="2"/>
    <x v="32"/>
    <s v="Null statement follows other code on the same line."/>
    <x v="4"/>
    <s v="REFERENCE - ISO:C90-6.6.3 Expression and Null Statements"/>
  </r>
  <r>
    <s v="C:\Projekte\DAI\MFA2\P06086_MRSM\Appl_BR_R5\Source\BSW\IoHwAb\IOHWAB\Source\Generated\Rte_IOHWAB_AO.c"/>
    <n v="69"/>
    <n v="96"/>
    <n v="4"/>
    <x v="33"/>
    <s v="Null statement is located close to other code or comments."/>
    <x v="21"/>
    <m/>
  </r>
  <r>
    <s v="C:\Projekte\DAI\MFA2\P06086_MRSM\Appl_BR_R5\Source\BSW\IoHwAb\IOHWAB\Source\Generated\Rte_IOHWAB_AO.c"/>
    <n v="82"/>
    <n v="9"/>
    <n v="2"/>
    <x v="13"/>
    <s v="Suffixed integer constant causes implicit conversion of other operand."/>
    <x v="4"/>
    <m/>
  </r>
  <r>
    <s v="C:\Projekte\DAI\MFA2\P06086_MRSM\Appl_BR_R5\Source\BSW\IoHwAb\IOHWAB\Source\Integration\IOHWAB_Scheduler.c"/>
    <n v="168"/>
    <n v="1"/>
    <n v="99"/>
    <x v="9"/>
    <s v="HIS measure: Distinct function calls (0-7) (IOHWAB_Scheduler_Init() : STCAL = 8)"/>
    <x v="8"/>
    <m/>
  </r>
  <r>
    <s v="C:\Projekte\DAI\MFA2\P06086_MRSM\Appl_BR_R5\Source\BSW\IoHwAb\IOHWAB\Source\Integration\IOHWAB_Scheduler.c"/>
    <n v="88"/>
    <n v="18"/>
    <n v="4"/>
    <x v="34"/>
    <s v="The variable initialized in the first expression of this 'for' statement is not the variable identified as the 'loop control variable' (AdcResult)."/>
    <x v="22"/>
    <m/>
  </r>
  <r>
    <s v="C:\Projekte\DAI\MFA2\P06086_MRSM\Appl_BR_R5\Source\BSW\IoHwAb\IOHWAB\Source\Integration\IOHWAB_Scheduler.c"/>
    <n v="88"/>
    <n v="18"/>
    <n v="4"/>
    <x v="35"/>
    <s v="The variable incremented in the third expression of this 'for' statement is not the variable identified as the 'loop control variable' (AdcResult)."/>
    <x v="22"/>
    <m/>
  </r>
  <r>
    <s v="C:\Projekte\DAI\MFA2\P06086_MRSM\Appl_BR_R5\Source\BSW\IoHwAb\IOHWAB\Source\Integration\IOHWAB_Scheduler.c"/>
    <n v="91"/>
    <n v="30"/>
    <n v="2"/>
    <x v="13"/>
    <s v="Suffixed integer constant causes implicit conversion of other operand."/>
    <x v="4"/>
    <m/>
  </r>
  <r>
    <s v="C:\Projekte\DAI\MFA2\P06086_MRSM\Appl_BR_R5\Source\BSW\IoHwAb\IOHWAB\Source\Integration\IOHWAB_Scheduler.c"/>
    <n v="93"/>
    <n v="21"/>
    <n v="4"/>
    <x v="36"/>
    <s v="Loop control variable in this 'for' statement, AdcResult, is modified in the body of the loop."/>
    <x v="23"/>
    <m/>
  </r>
  <r>
    <s v="C:\Projekte\DAI\MFA2\P06086_MRSM\Appl_BR_R5\Source\BSW\IoHwAb\IOHWAB\Source\Integration\IOHWAB_Scheduler.c"/>
    <n v="98"/>
    <n v="21"/>
    <n v="4"/>
    <x v="36"/>
    <s v="Loop control variable in this 'for' statement, AdcResult, is modified in the body of the loop."/>
    <x v="23"/>
    <m/>
  </r>
  <r>
    <s v="C:\Projekte\DAI\MFA2\P06086_MRSM\Appl_BR_R5\Source\BSW\IoHwAb\MagSensDrvSW_MLX90363\Src\MagSensDrv_MLX90363_SDD\MagSensDrv_Com.c"/>
    <n v="144"/>
    <n v="100"/>
    <n v="2"/>
    <x v="15"/>
    <s v="Suffixed integer constant implicitly converted to smaller integer type on assignment."/>
    <x v="4"/>
    <m/>
  </r>
  <r>
    <s v="C:\Projekte\DAI\MFA2\P06086_MRSM\Appl_BR_R5\Source\BSW\IoHwAb\MagSensDrvSW_MLX90363\Src\MagSensDrv_MLX90363_SDD\MagSensDrv_Diagnostic.c"/>
    <n v="1026"/>
    <n v="43"/>
    <n v="2"/>
    <x v="15"/>
    <s v="Suffixed integer constant implicitly converted to smaller integer type on assignment."/>
    <x v="4"/>
    <m/>
  </r>
  <r>
    <s v="C:\Projekte\DAI\MFA2\P06086_MRSM\Appl_BR_R5\Source\BSW\IoHwAb\MagSensDrvSW_MLX90363\Src\MagSensDrv_MLX90363_SDD\MagSensDrv_Diagnostic.c"/>
    <n v="1028"/>
    <n v="26"/>
    <n v="2"/>
    <x v="13"/>
    <s v="Suffixed integer constant causes implicit conversion of other operand."/>
    <x v="4"/>
    <m/>
  </r>
  <r>
    <s v="C:\Projekte\DAI\MFA2\P06086_MRSM\Appl_BR_R5\Source\BSW\IoHwAb\MagSensDrvSW_MLX90363\Src\MagSensDrv_MLX90363_SDD\MagSensDrv_Diagnostic.c"/>
    <n v="1030"/>
    <n v="26"/>
    <n v="2"/>
    <x v="15"/>
    <s v="Suffixed integer constant implicitly converted to smaller integer type on assignment."/>
    <x v="4"/>
    <m/>
  </r>
  <r>
    <s v="C:\Projekte\DAI\MFA2\P06086_MRSM\Appl_BR_R5\Source\BSW\IoHwAb\MagSensDrvSW_MLX90363\Src\MagSensDrv_MLX90363_SDD\MagSensDrv_Diagnostic.c"/>
    <n v="1095"/>
    <n v="26"/>
    <n v="2"/>
    <x v="15"/>
    <s v="Suffixed integer constant implicitly converted to smaller integer type on assignment."/>
    <x v="4"/>
    <m/>
  </r>
  <r>
    <s v="C:\Projekte\DAI\MFA2\P06086_MRSM\Appl_BR_R5\Source\BSW\IoHwAb\MagSensDrvSW_MLX90363\Src\MagSensDrv_MLX90363_SDD\MagSensDrv_Diagnostic.c"/>
    <n v="1112"/>
    <n v="30"/>
    <n v="2"/>
    <x v="15"/>
    <s v="Suffixed integer constant implicitly converted to smaller integer type on assignment."/>
    <x v="4"/>
    <m/>
  </r>
  <r>
    <s v="C:\Projekte\DAI\MFA2\P06086_MRSM\Appl_BR_R5\Source\BSW\IoHwAb\MagSensDrvSW_MLX90363\Src\MagSensDrv_MLX90363_SDD\MagSensDrv_Diagnostic.c"/>
    <n v="1809"/>
    <n v="35"/>
    <n v="2"/>
    <x v="13"/>
    <s v="Suffixed integer constant causes implicit conversion of other operand."/>
    <x v="4"/>
    <m/>
  </r>
  <r>
    <s v="C:\Projekte\DAI\MFA2\P06086_MRSM\Appl_BR_R5\Source\BSW\IoHwAb\MagSensDrvSW_MLX90363\Src\MagSensDrv_MLX90363_SDD\MagSensDrv_Diagnostic.c"/>
    <n v="2146"/>
    <n v="28"/>
    <n v="2"/>
    <x v="13"/>
    <s v="Suffixed integer constant causes implicit conversion of other operand."/>
    <x v="4"/>
    <m/>
  </r>
  <r>
    <s v="C:\Projekte\DAI\MFA2\P06086_MRSM\Appl_BR_R5\Source\BSW\IoHwAb\MagSensDrvSW_MLX90363\Src\MagSensDrv_MLX90363_SDD\MagSensDrv_Diagnostic.c"/>
    <n v="2199"/>
    <n v="40"/>
    <n v="2"/>
    <x v="13"/>
    <s v="Suffixed integer constant causes implicit conversion of other operand."/>
    <x v="4"/>
    <m/>
  </r>
  <r>
    <s v="C:\Projekte\DAI\MFA2\P06086_MRSM\Appl_BR_R5\Source\BSW\IoHwAb\MagSensDrvSW_MLX90363\Src\MagSensDrv_MLX90363_SDD\MagSensDrv_Diagnostic.c"/>
    <n v="517"/>
    <n v="27"/>
    <n v="2"/>
    <x v="13"/>
    <s v="Suffixed integer constant causes implicit conversion of other operand."/>
    <x v="4"/>
    <m/>
  </r>
  <r>
    <s v="C:\Projekte\DAI\MFA2\P06086_MRSM\Appl_BR_R5\Source\BSW\IoHwAb\MagSensDrvSW_MLX90363\Src\MagSensDrv_MLX90363_SDD\MagSensDrv_Diagnostic.c"/>
    <n v="674"/>
    <n v="39"/>
    <n v="2"/>
    <x v="13"/>
    <s v="Suffixed integer constant causes implicit conversion of other operand."/>
    <x v="4"/>
    <m/>
  </r>
  <r>
    <s v="C:\Projekte\DAI\MFA2\P06086_MRSM\Appl_BR_R5\Source\BSW\IoHwAb\MagSensDrvSW_MLX90363\Src\MagSensDrv_MLX90363_SDD\MagSensDrv_Diagnostic.c"/>
    <n v="677"/>
    <n v="39"/>
    <n v="2"/>
    <x v="15"/>
    <s v="Suffixed integer constant implicitly converted to smaller integer type on assignment."/>
    <x v="4"/>
    <m/>
  </r>
  <r>
    <s v="C:\Projekte\DAI\MFA2\P06086_MRSM\Appl_BR_R5\Source\BSW\IoHwAb\MagSensDrvSW_MLX90363\Src\MagSensDrv_MLX90363_SDD\MagSensDrv_Diagnostic.c"/>
    <n v="700"/>
    <n v="39"/>
    <n v="2"/>
    <x v="15"/>
    <s v="Suffixed integer constant implicitly converted to smaller integer type on assignment."/>
    <x v="4"/>
    <m/>
  </r>
  <r>
    <s v="C:\Projekte\DAI\MFA2\P06086_MRSM\Appl_BR_R5\Source\BSW\IoHwAb\MagSensDrvSW_MLX90363\Src\MagSensDrv_MLX90363_SDD\MagSensDrv_Error.c"/>
    <n v="157"/>
    <n v="68"/>
    <n v="2"/>
    <x v="15"/>
    <s v="Suffixed integer constant implicitly converted to smaller integer type on assignment."/>
    <x v="4"/>
    <m/>
  </r>
  <r>
    <s v="C:\Projekte\DAI\MFA2\P06086_MRSM\Appl_BR_R5\Source\BSW\IoHwAb\MagSensDrvSW_MLX90363\Src\MagSensDrv_MLX90363_SDD\MagSensDrv_Error.c"/>
    <n v="240"/>
    <n v="37"/>
    <n v="2"/>
    <x v="15"/>
    <s v="Suffixed integer constant implicitly converted to smaller integer type on assignment."/>
    <x v="4"/>
    <m/>
  </r>
  <r>
    <s v="C:\Projekte\DAI\MFA2\P06086_MRSM\Appl_BR_R5\Source\BSW\IoHwAb\MagSensDrvSW_MLX90363\Src\MagSensDrv_MLX90363_SDD\MagSensDrv_Error.c"/>
    <n v="242"/>
    <n v="30"/>
    <n v="2"/>
    <x v="13"/>
    <s v="Suffixed integer constant causes implicit conversion of other operand."/>
    <x v="4"/>
    <m/>
  </r>
  <r>
    <s v="C:\Projekte\DAI\MFA2\P06086_MRSM\Appl_BR_R5\Source\BSW\IoHwAb\MagSensDrvSW_MLX90363\Src\MagSensDrv_MLX90363_SDD\MagSensDrv_Error.c"/>
    <n v="248"/>
    <n v="16"/>
    <n v="2"/>
    <x v="15"/>
    <s v="Suffixed integer constant implicitly converted to smaller integer type on assignment."/>
    <x v="4"/>
    <m/>
  </r>
  <r>
    <s v="C:\Projekte\DAI\MFA2\P06086_MRSM\Appl_BR_R5\Source\BSW\IoHwAb\MagSensDrvSW_MLX90363\Src\MagSensDrv_MLX90363_SDD\MagSensDrv_Error.c"/>
    <n v="260"/>
    <n v="37"/>
    <n v="2"/>
    <x v="15"/>
    <s v="Suffixed integer constant implicitly converted to smaller integer type on assignment."/>
    <x v="4"/>
    <m/>
  </r>
  <r>
    <s v="C:\Projekte\DAI\MFA2\P06086_MRSM\Appl_BR_R5\Source\BSW\IoHwAb\MagSensDrvSW_MLX90363\Src\MagSensDrv_MLX90363_SDD\MagSensDrv_Error.c"/>
    <n v="266"/>
    <n v="16"/>
    <n v="2"/>
    <x v="15"/>
    <s v="Suffixed integer constant implicitly converted to smaller integer type on assignment."/>
    <x v="4"/>
    <m/>
  </r>
  <r>
    <s v="C:\Projekte\DAI\MFA2\P06086_MRSM\Appl_BR_R5\Source\BSW\IoHwAb\MagSensDrvSW_MLX90363\Src\MagSensDrv_MLX90363_SDD\MagSensDrv_Error.c"/>
    <n v="295"/>
    <n v="30"/>
    <n v="2"/>
    <x v="15"/>
    <s v="Suffixed integer constant implicitly converted to smaller integer type on assignment."/>
    <x v="4"/>
    <m/>
  </r>
  <r>
    <s v="C:\Projekte\DAI\MFA2\P06086_MRSM\Appl_BR_R5\Source\BSW\IoHwAb\MagSensDrvSW_MLX90363\Src\MagSensDrv_MLX90363_SDD\MagSensDrv_Error.c"/>
    <n v="371"/>
    <n v="31"/>
    <n v="2"/>
    <x v="15"/>
    <s v="Suffixed integer constant implicitly converted to smaller integer type on assignment."/>
    <x v="4"/>
    <m/>
  </r>
  <r>
    <s v="C:\Projekte\DAI\MFA2\P06086_MRSM\Appl_BR_R5\Source\BSW\IoHwAb\MagSensDrvSW_MLX90363\Src\MagSensDrv_MLX90363_SDD\MagSensDrv_Error.c"/>
    <n v="376"/>
    <n v="31"/>
    <n v="2"/>
    <x v="15"/>
    <s v="Suffixed integer constant implicitly converted to smaller integer type on assignment."/>
    <x v="4"/>
    <m/>
  </r>
  <r>
    <s v="C:\Projekte\DAI\MFA2\P06086_MRSM\Appl_BR_R5\Source\BSW\IoHwAb\MagSensDrvSW_MLX90363\Src\MagSensDrv_MLX90363_SDD\MagSensDrv_Error.c"/>
    <n v="390"/>
    <n v="113"/>
    <n v="2"/>
    <x v="13"/>
    <s v="Suffixed integer constant causes implicit conversion of other operand."/>
    <x v="4"/>
    <m/>
  </r>
  <r>
    <s v="C:\Projekte\DAI\MFA2\P06086_MRSM\Appl_BR_R5\Source\BSW\IoHwAb\MagSensDrvSW_MLX90363\Src\MagSensDrv_MLX90363_SDD\MagSensDrv_Error.c"/>
    <n v="401"/>
    <n v="70"/>
    <n v="2"/>
    <x v="13"/>
    <s v="Suffixed integer constant causes implicit conversion of other operand."/>
    <x v="4"/>
    <m/>
  </r>
  <r>
    <s v="C:\Projekte\DAI\MFA2\P06086_MRSM\Appl_BR_R5\Source\BSW\IoHwAb\MagSensDrvSW_MLX90363\Src\MagSensDrv_MLX90363_SDD\MagSensDrv_Error.c"/>
    <n v="413"/>
    <n v="43"/>
    <n v="2"/>
    <x v="15"/>
    <s v="Suffixed integer constant implicitly converted to smaller integer type on assignment."/>
    <x v="4"/>
    <m/>
  </r>
  <r>
    <s v="C:\Projekte\DAI\MFA2\P06086_MRSM\Appl_BR_R5\Source\BSW\IoHwAb\MagSensDrvSW_MLX90363\Src\MagSensDrv_MLX90363_SDD\MagSensDrv_Error.c"/>
    <n v="418"/>
    <n v="43"/>
    <n v="2"/>
    <x v="15"/>
    <s v="Suffixed integer constant implicitly converted to smaller integer type on assignment."/>
    <x v="4"/>
    <m/>
  </r>
  <r>
    <s v="C:\Projekte\DAI\MFA2\P06086_MRSM\Appl_BR_R5\Source\BSW\IoHwAb\MagSensDrvSW_MLX90363\Src\MagSensDrv_MLX90363_SDD\MagSensDrv_Error.c"/>
    <n v="434"/>
    <n v="39"/>
    <n v="2"/>
    <x v="15"/>
    <s v="Suffixed integer constant implicitly converted to smaller integer type on assignment."/>
    <x v="4"/>
    <m/>
  </r>
  <r>
    <s v="C:\Projekte\DAI\MFA2\P06086_MRSM\Appl_BR_R5\Source\BSW\IoHwAb\MagSensDrvSW_MLX90363\Src\MagSensDrv_MLX90363_SDD\MagSensDrv_Error.c"/>
    <n v="454"/>
    <n v="35"/>
    <n v="2"/>
    <x v="15"/>
    <s v="Suffixed integer constant implicitly converted to smaller integer type on assignment."/>
    <x v="4"/>
    <m/>
  </r>
  <r>
    <s v="C:\Projekte\DAI\MFA2\P06086_MRSM\Appl_BR_R5\Source\BSW\IoHwAb\MagSensDrvSW_MLX90363\Src\MagSensDrv_MLX90363_SDD\MagSensDrv_Error.c"/>
    <n v="463"/>
    <n v="31"/>
    <n v="2"/>
    <x v="13"/>
    <s v="Suffixed integer constant causes implicit conversion of other operand."/>
    <x v="4"/>
    <m/>
  </r>
  <r>
    <s v="C:\Projekte\DAI\MFA2\P06086_MRSM\Appl_BR_R5\Source\BSW\IoHwAb\MagSensDrvSW_MLX90363\Src\MagSensDrv_MLX90363_SDD\MagSensDrv_Error.c"/>
    <n v="498"/>
    <n v="1"/>
    <n v="99"/>
    <x v="8"/>
    <s v="HIS measure: Cyclomatic complexity (1-10) (MagSensDrv_InterpreteDiagnosticFault() : STCYC = 14)"/>
    <x v="7"/>
    <m/>
  </r>
  <r>
    <s v="C:\Projekte\DAI\MFA2\P06086_MRSM\Appl_BR_R5\Source\BSW\IoHwAb\MagSensDrvSW_MLX90363\Src\MagSensDrv_MLX90363_SDD\MagSensDrv_Error.c"/>
    <n v="498"/>
    <n v="1"/>
    <n v="99"/>
    <x v="22"/>
    <s v="HIS measure: Nesting of control structures (0-4) (MagSensDrv_InterpreteDiagnosticFault() : STMIF = 7)"/>
    <x v="15"/>
    <m/>
  </r>
  <r>
    <s v="C:\Projekte\DAI\MFA2\P06086_MRSM\Appl_BR_R5\Source\BSW\IoHwAb\MagSensDrvSW_MLX90363\Src\MagSensDrv_MLX90363_SDD\MagSensDrv_Error.c"/>
    <n v="716"/>
    <n v="44"/>
    <n v="2"/>
    <x v="15"/>
    <s v="Suffixed integer constant implicitly converted to smaller integer type on assignment."/>
    <x v="4"/>
    <m/>
  </r>
  <r>
    <s v="C:\Projekte\DAI\MFA2\P06086_MRSM\Appl_BR_R5\Source\BSW\IoHwAb\MagSensDrvSW_MLX90363\Src\MagSensDrv_MLX90363_SDD\MagSensDrv_Error.c"/>
    <n v="754"/>
    <n v="31"/>
    <n v="2"/>
    <x v="13"/>
    <s v="Suffixed integer constant causes implicit conversion of other operand."/>
    <x v="4"/>
    <m/>
  </r>
  <r>
    <s v="C:\Projekte\DAI\MFA2\P06086_MRSM\Appl_BR_R5\Source\BSW\IoHwAb\MagSensDrvSW_MLX90363\Src\MagSensDrv_MLX90363_SDD\MagSensDrv_Error.c"/>
    <n v="765"/>
    <n v="23"/>
    <n v="2"/>
    <x v="15"/>
    <s v="Suffixed integer constant implicitly converted to smaller integer type on assignment."/>
    <x v="4"/>
    <m/>
  </r>
  <r>
    <s v="C:\Projekte\DAI\MFA2\P06086_MRSM\Appl_BR_R5\Source\BSW\IoHwAb\MagSensDrvSW_MLX90363\Src\MagSensDrv_MLX90363_SDD\MagSensDrv_Error.c"/>
    <n v="774"/>
    <n v="37"/>
    <n v="2"/>
    <x v="15"/>
    <s v="Suffixed integer constant implicitly converted to smaller integer type on assignment."/>
    <x v="4"/>
    <m/>
  </r>
  <r>
    <s v="C:\Projekte\DAI\MFA2\P06086_MRSM\Appl_BR_R5\Source\BSW\IoHwAb\MagSensDrvSW_MLX90363\Src\MagSensDrv_MLX90363_SDD\MagSensDrv_Error.c"/>
    <n v="780"/>
    <n v="16"/>
    <n v="2"/>
    <x v="15"/>
    <s v="Suffixed integer constant implicitly converted to smaller integer type on assignment."/>
    <x v="4"/>
    <m/>
  </r>
  <r>
    <s v="C:\Projekte\DAI\MFA2\P06086_MRSM\Appl_BR_R5\Source\BSW\IoHwAb\MagSensDrvSW_MLX90363\Src\MagSensDrv_MLX90363_SDD\MagSensDrv_Error.c"/>
    <n v="810"/>
    <n v="34"/>
    <n v="2"/>
    <x v="15"/>
    <s v="Suffixed integer constant implicitly converted to smaller integer type on assignment."/>
    <x v="4"/>
    <m/>
  </r>
  <r>
    <s v="C:\Projekte\DAI\MFA2\P06086_MRSM\Appl_BR_R5\Source\BSW\IoHwAb\MagSensDrvSW_MLX90363\Src\MagSensDrv_MLX90363_SDD\MagSensDrv_Error.c"/>
    <n v="830"/>
    <n v="87"/>
    <n v="2"/>
    <x v="13"/>
    <s v="Suffixed integer constant causes implicit conversion of other operand."/>
    <x v="4"/>
    <m/>
  </r>
  <r>
    <s v="C:\Projekte\DAI\MFA2\P06086_MRSM\Appl_BR_R5\Source\BSW\IoHwAb\MagSensDrvSW_MLX90363\Src\MagSensDrv_MLX90363_SDD\MagSensDrv_Error.c"/>
    <n v="833"/>
    <n v="87"/>
    <n v="2"/>
    <x v="15"/>
    <s v="Suffixed integer constant implicitly converted to smaller integer type on assignment."/>
    <x v="4"/>
    <m/>
  </r>
  <r>
    <s v="C:\Projekte\DAI\MFA2\P06086_MRSM\Appl_BR_R5\Source\BSW\IoHwAb\MagSensDrvSW_MLX90363\Src\MagSensDrv_MLX90363_SDD\MagSensDrv_Error.c"/>
    <n v="882"/>
    <n v="55"/>
    <n v="2"/>
    <x v="13"/>
    <s v="Suffixed integer constant causes implicit conversion of other operand."/>
    <x v="4"/>
    <m/>
  </r>
  <r>
    <s v="C:\Projekte\DAI\MFA2\P06086_MRSM\Appl_BR_R5\Source\BSW\IoHwAb\MagSensDrvSW_MLX90363\Src\MagSensDrv_MLX90363_SDD\MagSensDrv_Error.c"/>
    <n v="884"/>
    <n v="31"/>
    <n v="2"/>
    <x v="15"/>
    <s v="Suffixed integer constant implicitly converted to smaller integer type on assignment."/>
    <x v="4"/>
    <m/>
  </r>
  <r>
    <s v="C:\Projekte\DAI\MFA2\P06086_MRSM\Appl_BR_R5\Source\BSW\IoHwAb\MagSensDrvSW_MLX90363\Src\MagSensDrv_MLX90363_SDD\MagSensDrv_Error.c"/>
    <n v="893"/>
    <n v="63"/>
    <n v="2"/>
    <x v="13"/>
    <s v="Suffixed integer constant causes implicit conversion of other operand."/>
    <x v="4"/>
    <m/>
  </r>
  <r>
    <s v="C:\Projekte\DAI\MFA2\P06086_MRSM\Appl_BR_R5\Source\BSW\IoHwAb\MagSensDrvSW_MLX90363\Src\MagSensDrv_MLX90363_SDD\MagSensDrv_Error.c"/>
    <n v="899"/>
    <n v="64"/>
    <n v="2"/>
    <x v="13"/>
    <s v="Suffixed integer constant causes implicit conversion of other operand."/>
    <x v="4"/>
    <m/>
  </r>
  <r>
    <s v="C:\Projekte\DAI\MFA2\P06086_MRSM\Appl_BR_R5\Source\BSW\IoHwAb\MagSensDrvSW_MLX90363\Src\MagSensDrv_MLX90363_SDD\MagSensDrv_Error.c"/>
    <n v="910"/>
    <n v="31"/>
    <n v="2"/>
    <x v="15"/>
    <s v="Suffixed integer constant implicitly converted to smaller integer type on assignment."/>
    <x v="4"/>
    <m/>
  </r>
  <r>
    <s v="C:\Projekte\DAI\MFA2\P06086_MRSM\Appl_BR_R5\Source\BSW\IoHwAb\MagSensDrvSW_MLX90363\Src\MagSensDrv_MLX90363_SDD\MagSensDrv_Error.c"/>
    <n v="915"/>
    <n v="31"/>
    <n v="2"/>
    <x v="13"/>
    <s v="Suffixed integer constant causes implicit conversion of other operand."/>
    <x v="4"/>
    <m/>
  </r>
  <r>
    <s v="C:\Projekte\DAI\MFA2\P06086_MRSM\Appl_BR_R5\Source\BSW\IoHwAb\MagSensDrvSW_MLX90363\Src\MagSensDrv_MLX90363_SDD\MagSensDrv_Error.c"/>
    <n v="939"/>
    <n v="85"/>
    <n v="2"/>
    <x v="13"/>
    <s v="Suffixed integer constant causes implicit conversion of other operand."/>
    <x v="4"/>
    <m/>
  </r>
  <r>
    <s v="C:\Projekte\DAI\MFA2\P06086_MRSM\Appl_BR_R5\Source\BSW\IoHwAb\MagSensDrvSW_MLX90363\Src\MagSensDrv_MLX90363_SDD\MagSensDrv_Error.c"/>
    <n v="973"/>
    <n v="1"/>
    <n v="99"/>
    <x v="12"/>
    <s v="HIS measure: Count of non-cyclic  execution paths (1-80) (MagSensDrv_SetSensorError() : STPTH = 98)"/>
    <x v="10"/>
    <m/>
  </r>
  <r>
    <s v="C:\Projekte\DAI\MFA2\P06086_MRSM\Appl_BR_R5\Source\BSW\IoHwAb\MagSensDrvSW_MLX90363\Src\MagSensDrv_MLX90363_SDD\MagSensDrv_Error.c"/>
    <n v="973"/>
    <n v="1"/>
    <n v="99"/>
    <x v="8"/>
    <s v="HIS measure: Cyclomatic complexity (1-10) (MagSensDrv_SetSensorError() : STCYC = 16)"/>
    <x v="7"/>
    <m/>
  </r>
  <r>
    <s v="C:\Projekte\DAI\MFA2\P06086_MRSM\Appl_BR_R5\Source\BSW\IoHwAb\MagSensDrvSW_MLX90363\Src\MagSensDrv_MLX90363_SDD\MagSensDrv_Error.c"/>
    <n v="973"/>
    <n v="1"/>
    <n v="99"/>
    <x v="1"/>
    <s v="HIS measure: Number of statements in function (variant 3)  (1-50) (MagSensDrv_SetSensorError() : STST3 = 60)"/>
    <x v="1"/>
    <m/>
  </r>
  <r>
    <s v="C:\Projekte\DAI\MFA2\P06086_MRSM\Appl_BR_R5\Source\BSW\IoHwAb\MagSensDrvSW_MLX90363\Src\MagSensDrv_MLX90363_SDD\MagSensDrv_Error.c"/>
    <n v="973"/>
    <n v="1"/>
    <n v="99"/>
    <x v="22"/>
    <s v="HIS measure: Nesting of control structures (0-4) (MagSensDrv_SetSensorError() : STMIF = 7)"/>
    <x v="15"/>
    <m/>
  </r>
  <r>
    <s v="C:\Projekte\DAI\MFA2\P06086_MRSM\Appl_BR_R5\Source\BSW\IoHwAb\MagSensDrvSW_MLX90363\Src\MagSensDrv_MLX90363_SDD\MagSensDrv_Internal.c"/>
    <n v="287"/>
    <n v="95"/>
    <n v="2"/>
    <x v="13"/>
    <s v="Suffixed integer constant causes implicit conversion of other operand."/>
    <x v="4"/>
    <m/>
  </r>
  <r>
    <s v="C:\Projekte\DAI\MFA2\P06086_MRSM\Appl_BR_R5\Source\BSW\IoHwAb\MagSensDrvSW_MLX90363\Src\MagSensDrv_MLX90363_SDD\MagSensDrv_Main.c"/>
    <n v="1007"/>
    <n v="32"/>
    <n v="2"/>
    <x v="15"/>
    <s v="Suffixed integer constant implicitly converted to smaller integer type on assignment."/>
    <x v="4"/>
    <m/>
  </r>
  <r>
    <s v="C:\Projekte\DAI\MFA2\P06086_MRSM\Appl_BR_R5\Source\BSW\IoHwAb\MagSensDrvSW_MLX90363\Src\MagSensDrv_MLX90363_SDD\MagSensDrv_Main.c"/>
    <n v="1009"/>
    <n v="12"/>
    <n v="2"/>
    <x v="15"/>
    <s v="Suffixed integer constant implicitly converted to smaller integer type on assignment."/>
    <x v="4"/>
    <m/>
  </r>
  <r>
    <s v="C:\Projekte\DAI\MFA2\P06086_MRSM\Appl_BR_R5\Source\BSW\IoHwAb\MagSensDrvSW_MLX90363\Src\MagSensDrv_MLX90363_SDD\MagSensDrv_Main.c"/>
    <n v="106"/>
    <n v="37"/>
    <n v="2"/>
    <x v="15"/>
    <s v="Suffixed integer constant implicitly converted to smaller integer type on assignment."/>
    <x v="4"/>
    <m/>
  </r>
  <r>
    <s v="C:\Projekte\DAI\MFA2\P06086_MRSM\Appl_BR_R5\Source\BSW\IoHwAb\MagSensDrvSW_MLX90363\Src\MagSensDrv_MLX90363_SDD\MagSensDrv_Main.c"/>
    <n v="110"/>
    <n v="54"/>
    <n v="2"/>
    <x v="15"/>
    <s v="Suffixed integer constant implicitly converted to smaller integer type on assignment."/>
    <x v="4"/>
    <m/>
  </r>
  <r>
    <s v="C:\Projekte\DAI\MFA2\P06086_MRSM\Appl_BR_R5\Source\BSW\IoHwAb\MagSensDrvSW_MLX90363\Src\MagSensDrv_MLX90363_SDD\MagSensDrv_Main.c"/>
    <n v="112"/>
    <n v="16"/>
    <n v="2"/>
    <x v="15"/>
    <s v="Suffixed integer constant implicitly converted to smaller integer type on assignment."/>
    <x v="4"/>
    <m/>
  </r>
  <r>
    <s v="C:\Projekte\DAI\MFA2\P06086_MRSM\Appl_BR_R5\Source\BSW\IoHwAb\MagSensDrvSW_MLX90363\Src\MagSensDrv_MLX90363_SDD\MagSensDrv_Main.c"/>
    <n v="124"/>
    <n v="37"/>
    <n v="2"/>
    <x v="15"/>
    <s v="Suffixed integer constant implicitly converted to smaller integer type on assignment."/>
    <x v="4"/>
    <m/>
  </r>
  <r>
    <s v="C:\Projekte\DAI\MFA2\P06086_MRSM\Appl_BR_R5\Source\BSW\IoHwAb\MagSensDrvSW_MLX90363\Src\MagSensDrv_MLX90363_SDD\MagSensDrv_Main.c"/>
    <n v="128"/>
    <n v="54"/>
    <n v="2"/>
    <x v="15"/>
    <s v="Suffixed integer constant implicitly converted to smaller integer type on assignment."/>
    <x v="4"/>
    <m/>
  </r>
  <r>
    <s v="C:\Projekte\DAI\MFA2\P06086_MRSM\Appl_BR_R5\Source\BSW\IoHwAb\MagSensDrvSW_MLX90363\Src\MagSensDrv_MLX90363_SDD\MagSensDrv_Main.c"/>
    <n v="130"/>
    <n v="16"/>
    <n v="2"/>
    <x v="15"/>
    <s v="Suffixed integer constant implicitly converted to smaller integer type on assignment."/>
    <x v="4"/>
    <m/>
  </r>
  <r>
    <s v="C:\Projekte\DAI\MFA2\P06086_MRSM\Appl_BR_R5\Source\BSW\IoHwAb\MagSensDrvSW_MLX90363\Src\MagSensDrv_MLX90363_SDD\MagSensDrv_Main.c"/>
    <n v="220"/>
    <n v="37"/>
    <n v="2"/>
    <x v="15"/>
    <s v="Suffixed integer constant implicitly converted to smaller integer type on assignment."/>
    <x v="4"/>
    <m/>
  </r>
  <r>
    <s v="C:\Projekte\DAI\MFA2\P06086_MRSM\Appl_BR_R5\Source\BSW\IoHwAb\MagSensDrvSW_MLX90363\Src\MagSensDrv_MLX90363_SDD\MagSensDrv_Main.c"/>
    <n v="244"/>
    <n v="20"/>
    <n v="2"/>
    <x v="15"/>
    <s v="Suffixed integer constant implicitly converted to smaller integer type on assignment."/>
    <x v="4"/>
    <m/>
  </r>
  <r>
    <s v="C:\Projekte\DAI\MFA2\P06086_MRSM\Appl_BR_R5\Source\BSW\IoHwAb\MagSensDrvSW_MLX90363\Src\MagSensDrv_MLX90363_SDD\MagSensDrv_Main.c"/>
    <n v="270"/>
    <n v="37"/>
    <n v="2"/>
    <x v="15"/>
    <s v="Suffixed integer constant implicitly converted to smaller integer type on assignment."/>
    <x v="4"/>
    <m/>
  </r>
  <r>
    <s v="C:\Projekte\DAI\MFA2\P06086_MRSM\Appl_BR_R5\Source\BSW\IoHwAb\MagSensDrvSW_MLX90363\Src\MagSensDrv_MLX90363_SDD\MagSensDrv_Main.c"/>
    <n v="287"/>
    <n v="20"/>
    <n v="2"/>
    <x v="15"/>
    <s v="Suffixed integer constant implicitly converted to smaller integer type on assignment."/>
    <x v="4"/>
    <m/>
  </r>
  <r>
    <s v="C:\Projekte\DAI\MFA2\P06086_MRSM\Appl_BR_R5\Source\BSW\IoHwAb\MagSensDrvSW_MLX90363\Src\MagSensDrv_MLX90363_SDD\MagSensDrv_Main.c"/>
    <n v="308"/>
    <n v="37"/>
    <n v="2"/>
    <x v="15"/>
    <s v="Suffixed integer constant implicitly converted to smaller integer type on assignment."/>
    <x v="4"/>
    <m/>
  </r>
  <r>
    <s v="C:\Projekte\DAI\MFA2\P06086_MRSM\Appl_BR_R5\Source\BSW\IoHwAb\MagSensDrvSW_MLX90363\Src\MagSensDrv_MLX90363_SDD\MagSensDrv_Main.c"/>
    <n v="311"/>
    <n v="30"/>
    <n v="2"/>
    <x v="13"/>
    <s v="Suffixed integer constant causes implicit conversion of other operand."/>
    <x v="4"/>
    <m/>
  </r>
  <r>
    <s v="C:\Projekte\DAI\MFA2\P06086_MRSM\Appl_BR_R5\Source\BSW\IoHwAb\MagSensDrvSW_MLX90363\Src\MagSensDrv_MLX90363_SDD\MagSensDrv_Main.c"/>
    <n v="327"/>
    <n v="37"/>
    <n v="2"/>
    <x v="15"/>
    <s v="Suffixed integer constant implicitly converted to smaller integer type on assignment."/>
    <x v="4"/>
    <m/>
  </r>
  <r>
    <s v="C:\Projekte\DAI\MFA2\P06086_MRSM\Appl_BR_R5\Source\BSW\IoHwAb\MagSensDrvSW_MLX90363\Src\MagSensDrv_MLX90363_SDD\MagSensDrv_Main.c"/>
    <n v="330"/>
    <n v="30"/>
    <n v="2"/>
    <x v="13"/>
    <s v="Suffixed integer constant causes implicit conversion of other operand."/>
    <x v="4"/>
    <m/>
  </r>
  <r>
    <s v="C:\Projekte\DAI\MFA2\P06086_MRSM\Appl_BR_R5\Source\BSW\IoHwAb\MagSensDrvSW_MLX90363\Src\MagSensDrv_MLX90363_SDD\MagSensDrv_Main.c"/>
    <n v="346"/>
    <n v="35"/>
    <n v="2"/>
    <x v="15"/>
    <s v="Suffixed integer constant implicitly converted to smaller integer type on assignment."/>
    <x v="4"/>
    <m/>
  </r>
  <r>
    <s v="C:\Projekte\DAI\MFA2\P06086_MRSM\Appl_BR_R5\Source\BSW\IoHwAb\MagSensDrvSW_MLX90363\Src\MagSensDrv_MLX90363_SDD\MagSensDrv_Main.c"/>
    <n v="350"/>
    <n v="28"/>
    <n v="2"/>
    <x v="13"/>
    <s v="Suffixed integer constant causes implicit conversion of other operand."/>
    <x v="4"/>
    <m/>
  </r>
  <r>
    <s v="C:\Projekte\DAI\MFA2\P06086_MRSM\Appl_BR_R5\Source\BSW\IoHwAb\MagSensDrvSW_MLX90363\Src\MagSensDrv_MLX90363_SDD\MagSensDrv_Main.c"/>
    <n v="377"/>
    <n v="37"/>
    <n v="2"/>
    <x v="15"/>
    <s v="Suffixed integer constant implicitly converted to smaller integer type on assignment."/>
    <x v="4"/>
    <m/>
  </r>
  <r>
    <s v="C:\Projekte\DAI\MFA2\P06086_MRSM\Appl_BR_R5\Source\BSW\IoHwAb\MagSensDrvSW_MLX90363\Src\MagSensDrv_MLX90363_SDD\MagSensDrv_Main.c"/>
    <n v="380"/>
    <n v="30"/>
    <n v="2"/>
    <x v="13"/>
    <s v="Suffixed integer constant causes implicit conversion of other operand."/>
    <x v="4"/>
    <m/>
  </r>
  <r>
    <s v="C:\Projekte\DAI\MFA2\P06086_MRSM\Appl_BR_R5\Source\BSW\IoHwAb\MagSensDrvSW_MLX90363\Src\MagSensDrv_MLX90363_SDD\MagSensDrv_Main.c"/>
    <n v="396"/>
    <n v="37"/>
    <n v="2"/>
    <x v="15"/>
    <s v="Suffixed integer constant implicitly converted to smaller integer type on assignment."/>
    <x v="4"/>
    <m/>
  </r>
  <r>
    <s v="C:\Projekte\DAI\MFA2\P06086_MRSM\Appl_BR_R5\Source\BSW\IoHwAb\MagSensDrvSW_MLX90363\Src\MagSensDrv_MLX90363_SDD\MagSensDrv_Main.c"/>
    <n v="399"/>
    <n v="30"/>
    <n v="2"/>
    <x v="13"/>
    <s v="Suffixed integer constant causes implicit conversion of other operand."/>
    <x v="4"/>
    <m/>
  </r>
  <r>
    <s v="C:\Projekte\DAI\MFA2\P06086_MRSM\Appl_BR_R5\Source\BSW\IoHwAb\MagSensDrvSW_MLX90363\Src\MagSensDrv_MLX90363_SDD\MagSensDrv_Main.c"/>
    <n v="419"/>
    <n v="37"/>
    <n v="2"/>
    <x v="15"/>
    <s v="Suffixed integer constant implicitly converted to smaller integer type on assignment."/>
    <x v="4"/>
    <m/>
  </r>
  <r>
    <s v="C:\Projekte\DAI\MFA2\P06086_MRSM\Appl_BR_R5\Source\BSW\IoHwAb\MagSensDrvSW_MLX90363\Src\MagSensDrv_MLX90363_SDD\MagSensDrv_Main.c"/>
    <n v="423"/>
    <n v="30"/>
    <n v="2"/>
    <x v="13"/>
    <s v="Suffixed integer constant causes implicit conversion of other operand."/>
    <x v="4"/>
    <m/>
  </r>
  <r>
    <s v="C:\Projekte\DAI\MFA2\P06086_MRSM\Appl_BR_R5\Source\BSW\IoHwAb\MagSensDrvSW_MLX90363\Src\MagSensDrv_MLX90363_SDD\MagSensDrv_Main.c"/>
    <n v="445"/>
    <n v="20"/>
    <n v="2"/>
    <x v="15"/>
    <s v="Suffixed integer constant implicitly converted to smaller integer type on assignment."/>
    <x v="4"/>
    <m/>
  </r>
  <r>
    <s v="C:\Projekte\DAI\MFA2\P06086_MRSM\Appl_BR_R5\Source\BSW\IoHwAb\MagSensDrvSW_MLX90363\Src\MagSensDrv_MLX90363_SDD\MagSensDrv_Main.c"/>
    <n v="45"/>
    <n v="36"/>
    <n v="2"/>
    <x v="15"/>
    <s v="Suffixed integer constant implicitly converted to smaller integer type on assignment."/>
    <x v="4"/>
    <m/>
  </r>
  <r>
    <s v="C:\Projekte\DAI\MFA2\P06086_MRSM\Appl_BR_R5\Source\BSW\IoHwAb\MagSensDrvSW_MLX90363\Src\MagSensDrv_MLX90363_SDD\MagSensDrv_Main.c"/>
    <n v="467"/>
    <n v="31"/>
    <n v="2"/>
    <x v="15"/>
    <s v="Suffixed integer constant implicitly converted to smaller integer type on assignment."/>
    <x v="4"/>
    <m/>
  </r>
  <r>
    <s v="C:\Projekte\DAI\MFA2\P06086_MRSM\Appl_BR_R5\Source\BSW\IoHwAb\MagSensDrvSW_MLX90363\Src\MagSensDrv_MLX90363_SDD\MagSensDrv_Main.c"/>
    <n v="470"/>
    <n v="28"/>
    <n v="2"/>
    <x v="13"/>
    <s v="Suffixed integer constant causes implicit conversion of other operand."/>
    <x v="4"/>
    <m/>
  </r>
  <r>
    <s v="C:\Projekte\DAI\MFA2\P06086_MRSM\Appl_BR_R5\Source\BSW\IoHwAb\MagSensDrvSW_MLX90363\Src\MagSensDrv_MLX90363_SDD\MagSensDrv_Main.c"/>
    <n v="477"/>
    <n v="16"/>
    <n v="2"/>
    <x v="13"/>
    <s v="Suffixed integer constant causes implicit conversion of other operand."/>
    <x v="4"/>
    <m/>
  </r>
  <r>
    <s v="C:\Projekte\DAI\MFA2\P06086_MRSM\Appl_BR_R5\Source\BSW\IoHwAb\MagSensDrvSW_MLX90363\Src\MagSensDrv_MLX90363_SDD\MagSensDrv_Main.c"/>
    <n v="479"/>
    <n v="14"/>
    <n v="2"/>
    <x v="15"/>
    <s v="Suffixed integer constant implicitly converted to smaller integer type on assignment."/>
    <x v="4"/>
    <m/>
  </r>
  <r>
    <s v="C:\Projekte\DAI\MFA2\P06086_MRSM\Appl_BR_R5\Source\BSW\IoHwAb\MagSensDrvSW_MLX90363\Src\MagSensDrv_MLX90363_SDD\MagSensDrv_Main.c"/>
    <n v="484"/>
    <n v="12"/>
    <n v="2"/>
    <x v="15"/>
    <s v="Suffixed integer constant implicitly converted to smaller integer type on assignment."/>
    <x v="4"/>
    <m/>
  </r>
  <r>
    <s v="C:\Projekte\DAI\MFA2\P06086_MRSM\Appl_BR_R5\Source\BSW\IoHwAb\MagSensDrvSW_MLX90363\Src\MagSensDrv_MLX90363_SDD\MagSensDrv_Main.c"/>
    <n v="496"/>
    <n v="37"/>
    <n v="2"/>
    <x v="15"/>
    <s v="Suffixed integer constant implicitly converted to smaller integer type on assignment."/>
    <x v="4"/>
    <m/>
  </r>
  <r>
    <s v="C:\Projekte\DAI\MFA2\P06086_MRSM\Appl_BR_R5\Source\BSW\IoHwAb\MagSensDrvSW_MLX90363\Src\MagSensDrv_MLX90363_SDD\MagSensDrv_Main.c"/>
    <n v="512"/>
    <n v="65"/>
    <n v="2"/>
    <x v="15"/>
    <s v="Suffixed integer constant implicitly converted to smaller integer type on assignment."/>
    <x v="4"/>
    <m/>
  </r>
  <r>
    <s v="C:\Projekte\DAI\MFA2\P06086_MRSM\Appl_BR_R5\Source\BSW\IoHwAb\MagSensDrvSW_MLX90363\Src\MagSensDrv_MLX90363_SDD\MagSensDrv_Main.c"/>
    <n v="523"/>
    <n v="47"/>
    <n v="2"/>
    <x v="15"/>
    <s v="Suffixed integer constant implicitly converted to smaller integer type on assignment."/>
    <x v="4"/>
    <m/>
  </r>
  <r>
    <s v="C:\Projekte\DAI\MFA2\P06086_MRSM\Appl_BR_R5\Source\BSW\IoHwAb\MagSensDrvSW_MLX90363\Src\MagSensDrv_MLX90363_SDD\MagSensDrv_Main.c"/>
    <n v="53"/>
    <n v="50"/>
    <n v="2"/>
    <x v="15"/>
    <s v="Suffixed integer constant implicitly converted to smaller integer type on assignment."/>
    <x v="4"/>
    <m/>
  </r>
  <r>
    <s v="C:\Projekte\DAI\MFA2\P06086_MRSM\Appl_BR_R5\Source\BSW\IoHwAb\MagSensDrvSW_MLX90363\Src\MagSensDrv_MLX90363_SDD\MagSensDrv_Main.c"/>
    <n v="544"/>
    <n v="29"/>
    <n v="2"/>
    <x v="15"/>
    <s v="Suffixed integer constant implicitly converted to smaller integer type on assignment."/>
    <x v="4"/>
    <m/>
  </r>
  <r>
    <s v="C:\Projekte\DAI\MFA2\P06086_MRSM\Appl_BR_R5\Source\BSW\IoHwAb\MagSensDrvSW_MLX90363\Src\MagSensDrv_MLX90363_SDD\MagSensDrv_Main.c"/>
    <n v="546"/>
    <n v="16"/>
    <n v="2"/>
    <x v="15"/>
    <s v="Suffixed integer constant implicitly converted to smaller integer type on assignment."/>
    <x v="4"/>
    <m/>
  </r>
  <r>
    <s v="C:\Projekte\DAI\MFA2\P06086_MRSM\Appl_BR_R5\Source\BSW\IoHwAb\MagSensDrvSW_MLX90363\Src\MagSensDrv_MLX90363_SDD\MagSensDrv_Main.c"/>
    <n v="558"/>
    <n v="33"/>
    <n v="2"/>
    <x v="15"/>
    <s v="Suffixed integer constant implicitly converted to smaller integer type on assignment."/>
    <x v="4"/>
    <m/>
  </r>
  <r>
    <s v="C:\Projekte\DAI\MFA2\P06086_MRSM\Appl_BR_R5\Source\BSW\IoHwAb\MagSensDrvSW_MLX90363\Src\MagSensDrv_MLX90363_SDD\MagSensDrv_Main.c"/>
    <n v="576"/>
    <n v="43"/>
    <n v="2"/>
    <x v="15"/>
    <s v="Suffixed integer constant implicitly converted to smaller integer type on assignment."/>
    <x v="4"/>
    <m/>
  </r>
  <r>
    <s v="C:\Projekte\DAI\MFA2\P06086_MRSM\Appl_BR_R5\Source\BSW\IoHwAb\MagSensDrvSW_MLX90363\Src\MagSensDrv_MLX90363_SDD\MagSensDrv_Main.c"/>
    <n v="580"/>
    <n v="25"/>
    <n v="2"/>
    <x v="15"/>
    <s v="Suffixed integer constant implicitly converted to smaller integer type on assignment."/>
    <x v="4"/>
    <m/>
  </r>
  <r>
    <s v="C:\Projekte\DAI\MFA2\P06086_MRSM\Appl_BR_R5\Source\BSW\IoHwAb\MagSensDrvSW_MLX90363\Src\MagSensDrv_MLX90363_SDD\MagSensDrv_Main.c"/>
    <n v="601"/>
    <n v="39"/>
    <n v="2"/>
    <x v="15"/>
    <s v="Suffixed integer constant implicitly converted to smaller integer type on assignment."/>
    <x v="4"/>
    <m/>
  </r>
  <r>
    <s v="C:\Projekte\DAI\MFA2\P06086_MRSM\Appl_BR_R5\Source\BSW\IoHwAb\MagSensDrvSW_MLX90363\Src\MagSensDrv_MLX90363_SDD\MagSensDrv_Main.c"/>
    <n v="604"/>
    <n v="45"/>
    <n v="2"/>
    <x v="13"/>
    <s v="Suffixed integer constant causes implicit conversion of other operand."/>
    <x v="4"/>
    <m/>
  </r>
  <r>
    <s v="C:\Projekte\DAI\MFA2\P06086_MRSM\Appl_BR_R5\Source\BSW\IoHwAb\MagSensDrvSW_MLX90363\Src\MagSensDrv_MLX90363_SDD\MagSensDrv_Main.c"/>
    <n v="608"/>
    <n v="138"/>
    <n v="2"/>
    <x v="13"/>
    <s v="Suffixed integer constant causes implicit conversion of other operand."/>
    <x v="4"/>
    <m/>
  </r>
  <r>
    <s v="C:\Projekte\DAI\MFA2\P06086_MRSM\Appl_BR_R5\Source\BSW\IoHwAb\MagSensDrvSW_MLX90363\Src\MagSensDrv_MLX90363_SDD\MagSensDrv_Main.c"/>
    <n v="613"/>
    <n v="129"/>
    <n v="2"/>
    <x v="13"/>
    <s v="Suffixed integer constant causes implicit conversion of other operand."/>
    <x v="4"/>
    <m/>
  </r>
  <r>
    <s v="C:\Projekte\DAI\MFA2\P06086_MRSM\Appl_BR_R5\Source\BSW\IoHwAb\MagSensDrvSW_MLX90363\Src\MagSensDrv_MLX90363_SDD\MagSensDrv_Main.c"/>
    <n v="619"/>
    <n v="40"/>
    <n v="2"/>
    <x v="15"/>
    <s v="Suffixed integer constant implicitly converted to smaller integer type on assignment."/>
    <x v="4"/>
    <m/>
  </r>
  <r>
    <s v="C:\Projekte\DAI\MFA2\P06086_MRSM\Appl_BR_R5\Source\BSW\IoHwAb\MagSensDrvSW_MLX90363\Src\MagSensDrv_MLX90363_SDD\MagSensDrv_Main.c"/>
    <n v="624"/>
    <n v="36"/>
    <n v="2"/>
    <x v="13"/>
    <s v="Suffixed integer constant causes implicit conversion of other operand."/>
    <x v="4"/>
    <m/>
  </r>
  <r>
    <s v="C:\Projekte\DAI\MFA2\P06086_MRSM\Appl_BR_R5\Source\BSW\IoHwAb\MagSensDrvSW_MLX90363\Src\MagSensDrv_MLX90363_SDD\MagSensDrv_Main.c"/>
    <n v="643"/>
    <n v="37"/>
    <n v="2"/>
    <x v="15"/>
    <s v="Suffixed integer constant implicitly converted to smaller integer type on assignment."/>
    <x v="4"/>
    <m/>
  </r>
  <r>
    <s v="C:\Projekte\DAI\MFA2\P06086_MRSM\Appl_BR_R5\Source\BSW\IoHwAb\MagSensDrvSW_MLX90363\Src\MagSensDrv_MLX90363_SDD\MagSensDrv_Main.c"/>
    <n v="646"/>
    <n v="82"/>
    <n v="2"/>
    <x v="13"/>
    <s v="Suffixed integer constant causes implicit conversion of other operand."/>
    <x v="4"/>
    <m/>
  </r>
  <r>
    <s v="C:\Projekte\DAI\MFA2\P06086_MRSM\Appl_BR_R5\Source\BSW\IoHwAb\MagSensDrvSW_MLX90363\Src\MagSensDrv_MLX90363_SDD\MagSensDrv_Main.c"/>
    <n v="651"/>
    <n v="16"/>
    <n v="2"/>
    <x v="15"/>
    <s v="Suffixed integer constant implicitly converted to smaller integer type on assignment."/>
    <x v="4"/>
    <m/>
  </r>
  <r>
    <s v="C:\Projekte\DAI\MFA2\P06086_MRSM\Appl_BR_R5\Source\BSW\IoHwAb\MagSensDrvSW_MLX90363\Src\MagSensDrv_MLX90363_SDD\MagSensDrv_Main.c"/>
    <n v="669"/>
    <n v="33"/>
    <n v="2"/>
    <x v="15"/>
    <s v="Suffixed integer constant implicitly converted to smaller integer type on assignment."/>
    <x v="4"/>
    <m/>
  </r>
  <r>
    <s v="C:\Projekte\DAI\MFA2\P06086_MRSM\Appl_BR_R5\Source\BSW\IoHwAb\MagSensDrvSW_MLX90363\Src\MagSensDrv_MLX90363_SDD\MagSensDrv_Main.c"/>
    <n v="672"/>
    <n v="122"/>
    <n v="2"/>
    <x v="13"/>
    <s v="Suffixed integer constant causes implicit conversion of other operand."/>
    <x v="4"/>
    <m/>
  </r>
  <r>
    <s v="C:\Projekte\DAI\MFA2\P06086_MRSM\Appl_BR_R5\Source\BSW\IoHwAb\MagSensDrvSW_MLX90363\Src\MagSensDrv_MLX90363_SDD\MagSensDrv_Main.c"/>
    <n v="672"/>
    <n v="82"/>
    <n v="2"/>
    <x v="13"/>
    <s v="Suffixed integer constant causes implicit conversion of other operand."/>
    <x v="4"/>
    <m/>
  </r>
  <r>
    <s v="C:\Projekte\DAI\MFA2\P06086_MRSM\Appl_BR_R5\Source\BSW\IoHwAb\MagSensDrvSW_MLX90363\Src\MagSensDrv_MLX90363_SDD\MagSensDrv_Main.c"/>
    <n v="748"/>
    <n v="92"/>
    <n v="2"/>
    <x v="13"/>
    <s v="Suffixed integer constant causes implicit conversion of other operand."/>
    <x v="4"/>
    <m/>
  </r>
  <r>
    <s v="C:\Projekte\DAI\MFA2\P06086_MRSM\Appl_BR_R5\Source\BSW\IoHwAb\MagSensDrvSW_MLX90363\Src\MagSensDrv_MLX90363_SDD\MagSensDrv_Main.c"/>
    <n v="753"/>
    <n v="86"/>
    <n v="2"/>
    <x v="13"/>
    <s v="Suffixed integer constant causes implicit conversion of other operand."/>
    <x v="4"/>
    <m/>
  </r>
  <r>
    <s v="C:\Projekte\DAI\MFA2\P06086_MRSM\Appl_BR_R5\Source\BSW\IoHwAb\MagSensDrvSW_MLX90363\Src\MagSensDrv_MLX90363_SDD\MagSensDrv_Main.c"/>
    <n v="772"/>
    <n v="24"/>
    <n v="2"/>
    <x v="15"/>
    <s v="Suffixed integer constant implicitly converted to smaller integer type on assignment."/>
    <x v="4"/>
    <m/>
  </r>
  <r>
    <s v="C:\Projekte\DAI\MFA2\P06086_MRSM\Appl_BR_R5\Source\BSW\IoHwAb\MagSensDrvSW_MLX90363\Src\MagSensDrv_MLX90363_SDD\MagSensDrv_Main.c"/>
    <n v="800"/>
    <n v="20"/>
    <n v="2"/>
    <x v="15"/>
    <s v="Suffixed integer constant implicitly converted to smaller integer type on assignment."/>
    <x v="4"/>
    <m/>
  </r>
  <r>
    <s v="C:\Projekte\DAI\MFA2\P06086_MRSM\Appl_BR_R5\Source\BSW\IoHwAb\MagSensDrvSW_MLX90363\Src\MagSensDrv_MLX90363_SDD\MagSensDrv_Main.c"/>
    <n v="810"/>
    <n v="20"/>
    <n v="2"/>
    <x v="15"/>
    <s v="Suffixed integer constant implicitly converted to smaller integer type on assignment."/>
    <x v="4"/>
    <m/>
  </r>
  <r>
    <s v="C:\Projekte\DAI\MFA2\P06086_MRSM\Appl_BR_R5\Source\BSW\IoHwAb\MagSensDrvSW_MLX90363\Src\MagSensDrv_MLX90363_SDD\MagSensDrv_Main.c"/>
    <n v="828"/>
    <n v="16"/>
    <n v="2"/>
    <x v="15"/>
    <s v="Suffixed integer constant implicitly converted to smaller integer type on assignment."/>
    <x v="4"/>
    <m/>
  </r>
  <r>
    <s v="C:\Projekte\DAI\MFA2\P06086_MRSM\Appl_BR_R5\Source\BSW\IoHwAb\MagSensDrvSW_MLX90363\Src\MagSensDrv_MLX90363_SDD\MagSensDrv_Main.c"/>
    <n v="832"/>
    <n v="1"/>
    <n v="99"/>
    <x v="12"/>
    <s v="HIS measure: Count of non-cyclic  execution paths (1-80) (MagSensDrv_Main() : STPTH = 177)"/>
    <x v="10"/>
    <m/>
  </r>
  <r>
    <s v="C:\Projekte\DAI\MFA2\P06086_MRSM\Appl_BR_R5\Source\BSW\IoHwAb\MagSensDrvSW_MLX90363\Src\MagSensDrv_MLX90363_SDD\MagSensDrv_Main.c"/>
    <n v="832"/>
    <n v="1"/>
    <n v="99"/>
    <x v="8"/>
    <s v="HIS measure: Cyclomatic complexity (1-10) (MagSensDrv_Main() : STCYC = 16)"/>
    <x v="7"/>
    <m/>
  </r>
  <r>
    <s v="C:\Projekte\DAI\MFA2\P06086_MRSM\Appl_BR_R5\Source\BSW\IoHwAb\MagSensDrvSW_MLX90363\Src\MagSensDrv_MLX90363_SDD\MagSensDrv_Main.c"/>
    <n v="832"/>
    <n v="1"/>
    <n v="99"/>
    <x v="9"/>
    <s v="HIS measure: Distinct function calls (0-7) (MagSensDrv_Main() : STCAL = 11)"/>
    <x v="8"/>
    <m/>
  </r>
  <r>
    <s v="C:\Projekte\DAI\MFA2\P06086_MRSM\Appl_BR_R5\Source\BSW\IoHwAb\MagSensDrvSW_MLX90363\Src\MagSensDrv_MLX90363_SDD\MagSensDrv_Main.c"/>
    <n v="849"/>
    <n v="31"/>
    <n v="2"/>
    <x v="13"/>
    <s v="Suffixed integer constant causes implicit conversion of other operand."/>
    <x v="4"/>
    <m/>
  </r>
  <r>
    <s v="C:\Projekte\DAI\MFA2\P06086_MRSM\Appl_BR_R5\Source\BSW\IoHwAb\MagSensDrvSW_MLX90363\Src\MagSensDrv_MLX90363_SDD\MagSensDrv_Main.c"/>
    <n v="871"/>
    <n v="37"/>
    <n v="2"/>
    <x v="15"/>
    <s v="Suffixed integer constant implicitly converted to smaller integer type on assignment."/>
    <x v="4"/>
    <m/>
  </r>
  <r>
    <s v="C:\Projekte\DAI\MFA2\P06086_MRSM\Appl_BR_R5\Source\BSW\IoHwAb\MagSensDrvSW_MLX90363\Src\MagSensDrv_MLX90363_SDD\MagSensDrv_Main.c"/>
    <n v="874"/>
    <n v="82"/>
    <n v="2"/>
    <x v="13"/>
    <s v="Suffixed integer constant causes implicit conversion of other operand."/>
    <x v="4"/>
    <m/>
  </r>
  <r>
    <s v="C:\Projekte\DAI\MFA2\P06086_MRSM\Appl_BR_R5\Source\BSW\IoHwAb\MagSensDrvSW_MLX90363\Src\MagSensDrv_MLX90363_SDD\MagSensDrv_Main.c"/>
    <n v="879"/>
    <n v="16"/>
    <n v="2"/>
    <x v="15"/>
    <s v="Suffixed integer constant implicitly converted to smaller integer type on assignment."/>
    <x v="4"/>
    <m/>
  </r>
  <r>
    <s v="C:\Projekte\DAI\MFA2\P06086_MRSM\Appl_BR_R5\Source\BSW\IoHwAb\MagSensDrvSW_MLX90363\Src\MagSensDrv_MLX90363_SDD\MagSensDrv_Main.c"/>
    <n v="893"/>
    <n v="37"/>
    <n v="2"/>
    <x v="15"/>
    <s v="Suffixed integer constant implicitly converted to smaller integer type on assignment."/>
    <x v="4"/>
    <m/>
  </r>
  <r>
    <s v="C:\Projekte\DAI\MFA2\P06086_MRSM\Appl_BR_R5\Source\BSW\IoHwAb\MagSensDrvSW_MLX90363\Src\MagSensDrv_MLX90363_SDD\MagSensDrv_Main.c"/>
    <n v="896"/>
    <n v="82"/>
    <n v="2"/>
    <x v="13"/>
    <s v="Suffixed integer constant causes implicit conversion of other operand."/>
    <x v="4"/>
    <m/>
  </r>
  <r>
    <s v="C:\Projekte\DAI\MFA2\P06086_MRSM\Appl_BR_R5\Source\BSW\IoHwAb\MagSensDrvSW_MLX90363\Src\MagSensDrv_MLX90363_SDD\MagSensDrv_Main.c"/>
    <n v="902"/>
    <n v="78"/>
    <n v="2"/>
    <x v="13"/>
    <s v="Suffixed integer constant causes implicit conversion of other operand."/>
    <x v="4"/>
    <m/>
  </r>
  <r>
    <s v="C:\Projekte\DAI\MFA2\P06086_MRSM\Appl_BR_R5\Source\BSW\IoHwAb\MagSensDrvSW_MLX90363\Src\MagSensDrv_MLX90363_SDD\MagSensDrv_Main.c"/>
    <n v="914"/>
    <n v="20"/>
    <n v="2"/>
    <x v="15"/>
    <s v="Suffixed integer constant implicitly converted to smaller integer type on assignment."/>
    <x v="4"/>
    <m/>
  </r>
  <r>
    <s v="C:\Projekte\DAI\MFA2\P06086_MRSM\Appl_BR_R5\Source\BSW\IoHwAb\MagSensDrvSW_MLX90363\Src\MagSensDrv_MLX90363_SDD\MagSensDrv_Main.c"/>
    <n v="937"/>
    <n v="37"/>
    <n v="2"/>
    <x v="15"/>
    <s v="Suffixed integer constant implicitly converted to smaller integer type on assignment."/>
    <x v="4"/>
    <m/>
  </r>
  <r>
    <s v="C:\Projekte\DAI\MFA2\P06086_MRSM\Appl_BR_R5\Source\BSW\IoHwAb\MagSensDrvSW_MLX90363\Src\MagSensDrv_MLX90363_SDD\MagSensDrv_Main.c"/>
    <n v="944"/>
    <n v="40"/>
    <n v="2"/>
    <x v="13"/>
    <s v="Suffixed integer constant causes implicit conversion of other operand."/>
    <x v="4"/>
    <m/>
  </r>
  <r>
    <s v="C:\Projekte\DAI\MFA2\P06086_MRSM\Appl_BR_R5\Source\BSW\IoHwAb\MagSensDrvSW_MLX90363\Src\MagSensDrv_MLX90363_SDD\MagSensDrv_Main.c"/>
    <n v="96"/>
    <n v="102"/>
    <n v="2"/>
    <x v="15"/>
    <s v="Suffixed integer constant implicitly converted to smaller integer type on assignment."/>
    <x v="4"/>
    <m/>
  </r>
  <r>
    <s v="C:\Projekte\DAI\MFA2\P06086_MRSM\Appl_BR_R5\Source\BSW\IoHwAb\MagSensDrvSW_MLX90363\Src\MagSensDrv_MLX90363_SDD\MagSensDrv_Main.c"/>
    <n v="965"/>
    <n v="20"/>
    <n v="2"/>
    <x v="15"/>
    <s v="Suffixed integer constant implicitly converted to smaller integer type on assignment."/>
    <x v="4"/>
    <m/>
  </r>
  <r>
    <s v="C:\Projekte\DAI\MFA2\P06086_MRSM\Appl_BR_R5\Source\BSW\IoHwAb\MagSensDrvSW_MLX90363\Src\MagSensDrv_MLX90363_SDD\MagSensDrv_Main.c"/>
    <n v="982"/>
    <n v="37"/>
    <n v="2"/>
    <x v="15"/>
    <s v="Suffixed integer constant implicitly converted to smaller integer type on assignment."/>
    <x v="4"/>
    <m/>
  </r>
  <r>
    <s v="C:\Projekte\DAI\MFA2\P06086_MRSM\Appl_BR_R5\Source\BSW\IoHwAb\MagSensDrvSW_MLX90363\Src\MagSensDrv_MLX90363_SDD\MagSensDrv_Main.c"/>
    <n v="989"/>
    <n v="36"/>
    <n v="2"/>
    <x v="15"/>
    <s v="Suffixed integer constant implicitly converted to smaller integer type on assignment."/>
    <x v="4"/>
    <m/>
  </r>
  <r>
    <s v="C:\Projekte\DAI\MFA2\P06086_MRSM\Appl_BR_R5\Source\BSW\IoHwAb\MagSensDrvSW_MLX90363\Src\MagSensDrv_MLX90363_SDD\MagSensDrv_Main.c"/>
    <n v="993"/>
    <n v="16"/>
    <n v="2"/>
    <x v="15"/>
    <s v="Suffixed integer constant implicitly converted to smaller integer type on assignment."/>
    <x v="4"/>
    <m/>
  </r>
  <r>
    <s v="C:\Projekte\DAI\MFA2\P06086_MRSM\Appl_BR_R5\Source\BSW\IoHwAb\MagSensDrvSW_MLX90363\Src\MagSensDrv_MLX90363_SDD\MagSensDrv_MsgValidator.c"/>
    <n v="101"/>
    <n v="59"/>
    <n v="2"/>
    <x v="15"/>
    <s v="Suffixed integer constant implicitly converted to smaller integer type on assignment."/>
    <x v="4"/>
    <m/>
  </r>
  <r>
    <s v="C:\Projekte\DAI\MFA2\P06086_MRSM\Appl_BR_R5\Source\BSW\IoHwAb\MagSensDrvSW_MLX90363\Src\MagSensDrv_MLX90363_SDD\MagSensDrv_MsgValidator.c"/>
    <n v="117"/>
    <n v="55"/>
    <n v="2"/>
    <x v="15"/>
    <s v="Suffixed integer constant implicitly converted to smaller integer type on assignment."/>
    <x v="4"/>
    <m/>
  </r>
  <r>
    <s v="C:\Projekte\DAI\MFA2\P06086_MRSM\Appl_BR_R5\Source\BSW\IoHwAb\MagSensDrvSW_MLX90363\Src\MagSensDrv_MLX90363_SDD\MagSensDrv_MsgValidator.c"/>
    <n v="190"/>
    <n v="28"/>
    <n v="2"/>
    <x v="13"/>
    <s v="Suffixed integer constant causes implicit conversion of other operand."/>
    <x v="4"/>
    <m/>
  </r>
  <r>
    <s v="C:\Projekte\DAI\MFA2\P06086_MRSM\Appl_BR_R5\Source\BSW\IoHwAb\MagSensDrvSW_MLX90363\Src\MagSensDrv_MLX90363_SDD\MagSensDrv_MsgValidator.c"/>
    <n v="333"/>
    <n v="23"/>
    <n v="2"/>
    <x v="15"/>
    <s v="Suffixed integer constant implicitly converted to smaller integer type on assignment."/>
    <x v="4"/>
    <m/>
  </r>
  <r>
    <s v="C:\Projekte\DAI\MFA2\P06086_MRSM\Appl_BR_R5\Source\BSW\IoHwAb\MagSensDrvSW_MLX90363\Src\MagSensDrv_MLX90363_SDD\MagSensDrv_MsgValidator.c"/>
    <n v="354"/>
    <n v="35"/>
    <n v="2"/>
    <x v="15"/>
    <s v="Suffixed integer constant implicitly converted to smaller integer type on assignment."/>
    <x v="4"/>
    <m/>
  </r>
  <r>
    <s v="C:\Projekte\DAI\MFA2\P06086_MRSM\Appl_BR_R5\Source\BSW\IoHwAb\MagSensDrvSW_MLX90363\Src\MagSensDrv_MLX90363_SDD\MagSensDrv_MsgValidator.c"/>
    <n v="79"/>
    <n v="55"/>
    <n v="2"/>
    <x v="15"/>
    <s v="Suffixed integer constant implicitly converted to smaller integer type on assignment."/>
    <x v="4"/>
    <m/>
  </r>
  <r>
    <s v="C:\Projekte\DAI\MFA2\P06086_MRSM\Appl_BR_R5\Source\BSW\IoHwAb\MagSensDrvSW_MLX90363\Src\MagSensDrv_MLX90363_SDD\MagSensDrv_MsgValidator.c"/>
    <n v="97"/>
    <n v="58"/>
    <n v="2"/>
    <x v="13"/>
    <s v="Suffixed integer constant causes implicit conversion of other operand."/>
    <x v="4"/>
    <m/>
  </r>
  <r>
    <s v="C:\Projekte\DAI\MFA2\P06086_MRSM\Appl_BR_R5\Source\BSW\IoHwAb\MagSensDrvSW_MLX90363\Src\MagSensDrv_MLX90363_SDD\MagSensDrv_Ram.c"/>
    <n v="56"/>
    <n v="48"/>
    <n v="2"/>
    <x v="15"/>
    <s v="Suffixed integer constant implicitly converted to smaller integer type on assignment."/>
    <x v="4"/>
    <m/>
  </r>
  <r>
    <s v="C:\Projekte\DAI\MFA2\P06086_MRSM\Appl_BR_R5\Source\BSW\IoHwAb\MagSensDrvSW_MLX90363\Src\MagSensDrv_MLX90363_SDD\MagSensDrv_SensIORingBuf.c"/>
    <n v="174"/>
    <n v="7"/>
    <n v="2"/>
    <x v="37"/>
    <s v="Translation unit contains no object or function definitions with external linkage."/>
    <x v="4"/>
    <m/>
  </r>
  <r>
    <s v="C:\Projekte\DAI\MFA2\P06086_MRSM\Appl_BR_R5\Source\BSW\IoHwAb\MagSensDrvSW_MLX90363\Src\MagSensDrv_MLX90363_SDD\MagSensDrv_Seq.c"/>
    <n v="1013"/>
    <n v="77"/>
    <n v="2"/>
    <x v="15"/>
    <s v="Suffixed integer constant implicitly converted to smaller integer type on assignment."/>
    <x v="4"/>
    <m/>
  </r>
  <r>
    <s v="C:\Projekte\DAI\MFA2\P06086_MRSM\Appl_BR_R5\Source\BSW\IoHwAb\MagSensDrvSW_MLX90363\Src\MagSensDrv_MLX90363_SDD\MagSensDrv_Seq.c"/>
    <n v="1017"/>
    <n v="111"/>
    <n v="2"/>
    <x v="13"/>
    <s v="Suffixed integer constant causes implicit conversion of other operand."/>
    <x v="4"/>
    <m/>
  </r>
  <r>
    <s v="C:\Projekte\DAI\MFA2\P06086_MRSM\Appl_BR_R5\Source\BSW\IoHwAb\MagSensDrvSW_MLX90363\Src\MagSensDrv_MLX90363_SDD\MagSensDrv_Seq.c"/>
    <n v="1019"/>
    <n v="89"/>
    <n v="2"/>
    <x v="15"/>
    <s v="Suffixed integer constant implicitly converted to smaller integer type on assignment."/>
    <x v="4"/>
    <m/>
  </r>
  <r>
    <s v="C:\Projekte\DAI\MFA2\P06086_MRSM\Appl_BR_R5\Source\BSW\IoHwAb\MagSensDrvSW_MLX90363\Src\MagSensDrv_MLX90363_SDD\MagSensDrv_Seq.c"/>
    <n v="1051"/>
    <n v="69"/>
    <n v="2"/>
    <x v="13"/>
    <s v="Suffixed integer constant causes implicit conversion of other operand."/>
    <x v="4"/>
    <m/>
  </r>
  <r>
    <s v="C:\Projekte\DAI\MFA2\P06086_MRSM\Appl_BR_R5\Source\BSW\IoHwAb\MagSensDrvSW_MLX90363\Src\MagSensDrv_MLX90363_SDD\MagSensDrv_Seq.c"/>
    <n v="1132"/>
    <n v="69"/>
    <n v="2"/>
    <x v="13"/>
    <s v="Suffixed integer constant causes implicit conversion of other operand."/>
    <x v="4"/>
    <m/>
  </r>
  <r>
    <s v="C:\Projekte\DAI\MFA2\P06086_MRSM\Appl_BR_R5\Source\BSW\IoHwAb\MagSensDrvSW_MLX90363\Src\MagSensDrv_MLX90363_SDD\MagSensDrv_Seq.c"/>
    <n v="1135"/>
    <n v="77"/>
    <n v="2"/>
    <x v="13"/>
    <s v="Suffixed integer constant causes implicit conversion of other operand."/>
    <x v="4"/>
    <m/>
  </r>
  <r>
    <s v="C:\Projekte\DAI\MFA2\P06086_MRSM\Appl_BR_R5\Source\BSW\IoHwAb\MagSensDrvSW_MLX90363\Src\MagSensDrv_MLX90363_SDD\MagSensDrv_Seq.c"/>
    <n v="1167"/>
    <n v="69"/>
    <n v="2"/>
    <x v="13"/>
    <s v="Suffixed integer constant causes implicit conversion of other operand."/>
    <x v="4"/>
    <m/>
  </r>
  <r>
    <s v="C:\Projekte\DAI\MFA2\P06086_MRSM\Appl_BR_R5\Source\BSW\IoHwAb\MagSensDrvSW_MLX90363\Src\MagSensDrv_MLX90363_SDD\MagSensDrv_Seq.c"/>
    <n v="1177"/>
    <n v="77"/>
    <n v="2"/>
    <x v="13"/>
    <s v="Suffixed integer constant causes implicit conversion of other operand."/>
    <x v="4"/>
    <m/>
  </r>
  <r>
    <s v="C:\Projekte\DAI\MFA2\P06086_MRSM\Appl_BR_R5\Source\BSW\IoHwAb\MagSensDrvSW_MLX90363\Src\MagSensDrv_MLX90363_SDD\MagSensDrv_Seq.c"/>
    <n v="1204"/>
    <n v="23"/>
    <n v="2"/>
    <x v="15"/>
    <s v="Suffixed integer constant implicitly converted to smaller integer type on assignment."/>
    <x v="4"/>
    <m/>
  </r>
  <r>
    <s v="C:\Projekte\DAI\MFA2\P06086_MRSM\Appl_BR_R5\Source\BSW\IoHwAb\MagSensDrvSW_MLX90363\Src\MagSensDrv_MLX90363_SDD\MagSensDrv_Seq.c"/>
    <n v="1215"/>
    <n v="18"/>
    <n v="2"/>
    <x v="13"/>
    <s v="Suffixed integer constant causes implicit conversion of other operand."/>
    <x v="4"/>
    <m/>
  </r>
  <r>
    <s v="C:\Projekte\DAI\MFA2\P06086_MRSM\Appl_BR_R5\Source\BSW\IoHwAb\MagSensDrvSW_MLX90363\Src\MagSensDrv_MLX90363_SDD\MagSensDrv_Seq.c"/>
    <n v="1216"/>
    <n v="1"/>
    <n v="99"/>
    <x v="12"/>
    <s v="HIS measure: Count of non-cyclic  execution paths (1-80) (MagSensDrv_Seq_Run() : STPTH = 2864)"/>
    <x v="10"/>
    <m/>
  </r>
  <r>
    <s v="C:\Projekte\DAI\MFA2\P06086_MRSM\Appl_BR_R5\Source\BSW\IoHwAb\MagSensDrvSW_MLX90363\Src\MagSensDrv_MLX90363_SDD\MagSensDrv_Seq.c"/>
    <n v="1216"/>
    <n v="1"/>
    <n v="99"/>
    <x v="8"/>
    <s v="HIS measure: Cyclomatic complexity (1-10) (MagSensDrv_Seq_Run() : STCYC = 32)"/>
    <x v="7"/>
    <m/>
  </r>
  <r>
    <s v="C:\Projekte\DAI\MFA2\P06086_MRSM\Appl_BR_R5\Source\BSW\IoHwAb\MagSensDrvSW_MLX90363\Src\MagSensDrv_MLX90363_SDD\MagSensDrv_Seq.c"/>
    <n v="1216"/>
    <n v="1"/>
    <n v="99"/>
    <x v="1"/>
    <s v="HIS measure: Number of statements in function (variant 3)  (1-50) (MagSensDrv_Seq_Run() : STST3 = 126)"/>
    <x v="1"/>
    <m/>
  </r>
  <r>
    <s v="C:\Projekte\DAI\MFA2\P06086_MRSM\Appl_BR_R5\Source\BSW\IoHwAb\MagSensDrvSW_MLX90363\Src\MagSensDrv_MLX90363_SDD\MagSensDrv_Seq.c"/>
    <n v="1216"/>
    <n v="1"/>
    <n v="99"/>
    <x v="22"/>
    <s v="HIS measure: Nesting of control structures (0-4) (MagSensDrv_Seq_Run() : STMIF = 7)"/>
    <x v="15"/>
    <m/>
  </r>
  <r>
    <s v="C:\Projekte\DAI\MFA2\P06086_MRSM\Appl_BR_R5\Source\BSW\IoHwAb\MagSensDrvSW_MLX90363\Src\MagSensDrv_MLX90363_SDD\MagSensDrv_Seq.c"/>
    <n v="1216"/>
    <n v="1"/>
    <n v="99"/>
    <x v="9"/>
    <s v="HIS measure: Distinct function calls (0-7) (MagSensDrv_Seq_Run() : STCAL = 14)"/>
    <x v="8"/>
    <m/>
  </r>
  <r>
    <s v="C:\Projekte\DAI\MFA2\P06086_MRSM\Appl_BR_R5\Source\BSW\IoHwAb\MagSensDrvSW_MLX90363\Src\MagSensDrv_MLX90363_SDD\MagSensDrv_Seq.c"/>
    <n v="1258"/>
    <n v="57"/>
    <n v="2"/>
    <x v="13"/>
    <s v="Suffixed integer constant causes implicit conversion of other operand."/>
    <x v="4"/>
    <m/>
  </r>
  <r>
    <s v="C:\Projekte\DAI\MFA2\P06086_MRSM\Appl_BR_R5\Source\BSW\IoHwAb\MagSensDrvSW_MLX90363\Src\MagSensDrv_MLX90363_SDD\MagSensDrv_Seq.c"/>
    <n v="1261"/>
    <n v="61"/>
    <n v="2"/>
    <x v="15"/>
    <s v="Suffixed integer constant implicitly converted to smaller integer type on assignment."/>
    <x v="4"/>
    <m/>
  </r>
  <r>
    <s v="C:\Projekte\DAI\MFA2\P06086_MRSM\Appl_BR_R5\Source\BSW\IoHwAb\MagSensDrvSW_MLX90363\Src\MagSensDrv_MLX90363_SDD\MagSensDrv_Seq.c"/>
    <n v="1293"/>
    <n v="73"/>
    <n v="2"/>
    <x v="15"/>
    <s v="Suffixed integer constant implicitly converted to smaller integer type on assignment."/>
    <x v="4"/>
    <m/>
  </r>
  <r>
    <s v="C:\Projekte\DAI\MFA2\P06086_MRSM\Appl_BR_R5\Source\BSW\IoHwAb\MagSensDrvSW_MLX90363\Src\MagSensDrv_MLX90363_SDD\MagSensDrv_Seq.c"/>
    <n v="1331"/>
    <n v="57"/>
    <n v="2"/>
    <x v="13"/>
    <s v="Suffixed integer constant causes implicit conversion of other operand."/>
    <x v="4"/>
    <m/>
  </r>
  <r>
    <s v="C:\Projekte\DAI\MFA2\P06086_MRSM\Appl_BR_R5\Source\BSW\IoHwAb\MagSensDrvSW_MLX90363\Src\MagSensDrv_MLX90363_SDD\MagSensDrv_Seq.c"/>
    <n v="1342"/>
    <n v="73"/>
    <n v="2"/>
    <x v="15"/>
    <s v="Suffixed integer constant implicitly converted to smaller integer type on assignment."/>
    <x v="4"/>
    <m/>
  </r>
  <r>
    <s v="C:\Projekte\DAI\MFA2\P06086_MRSM\Appl_BR_R5\Source\BSW\IoHwAb\MagSensDrvSW_MLX90363\Src\MagSensDrv_MLX90363_SDD\MagSensDrv_Seq.c"/>
    <n v="1386"/>
    <n v="57"/>
    <n v="2"/>
    <x v="13"/>
    <s v="Suffixed integer constant causes implicit conversion of other operand."/>
    <x v="4"/>
    <m/>
  </r>
  <r>
    <s v="C:\Projekte\DAI\MFA2\P06086_MRSM\Appl_BR_R5\Source\BSW\IoHwAb\MagSensDrvSW_MLX90363\Src\MagSensDrv_MLX90363_SDD\MagSensDrv_Seq.c"/>
    <n v="1413"/>
    <n v="57"/>
    <n v="2"/>
    <x v="13"/>
    <s v="Suffixed integer constant causes implicit conversion of other operand."/>
    <x v="4"/>
    <m/>
  </r>
  <r>
    <s v="C:\Projekte\DAI\MFA2\P06086_MRSM\Appl_BR_R5\Source\BSW\IoHwAb\MagSensDrvSW_MLX90363\Src\MagSensDrv_MLX90363_SDD\MagSensDrv_Seq.c"/>
    <n v="1439"/>
    <n v="57"/>
    <n v="2"/>
    <x v="13"/>
    <s v="Suffixed integer constant causes implicit conversion of other operand."/>
    <x v="4"/>
    <m/>
  </r>
  <r>
    <s v="C:\Projekte\DAI\MFA2\P06086_MRSM\Appl_BR_R5\Source\BSW\IoHwAb\MagSensDrvSW_MLX90363\Src\MagSensDrv_MLX90363_SDD\MagSensDrv_Seq.c"/>
    <n v="1465"/>
    <n v="73"/>
    <n v="2"/>
    <x v="15"/>
    <s v="Suffixed integer constant implicitly converted to smaller integer type on assignment."/>
    <x v="4"/>
    <m/>
  </r>
  <r>
    <s v="C:\Projekte\DAI\MFA2\P06086_MRSM\Appl_BR_R5\Source\BSW\IoHwAb\MagSensDrvSW_MLX90363\Src\MagSensDrv_MLX90363_SDD\MagSensDrv_Seq.c"/>
    <n v="1470"/>
    <n v="1"/>
    <n v="99"/>
    <x v="38"/>
    <s v="HIS measure: Function parameters (0-5) (MagSensDrv_Seq_GET2MemoryRead() : STPAR = 8)"/>
    <x v="24"/>
    <m/>
  </r>
  <r>
    <s v="C:\Projekte\DAI\MFA2\P06086_MRSM\Appl_BR_R5\Source\BSW\IoHwAb\MagSensDrvSW_MLX90363\Src\MagSensDrv_MLX90363_SDD\MagSensDrv_Seq.c"/>
    <n v="1543"/>
    <n v="69"/>
    <n v="2"/>
    <x v="15"/>
    <s v="Suffixed integer constant implicitly converted to smaller integer type on assignment."/>
    <x v="4"/>
    <m/>
  </r>
  <r>
    <s v="C:\Projekte\DAI\MFA2\P06086_MRSM\Appl_BR_R5\Source\BSW\IoHwAb\MagSensDrvSW_MLX90363\Src\MagSensDrv_MLX90363_SDD\MagSensDrv_Seq.c"/>
    <n v="1608"/>
    <n v="57"/>
    <n v="2"/>
    <x v="13"/>
    <s v="Suffixed integer constant causes implicit conversion of other operand."/>
    <x v="4"/>
    <m/>
  </r>
  <r>
    <s v="C:\Projekte\DAI\MFA2\P06086_MRSM\Appl_BR_R5\Source\BSW\IoHwAb\MagSensDrvSW_MLX90363\Src\MagSensDrv_MLX90363_SDD\MagSensDrv_Seq.c"/>
    <n v="1647"/>
    <n v="66"/>
    <n v="2"/>
    <x v="15"/>
    <s v="Suffixed integer constant implicitly converted to smaller integer type on assignment."/>
    <x v="4"/>
    <m/>
  </r>
  <r>
    <s v="C:\Projekte\DAI\MFA2\P06086_MRSM\Appl_BR_R5\Source\BSW\IoHwAb\MagSensDrvSW_MLX90363\Src\MagSensDrv_MLX90363_SDD\MagSensDrv_Seq.c"/>
    <n v="1804"/>
    <n v="1"/>
    <n v="99"/>
    <x v="8"/>
    <s v="HIS measure: Cyclomatic complexity (1-10) (MagSensDrv_Seq_EepromWrite() : STCYC = 12)"/>
    <x v="7"/>
    <m/>
  </r>
  <r>
    <s v="C:\Projekte\DAI\MFA2\P06086_MRSM\Appl_BR_R5\Source\BSW\IoHwAb\MagSensDrvSW_MLX90363\Src\MagSensDrv_MLX90363_SDD\MagSensDrv_Seq.c"/>
    <n v="1804"/>
    <n v="1"/>
    <n v="99"/>
    <x v="22"/>
    <s v="HIS measure: Nesting of control structures (0-4) (MagSensDrv_Seq_EepromWrite() : STMIF = 6)"/>
    <x v="15"/>
    <m/>
  </r>
  <r>
    <s v="C:\Projekte\DAI\MFA2\P06086_MRSM\Appl_BR_R5\Source\BSW\IoHwAb\MagSensDrvSW_MLX90363\Src\MagSensDrv_MLX90363_SDD\MagSensDrv_Seq.c"/>
    <n v="1804"/>
    <n v="1"/>
    <n v="99"/>
    <x v="9"/>
    <s v="HIS measure: Distinct function calls (0-7) (MagSensDrv_Seq_EepromWrite() : STCAL = 10)"/>
    <x v="8"/>
    <m/>
  </r>
  <r>
    <s v="C:\Projekte\DAI\MFA2\P06086_MRSM\Appl_BR_R5\Source\BSW\IoHwAb\MagSensDrvSW_MLX90363\Src\MagSensDrv_MLX90363_SDD\MagSensDrv_Seq.c"/>
    <n v="184"/>
    <n v="111"/>
    <n v="2"/>
    <x v="13"/>
    <s v="Suffixed integer constant causes implicit conversion of other operand."/>
    <x v="4"/>
    <m/>
  </r>
  <r>
    <s v="C:\Projekte\DAI\MFA2\P06086_MRSM\Appl_BR_R5\Source\BSW\IoHwAb\MagSensDrvSW_MLX90363\Src\MagSensDrv_MLX90363_SDD\MagSensDrv_Seq.c"/>
    <n v="1914"/>
    <n v="43"/>
    <n v="2"/>
    <x v="15"/>
    <s v="Suffixed integer constant implicitly converted to smaller integer type on assignment."/>
    <x v="4"/>
    <m/>
  </r>
  <r>
    <s v="C:\Projekte\DAI\MFA2\P06086_MRSM\Appl_BR_R5\Source\BSW\IoHwAb\MagSensDrvSW_MLX90363\Src\MagSensDrv_MLX90363_SDD\MagSensDrv_Seq.c"/>
    <n v="614"/>
    <n v="17"/>
    <n v="2"/>
    <x v="15"/>
    <s v="Suffixed integer constant implicitly converted to smaller integer type on assignment."/>
    <x v="4"/>
    <m/>
  </r>
  <r>
    <s v="C:\Projekte\DAI\MFA2\P06086_MRSM\Appl_BR_R5\Source\BSW\IoHwAb\MagSensDrvSW_MLX90363\Src\MagSensDrv_MLX90363_SDD\MagSensDrv_Seq.c"/>
    <n v="634"/>
    <n v="59"/>
    <n v="2"/>
    <x v="13"/>
    <s v="Suffixed integer constant causes implicit conversion of other operand."/>
    <x v="4"/>
    <m/>
  </r>
  <r>
    <s v="C:\Projekte\DAI\MFA2\P06086_MRSM\Appl_BR_R5\Source\BSW\IoHwAb\MagSensDrvSW_MLX90363\Src\MagSensDrv_MLX90363_SDD\MagSensDrv_Seq.c"/>
    <n v="692"/>
    <n v="117"/>
    <n v="2"/>
    <x v="13"/>
    <s v="Suffixed integer constant causes implicit conversion of other operand."/>
    <x v="4"/>
    <m/>
  </r>
  <r>
    <s v="C:\Projekte\DAI\MFA2\P06086_MRSM\Appl_BR_R5\Source\BSW\IoHwAb\MagSensDrvSW_MLX90363\Src\MagSensDrv_MLX90363_SDD\MagSensDrv_Seq.c"/>
    <n v="733"/>
    <n v="29"/>
    <n v="2"/>
    <x v="15"/>
    <s v="Suffixed integer constant implicitly converted to smaller integer type on assignment."/>
    <x v="4"/>
    <m/>
  </r>
  <r>
    <s v="C:\Projekte\DAI\MFA2\P06086_MRSM\Appl_BR_R5\Source\BSW\IoHwAb\MagSensDrvSW_MLX90363\Src\MagSensDrv_MLX90363_SDD\MagSensDrv_Seq.c"/>
    <n v="752"/>
    <n v="59"/>
    <n v="2"/>
    <x v="13"/>
    <s v="Suffixed integer constant causes implicit conversion of other operand."/>
    <x v="4"/>
    <m/>
  </r>
  <r>
    <s v="C:\Projekte\DAI\MFA2\P06086_MRSM\Appl_BR_R5\Source\BSW\IoHwAb\MagSensDrvSW_MLX90363\Src\MagSensDrv_MLX90363_SDD\MagSensDrv_Seq.c"/>
    <n v="784"/>
    <n v="71"/>
    <n v="2"/>
    <x v="15"/>
    <s v="Suffixed integer constant implicitly converted to smaller integer type on assignment."/>
    <x v="4"/>
    <m/>
  </r>
  <r>
    <s v="C:\Projekte\DAI\MFA2\P06086_MRSM\Appl_BR_R5\Source\BSW\IoHwAb\MagSensDrvSW_MLX90363\Src\MagSensDrv_MLX90363_SDD\MagSensDrv_Seq.c"/>
    <n v="805"/>
    <n v="84"/>
    <n v="2"/>
    <x v="15"/>
    <s v="Suffixed integer constant implicitly converted to smaller integer type on assignment."/>
    <x v="4"/>
    <m/>
  </r>
  <r>
    <s v="C:\Projekte\DAI\MFA2\P06086_MRSM\Appl_BR_R5\Source\BSW\IoHwAb\MagSensDrvSW_MLX90363\Src\MagSensDrv_MLX90363_SDD\MagSensDrv_Seq.c"/>
    <n v="822"/>
    <n v="20"/>
    <n v="2"/>
    <x v="13"/>
    <s v="Suffixed integer constant causes implicit conversion of other operand."/>
    <x v="4"/>
    <m/>
  </r>
  <r>
    <s v="C:\Projekte\DAI\MFA2\P06086_MRSM\Appl_BR_R5\Source\BSW\IoHwAb\MagSensDrvSW_MLX90363\Src\MagSensDrv_MLX90363_SDD\MagSensDrv_Seq.c"/>
    <n v="825"/>
    <n v="1"/>
    <n v="99"/>
    <x v="8"/>
    <s v="HIS measure: Cyclomatic complexity (1-10) (MagSensDrv_Seq_Reboot() : STCYC = 21)"/>
    <x v="7"/>
    <m/>
  </r>
  <r>
    <s v="C:\Projekte\DAI\MFA2\P06086_MRSM\Appl_BR_R5\Source\BSW\IoHwAb\MagSensDrvSW_MLX90363\Src\MagSensDrv_MLX90363_SDD\MagSensDrv_Seq.c"/>
    <n v="825"/>
    <n v="1"/>
    <n v="99"/>
    <x v="1"/>
    <s v="HIS measure: Number of statements in function (variant 3)  (1-50) (MagSensDrv_Seq_Reboot() : STST3 = 58)"/>
    <x v="1"/>
    <m/>
  </r>
  <r>
    <s v="C:\Projekte\DAI\MFA2\P06086_MRSM\Appl_BR_R5\Source\BSW\IoHwAb\MagSensDrvSW_MLX90363\Src\MagSensDrv_MLX90363_SDD\MagSensDrv_Seq.c"/>
    <n v="825"/>
    <n v="1"/>
    <n v="99"/>
    <x v="22"/>
    <s v="HIS measure: Nesting of control structures (0-4) (MagSensDrv_Seq_Reboot() : STMIF = 7)"/>
    <x v="15"/>
    <m/>
  </r>
  <r>
    <s v="C:\Projekte\DAI\MFA2\P06086_MRSM\Appl_BR_R5\Source\BSW\IoHwAb\MagSensDrvSW_MLX90363\Src\MagSensDrv_MLX90363_SDD\MagSensDrv_Seq.c"/>
    <n v="840"/>
    <n v="26"/>
    <n v="2"/>
    <x v="15"/>
    <s v="Suffixed integer constant implicitly converted to smaller integer type on assignment."/>
    <x v="4"/>
    <m/>
  </r>
  <r>
    <s v="C:\Projekte\DAI\MFA2\P06086_MRSM\Appl_BR_R5\Source\BSW\IoHwAb\MagSensDrvSW_MLX90363\Src\MagSensDrv_MLX90363_SDD\MagSensDrv_Seq.c"/>
    <n v="922"/>
    <n v="15"/>
    <n v="2"/>
    <x v="15"/>
    <s v="Suffixed integer constant implicitly converted to smaller integer type on assignment."/>
    <x v="4"/>
    <m/>
  </r>
  <r>
    <s v="C:\Projekte\DAI\MFA2\P06086_MRSM\Appl_BR_R5\Source\BSW\IoHwAb\MagSensDrvSW_MLX90363\Src\MagSensDrv_MLX90363_SDD\MagSensDrv_Seq.c"/>
    <n v="940"/>
    <n v="69"/>
    <n v="2"/>
    <x v="13"/>
    <s v="Suffixed integer constant causes implicit conversion of other operand."/>
    <x v="4"/>
    <m/>
  </r>
  <r>
    <s v="C:\Projekte\DAI\MFA2\P06086_MRSM\Appl_BR_R5\Source\BSW\IoHwAb\MagSensDrvSW_MLX90363\Src\MagSensDrv_MLX90363_SDD\MagSensDrv_VersNr.c"/>
    <n v="75"/>
    <n v="12"/>
    <n v="2"/>
    <x v="15"/>
    <s v="Suffixed integer constant implicitly converted to smaller integer type on assignment."/>
    <x v="4"/>
    <m/>
  </r>
  <r>
    <s v="C:\Projekte\DAI\MFA2\P06086_MRSM\Appl_BR_R5\Source\BSW\IoHwAb\MagSensDrvSW_MLX90363\cbk\MagSensDrv_Cbk.c"/>
    <n v="263"/>
    <n v="10"/>
    <n v="4"/>
    <x v="39"/>
    <s v="No concluding 'else' exists in this 'if'-'else'-'if' statement."/>
    <x v="25"/>
    <m/>
  </r>
  <r>
    <s v="C:\Projekte\DAI\MFA2\P06086_MRSM\Appl_BR_R5\Source\BSW\IoHwAb\MagSensDrvSW_MLX90363\cbk\MagSensDrv_Cbk.c"/>
    <n v="364"/>
    <n v="1"/>
    <n v="99"/>
    <x v="1"/>
    <s v="HIS measure: Number of statements in function (variant 3)  (1-50) (MagSensDrv_SyncPulseDelay() : STST3 = 0)"/>
    <x v="1"/>
    <m/>
  </r>
  <r>
    <s v="C:\Projekte\DAI\MFA2\P06086_MRSM\Appl_BR_R5\Source\BSW\IoHwAb\MagSensDrvSW_MLX90363\cfg\MagSensDrv_LCfg.c"/>
    <n v="57"/>
    <n v="31"/>
    <n v="2"/>
    <x v="15"/>
    <s v="Suffixed integer constant implicitly converted to smaller integer type on assignment."/>
    <x v="4"/>
    <m/>
  </r>
  <r>
    <s v="C:\Projekte\DAI\MFA2\P06086_MRSM\Appl_BR_R5\Source\BSW\IoHwAb\MagSensDrvSW_MLX90363\cfg\MagSensDrv_LCfg.c"/>
    <n v="68"/>
    <n v="27"/>
    <n v="2"/>
    <x v="15"/>
    <s v="Suffixed integer constant implicitly converted to smaller integer type on assignment."/>
    <x v="4"/>
    <m/>
  </r>
  <r>
    <s v="C:\Projekte\DAI\MFA2\P06086_MRSM\Appl_BR_R5\Source\BSW\IoHwAb\MagSensDrvSW_MLX90363\cfg\MagSensDrv_LCfg.c"/>
    <n v="71"/>
    <n v="14"/>
    <n v="2"/>
    <x v="15"/>
    <s v="Suffixed integer constant implicitly converted to smaller integer type on assignment."/>
    <x v="4"/>
    <m/>
  </r>
  <r>
    <s v="C:\Projekte\DAI\MFA2\P06086_MRSM\Appl_BR_R5\Source\Lib\LK\DCD\Core\DCD.c"/>
    <n v="83"/>
    <n v="12"/>
    <n v="2"/>
    <x v="4"/>
    <s v="This cast is redundant."/>
    <x v="4"/>
    <m/>
  </r>
  <r>
    <s v="C:\Projekte\DAI\MFA2\P06086_MRSM\Appl_BR_R5\Source\Lib\LK\DCD\Core\DCD.c"/>
    <n v="99"/>
    <n v="12"/>
    <n v="4"/>
    <x v="40"/>
    <s v="The left-hand operand of this ',' has no side effects."/>
    <x v="26"/>
    <s v="REFERENCE - ISO:C90-6.6.3 Expression and Null Statements"/>
  </r>
  <r>
    <s v="C:\Projekte\DAI\MFA2\P06086_MRSM\Appl_BR_R5\Source\Lib\LK\DCD\Core\DCD.c"/>
    <n v="99"/>
    <n v="12"/>
    <n v="4"/>
    <x v="41"/>
    <s v="unsigned int value returned from unsigned char DCD_E2E_CRC_CrcCalculate()."/>
    <x v="11"/>
    <m/>
  </r>
  <r>
    <s v="C:\Projekte\DAI\MFA2\P06086_MRSM\Appl_BR_R5\Source\Lib\LK\DCD\Core\DCD.c"/>
    <n v="99"/>
    <n v="14"/>
    <n v="4"/>
    <x v="42"/>
    <s v="Dangerous pointer cast results in loss of const qualification."/>
    <x v="27"/>
    <m/>
  </r>
  <r>
    <s v="C:\Projekte\DAI\MFA2\P06086_MRSM\Appl_BR_R5\Source\Lib\LK\DCD\Core\DCD.c"/>
    <n v="99"/>
    <n v="14"/>
    <n v="4"/>
    <x v="43"/>
    <s v="Dangerous pointer cast results in loss of volatile qualification."/>
    <x v="27"/>
    <m/>
  </r>
  <r>
    <s v="C:\Projekte\DAI\MFA2\P06086_MRSM\Appl_BR_R5\Source\Lib\LK\DCD\Core\DCD.c"/>
    <n v="99"/>
    <n v="14"/>
    <n v="4"/>
    <x v="17"/>
    <s v="Performing pointer arithmetic."/>
    <x v="3"/>
    <s v="REFERENCE - ISO:C90-6.3.6 Additive Operators - Constraints"/>
  </r>
  <r>
    <s v="C:\Projekte\DAI\MFA2\P06086_MRSM\Appl_BR_R5\Source\Lib\LK\DCD\Core\DCD.c"/>
    <n v="99"/>
    <n v="14"/>
    <n v="4"/>
    <x v="44"/>
    <s v="The comma operator has been used outside a 'for' statement."/>
    <x v="28"/>
    <m/>
  </r>
  <r>
    <s v="C:\Projekte\DAI\MFA2\P06086_MRSM\Appl_BR_R5\Source\Lib\LK\E2E\E2E_SDD\E2E_Check.c"/>
    <n v="245"/>
    <n v="1"/>
    <n v="99"/>
    <x v="8"/>
    <s v="HIS measure: Cyclomatic complexity (1-10) (E2E_P02Check() : STCYC = 16)"/>
    <x v="7"/>
    <m/>
  </r>
  <r>
    <s v="C:\Projekte\DAI\MFA2\P06086_MRSM\Appl_BR_R5\Source\Lib\LK\E2E\E2E_SDD\E2E_Check.c"/>
    <n v="245"/>
    <n v="1"/>
    <n v="99"/>
    <x v="1"/>
    <s v="HIS measure: Number of statements in function (variant 3)  (1-50) (E2E_P02Check() : STST3 = 54)"/>
    <x v="1"/>
    <m/>
  </r>
  <r>
    <s v="C:\Projekte\DAI\MFA2\P06086_MRSM\Appl_BR_R5\Source\Lib\LK\E2E\E2E_SDD\E2E_Check.c"/>
    <n v="245"/>
    <n v="1"/>
    <n v="99"/>
    <x v="22"/>
    <s v="HIS measure: Nesting of control structures (0-4) (E2E_P02Check() : STMIF = 8)"/>
    <x v="15"/>
    <m/>
  </r>
  <r>
    <s v="C:\Projekte\DAI\MFA2\P06086_MRSM\Appl_BR_R5\Source\Lib\LK\LkSafety\LkSafety_SDD\LkSafety_Main.c"/>
    <n v="242"/>
    <n v="1"/>
    <n v="99"/>
    <x v="9"/>
    <s v="HIS measure: Distinct function calls (0-7) (LkSafety_StoreSecurityInfoError() : STCAL = 8)"/>
    <x v="8"/>
    <m/>
  </r>
  <r>
    <s v="C:\Projekte\DAI\MFA2\P06086_MRSM\Appl_BR_R5\Source\SWC\ActuatorSWC\LK\Illu\Illu_SDD\Illu_Main.c"/>
    <n v="1212"/>
    <n v="1"/>
    <n v="99"/>
    <x v="22"/>
    <s v="HIS measure: Nesting of control structures (0-4) (Illu_EOL_Calibration() : STMIF = 5)"/>
    <x v="15"/>
    <m/>
  </r>
  <r>
    <s v="C:\Projekte\DAI\MFA2\P06086_MRSM\Appl_BR_R5\Source\SWC\ActuatorSWC\LK\Illu\Illu_SDD\Illu_Main.c"/>
    <n v="520"/>
    <n v="1"/>
    <n v="99"/>
    <x v="8"/>
    <s v="HIS measure: Cyclomatic complexity (1-10) (Illu_Regulation() : STCYC = 11)"/>
    <x v="7"/>
    <m/>
  </r>
  <r>
    <s v="C:\Projekte\DAI\MFA2\P06086_MRSM\Appl_BR_R5\Source\SWC\ActuatorSWC\LK\Illu\Illu_SDD\Illu_Main.c"/>
    <n v="637"/>
    <n v="1"/>
    <n v="99"/>
    <x v="22"/>
    <s v="HIS measure: Nesting of control structures (0-4) (Illu_SBW_Main() : STMIF = 5)"/>
    <x v="15"/>
    <m/>
  </r>
  <r>
    <s v="C:\Projekte\DAI\MFA2\P06086_MRSM\Appl_BR_R5\Source\SWC\ActuatorSWC\LK\Illu\Illu_SDD\Illu_Main.c"/>
    <n v="637"/>
    <n v="1"/>
    <n v="99"/>
    <x v="9"/>
    <s v="HIS measure: Distinct function calls (0-7) (Illu_SBW_Main() : STCAL = 8)"/>
    <x v="8"/>
    <m/>
  </r>
  <r>
    <s v="C:\Projekte\DAI\MFA2\P06086_MRSM\Appl_BR_R5\Source\SWC\ActuatorSWC\LK\Illu\Illu_SDD\Illu_Main.c"/>
    <n v="807"/>
    <n v="1"/>
    <n v="99"/>
    <x v="22"/>
    <s v="HIS measure: Nesting of control structures (0-4) (Illu_SWHS_Main() : STMIF = 5)"/>
    <x v="15"/>
    <m/>
  </r>
  <r>
    <s v="C:\Projekte\DAI\MFA2\P06086_MRSM\Appl_BR_R5\Source\SWC\ActuatorSWC\LK\Illu\Illu_SDD\Illu_Main.c"/>
    <n v="807"/>
    <n v="1"/>
    <n v="99"/>
    <x v="9"/>
    <s v="HIS measure: Distinct function calls (0-7) (Illu_SWHS_Main() : STCAL = 8)"/>
    <x v="8"/>
    <m/>
  </r>
  <r>
    <s v="C:\Projekte\DAI\MFA2\P06086_MRSM\Appl_BR_R5\Source\SWC\ActuatorSWC\LK\PSW\PSW_SDD\PSW_Conditions.c"/>
    <n v="1218"/>
    <n v="1"/>
    <n v="99"/>
    <x v="12"/>
    <s v="HIS measure: Count of non-cyclic  execution paths (1-80) (PSW_CheckConditionsOnHighCurrent() : STPTH = 512)"/>
    <x v="10"/>
    <m/>
  </r>
  <r>
    <s v="C:\Projekte\DAI\MFA2\P06086_MRSM\Appl_BR_R5\Source\SWC\ActuatorSWC\LK\PSW\PSW_SDD\PSW_Conditions.c"/>
    <n v="1218"/>
    <n v="1"/>
    <n v="99"/>
    <x v="8"/>
    <s v="HIS measure: Cyclomatic complexity (1-10) (PSW_CheckConditionsOnHighCurrent() : STCYC = 11)"/>
    <x v="7"/>
    <m/>
  </r>
  <r>
    <s v="C:\Projekte\DAI\MFA2\P06086_MRSM\Appl_BR_R5\Source\SWC\ActuatorSWC\LK\PSW\PSW_SDD\PSW_Conditions.c"/>
    <n v="601"/>
    <n v="1"/>
    <n v="99"/>
    <x v="9"/>
    <s v="HIS measure: Distinct function calls (0-7) (PSW_AnalyzeShutdownConditions() : STCAL = 14)"/>
    <x v="8"/>
    <m/>
  </r>
  <r>
    <s v="C:\Projekte\DAI\MFA2\P06086_MRSM\Appl_BR_R5\Source\SWC\ActuatorSWC\LK\PSW\PSW_SDD\PSW_Conditions.c"/>
    <n v="790"/>
    <n v="1"/>
    <n v="99"/>
    <x v="22"/>
    <s v="HIS measure: Nesting of control structures (0-4) (PSW_CheckCondCurrentTooLow() : STMIF = 5)"/>
    <x v="15"/>
    <m/>
  </r>
  <r>
    <s v="C:\Projekte\DAI\MFA2\P06086_MRSM\Appl_BR_R5\Source\SWC\ActuatorSWC\LK\PSW\PSW_SDD\PSW_Main.c"/>
    <n v="1026"/>
    <n v="1"/>
    <n v="99"/>
    <x v="9"/>
    <s v="HIS measure: Distinct function calls (0-7) (PSW_HandleOperationMode() : STCAL = 15)"/>
    <x v="8"/>
    <m/>
  </r>
  <r>
    <s v="C:\Projekte\DAI\MFA2\P06086_MRSM\Appl_BR_R5\Source\SWC\ActuatorSWC\LK\PSW\PSW_SDD\PSW_Main.c"/>
    <n v="771"/>
    <n v="1"/>
    <n v="99"/>
    <x v="22"/>
    <s v="HIS measure: Nesting of control structures (0-4) (PSW_FailureHandling() : STMIF = 7)"/>
    <x v="15"/>
    <m/>
  </r>
  <r>
    <s v="C:\Projekte\DAI\MFA2\P06086_MRSM\Appl_BR_R5\Source\SWC\ApplicationSWC\LK\ALSM\ALSM_SDD\ALSM_Main.c"/>
    <n v="781"/>
    <n v="1"/>
    <n v="99"/>
    <x v="9"/>
    <s v="HIS measure: Distinct function calls (0-7) (ALSM_MainFunction() : STCAL = 20)"/>
    <x v="8"/>
    <m/>
  </r>
  <r>
    <s v="C:\Projekte\DAI\MFA2\P06086_MRSM\Appl_BR_R5\Source\SWC\ApplicationSWC\LK\DiagMgr\DiagMgr_SDD\DiagMgr_Dcm_PresentValues.c"/>
    <n v="330"/>
    <n v="1"/>
    <n v="99"/>
    <x v="9"/>
    <s v="HIS measure: Distinct function calls (0-7) (DcmWrapper_Did_0x0205_RD_RawSwitchValues() : STCAL = 12)"/>
    <x v="8"/>
    <m/>
  </r>
  <r>
    <s v="C:\Projekte\DAI\MFA2\P06086_MRSM\Appl_BR_R5\Source\SWC\ApplicationSWC\LK\DiagMgr\DiagMgr_SDD\DiagMgr_Dcm_StoredData.c"/>
    <n v="1472"/>
    <n v="1"/>
    <n v="99"/>
    <x v="12"/>
    <s v="HIS measure: Count of non-cyclic  execution paths (1-80) (DcmWrapper_Did_0x0320_WD_IlluminationConfiguration() : STPTH = 256)"/>
    <x v="10"/>
    <m/>
  </r>
  <r>
    <s v="C:\Projekte\DAI\MFA2\P06086_MRSM\Appl_BR_R5\Source\SWC\ApplicationSWC\LK\DiagMgr\DiagMgr_SDD\DiagMgr_Diag_App.c"/>
    <n v="1921"/>
    <n v="1"/>
    <n v="99"/>
    <x v="8"/>
    <s v="HIS measure: Cyclomatic complexity (1-10) (Diag_CheckSBW() : STCYC = 12)"/>
    <x v="7"/>
    <m/>
  </r>
  <r>
    <s v="C:\Projekte\DAI\MFA2\P06086_MRSM\Appl_BR_R5\Source\SWC\ApplicationSWC\LK\DiagMgr\DiagMgr_SDD\DiagMgr_Diag_App.c"/>
    <n v="692"/>
    <n v="1"/>
    <n v="99"/>
    <x v="9"/>
    <s v="HIS measure: Distinct function calls (0-7) (DiagMgr_Diag_CheckSwitchStates() : STCAL = 9)"/>
    <x v="8"/>
    <m/>
  </r>
  <r>
    <s v="C:\Projekte\DAI\MFA2\P06086_MRSM\Appl_BR_R5\Source\SWC\ApplicationSWC\LK\VarMgr\VarMgr_SDD\VarMgr_Main.c"/>
    <n v="1019"/>
    <n v="1"/>
    <n v="99"/>
    <x v="12"/>
    <s v="HIS measure: Count of non-cyclic  execution paths (1-80) (VarMgr_SuppressedErrorConfig() : STPTH = 258)"/>
    <x v="10"/>
    <m/>
  </r>
  <r>
    <s v="C:\Projekte\DAI\MFA2\P06086_MRSM\Appl_BR_R5\Source\SWC\ApplicationSWC\LK\VarMgr\VarMgr_SDD\VarMgr_Main.c"/>
    <n v="1019"/>
    <n v="1"/>
    <n v="99"/>
    <x v="1"/>
    <s v="HIS measure: Number of statements in function (variant 3)  (1-50) (VarMgr_SuppressedErrorConfig() : STST3 = 79)"/>
    <x v="1"/>
    <m/>
  </r>
  <r>
    <s v="C:\Projekte\DAI\MFA2\P06086_MRSM\Appl_BR_R5\Source\SWC\ApplicationSWC\LK\VarMgr\VarMgr_SDD\VarMgr_Main.c"/>
    <n v="273"/>
    <n v="1"/>
    <n v="99"/>
    <x v="9"/>
    <s v="HIS measure: Distinct function calls (0-7) (VarMgr_AppMain() : STCAL = 8)"/>
    <x v="8"/>
    <m/>
  </r>
  <r>
    <s v="C:\Projekte\DAI\MFA2\P06086_MRSM\Appl_BR_R5\Source\SWC\ApplicationSWC\LK\VoltMgr\VoltMgr.c"/>
    <n v="276"/>
    <n v="1"/>
    <n v="99"/>
    <x v="8"/>
    <s v="HIS measure: Cyclomatic complexity (1-10) (VoltMgr_HandleBusVoltageError() : STCYC = 11)"/>
    <x v="7"/>
    <m/>
  </r>
  <r>
    <s v="C:\Projekte\DAI\MFA2\P06086_MRSM\Appl_BR_R5\Source\SWC\ApplicationSWC\LK\VoltageMonitor\Core\VoltMon.c"/>
    <n v="409"/>
    <n v="1"/>
    <n v="99"/>
    <x v="8"/>
    <s v="HIS measure: Cyclomatic complexity (1-10) (VoltMon_UpdateOvState_CrossType() : STCYC = 12)"/>
    <x v="7"/>
    <m/>
  </r>
  <r>
    <s v="C:\Projekte\DAI\MFA2\P06086_MRSM\Appl_BR_R5\Source\SWC\ApplicationSWC\LK\VoltageMonitor\Core\VoltMon.c"/>
    <n v="486"/>
    <n v="1"/>
    <n v="99"/>
    <x v="8"/>
    <s v="HIS measure: Cyclomatic complexity (1-10) (VoltMon_UpdateUvState_CrossType() : STCYC = 12)"/>
    <x v="7"/>
    <m/>
  </r>
  <r>
    <s v="C:\Projekte\DAI\MFA2\P06086_MRSM\Appl_BR_R5\Source\SWC\SensorSWC\LK\Mag3DPosDet\Mag3DPosDet_Mlx90363.c"/>
    <n v="143"/>
    <n v="26"/>
    <n v="2"/>
    <x v="15"/>
    <s v="Suffixed integer constant implicitly converted to smaller integer type on assignment."/>
    <x v="4"/>
    <m/>
  </r>
  <r>
    <s v="C:\Projekte\DAI\MFA2\P06086_MRSM\Appl_BR_R5\Source\SWC\SensorSWC\LK\Mag3DPosDet\Mag3DPosDet_Mlx90363.c"/>
    <n v="82"/>
    <n v="45"/>
    <n v="2"/>
    <x v="15"/>
    <s v="Suffixed integer constant implicitly converted to smaller integer type on assignment."/>
    <x v="4"/>
    <m/>
  </r>
  <r>
    <s v="C:\Projekte\DAI\MFA2\P06086_MRSM\Appl_BR_R5\Source\SWC\SensorSWC\LK\Mag3DPosDet\Mag3DPosDet_SBWRND\cbk\Mag3DPosDet_SBWRND_Callbacks.c"/>
    <n v="133"/>
    <n v="1"/>
    <n v="99"/>
    <x v="1"/>
    <s v="HIS measure: Number of statements in function (variant 3)  (1-50) (Mag3DPosDet_SBWRND_Callback_EnterCriticalSectionSafeRam() : STST3 = 0)"/>
    <x v="1"/>
    <m/>
  </r>
  <r>
    <s v="C:\Projekte\DAI\MFA2\P06086_MRSM\Appl_BR_R5\Source\SWC\SensorSWC\LK\Mag3DPosDet\Mag3DPosDet_SBWRND\cbk\Mag3DPosDet_SBWRND_Callbacks.c"/>
    <n v="143"/>
    <n v="1"/>
    <n v="99"/>
    <x v="1"/>
    <s v="HIS measure: Number of statements in function (variant 3)  (1-50) (Mag3DPosDet_SBWRND_Callback_LeaveCriticalSectionSafeRam() : STST3 = 0)"/>
    <x v="1"/>
    <m/>
  </r>
  <r>
    <s v="C:\Projekte\DAI\MFA2\P06086_MRSM\Appl_BR_R5\Source\SWC\SensorSWC\LK\Mag3DPosDet\Mag3DPosDet_SBWRND\cbk\Mag3DPosDet_SBWRND_Callbacks.c"/>
    <n v="153"/>
    <n v="56"/>
    <n v="4"/>
    <x v="25"/>
    <s v="The object addressed by the pointer parameter 'cucData' is not modified and so the pointer could be of type 'pointer to const'."/>
    <x v="17"/>
    <m/>
  </r>
  <r>
    <s v="C:\Projekte\DAI\MFA2\P06086_MRSM\Appl_BR_R5\Source\SWC\SensorSWC\LK\Mag3DPosDet\Mag3DPosDet_SBWRND\cbk\Mag3DPosDet_SBWRND_Callbacks.c"/>
    <n v="395"/>
    <n v="1"/>
    <n v="99"/>
    <x v="1"/>
    <s v="HIS measure: Number of statements in function (variant 3)  (1-50) (Mag3DPosDet_SBWRND_Callback_WritePos() : STST3 = 0)"/>
    <x v="1"/>
    <m/>
  </r>
  <r>
    <s v="C:\Projekte\DAI\MFA2\P06086_MRSM\Appl_BR_R5\Source\SWC\SensorSWC\LK\Mag3DPosDet\Mag3DPosDet_SBWRND\cbk\Mag3DPosDet_SBWRND_Callbacks.c"/>
    <n v="431"/>
    <n v="1"/>
    <n v="99"/>
    <x v="1"/>
    <s v="HIS measure: Number of statements in function (variant 3)  (1-50) (Mag3DPosDet_SBWRND_Callback_CheckPointReached() : STST3 = 0)"/>
    <x v="1"/>
    <m/>
  </r>
  <r>
    <s v="C:\Projekte\DAI\MFA2\P06086_MRSM\Appl_BR_R5\Source\SWC\SensorSWC\LK\Mag3DPosDet\Mag3DPosDet_SBWRND\cbk\Mag3DPosDet_SBWRND_Callbacks.c"/>
    <n v="434"/>
    <n v="1"/>
    <n v="2"/>
    <x v="45"/>
    <s v="The forceinclude file 'C:/Projekte/DAI/MFA2/P06086_MRSM/Appl_BR_R5/Tools/Qac/globalPragmas.h' is redundant in this translation unit."/>
    <x v="4"/>
    <m/>
  </r>
  <r>
    <s v="C:\Projekte\DAI\MFA2\P06086_MRSM\Appl_BR_R5\Source\SWC\SensorSWC\LK\Mag3DPosDet\Mag3DPosDet_SBWRND\cfg\Mag3DPosDet_SBWRND_Cfg.c"/>
    <n v="50"/>
    <n v="5"/>
    <n v="2"/>
    <x v="46"/>
    <s v="Redundant comma at end of braced initializer will be ignored."/>
    <x v="4"/>
    <s v="REFERENCE - ISO:C90-3.5.7 Initialization"/>
  </r>
  <r>
    <s v="C:\Projekte\DAI\MFA2\P06086_MRSM\Appl_BR_R5\Source\SWC\SensorSWC\LK\Mag3DPosDet\Mag3DPosDet_SBWRND\cfg\Mag3DPosDet_SBWRND_Cfg.c"/>
    <n v="74"/>
    <n v="1"/>
    <n v="2"/>
    <x v="45"/>
    <s v="The forceinclude file 'C:/Projekte/DAI/MFA2/P06086_MRSM/Appl_BR_R5/Tools/Qac/globalPragmas.h' is redundant in this translation unit."/>
    <x v="4"/>
    <m/>
  </r>
  <r>
    <s v="C:\Projekte\DAI\MFA2\P06086_MRSM\Appl_BR_R5\Source\SWC\SensorSWC\LK\Mag3DPosDet\Mag3DPosDet_SafeRam.c"/>
    <n v="45"/>
    <n v="9"/>
    <n v="2"/>
    <x v="23"/>
    <s v="Unsuffixed integer constant is not of type int."/>
    <x v="4"/>
    <m/>
  </r>
  <r>
    <s v="C:\Projekte\DAI\MFA2\P06086_MRSM\Appl_BR_R5\Source\SWC\SensorSWC\LK\Mag3DPosDet\Mag3DPosDet_SafeRam.c"/>
    <n v="45"/>
    <n v="9"/>
    <n v="4"/>
    <x v="29"/>
    <s v="Integer literal constant is of an unsigned type but does not include a &quot;U&quot; suffix."/>
    <x v="19"/>
    <s v="REFERENCE - ISO:C90-6.1.3.2 (Integer Constants)"/>
  </r>
  <r>
    <s v="C:\Projekte\DAI\MFA2\P06086_MRSM\Appl_BR_R5\Source\SWC\SensorSWC\LK\Mag3DPosDet\Mag3DPosDet_SafeRam.c"/>
    <n v="46"/>
    <n v="2"/>
    <n v="2"/>
    <x v="4"/>
    <s v="This cast is redundant."/>
    <x v="4"/>
    <m/>
  </r>
  <r>
    <s v="C:\Projekte\DAI\MFA2\P06086_MRSM\Appl_BR_R5\Source\SWC\SensorSWC\LK\Mag3DPosDet\Mag3DPosDet_SafeRam.c"/>
    <n v="46"/>
    <n v="9"/>
    <n v="2"/>
    <x v="28"/>
    <s v="Suffix is not consistent with a type of unsigned long."/>
    <x v="4"/>
    <m/>
  </r>
  <r>
    <s v="C:\Projekte\DAI\MFA2\P06086_MRSM\Appl_BR_R5\Source\SWC\SensorSWC\LK\Mag3DPosDet\Mag3DPosDet_SafeRam.c"/>
    <n v="47"/>
    <n v="2"/>
    <n v="2"/>
    <x v="4"/>
    <s v="This cast is redundant."/>
    <x v="4"/>
    <m/>
  </r>
  <r>
    <s v="C:\Projekte\DAI\MFA2\P06086_MRSM\Appl_BR_R5\Source\SWC\SensorSWC\LK\Mag3DPosDet\Mag3DPosDet_SafeRam.c"/>
    <n v="47"/>
    <n v="9"/>
    <n v="2"/>
    <x v="28"/>
    <s v="Suffix is not consistent with a type of unsigned long."/>
    <x v="4"/>
    <m/>
  </r>
  <r>
    <s v="C:\Projekte\DAI\MFA2\P06086_MRSM\Appl_BR_R5\Source\SWC\SensorSWC\LK\Mag3DPosDet\Mag3DPosDet_SafeRam.c"/>
    <n v="51"/>
    <n v="1"/>
    <n v="2"/>
    <x v="45"/>
    <s v="The forceinclude file 'C:/Projekte/DAI/MFA2/P06086_MRSM/Appl_BR_R5/Tools/Qac/globalPragmas.h' is redundant in this translation unit."/>
    <x v="4"/>
    <m/>
  </r>
  <r>
    <s v="C:\Projekte\DAI\MFA2\P06086_MRSM\Appl_BR_R5\Source\SWC\SensorSWC\LK\Mag3DPosDet\Mag3DPosDet_TIHB\cbk\Mag3DPosDet_TIHB_Callbacks.c"/>
    <n v="140"/>
    <n v="1"/>
    <n v="99"/>
    <x v="1"/>
    <s v="HIS measure: Number of statements in function (variant 3)  (1-50) (Mag3DPosDet_TIHB_Callback_EnterCriticalSectionSafeRam() : STST3 = 0)"/>
    <x v="1"/>
    <m/>
  </r>
  <r>
    <s v="C:\Projekte\DAI\MFA2\P06086_MRSM\Appl_BR_R5\Source\SWC\SensorSWC\LK\Mag3DPosDet\Mag3DPosDet_TIHB\cbk\Mag3DPosDet_TIHB_Callbacks.c"/>
    <n v="150"/>
    <n v="1"/>
    <n v="99"/>
    <x v="1"/>
    <s v="HIS measure: Number of statements in function (variant 3)  (1-50) (Mag3DPosDet_TIHB_Callback_LeaveCriticalSectionSafeRam() : STST3 = 0)"/>
    <x v="1"/>
    <m/>
  </r>
  <r>
    <s v="C:\Projekte\DAI\MFA2\P06086_MRSM\Appl_BR_R5\Source\SWC\SensorSWC\LK\Mag3DPosDet\Mag3DPosDet_TIHB\cbk\Mag3DPosDet_TIHB_Callbacks.c"/>
    <n v="160"/>
    <n v="54"/>
    <n v="4"/>
    <x v="25"/>
    <s v="The object addressed by the pointer parameter 'cucData' is not modified and so the pointer could be of type 'pointer to const'."/>
    <x v="17"/>
    <m/>
  </r>
  <r>
    <s v="C:\Projekte\DAI\MFA2\P06086_MRSM\Appl_BR_R5\Source\SWC\SensorSWC\LK\Mag3DPosDet\Mag3DPosDet_TIHB\cbk\Mag3DPosDet_TIHB_Callbacks.c"/>
    <n v="334"/>
    <n v="1"/>
    <n v="99"/>
    <x v="8"/>
    <s v="HIS measure: Cyclomatic complexity (1-10) (Mag3DPosDet_TIHB_Callback_ReadCalibration() : STCYC = 11)"/>
    <x v="7"/>
    <m/>
  </r>
  <r>
    <s v="C:\Projekte\DAI\MFA2\P06086_MRSM\Appl_BR_R5\Source\SWC\SensorSWC\LK\Mag3DPosDet\Mag3DPosDet_TIHB\cbk\Mag3DPosDet_TIHB_Callbacks.c"/>
    <n v="334"/>
    <n v="1"/>
    <n v="99"/>
    <x v="22"/>
    <s v="HIS measure: Nesting of control structures (0-4) (Mag3DPosDet_TIHB_Callback_ReadCalibration() : STMIF = 5)"/>
    <x v="15"/>
    <m/>
  </r>
  <r>
    <s v="C:\Projekte\DAI\MFA2\P06086_MRSM\Appl_BR_R5\Source\SWC\SensorSWC\LK\Mag3DPosDet\Mag3DPosDet_TIHB\cbk\Mag3DPosDet_TIHB_Callbacks.c"/>
    <n v="425"/>
    <n v="1"/>
    <n v="99"/>
    <x v="1"/>
    <s v="HIS measure: Number of statements in function (variant 3)  (1-50) (Mag3DPosDet_TIHB_Callback_WritePos() : STST3 = 0)"/>
    <x v="1"/>
    <m/>
  </r>
  <r>
    <s v="C:\Projekte\DAI\MFA2\P06086_MRSM\Appl_BR_R5\Source\SWC\SensorSWC\LK\Mag3DPosDet\Mag3DPosDet_TIHB\cbk\Mag3DPosDet_TIHB_Callbacks.c"/>
    <n v="461"/>
    <n v="1"/>
    <n v="99"/>
    <x v="1"/>
    <s v="HIS measure: Number of statements in function (variant 3)  (1-50) (Mag3DPosDet_TIHB_Callback_CheckPointReached() : STST3 = 0)"/>
    <x v="1"/>
    <m/>
  </r>
  <r>
    <s v="C:\Projekte\DAI\MFA2\P06086_MRSM\Appl_BR_R5\Source\SWC\SensorSWC\LK\Mag3DPosDet\Mag3DPosDet_TIHB\cbk\Mag3DPosDet_TIHB_Callbacks.c"/>
    <n v="464"/>
    <n v="1"/>
    <n v="2"/>
    <x v="45"/>
    <s v="The forceinclude file 'C:/Projekte/DAI/MFA2/P06086_MRSM/Appl_BR_R5/Tools/Qac/globalPragmas.h' is redundant in this translation unit."/>
    <x v="4"/>
    <m/>
  </r>
  <r>
    <s v="C:\Projekte\DAI\MFA2\P06086_MRSM\Appl_BR_R5\Source\SWC\SensorSWC\LK\Mag3DPosDet\Mag3DPosDet_TIHB\cfg\Mag3DPosDet_TIHB_Cfg.c"/>
    <n v="73"/>
    <n v="1"/>
    <n v="2"/>
    <x v="45"/>
    <s v="The forceinclude file 'C:/Projekte/DAI/MFA2/P06086_MRSM/Appl_BR_R5/Tools/Qac/globalPragmas.h' is redundant in this translation unit."/>
    <x v="4"/>
    <m/>
  </r>
  <r>
    <s v="C:\Projekte\DAI\MFA2\P06086_MRSM\Appl_BR_R5\Source\SWC\SensorSWC\LK\SAS\SAS_SDD\SAS_ComIf.c"/>
    <n v="1281"/>
    <n v="1"/>
    <n v="99"/>
    <x v="12"/>
    <s v="HIS measure: Count of non-cyclic  execution paths (1-80) (SAS_ComIf_WriteComData() : STPTH = 162)"/>
    <x v="10"/>
    <m/>
  </r>
  <r>
    <s v="C:\Projekte\DAI\MFA2\P06086_MRSM\Appl_BR_R5\Source\SWC\SensorSWC\LK\SAS\SAS_SDD\SAS_ComIf.c"/>
    <n v="1281"/>
    <n v="1"/>
    <n v="99"/>
    <x v="8"/>
    <s v="HIS measure: Cyclomatic complexity (1-10) (SAS_ComIf_WriteComData() : STCYC = 12)"/>
    <x v="7"/>
    <m/>
  </r>
  <r>
    <s v="C:\Projekte\DAI\MFA2\P06086_MRSM\Appl_BR_R5\Source\SWC\SensorSWC\LK\SAS\SAS_SDD\SAS_ComIf.c"/>
    <n v="1281"/>
    <n v="1"/>
    <n v="99"/>
    <x v="9"/>
    <s v="HIS measure: Distinct function calls (0-7) (SAS_ComIf_WriteComData() : STCAL = 11)"/>
    <x v="8"/>
    <m/>
  </r>
  <r>
    <s v="C:\Projekte\DAI\MFA2\P06086_MRSM\Appl_BR_R5\Source\SWC\SensorSWC\LK\SAS\SAS_SDD\SAS_ComIf.c"/>
    <n v="995"/>
    <n v="1"/>
    <n v="99"/>
    <x v="12"/>
    <s v="HIS measure: Count of non-cyclic  execution paths (1-80) (SAS_ComIf_PrepareAndExecuteComparator() : STPTH = 96)"/>
    <x v="10"/>
    <m/>
  </r>
  <r>
    <s v="C:\Projekte\DAI\MFA2\P06086_MRSM\Appl_BR_R5\Source\SWC\SensorSWC\LK\SAS\SAS_SDD\SAS_ComIf.c"/>
    <n v="995"/>
    <n v="1"/>
    <n v="99"/>
    <x v="9"/>
    <s v="HIS measure: Distinct function calls (0-7) (SAS_ComIf_PrepareAndExecuteComparator() : STCAL = 9)"/>
    <x v="8"/>
    <m/>
  </r>
  <r>
    <s v="C:\Projekte\DAI\MFA2\P06086_MRSM\Appl_BR_R5\Source\SWC\SensorSWC\LK\SAS\SAS_SDD\SAS_Main.c"/>
    <n v="1126"/>
    <n v="1"/>
    <n v="99"/>
    <x v="9"/>
    <s v="HIS measure: Distinct function calls (0-7) (SAS_Main_Operation() : STCAL = 10)"/>
    <x v="8"/>
    <m/>
  </r>
  <r>
    <s v="C:\Projekte\DAI\MFA2\P06086_MRSM\Appl_BR_R5\Source\SWC\SensorSWC\LK\SAS\SAS_SDD\SAS_Main.c"/>
    <n v="1263"/>
    <n v="1"/>
    <n v="99"/>
    <x v="9"/>
    <s v="HIS measure: Distinct function calls (0-7) (SAS_Main_Run() : STCAL = 9)"/>
    <x v="8"/>
    <m/>
  </r>
  <r>
    <s v="C:\Projekte\DAI\MFA2\P06086_MRSM\Appl_BR_R5\Source\SWC\SensorSWC\LK\SAS\SAS_SDD\SAS_Main.c"/>
    <n v="583"/>
    <n v="1"/>
    <n v="99"/>
    <x v="9"/>
    <s v="HIS measure: Distinct function calls (0-7) (SAS_Main_CheckComparator() : STCAL = 8)"/>
    <x v="8"/>
    <m/>
  </r>
  <r>
    <s v="C:\Projekte\DAI\MFA2\P06086_MRSM\Appl_BR_R5\Source\SWC\SensorSWC\LK\SAS\SAS_SDD\SAS_SMCIf.c"/>
    <n v="725"/>
    <n v="1"/>
    <n v="99"/>
    <x v="9"/>
    <s v="HIS measure: Distinct function calls (0-7) (SAS_SMCIf_GetSAInternal() : STCAL = 8)"/>
    <x v="8"/>
    <m/>
  </r>
  <r>
    <s v="C:\Projekte\DAI\MFA2\P06086_MRSM\Appl_BR_R5\Source\SWC\SensorSWC\LK\SBWP\SBWP_SDD\SBWP_Main.c"/>
    <n v="1599"/>
    <n v="1"/>
    <n v="99"/>
    <x v="12"/>
    <s v="HIS measure: Count of non-cyclic  execution paths (1-80) (SBWP_FailureManagement() : STPTH = 512)"/>
    <x v="10"/>
    <m/>
  </r>
  <r>
    <s v="C:\Projekte\DAI\MFA2\P06086_MRSM\Appl_BR_R5\Source\SWC\SensorSWC\LK\SBWP\SBWP_SDD\SBWP_Main.c"/>
    <n v="1777"/>
    <n v="1"/>
    <n v="99"/>
    <x v="12"/>
    <s v="HIS measure: Count of non-cyclic  execution paths (1-80) (SBWP_HandleParkButtonExtension() : STPTH = 99)"/>
    <x v="10"/>
    <m/>
  </r>
  <r>
    <s v="C:\Projekte\DAI\MFA2\P06086_MRSM\Appl_BR_R5\Source\SWC\SensorSWC\LK\SBWP\SBWP_SDD\SBWP_Main.c"/>
    <n v="1777"/>
    <n v="1"/>
    <n v="99"/>
    <x v="8"/>
    <s v="HIS measure: Cyclomatic complexity (1-10) (SBWP_HandleParkButtonExtension() : STCYC = 18)"/>
    <x v="7"/>
    <m/>
  </r>
  <r>
    <s v="C:\Projekte\DAI\MFA2\P06086_MRSM\Appl_BR_R5\Source\SWC\SensorSWC\LK\SBWP\SBWP_SDD\SBWP_Main.c"/>
    <n v="1777"/>
    <n v="1"/>
    <n v="99"/>
    <x v="1"/>
    <s v="HIS measure: Number of statements in function (variant 3)  (1-50) (SBWP_HandleParkButtonExtension() : STST3 = 57)"/>
    <x v="1"/>
    <m/>
  </r>
  <r>
    <s v="C:\Projekte\DAI\MFA2\P06086_MRSM\Appl_BR_R5\Source\SWC\SensorSWC\LK\SBWP\SBWP_SDD\SBWP_Main.c"/>
    <n v="721"/>
    <n v="1"/>
    <n v="99"/>
    <x v="9"/>
    <s v="HIS measure: Distinct function calls (0-7) (SBWP_MainFunction() : STCAL = 9)"/>
    <x v="8"/>
    <m/>
  </r>
  <r>
    <s v="C:\Projekte\DAI\MFA2\P06086_MRSM\Appl_BR_R5\Source\SWC\SensorSWC\LK\SBWRND\SBWRND_SDD\SBWRND_Main.c"/>
    <n v="1402"/>
    <n v="1"/>
    <n v="99"/>
    <x v="12"/>
    <s v="HIS measure: Count of non-cyclic  execution paths (1-80) (SBWRND_StuckButtonDetection() : STPTH = 81)"/>
    <x v="10"/>
    <m/>
  </r>
  <r>
    <s v="C:\Projekte\DAI\MFA2\P06086_MRSM\Appl_BR_R5\Source\SWC\SensorSWC\LK\SBWRND\SBWRND_SDD\SBWRND_Main.c"/>
    <n v="951"/>
    <n v="1"/>
    <n v="99"/>
    <x v="8"/>
    <s v="HIS measure: Cyclomatic complexity (1-10) (SBWRND_DetermineBusSignal() : STCYC = 16)"/>
    <x v="7"/>
    <m/>
  </r>
  <r>
    <s v="C:\Projekte\DAI\MFA2\P06086_MRSM\Appl_BR_R5\Source\SWC\SensorSWC\LK\SBWRND\SBWRND_SDD\SBWRND_Main.c"/>
    <n v="951"/>
    <n v="1"/>
    <n v="99"/>
    <x v="1"/>
    <s v="HIS measure: Number of statements in function (variant 3)  (1-50) (SBWRND_DetermineBusSignal() : STST3 = 59)"/>
    <x v="1"/>
    <m/>
  </r>
  <r>
    <s v="C:\Projekte\DAI\MFA2\P06086_MRSM\Appl_BR_R5\Source\SWC\SensorSWC\LK\SCAS\SCAS_SDD\SCAS_Main.c"/>
    <n v="1241"/>
    <n v="1"/>
    <n v="99"/>
    <x v="12"/>
    <s v="HIS measure: Count of non-cyclic  execution paths (1-80) (SCAS_StuckButtonDetection() : STPTH = 81)"/>
    <x v="10"/>
    <m/>
  </r>
  <r>
    <s v="C:\Projekte\DAI\MFA2\P06086_MRSM\Appl_BR_R5\Source\SWC\SensorSWC\LK\SCAS\SCAS_SDD\SCAS_Main.c"/>
    <n v="730"/>
    <n v="1"/>
    <n v="99"/>
    <x v="12"/>
    <s v="HIS measure: Count of non-cyclic  execution paths (1-80) (SCAS_FailureManagement() : STPTH = 128)"/>
    <x v="10"/>
    <m/>
  </r>
  <r>
    <s v="C:\Projekte\DAI\MFA2\P06086_MRSM\Appl_BR_R5\Source\SWC\SensorSWC\LK\SCAS\SCAS_SDD\SCAS_Main.c"/>
    <n v="901"/>
    <n v="1"/>
    <n v="99"/>
    <x v="9"/>
    <s v="HIS measure: Distinct function calls (0-7) (SCAS_MainFunction() : STCAL = 8)"/>
    <x v="8"/>
    <m/>
  </r>
  <r>
    <s v="C:\Projekte\DAI\MFA2\P06086_MRSM\Appl_BR_R5\Source\SWC\SensorSWC\LK\TIS\TIS_SDD\TIS_Main.c"/>
    <n v="675"/>
    <n v="1"/>
    <n v="99"/>
    <x v="8"/>
    <s v="HIS measure: Cyclomatic complexity (1-10) (TIS_PosDetFailureManagement() : STCYC = 11)"/>
    <x v="7"/>
    <m/>
  </r>
  <r>
    <m/>
    <m/>
    <m/>
    <m/>
    <x v="47"/>
    <m/>
    <x v="29"/>
    <m/>
  </r>
  <r>
    <m/>
    <m/>
    <m/>
    <m/>
    <x v="47"/>
    <m/>
    <x v="29"/>
    <m/>
  </r>
</pivotCacheRecords>
</file>

<file path=xl/pivotCache/pivotCacheRecords4.xml><?xml version="1.0" encoding="utf-8"?>
<pivotCacheRecords xmlns="http://schemas.openxmlformats.org/spreadsheetml/2006/main" xmlns:r="http://schemas.openxmlformats.org/officeDocument/2006/relationships" count="633">
  <r>
    <x v="0"/>
    <n v="293"/>
    <n v="0"/>
    <x v="0"/>
    <x v="0"/>
    <s v="The macro offsetof, in library &lt;stddef.h&gt;, shall not be used."/>
    <x v="0"/>
    <m/>
  </r>
  <r>
    <x v="1"/>
    <n v="349"/>
    <n v="0"/>
    <x v="0"/>
    <x v="0"/>
    <s v="The macro offsetof, in library &lt;stddef.h&gt;, shall not be used."/>
    <x v="0"/>
    <m/>
  </r>
  <r>
    <x v="1"/>
    <n v="989"/>
    <n v="0"/>
    <x v="0"/>
    <x v="0"/>
    <s v="The macro offsetof, in library &lt;stddef.h&gt;, shall not be used."/>
    <x v="0"/>
    <m/>
  </r>
  <r>
    <x v="2"/>
    <n v="821"/>
    <n v="1"/>
    <x v="1"/>
    <x v="1"/>
    <s v="HIS measure: Number of statements in function (variant 3)  (1-50) (ChassisGw_SendSCCM_SBW_Rq_SCCM() : STST3 = 0)"/>
    <x v="1"/>
    <m/>
  </r>
  <r>
    <x v="2"/>
    <n v="830"/>
    <n v="1"/>
    <x v="1"/>
    <x v="1"/>
    <s v="HIS measure: Number of statements in function (variant 3)  (1-50) (ChassisGw_SendSCCM_Sw_Stat() : STST3 = 0)"/>
    <x v="1"/>
    <m/>
  </r>
  <r>
    <x v="3"/>
    <n v="102"/>
    <n v="4"/>
    <x v="2"/>
    <x v="2"/>
    <s v="[C99] Use of '//' comment."/>
    <x v="2"/>
    <s v="REFERENCE - ISO:C99-6.4.9 Comments"/>
  </r>
  <r>
    <x v="3"/>
    <n v="103"/>
    <n v="4"/>
    <x v="2"/>
    <x v="2"/>
    <s v="[C99] Use of '//' comment."/>
    <x v="2"/>
    <s v="REFERENCE - ISO:C99-6.4.9 Comments"/>
  </r>
  <r>
    <x v="3"/>
    <n v="106"/>
    <n v="4"/>
    <x v="2"/>
    <x v="2"/>
    <s v="[C99] Use of '//' comment."/>
    <x v="2"/>
    <s v="REFERENCE - ISO:C99-6.4.9 Comments"/>
  </r>
  <r>
    <x v="3"/>
    <n v="114"/>
    <n v="6"/>
    <x v="2"/>
    <x v="2"/>
    <s v="[C99] Use of '//' comment."/>
    <x v="2"/>
    <s v="REFERENCE - ISO:C99-6.4.9 Comments"/>
  </r>
  <r>
    <x v="3"/>
    <n v="169"/>
    <n v="6"/>
    <x v="2"/>
    <x v="2"/>
    <s v="[C99] Use of '//' comment."/>
    <x v="2"/>
    <s v="REFERENCE - ISO:C99-6.4.9 Comments"/>
  </r>
  <r>
    <x v="3"/>
    <n v="171"/>
    <n v="6"/>
    <x v="2"/>
    <x v="2"/>
    <s v="[C99] Use of '//' comment."/>
    <x v="2"/>
    <s v="REFERENCE - ISO:C99-6.4.9 Comments"/>
  </r>
  <r>
    <x v="3"/>
    <n v="387"/>
    <n v="11"/>
    <x v="0"/>
    <x v="3"/>
    <s v="Array subscripting applied to a function parameter declared as a pointer."/>
    <x v="3"/>
    <s v="REFERENCE - ISO:C90-6.3.2.1 Array Subscripting, ISO:C90 6.2.2.1 Lvalues and Function Designators, ISO:C90 6.7.1 Function Definitions - Semantics"/>
  </r>
  <r>
    <x v="3"/>
    <n v="387"/>
    <n v="26"/>
    <x v="3"/>
    <x v="4"/>
    <s v="This cast is redundant."/>
    <x v="4"/>
    <m/>
  </r>
  <r>
    <x v="3"/>
    <n v="387"/>
    <n v="7"/>
    <x v="0"/>
    <x v="5"/>
    <s v="Using the value resulting from a ++ or -- operation."/>
    <x v="5"/>
    <s v="REFERENCE - ISO:C90-6.3.2.4 Postfix Increment and Decrement Operators, ISO:C90-6.3.3.1 Prefix Increment and Decrement Operators"/>
  </r>
  <r>
    <x v="3"/>
    <n v="388"/>
    <n v="11"/>
    <x v="0"/>
    <x v="3"/>
    <s v="Array subscripting applied to a function parameter declared as a pointer."/>
    <x v="3"/>
    <s v="REFERENCE - ISO:C90-6.3.2.1 Array Subscripting, ISO:C90 6.2.2.1 Lvalues and Function Designators, ISO:C90 6.7.1 Function Definitions - Semantics"/>
  </r>
  <r>
    <x v="3"/>
    <n v="388"/>
    <n v="7"/>
    <x v="0"/>
    <x v="5"/>
    <s v="Using the value resulting from a ++ or -- operation."/>
    <x v="5"/>
    <s v="REFERENCE - ISO:C90-6.3.2.4 Postfix Increment and Decrement Operators, ISO:C90-6.3.3.1 Prefix Increment and Decrement Operators"/>
  </r>
  <r>
    <x v="3"/>
    <n v="389"/>
    <n v="11"/>
    <x v="0"/>
    <x v="3"/>
    <s v="Array subscripting applied to a function parameter declared as a pointer."/>
    <x v="3"/>
    <s v="REFERENCE - ISO:C90-6.3.2.1 Array Subscripting, ISO:C90 6.2.2.1 Lvalues and Function Designators, ISO:C90 6.7.1 Function Definitions - Semantics"/>
  </r>
  <r>
    <x v="3"/>
    <n v="389"/>
    <n v="7"/>
    <x v="0"/>
    <x v="5"/>
    <s v="Using the value resulting from a ++ or -- operation."/>
    <x v="5"/>
    <s v="REFERENCE - ISO:C90-6.3.2.4 Postfix Increment and Decrement Operators, ISO:C90-6.3.3.1 Prefix Increment and Decrement Operators"/>
  </r>
  <r>
    <x v="3"/>
    <n v="389"/>
    <n v="84"/>
    <x v="3"/>
    <x v="6"/>
    <s v="Hard-coded 'magic' integer constant '8'."/>
    <x v="4"/>
    <m/>
  </r>
  <r>
    <x v="3"/>
    <n v="390"/>
    <n v="11"/>
    <x v="0"/>
    <x v="3"/>
    <s v="Array subscripting applied to a function parameter declared as a pointer."/>
    <x v="3"/>
    <s v="REFERENCE - ISO:C90-6.3.2.1 Array Subscripting, ISO:C90 6.2.2.1 Lvalues and Function Designators, ISO:C90 6.7.1 Function Definitions - Semantics"/>
  </r>
  <r>
    <x v="3"/>
    <n v="390"/>
    <n v="26"/>
    <x v="3"/>
    <x v="4"/>
    <s v="This cast is redundant."/>
    <x v="4"/>
    <m/>
  </r>
  <r>
    <x v="3"/>
    <n v="390"/>
    <n v="7"/>
    <x v="0"/>
    <x v="5"/>
    <s v="Using the value resulting from a ++ or -- operation."/>
    <x v="5"/>
    <s v="REFERENCE - ISO:C90-6.3.2.4 Postfix Increment and Decrement Operators, ISO:C90-6.3.3.1 Prefix Increment and Decrement Operators"/>
  </r>
  <r>
    <x v="3"/>
    <n v="391"/>
    <n v="11"/>
    <x v="0"/>
    <x v="3"/>
    <s v="Array subscripting applied to a function parameter declared as a pointer."/>
    <x v="3"/>
    <s v="REFERENCE - ISO:C90-6.3.2.1 Array Subscripting, ISO:C90 6.2.2.1 Lvalues and Function Designators, ISO:C90 6.7.1 Function Definitions - Semantics"/>
  </r>
  <r>
    <x v="3"/>
    <n v="391"/>
    <n v="26"/>
    <x v="3"/>
    <x v="4"/>
    <s v="This cast is redundant."/>
    <x v="4"/>
    <m/>
  </r>
  <r>
    <x v="3"/>
    <n v="391"/>
    <n v="7"/>
    <x v="0"/>
    <x v="5"/>
    <s v="Using the value resulting from a ++ or -- operation."/>
    <x v="5"/>
    <s v="REFERENCE - ISO:C90-6.3.2.4 Postfix Increment and Decrement Operators, ISO:C90-6.3.3.1 Prefix Increment and Decrement Operators"/>
  </r>
  <r>
    <x v="3"/>
    <n v="392"/>
    <n v="11"/>
    <x v="0"/>
    <x v="3"/>
    <s v="Array subscripting applied to a function parameter declared as a pointer."/>
    <x v="3"/>
    <s v="REFERENCE - ISO:C90-6.3.2.1 Array Subscripting, ISO:C90 6.2.2.1 Lvalues and Function Designators, ISO:C90 6.7.1 Function Definitions - Semantics"/>
  </r>
  <r>
    <x v="3"/>
    <n v="392"/>
    <n v="26"/>
    <x v="3"/>
    <x v="4"/>
    <s v="This cast is redundant."/>
    <x v="4"/>
    <m/>
  </r>
  <r>
    <x v="3"/>
    <n v="392"/>
    <n v="7"/>
    <x v="0"/>
    <x v="5"/>
    <s v="Using the value resulting from a ++ or -- operation."/>
    <x v="5"/>
    <s v="REFERENCE - ISO:C90-6.3.2.4 Postfix Increment and Decrement Operators, ISO:C90-6.3.3.1 Prefix Increment and Decrement Operators"/>
  </r>
  <r>
    <x v="3"/>
    <n v="393"/>
    <n v="11"/>
    <x v="0"/>
    <x v="3"/>
    <s v="Array subscripting applied to a function parameter declared as a pointer."/>
    <x v="3"/>
    <s v="REFERENCE - ISO:C90-6.3.2.1 Array Subscripting, ISO:C90 6.2.2.1 Lvalues and Function Designators, ISO:C90 6.7.1 Function Definitions - Semantics"/>
  </r>
  <r>
    <x v="3"/>
    <n v="393"/>
    <n v="26"/>
    <x v="3"/>
    <x v="4"/>
    <s v="This cast is redundant."/>
    <x v="4"/>
    <m/>
  </r>
  <r>
    <x v="3"/>
    <n v="393"/>
    <n v="7"/>
    <x v="0"/>
    <x v="5"/>
    <s v="Using the value resulting from a ++ or -- operation."/>
    <x v="5"/>
    <s v="REFERENCE - ISO:C90-6.3.2.4 Postfix Increment and Decrement Operators, ISO:C90-6.3.3.1 Prefix Increment and Decrement Operators"/>
  </r>
  <r>
    <x v="3"/>
    <n v="394"/>
    <n v="11"/>
    <x v="0"/>
    <x v="3"/>
    <s v="Array subscripting applied to a function parameter declared as a pointer."/>
    <x v="3"/>
    <s v="REFERENCE - ISO:C90-6.3.2.1 Array Subscripting, ISO:C90 6.2.2.1 Lvalues and Function Designators, ISO:C90 6.7.1 Function Definitions - Semantics"/>
  </r>
  <r>
    <x v="3"/>
    <n v="394"/>
    <n v="26"/>
    <x v="3"/>
    <x v="4"/>
    <s v="This cast is redundant."/>
    <x v="4"/>
    <m/>
  </r>
  <r>
    <x v="3"/>
    <n v="394"/>
    <n v="7"/>
    <x v="0"/>
    <x v="5"/>
    <s v="Using the value resulting from a ++ or -- operation."/>
    <x v="5"/>
    <s v="REFERENCE - ISO:C90-6.3.2.4 Postfix Increment and Decrement Operators, ISO:C90-6.3.3.1 Prefix Increment and Decrement Operators"/>
  </r>
  <r>
    <x v="3"/>
    <n v="395"/>
    <n v="11"/>
    <x v="0"/>
    <x v="3"/>
    <s v="Array subscripting applied to a function parameter declared as a pointer."/>
    <x v="3"/>
    <s v="REFERENCE - ISO:C90-6.3.2.1 Array Subscripting, ISO:C90 6.2.2.1 Lvalues and Function Designators, ISO:C90 6.7.1 Function Definitions - Semantics"/>
  </r>
  <r>
    <x v="3"/>
    <n v="395"/>
    <n v="26"/>
    <x v="3"/>
    <x v="4"/>
    <s v="This cast is redundant."/>
    <x v="4"/>
    <m/>
  </r>
  <r>
    <x v="3"/>
    <n v="395"/>
    <n v="7"/>
    <x v="0"/>
    <x v="5"/>
    <s v="Using the value resulting from a ++ or -- operation."/>
    <x v="5"/>
    <s v="REFERENCE - ISO:C90-6.3.2.4 Postfix Increment and Decrement Operators, ISO:C90-6.3.3.1 Prefix Increment and Decrement Operators"/>
  </r>
  <r>
    <x v="3"/>
    <n v="395"/>
    <n v="75"/>
    <x v="3"/>
    <x v="6"/>
    <s v="Hard-coded 'magic' integer constant '2'."/>
    <x v="4"/>
    <m/>
  </r>
  <r>
    <x v="3"/>
    <n v="396"/>
    <n v="11"/>
    <x v="0"/>
    <x v="3"/>
    <s v="Array subscripting applied to a function parameter declared as a pointer."/>
    <x v="3"/>
    <s v="REFERENCE - ISO:C90-6.3.2.1 Array Subscripting, ISO:C90 6.2.2.1 Lvalues and Function Designators, ISO:C90 6.7.1 Function Definitions - Semantics"/>
  </r>
  <r>
    <x v="3"/>
    <n v="396"/>
    <n v="26"/>
    <x v="3"/>
    <x v="4"/>
    <s v="This cast is redundant."/>
    <x v="4"/>
    <m/>
  </r>
  <r>
    <x v="3"/>
    <n v="396"/>
    <n v="7"/>
    <x v="0"/>
    <x v="5"/>
    <s v="Using the value resulting from a ++ or -- operation."/>
    <x v="5"/>
    <s v="REFERENCE - ISO:C90-6.3.2.4 Postfix Increment and Decrement Operators, ISO:C90-6.3.3.1 Prefix Increment and Decrement Operators"/>
  </r>
  <r>
    <x v="3"/>
    <n v="396"/>
    <n v="75"/>
    <x v="3"/>
    <x v="6"/>
    <s v="Hard-coded 'magic' integer constant '3'."/>
    <x v="4"/>
    <m/>
  </r>
  <r>
    <x v="3"/>
    <n v="397"/>
    <n v="11"/>
    <x v="0"/>
    <x v="3"/>
    <s v="Array subscripting applied to a function parameter declared as a pointer."/>
    <x v="3"/>
    <s v="REFERENCE - ISO:C90-6.3.2.1 Array Subscripting, ISO:C90 6.2.2.1 Lvalues and Function Designators, ISO:C90 6.7.1 Function Definitions - Semantics"/>
  </r>
  <r>
    <x v="3"/>
    <n v="397"/>
    <n v="7"/>
    <x v="0"/>
    <x v="5"/>
    <s v="Using the value resulting from a ++ or -- operation."/>
    <x v="5"/>
    <s v="REFERENCE - ISO:C90-6.3.2.4 Postfix Increment and Decrement Operators, ISO:C90-6.3.3.1 Prefix Increment and Decrement Operators"/>
  </r>
  <r>
    <x v="3"/>
    <n v="398"/>
    <n v="11"/>
    <x v="0"/>
    <x v="3"/>
    <s v="Array subscripting applied to a function parameter declared as a pointer."/>
    <x v="3"/>
    <s v="REFERENCE - ISO:C90-6.3.2.1 Array Subscripting, ISO:C90 6.2.2.1 Lvalues and Function Designators, ISO:C90 6.7.1 Function Definitions - Semantics"/>
  </r>
  <r>
    <x v="3"/>
    <n v="398"/>
    <n v="7"/>
    <x v="0"/>
    <x v="5"/>
    <s v="Using the value resulting from a ++ or -- operation."/>
    <x v="5"/>
    <s v="REFERENCE - ISO:C90-6.3.2.4 Postfix Increment and Decrement Operators, ISO:C90-6.3.3.1 Prefix Increment and Decrement Operators"/>
  </r>
  <r>
    <x v="3"/>
    <n v="398"/>
    <n v="82"/>
    <x v="3"/>
    <x v="6"/>
    <s v="Hard-coded 'magic' integer constant '8'."/>
    <x v="4"/>
    <m/>
  </r>
  <r>
    <x v="3"/>
    <n v="399"/>
    <n v="11"/>
    <x v="0"/>
    <x v="3"/>
    <s v="Array subscripting applied to a function parameter declared as a pointer."/>
    <x v="3"/>
    <s v="REFERENCE - ISO:C90-6.3.2.1 Array Subscripting, ISO:C90 6.2.2.1 Lvalues and Function Designators, ISO:C90 6.7.1 Function Definitions - Semantics"/>
  </r>
  <r>
    <x v="3"/>
    <n v="399"/>
    <n v="26"/>
    <x v="3"/>
    <x v="4"/>
    <s v="This cast is redundant."/>
    <x v="4"/>
    <m/>
  </r>
  <r>
    <x v="3"/>
    <n v="399"/>
    <n v="7"/>
    <x v="0"/>
    <x v="5"/>
    <s v="Using the value resulting from a ++ or -- operation."/>
    <x v="5"/>
    <s v="REFERENCE - ISO:C90-6.3.2.4 Postfix Increment and Decrement Operators, ISO:C90-6.3.3.1 Prefix Increment and Decrement Operators"/>
  </r>
  <r>
    <x v="3"/>
    <n v="400"/>
    <n v="11"/>
    <x v="0"/>
    <x v="3"/>
    <s v="Array subscripting applied to a function parameter declared as a pointer."/>
    <x v="3"/>
    <s v="REFERENCE - ISO:C90-6.3.2.1 Array Subscripting, ISO:C90 6.2.2.1 Lvalues and Function Designators, ISO:C90 6.7.1 Function Definitions - Semantics"/>
  </r>
  <r>
    <x v="3"/>
    <n v="400"/>
    <n v="26"/>
    <x v="3"/>
    <x v="4"/>
    <s v="This cast is redundant."/>
    <x v="4"/>
    <m/>
  </r>
  <r>
    <x v="3"/>
    <n v="400"/>
    <n v="7"/>
    <x v="0"/>
    <x v="5"/>
    <s v="Using the value resulting from a ++ or -- operation."/>
    <x v="5"/>
    <s v="REFERENCE - ISO:C90-6.3.2.4 Postfix Increment and Decrement Operators, ISO:C90-6.3.3.1 Prefix Increment and Decrement Operators"/>
  </r>
  <r>
    <x v="3"/>
    <n v="401"/>
    <n v="11"/>
    <x v="0"/>
    <x v="3"/>
    <s v="Array subscripting applied to a function parameter declared as a pointer."/>
    <x v="3"/>
    <s v="REFERENCE - ISO:C90-6.3.2.1 Array Subscripting, ISO:C90 6.2.2.1 Lvalues and Function Designators, ISO:C90 6.7.1 Function Definitions - Semantics"/>
  </r>
  <r>
    <x v="3"/>
    <n v="401"/>
    <n v="26"/>
    <x v="3"/>
    <x v="4"/>
    <s v="This cast is redundant."/>
    <x v="4"/>
    <m/>
  </r>
  <r>
    <x v="3"/>
    <n v="401"/>
    <n v="7"/>
    <x v="0"/>
    <x v="5"/>
    <s v="Using the value resulting from a ++ or -- operation."/>
    <x v="5"/>
    <s v="REFERENCE - ISO:C90-6.3.2.4 Postfix Increment and Decrement Operators, ISO:C90-6.3.3.1 Prefix Increment and Decrement Operators"/>
  </r>
  <r>
    <x v="3"/>
    <n v="405"/>
    <n v="13"/>
    <x v="0"/>
    <x v="3"/>
    <s v="Array subscripting applied to a function parameter declared as a pointer."/>
    <x v="3"/>
    <s v="REFERENCE - ISO:C90-6.3.2.1 Array Subscripting, ISO:C90 6.2.2.1 Lvalues and Function Designators, ISO:C90 6.7.1 Function Definitions - Semantics"/>
  </r>
  <r>
    <x v="3"/>
    <n v="405"/>
    <n v="28"/>
    <x v="3"/>
    <x v="4"/>
    <s v="This cast is redundant."/>
    <x v="4"/>
    <m/>
  </r>
  <r>
    <x v="3"/>
    <n v="405"/>
    <n v="9"/>
    <x v="0"/>
    <x v="5"/>
    <s v="Using the value resulting from a ++ or -- operation."/>
    <x v="5"/>
    <s v="REFERENCE - ISO:C90-6.3.2.4 Postfix Increment and Decrement Operators, ISO:C90-6.3.3.1 Prefix Increment and Decrement Operators"/>
  </r>
  <r>
    <x v="3"/>
    <n v="52"/>
    <n v="15"/>
    <x v="0"/>
    <x v="7"/>
    <s v="'FBL_SaveRAM' has external linkage and is being defined without any previous declaration."/>
    <x v="6"/>
    <m/>
  </r>
  <r>
    <x v="3"/>
    <n v="544"/>
    <n v="1"/>
    <x v="1"/>
    <x v="8"/>
    <s v="HIS measure: Cyclomatic complexity (1-10) (DcmFblReadMetaData() : STCYC = 18)"/>
    <x v="7"/>
    <m/>
  </r>
  <r>
    <x v="3"/>
    <n v="544"/>
    <n v="1"/>
    <x v="1"/>
    <x v="9"/>
    <s v="HIS measure: Distinct function calls (0-7) (DcmFblReadMetaData() : STCAL = 16)"/>
    <x v="8"/>
    <m/>
  </r>
  <r>
    <x v="3"/>
    <n v="575"/>
    <n v="5"/>
    <x v="4"/>
    <x v="10"/>
    <s v="Non-constant expression cast to enum type."/>
    <x v="4"/>
    <s v="REFERENCE - ISO:C90-6.5.2.2 Enumeration Specifiers"/>
  </r>
  <r>
    <x v="3"/>
    <n v="655"/>
    <n v="65"/>
    <x v="2"/>
    <x v="2"/>
    <s v="[C99] Use of '//' comment."/>
    <x v="2"/>
    <s v="REFERENCE - ISO:C99-6.4.9 Comments"/>
  </r>
  <r>
    <x v="3"/>
    <n v="686"/>
    <n v="4"/>
    <x v="2"/>
    <x v="2"/>
    <s v="[C99] Use of '//' comment."/>
    <x v="2"/>
    <s v="REFERENCE - ISO:C99-6.4.9 Comments"/>
  </r>
  <r>
    <x v="4"/>
    <n v="1008"/>
    <n v="5"/>
    <x v="0"/>
    <x v="11"/>
    <s v="'WDGM_StopMonitoringAll' returns a value which is not being used."/>
    <x v="9"/>
    <m/>
  </r>
  <r>
    <x v="4"/>
    <n v="1117"/>
    <n v="1"/>
    <x v="1"/>
    <x v="12"/>
    <s v="HIS measure: Count of non-cyclic  execution paths (1-80) (EolTestModeMgr_StartEOLTestmode() : STPTH = 168)"/>
    <x v="10"/>
    <m/>
  </r>
  <r>
    <x v="4"/>
    <n v="1117"/>
    <n v="1"/>
    <x v="1"/>
    <x v="8"/>
    <s v="HIS measure: Cyclomatic complexity (1-10) (EolTestModeMgr_StartEOLTestmode() : STCYC = 11)"/>
    <x v="7"/>
    <m/>
  </r>
  <r>
    <x v="4"/>
    <n v="532"/>
    <n v="1"/>
    <x v="1"/>
    <x v="1"/>
    <s v="HIS measure: Number of statements in function (variant 3)  (1-50) (EolTestModeMgr_Main_FillComBufferAndSend() : STST3 = 89)"/>
    <x v="1"/>
    <m/>
  </r>
  <r>
    <x v="5"/>
    <n v="577"/>
    <n v="32"/>
    <x v="3"/>
    <x v="13"/>
    <s v="Suffixed integer constant causes implicit conversion of other operand."/>
    <x v="4"/>
    <m/>
  </r>
  <r>
    <x v="5"/>
    <n v="595"/>
    <n v="21"/>
    <x v="0"/>
    <x v="14"/>
    <s v="Implicit conversion: complex expression of integral type to wider type."/>
    <x v="11"/>
    <m/>
  </r>
  <r>
    <x v="5"/>
    <n v="778"/>
    <n v="32"/>
    <x v="3"/>
    <x v="13"/>
    <s v="Suffixed integer constant causes implicit conversion of other operand."/>
    <x v="4"/>
    <m/>
  </r>
  <r>
    <x v="5"/>
    <n v="828"/>
    <n v="28"/>
    <x v="3"/>
    <x v="15"/>
    <s v="Suffixed integer constant implicitly converted to smaller integer type on assignment."/>
    <x v="4"/>
    <m/>
  </r>
  <r>
    <x v="5"/>
    <n v="882"/>
    <n v="24"/>
    <x v="3"/>
    <x v="15"/>
    <s v="Suffixed integer constant implicitly converted to smaller integer type on assignment."/>
    <x v="4"/>
    <m/>
  </r>
  <r>
    <x v="5"/>
    <n v="957"/>
    <n v="40"/>
    <x v="3"/>
    <x v="13"/>
    <s v="Suffixed integer constant causes implicit conversion of other operand."/>
    <x v="4"/>
    <m/>
  </r>
  <r>
    <x v="6"/>
    <n v="347"/>
    <n v="39"/>
    <x v="0"/>
    <x v="16"/>
    <s v="Casting to different object pointer type."/>
    <x v="12"/>
    <s v="REFERENCE - ISO:C90-6.3.4 Cast Operators - Semantics"/>
  </r>
  <r>
    <x v="6"/>
    <n v="347"/>
    <n v="39"/>
    <x v="0"/>
    <x v="17"/>
    <s v="Performing pointer arithmetic."/>
    <x v="3"/>
    <s v="REFERENCE - ISO:C90-6.3.6 Additive Operators - Constraints"/>
  </r>
  <r>
    <x v="6"/>
    <n v="347"/>
    <n v="39"/>
    <x v="2"/>
    <x v="18"/>
    <s v="[I] Cast between a pointer to object and an integral type."/>
    <x v="13"/>
    <s v="REFERENCE - ISO:C90-6.3.4 Cast Operators - Semantics"/>
  </r>
  <r>
    <x v="6"/>
    <n v="354"/>
    <n v="1"/>
    <x v="1"/>
    <x v="9"/>
    <s v="HIS measure: Distinct function calls (0-7) (IFM_HandleTaskStateRun() : STCAL = 8)"/>
    <x v="8"/>
    <m/>
  </r>
  <r>
    <x v="6"/>
    <n v="525"/>
    <n v="8"/>
    <x v="3"/>
    <x v="19"/>
    <s v="Enum object is being compared with a constant, non-enum expression using a relational operator."/>
    <x v="4"/>
    <s v="REFERENCE - ISO:C90-6.5.2.2 Enumeration Specifiers"/>
  </r>
  <r>
    <x v="6"/>
    <n v="525"/>
    <n v="8"/>
    <x v="3"/>
    <x v="20"/>
    <s v="Range of possible enum values suggests this test is always true."/>
    <x v="4"/>
    <s v="REFERENCE - ISO:C90-6.5.2.2 Enumeration Specifiers"/>
  </r>
  <r>
    <x v="6"/>
    <n v="652"/>
    <n v="29"/>
    <x v="3"/>
    <x v="13"/>
    <s v="Suffixed integer constant causes implicit conversion of other operand."/>
    <x v="4"/>
    <m/>
  </r>
  <r>
    <x v="6"/>
    <n v="869"/>
    <n v="13"/>
    <x v="3"/>
    <x v="19"/>
    <s v="Enum object is being compared with a constant, non-enum expression using a relational operator."/>
    <x v="4"/>
    <s v="REFERENCE - ISO:C90-6.5.2.2 Enumeration Specifiers"/>
  </r>
  <r>
    <x v="6"/>
    <n v="869"/>
    <n v="13"/>
    <x v="3"/>
    <x v="20"/>
    <s v="Range of possible enum values suggests this test is always true."/>
    <x v="4"/>
    <s v="REFERENCE - ISO:C90-6.5.2.2 Enumeration Specifiers"/>
  </r>
  <r>
    <x v="6"/>
    <n v="879"/>
    <n v="29"/>
    <x v="3"/>
    <x v="13"/>
    <s v="Suffixed integer constant causes implicit conversion of other operand."/>
    <x v="4"/>
    <m/>
  </r>
  <r>
    <x v="6"/>
    <n v="987"/>
    <n v="39"/>
    <x v="0"/>
    <x v="16"/>
    <s v="Casting to different object pointer type."/>
    <x v="12"/>
    <s v="REFERENCE - ISO:C90-6.3.4 Cast Operators - Semantics"/>
  </r>
  <r>
    <x v="6"/>
    <n v="987"/>
    <n v="39"/>
    <x v="0"/>
    <x v="17"/>
    <s v="Performing pointer arithmetic."/>
    <x v="3"/>
    <s v="REFERENCE - ISO:C90-6.3.6 Additive Operators - Constraints"/>
  </r>
  <r>
    <x v="6"/>
    <n v="987"/>
    <n v="39"/>
    <x v="2"/>
    <x v="18"/>
    <s v="[I] Cast between a pointer to object and an integral type."/>
    <x v="13"/>
    <s v="REFERENCE - ISO:C90-6.3.4 Cast Operators - Semantics"/>
  </r>
  <r>
    <x v="7"/>
    <n v="395"/>
    <n v="1"/>
    <x v="1"/>
    <x v="12"/>
    <s v="HIS measure: Count of non-cyclic  execution paths (1-80) (KTA_ErrorMemClearEFM() : STPTH = 384)"/>
    <x v="10"/>
    <m/>
  </r>
  <r>
    <x v="7"/>
    <n v="395"/>
    <n v="1"/>
    <x v="1"/>
    <x v="8"/>
    <s v="HIS measure: Cyclomatic complexity (1-10) (KTA_ErrorMemClearEFM() : STCYC = 28)"/>
    <x v="7"/>
    <m/>
  </r>
  <r>
    <x v="7"/>
    <n v="395"/>
    <n v="1"/>
    <x v="1"/>
    <x v="1"/>
    <s v="HIS measure: Number of statements in function (variant 3)  (1-50) (KTA_ErrorMemClearEFM() : STST3 = 80)"/>
    <x v="1"/>
    <m/>
  </r>
  <r>
    <x v="7"/>
    <n v="513"/>
    <n v="1"/>
    <x v="1"/>
    <x v="8"/>
    <s v="HIS measure: Cyclomatic complexity (1-10) (KTA_ErrorMemClearIFM() : STCYC = 12)"/>
    <x v="7"/>
    <m/>
  </r>
  <r>
    <x v="7"/>
    <n v="55"/>
    <n v="23"/>
    <x v="0"/>
    <x v="21"/>
    <s v="File scope static, 'KTA_eSyncShwState', is only accessed in one function."/>
    <x v="14"/>
    <m/>
  </r>
  <r>
    <x v="8"/>
    <n v="1317"/>
    <n v="1"/>
    <x v="1"/>
    <x v="8"/>
    <s v="HIS measure: Cyclomatic complexity (1-10) (KTA_ReadPageSensor() : STCYC = 52)"/>
    <x v="7"/>
    <m/>
  </r>
  <r>
    <x v="8"/>
    <n v="1317"/>
    <n v="1"/>
    <x v="1"/>
    <x v="1"/>
    <s v="HIS measure: Number of statements in function (variant 3)  (1-50) (KTA_ReadPageSensor() : STST3 = 175)"/>
    <x v="1"/>
    <m/>
  </r>
  <r>
    <x v="8"/>
    <n v="1317"/>
    <n v="1"/>
    <x v="1"/>
    <x v="9"/>
    <s v="HIS measure: Distinct function calls (0-7) (KTA_ReadPageSensor() : STCAL = 40)"/>
    <x v="8"/>
    <m/>
  </r>
  <r>
    <x v="8"/>
    <n v="1433"/>
    <n v="1"/>
    <x v="1"/>
    <x v="22"/>
    <s v="HIS measure: Nesting of control structures (0-4) (KTA_ReadPageVersion() : STMIF = 5)"/>
    <x v="15"/>
    <m/>
  </r>
  <r>
    <x v="8"/>
    <n v="1741"/>
    <n v="1"/>
    <x v="1"/>
    <x v="12"/>
    <s v="HIS measure: Count of non-cyclic  execution paths (1-80) (KTA_ReadPageFblDataFlashBlock() : STPTH = 132)"/>
    <x v="10"/>
    <m/>
  </r>
  <r>
    <x v="8"/>
    <n v="1741"/>
    <n v="1"/>
    <x v="1"/>
    <x v="8"/>
    <s v="HIS measure: Cyclomatic complexity (1-10) (KTA_ReadPageFblDataFlashBlock() : STCYC = 13)"/>
    <x v="7"/>
    <m/>
  </r>
  <r>
    <x v="8"/>
    <n v="1902"/>
    <n v="1"/>
    <x v="1"/>
    <x v="12"/>
    <s v="HIS measure: Count of non-cyclic  execution paths (1-80) (KTA_ReadNvRamHandler() : STPTH = 144)"/>
    <x v="10"/>
    <m/>
  </r>
  <r>
    <x v="8"/>
    <n v="1902"/>
    <n v="1"/>
    <x v="1"/>
    <x v="8"/>
    <s v="HIS measure: Cyclomatic complexity (1-10) (KTA_ReadNvRamHandler() : STCYC = 14)"/>
    <x v="7"/>
    <m/>
  </r>
  <r>
    <x v="8"/>
    <n v="1902"/>
    <n v="1"/>
    <x v="1"/>
    <x v="22"/>
    <s v="HIS measure: Nesting of control structures (0-4) (KTA_ReadNvRamHandler() : STMIF = 5)"/>
    <x v="15"/>
    <m/>
  </r>
  <r>
    <x v="8"/>
    <n v="201"/>
    <n v="20"/>
    <x v="0"/>
    <x v="21"/>
    <s v="File scope static, 'KTA_eSmRead', is only accessed in one function."/>
    <x v="14"/>
    <m/>
  </r>
  <r>
    <x v="8"/>
    <n v="714"/>
    <n v="1"/>
    <x v="1"/>
    <x v="8"/>
    <s v="HIS measure: Cyclomatic complexity (1-10) (KTA_ReadPageExternErrMem() : STCYC = 11)"/>
    <x v="7"/>
    <m/>
  </r>
  <r>
    <x v="8"/>
    <n v="714"/>
    <n v="1"/>
    <x v="1"/>
    <x v="1"/>
    <s v="HIS measure: Number of statements in function (variant 3)  (1-50) (KTA_ReadPageExternErrMem() : STST3 = 55)"/>
    <x v="1"/>
    <m/>
  </r>
  <r>
    <x v="8"/>
    <n v="714"/>
    <n v="1"/>
    <x v="1"/>
    <x v="22"/>
    <s v="HIS measure: Nesting of control structures (0-4) (KTA_ReadPageExternErrMem() : STMIF = 5)"/>
    <x v="15"/>
    <m/>
  </r>
  <r>
    <x v="9"/>
    <n v="406"/>
    <n v="1"/>
    <x v="1"/>
    <x v="9"/>
    <s v="HIS measure: Distinct function calls (0-7) (KTA_HandleDelayedKostiaEvents() : STCAL = 9)"/>
    <x v="8"/>
    <m/>
  </r>
  <r>
    <x v="9"/>
    <n v="566"/>
    <n v="1"/>
    <x v="1"/>
    <x v="8"/>
    <s v="HIS measure: Cyclomatic complexity (1-10) (KTA_RbrRunStateMachine() : STCYC = 11)"/>
    <x v="7"/>
    <m/>
  </r>
  <r>
    <x v="9"/>
    <n v="566"/>
    <n v="1"/>
    <x v="1"/>
    <x v="1"/>
    <s v="HIS measure: Number of statements in function (variant 3)  (1-50) (KTA_RbrRunStateMachine() : STST3 = 68)"/>
    <x v="1"/>
    <m/>
  </r>
  <r>
    <x v="9"/>
    <n v="566"/>
    <n v="1"/>
    <x v="1"/>
    <x v="22"/>
    <s v="HIS measure: Nesting of control structures (0-4) (KTA_RbrRunStateMachine() : STMIF = 5)"/>
    <x v="15"/>
    <m/>
  </r>
  <r>
    <x v="9"/>
    <n v="566"/>
    <n v="1"/>
    <x v="1"/>
    <x v="9"/>
    <s v="HIS measure: Distinct function calls (0-7) (KTA_RbrRunStateMachine() : STCAL = 24)"/>
    <x v="8"/>
    <m/>
  </r>
  <r>
    <x v="10"/>
    <n v="209"/>
    <n v="1"/>
    <x v="1"/>
    <x v="8"/>
    <s v="HIS measure: Cyclomatic complexity (1-10) (KTA_WriteNvRamHandler() : STCYC = 11)"/>
    <x v="7"/>
    <m/>
  </r>
  <r>
    <x v="10"/>
    <n v="209"/>
    <n v="1"/>
    <x v="1"/>
    <x v="22"/>
    <s v="HIS measure: Nesting of control structures (0-4) (KTA_WriteNvRamHandler() : STMIF = 5)"/>
    <x v="15"/>
    <m/>
  </r>
  <r>
    <x v="10"/>
    <n v="611"/>
    <n v="1"/>
    <x v="1"/>
    <x v="12"/>
    <s v="HIS measure: Count of non-cyclic  execution paths (1-80) (KTA_WritePageFblDataFlashBlock() : STPTH = 184)"/>
    <x v="10"/>
    <m/>
  </r>
  <r>
    <x v="10"/>
    <n v="611"/>
    <n v="1"/>
    <x v="1"/>
    <x v="8"/>
    <s v="HIS measure: Cyclomatic complexity (1-10) (KTA_WritePageFblDataFlashBlock() : STCYC = 21)"/>
    <x v="7"/>
    <m/>
  </r>
  <r>
    <x v="10"/>
    <n v="611"/>
    <n v="1"/>
    <x v="1"/>
    <x v="1"/>
    <s v="HIS measure: Number of statements in function (variant 3)  (1-50) (KTA_WritePageFblDataFlashBlock() : STST3 = 65)"/>
    <x v="1"/>
    <m/>
  </r>
  <r>
    <x v="10"/>
    <n v="611"/>
    <n v="1"/>
    <x v="1"/>
    <x v="22"/>
    <s v="HIS measure: Nesting of control structures (0-4) (KTA_WritePageFblDataFlashBlock() : STMIF = 6)"/>
    <x v="15"/>
    <m/>
  </r>
  <r>
    <x v="10"/>
    <n v="611"/>
    <n v="1"/>
    <x v="1"/>
    <x v="9"/>
    <s v="HIS measure: Distinct function calls (0-7) (KTA_WritePageFblDataFlashBlock() : STCAL = 8)"/>
    <x v="8"/>
    <m/>
  </r>
  <r>
    <x v="10"/>
    <n v="795"/>
    <n v="1"/>
    <x v="1"/>
    <x v="8"/>
    <s v="HIS measure: Cyclomatic complexity (1-10) (KTA_WritePageActors() : STCYC = 19)"/>
    <x v="7"/>
    <m/>
  </r>
  <r>
    <x v="11"/>
    <n v="1135"/>
    <n v="1"/>
    <x v="1"/>
    <x v="22"/>
    <s v="HIS measure: Nesting of control structures (0-4) (kccb_MemWrite() : STMIF = 5)"/>
    <x v="15"/>
    <m/>
  </r>
  <r>
    <x v="11"/>
    <n v="127"/>
    <n v="16"/>
    <x v="0"/>
    <x v="21"/>
    <s v="File scope static, 'KT_LockErrMem', is only accessed in one function."/>
    <x v="14"/>
    <m/>
  </r>
  <r>
    <x v="11"/>
    <n v="1425"/>
    <n v="1"/>
    <x v="1"/>
    <x v="22"/>
    <s v="HIS measure: Nesting of control structures (0-4) (kccb_SyncBuffer() : STMIF = 5)"/>
    <x v="15"/>
    <m/>
  </r>
  <r>
    <x v="11"/>
    <n v="406"/>
    <n v="1"/>
    <x v="1"/>
    <x v="8"/>
    <s v="HIS measure: Cyclomatic complexity (1-10) (kccb_CheckPwd() : STCYC = 12)"/>
    <x v="7"/>
    <m/>
  </r>
  <r>
    <x v="11"/>
    <n v="722"/>
    <n v="1"/>
    <x v="1"/>
    <x v="8"/>
    <s v="HIS measure: Cyclomatic complexity (1-10) (kccb_ExecuteLocalFunction() : STCYC = 21)"/>
    <x v="7"/>
    <m/>
  </r>
  <r>
    <x v="11"/>
    <n v="722"/>
    <n v="1"/>
    <x v="1"/>
    <x v="1"/>
    <s v="HIS measure: Number of statements in function (variant 3)  (1-50) (kccb_ExecuteLocalFunction() : STST3 = 61)"/>
    <x v="1"/>
    <m/>
  </r>
  <r>
    <x v="11"/>
    <n v="722"/>
    <n v="1"/>
    <x v="1"/>
    <x v="22"/>
    <s v="HIS measure: Nesting of control structures (0-4) (kccb_ExecuteLocalFunction() : STMIF = 5)"/>
    <x v="15"/>
    <m/>
  </r>
  <r>
    <x v="11"/>
    <n v="722"/>
    <n v="1"/>
    <x v="1"/>
    <x v="9"/>
    <s v="HIS measure: Distinct function calls (0-7) (kccb_ExecuteLocalFunction() : STCAL = 14)"/>
    <x v="8"/>
    <m/>
  </r>
  <r>
    <x v="11"/>
    <n v="952"/>
    <n v="1"/>
    <x v="1"/>
    <x v="8"/>
    <s v="HIS measure: Cyclomatic complexity (1-10) (kccb_MemRead() : STCYC = 13)"/>
    <x v="7"/>
    <m/>
  </r>
  <r>
    <x v="12"/>
    <n v="229"/>
    <n v="1"/>
    <x v="1"/>
    <x v="1"/>
    <s v="HIS measure: Number of statements in function (variant 3)  (1-50) (ktfr_vTransmitFrMsg() : STST3 = 88)"/>
    <x v="1"/>
    <m/>
  </r>
  <r>
    <x v="12"/>
    <n v="364"/>
    <n v="1"/>
    <x v="1"/>
    <x v="1"/>
    <s v="HIS measure: Number of statements in function (variant 3)  (1-50) (ktfr_bReceiveFrMsg() : STST3 = 90)"/>
    <x v="1"/>
    <m/>
  </r>
  <r>
    <x v="13"/>
    <n v="166"/>
    <n v="1"/>
    <x v="1"/>
    <x v="8"/>
    <s v="HIS measure: Cyclomatic complexity (1-10) (LkSysHdlr_GetAddress() : STCYC = 22)"/>
    <x v="7"/>
    <m/>
  </r>
  <r>
    <x v="14"/>
    <n v="389"/>
    <n v="1"/>
    <x v="1"/>
    <x v="1"/>
    <s v="HIS measure: Number of statements in function (variant 3)  (1-50) (LkSysHdlr_EcuM_DriverRestartList() : STST3 = 0)"/>
    <x v="1"/>
    <m/>
  </r>
  <r>
    <x v="14"/>
    <n v="443"/>
    <n v="1"/>
    <x v="1"/>
    <x v="9"/>
    <s v="HIS measure: Distinct function calls (0-7) (LkSysHdlr_EcuM_InitList1() : STCAL = 17)"/>
    <x v="8"/>
    <m/>
  </r>
  <r>
    <x v="14"/>
    <n v="518"/>
    <n v="1"/>
    <x v="1"/>
    <x v="9"/>
    <s v="HIS measure: Distinct function calls (0-7) (LkSysHdlr_EcuM_InitList2_LKComponents() : STCAL = 15)"/>
    <x v="8"/>
    <m/>
  </r>
  <r>
    <x v="14"/>
    <n v="535"/>
    <n v="36"/>
    <x v="3"/>
    <x v="23"/>
    <s v="Unsuffixed integer constant is not of type int."/>
    <x v="4"/>
    <m/>
  </r>
  <r>
    <x v="14"/>
    <n v="535"/>
    <n v="36"/>
    <x v="3"/>
    <x v="6"/>
    <s v="Hard-coded 'magic' integer constant '40000'."/>
    <x v="4"/>
    <m/>
  </r>
  <r>
    <x v="14"/>
    <n v="614"/>
    <n v="1"/>
    <x v="1"/>
    <x v="9"/>
    <s v="HIS measure: Distinct function calls (0-7) (LkSysHdlr_EcuM_InitList2_SLPComponents() : STCAL = 32)"/>
    <x v="8"/>
    <m/>
  </r>
  <r>
    <x v="14"/>
    <n v="626"/>
    <n v="5"/>
    <x v="0"/>
    <x v="11"/>
    <s v="'WDGM_StartMonitoringAll' returns a value which is not being used."/>
    <x v="9"/>
    <m/>
  </r>
  <r>
    <x v="14"/>
    <n v="627"/>
    <n v="5"/>
    <x v="0"/>
    <x v="11"/>
    <s v="'WDGM_StopMonitoringEvent' returns a value which is not being used."/>
    <x v="9"/>
    <m/>
  </r>
  <r>
    <x v="14"/>
    <n v="627"/>
    <n v="65"/>
    <x v="0"/>
    <x v="24"/>
    <s v="Conversion of a constant negative value to an unsigned type."/>
    <x v="16"/>
    <s v="REFERENCE - ISO:C90-6.2.1.2 Conversions - Signed and Unsigned Integers"/>
  </r>
  <r>
    <x v="15"/>
    <n v="510"/>
    <n v="76"/>
    <x v="0"/>
    <x v="25"/>
    <s v="The object addressed by the pointer parameter 'UserModeTab' is not modified and so the pointer could be of type 'pointer to const'."/>
    <x v="17"/>
    <m/>
  </r>
  <r>
    <x v="15"/>
    <n v="670"/>
    <n v="1"/>
    <x v="1"/>
    <x v="12"/>
    <s v="HIS measure: Count of non-cyclic  execution paths (1-80) (LkSysHdlr_EcuMCbk_SetUserMode() : STPTH = 132)"/>
    <x v="10"/>
    <m/>
  </r>
  <r>
    <x v="15"/>
    <n v="670"/>
    <n v="1"/>
    <x v="1"/>
    <x v="8"/>
    <s v="HIS measure: Cyclomatic complexity (1-10) (LkSysHdlr_EcuMCbk_SetUserMode() : STCYC = 11)"/>
    <x v="7"/>
    <m/>
  </r>
  <r>
    <x v="15"/>
    <n v="670"/>
    <n v="1"/>
    <x v="1"/>
    <x v="9"/>
    <s v="HIS measure: Distinct function calls (0-7) (LkSysHdlr_EcuMCbk_SetUserMode() : STCAL = 9)"/>
    <x v="8"/>
    <m/>
  </r>
  <r>
    <x v="15"/>
    <n v="734"/>
    <n v="1"/>
    <x v="1"/>
    <x v="9"/>
    <s v="HIS measure: Distinct function calls (0-7) (LkSysHdlr_EcuMCbk_HandleUser() : STCAL = 10)"/>
    <x v="8"/>
    <m/>
  </r>
  <r>
    <x v="15"/>
    <n v="833"/>
    <n v="1"/>
    <x v="1"/>
    <x v="22"/>
    <s v="HIS measure: Nesting of control structures (0-4) (LkSysHdlr_EcuMCbk_SetWakeupReason() : STMIF = 5)"/>
    <x v="15"/>
    <m/>
  </r>
  <r>
    <x v="16"/>
    <n v="155"/>
    <n v="1"/>
    <x v="1"/>
    <x v="9"/>
    <s v="HIS measure: Distinct function calls (0-7) (Actuator_Taskfunc() : STCAL = 8)"/>
    <x v="8"/>
    <m/>
  </r>
  <r>
    <x v="16"/>
    <n v="221"/>
    <n v="1"/>
    <x v="1"/>
    <x v="9"/>
    <s v="HIS measure: Distinct function calls (0-7) (Diag_Taskfunc() : STCAL = 8)"/>
    <x v="8"/>
    <m/>
  </r>
  <r>
    <x v="16"/>
    <n v="339"/>
    <n v="1"/>
    <x v="1"/>
    <x v="9"/>
    <s v="HIS measure: Distinct function calls (0-7) (SYS_Taskfunc() : STCAL = 9)"/>
    <x v="8"/>
    <m/>
  </r>
  <r>
    <x v="17"/>
    <n v="1070"/>
    <n v="33"/>
    <x v="3"/>
    <x v="15"/>
    <s v="Suffixed integer constant implicitly converted to smaller integer type on assignment."/>
    <x v="4"/>
    <m/>
  </r>
  <r>
    <x v="17"/>
    <n v="1080"/>
    <n v="26"/>
    <x v="3"/>
    <x v="13"/>
    <s v="Suffixed integer constant causes implicit conversion of other operand."/>
    <x v="4"/>
    <m/>
  </r>
  <r>
    <x v="17"/>
    <n v="1127"/>
    <n v="29"/>
    <x v="3"/>
    <x v="15"/>
    <s v="Suffixed integer constant implicitly converted to smaller integer type on assignment."/>
    <x v="4"/>
    <m/>
  </r>
  <r>
    <x v="17"/>
    <n v="1173"/>
    <n v="15"/>
    <x v="3"/>
    <x v="13"/>
    <s v="Suffixed integer constant causes implicit conversion of other operand."/>
    <x v="4"/>
    <m/>
  </r>
  <r>
    <x v="17"/>
    <n v="1233"/>
    <n v="23"/>
    <x v="3"/>
    <x v="13"/>
    <s v="Suffixed integer constant causes implicit conversion of other operand."/>
    <x v="4"/>
    <m/>
  </r>
  <r>
    <x v="17"/>
    <n v="1291"/>
    <n v="23"/>
    <x v="3"/>
    <x v="13"/>
    <s v="Suffixed integer constant causes implicit conversion of other operand."/>
    <x v="4"/>
    <m/>
  </r>
  <r>
    <x v="17"/>
    <n v="318"/>
    <n v="27"/>
    <x v="3"/>
    <x v="13"/>
    <s v="Suffixed integer constant causes implicit conversion of other operand."/>
    <x v="4"/>
    <m/>
  </r>
  <r>
    <x v="17"/>
    <n v="365"/>
    <n v="32"/>
    <x v="3"/>
    <x v="15"/>
    <s v="Suffixed integer constant implicitly converted to smaller integer type on assignment."/>
    <x v="4"/>
    <m/>
  </r>
  <r>
    <x v="17"/>
    <n v="394"/>
    <n v="33"/>
    <x v="3"/>
    <x v="15"/>
    <s v="Suffixed integer constant implicitly converted to smaller integer type on assignment."/>
    <x v="4"/>
    <m/>
  </r>
  <r>
    <x v="17"/>
    <n v="411"/>
    <n v="13"/>
    <x v="3"/>
    <x v="13"/>
    <s v="Suffixed integer constant causes implicit conversion of other operand."/>
    <x v="4"/>
    <m/>
  </r>
  <r>
    <x v="17"/>
    <n v="431"/>
    <n v="25"/>
    <x v="3"/>
    <x v="15"/>
    <s v="Suffixed integer constant implicitly converted to smaller integer type on assignment."/>
    <x v="4"/>
    <m/>
  </r>
  <r>
    <x v="17"/>
    <n v="444"/>
    <n v="24"/>
    <x v="3"/>
    <x v="15"/>
    <s v="Suffixed integer constant implicitly converted to smaller integer type on assignment."/>
    <x v="4"/>
    <m/>
  </r>
  <r>
    <x v="17"/>
    <n v="572"/>
    <n v="15"/>
    <x v="3"/>
    <x v="13"/>
    <s v="Suffixed integer constant causes implicit conversion of other operand."/>
    <x v="4"/>
    <m/>
  </r>
  <r>
    <x v="17"/>
    <n v="600"/>
    <n v="32"/>
    <x v="3"/>
    <x v="15"/>
    <s v="Suffixed integer constant implicitly converted to smaller integer type on assignment."/>
    <x v="4"/>
    <m/>
  </r>
  <r>
    <x v="17"/>
    <n v="726"/>
    <n v="16"/>
    <x v="3"/>
    <x v="13"/>
    <s v="Suffixed integer constant causes implicit conversion of other operand."/>
    <x v="4"/>
    <m/>
  </r>
  <r>
    <x v="17"/>
    <n v="727"/>
    <n v="32"/>
    <x v="3"/>
    <x v="15"/>
    <s v="Suffixed integer constant implicitly converted to smaller integer type on assignment."/>
    <x v="4"/>
    <m/>
  </r>
  <r>
    <x v="18"/>
    <n v="198"/>
    <n v="10"/>
    <x v="3"/>
    <x v="15"/>
    <s v="Suffixed integer constant implicitly converted to smaller integer type on assignment."/>
    <x v="4"/>
    <m/>
  </r>
  <r>
    <x v="18"/>
    <n v="217"/>
    <n v="13"/>
    <x v="3"/>
    <x v="13"/>
    <s v="Suffixed integer constant causes implicit conversion of other operand."/>
    <x v="4"/>
    <m/>
  </r>
  <r>
    <x v="18"/>
    <n v="240"/>
    <n v="10"/>
    <x v="3"/>
    <x v="26"/>
    <s v="Type of 'case' label expression is not consistent with type of controlling expression in 'switch' statement."/>
    <x v="4"/>
    <m/>
  </r>
  <r>
    <x v="18"/>
    <n v="243"/>
    <n v="10"/>
    <x v="3"/>
    <x v="26"/>
    <s v="Type of 'case' label expression is not consistent with type of controlling expression in 'switch' statement."/>
    <x v="4"/>
    <m/>
  </r>
  <r>
    <x v="18"/>
    <n v="246"/>
    <n v="10"/>
    <x v="3"/>
    <x v="26"/>
    <s v="Type of 'case' label expression is not consistent with type of controlling expression in 'switch' statement."/>
    <x v="4"/>
    <m/>
  </r>
  <r>
    <x v="18"/>
    <n v="249"/>
    <n v="10"/>
    <x v="3"/>
    <x v="26"/>
    <s v="Type of 'case' label expression is not consistent with type of controlling expression in 'switch' statement."/>
    <x v="4"/>
    <m/>
  </r>
  <r>
    <x v="18"/>
    <n v="252"/>
    <n v="10"/>
    <x v="3"/>
    <x v="26"/>
    <s v="Type of 'case' label expression is not consistent with type of controlling expression in 'switch' statement."/>
    <x v="4"/>
    <m/>
  </r>
  <r>
    <x v="18"/>
    <n v="255"/>
    <n v="10"/>
    <x v="3"/>
    <x v="26"/>
    <s v="Type of 'case' label expression is not consistent with type of controlling expression in 'switch' statement."/>
    <x v="4"/>
    <m/>
  </r>
  <r>
    <x v="18"/>
    <n v="258"/>
    <n v="10"/>
    <x v="3"/>
    <x v="26"/>
    <s v="Type of 'case' label expression is not consistent with type of controlling expression in 'switch' statement."/>
    <x v="4"/>
    <m/>
  </r>
  <r>
    <x v="18"/>
    <n v="261"/>
    <n v="10"/>
    <x v="3"/>
    <x v="26"/>
    <s v="Type of 'case' label expression is not consistent with type of controlling expression in 'switch' statement."/>
    <x v="4"/>
    <m/>
  </r>
  <r>
    <x v="18"/>
    <n v="264"/>
    <n v="10"/>
    <x v="3"/>
    <x v="26"/>
    <s v="Type of 'case' label expression is not consistent with type of controlling expression in 'switch' statement."/>
    <x v="4"/>
    <m/>
  </r>
  <r>
    <x v="18"/>
    <n v="267"/>
    <n v="10"/>
    <x v="3"/>
    <x v="26"/>
    <s v="Type of 'case' label expression is not consistent with type of controlling expression in 'switch' statement."/>
    <x v="4"/>
    <m/>
  </r>
  <r>
    <x v="18"/>
    <n v="270"/>
    <n v="10"/>
    <x v="3"/>
    <x v="26"/>
    <s v="Type of 'case' label expression is not consistent with type of controlling expression in 'switch' statement."/>
    <x v="4"/>
    <m/>
  </r>
  <r>
    <x v="18"/>
    <n v="273"/>
    <n v="10"/>
    <x v="3"/>
    <x v="26"/>
    <s v="Type of 'case' label expression is not consistent with type of controlling expression in 'switch' statement."/>
    <x v="4"/>
    <m/>
  </r>
  <r>
    <x v="18"/>
    <n v="276"/>
    <n v="10"/>
    <x v="3"/>
    <x v="26"/>
    <s v="Type of 'case' label expression is not consistent with type of controlling expression in 'switch' statement."/>
    <x v="4"/>
    <m/>
  </r>
  <r>
    <x v="18"/>
    <n v="279"/>
    <n v="10"/>
    <x v="3"/>
    <x v="26"/>
    <s v="Type of 'case' label expression is not consistent with type of controlling expression in 'switch' statement."/>
    <x v="4"/>
    <m/>
  </r>
  <r>
    <x v="18"/>
    <n v="282"/>
    <n v="10"/>
    <x v="3"/>
    <x v="26"/>
    <s v="Type of 'case' label expression is not consistent with type of controlling expression in 'switch' statement."/>
    <x v="4"/>
    <m/>
  </r>
  <r>
    <x v="18"/>
    <n v="285"/>
    <n v="10"/>
    <x v="3"/>
    <x v="26"/>
    <s v="Type of 'case' label expression is not consistent with type of controlling expression in 'switch' statement."/>
    <x v="4"/>
    <m/>
  </r>
  <r>
    <x v="18"/>
    <n v="288"/>
    <n v="10"/>
    <x v="3"/>
    <x v="26"/>
    <s v="Type of 'case' label expression is not consistent with type of controlling expression in 'switch' statement."/>
    <x v="4"/>
    <m/>
  </r>
  <r>
    <x v="18"/>
    <n v="296"/>
    <n v="1"/>
    <x v="1"/>
    <x v="8"/>
    <s v="HIS measure: Cyclomatic complexity (1-10) (WDGM_StoreErrorToDem() : STCYC = 19)"/>
    <x v="7"/>
    <m/>
  </r>
  <r>
    <x v="18"/>
    <n v="60"/>
    <n v="42"/>
    <x v="0"/>
    <x v="27"/>
    <s v="Unrecognized #pragma arguments 'ghs section bss = &quot;.SaveRAM_WDOG&quot;' This #pragma directive has been ignored."/>
    <x v="18"/>
    <s v="REFERENCE - ISO:C90-6.8.6 Pragma Directive"/>
  </r>
  <r>
    <x v="18"/>
    <n v="62"/>
    <n v="34"/>
    <x v="0"/>
    <x v="27"/>
    <s v="Unrecognized #pragma arguments 'ghs section bss = default' This #pragma directive has been ignored."/>
    <x v="18"/>
    <s v="REFERENCE - ISO:C90-6.8.6 Pragma Directive"/>
  </r>
  <r>
    <x v="18"/>
    <n v="81"/>
    <n v="6"/>
    <x v="2"/>
    <x v="2"/>
    <s v="[C99] Use of '//' comment."/>
    <x v="2"/>
    <s v="REFERENCE - ISO:C99-6.4.9 Comments"/>
  </r>
  <r>
    <x v="18"/>
    <n v="82"/>
    <n v="6"/>
    <x v="2"/>
    <x v="2"/>
    <s v="[C99] Use of '//' comment."/>
    <x v="2"/>
    <s v="REFERENCE - ISO:C99-6.4.9 Comments"/>
  </r>
  <r>
    <x v="18"/>
    <n v="83"/>
    <n v="12"/>
    <x v="3"/>
    <x v="15"/>
    <s v="Suffixed integer constant implicitly converted to smaller integer type on assignment."/>
    <x v="4"/>
    <m/>
  </r>
  <r>
    <x v="18"/>
    <n v="98"/>
    <n v="6"/>
    <x v="2"/>
    <x v="2"/>
    <s v="[C99] Use of '//' comment."/>
    <x v="2"/>
    <s v="REFERENCE - ISO:C99-6.4.9 Comments"/>
  </r>
  <r>
    <x v="18"/>
    <n v="99"/>
    <n v="12"/>
    <x v="3"/>
    <x v="15"/>
    <s v="Suffixed integer constant implicitly converted to smaller integer type on assignment."/>
    <x v="4"/>
    <m/>
  </r>
  <r>
    <x v="19"/>
    <n v="210"/>
    <n v="12"/>
    <x v="3"/>
    <x v="4"/>
    <s v="This cast is redundant."/>
    <x v="4"/>
    <m/>
  </r>
  <r>
    <x v="19"/>
    <n v="225"/>
    <n v="12"/>
    <x v="3"/>
    <x v="4"/>
    <s v="This cast is redundant."/>
    <x v="4"/>
    <m/>
  </r>
  <r>
    <x v="19"/>
    <n v="74"/>
    <n v="6"/>
    <x v="2"/>
    <x v="2"/>
    <s v="[C99] Use of '//' comment."/>
    <x v="2"/>
    <s v="REFERENCE - ISO:C99-6.4.9 Comments"/>
  </r>
  <r>
    <x v="20"/>
    <n v="205"/>
    <n v="47"/>
    <x v="3"/>
    <x v="23"/>
    <s v="Unsuffixed integer constant is not of type int."/>
    <x v="4"/>
    <m/>
  </r>
  <r>
    <x v="20"/>
    <n v="249"/>
    <n v="79"/>
    <x v="3"/>
    <x v="4"/>
    <s v="This cast is redundant."/>
    <x v="4"/>
    <m/>
  </r>
  <r>
    <x v="20"/>
    <n v="249"/>
    <n v="95"/>
    <x v="3"/>
    <x v="23"/>
    <s v="Unsuffixed integer constant is not of type int."/>
    <x v="4"/>
    <m/>
  </r>
  <r>
    <x v="20"/>
    <n v="254"/>
    <n v="78"/>
    <x v="3"/>
    <x v="23"/>
    <s v="Unsuffixed integer constant is not of type int."/>
    <x v="4"/>
    <m/>
  </r>
  <r>
    <x v="20"/>
    <n v="258"/>
    <n v="84"/>
    <x v="3"/>
    <x v="23"/>
    <s v="Unsuffixed integer constant is not of type int."/>
    <x v="4"/>
    <m/>
  </r>
  <r>
    <x v="20"/>
    <n v="309"/>
    <n v="57"/>
    <x v="3"/>
    <x v="4"/>
    <s v="This cast is redundant."/>
    <x v="4"/>
    <m/>
  </r>
  <r>
    <x v="20"/>
    <n v="309"/>
    <n v="73"/>
    <x v="3"/>
    <x v="23"/>
    <s v="Unsuffixed integer constant is not of type int."/>
    <x v="4"/>
    <m/>
  </r>
  <r>
    <x v="20"/>
    <n v="370"/>
    <n v="48"/>
    <x v="3"/>
    <x v="4"/>
    <s v="This cast is redundant."/>
    <x v="4"/>
    <m/>
  </r>
  <r>
    <x v="20"/>
    <n v="370"/>
    <n v="64"/>
    <x v="3"/>
    <x v="23"/>
    <s v="Unsuffixed integer constant is not of type int."/>
    <x v="4"/>
    <m/>
  </r>
  <r>
    <x v="21"/>
    <n v="58"/>
    <n v="41"/>
    <x v="3"/>
    <x v="23"/>
    <s v="Unsuffixed integer constant is not of type int."/>
    <x v="4"/>
    <m/>
  </r>
  <r>
    <x v="21"/>
    <n v="66"/>
    <n v="41"/>
    <x v="3"/>
    <x v="23"/>
    <s v="Unsuffixed integer constant is not of type int."/>
    <x v="4"/>
    <m/>
  </r>
  <r>
    <x v="21"/>
    <n v="75"/>
    <n v="38"/>
    <x v="3"/>
    <x v="4"/>
    <s v="This cast is redundant."/>
    <x v="4"/>
    <m/>
  </r>
  <r>
    <x v="21"/>
    <n v="75"/>
    <n v="54"/>
    <x v="3"/>
    <x v="28"/>
    <s v="Suffix is not consistent with a type of unsigned long."/>
    <x v="4"/>
    <m/>
  </r>
  <r>
    <x v="22"/>
    <n v="166"/>
    <n v="78"/>
    <x v="3"/>
    <x v="23"/>
    <s v="Unsuffixed integer constant is not of type int."/>
    <x v="4"/>
    <m/>
  </r>
  <r>
    <x v="23"/>
    <n v="2295"/>
    <n v="1"/>
    <x v="1"/>
    <x v="8"/>
    <s v="HIS measure: Cyclomatic complexity (1-10) (SAS_Mag_Diag_RBRSetValue() : STCYC = 19)"/>
    <x v="7"/>
    <m/>
  </r>
  <r>
    <x v="23"/>
    <n v="2295"/>
    <n v="1"/>
    <x v="1"/>
    <x v="1"/>
    <s v="HIS measure: Number of statements in function (variant 3)  (1-50) (SAS_Mag_Diag_RBRSetValue() : STST3 = 52)"/>
    <x v="1"/>
    <m/>
  </r>
  <r>
    <x v="23"/>
    <n v="3741"/>
    <n v="1"/>
    <x v="1"/>
    <x v="1"/>
    <s v="HIS measure: Number of statements in function (variant 3)  (1-50) (callFillRBRPage07() : STST3 = 100)"/>
    <x v="1"/>
    <m/>
  </r>
  <r>
    <x v="23"/>
    <n v="3982"/>
    <n v="1"/>
    <x v="1"/>
    <x v="12"/>
    <s v="HIS measure: Count of non-cyclic  execution paths (1-80) (callMemReadPageInfo() : STPTH = 384)"/>
    <x v="10"/>
    <m/>
  </r>
  <r>
    <x v="23"/>
    <n v="4724"/>
    <n v="1"/>
    <x v="1"/>
    <x v="8"/>
    <s v="HIS measure: Cyclomatic complexity (1-10) (callWriteMLXMemEven() : STCYC = 11)"/>
    <x v="7"/>
    <m/>
  </r>
  <r>
    <x v="23"/>
    <n v="4893"/>
    <n v="1"/>
    <x v="1"/>
    <x v="22"/>
    <s v="HIS measure: Nesting of control structures (0-4) (call_diag_MLXWriteCmpEEPROM_stage_builddata() : STMIF = 5)"/>
    <x v="15"/>
    <m/>
  </r>
  <r>
    <x v="24"/>
    <n v="58"/>
    <n v="167"/>
    <x v="3"/>
    <x v="4"/>
    <s v="This cast is redundant."/>
    <x v="4"/>
    <m/>
  </r>
  <r>
    <x v="24"/>
    <n v="58"/>
    <n v="183"/>
    <x v="3"/>
    <x v="28"/>
    <s v="Suffix is not consistent with a type of unsigned long."/>
    <x v="4"/>
    <m/>
  </r>
  <r>
    <x v="24"/>
    <n v="58"/>
    <n v="199"/>
    <x v="3"/>
    <x v="4"/>
    <s v="This cast is redundant."/>
    <x v="4"/>
    <m/>
  </r>
  <r>
    <x v="24"/>
    <n v="58"/>
    <n v="215"/>
    <x v="3"/>
    <x v="28"/>
    <s v="Suffix is not consistent with a type of unsigned long."/>
    <x v="4"/>
    <m/>
  </r>
  <r>
    <x v="25"/>
    <n v="281"/>
    <n v="70"/>
    <x v="3"/>
    <x v="4"/>
    <s v="This cast is redundant."/>
    <x v="4"/>
    <m/>
  </r>
  <r>
    <x v="25"/>
    <n v="281"/>
    <n v="86"/>
    <x v="3"/>
    <x v="23"/>
    <s v="Unsuffixed integer constant is not of type int."/>
    <x v="4"/>
    <m/>
  </r>
  <r>
    <x v="25"/>
    <n v="389"/>
    <n v="70"/>
    <x v="3"/>
    <x v="4"/>
    <s v="This cast is redundant."/>
    <x v="4"/>
    <m/>
  </r>
  <r>
    <x v="25"/>
    <n v="389"/>
    <n v="86"/>
    <x v="3"/>
    <x v="23"/>
    <s v="Unsuffixed integer constant is not of type int."/>
    <x v="4"/>
    <m/>
  </r>
  <r>
    <x v="26"/>
    <n v="3020"/>
    <n v="1"/>
    <x v="1"/>
    <x v="12"/>
    <s v="HIS measure: Count of non-cyclic  execution paths (1-80) (SAS_Mag_MLX90363_ExtendedCompareResults() : STPTH = 385)"/>
    <x v="10"/>
    <m/>
  </r>
  <r>
    <x v="26"/>
    <n v="3020"/>
    <n v="1"/>
    <x v="1"/>
    <x v="8"/>
    <s v="HIS measure: Cyclomatic complexity (1-10) (SAS_Mag_MLX90363_ExtendedCompareResults() : STCYC = 11)"/>
    <x v="7"/>
    <m/>
  </r>
  <r>
    <x v="26"/>
    <n v="3020"/>
    <n v="1"/>
    <x v="1"/>
    <x v="9"/>
    <s v="HIS measure: Distinct function calls (0-7) (SAS_Mag_MLX90363_ExtendedCompareResults() : STCAL = 8)"/>
    <x v="8"/>
    <m/>
  </r>
  <r>
    <x v="27"/>
    <n v="191"/>
    <n v="75"/>
    <x v="3"/>
    <x v="23"/>
    <s v="Unsuffixed integer constant is not of type int."/>
    <x v="4"/>
    <m/>
  </r>
  <r>
    <x v="27"/>
    <n v="191"/>
    <n v="75"/>
    <x v="0"/>
    <x v="29"/>
    <s v="Integer literal constant is of an unsigned type but does not include a &quot;U&quot; suffix."/>
    <x v="19"/>
    <s v="REFERENCE - ISO:C90-6.1.3.2 (Integer Constants)"/>
  </r>
  <r>
    <x v="27"/>
    <n v="454"/>
    <n v="1"/>
    <x v="1"/>
    <x v="1"/>
    <s v="HIS measure: Number of statements in function (variant 3)  (1-50) (SAS_Mag_CountSWTurn() : STST3 = 57)"/>
    <x v="1"/>
    <m/>
  </r>
  <r>
    <x v="27"/>
    <n v="607"/>
    <n v="88"/>
    <x v="3"/>
    <x v="4"/>
    <s v="This cast is redundant."/>
    <x v="4"/>
    <m/>
  </r>
  <r>
    <x v="28"/>
    <n v="705"/>
    <n v="1"/>
    <x v="1"/>
    <x v="9"/>
    <s v="HIS measure: Distinct function calls (0-7) (StwGw_SendStwData() : STCAL = 9)"/>
    <x v="8"/>
    <m/>
  </r>
  <r>
    <x v="29"/>
    <n v="638"/>
    <n v="1"/>
    <x v="1"/>
    <x v="9"/>
    <s v="HIS measure: Distinct function calls (0-7) (SyncMgr_SyncMain() : STCAL = 10)"/>
    <x v="8"/>
    <m/>
  </r>
  <r>
    <x v="29"/>
    <n v="758"/>
    <n v="1"/>
    <x v="1"/>
    <x v="9"/>
    <s v="HIS measure: Distinct function calls (0-7) (SyncMgr_SyncTasks() : STCAL = 10)"/>
    <x v="8"/>
    <m/>
  </r>
  <r>
    <x v="30"/>
    <n v="153"/>
    <n v="17"/>
    <x v="0"/>
    <x v="7"/>
    <s v="'WdgTest' has external linkage and is being defined without any previous declaration."/>
    <x v="6"/>
    <m/>
  </r>
  <r>
    <x v="30"/>
    <n v="249"/>
    <n v="15"/>
    <x v="0"/>
    <x v="21"/>
    <s v="File scope static, 'SysCheck_au32CpuTestRam', is only accessed in one function."/>
    <x v="14"/>
    <m/>
  </r>
  <r>
    <x v="30"/>
    <n v="766"/>
    <n v="1"/>
    <x v="1"/>
    <x v="12"/>
    <s v="HIS measure: Count of non-cyclic  execution paths (1-80) (SysCheck_TestStackUsage() : STPTH = 336)"/>
    <x v="10"/>
    <m/>
  </r>
  <r>
    <x v="30"/>
    <n v="766"/>
    <n v="1"/>
    <x v="1"/>
    <x v="8"/>
    <s v="HIS measure: Cyclomatic complexity (1-10) (SysCheck_TestStackUsage() : STCYC = 11)"/>
    <x v="7"/>
    <m/>
  </r>
  <r>
    <x v="31"/>
    <n v="206"/>
    <n v="16"/>
    <x v="0"/>
    <x v="7"/>
    <s v="'sTestStates' has external linkage and is being defined without any previous declaration."/>
    <x v="6"/>
    <m/>
  </r>
  <r>
    <x v="31"/>
    <n v="209"/>
    <n v="7"/>
    <x v="0"/>
    <x v="7"/>
    <s v="'SysCheck_RomCheck_ErrCnt' has external linkage and is being defined without any previous declaration."/>
    <x v="6"/>
    <m/>
  </r>
  <r>
    <x v="31"/>
    <n v="417"/>
    <n v="1"/>
    <x v="1"/>
    <x v="1"/>
    <s v="HIS measure: Number of statements in function (variant 3)  (1-50) (SysCheck_InitiateAllTests() : STST3 = 0)"/>
    <x v="1"/>
    <m/>
  </r>
  <r>
    <x v="31"/>
    <n v="428"/>
    <n v="1"/>
    <x v="1"/>
    <x v="1"/>
    <s v="HIS measure: Number of statements in function (variant 3)  (1-50) (SysCheck_PartialSystemTestMainFunction() : STST3 = 0)"/>
    <x v="1"/>
    <m/>
  </r>
  <r>
    <x v="31"/>
    <n v="528"/>
    <n v="1"/>
    <x v="1"/>
    <x v="1"/>
    <s v="HIS measure: Number of statements in function (variant 3)  (1-50) (SysCheck_ValidateTestStates() : STST3 = 0)"/>
    <x v="1"/>
    <m/>
  </r>
  <r>
    <x v="32"/>
    <n v="106"/>
    <n v="11"/>
    <x v="3"/>
    <x v="13"/>
    <s v="Suffixed integer constant causes implicit conversion of other operand."/>
    <x v="4"/>
    <m/>
  </r>
  <r>
    <x v="32"/>
    <n v="111"/>
    <n v="13"/>
    <x v="3"/>
    <x v="13"/>
    <s v="Suffixed integer constant causes implicit conversion of other operand."/>
    <x v="4"/>
    <m/>
  </r>
  <r>
    <x v="33"/>
    <n v="103"/>
    <n v="11"/>
    <x v="3"/>
    <x v="13"/>
    <s v="Suffixed integer constant causes implicit conversion of other operand."/>
    <x v="4"/>
    <m/>
  </r>
  <r>
    <x v="33"/>
    <n v="106"/>
    <n v="13"/>
    <x v="3"/>
    <x v="13"/>
    <s v="Suffixed integer constant causes implicit conversion of other operand."/>
    <x v="4"/>
    <m/>
  </r>
  <r>
    <x v="34"/>
    <n v="111"/>
    <n v="5"/>
    <x v="3"/>
    <x v="13"/>
    <s v="Suffixed integer constant causes implicit conversion of other operand."/>
    <x v="4"/>
    <m/>
  </r>
  <r>
    <x v="34"/>
    <n v="114"/>
    <n v="15"/>
    <x v="3"/>
    <x v="13"/>
    <s v="Suffixed integer constant causes implicit conversion of other operand."/>
    <x v="4"/>
    <m/>
  </r>
  <r>
    <x v="34"/>
    <n v="122"/>
    <n v="15"/>
    <x v="3"/>
    <x v="13"/>
    <s v="Suffixed integer constant causes implicit conversion of other operand."/>
    <x v="4"/>
    <m/>
  </r>
  <r>
    <x v="34"/>
    <n v="130"/>
    <n v="15"/>
    <x v="3"/>
    <x v="13"/>
    <s v="Suffixed integer constant causes implicit conversion of other operand."/>
    <x v="4"/>
    <m/>
  </r>
  <r>
    <x v="34"/>
    <n v="138"/>
    <n v="15"/>
    <x v="3"/>
    <x v="13"/>
    <s v="Suffixed integer constant causes implicit conversion of other operand."/>
    <x v="4"/>
    <m/>
  </r>
  <r>
    <x v="34"/>
    <n v="146"/>
    <n v="15"/>
    <x v="3"/>
    <x v="13"/>
    <s v="Suffixed integer constant causes implicit conversion of other operand."/>
    <x v="4"/>
    <m/>
  </r>
  <r>
    <x v="34"/>
    <n v="154"/>
    <n v="15"/>
    <x v="3"/>
    <x v="13"/>
    <s v="Suffixed integer constant causes implicit conversion of other operand."/>
    <x v="4"/>
    <m/>
  </r>
  <r>
    <x v="34"/>
    <n v="162"/>
    <n v="15"/>
    <x v="3"/>
    <x v="13"/>
    <s v="Suffixed integer constant causes implicit conversion of other operand."/>
    <x v="4"/>
    <m/>
  </r>
  <r>
    <x v="34"/>
    <n v="170"/>
    <n v="15"/>
    <x v="3"/>
    <x v="13"/>
    <s v="Suffixed integer constant causes implicit conversion of other operand."/>
    <x v="4"/>
    <m/>
  </r>
  <r>
    <x v="34"/>
    <n v="178"/>
    <n v="15"/>
    <x v="3"/>
    <x v="13"/>
    <s v="Suffixed integer constant causes implicit conversion of other operand."/>
    <x v="4"/>
    <m/>
  </r>
  <r>
    <x v="34"/>
    <n v="186"/>
    <n v="15"/>
    <x v="3"/>
    <x v="13"/>
    <s v="Suffixed integer constant causes implicit conversion of other operand."/>
    <x v="4"/>
    <m/>
  </r>
  <r>
    <x v="34"/>
    <n v="194"/>
    <n v="15"/>
    <x v="3"/>
    <x v="13"/>
    <s v="Suffixed integer constant causes implicit conversion of other operand."/>
    <x v="4"/>
    <m/>
  </r>
  <r>
    <x v="34"/>
    <n v="202"/>
    <n v="15"/>
    <x v="3"/>
    <x v="13"/>
    <s v="Suffixed integer constant causes implicit conversion of other operand."/>
    <x v="4"/>
    <m/>
  </r>
  <r>
    <x v="34"/>
    <n v="227"/>
    <n v="5"/>
    <x v="3"/>
    <x v="13"/>
    <s v="Suffixed integer constant causes implicit conversion of other operand."/>
    <x v="4"/>
    <m/>
  </r>
  <r>
    <x v="34"/>
    <n v="230"/>
    <n v="15"/>
    <x v="3"/>
    <x v="13"/>
    <s v="Suffixed integer constant causes implicit conversion of other operand."/>
    <x v="4"/>
    <m/>
  </r>
  <r>
    <x v="34"/>
    <n v="240"/>
    <n v="15"/>
    <x v="3"/>
    <x v="13"/>
    <s v="Suffixed integer constant causes implicit conversion of other operand."/>
    <x v="4"/>
    <m/>
  </r>
  <r>
    <x v="34"/>
    <n v="250"/>
    <n v="15"/>
    <x v="3"/>
    <x v="13"/>
    <s v="Suffixed integer constant causes implicit conversion of other operand."/>
    <x v="4"/>
    <m/>
  </r>
  <r>
    <x v="34"/>
    <n v="260"/>
    <n v="15"/>
    <x v="3"/>
    <x v="13"/>
    <s v="Suffixed integer constant causes implicit conversion of other operand."/>
    <x v="4"/>
    <m/>
  </r>
  <r>
    <x v="34"/>
    <n v="268"/>
    <n v="15"/>
    <x v="3"/>
    <x v="13"/>
    <s v="Suffixed integer constant causes implicit conversion of other operand."/>
    <x v="4"/>
    <m/>
  </r>
  <r>
    <x v="34"/>
    <n v="278"/>
    <n v="15"/>
    <x v="3"/>
    <x v="13"/>
    <s v="Suffixed integer constant causes implicit conversion of other operand."/>
    <x v="4"/>
    <m/>
  </r>
  <r>
    <x v="34"/>
    <n v="288"/>
    <n v="15"/>
    <x v="3"/>
    <x v="13"/>
    <s v="Suffixed integer constant causes implicit conversion of other operand."/>
    <x v="4"/>
    <m/>
  </r>
  <r>
    <x v="34"/>
    <n v="296"/>
    <n v="15"/>
    <x v="3"/>
    <x v="13"/>
    <s v="Suffixed integer constant causes implicit conversion of other operand."/>
    <x v="4"/>
    <m/>
  </r>
  <r>
    <x v="34"/>
    <n v="306"/>
    <n v="15"/>
    <x v="3"/>
    <x v="13"/>
    <s v="Suffixed integer constant causes implicit conversion of other operand."/>
    <x v="4"/>
    <m/>
  </r>
  <r>
    <x v="34"/>
    <n v="316"/>
    <n v="15"/>
    <x v="3"/>
    <x v="13"/>
    <s v="Suffixed integer constant causes implicit conversion of other operand."/>
    <x v="4"/>
    <m/>
  </r>
  <r>
    <x v="34"/>
    <n v="326"/>
    <n v="15"/>
    <x v="3"/>
    <x v="13"/>
    <s v="Suffixed integer constant causes implicit conversion of other operand."/>
    <x v="4"/>
    <m/>
  </r>
  <r>
    <x v="34"/>
    <n v="336"/>
    <n v="15"/>
    <x v="3"/>
    <x v="13"/>
    <s v="Suffixed integer constant causes implicit conversion of other operand."/>
    <x v="4"/>
    <m/>
  </r>
  <r>
    <x v="34"/>
    <n v="36"/>
    <n v="1"/>
    <x v="0"/>
    <x v="30"/>
    <s v="Array has fewer initializers than its declared size. Default initialization is applied to the remainder of the array elements."/>
    <x v="20"/>
    <s v="REFERENCE - ISO:C90-6.5.7 Initialization - Semantics"/>
  </r>
  <r>
    <x v="34"/>
    <n v="36"/>
    <n v="1"/>
    <x v="0"/>
    <x v="31"/>
    <s v="Struct initializer is missing the optional {."/>
    <x v="20"/>
    <s v="REFERENCE - ISO:C90-6.5.7 Initialization - Semantics"/>
  </r>
  <r>
    <x v="34"/>
    <n v="61"/>
    <n v="76"/>
    <x v="3"/>
    <x v="15"/>
    <s v="Suffixed integer constant implicitly converted to smaller integer type on assignment."/>
    <x v="4"/>
    <m/>
  </r>
  <r>
    <x v="34"/>
    <n v="64"/>
    <n v="77"/>
    <x v="3"/>
    <x v="15"/>
    <s v="Suffixed integer constant implicitly converted to smaller integer type on assignment."/>
    <x v="4"/>
    <m/>
  </r>
  <r>
    <x v="34"/>
    <n v="67"/>
    <n v="76"/>
    <x v="3"/>
    <x v="15"/>
    <s v="Suffixed integer constant implicitly converted to smaller integer type on assignment."/>
    <x v="4"/>
    <m/>
  </r>
  <r>
    <x v="34"/>
    <n v="70"/>
    <n v="77"/>
    <x v="3"/>
    <x v="15"/>
    <s v="Suffixed integer constant implicitly converted to smaller integer type on assignment."/>
    <x v="4"/>
    <m/>
  </r>
  <r>
    <x v="34"/>
    <n v="73"/>
    <n v="76"/>
    <x v="3"/>
    <x v="15"/>
    <s v="Suffixed integer constant implicitly converted to smaller integer type on assignment."/>
    <x v="4"/>
    <m/>
  </r>
  <r>
    <x v="34"/>
    <n v="76"/>
    <n v="77"/>
    <x v="3"/>
    <x v="15"/>
    <s v="Suffixed integer constant implicitly converted to smaller integer type on assignment."/>
    <x v="4"/>
    <m/>
  </r>
  <r>
    <x v="34"/>
    <n v="79"/>
    <n v="76"/>
    <x v="3"/>
    <x v="15"/>
    <s v="Suffixed integer constant implicitly converted to smaller integer type on assignment."/>
    <x v="4"/>
    <m/>
  </r>
  <r>
    <x v="34"/>
    <n v="82"/>
    <n v="77"/>
    <x v="3"/>
    <x v="15"/>
    <s v="Suffixed integer constant implicitly converted to smaller integer type on assignment."/>
    <x v="4"/>
    <m/>
  </r>
  <r>
    <x v="34"/>
    <n v="85"/>
    <n v="77"/>
    <x v="3"/>
    <x v="15"/>
    <s v="Suffixed integer constant implicitly converted to smaller integer type on assignment."/>
    <x v="4"/>
    <m/>
  </r>
  <r>
    <x v="34"/>
    <n v="88"/>
    <n v="81"/>
    <x v="3"/>
    <x v="15"/>
    <s v="Suffixed integer constant implicitly converted to smaller integer type on assignment."/>
    <x v="4"/>
    <m/>
  </r>
  <r>
    <x v="34"/>
    <n v="91"/>
    <n v="81"/>
    <x v="3"/>
    <x v="15"/>
    <s v="Suffixed integer constant implicitly converted to smaller integer type on assignment."/>
    <x v="4"/>
    <m/>
  </r>
  <r>
    <x v="34"/>
    <n v="94"/>
    <n v="80"/>
    <x v="3"/>
    <x v="15"/>
    <s v="Suffixed integer constant implicitly converted to smaller integer type on assignment."/>
    <x v="4"/>
    <m/>
  </r>
  <r>
    <x v="35"/>
    <n v="101"/>
    <n v="5"/>
    <x v="3"/>
    <x v="13"/>
    <s v="Suffixed integer constant causes implicit conversion of other operand."/>
    <x v="4"/>
    <m/>
  </r>
  <r>
    <x v="35"/>
    <n v="102"/>
    <n v="5"/>
    <x v="3"/>
    <x v="13"/>
    <s v="Suffixed integer constant causes implicit conversion of other operand."/>
    <x v="4"/>
    <m/>
  </r>
  <r>
    <x v="35"/>
    <n v="104"/>
    <n v="5"/>
    <x v="3"/>
    <x v="13"/>
    <s v="Suffixed integer constant causes implicit conversion of other operand."/>
    <x v="4"/>
    <m/>
  </r>
  <r>
    <x v="35"/>
    <n v="104"/>
    <n v="94"/>
    <x v="3"/>
    <x v="32"/>
    <s v="Null statement follows other code on the same line."/>
    <x v="4"/>
    <s v="REFERENCE - ISO:C90-6.6.3 Expression and Null Statements"/>
  </r>
  <r>
    <x v="35"/>
    <n v="104"/>
    <n v="94"/>
    <x v="0"/>
    <x v="33"/>
    <s v="Null statement is located close to other code or comments."/>
    <x v="21"/>
    <m/>
  </r>
  <r>
    <x v="35"/>
    <n v="105"/>
    <n v="5"/>
    <x v="3"/>
    <x v="13"/>
    <s v="Suffixed integer constant causes implicit conversion of other operand."/>
    <x v="4"/>
    <m/>
  </r>
  <r>
    <x v="35"/>
    <n v="105"/>
    <n v="94"/>
    <x v="3"/>
    <x v="32"/>
    <s v="Null statement follows other code on the same line."/>
    <x v="4"/>
    <s v="REFERENCE - ISO:C90-6.6.3 Expression and Null Statements"/>
  </r>
  <r>
    <x v="35"/>
    <n v="105"/>
    <n v="94"/>
    <x v="0"/>
    <x v="33"/>
    <s v="Null statement is located close to other code or comments."/>
    <x v="21"/>
    <m/>
  </r>
  <r>
    <x v="35"/>
    <n v="106"/>
    <n v="5"/>
    <x v="3"/>
    <x v="13"/>
    <s v="Suffixed integer constant causes implicit conversion of other operand."/>
    <x v="4"/>
    <m/>
  </r>
  <r>
    <x v="35"/>
    <n v="106"/>
    <n v="95"/>
    <x v="3"/>
    <x v="32"/>
    <s v="Null statement follows other code on the same line."/>
    <x v="4"/>
    <s v="REFERENCE - ISO:C90-6.6.3 Expression and Null Statements"/>
  </r>
  <r>
    <x v="35"/>
    <n v="106"/>
    <n v="95"/>
    <x v="0"/>
    <x v="33"/>
    <s v="Null statement is located close to other code or comments."/>
    <x v="21"/>
    <m/>
  </r>
  <r>
    <x v="35"/>
    <n v="107"/>
    <n v="5"/>
    <x v="3"/>
    <x v="13"/>
    <s v="Suffixed integer constant causes implicit conversion of other operand."/>
    <x v="4"/>
    <m/>
  </r>
  <r>
    <x v="35"/>
    <n v="107"/>
    <n v="95"/>
    <x v="3"/>
    <x v="32"/>
    <s v="Null statement follows other code on the same line."/>
    <x v="4"/>
    <s v="REFERENCE - ISO:C90-6.6.3 Expression and Null Statements"/>
  </r>
  <r>
    <x v="35"/>
    <n v="107"/>
    <n v="95"/>
    <x v="0"/>
    <x v="33"/>
    <s v="Null statement is located close to other code or comments."/>
    <x v="21"/>
    <m/>
  </r>
  <r>
    <x v="36"/>
    <n v="42"/>
    <n v="1"/>
    <x v="1"/>
    <x v="1"/>
    <s v="HIS measure: Number of statements in function (variant 3)  (1-50) (IOHWAB_DI_Init() : STST3 = 0)"/>
    <x v="1"/>
    <m/>
  </r>
  <r>
    <x v="37"/>
    <n v="104"/>
    <n v="9"/>
    <x v="3"/>
    <x v="13"/>
    <s v="Suffixed integer constant causes implicit conversion of other operand."/>
    <x v="4"/>
    <m/>
  </r>
  <r>
    <x v="37"/>
    <n v="134"/>
    <n v="9"/>
    <x v="3"/>
    <x v="13"/>
    <s v="Suffixed integer constant causes implicit conversion of other operand."/>
    <x v="4"/>
    <m/>
  </r>
  <r>
    <x v="37"/>
    <n v="164"/>
    <n v="9"/>
    <x v="3"/>
    <x v="13"/>
    <s v="Suffixed integer constant causes implicit conversion of other operand."/>
    <x v="4"/>
    <m/>
  </r>
  <r>
    <x v="37"/>
    <n v="194"/>
    <n v="9"/>
    <x v="3"/>
    <x v="13"/>
    <s v="Suffixed integer constant causes implicit conversion of other operand."/>
    <x v="4"/>
    <m/>
  </r>
  <r>
    <x v="37"/>
    <n v="224"/>
    <n v="9"/>
    <x v="3"/>
    <x v="13"/>
    <s v="Suffixed integer constant causes implicit conversion of other operand."/>
    <x v="4"/>
    <m/>
  </r>
  <r>
    <x v="37"/>
    <n v="254"/>
    <n v="9"/>
    <x v="3"/>
    <x v="13"/>
    <s v="Suffixed integer constant causes implicit conversion of other operand."/>
    <x v="4"/>
    <m/>
  </r>
  <r>
    <x v="37"/>
    <n v="284"/>
    <n v="9"/>
    <x v="3"/>
    <x v="13"/>
    <s v="Suffixed integer constant causes implicit conversion of other operand."/>
    <x v="4"/>
    <m/>
  </r>
  <r>
    <x v="37"/>
    <n v="314"/>
    <n v="9"/>
    <x v="3"/>
    <x v="13"/>
    <s v="Suffixed integer constant causes implicit conversion of other operand."/>
    <x v="4"/>
    <m/>
  </r>
  <r>
    <x v="37"/>
    <n v="344"/>
    <n v="9"/>
    <x v="3"/>
    <x v="13"/>
    <s v="Suffixed integer constant causes implicit conversion of other operand."/>
    <x v="4"/>
    <m/>
  </r>
  <r>
    <x v="37"/>
    <n v="374"/>
    <n v="9"/>
    <x v="3"/>
    <x v="13"/>
    <s v="Suffixed integer constant causes implicit conversion of other operand."/>
    <x v="4"/>
    <m/>
  </r>
  <r>
    <x v="37"/>
    <n v="404"/>
    <n v="9"/>
    <x v="3"/>
    <x v="13"/>
    <s v="Suffixed integer constant causes implicit conversion of other operand."/>
    <x v="4"/>
    <m/>
  </r>
  <r>
    <x v="37"/>
    <n v="434"/>
    <n v="9"/>
    <x v="3"/>
    <x v="13"/>
    <s v="Suffixed integer constant causes implicit conversion of other operand."/>
    <x v="4"/>
    <m/>
  </r>
  <r>
    <x v="37"/>
    <n v="44"/>
    <n v="9"/>
    <x v="3"/>
    <x v="13"/>
    <s v="Suffixed integer constant causes implicit conversion of other operand."/>
    <x v="4"/>
    <m/>
  </r>
  <r>
    <x v="37"/>
    <n v="464"/>
    <n v="9"/>
    <x v="3"/>
    <x v="13"/>
    <s v="Suffixed integer constant causes implicit conversion of other operand."/>
    <x v="4"/>
    <m/>
  </r>
  <r>
    <x v="37"/>
    <n v="494"/>
    <n v="9"/>
    <x v="3"/>
    <x v="13"/>
    <s v="Suffixed integer constant causes implicit conversion of other operand."/>
    <x v="4"/>
    <m/>
  </r>
  <r>
    <x v="37"/>
    <n v="524"/>
    <n v="9"/>
    <x v="3"/>
    <x v="13"/>
    <s v="Suffixed integer constant causes implicit conversion of other operand."/>
    <x v="4"/>
    <m/>
  </r>
  <r>
    <x v="37"/>
    <n v="554"/>
    <n v="9"/>
    <x v="3"/>
    <x v="13"/>
    <s v="Suffixed integer constant causes implicit conversion of other operand."/>
    <x v="4"/>
    <m/>
  </r>
  <r>
    <x v="37"/>
    <n v="584"/>
    <n v="9"/>
    <x v="3"/>
    <x v="13"/>
    <s v="Suffixed integer constant causes implicit conversion of other operand."/>
    <x v="4"/>
    <m/>
  </r>
  <r>
    <x v="37"/>
    <n v="614"/>
    <n v="9"/>
    <x v="3"/>
    <x v="13"/>
    <s v="Suffixed integer constant causes implicit conversion of other operand."/>
    <x v="4"/>
    <m/>
  </r>
  <r>
    <x v="37"/>
    <n v="644"/>
    <n v="9"/>
    <x v="3"/>
    <x v="13"/>
    <s v="Suffixed integer constant causes implicit conversion of other operand."/>
    <x v="4"/>
    <m/>
  </r>
  <r>
    <x v="37"/>
    <n v="674"/>
    <n v="9"/>
    <x v="3"/>
    <x v="13"/>
    <s v="Suffixed integer constant causes implicit conversion of other operand."/>
    <x v="4"/>
    <m/>
  </r>
  <r>
    <x v="37"/>
    <n v="704"/>
    <n v="9"/>
    <x v="3"/>
    <x v="13"/>
    <s v="Suffixed integer constant causes implicit conversion of other operand."/>
    <x v="4"/>
    <m/>
  </r>
  <r>
    <x v="37"/>
    <n v="734"/>
    <n v="9"/>
    <x v="3"/>
    <x v="13"/>
    <s v="Suffixed integer constant causes implicit conversion of other operand."/>
    <x v="4"/>
    <m/>
  </r>
  <r>
    <x v="37"/>
    <n v="74"/>
    <n v="9"/>
    <x v="3"/>
    <x v="13"/>
    <s v="Suffixed integer constant causes implicit conversion of other operand."/>
    <x v="4"/>
    <m/>
  </r>
  <r>
    <x v="38"/>
    <n v="103"/>
    <n v="9"/>
    <x v="3"/>
    <x v="13"/>
    <s v="Suffixed integer constant causes implicit conversion of other operand."/>
    <x v="4"/>
    <m/>
  </r>
  <r>
    <x v="38"/>
    <n v="124"/>
    <n v="9"/>
    <x v="3"/>
    <x v="13"/>
    <s v="Suffixed integer constant causes implicit conversion of other operand."/>
    <x v="4"/>
    <m/>
  </r>
  <r>
    <x v="38"/>
    <n v="145"/>
    <n v="9"/>
    <x v="3"/>
    <x v="13"/>
    <s v="Suffixed integer constant causes implicit conversion of other operand."/>
    <x v="4"/>
    <m/>
  </r>
  <r>
    <x v="38"/>
    <n v="171"/>
    <n v="9"/>
    <x v="3"/>
    <x v="13"/>
    <s v="Suffixed integer constant causes implicit conversion of other operand."/>
    <x v="4"/>
    <m/>
  </r>
  <r>
    <x v="38"/>
    <n v="171"/>
    <n v="98"/>
    <x v="3"/>
    <x v="32"/>
    <s v="Null statement follows other code on the same line."/>
    <x v="4"/>
    <s v="REFERENCE - ISO:C90-6.6.3 Expression and Null Statements"/>
  </r>
  <r>
    <x v="38"/>
    <n v="171"/>
    <n v="98"/>
    <x v="0"/>
    <x v="33"/>
    <s v="Null statement is located close to other code or comments."/>
    <x v="21"/>
    <m/>
  </r>
  <r>
    <x v="38"/>
    <n v="172"/>
    <n v="9"/>
    <x v="3"/>
    <x v="13"/>
    <s v="Suffixed integer constant causes implicit conversion of other operand."/>
    <x v="4"/>
    <m/>
  </r>
  <r>
    <x v="38"/>
    <n v="172"/>
    <n v="98"/>
    <x v="3"/>
    <x v="32"/>
    <s v="Null statement follows other code on the same line."/>
    <x v="4"/>
    <s v="REFERENCE - ISO:C90-6.6.3 Expression and Null Statements"/>
  </r>
  <r>
    <x v="38"/>
    <n v="172"/>
    <n v="98"/>
    <x v="0"/>
    <x v="33"/>
    <s v="Null statement is located close to other code or comments."/>
    <x v="21"/>
    <m/>
  </r>
  <r>
    <x v="38"/>
    <n v="173"/>
    <n v="9"/>
    <x v="3"/>
    <x v="13"/>
    <s v="Suffixed integer constant causes implicit conversion of other operand."/>
    <x v="4"/>
    <m/>
  </r>
  <r>
    <x v="38"/>
    <n v="174"/>
    <n v="9"/>
    <x v="3"/>
    <x v="13"/>
    <s v="Suffixed integer constant causes implicit conversion of other operand."/>
    <x v="4"/>
    <m/>
  </r>
  <r>
    <x v="38"/>
    <n v="212"/>
    <n v="9"/>
    <x v="3"/>
    <x v="13"/>
    <s v="Suffixed integer constant causes implicit conversion of other operand."/>
    <x v="4"/>
    <m/>
  </r>
  <r>
    <x v="38"/>
    <n v="212"/>
    <n v="99"/>
    <x v="3"/>
    <x v="32"/>
    <s v="Null statement follows other code on the same line."/>
    <x v="4"/>
    <s v="REFERENCE - ISO:C90-6.6.3 Expression and Null Statements"/>
  </r>
  <r>
    <x v="38"/>
    <n v="212"/>
    <n v="99"/>
    <x v="0"/>
    <x v="33"/>
    <s v="Null statement is located close to other code or comments."/>
    <x v="21"/>
    <m/>
  </r>
  <r>
    <x v="38"/>
    <n v="213"/>
    <n v="9"/>
    <x v="3"/>
    <x v="13"/>
    <s v="Suffixed integer constant causes implicit conversion of other operand."/>
    <x v="4"/>
    <m/>
  </r>
  <r>
    <x v="38"/>
    <n v="213"/>
    <n v="99"/>
    <x v="3"/>
    <x v="32"/>
    <s v="Null statement follows other code on the same line."/>
    <x v="4"/>
    <s v="REFERENCE - ISO:C90-6.6.3 Expression and Null Statements"/>
  </r>
  <r>
    <x v="38"/>
    <n v="213"/>
    <n v="99"/>
    <x v="0"/>
    <x v="33"/>
    <s v="Null statement is located close to other code or comments."/>
    <x v="21"/>
    <m/>
  </r>
  <r>
    <x v="38"/>
    <n v="214"/>
    <n v="9"/>
    <x v="3"/>
    <x v="13"/>
    <s v="Suffixed integer constant causes implicit conversion of other operand."/>
    <x v="4"/>
    <m/>
  </r>
  <r>
    <x v="38"/>
    <n v="215"/>
    <n v="9"/>
    <x v="3"/>
    <x v="13"/>
    <s v="Suffixed integer constant causes implicit conversion of other operand."/>
    <x v="4"/>
    <m/>
  </r>
  <r>
    <x v="38"/>
    <n v="44"/>
    <n v="5"/>
    <x v="3"/>
    <x v="13"/>
    <s v="Suffixed integer constant causes implicit conversion of other operand."/>
    <x v="4"/>
    <m/>
  </r>
  <r>
    <x v="38"/>
    <n v="44"/>
    <n v="94"/>
    <x v="3"/>
    <x v="32"/>
    <s v="Null statement follows other code on the same line."/>
    <x v="4"/>
    <s v="REFERENCE - ISO:C90-6.6.3 Expression and Null Statements"/>
  </r>
  <r>
    <x v="38"/>
    <n v="44"/>
    <n v="94"/>
    <x v="0"/>
    <x v="33"/>
    <s v="Null statement is located close to other code or comments."/>
    <x v="21"/>
    <m/>
  </r>
  <r>
    <x v="38"/>
    <n v="50"/>
    <n v="95"/>
    <x v="3"/>
    <x v="32"/>
    <s v="Null statement follows other code on the same line."/>
    <x v="4"/>
    <s v="REFERENCE - ISO:C90-6.6.3 Expression and Null Statements"/>
  </r>
  <r>
    <x v="38"/>
    <n v="50"/>
    <n v="95"/>
    <x v="0"/>
    <x v="33"/>
    <s v="Null statement is located close to other code or comments."/>
    <x v="21"/>
    <m/>
  </r>
  <r>
    <x v="38"/>
    <n v="63"/>
    <n v="5"/>
    <x v="3"/>
    <x v="13"/>
    <s v="Suffixed integer constant causes implicit conversion of other operand."/>
    <x v="4"/>
    <m/>
  </r>
  <r>
    <x v="38"/>
    <n v="63"/>
    <n v="95"/>
    <x v="3"/>
    <x v="32"/>
    <s v="Null statement follows other code on the same line."/>
    <x v="4"/>
    <s v="REFERENCE - ISO:C90-6.6.3 Expression and Null Statements"/>
  </r>
  <r>
    <x v="38"/>
    <n v="63"/>
    <n v="95"/>
    <x v="0"/>
    <x v="33"/>
    <s v="Null statement is located close to other code or comments."/>
    <x v="21"/>
    <m/>
  </r>
  <r>
    <x v="38"/>
    <n v="69"/>
    <n v="96"/>
    <x v="3"/>
    <x v="32"/>
    <s v="Null statement follows other code on the same line."/>
    <x v="4"/>
    <s v="REFERENCE - ISO:C90-6.6.3 Expression and Null Statements"/>
  </r>
  <r>
    <x v="38"/>
    <n v="69"/>
    <n v="96"/>
    <x v="0"/>
    <x v="33"/>
    <s v="Null statement is located close to other code or comments."/>
    <x v="21"/>
    <m/>
  </r>
  <r>
    <x v="38"/>
    <n v="82"/>
    <n v="9"/>
    <x v="3"/>
    <x v="13"/>
    <s v="Suffixed integer constant causes implicit conversion of other operand."/>
    <x v="4"/>
    <m/>
  </r>
  <r>
    <x v="39"/>
    <n v="168"/>
    <n v="1"/>
    <x v="1"/>
    <x v="9"/>
    <s v="HIS measure: Distinct function calls (0-7) (IOHWAB_Scheduler_Init() : STCAL = 8)"/>
    <x v="8"/>
    <m/>
  </r>
  <r>
    <x v="39"/>
    <n v="88"/>
    <n v="18"/>
    <x v="0"/>
    <x v="34"/>
    <s v="The variable initialized in the first expression of this 'for' statement is not the variable identified as the 'loop control variable' (AdcResult)."/>
    <x v="22"/>
    <m/>
  </r>
  <r>
    <x v="39"/>
    <n v="88"/>
    <n v="18"/>
    <x v="0"/>
    <x v="35"/>
    <s v="The variable incremented in the third expression of this 'for' statement is not the variable identified as the 'loop control variable' (AdcResult)."/>
    <x v="22"/>
    <m/>
  </r>
  <r>
    <x v="39"/>
    <n v="91"/>
    <n v="30"/>
    <x v="3"/>
    <x v="13"/>
    <s v="Suffixed integer constant causes implicit conversion of other operand."/>
    <x v="4"/>
    <m/>
  </r>
  <r>
    <x v="39"/>
    <n v="93"/>
    <n v="21"/>
    <x v="0"/>
    <x v="36"/>
    <s v="Loop control variable in this 'for' statement, AdcResult, is modified in the body of the loop."/>
    <x v="23"/>
    <m/>
  </r>
  <r>
    <x v="39"/>
    <n v="98"/>
    <n v="21"/>
    <x v="0"/>
    <x v="36"/>
    <s v="Loop control variable in this 'for' statement, AdcResult, is modified in the body of the loop."/>
    <x v="23"/>
    <m/>
  </r>
  <r>
    <x v="40"/>
    <n v="144"/>
    <n v="100"/>
    <x v="3"/>
    <x v="15"/>
    <s v="Suffixed integer constant implicitly converted to smaller integer type on assignment."/>
    <x v="4"/>
    <m/>
  </r>
  <r>
    <x v="41"/>
    <n v="1026"/>
    <n v="43"/>
    <x v="3"/>
    <x v="15"/>
    <s v="Suffixed integer constant implicitly converted to smaller integer type on assignment."/>
    <x v="4"/>
    <m/>
  </r>
  <r>
    <x v="41"/>
    <n v="1028"/>
    <n v="26"/>
    <x v="3"/>
    <x v="13"/>
    <s v="Suffixed integer constant causes implicit conversion of other operand."/>
    <x v="4"/>
    <m/>
  </r>
  <r>
    <x v="41"/>
    <n v="1030"/>
    <n v="26"/>
    <x v="3"/>
    <x v="15"/>
    <s v="Suffixed integer constant implicitly converted to smaller integer type on assignment."/>
    <x v="4"/>
    <m/>
  </r>
  <r>
    <x v="41"/>
    <n v="1095"/>
    <n v="26"/>
    <x v="3"/>
    <x v="15"/>
    <s v="Suffixed integer constant implicitly converted to smaller integer type on assignment."/>
    <x v="4"/>
    <m/>
  </r>
  <r>
    <x v="41"/>
    <n v="1112"/>
    <n v="30"/>
    <x v="3"/>
    <x v="15"/>
    <s v="Suffixed integer constant implicitly converted to smaller integer type on assignment."/>
    <x v="4"/>
    <m/>
  </r>
  <r>
    <x v="41"/>
    <n v="1809"/>
    <n v="35"/>
    <x v="3"/>
    <x v="13"/>
    <s v="Suffixed integer constant causes implicit conversion of other operand."/>
    <x v="4"/>
    <m/>
  </r>
  <r>
    <x v="41"/>
    <n v="2146"/>
    <n v="28"/>
    <x v="3"/>
    <x v="13"/>
    <s v="Suffixed integer constant causes implicit conversion of other operand."/>
    <x v="4"/>
    <m/>
  </r>
  <r>
    <x v="41"/>
    <n v="2199"/>
    <n v="40"/>
    <x v="3"/>
    <x v="13"/>
    <s v="Suffixed integer constant causes implicit conversion of other operand."/>
    <x v="4"/>
    <m/>
  </r>
  <r>
    <x v="41"/>
    <n v="517"/>
    <n v="27"/>
    <x v="3"/>
    <x v="13"/>
    <s v="Suffixed integer constant causes implicit conversion of other operand."/>
    <x v="4"/>
    <m/>
  </r>
  <r>
    <x v="41"/>
    <n v="674"/>
    <n v="39"/>
    <x v="3"/>
    <x v="13"/>
    <s v="Suffixed integer constant causes implicit conversion of other operand."/>
    <x v="4"/>
    <m/>
  </r>
  <r>
    <x v="41"/>
    <n v="677"/>
    <n v="39"/>
    <x v="3"/>
    <x v="15"/>
    <s v="Suffixed integer constant implicitly converted to smaller integer type on assignment."/>
    <x v="4"/>
    <m/>
  </r>
  <r>
    <x v="41"/>
    <n v="700"/>
    <n v="39"/>
    <x v="3"/>
    <x v="15"/>
    <s v="Suffixed integer constant implicitly converted to smaller integer type on assignment."/>
    <x v="4"/>
    <m/>
  </r>
  <r>
    <x v="42"/>
    <n v="157"/>
    <n v="68"/>
    <x v="3"/>
    <x v="15"/>
    <s v="Suffixed integer constant implicitly converted to smaller integer type on assignment."/>
    <x v="4"/>
    <m/>
  </r>
  <r>
    <x v="42"/>
    <n v="240"/>
    <n v="37"/>
    <x v="3"/>
    <x v="15"/>
    <s v="Suffixed integer constant implicitly converted to smaller integer type on assignment."/>
    <x v="4"/>
    <m/>
  </r>
  <r>
    <x v="42"/>
    <n v="242"/>
    <n v="30"/>
    <x v="3"/>
    <x v="13"/>
    <s v="Suffixed integer constant causes implicit conversion of other operand."/>
    <x v="4"/>
    <m/>
  </r>
  <r>
    <x v="42"/>
    <n v="248"/>
    <n v="16"/>
    <x v="3"/>
    <x v="15"/>
    <s v="Suffixed integer constant implicitly converted to smaller integer type on assignment."/>
    <x v="4"/>
    <m/>
  </r>
  <r>
    <x v="42"/>
    <n v="260"/>
    <n v="37"/>
    <x v="3"/>
    <x v="15"/>
    <s v="Suffixed integer constant implicitly converted to smaller integer type on assignment."/>
    <x v="4"/>
    <m/>
  </r>
  <r>
    <x v="42"/>
    <n v="266"/>
    <n v="16"/>
    <x v="3"/>
    <x v="15"/>
    <s v="Suffixed integer constant implicitly converted to smaller integer type on assignment."/>
    <x v="4"/>
    <m/>
  </r>
  <r>
    <x v="42"/>
    <n v="295"/>
    <n v="30"/>
    <x v="3"/>
    <x v="15"/>
    <s v="Suffixed integer constant implicitly converted to smaller integer type on assignment."/>
    <x v="4"/>
    <m/>
  </r>
  <r>
    <x v="42"/>
    <n v="371"/>
    <n v="31"/>
    <x v="3"/>
    <x v="15"/>
    <s v="Suffixed integer constant implicitly converted to smaller integer type on assignment."/>
    <x v="4"/>
    <m/>
  </r>
  <r>
    <x v="42"/>
    <n v="376"/>
    <n v="31"/>
    <x v="3"/>
    <x v="15"/>
    <s v="Suffixed integer constant implicitly converted to smaller integer type on assignment."/>
    <x v="4"/>
    <m/>
  </r>
  <r>
    <x v="42"/>
    <n v="390"/>
    <n v="113"/>
    <x v="3"/>
    <x v="13"/>
    <s v="Suffixed integer constant causes implicit conversion of other operand."/>
    <x v="4"/>
    <m/>
  </r>
  <r>
    <x v="42"/>
    <n v="401"/>
    <n v="70"/>
    <x v="3"/>
    <x v="13"/>
    <s v="Suffixed integer constant causes implicit conversion of other operand."/>
    <x v="4"/>
    <m/>
  </r>
  <r>
    <x v="42"/>
    <n v="413"/>
    <n v="43"/>
    <x v="3"/>
    <x v="15"/>
    <s v="Suffixed integer constant implicitly converted to smaller integer type on assignment."/>
    <x v="4"/>
    <m/>
  </r>
  <r>
    <x v="42"/>
    <n v="418"/>
    <n v="43"/>
    <x v="3"/>
    <x v="15"/>
    <s v="Suffixed integer constant implicitly converted to smaller integer type on assignment."/>
    <x v="4"/>
    <m/>
  </r>
  <r>
    <x v="42"/>
    <n v="434"/>
    <n v="39"/>
    <x v="3"/>
    <x v="15"/>
    <s v="Suffixed integer constant implicitly converted to smaller integer type on assignment."/>
    <x v="4"/>
    <m/>
  </r>
  <r>
    <x v="42"/>
    <n v="454"/>
    <n v="35"/>
    <x v="3"/>
    <x v="15"/>
    <s v="Suffixed integer constant implicitly converted to smaller integer type on assignment."/>
    <x v="4"/>
    <m/>
  </r>
  <r>
    <x v="42"/>
    <n v="463"/>
    <n v="31"/>
    <x v="3"/>
    <x v="13"/>
    <s v="Suffixed integer constant causes implicit conversion of other operand."/>
    <x v="4"/>
    <m/>
  </r>
  <r>
    <x v="42"/>
    <n v="498"/>
    <n v="1"/>
    <x v="1"/>
    <x v="8"/>
    <s v="HIS measure: Cyclomatic complexity (1-10) (MagSensDrv_InterpreteDiagnosticFault() : STCYC = 14)"/>
    <x v="7"/>
    <m/>
  </r>
  <r>
    <x v="42"/>
    <n v="498"/>
    <n v="1"/>
    <x v="1"/>
    <x v="22"/>
    <s v="HIS measure: Nesting of control structures (0-4) (MagSensDrv_InterpreteDiagnosticFault() : STMIF = 7)"/>
    <x v="15"/>
    <m/>
  </r>
  <r>
    <x v="42"/>
    <n v="716"/>
    <n v="44"/>
    <x v="3"/>
    <x v="15"/>
    <s v="Suffixed integer constant implicitly converted to smaller integer type on assignment."/>
    <x v="4"/>
    <m/>
  </r>
  <r>
    <x v="42"/>
    <n v="754"/>
    <n v="31"/>
    <x v="3"/>
    <x v="13"/>
    <s v="Suffixed integer constant causes implicit conversion of other operand."/>
    <x v="4"/>
    <m/>
  </r>
  <r>
    <x v="42"/>
    <n v="765"/>
    <n v="23"/>
    <x v="3"/>
    <x v="15"/>
    <s v="Suffixed integer constant implicitly converted to smaller integer type on assignment."/>
    <x v="4"/>
    <m/>
  </r>
  <r>
    <x v="42"/>
    <n v="774"/>
    <n v="37"/>
    <x v="3"/>
    <x v="15"/>
    <s v="Suffixed integer constant implicitly converted to smaller integer type on assignment."/>
    <x v="4"/>
    <m/>
  </r>
  <r>
    <x v="42"/>
    <n v="780"/>
    <n v="16"/>
    <x v="3"/>
    <x v="15"/>
    <s v="Suffixed integer constant implicitly converted to smaller integer type on assignment."/>
    <x v="4"/>
    <m/>
  </r>
  <r>
    <x v="42"/>
    <n v="810"/>
    <n v="34"/>
    <x v="3"/>
    <x v="15"/>
    <s v="Suffixed integer constant implicitly converted to smaller integer type on assignment."/>
    <x v="4"/>
    <m/>
  </r>
  <r>
    <x v="42"/>
    <n v="830"/>
    <n v="87"/>
    <x v="3"/>
    <x v="13"/>
    <s v="Suffixed integer constant causes implicit conversion of other operand."/>
    <x v="4"/>
    <m/>
  </r>
  <r>
    <x v="42"/>
    <n v="833"/>
    <n v="87"/>
    <x v="3"/>
    <x v="15"/>
    <s v="Suffixed integer constant implicitly converted to smaller integer type on assignment."/>
    <x v="4"/>
    <m/>
  </r>
  <r>
    <x v="42"/>
    <n v="882"/>
    <n v="55"/>
    <x v="3"/>
    <x v="13"/>
    <s v="Suffixed integer constant causes implicit conversion of other operand."/>
    <x v="4"/>
    <m/>
  </r>
  <r>
    <x v="42"/>
    <n v="884"/>
    <n v="31"/>
    <x v="3"/>
    <x v="15"/>
    <s v="Suffixed integer constant implicitly converted to smaller integer type on assignment."/>
    <x v="4"/>
    <m/>
  </r>
  <r>
    <x v="42"/>
    <n v="893"/>
    <n v="63"/>
    <x v="3"/>
    <x v="13"/>
    <s v="Suffixed integer constant causes implicit conversion of other operand."/>
    <x v="4"/>
    <m/>
  </r>
  <r>
    <x v="42"/>
    <n v="899"/>
    <n v="64"/>
    <x v="3"/>
    <x v="13"/>
    <s v="Suffixed integer constant causes implicit conversion of other operand."/>
    <x v="4"/>
    <m/>
  </r>
  <r>
    <x v="42"/>
    <n v="910"/>
    <n v="31"/>
    <x v="3"/>
    <x v="15"/>
    <s v="Suffixed integer constant implicitly converted to smaller integer type on assignment."/>
    <x v="4"/>
    <m/>
  </r>
  <r>
    <x v="42"/>
    <n v="915"/>
    <n v="31"/>
    <x v="3"/>
    <x v="13"/>
    <s v="Suffixed integer constant causes implicit conversion of other operand."/>
    <x v="4"/>
    <m/>
  </r>
  <r>
    <x v="42"/>
    <n v="939"/>
    <n v="85"/>
    <x v="3"/>
    <x v="13"/>
    <s v="Suffixed integer constant causes implicit conversion of other operand."/>
    <x v="4"/>
    <m/>
  </r>
  <r>
    <x v="42"/>
    <n v="973"/>
    <n v="1"/>
    <x v="1"/>
    <x v="12"/>
    <s v="HIS measure: Count of non-cyclic  execution paths (1-80) (MagSensDrv_SetSensorError() : STPTH = 98)"/>
    <x v="10"/>
    <m/>
  </r>
  <r>
    <x v="42"/>
    <n v="973"/>
    <n v="1"/>
    <x v="1"/>
    <x v="8"/>
    <s v="HIS measure: Cyclomatic complexity (1-10) (MagSensDrv_SetSensorError() : STCYC = 16)"/>
    <x v="7"/>
    <m/>
  </r>
  <r>
    <x v="42"/>
    <n v="973"/>
    <n v="1"/>
    <x v="1"/>
    <x v="1"/>
    <s v="HIS measure: Number of statements in function (variant 3)  (1-50) (MagSensDrv_SetSensorError() : STST3 = 60)"/>
    <x v="1"/>
    <m/>
  </r>
  <r>
    <x v="42"/>
    <n v="973"/>
    <n v="1"/>
    <x v="1"/>
    <x v="22"/>
    <s v="HIS measure: Nesting of control structures (0-4) (MagSensDrv_SetSensorError() : STMIF = 7)"/>
    <x v="15"/>
    <m/>
  </r>
  <r>
    <x v="43"/>
    <n v="287"/>
    <n v="95"/>
    <x v="3"/>
    <x v="13"/>
    <s v="Suffixed integer constant causes implicit conversion of other operand."/>
    <x v="4"/>
    <m/>
  </r>
  <r>
    <x v="44"/>
    <n v="1007"/>
    <n v="32"/>
    <x v="3"/>
    <x v="15"/>
    <s v="Suffixed integer constant implicitly converted to smaller integer type on assignment."/>
    <x v="4"/>
    <m/>
  </r>
  <r>
    <x v="44"/>
    <n v="1009"/>
    <n v="12"/>
    <x v="3"/>
    <x v="15"/>
    <s v="Suffixed integer constant implicitly converted to smaller integer type on assignment."/>
    <x v="4"/>
    <m/>
  </r>
  <r>
    <x v="44"/>
    <n v="106"/>
    <n v="37"/>
    <x v="3"/>
    <x v="15"/>
    <s v="Suffixed integer constant implicitly converted to smaller integer type on assignment."/>
    <x v="4"/>
    <m/>
  </r>
  <r>
    <x v="44"/>
    <n v="110"/>
    <n v="54"/>
    <x v="3"/>
    <x v="15"/>
    <s v="Suffixed integer constant implicitly converted to smaller integer type on assignment."/>
    <x v="4"/>
    <m/>
  </r>
  <r>
    <x v="44"/>
    <n v="112"/>
    <n v="16"/>
    <x v="3"/>
    <x v="15"/>
    <s v="Suffixed integer constant implicitly converted to smaller integer type on assignment."/>
    <x v="4"/>
    <m/>
  </r>
  <r>
    <x v="44"/>
    <n v="124"/>
    <n v="37"/>
    <x v="3"/>
    <x v="15"/>
    <s v="Suffixed integer constant implicitly converted to smaller integer type on assignment."/>
    <x v="4"/>
    <m/>
  </r>
  <r>
    <x v="44"/>
    <n v="128"/>
    <n v="54"/>
    <x v="3"/>
    <x v="15"/>
    <s v="Suffixed integer constant implicitly converted to smaller integer type on assignment."/>
    <x v="4"/>
    <m/>
  </r>
  <r>
    <x v="44"/>
    <n v="130"/>
    <n v="16"/>
    <x v="3"/>
    <x v="15"/>
    <s v="Suffixed integer constant implicitly converted to smaller integer type on assignment."/>
    <x v="4"/>
    <m/>
  </r>
  <r>
    <x v="44"/>
    <n v="220"/>
    <n v="37"/>
    <x v="3"/>
    <x v="15"/>
    <s v="Suffixed integer constant implicitly converted to smaller integer type on assignment."/>
    <x v="4"/>
    <m/>
  </r>
  <r>
    <x v="44"/>
    <n v="244"/>
    <n v="20"/>
    <x v="3"/>
    <x v="15"/>
    <s v="Suffixed integer constant implicitly converted to smaller integer type on assignment."/>
    <x v="4"/>
    <m/>
  </r>
  <r>
    <x v="44"/>
    <n v="270"/>
    <n v="37"/>
    <x v="3"/>
    <x v="15"/>
    <s v="Suffixed integer constant implicitly converted to smaller integer type on assignment."/>
    <x v="4"/>
    <m/>
  </r>
  <r>
    <x v="44"/>
    <n v="287"/>
    <n v="20"/>
    <x v="3"/>
    <x v="15"/>
    <s v="Suffixed integer constant implicitly converted to smaller integer type on assignment."/>
    <x v="4"/>
    <m/>
  </r>
  <r>
    <x v="44"/>
    <n v="308"/>
    <n v="37"/>
    <x v="3"/>
    <x v="15"/>
    <s v="Suffixed integer constant implicitly converted to smaller integer type on assignment."/>
    <x v="4"/>
    <m/>
  </r>
  <r>
    <x v="44"/>
    <n v="311"/>
    <n v="30"/>
    <x v="3"/>
    <x v="13"/>
    <s v="Suffixed integer constant causes implicit conversion of other operand."/>
    <x v="4"/>
    <m/>
  </r>
  <r>
    <x v="44"/>
    <n v="327"/>
    <n v="37"/>
    <x v="3"/>
    <x v="15"/>
    <s v="Suffixed integer constant implicitly converted to smaller integer type on assignment."/>
    <x v="4"/>
    <m/>
  </r>
  <r>
    <x v="44"/>
    <n v="330"/>
    <n v="30"/>
    <x v="3"/>
    <x v="13"/>
    <s v="Suffixed integer constant causes implicit conversion of other operand."/>
    <x v="4"/>
    <m/>
  </r>
  <r>
    <x v="44"/>
    <n v="346"/>
    <n v="35"/>
    <x v="3"/>
    <x v="15"/>
    <s v="Suffixed integer constant implicitly converted to smaller integer type on assignment."/>
    <x v="4"/>
    <m/>
  </r>
  <r>
    <x v="44"/>
    <n v="350"/>
    <n v="28"/>
    <x v="3"/>
    <x v="13"/>
    <s v="Suffixed integer constant causes implicit conversion of other operand."/>
    <x v="4"/>
    <m/>
  </r>
  <r>
    <x v="44"/>
    <n v="377"/>
    <n v="37"/>
    <x v="3"/>
    <x v="15"/>
    <s v="Suffixed integer constant implicitly converted to smaller integer type on assignment."/>
    <x v="4"/>
    <m/>
  </r>
  <r>
    <x v="44"/>
    <n v="380"/>
    <n v="30"/>
    <x v="3"/>
    <x v="13"/>
    <s v="Suffixed integer constant causes implicit conversion of other operand."/>
    <x v="4"/>
    <m/>
  </r>
  <r>
    <x v="44"/>
    <n v="396"/>
    <n v="37"/>
    <x v="3"/>
    <x v="15"/>
    <s v="Suffixed integer constant implicitly converted to smaller integer type on assignment."/>
    <x v="4"/>
    <m/>
  </r>
  <r>
    <x v="44"/>
    <n v="399"/>
    <n v="30"/>
    <x v="3"/>
    <x v="13"/>
    <s v="Suffixed integer constant causes implicit conversion of other operand."/>
    <x v="4"/>
    <m/>
  </r>
  <r>
    <x v="44"/>
    <n v="419"/>
    <n v="37"/>
    <x v="3"/>
    <x v="15"/>
    <s v="Suffixed integer constant implicitly converted to smaller integer type on assignment."/>
    <x v="4"/>
    <m/>
  </r>
  <r>
    <x v="44"/>
    <n v="423"/>
    <n v="30"/>
    <x v="3"/>
    <x v="13"/>
    <s v="Suffixed integer constant causes implicit conversion of other operand."/>
    <x v="4"/>
    <m/>
  </r>
  <r>
    <x v="44"/>
    <n v="445"/>
    <n v="20"/>
    <x v="3"/>
    <x v="15"/>
    <s v="Suffixed integer constant implicitly converted to smaller integer type on assignment."/>
    <x v="4"/>
    <m/>
  </r>
  <r>
    <x v="44"/>
    <n v="45"/>
    <n v="36"/>
    <x v="3"/>
    <x v="15"/>
    <s v="Suffixed integer constant implicitly converted to smaller integer type on assignment."/>
    <x v="4"/>
    <m/>
  </r>
  <r>
    <x v="44"/>
    <n v="467"/>
    <n v="31"/>
    <x v="3"/>
    <x v="15"/>
    <s v="Suffixed integer constant implicitly converted to smaller integer type on assignment."/>
    <x v="4"/>
    <m/>
  </r>
  <r>
    <x v="44"/>
    <n v="470"/>
    <n v="28"/>
    <x v="3"/>
    <x v="13"/>
    <s v="Suffixed integer constant causes implicit conversion of other operand."/>
    <x v="4"/>
    <m/>
  </r>
  <r>
    <x v="44"/>
    <n v="477"/>
    <n v="16"/>
    <x v="3"/>
    <x v="13"/>
    <s v="Suffixed integer constant causes implicit conversion of other operand."/>
    <x v="4"/>
    <m/>
  </r>
  <r>
    <x v="44"/>
    <n v="479"/>
    <n v="14"/>
    <x v="3"/>
    <x v="15"/>
    <s v="Suffixed integer constant implicitly converted to smaller integer type on assignment."/>
    <x v="4"/>
    <m/>
  </r>
  <r>
    <x v="44"/>
    <n v="484"/>
    <n v="12"/>
    <x v="3"/>
    <x v="15"/>
    <s v="Suffixed integer constant implicitly converted to smaller integer type on assignment."/>
    <x v="4"/>
    <m/>
  </r>
  <r>
    <x v="44"/>
    <n v="496"/>
    <n v="37"/>
    <x v="3"/>
    <x v="15"/>
    <s v="Suffixed integer constant implicitly converted to smaller integer type on assignment."/>
    <x v="4"/>
    <m/>
  </r>
  <r>
    <x v="44"/>
    <n v="512"/>
    <n v="65"/>
    <x v="3"/>
    <x v="15"/>
    <s v="Suffixed integer constant implicitly converted to smaller integer type on assignment."/>
    <x v="4"/>
    <m/>
  </r>
  <r>
    <x v="44"/>
    <n v="523"/>
    <n v="47"/>
    <x v="3"/>
    <x v="15"/>
    <s v="Suffixed integer constant implicitly converted to smaller integer type on assignment."/>
    <x v="4"/>
    <m/>
  </r>
  <r>
    <x v="44"/>
    <n v="53"/>
    <n v="50"/>
    <x v="3"/>
    <x v="15"/>
    <s v="Suffixed integer constant implicitly converted to smaller integer type on assignment."/>
    <x v="4"/>
    <m/>
  </r>
  <r>
    <x v="44"/>
    <n v="544"/>
    <n v="29"/>
    <x v="3"/>
    <x v="15"/>
    <s v="Suffixed integer constant implicitly converted to smaller integer type on assignment."/>
    <x v="4"/>
    <m/>
  </r>
  <r>
    <x v="44"/>
    <n v="546"/>
    <n v="16"/>
    <x v="3"/>
    <x v="15"/>
    <s v="Suffixed integer constant implicitly converted to smaller integer type on assignment."/>
    <x v="4"/>
    <m/>
  </r>
  <r>
    <x v="44"/>
    <n v="558"/>
    <n v="33"/>
    <x v="3"/>
    <x v="15"/>
    <s v="Suffixed integer constant implicitly converted to smaller integer type on assignment."/>
    <x v="4"/>
    <m/>
  </r>
  <r>
    <x v="44"/>
    <n v="576"/>
    <n v="43"/>
    <x v="3"/>
    <x v="15"/>
    <s v="Suffixed integer constant implicitly converted to smaller integer type on assignment."/>
    <x v="4"/>
    <m/>
  </r>
  <r>
    <x v="44"/>
    <n v="580"/>
    <n v="25"/>
    <x v="3"/>
    <x v="15"/>
    <s v="Suffixed integer constant implicitly converted to smaller integer type on assignment."/>
    <x v="4"/>
    <m/>
  </r>
  <r>
    <x v="44"/>
    <n v="601"/>
    <n v="39"/>
    <x v="3"/>
    <x v="15"/>
    <s v="Suffixed integer constant implicitly converted to smaller integer type on assignment."/>
    <x v="4"/>
    <m/>
  </r>
  <r>
    <x v="44"/>
    <n v="604"/>
    <n v="45"/>
    <x v="3"/>
    <x v="13"/>
    <s v="Suffixed integer constant causes implicit conversion of other operand."/>
    <x v="4"/>
    <m/>
  </r>
  <r>
    <x v="44"/>
    <n v="608"/>
    <n v="138"/>
    <x v="3"/>
    <x v="13"/>
    <s v="Suffixed integer constant causes implicit conversion of other operand."/>
    <x v="4"/>
    <m/>
  </r>
  <r>
    <x v="44"/>
    <n v="613"/>
    <n v="129"/>
    <x v="3"/>
    <x v="13"/>
    <s v="Suffixed integer constant causes implicit conversion of other operand."/>
    <x v="4"/>
    <m/>
  </r>
  <r>
    <x v="44"/>
    <n v="619"/>
    <n v="40"/>
    <x v="3"/>
    <x v="15"/>
    <s v="Suffixed integer constant implicitly converted to smaller integer type on assignment."/>
    <x v="4"/>
    <m/>
  </r>
  <r>
    <x v="44"/>
    <n v="624"/>
    <n v="36"/>
    <x v="3"/>
    <x v="13"/>
    <s v="Suffixed integer constant causes implicit conversion of other operand."/>
    <x v="4"/>
    <m/>
  </r>
  <r>
    <x v="44"/>
    <n v="643"/>
    <n v="37"/>
    <x v="3"/>
    <x v="15"/>
    <s v="Suffixed integer constant implicitly converted to smaller integer type on assignment."/>
    <x v="4"/>
    <m/>
  </r>
  <r>
    <x v="44"/>
    <n v="646"/>
    <n v="82"/>
    <x v="3"/>
    <x v="13"/>
    <s v="Suffixed integer constant causes implicit conversion of other operand."/>
    <x v="4"/>
    <m/>
  </r>
  <r>
    <x v="44"/>
    <n v="651"/>
    <n v="16"/>
    <x v="3"/>
    <x v="15"/>
    <s v="Suffixed integer constant implicitly converted to smaller integer type on assignment."/>
    <x v="4"/>
    <m/>
  </r>
  <r>
    <x v="44"/>
    <n v="669"/>
    <n v="33"/>
    <x v="3"/>
    <x v="15"/>
    <s v="Suffixed integer constant implicitly converted to smaller integer type on assignment."/>
    <x v="4"/>
    <m/>
  </r>
  <r>
    <x v="44"/>
    <n v="672"/>
    <n v="122"/>
    <x v="3"/>
    <x v="13"/>
    <s v="Suffixed integer constant causes implicit conversion of other operand."/>
    <x v="4"/>
    <m/>
  </r>
  <r>
    <x v="44"/>
    <n v="672"/>
    <n v="82"/>
    <x v="3"/>
    <x v="13"/>
    <s v="Suffixed integer constant causes implicit conversion of other operand."/>
    <x v="4"/>
    <m/>
  </r>
  <r>
    <x v="44"/>
    <n v="748"/>
    <n v="92"/>
    <x v="3"/>
    <x v="13"/>
    <s v="Suffixed integer constant causes implicit conversion of other operand."/>
    <x v="4"/>
    <m/>
  </r>
  <r>
    <x v="44"/>
    <n v="753"/>
    <n v="86"/>
    <x v="3"/>
    <x v="13"/>
    <s v="Suffixed integer constant causes implicit conversion of other operand."/>
    <x v="4"/>
    <m/>
  </r>
  <r>
    <x v="44"/>
    <n v="772"/>
    <n v="24"/>
    <x v="3"/>
    <x v="15"/>
    <s v="Suffixed integer constant implicitly converted to smaller integer type on assignment."/>
    <x v="4"/>
    <m/>
  </r>
  <r>
    <x v="44"/>
    <n v="800"/>
    <n v="20"/>
    <x v="3"/>
    <x v="15"/>
    <s v="Suffixed integer constant implicitly converted to smaller integer type on assignment."/>
    <x v="4"/>
    <m/>
  </r>
  <r>
    <x v="44"/>
    <n v="810"/>
    <n v="20"/>
    <x v="3"/>
    <x v="15"/>
    <s v="Suffixed integer constant implicitly converted to smaller integer type on assignment."/>
    <x v="4"/>
    <m/>
  </r>
  <r>
    <x v="44"/>
    <n v="828"/>
    <n v="16"/>
    <x v="3"/>
    <x v="15"/>
    <s v="Suffixed integer constant implicitly converted to smaller integer type on assignment."/>
    <x v="4"/>
    <m/>
  </r>
  <r>
    <x v="44"/>
    <n v="832"/>
    <n v="1"/>
    <x v="1"/>
    <x v="12"/>
    <s v="HIS measure: Count of non-cyclic  execution paths (1-80) (MagSensDrv_Main() : STPTH = 177)"/>
    <x v="10"/>
    <m/>
  </r>
  <r>
    <x v="44"/>
    <n v="832"/>
    <n v="1"/>
    <x v="1"/>
    <x v="8"/>
    <s v="HIS measure: Cyclomatic complexity (1-10) (MagSensDrv_Main() : STCYC = 16)"/>
    <x v="7"/>
    <m/>
  </r>
  <r>
    <x v="44"/>
    <n v="832"/>
    <n v="1"/>
    <x v="1"/>
    <x v="9"/>
    <s v="HIS measure: Distinct function calls (0-7) (MagSensDrv_Main() : STCAL = 11)"/>
    <x v="8"/>
    <m/>
  </r>
  <r>
    <x v="44"/>
    <n v="849"/>
    <n v="31"/>
    <x v="3"/>
    <x v="13"/>
    <s v="Suffixed integer constant causes implicit conversion of other operand."/>
    <x v="4"/>
    <m/>
  </r>
  <r>
    <x v="44"/>
    <n v="871"/>
    <n v="37"/>
    <x v="3"/>
    <x v="15"/>
    <s v="Suffixed integer constant implicitly converted to smaller integer type on assignment."/>
    <x v="4"/>
    <m/>
  </r>
  <r>
    <x v="44"/>
    <n v="874"/>
    <n v="82"/>
    <x v="3"/>
    <x v="13"/>
    <s v="Suffixed integer constant causes implicit conversion of other operand."/>
    <x v="4"/>
    <m/>
  </r>
  <r>
    <x v="44"/>
    <n v="879"/>
    <n v="16"/>
    <x v="3"/>
    <x v="15"/>
    <s v="Suffixed integer constant implicitly converted to smaller integer type on assignment."/>
    <x v="4"/>
    <m/>
  </r>
  <r>
    <x v="44"/>
    <n v="893"/>
    <n v="37"/>
    <x v="3"/>
    <x v="15"/>
    <s v="Suffixed integer constant implicitly converted to smaller integer type on assignment."/>
    <x v="4"/>
    <m/>
  </r>
  <r>
    <x v="44"/>
    <n v="896"/>
    <n v="82"/>
    <x v="3"/>
    <x v="13"/>
    <s v="Suffixed integer constant causes implicit conversion of other operand."/>
    <x v="4"/>
    <m/>
  </r>
  <r>
    <x v="44"/>
    <n v="902"/>
    <n v="78"/>
    <x v="3"/>
    <x v="13"/>
    <s v="Suffixed integer constant causes implicit conversion of other operand."/>
    <x v="4"/>
    <m/>
  </r>
  <r>
    <x v="44"/>
    <n v="914"/>
    <n v="20"/>
    <x v="3"/>
    <x v="15"/>
    <s v="Suffixed integer constant implicitly converted to smaller integer type on assignment."/>
    <x v="4"/>
    <m/>
  </r>
  <r>
    <x v="44"/>
    <n v="937"/>
    <n v="37"/>
    <x v="3"/>
    <x v="15"/>
    <s v="Suffixed integer constant implicitly converted to smaller integer type on assignment."/>
    <x v="4"/>
    <m/>
  </r>
  <r>
    <x v="44"/>
    <n v="944"/>
    <n v="40"/>
    <x v="3"/>
    <x v="13"/>
    <s v="Suffixed integer constant causes implicit conversion of other operand."/>
    <x v="4"/>
    <m/>
  </r>
  <r>
    <x v="44"/>
    <n v="96"/>
    <n v="102"/>
    <x v="3"/>
    <x v="15"/>
    <s v="Suffixed integer constant implicitly converted to smaller integer type on assignment."/>
    <x v="4"/>
    <m/>
  </r>
  <r>
    <x v="44"/>
    <n v="965"/>
    <n v="20"/>
    <x v="3"/>
    <x v="15"/>
    <s v="Suffixed integer constant implicitly converted to smaller integer type on assignment."/>
    <x v="4"/>
    <m/>
  </r>
  <r>
    <x v="44"/>
    <n v="982"/>
    <n v="37"/>
    <x v="3"/>
    <x v="15"/>
    <s v="Suffixed integer constant implicitly converted to smaller integer type on assignment."/>
    <x v="4"/>
    <m/>
  </r>
  <r>
    <x v="44"/>
    <n v="989"/>
    <n v="36"/>
    <x v="3"/>
    <x v="15"/>
    <s v="Suffixed integer constant implicitly converted to smaller integer type on assignment."/>
    <x v="4"/>
    <m/>
  </r>
  <r>
    <x v="44"/>
    <n v="993"/>
    <n v="16"/>
    <x v="3"/>
    <x v="15"/>
    <s v="Suffixed integer constant implicitly converted to smaller integer type on assignment."/>
    <x v="4"/>
    <m/>
  </r>
  <r>
    <x v="45"/>
    <n v="101"/>
    <n v="59"/>
    <x v="3"/>
    <x v="15"/>
    <s v="Suffixed integer constant implicitly converted to smaller integer type on assignment."/>
    <x v="4"/>
    <m/>
  </r>
  <r>
    <x v="45"/>
    <n v="117"/>
    <n v="55"/>
    <x v="3"/>
    <x v="15"/>
    <s v="Suffixed integer constant implicitly converted to smaller integer type on assignment."/>
    <x v="4"/>
    <m/>
  </r>
  <r>
    <x v="45"/>
    <n v="190"/>
    <n v="28"/>
    <x v="3"/>
    <x v="13"/>
    <s v="Suffixed integer constant causes implicit conversion of other operand."/>
    <x v="4"/>
    <m/>
  </r>
  <r>
    <x v="45"/>
    <n v="333"/>
    <n v="23"/>
    <x v="3"/>
    <x v="15"/>
    <s v="Suffixed integer constant implicitly converted to smaller integer type on assignment."/>
    <x v="4"/>
    <m/>
  </r>
  <r>
    <x v="45"/>
    <n v="354"/>
    <n v="35"/>
    <x v="3"/>
    <x v="15"/>
    <s v="Suffixed integer constant implicitly converted to smaller integer type on assignment."/>
    <x v="4"/>
    <m/>
  </r>
  <r>
    <x v="45"/>
    <n v="79"/>
    <n v="55"/>
    <x v="3"/>
    <x v="15"/>
    <s v="Suffixed integer constant implicitly converted to smaller integer type on assignment."/>
    <x v="4"/>
    <m/>
  </r>
  <r>
    <x v="45"/>
    <n v="97"/>
    <n v="58"/>
    <x v="3"/>
    <x v="13"/>
    <s v="Suffixed integer constant causes implicit conversion of other operand."/>
    <x v="4"/>
    <m/>
  </r>
  <r>
    <x v="46"/>
    <n v="56"/>
    <n v="48"/>
    <x v="3"/>
    <x v="15"/>
    <s v="Suffixed integer constant implicitly converted to smaller integer type on assignment."/>
    <x v="4"/>
    <m/>
  </r>
  <r>
    <x v="47"/>
    <n v="174"/>
    <n v="7"/>
    <x v="3"/>
    <x v="37"/>
    <s v="Translation unit contains no object or function definitions with external linkage."/>
    <x v="4"/>
    <m/>
  </r>
  <r>
    <x v="48"/>
    <n v="1013"/>
    <n v="77"/>
    <x v="3"/>
    <x v="15"/>
    <s v="Suffixed integer constant implicitly converted to smaller integer type on assignment."/>
    <x v="4"/>
    <m/>
  </r>
  <r>
    <x v="48"/>
    <n v="1017"/>
    <n v="111"/>
    <x v="3"/>
    <x v="13"/>
    <s v="Suffixed integer constant causes implicit conversion of other operand."/>
    <x v="4"/>
    <m/>
  </r>
  <r>
    <x v="48"/>
    <n v="1019"/>
    <n v="89"/>
    <x v="3"/>
    <x v="15"/>
    <s v="Suffixed integer constant implicitly converted to smaller integer type on assignment."/>
    <x v="4"/>
    <m/>
  </r>
  <r>
    <x v="48"/>
    <n v="1051"/>
    <n v="69"/>
    <x v="3"/>
    <x v="13"/>
    <s v="Suffixed integer constant causes implicit conversion of other operand."/>
    <x v="4"/>
    <m/>
  </r>
  <r>
    <x v="48"/>
    <n v="1132"/>
    <n v="69"/>
    <x v="3"/>
    <x v="13"/>
    <s v="Suffixed integer constant causes implicit conversion of other operand."/>
    <x v="4"/>
    <m/>
  </r>
  <r>
    <x v="48"/>
    <n v="1135"/>
    <n v="77"/>
    <x v="3"/>
    <x v="13"/>
    <s v="Suffixed integer constant causes implicit conversion of other operand."/>
    <x v="4"/>
    <m/>
  </r>
  <r>
    <x v="48"/>
    <n v="1167"/>
    <n v="69"/>
    <x v="3"/>
    <x v="13"/>
    <s v="Suffixed integer constant causes implicit conversion of other operand."/>
    <x v="4"/>
    <m/>
  </r>
  <r>
    <x v="48"/>
    <n v="1177"/>
    <n v="77"/>
    <x v="3"/>
    <x v="13"/>
    <s v="Suffixed integer constant causes implicit conversion of other operand."/>
    <x v="4"/>
    <m/>
  </r>
  <r>
    <x v="48"/>
    <n v="1204"/>
    <n v="23"/>
    <x v="3"/>
    <x v="15"/>
    <s v="Suffixed integer constant implicitly converted to smaller integer type on assignment."/>
    <x v="4"/>
    <m/>
  </r>
  <r>
    <x v="48"/>
    <n v="1215"/>
    <n v="18"/>
    <x v="3"/>
    <x v="13"/>
    <s v="Suffixed integer constant causes implicit conversion of other operand."/>
    <x v="4"/>
    <m/>
  </r>
  <r>
    <x v="48"/>
    <n v="1216"/>
    <n v="1"/>
    <x v="1"/>
    <x v="12"/>
    <s v="HIS measure: Count of non-cyclic  execution paths (1-80) (MagSensDrv_Seq_Run() : STPTH = 2864)"/>
    <x v="10"/>
    <m/>
  </r>
  <r>
    <x v="48"/>
    <n v="1216"/>
    <n v="1"/>
    <x v="1"/>
    <x v="8"/>
    <s v="HIS measure: Cyclomatic complexity (1-10) (MagSensDrv_Seq_Run() : STCYC = 32)"/>
    <x v="7"/>
    <m/>
  </r>
  <r>
    <x v="48"/>
    <n v="1216"/>
    <n v="1"/>
    <x v="1"/>
    <x v="1"/>
    <s v="HIS measure: Number of statements in function (variant 3)  (1-50) (MagSensDrv_Seq_Run() : STST3 = 126)"/>
    <x v="1"/>
    <m/>
  </r>
  <r>
    <x v="48"/>
    <n v="1216"/>
    <n v="1"/>
    <x v="1"/>
    <x v="22"/>
    <s v="HIS measure: Nesting of control structures (0-4) (MagSensDrv_Seq_Run() : STMIF = 7)"/>
    <x v="15"/>
    <m/>
  </r>
  <r>
    <x v="48"/>
    <n v="1216"/>
    <n v="1"/>
    <x v="1"/>
    <x v="9"/>
    <s v="HIS measure: Distinct function calls (0-7) (MagSensDrv_Seq_Run() : STCAL = 14)"/>
    <x v="8"/>
    <m/>
  </r>
  <r>
    <x v="48"/>
    <n v="1258"/>
    <n v="57"/>
    <x v="3"/>
    <x v="13"/>
    <s v="Suffixed integer constant causes implicit conversion of other operand."/>
    <x v="4"/>
    <m/>
  </r>
  <r>
    <x v="48"/>
    <n v="1261"/>
    <n v="61"/>
    <x v="3"/>
    <x v="15"/>
    <s v="Suffixed integer constant implicitly converted to smaller integer type on assignment."/>
    <x v="4"/>
    <m/>
  </r>
  <r>
    <x v="48"/>
    <n v="1293"/>
    <n v="73"/>
    <x v="3"/>
    <x v="15"/>
    <s v="Suffixed integer constant implicitly converted to smaller integer type on assignment."/>
    <x v="4"/>
    <m/>
  </r>
  <r>
    <x v="48"/>
    <n v="1331"/>
    <n v="57"/>
    <x v="3"/>
    <x v="13"/>
    <s v="Suffixed integer constant causes implicit conversion of other operand."/>
    <x v="4"/>
    <m/>
  </r>
  <r>
    <x v="48"/>
    <n v="1342"/>
    <n v="73"/>
    <x v="3"/>
    <x v="15"/>
    <s v="Suffixed integer constant implicitly converted to smaller integer type on assignment."/>
    <x v="4"/>
    <m/>
  </r>
  <r>
    <x v="48"/>
    <n v="1386"/>
    <n v="57"/>
    <x v="3"/>
    <x v="13"/>
    <s v="Suffixed integer constant causes implicit conversion of other operand."/>
    <x v="4"/>
    <m/>
  </r>
  <r>
    <x v="48"/>
    <n v="1413"/>
    <n v="57"/>
    <x v="3"/>
    <x v="13"/>
    <s v="Suffixed integer constant causes implicit conversion of other operand."/>
    <x v="4"/>
    <m/>
  </r>
  <r>
    <x v="48"/>
    <n v="1439"/>
    <n v="57"/>
    <x v="3"/>
    <x v="13"/>
    <s v="Suffixed integer constant causes implicit conversion of other operand."/>
    <x v="4"/>
    <m/>
  </r>
  <r>
    <x v="48"/>
    <n v="1465"/>
    <n v="73"/>
    <x v="3"/>
    <x v="15"/>
    <s v="Suffixed integer constant implicitly converted to smaller integer type on assignment."/>
    <x v="4"/>
    <m/>
  </r>
  <r>
    <x v="48"/>
    <n v="1470"/>
    <n v="1"/>
    <x v="1"/>
    <x v="38"/>
    <s v="HIS measure: Function parameters (0-5) (MagSensDrv_Seq_GET2MemoryRead() : STPAR = 8)"/>
    <x v="24"/>
    <m/>
  </r>
  <r>
    <x v="48"/>
    <n v="1543"/>
    <n v="69"/>
    <x v="3"/>
    <x v="15"/>
    <s v="Suffixed integer constant implicitly converted to smaller integer type on assignment."/>
    <x v="4"/>
    <m/>
  </r>
  <r>
    <x v="48"/>
    <n v="1608"/>
    <n v="57"/>
    <x v="3"/>
    <x v="13"/>
    <s v="Suffixed integer constant causes implicit conversion of other operand."/>
    <x v="4"/>
    <m/>
  </r>
  <r>
    <x v="48"/>
    <n v="1647"/>
    <n v="66"/>
    <x v="3"/>
    <x v="15"/>
    <s v="Suffixed integer constant implicitly converted to smaller integer type on assignment."/>
    <x v="4"/>
    <m/>
  </r>
  <r>
    <x v="48"/>
    <n v="1804"/>
    <n v="1"/>
    <x v="1"/>
    <x v="8"/>
    <s v="HIS measure: Cyclomatic complexity (1-10) (MagSensDrv_Seq_EepromWrite() : STCYC = 12)"/>
    <x v="7"/>
    <m/>
  </r>
  <r>
    <x v="48"/>
    <n v="1804"/>
    <n v="1"/>
    <x v="1"/>
    <x v="22"/>
    <s v="HIS measure: Nesting of control structures (0-4) (MagSensDrv_Seq_EepromWrite() : STMIF = 6)"/>
    <x v="15"/>
    <m/>
  </r>
  <r>
    <x v="48"/>
    <n v="1804"/>
    <n v="1"/>
    <x v="1"/>
    <x v="9"/>
    <s v="HIS measure: Distinct function calls (0-7) (MagSensDrv_Seq_EepromWrite() : STCAL = 10)"/>
    <x v="8"/>
    <m/>
  </r>
  <r>
    <x v="48"/>
    <n v="184"/>
    <n v="111"/>
    <x v="3"/>
    <x v="13"/>
    <s v="Suffixed integer constant causes implicit conversion of other operand."/>
    <x v="4"/>
    <m/>
  </r>
  <r>
    <x v="48"/>
    <n v="1914"/>
    <n v="43"/>
    <x v="3"/>
    <x v="15"/>
    <s v="Suffixed integer constant implicitly converted to smaller integer type on assignment."/>
    <x v="4"/>
    <m/>
  </r>
  <r>
    <x v="48"/>
    <n v="614"/>
    <n v="17"/>
    <x v="3"/>
    <x v="15"/>
    <s v="Suffixed integer constant implicitly converted to smaller integer type on assignment."/>
    <x v="4"/>
    <m/>
  </r>
  <r>
    <x v="48"/>
    <n v="634"/>
    <n v="59"/>
    <x v="3"/>
    <x v="13"/>
    <s v="Suffixed integer constant causes implicit conversion of other operand."/>
    <x v="4"/>
    <m/>
  </r>
  <r>
    <x v="48"/>
    <n v="692"/>
    <n v="117"/>
    <x v="3"/>
    <x v="13"/>
    <s v="Suffixed integer constant causes implicit conversion of other operand."/>
    <x v="4"/>
    <m/>
  </r>
  <r>
    <x v="48"/>
    <n v="733"/>
    <n v="29"/>
    <x v="3"/>
    <x v="15"/>
    <s v="Suffixed integer constant implicitly converted to smaller integer type on assignment."/>
    <x v="4"/>
    <m/>
  </r>
  <r>
    <x v="48"/>
    <n v="752"/>
    <n v="59"/>
    <x v="3"/>
    <x v="13"/>
    <s v="Suffixed integer constant causes implicit conversion of other operand."/>
    <x v="4"/>
    <m/>
  </r>
  <r>
    <x v="48"/>
    <n v="784"/>
    <n v="71"/>
    <x v="3"/>
    <x v="15"/>
    <s v="Suffixed integer constant implicitly converted to smaller integer type on assignment."/>
    <x v="4"/>
    <m/>
  </r>
  <r>
    <x v="48"/>
    <n v="805"/>
    <n v="84"/>
    <x v="3"/>
    <x v="15"/>
    <s v="Suffixed integer constant implicitly converted to smaller integer type on assignment."/>
    <x v="4"/>
    <m/>
  </r>
  <r>
    <x v="48"/>
    <n v="822"/>
    <n v="20"/>
    <x v="3"/>
    <x v="13"/>
    <s v="Suffixed integer constant causes implicit conversion of other operand."/>
    <x v="4"/>
    <m/>
  </r>
  <r>
    <x v="48"/>
    <n v="825"/>
    <n v="1"/>
    <x v="1"/>
    <x v="8"/>
    <s v="HIS measure: Cyclomatic complexity (1-10) (MagSensDrv_Seq_Reboot() : STCYC = 21)"/>
    <x v="7"/>
    <m/>
  </r>
  <r>
    <x v="48"/>
    <n v="825"/>
    <n v="1"/>
    <x v="1"/>
    <x v="1"/>
    <s v="HIS measure: Number of statements in function (variant 3)  (1-50) (MagSensDrv_Seq_Reboot() : STST3 = 58)"/>
    <x v="1"/>
    <m/>
  </r>
  <r>
    <x v="48"/>
    <n v="825"/>
    <n v="1"/>
    <x v="1"/>
    <x v="22"/>
    <s v="HIS measure: Nesting of control structures (0-4) (MagSensDrv_Seq_Reboot() : STMIF = 7)"/>
    <x v="15"/>
    <m/>
  </r>
  <r>
    <x v="48"/>
    <n v="840"/>
    <n v="26"/>
    <x v="3"/>
    <x v="15"/>
    <s v="Suffixed integer constant implicitly converted to smaller integer type on assignment."/>
    <x v="4"/>
    <m/>
  </r>
  <r>
    <x v="48"/>
    <n v="922"/>
    <n v="15"/>
    <x v="3"/>
    <x v="15"/>
    <s v="Suffixed integer constant implicitly converted to smaller integer type on assignment."/>
    <x v="4"/>
    <m/>
  </r>
  <r>
    <x v="48"/>
    <n v="940"/>
    <n v="69"/>
    <x v="3"/>
    <x v="13"/>
    <s v="Suffixed integer constant causes implicit conversion of other operand."/>
    <x v="4"/>
    <m/>
  </r>
  <r>
    <x v="49"/>
    <n v="75"/>
    <n v="12"/>
    <x v="3"/>
    <x v="15"/>
    <s v="Suffixed integer constant implicitly converted to smaller integer type on assignment."/>
    <x v="4"/>
    <m/>
  </r>
  <r>
    <x v="50"/>
    <n v="263"/>
    <n v="10"/>
    <x v="0"/>
    <x v="39"/>
    <s v="No concluding 'else' exists in this 'if'-'else'-'if' statement."/>
    <x v="25"/>
    <m/>
  </r>
  <r>
    <x v="50"/>
    <n v="364"/>
    <n v="1"/>
    <x v="1"/>
    <x v="1"/>
    <s v="HIS measure: Number of statements in function (variant 3)  (1-50) (MagSensDrv_SyncPulseDelay() : STST3 = 0)"/>
    <x v="1"/>
    <m/>
  </r>
  <r>
    <x v="51"/>
    <n v="57"/>
    <n v="31"/>
    <x v="3"/>
    <x v="15"/>
    <s v="Suffixed integer constant implicitly converted to smaller integer type on assignment."/>
    <x v="4"/>
    <m/>
  </r>
  <r>
    <x v="51"/>
    <n v="68"/>
    <n v="27"/>
    <x v="3"/>
    <x v="15"/>
    <s v="Suffixed integer constant implicitly converted to smaller integer type on assignment."/>
    <x v="4"/>
    <m/>
  </r>
  <r>
    <x v="51"/>
    <n v="71"/>
    <n v="14"/>
    <x v="3"/>
    <x v="15"/>
    <s v="Suffixed integer constant implicitly converted to smaller integer type on assignment."/>
    <x v="4"/>
    <m/>
  </r>
  <r>
    <x v="52"/>
    <n v="83"/>
    <n v="12"/>
    <x v="3"/>
    <x v="4"/>
    <s v="This cast is redundant."/>
    <x v="4"/>
    <m/>
  </r>
  <r>
    <x v="52"/>
    <n v="99"/>
    <n v="12"/>
    <x v="0"/>
    <x v="40"/>
    <s v="The left-hand operand of this ',' has no side effects."/>
    <x v="26"/>
    <s v="REFERENCE - ISO:C90-6.6.3 Expression and Null Statements"/>
  </r>
  <r>
    <x v="52"/>
    <n v="99"/>
    <n v="12"/>
    <x v="0"/>
    <x v="41"/>
    <s v="unsigned int value returned from unsigned char DCD_E2E_CRC_CrcCalculate()."/>
    <x v="11"/>
    <m/>
  </r>
  <r>
    <x v="52"/>
    <n v="99"/>
    <n v="14"/>
    <x v="0"/>
    <x v="42"/>
    <s v="Dangerous pointer cast results in loss of const qualification."/>
    <x v="27"/>
    <m/>
  </r>
  <r>
    <x v="52"/>
    <n v="99"/>
    <n v="14"/>
    <x v="0"/>
    <x v="43"/>
    <s v="Dangerous pointer cast results in loss of volatile qualification."/>
    <x v="27"/>
    <m/>
  </r>
  <r>
    <x v="52"/>
    <n v="99"/>
    <n v="14"/>
    <x v="0"/>
    <x v="17"/>
    <s v="Performing pointer arithmetic."/>
    <x v="3"/>
    <s v="REFERENCE - ISO:C90-6.3.6 Additive Operators - Constraints"/>
  </r>
  <r>
    <x v="52"/>
    <n v="99"/>
    <n v="14"/>
    <x v="0"/>
    <x v="44"/>
    <s v="The comma operator has been used outside a 'for' statement."/>
    <x v="28"/>
    <m/>
  </r>
  <r>
    <x v="53"/>
    <n v="245"/>
    <n v="1"/>
    <x v="1"/>
    <x v="8"/>
    <s v="HIS measure: Cyclomatic complexity (1-10) (E2E_P02Check() : STCYC = 16)"/>
    <x v="7"/>
    <m/>
  </r>
  <r>
    <x v="53"/>
    <n v="245"/>
    <n v="1"/>
    <x v="1"/>
    <x v="1"/>
    <s v="HIS measure: Number of statements in function (variant 3)  (1-50) (E2E_P02Check() : STST3 = 54)"/>
    <x v="1"/>
    <m/>
  </r>
  <r>
    <x v="53"/>
    <n v="245"/>
    <n v="1"/>
    <x v="1"/>
    <x v="22"/>
    <s v="HIS measure: Nesting of control structures (0-4) (E2E_P02Check() : STMIF = 8)"/>
    <x v="15"/>
    <m/>
  </r>
  <r>
    <x v="54"/>
    <n v="242"/>
    <n v="1"/>
    <x v="1"/>
    <x v="9"/>
    <s v="HIS measure: Distinct function calls (0-7) (LkSafety_StoreSecurityInfoError() : STCAL = 8)"/>
    <x v="8"/>
    <m/>
  </r>
  <r>
    <x v="55"/>
    <n v="1212"/>
    <n v="1"/>
    <x v="1"/>
    <x v="22"/>
    <s v="HIS measure: Nesting of control structures (0-4) (Illu_EOL_Calibration() : STMIF = 5)"/>
    <x v="15"/>
    <m/>
  </r>
  <r>
    <x v="55"/>
    <n v="520"/>
    <n v="1"/>
    <x v="1"/>
    <x v="8"/>
    <s v="HIS measure: Cyclomatic complexity (1-10) (Illu_Regulation() : STCYC = 11)"/>
    <x v="7"/>
    <m/>
  </r>
  <r>
    <x v="55"/>
    <n v="637"/>
    <n v="1"/>
    <x v="1"/>
    <x v="22"/>
    <s v="HIS measure: Nesting of control structures (0-4) (Illu_SBW_Main() : STMIF = 5)"/>
    <x v="15"/>
    <m/>
  </r>
  <r>
    <x v="55"/>
    <n v="637"/>
    <n v="1"/>
    <x v="1"/>
    <x v="9"/>
    <s v="HIS measure: Distinct function calls (0-7) (Illu_SBW_Main() : STCAL = 8)"/>
    <x v="8"/>
    <m/>
  </r>
  <r>
    <x v="55"/>
    <n v="807"/>
    <n v="1"/>
    <x v="1"/>
    <x v="22"/>
    <s v="HIS measure: Nesting of control structures (0-4) (Illu_SWHS_Main() : STMIF = 5)"/>
    <x v="15"/>
    <m/>
  </r>
  <r>
    <x v="55"/>
    <n v="807"/>
    <n v="1"/>
    <x v="1"/>
    <x v="9"/>
    <s v="HIS measure: Distinct function calls (0-7) (Illu_SWHS_Main() : STCAL = 8)"/>
    <x v="8"/>
    <m/>
  </r>
  <r>
    <x v="56"/>
    <n v="1218"/>
    <n v="1"/>
    <x v="1"/>
    <x v="12"/>
    <s v="HIS measure: Count of non-cyclic  execution paths (1-80) (PSW_CheckConditionsOnHighCurrent() : STPTH = 512)"/>
    <x v="10"/>
    <m/>
  </r>
  <r>
    <x v="56"/>
    <n v="1218"/>
    <n v="1"/>
    <x v="1"/>
    <x v="8"/>
    <s v="HIS measure: Cyclomatic complexity (1-10) (PSW_CheckConditionsOnHighCurrent() : STCYC = 11)"/>
    <x v="7"/>
    <m/>
  </r>
  <r>
    <x v="56"/>
    <n v="601"/>
    <n v="1"/>
    <x v="1"/>
    <x v="9"/>
    <s v="HIS measure: Distinct function calls (0-7) (PSW_AnalyzeShutdownConditions() : STCAL = 14)"/>
    <x v="8"/>
    <m/>
  </r>
  <r>
    <x v="56"/>
    <n v="790"/>
    <n v="1"/>
    <x v="1"/>
    <x v="22"/>
    <s v="HIS measure: Nesting of control structures (0-4) (PSW_CheckCondCurrentTooLow() : STMIF = 5)"/>
    <x v="15"/>
    <m/>
  </r>
  <r>
    <x v="57"/>
    <n v="1026"/>
    <n v="1"/>
    <x v="1"/>
    <x v="9"/>
    <s v="HIS measure: Distinct function calls (0-7) (PSW_HandleOperationMode() : STCAL = 15)"/>
    <x v="8"/>
    <m/>
  </r>
  <r>
    <x v="57"/>
    <n v="771"/>
    <n v="1"/>
    <x v="1"/>
    <x v="22"/>
    <s v="HIS measure: Nesting of control structures (0-4) (PSW_FailureHandling() : STMIF = 7)"/>
    <x v="15"/>
    <m/>
  </r>
  <r>
    <x v="58"/>
    <n v="781"/>
    <n v="1"/>
    <x v="1"/>
    <x v="9"/>
    <s v="HIS measure: Distinct function calls (0-7) (ALSM_MainFunction() : STCAL = 20)"/>
    <x v="8"/>
    <m/>
  </r>
  <r>
    <x v="59"/>
    <n v="330"/>
    <n v="1"/>
    <x v="1"/>
    <x v="9"/>
    <s v="HIS measure: Distinct function calls (0-7) (DcmWrapper_Did_0x0205_RD_RawSwitchValues() : STCAL = 12)"/>
    <x v="8"/>
    <m/>
  </r>
  <r>
    <x v="60"/>
    <n v="1472"/>
    <n v="1"/>
    <x v="1"/>
    <x v="12"/>
    <s v="HIS measure: Count of non-cyclic  execution paths (1-80) (DcmWrapper_Did_0x0320_WD_IlluminationConfiguration() : STPTH = 256)"/>
    <x v="10"/>
    <m/>
  </r>
  <r>
    <x v="61"/>
    <n v="1921"/>
    <n v="1"/>
    <x v="1"/>
    <x v="8"/>
    <s v="HIS measure: Cyclomatic complexity (1-10) (Diag_CheckSBW() : STCYC = 12)"/>
    <x v="7"/>
    <m/>
  </r>
  <r>
    <x v="61"/>
    <n v="692"/>
    <n v="1"/>
    <x v="1"/>
    <x v="9"/>
    <s v="HIS measure: Distinct function calls (0-7) (DiagMgr_Diag_CheckSwitchStates() : STCAL = 9)"/>
    <x v="8"/>
    <m/>
  </r>
  <r>
    <x v="62"/>
    <n v="1019"/>
    <n v="1"/>
    <x v="1"/>
    <x v="12"/>
    <s v="HIS measure: Count of non-cyclic  execution paths (1-80) (VarMgr_SuppressedErrorConfig() : STPTH = 258)"/>
    <x v="10"/>
    <m/>
  </r>
  <r>
    <x v="62"/>
    <n v="1019"/>
    <n v="1"/>
    <x v="1"/>
    <x v="1"/>
    <s v="HIS measure: Number of statements in function (variant 3)  (1-50) (VarMgr_SuppressedErrorConfig() : STST3 = 79)"/>
    <x v="1"/>
    <m/>
  </r>
  <r>
    <x v="62"/>
    <n v="273"/>
    <n v="1"/>
    <x v="1"/>
    <x v="9"/>
    <s v="HIS measure: Distinct function calls (0-7) (VarMgr_AppMain() : STCAL = 8)"/>
    <x v="8"/>
    <m/>
  </r>
  <r>
    <x v="63"/>
    <n v="276"/>
    <n v="1"/>
    <x v="1"/>
    <x v="8"/>
    <s v="HIS measure: Cyclomatic complexity (1-10) (VoltMgr_HandleBusVoltageError() : STCYC = 11)"/>
    <x v="7"/>
    <m/>
  </r>
  <r>
    <x v="64"/>
    <n v="409"/>
    <n v="1"/>
    <x v="1"/>
    <x v="8"/>
    <s v="HIS measure: Cyclomatic complexity (1-10) (VoltMon_UpdateOvState_CrossType() : STCYC = 12)"/>
    <x v="7"/>
    <m/>
  </r>
  <r>
    <x v="64"/>
    <n v="486"/>
    <n v="1"/>
    <x v="1"/>
    <x v="8"/>
    <s v="HIS measure: Cyclomatic complexity (1-10) (VoltMon_UpdateUvState_CrossType() : STCYC = 12)"/>
    <x v="7"/>
    <m/>
  </r>
  <r>
    <x v="65"/>
    <n v="143"/>
    <n v="26"/>
    <x v="3"/>
    <x v="15"/>
    <s v="Suffixed integer constant implicitly converted to smaller integer type on assignment."/>
    <x v="4"/>
    <m/>
  </r>
  <r>
    <x v="65"/>
    <n v="82"/>
    <n v="45"/>
    <x v="3"/>
    <x v="15"/>
    <s v="Suffixed integer constant implicitly converted to smaller integer type on assignment."/>
    <x v="4"/>
    <m/>
  </r>
  <r>
    <x v="66"/>
    <n v="133"/>
    <n v="1"/>
    <x v="1"/>
    <x v="1"/>
    <s v="HIS measure: Number of statements in function (variant 3)  (1-50) (Mag3DPosDet_SBWRND_Callback_EnterCriticalSectionSafeRam() : STST3 = 0)"/>
    <x v="1"/>
    <m/>
  </r>
  <r>
    <x v="66"/>
    <n v="143"/>
    <n v="1"/>
    <x v="1"/>
    <x v="1"/>
    <s v="HIS measure: Number of statements in function (variant 3)  (1-50) (Mag3DPosDet_SBWRND_Callback_LeaveCriticalSectionSafeRam() : STST3 = 0)"/>
    <x v="1"/>
    <m/>
  </r>
  <r>
    <x v="66"/>
    <n v="153"/>
    <n v="56"/>
    <x v="0"/>
    <x v="25"/>
    <s v="The object addressed by the pointer parameter 'cucData' is not modified and so the pointer could be of type 'pointer to const'."/>
    <x v="17"/>
    <m/>
  </r>
  <r>
    <x v="66"/>
    <n v="395"/>
    <n v="1"/>
    <x v="1"/>
    <x v="1"/>
    <s v="HIS measure: Number of statements in function (variant 3)  (1-50) (Mag3DPosDet_SBWRND_Callback_WritePos() : STST3 = 0)"/>
    <x v="1"/>
    <m/>
  </r>
  <r>
    <x v="66"/>
    <n v="431"/>
    <n v="1"/>
    <x v="1"/>
    <x v="1"/>
    <s v="HIS measure: Number of statements in function (variant 3)  (1-50) (Mag3DPosDet_SBWRND_Callback_CheckPointReached() : STST3 = 0)"/>
    <x v="1"/>
    <m/>
  </r>
  <r>
    <x v="66"/>
    <n v="434"/>
    <n v="1"/>
    <x v="3"/>
    <x v="45"/>
    <s v="The forceinclude file 'C:/Projekte/DAI/MFA2/P06086_MRSM/Appl_BR_R5/Tools/Qac/globalPragmas.h' is redundant in this translation unit."/>
    <x v="4"/>
    <m/>
  </r>
  <r>
    <x v="67"/>
    <n v="50"/>
    <n v="5"/>
    <x v="3"/>
    <x v="46"/>
    <s v="Redundant comma at end of braced initializer will be ignored."/>
    <x v="4"/>
    <s v="REFERENCE - ISO:C90-3.5.7 Initialization"/>
  </r>
  <r>
    <x v="67"/>
    <n v="74"/>
    <n v="1"/>
    <x v="3"/>
    <x v="45"/>
    <s v="The forceinclude file 'C:/Projekte/DAI/MFA2/P06086_MRSM/Appl_BR_R5/Tools/Qac/globalPragmas.h' is redundant in this translation unit."/>
    <x v="4"/>
    <m/>
  </r>
  <r>
    <x v="68"/>
    <n v="45"/>
    <n v="9"/>
    <x v="3"/>
    <x v="23"/>
    <s v="Unsuffixed integer constant is not of type int."/>
    <x v="4"/>
    <m/>
  </r>
  <r>
    <x v="68"/>
    <n v="45"/>
    <n v="9"/>
    <x v="0"/>
    <x v="29"/>
    <s v="Integer literal constant is of an unsigned type but does not include a &quot;U&quot; suffix."/>
    <x v="19"/>
    <s v="REFERENCE - ISO:C90-6.1.3.2 (Integer Constants)"/>
  </r>
  <r>
    <x v="68"/>
    <n v="46"/>
    <n v="2"/>
    <x v="3"/>
    <x v="4"/>
    <s v="This cast is redundant."/>
    <x v="4"/>
    <m/>
  </r>
  <r>
    <x v="68"/>
    <n v="46"/>
    <n v="9"/>
    <x v="3"/>
    <x v="28"/>
    <s v="Suffix is not consistent with a type of unsigned long."/>
    <x v="4"/>
    <m/>
  </r>
  <r>
    <x v="68"/>
    <n v="47"/>
    <n v="2"/>
    <x v="3"/>
    <x v="4"/>
    <s v="This cast is redundant."/>
    <x v="4"/>
    <m/>
  </r>
  <r>
    <x v="68"/>
    <n v="47"/>
    <n v="9"/>
    <x v="3"/>
    <x v="28"/>
    <s v="Suffix is not consistent with a type of unsigned long."/>
    <x v="4"/>
    <m/>
  </r>
  <r>
    <x v="68"/>
    <n v="51"/>
    <n v="1"/>
    <x v="3"/>
    <x v="45"/>
    <s v="The forceinclude file 'C:/Projekte/DAI/MFA2/P06086_MRSM/Appl_BR_R5/Tools/Qac/globalPragmas.h' is redundant in this translation unit."/>
    <x v="4"/>
    <m/>
  </r>
  <r>
    <x v="69"/>
    <n v="140"/>
    <n v="1"/>
    <x v="1"/>
    <x v="1"/>
    <s v="HIS measure: Number of statements in function (variant 3)  (1-50) (Mag3DPosDet_TIHB_Callback_EnterCriticalSectionSafeRam() : STST3 = 0)"/>
    <x v="1"/>
    <m/>
  </r>
  <r>
    <x v="69"/>
    <n v="150"/>
    <n v="1"/>
    <x v="1"/>
    <x v="1"/>
    <s v="HIS measure: Number of statements in function (variant 3)  (1-50) (Mag3DPosDet_TIHB_Callback_LeaveCriticalSectionSafeRam() : STST3 = 0)"/>
    <x v="1"/>
    <m/>
  </r>
  <r>
    <x v="69"/>
    <n v="160"/>
    <n v="54"/>
    <x v="0"/>
    <x v="25"/>
    <s v="The object addressed by the pointer parameter 'cucData' is not modified and so the pointer could be of type 'pointer to const'."/>
    <x v="17"/>
    <m/>
  </r>
  <r>
    <x v="69"/>
    <n v="334"/>
    <n v="1"/>
    <x v="1"/>
    <x v="8"/>
    <s v="HIS measure: Cyclomatic complexity (1-10) (Mag3DPosDet_TIHB_Callback_ReadCalibration() : STCYC = 11)"/>
    <x v="7"/>
    <m/>
  </r>
  <r>
    <x v="69"/>
    <n v="334"/>
    <n v="1"/>
    <x v="1"/>
    <x v="22"/>
    <s v="HIS measure: Nesting of control structures (0-4) (Mag3DPosDet_TIHB_Callback_ReadCalibration() : STMIF = 5)"/>
    <x v="15"/>
    <m/>
  </r>
  <r>
    <x v="69"/>
    <n v="425"/>
    <n v="1"/>
    <x v="1"/>
    <x v="1"/>
    <s v="HIS measure: Number of statements in function (variant 3)  (1-50) (Mag3DPosDet_TIHB_Callback_WritePos() : STST3 = 0)"/>
    <x v="1"/>
    <m/>
  </r>
  <r>
    <x v="69"/>
    <n v="461"/>
    <n v="1"/>
    <x v="1"/>
    <x v="1"/>
    <s v="HIS measure: Number of statements in function (variant 3)  (1-50) (Mag3DPosDet_TIHB_Callback_CheckPointReached() : STST3 = 0)"/>
    <x v="1"/>
    <m/>
  </r>
  <r>
    <x v="69"/>
    <n v="464"/>
    <n v="1"/>
    <x v="3"/>
    <x v="45"/>
    <s v="The forceinclude file 'C:/Projekte/DAI/MFA2/P06086_MRSM/Appl_BR_R5/Tools/Qac/globalPragmas.h' is redundant in this translation unit."/>
    <x v="4"/>
    <m/>
  </r>
  <r>
    <x v="70"/>
    <n v="73"/>
    <n v="1"/>
    <x v="3"/>
    <x v="45"/>
    <s v="The forceinclude file 'C:/Projekte/DAI/MFA2/P06086_MRSM/Appl_BR_R5/Tools/Qac/globalPragmas.h' is redundant in this translation unit."/>
    <x v="4"/>
    <m/>
  </r>
  <r>
    <x v="71"/>
    <n v="1281"/>
    <n v="1"/>
    <x v="1"/>
    <x v="12"/>
    <s v="HIS measure: Count of non-cyclic  execution paths (1-80) (SAS_ComIf_WriteComData() : STPTH = 162)"/>
    <x v="10"/>
    <m/>
  </r>
  <r>
    <x v="71"/>
    <n v="1281"/>
    <n v="1"/>
    <x v="1"/>
    <x v="8"/>
    <s v="HIS measure: Cyclomatic complexity (1-10) (SAS_ComIf_WriteComData() : STCYC = 12)"/>
    <x v="7"/>
    <m/>
  </r>
  <r>
    <x v="71"/>
    <n v="1281"/>
    <n v="1"/>
    <x v="1"/>
    <x v="9"/>
    <s v="HIS measure: Distinct function calls (0-7) (SAS_ComIf_WriteComData() : STCAL = 11)"/>
    <x v="8"/>
    <m/>
  </r>
  <r>
    <x v="71"/>
    <n v="995"/>
    <n v="1"/>
    <x v="1"/>
    <x v="12"/>
    <s v="HIS measure: Count of non-cyclic  execution paths (1-80) (SAS_ComIf_PrepareAndExecuteComparator() : STPTH = 96)"/>
    <x v="10"/>
    <m/>
  </r>
  <r>
    <x v="71"/>
    <n v="995"/>
    <n v="1"/>
    <x v="1"/>
    <x v="9"/>
    <s v="HIS measure: Distinct function calls (0-7) (SAS_ComIf_PrepareAndExecuteComparator() : STCAL = 9)"/>
    <x v="8"/>
    <m/>
  </r>
  <r>
    <x v="72"/>
    <n v="1126"/>
    <n v="1"/>
    <x v="1"/>
    <x v="9"/>
    <s v="HIS measure: Distinct function calls (0-7) (SAS_Main_Operation() : STCAL = 10)"/>
    <x v="8"/>
    <m/>
  </r>
  <r>
    <x v="72"/>
    <n v="1263"/>
    <n v="1"/>
    <x v="1"/>
    <x v="9"/>
    <s v="HIS measure: Distinct function calls (0-7) (SAS_Main_Run() : STCAL = 9)"/>
    <x v="8"/>
    <m/>
  </r>
  <r>
    <x v="72"/>
    <n v="583"/>
    <n v="1"/>
    <x v="1"/>
    <x v="9"/>
    <s v="HIS measure: Distinct function calls (0-7) (SAS_Main_CheckComparator() : STCAL = 8)"/>
    <x v="8"/>
    <m/>
  </r>
  <r>
    <x v="73"/>
    <n v="725"/>
    <n v="1"/>
    <x v="1"/>
    <x v="9"/>
    <s v="HIS measure: Distinct function calls (0-7) (SAS_SMCIf_GetSAInternal() : STCAL = 8)"/>
    <x v="8"/>
    <m/>
  </r>
  <r>
    <x v="74"/>
    <n v="1599"/>
    <n v="1"/>
    <x v="1"/>
    <x v="12"/>
    <s v="HIS measure: Count of non-cyclic  execution paths (1-80) (SBWP_FailureManagement() : STPTH = 512)"/>
    <x v="10"/>
    <m/>
  </r>
  <r>
    <x v="74"/>
    <n v="1777"/>
    <n v="1"/>
    <x v="1"/>
    <x v="12"/>
    <s v="HIS measure: Count of non-cyclic  execution paths (1-80) (SBWP_HandleParkButtonExtension() : STPTH = 99)"/>
    <x v="10"/>
    <m/>
  </r>
  <r>
    <x v="74"/>
    <n v="1777"/>
    <n v="1"/>
    <x v="1"/>
    <x v="8"/>
    <s v="HIS measure: Cyclomatic complexity (1-10) (SBWP_HandleParkButtonExtension() : STCYC = 18)"/>
    <x v="7"/>
    <m/>
  </r>
  <r>
    <x v="74"/>
    <n v="1777"/>
    <n v="1"/>
    <x v="1"/>
    <x v="1"/>
    <s v="HIS measure: Number of statements in function (variant 3)  (1-50) (SBWP_HandleParkButtonExtension() : STST3 = 57)"/>
    <x v="1"/>
    <m/>
  </r>
  <r>
    <x v="74"/>
    <n v="721"/>
    <n v="1"/>
    <x v="1"/>
    <x v="9"/>
    <s v="HIS measure: Distinct function calls (0-7) (SBWP_MainFunction() : STCAL = 9)"/>
    <x v="8"/>
    <m/>
  </r>
  <r>
    <x v="75"/>
    <n v="1402"/>
    <n v="1"/>
    <x v="1"/>
    <x v="12"/>
    <s v="HIS measure: Count of non-cyclic  execution paths (1-80) (SBWRND_StuckButtonDetection() : STPTH = 81)"/>
    <x v="10"/>
    <m/>
  </r>
  <r>
    <x v="75"/>
    <n v="951"/>
    <n v="1"/>
    <x v="1"/>
    <x v="8"/>
    <s v="HIS measure: Cyclomatic complexity (1-10) (SBWRND_DetermineBusSignal() : STCYC = 16)"/>
    <x v="7"/>
    <m/>
  </r>
  <r>
    <x v="75"/>
    <n v="951"/>
    <n v="1"/>
    <x v="1"/>
    <x v="1"/>
    <s v="HIS measure: Number of statements in function (variant 3)  (1-50) (SBWRND_DetermineBusSignal() : STST3 = 59)"/>
    <x v="1"/>
    <m/>
  </r>
  <r>
    <x v="76"/>
    <n v="1241"/>
    <n v="1"/>
    <x v="1"/>
    <x v="12"/>
    <s v="HIS measure: Count of non-cyclic  execution paths (1-80) (SCAS_StuckButtonDetection() : STPTH = 81)"/>
    <x v="10"/>
    <m/>
  </r>
  <r>
    <x v="76"/>
    <n v="730"/>
    <n v="1"/>
    <x v="1"/>
    <x v="12"/>
    <s v="HIS measure: Count of non-cyclic  execution paths (1-80) (SCAS_FailureManagement() : STPTH = 128)"/>
    <x v="10"/>
    <m/>
  </r>
  <r>
    <x v="76"/>
    <n v="901"/>
    <n v="1"/>
    <x v="1"/>
    <x v="9"/>
    <s v="HIS measure: Distinct function calls (0-7) (SCAS_MainFunction() : STCAL = 8)"/>
    <x v="8"/>
    <m/>
  </r>
  <r>
    <x v="77"/>
    <n v="675"/>
    <n v="1"/>
    <x v="1"/>
    <x v="8"/>
    <s v="HIS measure: Cyclomatic complexity (1-10) (TIS_PosDetFailureManagement() : STCYC = 11)"/>
    <x v="7"/>
    <m/>
  </r>
  <r>
    <x v="78"/>
    <m/>
    <m/>
    <x v="5"/>
    <x v="47"/>
    <m/>
    <x v="29"/>
    <m/>
  </r>
  <r>
    <x v="78"/>
    <m/>
    <m/>
    <x v="5"/>
    <x v="47"/>
    <m/>
    <x v="29"/>
    <m/>
  </r>
</pivotCacheRecords>
</file>

<file path=xl/pivotCache/pivotCacheRecords5.xml><?xml version="1.0" encoding="utf-8"?>
<pivotCacheRecords xmlns="http://schemas.openxmlformats.org/spreadsheetml/2006/main" xmlns:r="http://schemas.openxmlformats.org/officeDocument/2006/relationships" count="633">
  <r>
    <x v="0"/>
    <n v="293"/>
    <n v="0"/>
    <n v="4"/>
    <x v="0"/>
    <s v="The macro offsetof, in library &lt;stddef.h&gt;, shall not be used."/>
    <x v="0"/>
    <m/>
  </r>
  <r>
    <x v="1"/>
    <n v="349"/>
    <n v="0"/>
    <n v="4"/>
    <x v="0"/>
    <s v="The macro offsetof, in library &lt;stddef.h&gt;, shall not be used."/>
    <x v="0"/>
    <m/>
  </r>
  <r>
    <x v="1"/>
    <n v="989"/>
    <n v="0"/>
    <n v="4"/>
    <x v="0"/>
    <s v="The macro offsetof, in library &lt;stddef.h&gt;, shall not be used."/>
    <x v="0"/>
    <m/>
  </r>
  <r>
    <x v="2"/>
    <n v="821"/>
    <n v="1"/>
    <n v="99"/>
    <x v="1"/>
    <s v="HIS measure: Number of statements in function (variant 3)  (1-50) (ChassisGw_SendSCCM_SBW_Rq_SCCM() : STST3 = 0)"/>
    <x v="1"/>
    <m/>
  </r>
  <r>
    <x v="2"/>
    <n v="830"/>
    <n v="1"/>
    <n v="99"/>
    <x v="1"/>
    <s v="HIS measure: Number of statements in function (variant 3)  (1-50) (ChassisGw_SendSCCM_Sw_Stat() : STST3 = 0)"/>
    <x v="1"/>
    <m/>
  </r>
  <r>
    <x v="3"/>
    <n v="102"/>
    <n v="4"/>
    <n v="6"/>
    <x v="2"/>
    <s v="[C99] Use of '//' comment."/>
    <x v="2"/>
    <s v="REFERENCE - ISO:C99-6.4.9 Comments"/>
  </r>
  <r>
    <x v="3"/>
    <n v="103"/>
    <n v="4"/>
    <n v="6"/>
    <x v="2"/>
    <s v="[C99] Use of '//' comment."/>
    <x v="2"/>
    <s v="REFERENCE - ISO:C99-6.4.9 Comments"/>
  </r>
  <r>
    <x v="3"/>
    <n v="106"/>
    <n v="4"/>
    <n v="6"/>
    <x v="2"/>
    <s v="[C99] Use of '//' comment."/>
    <x v="2"/>
    <s v="REFERENCE - ISO:C99-6.4.9 Comments"/>
  </r>
  <r>
    <x v="3"/>
    <n v="114"/>
    <n v="6"/>
    <n v="6"/>
    <x v="2"/>
    <s v="[C99] Use of '//' comment."/>
    <x v="2"/>
    <s v="REFERENCE - ISO:C99-6.4.9 Comments"/>
  </r>
  <r>
    <x v="3"/>
    <n v="169"/>
    <n v="6"/>
    <n v="6"/>
    <x v="2"/>
    <s v="[C99] Use of '//' comment."/>
    <x v="2"/>
    <s v="REFERENCE - ISO:C99-6.4.9 Comments"/>
  </r>
  <r>
    <x v="3"/>
    <n v="171"/>
    <n v="6"/>
    <n v="6"/>
    <x v="2"/>
    <s v="[C99] Use of '//' comment."/>
    <x v="2"/>
    <s v="REFERENCE - ISO:C99-6.4.9 Comments"/>
  </r>
  <r>
    <x v="3"/>
    <n v="387"/>
    <n v="11"/>
    <n v="4"/>
    <x v="3"/>
    <s v="Array subscripting applied to a function parameter declared as a pointer."/>
    <x v="3"/>
    <s v="REFERENCE - ISO:C90-6.3.2.1 Array Subscripting, ISO:C90 6.2.2.1 Lvalues and Function Designators, ISO:C90 6.7.1 Function Definitions - Semantics"/>
  </r>
  <r>
    <x v="3"/>
    <n v="387"/>
    <n v="26"/>
    <n v="2"/>
    <x v="4"/>
    <s v="This cast is redundant."/>
    <x v="4"/>
    <m/>
  </r>
  <r>
    <x v="3"/>
    <n v="387"/>
    <n v="7"/>
    <n v="4"/>
    <x v="5"/>
    <s v="Using the value resulting from a ++ or -- operation."/>
    <x v="5"/>
    <s v="REFERENCE - ISO:C90-6.3.2.4 Postfix Increment and Decrement Operators, ISO:C90-6.3.3.1 Prefix Increment and Decrement Operators"/>
  </r>
  <r>
    <x v="3"/>
    <n v="388"/>
    <n v="11"/>
    <n v="4"/>
    <x v="3"/>
    <s v="Array subscripting applied to a function parameter declared as a pointer."/>
    <x v="3"/>
    <s v="REFERENCE - ISO:C90-6.3.2.1 Array Subscripting, ISO:C90 6.2.2.1 Lvalues and Function Designators, ISO:C90 6.7.1 Function Definitions - Semantics"/>
  </r>
  <r>
    <x v="3"/>
    <n v="388"/>
    <n v="7"/>
    <n v="4"/>
    <x v="5"/>
    <s v="Using the value resulting from a ++ or -- operation."/>
    <x v="5"/>
    <s v="REFERENCE - ISO:C90-6.3.2.4 Postfix Increment and Decrement Operators, ISO:C90-6.3.3.1 Prefix Increment and Decrement Operators"/>
  </r>
  <r>
    <x v="3"/>
    <n v="389"/>
    <n v="11"/>
    <n v="4"/>
    <x v="3"/>
    <s v="Array subscripting applied to a function parameter declared as a pointer."/>
    <x v="3"/>
    <s v="REFERENCE - ISO:C90-6.3.2.1 Array Subscripting, ISO:C90 6.2.2.1 Lvalues and Function Designators, ISO:C90 6.7.1 Function Definitions - Semantics"/>
  </r>
  <r>
    <x v="3"/>
    <n v="389"/>
    <n v="7"/>
    <n v="4"/>
    <x v="5"/>
    <s v="Using the value resulting from a ++ or -- operation."/>
    <x v="5"/>
    <s v="REFERENCE - ISO:C90-6.3.2.4 Postfix Increment and Decrement Operators, ISO:C90-6.3.3.1 Prefix Increment and Decrement Operators"/>
  </r>
  <r>
    <x v="3"/>
    <n v="389"/>
    <n v="84"/>
    <n v="2"/>
    <x v="6"/>
    <s v="Hard-coded 'magic' integer constant '8'."/>
    <x v="4"/>
    <m/>
  </r>
  <r>
    <x v="3"/>
    <n v="390"/>
    <n v="11"/>
    <n v="4"/>
    <x v="3"/>
    <s v="Array subscripting applied to a function parameter declared as a pointer."/>
    <x v="3"/>
    <s v="REFERENCE - ISO:C90-6.3.2.1 Array Subscripting, ISO:C90 6.2.2.1 Lvalues and Function Designators, ISO:C90 6.7.1 Function Definitions - Semantics"/>
  </r>
  <r>
    <x v="3"/>
    <n v="390"/>
    <n v="26"/>
    <n v="2"/>
    <x v="4"/>
    <s v="This cast is redundant."/>
    <x v="4"/>
    <m/>
  </r>
  <r>
    <x v="3"/>
    <n v="390"/>
    <n v="7"/>
    <n v="4"/>
    <x v="5"/>
    <s v="Using the value resulting from a ++ or -- operation."/>
    <x v="5"/>
    <s v="REFERENCE - ISO:C90-6.3.2.4 Postfix Increment and Decrement Operators, ISO:C90-6.3.3.1 Prefix Increment and Decrement Operators"/>
  </r>
  <r>
    <x v="3"/>
    <n v="391"/>
    <n v="11"/>
    <n v="4"/>
    <x v="3"/>
    <s v="Array subscripting applied to a function parameter declared as a pointer."/>
    <x v="3"/>
    <s v="REFERENCE - ISO:C90-6.3.2.1 Array Subscripting, ISO:C90 6.2.2.1 Lvalues and Function Designators, ISO:C90 6.7.1 Function Definitions - Semantics"/>
  </r>
  <r>
    <x v="3"/>
    <n v="391"/>
    <n v="26"/>
    <n v="2"/>
    <x v="4"/>
    <s v="This cast is redundant."/>
    <x v="4"/>
    <m/>
  </r>
  <r>
    <x v="3"/>
    <n v="391"/>
    <n v="7"/>
    <n v="4"/>
    <x v="5"/>
    <s v="Using the value resulting from a ++ or -- operation."/>
    <x v="5"/>
    <s v="REFERENCE - ISO:C90-6.3.2.4 Postfix Increment and Decrement Operators, ISO:C90-6.3.3.1 Prefix Increment and Decrement Operators"/>
  </r>
  <r>
    <x v="3"/>
    <n v="392"/>
    <n v="11"/>
    <n v="4"/>
    <x v="3"/>
    <s v="Array subscripting applied to a function parameter declared as a pointer."/>
    <x v="3"/>
    <s v="REFERENCE - ISO:C90-6.3.2.1 Array Subscripting, ISO:C90 6.2.2.1 Lvalues and Function Designators, ISO:C90 6.7.1 Function Definitions - Semantics"/>
  </r>
  <r>
    <x v="3"/>
    <n v="392"/>
    <n v="26"/>
    <n v="2"/>
    <x v="4"/>
    <s v="This cast is redundant."/>
    <x v="4"/>
    <m/>
  </r>
  <r>
    <x v="3"/>
    <n v="392"/>
    <n v="7"/>
    <n v="4"/>
    <x v="5"/>
    <s v="Using the value resulting from a ++ or -- operation."/>
    <x v="5"/>
    <s v="REFERENCE - ISO:C90-6.3.2.4 Postfix Increment and Decrement Operators, ISO:C90-6.3.3.1 Prefix Increment and Decrement Operators"/>
  </r>
  <r>
    <x v="3"/>
    <n v="393"/>
    <n v="11"/>
    <n v="4"/>
    <x v="3"/>
    <s v="Array subscripting applied to a function parameter declared as a pointer."/>
    <x v="3"/>
    <s v="REFERENCE - ISO:C90-6.3.2.1 Array Subscripting, ISO:C90 6.2.2.1 Lvalues and Function Designators, ISO:C90 6.7.1 Function Definitions - Semantics"/>
  </r>
  <r>
    <x v="3"/>
    <n v="393"/>
    <n v="26"/>
    <n v="2"/>
    <x v="4"/>
    <s v="This cast is redundant."/>
    <x v="4"/>
    <m/>
  </r>
  <r>
    <x v="3"/>
    <n v="393"/>
    <n v="7"/>
    <n v="4"/>
    <x v="5"/>
    <s v="Using the value resulting from a ++ or -- operation."/>
    <x v="5"/>
    <s v="REFERENCE - ISO:C90-6.3.2.4 Postfix Increment and Decrement Operators, ISO:C90-6.3.3.1 Prefix Increment and Decrement Operators"/>
  </r>
  <r>
    <x v="3"/>
    <n v="394"/>
    <n v="11"/>
    <n v="4"/>
    <x v="3"/>
    <s v="Array subscripting applied to a function parameter declared as a pointer."/>
    <x v="3"/>
    <s v="REFERENCE - ISO:C90-6.3.2.1 Array Subscripting, ISO:C90 6.2.2.1 Lvalues and Function Designators, ISO:C90 6.7.1 Function Definitions - Semantics"/>
  </r>
  <r>
    <x v="3"/>
    <n v="394"/>
    <n v="26"/>
    <n v="2"/>
    <x v="4"/>
    <s v="This cast is redundant."/>
    <x v="4"/>
    <m/>
  </r>
  <r>
    <x v="3"/>
    <n v="394"/>
    <n v="7"/>
    <n v="4"/>
    <x v="5"/>
    <s v="Using the value resulting from a ++ or -- operation."/>
    <x v="5"/>
    <s v="REFERENCE - ISO:C90-6.3.2.4 Postfix Increment and Decrement Operators, ISO:C90-6.3.3.1 Prefix Increment and Decrement Operators"/>
  </r>
  <r>
    <x v="3"/>
    <n v="395"/>
    <n v="11"/>
    <n v="4"/>
    <x v="3"/>
    <s v="Array subscripting applied to a function parameter declared as a pointer."/>
    <x v="3"/>
    <s v="REFERENCE - ISO:C90-6.3.2.1 Array Subscripting, ISO:C90 6.2.2.1 Lvalues and Function Designators, ISO:C90 6.7.1 Function Definitions - Semantics"/>
  </r>
  <r>
    <x v="3"/>
    <n v="395"/>
    <n v="26"/>
    <n v="2"/>
    <x v="4"/>
    <s v="This cast is redundant."/>
    <x v="4"/>
    <m/>
  </r>
  <r>
    <x v="3"/>
    <n v="395"/>
    <n v="7"/>
    <n v="4"/>
    <x v="5"/>
    <s v="Using the value resulting from a ++ or -- operation."/>
    <x v="5"/>
    <s v="REFERENCE - ISO:C90-6.3.2.4 Postfix Increment and Decrement Operators, ISO:C90-6.3.3.1 Prefix Increment and Decrement Operators"/>
  </r>
  <r>
    <x v="3"/>
    <n v="395"/>
    <n v="75"/>
    <n v="2"/>
    <x v="6"/>
    <s v="Hard-coded 'magic' integer constant '2'."/>
    <x v="4"/>
    <m/>
  </r>
  <r>
    <x v="3"/>
    <n v="396"/>
    <n v="11"/>
    <n v="4"/>
    <x v="3"/>
    <s v="Array subscripting applied to a function parameter declared as a pointer."/>
    <x v="3"/>
    <s v="REFERENCE - ISO:C90-6.3.2.1 Array Subscripting, ISO:C90 6.2.2.1 Lvalues and Function Designators, ISO:C90 6.7.1 Function Definitions - Semantics"/>
  </r>
  <r>
    <x v="3"/>
    <n v="396"/>
    <n v="26"/>
    <n v="2"/>
    <x v="4"/>
    <s v="This cast is redundant."/>
    <x v="4"/>
    <m/>
  </r>
  <r>
    <x v="3"/>
    <n v="396"/>
    <n v="7"/>
    <n v="4"/>
    <x v="5"/>
    <s v="Using the value resulting from a ++ or -- operation."/>
    <x v="5"/>
    <s v="REFERENCE - ISO:C90-6.3.2.4 Postfix Increment and Decrement Operators, ISO:C90-6.3.3.1 Prefix Increment and Decrement Operators"/>
  </r>
  <r>
    <x v="3"/>
    <n v="396"/>
    <n v="75"/>
    <n v="2"/>
    <x v="6"/>
    <s v="Hard-coded 'magic' integer constant '3'."/>
    <x v="4"/>
    <m/>
  </r>
  <r>
    <x v="3"/>
    <n v="397"/>
    <n v="11"/>
    <n v="4"/>
    <x v="3"/>
    <s v="Array subscripting applied to a function parameter declared as a pointer."/>
    <x v="3"/>
    <s v="REFERENCE - ISO:C90-6.3.2.1 Array Subscripting, ISO:C90 6.2.2.1 Lvalues and Function Designators, ISO:C90 6.7.1 Function Definitions - Semantics"/>
  </r>
  <r>
    <x v="3"/>
    <n v="397"/>
    <n v="7"/>
    <n v="4"/>
    <x v="5"/>
    <s v="Using the value resulting from a ++ or -- operation."/>
    <x v="5"/>
    <s v="REFERENCE - ISO:C90-6.3.2.4 Postfix Increment and Decrement Operators, ISO:C90-6.3.3.1 Prefix Increment and Decrement Operators"/>
  </r>
  <r>
    <x v="3"/>
    <n v="398"/>
    <n v="11"/>
    <n v="4"/>
    <x v="3"/>
    <s v="Array subscripting applied to a function parameter declared as a pointer."/>
    <x v="3"/>
    <s v="REFERENCE - ISO:C90-6.3.2.1 Array Subscripting, ISO:C90 6.2.2.1 Lvalues and Function Designators, ISO:C90 6.7.1 Function Definitions - Semantics"/>
  </r>
  <r>
    <x v="3"/>
    <n v="398"/>
    <n v="7"/>
    <n v="4"/>
    <x v="5"/>
    <s v="Using the value resulting from a ++ or -- operation."/>
    <x v="5"/>
    <s v="REFERENCE - ISO:C90-6.3.2.4 Postfix Increment and Decrement Operators, ISO:C90-6.3.3.1 Prefix Increment and Decrement Operators"/>
  </r>
  <r>
    <x v="3"/>
    <n v="398"/>
    <n v="82"/>
    <n v="2"/>
    <x v="6"/>
    <s v="Hard-coded 'magic' integer constant '8'."/>
    <x v="4"/>
    <m/>
  </r>
  <r>
    <x v="3"/>
    <n v="399"/>
    <n v="11"/>
    <n v="4"/>
    <x v="3"/>
    <s v="Array subscripting applied to a function parameter declared as a pointer."/>
    <x v="3"/>
    <s v="REFERENCE - ISO:C90-6.3.2.1 Array Subscripting, ISO:C90 6.2.2.1 Lvalues and Function Designators, ISO:C90 6.7.1 Function Definitions - Semantics"/>
  </r>
  <r>
    <x v="3"/>
    <n v="399"/>
    <n v="26"/>
    <n v="2"/>
    <x v="4"/>
    <s v="This cast is redundant."/>
    <x v="4"/>
    <m/>
  </r>
  <r>
    <x v="3"/>
    <n v="399"/>
    <n v="7"/>
    <n v="4"/>
    <x v="5"/>
    <s v="Using the value resulting from a ++ or -- operation."/>
    <x v="5"/>
    <s v="REFERENCE - ISO:C90-6.3.2.4 Postfix Increment and Decrement Operators, ISO:C90-6.3.3.1 Prefix Increment and Decrement Operators"/>
  </r>
  <r>
    <x v="3"/>
    <n v="400"/>
    <n v="11"/>
    <n v="4"/>
    <x v="3"/>
    <s v="Array subscripting applied to a function parameter declared as a pointer."/>
    <x v="3"/>
    <s v="REFERENCE - ISO:C90-6.3.2.1 Array Subscripting, ISO:C90 6.2.2.1 Lvalues and Function Designators, ISO:C90 6.7.1 Function Definitions - Semantics"/>
  </r>
  <r>
    <x v="3"/>
    <n v="400"/>
    <n v="26"/>
    <n v="2"/>
    <x v="4"/>
    <s v="This cast is redundant."/>
    <x v="4"/>
    <m/>
  </r>
  <r>
    <x v="3"/>
    <n v="400"/>
    <n v="7"/>
    <n v="4"/>
    <x v="5"/>
    <s v="Using the value resulting from a ++ or -- operation."/>
    <x v="5"/>
    <s v="REFERENCE - ISO:C90-6.3.2.4 Postfix Increment and Decrement Operators, ISO:C90-6.3.3.1 Prefix Increment and Decrement Operators"/>
  </r>
  <r>
    <x v="3"/>
    <n v="401"/>
    <n v="11"/>
    <n v="4"/>
    <x v="3"/>
    <s v="Array subscripting applied to a function parameter declared as a pointer."/>
    <x v="3"/>
    <s v="REFERENCE - ISO:C90-6.3.2.1 Array Subscripting, ISO:C90 6.2.2.1 Lvalues and Function Designators, ISO:C90 6.7.1 Function Definitions - Semantics"/>
  </r>
  <r>
    <x v="3"/>
    <n v="401"/>
    <n v="26"/>
    <n v="2"/>
    <x v="4"/>
    <s v="This cast is redundant."/>
    <x v="4"/>
    <m/>
  </r>
  <r>
    <x v="3"/>
    <n v="401"/>
    <n v="7"/>
    <n v="4"/>
    <x v="5"/>
    <s v="Using the value resulting from a ++ or -- operation."/>
    <x v="5"/>
    <s v="REFERENCE - ISO:C90-6.3.2.4 Postfix Increment and Decrement Operators, ISO:C90-6.3.3.1 Prefix Increment and Decrement Operators"/>
  </r>
  <r>
    <x v="3"/>
    <n v="405"/>
    <n v="13"/>
    <n v="4"/>
    <x v="3"/>
    <s v="Array subscripting applied to a function parameter declared as a pointer."/>
    <x v="3"/>
    <s v="REFERENCE - ISO:C90-6.3.2.1 Array Subscripting, ISO:C90 6.2.2.1 Lvalues and Function Designators, ISO:C90 6.7.1 Function Definitions - Semantics"/>
  </r>
  <r>
    <x v="3"/>
    <n v="405"/>
    <n v="28"/>
    <n v="2"/>
    <x v="4"/>
    <s v="This cast is redundant."/>
    <x v="4"/>
    <m/>
  </r>
  <r>
    <x v="3"/>
    <n v="405"/>
    <n v="9"/>
    <n v="4"/>
    <x v="5"/>
    <s v="Using the value resulting from a ++ or -- operation."/>
    <x v="5"/>
    <s v="REFERENCE - ISO:C90-6.3.2.4 Postfix Increment and Decrement Operators, ISO:C90-6.3.3.1 Prefix Increment and Decrement Operators"/>
  </r>
  <r>
    <x v="3"/>
    <n v="52"/>
    <n v="15"/>
    <n v="4"/>
    <x v="7"/>
    <s v="'FBL_SaveRAM' has external linkage and is being defined without any previous declaration."/>
    <x v="6"/>
    <m/>
  </r>
  <r>
    <x v="3"/>
    <n v="544"/>
    <n v="1"/>
    <n v="99"/>
    <x v="8"/>
    <s v="HIS measure: Cyclomatic complexity (1-10) (DcmFblReadMetaData() : STCYC = 18)"/>
    <x v="7"/>
    <m/>
  </r>
  <r>
    <x v="3"/>
    <n v="544"/>
    <n v="1"/>
    <n v="99"/>
    <x v="9"/>
    <s v="HIS measure: Distinct function calls (0-7) (DcmFblReadMetaData() : STCAL = 16)"/>
    <x v="8"/>
    <m/>
  </r>
  <r>
    <x v="3"/>
    <n v="575"/>
    <n v="5"/>
    <n v="3"/>
    <x v="10"/>
    <s v="Non-constant expression cast to enum type."/>
    <x v="4"/>
    <s v="REFERENCE - ISO:C90-6.5.2.2 Enumeration Specifiers"/>
  </r>
  <r>
    <x v="3"/>
    <n v="655"/>
    <n v="65"/>
    <n v="6"/>
    <x v="2"/>
    <s v="[C99] Use of '//' comment."/>
    <x v="2"/>
    <s v="REFERENCE - ISO:C99-6.4.9 Comments"/>
  </r>
  <r>
    <x v="3"/>
    <n v="686"/>
    <n v="4"/>
    <n v="6"/>
    <x v="2"/>
    <s v="[C99] Use of '//' comment."/>
    <x v="2"/>
    <s v="REFERENCE - ISO:C99-6.4.9 Comments"/>
  </r>
  <r>
    <x v="4"/>
    <n v="1008"/>
    <n v="5"/>
    <n v="4"/>
    <x v="11"/>
    <s v="'WDGM_StopMonitoringAll' returns a value which is not being used."/>
    <x v="9"/>
    <m/>
  </r>
  <r>
    <x v="4"/>
    <n v="1117"/>
    <n v="1"/>
    <n v="99"/>
    <x v="12"/>
    <s v="HIS measure: Count of non-cyclic  execution paths (1-80) (EolTestModeMgr_StartEOLTestmode() : STPTH = 168)"/>
    <x v="10"/>
    <m/>
  </r>
  <r>
    <x v="4"/>
    <n v="1117"/>
    <n v="1"/>
    <n v="99"/>
    <x v="8"/>
    <s v="HIS measure: Cyclomatic complexity (1-10) (EolTestModeMgr_StartEOLTestmode() : STCYC = 11)"/>
    <x v="7"/>
    <m/>
  </r>
  <r>
    <x v="4"/>
    <n v="532"/>
    <n v="1"/>
    <n v="99"/>
    <x v="1"/>
    <s v="HIS measure: Number of statements in function (variant 3)  (1-50) (EolTestModeMgr_Main_FillComBufferAndSend() : STST3 = 89)"/>
    <x v="1"/>
    <m/>
  </r>
  <r>
    <x v="5"/>
    <n v="577"/>
    <n v="32"/>
    <n v="2"/>
    <x v="13"/>
    <s v="Suffixed integer constant causes implicit conversion of other operand."/>
    <x v="4"/>
    <m/>
  </r>
  <r>
    <x v="5"/>
    <n v="595"/>
    <n v="21"/>
    <n v="4"/>
    <x v="14"/>
    <s v="Implicit conversion: complex expression of integral type to wider type."/>
    <x v="11"/>
    <m/>
  </r>
  <r>
    <x v="5"/>
    <n v="778"/>
    <n v="32"/>
    <n v="2"/>
    <x v="13"/>
    <s v="Suffixed integer constant causes implicit conversion of other operand."/>
    <x v="4"/>
    <m/>
  </r>
  <r>
    <x v="5"/>
    <n v="828"/>
    <n v="28"/>
    <n v="2"/>
    <x v="15"/>
    <s v="Suffixed integer constant implicitly converted to smaller integer type on assignment."/>
    <x v="4"/>
    <m/>
  </r>
  <r>
    <x v="5"/>
    <n v="882"/>
    <n v="24"/>
    <n v="2"/>
    <x v="15"/>
    <s v="Suffixed integer constant implicitly converted to smaller integer type on assignment."/>
    <x v="4"/>
    <m/>
  </r>
  <r>
    <x v="5"/>
    <n v="957"/>
    <n v="40"/>
    <n v="2"/>
    <x v="13"/>
    <s v="Suffixed integer constant causes implicit conversion of other operand."/>
    <x v="4"/>
    <m/>
  </r>
  <r>
    <x v="6"/>
    <n v="347"/>
    <n v="39"/>
    <n v="4"/>
    <x v="16"/>
    <s v="Casting to different object pointer type."/>
    <x v="12"/>
    <s v="REFERENCE - ISO:C90-6.3.4 Cast Operators - Semantics"/>
  </r>
  <r>
    <x v="6"/>
    <n v="347"/>
    <n v="39"/>
    <n v="4"/>
    <x v="17"/>
    <s v="Performing pointer arithmetic."/>
    <x v="3"/>
    <s v="REFERENCE - ISO:C90-6.3.6 Additive Operators - Constraints"/>
  </r>
  <r>
    <x v="6"/>
    <n v="347"/>
    <n v="39"/>
    <n v="6"/>
    <x v="18"/>
    <s v="[I] Cast between a pointer to object and an integral type."/>
    <x v="13"/>
    <s v="REFERENCE - ISO:C90-6.3.4 Cast Operators - Semantics"/>
  </r>
  <r>
    <x v="6"/>
    <n v="354"/>
    <n v="1"/>
    <n v="99"/>
    <x v="9"/>
    <s v="HIS measure: Distinct function calls (0-7) (IFM_HandleTaskStateRun() : STCAL = 8)"/>
    <x v="8"/>
    <m/>
  </r>
  <r>
    <x v="6"/>
    <n v="525"/>
    <n v="8"/>
    <n v="2"/>
    <x v="19"/>
    <s v="Enum object is being compared with a constant, non-enum expression using a relational operator."/>
    <x v="4"/>
    <s v="REFERENCE - ISO:C90-6.5.2.2 Enumeration Specifiers"/>
  </r>
  <r>
    <x v="6"/>
    <n v="525"/>
    <n v="8"/>
    <n v="2"/>
    <x v="20"/>
    <s v="Range of possible enum values suggests this test is always true."/>
    <x v="4"/>
    <s v="REFERENCE - ISO:C90-6.5.2.2 Enumeration Specifiers"/>
  </r>
  <r>
    <x v="6"/>
    <n v="652"/>
    <n v="29"/>
    <n v="2"/>
    <x v="13"/>
    <s v="Suffixed integer constant causes implicit conversion of other operand."/>
    <x v="4"/>
    <m/>
  </r>
  <r>
    <x v="6"/>
    <n v="869"/>
    <n v="13"/>
    <n v="2"/>
    <x v="19"/>
    <s v="Enum object is being compared with a constant, non-enum expression using a relational operator."/>
    <x v="4"/>
    <s v="REFERENCE - ISO:C90-6.5.2.2 Enumeration Specifiers"/>
  </r>
  <r>
    <x v="6"/>
    <n v="869"/>
    <n v="13"/>
    <n v="2"/>
    <x v="20"/>
    <s v="Range of possible enum values suggests this test is always true."/>
    <x v="4"/>
    <s v="REFERENCE - ISO:C90-6.5.2.2 Enumeration Specifiers"/>
  </r>
  <r>
    <x v="6"/>
    <n v="879"/>
    <n v="29"/>
    <n v="2"/>
    <x v="13"/>
    <s v="Suffixed integer constant causes implicit conversion of other operand."/>
    <x v="4"/>
    <m/>
  </r>
  <r>
    <x v="6"/>
    <n v="987"/>
    <n v="39"/>
    <n v="4"/>
    <x v="16"/>
    <s v="Casting to different object pointer type."/>
    <x v="12"/>
    <s v="REFERENCE - ISO:C90-6.3.4 Cast Operators - Semantics"/>
  </r>
  <r>
    <x v="6"/>
    <n v="987"/>
    <n v="39"/>
    <n v="4"/>
    <x v="17"/>
    <s v="Performing pointer arithmetic."/>
    <x v="3"/>
    <s v="REFERENCE - ISO:C90-6.3.6 Additive Operators - Constraints"/>
  </r>
  <r>
    <x v="6"/>
    <n v="987"/>
    <n v="39"/>
    <n v="6"/>
    <x v="18"/>
    <s v="[I] Cast between a pointer to object and an integral type."/>
    <x v="13"/>
    <s v="REFERENCE - ISO:C90-6.3.4 Cast Operators - Semantics"/>
  </r>
  <r>
    <x v="7"/>
    <n v="395"/>
    <n v="1"/>
    <n v="99"/>
    <x v="12"/>
    <s v="HIS measure: Count of non-cyclic  execution paths (1-80) (KTA_ErrorMemClearEFM() : STPTH = 384)"/>
    <x v="10"/>
    <m/>
  </r>
  <r>
    <x v="7"/>
    <n v="395"/>
    <n v="1"/>
    <n v="99"/>
    <x v="8"/>
    <s v="HIS measure: Cyclomatic complexity (1-10) (KTA_ErrorMemClearEFM() : STCYC = 28)"/>
    <x v="7"/>
    <m/>
  </r>
  <r>
    <x v="7"/>
    <n v="395"/>
    <n v="1"/>
    <n v="99"/>
    <x v="1"/>
    <s v="HIS measure: Number of statements in function (variant 3)  (1-50) (KTA_ErrorMemClearEFM() : STST3 = 80)"/>
    <x v="1"/>
    <m/>
  </r>
  <r>
    <x v="7"/>
    <n v="513"/>
    <n v="1"/>
    <n v="99"/>
    <x v="8"/>
    <s v="HIS measure: Cyclomatic complexity (1-10) (KTA_ErrorMemClearIFM() : STCYC = 12)"/>
    <x v="7"/>
    <m/>
  </r>
  <r>
    <x v="7"/>
    <n v="55"/>
    <n v="23"/>
    <n v="4"/>
    <x v="21"/>
    <s v="File scope static, 'KTA_eSyncShwState', is only accessed in one function."/>
    <x v="14"/>
    <m/>
  </r>
  <r>
    <x v="8"/>
    <n v="1317"/>
    <n v="1"/>
    <n v="99"/>
    <x v="8"/>
    <s v="HIS measure: Cyclomatic complexity (1-10) (KTA_ReadPageSensor() : STCYC = 52)"/>
    <x v="7"/>
    <m/>
  </r>
  <r>
    <x v="8"/>
    <n v="1317"/>
    <n v="1"/>
    <n v="99"/>
    <x v="1"/>
    <s v="HIS measure: Number of statements in function (variant 3)  (1-50) (KTA_ReadPageSensor() : STST3 = 175)"/>
    <x v="1"/>
    <m/>
  </r>
  <r>
    <x v="8"/>
    <n v="1317"/>
    <n v="1"/>
    <n v="99"/>
    <x v="9"/>
    <s v="HIS measure: Distinct function calls (0-7) (KTA_ReadPageSensor() : STCAL = 40)"/>
    <x v="8"/>
    <m/>
  </r>
  <r>
    <x v="8"/>
    <n v="1433"/>
    <n v="1"/>
    <n v="99"/>
    <x v="22"/>
    <s v="HIS measure: Nesting of control structures (0-4) (KTA_ReadPageVersion() : STMIF = 5)"/>
    <x v="15"/>
    <m/>
  </r>
  <r>
    <x v="8"/>
    <n v="1741"/>
    <n v="1"/>
    <n v="99"/>
    <x v="12"/>
    <s v="HIS measure: Count of non-cyclic  execution paths (1-80) (KTA_ReadPageFblDataFlashBlock() : STPTH = 132)"/>
    <x v="10"/>
    <m/>
  </r>
  <r>
    <x v="8"/>
    <n v="1741"/>
    <n v="1"/>
    <n v="99"/>
    <x v="8"/>
    <s v="HIS measure: Cyclomatic complexity (1-10) (KTA_ReadPageFblDataFlashBlock() : STCYC = 13)"/>
    <x v="7"/>
    <m/>
  </r>
  <r>
    <x v="8"/>
    <n v="1902"/>
    <n v="1"/>
    <n v="99"/>
    <x v="12"/>
    <s v="HIS measure: Count of non-cyclic  execution paths (1-80) (KTA_ReadNvRamHandler() : STPTH = 144)"/>
    <x v="10"/>
    <m/>
  </r>
  <r>
    <x v="8"/>
    <n v="1902"/>
    <n v="1"/>
    <n v="99"/>
    <x v="8"/>
    <s v="HIS measure: Cyclomatic complexity (1-10) (KTA_ReadNvRamHandler() : STCYC = 14)"/>
    <x v="7"/>
    <m/>
  </r>
  <r>
    <x v="8"/>
    <n v="1902"/>
    <n v="1"/>
    <n v="99"/>
    <x v="22"/>
    <s v="HIS measure: Nesting of control structures (0-4) (KTA_ReadNvRamHandler() : STMIF = 5)"/>
    <x v="15"/>
    <m/>
  </r>
  <r>
    <x v="8"/>
    <n v="201"/>
    <n v="20"/>
    <n v="4"/>
    <x v="21"/>
    <s v="File scope static, 'KTA_eSmRead', is only accessed in one function."/>
    <x v="14"/>
    <m/>
  </r>
  <r>
    <x v="8"/>
    <n v="714"/>
    <n v="1"/>
    <n v="99"/>
    <x v="8"/>
    <s v="HIS measure: Cyclomatic complexity (1-10) (KTA_ReadPageExternErrMem() : STCYC = 11)"/>
    <x v="7"/>
    <m/>
  </r>
  <r>
    <x v="8"/>
    <n v="714"/>
    <n v="1"/>
    <n v="99"/>
    <x v="1"/>
    <s v="HIS measure: Number of statements in function (variant 3)  (1-50) (KTA_ReadPageExternErrMem() : STST3 = 55)"/>
    <x v="1"/>
    <m/>
  </r>
  <r>
    <x v="8"/>
    <n v="714"/>
    <n v="1"/>
    <n v="99"/>
    <x v="22"/>
    <s v="HIS measure: Nesting of control structures (0-4) (KTA_ReadPageExternErrMem() : STMIF = 5)"/>
    <x v="15"/>
    <m/>
  </r>
  <r>
    <x v="9"/>
    <n v="406"/>
    <n v="1"/>
    <n v="99"/>
    <x v="9"/>
    <s v="HIS measure: Distinct function calls (0-7) (KTA_HandleDelayedKostiaEvents() : STCAL = 9)"/>
    <x v="8"/>
    <m/>
  </r>
  <r>
    <x v="9"/>
    <n v="566"/>
    <n v="1"/>
    <n v="99"/>
    <x v="8"/>
    <s v="HIS measure: Cyclomatic complexity (1-10) (KTA_RbrRunStateMachine() : STCYC = 11)"/>
    <x v="7"/>
    <m/>
  </r>
  <r>
    <x v="9"/>
    <n v="566"/>
    <n v="1"/>
    <n v="99"/>
    <x v="1"/>
    <s v="HIS measure: Number of statements in function (variant 3)  (1-50) (KTA_RbrRunStateMachine() : STST3 = 68)"/>
    <x v="1"/>
    <m/>
  </r>
  <r>
    <x v="9"/>
    <n v="566"/>
    <n v="1"/>
    <n v="99"/>
    <x v="22"/>
    <s v="HIS measure: Nesting of control structures (0-4) (KTA_RbrRunStateMachine() : STMIF = 5)"/>
    <x v="15"/>
    <m/>
  </r>
  <r>
    <x v="9"/>
    <n v="566"/>
    <n v="1"/>
    <n v="99"/>
    <x v="9"/>
    <s v="HIS measure: Distinct function calls (0-7) (KTA_RbrRunStateMachine() : STCAL = 24)"/>
    <x v="8"/>
    <m/>
  </r>
  <r>
    <x v="10"/>
    <n v="209"/>
    <n v="1"/>
    <n v="99"/>
    <x v="8"/>
    <s v="HIS measure: Cyclomatic complexity (1-10) (KTA_WriteNvRamHandler() : STCYC = 11)"/>
    <x v="7"/>
    <m/>
  </r>
  <r>
    <x v="10"/>
    <n v="209"/>
    <n v="1"/>
    <n v="99"/>
    <x v="22"/>
    <s v="HIS measure: Nesting of control structures (0-4) (KTA_WriteNvRamHandler() : STMIF = 5)"/>
    <x v="15"/>
    <m/>
  </r>
  <r>
    <x v="10"/>
    <n v="611"/>
    <n v="1"/>
    <n v="99"/>
    <x v="12"/>
    <s v="HIS measure: Count of non-cyclic  execution paths (1-80) (KTA_WritePageFblDataFlashBlock() : STPTH = 184)"/>
    <x v="10"/>
    <m/>
  </r>
  <r>
    <x v="10"/>
    <n v="611"/>
    <n v="1"/>
    <n v="99"/>
    <x v="8"/>
    <s v="HIS measure: Cyclomatic complexity (1-10) (KTA_WritePageFblDataFlashBlock() : STCYC = 21)"/>
    <x v="7"/>
    <m/>
  </r>
  <r>
    <x v="10"/>
    <n v="611"/>
    <n v="1"/>
    <n v="99"/>
    <x v="1"/>
    <s v="HIS measure: Number of statements in function (variant 3)  (1-50) (KTA_WritePageFblDataFlashBlock() : STST3 = 65)"/>
    <x v="1"/>
    <m/>
  </r>
  <r>
    <x v="10"/>
    <n v="611"/>
    <n v="1"/>
    <n v="99"/>
    <x v="22"/>
    <s v="HIS measure: Nesting of control structures (0-4) (KTA_WritePageFblDataFlashBlock() : STMIF = 6)"/>
    <x v="15"/>
    <m/>
  </r>
  <r>
    <x v="10"/>
    <n v="611"/>
    <n v="1"/>
    <n v="99"/>
    <x v="9"/>
    <s v="HIS measure: Distinct function calls (0-7) (KTA_WritePageFblDataFlashBlock() : STCAL = 8)"/>
    <x v="8"/>
    <m/>
  </r>
  <r>
    <x v="10"/>
    <n v="795"/>
    <n v="1"/>
    <n v="99"/>
    <x v="8"/>
    <s v="HIS measure: Cyclomatic complexity (1-10) (KTA_WritePageActors() : STCYC = 19)"/>
    <x v="7"/>
    <m/>
  </r>
  <r>
    <x v="11"/>
    <n v="1135"/>
    <n v="1"/>
    <n v="99"/>
    <x v="22"/>
    <s v="HIS measure: Nesting of control structures (0-4) (kccb_MemWrite() : STMIF = 5)"/>
    <x v="15"/>
    <m/>
  </r>
  <r>
    <x v="11"/>
    <n v="127"/>
    <n v="16"/>
    <n v="4"/>
    <x v="21"/>
    <s v="File scope static, 'KT_LockErrMem', is only accessed in one function."/>
    <x v="14"/>
    <m/>
  </r>
  <r>
    <x v="11"/>
    <n v="1425"/>
    <n v="1"/>
    <n v="99"/>
    <x v="22"/>
    <s v="HIS measure: Nesting of control structures (0-4) (kccb_SyncBuffer() : STMIF = 5)"/>
    <x v="15"/>
    <m/>
  </r>
  <r>
    <x v="11"/>
    <n v="406"/>
    <n v="1"/>
    <n v="99"/>
    <x v="8"/>
    <s v="HIS measure: Cyclomatic complexity (1-10) (kccb_CheckPwd() : STCYC = 12)"/>
    <x v="7"/>
    <m/>
  </r>
  <r>
    <x v="11"/>
    <n v="722"/>
    <n v="1"/>
    <n v="99"/>
    <x v="8"/>
    <s v="HIS measure: Cyclomatic complexity (1-10) (kccb_ExecuteLocalFunction() : STCYC = 21)"/>
    <x v="7"/>
    <m/>
  </r>
  <r>
    <x v="11"/>
    <n v="722"/>
    <n v="1"/>
    <n v="99"/>
    <x v="1"/>
    <s v="HIS measure: Number of statements in function (variant 3)  (1-50) (kccb_ExecuteLocalFunction() : STST3 = 61)"/>
    <x v="1"/>
    <m/>
  </r>
  <r>
    <x v="11"/>
    <n v="722"/>
    <n v="1"/>
    <n v="99"/>
    <x v="22"/>
    <s v="HIS measure: Nesting of control structures (0-4) (kccb_ExecuteLocalFunction() : STMIF = 5)"/>
    <x v="15"/>
    <m/>
  </r>
  <r>
    <x v="11"/>
    <n v="722"/>
    <n v="1"/>
    <n v="99"/>
    <x v="9"/>
    <s v="HIS measure: Distinct function calls (0-7) (kccb_ExecuteLocalFunction() : STCAL = 14)"/>
    <x v="8"/>
    <m/>
  </r>
  <r>
    <x v="11"/>
    <n v="952"/>
    <n v="1"/>
    <n v="99"/>
    <x v="8"/>
    <s v="HIS measure: Cyclomatic complexity (1-10) (kccb_MemRead() : STCYC = 13)"/>
    <x v="7"/>
    <m/>
  </r>
  <r>
    <x v="12"/>
    <n v="229"/>
    <n v="1"/>
    <n v="99"/>
    <x v="1"/>
    <s v="HIS measure: Number of statements in function (variant 3)  (1-50) (ktfr_vTransmitFrMsg() : STST3 = 88)"/>
    <x v="1"/>
    <m/>
  </r>
  <r>
    <x v="12"/>
    <n v="364"/>
    <n v="1"/>
    <n v="99"/>
    <x v="1"/>
    <s v="HIS measure: Number of statements in function (variant 3)  (1-50) (ktfr_bReceiveFrMsg() : STST3 = 90)"/>
    <x v="1"/>
    <m/>
  </r>
  <r>
    <x v="13"/>
    <n v="166"/>
    <n v="1"/>
    <n v="99"/>
    <x v="8"/>
    <s v="HIS measure: Cyclomatic complexity (1-10) (LkSysHdlr_GetAddress() : STCYC = 22)"/>
    <x v="7"/>
    <m/>
  </r>
  <r>
    <x v="14"/>
    <n v="389"/>
    <n v="1"/>
    <n v="99"/>
    <x v="1"/>
    <s v="HIS measure: Number of statements in function (variant 3)  (1-50) (LkSysHdlr_EcuM_DriverRestartList() : STST3 = 0)"/>
    <x v="1"/>
    <m/>
  </r>
  <r>
    <x v="14"/>
    <n v="443"/>
    <n v="1"/>
    <n v="99"/>
    <x v="9"/>
    <s v="HIS measure: Distinct function calls (0-7) (LkSysHdlr_EcuM_InitList1() : STCAL = 17)"/>
    <x v="8"/>
    <m/>
  </r>
  <r>
    <x v="14"/>
    <n v="518"/>
    <n v="1"/>
    <n v="99"/>
    <x v="9"/>
    <s v="HIS measure: Distinct function calls (0-7) (LkSysHdlr_EcuM_InitList2_LKComponents() : STCAL = 15)"/>
    <x v="8"/>
    <m/>
  </r>
  <r>
    <x v="14"/>
    <n v="535"/>
    <n v="36"/>
    <n v="2"/>
    <x v="23"/>
    <s v="Unsuffixed integer constant is not of type int."/>
    <x v="4"/>
    <m/>
  </r>
  <r>
    <x v="14"/>
    <n v="535"/>
    <n v="36"/>
    <n v="2"/>
    <x v="6"/>
    <s v="Hard-coded 'magic' integer constant '40000'."/>
    <x v="4"/>
    <m/>
  </r>
  <r>
    <x v="14"/>
    <n v="614"/>
    <n v="1"/>
    <n v="99"/>
    <x v="9"/>
    <s v="HIS measure: Distinct function calls (0-7) (LkSysHdlr_EcuM_InitList2_SLPComponents() : STCAL = 32)"/>
    <x v="8"/>
    <m/>
  </r>
  <r>
    <x v="14"/>
    <n v="626"/>
    <n v="5"/>
    <n v="4"/>
    <x v="11"/>
    <s v="'WDGM_StartMonitoringAll' returns a value which is not being used."/>
    <x v="9"/>
    <m/>
  </r>
  <r>
    <x v="14"/>
    <n v="627"/>
    <n v="5"/>
    <n v="4"/>
    <x v="11"/>
    <s v="'WDGM_StopMonitoringEvent' returns a value which is not being used."/>
    <x v="9"/>
    <m/>
  </r>
  <r>
    <x v="14"/>
    <n v="627"/>
    <n v="65"/>
    <n v="4"/>
    <x v="24"/>
    <s v="Conversion of a constant negative value to an unsigned type."/>
    <x v="16"/>
    <s v="REFERENCE - ISO:C90-6.2.1.2 Conversions - Signed and Unsigned Integers"/>
  </r>
  <r>
    <x v="15"/>
    <n v="510"/>
    <n v="76"/>
    <n v="4"/>
    <x v="25"/>
    <s v="The object addressed by the pointer parameter 'UserModeTab' is not modified and so the pointer could be of type 'pointer to const'."/>
    <x v="17"/>
    <m/>
  </r>
  <r>
    <x v="15"/>
    <n v="670"/>
    <n v="1"/>
    <n v="99"/>
    <x v="12"/>
    <s v="HIS measure: Count of non-cyclic  execution paths (1-80) (LkSysHdlr_EcuMCbk_SetUserMode() : STPTH = 132)"/>
    <x v="10"/>
    <m/>
  </r>
  <r>
    <x v="15"/>
    <n v="670"/>
    <n v="1"/>
    <n v="99"/>
    <x v="8"/>
    <s v="HIS measure: Cyclomatic complexity (1-10) (LkSysHdlr_EcuMCbk_SetUserMode() : STCYC = 11)"/>
    <x v="7"/>
    <m/>
  </r>
  <r>
    <x v="15"/>
    <n v="670"/>
    <n v="1"/>
    <n v="99"/>
    <x v="9"/>
    <s v="HIS measure: Distinct function calls (0-7) (LkSysHdlr_EcuMCbk_SetUserMode() : STCAL = 9)"/>
    <x v="8"/>
    <m/>
  </r>
  <r>
    <x v="15"/>
    <n v="734"/>
    <n v="1"/>
    <n v="99"/>
    <x v="9"/>
    <s v="HIS measure: Distinct function calls (0-7) (LkSysHdlr_EcuMCbk_HandleUser() : STCAL = 10)"/>
    <x v="8"/>
    <m/>
  </r>
  <r>
    <x v="15"/>
    <n v="833"/>
    <n v="1"/>
    <n v="99"/>
    <x v="22"/>
    <s v="HIS measure: Nesting of control structures (0-4) (LkSysHdlr_EcuMCbk_SetWakeupReason() : STMIF = 5)"/>
    <x v="15"/>
    <m/>
  </r>
  <r>
    <x v="16"/>
    <n v="155"/>
    <n v="1"/>
    <n v="99"/>
    <x v="9"/>
    <s v="HIS measure: Distinct function calls (0-7) (Actuator_Taskfunc() : STCAL = 8)"/>
    <x v="8"/>
    <m/>
  </r>
  <r>
    <x v="16"/>
    <n v="221"/>
    <n v="1"/>
    <n v="99"/>
    <x v="9"/>
    <s v="HIS measure: Distinct function calls (0-7) (Diag_Taskfunc() : STCAL = 8)"/>
    <x v="8"/>
    <m/>
  </r>
  <r>
    <x v="16"/>
    <n v="339"/>
    <n v="1"/>
    <n v="99"/>
    <x v="9"/>
    <s v="HIS measure: Distinct function calls (0-7) (SYS_Taskfunc() : STCAL = 9)"/>
    <x v="8"/>
    <m/>
  </r>
  <r>
    <x v="17"/>
    <n v="1070"/>
    <n v="33"/>
    <n v="2"/>
    <x v="15"/>
    <s v="Suffixed integer constant implicitly converted to smaller integer type on assignment."/>
    <x v="4"/>
    <m/>
  </r>
  <r>
    <x v="17"/>
    <n v="1080"/>
    <n v="26"/>
    <n v="2"/>
    <x v="13"/>
    <s v="Suffixed integer constant causes implicit conversion of other operand."/>
    <x v="4"/>
    <m/>
  </r>
  <r>
    <x v="17"/>
    <n v="1127"/>
    <n v="29"/>
    <n v="2"/>
    <x v="15"/>
    <s v="Suffixed integer constant implicitly converted to smaller integer type on assignment."/>
    <x v="4"/>
    <m/>
  </r>
  <r>
    <x v="17"/>
    <n v="1173"/>
    <n v="15"/>
    <n v="2"/>
    <x v="13"/>
    <s v="Suffixed integer constant causes implicit conversion of other operand."/>
    <x v="4"/>
    <m/>
  </r>
  <r>
    <x v="17"/>
    <n v="1233"/>
    <n v="23"/>
    <n v="2"/>
    <x v="13"/>
    <s v="Suffixed integer constant causes implicit conversion of other operand."/>
    <x v="4"/>
    <m/>
  </r>
  <r>
    <x v="17"/>
    <n v="1291"/>
    <n v="23"/>
    <n v="2"/>
    <x v="13"/>
    <s v="Suffixed integer constant causes implicit conversion of other operand."/>
    <x v="4"/>
    <m/>
  </r>
  <r>
    <x v="17"/>
    <n v="318"/>
    <n v="27"/>
    <n v="2"/>
    <x v="13"/>
    <s v="Suffixed integer constant causes implicit conversion of other operand."/>
    <x v="4"/>
    <m/>
  </r>
  <r>
    <x v="17"/>
    <n v="365"/>
    <n v="32"/>
    <n v="2"/>
    <x v="15"/>
    <s v="Suffixed integer constant implicitly converted to smaller integer type on assignment."/>
    <x v="4"/>
    <m/>
  </r>
  <r>
    <x v="17"/>
    <n v="394"/>
    <n v="33"/>
    <n v="2"/>
    <x v="15"/>
    <s v="Suffixed integer constant implicitly converted to smaller integer type on assignment."/>
    <x v="4"/>
    <m/>
  </r>
  <r>
    <x v="17"/>
    <n v="411"/>
    <n v="13"/>
    <n v="2"/>
    <x v="13"/>
    <s v="Suffixed integer constant causes implicit conversion of other operand."/>
    <x v="4"/>
    <m/>
  </r>
  <r>
    <x v="17"/>
    <n v="431"/>
    <n v="25"/>
    <n v="2"/>
    <x v="15"/>
    <s v="Suffixed integer constant implicitly converted to smaller integer type on assignment."/>
    <x v="4"/>
    <m/>
  </r>
  <r>
    <x v="17"/>
    <n v="444"/>
    <n v="24"/>
    <n v="2"/>
    <x v="15"/>
    <s v="Suffixed integer constant implicitly converted to smaller integer type on assignment."/>
    <x v="4"/>
    <m/>
  </r>
  <r>
    <x v="17"/>
    <n v="572"/>
    <n v="15"/>
    <n v="2"/>
    <x v="13"/>
    <s v="Suffixed integer constant causes implicit conversion of other operand."/>
    <x v="4"/>
    <m/>
  </r>
  <r>
    <x v="17"/>
    <n v="600"/>
    <n v="32"/>
    <n v="2"/>
    <x v="15"/>
    <s v="Suffixed integer constant implicitly converted to smaller integer type on assignment."/>
    <x v="4"/>
    <m/>
  </r>
  <r>
    <x v="17"/>
    <n v="726"/>
    <n v="16"/>
    <n v="2"/>
    <x v="13"/>
    <s v="Suffixed integer constant causes implicit conversion of other operand."/>
    <x v="4"/>
    <m/>
  </r>
  <r>
    <x v="17"/>
    <n v="727"/>
    <n v="32"/>
    <n v="2"/>
    <x v="15"/>
    <s v="Suffixed integer constant implicitly converted to smaller integer type on assignment."/>
    <x v="4"/>
    <m/>
  </r>
  <r>
    <x v="18"/>
    <n v="198"/>
    <n v="10"/>
    <n v="2"/>
    <x v="15"/>
    <s v="Suffixed integer constant implicitly converted to smaller integer type on assignment."/>
    <x v="4"/>
    <m/>
  </r>
  <r>
    <x v="18"/>
    <n v="217"/>
    <n v="13"/>
    <n v="2"/>
    <x v="13"/>
    <s v="Suffixed integer constant causes implicit conversion of other operand."/>
    <x v="4"/>
    <m/>
  </r>
  <r>
    <x v="18"/>
    <n v="240"/>
    <n v="10"/>
    <n v="2"/>
    <x v="26"/>
    <s v="Type of 'case' label expression is not consistent with type of controlling expression in 'switch' statement."/>
    <x v="4"/>
    <m/>
  </r>
  <r>
    <x v="18"/>
    <n v="243"/>
    <n v="10"/>
    <n v="2"/>
    <x v="26"/>
    <s v="Type of 'case' label expression is not consistent with type of controlling expression in 'switch' statement."/>
    <x v="4"/>
    <m/>
  </r>
  <r>
    <x v="18"/>
    <n v="246"/>
    <n v="10"/>
    <n v="2"/>
    <x v="26"/>
    <s v="Type of 'case' label expression is not consistent with type of controlling expression in 'switch' statement."/>
    <x v="4"/>
    <m/>
  </r>
  <r>
    <x v="18"/>
    <n v="249"/>
    <n v="10"/>
    <n v="2"/>
    <x v="26"/>
    <s v="Type of 'case' label expression is not consistent with type of controlling expression in 'switch' statement."/>
    <x v="4"/>
    <m/>
  </r>
  <r>
    <x v="18"/>
    <n v="252"/>
    <n v="10"/>
    <n v="2"/>
    <x v="26"/>
    <s v="Type of 'case' label expression is not consistent with type of controlling expression in 'switch' statement."/>
    <x v="4"/>
    <m/>
  </r>
  <r>
    <x v="18"/>
    <n v="255"/>
    <n v="10"/>
    <n v="2"/>
    <x v="26"/>
    <s v="Type of 'case' label expression is not consistent with type of controlling expression in 'switch' statement."/>
    <x v="4"/>
    <m/>
  </r>
  <r>
    <x v="18"/>
    <n v="258"/>
    <n v="10"/>
    <n v="2"/>
    <x v="26"/>
    <s v="Type of 'case' label expression is not consistent with type of controlling expression in 'switch' statement."/>
    <x v="4"/>
    <m/>
  </r>
  <r>
    <x v="18"/>
    <n v="261"/>
    <n v="10"/>
    <n v="2"/>
    <x v="26"/>
    <s v="Type of 'case' label expression is not consistent with type of controlling expression in 'switch' statement."/>
    <x v="4"/>
    <m/>
  </r>
  <r>
    <x v="18"/>
    <n v="264"/>
    <n v="10"/>
    <n v="2"/>
    <x v="26"/>
    <s v="Type of 'case' label expression is not consistent with type of controlling expression in 'switch' statement."/>
    <x v="4"/>
    <m/>
  </r>
  <r>
    <x v="18"/>
    <n v="267"/>
    <n v="10"/>
    <n v="2"/>
    <x v="26"/>
    <s v="Type of 'case' label expression is not consistent with type of controlling expression in 'switch' statement."/>
    <x v="4"/>
    <m/>
  </r>
  <r>
    <x v="18"/>
    <n v="270"/>
    <n v="10"/>
    <n v="2"/>
    <x v="26"/>
    <s v="Type of 'case' label expression is not consistent with type of controlling expression in 'switch' statement."/>
    <x v="4"/>
    <m/>
  </r>
  <r>
    <x v="18"/>
    <n v="273"/>
    <n v="10"/>
    <n v="2"/>
    <x v="26"/>
    <s v="Type of 'case' label expression is not consistent with type of controlling expression in 'switch' statement."/>
    <x v="4"/>
    <m/>
  </r>
  <r>
    <x v="18"/>
    <n v="276"/>
    <n v="10"/>
    <n v="2"/>
    <x v="26"/>
    <s v="Type of 'case' label expression is not consistent with type of controlling expression in 'switch' statement."/>
    <x v="4"/>
    <m/>
  </r>
  <r>
    <x v="18"/>
    <n v="279"/>
    <n v="10"/>
    <n v="2"/>
    <x v="26"/>
    <s v="Type of 'case' label expression is not consistent with type of controlling expression in 'switch' statement."/>
    <x v="4"/>
    <m/>
  </r>
  <r>
    <x v="18"/>
    <n v="282"/>
    <n v="10"/>
    <n v="2"/>
    <x v="26"/>
    <s v="Type of 'case' label expression is not consistent with type of controlling expression in 'switch' statement."/>
    <x v="4"/>
    <m/>
  </r>
  <r>
    <x v="18"/>
    <n v="285"/>
    <n v="10"/>
    <n v="2"/>
    <x v="26"/>
    <s v="Type of 'case' label expression is not consistent with type of controlling expression in 'switch' statement."/>
    <x v="4"/>
    <m/>
  </r>
  <r>
    <x v="18"/>
    <n v="288"/>
    <n v="10"/>
    <n v="2"/>
    <x v="26"/>
    <s v="Type of 'case' label expression is not consistent with type of controlling expression in 'switch' statement."/>
    <x v="4"/>
    <m/>
  </r>
  <r>
    <x v="18"/>
    <n v="296"/>
    <n v="1"/>
    <n v="99"/>
    <x v="8"/>
    <s v="HIS measure: Cyclomatic complexity (1-10) (WDGM_StoreErrorToDem() : STCYC = 19)"/>
    <x v="7"/>
    <m/>
  </r>
  <r>
    <x v="18"/>
    <n v="60"/>
    <n v="42"/>
    <n v="4"/>
    <x v="27"/>
    <s v="Unrecognized #pragma arguments 'ghs section bss = &quot;.SaveRAM_WDOG&quot;' This #pragma directive has been ignored."/>
    <x v="18"/>
    <s v="REFERENCE - ISO:C90-6.8.6 Pragma Directive"/>
  </r>
  <r>
    <x v="18"/>
    <n v="62"/>
    <n v="34"/>
    <n v="4"/>
    <x v="27"/>
    <s v="Unrecognized #pragma arguments 'ghs section bss = default' This #pragma directive has been ignored."/>
    <x v="18"/>
    <s v="REFERENCE - ISO:C90-6.8.6 Pragma Directive"/>
  </r>
  <r>
    <x v="18"/>
    <n v="81"/>
    <n v="6"/>
    <n v="6"/>
    <x v="2"/>
    <s v="[C99] Use of '//' comment."/>
    <x v="2"/>
    <s v="REFERENCE - ISO:C99-6.4.9 Comments"/>
  </r>
  <r>
    <x v="18"/>
    <n v="82"/>
    <n v="6"/>
    <n v="6"/>
    <x v="2"/>
    <s v="[C99] Use of '//' comment."/>
    <x v="2"/>
    <s v="REFERENCE - ISO:C99-6.4.9 Comments"/>
  </r>
  <r>
    <x v="18"/>
    <n v="83"/>
    <n v="12"/>
    <n v="2"/>
    <x v="15"/>
    <s v="Suffixed integer constant implicitly converted to smaller integer type on assignment."/>
    <x v="4"/>
    <m/>
  </r>
  <r>
    <x v="18"/>
    <n v="98"/>
    <n v="6"/>
    <n v="6"/>
    <x v="2"/>
    <s v="[C99] Use of '//' comment."/>
    <x v="2"/>
    <s v="REFERENCE - ISO:C99-6.4.9 Comments"/>
  </r>
  <r>
    <x v="18"/>
    <n v="99"/>
    <n v="12"/>
    <n v="2"/>
    <x v="15"/>
    <s v="Suffixed integer constant implicitly converted to smaller integer type on assignment."/>
    <x v="4"/>
    <m/>
  </r>
  <r>
    <x v="19"/>
    <n v="210"/>
    <n v="12"/>
    <n v="2"/>
    <x v="4"/>
    <s v="This cast is redundant."/>
    <x v="4"/>
    <m/>
  </r>
  <r>
    <x v="19"/>
    <n v="225"/>
    <n v="12"/>
    <n v="2"/>
    <x v="4"/>
    <s v="This cast is redundant."/>
    <x v="4"/>
    <m/>
  </r>
  <r>
    <x v="19"/>
    <n v="74"/>
    <n v="6"/>
    <n v="6"/>
    <x v="2"/>
    <s v="[C99] Use of '//' comment."/>
    <x v="2"/>
    <s v="REFERENCE - ISO:C99-6.4.9 Comments"/>
  </r>
  <r>
    <x v="20"/>
    <n v="205"/>
    <n v="47"/>
    <n v="2"/>
    <x v="23"/>
    <s v="Unsuffixed integer constant is not of type int."/>
    <x v="4"/>
    <m/>
  </r>
  <r>
    <x v="20"/>
    <n v="249"/>
    <n v="79"/>
    <n v="2"/>
    <x v="4"/>
    <s v="This cast is redundant."/>
    <x v="4"/>
    <m/>
  </r>
  <r>
    <x v="20"/>
    <n v="249"/>
    <n v="95"/>
    <n v="2"/>
    <x v="23"/>
    <s v="Unsuffixed integer constant is not of type int."/>
    <x v="4"/>
    <m/>
  </r>
  <r>
    <x v="20"/>
    <n v="254"/>
    <n v="78"/>
    <n v="2"/>
    <x v="23"/>
    <s v="Unsuffixed integer constant is not of type int."/>
    <x v="4"/>
    <m/>
  </r>
  <r>
    <x v="20"/>
    <n v="258"/>
    <n v="84"/>
    <n v="2"/>
    <x v="23"/>
    <s v="Unsuffixed integer constant is not of type int."/>
    <x v="4"/>
    <m/>
  </r>
  <r>
    <x v="20"/>
    <n v="309"/>
    <n v="57"/>
    <n v="2"/>
    <x v="4"/>
    <s v="This cast is redundant."/>
    <x v="4"/>
    <m/>
  </r>
  <r>
    <x v="20"/>
    <n v="309"/>
    <n v="73"/>
    <n v="2"/>
    <x v="23"/>
    <s v="Unsuffixed integer constant is not of type int."/>
    <x v="4"/>
    <m/>
  </r>
  <r>
    <x v="20"/>
    <n v="370"/>
    <n v="48"/>
    <n v="2"/>
    <x v="4"/>
    <s v="This cast is redundant."/>
    <x v="4"/>
    <m/>
  </r>
  <r>
    <x v="20"/>
    <n v="370"/>
    <n v="64"/>
    <n v="2"/>
    <x v="23"/>
    <s v="Unsuffixed integer constant is not of type int."/>
    <x v="4"/>
    <m/>
  </r>
  <r>
    <x v="21"/>
    <n v="58"/>
    <n v="41"/>
    <n v="2"/>
    <x v="23"/>
    <s v="Unsuffixed integer constant is not of type int."/>
    <x v="4"/>
    <m/>
  </r>
  <r>
    <x v="21"/>
    <n v="66"/>
    <n v="41"/>
    <n v="2"/>
    <x v="23"/>
    <s v="Unsuffixed integer constant is not of type int."/>
    <x v="4"/>
    <m/>
  </r>
  <r>
    <x v="21"/>
    <n v="75"/>
    <n v="38"/>
    <n v="2"/>
    <x v="4"/>
    <s v="This cast is redundant."/>
    <x v="4"/>
    <m/>
  </r>
  <r>
    <x v="21"/>
    <n v="75"/>
    <n v="54"/>
    <n v="2"/>
    <x v="28"/>
    <s v="Suffix is not consistent with a type of unsigned long."/>
    <x v="4"/>
    <m/>
  </r>
  <r>
    <x v="22"/>
    <n v="166"/>
    <n v="78"/>
    <n v="2"/>
    <x v="23"/>
    <s v="Unsuffixed integer constant is not of type int."/>
    <x v="4"/>
    <m/>
  </r>
  <r>
    <x v="23"/>
    <n v="2295"/>
    <n v="1"/>
    <n v="99"/>
    <x v="8"/>
    <s v="HIS measure: Cyclomatic complexity (1-10) (SAS_Mag_Diag_RBRSetValue() : STCYC = 19)"/>
    <x v="7"/>
    <m/>
  </r>
  <r>
    <x v="23"/>
    <n v="2295"/>
    <n v="1"/>
    <n v="99"/>
    <x v="1"/>
    <s v="HIS measure: Number of statements in function (variant 3)  (1-50) (SAS_Mag_Diag_RBRSetValue() : STST3 = 52)"/>
    <x v="1"/>
    <m/>
  </r>
  <r>
    <x v="23"/>
    <n v="3741"/>
    <n v="1"/>
    <n v="99"/>
    <x v="1"/>
    <s v="HIS measure: Number of statements in function (variant 3)  (1-50) (callFillRBRPage07() : STST3 = 100)"/>
    <x v="1"/>
    <m/>
  </r>
  <r>
    <x v="23"/>
    <n v="3982"/>
    <n v="1"/>
    <n v="99"/>
    <x v="12"/>
    <s v="HIS measure: Count of non-cyclic  execution paths (1-80) (callMemReadPageInfo() : STPTH = 384)"/>
    <x v="10"/>
    <m/>
  </r>
  <r>
    <x v="23"/>
    <n v="4724"/>
    <n v="1"/>
    <n v="99"/>
    <x v="8"/>
    <s v="HIS measure: Cyclomatic complexity (1-10) (callWriteMLXMemEven() : STCYC = 11)"/>
    <x v="7"/>
    <m/>
  </r>
  <r>
    <x v="23"/>
    <n v="4893"/>
    <n v="1"/>
    <n v="99"/>
    <x v="22"/>
    <s v="HIS measure: Nesting of control structures (0-4) (call_diag_MLXWriteCmpEEPROM_stage_builddata() : STMIF = 5)"/>
    <x v="15"/>
    <m/>
  </r>
  <r>
    <x v="24"/>
    <n v="58"/>
    <n v="167"/>
    <n v="2"/>
    <x v="4"/>
    <s v="This cast is redundant."/>
    <x v="4"/>
    <m/>
  </r>
  <r>
    <x v="24"/>
    <n v="58"/>
    <n v="183"/>
    <n v="2"/>
    <x v="28"/>
    <s v="Suffix is not consistent with a type of unsigned long."/>
    <x v="4"/>
    <m/>
  </r>
  <r>
    <x v="24"/>
    <n v="58"/>
    <n v="199"/>
    <n v="2"/>
    <x v="4"/>
    <s v="This cast is redundant."/>
    <x v="4"/>
    <m/>
  </r>
  <r>
    <x v="24"/>
    <n v="58"/>
    <n v="215"/>
    <n v="2"/>
    <x v="28"/>
    <s v="Suffix is not consistent with a type of unsigned long."/>
    <x v="4"/>
    <m/>
  </r>
  <r>
    <x v="25"/>
    <n v="281"/>
    <n v="70"/>
    <n v="2"/>
    <x v="4"/>
    <s v="This cast is redundant."/>
    <x v="4"/>
    <m/>
  </r>
  <r>
    <x v="25"/>
    <n v="281"/>
    <n v="86"/>
    <n v="2"/>
    <x v="23"/>
    <s v="Unsuffixed integer constant is not of type int."/>
    <x v="4"/>
    <m/>
  </r>
  <r>
    <x v="25"/>
    <n v="389"/>
    <n v="70"/>
    <n v="2"/>
    <x v="4"/>
    <s v="This cast is redundant."/>
    <x v="4"/>
    <m/>
  </r>
  <r>
    <x v="25"/>
    <n v="389"/>
    <n v="86"/>
    <n v="2"/>
    <x v="23"/>
    <s v="Unsuffixed integer constant is not of type int."/>
    <x v="4"/>
    <m/>
  </r>
  <r>
    <x v="26"/>
    <n v="3020"/>
    <n v="1"/>
    <n v="99"/>
    <x v="12"/>
    <s v="HIS measure: Count of non-cyclic  execution paths (1-80) (SAS_Mag_MLX90363_ExtendedCompareResults() : STPTH = 385)"/>
    <x v="10"/>
    <m/>
  </r>
  <r>
    <x v="26"/>
    <n v="3020"/>
    <n v="1"/>
    <n v="99"/>
    <x v="8"/>
    <s v="HIS measure: Cyclomatic complexity (1-10) (SAS_Mag_MLX90363_ExtendedCompareResults() : STCYC = 11)"/>
    <x v="7"/>
    <m/>
  </r>
  <r>
    <x v="26"/>
    <n v="3020"/>
    <n v="1"/>
    <n v="99"/>
    <x v="9"/>
    <s v="HIS measure: Distinct function calls (0-7) (SAS_Mag_MLX90363_ExtendedCompareResults() : STCAL = 8)"/>
    <x v="8"/>
    <m/>
  </r>
  <r>
    <x v="27"/>
    <n v="191"/>
    <n v="75"/>
    <n v="2"/>
    <x v="23"/>
    <s v="Unsuffixed integer constant is not of type int."/>
    <x v="4"/>
    <m/>
  </r>
  <r>
    <x v="27"/>
    <n v="191"/>
    <n v="75"/>
    <n v="4"/>
    <x v="29"/>
    <s v="Integer literal constant is of an unsigned type but does not include a &quot;U&quot; suffix."/>
    <x v="19"/>
    <s v="REFERENCE - ISO:C90-6.1.3.2 (Integer Constants)"/>
  </r>
  <r>
    <x v="27"/>
    <n v="454"/>
    <n v="1"/>
    <n v="99"/>
    <x v="1"/>
    <s v="HIS measure: Number of statements in function (variant 3)  (1-50) (SAS_Mag_CountSWTurn() : STST3 = 57)"/>
    <x v="1"/>
    <m/>
  </r>
  <r>
    <x v="27"/>
    <n v="607"/>
    <n v="88"/>
    <n v="2"/>
    <x v="4"/>
    <s v="This cast is redundant."/>
    <x v="4"/>
    <m/>
  </r>
  <r>
    <x v="28"/>
    <n v="705"/>
    <n v="1"/>
    <n v="99"/>
    <x v="9"/>
    <s v="HIS measure: Distinct function calls (0-7) (StwGw_SendStwData() : STCAL = 9)"/>
    <x v="8"/>
    <m/>
  </r>
  <r>
    <x v="29"/>
    <n v="638"/>
    <n v="1"/>
    <n v="99"/>
    <x v="9"/>
    <s v="HIS measure: Distinct function calls (0-7) (SyncMgr_SyncMain() : STCAL = 10)"/>
    <x v="8"/>
    <m/>
  </r>
  <r>
    <x v="29"/>
    <n v="758"/>
    <n v="1"/>
    <n v="99"/>
    <x v="9"/>
    <s v="HIS measure: Distinct function calls (0-7) (SyncMgr_SyncTasks() : STCAL = 10)"/>
    <x v="8"/>
    <m/>
  </r>
  <r>
    <x v="30"/>
    <n v="153"/>
    <n v="17"/>
    <n v="4"/>
    <x v="7"/>
    <s v="'WdgTest' has external linkage and is being defined without any previous declaration."/>
    <x v="6"/>
    <m/>
  </r>
  <r>
    <x v="30"/>
    <n v="249"/>
    <n v="15"/>
    <n v="4"/>
    <x v="21"/>
    <s v="File scope static, 'SysCheck_au32CpuTestRam', is only accessed in one function."/>
    <x v="14"/>
    <m/>
  </r>
  <r>
    <x v="30"/>
    <n v="766"/>
    <n v="1"/>
    <n v="99"/>
    <x v="12"/>
    <s v="HIS measure: Count of non-cyclic  execution paths (1-80) (SysCheck_TestStackUsage() : STPTH = 336)"/>
    <x v="10"/>
    <m/>
  </r>
  <r>
    <x v="30"/>
    <n v="766"/>
    <n v="1"/>
    <n v="99"/>
    <x v="8"/>
    <s v="HIS measure: Cyclomatic complexity (1-10) (SysCheck_TestStackUsage() : STCYC = 11)"/>
    <x v="7"/>
    <m/>
  </r>
  <r>
    <x v="31"/>
    <n v="206"/>
    <n v="16"/>
    <n v="4"/>
    <x v="7"/>
    <s v="'sTestStates' has external linkage and is being defined without any previous declaration."/>
    <x v="6"/>
    <m/>
  </r>
  <r>
    <x v="31"/>
    <n v="209"/>
    <n v="7"/>
    <n v="4"/>
    <x v="7"/>
    <s v="'SysCheck_RomCheck_ErrCnt' has external linkage and is being defined without any previous declaration."/>
    <x v="6"/>
    <m/>
  </r>
  <r>
    <x v="31"/>
    <n v="417"/>
    <n v="1"/>
    <n v="99"/>
    <x v="1"/>
    <s v="HIS measure: Number of statements in function (variant 3)  (1-50) (SysCheck_InitiateAllTests() : STST3 = 0)"/>
    <x v="1"/>
    <m/>
  </r>
  <r>
    <x v="31"/>
    <n v="428"/>
    <n v="1"/>
    <n v="99"/>
    <x v="1"/>
    <s v="HIS measure: Number of statements in function (variant 3)  (1-50) (SysCheck_PartialSystemTestMainFunction() : STST3 = 0)"/>
    <x v="1"/>
    <m/>
  </r>
  <r>
    <x v="31"/>
    <n v="528"/>
    <n v="1"/>
    <n v="99"/>
    <x v="1"/>
    <s v="HIS measure: Number of statements in function (variant 3)  (1-50) (SysCheck_ValidateTestStates() : STST3 = 0)"/>
    <x v="1"/>
    <m/>
  </r>
  <r>
    <x v="32"/>
    <n v="106"/>
    <n v="11"/>
    <n v="2"/>
    <x v="13"/>
    <s v="Suffixed integer constant causes implicit conversion of other operand."/>
    <x v="4"/>
    <m/>
  </r>
  <r>
    <x v="32"/>
    <n v="111"/>
    <n v="13"/>
    <n v="2"/>
    <x v="13"/>
    <s v="Suffixed integer constant causes implicit conversion of other operand."/>
    <x v="4"/>
    <m/>
  </r>
  <r>
    <x v="33"/>
    <n v="103"/>
    <n v="11"/>
    <n v="2"/>
    <x v="13"/>
    <s v="Suffixed integer constant causes implicit conversion of other operand."/>
    <x v="4"/>
    <m/>
  </r>
  <r>
    <x v="33"/>
    <n v="106"/>
    <n v="13"/>
    <n v="2"/>
    <x v="13"/>
    <s v="Suffixed integer constant causes implicit conversion of other operand."/>
    <x v="4"/>
    <m/>
  </r>
  <r>
    <x v="34"/>
    <n v="111"/>
    <n v="5"/>
    <n v="2"/>
    <x v="13"/>
    <s v="Suffixed integer constant causes implicit conversion of other operand."/>
    <x v="4"/>
    <m/>
  </r>
  <r>
    <x v="34"/>
    <n v="114"/>
    <n v="15"/>
    <n v="2"/>
    <x v="13"/>
    <s v="Suffixed integer constant causes implicit conversion of other operand."/>
    <x v="4"/>
    <m/>
  </r>
  <r>
    <x v="34"/>
    <n v="122"/>
    <n v="15"/>
    <n v="2"/>
    <x v="13"/>
    <s v="Suffixed integer constant causes implicit conversion of other operand."/>
    <x v="4"/>
    <m/>
  </r>
  <r>
    <x v="34"/>
    <n v="130"/>
    <n v="15"/>
    <n v="2"/>
    <x v="13"/>
    <s v="Suffixed integer constant causes implicit conversion of other operand."/>
    <x v="4"/>
    <m/>
  </r>
  <r>
    <x v="34"/>
    <n v="138"/>
    <n v="15"/>
    <n v="2"/>
    <x v="13"/>
    <s v="Suffixed integer constant causes implicit conversion of other operand."/>
    <x v="4"/>
    <m/>
  </r>
  <r>
    <x v="34"/>
    <n v="146"/>
    <n v="15"/>
    <n v="2"/>
    <x v="13"/>
    <s v="Suffixed integer constant causes implicit conversion of other operand."/>
    <x v="4"/>
    <m/>
  </r>
  <r>
    <x v="34"/>
    <n v="154"/>
    <n v="15"/>
    <n v="2"/>
    <x v="13"/>
    <s v="Suffixed integer constant causes implicit conversion of other operand."/>
    <x v="4"/>
    <m/>
  </r>
  <r>
    <x v="34"/>
    <n v="162"/>
    <n v="15"/>
    <n v="2"/>
    <x v="13"/>
    <s v="Suffixed integer constant causes implicit conversion of other operand."/>
    <x v="4"/>
    <m/>
  </r>
  <r>
    <x v="34"/>
    <n v="170"/>
    <n v="15"/>
    <n v="2"/>
    <x v="13"/>
    <s v="Suffixed integer constant causes implicit conversion of other operand."/>
    <x v="4"/>
    <m/>
  </r>
  <r>
    <x v="34"/>
    <n v="178"/>
    <n v="15"/>
    <n v="2"/>
    <x v="13"/>
    <s v="Suffixed integer constant causes implicit conversion of other operand."/>
    <x v="4"/>
    <m/>
  </r>
  <r>
    <x v="34"/>
    <n v="186"/>
    <n v="15"/>
    <n v="2"/>
    <x v="13"/>
    <s v="Suffixed integer constant causes implicit conversion of other operand."/>
    <x v="4"/>
    <m/>
  </r>
  <r>
    <x v="34"/>
    <n v="194"/>
    <n v="15"/>
    <n v="2"/>
    <x v="13"/>
    <s v="Suffixed integer constant causes implicit conversion of other operand."/>
    <x v="4"/>
    <m/>
  </r>
  <r>
    <x v="34"/>
    <n v="202"/>
    <n v="15"/>
    <n v="2"/>
    <x v="13"/>
    <s v="Suffixed integer constant causes implicit conversion of other operand."/>
    <x v="4"/>
    <m/>
  </r>
  <r>
    <x v="34"/>
    <n v="227"/>
    <n v="5"/>
    <n v="2"/>
    <x v="13"/>
    <s v="Suffixed integer constant causes implicit conversion of other operand."/>
    <x v="4"/>
    <m/>
  </r>
  <r>
    <x v="34"/>
    <n v="230"/>
    <n v="15"/>
    <n v="2"/>
    <x v="13"/>
    <s v="Suffixed integer constant causes implicit conversion of other operand."/>
    <x v="4"/>
    <m/>
  </r>
  <r>
    <x v="34"/>
    <n v="240"/>
    <n v="15"/>
    <n v="2"/>
    <x v="13"/>
    <s v="Suffixed integer constant causes implicit conversion of other operand."/>
    <x v="4"/>
    <m/>
  </r>
  <r>
    <x v="34"/>
    <n v="250"/>
    <n v="15"/>
    <n v="2"/>
    <x v="13"/>
    <s v="Suffixed integer constant causes implicit conversion of other operand."/>
    <x v="4"/>
    <m/>
  </r>
  <r>
    <x v="34"/>
    <n v="260"/>
    <n v="15"/>
    <n v="2"/>
    <x v="13"/>
    <s v="Suffixed integer constant causes implicit conversion of other operand."/>
    <x v="4"/>
    <m/>
  </r>
  <r>
    <x v="34"/>
    <n v="268"/>
    <n v="15"/>
    <n v="2"/>
    <x v="13"/>
    <s v="Suffixed integer constant causes implicit conversion of other operand."/>
    <x v="4"/>
    <m/>
  </r>
  <r>
    <x v="34"/>
    <n v="278"/>
    <n v="15"/>
    <n v="2"/>
    <x v="13"/>
    <s v="Suffixed integer constant causes implicit conversion of other operand."/>
    <x v="4"/>
    <m/>
  </r>
  <r>
    <x v="34"/>
    <n v="288"/>
    <n v="15"/>
    <n v="2"/>
    <x v="13"/>
    <s v="Suffixed integer constant causes implicit conversion of other operand."/>
    <x v="4"/>
    <m/>
  </r>
  <r>
    <x v="34"/>
    <n v="296"/>
    <n v="15"/>
    <n v="2"/>
    <x v="13"/>
    <s v="Suffixed integer constant causes implicit conversion of other operand."/>
    <x v="4"/>
    <m/>
  </r>
  <r>
    <x v="34"/>
    <n v="306"/>
    <n v="15"/>
    <n v="2"/>
    <x v="13"/>
    <s v="Suffixed integer constant causes implicit conversion of other operand."/>
    <x v="4"/>
    <m/>
  </r>
  <r>
    <x v="34"/>
    <n v="316"/>
    <n v="15"/>
    <n v="2"/>
    <x v="13"/>
    <s v="Suffixed integer constant causes implicit conversion of other operand."/>
    <x v="4"/>
    <m/>
  </r>
  <r>
    <x v="34"/>
    <n v="326"/>
    <n v="15"/>
    <n v="2"/>
    <x v="13"/>
    <s v="Suffixed integer constant causes implicit conversion of other operand."/>
    <x v="4"/>
    <m/>
  </r>
  <r>
    <x v="34"/>
    <n v="336"/>
    <n v="15"/>
    <n v="2"/>
    <x v="13"/>
    <s v="Suffixed integer constant causes implicit conversion of other operand."/>
    <x v="4"/>
    <m/>
  </r>
  <r>
    <x v="34"/>
    <n v="36"/>
    <n v="1"/>
    <n v="4"/>
    <x v="30"/>
    <s v="Array has fewer initializers than its declared size. Default initialization is applied to the remainder of the array elements."/>
    <x v="20"/>
    <s v="REFERENCE - ISO:C90-6.5.7 Initialization - Semantics"/>
  </r>
  <r>
    <x v="34"/>
    <n v="36"/>
    <n v="1"/>
    <n v="4"/>
    <x v="31"/>
    <s v="Struct initializer is missing the optional {."/>
    <x v="20"/>
    <s v="REFERENCE - ISO:C90-6.5.7 Initialization - Semantics"/>
  </r>
  <r>
    <x v="34"/>
    <n v="61"/>
    <n v="76"/>
    <n v="2"/>
    <x v="15"/>
    <s v="Suffixed integer constant implicitly converted to smaller integer type on assignment."/>
    <x v="4"/>
    <m/>
  </r>
  <r>
    <x v="34"/>
    <n v="64"/>
    <n v="77"/>
    <n v="2"/>
    <x v="15"/>
    <s v="Suffixed integer constant implicitly converted to smaller integer type on assignment."/>
    <x v="4"/>
    <m/>
  </r>
  <r>
    <x v="34"/>
    <n v="67"/>
    <n v="76"/>
    <n v="2"/>
    <x v="15"/>
    <s v="Suffixed integer constant implicitly converted to smaller integer type on assignment."/>
    <x v="4"/>
    <m/>
  </r>
  <r>
    <x v="34"/>
    <n v="70"/>
    <n v="77"/>
    <n v="2"/>
    <x v="15"/>
    <s v="Suffixed integer constant implicitly converted to smaller integer type on assignment."/>
    <x v="4"/>
    <m/>
  </r>
  <r>
    <x v="34"/>
    <n v="73"/>
    <n v="76"/>
    <n v="2"/>
    <x v="15"/>
    <s v="Suffixed integer constant implicitly converted to smaller integer type on assignment."/>
    <x v="4"/>
    <m/>
  </r>
  <r>
    <x v="34"/>
    <n v="76"/>
    <n v="77"/>
    <n v="2"/>
    <x v="15"/>
    <s v="Suffixed integer constant implicitly converted to smaller integer type on assignment."/>
    <x v="4"/>
    <m/>
  </r>
  <r>
    <x v="34"/>
    <n v="79"/>
    <n v="76"/>
    <n v="2"/>
    <x v="15"/>
    <s v="Suffixed integer constant implicitly converted to smaller integer type on assignment."/>
    <x v="4"/>
    <m/>
  </r>
  <r>
    <x v="34"/>
    <n v="82"/>
    <n v="77"/>
    <n v="2"/>
    <x v="15"/>
    <s v="Suffixed integer constant implicitly converted to smaller integer type on assignment."/>
    <x v="4"/>
    <m/>
  </r>
  <r>
    <x v="34"/>
    <n v="85"/>
    <n v="77"/>
    <n v="2"/>
    <x v="15"/>
    <s v="Suffixed integer constant implicitly converted to smaller integer type on assignment."/>
    <x v="4"/>
    <m/>
  </r>
  <r>
    <x v="34"/>
    <n v="88"/>
    <n v="81"/>
    <n v="2"/>
    <x v="15"/>
    <s v="Suffixed integer constant implicitly converted to smaller integer type on assignment."/>
    <x v="4"/>
    <m/>
  </r>
  <r>
    <x v="34"/>
    <n v="91"/>
    <n v="81"/>
    <n v="2"/>
    <x v="15"/>
    <s v="Suffixed integer constant implicitly converted to smaller integer type on assignment."/>
    <x v="4"/>
    <m/>
  </r>
  <r>
    <x v="34"/>
    <n v="94"/>
    <n v="80"/>
    <n v="2"/>
    <x v="15"/>
    <s v="Suffixed integer constant implicitly converted to smaller integer type on assignment."/>
    <x v="4"/>
    <m/>
  </r>
  <r>
    <x v="35"/>
    <n v="101"/>
    <n v="5"/>
    <n v="2"/>
    <x v="13"/>
    <s v="Suffixed integer constant causes implicit conversion of other operand."/>
    <x v="4"/>
    <m/>
  </r>
  <r>
    <x v="35"/>
    <n v="102"/>
    <n v="5"/>
    <n v="2"/>
    <x v="13"/>
    <s v="Suffixed integer constant causes implicit conversion of other operand."/>
    <x v="4"/>
    <m/>
  </r>
  <r>
    <x v="35"/>
    <n v="104"/>
    <n v="5"/>
    <n v="2"/>
    <x v="13"/>
    <s v="Suffixed integer constant causes implicit conversion of other operand."/>
    <x v="4"/>
    <m/>
  </r>
  <r>
    <x v="35"/>
    <n v="104"/>
    <n v="94"/>
    <n v="2"/>
    <x v="32"/>
    <s v="Null statement follows other code on the same line."/>
    <x v="4"/>
    <s v="REFERENCE - ISO:C90-6.6.3 Expression and Null Statements"/>
  </r>
  <r>
    <x v="35"/>
    <n v="104"/>
    <n v="94"/>
    <n v="4"/>
    <x v="33"/>
    <s v="Null statement is located close to other code or comments."/>
    <x v="21"/>
    <m/>
  </r>
  <r>
    <x v="35"/>
    <n v="105"/>
    <n v="5"/>
    <n v="2"/>
    <x v="13"/>
    <s v="Suffixed integer constant causes implicit conversion of other operand."/>
    <x v="4"/>
    <m/>
  </r>
  <r>
    <x v="35"/>
    <n v="105"/>
    <n v="94"/>
    <n v="2"/>
    <x v="32"/>
    <s v="Null statement follows other code on the same line."/>
    <x v="4"/>
    <s v="REFERENCE - ISO:C90-6.6.3 Expression and Null Statements"/>
  </r>
  <r>
    <x v="35"/>
    <n v="105"/>
    <n v="94"/>
    <n v="4"/>
    <x v="33"/>
    <s v="Null statement is located close to other code or comments."/>
    <x v="21"/>
    <m/>
  </r>
  <r>
    <x v="35"/>
    <n v="106"/>
    <n v="5"/>
    <n v="2"/>
    <x v="13"/>
    <s v="Suffixed integer constant causes implicit conversion of other operand."/>
    <x v="4"/>
    <m/>
  </r>
  <r>
    <x v="35"/>
    <n v="106"/>
    <n v="95"/>
    <n v="2"/>
    <x v="32"/>
    <s v="Null statement follows other code on the same line."/>
    <x v="4"/>
    <s v="REFERENCE - ISO:C90-6.6.3 Expression and Null Statements"/>
  </r>
  <r>
    <x v="35"/>
    <n v="106"/>
    <n v="95"/>
    <n v="4"/>
    <x v="33"/>
    <s v="Null statement is located close to other code or comments."/>
    <x v="21"/>
    <m/>
  </r>
  <r>
    <x v="35"/>
    <n v="107"/>
    <n v="5"/>
    <n v="2"/>
    <x v="13"/>
    <s v="Suffixed integer constant causes implicit conversion of other operand."/>
    <x v="4"/>
    <m/>
  </r>
  <r>
    <x v="35"/>
    <n v="107"/>
    <n v="95"/>
    <n v="2"/>
    <x v="32"/>
    <s v="Null statement follows other code on the same line."/>
    <x v="4"/>
    <s v="REFERENCE - ISO:C90-6.6.3 Expression and Null Statements"/>
  </r>
  <r>
    <x v="35"/>
    <n v="107"/>
    <n v="95"/>
    <n v="4"/>
    <x v="33"/>
    <s v="Null statement is located close to other code or comments."/>
    <x v="21"/>
    <m/>
  </r>
  <r>
    <x v="36"/>
    <n v="42"/>
    <n v="1"/>
    <n v="99"/>
    <x v="1"/>
    <s v="HIS measure: Number of statements in function (variant 3)  (1-50) (IOHWAB_DI_Init() : STST3 = 0)"/>
    <x v="1"/>
    <m/>
  </r>
  <r>
    <x v="37"/>
    <n v="104"/>
    <n v="9"/>
    <n v="2"/>
    <x v="13"/>
    <s v="Suffixed integer constant causes implicit conversion of other operand."/>
    <x v="4"/>
    <m/>
  </r>
  <r>
    <x v="37"/>
    <n v="134"/>
    <n v="9"/>
    <n v="2"/>
    <x v="13"/>
    <s v="Suffixed integer constant causes implicit conversion of other operand."/>
    <x v="4"/>
    <m/>
  </r>
  <r>
    <x v="37"/>
    <n v="164"/>
    <n v="9"/>
    <n v="2"/>
    <x v="13"/>
    <s v="Suffixed integer constant causes implicit conversion of other operand."/>
    <x v="4"/>
    <m/>
  </r>
  <r>
    <x v="37"/>
    <n v="194"/>
    <n v="9"/>
    <n v="2"/>
    <x v="13"/>
    <s v="Suffixed integer constant causes implicit conversion of other operand."/>
    <x v="4"/>
    <m/>
  </r>
  <r>
    <x v="37"/>
    <n v="224"/>
    <n v="9"/>
    <n v="2"/>
    <x v="13"/>
    <s v="Suffixed integer constant causes implicit conversion of other operand."/>
    <x v="4"/>
    <m/>
  </r>
  <r>
    <x v="37"/>
    <n v="254"/>
    <n v="9"/>
    <n v="2"/>
    <x v="13"/>
    <s v="Suffixed integer constant causes implicit conversion of other operand."/>
    <x v="4"/>
    <m/>
  </r>
  <r>
    <x v="37"/>
    <n v="284"/>
    <n v="9"/>
    <n v="2"/>
    <x v="13"/>
    <s v="Suffixed integer constant causes implicit conversion of other operand."/>
    <x v="4"/>
    <m/>
  </r>
  <r>
    <x v="37"/>
    <n v="314"/>
    <n v="9"/>
    <n v="2"/>
    <x v="13"/>
    <s v="Suffixed integer constant causes implicit conversion of other operand."/>
    <x v="4"/>
    <m/>
  </r>
  <r>
    <x v="37"/>
    <n v="344"/>
    <n v="9"/>
    <n v="2"/>
    <x v="13"/>
    <s v="Suffixed integer constant causes implicit conversion of other operand."/>
    <x v="4"/>
    <m/>
  </r>
  <r>
    <x v="37"/>
    <n v="374"/>
    <n v="9"/>
    <n v="2"/>
    <x v="13"/>
    <s v="Suffixed integer constant causes implicit conversion of other operand."/>
    <x v="4"/>
    <m/>
  </r>
  <r>
    <x v="37"/>
    <n v="404"/>
    <n v="9"/>
    <n v="2"/>
    <x v="13"/>
    <s v="Suffixed integer constant causes implicit conversion of other operand."/>
    <x v="4"/>
    <m/>
  </r>
  <r>
    <x v="37"/>
    <n v="434"/>
    <n v="9"/>
    <n v="2"/>
    <x v="13"/>
    <s v="Suffixed integer constant causes implicit conversion of other operand."/>
    <x v="4"/>
    <m/>
  </r>
  <r>
    <x v="37"/>
    <n v="44"/>
    <n v="9"/>
    <n v="2"/>
    <x v="13"/>
    <s v="Suffixed integer constant causes implicit conversion of other operand."/>
    <x v="4"/>
    <m/>
  </r>
  <r>
    <x v="37"/>
    <n v="464"/>
    <n v="9"/>
    <n v="2"/>
    <x v="13"/>
    <s v="Suffixed integer constant causes implicit conversion of other operand."/>
    <x v="4"/>
    <m/>
  </r>
  <r>
    <x v="37"/>
    <n v="494"/>
    <n v="9"/>
    <n v="2"/>
    <x v="13"/>
    <s v="Suffixed integer constant causes implicit conversion of other operand."/>
    <x v="4"/>
    <m/>
  </r>
  <r>
    <x v="37"/>
    <n v="524"/>
    <n v="9"/>
    <n v="2"/>
    <x v="13"/>
    <s v="Suffixed integer constant causes implicit conversion of other operand."/>
    <x v="4"/>
    <m/>
  </r>
  <r>
    <x v="37"/>
    <n v="554"/>
    <n v="9"/>
    <n v="2"/>
    <x v="13"/>
    <s v="Suffixed integer constant causes implicit conversion of other operand."/>
    <x v="4"/>
    <m/>
  </r>
  <r>
    <x v="37"/>
    <n v="584"/>
    <n v="9"/>
    <n v="2"/>
    <x v="13"/>
    <s v="Suffixed integer constant causes implicit conversion of other operand."/>
    <x v="4"/>
    <m/>
  </r>
  <r>
    <x v="37"/>
    <n v="614"/>
    <n v="9"/>
    <n v="2"/>
    <x v="13"/>
    <s v="Suffixed integer constant causes implicit conversion of other operand."/>
    <x v="4"/>
    <m/>
  </r>
  <r>
    <x v="37"/>
    <n v="644"/>
    <n v="9"/>
    <n v="2"/>
    <x v="13"/>
    <s v="Suffixed integer constant causes implicit conversion of other operand."/>
    <x v="4"/>
    <m/>
  </r>
  <r>
    <x v="37"/>
    <n v="674"/>
    <n v="9"/>
    <n v="2"/>
    <x v="13"/>
    <s v="Suffixed integer constant causes implicit conversion of other operand."/>
    <x v="4"/>
    <m/>
  </r>
  <r>
    <x v="37"/>
    <n v="704"/>
    <n v="9"/>
    <n v="2"/>
    <x v="13"/>
    <s v="Suffixed integer constant causes implicit conversion of other operand."/>
    <x v="4"/>
    <m/>
  </r>
  <r>
    <x v="37"/>
    <n v="734"/>
    <n v="9"/>
    <n v="2"/>
    <x v="13"/>
    <s v="Suffixed integer constant causes implicit conversion of other operand."/>
    <x v="4"/>
    <m/>
  </r>
  <r>
    <x v="37"/>
    <n v="74"/>
    <n v="9"/>
    <n v="2"/>
    <x v="13"/>
    <s v="Suffixed integer constant causes implicit conversion of other operand."/>
    <x v="4"/>
    <m/>
  </r>
  <r>
    <x v="38"/>
    <n v="103"/>
    <n v="9"/>
    <n v="2"/>
    <x v="13"/>
    <s v="Suffixed integer constant causes implicit conversion of other operand."/>
    <x v="4"/>
    <m/>
  </r>
  <r>
    <x v="38"/>
    <n v="124"/>
    <n v="9"/>
    <n v="2"/>
    <x v="13"/>
    <s v="Suffixed integer constant causes implicit conversion of other operand."/>
    <x v="4"/>
    <m/>
  </r>
  <r>
    <x v="38"/>
    <n v="145"/>
    <n v="9"/>
    <n v="2"/>
    <x v="13"/>
    <s v="Suffixed integer constant causes implicit conversion of other operand."/>
    <x v="4"/>
    <m/>
  </r>
  <r>
    <x v="38"/>
    <n v="171"/>
    <n v="9"/>
    <n v="2"/>
    <x v="13"/>
    <s v="Suffixed integer constant causes implicit conversion of other operand."/>
    <x v="4"/>
    <m/>
  </r>
  <r>
    <x v="38"/>
    <n v="171"/>
    <n v="98"/>
    <n v="2"/>
    <x v="32"/>
    <s v="Null statement follows other code on the same line."/>
    <x v="4"/>
    <s v="REFERENCE - ISO:C90-6.6.3 Expression and Null Statements"/>
  </r>
  <r>
    <x v="38"/>
    <n v="171"/>
    <n v="98"/>
    <n v="4"/>
    <x v="33"/>
    <s v="Null statement is located close to other code or comments."/>
    <x v="21"/>
    <m/>
  </r>
  <r>
    <x v="38"/>
    <n v="172"/>
    <n v="9"/>
    <n v="2"/>
    <x v="13"/>
    <s v="Suffixed integer constant causes implicit conversion of other operand."/>
    <x v="4"/>
    <m/>
  </r>
  <r>
    <x v="38"/>
    <n v="172"/>
    <n v="98"/>
    <n v="2"/>
    <x v="32"/>
    <s v="Null statement follows other code on the same line."/>
    <x v="4"/>
    <s v="REFERENCE - ISO:C90-6.6.3 Expression and Null Statements"/>
  </r>
  <r>
    <x v="38"/>
    <n v="172"/>
    <n v="98"/>
    <n v="4"/>
    <x v="33"/>
    <s v="Null statement is located close to other code or comments."/>
    <x v="21"/>
    <m/>
  </r>
  <r>
    <x v="38"/>
    <n v="173"/>
    <n v="9"/>
    <n v="2"/>
    <x v="13"/>
    <s v="Suffixed integer constant causes implicit conversion of other operand."/>
    <x v="4"/>
    <m/>
  </r>
  <r>
    <x v="38"/>
    <n v="174"/>
    <n v="9"/>
    <n v="2"/>
    <x v="13"/>
    <s v="Suffixed integer constant causes implicit conversion of other operand."/>
    <x v="4"/>
    <m/>
  </r>
  <r>
    <x v="38"/>
    <n v="212"/>
    <n v="9"/>
    <n v="2"/>
    <x v="13"/>
    <s v="Suffixed integer constant causes implicit conversion of other operand."/>
    <x v="4"/>
    <m/>
  </r>
  <r>
    <x v="38"/>
    <n v="212"/>
    <n v="99"/>
    <n v="2"/>
    <x v="32"/>
    <s v="Null statement follows other code on the same line."/>
    <x v="4"/>
    <s v="REFERENCE - ISO:C90-6.6.3 Expression and Null Statements"/>
  </r>
  <r>
    <x v="38"/>
    <n v="212"/>
    <n v="99"/>
    <n v="4"/>
    <x v="33"/>
    <s v="Null statement is located close to other code or comments."/>
    <x v="21"/>
    <m/>
  </r>
  <r>
    <x v="38"/>
    <n v="213"/>
    <n v="9"/>
    <n v="2"/>
    <x v="13"/>
    <s v="Suffixed integer constant causes implicit conversion of other operand."/>
    <x v="4"/>
    <m/>
  </r>
  <r>
    <x v="38"/>
    <n v="213"/>
    <n v="99"/>
    <n v="2"/>
    <x v="32"/>
    <s v="Null statement follows other code on the same line."/>
    <x v="4"/>
    <s v="REFERENCE - ISO:C90-6.6.3 Expression and Null Statements"/>
  </r>
  <r>
    <x v="38"/>
    <n v="213"/>
    <n v="99"/>
    <n v="4"/>
    <x v="33"/>
    <s v="Null statement is located close to other code or comments."/>
    <x v="21"/>
    <m/>
  </r>
  <r>
    <x v="38"/>
    <n v="214"/>
    <n v="9"/>
    <n v="2"/>
    <x v="13"/>
    <s v="Suffixed integer constant causes implicit conversion of other operand."/>
    <x v="4"/>
    <m/>
  </r>
  <r>
    <x v="38"/>
    <n v="215"/>
    <n v="9"/>
    <n v="2"/>
    <x v="13"/>
    <s v="Suffixed integer constant causes implicit conversion of other operand."/>
    <x v="4"/>
    <m/>
  </r>
  <r>
    <x v="38"/>
    <n v="44"/>
    <n v="5"/>
    <n v="2"/>
    <x v="13"/>
    <s v="Suffixed integer constant causes implicit conversion of other operand."/>
    <x v="4"/>
    <m/>
  </r>
  <r>
    <x v="38"/>
    <n v="44"/>
    <n v="94"/>
    <n v="2"/>
    <x v="32"/>
    <s v="Null statement follows other code on the same line."/>
    <x v="4"/>
    <s v="REFERENCE - ISO:C90-6.6.3 Expression and Null Statements"/>
  </r>
  <r>
    <x v="38"/>
    <n v="44"/>
    <n v="94"/>
    <n v="4"/>
    <x v="33"/>
    <s v="Null statement is located close to other code or comments."/>
    <x v="21"/>
    <m/>
  </r>
  <r>
    <x v="38"/>
    <n v="50"/>
    <n v="95"/>
    <n v="2"/>
    <x v="32"/>
    <s v="Null statement follows other code on the same line."/>
    <x v="4"/>
    <s v="REFERENCE - ISO:C90-6.6.3 Expression and Null Statements"/>
  </r>
  <r>
    <x v="38"/>
    <n v="50"/>
    <n v="95"/>
    <n v="4"/>
    <x v="33"/>
    <s v="Null statement is located close to other code or comments."/>
    <x v="21"/>
    <m/>
  </r>
  <r>
    <x v="38"/>
    <n v="63"/>
    <n v="5"/>
    <n v="2"/>
    <x v="13"/>
    <s v="Suffixed integer constant causes implicit conversion of other operand."/>
    <x v="4"/>
    <m/>
  </r>
  <r>
    <x v="38"/>
    <n v="63"/>
    <n v="95"/>
    <n v="2"/>
    <x v="32"/>
    <s v="Null statement follows other code on the same line."/>
    <x v="4"/>
    <s v="REFERENCE - ISO:C90-6.6.3 Expression and Null Statements"/>
  </r>
  <r>
    <x v="38"/>
    <n v="63"/>
    <n v="95"/>
    <n v="4"/>
    <x v="33"/>
    <s v="Null statement is located close to other code or comments."/>
    <x v="21"/>
    <m/>
  </r>
  <r>
    <x v="38"/>
    <n v="69"/>
    <n v="96"/>
    <n v="2"/>
    <x v="32"/>
    <s v="Null statement follows other code on the same line."/>
    <x v="4"/>
    <s v="REFERENCE - ISO:C90-6.6.3 Expression and Null Statements"/>
  </r>
  <r>
    <x v="38"/>
    <n v="69"/>
    <n v="96"/>
    <n v="4"/>
    <x v="33"/>
    <s v="Null statement is located close to other code or comments."/>
    <x v="21"/>
    <m/>
  </r>
  <r>
    <x v="38"/>
    <n v="82"/>
    <n v="9"/>
    <n v="2"/>
    <x v="13"/>
    <s v="Suffixed integer constant causes implicit conversion of other operand."/>
    <x v="4"/>
    <m/>
  </r>
  <r>
    <x v="39"/>
    <n v="168"/>
    <n v="1"/>
    <n v="99"/>
    <x v="9"/>
    <s v="HIS measure: Distinct function calls (0-7) (IOHWAB_Scheduler_Init() : STCAL = 8)"/>
    <x v="8"/>
    <m/>
  </r>
  <r>
    <x v="39"/>
    <n v="88"/>
    <n v="18"/>
    <n v="4"/>
    <x v="34"/>
    <s v="The variable initialized in the first expression of this 'for' statement is not the variable identified as the 'loop control variable' (AdcResult)."/>
    <x v="22"/>
    <m/>
  </r>
  <r>
    <x v="39"/>
    <n v="88"/>
    <n v="18"/>
    <n v="4"/>
    <x v="35"/>
    <s v="The variable incremented in the third expression of this 'for' statement is not the variable identified as the 'loop control variable' (AdcResult)."/>
    <x v="22"/>
    <m/>
  </r>
  <r>
    <x v="39"/>
    <n v="91"/>
    <n v="30"/>
    <n v="2"/>
    <x v="13"/>
    <s v="Suffixed integer constant causes implicit conversion of other operand."/>
    <x v="4"/>
    <m/>
  </r>
  <r>
    <x v="39"/>
    <n v="93"/>
    <n v="21"/>
    <n v="4"/>
    <x v="36"/>
    <s v="Loop control variable in this 'for' statement, AdcResult, is modified in the body of the loop."/>
    <x v="23"/>
    <m/>
  </r>
  <r>
    <x v="39"/>
    <n v="98"/>
    <n v="21"/>
    <n v="4"/>
    <x v="36"/>
    <s v="Loop control variable in this 'for' statement, AdcResult, is modified in the body of the loop."/>
    <x v="23"/>
    <m/>
  </r>
  <r>
    <x v="40"/>
    <n v="144"/>
    <n v="100"/>
    <n v="2"/>
    <x v="15"/>
    <s v="Suffixed integer constant implicitly converted to smaller integer type on assignment."/>
    <x v="4"/>
    <m/>
  </r>
  <r>
    <x v="41"/>
    <n v="1026"/>
    <n v="43"/>
    <n v="2"/>
    <x v="15"/>
    <s v="Suffixed integer constant implicitly converted to smaller integer type on assignment."/>
    <x v="4"/>
    <m/>
  </r>
  <r>
    <x v="41"/>
    <n v="1028"/>
    <n v="26"/>
    <n v="2"/>
    <x v="13"/>
    <s v="Suffixed integer constant causes implicit conversion of other operand."/>
    <x v="4"/>
    <m/>
  </r>
  <r>
    <x v="41"/>
    <n v="1030"/>
    <n v="26"/>
    <n v="2"/>
    <x v="15"/>
    <s v="Suffixed integer constant implicitly converted to smaller integer type on assignment."/>
    <x v="4"/>
    <m/>
  </r>
  <r>
    <x v="41"/>
    <n v="1095"/>
    <n v="26"/>
    <n v="2"/>
    <x v="15"/>
    <s v="Suffixed integer constant implicitly converted to smaller integer type on assignment."/>
    <x v="4"/>
    <m/>
  </r>
  <r>
    <x v="41"/>
    <n v="1112"/>
    <n v="30"/>
    <n v="2"/>
    <x v="15"/>
    <s v="Suffixed integer constant implicitly converted to smaller integer type on assignment."/>
    <x v="4"/>
    <m/>
  </r>
  <r>
    <x v="41"/>
    <n v="1809"/>
    <n v="35"/>
    <n v="2"/>
    <x v="13"/>
    <s v="Suffixed integer constant causes implicit conversion of other operand."/>
    <x v="4"/>
    <m/>
  </r>
  <r>
    <x v="41"/>
    <n v="2146"/>
    <n v="28"/>
    <n v="2"/>
    <x v="13"/>
    <s v="Suffixed integer constant causes implicit conversion of other operand."/>
    <x v="4"/>
    <m/>
  </r>
  <r>
    <x v="41"/>
    <n v="2199"/>
    <n v="40"/>
    <n v="2"/>
    <x v="13"/>
    <s v="Suffixed integer constant causes implicit conversion of other operand."/>
    <x v="4"/>
    <m/>
  </r>
  <r>
    <x v="41"/>
    <n v="517"/>
    <n v="27"/>
    <n v="2"/>
    <x v="13"/>
    <s v="Suffixed integer constant causes implicit conversion of other operand."/>
    <x v="4"/>
    <m/>
  </r>
  <r>
    <x v="41"/>
    <n v="674"/>
    <n v="39"/>
    <n v="2"/>
    <x v="13"/>
    <s v="Suffixed integer constant causes implicit conversion of other operand."/>
    <x v="4"/>
    <m/>
  </r>
  <r>
    <x v="41"/>
    <n v="677"/>
    <n v="39"/>
    <n v="2"/>
    <x v="15"/>
    <s v="Suffixed integer constant implicitly converted to smaller integer type on assignment."/>
    <x v="4"/>
    <m/>
  </r>
  <r>
    <x v="41"/>
    <n v="700"/>
    <n v="39"/>
    <n v="2"/>
    <x v="15"/>
    <s v="Suffixed integer constant implicitly converted to smaller integer type on assignment."/>
    <x v="4"/>
    <m/>
  </r>
  <r>
    <x v="42"/>
    <n v="157"/>
    <n v="68"/>
    <n v="2"/>
    <x v="15"/>
    <s v="Suffixed integer constant implicitly converted to smaller integer type on assignment."/>
    <x v="4"/>
    <m/>
  </r>
  <r>
    <x v="42"/>
    <n v="240"/>
    <n v="37"/>
    <n v="2"/>
    <x v="15"/>
    <s v="Suffixed integer constant implicitly converted to smaller integer type on assignment."/>
    <x v="4"/>
    <m/>
  </r>
  <r>
    <x v="42"/>
    <n v="242"/>
    <n v="30"/>
    <n v="2"/>
    <x v="13"/>
    <s v="Suffixed integer constant causes implicit conversion of other operand."/>
    <x v="4"/>
    <m/>
  </r>
  <r>
    <x v="42"/>
    <n v="248"/>
    <n v="16"/>
    <n v="2"/>
    <x v="15"/>
    <s v="Suffixed integer constant implicitly converted to smaller integer type on assignment."/>
    <x v="4"/>
    <m/>
  </r>
  <r>
    <x v="42"/>
    <n v="260"/>
    <n v="37"/>
    <n v="2"/>
    <x v="15"/>
    <s v="Suffixed integer constant implicitly converted to smaller integer type on assignment."/>
    <x v="4"/>
    <m/>
  </r>
  <r>
    <x v="42"/>
    <n v="266"/>
    <n v="16"/>
    <n v="2"/>
    <x v="15"/>
    <s v="Suffixed integer constant implicitly converted to smaller integer type on assignment."/>
    <x v="4"/>
    <m/>
  </r>
  <r>
    <x v="42"/>
    <n v="295"/>
    <n v="30"/>
    <n v="2"/>
    <x v="15"/>
    <s v="Suffixed integer constant implicitly converted to smaller integer type on assignment."/>
    <x v="4"/>
    <m/>
  </r>
  <r>
    <x v="42"/>
    <n v="371"/>
    <n v="31"/>
    <n v="2"/>
    <x v="15"/>
    <s v="Suffixed integer constant implicitly converted to smaller integer type on assignment."/>
    <x v="4"/>
    <m/>
  </r>
  <r>
    <x v="42"/>
    <n v="376"/>
    <n v="31"/>
    <n v="2"/>
    <x v="15"/>
    <s v="Suffixed integer constant implicitly converted to smaller integer type on assignment."/>
    <x v="4"/>
    <m/>
  </r>
  <r>
    <x v="42"/>
    <n v="390"/>
    <n v="113"/>
    <n v="2"/>
    <x v="13"/>
    <s v="Suffixed integer constant causes implicit conversion of other operand."/>
    <x v="4"/>
    <m/>
  </r>
  <r>
    <x v="42"/>
    <n v="401"/>
    <n v="70"/>
    <n v="2"/>
    <x v="13"/>
    <s v="Suffixed integer constant causes implicit conversion of other operand."/>
    <x v="4"/>
    <m/>
  </r>
  <r>
    <x v="42"/>
    <n v="413"/>
    <n v="43"/>
    <n v="2"/>
    <x v="15"/>
    <s v="Suffixed integer constant implicitly converted to smaller integer type on assignment."/>
    <x v="4"/>
    <m/>
  </r>
  <r>
    <x v="42"/>
    <n v="418"/>
    <n v="43"/>
    <n v="2"/>
    <x v="15"/>
    <s v="Suffixed integer constant implicitly converted to smaller integer type on assignment."/>
    <x v="4"/>
    <m/>
  </r>
  <r>
    <x v="42"/>
    <n v="434"/>
    <n v="39"/>
    <n v="2"/>
    <x v="15"/>
    <s v="Suffixed integer constant implicitly converted to smaller integer type on assignment."/>
    <x v="4"/>
    <m/>
  </r>
  <r>
    <x v="42"/>
    <n v="454"/>
    <n v="35"/>
    <n v="2"/>
    <x v="15"/>
    <s v="Suffixed integer constant implicitly converted to smaller integer type on assignment."/>
    <x v="4"/>
    <m/>
  </r>
  <r>
    <x v="42"/>
    <n v="463"/>
    <n v="31"/>
    <n v="2"/>
    <x v="13"/>
    <s v="Suffixed integer constant causes implicit conversion of other operand."/>
    <x v="4"/>
    <m/>
  </r>
  <r>
    <x v="42"/>
    <n v="498"/>
    <n v="1"/>
    <n v="99"/>
    <x v="8"/>
    <s v="HIS measure: Cyclomatic complexity (1-10) (MagSensDrv_InterpreteDiagnosticFault() : STCYC = 14)"/>
    <x v="7"/>
    <m/>
  </r>
  <r>
    <x v="42"/>
    <n v="498"/>
    <n v="1"/>
    <n v="99"/>
    <x v="22"/>
    <s v="HIS measure: Nesting of control structures (0-4) (MagSensDrv_InterpreteDiagnosticFault() : STMIF = 7)"/>
    <x v="15"/>
    <m/>
  </r>
  <r>
    <x v="42"/>
    <n v="716"/>
    <n v="44"/>
    <n v="2"/>
    <x v="15"/>
    <s v="Suffixed integer constant implicitly converted to smaller integer type on assignment."/>
    <x v="4"/>
    <m/>
  </r>
  <r>
    <x v="42"/>
    <n v="754"/>
    <n v="31"/>
    <n v="2"/>
    <x v="13"/>
    <s v="Suffixed integer constant causes implicit conversion of other operand."/>
    <x v="4"/>
    <m/>
  </r>
  <r>
    <x v="42"/>
    <n v="765"/>
    <n v="23"/>
    <n v="2"/>
    <x v="15"/>
    <s v="Suffixed integer constant implicitly converted to smaller integer type on assignment."/>
    <x v="4"/>
    <m/>
  </r>
  <r>
    <x v="42"/>
    <n v="774"/>
    <n v="37"/>
    <n v="2"/>
    <x v="15"/>
    <s v="Suffixed integer constant implicitly converted to smaller integer type on assignment."/>
    <x v="4"/>
    <m/>
  </r>
  <r>
    <x v="42"/>
    <n v="780"/>
    <n v="16"/>
    <n v="2"/>
    <x v="15"/>
    <s v="Suffixed integer constant implicitly converted to smaller integer type on assignment."/>
    <x v="4"/>
    <m/>
  </r>
  <r>
    <x v="42"/>
    <n v="810"/>
    <n v="34"/>
    <n v="2"/>
    <x v="15"/>
    <s v="Suffixed integer constant implicitly converted to smaller integer type on assignment."/>
    <x v="4"/>
    <m/>
  </r>
  <r>
    <x v="42"/>
    <n v="830"/>
    <n v="87"/>
    <n v="2"/>
    <x v="13"/>
    <s v="Suffixed integer constant causes implicit conversion of other operand."/>
    <x v="4"/>
    <m/>
  </r>
  <r>
    <x v="42"/>
    <n v="833"/>
    <n v="87"/>
    <n v="2"/>
    <x v="15"/>
    <s v="Suffixed integer constant implicitly converted to smaller integer type on assignment."/>
    <x v="4"/>
    <m/>
  </r>
  <r>
    <x v="42"/>
    <n v="882"/>
    <n v="55"/>
    <n v="2"/>
    <x v="13"/>
    <s v="Suffixed integer constant causes implicit conversion of other operand."/>
    <x v="4"/>
    <m/>
  </r>
  <r>
    <x v="42"/>
    <n v="884"/>
    <n v="31"/>
    <n v="2"/>
    <x v="15"/>
    <s v="Suffixed integer constant implicitly converted to smaller integer type on assignment."/>
    <x v="4"/>
    <m/>
  </r>
  <r>
    <x v="42"/>
    <n v="893"/>
    <n v="63"/>
    <n v="2"/>
    <x v="13"/>
    <s v="Suffixed integer constant causes implicit conversion of other operand."/>
    <x v="4"/>
    <m/>
  </r>
  <r>
    <x v="42"/>
    <n v="899"/>
    <n v="64"/>
    <n v="2"/>
    <x v="13"/>
    <s v="Suffixed integer constant causes implicit conversion of other operand."/>
    <x v="4"/>
    <m/>
  </r>
  <r>
    <x v="42"/>
    <n v="910"/>
    <n v="31"/>
    <n v="2"/>
    <x v="15"/>
    <s v="Suffixed integer constant implicitly converted to smaller integer type on assignment."/>
    <x v="4"/>
    <m/>
  </r>
  <r>
    <x v="42"/>
    <n v="915"/>
    <n v="31"/>
    <n v="2"/>
    <x v="13"/>
    <s v="Suffixed integer constant causes implicit conversion of other operand."/>
    <x v="4"/>
    <m/>
  </r>
  <r>
    <x v="42"/>
    <n v="939"/>
    <n v="85"/>
    <n v="2"/>
    <x v="13"/>
    <s v="Suffixed integer constant causes implicit conversion of other operand."/>
    <x v="4"/>
    <m/>
  </r>
  <r>
    <x v="42"/>
    <n v="973"/>
    <n v="1"/>
    <n v="99"/>
    <x v="12"/>
    <s v="HIS measure: Count of non-cyclic  execution paths (1-80) (MagSensDrv_SetSensorError() : STPTH = 98)"/>
    <x v="10"/>
    <m/>
  </r>
  <r>
    <x v="42"/>
    <n v="973"/>
    <n v="1"/>
    <n v="99"/>
    <x v="8"/>
    <s v="HIS measure: Cyclomatic complexity (1-10) (MagSensDrv_SetSensorError() : STCYC = 16)"/>
    <x v="7"/>
    <m/>
  </r>
  <r>
    <x v="42"/>
    <n v="973"/>
    <n v="1"/>
    <n v="99"/>
    <x v="1"/>
    <s v="HIS measure: Number of statements in function (variant 3)  (1-50) (MagSensDrv_SetSensorError() : STST3 = 60)"/>
    <x v="1"/>
    <m/>
  </r>
  <r>
    <x v="42"/>
    <n v="973"/>
    <n v="1"/>
    <n v="99"/>
    <x v="22"/>
    <s v="HIS measure: Nesting of control structures (0-4) (MagSensDrv_SetSensorError() : STMIF = 7)"/>
    <x v="15"/>
    <m/>
  </r>
  <r>
    <x v="43"/>
    <n v="287"/>
    <n v="95"/>
    <n v="2"/>
    <x v="13"/>
    <s v="Suffixed integer constant causes implicit conversion of other operand."/>
    <x v="4"/>
    <m/>
  </r>
  <r>
    <x v="44"/>
    <n v="1007"/>
    <n v="32"/>
    <n v="2"/>
    <x v="15"/>
    <s v="Suffixed integer constant implicitly converted to smaller integer type on assignment."/>
    <x v="4"/>
    <m/>
  </r>
  <r>
    <x v="44"/>
    <n v="1009"/>
    <n v="12"/>
    <n v="2"/>
    <x v="15"/>
    <s v="Suffixed integer constant implicitly converted to smaller integer type on assignment."/>
    <x v="4"/>
    <m/>
  </r>
  <r>
    <x v="44"/>
    <n v="106"/>
    <n v="37"/>
    <n v="2"/>
    <x v="15"/>
    <s v="Suffixed integer constant implicitly converted to smaller integer type on assignment."/>
    <x v="4"/>
    <m/>
  </r>
  <r>
    <x v="44"/>
    <n v="110"/>
    <n v="54"/>
    <n v="2"/>
    <x v="15"/>
    <s v="Suffixed integer constant implicitly converted to smaller integer type on assignment."/>
    <x v="4"/>
    <m/>
  </r>
  <r>
    <x v="44"/>
    <n v="112"/>
    <n v="16"/>
    <n v="2"/>
    <x v="15"/>
    <s v="Suffixed integer constant implicitly converted to smaller integer type on assignment."/>
    <x v="4"/>
    <m/>
  </r>
  <r>
    <x v="44"/>
    <n v="124"/>
    <n v="37"/>
    <n v="2"/>
    <x v="15"/>
    <s v="Suffixed integer constant implicitly converted to smaller integer type on assignment."/>
    <x v="4"/>
    <m/>
  </r>
  <r>
    <x v="44"/>
    <n v="128"/>
    <n v="54"/>
    <n v="2"/>
    <x v="15"/>
    <s v="Suffixed integer constant implicitly converted to smaller integer type on assignment."/>
    <x v="4"/>
    <m/>
  </r>
  <r>
    <x v="44"/>
    <n v="130"/>
    <n v="16"/>
    <n v="2"/>
    <x v="15"/>
    <s v="Suffixed integer constant implicitly converted to smaller integer type on assignment."/>
    <x v="4"/>
    <m/>
  </r>
  <r>
    <x v="44"/>
    <n v="220"/>
    <n v="37"/>
    <n v="2"/>
    <x v="15"/>
    <s v="Suffixed integer constant implicitly converted to smaller integer type on assignment."/>
    <x v="4"/>
    <m/>
  </r>
  <r>
    <x v="44"/>
    <n v="244"/>
    <n v="20"/>
    <n v="2"/>
    <x v="15"/>
    <s v="Suffixed integer constant implicitly converted to smaller integer type on assignment."/>
    <x v="4"/>
    <m/>
  </r>
  <r>
    <x v="44"/>
    <n v="270"/>
    <n v="37"/>
    <n v="2"/>
    <x v="15"/>
    <s v="Suffixed integer constant implicitly converted to smaller integer type on assignment."/>
    <x v="4"/>
    <m/>
  </r>
  <r>
    <x v="44"/>
    <n v="287"/>
    <n v="20"/>
    <n v="2"/>
    <x v="15"/>
    <s v="Suffixed integer constant implicitly converted to smaller integer type on assignment."/>
    <x v="4"/>
    <m/>
  </r>
  <r>
    <x v="44"/>
    <n v="308"/>
    <n v="37"/>
    <n v="2"/>
    <x v="15"/>
    <s v="Suffixed integer constant implicitly converted to smaller integer type on assignment."/>
    <x v="4"/>
    <m/>
  </r>
  <r>
    <x v="44"/>
    <n v="311"/>
    <n v="30"/>
    <n v="2"/>
    <x v="13"/>
    <s v="Suffixed integer constant causes implicit conversion of other operand."/>
    <x v="4"/>
    <m/>
  </r>
  <r>
    <x v="44"/>
    <n v="327"/>
    <n v="37"/>
    <n v="2"/>
    <x v="15"/>
    <s v="Suffixed integer constant implicitly converted to smaller integer type on assignment."/>
    <x v="4"/>
    <m/>
  </r>
  <r>
    <x v="44"/>
    <n v="330"/>
    <n v="30"/>
    <n v="2"/>
    <x v="13"/>
    <s v="Suffixed integer constant causes implicit conversion of other operand."/>
    <x v="4"/>
    <m/>
  </r>
  <r>
    <x v="44"/>
    <n v="346"/>
    <n v="35"/>
    <n v="2"/>
    <x v="15"/>
    <s v="Suffixed integer constant implicitly converted to smaller integer type on assignment."/>
    <x v="4"/>
    <m/>
  </r>
  <r>
    <x v="44"/>
    <n v="350"/>
    <n v="28"/>
    <n v="2"/>
    <x v="13"/>
    <s v="Suffixed integer constant causes implicit conversion of other operand."/>
    <x v="4"/>
    <m/>
  </r>
  <r>
    <x v="44"/>
    <n v="377"/>
    <n v="37"/>
    <n v="2"/>
    <x v="15"/>
    <s v="Suffixed integer constant implicitly converted to smaller integer type on assignment."/>
    <x v="4"/>
    <m/>
  </r>
  <r>
    <x v="44"/>
    <n v="380"/>
    <n v="30"/>
    <n v="2"/>
    <x v="13"/>
    <s v="Suffixed integer constant causes implicit conversion of other operand."/>
    <x v="4"/>
    <m/>
  </r>
  <r>
    <x v="44"/>
    <n v="396"/>
    <n v="37"/>
    <n v="2"/>
    <x v="15"/>
    <s v="Suffixed integer constant implicitly converted to smaller integer type on assignment."/>
    <x v="4"/>
    <m/>
  </r>
  <r>
    <x v="44"/>
    <n v="399"/>
    <n v="30"/>
    <n v="2"/>
    <x v="13"/>
    <s v="Suffixed integer constant causes implicit conversion of other operand."/>
    <x v="4"/>
    <m/>
  </r>
  <r>
    <x v="44"/>
    <n v="419"/>
    <n v="37"/>
    <n v="2"/>
    <x v="15"/>
    <s v="Suffixed integer constant implicitly converted to smaller integer type on assignment."/>
    <x v="4"/>
    <m/>
  </r>
  <r>
    <x v="44"/>
    <n v="423"/>
    <n v="30"/>
    <n v="2"/>
    <x v="13"/>
    <s v="Suffixed integer constant causes implicit conversion of other operand."/>
    <x v="4"/>
    <m/>
  </r>
  <r>
    <x v="44"/>
    <n v="445"/>
    <n v="20"/>
    <n v="2"/>
    <x v="15"/>
    <s v="Suffixed integer constant implicitly converted to smaller integer type on assignment."/>
    <x v="4"/>
    <m/>
  </r>
  <r>
    <x v="44"/>
    <n v="45"/>
    <n v="36"/>
    <n v="2"/>
    <x v="15"/>
    <s v="Suffixed integer constant implicitly converted to smaller integer type on assignment."/>
    <x v="4"/>
    <m/>
  </r>
  <r>
    <x v="44"/>
    <n v="467"/>
    <n v="31"/>
    <n v="2"/>
    <x v="15"/>
    <s v="Suffixed integer constant implicitly converted to smaller integer type on assignment."/>
    <x v="4"/>
    <m/>
  </r>
  <r>
    <x v="44"/>
    <n v="470"/>
    <n v="28"/>
    <n v="2"/>
    <x v="13"/>
    <s v="Suffixed integer constant causes implicit conversion of other operand."/>
    <x v="4"/>
    <m/>
  </r>
  <r>
    <x v="44"/>
    <n v="477"/>
    <n v="16"/>
    <n v="2"/>
    <x v="13"/>
    <s v="Suffixed integer constant causes implicit conversion of other operand."/>
    <x v="4"/>
    <m/>
  </r>
  <r>
    <x v="44"/>
    <n v="479"/>
    <n v="14"/>
    <n v="2"/>
    <x v="15"/>
    <s v="Suffixed integer constant implicitly converted to smaller integer type on assignment."/>
    <x v="4"/>
    <m/>
  </r>
  <r>
    <x v="44"/>
    <n v="484"/>
    <n v="12"/>
    <n v="2"/>
    <x v="15"/>
    <s v="Suffixed integer constant implicitly converted to smaller integer type on assignment."/>
    <x v="4"/>
    <m/>
  </r>
  <r>
    <x v="44"/>
    <n v="496"/>
    <n v="37"/>
    <n v="2"/>
    <x v="15"/>
    <s v="Suffixed integer constant implicitly converted to smaller integer type on assignment."/>
    <x v="4"/>
    <m/>
  </r>
  <r>
    <x v="44"/>
    <n v="512"/>
    <n v="65"/>
    <n v="2"/>
    <x v="15"/>
    <s v="Suffixed integer constant implicitly converted to smaller integer type on assignment."/>
    <x v="4"/>
    <m/>
  </r>
  <r>
    <x v="44"/>
    <n v="523"/>
    <n v="47"/>
    <n v="2"/>
    <x v="15"/>
    <s v="Suffixed integer constant implicitly converted to smaller integer type on assignment."/>
    <x v="4"/>
    <m/>
  </r>
  <r>
    <x v="44"/>
    <n v="53"/>
    <n v="50"/>
    <n v="2"/>
    <x v="15"/>
    <s v="Suffixed integer constant implicitly converted to smaller integer type on assignment."/>
    <x v="4"/>
    <m/>
  </r>
  <r>
    <x v="44"/>
    <n v="544"/>
    <n v="29"/>
    <n v="2"/>
    <x v="15"/>
    <s v="Suffixed integer constant implicitly converted to smaller integer type on assignment."/>
    <x v="4"/>
    <m/>
  </r>
  <r>
    <x v="44"/>
    <n v="546"/>
    <n v="16"/>
    <n v="2"/>
    <x v="15"/>
    <s v="Suffixed integer constant implicitly converted to smaller integer type on assignment."/>
    <x v="4"/>
    <m/>
  </r>
  <r>
    <x v="44"/>
    <n v="558"/>
    <n v="33"/>
    <n v="2"/>
    <x v="15"/>
    <s v="Suffixed integer constant implicitly converted to smaller integer type on assignment."/>
    <x v="4"/>
    <m/>
  </r>
  <r>
    <x v="44"/>
    <n v="576"/>
    <n v="43"/>
    <n v="2"/>
    <x v="15"/>
    <s v="Suffixed integer constant implicitly converted to smaller integer type on assignment."/>
    <x v="4"/>
    <m/>
  </r>
  <r>
    <x v="44"/>
    <n v="580"/>
    <n v="25"/>
    <n v="2"/>
    <x v="15"/>
    <s v="Suffixed integer constant implicitly converted to smaller integer type on assignment."/>
    <x v="4"/>
    <m/>
  </r>
  <r>
    <x v="44"/>
    <n v="601"/>
    <n v="39"/>
    <n v="2"/>
    <x v="15"/>
    <s v="Suffixed integer constant implicitly converted to smaller integer type on assignment."/>
    <x v="4"/>
    <m/>
  </r>
  <r>
    <x v="44"/>
    <n v="604"/>
    <n v="45"/>
    <n v="2"/>
    <x v="13"/>
    <s v="Suffixed integer constant causes implicit conversion of other operand."/>
    <x v="4"/>
    <m/>
  </r>
  <r>
    <x v="44"/>
    <n v="608"/>
    <n v="138"/>
    <n v="2"/>
    <x v="13"/>
    <s v="Suffixed integer constant causes implicit conversion of other operand."/>
    <x v="4"/>
    <m/>
  </r>
  <r>
    <x v="44"/>
    <n v="613"/>
    <n v="129"/>
    <n v="2"/>
    <x v="13"/>
    <s v="Suffixed integer constant causes implicit conversion of other operand."/>
    <x v="4"/>
    <m/>
  </r>
  <r>
    <x v="44"/>
    <n v="619"/>
    <n v="40"/>
    <n v="2"/>
    <x v="15"/>
    <s v="Suffixed integer constant implicitly converted to smaller integer type on assignment."/>
    <x v="4"/>
    <m/>
  </r>
  <r>
    <x v="44"/>
    <n v="624"/>
    <n v="36"/>
    <n v="2"/>
    <x v="13"/>
    <s v="Suffixed integer constant causes implicit conversion of other operand."/>
    <x v="4"/>
    <m/>
  </r>
  <r>
    <x v="44"/>
    <n v="643"/>
    <n v="37"/>
    <n v="2"/>
    <x v="15"/>
    <s v="Suffixed integer constant implicitly converted to smaller integer type on assignment."/>
    <x v="4"/>
    <m/>
  </r>
  <r>
    <x v="44"/>
    <n v="646"/>
    <n v="82"/>
    <n v="2"/>
    <x v="13"/>
    <s v="Suffixed integer constant causes implicit conversion of other operand."/>
    <x v="4"/>
    <m/>
  </r>
  <r>
    <x v="44"/>
    <n v="651"/>
    <n v="16"/>
    <n v="2"/>
    <x v="15"/>
    <s v="Suffixed integer constant implicitly converted to smaller integer type on assignment."/>
    <x v="4"/>
    <m/>
  </r>
  <r>
    <x v="44"/>
    <n v="669"/>
    <n v="33"/>
    <n v="2"/>
    <x v="15"/>
    <s v="Suffixed integer constant implicitly converted to smaller integer type on assignment."/>
    <x v="4"/>
    <m/>
  </r>
  <r>
    <x v="44"/>
    <n v="672"/>
    <n v="122"/>
    <n v="2"/>
    <x v="13"/>
    <s v="Suffixed integer constant causes implicit conversion of other operand."/>
    <x v="4"/>
    <m/>
  </r>
  <r>
    <x v="44"/>
    <n v="672"/>
    <n v="82"/>
    <n v="2"/>
    <x v="13"/>
    <s v="Suffixed integer constant causes implicit conversion of other operand."/>
    <x v="4"/>
    <m/>
  </r>
  <r>
    <x v="44"/>
    <n v="748"/>
    <n v="92"/>
    <n v="2"/>
    <x v="13"/>
    <s v="Suffixed integer constant causes implicit conversion of other operand."/>
    <x v="4"/>
    <m/>
  </r>
  <r>
    <x v="44"/>
    <n v="753"/>
    <n v="86"/>
    <n v="2"/>
    <x v="13"/>
    <s v="Suffixed integer constant causes implicit conversion of other operand."/>
    <x v="4"/>
    <m/>
  </r>
  <r>
    <x v="44"/>
    <n v="772"/>
    <n v="24"/>
    <n v="2"/>
    <x v="15"/>
    <s v="Suffixed integer constant implicitly converted to smaller integer type on assignment."/>
    <x v="4"/>
    <m/>
  </r>
  <r>
    <x v="44"/>
    <n v="800"/>
    <n v="20"/>
    <n v="2"/>
    <x v="15"/>
    <s v="Suffixed integer constant implicitly converted to smaller integer type on assignment."/>
    <x v="4"/>
    <m/>
  </r>
  <r>
    <x v="44"/>
    <n v="810"/>
    <n v="20"/>
    <n v="2"/>
    <x v="15"/>
    <s v="Suffixed integer constant implicitly converted to smaller integer type on assignment."/>
    <x v="4"/>
    <m/>
  </r>
  <r>
    <x v="44"/>
    <n v="828"/>
    <n v="16"/>
    <n v="2"/>
    <x v="15"/>
    <s v="Suffixed integer constant implicitly converted to smaller integer type on assignment."/>
    <x v="4"/>
    <m/>
  </r>
  <r>
    <x v="44"/>
    <n v="832"/>
    <n v="1"/>
    <n v="99"/>
    <x v="12"/>
    <s v="HIS measure: Count of non-cyclic  execution paths (1-80) (MagSensDrv_Main() : STPTH = 177)"/>
    <x v="10"/>
    <m/>
  </r>
  <r>
    <x v="44"/>
    <n v="832"/>
    <n v="1"/>
    <n v="99"/>
    <x v="8"/>
    <s v="HIS measure: Cyclomatic complexity (1-10) (MagSensDrv_Main() : STCYC = 16)"/>
    <x v="7"/>
    <m/>
  </r>
  <r>
    <x v="44"/>
    <n v="832"/>
    <n v="1"/>
    <n v="99"/>
    <x v="9"/>
    <s v="HIS measure: Distinct function calls (0-7) (MagSensDrv_Main() : STCAL = 11)"/>
    <x v="8"/>
    <m/>
  </r>
  <r>
    <x v="44"/>
    <n v="849"/>
    <n v="31"/>
    <n v="2"/>
    <x v="13"/>
    <s v="Suffixed integer constant causes implicit conversion of other operand."/>
    <x v="4"/>
    <m/>
  </r>
  <r>
    <x v="44"/>
    <n v="871"/>
    <n v="37"/>
    <n v="2"/>
    <x v="15"/>
    <s v="Suffixed integer constant implicitly converted to smaller integer type on assignment."/>
    <x v="4"/>
    <m/>
  </r>
  <r>
    <x v="44"/>
    <n v="874"/>
    <n v="82"/>
    <n v="2"/>
    <x v="13"/>
    <s v="Suffixed integer constant causes implicit conversion of other operand."/>
    <x v="4"/>
    <m/>
  </r>
  <r>
    <x v="44"/>
    <n v="879"/>
    <n v="16"/>
    <n v="2"/>
    <x v="15"/>
    <s v="Suffixed integer constant implicitly converted to smaller integer type on assignment."/>
    <x v="4"/>
    <m/>
  </r>
  <r>
    <x v="44"/>
    <n v="893"/>
    <n v="37"/>
    <n v="2"/>
    <x v="15"/>
    <s v="Suffixed integer constant implicitly converted to smaller integer type on assignment."/>
    <x v="4"/>
    <m/>
  </r>
  <r>
    <x v="44"/>
    <n v="896"/>
    <n v="82"/>
    <n v="2"/>
    <x v="13"/>
    <s v="Suffixed integer constant causes implicit conversion of other operand."/>
    <x v="4"/>
    <m/>
  </r>
  <r>
    <x v="44"/>
    <n v="902"/>
    <n v="78"/>
    <n v="2"/>
    <x v="13"/>
    <s v="Suffixed integer constant causes implicit conversion of other operand."/>
    <x v="4"/>
    <m/>
  </r>
  <r>
    <x v="44"/>
    <n v="914"/>
    <n v="20"/>
    <n v="2"/>
    <x v="15"/>
    <s v="Suffixed integer constant implicitly converted to smaller integer type on assignment."/>
    <x v="4"/>
    <m/>
  </r>
  <r>
    <x v="44"/>
    <n v="937"/>
    <n v="37"/>
    <n v="2"/>
    <x v="15"/>
    <s v="Suffixed integer constant implicitly converted to smaller integer type on assignment."/>
    <x v="4"/>
    <m/>
  </r>
  <r>
    <x v="44"/>
    <n v="944"/>
    <n v="40"/>
    <n v="2"/>
    <x v="13"/>
    <s v="Suffixed integer constant causes implicit conversion of other operand."/>
    <x v="4"/>
    <m/>
  </r>
  <r>
    <x v="44"/>
    <n v="96"/>
    <n v="102"/>
    <n v="2"/>
    <x v="15"/>
    <s v="Suffixed integer constant implicitly converted to smaller integer type on assignment."/>
    <x v="4"/>
    <m/>
  </r>
  <r>
    <x v="44"/>
    <n v="965"/>
    <n v="20"/>
    <n v="2"/>
    <x v="15"/>
    <s v="Suffixed integer constant implicitly converted to smaller integer type on assignment."/>
    <x v="4"/>
    <m/>
  </r>
  <r>
    <x v="44"/>
    <n v="982"/>
    <n v="37"/>
    <n v="2"/>
    <x v="15"/>
    <s v="Suffixed integer constant implicitly converted to smaller integer type on assignment."/>
    <x v="4"/>
    <m/>
  </r>
  <r>
    <x v="44"/>
    <n v="989"/>
    <n v="36"/>
    <n v="2"/>
    <x v="15"/>
    <s v="Suffixed integer constant implicitly converted to smaller integer type on assignment."/>
    <x v="4"/>
    <m/>
  </r>
  <r>
    <x v="44"/>
    <n v="993"/>
    <n v="16"/>
    <n v="2"/>
    <x v="15"/>
    <s v="Suffixed integer constant implicitly converted to smaller integer type on assignment."/>
    <x v="4"/>
    <m/>
  </r>
  <r>
    <x v="45"/>
    <n v="101"/>
    <n v="59"/>
    <n v="2"/>
    <x v="15"/>
    <s v="Suffixed integer constant implicitly converted to smaller integer type on assignment."/>
    <x v="4"/>
    <m/>
  </r>
  <r>
    <x v="45"/>
    <n v="117"/>
    <n v="55"/>
    <n v="2"/>
    <x v="15"/>
    <s v="Suffixed integer constant implicitly converted to smaller integer type on assignment."/>
    <x v="4"/>
    <m/>
  </r>
  <r>
    <x v="45"/>
    <n v="190"/>
    <n v="28"/>
    <n v="2"/>
    <x v="13"/>
    <s v="Suffixed integer constant causes implicit conversion of other operand."/>
    <x v="4"/>
    <m/>
  </r>
  <r>
    <x v="45"/>
    <n v="333"/>
    <n v="23"/>
    <n v="2"/>
    <x v="15"/>
    <s v="Suffixed integer constant implicitly converted to smaller integer type on assignment."/>
    <x v="4"/>
    <m/>
  </r>
  <r>
    <x v="45"/>
    <n v="354"/>
    <n v="35"/>
    <n v="2"/>
    <x v="15"/>
    <s v="Suffixed integer constant implicitly converted to smaller integer type on assignment."/>
    <x v="4"/>
    <m/>
  </r>
  <r>
    <x v="45"/>
    <n v="79"/>
    <n v="55"/>
    <n v="2"/>
    <x v="15"/>
    <s v="Suffixed integer constant implicitly converted to smaller integer type on assignment."/>
    <x v="4"/>
    <m/>
  </r>
  <r>
    <x v="45"/>
    <n v="97"/>
    <n v="58"/>
    <n v="2"/>
    <x v="13"/>
    <s v="Suffixed integer constant causes implicit conversion of other operand."/>
    <x v="4"/>
    <m/>
  </r>
  <r>
    <x v="46"/>
    <n v="56"/>
    <n v="48"/>
    <n v="2"/>
    <x v="15"/>
    <s v="Suffixed integer constant implicitly converted to smaller integer type on assignment."/>
    <x v="4"/>
    <m/>
  </r>
  <r>
    <x v="47"/>
    <n v="174"/>
    <n v="7"/>
    <n v="2"/>
    <x v="37"/>
    <s v="Translation unit contains no object or function definitions with external linkage."/>
    <x v="4"/>
    <m/>
  </r>
  <r>
    <x v="48"/>
    <n v="1013"/>
    <n v="77"/>
    <n v="2"/>
    <x v="15"/>
    <s v="Suffixed integer constant implicitly converted to smaller integer type on assignment."/>
    <x v="4"/>
    <m/>
  </r>
  <r>
    <x v="48"/>
    <n v="1017"/>
    <n v="111"/>
    <n v="2"/>
    <x v="13"/>
    <s v="Suffixed integer constant causes implicit conversion of other operand."/>
    <x v="4"/>
    <m/>
  </r>
  <r>
    <x v="48"/>
    <n v="1019"/>
    <n v="89"/>
    <n v="2"/>
    <x v="15"/>
    <s v="Suffixed integer constant implicitly converted to smaller integer type on assignment."/>
    <x v="4"/>
    <m/>
  </r>
  <r>
    <x v="48"/>
    <n v="1051"/>
    <n v="69"/>
    <n v="2"/>
    <x v="13"/>
    <s v="Suffixed integer constant causes implicit conversion of other operand."/>
    <x v="4"/>
    <m/>
  </r>
  <r>
    <x v="48"/>
    <n v="1132"/>
    <n v="69"/>
    <n v="2"/>
    <x v="13"/>
    <s v="Suffixed integer constant causes implicit conversion of other operand."/>
    <x v="4"/>
    <m/>
  </r>
  <r>
    <x v="48"/>
    <n v="1135"/>
    <n v="77"/>
    <n v="2"/>
    <x v="13"/>
    <s v="Suffixed integer constant causes implicit conversion of other operand."/>
    <x v="4"/>
    <m/>
  </r>
  <r>
    <x v="48"/>
    <n v="1167"/>
    <n v="69"/>
    <n v="2"/>
    <x v="13"/>
    <s v="Suffixed integer constant causes implicit conversion of other operand."/>
    <x v="4"/>
    <m/>
  </r>
  <r>
    <x v="48"/>
    <n v="1177"/>
    <n v="77"/>
    <n v="2"/>
    <x v="13"/>
    <s v="Suffixed integer constant causes implicit conversion of other operand."/>
    <x v="4"/>
    <m/>
  </r>
  <r>
    <x v="48"/>
    <n v="1204"/>
    <n v="23"/>
    <n v="2"/>
    <x v="15"/>
    <s v="Suffixed integer constant implicitly converted to smaller integer type on assignment."/>
    <x v="4"/>
    <m/>
  </r>
  <r>
    <x v="48"/>
    <n v="1215"/>
    <n v="18"/>
    <n v="2"/>
    <x v="13"/>
    <s v="Suffixed integer constant causes implicit conversion of other operand."/>
    <x v="4"/>
    <m/>
  </r>
  <r>
    <x v="48"/>
    <n v="1216"/>
    <n v="1"/>
    <n v="99"/>
    <x v="12"/>
    <s v="HIS measure: Count of non-cyclic  execution paths (1-80) (MagSensDrv_Seq_Run() : STPTH = 2864)"/>
    <x v="10"/>
    <m/>
  </r>
  <r>
    <x v="48"/>
    <n v="1216"/>
    <n v="1"/>
    <n v="99"/>
    <x v="8"/>
    <s v="HIS measure: Cyclomatic complexity (1-10) (MagSensDrv_Seq_Run() : STCYC = 32)"/>
    <x v="7"/>
    <m/>
  </r>
  <r>
    <x v="48"/>
    <n v="1216"/>
    <n v="1"/>
    <n v="99"/>
    <x v="1"/>
    <s v="HIS measure: Number of statements in function (variant 3)  (1-50) (MagSensDrv_Seq_Run() : STST3 = 126)"/>
    <x v="1"/>
    <m/>
  </r>
  <r>
    <x v="48"/>
    <n v="1216"/>
    <n v="1"/>
    <n v="99"/>
    <x v="22"/>
    <s v="HIS measure: Nesting of control structures (0-4) (MagSensDrv_Seq_Run() : STMIF = 7)"/>
    <x v="15"/>
    <m/>
  </r>
  <r>
    <x v="48"/>
    <n v="1216"/>
    <n v="1"/>
    <n v="99"/>
    <x v="9"/>
    <s v="HIS measure: Distinct function calls (0-7) (MagSensDrv_Seq_Run() : STCAL = 14)"/>
    <x v="8"/>
    <m/>
  </r>
  <r>
    <x v="48"/>
    <n v="1258"/>
    <n v="57"/>
    <n v="2"/>
    <x v="13"/>
    <s v="Suffixed integer constant causes implicit conversion of other operand."/>
    <x v="4"/>
    <m/>
  </r>
  <r>
    <x v="48"/>
    <n v="1261"/>
    <n v="61"/>
    <n v="2"/>
    <x v="15"/>
    <s v="Suffixed integer constant implicitly converted to smaller integer type on assignment."/>
    <x v="4"/>
    <m/>
  </r>
  <r>
    <x v="48"/>
    <n v="1293"/>
    <n v="73"/>
    <n v="2"/>
    <x v="15"/>
    <s v="Suffixed integer constant implicitly converted to smaller integer type on assignment."/>
    <x v="4"/>
    <m/>
  </r>
  <r>
    <x v="48"/>
    <n v="1331"/>
    <n v="57"/>
    <n v="2"/>
    <x v="13"/>
    <s v="Suffixed integer constant causes implicit conversion of other operand."/>
    <x v="4"/>
    <m/>
  </r>
  <r>
    <x v="48"/>
    <n v="1342"/>
    <n v="73"/>
    <n v="2"/>
    <x v="15"/>
    <s v="Suffixed integer constant implicitly converted to smaller integer type on assignment."/>
    <x v="4"/>
    <m/>
  </r>
  <r>
    <x v="48"/>
    <n v="1386"/>
    <n v="57"/>
    <n v="2"/>
    <x v="13"/>
    <s v="Suffixed integer constant causes implicit conversion of other operand."/>
    <x v="4"/>
    <m/>
  </r>
  <r>
    <x v="48"/>
    <n v="1413"/>
    <n v="57"/>
    <n v="2"/>
    <x v="13"/>
    <s v="Suffixed integer constant causes implicit conversion of other operand."/>
    <x v="4"/>
    <m/>
  </r>
  <r>
    <x v="48"/>
    <n v="1439"/>
    <n v="57"/>
    <n v="2"/>
    <x v="13"/>
    <s v="Suffixed integer constant causes implicit conversion of other operand."/>
    <x v="4"/>
    <m/>
  </r>
  <r>
    <x v="48"/>
    <n v="1465"/>
    <n v="73"/>
    <n v="2"/>
    <x v="15"/>
    <s v="Suffixed integer constant implicitly converted to smaller integer type on assignment."/>
    <x v="4"/>
    <m/>
  </r>
  <r>
    <x v="48"/>
    <n v="1470"/>
    <n v="1"/>
    <n v="99"/>
    <x v="38"/>
    <s v="HIS measure: Function parameters (0-5) (MagSensDrv_Seq_GET2MemoryRead() : STPAR = 8)"/>
    <x v="24"/>
    <m/>
  </r>
  <r>
    <x v="48"/>
    <n v="1543"/>
    <n v="69"/>
    <n v="2"/>
    <x v="15"/>
    <s v="Suffixed integer constant implicitly converted to smaller integer type on assignment."/>
    <x v="4"/>
    <m/>
  </r>
  <r>
    <x v="48"/>
    <n v="1608"/>
    <n v="57"/>
    <n v="2"/>
    <x v="13"/>
    <s v="Suffixed integer constant causes implicit conversion of other operand."/>
    <x v="4"/>
    <m/>
  </r>
  <r>
    <x v="48"/>
    <n v="1647"/>
    <n v="66"/>
    <n v="2"/>
    <x v="15"/>
    <s v="Suffixed integer constant implicitly converted to smaller integer type on assignment."/>
    <x v="4"/>
    <m/>
  </r>
  <r>
    <x v="48"/>
    <n v="1804"/>
    <n v="1"/>
    <n v="99"/>
    <x v="8"/>
    <s v="HIS measure: Cyclomatic complexity (1-10) (MagSensDrv_Seq_EepromWrite() : STCYC = 12)"/>
    <x v="7"/>
    <m/>
  </r>
  <r>
    <x v="48"/>
    <n v="1804"/>
    <n v="1"/>
    <n v="99"/>
    <x v="22"/>
    <s v="HIS measure: Nesting of control structures (0-4) (MagSensDrv_Seq_EepromWrite() : STMIF = 6)"/>
    <x v="15"/>
    <m/>
  </r>
  <r>
    <x v="48"/>
    <n v="1804"/>
    <n v="1"/>
    <n v="99"/>
    <x v="9"/>
    <s v="HIS measure: Distinct function calls (0-7) (MagSensDrv_Seq_EepromWrite() : STCAL = 10)"/>
    <x v="8"/>
    <m/>
  </r>
  <r>
    <x v="48"/>
    <n v="184"/>
    <n v="111"/>
    <n v="2"/>
    <x v="13"/>
    <s v="Suffixed integer constant causes implicit conversion of other operand."/>
    <x v="4"/>
    <m/>
  </r>
  <r>
    <x v="48"/>
    <n v="1914"/>
    <n v="43"/>
    <n v="2"/>
    <x v="15"/>
    <s v="Suffixed integer constant implicitly converted to smaller integer type on assignment."/>
    <x v="4"/>
    <m/>
  </r>
  <r>
    <x v="48"/>
    <n v="614"/>
    <n v="17"/>
    <n v="2"/>
    <x v="15"/>
    <s v="Suffixed integer constant implicitly converted to smaller integer type on assignment."/>
    <x v="4"/>
    <m/>
  </r>
  <r>
    <x v="48"/>
    <n v="634"/>
    <n v="59"/>
    <n v="2"/>
    <x v="13"/>
    <s v="Suffixed integer constant causes implicit conversion of other operand."/>
    <x v="4"/>
    <m/>
  </r>
  <r>
    <x v="48"/>
    <n v="692"/>
    <n v="117"/>
    <n v="2"/>
    <x v="13"/>
    <s v="Suffixed integer constant causes implicit conversion of other operand."/>
    <x v="4"/>
    <m/>
  </r>
  <r>
    <x v="48"/>
    <n v="733"/>
    <n v="29"/>
    <n v="2"/>
    <x v="15"/>
    <s v="Suffixed integer constant implicitly converted to smaller integer type on assignment."/>
    <x v="4"/>
    <m/>
  </r>
  <r>
    <x v="48"/>
    <n v="752"/>
    <n v="59"/>
    <n v="2"/>
    <x v="13"/>
    <s v="Suffixed integer constant causes implicit conversion of other operand."/>
    <x v="4"/>
    <m/>
  </r>
  <r>
    <x v="48"/>
    <n v="784"/>
    <n v="71"/>
    <n v="2"/>
    <x v="15"/>
    <s v="Suffixed integer constant implicitly converted to smaller integer type on assignment."/>
    <x v="4"/>
    <m/>
  </r>
  <r>
    <x v="48"/>
    <n v="805"/>
    <n v="84"/>
    <n v="2"/>
    <x v="15"/>
    <s v="Suffixed integer constant implicitly converted to smaller integer type on assignment."/>
    <x v="4"/>
    <m/>
  </r>
  <r>
    <x v="48"/>
    <n v="822"/>
    <n v="20"/>
    <n v="2"/>
    <x v="13"/>
    <s v="Suffixed integer constant causes implicit conversion of other operand."/>
    <x v="4"/>
    <m/>
  </r>
  <r>
    <x v="48"/>
    <n v="825"/>
    <n v="1"/>
    <n v="99"/>
    <x v="8"/>
    <s v="HIS measure: Cyclomatic complexity (1-10) (MagSensDrv_Seq_Reboot() : STCYC = 21)"/>
    <x v="7"/>
    <m/>
  </r>
  <r>
    <x v="48"/>
    <n v="825"/>
    <n v="1"/>
    <n v="99"/>
    <x v="1"/>
    <s v="HIS measure: Number of statements in function (variant 3)  (1-50) (MagSensDrv_Seq_Reboot() : STST3 = 58)"/>
    <x v="1"/>
    <m/>
  </r>
  <r>
    <x v="48"/>
    <n v="825"/>
    <n v="1"/>
    <n v="99"/>
    <x v="22"/>
    <s v="HIS measure: Nesting of control structures (0-4) (MagSensDrv_Seq_Reboot() : STMIF = 7)"/>
    <x v="15"/>
    <m/>
  </r>
  <r>
    <x v="48"/>
    <n v="840"/>
    <n v="26"/>
    <n v="2"/>
    <x v="15"/>
    <s v="Suffixed integer constant implicitly converted to smaller integer type on assignment."/>
    <x v="4"/>
    <m/>
  </r>
  <r>
    <x v="48"/>
    <n v="922"/>
    <n v="15"/>
    <n v="2"/>
    <x v="15"/>
    <s v="Suffixed integer constant implicitly converted to smaller integer type on assignment."/>
    <x v="4"/>
    <m/>
  </r>
  <r>
    <x v="48"/>
    <n v="940"/>
    <n v="69"/>
    <n v="2"/>
    <x v="13"/>
    <s v="Suffixed integer constant causes implicit conversion of other operand."/>
    <x v="4"/>
    <m/>
  </r>
  <r>
    <x v="49"/>
    <n v="75"/>
    <n v="12"/>
    <n v="2"/>
    <x v="15"/>
    <s v="Suffixed integer constant implicitly converted to smaller integer type on assignment."/>
    <x v="4"/>
    <m/>
  </r>
  <r>
    <x v="50"/>
    <n v="263"/>
    <n v="10"/>
    <n v="4"/>
    <x v="39"/>
    <s v="No concluding 'else' exists in this 'if'-'else'-'if' statement."/>
    <x v="25"/>
    <m/>
  </r>
  <r>
    <x v="50"/>
    <n v="364"/>
    <n v="1"/>
    <n v="99"/>
    <x v="1"/>
    <s v="HIS measure: Number of statements in function (variant 3)  (1-50) (MagSensDrv_SyncPulseDelay() : STST3 = 0)"/>
    <x v="1"/>
    <m/>
  </r>
  <r>
    <x v="51"/>
    <n v="57"/>
    <n v="31"/>
    <n v="2"/>
    <x v="15"/>
    <s v="Suffixed integer constant implicitly converted to smaller integer type on assignment."/>
    <x v="4"/>
    <m/>
  </r>
  <r>
    <x v="51"/>
    <n v="68"/>
    <n v="27"/>
    <n v="2"/>
    <x v="15"/>
    <s v="Suffixed integer constant implicitly converted to smaller integer type on assignment."/>
    <x v="4"/>
    <m/>
  </r>
  <r>
    <x v="51"/>
    <n v="71"/>
    <n v="14"/>
    <n v="2"/>
    <x v="15"/>
    <s v="Suffixed integer constant implicitly converted to smaller integer type on assignment."/>
    <x v="4"/>
    <m/>
  </r>
  <r>
    <x v="52"/>
    <n v="83"/>
    <n v="12"/>
    <n v="2"/>
    <x v="4"/>
    <s v="This cast is redundant."/>
    <x v="4"/>
    <m/>
  </r>
  <r>
    <x v="52"/>
    <n v="99"/>
    <n v="12"/>
    <n v="4"/>
    <x v="40"/>
    <s v="The left-hand operand of this ',' has no side effects."/>
    <x v="26"/>
    <s v="REFERENCE - ISO:C90-6.6.3 Expression and Null Statements"/>
  </r>
  <r>
    <x v="52"/>
    <n v="99"/>
    <n v="12"/>
    <n v="4"/>
    <x v="41"/>
    <s v="unsigned int value returned from unsigned char DCD_E2E_CRC_CrcCalculate()."/>
    <x v="11"/>
    <m/>
  </r>
  <r>
    <x v="52"/>
    <n v="99"/>
    <n v="14"/>
    <n v="4"/>
    <x v="42"/>
    <s v="Dangerous pointer cast results in loss of const qualification."/>
    <x v="27"/>
    <m/>
  </r>
  <r>
    <x v="52"/>
    <n v="99"/>
    <n v="14"/>
    <n v="4"/>
    <x v="43"/>
    <s v="Dangerous pointer cast results in loss of volatile qualification."/>
    <x v="27"/>
    <m/>
  </r>
  <r>
    <x v="52"/>
    <n v="99"/>
    <n v="14"/>
    <n v="4"/>
    <x v="17"/>
    <s v="Performing pointer arithmetic."/>
    <x v="3"/>
    <s v="REFERENCE - ISO:C90-6.3.6 Additive Operators - Constraints"/>
  </r>
  <r>
    <x v="52"/>
    <n v="99"/>
    <n v="14"/>
    <n v="4"/>
    <x v="44"/>
    <s v="The comma operator has been used outside a 'for' statement."/>
    <x v="28"/>
    <m/>
  </r>
  <r>
    <x v="53"/>
    <n v="245"/>
    <n v="1"/>
    <n v="99"/>
    <x v="8"/>
    <s v="HIS measure: Cyclomatic complexity (1-10) (E2E_P02Check() : STCYC = 16)"/>
    <x v="7"/>
    <m/>
  </r>
  <r>
    <x v="53"/>
    <n v="245"/>
    <n v="1"/>
    <n v="99"/>
    <x v="1"/>
    <s v="HIS measure: Number of statements in function (variant 3)  (1-50) (E2E_P02Check() : STST3 = 54)"/>
    <x v="1"/>
    <m/>
  </r>
  <r>
    <x v="53"/>
    <n v="245"/>
    <n v="1"/>
    <n v="99"/>
    <x v="22"/>
    <s v="HIS measure: Nesting of control structures (0-4) (E2E_P02Check() : STMIF = 8)"/>
    <x v="15"/>
    <m/>
  </r>
  <r>
    <x v="54"/>
    <n v="242"/>
    <n v="1"/>
    <n v="99"/>
    <x v="9"/>
    <s v="HIS measure: Distinct function calls (0-7) (LkSafety_StoreSecurityInfoError() : STCAL = 8)"/>
    <x v="8"/>
    <m/>
  </r>
  <r>
    <x v="55"/>
    <n v="1212"/>
    <n v="1"/>
    <n v="99"/>
    <x v="22"/>
    <s v="HIS measure: Nesting of control structures (0-4) (Illu_EOL_Calibration() : STMIF = 5)"/>
    <x v="15"/>
    <m/>
  </r>
  <r>
    <x v="55"/>
    <n v="520"/>
    <n v="1"/>
    <n v="99"/>
    <x v="8"/>
    <s v="HIS measure: Cyclomatic complexity (1-10) (Illu_Regulation() : STCYC = 11)"/>
    <x v="7"/>
    <m/>
  </r>
  <r>
    <x v="55"/>
    <n v="637"/>
    <n v="1"/>
    <n v="99"/>
    <x v="22"/>
    <s v="HIS measure: Nesting of control structures (0-4) (Illu_SBW_Main() : STMIF = 5)"/>
    <x v="15"/>
    <m/>
  </r>
  <r>
    <x v="55"/>
    <n v="637"/>
    <n v="1"/>
    <n v="99"/>
    <x v="9"/>
    <s v="HIS measure: Distinct function calls (0-7) (Illu_SBW_Main() : STCAL = 8)"/>
    <x v="8"/>
    <m/>
  </r>
  <r>
    <x v="55"/>
    <n v="807"/>
    <n v="1"/>
    <n v="99"/>
    <x v="22"/>
    <s v="HIS measure: Nesting of control structures (0-4) (Illu_SWHS_Main() : STMIF = 5)"/>
    <x v="15"/>
    <m/>
  </r>
  <r>
    <x v="55"/>
    <n v="807"/>
    <n v="1"/>
    <n v="99"/>
    <x v="9"/>
    <s v="HIS measure: Distinct function calls (0-7) (Illu_SWHS_Main() : STCAL = 8)"/>
    <x v="8"/>
    <m/>
  </r>
  <r>
    <x v="56"/>
    <n v="1218"/>
    <n v="1"/>
    <n v="99"/>
    <x v="12"/>
    <s v="HIS measure: Count of non-cyclic  execution paths (1-80) (PSW_CheckConditionsOnHighCurrent() : STPTH = 512)"/>
    <x v="10"/>
    <m/>
  </r>
  <r>
    <x v="56"/>
    <n v="1218"/>
    <n v="1"/>
    <n v="99"/>
    <x v="8"/>
    <s v="HIS measure: Cyclomatic complexity (1-10) (PSW_CheckConditionsOnHighCurrent() : STCYC = 11)"/>
    <x v="7"/>
    <m/>
  </r>
  <r>
    <x v="56"/>
    <n v="601"/>
    <n v="1"/>
    <n v="99"/>
    <x v="9"/>
    <s v="HIS measure: Distinct function calls (0-7) (PSW_AnalyzeShutdownConditions() : STCAL = 14)"/>
    <x v="8"/>
    <m/>
  </r>
  <r>
    <x v="56"/>
    <n v="790"/>
    <n v="1"/>
    <n v="99"/>
    <x v="22"/>
    <s v="HIS measure: Nesting of control structures (0-4) (PSW_CheckCondCurrentTooLow() : STMIF = 5)"/>
    <x v="15"/>
    <m/>
  </r>
  <r>
    <x v="57"/>
    <n v="1026"/>
    <n v="1"/>
    <n v="99"/>
    <x v="9"/>
    <s v="HIS measure: Distinct function calls (0-7) (PSW_HandleOperationMode() : STCAL = 15)"/>
    <x v="8"/>
    <m/>
  </r>
  <r>
    <x v="57"/>
    <n v="771"/>
    <n v="1"/>
    <n v="99"/>
    <x v="22"/>
    <s v="HIS measure: Nesting of control structures (0-4) (PSW_FailureHandling() : STMIF = 7)"/>
    <x v="15"/>
    <m/>
  </r>
  <r>
    <x v="58"/>
    <n v="781"/>
    <n v="1"/>
    <n v="99"/>
    <x v="9"/>
    <s v="HIS measure: Distinct function calls (0-7) (ALSM_MainFunction() : STCAL = 20)"/>
    <x v="8"/>
    <m/>
  </r>
  <r>
    <x v="59"/>
    <n v="330"/>
    <n v="1"/>
    <n v="99"/>
    <x v="9"/>
    <s v="HIS measure: Distinct function calls (0-7) (DcmWrapper_Did_0x0205_RD_RawSwitchValues() : STCAL = 12)"/>
    <x v="8"/>
    <m/>
  </r>
  <r>
    <x v="60"/>
    <n v="1472"/>
    <n v="1"/>
    <n v="99"/>
    <x v="12"/>
    <s v="HIS measure: Count of non-cyclic  execution paths (1-80) (DcmWrapper_Did_0x0320_WD_IlluminationConfiguration() : STPTH = 256)"/>
    <x v="10"/>
    <m/>
  </r>
  <r>
    <x v="61"/>
    <n v="1921"/>
    <n v="1"/>
    <n v="99"/>
    <x v="8"/>
    <s v="HIS measure: Cyclomatic complexity (1-10) (Diag_CheckSBW() : STCYC = 12)"/>
    <x v="7"/>
    <m/>
  </r>
  <r>
    <x v="61"/>
    <n v="692"/>
    <n v="1"/>
    <n v="99"/>
    <x v="9"/>
    <s v="HIS measure: Distinct function calls (0-7) (DiagMgr_Diag_CheckSwitchStates() : STCAL = 9)"/>
    <x v="8"/>
    <m/>
  </r>
  <r>
    <x v="62"/>
    <n v="1019"/>
    <n v="1"/>
    <n v="99"/>
    <x v="12"/>
    <s v="HIS measure: Count of non-cyclic  execution paths (1-80) (VarMgr_SuppressedErrorConfig() : STPTH = 258)"/>
    <x v="10"/>
    <m/>
  </r>
  <r>
    <x v="62"/>
    <n v="1019"/>
    <n v="1"/>
    <n v="99"/>
    <x v="1"/>
    <s v="HIS measure: Number of statements in function (variant 3)  (1-50) (VarMgr_SuppressedErrorConfig() : STST3 = 79)"/>
    <x v="1"/>
    <m/>
  </r>
  <r>
    <x v="62"/>
    <n v="273"/>
    <n v="1"/>
    <n v="99"/>
    <x v="9"/>
    <s v="HIS measure: Distinct function calls (0-7) (VarMgr_AppMain() : STCAL = 8)"/>
    <x v="8"/>
    <m/>
  </r>
  <r>
    <x v="63"/>
    <n v="276"/>
    <n v="1"/>
    <n v="99"/>
    <x v="8"/>
    <s v="HIS measure: Cyclomatic complexity (1-10) (VoltMgr_HandleBusVoltageError() : STCYC = 11)"/>
    <x v="7"/>
    <m/>
  </r>
  <r>
    <x v="64"/>
    <n v="409"/>
    <n v="1"/>
    <n v="99"/>
    <x v="8"/>
    <s v="HIS measure: Cyclomatic complexity (1-10) (VoltMon_UpdateOvState_CrossType() : STCYC = 12)"/>
    <x v="7"/>
    <m/>
  </r>
  <r>
    <x v="64"/>
    <n v="486"/>
    <n v="1"/>
    <n v="99"/>
    <x v="8"/>
    <s v="HIS measure: Cyclomatic complexity (1-10) (VoltMon_UpdateUvState_CrossType() : STCYC = 12)"/>
    <x v="7"/>
    <m/>
  </r>
  <r>
    <x v="65"/>
    <n v="143"/>
    <n v="26"/>
    <n v="2"/>
    <x v="15"/>
    <s v="Suffixed integer constant implicitly converted to smaller integer type on assignment."/>
    <x v="4"/>
    <m/>
  </r>
  <r>
    <x v="65"/>
    <n v="82"/>
    <n v="45"/>
    <n v="2"/>
    <x v="15"/>
    <s v="Suffixed integer constant implicitly converted to smaller integer type on assignment."/>
    <x v="4"/>
    <m/>
  </r>
  <r>
    <x v="66"/>
    <n v="133"/>
    <n v="1"/>
    <n v="99"/>
    <x v="1"/>
    <s v="HIS measure: Number of statements in function (variant 3)  (1-50) (Mag3DPosDet_SBWRND_Callback_EnterCriticalSectionSafeRam() : STST3 = 0)"/>
    <x v="1"/>
    <m/>
  </r>
  <r>
    <x v="66"/>
    <n v="143"/>
    <n v="1"/>
    <n v="99"/>
    <x v="1"/>
    <s v="HIS measure: Number of statements in function (variant 3)  (1-50) (Mag3DPosDet_SBWRND_Callback_LeaveCriticalSectionSafeRam() : STST3 = 0)"/>
    <x v="1"/>
    <m/>
  </r>
  <r>
    <x v="66"/>
    <n v="153"/>
    <n v="56"/>
    <n v="4"/>
    <x v="25"/>
    <s v="The object addressed by the pointer parameter 'cucData' is not modified and so the pointer could be of type 'pointer to const'."/>
    <x v="17"/>
    <m/>
  </r>
  <r>
    <x v="66"/>
    <n v="395"/>
    <n v="1"/>
    <n v="99"/>
    <x v="1"/>
    <s v="HIS measure: Number of statements in function (variant 3)  (1-50) (Mag3DPosDet_SBWRND_Callback_WritePos() : STST3 = 0)"/>
    <x v="1"/>
    <m/>
  </r>
  <r>
    <x v="66"/>
    <n v="431"/>
    <n v="1"/>
    <n v="99"/>
    <x v="1"/>
    <s v="HIS measure: Number of statements in function (variant 3)  (1-50) (Mag3DPosDet_SBWRND_Callback_CheckPointReached() : STST3 = 0)"/>
    <x v="1"/>
    <m/>
  </r>
  <r>
    <x v="66"/>
    <n v="434"/>
    <n v="1"/>
    <n v="2"/>
    <x v="45"/>
    <s v="The forceinclude file 'C:/Projekte/DAI/MFA2/P06086_MRSM/Appl_BR_R5/Tools/Qac/globalPragmas.h' is redundant in this translation unit."/>
    <x v="4"/>
    <m/>
  </r>
  <r>
    <x v="67"/>
    <n v="50"/>
    <n v="5"/>
    <n v="2"/>
    <x v="46"/>
    <s v="Redundant comma at end of braced initializer will be ignored."/>
    <x v="4"/>
    <s v="REFERENCE - ISO:C90-3.5.7 Initialization"/>
  </r>
  <r>
    <x v="67"/>
    <n v="74"/>
    <n v="1"/>
    <n v="2"/>
    <x v="45"/>
    <s v="The forceinclude file 'C:/Projekte/DAI/MFA2/P06086_MRSM/Appl_BR_R5/Tools/Qac/globalPragmas.h' is redundant in this translation unit."/>
    <x v="4"/>
    <m/>
  </r>
  <r>
    <x v="68"/>
    <n v="45"/>
    <n v="9"/>
    <n v="2"/>
    <x v="23"/>
    <s v="Unsuffixed integer constant is not of type int."/>
    <x v="4"/>
    <m/>
  </r>
  <r>
    <x v="68"/>
    <n v="45"/>
    <n v="9"/>
    <n v="4"/>
    <x v="29"/>
    <s v="Integer literal constant is of an unsigned type but does not include a &quot;U&quot; suffix."/>
    <x v="19"/>
    <s v="REFERENCE - ISO:C90-6.1.3.2 (Integer Constants)"/>
  </r>
  <r>
    <x v="68"/>
    <n v="46"/>
    <n v="2"/>
    <n v="2"/>
    <x v="4"/>
    <s v="This cast is redundant."/>
    <x v="4"/>
    <m/>
  </r>
  <r>
    <x v="68"/>
    <n v="46"/>
    <n v="9"/>
    <n v="2"/>
    <x v="28"/>
    <s v="Suffix is not consistent with a type of unsigned long."/>
    <x v="4"/>
    <m/>
  </r>
  <r>
    <x v="68"/>
    <n v="47"/>
    <n v="2"/>
    <n v="2"/>
    <x v="4"/>
    <s v="This cast is redundant."/>
    <x v="4"/>
    <m/>
  </r>
  <r>
    <x v="68"/>
    <n v="47"/>
    <n v="9"/>
    <n v="2"/>
    <x v="28"/>
    <s v="Suffix is not consistent with a type of unsigned long."/>
    <x v="4"/>
    <m/>
  </r>
  <r>
    <x v="68"/>
    <n v="51"/>
    <n v="1"/>
    <n v="2"/>
    <x v="45"/>
    <s v="The forceinclude file 'C:/Projekte/DAI/MFA2/P06086_MRSM/Appl_BR_R5/Tools/Qac/globalPragmas.h' is redundant in this translation unit."/>
    <x v="4"/>
    <m/>
  </r>
  <r>
    <x v="69"/>
    <n v="140"/>
    <n v="1"/>
    <n v="99"/>
    <x v="1"/>
    <s v="HIS measure: Number of statements in function (variant 3)  (1-50) (Mag3DPosDet_TIHB_Callback_EnterCriticalSectionSafeRam() : STST3 = 0)"/>
    <x v="1"/>
    <m/>
  </r>
  <r>
    <x v="69"/>
    <n v="150"/>
    <n v="1"/>
    <n v="99"/>
    <x v="1"/>
    <s v="HIS measure: Number of statements in function (variant 3)  (1-50) (Mag3DPosDet_TIHB_Callback_LeaveCriticalSectionSafeRam() : STST3 = 0)"/>
    <x v="1"/>
    <m/>
  </r>
  <r>
    <x v="69"/>
    <n v="160"/>
    <n v="54"/>
    <n v="4"/>
    <x v="25"/>
    <s v="The object addressed by the pointer parameter 'cucData' is not modified and so the pointer could be of type 'pointer to const'."/>
    <x v="17"/>
    <m/>
  </r>
  <r>
    <x v="69"/>
    <n v="334"/>
    <n v="1"/>
    <n v="99"/>
    <x v="8"/>
    <s v="HIS measure: Cyclomatic complexity (1-10) (Mag3DPosDet_TIHB_Callback_ReadCalibration() : STCYC = 11)"/>
    <x v="7"/>
    <m/>
  </r>
  <r>
    <x v="69"/>
    <n v="334"/>
    <n v="1"/>
    <n v="99"/>
    <x v="22"/>
    <s v="HIS measure: Nesting of control structures (0-4) (Mag3DPosDet_TIHB_Callback_ReadCalibration() : STMIF = 5)"/>
    <x v="15"/>
    <m/>
  </r>
  <r>
    <x v="69"/>
    <n v="425"/>
    <n v="1"/>
    <n v="99"/>
    <x v="1"/>
    <s v="HIS measure: Number of statements in function (variant 3)  (1-50) (Mag3DPosDet_TIHB_Callback_WritePos() : STST3 = 0)"/>
    <x v="1"/>
    <m/>
  </r>
  <r>
    <x v="69"/>
    <n v="461"/>
    <n v="1"/>
    <n v="99"/>
    <x v="1"/>
    <s v="HIS measure: Number of statements in function (variant 3)  (1-50) (Mag3DPosDet_TIHB_Callback_CheckPointReached() : STST3 = 0)"/>
    <x v="1"/>
    <m/>
  </r>
  <r>
    <x v="69"/>
    <n v="464"/>
    <n v="1"/>
    <n v="2"/>
    <x v="45"/>
    <s v="The forceinclude file 'C:/Projekte/DAI/MFA2/P06086_MRSM/Appl_BR_R5/Tools/Qac/globalPragmas.h' is redundant in this translation unit."/>
    <x v="4"/>
    <m/>
  </r>
  <r>
    <x v="70"/>
    <n v="73"/>
    <n v="1"/>
    <n v="2"/>
    <x v="45"/>
    <s v="The forceinclude file 'C:/Projekte/DAI/MFA2/P06086_MRSM/Appl_BR_R5/Tools/Qac/globalPragmas.h' is redundant in this translation unit."/>
    <x v="4"/>
    <m/>
  </r>
  <r>
    <x v="71"/>
    <n v="1281"/>
    <n v="1"/>
    <n v="99"/>
    <x v="12"/>
    <s v="HIS measure: Count of non-cyclic  execution paths (1-80) (SAS_ComIf_WriteComData() : STPTH = 162)"/>
    <x v="10"/>
    <m/>
  </r>
  <r>
    <x v="71"/>
    <n v="1281"/>
    <n v="1"/>
    <n v="99"/>
    <x v="8"/>
    <s v="HIS measure: Cyclomatic complexity (1-10) (SAS_ComIf_WriteComData() : STCYC = 12)"/>
    <x v="7"/>
    <m/>
  </r>
  <r>
    <x v="71"/>
    <n v="1281"/>
    <n v="1"/>
    <n v="99"/>
    <x v="9"/>
    <s v="HIS measure: Distinct function calls (0-7) (SAS_ComIf_WriteComData() : STCAL = 11)"/>
    <x v="8"/>
    <m/>
  </r>
  <r>
    <x v="71"/>
    <n v="995"/>
    <n v="1"/>
    <n v="99"/>
    <x v="12"/>
    <s v="HIS measure: Count of non-cyclic  execution paths (1-80) (SAS_ComIf_PrepareAndExecuteComparator() : STPTH = 96)"/>
    <x v="10"/>
    <m/>
  </r>
  <r>
    <x v="71"/>
    <n v="995"/>
    <n v="1"/>
    <n v="99"/>
    <x v="9"/>
    <s v="HIS measure: Distinct function calls (0-7) (SAS_ComIf_PrepareAndExecuteComparator() : STCAL = 9)"/>
    <x v="8"/>
    <m/>
  </r>
  <r>
    <x v="72"/>
    <n v="1126"/>
    <n v="1"/>
    <n v="99"/>
    <x v="9"/>
    <s v="HIS measure: Distinct function calls (0-7) (SAS_Main_Operation() : STCAL = 10)"/>
    <x v="8"/>
    <m/>
  </r>
  <r>
    <x v="72"/>
    <n v="1263"/>
    <n v="1"/>
    <n v="99"/>
    <x v="9"/>
    <s v="HIS measure: Distinct function calls (0-7) (SAS_Main_Run() : STCAL = 9)"/>
    <x v="8"/>
    <m/>
  </r>
  <r>
    <x v="72"/>
    <n v="583"/>
    <n v="1"/>
    <n v="99"/>
    <x v="9"/>
    <s v="HIS measure: Distinct function calls (0-7) (SAS_Main_CheckComparator() : STCAL = 8)"/>
    <x v="8"/>
    <m/>
  </r>
  <r>
    <x v="73"/>
    <n v="725"/>
    <n v="1"/>
    <n v="99"/>
    <x v="9"/>
    <s v="HIS measure: Distinct function calls (0-7) (SAS_SMCIf_GetSAInternal() : STCAL = 8)"/>
    <x v="8"/>
    <m/>
  </r>
  <r>
    <x v="74"/>
    <n v="1599"/>
    <n v="1"/>
    <n v="99"/>
    <x v="12"/>
    <s v="HIS measure: Count of non-cyclic  execution paths (1-80) (SBWP_FailureManagement() : STPTH = 512)"/>
    <x v="10"/>
    <m/>
  </r>
  <r>
    <x v="74"/>
    <n v="1777"/>
    <n v="1"/>
    <n v="99"/>
    <x v="12"/>
    <s v="HIS measure: Count of non-cyclic  execution paths (1-80) (SBWP_HandleParkButtonExtension() : STPTH = 99)"/>
    <x v="10"/>
    <m/>
  </r>
  <r>
    <x v="74"/>
    <n v="1777"/>
    <n v="1"/>
    <n v="99"/>
    <x v="8"/>
    <s v="HIS measure: Cyclomatic complexity (1-10) (SBWP_HandleParkButtonExtension() : STCYC = 18)"/>
    <x v="7"/>
    <m/>
  </r>
  <r>
    <x v="74"/>
    <n v="1777"/>
    <n v="1"/>
    <n v="99"/>
    <x v="1"/>
    <s v="HIS measure: Number of statements in function (variant 3)  (1-50) (SBWP_HandleParkButtonExtension() : STST3 = 57)"/>
    <x v="1"/>
    <m/>
  </r>
  <r>
    <x v="74"/>
    <n v="721"/>
    <n v="1"/>
    <n v="99"/>
    <x v="9"/>
    <s v="HIS measure: Distinct function calls (0-7) (SBWP_MainFunction() : STCAL = 9)"/>
    <x v="8"/>
    <m/>
  </r>
  <r>
    <x v="75"/>
    <n v="1402"/>
    <n v="1"/>
    <n v="99"/>
    <x v="12"/>
    <s v="HIS measure: Count of non-cyclic  execution paths (1-80) (SBWRND_StuckButtonDetection() : STPTH = 81)"/>
    <x v="10"/>
    <m/>
  </r>
  <r>
    <x v="75"/>
    <n v="951"/>
    <n v="1"/>
    <n v="99"/>
    <x v="8"/>
    <s v="HIS measure: Cyclomatic complexity (1-10) (SBWRND_DetermineBusSignal() : STCYC = 16)"/>
    <x v="7"/>
    <m/>
  </r>
  <r>
    <x v="75"/>
    <n v="951"/>
    <n v="1"/>
    <n v="99"/>
    <x v="1"/>
    <s v="HIS measure: Number of statements in function (variant 3)  (1-50) (SBWRND_DetermineBusSignal() : STST3 = 59)"/>
    <x v="1"/>
    <m/>
  </r>
  <r>
    <x v="76"/>
    <n v="1241"/>
    <n v="1"/>
    <n v="99"/>
    <x v="12"/>
    <s v="HIS measure: Count of non-cyclic  execution paths (1-80) (SCAS_StuckButtonDetection() : STPTH = 81)"/>
    <x v="10"/>
    <m/>
  </r>
  <r>
    <x v="76"/>
    <n v="730"/>
    <n v="1"/>
    <n v="99"/>
    <x v="12"/>
    <s v="HIS measure: Count of non-cyclic  execution paths (1-80) (SCAS_FailureManagement() : STPTH = 128)"/>
    <x v="10"/>
    <m/>
  </r>
  <r>
    <x v="76"/>
    <n v="901"/>
    <n v="1"/>
    <n v="99"/>
    <x v="9"/>
    <s v="HIS measure: Distinct function calls (0-7) (SCAS_MainFunction() : STCAL = 8)"/>
    <x v="8"/>
    <m/>
  </r>
  <r>
    <x v="77"/>
    <n v="675"/>
    <n v="1"/>
    <n v="99"/>
    <x v="8"/>
    <s v="HIS measure: Cyclomatic complexity (1-10) (TIS_PosDetFailureManagement() : STCYC = 11)"/>
    <x v="7"/>
    <m/>
  </r>
  <r>
    <x v="78"/>
    <m/>
    <m/>
    <m/>
    <x v="47"/>
    <m/>
    <x v="29"/>
    <m/>
  </r>
  <r>
    <x v="78"/>
    <m/>
    <m/>
    <m/>
    <x v="47"/>
    <m/>
    <x v="2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LevelAnzahl" cacheId="3" dataOnRows="1" applyNumberFormats="0" applyBorderFormats="0" applyFontFormats="0" applyPatternFormats="0" applyAlignmentFormats="0" applyWidthHeightFormats="1" dataCaption="Daten" grandTotalCaption="overall result" updatedVersion="5" minRefreshableVersion="3" showMultipleLabel="0" showMemberPropertyTips="0" useAutoFormatting="1" itemPrintTitles="1" createdVersion="3" indent="0" compact="0" compactData="0" gridDropZones="1">
  <location ref="H47:I60" firstHeaderRow="2" firstDataRow="2" firstDataCol="1"/>
  <pivotFields count="8">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Row" dataField="1" compact="0" outline="0" subtotalTop="0" includeNewItemsInFilter="1" sortType="ascending" rankBy="0">
      <items count="12">
        <item m="1" x="6"/>
        <item x="3"/>
        <item x="4"/>
        <item x="0"/>
        <item m="1" x="7"/>
        <item x="2"/>
        <item m="1" x="8"/>
        <item m="1" x="9"/>
        <item m="1" x="10"/>
        <item x="1"/>
        <item n="(blank)" x="5"/>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s>
  <rowFields count="1">
    <field x="3"/>
  </rowFields>
  <rowItems count="12">
    <i>
      <x/>
    </i>
    <i>
      <x v="1"/>
    </i>
    <i>
      <x v="2"/>
    </i>
    <i>
      <x v="3"/>
    </i>
    <i>
      <x v="4"/>
    </i>
    <i>
      <x v="5"/>
    </i>
    <i>
      <x v="6"/>
    </i>
    <i>
      <x v="7"/>
    </i>
    <i>
      <x v="8"/>
    </i>
    <i>
      <x v="9"/>
    </i>
    <i>
      <x v="10"/>
    </i>
    <i t="grand">
      <x/>
    </i>
  </rowItems>
  <colItems count="1">
    <i/>
  </colItems>
  <dataFields count="1">
    <dataField name="Count - Level" fld="3" subtotal="count" baseField="0" baseItem="0"/>
  </dataFields>
  <formats count="2">
    <format dxfId="20566">
      <pivotArea dataOnly="0" labelOnly="1" outline="0" fieldPosition="0">
        <references count="1">
          <reference field="3" count="1">
            <x v="10"/>
          </reference>
        </references>
      </pivotArea>
    </format>
    <format dxfId="20565">
      <pivotArea dataOnly="0" labelOnly="1" outline="0" fieldPosition="0">
        <references count="1">
          <reference field="3" count="1">
            <x v="10"/>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MISRAKurz" cacheId="1" dataOnRows="1" autoFormatId="16" applyNumberFormats="0" applyBorderFormats="1" applyFontFormats="1" applyPatternFormats="1" applyAlignmentFormats="1" applyWidthHeightFormats="1" dataCaption="Daten" grandTotalCaption="overall result" updatedVersion="5" minRefreshableVersion="3" asteriskTotals="1" showMultipleLabel="0" showMemberPropertyTips="0" useAutoFormatting="1" itemPrintTitles="1" createdVersion="3" indent="0" compact="0" compactData="0" gridDropZones="1">
  <location ref="A3:B34" firstHeaderRow="2" firstDataRow="2" firstDataCol="1"/>
  <pivotFields count="8">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Row" dataField="1" compact="0" outline="0" subtotalTop="0" showAll="0" includeNewItemsInFilter="1" sortType="ascending">
      <items count="97">
        <item x="8"/>
        <item x="7"/>
        <item m="1" x="52"/>
        <item m="1" x="83"/>
        <item x="15"/>
        <item x="24"/>
        <item x="10"/>
        <item x="1"/>
        <item m="1" x="85"/>
        <item m="1" x="68"/>
        <item m="1" x="86"/>
        <item m="1" x="70"/>
        <item m="1" x="87"/>
        <item m="1" x="71"/>
        <item m="1" x="69"/>
        <item m="1" x="48"/>
        <item m="1" x="60"/>
        <item m="1" x="33"/>
        <item x="2"/>
        <item x="16"/>
        <item x="18"/>
        <item m="1" x="46"/>
        <item m="1" x="58"/>
        <item m="1" x="42"/>
        <item m="1" x="55"/>
        <item m="1" x="64"/>
        <item m="1" x="78"/>
        <item m="1" x="88"/>
        <item m="1" x="30"/>
        <item m="1" x="43"/>
        <item m="1" x="56"/>
        <item x="14"/>
        <item x="6"/>
        <item m="1" x="79"/>
        <item m="1" x="45"/>
        <item x="20"/>
        <item m="1" x="73"/>
        <item x="11"/>
        <item m="1" x="93"/>
        <item x="19"/>
        <item x="13"/>
        <item x="12"/>
        <item x="27"/>
        <item m="1" x="37"/>
        <item m="1" x="49"/>
        <item m="1" x="76"/>
        <item m="1" x="84"/>
        <item m="1" x="94"/>
        <item m="1" x="40"/>
        <item m="1" x="51"/>
        <item x="28"/>
        <item m="1" x="38"/>
        <item x="5"/>
        <item m="1" x="34"/>
        <item x="22"/>
        <item x="23"/>
        <item m="1" x="91"/>
        <item m="1" x="74"/>
        <item x="26"/>
        <item x="21"/>
        <item m="1" x="39"/>
        <item m="1" x="62"/>
        <item m="1" x="77"/>
        <item m="1" x="95"/>
        <item x="25"/>
        <item m="1" x="66"/>
        <item m="1" x="80"/>
        <item m="1" x="35"/>
        <item m="1" x="47"/>
        <item m="1" x="59"/>
        <item m="1" x="75"/>
        <item m="1" x="82"/>
        <item m="1" x="92"/>
        <item x="17"/>
        <item m="1" x="50"/>
        <item m="1" x="63"/>
        <item x="9"/>
        <item x="3"/>
        <item m="1" x="72"/>
        <item m="1" x="53"/>
        <item m="1" x="89"/>
        <item m="1" x="31"/>
        <item m="1" x="44"/>
        <item m="1" x="57"/>
        <item m="1" x="67"/>
        <item m="1" x="41"/>
        <item m="1" x="54"/>
        <item m="1" x="65"/>
        <item m="1" x="32"/>
        <item m="1" x="81"/>
        <item m="1" x="90"/>
        <item x="0"/>
        <item m="1" x="36"/>
        <item m="1" x="61"/>
        <item h="1" x="4"/>
        <item x="29"/>
        <item t="default"/>
      </items>
    </pivotField>
    <pivotField compact="0" outline="0" subtotalTop="0" showAll="0" includeNewItemsInFilter="1"/>
  </pivotFields>
  <rowFields count="1">
    <field x="6"/>
  </rowFields>
  <rowItems count="30">
    <i>
      <x/>
    </i>
    <i>
      <x v="1"/>
    </i>
    <i>
      <x v="4"/>
    </i>
    <i>
      <x v="5"/>
    </i>
    <i>
      <x v="6"/>
    </i>
    <i>
      <x v="7"/>
    </i>
    <i>
      <x v="18"/>
    </i>
    <i>
      <x v="19"/>
    </i>
    <i>
      <x v="20"/>
    </i>
    <i>
      <x v="31"/>
    </i>
    <i>
      <x v="32"/>
    </i>
    <i>
      <x v="35"/>
    </i>
    <i>
      <x v="37"/>
    </i>
    <i>
      <x v="39"/>
    </i>
    <i>
      <x v="40"/>
    </i>
    <i>
      <x v="41"/>
    </i>
    <i>
      <x v="42"/>
    </i>
    <i>
      <x v="50"/>
    </i>
    <i>
      <x v="52"/>
    </i>
    <i>
      <x v="54"/>
    </i>
    <i>
      <x v="55"/>
    </i>
    <i>
      <x v="58"/>
    </i>
    <i>
      <x v="59"/>
    </i>
    <i>
      <x v="64"/>
    </i>
    <i>
      <x v="73"/>
    </i>
    <i>
      <x v="76"/>
    </i>
    <i>
      <x v="77"/>
    </i>
    <i>
      <x v="91"/>
    </i>
    <i>
      <x v="95"/>
    </i>
    <i t="grand">
      <x/>
    </i>
  </rowItems>
  <colItems count="1">
    <i/>
  </colItems>
  <dataFields count="1">
    <dataField name="Count - MISRA-Rule" fld="6" subtotal="count" baseField="0" baseItem="0"/>
  </dataFields>
  <formats count="879">
    <format dxfId="20564">
      <pivotArea type="origin" dataOnly="0" labelOnly="1" outline="0" fieldPosition="0"/>
    </format>
    <format dxfId="20563">
      <pivotArea type="origin" dataOnly="0" labelOnly="1" outline="0" fieldPosition="0"/>
    </format>
    <format dxfId="20562">
      <pivotArea type="origin" dataOnly="0" labelOnly="1" outline="0" fieldPosition="0"/>
    </format>
    <format dxfId="20561">
      <pivotArea dataOnly="0" grandRow="1" outline="0" fieldPosition="0"/>
    </format>
    <format dxfId="20560">
      <pivotArea dataOnly="0" grandRow="1" outline="0" fieldPosition="0"/>
    </format>
    <format dxfId="20559">
      <pivotArea dataOnly="0" grandRow="1" outline="0" fieldPosition="0"/>
    </format>
    <format dxfId="20558">
      <pivotArea dataOnly="0" grandRow="1" outline="0" fieldPosition="0"/>
    </format>
    <format dxfId="20557">
      <pivotArea dataOnly="0" grandRow="1" outline="0" fieldPosition="0"/>
    </format>
    <format dxfId="20556">
      <pivotArea grandRow="1" outline="0" fieldPosition="0"/>
    </format>
    <format dxfId="20555">
      <pivotArea dataOnly="0" grandRow="1" outline="0" fieldPosition="0"/>
    </format>
    <format dxfId="20554">
      <pivotArea dataOnly="0" grandRow="1" outline="0" fieldPosition="0"/>
    </format>
    <format dxfId="20553">
      <pivotArea dataOnly="0" grandRow="1" outline="0" fieldPosition="0"/>
    </format>
    <format dxfId="20552">
      <pivotArea dataOnly="0" grandRow="1" outline="0" fieldPosition="0"/>
    </format>
    <format dxfId="20551">
      <pivotArea dataOnly="0" grandRow="1" outline="0" fieldPosition="0"/>
    </format>
    <format dxfId="20550">
      <pivotArea dataOnly="0" grandRow="1" outline="0" fieldPosition="0"/>
    </format>
    <format dxfId="20549">
      <pivotArea dataOnly="0" grandRow="1" outline="0" fieldPosition="0"/>
    </format>
    <format dxfId="20548">
      <pivotArea dataOnly="0" grandRow="1" outline="0" fieldPosition="0"/>
    </format>
    <format dxfId="20547">
      <pivotArea dataOnly="0" grandRow="1" outline="0" fieldPosition="0"/>
    </format>
    <format dxfId="20546">
      <pivotArea dataOnly="0" grandRow="1" outline="0" fieldPosition="0"/>
    </format>
    <format dxfId="20545">
      <pivotArea dataOnly="0" grandRow="1" outline="0" fieldPosition="0"/>
    </format>
    <format dxfId="20544">
      <pivotArea dataOnly="0" labelOnly="1" outline="0" fieldPosition="0">
        <references count="1">
          <reference field="6" count="1">
            <x v="24"/>
          </reference>
        </references>
      </pivotArea>
    </format>
    <format dxfId="20543">
      <pivotArea dataOnly="0" labelOnly="1" outline="0" fieldPosition="0">
        <references count="1">
          <reference field="6" count="1">
            <x v="24"/>
          </reference>
        </references>
      </pivotArea>
    </format>
    <format dxfId="20542">
      <pivotArea outline="0" fieldPosition="0">
        <references count="1">
          <reference field="6" count="1" selected="0">
            <x v="24"/>
          </reference>
        </references>
      </pivotArea>
    </format>
    <format dxfId="20541">
      <pivotArea outline="0" fieldPosition="0">
        <references count="1">
          <reference field="6" count="1" selected="0">
            <x v="24"/>
          </reference>
        </references>
      </pivotArea>
    </format>
    <format dxfId="20540">
      <pivotArea outline="0" fieldPosition="0">
        <references count="1">
          <reference field="6" count="1" selected="0">
            <x v="24"/>
          </reference>
        </references>
      </pivotArea>
    </format>
    <format dxfId="20539">
      <pivotArea dataOnly="0" labelOnly="1" outline="0" fieldPosition="0">
        <references count="1">
          <reference field="6" count="1">
            <x v="76"/>
          </reference>
        </references>
      </pivotArea>
    </format>
    <format dxfId="20538">
      <pivotArea dataOnly="0" labelOnly="1" outline="0" fieldPosition="0">
        <references count="1">
          <reference field="6" count="1">
            <x v="76"/>
          </reference>
        </references>
      </pivotArea>
    </format>
    <format dxfId="20537">
      <pivotArea outline="0" fieldPosition="0">
        <references count="1">
          <reference field="6" count="1" selected="0">
            <x v="76"/>
          </reference>
        </references>
      </pivotArea>
    </format>
    <format dxfId="20536">
      <pivotArea outline="0" fieldPosition="0">
        <references count="1">
          <reference field="6" count="1" selected="0">
            <x v="76"/>
          </reference>
        </references>
      </pivotArea>
    </format>
    <format dxfId="20535">
      <pivotArea outline="0" fieldPosition="0">
        <references count="1">
          <reference field="6" count="1" selected="0">
            <x v="76"/>
          </reference>
        </references>
      </pivotArea>
    </format>
    <format dxfId="20534">
      <pivotArea dataOnly="0" labelOnly="1" outline="0" fieldPosition="0">
        <references count="1">
          <reference field="6" count="1">
            <x v="92"/>
          </reference>
        </references>
      </pivotArea>
    </format>
    <format dxfId="20533">
      <pivotArea dataOnly="0" labelOnly="1" outline="0" fieldPosition="0">
        <references count="1">
          <reference field="6" count="1">
            <x v="92"/>
          </reference>
        </references>
      </pivotArea>
    </format>
    <format dxfId="20532">
      <pivotArea dataOnly="0" labelOnly="1" outline="0" fieldPosition="0">
        <references count="1">
          <reference field="6" count="1">
            <x v="92"/>
          </reference>
        </references>
      </pivotArea>
    </format>
    <format dxfId="20531">
      <pivotArea outline="0" fieldPosition="0">
        <references count="1">
          <reference field="6" count="1" selected="0">
            <x v="92"/>
          </reference>
        </references>
      </pivotArea>
    </format>
    <format dxfId="20530">
      <pivotArea outline="0" fieldPosition="0">
        <references count="1">
          <reference field="6" count="1" selected="0">
            <x v="92"/>
          </reference>
        </references>
      </pivotArea>
    </format>
    <format dxfId="20529">
      <pivotArea outline="0" fieldPosition="0">
        <references count="1">
          <reference field="6" count="1" selected="0">
            <x v="92"/>
          </reference>
        </references>
      </pivotArea>
    </format>
    <format dxfId="20528">
      <pivotArea outline="0" fieldPosition="0">
        <references count="1">
          <reference field="6" count="1" selected="0">
            <x v="92"/>
          </reference>
        </references>
      </pivotArea>
    </format>
    <format dxfId="20527">
      <pivotArea dataOnly="0" labelOnly="1" outline="0" fieldPosition="0">
        <references count="1">
          <reference field="6" count="1">
            <x v="94"/>
          </reference>
        </references>
      </pivotArea>
    </format>
    <format dxfId="20526">
      <pivotArea dataOnly="0" labelOnly="1" outline="0" fieldPosition="0">
        <references count="1">
          <reference field="6" count="1">
            <x v="94"/>
          </reference>
        </references>
      </pivotArea>
    </format>
    <format dxfId="20525">
      <pivotArea dataOnly="0" labelOnly="1" outline="0" fieldPosition="0">
        <references count="1">
          <reference field="6" count="1">
            <x v="94"/>
          </reference>
        </references>
      </pivotArea>
    </format>
    <format dxfId="20524">
      <pivotArea outline="0" fieldPosition="0">
        <references count="1">
          <reference field="6" count="1" selected="0">
            <x v="94"/>
          </reference>
        </references>
      </pivotArea>
    </format>
    <format dxfId="20523">
      <pivotArea outline="0" fieldPosition="0">
        <references count="1">
          <reference field="6" count="1" selected="0">
            <x v="94"/>
          </reference>
        </references>
      </pivotArea>
    </format>
    <format dxfId="20522">
      <pivotArea outline="0" fieldPosition="0">
        <references count="1">
          <reference field="6" count="1" selected="0">
            <x v="94"/>
          </reference>
        </references>
      </pivotArea>
    </format>
    <format dxfId="20521">
      <pivotArea outline="0" fieldPosition="0">
        <references count="1">
          <reference field="6" count="1" selected="0">
            <x v="94"/>
          </reference>
        </references>
      </pivotArea>
    </format>
    <format dxfId="20520">
      <pivotArea dataOnly="0" labelOnly="1" outline="0" fieldPosition="0">
        <references count="1">
          <reference field="6" count="1">
            <x v="95"/>
          </reference>
        </references>
      </pivotArea>
    </format>
    <format dxfId="20519">
      <pivotArea dataOnly="0" labelOnly="1" outline="0" fieldPosition="0">
        <references count="1">
          <reference field="6" count="1">
            <x v="95"/>
          </reference>
        </references>
      </pivotArea>
    </format>
    <format dxfId="20518">
      <pivotArea outline="0" fieldPosition="0">
        <references count="1">
          <reference field="6" count="1" selected="0">
            <x v="95"/>
          </reference>
        </references>
      </pivotArea>
    </format>
    <format dxfId="20517">
      <pivotArea outline="0" fieldPosition="0">
        <references count="1">
          <reference field="6" count="1" selected="0">
            <x v="95"/>
          </reference>
        </references>
      </pivotArea>
    </format>
    <format dxfId="20516">
      <pivotArea outline="0" fieldPosition="0">
        <references count="1">
          <reference field="6" count="1" selected="0">
            <x v="95"/>
          </reference>
        </references>
      </pivotArea>
    </format>
    <format dxfId="20515">
      <pivotArea dataOnly="0" labelOnly="1" outline="0" fieldPosition="0">
        <references count="1">
          <reference field="6" count="1">
            <x v="95"/>
          </reference>
        </references>
      </pivotArea>
    </format>
    <format dxfId="20514">
      <pivotArea outline="0" fieldPosition="0">
        <references count="1">
          <reference field="6" count="1" selected="0">
            <x v="95"/>
          </reference>
        </references>
      </pivotArea>
    </format>
    <format dxfId="20513">
      <pivotArea dataOnly="0" labelOnly="1" outline="0" fieldPosition="0">
        <references count="1">
          <reference field="6" count="1">
            <x v="32"/>
          </reference>
        </references>
      </pivotArea>
    </format>
    <format dxfId="20512">
      <pivotArea dataOnly="0" labelOnly="1" outline="0" fieldPosition="0">
        <references count="1">
          <reference field="6" count="1">
            <x v="32"/>
          </reference>
        </references>
      </pivotArea>
    </format>
    <format dxfId="20511">
      <pivotArea dataOnly="0" labelOnly="1" outline="0" fieldPosition="0">
        <references count="1">
          <reference field="6" count="1">
            <x v="32"/>
          </reference>
        </references>
      </pivotArea>
    </format>
    <format dxfId="20510">
      <pivotArea outline="0" fieldPosition="0">
        <references count="1">
          <reference field="6" count="1" selected="0">
            <x v="32"/>
          </reference>
        </references>
      </pivotArea>
    </format>
    <format dxfId="20509">
      <pivotArea outline="0" fieldPosition="0">
        <references count="1">
          <reference field="6" count="1" selected="0">
            <x v="32"/>
          </reference>
        </references>
      </pivotArea>
    </format>
    <format dxfId="20508">
      <pivotArea outline="0" fieldPosition="0">
        <references count="1">
          <reference field="6" count="1" selected="0">
            <x v="32"/>
          </reference>
        </references>
      </pivotArea>
    </format>
    <format dxfId="20507">
      <pivotArea outline="0" fieldPosition="0">
        <references count="1">
          <reference field="6" count="1" selected="0">
            <x v="32"/>
          </reference>
        </references>
      </pivotArea>
    </format>
    <format dxfId="20506">
      <pivotArea dataOnly="0" labelOnly="1" outline="0" fieldPosition="0">
        <references count="1">
          <reference field="6" count="1">
            <x v="37"/>
          </reference>
        </references>
      </pivotArea>
    </format>
    <format dxfId="20505">
      <pivotArea dataOnly="0" labelOnly="1" outline="0" fieldPosition="0">
        <references count="1">
          <reference field="6" count="1">
            <x v="37"/>
          </reference>
        </references>
      </pivotArea>
    </format>
    <format dxfId="20504">
      <pivotArea dataOnly="0" labelOnly="1" outline="0" fieldPosition="0">
        <references count="1">
          <reference field="6" count="1">
            <x v="37"/>
          </reference>
        </references>
      </pivotArea>
    </format>
    <format dxfId="20503">
      <pivotArea outline="0" fieldPosition="0">
        <references count="1">
          <reference field="6" count="1" selected="0">
            <x v="37"/>
          </reference>
        </references>
      </pivotArea>
    </format>
    <format dxfId="20502">
      <pivotArea outline="0" fieldPosition="0">
        <references count="1">
          <reference field="6" count="1" selected="0">
            <x v="37"/>
          </reference>
        </references>
      </pivotArea>
    </format>
    <format dxfId="20501">
      <pivotArea outline="0" fieldPosition="0">
        <references count="1">
          <reference field="6" count="1" selected="0">
            <x v="37"/>
          </reference>
        </references>
      </pivotArea>
    </format>
    <format dxfId="20500">
      <pivotArea outline="0" fieldPosition="0">
        <references count="1">
          <reference field="6" count="1" selected="0">
            <x v="37"/>
          </reference>
        </references>
      </pivotArea>
    </format>
    <format dxfId="20499">
      <pivotArea dataOnly="0" grandRow="1" outline="0" fieldPosition="0"/>
    </format>
    <format dxfId="20498">
      <pivotArea dataOnly="0" grandRow="1" outline="0" fieldPosition="0"/>
    </format>
    <format dxfId="20497">
      <pivotArea dataOnly="0" grandRow="1" outline="0" fieldPosition="0"/>
    </format>
    <format dxfId="20496">
      <pivotArea dataOnly="0" grandRow="1" outline="0" fieldPosition="0"/>
    </format>
    <format dxfId="20495">
      <pivotArea dataOnly="0" grandRow="1" outline="0" fieldPosition="0"/>
    </format>
    <format dxfId="20494">
      <pivotArea dataOnly="0" grandRow="1" outline="0" fieldPosition="0"/>
    </format>
    <format dxfId="20493">
      <pivotArea dataOnly="0" grandRow="1" outline="0" fieldPosition="0"/>
    </format>
    <format dxfId="20492">
      <pivotArea dataOnly="0" grandRow="1" outline="0" fieldPosition="0"/>
    </format>
    <format dxfId="20491">
      <pivotArea dataOnly="0" grandRow="1" outline="0" fieldPosition="0"/>
    </format>
    <format dxfId="20490">
      <pivotArea dataOnly="0" labelOnly="1" outline="0" fieldPosition="0">
        <references count="1">
          <reference field="6" count="1">
            <x v="18"/>
          </reference>
        </references>
      </pivotArea>
    </format>
    <format dxfId="20489">
      <pivotArea dataOnly="0" labelOnly="1" outline="0" fieldPosition="0">
        <references count="1">
          <reference field="6" count="1">
            <x v="18"/>
          </reference>
        </references>
      </pivotArea>
    </format>
    <format dxfId="20488">
      <pivotArea outline="0" fieldPosition="0">
        <references count="1">
          <reference field="6" count="1" selected="0">
            <x v="18"/>
          </reference>
        </references>
      </pivotArea>
    </format>
    <format dxfId="20487">
      <pivotArea outline="0" fieldPosition="0">
        <references count="1">
          <reference field="6" count="1" selected="0">
            <x v="18"/>
          </reference>
        </references>
      </pivotArea>
    </format>
    <format dxfId="20486">
      <pivotArea outline="0" fieldPosition="0">
        <references count="1">
          <reference field="6" count="1" selected="0">
            <x v="18"/>
          </reference>
        </references>
      </pivotArea>
    </format>
    <format dxfId="20485">
      <pivotArea dataOnly="0" labelOnly="1" outline="0" fieldPosition="0">
        <references count="1">
          <reference field="6" count="1">
            <x v="24"/>
          </reference>
        </references>
      </pivotArea>
    </format>
    <format dxfId="20484">
      <pivotArea outline="0" fieldPosition="0">
        <references count="1">
          <reference field="6" count="1" selected="0">
            <x v="24"/>
          </reference>
        </references>
      </pivotArea>
    </format>
    <format dxfId="20483">
      <pivotArea dataOnly="0" labelOnly="1" outline="0" fieldPosition="0">
        <references count="1">
          <reference field="6" count="1">
            <x v="0"/>
          </reference>
        </references>
      </pivotArea>
    </format>
    <format dxfId="20482">
      <pivotArea dataOnly="0" labelOnly="1" outline="0" fieldPosition="0">
        <references count="1">
          <reference field="6" count="1">
            <x v="0"/>
          </reference>
        </references>
      </pivotArea>
    </format>
    <format dxfId="20481">
      <pivotArea dataOnly="0" labelOnly="1" outline="0" fieldPosition="0">
        <references count="1">
          <reference field="6" count="1">
            <x v="0"/>
          </reference>
        </references>
      </pivotArea>
    </format>
    <format dxfId="20480">
      <pivotArea outline="0" fieldPosition="0">
        <references count="1">
          <reference field="6" count="1" selected="0">
            <x v="0"/>
          </reference>
        </references>
      </pivotArea>
    </format>
    <format dxfId="20479">
      <pivotArea outline="0" fieldPosition="0">
        <references count="1">
          <reference field="6" count="1" selected="0">
            <x v="0"/>
          </reference>
        </references>
      </pivotArea>
    </format>
    <format dxfId="20478">
      <pivotArea outline="0" fieldPosition="0">
        <references count="1">
          <reference field="6" count="1" selected="0">
            <x v="0"/>
          </reference>
        </references>
      </pivotArea>
    </format>
    <format dxfId="20477">
      <pivotArea outline="0" fieldPosition="0">
        <references count="1">
          <reference field="6" count="1" selected="0">
            <x v="0"/>
          </reference>
        </references>
      </pivotArea>
    </format>
    <format dxfId="20476">
      <pivotArea dataOnly="0" labelOnly="1" outline="0" fieldPosition="0">
        <references count="1">
          <reference field="6" count="1">
            <x v="1"/>
          </reference>
        </references>
      </pivotArea>
    </format>
    <format dxfId="20475">
      <pivotArea dataOnly="0" labelOnly="1" outline="0" fieldPosition="0">
        <references count="1">
          <reference field="6" count="1">
            <x v="1"/>
          </reference>
        </references>
      </pivotArea>
    </format>
    <format dxfId="20474">
      <pivotArea dataOnly="0" labelOnly="1" outline="0" fieldPosition="0">
        <references count="1">
          <reference field="6" count="1">
            <x v="1"/>
          </reference>
        </references>
      </pivotArea>
    </format>
    <format dxfId="20473">
      <pivotArea outline="0" fieldPosition="0">
        <references count="1">
          <reference field="6" count="1" selected="0">
            <x v="1"/>
          </reference>
        </references>
      </pivotArea>
    </format>
    <format dxfId="20472">
      <pivotArea outline="0" fieldPosition="0">
        <references count="1">
          <reference field="6" count="1" selected="0">
            <x v="1"/>
          </reference>
        </references>
      </pivotArea>
    </format>
    <format dxfId="20471">
      <pivotArea outline="0" fieldPosition="0">
        <references count="1">
          <reference field="6" count="1" selected="0">
            <x v="1"/>
          </reference>
        </references>
      </pivotArea>
    </format>
    <format dxfId="20470">
      <pivotArea outline="0" fieldPosition="0">
        <references count="1">
          <reference field="6" count="1" selected="0">
            <x v="1"/>
          </reference>
        </references>
      </pivotArea>
    </format>
    <format dxfId="20469">
      <pivotArea dataOnly="0" labelOnly="1" outline="0" fieldPosition="0">
        <references count="1">
          <reference field="6" count="1">
            <x v="2"/>
          </reference>
        </references>
      </pivotArea>
    </format>
    <format dxfId="20468">
      <pivotArea dataOnly="0" labelOnly="1" outline="0" fieldPosition="0">
        <references count="1">
          <reference field="6" count="1">
            <x v="2"/>
          </reference>
        </references>
      </pivotArea>
    </format>
    <format dxfId="20467">
      <pivotArea dataOnly="0" labelOnly="1" outline="0" fieldPosition="0">
        <references count="1">
          <reference field="6" count="1">
            <x v="2"/>
          </reference>
        </references>
      </pivotArea>
    </format>
    <format dxfId="20466">
      <pivotArea outline="0" fieldPosition="0">
        <references count="1">
          <reference field="6" count="1" selected="0">
            <x v="2"/>
          </reference>
        </references>
      </pivotArea>
    </format>
    <format dxfId="20465">
      <pivotArea outline="0" fieldPosition="0">
        <references count="1">
          <reference field="6" count="1" selected="0">
            <x v="2"/>
          </reference>
        </references>
      </pivotArea>
    </format>
    <format dxfId="20464">
      <pivotArea outline="0" fieldPosition="0">
        <references count="1">
          <reference field="6" count="1" selected="0">
            <x v="2"/>
          </reference>
        </references>
      </pivotArea>
    </format>
    <format dxfId="20463">
      <pivotArea outline="0" fieldPosition="0">
        <references count="1">
          <reference field="6" count="1" selected="0">
            <x v="2"/>
          </reference>
        </references>
      </pivotArea>
    </format>
    <format dxfId="20462">
      <pivotArea dataOnly="0" labelOnly="1" outline="0" fieldPosition="0">
        <references count="1">
          <reference field="6" count="1">
            <x v="3"/>
          </reference>
        </references>
      </pivotArea>
    </format>
    <format dxfId="20461">
      <pivotArea dataOnly="0" labelOnly="1" outline="0" fieldPosition="0">
        <references count="1">
          <reference field="6" count="1">
            <x v="3"/>
          </reference>
        </references>
      </pivotArea>
    </format>
    <format dxfId="20460">
      <pivotArea dataOnly="0" labelOnly="1" outline="0" fieldPosition="0">
        <references count="1">
          <reference field="6" count="1">
            <x v="3"/>
          </reference>
        </references>
      </pivotArea>
    </format>
    <format dxfId="20459">
      <pivotArea outline="0" fieldPosition="0">
        <references count="1">
          <reference field="6" count="1" selected="0">
            <x v="3"/>
          </reference>
        </references>
      </pivotArea>
    </format>
    <format dxfId="20458">
      <pivotArea outline="0" fieldPosition="0">
        <references count="1">
          <reference field="6" count="1" selected="0">
            <x v="3"/>
          </reference>
        </references>
      </pivotArea>
    </format>
    <format dxfId="20457">
      <pivotArea outline="0" fieldPosition="0">
        <references count="1">
          <reference field="6" count="1" selected="0">
            <x v="3"/>
          </reference>
        </references>
      </pivotArea>
    </format>
    <format dxfId="20456">
      <pivotArea outline="0" fieldPosition="0">
        <references count="1">
          <reference field="6" count="1" selected="0">
            <x v="3"/>
          </reference>
        </references>
      </pivotArea>
    </format>
    <format dxfId="20455">
      <pivotArea dataOnly="0" labelOnly="1" outline="0" fieldPosition="0">
        <references count="1">
          <reference field="6" count="1">
            <x v="4"/>
          </reference>
        </references>
      </pivotArea>
    </format>
    <format dxfId="20454">
      <pivotArea dataOnly="0" labelOnly="1" outline="0" fieldPosition="0">
        <references count="1">
          <reference field="6" count="1">
            <x v="4"/>
          </reference>
        </references>
      </pivotArea>
    </format>
    <format dxfId="20453">
      <pivotArea dataOnly="0" labelOnly="1" outline="0" fieldPosition="0">
        <references count="1">
          <reference field="6" count="1">
            <x v="4"/>
          </reference>
        </references>
      </pivotArea>
    </format>
    <format dxfId="20452">
      <pivotArea outline="0" fieldPosition="0">
        <references count="1">
          <reference field="6" count="1" selected="0">
            <x v="4"/>
          </reference>
        </references>
      </pivotArea>
    </format>
    <format dxfId="20451">
      <pivotArea outline="0" fieldPosition="0">
        <references count="1">
          <reference field="6" count="1" selected="0">
            <x v="4"/>
          </reference>
        </references>
      </pivotArea>
    </format>
    <format dxfId="20450">
      <pivotArea outline="0" fieldPosition="0">
        <references count="1">
          <reference field="6" count="1" selected="0">
            <x v="4"/>
          </reference>
        </references>
      </pivotArea>
    </format>
    <format dxfId="20449">
      <pivotArea outline="0" fieldPosition="0">
        <references count="1">
          <reference field="6" count="1" selected="0">
            <x v="4"/>
          </reference>
        </references>
      </pivotArea>
    </format>
    <format dxfId="20448">
      <pivotArea dataOnly="0" labelOnly="1" outline="0" fieldPosition="0">
        <references count="1">
          <reference field="6" count="1">
            <x v="5"/>
          </reference>
        </references>
      </pivotArea>
    </format>
    <format dxfId="20447">
      <pivotArea dataOnly="0" labelOnly="1" outline="0" fieldPosition="0">
        <references count="1">
          <reference field="6" count="1">
            <x v="5"/>
          </reference>
        </references>
      </pivotArea>
    </format>
    <format dxfId="20446">
      <pivotArea dataOnly="0" labelOnly="1" outline="0" fieldPosition="0">
        <references count="1">
          <reference field="6" count="1">
            <x v="5"/>
          </reference>
        </references>
      </pivotArea>
    </format>
    <format dxfId="20445">
      <pivotArea outline="0" fieldPosition="0">
        <references count="1">
          <reference field="6" count="1" selected="0">
            <x v="5"/>
          </reference>
        </references>
      </pivotArea>
    </format>
    <format dxfId="20444">
      <pivotArea outline="0" fieldPosition="0">
        <references count="1">
          <reference field="6" count="1" selected="0">
            <x v="5"/>
          </reference>
        </references>
      </pivotArea>
    </format>
    <format dxfId="20443">
      <pivotArea outline="0" fieldPosition="0">
        <references count="1">
          <reference field="6" count="1" selected="0">
            <x v="5"/>
          </reference>
        </references>
      </pivotArea>
    </format>
    <format dxfId="20442">
      <pivotArea outline="0" fieldPosition="0">
        <references count="1">
          <reference field="6" count="1" selected="0">
            <x v="5"/>
          </reference>
        </references>
      </pivotArea>
    </format>
    <format dxfId="20441">
      <pivotArea dataOnly="0" labelOnly="1" outline="0" fieldPosition="0">
        <references count="1">
          <reference field="6" count="1">
            <x v="6"/>
          </reference>
        </references>
      </pivotArea>
    </format>
    <format dxfId="20440">
      <pivotArea dataOnly="0" labelOnly="1" outline="0" fieldPosition="0">
        <references count="1">
          <reference field="6" count="1">
            <x v="6"/>
          </reference>
        </references>
      </pivotArea>
    </format>
    <format dxfId="20439">
      <pivotArea dataOnly="0" labelOnly="1" outline="0" fieldPosition="0">
        <references count="1">
          <reference field="6" count="1">
            <x v="6"/>
          </reference>
        </references>
      </pivotArea>
    </format>
    <format dxfId="20438">
      <pivotArea outline="0" fieldPosition="0">
        <references count="1">
          <reference field="6" count="1" selected="0">
            <x v="6"/>
          </reference>
        </references>
      </pivotArea>
    </format>
    <format dxfId="20437">
      <pivotArea outline="0" fieldPosition="0">
        <references count="1">
          <reference field="6" count="1" selected="0">
            <x v="6"/>
          </reference>
        </references>
      </pivotArea>
    </format>
    <format dxfId="20436">
      <pivotArea outline="0" fieldPosition="0">
        <references count="1">
          <reference field="6" count="1" selected="0">
            <x v="6"/>
          </reference>
        </references>
      </pivotArea>
    </format>
    <format dxfId="20435">
      <pivotArea outline="0" fieldPosition="0">
        <references count="1">
          <reference field="6" count="1" selected="0">
            <x v="6"/>
          </reference>
        </references>
      </pivotArea>
    </format>
    <format dxfId="20434">
      <pivotArea dataOnly="0" labelOnly="1" outline="0" fieldPosition="0">
        <references count="1">
          <reference field="6" count="1">
            <x v="7"/>
          </reference>
        </references>
      </pivotArea>
    </format>
    <format dxfId="20433">
      <pivotArea dataOnly="0" labelOnly="1" outline="0" fieldPosition="0">
        <references count="1">
          <reference field="6" count="1">
            <x v="7"/>
          </reference>
        </references>
      </pivotArea>
    </format>
    <format dxfId="20432">
      <pivotArea dataOnly="0" labelOnly="1" outline="0" fieldPosition="0">
        <references count="1">
          <reference field="6" count="1">
            <x v="7"/>
          </reference>
        </references>
      </pivotArea>
    </format>
    <format dxfId="20431">
      <pivotArea outline="0" fieldPosition="0">
        <references count="1">
          <reference field="6" count="1" selected="0">
            <x v="7"/>
          </reference>
        </references>
      </pivotArea>
    </format>
    <format dxfId="20430">
      <pivotArea outline="0" fieldPosition="0">
        <references count="1">
          <reference field="6" count="1" selected="0">
            <x v="7"/>
          </reference>
        </references>
      </pivotArea>
    </format>
    <format dxfId="20429">
      <pivotArea outline="0" fieldPosition="0">
        <references count="1">
          <reference field="6" count="1" selected="0">
            <x v="7"/>
          </reference>
        </references>
      </pivotArea>
    </format>
    <format dxfId="20428">
      <pivotArea outline="0" fieldPosition="0">
        <references count="1">
          <reference field="6" count="1" selected="0">
            <x v="7"/>
          </reference>
        </references>
      </pivotArea>
    </format>
    <format dxfId="20427">
      <pivotArea dataOnly="0" labelOnly="1" outline="0" fieldPosition="0">
        <references count="1">
          <reference field="6" count="1">
            <x v="8"/>
          </reference>
        </references>
      </pivotArea>
    </format>
    <format dxfId="20426">
      <pivotArea dataOnly="0" labelOnly="1" outline="0" fieldPosition="0">
        <references count="1">
          <reference field="6" count="1">
            <x v="8"/>
          </reference>
        </references>
      </pivotArea>
    </format>
    <format dxfId="20425">
      <pivotArea dataOnly="0" labelOnly="1" outline="0" fieldPosition="0">
        <references count="1">
          <reference field="6" count="1">
            <x v="8"/>
          </reference>
        </references>
      </pivotArea>
    </format>
    <format dxfId="20424">
      <pivotArea outline="0" fieldPosition="0">
        <references count="1">
          <reference field="6" count="1" selected="0">
            <x v="8"/>
          </reference>
        </references>
      </pivotArea>
    </format>
    <format dxfId="20423">
      <pivotArea outline="0" fieldPosition="0">
        <references count="1">
          <reference field="6" count="1" selected="0">
            <x v="8"/>
          </reference>
        </references>
      </pivotArea>
    </format>
    <format dxfId="20422">
      <pivotArea outline="0" fieldPosition="0">
        <references count="1">
          <reference field="6" count="1" selected="0">
            <x v="8"/>
          </reference>
        </references>
      </pivotArea>
    </format>
    <format dxfId="20421">
      <pivotArea outline="0" fieldPosition="0">
        <references count="1">
          <reference field="6" count="1" selected="0">
            <x v="8"/>
          </reference>
        </references>
      </pivotArea>
    </format>
    <format dxfId="20420">
      <pivotArea dataOnly="0" labelOnly="1" outline="0" fieldPosition="0">
        <references count="1">
          <reference field="6" count="1">
            <x v="9"/>
          </reference>
        </references>
      </pivotArea>
    </format>
    <format dxfId="20419">
      <pivotArea dataOnly="0" labelOnly="1" outline="0" fieldPosition="0">
        <references count="1">
          <reference field="6" count="1">
            <x v="9"/>
          </reference>
        </references>
      </pivotArea>
    </format>
    <format dxfId="20418">
      <pivotArea dataOnly="0" labelOnly="1" outline="0" fieldPosition="0">
        <references count="1">
          <reference field="6" count="1">
            <x v="9"/>
          </reference>
        </references>
      </pivotArea>
    </format>
    <format dxfId="20417">
      <pivotArea outline="0" fieldPosition="0">
        <references count="1">
          <reference field="6" count="1" selected="0">
            <x v="9"/>
          </reference>
        </references>
      </pivotArea>
    </format>
    <format dxfId="20416">
      <pivotArea outline="0" fieldPosition="0">
        <references count="1">
          <reference field="6" count="1" selected="0">
            <x v="9"/>
          </reference>
        </references>
      </pivotArea>
    </format>
    <format dxfId="20415">
      <pivotArea outline="0" fieldPosition="0">
        <references count="1">
          <reference field="6" count="1" selected="0">
            <x v="9"/>
          </reference>
        </references>
      </pivotArea>
    </format>
    <format dxfId="20414">
      <pivotArea outline="0" fieldPosition="0">
        <references count="1">
          <reference field="6" count="1" selected="0">
            <x v="9"/>
          </reference>
        </references>
      </pivotArea>
    </format>
    <format dxfId="20413">
      <pivotArea dataOnly="0" labelOnly="1" outline="0" fieldPosition="0">
        <references count="1">
          <reference field="6" count="1">
            <x v="12"/>
          </reference>
        </references>
      </pivotArea>
    </format>
    <format dxfId="20412">
      <pivotArea dataOnly="0" labelOnly="1" outline="0" fieldPosition="0">
        <references count="1">
          <reference field="6" count="1">
            <x v="12"/>
          </reference>
        </references>
      </pivotArea>
    </format>
    <format dxfId="20411">
      <pivotArea dataOnly="0" labelOnly="1" outline="0" fieldPosition="0">
        <references count="1">
          <reference field="6" count="1">
            <x v="12"/>
          </reference>
        </references>
      </pivotArea>
    </format>
    <format dxfId="20410">
      <pivotArea outline="0" fieldPosition="0">
        <references count="1">
          <reference field="6" count="1" selected="0">
            <x v="12"/>
          </reference>
        </references>
      </pivotArea>
    </format>
    <format dxfId="20409">
      <pivotArea outline="0" fieldPosition="0">
        <references count="1">
          <reference field="6" count="1" selected="0">
            <x v="12"/>
          </reference>
        </references>
      </pivotArea>
    </format>
    <format dxfId="20408">
      <pivotArea outline="0" fieldPosition="0">
        <references count="1">
          <reference field="6" count="1" selected="0">
            <x v="12"/>
          </reference>
        </references>
      </pivotArea>
    </format>
    <format dxfId="20407">
      <pivotArea outline="0" fieldPosition="0">
        <references count="1">
          <reference field="6" count="1" selected="0">
            <x v="12"/>
          </reference>
        </references>
      </pivotArea>
    </format>
    <format dxfId="20406">
      <pivotArea dataOnly="0" labelOnly="1" outline="0" fieldPosition="0">
        <references count="1">
          <reference field="6" count="1">
            <x v="18"/>
          </reference>
        </references>
      </pivotArea>
    </format>
    <format dxfId="20405">
      <pivotArea outline="0" fieldPosition="0">
        <references count="1">
          <reference field="6" count="1" selected="0">
            <x v="18"/>
          </reference>
        </references>
      </pivotArea>
    </format>
    <format dxfId="20404">
      <pivotArea dataOnly="0" labelOnly="1" outline="0" fieldPosition="0">
        <references count="1">
          <reference field="6" count="1">
            <x v="19"/>
          </reference>
        </references>
      </pivotArea>
    </format>
    <format dxfId="20403">
      <pivotArea dataOnly="0" labelOnly="1" outline="0" fieldPosition="0">
        <references count="1">
          <reference field="6" count="1">
            <x v="19"/>
          </reference>
        </references>
      </pivotArea>
    </format>
    <format dxfId="20402">
      <pivotArea dataOnly="0" labelOnly="1" outline="0" fieldPosition="0">
        <references count="1">
          <reference field="6" count="1">
            <x v="19"/>
          </reference>
        </references>
      </pivotArea>
    </format>
    <format dxfId="20401">
      <pivotArea outline="0" fieldPosition="0">
        <references count="1">
          <reference field="6" count="1" selected="0">
            <x v="19"/>
          </reference>
        </references>
      </pivotArea>
    </format>
    <format dxfId="20400">
      <pivotArea outline="0" fieldPosition="0">
        <references count="1">
          <reference field="6" count="1" selected="0">
            <x v="19"/>
          </reference>
        </references>
      </pivotArea>
    </format>
    <format dxfId="20399">
      <pivotArea outline="0" fieldPosition="0">
        <references count="1">
          <reference field="6" count="1" selected="0">
            <x v="19"/>
          </reference>
        </references>
      </pivotArea>
    </format>
    <format dxfId="20398">
      <pivotArea outline="0" fieldPosition="0">
        <references count="1">
          <reference field="6" count="1" selected="0">
            <x v="19"/>
          </reference>
        </references>
      </pivotArea>
    </format>
    <format dxfId="20397">
      <pivotArea dataOnly="0" labelOnly="1" outline="0" fieldPosition="0">
        <references count="1">
          <reference field="6" count="1">
            <x v="26"/>
          </reference>
        </references>
      </pivotArea>
    </format>
    <format dxfId="20396">
      <pivotArea dataOnly="0" labelOnly="1" outline="0" fieldPosition="0">
        <references count="1">
          <reference field="6" count="1">
            <x v="26"/>
          </reference>
        </references>
      </pivotArea>
    </format>
    <format dxfId="20395">
      <pivotArea dataOnly="0" labelOnly="1" outline="0" fieldPosition="0">
        <references count="1">
          <reference field="6" count="1">
            <x v="26"/>
          </reference>
        </references>
      </pivotArea>
    </format>
    <format dxfId="20394">
      <pivotArea outline="0" fieldPosition="0">
        <references count="1">
          <reference field="6" count="1" selected="0">
            <x v="26"/>
          </reference>
        </references>
      </pivotArea>
    </format>
    <format dxfId="20393">
      <pivotArea outline="0" fieldPosition="0">
        <references count="1">
          <reference field="6" count="1" selected="0">
            <x v="26"/>
          </reference>
        </references>
      </pivotArea>
    </format>
    <format dxfId="20392">
      <pivotArea outline="0" fieldPosition="0">
        <references count="1">
          <reference field="6" count="1" selected="0">
            <x v="26"/>
          </reference>
        </references>
      </pivotArea>
    </format>
    <format dxfId="20391">
      <pivotArea outline="0" fieldPosition="0">
        <references count="1">
          <reference field="6" count="1" selected="0">
            <x v="26"/>
          </reference>
        </references>
      </pivotArea>
    </format>
    <format dxfId="20390">
      <pivotArea dataOnly="0" labelOnly="1" outline="0" fieldPosition="0">
        <references count="1">
          <reference field="6" count="1">
            <x v="28"/>
          </reference>
        </references>
      </pivotArea>
    </format>
    <format dxfId="20389">
      <pivotArea dataOnly="0" labelOnly="1" outline="0" fieldPosition="0">
        <references count="1">
          <reference field="6" count="1">
            <x v="28"/>
          </reference>
        </references>
      </pivotArea>
    </format>
    <format dxfId="20388">
      <pivotArea dataOnly="0" labelOnly="1" outline="0" fieldPosition="0">
        <references count="1">
          <reference field="6" count="1">
            <x v="28"/>
          </reference>
        </references>
      </pivotArea>
    </format>
    <format dxfId="20387">
      <pivotArea outline="0" fieldPosition="0">
        <references count="1">
          <reference field="6" count="1" selected="0">
            <x v="28"/>
          </reference>
        </references>
      </pivotArea>
    </format>
    <format dxfId="20386">
      <pivotArea outline="0" fieldPosition="0">
        <references count="1">
          <reference field="6" count="1" selected="0">
            <x v="28"/>
          </reference>
        </references>
      </pivotArea>
    </format>
    <format dxfId="20385">
      <pivotArea outline="0" fieldPosition="0">
        <references count="1">
          <reference field="6" count="1" selected="0">
            <x v="28"/>
          </reference>
        </references>
      </pivotArea>
    </format>
    <format dxfId="20384">
      <pivotArea outline="0" fieldPosition="0">
        <references count="1">
          <reference field="6" count="1" selected="0">
            <x v="28"/>
          </reference>
        </references>
      </pivotArea>
    </format>
    <format dxfId="20383">
      <pivotArea dataOnly="0" labelOnly="1" outline="0" fieldPosition="0">
        <references count="1">
          <reference field="6" count="1">
            <x v="29"/>
          </reference>
        </references>
      </pivotArea>
    </format>
    <format dxfId="20382">
      <pivotArea dataOnly="0" labelOnly="1" outline="0" fieldPosition="0">
        <references count="1">
          <reference field="6" count="1">
            <x v="29"/>
          </reference>
        </references>
      </pivotArea>
    </format>
    <format dxfId="20381">
      <pivotArea dataOnly="0" labelOnly="1" outline="0" fieldPosition="0">
        <references count="1">
          <reference field="6" count="1">
            <x v="29"/>
          </reference>
        </references>
      </pivotArea>
    </format>
    <format dxfId="20380">
      <pivotArea outline="0" fieldPosition="0">
        <references count="1">
          <reference field="6" count="1" selected="0">
            <x v="29"/>
          </reference>
        </references>
      </pivotArea>
    </format>
    <format dxfId="20379">
      <pivotArea outline="0" fieldPosition="0">
        <references count="1">
          <reference field="6" count="1" selected="0">
            <x v="29"/>
          </reference>
        </references>
      </pivotArea>
    </format>
    <format dxfId="20378">
      <pivotArea outline="0" fieldPosition="0">
        <references count="1">
          <reference field="6" count="1" selected="0">
            <x v="29"/>
          </reference>
        </references>
      </pivotArea>
    </format>
    <format dxfId="20377">
      <pivotArea outline="0" fieldPosition="0">
        <references count="1">
          <reference field="6" count="1" selected="0">
            <x v="29"/>
          </reference>
        </references>
      </pivotArea>
    </format>
    <format dxfId="20376">
      <pivotArea dataOnly="0" labelOnly="1" outline="0" fieldPosition="0">
        <references count="1">
          <reference field="6" count="1">
            <x v="32"/>
          </reference>
        </references>
      </pivotArea>
    </format>
    <format dxfId="20375">
      <pivotArea outline="0" fieldPosition="0">
        <references count="1">
          <reference field="6" count="1" selected="0">
            <x v="32"/>
          </reference>
        </references>
      </pivotArea>
    </format>
    <format dxfId="20374">
      <pivotArea dataOnly="0" labelOnly="1" outline="0" fieldPosition="0">
        <references count="1">
          <reference field="6" count="1">
            <x v="44"/>
          </reference>
        </references>
      </pivotArea>
    </format>
    <format dxfId="20373">
      <pivotArea dataOnly="0" labelOnly="1" outline="0" fieldPosition="0">
        <references count="1">
          <reference field="6" count="1">
            <x v="44"/>
          </reference>
        </references>
      </pivotArea>
    </format>
    <format dxfId="20372">
      <pivotArea dataOnly="0" labelOnly="1" outline="0" fieldPosition="0">
        <references count="1">
          <reference field="6" count="1">
            <x v="44"/>
          </reference>
        </references>
      </pivotArea>
    </format>
    <format dxfId="20371">
      <pivotArea outline="0" fieldPosition="0">
        <references count="1">
          <reference field="6" count="1" selected="0">
            <x v="44"/>
          </reference>
        </references>
      </pivotArea>
    </format>
    <format dxfId="20370">
      <pivotArea outline="0" fieldPosition="0">
        <references count="1">
          <reference field="6" count="1" selected="0">
            <x v="44"/>
          </reference>
        </references>
      </pivotArea>
    </format>
    <format dxfId="20369">
      <pivotArea outline="0" fieldPosition="0">
        <references count="1">
          <reference field="6" count="1" selected="0">
            <x v="44"/>
          </reference>
        </references>
      </pivotArea>
    </format>
    <format dxfId="20368">
      <pivotArea outline="0" fieldPosition="0">
        <references count="1">
          <reference field="6" count="1" selected="0">
            <x v="44"/>
          </reference>
        </references>
      </pivotArea>
    </format>
    <format dxfId="20367">
      <pivotArea dataOnly="0" labelOnly="1" outline="0" fieldPosition="0">
        <references count="1">
          <reference field="6" count="1">
            <x v="56"/>
          </reference>
        </references>
      </pivotArea>
    </format>
    <format dxfId="20366">
      <pivotArea dataOnly="0" labelOnly="1" outline="0" fieldPosition="0">
        <references count="1">
          <reference field="6" count="1">
            <x v="56"/>
          </reference>
        </references>
      </pivotArea>
    </format>
    <format dxfId="20365">
      <pivotArea dataOnly="0" labelOnly="1" outline="0" fieldPosition="0">
        <references count="1">
          <reference field="6" count="1">
            <x v="56"/>
          </reference>
        </references>
      </pivotArea>
    </format>
    <format dxfId="20364">
      <pivotArea outline="0" fieldPosition="0">
        <references count="1">
          <reference field="6" count="1" selected="0">
            <x v="56"/>
          </reference>
        </references>
      </pivotArea>
    </format>
    <format dxfId="20363">
      <pivotArea outline="0" fieldPosition="0">
        <references count="1">
          <reference field="6" count="1" selected="0">
            <x v="56"/>
          </reference>
        </references>
      </pivotArea>
    </format>
    <format dxfId="20362">
      <pivotArea outline="0" fieldPosition="0">
        <references count="1">
          <reference field="6" count="1" selected="0">
            <x v="56"/>
          </reference>
        </references>
      </pivotArea>
    </format>
    <format dxfId="20361">
      <pivotArea outline="0" fieldPosition="0">
        <references count="1">
          <reference field="6" count="1" selected="0">
            <x v="56"/>
          </reference>
        </references>
      </pivotArea>
    </format>
    <format dxfId="20360">
      <pivotArea dataOnly="0" labelOnly="1" outline="0" fieldPosition="0">
        <references count="1">
          <reference field="6" count="1">
            <x v="57"/>
          </reference>
        </references>
      </pivotArea>
    </format>
    <format dxfId="20359">
      <pivotArea dataOnly="0" labelOnly="1" outline="0" fieldPosition="0">
        <references count="1">
          <reference field="6" count="1">
            <x v="57"/>
          </reference>
        </references>
      </pivotArea>
    </format>
    <format dxfId="20358">
      <pivotArea dataOnly="0" labelOnly="1" outline="0" fieldPosition="0">
        <references count="1">
          <reference field="6" count="1">
            <x v="57"/>
          </reference>
        </references>
      </pivotArea>
    </format>
    <format dxfId="20357">
      <pivotArea outline="0" fieldPosition="0">
        <references count="1">
          <reference field="6" count="1" selected="0">
            <x v="57"/>
          </reference>
        </references>
      </pivotArea>
    </format>
    <format dxfId="20356">
      <pivotArea outline="0" fieldPosition="0">
        <references count="1">
          <reference field="6" count="1" selected="0">
            <x v="57"/>
          </reference>
        </references>
      </pivotArea>
    </format>
    <format dxfId="20355">
      <pivotArea outline="0" fieldPosition="0">
        <references count="1">
          <reference field="6" count="1" selected="0">
            <x v="57"/>
          </reference>
        </references>
      </pivotArea>
    </format>
    <format dxfId="20354">
      <pivotArea outline="0" fieldPosition="0">
        <references count="1">
          <reference field="6" count="1" selected="0">
            <x v="57"/>
          </reference>
        </references>
      </pivotArea>
    </format>
    <format dxfId="20353">
      <pivotArea dataOnly="0" labelOnly="1" outline="0" fieldPosition="0">
        <references count="1">
          <reference field="6" count="1">
            <x v="59"/>
          </reference>
        </references>
      </pivotArea>
    </format>
    <format dxfId="20352">
      <pivotArea dataOnly="0" labelOnly="1" outline="0" fieldPosition="0">
        <references count="1">
          <reference field="6" count="1">
            <x v="59"/>
          </reference>
        </references>
      </pivotArea>
    </format>
    <format dxfId="20351">
      <pivotArea dataOnly="0" labelOnly="1" outline="0" fieldPosition="0">
        <references count="1">
          <reference field="6" count="1">
            <x v="59"/>
          </reference>
        </references>
      </pivotArea>
    </format>
    <format dxfId="20350">
      <pivotArea outline="0" fieldPosition="0">
        <references count="1">
          <reference field="6" count="1" selected="0">
            <x v="59"/>
          </reference>
        </references>
      </pivotArea>
    </format>
    <format dxfId="20349">
      <pivotArea outline="0" fieldPosition="0">
        <references count="1">
          <reference field="6" count="1" selected="0">
            <x v="59"/>
          </reference>
        </references>
      </pivotArea>
    </format>
    <format dxfId="20348">
      <pivotArea outline="0" fieldPosition="0">
        <references count="1">
          <reference field="6" count="1" selected="0">
            <x v="59"/>
          </reference>
        </references>
      </pivotArea>
    </format>
    <format dxfId="20347">
      <pivotArea outline="0" fieldPosition="0">
        <references count="1">
          <reference field="6" count="1" selected="0">
            <x v="59"/>
          </reference>
        </references>
      </pivotArea>
    </format>
    <format dxfId="20346">
      <pivotArea dataOnly="0" labelOnly="1" outline="0" fieldPosition="0">
        <references count="1">
          <reference field="6" count="1">
            <x v="60"/>
          </reference>
        </references>
      </pivotArea>
    </format>
    <format dxfId="20345">
      <pivotArea dataOnly="0" labelOnly="1" outline="0" fieldPosition="0">
        <references count="1">
          <reference field="6" count="1">
            <x v="60"/>
          </reference>
        </references>
      </pivotArea>
    </format>
    <format dxfId="20344">
      <pivotArea dataOnly="0" labelOnly="1" outline="0" fieldPosition="0">
        <references count="1">
          <reference field="6" count="1">
            <x v="60"/>
          </reference>
        </references>
      </pivotArea>
    </format>
    <format dxfId="20343">
      <pivotArea outline="0" fieldPosition="0">
        <references count="1">
          <reference field="6" count="1" selected="0">
            <x v="60"/>
          </reference>
        </references>
      </pivotArea>
    </format>
    <format dxfId="20342">
      <pivotArea outline="0" fieldPosition="0">
        <references count="1">
          <reference field="6" count="1" selected="0">
            <x v="60"/>
          </reference>
        </references>
      </pivotArea>
    </format>
    <format dxfId="20341">
      <pivotArea outline="0" fieldPosition="0">
        <references count="1">
          <reference field="6" count="1" selected="0">
            <x v="60"/>
          </reference>
        </references>
      </pivotArea>
    </format>
    <format dxfId="20340">
      <pivotArea outline="0" fieldPosition="0">
        <references count="1">
          <reference field="6" count="1" selected="0">
            <x v="60"/>
          </reference>
        </references>
      </pivotArea>
    </format>
    <format dxfId="20339">
      <pivotArea dataOnly="0" labelOnly="1" outline="0" fieldPosition="0">
        <references count="1">
          <reference field="6" count="1">
            <x v="64"/>
          </reference>
        </references>
      </pivotArea>
    </format>
    <format dxfId="20338">
      <pivotArea dataOnly="0" labelOnly="1" outline="0" fieldPosition="0">
        <references count="1">
          <reference field="6" count="1">
            <x v="64"/>
          </reference>
        </references>
      </pivotArea>
    </format>
    <format dxfId="20337">
      <pivotArea dataOnly="0" labelOnly="1" outline="0" fieldPosition="0">
        <references count="1">
          <reference field="6" count="1">
            <x v="64"/>
          </reference>
        </references>
      </pivotArea>
    </format>
    <format dxfId="20336">
      <pivotArea outline="0" fieldPosition="0">
        <references count="1">
          <reference field="6" count="1" selected="0">
            <x v="64"/>
          </reference>
        </references>
      </pivotArea>
    </format>
    <format dxfId="20335">
      <pivotArea outline="0" fieldPosition="0">
        <references count="1">
          <reference field="6" count="1" selected="0">
            <x v="64"/>
          </reference>
        </references>
      </pivotArea>
    </format>
    <format dxfId="20334">
      <pivotArea outline="0" fieldPosition="0">
        <references count="1">
          <reference field="6" count="1" selected="0">
            <x v="64"/>
          </reference>
        </references>
      </pivotArea>
    </format>
    <format dxfId="20333">
      <pivotArea outline="0" fieldPosition="0">
        <references count="1">
          <reference field="6" count="1" selected="0">
            <x v="64"/>
          </reference>
        </references>
      </pivotArea>
    </format>
    <format dxfId="20332">
      <pivotArea dataOnly="0" labelOnly="1" outline="0" fieldPosition="0">
        <references count="1">
          <reference field="6" count="1">
            <x v="65"/>
          </reference>
        </references>
      </pivotArea>
    </format>
    <format dxfId="20331">
      <pivotArea dataOnly="0" labelOnly="1" outline="0" fieldPosition="0">
        <references count="1">
          <reference field="6" count="1">
            <x v="65"/>
          </reference>
        </references>
      </pivotArea>
    </format>
    <format dxfId="20330">
      <pivotArea dataOnly="0" labelOnly="1" outline="0" fieldPosition="0">
        <references count="1">
          <reference field="6" count="1">
            <x v="65"/>
          </reference>
        </references>
      </pivotArea>
    </format>
    <format dxfId="20329">
      <pivotArea outline="0" fieldPosition="0">
        <references count="1">
          <reference field="6" count="1" selected="0">
            <x v="65"/>
          </reference>
        </references>
      </pivotArea>
    </format>
    <format dxfId="20328">
      <pivotArea outline="0" fieldPosition="0">
        <references count="1">
          <reference field="6" count="1" selected="0">
            <x v="65"/>
          </reference>
        </references>
      </pivotArea>
    </format>
    <format dxfId="20327">
      <pivotArea outline="0" fieldPosition="0">
        <references count="1">
          <reference field="6" count="1" selected="0">
            <x v="65"/>
          </reference>
        </references>
      </pivotArea>
    </format>
    <format dxfId="20326">
      <pivotArea outline="0" fieldPosition="0">
        <references count="1">
          <reference field="6" count="1" selected="0">
            <x v="65"/>
          </reference>
        </references>
      </pivotArea>
    </format>
    <format dxfId="20325">
      <pivotArea dataOnly="0" labelOnly="1" outline="0" fieldPosition="0">
        <references count="1">
          <reference field="6" count="1">
            <x v="66"/>
          </reference>
        </references>
      </pivotArea>
    </format>
    <format dxfId="20324">
      <pivotArea dataOnly="0" labelOnly="1" outline="0" fieldPosition="0">
        <references count="1">
          <reference field="6" count="1">
            <x v="66"/>
          </reference>
        </references>
      </pivotArea>
    </format>
    <format dxfId="20323">
      <pivotArea dataOnly="0" labelOnly="1" outline="0" fieldPosition="0">
        <references count="1">
          <reference field="6" count="1">
            <x v="66"/>
          </reference>
        </references>
      </pivotArea>
    </format>
    <format dxfId="20322">
      <pivotArea outline="0" fieldPosition="0">
        <references count="1">
          <reference field="6" count="1" selected="0">
            <x v="66"/>
          </reference>
        </references>
      </pivotArea>
    </format>
    <format dxfId="20321">
      <pivotArea outline="0" fieldPosition="0">
        <references count="1">
          <reference field="6" count="1" selected="0">
            <x v="66"/>
          </reference>
        </references>
      </pivotArea>
    </format>
    <format dxfId="20320">
      <pivotArea outline="0" fieldPosition="0">
        <references count="1">
          <reference field="6" count="1" selected="0">
            <x v="66"/>
          </reference>
        </references>
      </pivotArea>
    </format>
    <format dxfId="20319">
      <pivotArea outline="0" fieldPosition="0">
        <references count="1">
          <reference field="6" count="1" selected="0">
            <x v="66"/>
          </reference>
        </references>
      </pivotArea>
    </format>
    <format dxfId="20318">
      <pivotArea dataOnly="0" labelOnly="1" outline="0" fieldPosition="0">
        <references count="1">
          <reference field="6" count="1">
            <x v="67"/>
          </reference>
        </references>
      </pivotArea>
    </format>
    <format dxfId="20317">
      <pivotArea dataOnly="0" labelOnly="1" outline="0" fieldPosition="0">
        <references count="1">
          <reference field="6" count="1">
            <x v="67"/>
          </reference>
        </references>
      </pivotArea>
    </format>
    <format dxfId="20316">
      <pivotArea dataOnly="0" labelOnly="1" outline="0" fieldPosition="0">
        <references count="1">
          <reference field="6" count="1">
            <x v="67"/>
          </reference>
        </references>
      </pivotArea>
    </format>
    <format dxfId="20315">
      <pivotArea outline="0" fieldPosition="0">
        <references count="1">
          <reference field="6" count="1" selected="0">
            <x v="67"/>
          </reference>
        </references>
      </pivotArea>
    </format>
    <format dxfId="20314">
      <pivotArea outline="0" fieldPosition="0">
        <references count="1">
          <reference field="6" count="1" selected="0">
            <x v="67"/>
          </reference>
        </references>
      </pivotArea>
    </format>
    <format dxfId="20313">
      <pivotArea outline="0" fieldPosition="0">
        <references count="1">
          <reference field="6" count="1" selected="0">
            <x v="67"/>
          </reference>
        </references>
      </pivotArea>
    </format>
    <format dxfId="20312">
      <pivotArea outline="0" fieldPosition="0">
        <references count="1">
          <reference field="6" count="1" selected="0">
            <x v="67"/>
          </reference>
        </references>
      </pivotArea>
    </format>
    <format dxfId="20311">
      <pivotArea dataOnly="0" labelOnly="1" outline="0" fieldPosition="0">
        <references count="1">
          <reference field="6" count="1">
            <x v="68"/>
          </reference>
        </references>
      </pivotArea>
    </format>
    <format dxfId="20310">
      <pivotArea dataOnly="0" labelOnly="1" outline="0" fieldPosition="0">
        <references count="1">
          <reference field="6" count="1">
            <x v="68"/>
          </reference>
        </references>
      </pivotArea>
    </format>
    <format dxfId="20309">
      <pivotArea dataOnly="0" labelOnly="1" outline="0" fieldPosition="0">
        <references count="1">
          <reference field="6" count="1">
            <x v="68"/>
          </reference>
        </references>
      </pivotArea>
    </format>
    <format dxfId="20308">
      <pivotArea outline="0" fieldPosition="0">
        <references count="1">
          <reference field="6" count="1" selected="0">
            <x v="68"/>
          </reference>
        </references>
      </pivotArea>
    </format>
    <format dxfId="20307">
      <pivotArea outline="0" fieldPosition="0">
        <references count="1">
          <reference field="6" count="1" selected="0">
            <x v="68"/>
          </reference>
        </references>
      </pivotArea>
    </format>
    <format dxfId="20306">
      <pivotArea outline="0" fieldPosition="0">
        <references count="1">
          <reference field="6" count="1" selected="0">
            <x v="68"/>
          </reference>
        </references>
      </pivotArea>
    </format>
    <format dxfId="20305">
      <pivotArea outline="0" fieldPosition="0">
        <references count="1">
          <reference field="6" count="1" selected="0">
            <x v="68"/>
          </reference>
        </references>
      </pivotArea>
    </format>
    <format dxfId="20304">
      <pivotArea dataOnly="0" labelOnly="1" outline="0" fieldPosition="0">
        <references count="1">
          <reference field="6" count="1">
            <x v="71"/>
          </reference>
        </references>
      </pivotArea>
    </format>
    <format dxfId="20303">
      <pivotArea dataOnly="0" labelOnly="1" outline="0" fieldPosition="0">
        <references count="1">
          <reference field="6" count="1">
            <x v="71"/>
          </reference>
        </references>
      </pivotArea>
    </format>
    <format dxfId="20302">
      <pivotArea dataOnly="0" labelOnly="1" outline="0" fieldPosition="0">
        <references count="1">
          <reference field="6" count="1">
            <x v="71"/>
          </reference>
        </references>
      </pivotArea>
    </format>
    <format dxfId="20301">
      <pivotArea outline="0" fieldPosition="0">
        <references count="1">
          <reference field="6" count="1" selected="0">
            <x v="71"/>
          </reference>
        </references>
      </pivotArea>
    </format>
    <format dxfId="20300">
      <pivotArea outline="0" fieldPosition="0">
        <references count="1">
          <reference field="6" count="1" selected="0">
            <x v="71"/>
          </reference>
        </references>
      </pivotArea>
    </format>
    <format dxfId="20299">
      <pivotArea outline="0" fieldPosition="0">
        <references count="1">
          <reference field="6" count="1" selected="0">
            <x v="71"/>
          </reference>
        </references>
      </pivotArea>
    </format>
    <format dxfId="20298">
      <pivotArea outline="0" fieldPosition="0">
        <references count="1">
          <reference field="6" count="1" selected="0">
            <x v="71"/>
          </reference>
        </references>
      </pivotArea>
    </format>
    <format dxfId="20297">
      <pivotArea dataOnly="0" labelOnly="1" outline="0" fieldPosition="0">
        <references count="1">
          <reference field="6" count="1">
            <x v="74"/>
          </reference>
        </references>
      </pivotArea>
    </format>
    <format dxfId="20296">
      <pivotArea dataOnly="0" labelOnly="1" outline="0" fieldPosition="0">
        <references count="1">
          <reference field="6" count="1">
            <x v="74"/>
          </reference>
        </references>
      </pivotArea>
    </format>
    <format dxfId="20295">
      <pivotArea dataOnly="0" labelOnly="1" outline="0" fieldPosition="0">
        <references count="1">
          <reference field="6" count="1">
            <x v="74"/>
          </reference>
        </references>
      </pivotArea>
    </format>
    <format dxfId="20294">
      <pivotArea outline="0" fieldPosition="0">
        <references count="1">
          <reference field="6" count="1" selected="0">
            <x v="74"/>
          </reference>
        </references>
      </pivotArea>
    </format>
    <format dxfId="20293">
      <pivotArea outline="0" fieldPosition="0">
        <references count="1">
          <reference field="6" count="1" selected="0">
            <x v="74"/>
          </reference>
        </references>
      </pivotArea>
    </format>
    <format dxfId="20292">
      <pivotArea outline="0" fieldPosition="0">
        <references count="1">
          <reference field="6" count="1" selected="0">
            <x v="74"/>
          </reference>
        </references>
      </pivotArea>
    </format>
    <format dxfId="20291">
      <pivotArea outline="0" fieldPosition="0">
        <references count="1">
          <reference field="6" count="1" selected="0">
            <x v="74"/>
          </reference>
        </references>
      </pivotArea>
    </format>
    <format dxfId="20290">
      <pivotArea dataOnly="0" labelOnly="1" outline="0" fieldPosition="0">
        <references count="1">
          <reference field="6" count="1">
            <x v="76"/>
          </reference>
        </references>
      </pivotArea>
    </format>
    <format dxfId="20289">
      <pivotArea outline="0" fieldPosition="0">
        <references count="1">
          <reference field="6" count="1" selected="0">
            <x v="76"/>
          </reference>
        </references>
      </pivotArea>
    </format>
    <format dxfId="20288">
      <pivotArea dataOnly="0" labelOnly="1" outline="0" fieldPosition="0">
        <references count="1">
          <reference field="6" count="1">
            <x v="80"/>
          </reference>
        </references>
      </pivotArea>
    </format>
    <format dxfId="20287">
      <pivotArea dataOnly="0" labelOnly="1" outline="0" fieldPosition="0">
        <references count="1">
          <reference field="6" count="1">
            <x v="80"/>
          </reference>
        </references>
      </pivotArea>
    </format>
    <format dxfId="20286">
      <pivotArea dataOnly="0" labelOnly="1" outline="0" fieldPosition="0">
        <references count="1">
          <reference field="6" count="1">
            <x v="80"/>
          </reference>
        </references>
      </pivotArea>
    </format>
    <format dxfId="20285">
      <pivotArea outline="0" fieldPosition="0">
        <references count="1">
          <reference field="6" count="1" selected="0">
            <x v="80"/>
          </reference>
        </references>
      </pivotArea>
    </format>
    <format dxfId="20284">
      <pivotArea outline="0" fieldPosition="0">
        <references count="1">
          <reference field="6" count="1" selected="0">
            <x v="80"/>
          </reference>
        </references>
      </pivotArea>
    </format>
    <format dxfId="20283">
      <pivotArea outline="0" fieldPosition="0">
        <references count="1">
          <reference field="6" count="1" selected="0">
            <x v="80"/>
          </reference>
        </references>
      </pivotArea>
    </format>
    <format dxfId="20282">
      <pivotArea outline="0" fieldPosition="0">
        <references count="1">
          <reference field="6" count="1" selected="0">
            <x v="80"/>
          </reference>
        </references>
      </pivotArea>
    </format>
    <format dxfId="20281">
      <pivotArea dataOnly="0" labelOnly="1" outline="0" fieldPosition="0">
        <references count="1">
          <reference field="6" count="1">
            <x v="83"/>
          </reference>
        </references>
      </pivotArea>
    </format>
    <format dxfId="20280">
      <pivotArea dataOnly="0" labelOnly="1" outline="0" fieldPosition="0">
        <references count="1">
          <reference field="6" count="1">
            <x v="83"/>
          </reference>
        </references>
      </pivotArea>
    </format>
    <format dxfId="20279">
      <pivotArea dataOnly="0" labelOnly="1" outline="0" fieldPosition="0">
        <references count="1">
          <reference field="6" count="1">
            <x v="83"/>
          </reference>
        </references>
      </pivotArea>
    </format>
    <format dxfId="20278">
      <pivotArea outline="0" fieldPosition="0">
        <references count="1">
          <reference field="6" count="1" selected="0">
            <x v="83"/>
          </reference>
        </references>
      </pivotArea>
    </format>
    <format dxfId="20277">
      <pivotArea outline="0" fieldPosition="0">
        <references count="1">
          <reference field="6" count="1" selected="0">
            <x v="83"/>
          </reference>
        </references>
      </pivotArea>
    </format>
    <format dxfId="20276">
      <pivotArea outline="0" fieldPosition="0">
        <references count="1">
          <reference field="6" count="1" selected="0">
            <x v="83"/>
          </reference>
        </references>
      </pivotArea>
    </format>
    <format dxfId="20275">
      <pivotArea outline="0" fieldPosition="0">
        <references count="1">
          <reference field="6" count="1" selected="0">
            <x v="83"/>
          </reference>
        </references>
      </pivotArea>
    </format>
    <format dxfId="20274">
      <pivotArea dataOnly="0" labelOnly="1" outline="0" fieldPosition="0">
        <references count="1">
          <reference field="6" count="1">
            <x v="85"/>
          </reference>
        </references>
      </pivotArea>
    </format>
    <format dxfId="20273">
      <pivotArea dataOnly="0" labelOnly="1" outline="0" fieldPosition="0">
        <references count="1">
          <reference field="6" count="1">
            <x v="85"/>
          </reference>
        </references>
      </pivotArea>
    </format>
    <format dxfId="20272">
      <pivotArea dataOnly="0" labelOnly="1" outline="0" fieldPosition="0">
        <references count="1">
          <reference field="6" count="1">
            <x v="85"/>
          </reference>
        </references>
      </pivotArea>
    </format>
    <format dxfId="20271">
      <pivotArea outline="0" fieldPosition="0">
        <references count="1">
          <reference field="6" count="1" selected="0">
            <x v="85"/>
          </reference>
        </references>
      </pivotArea>
    </format>
    <format dxfId="20270">
      <pivotArea outline="0" fieldPosition="0">
        <references count="1">
          <reference field="6" count="1" selected="0">
            <x v="85"/>
          </reference>
        </references>
      </pivotArea>
    </format>
    <format dxfId="20269">
      <pivotArea outline="0" fieldPosition="0">
        <references count="1">
          <reference field="6" count="1" selected="0">
            <x v="85"/>
          </reference>
        </references>
      </pivotArea>
    </format>
    <format dxfId="20268">
      <pivotArea outline="0" fieldPosition="0">
        <references count="1">
          <reference field="6" count="1" selected="0">
            <x v="85"/>
          </reference>
        </references>
      </pivotArea>
    </format>
    <format dxfId="20267">
      <pivotArea dataOnly="0" labelOnly="1" outline="0" fieldPosition="0">
        <references count="1">
          <reference field="6" count="1">
            <x v="18"/>
          </reference>
        </references>
      </pivotArea>
    </format>
    <format dxfId="20266">
      <pivotArea outline="0" fieldPosition="0">
        <references count="1">
          <reference field="6" count="1" selected="0">
            <x v="18"/>
          </reference>
        </references>
      </pivotArea>
    </format>
    <format dxfId="20265">
      <pivotArea dataOnly="0" labelOnly="1" outline="0" fieldPosition="0">
        <references count="1">
          <reference field="6" count="1">
            <x v="28"/>
          </reference>
        </references>
      </pivotArea>
    </format>
    <format dxfId="20264">
      <pivotArea outline="0" fieldPosition="0">
        <references count="1">
          <reference field="6" count="1" selected="0">
            <x v="28"/>
          </reference>
        </references>
      </pivotArea>
    </format>
    <format dxfId="20263">
      <pivotArea dataOnly="0" labelOnly="1" outline="0" fieldPosition="0">
        <references count="1">
          <reference field="6" count="1">
            <x v="29"/>
          </reference>
        </references>
      </pivotArea>
    </format>
    <format dxfId="20262">
      <pivotArea outline="0" fieldPosition="0">
        <references count="1">
          <reference field="6" count="1" selected="0">
            <x v="29"/>
          </reference>
        </references>
      </pivotArea>
    </format>
    <format dxfId="20261">
      <pivotArea dataOnly="0" labelOnly="1" outline="0" fieldPosition="0">
        <references count="1">
          <reference field="6" count="1">
            <x v="32"/>
          </reference>
        </references>
      </pivotArea>
    </format>
    <format dxfId="20260">
      <pivotArea outline="0" fieldPosition="0">
        <references count="1">
          <reference field="6" count="1" selected="0">
            <x v="32"/>
          </reference>
        </references>
      </pivotArea>
    </format>
    <format dxfId="20259">
      <pivotArea dataOnly="0" labelOnly="1" outline="0" fieldPosition="0">
        <references count="1">
          <reference field="6" count="1">
            <x v="76"/>
          </reference>
        </references>
      </pivotArea>
    </format>
    <format dxfId="20258">
      <pivotArea outline="0" fieldPosition="0">
        <references count="1">
          <reference field="6" count="1" selected="0">
            <x v="76"/>
          </reference>
        </references>
      </pivotArea>
    </format>
    <format dxfId="20257">
      <pivotArea dataOnly="0" labelOnly="1" outline="0" fieldPosition="0">
        <references count="1">
          <reference field="6" count="1">
            <x v="80"/>
          </reference>
        </references>
      </pivotArea>
    </format>
    <format dxfId="20256">
      <pivotArea outline="0" fieldPosition="0">
        <references count="1">
          <reference field="6" count="1" selected="0">
            <x v="80"/>
          </reference>
        </references>
      </pivotArea>
    </format>
    <format dxfId="20255">
      <pivotArea dataOnly="0" labelOnly="1" outline="0" fieldPosition="0">
        <references count="1">
          <reference field="6" count="1">
            <x v="83"/>
          </reference>
        </references>
      </pivotArea>
    </format>
    <format dxfId="20254">
      <pivotArea outline="0" fieldPosition="0">
        <references count="1">
          <reference field="6" count="1" selected="0">
            <x v="83"/>
          </reference>
        </references>
      </pivotArea>
    </format>
    <format dxfId="20253">
      <pivotArea dataOnly="0" labelOnly="1" outline="0" fieldPosition="0">
        <references count="1">
          <reference field="6" count="1">
            <x v="85"/>
          </reference>
        </references>
      </pivotArea>
    </format>
    <format dxfId="20252">
      <pivotArea outline="0" fieldPosition="0">
        <references count="1">
          <reference field="6" count="1" selected="0">
            <x v="85"/>
          </reference>
        </references>
      </pivotArea>
    </format>
    <format dxfId="20251">
      <pivotArea dataOnly="0" labelOnly="1" outline="0" fieldPosition="0">
        <references count="1">
          <reference field="6" count="1">
            <x v="92"/>
          </reference>
        </references>
      </pivotArea>
    </format>
    <format dxfId="20250">
      <pivotArea outline="0" fieldPosition="0">
        <references count="1">
          <reference field="6" count="1" selected="0">
            <x v="92"/>
          </reference>
        </references>
      </pivotArea>
    </format>
    <format dxfId="20249">
      <pivotArea dataOnly="0" labelOnly="1" outline="0" fieldPosition="0">
        <references count="1">
          <reference field="6" count="1">
            <x v="95"/>
          </reference>
        </references>
      </pivotArea>
    </format>
    <format dxfId="20248">
      <pivotArea outline="0" fieldPosition="0">
        <references count="1">
          <reference field="6" count="1" selected="0">
            <x v="95"/>
          </reference>
        </references>
      </pivotArea>
    </format>
    <format dxfId="20247">
      <pivotArea dataOnly="0" grandRow="1" outline="0" fieldPosition="0"/>
    </format>
    <format dxfId="20246">
      <pivotArea dataOnly="0" grandRow="1" outline="0" fieldPosition="0"/>
    </format>
    <format dxfId="20245">
      <pivotArea dataOnly="0" labelOnly="1" outline="0" fieldPosition="0">
        <references count="1">
          <reference field="6" count="1">
            <x v="10"/>
          </reference>
        </references>
      </pivotArea>
    </format>
    <format dxfId="20244">
      <pivotArea dataOnly="0" labelOnly="1" outline="0" fieldPosition="0">
        <references count="1">
          <reference field="6" count="1">
            <x v="10"/>
          </reference>
        </references>
      </pivotArea>
    </format>
    <format dxfId="20243">
      <pivotArea dataOnly="0" labelOnly="1" outline="0" fieldPosition="0">
        <references count="1">
          <reference field="6" count="1">
            <x v="10"/>
          </reference>
        </references>
      </pivotArea>
    </format>
    <format dxfId="20242">
      <pivotArea outline="0" collapsedLevelsAreSubtotals="1" fieldPosition="0">
        <references count="1">
          <reference field="6" count="1" selected="0">
            <x v="10"/>
          </reference>
        </references>
      </pivotArea>
    </format>
    <format dxfId="20241">
      <pivotArea outline="0" collapsedLevelsAreSubtotals="1" fieldPosition="0">
        <references count="1">
          <reference field="6" count="1" selected="0">
            <x v="10"/>
          </reference>
        </references>
      </pivotArea>
    </format>
    <format dxfId="20240">
      <pivotArea outline="0" collapsedLevelsAreSubtotals="1" fieldPosition="0">
        <references count="1">
          <reference field="6" count="1" selected="0">
            <x v="10"/>
          </reference>
        </references>
      </pivotArea>
    </format>
    <format dxfId="20239">
      <pivotArea outline="0" collapsedLevelsAreSubtotals="1" fieldPosition="0">
        <references count="1">
          <reference field="6" count="1" selected="0">
            <x v="10"/>
          </reference>
        </references>
      </pivotArea>
    </format>
    <format dxfId="20238">
      <pivotArea dataOnly="0" labelOnly="1" outline="0" fieldPosition="0">
        <references count="1">
          <reference field="6" count="1">
            <x v="11"/>
          </reference>
        </references>
      </pivotArea>
    </format>
    <format dxfId="20237">
      <pivotArea dataOnly="0" labelOnly="1" outline="0" fieldPosition="0">
        <references count="1">
          <reference field="6" count="1">
            <x v="11"/>
          </reference>
        </references>
      </pivotArea>
    </format>
    <format dxfId="20236">
      <pivotArea dataOnly="0" labelOnly="1" outline="0" fieldPosition="0">
        <references count="1">
          <reference field="6" count="1">
            <x v="11"/>
          </reference>
        </references>
      </pivotArea>
    </format>
    <format dxfId="20235">
      <pivotArea outline="0" collapsedLevelsAreSubtotals="1" fieldPosition="0">
        <references count="1">
          <reference field="6" count="1" selected="0">
            <x v="11"/>
          </reference>
        </references>
      </pivotArea>
    </format>
    <format dxfId="20234">
      <pivotArea outline="0" collapsedLevelsAreSubtotals="1" fieldPosition="0">
        <references count="1">
          <reference field="6" count="1" selected="0">
            <x v="11"/>
          </reference>
        </references>
      </pivotArea>
    </format>
    <format dxfId="20233">
      <pivotArea outline="0" collapsedLevelsAreSubtotals="1" fieldPosition="0">
        <references count="1">
          <reference field="6" count="1" selected="0">
            <x v="11"/>
          </reference>
        </references>
      </pivotArea>
    </format>
    <format dxfId="20232">
      <pivotArea outline="0" collapsedLevelsAreSubtotals="1" fieldPosition="0">
        <references count="1">
          <reference field="6" count="1" selected="0">
            <x v="11"/>
          </reference>
        </references>
      </pivotArea>
    </format>
    <format dxfId="20231">
      <pivotArea dataOnly="0" labelOnly="1" outline="0" fieldPosition="0">
        <references count="1">
          <reference field="6" count="1">
            <x v="13"/>
          </reference>
        </references>
      </pivotArea>
    </format>
    <format dxfId="20230">
      <pivotArea dataOnly="0" labelOnly="1" outline="0" fieldPosition="0">
        <references count="1">
          <reference field="6" count="1">
            <x v="13"/>
          </reference>
        </references>
      </pivotArea>
    </format>
    <format dxfId="20229">
      <pivotArea dataOnly="0" labelOnly="1" outline="0" fieldPosition="0">
        <references count="1">
          <reference field="6" count="1">
            <x v="13"/>
          </reference>
        </references>
      </pivotArea>
    </format>
    <format dxfId="20228">
      <pivotArea outline="0" collapsedLevelsAreSubtotals="1" fieldPosition="0">
        <references count="1">
          <reference field="6" count="1" selected="0">
            <x v="13"/>
          </reference>
        </references>
      </pivotArea>
    </format>
    <format dxfId="20227">
      <pivotArea outline="0" collapsedLevelsAreSubtotals="1" fieldPosition="0">
        <references count="1">
          <reference field="6" count="1" selected="0">
            <x v="13"/>
          </reference>
        </references>
      </pivotArea>
    </format>
    <format dxfId="20226">
      <pivotArea outline="0" collapsedLevelsAreSubtotals="1" fieldPosition="0">
        <references count="1">
          <reference field="6" count="1" selected="0">
            <x v="13"/>
          </reference>
        </references>
      </pivotArea>
    </format>
    <format dxfId="20225">
      <pivotArea outline="0" collapsedLevelsAreSubtotals="1" fieldPosition="0">
        <references count="1">
          <reference field="6" count="1" selected="0">
            <x v="13"/>
          </reference>
        </references>
      </pivotArea>
    </format>
    <format dxfId="20224">
      <pivotArea dataOnly="0" labelOnly="1" outline="0" fieldPosition="0">
        <references count="1">
          <reference field="6" count="1">
            <x v="14"/>
          </reference>
        </references>
      </pivotArea>
    </format>
    <format dxfId="20223">
      <pivotArea dataOnly="0" labelOnly="1" outline="0" fieldPosition="0">
        <references count="1">
          <reference field="6" count="1">
            <x v="14"/>
          </reference>
        </references>
      </pivotArea>
    </format>
    <format dxfId="20222">
      <pivotArea dataOnly="0" labelOnly="1" outline="0" fieldPosition="0">
        <references count="1">
          <reference field="6" count="1">
            <x v="14"/>
          </reference>
        </references>
      </pivotArea>
    </format>
    <format dxfId="20221">
      <pivotArea outline="0" collapsedLevelsAreSubtotals="1" fieldPosition="0">
        <references count="1">
          <reference field="6" count="1" selected="0">
            <x v="14"/>
          </reference>
        </references>
      </pivotArea>
    </format>
    <format dxfId="20220">
      <pivotArea outline="0" collapsedLevelsAreSubtotals="1" fieldPosition="0">
        <references count="1">
          <reference field="6" count="1" selected="0">
            <x v="14"/>
          </reference>
        </references>
      </pivotArea>
    </format>
    <format dxfId="20219">
      <pivotArea outline="0" collapsedLevelsAreSubtotals="1" fieldPosition="0">
        <references count="1">
          <reference field="6" count="1" selected="0">
            <x v="14"/>
          </reference>
        </references>
      </pivotArea>
    </format>
    <format dxfId="20218">
      <pivotArea outline="0" collapsedLevelsAreSubtotals="1" fieldPosition="0">
        <references count="1">
          <reference field="6" count="1" selected="0">
            <x v="14"/>
          </reference>
        </references>
      </pivotArea>
    </format>
    <format dxfId="20217">
      <pivotArea dataOnly="0" labelOnly="1" outline="0" fieldPosition="0">
        <references count="1">
          <reference field="6" count="1">
            <x v="18"/>
          </reference>
        </references>
      </pivotArea>
    </format>
    <format dxfId="20216">
      <pivotArea outline="0" collapsedLevelsAreSubtotals="1" fieldPosition="0">
        <references count="1">
          <reference field="6" count="1" selected="0">
            <x v="18"/>
          </reference>
        </references>
      </pivotArea>
    </format>
    <format dxfId="20215">
      <pivotArea dataOnly="0" labelOnly="1" outline="0" fieldPosition="0">
        <references count="1">
          <reference field="6" count="1">
            <x v="24"/>
          </reference>
        </references>
      </pivotArea>
    </format>
    <format dxfId="20214">
      <pivotArea outline="0" collapsedLevelsAreSubtotals="1" fieldPosition="0">
        <references count="1">
          <reference field="6" count="1" selected="0">
            <x v="24"/>
          </reference>
        </references>
      </pivotArea>
    </format>
    <format dxfId="20213">
      <pivotArea dataOnly="0" labelOnly="1" outline="0" fieldPosition="0">
        <references count="1">
          <reference field="6" count="1">
            <x v="28"/>
          </reference>
        </references>
      </pivotArea>
    </format>
    <format dxfId="20212">
      <pivotArea outline="0" collapsedLevelsAreSubtotals="1" fieldPosition="0">
        <references count="1">
          <reference field="6" count="1" selected="0">
            <x v="28"/>
          </reference>
        </references>
      </pivotArea>
    </format>
    <format dxfId="20211">
      <pivotArea dataOnly="0" labelOnly="1" outline="0" fieldPosition="0">
        <references count="1">
          <reference field="6" count="1">
            <x v="29"/>
          </reference>
        </references>
      </pivotArea>
    </format>
    <format dxfId="20210">
      <pivotArea outline="0" collapsedLevelsAreSubtotals="1" fieldPosition="0">
        <references count="1">
          <reference field="6" count="1" selected="0">
            <x v="29"/>
          </reference>
        </references>
      </pivotArea>
    </format>
    <format dxfId="20209">
      <pivotArea dataOnly="0" labelOnly="1" outline="0" fieldPosition="0">
        <references count="1">
          <reference field="6" count="1">
            <x v="32"/>
          </reference>
        </references>
      </pivotArea>
    </format>
    <format dxfId="20208">
      <pivotArea outline="0" collapsedLevelsAreSubtotals="1" fieldPosition="0">
        <references count="1">
          <reference field="6" count="1" selected="0">
            <x v="32"/>
          </reference>
        </references>
      </pivotArea>
    </format>
    <format dxfId="20207">
      <pivotArea dataOnly="0" labelOnly="1" outline="0" fieldPosition="0">
        <references count="1">
          <reference field="6" count="1">
            <x v="56"/>
          </reference>
        </references>
      </pivotArea>
    </format>
    <format dxfId="20206">
      <pivotArea outline="0" collapsedLevelsAreSubtotals="1" fieldPosition="0">
        <references count="1">
          <reference field="6" count="1" selected="0">
            <x v="56"/>
          </reference>
        </references>
      </pivotArea>
    </format>
    <format dxfId="20205">
      <pivotArea dataOnly="0" labelOnly="1" outline="0" fieldPosition="0">
        <references count="1">
          <reference field="6" count="1">
            <x v="57"/>
          </reference>
        </references>
      </pivotArea>
    </format>
    <format dxfId="20204">
      <pivotArea outline="0" collapsedLevelsAreSubtotals="1" fieldPosition="0">
        <references count="1">
          <reference field="6" count="1" selected="0">
            <x v="57"/>
          </reference>
        </references>
      </pivotArea>
    </format>
    <format dxfId="20203">
      <pivotArea dataOnly="0" labelOnly="1" outline="0" fieldPosition="0">
        <references count="1">
          <reference field="6" count="1">
            <x v="59"/>
          </reference>
        </references>
      </pivotArea>
    </format>
    <format dxfId="20202">
      <pivotArea outline="0" collapsedLevelsAreSubtotals="1" fieldPosition="0">
        <references count="1">
          <reference field="6" count="1" selected="0">
            <x v="59"/>
          </reference>
        </references>
      </pivotArea>
    </format>
    <format dxfId="20201">
      <pivotArea dataOnly="0" labelOnly="1" outline="0" fieldPosition="0">
        <references count="1">
          <reference field="6" count="1">
            <x v="60"/>
          </reference>
        </references>
      </pivotArea>
    </format>
    <format dxfId="20200">
      <pivotArea outline="0" collapsedLevelsAreSubtotals="1" fieldPosition="0">
        <references count="1">
          <reference field="6" count="1" selected="0">
            <x v="60"/>
          </reference>
        </references>
      </pivotArea>
    </format>
    <format dxfId="20199">
      <pivotArea dataOnly="0" labelOnly="1" outline="0" fieldPosition="0">
        <references count="1">
          <reference field="6" count="1">
            <x v="64"/>
          </reference>
        </references>
      </pivotArea>
    </format>
    <format dxfId="20198">
      <pivotArea outline="0" collapsedLevelsAreSubtotals="1" fieldPosition="0">
        <references count="1">
          <reference field="6" count="1" selected="0">
            <x v="64"/>
          </reference>
        </references>
      </pivotArea>
    </format>
    <format dxfId="20197">
      <pivotArea dataOnly="0" labelOnly="1" outline="0" fieldPosition="0">
        <references count="1">
          <reference field="6" count="1">
            <x v="65"/>
          </reference>
        </references>
      </pivotArea>
    </format>
    <format dxfId="20196">
      <pivotArea outline="0" collapsedLevelsAreSubtotals="1" fieldPosition="0">
        <references count="1">
          <reference field="6" count="1" selected="0">
            <x v="65"/>
          </reference>
        </references>
      </pivotArea>
    </format>
    <format dxfId="20195">
      <pivotArea dataOnly="0" labelOnly="1" outline="0" fieldPosition="0">
        <references count="1">
          <reference field="6" count="1">
            <x v="66"/>
          </reference>
        </references>
      </pivotArea>
    </format>
    <format dxfId="20194">
      <pivotArea outline="0" collapsedLevelsAreSubtotals="1" fieldPosition="0">
        <references count="1">
          <reference field="6" count="1" selected="0">
            <x v="66"/>
          </reference>
        </references>
      </pivotArea>
    </format>
    <format dxfId="20193">
      <pivotArea dataOnly="0" labelOnly="1" outline="0" fieldPosition="0">
        <references count="1">
          <reference field="6" count="1">
            <x v="67"/>
          </reference>
        </references>
      </pivotArea>
    </format>
    <format dxfId="20192">
      <pivotArea outline="0" collapsedLevelsAreSubtotals="1" fieldPosition="0">
        <references count="1">
          <reference field="6" count="1" selected="0">
            <x v="67"/>
          </reference>
        </references>
      </pivotArea>
    </format>
    <format dxfId="20191">
      <pivotArea dataOnly="0" labelOnly="1" outline="0" fieldPosition="0">
        <references count="1">
          <reference field="6" count="1">
            <x v="68"/>
          </reference>
        </references>
      </pivotArea>
    </format>
    <format dxfId="20190">
      <pivotArea outline="0" collapsedLevelsAreSubtotals="1" fieldPosition="0">
        <references count="1">
          <reference field="6" count="1" selected="0">
            <x v="68"/>
          </reference>
        </references>
      </pivotArea>
    </format>
    <format dxfId="20189">
      <pivotArea dataOnly="0" labelOnly="1" outline="0" fieldPosition="0">
        <references count="1">
          <reference field="6" count="1">
            <x v="71"/>
          </reference>
        </references>
      </pivotArea>
    </format>
    <format dxfId="20188">
      <pivotArea outline="0" collapsedLevelsAreSubtotals="1" fieldPosition="0">
        <references count="1">
          <reference field="6" count="1" selected="0">
            <x v="71"/>
          </reference>
        </references>
      </pivotArea>
    </format>
    <format dxfId="20187">
      <pivotArea dataOnly="0" labelOnly="1" outline="0" fieldPosition="0">
        <references count="1">
          <reference field="6" count="1">
            <x v="76"/>
          </reference>
        </references>
      </pivotArea>
    </format>
    <format dxfId="20186">
      <pivotArea outline="0" collapsedLevelsAreSubtotals="1" fieldPosition="0">
        <references count="1">
          <reference field="6" count="1" selected="0">
            <x v="76"/>
          </reference>
        </references>
      </pivotArea>
    </format>
    <format dxfId="20185">
      <pivotArea dataOnly="0" labelOnly="1" outline="0" fieldPosition="0">
        <references count="1">
          <reference field="6" count="1">
            <x v="80"/>
          </reference>
        </references>
      </pivotArea>
    </format>
    <format dxfId="20184">
      <pivotArea outline="0" collapsedLevelsAreSubtotals="1" fieldPosition="0">
        <references count="1">
          <reference field="6" count="1" selected="0">
            <x v="80"/>
          </reference>
        </references>
      </pivotArea>
    </format>
    <format dxfId="20183">
      <pivotArea dataOnly="0" labelOnly="1" outline="0" fieldPosition="0">
        <references count="1">
          <reference field="6" count="1">
            <x v="83"/>
          </reference>
        </references>
      </pivotArea>
    </format>
    <format dxfId="20182">
      <pivotArea outline="0" collapsedLevelsAreSubtotals="1" fieldPosition="0">
        <references count="1">
          <reference field="6" count="1" selected="0">
            <x v="83"/>
          </reference>
        </references>
      </pivotArea>
    </format>
    <format dxfId="20181">
      <pivotArea dataOnly="0" labelOnly="1" outline="0" fieldPosition="0">
        <references count="1">
          <reference field="6" count="1">
            <x v="85"/>
          </reference>
        </references>
      </pivotArea>
    </format>
    <format dxfId="20180">
      <pivotArea outline="0" collapsedLevelsAreSubtotals="1" fieldPosition="0">
        <references count="1">
          <reference field="6" count="1" selected="0">
            <x v="85"/>
          </reference>
        </references>
      </pivotArea>
    </format>
    <format dxfId="20179">
      <pivotArea dataOnly="0" labelOnly="1" outline="0" fieldPosition="0">
        <references count="1">
          <reference field="6" count="1">
            <x v="92"/>
          </reference>
        </references>
      </pivotArea>
    </format>
    <format dxfId="20178">
      <pivotArea outline="0" collapsedLevelsAreSubtotals="1" fieldPosition="0">
        <references count="1">
          <reference field="6" count="1" selected="0">
            <x v="92"/>
          </reference>
        </references>
      </pivotArea>
    </format>
    <format dxfId="20177">
      <pivotArea dataOnly="0" labelOnly="1" outline="0" fieldPosition="0">
        <references count="1">
          <reference field="6" count="1">
            <x v="95"/>
          </reference>
        </references>
      </pivotArea>
    </format>
    <format dxfId="20176">
      <pivotArea outline="0" collapsedLevelsAreSubtotals="1" fieldPosition="0">
        <references count="1">
          <reference field="6" count="1" selected="0">
            <x v="95"/>
          </reference>
        </references>
      </pivotArea>
    </format>
    <format dxfId="20175">
      <pivotArea dataOnly="0" grandRow="1" outline="0" fieldPosition="0"/>
    </format>
    <format dxfId="20174">
      <pivotArea dataOnly="0" grandRow="1" outline="0" fieldPosition="0"/>
    </format>
    <format dxfId="20173">
      <pivotArea dataOnly="0" labelOnly="1" outline="0" fieldPosition="0">
        <references count="1">
          <reference field="6" count="1">
            <x v="15"/>
          </reference>
        </references>
      </pivotArea>
    </format>
    <format dxfId="20172">
      <pivotArea dataOnly="0" labelOnly="1" outline="0" fieldPosition="0">
        <references count="1">
          <reference field="6" count="1">
            <x v="15"/>
          </reference>
        </references>
      </pivotArea>
    </format>
    <format dxfId="20171">
      <pivotArea dataOnly="0" labelOnly="1" outline="0" fieldPosition="0">
        <references count="1">
          <reference field="6" count="1">
            <x v="15"/>
          </reference>
        </references>
      </pivotArea>
    </format>
    <format dxfId="20170">
      <pivotArea outline="0" collapsedLevelsAreSubtotals="1" fieldPosition="0">
        <references count="1">
          <reference field="6" count="1" selected="0">
            <x v="15"/>
          </reference>
        </references>
      </pivotArea>
    </format>
    <format dxfId="20169">
      <pivotArea outline="0" collapsedLevelsAreSubtotals="1" fieldPosition="0">
        <references count="1">
          <reference field="6" count="1" selected="0">
            <x v="15"/>
          </reference>
        </references>
      </pivotArea>
    </format>
    <format dxfId="20168">
      <pivotArea outline="0" collapsedLevelsAreSubtotals="1" fieldPosition="0">
        <references count="1">
          <reference field="6" count="1" selected="0">
            <x v="15"/>
          </reference>
        </references>
      </pivotArea>
    </format>
    <format dxfId="20167">
      <pivotArea outline="0" collapsedLevelsAreSubtotals="1" fieldPosition="0">
        <references count="1">
          <reference field="6" count="1" selected="0">
            <x v="15"/>
          </reference>
        </references>
      </pivotArea>
    </format>
    <format dxfId="20166">
      <pivotArea dataOnly="0" labelOnly="1" outline="0" fieldPosition="0">
        <references count="1">
          <reference field="6" count="1">
            <x v="16"/>
          </reference>
        </references>
      </pivotArea>
    </format>
    <format dxfId="20165">
      <pivotArea dataOnly="0" labelOnly="1" outline="0" fieldPosition="0">
        <references count="1">
          <reference field="6" count="1">
            <x v="16"/>
          </reference>
        </references>
      </pivotArea>
    </format>
    <format dxfId="20164">
      <pivotArea dataOnly="0" labelOnly="1" outline="0" fieldPosition="0">
        <references count="1">
          <reference field="6" count="1">
            <x v="16"/>
          </reference>
        </references>
      </pivotArea>
    </format>
    <format dxfId="20163">
      <pivotArea outline="0" collapsedLevelsAreSubtotals="1" fieldPosition="0">
        <references count="1">
          <reference field="6" count="1" selected="0">
            <x v="16"/>
          </reference>
        </references>
      </pivotArea>
    </format>
    <format dxfId="20162">
      <pivotArea outline="0" collapsedLevelsAreSubtotals="1" fieldPosition="0">
        <references count="1">
          <reference field="6" count="1" selected="0">
            <x v="16"/>
          </reference>
        </references>
      </pivotArea>
    </format>
    <format dxfId="20161">
      <pivotArea outline="0" collapsedLevelsAreSubtotals="1" fieldPosition="0">
        <references count="1">
          <reference field="6" count="1" selected="0">
            <x v="16"/>
          </reference>
        </references>
      </pivotArea>
    </format>
    <format dxfId="20160">
      <pivotArea outline="0" collapsedLevelsAreSubtotals="1" fieldPosition="0">
        <references count="1">
          <reference field="6" count="1" selected="0">
            <x v="16"/>
          </reference>
        </references>
      </pivotArea>
    </format>
    <format dxfId="20159">
      <pivotArea dataOnly="0" labelOnly="1" outline="0" fieldPosition="0">
        <references count="1">
          <reference field="6" count="1">
            <x v="17"/>
          </reference>
        </references>
      </pivotArea>
    </format>
    <format dxfId="20158">
      <pivotArea dataOnly="0" labelOnly="1" outline="0" fieldPosition="0">
        <references count="1">
          <reference field="6" count="1">
            <x v="17"/>
          </reference>
        </references>
      </pivotArea>
    </format>
    <format dxfId="20157">
      <pivotArea dataOnly="0" labelOnly="1" outline="0" fieldPosition="0">
        <references count="1">
          <reference field="6" count="1">
            <x v="17"/>
          </reference>
        </references>
      </pivotArea>
    </format>
    <format dxfId="20156">
      <pivotArea outline="0" collapsedLevelsAreSubtotals="1" fieldPosition="0">
        <references count="1">
          <reference field="6" count="1" selected="0">
            <x v="17"/>
          </reference>
        </references>
      </pivotArea>
    </format>
    <format dxfId="20155">
      <pivotArea outline="0" collapsedLevelsAreSubtotals="1" fieldPosition="0">
        <references count="1">
          <reference field="6" count="1" selected="0">
            <x v="17"/>
          </reference>
        </references>
      </pivotArea>
    </format>
    <format dxfId="20154">
      <pivotArea outline="0" collapsedLevelsAreSubtotals="1" fieldPosition="0">
        <references count="1">
          <reference field="6" count="1" selected="0">
            <x v="17"/>
          </reference>
        </references>
      </pivotArea>
    </format>
    <format dxfId="20153">
      <pivotArea outline="0" collapsedLevelsAreSubtotals="1" fieldPosition="0">
        <references count="1">
          <reference field="6" count="1" selected="0">
            <x v="17"/>
          </reference>
        </references>
      </pivotArea>
    </format>
    <format dxfId="20152">
      <pivotArea dataOnly="0" labelOnly="1" outline="0" fieldPosition="0">
        <references count="1">
          <reference field="6" count="1">
            <x v="20"/>
          </reference>
        </references>
      </pivotArea>
    </format>
    <format dxfId="20151">
      <pivotArea dataOnly="0" labelOnly="1" outline="0" fieldPosition="0">
        <references count="1">
          <reference field="6" count="1">
            <x v="20"/>
          </reference>
        </references>
      </pivotArea>
    </format>
    <format dxfId="20150">
      <pivotArea dataOnly="0" labelOnly="1" outline="0" fieldPosition="0">
        <references count="1">
          <reference field="6" count="1">
            <x v="20"/>
          </reference>
        </references>
      </pivotArea>
    </format>
    <format dxfId="20149">
      <pivotArea outline="0" collapsedLevelsAreSubtotals="1" fieldPosition="0">
        <references count="1">
          <reference field="6" count="1" selected="0">
            <x v="20"/>
          </reference>
        </references>
      </pivotArea>
    </format>
    <format dxfId="20148">
      <pivotArea outline="0" collapsedLevelsAreSubtotals="1" fieldPosition="0">
        <references count="1">
          <reference field="6" count="1" selected="0">
            <x v="20"/>
          </reference>
        </references>
      </pivotArea>
    </format>
    <format dxfId="20147">
      <pivotArea outline="0" collapsedLevelsAreSubtotals="1" fieldPosition="0">
        <references count="1">
          <reference field="6" count="1" selected="0">
            <x v="20"/>
          </reference>
        </references>
      </pivotArea>
    </format>
    <format dxfId="20146">
      <pivotArea outline="0" collapsedLevelsAreSubtotals="1" fieldPosition="0">
        <references count="1">
          <reference field="6" count="1" selected="0">
            <x v="20"/>
          </reference>
        </references>
      </pivotArea>
    </format>
    <format dxfId="20145">
      <pivotArea dataOnly="0" labelOnly="1" outline="0" fieldPosition="0">
        <references count="1">
          <reference field="6" count="1">
            <x v="21"/>
          </reference>
        </references>
      </pivotArea>
    </format>
    <format dxfId="20144">
      <pivotArea dataOnly="0" labelOnly="1" outline="0" fieldPosition="0">
        <references count="1">
          <reference field="6" count="1">
            <x v="21"/>
          </reference>
        </references>
      </pivotArea>
    </format>
    <format dxfId="20143">
      <pivotArea dataOnly="0" labelOnly="1" outline="0" fieldPosition="0">
        <references count="1">
          <reference field="6" count="1">
            <x v="21"/>
          </reference>
        </references>
      </pivotArea>
    </format>
    <format dxfId="20142">
      <pivotArea outline="0" collapsedLevelsAreSubtotals="1" fieldPosition="0">
        <references count="1">
          <reference field="6" count="1" selected="0">
            <x v="21"/>
          </reference>
        </references>
      </pivotArea>
    </format>
    <format dxfId="20141">
      <pivotArea outline="0" collapsedLevelsAreSubtotals="1" fieldPosition="0">
        <references count="1">
          <reference field="6" count="1" selected="0">
            <x v="21"/>
          </reference>
        </references>
      </pivotArea>
    </format>
    <format dxfId="20140">
      <pivotArea outline="0" collapsedLevelsAreSubtotals="1" fieldPosition="0">
        <references count="1">
          <reference field="6" count="1" selected="0">
            <x v="21"/>
          </reference>
        </references>
      </pivotArea>
    </format>
    <format dxfId="20139">
      <pivotArea outline="0" collapsedLevelsAreSubtotals="1" fieldPosition="0">
        <references count="1">
          <reference field="6" count="1" selected="0">
            <x v="21"/>
          </reference>
        </references>
      </pivotArea>
    </format>
    <format dxfId="20138">
      <pivotArea dataOnly="0" labelOnly="1" outline="0" fieldPosition="0">
        <references count="1">
          <reference field="6" count="1">
            <x v="22"/>
          </reference>
        </references>
      </pivotArea>
    </format>
    <format dxfId="20137">
      <pivotArea dataOnly="0" labelOnly="1" outline="0" fieldPosition="0">
        <references count="1">
          <reference field="6" count="1">
            <x v="22"/>
          </reference>
        </references>
      </pivotArea>
    </format>
    <format dxfId="20136">
      <pivotArea dataOnly="0" labelOnly="1" outline="0" fieldPosition="0">
        <references count="1">
          <reference field="6" count="1">
            <x v="22"/>
          </reference>
        </references>
      </pivotArea>
    </format>
    <format dxfId="20135">
      <pivotArea outline="0" collapsedLevelsAreSubtotals="1" fieldPosition="0">
        <references count="1">
          <reference field="6" count="1" selected="0">
            <x v="22"/>
          </reference>
        </references>
      </pivotArea>
    </format>
    <format dxfId="20134">
      <pivotArea outline="0" collapsedLevelsAreSubtotals="1" fieldPosition="0">
        <references count="1">
          <reference field="6" count="1" selected="0">
            <x v="22"/>
          </reference>
        </references>
      </pivotArea>
    </format>
    <format dxfId="20133">
      <pivotArea outline="0" collapsedLevelsAreSubtotals="1" fieldPosition="0">
        <references count="1">
          <reference field="6" count="1" selected="0">
            <x v="22"/>
          </reference>
        </references>
      </pivotArea>
    </format>
    <format dxfId="20132">
      <pivotArea outline="0" collapsedLevelsAreSubtotals="1" fieldPosition="0">
        <references count="1">
          <reference field="6" count="1" selected="0">
            <x v="22"/>
          </reference>
        </references>
      </pivotArea>
    </format>
    <format dxfId="20131">
      <pivotArea dataOnly="0" labelOnly="1" outline="0" fieldPosition="0">
        <references count="1">
          <reference field="6" count="1">
            <x v="23"/>
          </reference>
        </references>
      </pivotArea>
    </format>
    <format dxfId="20130">
      <pivotArea dataOnly="0" labelOnly="1" outline="0" fieldPosition="0">
        <references count="1">
          <reference field="6" count="1">
            <x v="23"/>
          </reference>
        </references>
      </pivotArea>
    </format>
    <format dxfId="20129">
      <pivotArea dataOnly="0" labelOnly="1" outline="0" fieldPosition="0">
        <references count="1">
          <reference field="6" count="1">
            <x v="23"/>
          </reference>
        </references>
      </pivotArea>
    </format>
    <format dxfId="20128">
      <pivotArea outline="0" collapsedLevelsAreSubtotals="1" fieldPosition="0">
        <references count="1">
          <reference field="6" count="1" selected="0">
            <x v="23"/>
          </reference>
        </references>
      </pivotArea>
    </format>
    <format dxfId="20127">
      <pivotArea outline="0" collapsedLevelsAreSubtotals="1" fieldPosition="0">
        <references count="1">
          <reference field="6" count="1" selected="0">
            <x v="23"/>
          </reference>
        </references>
      </pivotArea>
    </format>
    <format dxfId="20126">
      <pivotArea outline="0" collapsedLevelsAreSubtotals="1" fieldPosition="0">
        <references count="1">
          <reference field="6" count="1" selected="0">
            <x v="23"/>
          </reference>
        </references>
      </pivotArea>
    </format>
    <format dxfId="20125">
      <pivotArea outline="0" collapsedLevelsAreSubtotals="1" fieldPosition="0">
        <references count="1">
          <reference field="6" count="1" selected="0">
            <x v="23"/>
          </reference>
        </references>
      </pivotArea>
    </format>
    <format dxfId="20124">
      <pivotArea dataOnly="0" labelOnly="1" outline="0" fieldPosition="0">
        <references count="1">
          <reference field="6" count="1">
            <x v="24"/>
          </reference>
        </references>
      </pivotArea>
    </format>
    <format dxfId="20123">
      <pivotArea outline="0" collapsedLevelsAreSubtotals="1" fieldPosition="0">
        <references count="1">
          <reference field="6" count="1" selected="0">
            <x v="24"/>
          </reference>
        </references>
      </pivotArea>
    </format>
    <format dxfId="20122">
      <pivotArea dataOnly="0" labelOnly="1" outline="0" fieldPosition="0">
        <references count="1">
          <reference field="6" count="1">
            <x v="25"/>
          </reference>
        </references>
      </pivotArea>
    </format>
    <format dxfId="20121">
      <pivotArea dataOnly="0" labelOnly="1" outline="0" fieldPosition="0">
        <references count="1">
          <reference field="6" count="1">
            <x v="25"/>
          </reference>
        </references>
      </pivotArea>
    </format>
    <format dxfId="20120">
      <pivotArea dataOnly="0" labelOnly="1" outline="0" fieldPosition="0">
        <references count="1">
          <reference field="6" count="1">
            <x v="25"/>
          </reference>
        </references>
      </pivotArea>
    </format>
    <format dxfId="20119">
      <pivotArea outline="0" collapsedLevelsAreSubtotals="1" fieldPosition="0">
        <references count="1">
          <reference field="6" count="1" selected="0">
            <x v="25"/>
          </reference>
        </references>
      </pivotArea>
    </format>
    <format dxfId="20118">
      <pivotArea outline="0" collapsedLevelsAreSubtotals="1" fieldPosition="0">
        <references count="1">
          <reference field="6" count="1" selected="0">
            <x v="25"/>
          </reference>
        </references>
      </pivotArea>
    </format>
    <format dxfId="20117">
      <pivotArea outline="0" collapsedLevelsAreSubtotals="1" fieldPosition="0">
        <references count="1">
          <reference field="6" count="1" selected="0">
            <x v="25"/>
          </reference>
        </references>
      </pivotArea>
    </format>
    <format dxfId="20116">
      <pivotArea outline="0" collapsedLevelsAreSubtotals="1" fieldPosition="0">
        <references count="1">
          <reference field="6" count="1" selected="0">
            <x v="25"/>
          </reference>
        </references>
      </pivotArea>
    </format>
    <format dxfId="20115">
      <pivotArea dataOnly="0" labelOnly="1" outline="0" fieldPosition="0">
        <references count="1">
          <reference field="6" count="1">
            <x v="26"/>
          </reference>
        </references>
      </pivotArea>
    </format>
    <format dxfId="20114">
      <pivotArea outline="0" collapsedLevelsAreSubtotals="1" fieldPosition="0">
        <references count="1">
          <reference field="6" count="1" selected="0">
            <x v="26"/>
          </reference>
        </references>
      </pivotArea>
    </format>
    <format dxfId="20113">
      <pivotArea dataOnly="0" labelOnly="1" outline="0" fieldPosition="0">
        <references count="1">
          <reference field="6" count="1">
            <x v="27"/>
          </reference>
        </references>
      </pivotArea>
    </format>
    <format dxfId="20112">
      <pivotArea dataOnly="0" labelOnly="1" outline="0" fieldPosition="0">
        <references count="1">
          <reference field="6" count="1">
            <x v="27"/>
          </reference>
        </references>
      </pivotArea>
    </format>
    <format dxfId="20111">
      <pivotArea dataOnly="0" labelOnly="1" outline="0" fieldPosition="0">
        <references count="1">
          <reference field="6" count="1">
            <x v="27"/>
          </reference>
        </references>
      </pivotArea>
    </format>
    <format dxfId="20110">
      <pivotArea outline="0" collapsedLevelsAreSubtotals="1" fieldPosition="0">
        <references count="1">
          <reference field="6" count="1" selected="0">
            <x v="27"/>
          </reference>
        </references>
      </pivotArea>
    </format>
    <format dxfId="20109">
      <pivotArea outline="0" collapsedLevelsAreSubtotals="1" fieldPosition="0">
        <references count="1">
          <reference field="6" count="1" selected="0">
            <x v="27"/>
          </reference>
        </references>
      </pivotArea>
    </format>
    <format dxfId="20108">
      <pivotArea outline="0" collapsedLevelsAreSubtotals="1" fieldPosition="0">
        <references count="1">
          <reference field="6" count="1" selected="0">
            <x v="27"/>
          </reference>
        </references>
      </pivotArea>
    </format>
    <format dxfId="20107">
      <pivotArea outline="0" collapsedLevelsAreSubtotals="1" fieldPosition="0">
        <references count="1">
          <reference field="6" count="1" selected="0">
            <x v="27"/>
          </reference>
        </references>
      </pivotArea>
    </format>
    <format dxfId="20106">
      <pivotArea dataOnly="0" labelOnly="1" outline="0" fieldPosition="0">
        <references count="1">
          <reference field="6" count="1">
            <x v="29"/>
          </reference>
        </references>
      </pivotArea>
    </format>
    <format dxfId="20105">
      <pivotArea outline="0" collapsedLevelsAreSubtotals="1" fieldPosition="0">
        <references count="1">
          <reference field="6" count="1" selected="0">
            <x v="29"/>
          </reference>
        </references>
      </pivotArea>
    </format>
    <format dxfId="20104">
      <pivotArea dataOnly="0" labelOnly="1" outline="0" fieldPosition="0">
        <references count="1">
          <reference field="6" count="1">
            <x v="30"/>
          </reference>
        </references>
      </pivotArea>
    </format>
    <format dxfId="20103">
      <pivotArea dataOnly="0" labelOnly="1" outline="0" fieldPosition="0">
        <references count="1">
          <reference field="6" count="1">
            <x v="30"/>
          </reference>
        </references>
      </pivotArea>
    </format>
    <format dxfId="20102">
      <pivotArea dataOnly="0" labelOnly="1" outline="0" fieldPosition="0">
        <references count="1">
          <reference field="6" count="1">
            <x v="30"/>
          </reference>
        </references>
      </pivotArea>
    </format>
    <format dxfId="20101">
      <pivotArea outline="0" collapsedLevelsAreSubtotals="1" fieldPosition="0">
        <references count="1">
          <reference field="6" count="1" selected="0">
            <x v="30"/>
          </reference>
        </references>
      </pivotArea>
    </format>
    <format dxfId="20100">
      <pivotArea outline="0" collapsedLevelsAreSubtotals="1" fieldPosition="0">
        <references count="1">
          <reference field="6" count="1" selected="0">
            <x v="30"/>
          </reference>
        </references>
      </pivotArea>
    </format>
    <format dxfId="20099">
      <pivotArea outline="0" collapsedLevelsAreSubtotals="1" fieldPosition="0">
        <references count="1">
          <reference field="6" count="1" selected="0">
            <x v="30"/>
          </reference>
        </references>
      </pivotArea>
    </format>
    <format dxfId="20098">
      <pivotArea outline="0" collapsedLevelsAreSubtotals="1" fieldPosition="0">
        <references count="1">
          <reference field="6" count="1" selected="0">
            <x v="30"/>
          </reference>
        </references>
      </pivotArea>
    </format>
    <format dxfId="20097">
      <pivotArea dataOnly="0" labelOnly="1" outline="0" fieldPosition="0">
        <references count="1">
          <reference field="6" count="1">
            <x v="31"/>
          </reference>
        </references>
      </pivotArea>
    </format>
    <format dxfId="20096">
      <pivotArea dataOnly="0" labelOnly="1" outline="0" fieldPosition="0">
        <references count="1">
          <reference field="6" count="1">
            <x v="31"/>
          </reference>
        </references>
      </pivotArea>
    </format>
    <format dxfId="20095">
      <pivotArea dataOnly="0" labelOnly="1" outline="0" fieldPosition="0">
        <references count="1">
          <reference field="6" count="1">
            <x v="31"/>
          </reference>
        </references>
      </pivotArea>
    </format>
    <format dxfId="20094">
      <pivotArea outline="0" collapsedLevelsAreSubtotals="1" fieldPosition="0">
        <references count="1">
          <reference field="6" count="1" selected="0">
            <x v="31"/>
          </reference>
        </references>
      </pivotArea>
    </format>
    <format dxfId="20093">
      <pivotArea outline="0" collapsedLevelsAreSubtotals="1" fieldPosition="0">
        <references count="1">
          <reference field="6" count="1" selected="0">
            <x v="31"/>
          </reference>
        </references>
      </pivotArea>
    </format>
    <format dxfId="20092">
      <pivotArea outline="0" collapsedLevelsAreSubtotals="1" fieldPosition="0">
        <references count="1">
          <reference field="6" count="1" selected="0">
            <x v="31"/>
          </reference>
        </references>
      </pivotArea>
    </format>
    <format dxfId="20091">
      <pivotArea outline="0" collapsedLevelsAreSubtotals="1" fieldPosition="0">
        <references count="1">
          <reference field="6" count="1" selected="0">
            <x v="31"/>
          </reference>
        </references>
      </pivotArea>
    </format>
    <format dxfId="20090">
      <pivotArea dataOnly="0" labelOnly="1" outline="0" fieldPosition="0">
        <references count="1">
          <reference field="6" count="1">
            <x v="32"/>
          </reference>
        </references>
      </pivotArea>
    </format>
    <format dxfId="20089">
      <pivotArea outline="0" collapsedLevelsAreSubtotals="1" fieldPosition="0">
        <references count="1">
          <reference field="6" count="1" selected="0">
            <x v="32"/>
          </reference>
        </references>
      </pivotArea>
    </format>
    <format dxfId="20088">
      <pivotArea dataOnly="0" labelOnly="1" outline="0" fieldPosition="0">
        <references count="1">
          <reference field="6" count="1">
            <x v="33"/>
          </reference>
        </references>
      </pivotArea>
    </format>
    <format dxfId="20087">
      <pivotArea dataOnly="0" labelOnly="1" outline="0" fieldPosition="0">
        <references count="1">
          <reference field="6" count="1">
            <x v="33"/>
          </reference>
        </references>
      </pivotArea>
    </format>
    <format dxfId="20086">
      <pivotArea dataOnly="0" labelOnly="1" outline="0" fieldPosition="0">
        <references count="1">
          <reference field="6" count="1">
            <x v="33"/>
          </reference>
        </references>
      </pivotArea>
    </format>
    <format dxfId="20085">
      <pivotArea outline="0" collapsedLevelsAreSubtotals="1" fieldPosition="0">
        <references count="1">
          <reference field="6" count="1" selected="0">
            <x v="33"/>
          </reference>
        </references>
      </pivotArea>
    </format>
    <format dxfId="20084">
      <pivotArea outline="0" collapsedLevelsAreSubtotals="1" fieldPosition="0">
        <references count="1">
          <reference field="6" count="1" selected="0">
            <x v="33"/>
          </reference>
        </references>
      </pivotArea>
    </format>
    <format dxfId="20083">
      <pivotArea outline="0" collapsedLevelsAreSubtotals="1" fieldPosition="0">
        <references count="1">
          <reference field="6" count="1" selected="0">
            <x v="33"/>
          </reference>
        </references>
      </pivotArea>
    </format>
    <format dxfId="20082">
      <pivotArea outline="0" collapsedLevelsAreSubtotals="1" fieldPosition="0">
        <references count="1">
          <reference field="6" count="1" selected="0">
            <x v="33"/>
          </reference>
        </references>
      </pivotArea>
    </format>
    <format dxfId="20081">
      <pivotArea dataOnly="0" labelOnly="1" outline="0" fieldPosition="0">
        <references count="1">
          <reference field="6" count="1">
            <x v="34"/>
          </reference>
        </references>
      </pivotArea>
    </format>
    <format dxfId="20080">
      <pivotArea dataOnly="0" labelOnly="1" outline="0" fieldPosition="0">
        <references count="1">
          <reference field="6" count="1">
            <x v="34"/>
          </reference>
        </references>
      </pivotArea>
    </format>
    <format dxfId="20079">
      <pivotArea dataOnly="0" labelOnly="1" outline="0" fieldPosition="0">
        <references count="1">
          <reference field="6" count="1">
            <x v="34"/>
          </reference>
        </references>
      </pivotArea>
    </format>
    <format dxfId="20078">
      <pivotArea outline="0" collapsedLevelsAreSubtotals="1" fieldPosition="0">
        <references count="1">
          <reference field="6" count="1" selected="0">
            <x v="34"/>
          </reference>
        </references>
      </pivotArea>
    </format>
    <format dxfId="20077">
      <pivotArea outline="0" collapsedLevelsAreSubtotals="1" fieldPosition="0">
        <references count="1">
          <reference field="6" count="1" selected="0">
            <x v="34"/>
          </reference>
        </references>
      </pivotArea>
    </format>
    <format dxfId="20076">
      <pivotArea outline="0" collapsedLevelsAreSubtotals="1" fieldPosition="0">
        <references count="1">
          <reference field="6" count="1" selected="0">
            <x v="34"/>
          </reference>
        </references>
      </pivotArea>
    </format>
    <format dxfId="20075">
      <pivotArea outline="0" collapsedLevelsAreSubtotals="1" fieldPosition="0">
        <references count="1">
          <reference field="6" count="1" selected="0">
            <x v="34"/>
          </reference>
        </references>
      </pivotArea>
    </format>
    <format dxfId="20074">
      <pivotArea dataOnly="0" labelOnly="1" outline="0" fieldPosition="0">
        <references count="1">
          <reference field="6" count="1">
            <x v="35"/>
          </reference>
        </references>
      </pivotArea>
    </format>
    <format dxfId="20073">
      <pivotArea dataOnly="0" labelOnly="1" outline="0" fieldPosition="0">
        <references count="1">
          <reference field="6" count="1">
            <x v="35"/>
          </reference>
        </references>
      </pivotArea>
    </format>
    <format dxfId="20072">
      <pivotArea dataOnly="0" labelOnly="1" outline="0" fieldPosition="0">
        <references count="1">
          <reference field="6" count="1">
            <x v="35"/>
          </reference>
        </references>
      </pivotArea>
    </format>
    <format dxfId="20071">
      <pivotArea outline="0" collapsedLevelsAreSubtotals="1" fieldPosition="0">
        <references count="1">
          <reference field="6" count="1" selected="0">
            <x v="35"/>
          </reference>
        </references>
      </pivotArea>
    </format>
    <format dxfId="20070">
      <pivotArea outline="0" collapsedLevelsAreSubtotals="1" fieldPosition="0">
        <references count="1">
          <reference field="6" count="1" selected="0">
            <x v="35"/>
          </reference>
        </references>
      </pivotArea>
    </format>
    <format dxfId="20069">
      <pivotArea outline="0" collapsedLevelsAreSubtotals="1" fieldPosition="0">
        <references count="1">
          <reference field="6" count="1" selected="0">
            <x v="35"/>
          </reference>
        </references>
      </pivotArea>
    </format>
    <format dxfId="20068">
      <pivotArea outline="0" collapsedLevelsAreSubtotals="1" fieldPosition="0">
        <references count="1">
          <reference field="6" count="1" selected="0">
            <x v="35"/>
          </reference>
        </references>
      </pivotArea>
    </format>
    <format dxfId="20067">
      <pivotArea dataOnly="0" labelOnly="1" outline="0" fieldPosition="0">
        <references count="1">
          <reference field="6" count="1">
            <x v="36"/>
          </reference>
        </references>
      </pivotArea>
    </format>
    <format dxfId="20066">
      <pivotArea dataOnly="0" labelOnly="1" outline="0" fieldPosition="0">
        <references count="1">
          <reference field="6" count="1">
            <x v="36"/>
          </reference>
        </references>
      </pivotArea>
    </format>
    <format dxfId="20065">
      <pivotArea dataOnly="0" labelOnly="1" outline="0" fieldPosition="0">
        <references count="1">
          <reference field="6" count="1">
            <x v="36"/>
          </reference>
        </references>
      </pivotArea>
    </format>
    <format dxfId="20064">
      <pivotArea outline="0" collapsedLevelsAreSubtotals="1" fieldPosition="0">
        <references count="1">
          <reference field="6" count="1" selected="0">
            <x v="36"/>
          </reference>
        </references>
      </pivotArea>
    </format>
    <format dxfId="20063">
      <pivotArea outline="0" collapsedLevelsAreSubtotals="1" fieldPosition="0">
        <references count="1">
          <reference field="6" count="1" selected="0">
            <x v="36"/>
          </reference>
        </references>
      </pivotArea>
    </format>
    <format dxfId="20062">
      <pivotArea outline="0" collapsedLevelsAreSubtotals="1" fieldPosition="0">
        <references count="1">
          <reference field="6" count="1" selected="0">
            <x v="36"/>
          </reference>
        </references>
      </pivotArea>
    </format>
    <format dxfId="20061">
      <pivotArea outline="0" collapsedLevelsAreSubtotals="1" fieldPosition="0">
        <references count="1">
          <reference field="6" count="1" selected="0">
            <x v="36"/>
          </reference>
        </references>
      </pivotArea>
    </format>
    <format dxfId="20060">
      <pivotArea dataOnly="0" labelOnly="1" outline="0" fieldPosition="0">
        <references count="1">
          <reference field="6" count="1">
            <x v="38"/>
          </reference>
        </references>
      </pivotArea>
    </format>
    <format dxfId="20059">
      <pivotArea dataOnly="0" labelOnly="1" outline="0" fieldPosition="0">
        <references count="1">
          <reference field="6" count="1">
            <x v="38"/>
          </reference>
        </references>
      </pivotArea>
    </format>
    <format dxfId="20058">
      <pivotArea dataOnly="0" labelOnly="1" outline="0" fieldPosition="0">
        <references count="1">
          <reference field="6" count="1">
            <x v="38"/>
          </reference>
        </references>
      </pivotArea>
    </format>
    <format dxfId="20057">
      <pivotArea outline="0" collapsedLevelsAreSubtotals="1" fieldPosition="0">
        <references count="1">
          <reference field="6" count="1" selected="0">
            <x v="38"/>
          </reference>
        </references>
      </pivotArea>
    </format>
    <format dxfId="20056">
      <pivotArea outline="0" collapsedLevelsAreSubtotals="1" fieldPosition="0">
        <references count="1">
          <reference field="6" count="1" selected="0">
            <x v="38"/>
          </reference>
        </references>
      </pivotArea>
    </format>
    <format dxfId="20055">
      <pivotArea outline="0" collapsedLevelsAreSubtotals="1" fieldPosition="0">
        <references count="1">
          <reference field="6" count="1" selected="0">
            <x v="38"/>
          </reference>
        </references>
      </pivotArea>
    </format>
    <format dxfId="20054">
      <pivotArea outline="0" collapsedLevelsAreSubtotals="1" fieldPosition="0">
        <references count="1">
          <reference field="6" count="1" selected="0">
            <x v="38"/>
          </reference>
        </references>
      </pivotArea>
    </format>
    <format dxfId="20053">
      <pivotArea dataOnly="0" labelOnly="1" outline="0" fieldPosition="0">
        <references count="1">
          <reference field="6" count="1">
            <x v="39"/>
          </reference>
        </references>
      </pivotArea>
    </format>
    <format dxfId="20052">
      <pivotArea dataOnly="0" labelOnly="1" outline="0" fieldPosition="0">
        <references count="1">
          <reference field="6" count="1">
            <x v="39"/>
          </reference>
        </references>
      </pivotArea>
    </format>
    <format dxfId="20051">
      <pivotArea dataOnly="0" labelOnly="1" outline="0" fieldPosition="0">
        <references count="1">
          <reference field="6" count="1">
            <x v="39"/>
          </reference>
        </references>
      </pivotArea>
    </format>
    <format dxfId="20050">
      <pivotArea outline="0" collapsedLevelsAreSubtotals="1" fieldPosition="0">
        <references count="1">
          <reference field="6" count="1" selected="0">
            <x v="39"/>
          </reference>
        </references>
      </pivotArea>
    </format>
    <format dxfId="20049">
      <pivotArea outline="0" collapsedLevelsAreSubtotals="1" fieldPosition="0">
        <references count="1">
          <reference field="6" count="1" selected="0">
            <x v="39"/>
          </reference>
        </references>
      </pivotArea>
    </format>
    <format dxfId="20048">
      <pivotArea outline="0" collapsedLevelsAreSubtotals="1" fieldPosition="0">
        <references count="1">
          <reference field="6" count="1" selected="0">
            <x v="39"/>
          </reference>
        </references>
      </pivotArea>
    </format>
    <format dxfId="20047">
      <pivotArea outline="0" collapsedLevelsAreSubtotals="1" fieldPosition="0">
        <references count="1">
          <reference field="6" count="1" selected="0">
            <x v="39"/>
          </reference>
        </references>
      </pivotArea>
    </format>
    <format dxfId="20046">
      <pivotArea dataOnly="0" labelOnly="1" outline="0" fieldPosition="0">
        <references count="1">
          <reference field="6" count="1">
            <x v="40"/>
          </reference>
        </references>
      </pivotArea>
    </format>
    <format dxfId="20045">
      <pivotArea dataOnly="0" labelOnly="1" outline="0" fieldPosition="0">
        <references count="1">
          <reference field="6" count="1">
            <x v="40"/>
          </reference>
        </references>
      </pivotArea>
    </format>
    <format dxfId="20044">
      <pivotArea dataOnly="0" labelOnly="1" outline="0" fieldPosition="0">
        <references count="1">
          <reference field="6" count="1">
            <x v="40"/>
          </reference>
        </references>
      </pivotArea>
    </format>
    <format dxfId="20043">
      <pivotArea outline="0" collapsedLevelsAreSubtotals="1" fieldPosition="0">
        <references count="1">
          <reference field="6" count="1" selected="0">
            <x v="40"/>
          </reference>
        </references>
      </pivotArea>
    </format>
    <format dxfId="20042">
      <pivotArea outline="0" collapsedLevelsAreSubtotals="1" fieldPosition="0">
        <references count="1">
          <reference field="6" count="1" selected="0">
            <x v="40"/>
          </reference>
        </references>
      </pivotArea>
    </format>
    <format dxfId="20041">
      <pivotArea outline="0" collapsedLevelsAreSubtotals="1" fieldPosition="0">
        <references count="1">
          <reference field="6" count="1" selected="0">
            <x v="40"/>
          </reference>
        </references>
      </pivotArea>
    </format>
    <format dxfId="20040">
      <pivotArea outline="0" collapsedLevelsAreSubtotals="1" fieldPosition="0">
        <references count="1">
          <reference field="6" count="1" selected="0">
            <x v="40"/>
          </reference>
        </references>
      </pivotArea>
    </format>
    <format dxfId="20039">
      <pivotArea dataOnly="0" labelOnly="1" outline="0" fieldPosition="0">
        <references count="1">
          <reference field="6" count="1">
            <x v="41"/>
          </reference>
        </references>
      </pivotArea>
    </format>
    <format dxfId="20038">
      <pivotArea dataOnly="0" labelOnly="1" outline="0" fieldPosition="0">
        <references count="1">
          <reference field="6" count="1">
            <x v="41"/>
          </reference>
        </references>
      </pivotArea>
    </format>
    <format dxfId="20037">
      <pivotArea dataOnly="0" labelOnly="1" outline="0" fieldPosition="0">
        <references count="1">
          <reference field="6" count="1">
            <x v="41"/>
          </reference>
        </references>
      </pivotArea>
    </format>
    <format dxfId="20036">
      <pivotArea outline="0" collapsedLevelsAreSubtotals="1" fieldPosition="0">
        <references count="1">
          <reference field="6" count="1" selected="0">
            <x v="41"/>
          </reference>
        </references>
      </pivotArea>
    </format>
    <format dxfId="20035">
      <pivotArea outline="0" collapsedLevelsAreSubtotals="1" fieldPosition="0">
        <references count="1">
          <reference field="6" count="1" selected="0">
            <x v="41"/>
          </reference>
        </references>
      </pivotArea>
    </format>
    <format dxfId="20034">
      <pivotArea outline="0" collapsedLevelsAreSubtotals="1" fieldPosition="0">
        <references count="1">
          <reference field="6" count="1" selected="0">
            <x v="41"/>
          </reference>
        </references>
      </pivotArea>
    </format>
    <format dxfId="20033">
      <pivotArea outline="0" collapsedLevelsAreSubtotals="1" fieldPosition="0">
        <references count="1">
          <reference field="6" count="1" selected="0">
            <x v="41"/>
          </reference>
        </references>
      </pivotArea>
    </format>
    <format dxfId="20032">
      <pivotArea dataOnly="0" labelOnly="1" outline="0" fieldPosition="0">
        <references count="1">
          <reference field="6" count="1">
            <x v="42"/>
          </reference>
        </references>
      </pivotArea>
    </format>
    <format dxfId="20031">
      <pivotArea dataOnly="0" labelOnly="1" outline="0" fieldPosition="0">
        <references count="1">
          <reference field="6" count="1">
            <x v="42"/>
          </reference>
        </references>
      </pivotArea>
    </format>
    <format dxfId="20030">
      <pivotArea dataOnly="0" labelOnly="1" outline="0" fieldPosition="0">
        <references count="1">
          <reference field="6" count="1">
            <x v="42"/>
          </reference>
        </references>
      </pivotArea>
    </format>
    <format dxfId="20029">
      <pivotArea outline="0" collapsedLevelsAreSubtotals="1" fieldPosition="0">
        <references count="1">
          <reference field="6" count="1" selected="0">
            <x v="42"/>
          </reference>
        </references>
      </pivotArea>
    </format>
    <format dxfId="20028">
      <pivotArea outline="0" collapsedLevelsAreSubtotals="1" fieldPosition="0">
        <references count="1">
          <reference field="6" count="1" selected="0">
            <x v="42"/>
          </reference>
        </references>
      </pivotArea>
    </format>
    <format dxfId="20027">
      <pivotArea outline="0" collapsedLevelsAreSubtotals="1" fieldPosition="0">
        <references count="1">
          <reference field="6" count="1" selected="0">
            <x v="42"/>
          </reference>
        </references>
      </pivotArea>
    </format>
    <format dxfId="20026">
      <pivotArea outline="0" collapsedLevelsAreSubtotals="1" fieldPosition="0">
        <references count="1">
          <reference field="6" count="1" selected="0">
            <x v="42"/>
          </reference>
        </references>
      </pivotArea>
    </format>
    <format dxfId="20025">
      <pivotArea dataOnly="0" labelOnly="1" outline="0" fieldPosition="0">
        <references count="1">
          <reference field="6" count="1">
            <x v="43"/>
          </reference>
        </references>
      </pivotArea>
    </format>
    <format dxfId="20024">
      <pivotArea dataOnly="0" labelOnly="1" outline="0" fieldPosition="0">
        <references count="1">
          <reference field="6" count="1">
            <x v="43"/>
          </reference>
        </references>
      </pivotArea>
    </format>
    <format dxfId="20023">
      <pivotArea dataOnly="0" labelOnly="1" outline="0" fieldPosition="0">
        <references count="1">
          <reference field="6" count="1">
            <x v="43"/>
          </reference>
        </references>
      </pivotArea>
    </format>
    <format dxfId="20022">
      <pivotArea outline="0" collapsedLevelsAreSubtotals="1" fieldPosition="0">
        <references count="1">
          <reference field="6" count="1" selected="0">
            <x v="43"/>
          </reference>
        </references>
      </pivotArea>
    </format>
    <format dxfId="20021">
      <pivotArea outline="0" collapsedLevelsAreSubtotals="1" fieldPosition="0">
        <references count="1">
          <reference field="6" count="1" selected="0">
            <x v="43"/>
          </reference>
        </references>
      </pivotArea>
    </format>
    <format dxfId="20020">
      <pivotArea outline="0" collapsedLevelsAreSubtotals="1" fieldPosition="0">
        <references count="1">
          <reference field="6" count="1" selected="0">
            <x v="43"/>
          </reference>
        </references>
      </pivotArea>
    </format>
    <format dxfId="20019">
      <pivotArea outline="0" collapsedLevelsAreSubtotals="1" fieldPosition="0">
        <references count="1">
          <reference field="6" count="1" selected="0">
            <x v="43"/>
          </reference>
        </references>
      </pivotArea>
    </format>
    <format dxfId="20018">
      <pivotArea dataOnly="0" labelOnly="1" outline="0" fieldPosition="0">
        <references count="1">
          <reference field="6" count="1">
            <x v="45"/>
          </reference>
        </references>
      </pivotArea>
    </format>
    <format dxfId="20017">
      <pivotArea dataOnly="0" labelOnly="1" outline="0" fieldPosition="0">
        <references count="1">
          <reference field="6" count="1">
            <x v="45"/>
          </reference>
        </references>
      </pivotArea>
    </format>
    <format dxfId="20016">
      <pivotArea dataOnly="0" labelOnly="1" outline="0" fieldPosition="0">
        <references count="1">
          <reference field="6" count="1">
            <x v="45"/>
          </reference>
        </references>
      </pivotArea>
    </format>
    <format dxfId="20015">
      <pivotArea outline="0" collapsedLevelsAreSubtotals="1" fieldPosition="0">
        <references count="1">
          <reference field="6" count="1" selected="0">
            <x v="45"/>
          </reference>
        </references>
      </pivotArea>
    </format>
    <format dxfId="20014">
      <pivotArea outline="0" collapsedLevelsAreSubtotals="1" fieldPosition="0">
        <references count="1">
          <reference field="6" count="1" selected="0">
            <x v="45"/>
          </reference>
        </references>
      </pivotArea>
    </format>
    <format dxfId="20013">
      <pivotArea outline="0" collapsedLevelsAreSubtotals="1" fieldPosition="0">
        <references count="1">
          <reference field="6" count="1" selected="0">
            <x v="45"/>
          </reference>
        </references>
      </pivotArea>
    </format>
    <format dxfId="20012">
      <pivotArea outline="0" collapsedLevelsAreSubtotals="1" fieldPosition="0">
        <references count="1">
          <reference field="6" count="1" selected="0">
            <x v="45"/>
          </reference>
        </references>
      </pivotArea>
    </format>
    <format dxfId="20011">
      <pivotArea dataOnly="0" labelOnly="1" outline="0" fieldPosition="0">
        <references count="1">
          <reference field="6" count="1">
            <x v="46"/>
          </reference>
        </references>
      </pivotArea>
    </format>
    <format dxfId="20010">
      <pivotArea dataOnly="0" labelOnly="1" outline="0" fieldPosition="0">
        <references count="1">
          <reference field="6" count="1">
            <x v="46"/>
          </reference>
        </references>
      </pivotArea>
    </format>
    <format dxfId="20009">
      <pivotArea dataOnly="0" labelOnly="1" outline="0" fieldPosition="0">
        <references count="1">
          <reference field="6" count="1">
            <x v="46"/>
          </reference>
        </references>
      </pivotArea>
    </format>
    <format dxfId="20008">
      <pivotArea outline="0" collapsedLevelsAreSubtotals="1" fieldPosition="0">
        <references count="1">
          <reference field="6" count="1" selected="0">
            <x v="46"/>
          </reference>
        </references>
      </pivotArea>
    </format>
    <format dxfId="20007">
      <pivotArea outline="0" collapsedLevelsAreSubtotals="1" fieldPosition="0">
        <references count="1">
          <reference field="6" count="1" selected="0">
            <x v="46"/>
          </reference>
        </references>
      </pivotArea>
    </format>
    <format dxfId="20006">
      <pivotArea outline="0" collapsedLevelsAreSubtotals="1" fieldPosition="0">
        <references count="1">
          <reference field="6" count="1" selected="0">
            <x v="46"/>
          </reference>
        </references>
      </pivotArea>
    </format>
    <format dxfId="20005">
      <pivotArea outline="0" collapsedLevelsAreSubtotals="1" fieldPosition="0">
        <references count="1">
          <reference field="6" count="1" selected="0">
            <x v="46"/>
          </reference>
        </references>
      </pivotArea>
    </format>
    <format dxfId="20004">
      <pivotArea dataOnly="0" labelOnly="1" outline="0" fieldPosition="0">
        <references count="1">
          <reference field="6" count="1">
            <x v="47"/>
          </reference>
        </references>
      </pivotArea>
    </format>
    <format dxfId="20003">
      <pivotArea dataOnly="0" labelOnly="1" outline="0" fieldPosition="0">
        <references count="1">
          <reference field="6" count="1">
            <x v="47"/>
          </reference>
        </references>
      </pivotArea>
    </format>
    <format dxfId="20002">
      <pivotArea dataOnly="0" labelOnly="1" outline="0" fieldPosition="0">
        <references count="1">
          <reference field="6" count="1">
            <x v="47"/>
          </reference>
        </references>
      </pivotArea>
    </format>
    <format dxfId="20001">
      <pivotArea outline="0" collapsedLevelsAreSubtotals="1" fieldPosition="0">
        <references count="1">
          <reference field="6" count="1" selected="0">
            <x v="47"/>
          </reference>
        </references>
      </pivotArea>
    </format>
    <format dxfId="20000">
      <pivotArea outline="0" collapsedLevelsAreSubtotals="1" fieldPosition="0">
        <references count="1">
          <reference field="6" count="1" selected="0">
            <x v="47"/>
          </reference>
        </references>
      </pivotArea>
    </format>
    <format dxfId="19999">
      <pivotArea outline="0" collapsedLevelsAreSubtotals="1" fieldPosition="0">
        <references count="1">
          <reference field="6" count="1" selected="0">
            <x v="47"/>
          </reference>
        </references>
      </pivotArea>
    </format>
    <format dxfId="19998">
      <pivotArea outline="0" collapsedLevelsAreSubtotals="1" fieldPosition="0">
        <references count="1">
          <reference field="6" count="1" selected="0">
            <x v="47"/>
          </reference>
        </references>
      </pivotArea>
    </format>
    <format dxfId="19997">
      <pivotArea dataOnly="0" labelOnly="1" outline="0" fieldPosition="0">
        <references count="1">
          <reference field="6" count="1">
            <x v="48"/>
          </reference>
        </references>
      </pivotArea>
    </format>
    <format dxfId="19996">
      <pivotArea dataOnly="0" labelOnly="1" outline="0" fieldPosition="0">
        <references count="1">
          <reference field="6" count="1">
            <x v="48"/>
          </reference>
        </references>
      </pivotArea>
    </format>
    <format dxfId="19995">
      <pivotArea dataOnly="0" labelOnly="1" outline="0" fieldPosition="0">
        <references count="1">
          <reference field="6" count="1">
            <x v="48"/>
          </reference>
        </references>
      </pivotArea>
    </format>
    <format dxfId="19994">
      <pivotArea outline="0" collapsedLevelsAreSubtotals="1" fieldPosition="0">
        <references count="1">
          <reference field="6" count="1" selected="0">
            <x v="48"/>
          </reference>
        </references>
      </pivotArea>
    </format>
    <format dxfId="19993">
      <pivotArea outline="0" collapsedLevelsAreSubtotals="1" fieldPosition="0">
        <references count="1">
          <reference field="6" count="1" selected="0">
            <x v="48"/>
          </reference>
        </references>
      </pivotArea>
    </format>
    <format dxfId="19992">
      <pivotArea outline="0" collapsedLevelsAreSubtotals="1" fieldPosition="0">
        <references count="1">
          <reference field="6" count="1" selected="0">
            <x v="48"/>
          </reference>
        </references>
      </pivotArea>
    </format>
    <format dxfId="19991">
      <pivotArea outline="0" collapsedLevelsAreSubtotals="1" fieldPosition="0">
        <references count="1">
          <reference field="6" count="1" selected="0">
            <x v="48"/>
          </reference>
        </references>
      </pivotArea>
    </format>
    <format dxfId="19990">
      <pivotArea dataOnly="0" labelOnly="1" outline="0" fieldPosition="0">
        <references count="1">
          <reference field="6" count="1">
            <x v="49"/>
          </reference>
        </references>
      </pivotArea>
    </format>
    <format dxfId="19989">
      <pivotArea dataOnly="0" labelOnly="1" outline="0" fieldPosition="0">
        <references count="1">
          <reference field="6" count="1">
            <x v="49"/>
          </reference>
        </references>
      </pivotArea>
    </format>
    <format dxfId="19988">
      <pivotArea dataOnly="0" labelOnly="1" outline="0" fieldPosition="0">
        <references count="1">
          <reference field="6" count="1">
            <x v="49"/>
          </reference>
        </references>
      </pivotArea>
    </format>
    <format dxfId="19987">
      <pivotArea outline="0" collapsedLevelsAreSubtotals="1" fieldPosition="0">
        <references count="1">
          <reference field="6" count="1" selected="0">
            <x v="49"/>
          </reference>
        </references>
      </pivotArea>
    </format>
    <format dxfId="19986">
      <pivotArea outline="0" collapsedLevelsAreSubtotals="1" fieldPosition="0">
        <references count="1">
          <reference field="6" count="1" selected="0">
            <x v="49"/>
          </reference>
        </references>
      </pivotArea>
    </format>
    <format dxfId="19985">
      <pivotArea outline="0" collapsedLevelsAreSubtotals="1" fieldPosition="0">
        <references count="1">
          <reference field="6" count="1" selected="0">
            <x v="49"/>
          </reference>
        </references>
      </pivotArea>
    </format>
    <format dxfId="19984">
      <pivotArea outline="0" collapsedLevelsAreSubtotals="1" fieldPosition="0">
        <references count="1">
          <reference field="6" count="1" selected="0">
            <x v="49"/>
          </reference>
        </references>
      </pivotArea>
    </format>
    <format dxfId="19983">
      <pivotArea dataOnly="0" labelOnly="1" outline="0" fieldPosition="0">
        <references count="1">
          <reference field="6" count="1">
            <x v="50"/>
          </reference>
        </references>
      </pivotArea>
    </format>
    <format dxfId="19982">
      <pivotArea dataOnly="0" labelOnly="1" outline="0" fieldPosition="0">
        <references count="1">
          <reference field="6" count="1">
            <x v="50"/>
          </reference>
        </references>
      </pivotArea>
    </format>
    <format dxfId="19981">
      <pivotArea dataOnly="0" labelOnly="1" outline="0" fieldPosition="0">
        <references count="1">
          <reference field="6" count="1">
            <x v="50"/>
          </reference>
        </references>
      </pivotArea>
    </format>
    <format dxfId="19980">
      <pivotArea outline="0" collapsedLevelsAreSubtotals="1" fieldPosition="0">
        <references count="1">
          <reference field="6" count="1" selected="0">
            <x v="50"/>
          </reference>
        </references>
      </pivotArea>
    </format>
    <format dxfId="19979">
      <pivotArea outline="0" collapsedLevelsAreSubtotals="1" fieldPosition="0">
        <references count="1">
          <reference field="6" count="1" selected="0">
            <x v="50"/>
          </reference>
        </references>
      </pivotArea>
    </format>
    <format dxfId="19978">
      <pivotArea outline="0" collapsedLevelsAreSubtotals="1" fieldPosition="0">
        <references count="1">
          <reference field="6" count="1" selected="0">
            <x v="50"/>
          </reference>
        </references>
      </pivotArea>
    </format>
    <format dxfId="19977">
      <pivotArea outline="0" collapsedLevelsAreSubtotals="1" fieldPosition="0">
        <references count="1">
          <reference field="6" count="1" selected="0">
            <x v="50"/>
          </reference>
        </references>
      </pivotArea>
    </format>
    <format dxfId="19976">
      <pivotArea dataOnly="0" labelOnly="1" outline="0" fieldPosition="0">
        <references count="1">
          <reference field="6" count="1">
            <x v="51"/>
          </reference>
        </references>
      </pivotArea>
    </format>
    <format dxfId="19975">
      <pivotArea dataOnly="0" labelOnly="1" outline="0" fieldPosition="0">
        <references count="1">
          <reference field="6" count="1">
            <x v="51"/>
          </reference>
        </references>
      </pivotArea>
    </format>
    <format dxfId="19974">
      <pivotArea dataOnly="0" labelOnly="1" outline="0" fieldPosition="0">
        <references count="1">
          <reference field="6" count="1">
            <x v="51"/>
          </reference>
        </references>
      </pivotArea>
    </format>
    <format dxfId="19973">
      <pivotArea outline="0" collapsedLevelsAreSubtotals="1" fieldPosition="0">
        <references count="1">
          <reference field="6" count="1" selected="0">
            <x v="51"/>
          </reference>
        </references>
      </pivotArea>
    </format>
    <format dxfId="19972">
      <pivotArea outline="0" collapsedLevelsAreSubtotals="1" fieldPosition="0">
        <references count="1">
          <reference field="6" count="1" selected="0">
            <x v="51"/>
          </reference>
        </references>
      </pivotArea>
    </format>
    <format dxfId="19971">
      <pivotArea outline="0" collapsedLevelsAreSubtotals="1" fieldPosition="0">
        <references count="1">
          <reference field="6" count="1" selected="0">
            <x v="51"/>
          </reference>
        </references>
      </pivotArea>
    </format>
    <format dxfId="19970">
      <pivotArea outline="0" collapsedLevelsAreSubtotals="1" fieldPosition="0">
        <references count="1">
          <reference field="6" count="1" selected="0">
            <x v="51"/>
          </reference>
        </references>
      </pivotArea>
    </format>
    <format dxfId="19969">
      <pivotArea dataOnly="0" labelOnly="1" outline="0" fieldPosition="0">
        <references count="1">
          <reference field="6" count="1">
            <x v="52"/>
          </reference>
        </references>
      </pivotArea>
    </format>
    <format dxfId="19968">
      <pivotArea dataOnly="0" labelOnly="1" outline="0" fieldPosition="0">
        <references count="1">
          <reference field="6" count="1">
            <x v="52"/>
          </reference>
        </references>
      </pivotArea>
    </format>
    <format dxfId="19967">
      <pivotArea dataOnly="0" labelOnly="1" outline="0" fieldPosition="0">
        <references count="1">
          <reference field="6" count="1">
            <x v="52"/>
          </reference>
        </references>
      </pivotArea>
    </format>
    <format dxfId="19966">
      <pivotArea outline="0" collapsedLevelsAreSubtotals="1" fieldPosition="0">
        <references count="1">
          <reference field="6" count="1" selected="0">
            <x v="52"/>
          </reference>
        </references>
      </pivotArea>
    </format>
    <format dxfId="19965">
      <pivotArea outline="0" collapsedLevelsAreSubtotals="1" fieldPosition="0">
        <references count="1">
          <reference field="6" count="1" selected="0">
            <x v="52"/>
          </reference>
        </references>
      </pivotArea>
    </format>
    <format dxfId="19964">
      <pivotArea outline="0" collapsedLevelsAreSubtotals="1" fieldPosition="0">
        <references count="1">
          <reference field="6" count="1" selected="0">
            <x v="52"/>
          </reference>
        </references>
      </pivotArea>
    </format>
    <format dxfId="19963">
      <pivotArea outline="0" collapsedLevelsAreSubtotals="1" fieldPosition="0">
        <references count="1">
          <reference field="6" count="1" selected="0">
            <x v="52"/>
          </reference>
        </references>
      </pivotArea>
    </format>
    <format dxfId="19962">
      <pivotArea dataOnly="0" labelOnly="1" outline="0" fieldPosition="0">
        <references count="1">
          <reference field="6" count="1">
            <x v="53"/>
          </reference>
        </references>
      </pivotArea>
    </format>
    <format dxfId="19961">
      <pivotArea dataOnly="0" labelOnly="1" outline="0" fieldPosition="0">
        <references count="1">
          <reference field="6" count="1">
            <x v="53"/>
          </reference>
        </references>
      </pivotArea>
    </format>
    <format dxfId="19960">
      <pivotArea dataOnly="0" labelOnly="1" outline="0" fieldPosition="0">
        <references count="1">
          <reference field="6" count="1">
            <x v="53"/>
          </reference>
        </references>
      </pivotArea>
    </format>
    <format dxfId="19959">
      <pivotArea outline="0" collapsedLevelsAreSubtotals="1" fieldPosition="0">
        <references count="1">
          <reference field="6" count="1" selected="0">
            <x v="53"/>
          </reference>
        </references>
      </pivotArea>
    </format>
    <format dxfId="19958">
      <pivotArea outline="0" collapsedLevelsAreSubtotals="1" fieldPosition="0">
        <references count="1">
          <reference field="6" count="1" selected="0">
            <x v="53"/>
          </reference>
        </references>
      </pivotArea>
    </format>
    <format dxfId="19957">
      <pivotArea outline="0" collapsedLevelsAreSubtotals="1" fieldPosition="0">
        <references count="1">
          <reference field="6" count="1" selected="0">
            <x v="53"/>
          </reference>
        </references>
      </pivotArea>
    </format>
    <format dxfId="19956">
      <pivotArea outline="0" collapsedLevelsAreSubtotals="1" fieldPosition="0">
        <references count="1">
          <reference field="6" count="1" selected="0">
            <x v="53"/>
          </reference>
        </references>
      </pivotArea>
    </format>
    <format dxfId="19955">
      <pivotArea dataOnly="0" labelOnly="1" outline="0" fieldPosition="0">
        <references count="1">
          <reference field="6" count="1">
            <x v="55"/>
          </reference>
        </references>
      </pivotArea>
    </format>
    <format dxfId="19954">
      <pivotArea dataOnly="0" labelOnly="1" outline="0" fieldPosition="0">
        <references count="1">
          <reference field="6" count="1">
            <x v="55"/>
          </reference>
        </references>
      </pivotArea>
    </format>
    <format dxfId="19953">
      <pivotArea dataOnly="0" labelOnly="1" outline="0" fieldPosition="0">
        <references count="1">
          <reference field="6" count="1">
            <x v="55"/>
          </reference>
        </references>
      </pivotArea>
    </format>
    <format dxfId="19952">
      <pivotArea outline="0" collapsedLevelsAreSubtotals="1" fieldPosition="0">
        <references count="1">
          <reference field="6" count="1" selected="0">
            <x v="55"/>
          </reference>
        </references>
      </pivotArea>
    </format>
    <format dxfId="19951">
      <pivotArea outline="0" collapsedLevelsAreSubtotals="1" fieldPosition="0">
        <references count="1">
          <reference field="6" count="1" selected="0">
            <x v="55"/>
          </reference>
        </references>
      </pivotArea>
    </format>
    <format dxfId="19950">
      <pivotArea outline="0" collapsedLevelsAreSubtotals="1" fieldPosition="0">
        <references count="1">
          <reference field="6" count="1" selected="0">
            <x v="55"/>
          </reference>
        </references>
      </pivotArea>
    </format>
    <format dxfId="19949">
      <pivotArea outline="0" collapsedLevelsAreSubtotals="1" fieldPosition="0">
        <references count="1">
          <reference field="6" count="1" selected="0">
            <x v="55"/>
          </reference>
        </references>
      </pivotArea>
    </format>
    <format dxfId="19948">
      <pivotArea dataOnly="0" labelOnly="1" outline="0" fieldPosition="0">
        <references count="1">
          <reference field="6" count="1">
            <x v="58"/>
          </reference>
        </references>
      </pivotArea>
    </format>
    <format dxfId="19947">
      <pivotArea dataOnly="0" labelOnly="1" outline="0" fieldPosition="0">
        <references count="1">
          <reference field="6" count="1">
            <x v="58"/>
          </reference>
        </references>
      </pivotArea>
    </format>
    <format dxfId="19946">
      <pivotArea dataOnly="0" labelOnly="1" outline="0" fieldPosition="0">
        <references count="1">
          <reference field="6" count="1">
            <x v="58"/>
          </reference>
        </references>
      </pivotArea>
    </format>
    <format dxfId="19945">
      <pivotArea outline="0" collapsedLevelsAreSubtotals="1" fieldPosition="0">
        <references count="1">
          <reference field="6" count="1" selected="0">
            <x v="58"/>
          </reference>
        </references>
      </pivotArea>
    </format>
    <format dxfId="19944">
      <pivotArea outline="0" collapsedLevelsAreSubtotals="1" fieldPosition="0">
        <references count="1">
          <reference field="6" count="1" selected="0">
            <x v="58"/>
          </reference>
        </references>
      </pivotArea>
    </format>
    <format dxfId="19943">
      <pivotArea outline="0" collapsedLevelsAreSubtotals="1" fieldPosition="0">
        <references count="1">
          <reference field="6" count="1" selected="0">
            <x v="58"/>
          </reference>
        </references>
      </pivotArea>
    </format>
    <format dxfId="19942">
      <pivotArea outline="0" collapsedLevelsAreSubtotals="1" fieldPosition="0">
        <references count="1">
          <reference field="6" count="1" selected="0">
            <x v="58"/>
          </reference>
        </references>
      </pivotArea>
    </format>
    <format dxfId="19941">
      <pivotArea dataOnly="0" labelOnly="1" outline="0" fieldPosition="0">
        <references count="1">
          <reference field="6" count="1">
            <x v="59"/>
          </reference>
        </references>
      </pivotArea>
    </format>
    <format dxfId="19940">
      <pivotArea outline="0" collapsedLevelsAreSubtotals="1" fieldPosition="0">
        <references count="1">
          <reference field="6" count="1" selected="0">
            <x v="59"/>
          </reference>
        </references>
      </pivotArea>
    </format>
    <format dxfId="19939">
      <pivotArea dataOnly="0" labelOnly="1" outline="0" fieldPosition="0">
        <references count="1">
          <reference field="6" count="1">
            <x v="61"/>
          </reference>
        </references>
      </pivotArea>
    </format>
    <format dxfId="19938">
      <pivotArea dataOnly="0" labelOnly="1" outline="0" fieldPosition="0">
        <references count="1">
          <reference field="6" count="1">
            <x v="61"/>
          </reference>
        </references>
      </pivotArea>
    </format>
    <format dxfId="19937">
      <pivotArea dataOnly="0" labelOnly="1" outline="0" fieldPosition="0">
        <references count="1">
          <reference field="6" count="1">
            <x v="61"/>
          </reference>
        </references>
      </pivotArea>
    </format>
    <format dxfId="19936">
      <pivotArea outline="0" collapsedLevelsAreSubtotals="1" fieldPosition="0">
        <references count="1">
          <reference field="6" count="1" selected="0">
            <x v="61"/>
          </reference>
        </references>
      </pivotArea>
    </format>
    <format dxfId="19935">
      <pivotArea outline="0" collapsedLevelsAreSubtotals="1" fieldPosition="0">
        <references count="1">
          <reference field="6" count="1" selected="0">
            <x v="61"/>
          </reference>
        </references>
      </pivotArea>
    </format>
    <format dxfId="19934">
      <pivotArea outline="0" collapsedLevelsAreSubtotals="1" fieldPosition="0">
        <references count="1">
          <reference field="6" count="1" selected="0">
            <x v="61"/>
          </reference>
        </references>
      </pivotArea>
    </format>
    <format dxfId="19933">
      <pivotArea outline="0" collapsedLevelsAreSubtotals="1" fieldPosition="0">
        <references count="1">
          <reference field="6" count="1" selected="0">
            <x v="61"/>
          </reference>
        </references>
      </pivotArea>
    </format>
    <format dxfId="19932">
      <pivotArea dataOnly="0" labelOnly="1" outline="0" fieldPosition="0">
        <references count="1">
          <reference field="6" count="1">
            <x v="62"/>
          </reference>
        </references>
      </pivotArea>
    </format>
    <format dxfId="19931">
      <pivotArea dataOnly="0" labelOnly="1" outline="0" fieldPosition="0">
        <references count="1">
          <reference field="6" count="1">
            <x v="62"/>
          </reference>
        </references>
      </pivotArea>
    </format>
    <format dxfId="19930">
      <pivotArea dataOnly="0" labelOnly="1" outline="0" fieldPosition="0">
        <references count="1">
          <reference field="6" count="1">
            <x v="62"/>
          </reference>
        </references>
      </pivotArea>
    </format>
    <format dxfId="19929">
      <pivotArea outline="0" collapsedLevelsAreSubtotals="1" fieldPosition="0">
        <references count="1">
          <reference field="6" count="1" selected="0">
            <x v="62"/>
          </reference>
        </references>
      </pivotArea>
    </format>
    <format dxfId="19928">
      <pivotArea outline="0" collapsedLevelsAreSubtotals="1" fieldPosition="0">
        <references count="1">
          <reference field="6" count="1" selected="0">
            <x v="62"/>
          </reference>
        </references>
      </pivotArea>
    </format>
    <format dxfId="19927">
      <pivotArea outline="0" collapsedLevelsAreSubtotals="1" fieldPosition="0">
        <references count="1">
          <reference field="6" count="1" selected="0">
            <x v="62"/>
          </reference>
        </references>
      </pivotArea>
    </format>
    <format dxfId="19926">
      <pivotArea outline="0" collapsedLevelsAreSubtotals="1" fieldPosition="0">
        <references count="1">
          <reference field="6" count="1" selected="0">
            <x v="62"/>
          </reference>
        </references>
      </pivotArea>
    </format>
    <format dxfId="19925">
      <pivotArea dataOnly="0" labelOnly="1" outline="0" fieldPosition="0">
        <references count="1">
          <reference field="6" count="1">
            <x v="63"/>
          </reference>
        </references>
      </pivotArea>
    </format>
    <format dxfId="19924">
      <pivotArea dataOnly="0" labelOnly="1" outline="0" fieldPosition="0">
        <references count="1">
          <reference field="6" count="1">
            <x v="63"/>
          </reference>
        </references>
      </pivotArea>
    </format>
    <format dxfId="19923">
      <pivotArea dataOnly="0" labelOnly="1" outline="0" fieldPosition="0">
        <references count="1">
          <reference field="6" count="1">
            <x v="63"/>
          </reference>
        </references>
      </pivotArea>
    </format>
    <format dxfId="19922">
      <pivotArea outline="0" collapsedLevelsAreSubtotals="1" fieldPosition="0">
        <references count="1">
          <reference field="6" count="1" selected="0">
            <x v="63"/>
          </reference>
        </references>
      </pivotArea>
    </format>
    <format dxfId="19921">
      <pivotArea outline="0" collapsedLevelsAreSubtotals="1" fieldPosition="0">
        <references count="1">
          <reference field="6" count="1" selected="0">
            <x v="63"/>
          </reference>
        </references>
      </pivotArea>
    </format>
    <format dxfId="19920">
      <pivotArea outline="0" collapsedLevelsAreSubtotals="1" fieldPosition="0">
        <references count="1">
          <reference field="6" count="1" selected="0">
            <x v="63"/>
          </reference>
        </references>
      </pivotArea>
    </format>
    <format dxfId="19919">
      <pivotArea outline="0" collapsedLevelsAreSubtotals="1" fieldPosition="0">
        <references count="1">
          <reference field="6" count="1" selected="0">
            <x v="63"/>
          </reference>
        </references>
      </pivotArea>
    </format>
    <format dxfId="19918">
      <pivotArea dataOnly="0" labelOnly="1" outline="0" fieldPosition="0">
        <references count="1">
          <reference field="6" count="1">
            <x v="64"/>
          </reference>
        </references>
      </pivotArea>
    </format>
    <format dxfId="19917">
      <pivotArea outline="0" collapsedLevelsAreSubtotals="1" fieldPosition="0">
        <references count="1">
          <reference field="6" count="1" selected="0">
            <x v="64"/>
          </reference>
        </references>
      </pivotArea>
    </format>
    <format dxfId="19916">
      <pivotArea dataOnly="0" labelOnly="1" outline="0" fieldPosition="0">
        <references count="1">
          <reference field="6" count="1">
            <x v="65"/>
          </reference>
        </references>
      </pivotArea>
    </format>
    <format dxfId="19915">
      <pivotArea outline="0" collapsedLevelsAreSubtotals="1" fieldPosition="0">
        <references count="1">
          <reference field="6" count="1" selected="0">
            <x v="65"/>
          </reference>
        </references>
      </pivotArea>
    </format>
    <format dxfId="19914">
      <pivotArea dataOnly="0" labelOnly="1" outline="0" fieldPosition="0">
        <references count="1">
          <reference field="6" count="1">
            <x v="68"/>
          </reference>
        </references>
      </pivotArea>
    </format>
    <format dxfId="19913">
      <pivotArea outline="0" collapsedLevelsAreSubtotals="1" fieldPosition="0">
        <references count="1">
          <reference field="6" count="1" selected="0">
            <x v="68"/>
          </reference>
        </references>
      </pivotArea>
    </format>
    <format dxfId="19912">
      <pivotArea dataOnly="0" labelOnly="1" outline="0" fieldPosition="0">
        <references count="1">
          <reference field="6" count="1">
            <x v="69"/>
          </reference>
        </references>
      </pivotArea>
    </format>
    <format dxfId="19911">
      <pivotArea dataOnly="0" labelOnly="1" outline="0" fieldPosition="0">
        <references count="1">
          <reference field="6" count="1">
            <x v="69"/>
          </reference>
        </references>
      </pivotArea>
    </format>
    <format dxfId="19910">
      <pivotArea dataOnly="0" labelOnly="1" outline="0" fieldPosition="0">
        <references count="1">
          <reference field="6" count="1">
            <x v="69"/>
          </reference>
        </references>
      </pivotArea>
    </format>
    <format dxfId="19909">
      <pivotArea outline="0" collapsedLevelsAreSubtotals="1" fieldPosition="0">
        <references count="1">
          <reference field="6" count="1" selected="0">
            <x v="69"/>
          </reference>
        </references>
      </pivotArea>
    </format>
    <format dxfId="19908">
      <pivotArea outline="0" collapsedLevelsAreSubtotals="1" fieldPosition="0">
        <references count="1">
          <reference field="6" count="1" selected="0">
            <x v="69"/>
          </reference>
        </references>
      </pivotArea>
    </format>
    <format dxfId="19907">
      <pivotArea outline="0" collapsedLevelsAreSubtotals="1" fieldPosition="0">
        <references count="1">
          <reference field="6" count="1" selected="0">
            <x v="69"/>
          </reference>
        </references>
      </pivotArea>
    </format>
    <format dxfId="19906">
      <pivotArea outline="0" collapsedLevelsAreSubtotals="1" fieldPosition="0">
        <references count="1">
          <reference field="6" count="1" selected="0">
            <x v="69"/>
          </reference>
        </references>
      </pivotArea>
    </format>
    <format dxfId="19905">
      <pivotArea dataOnly="0" labelOnly="1" outline="0" fieldPosition="0">
        <references count="1">
          <reference field="6" count="1">
            <x v="70"/>
          </reference>
        </references>
      </pivotArea>
    </format>
    <format dxfId="19904">
      <pivotArea dataOnly="0" labelOnly="1" outline="0" fieldPosition="0">
        <references count="1">
          <reference field="6" count="1">
            <x v="70"/>
          </reference>
        </references>
      </pivotArea>
    </format>
    <format dxfId="19903">
      <pivotArea dataOnly="0" labelOnly="1" outline="0" fieldPosition="0">
        <references count="1">
          <reference field="6" count="1">
            <x v="70"/>
          </reference>
        </references>
      </pivotArea>
    </format>
    <format dxfId="19902">
      <pivotArea outline="0" collapsedLevelsAreSubtotals="1" fieldPosition="0">
        <references count="1">
          <reference field="6" count="1" selected="0">
            <x v="70"/>
          </reference>
        </references>
      </pivotArea>
    </format>
    <format dxfId="19901">
      <pivotArea outline="0" collapsedLevelsAreSubtotals="1" fieldPosition="0">
        <references count="1">
          <reference field="6" count="1" selected="0">
            <x v="70"/>
          </reference>
        </references>
      </pivotArea>
    </format>
    <format dxfId="19900">
      <pivotArea outline="0" collapsedLevelsAreSubtotals="1" fieldPosition="0">
        <references count="1">
          <reference field="6" count="1" selected="0">
            <x v="70"/>
          </reference>
        </references>
      </pivotArea>
    </format>
    <format dxfId="19899">
      <pivotArea outline="0" collapsedLevelsAreSubtotals="1" fieldPosition="0">
        <references count="1">
          <reference field="6" count="1" selected="0">
            <x v="70"/>
          </reference>
        </references>
      </pivotArea>
    </format>
    <format dxfId="19898">
      <pivotArea dataOnly="0" labelOnly="1" outline="0" fieldPosition="0">
        <references count="1">
          <reference field="6" count="1">
            <x v="71"/>
          </reference>
        </references>
      </pivotArea>
    </format>
    <format dxfId="19897">
      <pivotArea outline="0" collapsedLevelsAreSubtotals="1" fieldPosition="0">
        <references count="1">
          <reference field="6" count="1" selected="0">
            <x v="71"/>
          </reference>
        </references>
      </pivotArea>
    </format>
    <format dxfId="19896">
      <pivotArea dataOnly="0" labelOnly="1" outline="0" fieldPosition="0">
        <references count="1">
          <reference field="6" count="1">
            <x v="72"/>
          </reference>
        </references>
      </pivotArea>
    </format>
    <format dxfId="19895">
      <pivotArea dataOnly="0" labelOnly="1" outline="0" fieldPosition="0">
        <references count="1">
          <reference field="6" count="1">
            <x v="72"/>
          </reference>
        </references>
      </pivotArea>
    </format>
    <format dxfId="19894">
      <pivotArea dataOnly="0" labelOnly="1" outline="0" fieldPosition="0">
        <references count="1">
          <reference field="6" count="1">
            <x v="72"/>
          </reference>
        </references>
      </pivotArea>
    </format>
    <format dxfId="19893">
      <pivotArea outline="0" collapsedLevelsAreSubtotals="1" fieldPosition="0">
        <references count="1">
          <reference field="6" count="1" selected="0">
            <x v="72"/>
          </reference>
        </references>
      </pivotArea>
    </format>
    <format dxfId="19892">
      <pivotArea outline="0" collapsedLevelsAreSubtotals="1" fieldPosition="0">
        <references count="1">
          <reference field="6" count="1" selected="0">
            <x v="72"/>
          </reference>
        </references>
      </pivotArea>
    </format>
    <format dxfId="19891">
      <pivotArea outline="0" collapsedLevelsAreSubtotals="1" fieldPosition="0">
        <references count="1">
          <reference field="6" count="1" selected="0">
            <x v="72"/>
          </reference>
        </references>
      </pivotArea>
    </format>
    <format dxfId="19890">
      <pivotArea outline="0" collapsedLevelsAreSubtotals="1" fieldPosition="0">
        <references count="1">
          <reference field="6" count="1" selected="0">
            <x v="72"/>
          </reference>
        </references>
      </pivotArea>
    </format>
    <format dxfId="19889">
      <pivotArea dataOnly="0" labelOnly="1" outline="0" fieldPosition="0">
        <references count="1">
          <reference field="6" count="1">
            <x v="73"/>
          </reference>
        </references>
      </pivotArea>
    </format>
    <format dxfId="19888">
      <pivotArea dataOnly="0" labelOnly="1" outline="0" fieldPosition="0">
        <references count="1">
          <reference field="6" count="1">
            <x v="73"/>
          </reference>
        </references>
      </pivotArea>
    </format>
    <format dxfId="19887">
      <pivotArea dataOnly="0" labelOnly="1" outline="0" fieldPosition="0">
        <references count="1">
          <reference field="6" count="1">
            <x v="73"/>
          </reference>
        </references>
      </pivotArea>
    </format>
    <format dxfId="19886">
      <pivotArea outline="0" collapsedLevelsAreSubtotals="1" fieldPosition="0">
        <references count="1">
          <reference field="6" count="1" selected="0">
            <x v="73"/>
          </reference>
        </references>
      </pivotArea>
    </format>
    <format dxfId="19885">
      <pivotArea outline="0" collapsedLevelsAreSubtotals="1" fieldPosition="0">
        <references count="1">
          <reference field="6" count="1" selected="0">
            <x v="73"/>
          </reference>
        </references>
      </pivotArea>
    </format>
    <format dxfId="19884">
      <pivotArea outline="0" collapsedLevelsAreSubtotals="1" fieldPosition="0">
        <references count="1">
          <reference field="6" count="1" selected="0">
            <x v="73"/>
          </reference>
        </references>
      </pivotArea>
    </format>
    <format dxfId="19883">
      <pivotArea outline="0" collapsedLevelsAreSubtotals="1" fieldPosition="0">
        <references count="1">
          <reference field="6" count="1" selected="0">
            <x v="73"/>
          </reference>
        </references>
      </pivotArea>
    </format>
    <format dxfId="19882">
      <pivotArea dataOnly="0" labelOnly="1" outline="0" fieldPosition="0">
        <references count="1">
          <reference field="6" count="1">
            <x v="75"/>
          </reference>
        </references>
      </pivotArea>
    </format>
    <format dxfId="19881">
      <pivotArea dataOnly="0" labelOnly="1" outline="0" fieldPosition="0">
        <references count="1">
          <reference field="6" count="1">
            <x v="75"/>
          </reference>
        </references>
      </pivotArea>
    </format>
    <format dxfId="19880">
      <pivotArea dataOnly="0" labelOnly="1" outline="0" fieldPosition="0">
        <references count="1">
          <reference field="6" count="1">
            <x v="75"/>
          </reference>
        </references>
      </pivotArea>
    </format>
    <format dxfId="19879">
      <pivotArea outline="0" collapsedLevelsAreSubtotals="1" fieldPosition="0">
        <references count="1">
          <reference field="6" count="1" selected="0">
            <x v="75"/>
          </reference>
        </references>
      </pivotArea>
    </format>
    <format dxfId="19878">
      <pivotArea outline="0" collapsedLevelsAreSubtotals="1" fieldPosition="0">
        <references count="1">
          <reference field="6" count="1" selected="0">
            <x v="75"/>
          </reference>
        </references>
      </pivotArea>
    </format>
    <format dxfId="19877">
      <pivotArea outline="0" collapsedLevelsAreSubtotals="1" fieldPosition="0">
        <references count="1">
          <reference field="6" count="1" selected="0">
            <x v="75"/>
          </reference>
        </references>
      </pivotArea>
    </format>
    <format dxfId="19876">
      <pivotArea outline="0" collapsedLevelsAreSubtotals="1" fieldPosition="0">
        <references count="1">
          <reference field="6" count="1" selected="0">
            <x v="75"/>
          </reference>
        </references>
      </pivotArea>
    </format>
    <format dxfId="19875">
      <pivotArea dataOnly="0" labelOnly="1" outline="0" fieldPosition="0">
        <references count="1">
          <reference field="6" count="1">
            <x v="76"/>
          </reference>
        </references>
      </pivotArea>
    </format>
    <format dxfId="19874">
      <pivotArea outline="0" collapsedLevelsAreSubtotals="1" fieldPosition="0">
        <references count="1">
          <reference field="6" count="1" selected="0">
            <x v="76"/>
          </reference>
        </references>
      </pivotArea>
    </format>
    <format dxfId="19873">
      <pivotArea dataOnly="0" labelOnly="1" outline="0" fieldPosition="0">
        <references count="1">
          <reference field="6" count="1">
            <x v="77"/>
          </reference>
        </references>
      </pivotArea>
    </format>
    <format dxfId="19872">
      <pivotArea dataOnly="0" labelOnly="1" outline="0" fieldPosition="0">
        <references count="1">
          <reference field="6" count="1">
            <x v="77"/>
          </reference>
        </references>
      </pivotArea>
    </format>
    <format dxfId="19871">
      <pivotArea dataOnly="0" labelOnly="1" outline="0" fieldPosition="0">
        <references count="1">
          <reference field="6" count="1">
            <x v="77"/>
          </reference>
        </references>
      </pivotArea>
    </format>
    <format dxfId="19870">
      <pivotArea outline="0" collapsedLevelsAreSubtotals="1" fieldPosition="0">
        <references count="1">
          <reference field="6" count="1" selected="0">
            <x v="77"/>
          </reference>
        </references>
      </pivotArea>
    </format>
    <format dxfId="19869">
      <pivotArea outline="0" collapsedLevelsAreSubtotals="1" fieldPosition="0">
        <references count="1">
          <reference field="6" count="1" selected="0">
            <x v="77"/>
          </reference>
        </references>
      </pivotArea>
    </format>
    <format dxfId="19868">
      <pivotArea outline="0" collapsedLevelsAreSubtotals="1" fieldPosition="0">
        <references count="1">
          <reference field="6" count="1" selected="0">
            <x v="77"/>
          </reference>
        </references>
      </pivotArea>
    </format>
    <format dxfId="19867">
      <pivotArea outline="0" collapsedLevelsAreSubtotals="1" fieldPosition="0">
        <references count="1">
          <reference field="6" count="1" selected="0">
            <x v="77"/>
          </reference>
        </references>
      </pivotArea>
    </format>
    <format dxfId="19866">
      <pivotArea dataOnly="0" labelOnly="1" outline="0" fieldPosition="0">
        <references count="1">
          <reference field="6" count="1">
            <x v="78"/>
          </reference>
        </references>
      </pivotArea>
    </format>
    <format dxfId="19865">
      <pivotArea dataOnly="0" labelOnly="1" outline="0" fieldPosition="0">
        <references count="1">
          <reference field="6" count="1">
            <x v="78"/>
          </reference>
        </references>
      </pivotArea>
    </format>
    <format dxfId="19864">
      <pivotArea dataOnly="0" labelOnly="1" outline="0" fieldPosition="0">
        <references count="1">
          <reference field="6" count="1">
            <x v="78"/>
          </reference>
        </references>
      </pivotArea>
    </format>
    <format dxfId="19863">
      <pivotArea outline="0" collapsedLevelsAreSubtotals="1" fieldPosition="0">
        <references count="1">
          <reference field="6" count="1" selected="0">
            <x v="78"/>
          </reference>
        </references>
      </pivotArea>
    </format>
    <format dxfId="19862">
      <pivotArea outline="0" collapsedLevelsAreSubtotals="1" fieldPosition="0">
        <references count="1">
          <reference field="6" count="1" selected="0">
            <x v="78"/>
          </reference>
        </references>
      </pivotArea>
    </format>
    <format dxfId="19861">
      <pivotArea outline="0" collapsedLevelsAreSubtotals="1" fieldPosition="0">
        <references count="1">
          <reference field="6" count="1" selected="0">
            <x v="78"/>
          </reference>
        </references>
      </pivotArea>
    </format>
    <format dxfId="19860">
      <pivotArea outline="0" collapsedLevelsAreSubtotals="1" fieldPosition="0">
        <references count="1">
          <reference field="6" count="1" selected="0">
            <x v="78"/>
          </reference>
        </references>
      </pivotArea>
    </format>
    <format dxfId="19859">
      <pivotArea dataOnly="0" labelOnly="1" outline="0" fieldPosition="0">
        <references count="1">
          <reference field="6" count="1">
            <x v="79"/>
          </reference>
        </references>
      </pivotArea>
    </format>
    <format dxfId="19858">
      <pivotArea dataOnly="0" labelOnly="1" outline="0" fieldPosition="0">
        <references count="1">
          <reference field="6" count="1">
            <x v="79"/>
          </reference>
        </references>
      </pivotArea>
    </format>
    <format dxfId="19857">
      <pivotArea dataOnly="0" labelOnly="1" outline="0" fieldPosition="0">
        <references count="1">
          <reference field="6" count="1">
            <x v="79"/>
          </reference>
        </references>
      </pivotArea>
    </format>
    <format dxfId="19856">
      <pivotArea outline="0" collapsedLevelsAreSubtotals="1" fieldPosition="0">
        <references count="1">
          <reference field="6" count="1" selected="0">
            <x v="79"/>
          </reference>
        </references>
      </pivotArea>
    </format>
    <format dxfId="19855">
      <pivotArea outline="0" collapsedLevelsAreSubtotals="1" fieldPosition="0">
        <references count="1">
          <reference field="6" count="1" selected="0">
            <x v="79"/>
          </reference>
        </references>
      </pivotArea>
    </format>
    <format dxfId="19854">
      <pivotArea outline="0" collapsedLevelsAreSubtotals="1" fieldPosition="0">
        <references count="1">
          <reference field="6" count="1" selected="0">
            <x v="79"/>
          </reference>
        </references>
      </pivotArea>
    </format>
    <format dxfId="19853">
      <pivotArea outline="0" collapsedLevelsAreSubtotals="1" fieldPosition="0">
        <references count="1">
          <reference field="6" count="1" selected="0">
            <x v="79"/>
          </reference>
        </references>
      </pivotArea>
    </format>
    <format dxfId="19852">
      <pivotArea dataOnly="0" labelOnly="1" outline="0" fieldPosition="0">
        <references count="1">
          <reference field="6" count="1">
            <x v="81"/>
          </reference>
        </references>
      </pivotArea>
    </format>
    <format dxfId="19851">
      <pivotArea dataOnly="0" labelOnly="1" outline="0" fieldPosition="0">
        <references count="1">
          <reference field="6" count="1">
            <x v="81"/>
          </reference>
        </references>
      </pivotArea>
    </format>
    <format dxfId="19850">
      <pivotArea dataOnly="0" labelOnly="1" outline="0" fieldPosition="0">
        <references count="1">
          <reference field="6" count="1">
            <x v="81"/>
          </reference>
        </references>
      </pivotArea>
    </format>
    <format dxfId="19849">
      <pivotArea outline="0" collapsedLevelsAreSubtotals="1" fieldPosition="0">
        <references count="1">
          <reference field="6" count="1" selected="0">
            <x v="81"/>
          </reference>
        </references>
      </pivotArea>
    </format>
    <format dxfId="19848">
      <pivotArea outline="0" collapsedLevelsAreSubtotals="1" fieldPosition="0">
        <references count="1">
          <reference field="6" count="1" selected="0">
            <x v="81"/>
          </reference>
        </references>
      </pivotArea>
    </format>
    <format dxfId="19847">
      <pivotArea outline="0" collapsedLevelsAreSubtotals="1" fieldPosition="0">
        <references count="1">
          <reference field="6" count="1" selected="0">
            <x v="81"/>
          </reference>
        </references>
      </pivotArea>
    </format>
    <format dxfId="19846">
      <pivotArea outline="0" collapsedLevelsAreSubtotals="1" fieldPosition="0">
        <references count="1">
          <reference field="6" count="1" selected="0">
            <x v="81"/>
          </reference>
        </references>
      </pivotArea>
    </format>
    <format dxfId="19845">
      <pivotArea dataOnly="0" labelOnly="1" outline="0" fieldPosition="0">
        <references count="1">
          <reference field="6" count="1">
            <x v="82"/>
          </reference>
        </references>
      </pivotArea>
    </format>
    <format dxfId="19844">
      <pivotArea dataOnly="0" labelOnly="1" outline="0" fieldPosition="0">
        <references count="1">
          <reference field="6" count="1">
            <x v="82"/>
          </reference>
        </references>
      </pivotArea>
    </format>
    <format dxfId="19843">
      <pivotArea dataOnly="0" labelOnly="1" outline="0" fieldPosition="0">
        <references count="1">
          <reference field="6" count="1">
            <x v="82"/>
          </reference>
        </references>
      </pivotArea>
    </format>
    <format dxfId="19842">
      <pivotArea outline="0" collapsedLevelsAreSubtotals="1" fieldPosition="0">
        <references count="1">
          <reference field="6" count="1" selected="0">
            <x v="82"/>
          </reference>
        </references>
      </pivotArea>
    </format>
    <format dxfId="19841">
      <pivotArea outline="0" collapsedLevelsAreSubtotals="1" fieldPosition="0">
        <references count="1">
          <reference field="6" count="1" selected="0">
            <x v="82"/>
          </reference>
        </references>
      </pivotArea>
    </format>
    <format dxfId="19840">
      <pivotArea outline="0" collapsedLevelsAreSubtotals="1" fieldPosition="0">
        <references count="1">
          <reference field="6" count="1" selected="0">
            <x v="82"/>
          </reference>
        </references>
      </pivotArea>
    </format>
    <format dxfId="19839">
      <pivotArea outline="0" collapsedLevelsAreSubtotals="1" fieldPosition="0">
        <references count="1">
          <reference field="6" count="1" selected="0">
            <x v="82"/>
          </reference>
        </references>
      </pivotArea>
    </format>
    <format dxfId="19838">
      <pivotArea dataOnly="0" labelOnly="1" outline="0" fieldPosition="0">
        <references count="1">
          <reference field="6" count="1">
            <x v="84"/>
          </reference>
        </references>
      </pivotArea>
    </format>
    <format dxfId="19837">
      <pivotArea dataOnly="0" labelOnly="1" outline="0" fieldPosition="0">
        <references count="1">
          <reference field="6" count="1">
            <x v="84"/>
          </reference>
        </references>
      </pivotArea>
    </format>
    <format dxfId="19836">
      <pivotArea dataOnly="0" labelOnly="1" outline="0" fieldPosition="0">
        <references count="1">
          <reference field="6" count="1">
            <x v="84"/>
          </reference>
        </references>
      </pivotArea>
    </format>
    <format dxfId="19835">
      <pivotArea outline="0" collapsedLevelsAreSubtotals="1" fieldPosition="0">
        <references count="1">
          <reference field="6" count="1" selected="0">
            <x v="84"/>
          </reference>
        </references>
      </pivotArea>
    </format>
    <format dxfId="19834">
      <pivotArea outline="0" collapsedLevelsAreSubtotals="1" fieldPosition="0">
        <references count="1">
          <reference field="6" count="1" selected="0">
            <x v="84"/>
          </reference>
        </references>
      </pivotArea>
    </format>
    <format dxfId="19833">
      <pivotArea outline="0" collapsedLevelsAreSubtotals="1" fieldPosition="0">
        <references count="1">
          <reference field="6" count="1" selected="0">
            <x v="84"/>
          </reference>
        </references>
      </pivotArea>
    </format>
    <format dxfId="19832">
      <pivotArea outline="0" collapsedLevelsAreSubtotals="1" fieldPosition="0">
        <references count="1">
          <reference field="6" count="1" selected="0">
            <x v="84"/>
          </reference>
        </references>
      </pivotArea>
    </format>
    <format dxfId="19831">
      <pivotArea dataOnly="0" labelOnly="1" outline="0" fieldPosition="0">
        <references count="1">
          <reference field="6" count="1">
            <x v="85"/>
          </reference>
        </references>
      </pivotArea>
    </format>
    <format dxfId="19830">
      <pivotArea outline="0" collapsedLevelsAreSubtotals="1" fieldPosition="0">
        <references count="1">
          <reference field="6" count="1" selected="0">
            <x v="85"/>
          </reference>
        </references>
      </pivotArea>
    </format>
    <format dxfId="19829">
      <pivotArea dataOnly="0" labelOnly="1" outline="0" fieldPosition="0">
        <references count="1">
          <reference field="6" count="1">
            <x v="86"/>
          </reference>
        </references>
      </pivotArea>
    </format>
    <format dxfId="19828">
      <pivotArea dataOnly="0" labelOnly="1" outline="0" fieldPosition="0">
        <references count="1">
          <reference field="6" count="1">
            <x v="86"/>
          </reference>
        </references>
      </pivotArea>
    </format>
    <format dxfId="19827">
      <pivotArea dataOnly="0" labelOnly="1" outline="0" fieldPosition="0">
        <references count="1">
          <reference field="6" count="1">
            <x v="86"/>
          </reference>
        </references>
      </pivotArea>
    </format>
    <format dxfId="19826">
      <pivotArea outline="0" collapsedLevelsAreSubtotals="1" fieldPosition="0">
        <references count="1">
          <reference field="6" count="1" selected="0">
            <x v="86"/>
          </reference>
        </references>
      </pivotArea>
    </format>
    <format dxfId="19825">
      <pivotArea outline="0" collapsedLevelsAreSubtotals="1" fieldPosition="0">
        <references count="1">
          <reference field="6" count="1" selected="0">
            <x v="86"/>
          </reference>
        </references>
      </pivotArea>
    </format>
    <format dxfId="19824">
      <pivotArea outline="0" collapsedLevelsAreSubtotals="1" fieldPosition="0">
        <references count="1">
          <reference field="6" count="1" selected="0">
            <x v="86"/>
          </reference>
        </references>
      </pivotArea>
    </format>
    <format dxfId="19823">
      <pivotArea outline="0" collapsedLevelsAreSubtotals="1" fieldPosition="0">
        <references count="1">
          <reference field="6" count="1" selected="0">
            <x v="86"/>
          </reference>
        </references>
      </pivotArea>
    </format>
    <format dxfId="19822">
      <pivotArea dataOnly="0" labelOnly="1" outline="0" fieldPosition="0">
        <references count="1">
          <reference field="6" count="1">
            <x v="87"/>
          </reference>
        </references>
      </pivotArea>
    </format>
    <format dxfId="19821">
      <pivotArea dataOnly="0" labelOnly="1" outline="0" fieldPosition="0">
        <references count="1">
          <reference field="6" count="1">
            <x v="87"/>
          </reference>
        </references>
      </pivotArea>
    </format>
    <format dxfId="19820">
      <pivotArea dataOnly="0" labelOnly="1" outline="0" fieldPosition="0">
        <references count="1">
          <reference field="6" count="1">
            <x v="87"/>
          </reference>
        </references>
      </pivotArea>
    </format>
    <format dxfId="19819">
      <pivotArea outline="0" collapsedLevelsAreSubtotals="1" fieldPosition="0">
        <references count="1">
          <reference field="6" count="1" selected="0">
            <x v="87"/>
          </reference>
        </references>
      </pivotArea>
    </format>
    <format dxfId="19818">
      <pivotArea outline="0" collapsedLevelsAreSubtotals="1" fieldPosition="0">
        <references count="1">
          <reference field="6" count="1" selected="0">
            <x v="87"/>
          </reference>
        </references>
      </pivotArea>
    </format>
    <format dxfId="19817">
      <pivotArea outline="0" collapsedLevelsAreSubtotals="1" fieldPosition="0">
        <references count="1">
          <reference field="6" count="1" selected="0">
            <x v="87"/>
          </reference>
        </references>
      </pivotArea>
    </format>
    <format dxfId="19816">
      <pivotArea outline="0" collapsedLevelsAreSubtotals="1" fieldPosition="0">
        <references count="1">
          <reference field="6" count="1" selected="0">
            <x v="87"/>
          </reference>
        </references>
      </pivotArea>
    </format>
    <format dxfId="19815">
      <pivotArea dataOnly="0" labelOnly="1" outline="0" fieldPosition="0">
        <references count="1">
          <reference field="6" count="1">
            <x v="88"/>
          </reference>
        </references>
      </pivotArea>
    </format>
    <format dxfId="19814">
      <pivotArea dataOnly="0" labelOnly="1" outline="0" fieldPosition="0">
        <references count="1">
          <reference field="6" count="1">
            <x v="88"/>
          </reference>
        </references>
      </pivotArea>
    </format>
    <format dxfId="19813">
      <pivotArea dataOnly="0" labelOnly="1" outline="0" fieldPosition="0">
        <references count="1">
          <reference field="6" count="1">
            <x v="88"/>
          </reference>
        </references>
      </pivotArea>
    </format>
    <format dxfId="19812">
      <pivotArea outline="0" collapsedLevelsAreSubtotals="1" fieldPosition="0">
        <references count="1">
          <reference field="6" count="1" selected="0">
            <x v="88"/>
          </reference>
        </references>
      </pivotArea>
    </format>
    <format dxfId="19811">
      <pivotArea outline="0" collapsedLevelsAreSubtotals="1" fieldPosition="0">
        <references count="1">
          <reference field="6" count="1" selected="0">
            <x v="88"/>
          </reference>
        </references>
      </pivotArea>
    </format>
    <format dxfId="19810">
      <pivotArea outline="0" collapsedLevelsAreSubtotals="1" fieldPosition="0">
        <references count="1">
          <reference field="6" count="1" selected="0">
            <x v="88"/>
          </reference>
        </references>
      </pivotArea>
    </format>
    <format dxfId="19809">
      <pivotArea outline="0" collapsedLevelsAreSubtotals="1" fieldPosition="0">
        <references count="1">
          <reference field="6" count="1" selected="0">
            <x v="88"/>
          </reference>
        </references>
      </pivotArea>
    </format>
    <format dxfId="19808">
      <pivotArea dataOnly="0" labelOnly="1" outline="0" fieldPosition="0">
        <references count="1">
          <reference field="6" count="1">
            <x v="89"/>
          </reference>
        </references>
      </pivotArea>
    </format>
    <format dxfId="19807">
      <pivotArea dataOnly="0" labelOnly="1" outline="0" fieldPosition="0">
        <references count="1">
          <reference field="6" count="1">
            <x v="89"/>
          </reference>
        </references>
      </pivotArea>
    </format>
    <format dxfId="19806">
      <pivotArea dataOnly="0" labelOnly="1" outline="0" fieldPosition="0">
        <references count="1">
          <reference field="6" count="1">
            <x v="89"/>
          </reference>
        </references>
      </pivotArea>
    </format>
    <format dxfId="19805">
      <pivotArea outline="0" collapsedLevelsAreSubtotals="1" fieldPosition="0">
        <references count="1">
          <reference field="6" count="1" selected="0">
            <x v="89"/>
          </reference>
        </references>
      </pivotArea>
    </format>
    <format dxfId="19804">
      <pivotArea outline="0" collapsedLevelsAreSubtotals="1" fieldPosition="0">
        <references count="1">
          <reference field="6" count="1" selected="0">
            <x v="89"/>
          </reference>
        </references>
      </pivotArea>
    </format>
    <format dxfId="19803">
      <pivotArea outline="0" collapsedLevelsAreSubtotals="1" fieldPosition="0">
        <references count="1">
          <reference field="6" count="1" selected="0">
            <x v="89"/>
          </reference>
        </references>
      </pivotArea>
    </format>
    <format dxfId="19802">
      <pivotArea outline="0" collapsedLevelsAreSubtotals="1" fieldPosition="0">
        <references count="1">
          <reference field="6" count="1" selected="0">
            <x v="89"/>
          </reference>
        </references>
      </pivotArea>
    </format>
    <format dxfId="19801">
      <pivotArea dataOnly="0" labelOnly="1" outline="0" fieldPosition="0">
        <references count="1">
          <reference field="6" count="1">
            <x v="90"/>
          </reference>
        </references>
      </pivotArea>
    </format>
    <format dxfId="19800">
      <pivotArea dataOnly="0" labelOnly="1" outline="0" fieldPosition="0">
        <references count="1">
          <reference field="6" count="1">
            <x v="90"/>
          </reference>
        </references>
      </pivotArea>
    </format>
    <format dxfId="19799">
      <pivotArea dataOnly="0" labelOnly="1" outline="0" fieldPosition="0">
        <references count="1">
          <reference field="6" count="1">
            <x v="90"/>
          </reference>
        </references>
      </pivotArea>
    </format>
    <format dxfId="19798">
      <pivotArea outline="0" collapsedLevelsAreSubtotals="1" fieldPosition="0">
        <references count="1">
          <reference field="6" count="1" selected="0">
            <x v="90"/>
          </reference>
        </references>
      </pivotArea>
    </format>
    <format dxfId="19797">
      <pivotArea outline="0" collapsedLevelsAreSubtotals="1" fieldPosition="0">
        <references count="1">
          <reference field="6" count="1" selected="0">
            <x v="90"/>
          </reference>
        </references>
      </pivotArea>
    </format>
    <format dxfId="19796">
      <pivotArea outline="0" collapsedLevelsAreSubtotals="1" fieldPosition="0">
        <references count="1">
          <reference field="6" count="1" selected="0">
            <x v="90"/>
          </reference>
        </references>
      </pivotArea>
    </format>
    <format dxfId="19795">
      <pivotArea outline="0" collapsedLevelsAreSubtotals="1" fieldPosition="0">
        <references count="1">
          <reference field="6" count="1" selected="0">
            <x v="90"/>
          </reference>
        </references>
      </pivotArea>
    </format>
    <format dxfId="19794">
      <pivotArea dataOnly="0" labelOnly="1" outline="0" fieldPosition="0">
        <references count="1">
          <reference field="6" count="1">
            <x v="91"/>
          </reference>
        </references>
      </pivotArea>
    </format>
    <format dxfId="19793">
      <pivotArea dataOnly="0" labelOnly="1" outline="0" fieldPosition="0">
        <references count="1">
          <reference field="6" count="1">
            <x v="91"/>
          </reference>
        </references>
      </pivotArea>
    </format>
    <format dxfId="19792">
      <pivotArea dataOnly="0" labelOnly="1" outline="0" fieldPosition="0">
        <references count="1">
          <reference field="6" count="1">
            <x v="91"/>
          </reference>
        </references>
      </pivotArea>
    </format>
    <format dxfId="19791">
      <pivotArea outline="0" collapsedLevelsAreSubtotals="1" fieldPosition="0">
        <references count="1">
          <reference field="6" count="1" selected="0">
            <x v="91"/>
          </reference>
        </references>
      </pivotArea>
    </format>
    <format dxfId="19790">
      <pivotArea outline="0" collapsedLevelsAreSubtotals="1" fieldPosition="0">
        <references count="1">
          <reference field="6" count="1" selected="0">
            <x v="91"/>
          </reference>
        </references>
      </pivotArea>
    </format>
    <format dxfId="19789">
      <pivotArea outline="0" collapsedLevelsAreSubtotals="1" fieldPosition="0">
        <references count="1">
          <reference field="6" count="1" selected="0">
            <x v="91"/>
          </reference>
        </references>
      </pivotArea>
    </format>
    <format dxfId="19788">
      <pivotArea outline="0" collapsedLevelsAreSubtotals="1" fieldPosition="0">
        <references count="1">
          <reference field="6" count="1" selected="0">
            <x v="91"/>
          </reference>
        </references>
      </pivotArea>
    </format>
    <format dxfId="19787">
      <pivotArea dataOnly="0" labelOnly="1" outline="0" fieldPosition="0">
        <references count="1">
          <reference field="6" count="1">
            <x v="93"/>
          </reference>
        </references>
      </pivotArea>
    </format>
    <format dxfId="19786">
      <pivotArea dataOnly="0" labelOnly="1" outline="0" fieldPosition="0">
        <references count="1">
          <reference field="6" count="1">
            <x v="93"/>
          </reference>
        </references>
      </pivotArea>
    </format>
    <format dxfId="19785">
      <pivotArea dataOnly="0" labelOnly="1" outline="0" fieldPosition="0">
        <references count="1">
          <reference field="6" count="1">
            <x v="93"/>
          </reference>
        </references>
      </pivotArea>
    </format>
    <format dxfId="19784">
      <pivotArea outline="0" collapsedLevelsAreSubtotals="1" fieldPosition="0">
        <references count="1">
          <reference field="6" count="1" selected="0">
            <x v="93"/>
          </reference>
        </references>
      </pivotArea>
    </format>
    <format dxfId="19783">
      <pivotArea outline="0" collapsedLevelsAreSubtotals="1" fieldPosition="0">
        <references count="1">
          <reference field="6" count="1" selected="0">
            <x v="93"/>
          </reference>
        </references>
      </pivotArea>
    </format>
    <format dxfId="19782">
      <pivotArea outline="0" collapsedLevelsAreSubtotals="1" fieldPosition="0">
        <references count="1">
          <reference field="6" count="1" selected="0">
            <x v="93"/>
          </reference>
        </references>
      </pivotArea>
    </format>
    <format dxfId="19781">
      <pivotArea outline="0" collapsedLevelsAreSubtotals="1" fieldPosition="0">
        <references count="1">
          <reference field="6" count="1" selected="0">
            <x v="93"/>
          </reference>
        </references>
      </pivotArea>
    </format>
    <format dxfId="19780">
      <pivotArea dataOnly="0" labelOnly="1" outline="0" fieldPosition="0">
        <references count="1">
          <reference field="6" count="1">
            <x v="95"/>
          </reference>
        </references>
      </pivotArea>
    </format>
    <format dxfId="19779">
      <pivotArea outline="0" collapsedLevelsAreSubtotals="1" fieldPosition="0">
        <references count="1">
          <reference field="6" count="1" selected="0">
            <x v="95"/>
          </reference>
        </references>
      </pivotArea>
    </format>
    <format dxfId="19778">
      <pivotArea dataOnly="0" grandRow="1" outline="0" fieldPosition="0"/>
    </format>
    <format dxfId="19777">
      <pivotArea dataOnly="0" labelOnly="1" outline="0" fieldPosition="0">
        <references count="1">
          <reference field="6" count="1">
            <x v="24"/>
          </reference>
        </references>
      </pivotArea>
    </format>
    <format dxfId="19776">
      <pivotArea outline="0" collapsedLevelsAreSubtotals="1" fieldPosition="0">
        <references count="1">
          <reference field="6" count="1" selected="0">
            <x v="24"/>
          </reference>
        </references>
      </pivotArea>
    </format>
    <format dxfId="19775">
      <pivotArea dataOnly="0" labelOnly="1" outline="0" fieldPosition="0">
        <references count="1">
          <reference field="6" count="1">
            <x v="29"/>
          </reference>
        </references>
      </pivotArea>
    </format>
    <format dxfId="19774">
      <pivotArea outline="0" collapsedLevelsAreSubtotals="1" fieldPosition="0">
        <references count="1">
          <reference field="6" count="1" selected="0">
            <x v="29"/>
          </reference>
        </references>
      </pivotArea>
    </format>
    <format dxfId="19773">
      <pivotArea dataOnly="0" labelOnly="1" outline="0" fieldPosition="0">
        <references count="1">
          <reference field="6" count="1">
            <x v="32"/>
          </reference>
        </references>
      </pivotArea>
    </format>
    <format dxfId="19772">
      <pivotArea outline="0" collapsedLevelsAreSubtotals="1" fieldPosition="0">
        <references count="1">
          <reference field="6" count="1" selected="0">
            <x v="32"/>
          </reference>
        </references>
      </pivotArea>
    </format>
    <format dxfId="19771">
      <pivotArea dataOnly="0" labelOnly="1" outline="0" fieldPosition="0">
        <references count="1">
          <reference field="6" count="1">
            <x v="59"/>
          </reference>
        </references>
      </pivotArea>
    </format>
    <format dxfId="19770">
      <pivotArea outline="0" collapsedLevelsAreSubtotals="1" fieldPosition="0">
        <references count="1">
          <reference field="6" count="1" selected="0">
            <x v="59"/>
          </reference>
        </references>
      </pivotArea>
    </format>
    <format dxfId="19769">
      <pivotArea dataOnly="0" labelOnly="1" outline="0" fieldPosition="0">
        <references count="1">
          <reference field="6" count="1">
            <x v="64"/>
          </reference>
        </references>
      </pivotArea>
    </format>
    <format dxfId="19768">
      <pivotArea outline="0" collapsedLevelsAreSubtotals="1" fieldPosition="0">
        <references count="1">
          <reference field="6" count="1" selected="0">
            <x v="64"/>
          </reference>
        </references>
      </pivotArea>
    </format>
    <format dxfId="19767">
      <pivotArea dataOnly="0" labelOnly="1" outline="0" fieldPosition="0">
        <references count="1">
          <reference field="6" count="1">
            <x v="65"/>
          </reference>
        </references>
      </pivotArea>
    </format>
    <format dxfId="19766">
      <pivotArea outline="0" collapsedLevelsAreSubtotals="1" fieldPosition="0">
        <references count="1">
          <reference field="6" count="1" selected="0">
            <x v="65"/>
          </reference>
        </references>
      </pivotArea>
    </format>
    <format dxfId="19765">
      <pivotArea dataOnly="0" labelOnly="1" outline="0" fieldPosition="0">
        <references count="1">
          <reference field="6" count="1">
            <x v="68"/>
          </reference>
        </references>
      </pivotArea>
    </format>
    <format dxfId="19764">
      <pivotArea outline="0" collapsedLevelsAreSubtotals="1" fieldPosition="0">
        <references count="1">
          <reference field="6" count="1" selected="0">
            <x v="68"/>
          </reference>
        </references>
      </pivotArea>
    </format>
    <format dxfId="19763">
      <pivotArea dataOnly="0" labelOnly="1" outline="0" fieldPosition="0">
        <references count="1">
          <reference field="6" count="1">
            <x v="71"/>
          </reference>
        </references>
      </pivotArea>
    </format>
    <format dxfId="19762">
      <pivotArea outline="0" collapsedLevelsAreSubtotals="1" fieldPosition="0">
        <references count="1">
          <reference field="6" count="1" selected="0">
            <x v="71"/>
          </reference>
        </references>
      </pivotArea>
    </format>
    <format dxfId="19761">
      <pivotArea dataOnly="0" labelOnly="1" outline="0" fieldPosition="0">
        <references count="1">
          <reference field="6" count="1">
            <x v="76"/>
          </reference>
        </references>
      </pivotArea>
    </format>
    <format dxfId="19760">
      <pivotArea outline="0" collapsedLevelsAreSubtotals="1" fieldPosition="0">
        <references count="1">
          <reference field="6" count="1" selected="0">
            <x v="76"/>
          </reference>
        </references>
      </pivotArea>
    </format>
    <format dxfId="19759">
      <pivotArea dataOnly="0" labelOnly="1" outline="0" fieldPosition="0">
        <references count="1">
          <reference field="6" count="1">
            <x v="85"/>
          </reference>
        </references>
      </pivotArea>
    </format>
    <format dxfId="19758">
      <pivotArea outline="0" collapsedLevelsAreSubtotals="1" fieldPosition="0">
        <references count="1">
          <reference field="6" count="1" selected="0">
            <x v="85"/>
          </reference>
        </references>
      </pivotArea>
    </format>
    <format dxfId="19757">
      <pivotArea dataOnly="0" labelOnly="1" outline="0" fieldPosition="0">
        <references count="1">
          <reference field="6" count="1">
            <x v="95"/>
          </reference>
        </references>
      </pivotArea>
    </format>
    <format dxfId="19756">
      <pivotArea outline="0" collapsedLevelsAreSubtotals="1" fieldPosition="0">
        <references count="1">
          <reference field="6" count="1" selected="0">
            <x v="95"/>
          </reference>
        </references>
      </pivotArea>
    </format>
    <format dxfId="19755">
      <pivotArea dataOnly="0" grandRow="1" outline="0" fieldPosition="0"/>
    </format>
    <format dxfId="19754">
      <pivotArea dataOnly="0" grandRow="1" outline="0" fieldPosition="0"/>
    </format>
    <format dxfId="19753">
      <pivotArea dataOnly="0" grandRow="1" outline="0" fieldPosition="0"/>
    </format>
    <format dxfId="19752">
      <pivotArea dataOnly="0" labelOnly="1" outline="0" fieldPosition="0">
        <references count="1">
          <reference field="6" count="1">
            <x v="17"/>
          </reference>
        </references>
      </pivotArea>
    </format>
    <format dxfId="19751">
      <pivotArea outline="0" collapsedLevelsAreSubtotals="1" fieldPosition="0">
        <references count="1">
          <reference field="6" count="1" selected="0">
            <x v="17"/>
          </reference>
        </references>
      </pivotArea>
    </format>
    <format dxfId="19750">
      <pivotArea dataOnly="0" labelOnly="1" outline="0" fieldPosition="0">
        <references count="1">
          <reference field="6" count="1">
            <x v="18"/>
          </reference>
        </references>
      </pivotArea>
    </format>
    <format dxfId="19749">
      <pivotArea outline="0" collapsedLevelsAreSubtotals="1" fieldPosition="0">
        <references count="1">
          <reference field="6" count="1" selected="0">
            <x v="18"/>
          </reference>
        </references>
      </pivotArea>
    </format>
    <format dxfId="19748">
      <pivotArea dataOnly="0" labelOnly="1" outline="0" fieldPosition="0">
        <references count="1">
          <reference field="6" count="1">
            <x v="27"/>
          </reference>
        </references>
      </pivotArea>
    </format>
    <format dxfId="19747">
      <pivotArea outline="0" collapsedLevelsAreSubtotals="1" fieldPosition="0">
        <references count="1">
          <reference field="6" count="1" selected="0">
            <x v="27"/>
          </reference>
        </references>
      </pivotArea>
    </format>
    <format dxfId="19746">
      <pivotArea dataOnly="0" labelOnly="1" outline="0" fieldPosition="0">
        <references count="1">
          <reference field="6" count="1">
            <x v="31"/>
          </reference>
        </references>
      </pivotArea>
    </format>
    <format dxfId="19745">
      <pivotArea outline="0" collapsedLevelsAreSubtotals="1" fieldPosition="0">
        <references count="1">
          <reference field="6" count="1" selected="0">
            <x v="31"/>
          </reference>
        </references>
      </pivotArea>
    </format>
    <format dxfId="19744">
      <pivotArea dataOnly="0" labelOnly="1" outline="0" fieldPosition="0">
        <references count="1">
          <reference field="6" count="1">
            <x v="39"/>
          </reference>
        </references>
      </pivotArea>
    </format>
    <format dxfId="19743">
      <pivotArea outline="0" collapsedLevelsAreSubtotals="1" fieldPosition="0">
        <references count="1">
          <reference field="6" count="1" selected="0">
            <x v="39"/>
          </reference>
        </references>
      </pivotArea>
    </format>
    <format dxfId="19742">
      <pivotArea dataOnly="0" labelOnly="1" outline="0" fieldPosition="0">
        <references count="1">
          <reference field="6" count="1">
            <x v="40"/>
          </reference>
        </references>
      </pivotArea>
    </format>
    <format dxfId="19741">
      <pivotArea outline="0" collapsedLevelsAreSubtotals="1" fieldPosition="0">
        <references count="1">
          <reference field="6" count="1" selected="0">
            <x v="40"/>
          </reference>
        </references>
      </pivotArea>
    </format>
    <format dxfId="19740">
      <pivotArea dataOnly="0" labelOnly="1" outline="0" fieldPosition="0">
        <references count="1">
          <reference field="6" count="1">
            <x v="41"/>
          </reference>
        </references>
      </pivotArea>
    </format>
    <format dxfId="19739">
      <pivotArea outline="0" collapsedLevelsAreSubtotals="1" fieldPosition="0">
        <references count="1">
          <reference field="6" count="1" selected="0">
            <x v="41"/>
          </reference>
        </references>
      </pivotArea>
    </format>
    <format dxfId="19738">
      <pivotArea dataOnly="0" labelOnly="1" outline="0" fieldPosition="0">
        <references count="1">
          <reference field="6" count="1">
            <x v="50"/>
          </reference>
        </references>
      </pivotArea>
    </format>
    <format dxfId="19737">
      <pivotArea outline="0" collapsedLevelsAreSubtotals="1" fieldPosition="0">
        <references count="1">
          <reference field="6" count="1" selected="0">
            <x v="50"/>
          </reference>
        </references>
      </pivotArea>
    </format>
    <format dxfId="19736">
      <pivotArea dataOnly="0" labelOnly="1" outline="0" fieldPosition="0">
        <references count="1">
          <reference field="6" count="1">
            <x v="56"/>
          </reference>
        </references>
      </pivotArea>
    </format>
    <format dxfId="19735">
      <pivotArea outline="0" collapsedLevelsAreSubtotals="1" fieldPosition="0">
        <references count="1">
          <reference field="6" count="1" selected="0">
            <x v="56"/>
          </reference>
        </references>
      </pivotArea>
    </format>
    <format dxfId="19734">
      <pivotArea dataOnly="0" labelOnly="1" outline="0" fieldPosition="0">
        <references count="1">
          <reference field="6" count="1">
            <x v="57"/>
          </reference>
        </references>
      </pivotArea>
    </format>
    <format dxfId="19733">
      <pivotArea outline="0" collapsedLevelsAreSubtotals="1" fieldPosition="0">
        <references count="1">
          <reference field="6" count="1" selected="0">
            <x v="57"/>
          </reference>
        </references>
      </pivotArea>
    </format>
    <format dxfId="19732">
      <pivotArea dataOnly="0" labelOnly="1" outline="0" fieldPosition="0">
        <references count="1">
          <reference field="6" count="1">
            <x v="58"/>
          </reference>
        </references>
      </pivotArea>
    </format>
    <format dxfId="19731">
      <pivotArea outline="0" collapsedLevelsAreSubtotals="1" fieldPosition="0">
        <references count="1">
          <reference field="6" count="1" selected="0">
            <x v="58"/>
          </reference>
        </references>
      </pivotArea>
    </format>
    <format dxfId="19730">
      <pivotArea dataOnly="0" labelOnly="1" outline="0" fieldPosition="0">
        <references count="1">
          <reference field="6" count="1">
            <x v="77"/>
          </reference>
        </references>
      </pivotArea>
    </format>
    <format dxfId="19729">
      <pivotArea outline="0" collapsedLevelsAreSubtotals="1" fieldPosition="0">
        <references count="1">
          <reference field="6" count="1" selected="0">
            <x v="77"/>
          </reference>
        </references>
      </pivotArea>
    </format>
    <format dxfId="19728">
      <pivotArea dataOnly="0" labelOnly="1" outline="0" fieldPosition="0">
        <references count="1">
          <reference field="6" count="1">
            <x v="91"/>
          </reference>
        </references>
      </pivotArea>
    </format>
    <format dxfId="19727">
      <pivotArea outline="0" collapsedLevelsAreSubtotals="1" fieldPosition="0">
        <references count="1">
          <reference field="6" count="1" selected="0">
            <x v="91"/>
          </reference>
        </references>
      </pivotArea>
    </format>
    <format dxfId="19726">
      <pivotArea dataOnly="0" labelOnly="1" outline="0" fieldPosition="0">
        <references count="1">
          <reference field="6" count="1">
            <x v="93"/>
          </reference>
        </references>
      </pivotArea>
    </format>
    <format dxfId="19725">
      <pivotArea outline="0" collapsedLevelsAreSubtotals="1" fieldPosition="0">
        <references count="1">
          <reference field="6" count="1" selected="0">
            <x v="93"/>
          </reference>
        </references>
      </pivotArea>
    </format>
    <format dxfId="19724">
      <pivotArea dataOnly="0" grandRow="1" outline="0" fieldPosition="0"/>
    </format>
    <format dxfId="19723">
      <pivotArea dataOnly="0" labelOnly="1" outline="0" fieldPosition="0">
        <references count="1">
          <reference field="6" count="1">
            <x v="19"/>
          </reference>
        </references>
      </pivotArea>
    </format>
    <format dxfId="19722">
      <pivotArea outline="0" collapsedLevelsAreSubtotals="1" fieldPosition="0">
        <references count="1">
          <reference field="6" count="1" selected="0">
            <x v="19"/>
          </reference>
        </references>
      </pivotArea>
    </format>
    <format dxfId="19721">
      <pivotArea dataOnly="0" labelOnly="1" outline="0" fieldPosition="0">
        <references count="1">
          <reference field="6" count="1">
            <x v="20"/>
          </reference>
        </references>
      </pivotArea>
    </format>
    <format dxfId="19720">
      <pivotArea outline="0" collapsedLevelsAreSubtotals="1" fieldPosition="0">
        <references count="1">
          <reference field="6" count="1" selected="0">
            <x v="20"/>
          </reference>
        </references>
      </pivotArea>
    </format>
    <format dxfId="19719">
      <pivotArea dataOnly="0" labelOnly="1" outline="0" fieldPosition="0">
        <references count="1">
          <reference field="6" count="1">
            <x v="31"/>
          </reference>
        </references>
      </pivotArea>
    </format>
    <format dxfId="19718">
      <pivotArea outline="0" collapsedLevelsAreSubtotals="1" fieldPosition="0">
        <references count="1">
          <reference field="6" count="1" selected="0">
            <x v="31"/>
          </reference>
        </references>
      </pivotArea>
    </format>
    <format dxfId="19717">
      <pivotArea dataOnly="0" labelOnly="1" outline="0" fieldPosition="0">
        <references count="1">
          <reference field="6" count="1">
            <x v="32"/>
          </reference>
        </references>
      </pivotArea>
    </format>
    <format dxfId="19716">
      <pivotArea outline="0" collapsedLevelsAreSubtotals="1" fieldPosition="0">
        <references count="1">
          <reference field="6" count="1" selected="0">
            <x v="32"/>
          </reference>
        </references>
      </pivotArea>
    </format>
    <format dxfId="19715">
      <pivotArea dataOnly="0" labelOnly="1" outline="0" fieldPosition="0">
        <references count="1">
          <reference field="6" count="1">
            <x v="37"/>
          </reference>
        </references>
      </pivotArea>
    </format>
    <format dxfId="19714">
      <pivotArea outline="0" collapsedLevelsAreSubtotals="1" fieldPosition="0">
        <references count="1">
          <reference field="6" count="1" selected="0">
            <x v="37"/>
          </reference>
        </references>
      </pivotArea>
    </format>
    <format dxfId="19713">
      <pivotArea dataOnly="0" labelOnly="1" outline="0" fieldPosition="0">
        <references count="1">
          <reference field="6" count="1">
            <x v="39"/>
          </reference>
        </references>
      </pivotArea>
    </format>
    <format dxfId="19712">
      <pivotArea outline="0" collapsedLevelsAreSubtotals="1" fieldPosition="0">
        <references count="1">
          <reference field="6" count="1" selected="0">
            <x v="39"/>
          </reference>
        </references>
      </pivotArea>
    </format>
    <format dxfId="19711">
      <pivotArea dataOnly="0" labelOnly="1" outline="0" fieldPosition="0">
        <references count="1">
          <reference field="6" count="1">
            <x v="40"/>
          </reference>
        </references>
      </pivotArea>
    </format>
    <format dxfId="19710">
      <pivotArea outline="0" collapsedLevelsAreSubtotals="1" fieldPosition="0">
        <references count="1">
          <reference field="6" count="1" selected="0">
            <x v="40"/>
          </reference>
        </references>
      </pivotArea>
    </format>
    <format dxfId="19709">
      <pivotArea dataOnly="0" labelOnly="1" outline="0" fieldPosition="0">
        <references count="1">
          <reference field="6" count="1">
            <x v="41"/>
          </reference>
        </references>
      </pivotArea>
    </format>
    <format dxfId="19708">
      <pivotArea outline="0" collapsedLevelsAreSubtotals="1" fieldPosition="0">
        <references count="1">
          <reference field="6" count="1" selected="0">
            <x v="41"/>
          </reference>
        </references>
      </pivotArea>
    </format>
    <format dxfId="19707">
      <pivotArea dataOnly="0" labelOnly="1" outline="0" fieldPosition="0">
        <references count="1">
          <reference field="6" count="1">
            <x v="50"/>
          </reference>
        </references>
      </pivotArea>
    </format>
    <format dxfId="19706">
      <pivotArea outline="0" collapsedLevelsAreSubtotals="1" fieldPosition="0">
        <references count="1">
          <reference field="6" count="1" selected="0">
            <x v="50"/>
          </reference>
        </references>
      </pivotArea>
    </format>
    <format dxfId="19705">
      <pivotArea dataOnly="0" labelOnly="1" outline="0" fieldPosition="0">
        <references count="1">
          <reference field="6" count="1">
            <x v="52"/>
          </reference>
        </references>
      </pivotArea>
    </format>
    <format dxfId="19704">
      <pivotArea outline="0" collapsedLevelsAreSubtotals="1" fieldPosition="0">
        <references count="1">
          <reference field="6" count="1" selected="0">
            <x v="52"/>
          </reference>
        </references>
      </pivotArea>
    </format>
    <format dxfId="19703">
      <pivotArea dataOnly="0" labelOnly="1" outline="0" fieldPosition="0">
        <references count="1">
          <reference field="6" count="1">
            <x v="54"/>
          </reference>
        </references>
      </pivotArea>
    </format>
    <format dxfId="19702">
      <pivotArea dataOnly="0" labelOnly="1" outline="0" fieldPosition="0">
        <references count="1">
          <reference field="6" count="1">
            <x v="54"/>
          </reference>
        </references>
      </pivotArea>
    </format>
    <format dxfId="19701">
      <pivotArea dataOnly="0" labelOnly="1" outline="0" fieldPosition="0">
        <references count="1">
          <reference field="6" count="1">
            <x v="54"/>
          </reference>
        </references>
      </pivotArea>
    </format>
    <format dxfId="19700">
      <pivotArea outline="0" collapsedLevelsAreSubtotals="1" fieldPosition="0">
        <references count="1">
          <reference field="6" count="1" selected="0">
            <x v="54"/>
          </reference>
        </references>
      </pivotArea>
    </format>
    <format dxfId="19699">
      <pivotArea outline="0" collapsedLevelsAreSubtotals="1" fieldPosition="0">
        <references count="1">
          <reference field="6" count="1" selected="0">
            <x v="54"/>
          </reference>
        </references>
      </pivotArea>
    </format>
    <format dxfId="19698">
      <pivotArea outline="0" collapsedLevelsAreSubtotals="1" fieldPosition="0">
        <references count="1">
          <reference field="6" count="1" selected="0">
            <x v="54"/>
          </reference>
        </references>
      </pivotArea>
    </format>
    <format dxfId="19697">
      <pivotArea outline="0" collapsedLevelsAreSubtotals="1" fieldPosition="0">
        <references count="1">
          <reference field="6" count="1" selected="0">
            <x v="54"/>
          </reference>
        </references>
      </pivotArea>
    </format>
    <format dxfId="19696">
      <pivotArea dataOnly="0" labelOnly="1" outline="0" fieldPosition="0">
        <references count="1">
          <reference field="6" count="1">
            <x v="55"/>
          </reference>
        </references>
      </pivotArea>
    </format>
    <format dxfId="19695">
      <pivotArea outline="0" collapsedLevelsAreSubtotals="1" fieldPosition="0">
        <references count="1">
          <reference field="6" count="1" selected="0">
            <x v="55"/>
          </reference>
        </references>
      </pivotArea>
    </format>
    <format dxfId="19694">
      <pivotArea dataOnly="0" labelOnly="1" outline="0" fieldPosition="0">
        <references count="1">
          <reference field="6" count="1">
            <x v="64"/>
          </reference>
        </references>
      </pivotArea>
    </format>
    <format dxfId="19693">
      <pivotArea outline="0" collapsedLevelsAreSubtotals="1" fieldPosition="0">
        <references count="1">
          <reference field="6" count="1" selected="0">
            <x v="64"/>
          </reference>
        </references>
      </pivotArea>
    </format>
    <format dxfId="19692">
      <pivotArea dataOnly="0" labelOnly="1" outline="0" fieldPosition="0">
        <references count="1">
          <reference field="6" count="1">
            <x v="76"/>
          </reference>
        </references>
      </pivotArea>
    </format>
    <format dxfId="19691">
      <pivotArea outline="0" collapsedLevelsAreSubtotals="1" fieldPosition="0">
        <references count="1">
          <reference field="6" count="1" selected="0">
            <x v="76"/>
          </reference>
        </references>
      </pivotArea>
    </format>
    <format dxfId="19690">
      <pivotArea dataOnly="0" labelOnly="1" outline="0" fieldPosition="0">
        <references count="1">
          <reference field="6" count="1">
            <x v="77"/>
          </reference>
        </references>
      </pivotArea>
    </format>
    <format dxfId="19689">
      <pivotArea outline="0" collapsedLevelsAreSubtotals="1" fieldPosition="0">
        <references count="1">
          <reference field="6" count="1" selected="0">
            <x v="77"/>
          </reference>
        </references>
      </pivotArea>
    </format>
    <format dxfId="19688">
      <pivotArea dataOnly="0" labelOnly="1" outline="0" fieldPosition="0">
        <references count="1">
          <reference field="6" count="1">
            <x v="95"/>
          </reference>
        </references>
      </pivotArea>
    </format>
    <format dxfId="19687">
      <pivotArea outline="0" collapsedLevelsAreSubtotals="1" fieldPosition="0">
        <references count="1">
          <reference field="6" count="1" selected="0">
            <x v="95"/>
          </reference>
        </references>
      </pivotArea>
    </format>
    <format dxfId="19686">
      <pivotArea dataOnly="0"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QACKurz" cacheId="2" dataOnRows="1" autoFormatId="16" applyNumberFormats="0" applyBorderFormats="1" applyFontFormats="1" applyPatternFormats="1" applyAlignmentFormats="1" applyWidthHeightFormats="1" dataCaption="Daten" grandTotalCaption="overall result" updatedVersion="5" minRefreshableVersion="3" asteriskTotals="1" showMultipleLabel="0" showMemberPropertyTips="0" useAutoFormatting="1" itemPrintTitles="1" createdVersion="3" indent="0" compact="0" compactData="0" gridDropZones="1">
  <location ref="A5:B21" firstHeaderRow="2" firstDataRow="2" firstDataCol="1" rowPageCount="1" colPageCount="1"/>
  <pivotFields count="8">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items count="400">
        <item m="1" x="181"/>
        <item m="1" x="278"/>
        <item m="1" x="367"/>
        <item m="1" x="157"/>
        <item m="1" x="71"/>
        <item m="1" x="156"/>
        <item m="1" x="220"/>
        <item m="1" x="233"/>
        <item m="1" x="244"/>
        <item m="1" x="259"/>
        <item sd="0" m="1" x="282"/>
        <item sd="0" x="24"/>
        <item m="1" x="308"/>
        <item sd="0" m="1" x="325"/>
        <item m="1" x="370"/>
        <item m="1" x="388"/>
        <item sd="0" m="1" x="56"/>
        <item m="1" x="69"/>
        <item m="1" x="80"/>
        <item m="1" x="90"/>
        <item m="1" x="209"/>
        <item m="1" x="237"/>
        <item sd="0" x="18"/>
        <item m="1" x="288"/>
        <item sd="0" x="16"/>
        <item sd="0" x="42"/>
        <item x="43"/>
        <item m="1" x="257"/>
        <item m="1" x="229"/>
        <item m="1" x="153"/>
        <item m="1" x="163"/>
        <item m="1" x="198"/>
        <item m="1" x="225"/>
        <item m="1" x="236"/>
        <item m="1" x="251"/>
        <item m="1" x="61"/>
        <item m="1" x="113"/>
        <item m="1" x="131"/>
        <item sd="0" x="17"/>
        <item m="1" x="117"/>
        <item m="1" x="126"/>
        <item m="1" x="137"/>
        <item x="3"/>
        <item m="1" x="161"/>
        <item m="1" x="223"/>
        <item m="1" x="249"/>
        <item sd="0" m="1" x="263"/>
        <item m="1" x="297"/>
        <item m="1" x="192"/>
        <item x="37"/>
        <item m="1" x="239"/>
        <item m="1" x="262"/>
        <item m="1" x="304"/>
        <item m="1" x="60"/>
        <item m="1" x="87"/>
        <item m="1" x="92"/>
        <item m="1" x="116"/>
        <item sd="0" x="26"/>
        <item m="1" x="144"/>
        <item sd="0" m="1" x="147"/>
        <item m="1" x="159"/>
        <item m="1" x="167"/>
        <item m="1" x="171"/>
        <item m="1" x="261"/>
        <item m="1" x="272"/>
        <item m="1" x="291"/>
        <item m="1" x="296"/>
        <item sd="0" m="1" x="316"/>
        <item sd="0" m="1" x="333"/>
        <item sd="0" m="1" x="359"/>
        <item m="1" x="383"/>
        <item m="1" x="390"/>
        <item sd="0" m="1" x="398"/>
        <item m="1" x="52"/>
        <item m="1" x="68"/>
        <item m="1" x="91"/>
        <item m="1" x="107"/>
        <item m="1" x="115"/>
        <item m="1" x="129"/>
        <item m="1" x="135"/>
        <item m="1" x="180"/>
        <item m="1" x="207"/>
        <item m="1" x="248"/>
        <item x="30"/>
        <item x="31"/>
        <item m="1" x="302"/>
        <item m="1" x="353"/>
        <item m="1" x="376"/>
        <item m="1" x="382"/>
        <item sd="0" m="1" x="59"/>
        <item m="1" x="101"/>
        <item m="1" x="206"/>
        <item m="1" x="214"/>
        <item m="1" x="222"/>
        <item m="1" x="247"/>
        <item m="1" x="260"/>
        <item m="1" x="301"/>
        <item m="1" x="358"/>
        <item m="1" x="366"/>
        <item m="1" x="397"/>
        <item m="1" x="51"/>
        <item m="1" x="53"/>
        <item m="1" x="58"/>
        <item m="1" x="67"/>
        <item sd="0" m="1" x="213"/>
        <item m="1" x="269"/>
        <item sd="0" m="1" x="323"/>
        <item m="1" x="326"/>
        <item m="1" x="389"/>
        <item sd="0" m="1" x="395"/>
        <item m="1" x="50"/>
        <item m="1" x="85"/>
        <item sd="0" m="1" x="121"/>
        <item m="1" x="201"/>
        <item m="1" x="253"/>
        <item x="45"/>
        <item m="1" x="267"/>
        <item m="1" x="310"/>
        <item m="1" x="343"/>
        <item m="1" x="351"/>
        <item m="1" x="356"/>
        <item m="1" x="363"/>
        <item m="1" x="393"/>
        <item m="1" x="65"/>
        <item m="1" x="134"/>
        <item m="1" x="141"/>
        <item sd="0" m="1" x="165"/>
        <item m="1" x="200"/>
        <item m="1" x="221"/>
        <item sd="0" x="2"/>
        <item m="1" x="298"/>
        <item m="1" x="155"/>
        <item m="1" x="211"/>
        <item m="1" x="226"/>
        <item sd="0" x="13"/>
        <item m="1" x="232"/>
        <item sd="0" m="1" x="62"/>
        <item x="28"/>
        <item x="23"/>
        <item m="1" x="243"/>
        <item sd="0" x="15"/>
        <item m="1" x="89"/>
        <item m="1" x="292"/>
        <item m="1" x="307"/>
        <item x="29"/>
        <item sd="0" m="1" x="374"/>
        <item m="1" x="189"/>
        <item m="1" x="380"/>
        <item sd="0" m="1" x="231"/>
        <item m="1" x="258"/>
        <item sd="0" m="1" x="94"/>
        <item m="1" x="277"/>
        <item m="1" x="99"/>
        <item m="1" x="281"/>
        <item m="1" x="103"/>
        <item m="1" x="287"/>
        <item m="1" x="109"/>
        <item m="1" x="321"/>
        <item m="1" x="139"/>
        <item x="19"/>
        <item sd="0" m="1" x="184"/>
        <item m="1" x="188"/>
        <item m="1" x="379"/>
        <item m="1" x="208"/>
        <item sd="0" m="1" x="48"/>
        <item m="1" x="217"/>
        <item m="1" x="276"/>
        <item m="1" x="120"/>
        <item x="20"/>
        <item m="1" x="132"/>
        <item m="1" x="320"/>
        <item m="1" x="332"/>
        <item x="10"/>
        <item m="1" x="337"/>
        <item m="1" x="328"/>
        <item m="1" x="149"/>
        <item sd="0" m="1" x="334"/>
        <item x="39"/>
        <item m="1" x="160"/>
        <item m="1" x="346"/>
        <item m="1" x="168"/>
        <item m="1" x="368"/>
        <item m="1" x="193"/>
        <item m="1" x="102"/>
        <item m="1" x="185"/>
        <item m="1" x="219"/>
        <item m="1" x="145"/>
        <item m="1" x="327"/>
        <item x="34"/>
        <item x="35"/>
        <item m="1" x="218"/>
        <item m="1" x="136"/>
        <item x="36"/>
        <item m="1" x="242"/>
        <item m="1" x="341"/>
        <item m="1" x="76"/>
        <item m="1" x="344"/>
        <item m="1" x="79"/>
        <item m="1" x="300"/>
        <item m="1" x="122"/>
        <item x="32"/>
        <item sd="0" x="40"/>
        <item x="46"/>
        <item m="1" x="315"/>
        <item m="1" x="128"/>
        <item m="1" x="216"/>
        <item x="27"/>
        <item x="6"/>
        <item m="1" x="143"/>
        <item m="1" x="230"/>
        <item m="1" x="339"/>
        <item x="33"/>
        <item m="1" x="84"/>
        <item m="1" x="73"/>
        <item sd="0" x="11"/>
        <item m="1" x="164"/>
        <item m="1" x="255"/>
        <item sd="0" m="1" x="86"/>
        <item sd="0" m="1" x="172"/>
        <item x="4"/>
        <item m="1" x="97"/>
        <item sd="0" x="21"/>
        <item sd="0" m="1" x="369"/>
        <item m="1" x="182"/>
        <item m="1" x="284"/>
        <item m="1" x="105"/>
        <item m="1" x="195"/>
        <item m="1" x="294"/>
        <item m="1" x="299"/>
        <item m="1" x="197"/>
        <item m="1" x="306"/>
        <item m="1" x="205"/>
        <item m="1" x="312"/>
        <item sd="0" m="1" x="396"/>
        <item m="1" x="127"/>
        <item m="1" x="212"/>
        <item sd="0" m="1" x="319"/>
        <item m="1" x="138"/>
        <item m="1" x="227"/>
        <item m="1" x="146"/>
        <item m="1" x="235"/>
        <item m="1" x="331"/>
        <item m="1" x="154"/>
        <item m="1" x="238"/>
        <item sd="0" m="1" x="336"/>
        <item m="1" x="72"/>
        <item m="1" x="246"/>
        <item m="1" x="254"/>
        <item m="1" x="348"/>
        <item sd="0" m="1" x="81"/>
        <item sd="0" m="1" x="169"/>
        <item m="1" x="271"/>
        <item m="1" x="96"/>
        <item sd="0" m="1" x="178"/>
        <item sd="0" m="1" x="283"/>
        <item m="1" x="372"/>
        <item m="1" x="187"/>
        <item m="1" x="290"/>
        <item m="1" x="377"/>
        <item m="1" x="111"/>
        <item m="1" x="194"/>
        <item m="1" x="293"/>
        <item m="1" x="314"/>
        <item m="1" x="142"/>
        <item m="1" x="75"/>
        <item m="1" x="252"/>
        <item m="1" x="78"/>
        <item m="1" x="166"/>
        <item m="1" x="256"/>
        <item m="1" x="352"/>
        <item m="1" x="83"/>
        <item m="1" x="266"/>
        <item m="1" x="357"/>
        <item m="1" x="173"/>
        <item sd="0" x="7"/>
        <item sd="0" m="1" x="93"/>
        <item sd="0" m="1" x="177"/>
        <item m="1" x="274"/>
        <item sd="0" m="1" x="364"/>
        <item m="1" x="98"/>
        <item m="1" x="179"/>
        <item sd="0" m="1" x="280"/>
        <item x="44"/>
        <item m="1" x="186"/>
        <item m="1" x="286"/>
        <item m="1" x="191"/>
        <item sd="0" m="1" x="114"/>
        <item m="1" x="196"/>
        <item m="1" x="385"/>
        <item sd="0" m="1" x="119"/>
        <item m="1" x="202"/>
        <item m="1" x="305"/>
        <item m="1" x="394"/>
        <item x="5"/>
        <item m="1" x="318"/>
        <item m="1" x="324"/>
        <item m="1" x="57"/>
        <item m="1" x="234"/>
        <item m="1" x="330"/>
        <item m="1" x="66"/>
        <item m="1" x="152"/>
        <item m="1" x="245"/>
        <item m="1" x="77"/>
        <item m="1" x="162"/>
        <item m="1" x="100"/>
        <item m="1" x="104"/>
        <item m="1" x="386"/>
        <item m="1" x="204"/>
        <item m="1" x="392"/>
        <item m="1" x="215"/>
        <item sd="0" m="1" x="350"/>
        <item m="1" x="265"/>
        <item m="1" x="176"/>
        <item m="1" x="273"/>
        <item m="1" x="362"/>
        <item sd="0" x="25"/>
        <item m="1" x="279"/>
        <item m="1" x="375"/>
        <item m="1" x="108"/>
        <item m="1" x="190"/>
        <item m="1" x="381"/>
        <item m="1" x="112"/>
        <item m="1" x="118"/>
        <item m="1" x="130"/>
        <item m="1" x="64"/>
        <item sd="0" m="1" x="150"/>
        <item sd="0" m="1" x="335"/>
        <item m="1" x="342"/>
        <item m="1" x="347"/>
        <item m="1" x="361"/>
        <item sd="0" m="1" x="95"/>
        <item m="1" x="289"/>
        <item sd="0" m="1" x="203"/>
        <item sd="0" m="1" x="309"/>
        <item sd="0" m="1" x="391"/>
        <item sd="0" m="1" x="124"/>
        <item m="1" x="313"/>
        <item sd="0" m="1" x="133"/>
        <item m="1" x="224"/>
        <item sd="0" m="1" x="322"/>
        <item m="1" x="54"/>
        <item m="1" x="140"/>
        <item sd="0" m="1" x="240"/>
        <item m="1" x="338"/>
        <item m="1" x="74"/>
        <item m="1" x="158"/>
        <item m="1" x="349"/>
        <item m="1" x="82"/>
        <item sd="0" m="1" x="170"/>
        <item m="1" x="264"/>
        <item m="1" x="355"/>
        <item m="1" x="88"/>
        <item m="1" x="250"/>
        <item m="1" x="384"/>
        <item m="1" x="125"/>
        <item x="41"/>
        <item m="1" x="329"/>
        <item m="1" x="270"/>
        <item m="1" x="285"/>
        <item m="1" x="373"/>
        <item m="1" x="63"/>
        <item m="1" x="106"/>
        <item m="1" x="148"/>
        <item m="1" x="378"/>
        <item m="1" x="70"/>
        <item x="14"/>
        <item m="1" x="295"/>
        <item sd="0" m="1" x="345"/>
        <item m="1" x="387"/>
        <item m="1" x="174"/>
        <item m="1" x="317"/>
        <item m="1" x="210"/>
        <item m="1" x="268"/>
        <item m="1" x="110"/>
        <item sd="0" m="1" x="371"/>
        <item sd="0" m="1" x="151"/>
        <item m="1" x="123"/>
        <item m="1" x="311"/>
        <item m="1" x="354"/>
        <item x="0"/>
        <item m="1" x="49"/>
        <item m="1" x="360"/>
        <item x="12"/>
        <item m="1" x="183"/>
        <item x="8"/>
        <item x="1"/>
        <item x="22"/>
        <item m="1" x="55"/>
        <item x="38"/>
        <item x="9"/>
        <item m="1" x="241"/>
        <item m="1" x="340"/>
        <item m="1" x="175"/>
        <item m="1" x="228"/>
        <item m="1" x="275"/>
        <item m="1" x="365"/>
        <item m="1" x="199"/>
        <item m="1" x="303"/>
        <item x="47"/>
        <item t="default" sd="0"/>
      </items>
    </pivotField>
    <pivotField compact="0" outline="0" subtotalTop="0" showAll="0" includeNewItemsInFilter="1" defaultSubtotal="0"/>
    <pivotField axis="axisPage" dataField="1" compact="0" outline="0" subtotalTop="0" showAll="0" includeNewItemsInFilter="1">
      <items count="97">
        <item h="1" m="1" x="55"/>
        <item h="1" x="9"/>
        <item h="1" m="1" x="36"/>
        <item x="4"/>
        <item h="1" x="29"/>
        <item h="1" x="6"/>
        <item h="1" x="11"/>
        <item h="1" x="2"/>
        <item h="1" m="1" x="85"/>
        <item h="1" m="1" x="68"/>
        <item h="1" m="1" x="41"/>
        <item h="1" m="1" x="89"/>
        <item h="1" m="1" x="57"/>
        <item h="1" m="1" x="43"/>
        <item h="1" m="1" x="39"/>
        <item h="1" m="1" x="74"/>
        <item h="1" m="1" x="52"/>
        <item h="1" x="7"/>
        <item h="1" x="15"/>
        <item h="1" m="1" x="83"/>
        <item h="1" x="21"/>
        <item h="1" x="1"/>
        <item h="1" m="1" x="91"/>
        <item h="1" x="25"/>
        <item h="1" x="16"/>
        <item h="1" m="1" x="49"/>
        <item h="1" x="10"/>
        <item h="1" x="8"/>
        <item h="1" x="24"/>
        <item h="1" m="1" x="47"/>
        <item h="1" m="1" x="82"/>
        <item h="1" m="1" x="87"/>
        <item h="1" m="1" x="78"/>
        <item h="1" m="1" x="30"/>
        <item h="1" m="1" x="35"/>
        <item h="1" m="1" x="80"/>
        <item h="1" m="1" x="66"/>
        <item h="1" m="1" x="50"/>
        <item m="1" x="69"/>
        <item m="1" x="70"/>
        <item m="1" x="86"/>
        <item m="1" x="71"/>
        <item x="0"/>
        <item m="1" x="53"/>
        <item x="18"/>
        <item m="1" x="61"/>
        <item m="1" x="48"/>
        <item m="1" x="46"/>
        <item x="14"/>
        <item x="3"/>
        <item m="1" x="37"/>
        <item x="19"/>
        <item x="28"/>
        <item m="1" x="40"/>
        <item m="1" x="76"/>
        <item m="1" x="51"/>
        <item m="1" x="60"/>
        <item m="1" x="79"/>
        <item m="1" x="45"/>
        <item m="1" x="63"/>
        <item m="1" x="34"/>
        <item x="5"/>
        <item m="1" x="77"/>
        <item m="1" x="38"/>
        <item m="1" x="75"/>
        <item x="26"/>
        <item x="17"/>
        <item m="1" x="67"/>
        <item m="1" x="62"/>
        <item m="1" x="90"/>
        <item m="1" x="44"/>
        <item m="1" x="32"/>
        <item m="1" x="42"/>
        <item m="1" x="95"/>
        <item m="1" x="94"/>
        <item m="1" x="84"/>
        <item x="23"/>
        <item m="1" x="31"/>
        <item m="1" x="56"/>
        <item m="1" x="93"/>
        <item m="1" x="59"/>
        <item m="1" x="64"/>
        <item m="1" x="88"/>
        <item x="13"/>
        <item m="1" x="72"/>
        <item x="12"/>
        <item m="1" x="81"/>
        <item m="1" x="54"/>
        <item m="1" x="33"/>
        <item x="27"/>
        <item m="1" x="65"/>
        <item x="20"/>
        <item m="1" x="92"/>
        <item m="1" x="73"/>
        <item m="1" x="58"/>
        <item x="22"/>
        <item t="default"/>
      </items>
    </pivotField>
    <pivotField compact="0" outline="0" subtotalTop="0" showAll="0" includeNewItemsInFilter="1"/>
  </pivotFields>
  <rowFields count="1">
    <field x="4"/>
  </rowFields>
  <rowItems count="15">
    <i>
      <x v="49"/>
    </i>
    <i>
      <x v="57"/>
    </i>
    <i>
      <x v="115"/>
    </i>
    <i>
      <x v="134"/>
    </i>
    <i>
      <x v="137"/>
    </i>
    <i>
      <x v="138"/>
    </i>
    <i>
      <x v="140"/>
    </i>
    <i>
      <x v="159"/>
    </i>
    <i>
      <x v="168"/>
    </i>
    <i>
      <x v="172"/>
    </i>
    <i>
      <x v="200"/>
    </i>
    <i>
      <x v="202"/>
    </i>
    <i>
      <x v="207"/>
    </i>
    <i>
      <x v="219"/>
    </i>
    <i t="grand">
      <x/>
    </i>
  </rowItems>
  <colItems count="1">
    <i/>
  </colItems>
  <pageFields count="1">
    <pageField fld="6" item="3" hier="0"/>
  </pageFields>
  <dataFields count="1">
    <dataField name="Count -  MISRA-Rule" fld="6" subtotal="count" baseField="0" baseItem="0"/>
  </dataFields>
  <formats count="1071">
    <format dxfId="19685">
      <pivotArea dataOnly="0" labelOnly="1" outline="0" fieldPosition="0">
        <references count="1">
          <reference field="4" count="1">
            <x v="48"/>
          </reference>
        </references>
      </pivotArea>
    </format>
    <format dxfId="19684">
      <pivotArea dataOnly="0" labelOnly="1" outline="0" fieldPosition="0">
        <references count="1">
          <reference field="4" count="1">
            <x v="48"/>
          </reference>
        </references>
      </pivotArea>
    </format>
    <format dxfId="19683">
      <pivotArea dataOnly="0" labelOnly="1" outline="0" fieldPosition="0">
        <references count="1">
          <reference field="4" count="1">
            <x v="48"/>
          </reference>
        </references>
      </pivotArea>
    </format>
    <format dxfId="19682">
      <pivotArea dataOnly="0" labelOnly="1" outline="0" fieldPosition="0">
        <references count="1">
          <reference field="4" count="1">
            <x v="48"/>
          </reference>
        </references>
      </pivotArea>
    </format>
    <format dxfId="19681">
      <pivotArea outline="0" fieldPosition="0">
        <references count="1">
          <reference field="4" count="1" selected="0">
            <x v="48"/>
          </reference>
        </references>
      </pivotArea>
    </format>
    <format dxfId="19680">
      <pivotArea outline="0" fieldPosition="0">
        <references count="1">
          <reference field="4" count="1" selected="0">
            <x v="48"/>
          </reference>
        </references>
      </pivotArea>
    </format>
    <format dxfId="19679">
      <pivotArea outline="0" fieldPosition="0">
        <references count="1">
          <reference field="4" count="1" selected="0">
            <x v="48"/>
          </reference>
        </references>
      </pivotArea>
    </format>
    <format dxfId="19678">
      <pivotArea outline="0" fieldPosition="0">
        <references count="1">
          <reference field="4" count="1" selected="0">
            <x v="48"/>
          </reference>
        </references>
      </pivotArea>
    </format>
    <format dxfId="19677">
      <pivotArea dataOnly="0" labelOnly="1" outline="0" fieldPosition="0">
        <references count="1">
          <reference field="4" count="1">
            <x v="122"/>
          </reference>
        </references>
      </pivotArea>
    </format>
    <format dxfId="19676">
      <pivotArea dataOnly="0" labelOnly="1" outline="0" fieldPosition="0">
        <references count="1">
          <reference field="4" count="1">
            <x v="122"/>
          </reference>
        </references>
      </pivotArea>
    </format>
    <format dxfId="19675">
      <pivotArea dataOnly="0" labelOnly="1" outline="0" fieldPosition="0">
        <references count="1">
          <reference field="4" count="1">
            <x v="122"/>
          </reference>
        </references>
      </pivotArea>
    </format>
    <format dxfId="19674">
      <pivotArea dataOnly="0" labelOnly="1" outline="0" fieldPosition="0">
        <references count="1">
          <reference field="4" count="1">
            <x v="122"/>
          </reference>
        </references>
      </pivotArea>
    </format>
    <format dxfId="19673">
      <pivotArea outline="0" fieldPosition="0">
        <references count="1">
          <reference field="4" count="1" selected="0">
            <x v="122"/>
          </reference>
        </references>
      </pivotArea>
    </format>
    <format dxfId="19672">
      <pivotArea outline="0" fieldPosition="0">
        <references count="1">
          <reference field="4" count="1" selected="0">
            <x v="122"/>
          </reference>
        </references>
      </pivotArea>
    </format>
    <format dxfId="19671">
      <pivotArea outline="0" fieldPosition="0">
        <references count="1">
          <reference field="4" count="1" selected="0">
            <x v="122"/>
          </reference>
        </references>
      </pivotArea>
    </format>
    <format dxfId="19670">
      <pivotArea outline="0" fieldPosition="0">
        <references count="1">
          <reference field="4" count="1" selected="0">
            <x v="122"/>
          </reference>
        </references>
      </pivotArea>
    </format>
    <format dxfId="19669">
      <pivotArea dataOnly="0" labelOnly="1" outline="0" fieldPosition="0">
        <references count="1">
          <reference field="4" count="1">
            <x v="123"/>
          </reference>
        </references>
      </pivotArea>
    </format>
    <format dxfId="19668">
      <pivotArea dataOnly="0" labelOnly="1" outline="0" fieldPosition="0">
        <references count="1">
          <reference field="4" count="1">
            <x v="123"/>
          </reference>
        </references>
      </pivotArea>
    </format>
    <format dxfId="19667">
      <pivotArea dataOnly="0" labelOnly="1" outline="0" fieldPosition="0">
        <references count="1">
          <reference field="4" count="1">
            <x v="123"/>
          </reference>
        </references>
      </pivotArea>
    </format>
    <format dxfId="19666">
      <pivotArea dataOnly="0" labelOnly="1" outline="0" fieldPosition="0">
        <references count="1">
          <reference field="4" count="1">
            <x v="123"/>
          </reference>
        </references>
      </pivotArea>
    </format>
    <format dxfId="19665">
      <pivotArea outline="0" fieldPosition="0">
        <references count="1">
          <reference field="4" count="1" selected="0">
            <x v="123"/>
          </reference>
        </references>
      </pivotArea>
    </format>
    <format dxfId="19664">
      <pivotArea outline="0" fieldPosition="0">
        <references count="1">
          <reference field="4" count="1" selected="0">
            <x v="123"/>
          </reference>
        </references>
      </pivotArea>
    </format>
    <format dxfId="19663">
      <pivotArea outline="0" fieldPosition="0">
        <references count="1">
          <reference field="4" count="1" selected="0">
            <x v="123"/>
          </reference>
        </references>
      </pivotArea>
    </format>
    <format dxfId="19662">
      <pivotArea outline="0" fieldPosition="0">
        <references count="1">
          <reference field="4" count="1" selected="0">
            <x v="123"/>
          </reference>
        </references>
      </pivotArea>
    </format>
    <format dxfId="19661">
      <pivotArea type="origin" dataOnly="0" labelOnly="1" outline="0" fieldPosition="0"/>
    </format>
    <format dxfId="19660">
      <pivotArea type="origin" dataOnly="0" labelOnly="1" outline="0" fieldPosition="0"/>
    </format>
    <format dxfId="19659">
      <pivotArea type="origin" dataOnly="0" labelOnly="1" outline="0" fieldPosition="0"/>
    </format>
    <format dxfId="19658">
      <pivotArea dataOnly="0" grandRow="1" outline="0" fieldPosition="0"/>
    </format>
    <format dxfId="19657">
      <pivotArea dataOnly="0" grandRow="1" outline="0" fieldPosition="0"/>
    </format>
    <format dxfId="19656">
      <pivotArea dataOnly="0" grandRow="1" outline="0" fieldPosition="0"/>
    </format>
    <format dxfId="19655">
      <pivotArea dataOnly="0" grandRow="1" outline="0" fieldPosition="0"/>
    </format>
    <format dxfId="19654">
      <pivotArea dataOnly="0" grandRow="1" outline="0" fieldPosition="0"/>
    </format>
    <format dxfId="19653">
      <pivotArea grandRow="1" outline="0" fieldPosition="0"/>
    </format>
    <format dxfId="19652">
      <pivotArea dataOnly="0" labelOnly="1" outline="0" fieldPosition="0">
        <references count="1">
          <reference field="4" count="1">
            <x v="12"/>
          </reference>
        </references>
      </pivotArea>
    </format>
    <format dxfId="19651">
      <pivotArea dataOnly="0" labelOnly="1" outline="0" fieldPosition="0">
        <references count="1">
          <reference field="4" count="1">
            <x v="12"/>
          </reference>
        </references>
      </pivotArea>
    </format>
    <format dxfId="19650">
      <pivotArea dataOnly="0" labelOnly="1" outline="0" fieldPosition="0">
        <references count="1">
          <reference field="4" count="1">
            <x v="12"/>
          </reference>
        </references>
      </pivotArea>
    </format>
    <format dxfId="19649">
      <pivotArea dataOnly="0" labelOnly="1" outline="0" fieldPosition="0">
        <references count="1">
          <reference field="4" count="1">
            <x v="12"/>
          </reference>
        </references>
      </pivotArea>
    </format>
    <format dxfId="19648">
      <pivotArea outline="0" fieldPosition="0">
        <references count="1">
          <reference field="4" count="1" selected="0">
            <x v="12"/>
          </reference>
        </references>
      </pivotArea>
    </format>
    <format dxfId="19647">
      <pivotArea outline="0" fieldPosition="0">
        <references count="1">
          <reference field="4" count="1" selected="0">
            <x v="12"/>
          </reference>
        </references>
      </pivotArea>
    </format>
    <format dxfId="19646">
      <pivotArea outline="0" fieldPosition="0">
        <references count="1">
          <reference field="4" count="1" selected="0">
            <x v="12"/>
          </reference>
        </references>
      </pivotArea>
    </format>
    <format dxfId="19645">
      <pivotArea outline="0" fieldPosition="0">
        <references count="1">
          <reference field="4" count="1" selected="0">
            <x v="12"/>
          </reference>
        </references>
      </pivotArea>
    </format>
    <format dxfId="19644">
      <pivotArea dataOnly="0" labelOnly="1" outline="0" fieldPosition="0">
        <references count="1">
          <reference field="4" count="1">
            <x v="49"/>
          </reference>
        </references>
      </pivotArea>
    </format>
    <format dxfId="19643">
      <pivotArea dataOnly="0" labelOnly="1" outline="0" fieldPosition="0">
        <references count="1">
          <reference field="4" count="1">
            <x v="49"/>
          </reference>
        </references>
      </pivotArea>
    </format>
    <format dxfId="19642">
      <pivotArea dataOnly="0" labelOnly="1" outline="0" fieldPosition="0">
        <references count="1">
          <reference field="4" count="1">
            <x v="49"/>
          </reference>
        </references>
      </pivotArea>
    </format>
    <format dxfId="19641">
      <pivotArea outline="0" fieldPosition="0">
        <references count="1">
          <reference field="4" count="1" selected="0">
            <x v="49"/>
          </reference>
        </references>
      </pivotArea>
    </format>
    <format dxfId="19640">
      <pivotArea outline="0" fieldPosition="0">
        <references count="1">
          <reference field="4" count="1" selected="0">
            <x v="49"/>
          </reference>
        </references>
      </pivotArea>
    </format>
    <format dxfId="19639">
      <pivotArea outline="0" fieldPosition="0">
        <references count="1">
          <reference field="4" count="1" selected="0">
            <x v="49"/>
          </reference>
        </references>
      </pivotArea>
    </format>
    <format dxfId="19638">
      <pivotArea dataOnly="0" labelOnly="1" outline="0" fieldPosition="0">
        <references count="1">
          <reference field="4" count="1">
            <x v="57"/>
          </reference>
        </references>
      </pivotArea>
    </format>
    <format dxfId="19637">
      <pivotArea dataOnly="0" labelOnly="1" outline="0" fieldPosition="0">
        <references count="1">
          <reference field="4" count="1">
            <x v="57"/>
          </reference>
        </references>
      </pivotArea>
    </format>
    <format dxfId="19636">
      <pivotArea dataOnly="0" labelOnly="1" outline="0" fieldPosition="0">
        <references count="1">
          <reference field="4" count="1">
            <x v="57"/>
          </reference>
        </references>
      </pivotArea>
    </format>
    <format dxfId="19635">
      <pivotArea outline="0" fieldPosition="0">
        <references count="1">
          <reference field="4" count="1" selected="0">
            <x v="57"/>
          </reference>
        </references>
      </pivotArea>
    </format>
    <format dxfId="19634">
      <pivotArea outline="0" fieldPosition="0">
        <references count="1">
          <reference field="4" count="1" selected="0">
            <x v="57"/>
          </reference>
        </references>
      </pivotArea>
    </format>
    <format dxfId="19633">
      <pivotArea outline="0" fieldPosition="0">
        <references count="1">
          <reference field="4" count="1" selected="0">
            <x v="57"/>
          </reference>
        </references>
      </pivotArea>
    </format>
    <format dxfId="19632">
      <pivotArea dataOnly="0" labelOnly="1" outline="0" fieldPosition="0">
        <references count="1">
          <reference field="4" count="1">
            <x v="61"/>
          </reference>
        </references>
      </pivotArea>
    </format>
    <format dxfId="19631">
      <pivotArea dataOnly="0" labelOnly="1" outline="0" fieldPosition="0">
        <references count="1">
          <reference field="4" count="1">
            <x v="61"/>
          </reference>
        </references>
      </pivotArea>
    </format>
    <format dxfId="19630">
      <pivotArea dataOnly="0" labelOnly="1" outline="0" fieldPosition="0">
        <references count="1">
          <reference field="4" count="1">
            <x v="61"/>
          </reference>
        </references>
      </pivotArea>
    </format>
    <format dxfId="19629">
      <pivotArea outline="0" fieldPosition="0">
        <references count="1">
          <reference field="4" count="1" selected="0">
            <x v="61"/>
          </reference>
        </references>
      </pivotArea>
    </format>
    <format dxfId="19628">
      <pivotArea outline="0" fieldPosition="0">
        <references count="1">
          <reference field="4" count="1" selected="0">
            <x v="61"/>
          </reference>
        </references>
      </pivotArea>
    </format>
    <format dxfId="19627">
      <pivotArea outline="0" fieldPosition="0">
        <references count="1">
          <reference field="4" count="1" selected="0">
            <x v="61"/>
          </reference>
        </references>
      </pivotArea>
    </format>
    <format dxfId="19626">
      <pivotArea dataOnly="0" labelOnly="1" outline="0" fieldPosition="0">
        <references count="1">
          <reference field="4" count="1">
            <x v="71"/>
          </reference>
        </references>
      </pivotArea>
    </format>
    <format dxfId="19625">
      <pivotArea dataOnly="0" labelOnly="1" outline="0" fieldPosition="0">
        <references count="1">
          <reference field="4" count="1">
            <x v="71"/>
          </reference>
        </references>
      </pivotArea>
    </format>
    <format dxfId="19624">
      <pivotArea dataOnly="0" labelOnly="1" outline="0" fieldPosition="0">
        <references count="1">
          <reference field="4" count="1">
            <x v="71"/>
          </reference>
        </references>
      </pivotArea>
    </format>
    <format dxfId="19623">
      <pivotArea dataOnly="0" labelOnly="1" outline="0" fieldPosition="0">
        <references count="1">
          <reference field="4" count="1">
            <x v="71"/>
          </reference>
        </references>
      </pivotArea>
    </format>
    <format dxfId="19622">
      <pivotArea outline="0" fieldPosition="0">
        <references count="1">
          <reference field="4" count="1" selected="0">
            <x v="71"/>
          </reference>
        </references>
      </pivotArea>
    </format>
    <format dxfId="19621">
      <pivotArea outline="0" fieldPosition="0">
        <references count="1">
          <reference field="4" count="1" selected="0">
            <x v="71"/>
          </reference>
        </references>
      </pivotArea>
    </format>
    <format dxfId="19620">
      <pivotArea outline="0" fieldPosition="0">
        <references count="1">
          <reference field="4" count="1" selected="0">
            <x v="71"/>
          </reference>
        </references>
      </pivotArea>
    </format>
    <format dxfId="19619">
      <pivotArea outline="0" fieldPosition="0">
        <references count="1">
          <reference field="4" count="1" selected="0">
            <x v="71"/>
          </reference>
        </references>
      </pivotArea>
    </format>
    <format dxfId="19618">
      <pivotArea dataOnly="0" labelOnly="1" outline="0" fieldPosition="0">
        <references count="1">
          <reference field="4" count="1">
            <x v="86"/>
          </reference>
        </references>
      </pivotArea>
    </format>
    <format dxfId="19617">
      <pivotArea dataOnly="0" labelOnly="1" outline="0" fieldPosition="0">
        <references count="1">
          <reference field="4" count="1">
            <x v="86"/>
          </reference>
        </references>
      </pivotArea>
    </format>
    <format dxfId="19616">
      <pivotArea dataOnly="0" labelOnly="1" outline="0" fieldPosition="0">
        <references count="1">
          <reference field="4" count="1">
            <x v="86"/>
          </reference>
        </references>
      </pivotArea>
    </format>
    <format dxfId="19615">
      <pivotArea outline="0" fieldPosition="0">
        <references count="1">
          <reference field="4" count="1" selected="0">
            <x v="86"/>
          </reference>
        </references>
      </pivotArea>
    </format>
    <format dxfId="19614">
      <pivotArea outline="0" fieldPosition="0">
        <references count="1">
          <reference field="4" count="1" selected="0">
            <x v="86"/>
          </reference>
        </references>
      </pivotArea>
    </format>
    <format dxfId="19613">
      <pivotArea outline="0" fieldPosition="0">
        <references count="1">
          <reference field="4" count="1" selected="0">
            <x v="86"/>
          </reference>
        </references>
      </pivotArea>
    </format>
    <format dxfId="19612">
      <pivotArea dataOnly="0" labelOnly="1" outline="0" fieldPosition="0">
        <references count="1">
          <reference field="4" count="1">
            <x v="100"/>
          </reference>
        </references>
      </pivotArea>
    </format>
    <format dxfId="19611">
      <pivotArea dataOnly="0" labelOnly="1" outline="0" fieldPosition="0">
        <references count="1">
          <reference field="4" count="1">
            <x v="100"/>
          </reference>
        </references>
      </pivotArea>
    </format>
    <format dxfId="19610">
      <pivotArea dataOnly="0" labelOnly="1" outline="0" fieldPosition="0">
        <references count="1">
          <reference field="4" count="1">
            <x v="100"/>
          </reference>
        </references>
      </pivotArea>
    </format>
    <format dxfId="19609">
      <pivotArea outline="0" fieldPosition="0">
        <references count="1">
          <reference field="4" count="1" selected="0">
            <x v="100"/>
          </reference>
        </references>
      </pivotArea>
    </format>
    <format dxfId="19608">
      <pivotArea outline="0" fieldPosition="0">
        <references count="1">
          <reference field="4" count="1" selected="0">
            <x v="100"/>
          </reference>
        </references>
      </pivotArea>
    </format>
    <format dxfId="19607">
      <pivotArea outline="0" fieldPosition="0">
        <references count="1">
          <reference field="4" count="1" selected="0">
            <x v="100"/>
          </reference>
        </references>
      </pivotArea>
    </format>
    <format dxfId="19606">
      <pivotArea dataOnly="0" labelOnly="1" outline="0" fieldPosition="0">
        <references count="1">
          <reference field="4" count="1">
            <x v="133"/>
          </reference>
        </references>
      </pivotArea>
    </format>
    <format dxfId="19605">
      <pivotArea dataOnly="0" labelOnly="1" outline="0" fieldPosition="0">
        <references count="1">
          <reference field="4" count="1">
            <x v="133"/>
          </reference>
        </references>
      </pivotArea>
    </format>
    <format dxfId="19604">
      <pivotArea dataOnly="0" labelOnly="1" outline="0" fieldPosition="0">
        <references count="1">
          <reference field="4" count="1">
            <x v="133"/>
          </reference>
        </references>
      </pivotArea>
    </format>
    <format dxfId="19603">
      <pivotArea dataOnly="0" labelOnly="1" outline="0" fieldPosition="0">
        <references count="1">
          <reference field="4" count="1">
            <x v="133"/>
          </reference>
        </references>
      </pivotArea>
    </format>
    <format dxfId="19602">
      <pivotArea outline="0" fieldPosition="0">
        <references count="1">
          <reference field="4" count="1" selected="0">
            <x v="133"/>
          </reference>
        </references>
      </pivotArea>
    </format>
    <format dxfId="19601">
      <pivotArea outline="0" fieldPosition="0">
        <references count="1">
          <reference field="4" count="1" selected="0">
            <x v="133"/>
          </reference>
        </references>
      </pivotArea>
    </format>
    <format dxfId="19600">
      <pivotArea outline="0" fieldPosition="0">
        <references count="1">
          <reference field="4" count="1" selected="0">
            <x v="133"/>
          </reference>
        </references>
      </pivotArea>
    </format>
    <format dxfId="19599">
      <pivotArea outline="0" fieldPosition="0">
        <references count="1">
          <reference field="4" count="1" selected="0">
            <x v="133"/>
          </reference>
        </references>
      </pivotArea>
    </format>
    <format dxfId="19598">
      <pivotArea dataOnly="0" labelOnly="1" outline="0" fieldPosition="0">
        <references count="1">
          <reference field="4" count="1">
            <x v="134"/>
          </reference>
        </references>
      </pivotArea>
    </format>
    <format dxfId="19597">
      <pivotArea dataOnly="0" labelOnly="1" outline="0" fieldPosition="0">
        <references count="1">
          <reference field="4" count="1">
            <x v="134"/>
          </reference>
        </references>
      </pivotArea>
    </format>
    <format dxfId="19596">
      <pivotArea dataOnly="0" labelOnly="1" outline="0" fieldPosition="0">
        <references count="1">
          <reference field="4" count="1">
            <x v="134"/>
          </reference>
        </references>
      </pivotArea>
    </format>
    <format dxfId="19595">
      <pivotArea outline="0" fieldPosition="0">
        <references count="1">
          <reference field="4" count="1" selected="0">
            <x v="134"/>
          </reference>
        </references>
      </pivotArea>
    </format>
    <format dxfId="19594">
      <pivotArea outline="0" fieldPosition="0">
        <references count="1">
          <reference field="4" count="1" selected="0">
            <x v="134"/>
          </reference>
        </references>
      </pivotArea>
    </format>
    <format dxfId="19593">
      <pivotArea outline="0" fieldPosition="0">
        <references count="1">
          <reference field="4" count="1" selected="0">
            <x v="134"/>
          </reference>
        </references>
      </pivotArea>
    </format>
    <format dxfId="19592">
      <pivotArea dataOnly="0" labelOnly="1" outline="0" fieldPosition="0">
        <references count="1">
          <reference field="4" count="1">
            <x v="135"/>
          </reference>
        </references>
      </pivotArea>
    </format>
    <format dxfId="19591">
      <pivotArea dataOnly="0" labelOnly="1" outline="0" fieldPosition="0">
        <references count="1">
          <reference field="4" count="1">
            <x v="135"/>
          </reference>
        </references>
      </pivotArea>
    </format>
    <format dxfId="19590">
      <pivotArea dataOnly="0" labelOnly="1" outline="0" fieldPosition="0">
        <references count="1">
          <reference field="4" count="1">
            <x v="135"/>
          </reference>
        </references>
      </pivotArea>
    </format>
    <format dxfId="19589">
      <pivotArea outline="0" fieldPosition="0">
        <references count="1">
          <reference field="4" count="1" selected="0">
            <x v="135"/>
          </reference>
        </references>
      </pivotArea>
    </format>
    <format dxfId="19588">
      <pivotArea outline="0" fieldPosition="0">
        <references count="1">
          <reference field="4" count="1" selected="0">
            <x v="135"/>
          </reference>
        </references>
      </pivotArea>
    </format>
    <format dxfId="19587">
      <pivotArea outline="0" fieldPosition="0">
        <references count="1">
          <reference field="4" count="1" selected="0">
            <x v="135"/>
          </reference>
        </references>
      </pivotArea>
    </format>
    <format dxfId="19586">
      <pivotArea dataOnly="0" labelOnly="1" outline="0" fieldPosition="0">
        <references count="1">
          <reference field="4" count="1">
            <x v="136"/>
          </reference>
        </references>
      </pivotArea>
    </format>
    <format dxfId="19585">
      <pivotArea dataOnly="0" labelOnly="1" outline="0" fieldPosition="0">
        <references count="1">
          <reference field="4" count="1">
            <x v="136"/>
          </reference>
        </references>
      </pivotArea>
    </format>
    <format dxfId="19584">
      <pivotArea dataOnly="0" labelOnly="1" outline="0" fieldPosition="0">
        <references count="1">
          <reference field="4" count="1">
            <x v="136"/>
          </reference>
        </references>
      </pivotArea>
    </format>
    <format dxfId="19583">
      <pivotArea outline="0" fieldPosition="0">
        <references count="1">
          <reference field="4" count="1" selected="0">
            <x v="136"/>
          </reference>
        </references>
      </pivotArea>
    </format>
    <format dxfId="19582">
      <pivotArea outline="0" fieldPosition="0">
        <references count="1">
          <reference field="4" count="1" selected="0">
            <x v="136"/>
          </reference>
        </references>
      </pivotArea>
    </format>
    <format dxfId="19581">
      <pivotArea outline="0" fieldPosition="0">
        <references count="1">
          <reference field="4" count="1" selected="0">
            <x v="136"/>
          </reference>
        </references>
      </pivotArea>
    </format>
    <format dxfId="19580">
      <pivotArea dataOnly="0" labelOnly="1" outline="0" fieldPosition="0">
        <references count="1">
          <reference field="4" count="1">
            <x v="137"/>
          </reference>
        </references>
      </pivotArea>
    </format>
    <format dxfId="19579">
      <pivotArea dataOnly="0" labelOnly="1" outline="0" fieldPosition="0">
        <references count="1">
          <reference field="4" count="1">
            <x v="137"/>
          </reference>
        </references>
      </pivotArea>
    </format>
    <format dxfId="19578">
      <pivotArea dataOnly="0" labelOnly="1" outline="0" fieldPosition="0">
        <references count="1">
          <reference field="4" count="1">
            <x v="137"/>
          </reference>
        </references>
      </pivotArea>
    </format>
    <format dxfId="19577">
      <pivotArea dataOnly="0" labelOnly="1" outline="0" fieldPosition="0">
        <references count="1">
          <reference field="4" count="1">
            <x v="137"/>
          </reference>
        </references>
      </pivotArea>
    </format>
    <format dxfId="19576">
      <pivotArea outline="0" fieldPosition="0">
        <references count="1">
          <reference field="4" count="1" selected="0">
            <x v="137"/>
          </reference>
        </references>
      </pivotArea>
    </format>
    <format dxfId="19575">
      <pivotArea outline="0" fieldPosition="0">
        <references count="1">
          <reference field="4" count="1" selected="0">
            <x v="137"/>
          </reference>
        </references>
      </pivotArea>
    </format>
    <format dxfId="19574">
      <pivotArea outline="0" fieldPosition="0">
        <references count="1">
          <reference field="4" count="1" selected="0">
            <x v="137"/>
          </reference>
        </references>
      </pivotArea>
    </format>
    <format dxfId="19573">
      <pivotArea outline="0" fieldPosition="0">
        <references count="1">
          <reference field="4" count="1" selected="0">
            <x v="137"/>
          </reference>
        </references>
      </pivotArea>
    </format>
    <format dxfId="19572">
      <pivotArea dataOnly="0" labelOnly="1" outline="0" fieldPosition="0">
        <references count="1">
          <reference field="4" count="1">
            <x v="138"/>
          </reference>
        </references>
      </pivotArea>
    </format>
    <format dxfId="19571">
      <pivotArea dataOnly="0" labelOnly="1" outline="0" fieldPosition="0">
        <references count="1">
          <reference field="4" count="1">
            <x v="138"/>
          </reference>
        </references>
      </pivotArea>
    </format>
    <format dxfId="19570">
      <pivotArea dataOnly="0" labelOnly="1" outline="0" fieldPosition="0">
        <references count="1">
          <reference field="4" count="1">
            <x v="138"/>
          </reference>
        </references>
      </pivotArea>
    </format>
    <format dxfId="19569">
      <pivotArea outline="0" fieldPosition="0">
        <references count="1">
          <reference field="4" count="1" selected="0">
            <x v="138"/>
          </reference>
        </references>
      </pivotArea>
    </format>
    <format dxfId="19568">
      <pivotArea outline="0" fieldPosition="0">
        <references count="1">
          <reference field="4" count="1" selected="0">
            <x v="138"/>
          </reference>
        </references>
      </pivotArea>
    </format>
    <format dxfId="19567">
      <pivotArea outline="0" fieldPosition="0">
        <references count="1">
          <reference field="4" count="1" selected="0">
            <x v="138"/>
          </reference>
        </references>
      </pivotArea>
    </format>
    <format dxfId="19566">
      <pivotArea dataOnly="0" labelOnly="1" outline="0" fieldPosition="0">
        <references count="1">
          <reference field="4" count="1">
            <x v="140"/>
          </reference>
        </references>
      </pivotArea>
    </format>
    <format dxfId="19565">
      <pivotArea dataOnly="0" labelOnly="1" outline="0" fieldPosition="0">
        <references count="1">
          <reference field="4" count="1">
            <x v="140"/>
          </reference>
        </references>
      </pivotArea>
    </format>
    <format dxfId="19564">
      <pivotArea dataOnly="0" labelOnly="1" outline="0" fieldPosition="0">
        <references count="1">
          <reference field="4" count="1">
            <x v="140"/>
          </reference>
        </references>
      </pivotArea>
    </format>
    <format dxfId="19563">
      <pivotArea outline="0" fieldPosition="0">
        <references count="1">
          <reference field="4" count="1" selected="0">
            <x v="140"/>
          </reference>
        </references>
      </pivotArea>
    </format>
    <format dxfId="19562">
      <pivotArea outline="0" fieldPosition="0">
        <references count="1">
          <reference field="4" count="1" selected="0">
            <x v="140"/>
          </reference>
        </references>
      </pivotArea>
    </format>
    <format dxfId="19561">
      <pivotArea outline="0" fieldPosition="0">
        <references count="1">
          <reference field="4" count="1" selected="0">
            <x v="140"/>
          </reference>
        </references>
      </pivotArea>
    </format>
    <format dxfId="19560">
      <pivotArea dataOnly="0" labelOnly="1" outline="0" fieldPosition="0">
        <references count="1">
          <reference field="4" count="1">
            <x v="142"/>
          </reference>
        </references>
      </pivotArea>
    </format>
    <format dxfId="19559">
      <pivotArea dataOnly="0" labelOnly="1" outline="0" fieldPosition="0">
        <references count="1">
          <reference field="4" count="1">
            <x v="142"/>
          </reference>
        </references>
      </pivotArea>
    </format>
    <format dxfId="19558">
      <pivotArea dataOnly="0" labelOnly="1" outline="0" fieldPosition="0">
        <references count="1">
          <reference field="4" count="1">
            <x v="142"/>
          </reference>
        </references>
      </pivotArea>
    </format>
    <format dxfId="19557">
      <pivotArea dataOnly="0" labelOnly="1" outline="0" fieldPosition="0">
        <references count="1">
          <reference field="4" count="1">
            <x v="142"/>
          </reference>
        </references>
      </pivotArea>
    </format>
    <format dxfId="19556">
      <pivotArea outline="0" fieldPosition="0">
        <references count="1">
          <reference field="4" count="1" selected="0">
            <x v="142"/>
          </reference>
        </references>
      </pivotArea>
    </format>
    <format dxfId="19555">
      <pivotArea outline="0" fieldPosition="0">
        <references count="1">
          <reference field="4" count="1" selected="0">
            <x v="142"/>
          </reference>
        </references>
      </pivotArea>
    </format>
    <format dxfId="19554">
      <pivotArea outline="0" fieldPosition="0">
        <references count="1">
          <reference field="4" count="1" selected="0">
            <x v="142"/>
          </reference>
        </references>
      </pivotArea>
    </format>
    <format dxfId="19553">
      <pivotArea outline="0" fieldPosition="0">
        <references count="1">
          <reference field="4" count="1" selected="0">
            <x v="142"/>
          </reference>
        </references>
      </pivotArea>
    </format>
    <format dxfId="19552">
      <pivotArea dataOnly="0" labelOnly="1" outline="0" fieldPosition="0">
        <references count="1">
          <reference field="4" count="1">
            <x v="143"/>
          </reference>
        </references>
      </pivotArea>
    </format>
    <format dxfId="19551">
      <pivotArea dataOnly="0" labelOnly="1" outline="0" fieldPosition="0">
        <references count="1">
          <reference field="4" count="1">
            <x v="143"/>
          </reference>
        </references>
      </pivotArea>
    </format>
    <format dxfId="19550">
      <pivotArea dataOnly="0" labelOnly="1" outline="0" fieldPosition="0">
        <references count="1">
          <reference field="4" count="1">
            <x v="143"/>
          </reference>
        </references>
      </pivotArea>
    </format>
    <format dxfId="19549">
      <pivotArea outline="0" fieldPosition="0">
        <references count="1">
          <reference field="4" count="1" selected="0">
            <x v="143"/>
          </reference>
        </references>
      </pivotArea>
    </format>
    <format dxfId="19548">
      <pivotArea outline="0" fieldPosition="0">
        <references count="1">
          <reference field="4" count="1" selected="0">
            <x v="143"/>
          </reference>
        </references>
      </pivotArea>
    </format>
    <format dxfId="19547">
      <pivotArea outline="0" fieldPosition="0">
        <references count="1">
          <reference field="4" count="1" selected="0">
            <x v="143"/>
          </reference>
        </references>
      </pivotArea>
    </format>
    <format dxfId="19546">
      <pivotArea dataOnly="0" labelOnly="1" outline="0" fieldPosition="0">
        <references count="1">
          <reference field="4" count="1">
            <x v="159"/>
          </reference>
        </references>
      </pivotArea>
    </format>
    <format dxfId="19545">
      <pivotArea dataOnly="0" labelOnly="1" outline="0" fieldPosition="0">
        <references count="1">
          <reference field="4" count="1">
            <x v="159"/>
          </reference>
        </references>
      </pivotArea>
    </format>
    <format dxfId="19544">
      <pivotArea dataOnly="0" labelOnly="1" outline="0" fieldPosition="0">
        <references count="1">
          <reference field="4" count="1">
            <x v="159"/>
          </reference>
        </references>
      </pivotArea>
    </format>
    <format dxfId="19543">
      <pivotArea outline="0" fieldPosition="0">
        <references count="1">
          <reference field="4" count="1" selected="0">
            <x v="159"/>
          </reference>
        </references>
      </pivotArea>
    </format>
    <format dxfId="19542">
      <pivotArea outline="0" fieldPosition="0">
        <references count="1">
          <reference field="4" count="1" selected="0">
            <x v="159"/>
          </reference>
        </references>
      </pivotArea>
    </format>
    <format dxfId="19541">
      <pivotArea outline="0" fieldPosition="0">
        <references count="1">
          <reference field="4" count="1" selected="0">
            <x v="159"/>
          </reference>
        </references>
      </pivotArea>
    </format>
    <format dxfId="19540">
      <pivotArea dataOnly="0" labelOnly="1" outline="0" fieldPosition="0">
        <references count="1">
          <reference field="4" count="1">
            <x v="172"/>
          </reference>
        </references>
      </pivotArea>
    </format>
    <format dxfId="19539">
      <pivotArea dataOnly="0" labelOnly="1" outline="0" fieldPosition="0">
        <references count="1">
          <reference field="4" count="1">
            <x v="172"/>
          </reference>
        </references>
      </pivotArea>
    </format>
    <format dxfId="19538">
      <pivotArea dataOnly="0" labelOnly="1" outline="0" fieldPosition="0">
        <references count="1">
          <reference field="4" count="1">
            <x v="172"/>
          </reference>
        </references>
      </pivotArea>
    </format>
    <format dxfId="19537">
      <pivotArea outline="0" fieldPosition="0">
        <references count="1">
          <reference field="4" count="1" selected="0">
            <x v="172"/>
          </reference>
        </references>
      </pivotArea>
    </format>
    <format dxfId="19536">
      <pivotArea outline="0" fieldPosition="0">
        <references count="1">
          <reference field="4" count="1" selected="0">
            <x v="172"/>
          </reference>
        </references>
      </pivotArea>
    </format>
    <format dxfId="19535">
      <pivotArea outline="0" fieldPosition="0">
        <references count="1">
          <reference field="4" count="1" selected="0">
            <x v="172"/>
          </reference>
        </references>
      </pivotArea>
    </format>
    <format dxfId="19534">
      <pivotArea dataOnly="0" labelOnly="1" outline="0" fieldPosition="0">
        <references count="1">
          <reference field="4" count="1">
            <x v="185"/>
          </reference>
        </references>
      </pivotArea>
    </format>
    <format dxfId="19533">
      <pivotArea dataOnly="0" labelOnly="1" outline="0" fieldPosition="0">
        <references count="1">
          <reference field="4" count="1">
            <x v="185"/>
          </reference>
        </references>
      </pivotArea>
    </format>
    <format dxfId="19532">
      <pivotArea dataOnly="0" labelOnly="1" outline="0" fieldPosition="0">
        <references count="1">
          <reference field="4" count="1">
            <x v="185"/>
          </reference>
        </references>
      </pivotArea>
    </format>
    <format dxfId="19531">
      <pivotArea outline="0" fieldPosition="0">
        <references count="1">
          <reference field="4" count="1" selected="0">
            <x v="185"/>
          </reference>
        </references>
      </pivotArea>
    </format>
    <format dxfId="19530">
      <pivotArea outline="0" fieldPosition="0">
        <references count="1">
          <reference field="4" count="1" selected="0">
            <x v="185"/>
          </reference>
        </references>
      </pivotArea>
    </format>
    <format dxfId="19529">
      <pivotArea outline="0" fieldPosition="0">
        <references count="1">
          <reference field="4" count="1" selected="0">
            <x v="185"/>
          </reference>
        </references>
      </pivotArea>
    </format>
    <format dxfId="19528">
      <pivotArea dataOnly="0" labelOnly="1" outline="0" fieldPosition="0">
        <references count="1">
          <reference field="4" count="1">
            <x v="198"/>
          </reference>
        </references>
      </pivotArea>
    </format>
    <format dxfId="19527">
      <pivotArea dataOnly="0" labelOnly="1" outline="0" fieldPosition="0">
        <references count="1">
          <reference field="4" count="1">
            <x v="198"/>
          </reference>
        </references>
      </pivotArea>
    </format>
    <format dxfId="19526">
      <pivotArea dataOnly="0" labelOnly="1" outline="0" fieldPosition="0">
        <references count="1">
          <reference field="4" count="1">
            <x v="198"/>
          </reference>
        </references>
      </pivotArea>
    </format>
    <format dxfId="19525">
      <pivotArea outline="0" fieldPosition="0">
        <references count="1">
          <reference field="4" count="1" selected="0">
            <x v="198"/>
          </reference>
        </references>
      </pivotArea>
    </format>
    <format dxfId="19524">
      <pivotArea outline="0" fieldPosition="0">
        <references count="1">
          <reference field="4" count="1" selected="0">
            <x v="198"/>
          </reference>
        </references>
      </pivotArea>
    </format>
    <format dxfId="19523">
      <pivotArea outline="0" fieldPosition="0">
        <references count="1">
          <reference field="4" count="1" selected="0">
            <x v="198"/>
          </reference>
        </references>
      </pivotArea>
    </format>
    <format dxfId="19522">
      <pivotArea dataOnly="0" labelOnly="1" outline="0" fieldPosition="0">
        <references count="1">
          <reference field="4" count="1">
            <x v="200"/>
          </reference>
        </references>
      </pivotArea>
    </format>
    <format dxfId="19521">
      <pivotArea dataOnly="0" labelOnly="1" outline="0" fieldPosition="0">
        <references count="1">
          <reference field="4" count="1">
            <x v="200"/>
          </reference>
        </references>
      </pivotArea>
    </format>
    <format dxfId="19520">
      <pivotArea dataOnly="0" labelOnly="1" outline="0" fieldPosition="0">
        <references count="1">
          <reference field="4" count="1">
            <x v="200"/>
          </reference>
        </references>
      </pivotArea>
    </format>
    <format dxfId="19519">
      <pivotArea outline="0" fieldPosition="0">
        <references count="1">
          <reference field="4" count="1" selected="0">
            <x v="200"/>
          </reference>
        </references>
      </pivotArea>
    </format>
    <format dxfId="19518">
      <pivotArea outline="0" fieldPosition="0">
        <references count="1">
          <reference field="4" count="1" selected="0">
            <x v="200"/>
          </reference>
        </references>
      </pivotArea>
    </format>
    <format dxfId="19517">
      <pivotArea outline="0" fieldPosition="0">
        <references count="1">
          <reference field="4" count="1" selected="0">
            <x v="200"/>
          </reference>
        </references>
      </pivotArea>
    </format>
    <format dxfId="19516">
      <pivotArea dataOnly="0" labelOnly="1" outline="0" fieldPosition="0">
        <references count="1">
          <reference field="4" count="1">
            <x v="207"/>
          </reference>
        </references>
      </pivotArea>
    </format>
    <format dxfId="19515">
      <pivotArea dataOnly="0" labelOnly="1" outline="0" fieldPosition="0">
        <references count="1">
          <reference field="4" count="1">
            <x v="207"/>
          </reference>
        </references>
      </pivotArea>
    </format>
    <format dxfId="19514">
      <pivotArea dataOnly="0" labelOnly="1" outline="0" fieldPosition="0">
        <references count="1">
          <reference field="4" count="1">
            <x v="207"/>
          </reference>
        </references>
      </pivotArea>
    </format>
    <format dxfId="19513">
      <pivotArea outline="0" fieldPosition="0">
        <references count="1">
          <reference field="4" count="1" selected="0">
            <x v="207"/>
          </reference>
        </references>
      </pivotArea>
    </format>
    <format dxfId="19512">
      <pivotArea outline="0" fieldPosition="0">
        <references count="1">
          <reference field="4" count="1" selected="0">
            <x v="207"/>
          </reference>
        </references>
      </pivotArea>
    </format>
    <format dxfId="19511">
      <pivotArea outline="0" fieldPosition="0">
        <references count="1">
          <reference field="4" count="1" selected="0">
            <x v="207"/>
          </reference>
        </references>
      </pivotArea>
    </format>
    <format dxfId="19510">
      <pivotArea dataOnly="0" labelOnly="1" outline="0" fieldPosition="0">
        <references count="1">
          <reference field="4" count="1">
            <x v="208"/>
          </reference>
        </references>
      </pivotArea>
    </format>
    <format dxfId="19509">
      <pivotArea dataOnly="0" labelOnly="1" outline="0" fieldPosition="0">
        <references count="1">
          <reference field="4" count="1">
            <x v="208"/>
          </reference>
        </references>
      </pivotArea>
    </format>
    <format dxfId="19508">
      <pivotArea dataOnly="0" labelOnly="1" outline="0" fieldPosition="0">
        <references count="1">
          <reference field="4" count="1">
            <x v="208"/>
          </reference>
        </references>
      </pivotArea>
    </format>
    <format dxfId="19507">
      <pivotArea outline="0" fieldPosition="0">
        <references count="1">
          <reference field="4" count="1" selected="0">
            <x v="208"/>
          </reference>
        </references>
      </pivotArea>
    </format>
    <format dxfId="19506">
      <pivotArea outline="0" fieldPosition="0">
        <references count="1">
          <reference field="4" count="1" selected="0">
            <x v="208"/>
          </reference>
        </references>
      </pivotArea>
    </format>
    <format dxfId="19505">
      <pivotArea outline="0" fieldPosition="0">
        <references count="1">
          <reference field="4" count="1" selected="0">
            <x v="208"/>
          </reference>
        </references>
      </pivotArea>
    </format>
    <format dxfId="19504">
      <pivotArea dataOnly="0" labelOnly="1" outline="0" fieldPosition="0">
        <references count="1">
          <reference field="4" count="1">
            <x v="210"/>
          </reference>
        </references>
      </pivotArea>
    </format>
    <format dxfId="19503">
      <pivotArea dataOnly="0" labelOnly="1" outline="0" fieldPosition="0">
        <references count="1">
          <reference field="4" count="1">
            <x v="210"/>
          </reference>
        </references>
      </pivotArea>
    </format>
    <format dxfId="19502">
      <pivotArea dataOnly="0" labelOnly="1" outline="0" fieldPosition="0">
        <references count="1">
          <reference field="4" count="1">
            <x v="210"/>
          </reference>
        </references>
      </pivotArea>
    </format>
    <format dxfId="19501">
      <pivotArea outline="0" fieldPosition="0">
        <references count="1">
          <reference field="4" count="1" selected="0">
            <x v="210"/>
          </reference>
        </references>
      </pivotArea>
    </format>
    <format dxfId="19500">
      <pivotArea outline="0" fieldPosition="0">
        <references count="1">
          <reference field="4" count="1" selected="0">
            <x v="210"/>
          </reference>
        </references>
      </pivotArea>
    </format>
    <format dxfId="19499">
      <pivotArea outline="0" fieldPosition="0">
        <references count="1">
          <reference field="4" count="1" selected="0">
            <x v="210"/>
          </reference>
        </references>
      </pivotArea>
    </format>
    <format dxfId="19498">
      <pivotArea dataOnly="0" labelOnly="1" outline="0" fieldPosition="0">
        <references count="1">
          <reference field="4" count="1">
            <x v="212"/>
          </reference>
        </references>
      </pivotArea>
    </format>
    <format dxfId="19497">
      <pivotArea dataOnly="0" labelOnly="1" outline="0" fieldPosition="0">
        <references count="1">
          <reference field="4" count="1">
            <x v="212"/>
          </reference>
        </references>
      </pivotArea>
    </format>
    <format dxfId="19496">
      <pivotArea dataOnly="0" labelOnly="1" outline="0" fieldPosition="0">
        <references count="1">
          <reference field="4" count="1">
            <x v="212"/>
          </reference>
        </references>
      </pivotArea>
    </format>
    <format dxfId="19495">
      <pivotArea outline="0" fieldPosition="0">
        <references count="1">
          <reference field="4" count="1" selected="0">
            <x v="212"/>
          </reference>
        </references>
      </pivotArea>
    </format>
    <format dxfId="19494">
      <pivotArea outline="0" fieldPosition="0">
        <references count="1">
          <reference field="4" count="1" selected="0">
            <x v="212"/>
          </reference>
        </references>
      </pivotArea>
    </format>
    <format dxfId="19493">
      <pivotArea outline="0" fieldPosition="0">
        <references count="1">
          <reference field="4" count="1" selected="0">
            <x v="212"/>
          </reference>
        </references>
      </pivotArea>
    </format>
    <format dxfId="19492">
      <pivotArea dataOnly="0" labelOnly="1" outline="0" fieldPosition="0">
        <references count="1">
          <reference field="4" count="1">
            <x v="213"/>
          </reference>
        </references>
      </pivotArea>
    </format>
    <format dxfId="19491">
      <pivotArea dataOnly="0" labelOnly="1" outline="0" fieldPosition="0">
        <references count="1">
          <reference field="4" count="1">
            <x v="213"/>
          </reference>
        </references>
      </pivotArea>
    </format>
    <format dxfId="19490">
      <pivotArea dataOnly="0" labelOnly="1" outline="0" fieldPosition="0">
        <references count="1">
          <reference field="4" count="1">
            <x v="213"/>
          </reference>
        </references>
      </pivotArea>
    </format>
    <format dxfId="19489">
      <pivotArea outline="0" fieldPosition="0">
        <references count="1">
          <reference field="4" count="1" selected="0">
            <x v="213"/>
          </reference>
        </references>
      </pivotArea>
    </format>
    <format dxfId="19488">
      <pivotArea outline="0" fieldPosition="0">
        <references count="1">
          <reference field="4" count="1" selected="0">
            <x v="213"/>
          </reference>
        </references>
      </pivotArea>
    </format>
    <format dxfId="19487">
      <pivotArea outline="0" fieldPosition="0">
        <references count="1">
          <reference field="4" count="1" selected="0">
            <x v="213"/>
          </reference>
        </references>
      </pivotArea>
    </format>
    <format dxfId="19486">
      <pivotArea dataOnly="0" labelOnly="1" outline="0" fieldPosition="0">
        <references count="1">
          <reference field="4" count="1">
            <x v="217"/>
          </reference>
        </references>
      </pivotArea>
    </format>
    <format dxfId="19485">
      <pivotArea dataOnly="0" labelOnly="1" outline="0" fieldPosition="0">
        <references count="1">
          <reference field="4" count="1">
            <x v="217"/>
          </reference>
        </references>
      </pivotArea>
    </format>
    <format dxfId="19484">
      <pivotArea dataOnly="0" labelOnly="1" outline="0" fieldPosition="0">
        <references count="1">
          <reference field="4" count="1">
            <x v="217"/>
          </reference>
        </references>
      </pivotArea>
    </format>
    <format dxfId="19483">
      <pivotArea dataOnly="0" labelOnly="1" outline="0" fieldPosition="0">
        <references count="1">
          <reference field="4" count="1">
            <x v="217"/>
          </reference>
        </references>
      </pivotArea>
    </format>
    <format dxfId="19482">
      <pivotArea outline="0" fieldPosition="0">
        <references count="1">
          <reference field="4" count="1" selected="0">
            <x v="217"/>
          </reference>
        </references>
      </pivotArea>
    </format>
    <format dxfId="19481">
      <pivotArea outline="0" fieldPosition="0">
        <references count="1">
          <reference field="4" count="1" selected="0">
            <x v="217"/>
          </reference>
        </references>
      </pivotArea>
    </format>
    <format dxfId="19480">
      <pivotArea outline="0" fieldPosition="0">
        <references count="1">
          <reference field="4" count="1" selected="0">
            <x v="217"/>
          </reference>
        </references>
      </pivotArea>
    </format>
    <format dxfId="19479">
      <pivotArea outline="0" fieldPosition="0">
        <references count="1">
          <reference field="4" count="1" selected="0">
            <x v="217"/>
          </reference>
        </references>
      </pivotArea>
    </format>
    <format dxfId="19478">
      <pivotArea dataOnly="0" labelOnly="1" outline="0" fieldPosition="0">
        <references count="1">
          <reference field="4" count="1">
            <x v="218"/>
          </reference>
        </references>
      </pivotArea>
    </format>
    <format dxfId="19477">
      <pivotArea dataOnly="0" labelOnly="1" outline="0" fieldPosition="0">
        <references count="1">
          <reference field="4" count="1">
            <x v="218"/>
          </reference>
        </references>
      </pivotArea>
    </format>
    <format dxfId="19476">
      <pivotArea dataOnly="0" labelOnly="1" outline="0" fieldPosition="0">
        <references count="1">
          <reference field="4" count="1">
            <x v="218"/>
          </reference>
        </references>
      </pivotArea>
    </format>
    <format dxfId="19475">
      <pivotArea outline="0" fieldPosition="0">
        <references count="1">
          <reference field="4" count="1" selected="0">
            <x v="218"/>
          </reference>
        </references>
      </pivotArea>
    </format>
    <format dxfId="19474">
      <pivotArea outline="0" fieldPosition="0">
        <references count="1">
          <reference field="4" count="1" selected="0">
            <x v="218"/>
          </reference>
        </references>
      </pivotArea>
    </format>
    <format dxfId="19473">
      <pivotArea outline="0" fieldPosition="0">
        <references count="1">
          <reference field="4" count="1" selected="0">
            <x v="218"/>
          </reference>
        </references>
      </pivotArea>
    </format>
    <format dxfId="19472">
      <pivotArea dataOnly="0" labelOnly="1" outline="0" fieldPosition="0">
        <references count="1">
          <reference field="4" count="1">
            <x v="219"/>
          </reference>
        </references>
      </pivotArea>
    </format>
    <format dxfId="19471">
      <pivotArea dataOnly="0" labelOnly="1" outline="0" fieldPosition="0">
        <references count="1">
          <reference field="4" count="1">
            <x v="219"/>
          </reference>
        </references>
      </pivotArea>
    </format>
    <format dxfId="19470">
      <pivotArea dataOnly="0" labelOnly="1" outline="0" fieldPosition="0">
        <references count="1">
          <reference field="4" count="1">
            <x v="219"/>
          </reference>
        </references>
      </pivotArea>
    </format>
    <format dxfId="19469">
      <pivotArea outline="0" fieldPosition="0">
        <references count="1">
          <reference field="4" count="1" selected="0">
            <x v="219"/>
          </reference>
        </references>
      </pivotArea>
    </format>
    <format dxfId="19468">
      <pivotArea outline="0" fieldPosition="0">
        <references count="1">
          <reference field="4" count="1" selected="0">
            <x v="219"/>
          </reference>
        </references>
      </pivotArea>
    </format>
    <format dxfId="19467">
      <pivotArea outline="0" fieldPosition="0">
        <references count="1">
          <reference field="4" count="1" selected="0">
            <x v="219"/>
          </reference>
        </references>
      </pivotArea>
    </format>
    <format dxfId="19466">
      <pivotArea dataOnly="0" labelOnly="1" outline="0" fieldPosition="0">
        <references count="1">
          <reference field="4" count="1">
            <x v="229"/>
          </reference>
        </references>
      </pivotArea>
    </format>
    <format dxfId="19465">
      <pivotArea dataOnly="0" labelOnly="1" outline="0" fieldPosition="0">
        <references count="1">
          <reference field="4" count="1">
            <x v="229"/>
          </reference>
        </references>
      </pivotArea>
    </format>
    <format dxfId="19464">
      <pivotArea dataOnly="0" labelOnly="1" outline="0" fieldPosition="0">
        <references count="1">
          <reference field="4" count="1">
            <x v="229"/>
          </reference>
        </references>
      </pivotArea>
    </format>
    <format dxfId="19463">
      <pivotArea dataOnly="0" labelOnly="1" outline="0" fieldPosition="0">
        <references count="1">
          <reference field="4" count="1">
            <x v="229"/>
          </reference>
        </references>
      </pivotArea>
    </format>
    <format dxfId="19462">
      <pivotArea outline="0" fieldPosition="0">
        <references count="1">
          <reference field="4" count="1" selected="0">
            <x v="229"/>
          </reference>
        </references>
      </pivotArea>
    </format>
    <format dxfId="19461">
      <pivotArea outline="0" fieldPosition="0">
        <references count="1">
          <reference field="4" count="1" selected="0">
            <x v="229"/>
          </reference>
        </references>
      </pivotArea>
    </format>
    <format dxfId="19460">
      <pivotArea outline="0" fieldPosition="0">
        <references count="1">
          <reference field="4" count="1" selected="0">
            <x v="229"/>
          </reference>
        </references>
      </pivotArea>
    </format>
    <format dxfId="19459">
      <pivotArea outline="0" fieldPosition="0">
        <references count="1">
          <reference field="4" count="1" selected="0">
            <x v="229"/>
          </reference>
        </references>
      </pivotArea>
    </format>
    <format dxfId="19458">
      <pivotArea dataOnly="0" labelOnly="1" outline="0" fieldPosition="0">
        <references count="1">
          <reference field="4" count="1">
            <x v="232"/>
          </reference>
        </references>
      </pivotArea>
    </format>
    <format dxfId="19457">
      <pivotArea dataOnly="0" labelOnly="1" outline="0" fieldPosition="0">
        <references count="1">
          <reference field="4" count="1">
            <x v="232"/>
          </reference>
        </references>
      </pivotArea>
    </format>
    <format dxfId="19456">
      <pivotArea dataOnly="0" labelOnly="1" outline="0" fieldPosition="0">
        <references count="1">
          <reference field="4" count="1">
            <x v="232"/>
          </reference>
        </references>
      </pivotArea>
    </format>
    <format dxfId="19455">
      <pivotArea outline="0" fieldPosition="0">
        <references count="1">
          <reference field="4" count="1" selected="0">
            <x v="232"/>
          </reference>
        </references>
      </pivotArea>
    </format>
    <format dxfId="19454">
      <pivotArea outline="0" fieldPosition="0">
        <references count="1">
          <reference field="4" count="1" selected="0">
            <x v="232"/>
          </reference>
        </references>
      </pivotArea>
    </format>
    <format dxfId="19453">
      <pivotArea outline="0" fieldPosition="0">
        <references count="1">
          <reference field="4" count="1" selected="0">
            <x v="232"/>
          </reference>
        </references>
      </pivotArea>
    </format>
    <format dxfId="19452">
      <pivotArea dataOnly="0" labelOnly="1" outline="0" fieldPosition="0">
        <references count="1">
          <reference field="4" count="1">
            <x v="235"/>
          </reference>
        </references>
      </pivotArea>
    </format>
    <format dxfId="19451">
      <pivotArea dataOnly="0" labelOnly="1" outline="0" fieldPosition="0">
        <references count="1">
          <reference field="4" count="1">
            <x v="235"/>
          </reference>
        </references>
      </pivotArea>
    </format>
    <format dxfId="19450">
      <pivotArea dataOnly="0" labelOnly="1" outline="0" fieldPosition="0">
        <references count="1">
          <reference field="4" count="1">
            <x v="235"/>
          </reference>
        </references>
      </pivotArea>
    </format>
    <format dxfId="19449">
      <pivotArea outline="0" fieldPosition="0">
        <references count="1">
          <reference field="4" count="1" selected="0">
            <x v="235"/>
          </reference>
        </references>
      </pivotArea>
    </format>
    <format dxfId="19448">
      <pivotArea outline="0" fieldPosition="0">
        <references count="1">
          <reference field="4" count="1" selected="0">
            <x v="235"/>
          </reference>
        </references>
      </pivotArea>
    </format>
    <format dxfId="19447">
      <pivotArea outline="0" fieldPosition="0">
        <references count="1">
          <reference field="4" count="1" selected="0">
            <x v="235"/>
          </reference>
        </references>
      </pivotArea>
    </format>
    <format dxfId="19446">
      <pivotArea dataOnly="0" labelOnly="1" outline="0" fieldPosition="0">
        <references count="1">
          <reference field="4" count="1">
            <x v="252"/>
          </reference>
        </references>
      </pivotArea>
    </format>
    <format dxfId="19445">
      <pivotArea dataOnly="0" labelOnly="1" outline="0" fieldPosition="0">
        <references count="1">
          <reference field="4" count="1">
            <x v="252"/>
          </reference>
        </references>
      </pivotArea>
    </format>
    <format dxfId="19444">
      <pivotArea dataOnly="0" labelOnly="1" outline="0" fieldPosition="0">
        <references count="1">
          <reference field="4" count="1">
            <x v="252"/>
          </reference>
        </references>
      </pivotArea>
    </format>
    <format dxfId="19443">
      <pivotArea outline="0" fieldPosition="0">
        <references count="1">
          <reference field="4" count="1" selected="0">
            <x v="252"/>
          </reference>
        </references>
      </pivotArea>
    </format>
    <format dxfId="19442">
      <pivotArea outline="0" fieldPosition="0">
        <references count="1">
          <reference field="4" count="1" selected="0">
            <x v="252"/>
          </reference>
        </references>
      </pivotArea>
    </format>
    <format dxfId="19441">
      <pivotArea outline="0" fieldPosition="0">
        <references count="1">
          <reference field="4" count="1" selected="0">
            <x v="252"/>
          </reference>
        </references>
      </pivotArea>
    </format>
    <format dxfId="19440">
      <pivotArea dataOnly="0" labelOnly="1" outline="0" fieldPosition="0">
        <references count="1">
          <reference field="4" count="1">
            <x v="254"/>
          </reference>
        </references>
      </pivotArea>
    </format>
    <format dxfId="19439">
      <pivotArea dataOnly="0" labelOnly="1" outline="0" fieldPosition="0">
        <references count="1">
          <reference field="4" count="1">
            <x v="254"/>
          </reference>
        </references>
      </pivotArea>
    </format>
    <format dxfId="19438">
      <pivotArea dataOnly="0" labelOnly="1" outline="0" fieldPosition="0">
        <references count="1">
          <reference field="4" count="1">
            <x v="254"/>
          </reference>
        </references>
      </pivotArea>
    </format>
    <format dxfId="19437">
      <pivotArea outline="0" fieldPosition="0">
        <references count="1">
          <reference field="4" count="1" selected="0">
            <x v="254"/>
          </reference>
        </references>
      </pivotArea>
    </format>
    <format dxfId="19436">
      <pivotArea outline="0" fieldPosition="0">
        <references count="1">
          <reference field="4" count="1" selected="0">
            <x v="254"/>
          </reference>
        </references>
      </pivotArea>
    </format>
    <format dxfId="19435">
      <pivotArea outline="0" fieldPosition="0">
        <references count="1">
          <reference field="4" count="1" selected="0">
            <x v="254"/>
          </reference>
        </references>
      </pivotArea>
    </format>
    <format dxfId="19434">
      <pivotArea dataOnly="0" labelOnly="1" outline="0" fieldPosition="0">
        <references count="1">
          <reference field="4" count="1">
            <x v="270"/>
          </reference>
        </references>
      </pivotArea>
    </format>
    <format dxfId="19433">
      <pivotArea dataOnly="0" labelOnly="1" outline="0" fieldPosition="0">
        <references count="1">
          <reference field="4" count="1">
            <x v="270"/>
          </reference>
        </references>
      </pivotArea>
    </format>
    <format dxfId="19432">
      <pivotArea dataOnly="0" labelOnly="1" outline="0" fieldPosition="0">
        <references count="1">
          <reference field="4" count="1">
            <x v="270"/>
          </reference>
        </references>
      </pivotArea>
    </format>
    <format dxfId="19431">
      <pivotArea outline="0" fieldPosition="0">
        <references count="1">
          <reference field="4" count="1" selected="0">
            <x v="270"/>
          </reference>
        </references>
      </pivotArea>
    </format>
    <format dxfId="19430">
      <pivotArea outline="0" fieldPosition="0">
        <references count="1">
          <reference field="4" count="1" selected="0">
            <x v="270"/>
          </reference>
        </references>
      </pivotArea>
    </format>
    <format dxfId="19429">
      <pivotArea outline="0" fieldPosition="0">
        <references count="1">
          <reference field="4" count="1" selected="0">
            <x v="270"/>
          </reference>
        </references>
      </pivotArea>
    </format>
    <format dxfId="19428">
      <pivotArea dataOnly="0" labelOnly="1" outline="0" fieldPosition="0">
        <references count="1">
          <reference field="4" count="1">
            <x v="280"/>
          </reference>
        </references>
      </pivotArea>
    </format>
    <format dxfId="19427">
      <pivotArea dataOnly="0" labelOnly="1" outline="0" fieldPosition="0">
        <references count="1">
          <reference field="4" count="1">
            <x v="280"/>
          </reference>
        </references>
      </pivotArea>
    </format>
    <format dxfId="19426">
      <pivotArea dataOnly="0" labelOnly="1" outline="0" fieldPosition="0">
        <references count="1">
          <reference field="4" count="1">
            <x v="280"/>
          </reference>
        </references>
      </pivotArea>
    </format>
    <format dxfId="19425">
      <pivotArea outline="0" fieldPosition="0">
        <references count="1">
          <reference field="4" count="1" selected="0">
            <x v="280"/>
          </reference>
        </references>
      </pivotArea>
    </format>
    <format dxfId="19424">
      <pivotArea outline="0" fieldPosition="0">
        <references count="1">
          <reference field="4" count="1" selected="0">
            <x v="280"/>
          </reference>
        </references>
      </pivotArea>
    </format>
    <format dxfId="19423">
      <pivotArea outline="0" fieldPosition="0">
        <references count="1">
          <reference field="4" count="1" selected="0">
            <x v="280"/>
          </reference>
        </references>
      </pivotArea>
    </format>
    <format dxfId="19422">
      <pivotArea dataOnly="0" labelOnly="1" outline="0" fieldPosition="0">
        <references count="1">
          <reference field="4" count="1">
            <x v="289"/>
          </reference>
        </references>
      </pivotArea>
    </format>
    <format dxfId="19421">
      <pivotArea dataOnly="0" labelOnly="1" outline="0" fieldPosition="0">
        <references count="1">
          <reference field="4" count="1">
            <x v="289"/>
          </reference>
        </references>
      </pivotArea>
    </format>
    <format dxfId="19420">
      <pivotArea dataOnly="0" labelOnly="1" outline="0" fieldPosition="0">
        <references count="1">
          <reference field="4" count="1">
            <x v="289"/>
          </reference>
        </references>
      </pivotArea>
    </format>
    <format dxfId="19419">
      <pivotArea outline="0" fieldPosition="0">
        <references count="1">
          <reference field="4" count="1" selected="0">
            <x v="289"/>
          </reference>
        </references>
      </pivotArea>
    </format>
    <format dxfId="19418">
      <pivotArea outline="0" fieldPosition="0">
        <references count="1">
          <reference field="4" count="1" selected="0">
            <x v="289"/>
          </reference>
        </references>
      </pivotArea>
    </format>
    <format dxfId="19417">
      <pivotArea outline="0" fieldPosition="0">
        <references count="1">
          <reference field="4" count="1" selected="0">
            <x v="289"/>
          </reference>
        </references>
      </pivotArea>
    </format>
    <format dxfId="19416">
      <pivotArea dataOnly="0" labelOnly="1" outline="0" fieldPosition="0">
        <references count="1">
          <reference field="4" count="1">
            <x v="290"/>
          </reference>
        </references>
      </pivotArea>
    </format>
    <format dxfId="19415">
      <pivotArea dataOnly="0" labelOnly="1" outline="0" fieldPosition="0">
        <references count="1">
          <reference field="4" count="1">
            <x v="290"/>
          </reference>
        </references>
      </pivotArea>
    </format>
    <format dxfId="19414">
      <pivotArea dataOnly="0" labelOnly="1" outline="0" fieldPosition="0">
        <references count="1">
          <reference field="4" count="1">
            <x v="290"/>
          </reference>
        </references>
      </pivotArea>
    </format>
    <format dxfId="19413">
      <pivotArea outline="0" fieldPosition="0">
        <references count="1">
          <reference field="4" count="1" selected="0">
            <x v="290"/>
          </reference>
        </references>
      </pivotArea>
    </format>
    <format dxfId="19412">
      <pivotArea outline="0" fieldPosition="0">
        <references count="1">
          <reference field="4" count="1" selected="0">
            <x v="290"/>
          </reference>
        </references>
      </pivotArea>
    </format>
    <format dxfId="19411">
      <pivotArea outline="0" fieldPosition="0">
        <references count="1">
          <reference field="4" count="1" selected="0">
            <x v="290"/>
          </reference>
        </references>
      </pivotArea>
    </format>
    <format dxfId="19410">
      <pivotArea dataOnly="0" labelOnly="1" outline="0" fieldPosition="0">
        <references count="1">
          <reference field="4" count="1">
            <x v="292"/>
          </reference>
        </references>
      </pivotArea>
    </format>
    <format dxfId="19409">
      <pivotArea dataOnly="0" labelOnly="1" outline="0" fieldPosition="0">
        <references count="1">
          <reference field="4" count="1">
            <x v="292"/>
          </reference>
        </references>
      </pivotArea>
    </format>
    <format dxfId="19408">
      <pivotArea dataOnly="0" labelOnly="1" outline="0" fieldPosition="0">
        <references count="1">
          <reference field="4" count="1">
            <x v="292"/>
          </reference>
        </references>
      </pivotArea>
    </format>
    <format dxfId="19407">
      <pivotArea outline="0" fieldPosition="0">
        <references count="1">
          <reference field="4" count="1" selected="0">
            <x v="292"/>
          </reference>
        </references>
      </pivotArea>
    </format>
    <format dxfId="19406">
      <pivotArea outline="0" fieldPosition="0">
        <references count="1">
          <reference field="4" count="1" selected="0">
            <x v="292"/>
          </reference>
        </references>
      </pivotArea>
    </format>
    <format dxfId="19405">
      <pivotArea outline="0" fieldPosition="0">
        <references count="1">
          <reference field="4" count="1" selected="0">
            <x v="292"/>
          </reference>
        </references>
      </pivotArea>
    </format>
    <format dxfId="19404">
      <pivotArea dataOnly="0" labelOnly="1" outline="0" fieldPosition="0">
        <references count="1">
          <reference field="4" count="1">
            <x v="305"/>
          </reference>
        </references>
      </pivotArea>
    </format>
    <format dxfId="19403">
      <pivotArea dataOnly="0" labelOnly="1" outline="0" fieldPosition="0">
        <references count="1">
          <reference field="4" count="1">
            <x v="305"/>
          </reference>
        </references>
      </pivotArea>
    </format>
    <format dxfId="19402">
      <pivotArea dataOnly="0" labelOnly="1" outline="0" fieldPosition="0">
        <references count="1">
          <reference field="4" count="1">
            <x v="305"/>
          </reference>
        </references>
      </pivotArea>
    </format>
    <format dxfId="19401">
      <pivotArea outline="0" fieldPosition="0">
        <references count="1">
          <reference field="4" count="1" selected="0">
            <x v="305"/>
          </reference>
        </references>
      </pivotArea>
    </format>
    <format dxfId="19400">
      <pivotArea outline="0" fieldPosition="0">
        <references count="1">
          <reference field="4" count="1" selected="0">
            <x v="305"/>
          </reference>
        </references>
      </pivotArea>
    </format>
    <format dxfId="19399">
      <pivotArea outline="0" fieldPosition="0">
        <references count="1">
          <reference field="4" count="1" selected="0">
            <x v="305"/>
          </reference>
        </references>
      </pivotArea>
    </format>
    <format dxfId="19398">
      <pivotArea dataOnly="0" labelOnly="1" outline="0" fieldPosition="0">
        <references count="1">
          <reference field="4" count="1">
            <x v="313"/>
          </reference>
        </references>
      </pivotArea>
    </format>
    <format dxfId="19397">
      <pivotArea dataOnly="0" labelOnly="1" outline="0" fieldPosition="0">
        <references count="1">
          <reference field="4" count="1">
            <x v="313"/>
          </reference>
        </references>
      </pivotArea>
    </format>
    <format dxfId="19396">
      <pivotArea dataOnly="0" labelOnly="1" outline="0" fieldPosition="0">
        <references count="1">
          <reference field="4" count="1">
            <x v="313"/>
          </reference>
        </references>
      </pivotArea>
    </format>
    <format dxfId="19395">
      <pivotArea outline="0" fieldPosition="0">
        <references count="1">
          <reference field="4" count="1" selected="0">
            <x v="313"/>
          </reference>
        </references>
      </pivotArea>
    </format>
    <format dxfId="19394">
      <pivotArea outline="0" fieldPosition="0">
        <references count="1">
          <reference field="4" count="1" selected="0">
            <x v="313"/>
          </reference>
        </references>
      </pivotArea>
    </format>
    <format dxfId="19393">
      <pivotArea outline="0" fieldPosition="0">
        <references count="1">
          <reference field="4" count="1" selected="0">
            <x v="313"/>
          </reference>
        </references>
      </pivotArea>
    </format>
    <format dxfId="19392">
      <pivotArea dataOnly="0" labelOnly="1" outline="0" fieldPosition="0">
        <references count="1">
          <reference field="4" count="1">
            <x v="314"/>
          </reference>
        </references>
      </pivotArea>
    </format>
    <format dxfId="19391">
      <pivotArea dataOnly="0" labelOnly="1" outline="0" fieldPosition="0">
        <references count="1">
          <reference field="4" count="1">
            <x v="314"/>
          </reference>
        </references>
      </pivotArea>
    </format>
    <format dxfId="19390">
      <pivotArea dataOnly="0" labelOnly="1" outline="0" fieldPosition="0">
        <references count="1">
          <reference field="4" count="1">
            <x v="314"/>
          </reference>
        </references>
      </pivotArea>
    </format>
    <format dxfId="19389">
      <pivotArea outline="0" fieldPosition="0">
        <references count="1">
          <reference field="4" count="1" selected="0">
            <x v="314"/>
          </reference>
        </references>
      </pivotArea>
    </format>
    <format dxfId="19388">
      <pivotArea outline="0" fieldPosition="0">
        <references count="1">
          <reference field="4" count="1" selected="0">
            <x v="314"/>
          </reference>
        </references>
      </pivotArea>
    </format>
    <format dxfId="19387">
      <pivotArea outline="0" fieldPosition="0">
        <references count="1">
          <reference field="4" count="1" selected="0">
            <x v="314"/>
          </reference>
        </references>
      </pivotArea>
    </format>
    <format dxfId="19386">
      <pivotArea dataOnly="0" labelOnly="1" outline="0" fieldPosition="0">
        <references count="1">
          <reference field="4" count="1">
            <x v="162"/>
          </reference>
        </references>
      </pivotArea>
    </format>
    <format dxfId="19385">
      <pivotArea dataOnly="0" labelOnly="1" outline="0" fieldPosition="0">
        <references count="1">
          <reference field="4" count="1">
            <x v="162"/>
          </reference>
        </references>
      </pivotArea>
    </format>
    <format dxfId="19384">
      <pivotArea dataOnly="0" labelOnly="1" outline="0" fieldPosition="0">
        <references count="1">
          <reference field="4" count="1">
            <x v="162"/>
          </reference>
        </references>
      </pivotArea>
    </format>
    <format dxfId="19383">
      <pivotArea outline="0" fieldPosition="0">
        <references count="1">
          <reference field="4" count="1" selected="0">
            <x v="162"/>
          </reference>
        </references>
      </pivotArea>
    </format>
    <format dxfId="19382">
      <pivotArea outline="0" fieldPosition="0">
        <references count="1">
          <reference field="4" count="1" selected="0">
            <x v="162"/>
          </reference>
        </references>
      </pivotArea>
    </format>
    <format dxfId="19381">
      <pivotArea outline="0" fieldPosition="0">
        <references count="1">
          <reference field="4" count="1" selected="0">
            <x v="162"/>
          </reference>
        </references>
      </pivotArea>
    </format>
    <format dxfId="19380">
      <pivotArea dataOnly="0" labelOnly="1" outline="0" fieldPosition="0">
        <references count="1">
          <reference field="4" count="1">
            <x v="32"/>
          </reference>
        </references>
      </pivotArea>
    </format>
    <format dxfId="19379">
      <pivotArea dataOnly="0" labelOnly="1" outline="0" fieldPosition="0">
        <references count="1">
          <reference field="4" count="1">
            <x v="32"/>
          </reference>
        </references>
      </pivotArea>
    </format>
    <format dxfId="19378">
      <pivotArea dataOnly="0" labelOnly="1" outline="0" fieldPosition="0">
        <references count="1">
          <reference field="4" count="1">
            <x v="32"/>
          </reference>
        </references>
      </pivotArea>
    </format>
    <format dxfId="19377">
      <pivotArea outline="0" fieldPosition="0">
        <references count="1">
          <reference field="4" count="1" selected="0">
            <x v="32"/>
          </reference>
        </references>
      </pivotArea>
    </format>
    <format dxfId="19376">
      <pivotArea outline="0" fieldPosition="0">
        <references count="1">
          <reference field="4" count="1" selected="0">
            <x v="32"/>
          </reference>
        </references>
      </pivotArea>
    </format>
    <format dxfId="19375">
      <pivotArea outline="0" fieldPosition="0">
        <references count="1">
          <reference field="4" count="1" selected="0">
            <x v="32"/>
          </reference>
        </references>
      </pivotArea>
    </format>
    <format dxfId="19374">
      <pivotArea dataOnly="0" labelOnly="1" outline="0" fieldPosition="0">
        <references count="1">
          <reference field="4" count="1">
            <x v="34"/>
          </reference>
        </references>
      </pivotArea>
    </format>
    <format dxfId="19373">
      <pivotArea dataOnly="0" labelOnly="1" outline="0" fieldPosition="0">
        <references count="1">
          <reference field="4" count="1">
            <x v="34"/>
          </reference>
        </references>
      </pivotArea>
    </format>
    <format dxfId="19372">
      <pivotArea dataOnly="0" labelOnly="1" outline="0" fieldPosition="0">
        <references count="1">
          <reference field="4" count="1">
            <x v="34"/>
          </reference>
        </references>
      </pivotArea>
    </format>
    <format dxfId="19371">
      <pivotArea dataOnly="0" labelOnly="1" outline="0" fieldPosition="0">
        <references count="1">
          <reference field="4" count="1">
            <x v="34"/>
          </reference>
        </references>
      </pivotArea>
    </format>
    <format dxfId="19370">
      <pivotArea outline="0" fieldPosition="0">
        <references count="1">
          <reference field="4" count="1" selected="0">
            <x v="34"/>
          </reference>
        </references>
      </pivotArea>
    </format>
    <format dxfId="19369">
      <pivotArea outline="0" fieldPosition="0">
        <references count="1">
          <reference field="4" count="1" selected="0">
            <x v="34"/>
          </reference>
        </references>
      </pivotArea>
    </format>
    <format dxfId="19368">
      <pivotArea outline="0" fieldPosition="0">
        <references count="1">
          <reference field="4" count="1" selected="0">
            <x v="34"/>
          </reference>
        </references>
      </pivotArea>
    </format>
    <format dxfId="19367">
      <pivotArea outline="0" fieldPosition="0">
        <references count="1">
          <reference field="4" count="1" selected="0">
            <x v="34"/>
          </reference>
        </references>
      </pivotArea>
    </format>
    <format dxfId="19366">
      <pivotArea dataOnly="0" labelOnly="1" outline="0" fieldPosition="0">
        <references count="1">
          <reference field="4" count="1">
            <x v="35"/>
          </reference>
        </references>
      </pivotArea>
    </format>
    <format dxfId="19365">
      <pivotArea dataOnly="0" labelOnly="1" outline="0" fieldPosition="0">
        <references count="1">
          <reference field="4" count="1">
            <x v="35"/>
          </reference>
        </references>
      </pivotArea>
    </format>
    <format dxfId="19364">
      <pivotArea dataOnly="0" labelOnly="1" outline="0" fieldPosition="0">
        <references count="1">
          <reference field="4" count="1">
            <x v="35"/>
          </reference>
        </references>
      </pivotArea>
    </format>
    <format dxfId="19363">
      <pivotArea dataOnly="0" labelOnly="1" outline="0" fieldPosition="0">
        <references count="1">
          <reference field="4" count="1">
            <x v="35"/>
          </reference>
        </references>
      </pivotArea>
    </format>
    <format dxfId="19362">
      <pivotArea outline="0" fieldPosition="0">
        <references count="1">
          <reference field="4" count="1" selected="0">
            <x v="35"/>
          </reference>
        </references>
      </pivotArea>
    </format>
    <format dxfId="19361">
      <pivotArea outline="0" fieldPosition="0">
        <references count="1">
          <reference field="4" count="1" selected="0">
            <x v="35"/>
          </reference>
        </references>
      </pivotArea>
    </format>
    <format dxfId="19360">
      <pivotArea outline="0" fieldPosition="0">
        <references count="1">
          <reference field="4" count="1" selected="0">
            <x v="35"/>
          </reference>
        </references>
      </pivotArea>
    </format>
    <format dxfId="19359">
      <pivotArea outline="0" fieldPosition="0">
        <references count="1">
          <reference field="4" count="1" selected="0">
            <x v="35"/>
          </reference>
        </references>
      </pivotArea>
    </format>
    <format dxfId="19358">
      <pivotArea dataOnly="0" labelOnly="1" outline="0" fieldPosition="0">
        <references count="1">
          <reference field="4" count="1">
            <x v="50"/>
          </reference>
        </references>
      </pivotArea>
    </format>
    <format dxfId="19357">
      <pivotArea dataOnly="0" labelOnly="1" outline="0" fieldPosition="0">
        <references count="1">
          <reference field="4" count="1">
            <x v="50"/>
          </reference>
        </references>
      </pivotArea>
    </format>
    <format dxfId="19356">
      <pivotArea dataOnly="0" labelOnly="1" outline="0" fieldPosition="0">
        <references count="1">
          <reference field="4" count="1">
            <x v="50"/>
          </reference>
        </references>
      </pivotArea>
    </format>
    <format dxfId="19355">
      <pivotArea dataOnly="0" labelOnly="1" outline="0" fieldPosition="0">
        <references count="1">
          <reference field="4" count="1">
            <x v="50"/>
          </reference>
        </references>
      </pivotArea>
    </format>
    <format dxfId="19354">
      <pivotArea outline="0" fieldPosition="0">
        <references count="1">
          <reference field="4" count="1" selected="0">
            <x v="50"/>
          </reference>
        </references>
      </pivotArea>
    </format>
    <format dxfId="19353">
      <pivotArea outline="0" fieldPosition="0">
        <references count="1">
          <reference field="4" count="1" selected="0">
            <x v="50"/>
          </reference>
        </references>
      </pivotArea>
    </format>
    <format dxfId="19352">
      <pivotArea outline="0" fieldPosition="0">
        <references count="1">
          <reference field="4" count="1" selected="0">
            <x v="50"/>
          </reference>
        </references>
      </pivotArea>
    </format>
    <format dxfId="19351">
      <pivotArea outline="0" fieldPosition="0">
        <references count="1">
          <reference field="4" count="1" selected="0">
            <x v="50"/>
          </reference>
        </references>
      </pivotArea>
    </format>
    <format dxfId="19350">
      <pivotArea dataOnly="0" labelOnly="1" outline="0" fieldPosition="0">
        <references count="1">
          <reference field="4" count="1">
            <x v="54"/>
          </reference>
        </references>
      </pivotArea>
    </format>
    <format dxfId="19349">
      <pivotArea dataOnly="0" labelOnly="1" outline="0" fieldPosition="0">
        <references count="1">
          <reference field="4" count="1">
            <x v="54"/>
          </reference>
        </references>
      </pivotArea>
    </format>
    <format dxfId="19348">
      <pivotArea dataOnly="0" labelOnly="1" outline="0" fieldPosition="0">
        <references count="1">
          <reference field="4" count="1">
            <x v="54"/>
          </reference>
        </references>
      </pivotArea>
    </format>
    <format dxfId="19347">
      <pivotArea dataOnly="0" labelOnly="1" outline="0" fieldPosition="0">
        <references count="1">
          <reference field="4" count="1">
            <x v="54"/>
          </reference>
        </references>
      </pivotArea>
    </format>
    <format dxfId="19346">
      <pivotArea outline="0" fieldPosition="0">
        <references count="1">
          <reference field="4" count="1" selected="0">
            <x v="54"/>
          </reference>
        </references>
      </pivotArea>
    </format>
    <format dxfId="19345">
      <pivotArea outline="0" fieldPosition="0">
        <references count="1">
          <reference field="4" count="1" selected="0">
            <x v="54"/>
          </reference>
        </references>
      </pivotArea>
    </format>
    <format dxfId="19344">
      <pivotArea outline="0" fieldPosition="0">
        <references count="1">
          <reference field="4" count="1" selected="0">
            <x v="54"/>
          </reference>
        </references>
      </pivotArea>
    </format>
    <format dxfId="19343">
      <pivotArea outline="0" fieldPosition="0">
        <references count="1">
          <reference field="4" count="1" selected="0">
            <x v="54"/>
          </reference>
        </references>
      </pivotArea>
    </format>
    <format dxfId="19342">
      <pivotArea dataOnly="0" labelOnly="1" outline="0" fieldPosition="0">
        <references count="1">
          <reference field="4" count="1">
            <x v="55"/>
          </reference>
        </references>
      </pivotArea>
    </format>
    <format dxfId="19341">
      <pivotArea dataOnly="0" labelOnly="1" outline="0" fieldPosition="0">
        <references count="1">
          <reference field="4" count="1">
            <x v="55"/>
          </reference>
        </references>
      </pivotArea>
    </format>
    <format dxfId="19340">
      <pivotArea dataOnly="0" labelOnly="1" outline="0" fieldPosition="0">
        <references count="1">
          <reference field="4" count="1">
            <x v="55"/>
          </reference>
        </references>
      </pivotArea>
    </format>
    <format dxfId="19339">
      <pivotArea outline="0" fieldPosition="0">
        <references count="1">
          <reference field="4" count="1" selected="0">
            <x v="55"/>
          </reference>
        </references>
      </pivotArea>
    </format>
    <format dxfId="19338">
      <pivotArea outline="0" fieldPosition="0">
        <references count="1">
          <reference field="4" count="1" selected="0">
            <x v="55"/>
          </reference>
        </references>
      </pivotArea>
    </format>
    <format dxfId="19337">
      <pivotArea outline="0" fieldPosition="0">
        <references count="1">
          <reference field="4" count="1" selected="0">
            <x v="55"/>
          </reference>
        </references>
      </pivotArea>
    </format>
    <format dxfId="19336">
      <pivotArea dataOnly="0" labelOnly="1" outline="0" fieldPosition="0">
        <references count="1">
          <reference field="4" count="1">
            <x v="63"/>
          </reference>
        </references>
      </pivotArea>
    </format>
    <format dxfId="19335">
      <pivotArea dataOnly="0" labelOnly="1" outline="0" fieldPosition="0">
        <references count="1">
          <reference field="4" count="1">
            <x v="63"/>
          </reference>
        </references>
      </pivotArea>
    </format>
    <format dxfId="19334">
      <pivotArea dataOnly="0" labelOnly="1" outline="0" fieldPosition="0">
        <references count="1">
          <reference field="4" count="1">
            <x v="63"/>
          </reference>
        </references>
      </pivotArea>
    </format>
    <format dxfId="19333">
      <pivotArea dataOnly="0" labelOnly="1" outline="0" fieldPosition="0">
        <references count="1">
          <reference field="4" count="1">
            <x v="63"/>
          </reference>
        </references>
      </pivotArea>
    </format>
    <format dxfId="19332">
      <pivotArea outline="0" fieldPosition="0">
        <references count="1">
          <reference field="4" count="1" selected="0">
            <x v="63"/>
          </reference>
        </references>
      </pivotArea>
    </format>
    <format dxfId="19331">
      <pivotArea outline="0" fieldPosition="0">
        <references count="1">
          <reference field="4" count="1" selected="0">
            <x v="63"/>
          </reference>
        </references>
      </pivotArea>
    </format>
    <format dxfId="19330">
      <pivotArea outline="0" fieldPosition="0">
        <references count="1">
          <reference field="4" count="1" selected="0">
            <x v="63"/>
          </reference>
        </references>
      </pivotArea>
    </format>
    <format dxfId="19329">
      <pivotArea outline="0" fieldPosition="0">
        <references count="1">
          <reference field="4" count="1" selected="0">
            <x v="63"/>
          </reference>
        </references>
      </pivotArea>
    </format>
    <format dxfId="19328">
      <pivotArea dataOnly="0" labelOnly="1" outline="0" fieldPosition="0">
        <references count="1">
          <reference field="4" count="1">
            <x v="67"/>
          </reference>
        </references>
      </pivotArea>
    </format>
    <format dxfId="19327">
      <pivotArea dataOnly="0" labelOnly="1" outline="0" fieldPosition="0">
        <references count="1">
          <reference field="4" count="1">
            <x v="67"/>
          </reference>
        </references>
      </pivotArea>
    </format>
    <format dxfId="19326">
      <pivotArea dataOnly="0" labelOnly="1" outline="0" fieldPosition="0">
        <references count="1">
          <reference field="4" count="1">
            <x v="67"/>
          </reference>
        </references>
      </pivotArea>
    </format>
    <format dxfId="19325">
      <pivotArea dataOnly="0" labelOnly="1" outline="0" fieldPosition="0">
        <references count="1">
          <reference field="4" count="1">
            <x v="67"/>
          </reference>
        </references>
      </pivotArea>
    </format>
    <format dxfId="19324">
      <pivotArea outline="0" fieldPosition="0">
        <references count="1">
          <reference field="4" count="1" selected="0">
            <x v="67"/>
          </reference>
        </references>
      </pivotArea>
    </format>
    <format dxfId="19323">
      <pivotArea outline="0" fieldPosition="0">
        <references count="1">
          <reference field="4" count="1" selected="0">
            <x v="67"/>
          </reference>
        </references>
      </pivotArea>
    </format>
    <format dxfId="19322">
      <pivotArea outline="0" fieldPosition="0">
        <references count="1">
          <reference field="4" count="1" selected="0">
            <x v="67"/>
          </reference>
        </references>
      </pivotArea>
    </format>
    <format dxfId="19321">
      <pivotArea outline="0" fieldPosition="0">
        <references count="1">
          <reference field="4" count="1" selected="0">
            <x v="67"/>
          </reference>
        </references>
      </pivotArea>
    </format>
    <format dxfId="19320">
      <pivotArea dataOnly="0" labelOnly="1" outline="0" fieldPosition="0">
        <references count="1">
          <reference field="4" count="1">
            <x v="73"/>
          </reference>
        </references>
      </pivotArea>
    </format>
    <format dxfId="19319">
      <pivotArea dataOnly="0" labelOnly="1" outline="0" fieldPosition="0">
        <references count="1">
          <reference field="4" count="1">
            <x v="73"/>
          </reference>
        </references>
      </pivotArea>
    </format>
    <format dxfId="19318">
      <pivotArea dataOnly="0" labelOnly="1" outline="0" fieldPosition="0">
        <references count="1">
          <reference field="4" count="1">
            <x v="73"/>
          </reference>
        </references>
      </pivotArea>
    </format>
    <format dxfId="19317">
      <pivotArea dataOnly="0" labelOnly="1" outline="0" fieldPosition="0">
        <references count="1">
          <reference field="4" count="1">
            <x v="73"/>
          </reference>
        </references>
      </pivotArea>
    </format>
    <format dxfId="19316">
      <pivotArea outline="0" fieldPosition="0">
        <references count="1">
          <reference field="4" count="1" selected="0">
            <x v="73"/>
          </reference>
        </references>
      </pivotArea>
    </format>
    <format dxfId="19315">
      <pivotArea outline="0" fieldPosition="0">
        <references count="1">
          <reference field="4" count="1" selected="0">
            <x v="73"/>
          </reference>
        </references>
      </pivotArea>
    </format>
    <format dxfId="19314">
      <pivotArea outline="0" fieldPosition="0">
        <references count="1">
          <reference field="4" count="1" selected="0">
            <x v="73"/>
          </reference>
        </references>
      </pivotArea>
    </format>
    <format dxfId="19313">
      <pivotArea outline="0" fieldPosition="0">
        <references count="1">
          <reference field="4" count="1" selected="0">
            <x v="73"/>
          </reference>
        </references>
      </pivotArea>
    </format>
    <format dxfId="19312">
      <pivotArea dataOnly="0" labelOnly="1" outline="0" fieldPosition="0">
        <references count="1">
          <reference field="4" count="1">
            <x v="74"/>
          </reference>
        </references>
      </pivotArea>
    </format>
    <format dxfId="19311">
      <pivotArea dataOnly="0" labelOnly="1" outline="0" fieldPosition="0">
        <references count="1">
          <reference field="4" count="1">
            <x v="74"/>
          </reference>
        </references>
      </pivotArea>
    </format>
    <format dxfId="19310">
      <pivotArea dataOnly="0" labelOnly="1" outline="0" fieldPosition="0">
        <references count="1">
          <reference field="4" count="1">
            <x v="74"/>
          </reference>
        </references>
      </pivotArea>
    </format>
    <format dxfId="19309">
      <pivotArea dataOnly="0" labelOnly="1" outline="0" fieldPosition="0">
        <references count="1">
          <reference field="4" count="1">
            <x v="74"/>
          </reference>
        </references>
      </pivotArea>
    </format>
    <format dxfId="19308">
      <pivotArea outline="0" fieldPosition="0">
        <references count="1">
          <reference field="4" count="1" selected="0">
            <x v="74"/>
          </reference>
        </references>
      </pivotArea>
    </format>
    <format dxfId="19307">
      <pivotArea outline="0" fieldPosition="0">
        <references count="1">
          <reference field="4" count="1" selected="0">
            <x v="74"/>
          </reference>
        </references>
      </pivotArea>
    </format>
    <format dxfId="19306">
      <pivotArea outline="0" fieldPosition="0">
        <references count="1">
          <reference field="4" count="1" selected="0">
            <x v="74"/>
          </reference>
        </references>
      </pivotArea>
    </format>
    <format dxfId="19305">
      <pivotArea outline="0" fieldPosition="0">
        <references count="1">
          <reference field="4" count="1" selected="0">
            <x v="74"/>
          </reference>
        </references>
      </pivotArea>
    </format>
    <format dxfId="19304">
      <pivotArea dataOnly="0" labelOnly="1" outline="0" fieldPosition="0">
        <references count="1">
          <reference field="4" count="1">
            <x v="78"/>
          </reference>
        </references>
      </pivotArea>
    </format>
    <format dxfId="19303">
      <pivotArea dataOnly="0" labelOnly="1" outline="0" fieldPosition="0">
        <references count="1">
          <reference field="4" count="1">
            <x v="78"/>
          </reference>
        </references>
      </pivotArea>
    </format>
    <format dxfId="19302">
      <pivotArea dataOnly="0" labelOnly="1" outline="0" fieldPosition="0">
        <references count="1">
          <reference field="4" count="1">
            <x v="78"/>
          </reference>
        </references>
      </pivotArea>
    </format>
    <format dxfId="19301">
      <pivotArea dataOnly="0" labelOnly="1" outline="0" fieldPosition="0">
        <references count="1">
          <reference field="4" count="1">
            <x v="78"/>
          </reference>
        </references>
      </pivotArea>
    </format>
    <format dxfId="19300">
      <pivotArea outline="0" fieldPosition="0">
        <references count="1">
          <reference field="4" count="1" selected="0">
            <x v="78"/>
          </reference>
        </references>
      </pivotArea>
    </format>
    <format dxfId="19299">
      <pivotArea outline="0" fieldPosition="0">
        <references count="1">
          <reference field="4" count="1" selected="0">
            <x v="78"/>
          </reference>
        </references>
      </pivotArea>
    </format>
    <format dxfId="19298">
      <pivotArea outline="0" fieldPosition="0">
        <references count="1">
          <reference field="4" count="1" selected="0">
            <x v="78"/>
          </reference>
        </references>
      </pivotArea>
    </format>
    <format dxfId="19297">
      <pivotArea outline="0" fieldPosition="0">
        <references count="1">
          <reference field="4" count="1" selected="0">
            <x v="78"/>
          </reference>
        </references>
      </pivotArea>
    </format>
    <format dxfId="19296">
      <pivotArea dataOnly="0" labelOnly="1" outline="0" fieldPosition="0">
        <references count="1">
          <reference field="4" count="1">
            <x v="79"/>
          </reference>
        </references>
      </pivotArea>
    </format>
    <format dxfId="19295">
      <pivotArea dataOnly="0" labelOnly="1" outline="0" fieldPosition="0">
        <references count="1">
          <reference field="4" count="1">
            <x v="79"/>
          </reference>
        </references>
      </pivotArea>
    </format>
    <format dxfId="19294">
      <pivotArea dataOnly="0" labelOnly="1" outline="0" fieldPosition="0">
        <references count="1">
          <reference field="4" count="1">
            <x v="79"/>
          </reference>
        </references>
      </pivotArea>
    </format>
    <format dxfId="19293">
      <pivotArea dataOnly="0" labelOnly="1" outline="0" fieldPosition="0">
        <references count="1">
          <reference field="4" count="1">
            <x v="79"/>
          </reference>
        </references>
      </pivotArea>
    </format>
    <format dxfId="19292">
      <pivotArea outline="0" fieldPosition="0">
        <references count="1">
          <reference field="4" count="1" selected="0">
            <x v="79"/>
          </reference>
        </references>
      </pivotArea>
    </format>
    <format dxfId="19291">
      <pivotArea outline="0" fieldPosition="0">
        <references count="1">
          <reference field="4" count="1" selected="0">
            <x v="79"/>
          </reference>
        </references>
      </pivotArea>
    </format>
    <format dxfId="19290">
      <pivotArea outline="0" fieldPosition="0">
        <references count="1">
          <reference field="4" count="1" selected="0">
            <x v="79"/>
          </reference>
        </references>
      </pivotArea>
    </format>
    <format dxfId="19289">
      <pivotArea outline="0" fieldPosition="0">
        <references count="1">
          <reference field="4" count="1" selected="0">
            <x v="79"/>
          </reference>
        </references>
      </pivotArea>
    </format>
    <format dxfId="19288">
      <pivotArea dataOnly="0" labelOnly="1" outline="0" fieldPosition="0">
        <references count="1">
          <reference field="4" count="1">
            <x v="82"/>
          </reference>
        </references>
      </pivotArea>
    </format>
    <format dxfId="19287">
      <pivotArea dataOnly="0" labelOnly="1" outline="0" fieldPosition="0">
        <references count="1">
          <reference field="4" count="1">
            <x v="82"/>
          </reference>
        </references>
      </pivotArea>
    </format>
    <format dxfId="19286">
      <pivotArea dataOnly="0" labelOnly="1" outline="0" fieldPosition="0">
        <references count="1">
          <reference field="4" count="1">
            <x v="82"/>
          </reference>
        </references>
      </pivotArea>
    </format>
    <format dxfId="19285">
      <pivotArea dataOnly="0" labelOnly="1" outline="0" fieldPosition="0">
        <references count="1">
          <reference field="4" count="1">
            <x v="82"/>
          </reference>
        </references>
      </pivotArea>
    </format>
    <format dxfId="19284">
      <pivotArea outline="0" fieldPosition="0">
        <references count="1">
          <reference field="4" count="1" selected="0">
            <x v="82"/>
          </reference>
        </references>
      </pivotArea>
    </format>
    <format dxfId="19283">
      <pivotArea outline="0" fieldPosition="0">
        <references count="1">
          <reference field="4" count="1" selected="0">
            <x v="82"/>
          </reference>
        </references>
      </pivotArea>
    </format>
    <format dxfId="19282">
      <pivotArea outline="0" fieldPosition="0">
        <references count="1">
          <reference field="4" count="1" selected="0">
            <x v="82"/>
          </reference>
        </references>
      </pivotArea>
    </format>
    <format dxfId="19281">
      <pivotArea outline="0" fieldPosition="0">
        <references count="1">
          <reference field="4" count="1" selected="0">
            <x v="82"/>
          </reference>
        </references>
      </pivotArea>
    </format>
    <format dxfId="19280">
      <pivotArea dataOnly="0" labelOnly="1" outline="0" fieldPosition="0">
        <references count="1">
          <reference field="4" count="1">
            <x v="88"/>
          </reference>
        </references>
      </pivotArea>
    </format>
    <format dxfId="19279">
      <pivotArea dataOnly="0" labelOnly="1" outline="0" fieldPosition="0">
        <references count="1">
          <reference field="4" count="1">
            <x v="88"/>
          </reference>
        </references>
      </pivotArea>
    </format>
    <format dxfId="19278">
      <pivotArea dataOnly="0" labelOnly="1" outline="0" fieldPosition="0">
        <references count="1">
          <reference field="4" count="1">
            <x v="88"/>
          </reference>
        </references>
      </pivotArea>
    </format>
    <format dxfId="19277">
      <pivotArea dataOnly="0" labelOnly="1" outline="0" fieldPosition="0">
        <references count="1">
          <reference field="4" count="1">
            <x v="88"/>
          </reference>
        </references>
      </pivotArea>
    </format>
    <format dxfId="19276">
      <pivotArea outline="0" fieldPosition="0">
        <references count="1">
          <reference field="4" count="1" selected="0">
            <x v="88"/>
          </reference>
        </references>
      </pivotArea>
    </format>
    <format dxfId="19275">
      <pivotArea outline="0" fieldPosition="0">
        <references count="1">
          <reference field="4" count="1" selected="0">
            <x v="88"/>
          </reference>
        </references>
      </pivotArea>
    </format>
    <format dxfId="19274">
      <pivotArea outline="0" fieldPosition="0">
        <references count="1">
          <reference field="4" count="1" selected="0">
            <x v="88"/>
          </reference>
        </references>
      </pivotArea>
    </format>
    <format dxfId="19273">
      <pivotArea outline="0" fieldPosition="0">
        <references count="1">
          <reference field="4" count="1" selected="0">
            <x v="88"/>
          </reference>
        </references>
      </pivotArea>
    </format>
    <format dxfId="19272">
      <pivotArea dataOnly="0" labelOnly="1" outline="0" fieldPosition="0">
        <references count="1">
          <reference field="4" count="1">
            <x v="105"/>
          </reference>
        </references>
      </pivotArea>
    </format>
    <format dxfId="19271">
      <pivotArea dataOnly="0" labelOnly="1" outline="0" fieldPosition="0">
        <references count="1">
          <reference field="4" count="1">
            <x v="105"/>
          </reference>
        </references>
      </pivotArea>
    </format>
    <format dxfId="19270">
      <pivotArea dataOnly="0" labelOnly="1" outline="0" fieldPosition="0">
        <references count="1">
          <reference field="4" count="1">
            <x v="105"/>
          </reference>
        </references>
      </pivotArea>
    </format>
    <format dxfId="19269">
      <pivotArea outline="0" fieldPosition="0">
        <references count="1">
          <reference field="4" count="1" selected="0">
            <x v="105"/>
          </reference>
        </references>
      </pivotArea>
    </format>
    <format dxfId="19268">
      <pivotArea outline="0" fieldPosition="0">
        <references count="1">
          <reference field="4" count="1" selected="0">
            <x v="105"/>
          </reference>
        </references>
      </pivotArea>
    </format>
    <format dxfId="19267">
      <pivotArea outline="0" fieldPosition="0">
        <references count="1">
          <reference field="4" count="1" selected="0">
            <x v="105"/>
          </reference>
        </references>
      </pivotArea>
    </format>
    <format dxfId="19266">
      <pivotArea dataOnly="0" labelOnly="1" outline="0" fieldPosition="0">
        <references count="1">
          <reference field="4" count="1">
            <x v="121"/>
          </reference>
        </references>
      </pivotArea>
    </format>
    <format dxfId="19265">
      <pivotArea dataOnly="0" labelOnly="1" outline="0" fieldPosition="0">
        <references count="1">
          <reference field="4" count="1">
            <x v="121"/>
          </reference>
        </references>
      </pivotArea>
    </format>
    <format dxfId="19264">
      <pivotArea dataOnly="0" labelOnly="1" outline="0" fieldPosition="0">
        <references count="1">
          <reference field="4" count="1">
            <x v="121"/>
          </reference>
        </references>
      </pivotArea>
    </format>
    <format dxfId="19263">
      <pivotArea dataOnly="0" labelOnly="1" outline="0" fieldPosition="0">
        <references count="1">
          <reference field="4" count="1">
            <x v="121"/>
          </reference>
        </references>
      </pivotArea>
    </format>
    <format dxfId="19262">
      <pivotArea outline="0" fieldPosition="0">
        <references count="1">
          <reference field="4" count="1" selected="0">
            <x v="121"/>
          </reference>
        </references>
      </pivotArea>
    </format>
    <format dxfId="19261">
      <pivotArea outline="0" fieldPosition="0">
        <references count="1">
          <reference field="4" count="1" selected="0">
            <x v="121"/>
          </reference>
        </references>
      </pivotArea>
    </format>
    <format dxfId="19260">
      <pivotArea outline="0" fieldPosition="0">
        <references count="1">
          <reference field="4" count="1" selected="0">
            <x v="121"/>
          </reference>
        </references>
      </pivotArea>
    </format>
    <format dxfId="19259">
      <pivotArea outline="0" fieldPosition="0">
        <references count="1">
          <reference field="4" count="1" selected="0">
            <x v="121"/>
          </reference>
        </references>
      </pivotArea>
    </format>
    <format dxfId="19258">
      <pivotArea dataOnly="0" labelOnly="1" outline="0" fieldPosition="0">
        <references count="1">
          <reference field="4" count="1">
            <x v="125"/>
          </reference>
        </references>
      </pivotArea>
    </format>
    <format dxfId="19257">
      <pivotArea dataOnly="0" labelOnly="1" outline="0" fieldPosition="0">
        <references count="1">
          <reference field="4" count="1">
            <x v="125"/>
          </reference>
        </references>
      </pivotArea>
    </format>
    <format dxfId="19256">
      <pivotArea dataOnly="0" labelOnly="1" outline="0" fieldPosition="0">
        <references count="1">
          <reference field="4" count="1">
            <x v="125"/>
          </reference>
        </references>
      </pivotArea>
    </format>
    <format dxfId="19255">
      <pivotArea dataOnly="0" labelOnly="1" outline="0" fieldPosition="0">
        <references count="1">
          <reference field="4" count="1">
            <x v="125"/>
          </reference>
        </references>
      </pivotArea>
    </format>
    <format dxfId="19254">
      <pivotArea outline="0" fieldPosition="0">
        <references count="1">
          <reference field="4" count="1" selected="0">
            <x v="125"/>
          </reference>
        </references>
      </pivotArea>
    </format>
    <format dxfId="19253">
      <pivotArea outline="0" fieldPosition="0">
        <references count="1">
          <reference field="4" count="1" selected="0">
            <x v="125"/>
          </reference>
        </references>
      </pivotArea>
    </format>
    <format dxfId="19252">
      <pivotArea outline="0" fieldPosition="0">
        <references count="1">
          <reference field="4" count="1" selected="0">
            <x v="125"/>
          </reference>
        </references>
      </pivotArea>
    </format>
    <format dxfId="19251">
      <pivotArea outline="0" fieldPosition="0">
        <references count="1">
          <reference field="4" count="1" selected="0">
            <x v="125"/>
          </reference>
        </references>
      </pivotArea>
    </format>
    <format dxfId="19250">
      <pivotArea dataOnly="0" labelOnly="1" outline="0" fieldPosition="0">
        <references count="1">
          <reference field="4" count="1">
            <x v="145"/>
          </reference>
        </references>
      </pivotArea>
    </format>
    <format dxfId="19249">
      <pivotArea dataOnly="0" labelOnly="1" outline="0" fieldPosition="0">
        <references count="1">
          <reference field="4" count="1">
            <x v="145"/>
          </reference>
        </references>
      </pivotArea>
    </format>
    <format dxfId="19248">
      <pivotArea dataOnly="0" labelOnly="1" outline="0" fieldPosition="0">
        <references count="1">
          <reference field="4" count="1">
            <x v="145"/>
          </reference>
        </references>
      </pivotArea>
    </format>
    <format dxfId="19247">
      <pivotArea outline="0" fieldPosition="0">
        <references count="1">
          <reference field="4" count="1" selected="0">
            <x v="145"/>
          </reference>
        </references>
      </pivotArea>
    </format>
    <format dxfId="19246">
      <pivotArea outline="0" fieldPosition="0">
        <references count="1">
          <reference field="4" count="1" selected="0">
            <x v="145"/>
          </reference>
        </references>
      </pivotArea>
    </format>
    <format dxfId="19245">
      <pivotArea outline="0" fieldPosition="0">
        <references count="1">
          <reference field="4" count="1" selected="0">
            <x v="145"/>
          </reference>
        </references>
      </pivotArea>
    </format>
    <format dxfId="19244">
      <pivotArea dataOnly="0" labelOnly="1" outline="0" fieldPosition="0">
        <references count="1">
          <reference field="4" count="1">
            <x v="147"/>
          </reference>
        </references>
      </pivotArea>
    </format>
    <format dxfId="19243">
      <pivotArea dataOnly="0" labelOnly="1" outline="0" fieldPosition="0">
        <references count="1">
          <reference field="4" count="1">
            <x v="147"/>
          </reference>
        </references>
      </pivotArea>
    </format>
    <format dxfId="19242">
      <pivotArea dataOnly="0" labelOnly="1" outline="0" fieldPosition="0">
        <references count="1">
          <reference field="4" count="1">
            <x v="147"/>
          </reference>
        </references>
      </pivotArea>
    </format>
    <format dxfId="19241">
      <pivotArea dataOnly="0" labelOnly="1" outline="0" fieldPosition="0">
        <references count="1">
          <reference field="4" count="1">
            <x v="147"/>
          </reference>
        </references>
      </pivotArea>
    </format>
    <format dxfId="19240">
      <pivotArea outline="0" fieldPosition="0">
        <references count="1">
          <reference field="4" count="1" selected="0">
            <x v="147"/>
          </reference>
        </references>
      </pivotArea>
    </format>
    <format dxfId="19239">
      <pivotArea outline="0" fieldPosition="0">
        <references count="1">
          <reference field="4" count="1" selected="0">
            <x v="147"/>
          </reference>
        </references>
      </pivotArea>
    </format>
    <format dxfId="19238">
      <pivotArea outline="0" fieldPosition="0">
        <references count="1">
          <reference field="4" count="1" selected="0">
            <x v="147"/>
          </reference>
        </references>
      </pivotArea>
    </format>
    <format dxfId="19237">
      <pivotArea outline="0" fieldPosition="0">
        <references count="1">
          <reference field="4" count="1" selected="0">
            <x v="147"/>
          </reference>
        </references>
      </pivotArea>
    </format>
    <format dxfId="19236">
      <pivotArea dataOnly="0" labelOnly="1" outline="0" fieldPosition="0">
        <references count="1">
          <reference field="4" count="1">
            <x v="173"/>
          </reference>
        </references>
      </pivotArea>
    </format>
    <format dxfId="19235">
      <pivotArea dataOnly="0" labelOnly="1" outline="0" fieldPosition="0">
        <references count="1">
          <reference field="4" count="1">
            <x v="173"/>
          </reference>
        </references>
      </pivotArea>
    </format>
    <format dxfId="19234">
      <pivotArea dataOnly="0" labelOnly="1" outline="0" fieldPosition="0">
        <references count="1">
          <reference field="4" count="1">
            <x v="173"/>
          </reference>
        </references>
      </pivotArea>
    </format>
    <format dxfId="19233">
      <pivotArea outline="0" fieldPosition="0">
        <references count="1">
          <reference field="4" count="1" selected="0">
            <x v="173"/>
          </reference>
        </references>
      </pivotArea>
    </format>
    <format dxfId="19232">
      <pivotArea outline="0" fieldPosition="0">
        <references count="1">
          <reference field="4" count="1" selected="0">
            <x v="173"/>
          </reference>
        </references>
      </pivotArea>
    </format>
    <format dxfId="19231">
      <pivotArea outline="0" fieldPosition="0">
        <references count="1">
          <reference field="4" count="1" selected="0">
            <x v="173"/>
          </reference>
        </references>
      </pivotArea>
    </format>
    <format dxfId="19230">
      <pivotArea dataOnly="0" labelOnly="1" outline="0" fieldPosition="0">
        <references count="1">
          <reference field="4" count="1">
            <x v="226"/>
          </reference>
        </references>
      </pivotArea>
    </format>
    <format dxfId="19229">
      <pivotArea dataOnly="0" labelOnly="1" outline="0" fieldPosition="0">
        <references count="1">
          <reference field="4" count="1">
            <x v="226"/>
          </reference>
        </references>
      </pivotArea>
    </format>
    <format dxfId="19228">
      <pivotArea dataOnly="0" labelOnly="1" outline="0" fieldPosition="0">
        <references count="1">
          <reference field="4" count="1">
            <x v="226"/>
          </reference>
        </references>
      </pivotArea>
    </format>
    <format dxfId="19227">
      <pivotArea outline="0" fieldPosition="0">
        <references count="1">
          <reference field="4" count="1" selected="0">
            <x v="226"/>
          </reference>
        </references>
      </pivotArea>
    </format>
    <format dxfId="19226">
      <pivotArea outline="0" fieldPosition="0">
        <references count="1">
          <reference field="4" count="1" selected="0">
            <x v="226"/>
          </reference>
        </references>
      </pivotArea>
    </format>
    <format dxfId="19225">
      <pivotArea outline="0" fieldPosition="0">
        <references count="1">
          <reference field="4" count="1" selected="0">
            <x v="226"/>
          </reference>
        </references>
      </pivotArea>
    </format>
    <format dxfId="19224">
      <pivotArea dataOnly="0" labelOnly="1" outline="0" fieldPosition="0">
        <references count="1">
          <reference field="4" count="1">
            <x v="41"/>
          </reference>
        </references>
      </pivotArea>
    </format>
    <format dxfId="19223">
      <pivotArea dataOnly="0" labelOnly="1" outline="0" fieldPosition="0">
        <references count="1">
          <reference field="4" count="1">
            <x v="41"/>
          </reference>
        </references>
      </pivotArea>
    </format>
    <format dxfId="19222">
      <pivotArea dataOnly="0" labelOnly="1" outline="0" fieldPosition="0">
        <references count="1">
          <reference field="4" count="1">
            <x v="41"/>
          </reference>
        </references>
      </pivotArea>
    </format>
    <format dxfId="19221">
      <pivotArea dataOnly="0" labelOnly="1" outline="0" fieldPosition="0">
        <references count="1">
          <reference field="4" count="1">
            <x v="41"/>
          </reference>
        </references>
      </pivotArea>
    </format>
    <format dxfId="19220">
      <pivotArea outline="0" fieldPosition="0">
        <references count="1">
          <reference field="4" count="1" selected="0">
            <x v="41"/>
          </reference>
        </references>
      </pivotArea>
    </format>
    <format dxfId="19219">
      <pivotArea outline="0" fieldPosition="0">
        <references count="1">
          <reference field="4" count="1" selected="0">
            <x v="41"/>
          </reference>
        </references>
      </pivotArea>
    </format>
    <format dxfId="19218">
      <pivotArea outline="0" fieldPosition="0">
        <references count="1">
          <reference field="4" count="1" selected="0">
            <x v="41"/>
          </reference>
        </references>
      </pivotArea>
    </format>
    <format dxfId="19217">
      <pivotArea outline="0" fieldPosition="0">
        <references count="1">
          <reference field="4" count="1" selected="0">
            <x v="41"/>
          </reference>
        </references>
      </pivotArea>
    </format>
    <format dxfId="19216">
      <pivotArea dataOnly="0" labelOnly="1" outline="0" fieldPosition="0">
        <references count="1">
          <reference field="4" count="1">
            <x v="42"/>
          </reference>
        </references>
      </pivotArea>
    </format>
    <format dxfId="19215">
      <pivotArea dataOnly="0" labelOnly="1" outline="0" fieldPosition="0">
        <references count="1">
          <reference field="4" count="1">
            <x v="42"/>
          </reference>
        </references>
      </pivotArea>
    </format>
    <format dxfId="19214">
      <pivotArea dataOnly="0" labelOnly="1" outline="0" fieldPosition="0">
        <references count="1">
          <reference field="4" count="1">
            <x v="42"/>
          </reference>
        </references>
      </pivotArea>
    </format>
    <format dxfId="19213">
      <pivotArea dataOnly="0" labelOnly="1" outline="0" fieldPosition="0">
        <references count="1">
          <reference field="4" count="1">
            <x v="42"/>
          </reference>
        </references>
      </pivotArea>
    </format>
    <format dxfId="19212">
      <pivotArea outline="0" fieldPosition="0">
        <references count="1">
          <reference field="4" count="1" selected="0">
            <x v="42"/>
          </reference>
        </references>
      </pivotArea>
    </format>
    <format dxfId="19211">
      <pivotArea outline="0" fieldPosition="0">
        <references count="1">
          <reference field="4" count="1" selected="0">
            <x v="42"/>
          </reference>
        </references>
      </pivotArea>
    </format>
    <format dxfId="19210">
      <pivotArea outline="0" fieldPosition="0">
        <references count="1">
          <reference field="4" count="1" selected="0">
            <x v="42"/>
          </reference>
        </references>
      </pivotArea>
    </format>
    <format dxfId="19209">
      <pivotArea outline="0" fieldPosition="0">
        <references count="1">
          <reference field="4" count="1" selected="0">
            <x v="42"/>
          </reference>
        </references>
      </pivotArea>
    </format>
    <format dxfId="19208">
      <pivotArea dataOnly="0" labelOnly="1" outline="0" fieldPosition="0">
        <references count="1">
          <reference field="4" count="1">
            <x v="49"/>
          </reference>
        </references>
      </pivotArea>
    </format>
    <format dxfId="19207">
      <pivotArea outline="0" fieldPosition="0">
        <references count="1">
          <reference field="4" count="1" selected="0">
            <x v="49"/>
          </reference>
        </references>
      </pivotArea>
    </format>
    <format dxfId="19206">
      <pivotArea dataOnly="0" labelOnly="1" outline="0" fieldPosition="0">
        <references count="1">
          <reference field="4" count="1">
            <x v="120"/>
          </reference>
        </references>
      </pivotArea>
    </format>
    <format dxfId="19205">
      <pivotArea dataOnly="0" labelOnly="1" outline="0" fieldPosition="0">
        <references count="1">
          <reference field="4" count="1">
            <x v="120"/>
          </reference>
        </references>
      </pivotArea>
    </format>
    <format dxfId="19204">
      <pivotArea dataOnly="0" labelOnly="1" outline="0" fieldPosition="0">
        <references count="1">
          <reference field="4" count="1">
            <x v="120"/>
          </reference>
        </references>
      </pivotArea>
    </format>
    <format dxfId="19203">
      <pivotArea dataOnly="0" labelOnly="1" outline="0" fieldPosition="0">
        <references count="1">
          <reference field="4" count="1">
            <x v="120"/>
          </reference>
        </references>
      </pivotArea>
    </format>
    <format dxfId="19202">
      <pivotArea outline="0" fieldPosition="0">
        <references count="1">
          <reference field="4" count="1" selected="0">
            <x v="120"/>
          </reference>
        </references>
      </pivotArea>
    </format>
    <format dxfId="19201">
      <pivotArea outline="0" fieldPosition="0">
        <references count="1">
          <reference field="4" count="1" selected="0">
            <x v="120"/>
          </reference>
        </references>
      </pivotArea>
    </format>
    <format dxfId="19200">
      <pivotArea outline="0" fieldPosition="0">
        <references count="1">
          <reference field="4" count="1" selected="0">
            <x v="120"/>
          </reference>
        </references>
      </pivotArea>
    </format>
    <format dxfId="19199">
      <pivotArea outline="0" fieldPosition="0">
        <references count="1">
          <reference field="4" count="1" selected="0">
            <x v="120"/>
          </reference>
        </references>
      </pivotArea>
    </format>
    <format dxfId="19198">
      <pivotArea dataOnly="0" labelOnly="1" outline="0" fieldPosition="0">
        <references count="1">
          <reference field="4" count="1">
            <x v="299"/>
          </reference>
        </references>
      </pivotArea>
    </format>
    <format dxfId="19197">
      <pivotArea dataOnly="0" labelOnly="1" outline="0" fieldPosition="0">
        <references count="1">
          <reference field="4" count="1">
            <x v="299"/>
          </reference>
        </references>
      </pivotArea>
    </format>
    <format dxfId="19196">
      <pivotArea dataOnly="0" labelOnly="1" outline="0" fieldPosition="0">
        <references count="1">
          <reference field="4" count="1">
            <x v="299"/>
          </reference>
        </references>
      </pivotArea>
    </format>
    <format dxfId="19195">
      <pivotArea dataOnly="0" labelOnly="1" outline="0" fieldPosition="0">
        <references count="1">
          <reference field="4" count="1">
            <x v="299"/>
          </reference>
        </references>
      </pivotArea>
    </format>
    <format dxfId="19194">
      <pivotArea outline="0" fieldPosition="0">
        <references count="1">
          <reference field="4" count="1" selected="0">
            <x v="299"/>
          </reference>
        </references>
      </pivotArea>
    </format>
    <format dxfId="19193">
      <pivotArea outline="0" fieldPosition="0">
        <references count="1">
          <reference field="4" count="1" selected="0">
            <x v="299"/>
          </reference>
        </references>
      </pivotArea>
    </format>
    <format dxfId="19192">
      <pivotArea outline="0" fieldPosition="0">
        <references count="1">
          <reference field="4" count="1" selected="0">
            <x v="299"/>
          </reference>
        </references>
      </pivotArea>
    </format>
    <format dxfId="19191">
      <pivotArea outline="0" fieldPosition="0">
        <references count="1">
          <reference field="4" count="1" selected="0">
            <x v="299"/>
          </reference>
        </references>
      </pivotArea>
    </format>
    <format dxfId="19190">
      <pivotArea dataOnly="0" labelOnly="1" outline="0" fieldPosition="0">
        <references count="1">
          <reference field="4" count="1">
            <x v="363"/>
          </reference>
        </references>
      </pivotArea>
    </format>
    <format dxfId="19189">
      <pivotArea dataOnly="0" labelOnly="1" outline="0" fieldPosition="0">
        <references count="1">
          <reference field="4" count="1">
            <x v="363"/>
          </reference>
        </references>
      </pivotArea>
    </format>
    <format dxfId="19188">
      <pivotArea dataOnly="0" labelOnly="1" outline="0" fieldPosition="0">
        <references count="1">
          <reference field="4" count="1">
            <x v="363"/>
          </reference>
        </references>
      </pivotArea>
    </format>
    <format dxfId="19187">
      <pivotArea dataOnly="0" labelOnly="1" outline="0" fieldPosition="0">
        <references count="1">
          <reference field="4" count="1">
            <x v="363"/>
          </reference>
        </references>
      </pivotArea>
    </format>
    <format dxfId="19186">
      <pivotArea outline="0" fieldPosition="0">
        <references count="1">
          <reference field="4" count="1" selected="0">
            <x v="363"/>
          </reference>
        </references>
      </pivotArea>
    </format>
    <format dxfId="19185">
      <pivotArea outline="0" fieldPosition="0">
        <references count="1">
          <reference field="4" count="1" selected="0">
            <x v="363"/>
          </reference>
        </references>
      </pivotArea>
    </format>
    <format dxfId="19184">
      <pivotArea outline="0" fieldPosition="0">
        <references count="1">
          <reference field="4" count="1" selected="0">
            <x v="363"/>
          </reference>
        </references>
      </pivotArea>
    </format>
    <format dxfId="19183">
      <pivotArea outline="0" fieldPosition="0">
        <references count="1">
          <reference field="4" count="1" selected="0">
            <x v="363"/>
          </reference>
        </references>
      </pivotArea>
    </format>
    <format dxfId="19182">
      <pivotArea dataOnly="0" labelOnly="1" outline="0" fieldPosition="0">
        <references count="1">
          <reference field="4" count="1">
            <x v="135"/>
          </reference>
        </references>
      </pivotArea>
    </format>
    <format dxfId="19181">
      <pivotArea outline="0" fieldPosition="0">
        <references count="1">
          <reference field="4" count="1" selected="0">
            <x v="135"/>
          </reference>
        </references>
      </pivotArea>
    </format>
    <format dxfId="19180">
      <pivotArea dataOnly="0" labelOnly="1" outline="0" fieldPosition="0">
        <references count="1">
          <reference field="4" count="1">
            <x v="31"/>
          </reference>
        </references>
      </pivotArea>
    </format>
    <format dxfId="19179">
      <pivotArea dataOnly="0" labelOnly="1" outline="0" fieldPosition="0">
        <references count="1">
          <reference field="4" count="1">
            <x v="31"/>
          </reference>
        </references>
      </pivotArea>
    </format>
    <format dxfId="19178">
      <pivotArea dataOnly="0" labelOnly="1" outline="0" fieldPosition="0">
        <references count="1">
          <reference field="4" count="1">
            <x v="31"/>
          </reference>
        </references>
      </pivotArea>
    </format>
    <format dxfId="19177">
      <pivotArea outline="0" fieldPosition="0">
        <references count="1">
          <reference field="4" count="1" selected="0">
            <x v="31"/>
          </reference>
        </references>
      </pivotArea>
    </format>
    <format dxfId="19176">
      <pivotArea outline="0" fieldPosition="0">
        <references count="1">
          <reference field="4" count="1" selected="0">
            <x v="31"/>
          </reference>
        </references>
      </pivotArea>
    </format>
    <format dxfId="19175">
      <pivotArea outline="0" fieldPosition="0">
        <references count="1">
          <reference field="4" count="1" selected="0">
            <x v="31"/>
          </reference>
        </references>
      </pivotArea>
    </format>
    <format dxfId="19174">
      <pivotArea dataOnly="0" labelOnly="1" outline="0" fieldPosition="0">
        <references count="1">
          <reference field="4" count="1">
            <x v="55"/>
          </reference>
        </references>
      </pivotArea>
    </format>
    <format dxfId="19173">
      <pivotArea outline="0" fieldPosition="0">
        <references count="1">
          <reference field="4" count="1" selected="0">
            <x v="55"/>
          </reference>
        </references>
      </pivotArea>
    </format>
    <format dxfId="19172">
      <pivotArea dataOnly="0" labelOnly="1" outline="0" fieldPosition="0">
        <references count="1">
          <reference field="4" count="1">
            <x v="105"/>
          </reference>
        </references>
      </pivotArea>
    </format>
    <format dxfId="19171">
      <pivotArea outline="0" fieldPosition="0">
        <references count="1">
          <reference field="4" count="1" selected="0">
            <x v="105"/>
          </reference>
        </references>
      </pivotArea>
    </format>
    <format dxfId="19170">
      <pivotArea dataOnly="0" labelOnly="1" outline="0" fieldPosition="0">
        <references count="1">
          <reference field="4" count="1">
            <x v="145"/>
          </reference>
        </references>
      </pivotArea>
    </format>
    <format dxfId="19169">
      <pivotArea outline="0" fieldPosition="0">
        <references count="1">
          <reference field="4" count="1" selected="0">
            <x v="145"/>
          </reference>
        </references>
      </pivotArea>
    </format>
    <format dxfId="19168">
      <pivotArea dataOnly="0" labelOnly="1" outline="0" fieldPosition="0">
        <references count="1">
          <reference field="4" count="1">
            <x v="167"/>
          </reference>
        </references>
      </pivotArea>
    </format>
    <format dxfId="19167">
      <pivotArea dataOnly="0" labelOnly="1" outline="0" fieldPosition="0">
        <references count="1">
          <reference field="4" count="1">
            <x v="167"/>
          </reference>
        </references>
      </pivotArea>
    </format>
    <format dxfId="19166">
      <pivotArea dataOnly="0" labelOnly="1" outline="0" fieldPosition="0">
        <references count="1">
          <reference field="4" count="1">
            <x v="167"/>
          </reference>
        </references>
      </pivotArea>
    </format>
    <format dxfId="19165">
      <pivotArea dataOnly="0" labelOnly="1" outline="0" fieldPosition="0">
        <references count="1">
          <reference field="4" count="1">
            <x v="167"/>
          </reference>
        </references>
      </pivotArea>
    </format>
    <format dxfId="19164">
      <pivotArea outline="0" fieldPosition="0">
        <references count="1">
          <reference field="4" count="1" selected="0">
            <x v="167"/>
          </reference>
        </references>
      </pivotArea>
    </format>
    <format dxfId="19163">
      <pivotArea outline="0" fieldPosition="0">
        <references count="1">
          <reference field="4" count="1" selected="0">
            <x v="167"/>
          </reference>
        </references>
      </pivotArea>
    </format>
    <format dxfId="19162">
      <pivotArea outline="0" fieldPosition="0">
        <references count="1">
          <reference field="4" count="1" selected="0">
            <x v="167"/>
          </reference>
        </references>
      </pivotArea>
    </format>
    <format dxfId="19161">
      <pivotArea outline="0" fieldPosition="0">
        <references count="1">
          <reference field="4" count="1" selected="0">
            <x v="167"/>
          </reference>
        </references>
      </pivotArea>
    </format>
    <format dxfId="19160">
      <pivotArea dataOnly="0" labelOnly="1" outline="0" fieldPosition="0">
        <references count="1">
          <reference field="4" count="1">
            <x v="173"/>
          </reference>
        </references>
      </pivotArea>
    </format>
    <format dxfId="19159">
      <pivotArea outline="0" fieldPosition="0">
        <references count="1">
          <reference field="4" count="1" selected="0">
            <x v="173"/>
          </reference>
        </references>
      </pivotArea>
    </format>
    <format dxfId="19158">
      <pivotArea dataOnly="0" labelOnly="1" outline="0" fieldPosition="0">
        <references count="1">
          <reference field="4" count="1">
            <x v="57"/>
          </reference>
        </references>
      </pivotArea>
    </format>
    <format dxfId="19157">
      <pivotArea outline="0" fieldPosition="0">
        <references count="1">
          <reference field="4" count="1" selected="0">
            <x v="57"/>
          </reference>
        </references>
      </pivotArea>
    </format>
    <format dxfId="19156">
      <pivotArea dataOnly="0" labelOnly="1" outline="0" fieldPosition="0">
        <references count="1">
          <reference field="4" count="1">
            <x v="61"/>
          </reference>
        </references>
      </pivotArea>
    </format>
    <format dxfId="19155">
      <pivotArea outline="0" fieldPosition="0">
        <references count="1">
          <reference field="4" count="1" selected="0">
            <x v="61"/>
          </reference>
        </references>
      </pivotArea>
    </format>
    <format dxfId="19154">
      <pivotArea dataOnly="0" labelOnly="1" outline="0" fieldPosition="0">
        <references count="1">
          <reference field="4" count="1">
            <x v="86"/>
          </reference>
        </references>
      </pivotArea>
    </format>
    <format dxfId="19153">
      <pivotArea outline="0" fieldPosition="0">
        <references count="1">
          <reference field="4" count="1" selected="0">
            <x v="86"/>
          </reference>
        </references>
      </pivotArea>
    </format>
    <format dxfId="19152">
      <pivotArea dataOnly="0" labelOnly="1" outline="0" fieldPosition="0">
        <references count="1">
          <reference field="4" count="1">
            <x v="159"/>
          </reference>
        </references>
      </pivotArea>
    </format>
    <format dxfId="19151">
      <pivotArea outline="0" fieldPosition="0">
        <references count="1">
          <reference field="4" count="1" selected="0">
            <x v="159"/>
          </reference>
        </references>
      </pivotArea>
    </format>
    <format dxfId="19150">
      <pivotArea dataOnly="0" labelOnly="1" outline="0" fieldPosition="0">
        <references count="1">
          <reference field="4" count="1">
            <x v="162"/>
          </reference>
        </references>
      </pivotArea>
    </format>
    <format dxfId="19149">
      <pivotArea outline="0" fieldPosition="0">
        <references count="1">
          <reference field="4" count="1" selected="0">
            <x v="162"/>
          </reference>
        </references>
      </pivotArea>
    </format>
    <format dxfId="19148">
      <pivotArea dataOnly="0" labelOnly="1" outline="0" fieldPosition="0">
        <references count="1">
          <reference field="4" count="1">
            <x v="185"/>
          </reference>
        </references>
      </pivotArea>
    </format>
    <format dxfId="19147">
      <pivotArea outline="0" fieldPosition="0">
        <references count="1">
          <reference field="4" count="1" selected="0">
            <x v="185"/>
          </reference>
        </references>
      </pivotArea>
    </format>
    <format dxfId="19146">
      <pivotArea dataOnly="0" labelOnly="1" outline="0" fieldPosition="0">
        <references count="1">
          <reference field="4" count="1">
            <x v="198"/>
          </reference>
        </references>
      </pivotArea>
    </format>
    <format dxfId="19145">
      <pivotArea outline="0" fieldPosition="0">
        <references count="1">
          <reference field="4" count="1" selected="0">
            <x v="198"/>
          </reference>
        </references>
      </pivotArea>
    </format>
    <format dxfId="19144">
      <pivotArea dataOnly="0" labelOnly="1" outline="0" fieldPosition="0">
        <references count="1">
          <reference field="4" count="1">
            <x v="235"/>
          </reference>
        </references>
      </pivotArea>
    </format>
    <format dxfId="19143">
      <pivotArea outline="0" fieldPosition="0">
        <references count="1">
          <reference field="4" count="1" selected="0">
            <x v="235"/>
          </reference>
        </references>
      </pivotArea>
    </format>
    <format dxfId="19142">
      <pivotArea dataOnly="0" labelOnly="1" outline="0" fieldPosition="0">
        <references count="1">
          <reference field="4" count="1">
            <x v="254"/>
          </reference>
        </references>
      </pivotArea>
    </format>
    <format dxfId="19141">
      <pivotArea outline="0" fieldPosition="0">
        <references count="1">
          <reference field="4" count="1" selected="0">
            <x v="254"/>
          </reference>
        </references>
      </pivotArea>
    </format>
    <format dxfId="19140">
      <pivotArea dataOnly="0" labelOnly="1" outline="0" fieldPosition="0">
        <references count="1">
          <reference field="4" count="1">
            <x v="270"/>
          </reference>
        </references>
      </pivotArea>
    </format>
    <format dxfId="19139">
      <pivotArea outline="0" fieldPosition="0">
        <references count="1">
          <reference field="4" count="1" selected="0">
            <x v="270"/>
          </reference>
        </references>
      </pivotArea>
    </format>
    <format dxfId="19138">
      <pivotArea dataOnly="0" labelOnly="1" outline="0" fieldPosition="0">
        <references count="1">
          <reference field="4" count="1">
            <x v="290"/>
          </reference>
        </references>
      </pivotArea>
    </format>
    <format dxfId="19137">
      <pivotArea outline="0" fieldPosition="0">
        <references count="1">
          <reference field="4" count="1" selected="0">
            <x v="290"/>
          </reference>
        </references>
      </pivotArea>
    </format>
    <format dxfId="19136">
      <pivotArea dataOnly="0" labelOnly="1" outline="0" fieldPosition="0">
        <references count="1">
          <reference field="4" count="1">
            <x v="36"/>
          </reference>
        </references>
      </pivotArea>
    </format>
    <format dxfId="19135">
      <pivotArea dataOnly="0" labelOnly="1" outline="0" fieldPosition="0">
        <references count="1">
          <reference field="4" count="1">
            <x v="36"/>
          </reference>
        </references>
      </pivotArea>
    </format>
    <format dxfId="19134">
      <pivotArea dataOnly="0" labelOnly="1" outline="0" fieldPosition="0">
        <references count="1">
          <reference field="4" count="1">
            <x v="36"/>
          </reference>
        </references>
      </pivotArea>
    </format>
    <format dxfId="19133">
      <pivotArea dataOnly="0" labelOnly="1" outline="0" fieldPosition="0">
        <references count="1">
          <reference field="4" count="1">
            <x v="36"/>
          </reference>
        </references>
      </pivotArea>
    </format>
    <format dxfId="19132">
      <pivotArea outline="0" fieldPosition="0">
        <references count="1">
          <reference field="4" count="1" selected="0">
            <x v="36"/>
          </reference>
        </references>
      </pivotArea>
    </format>
    <format dxfId="19131">
      <pivotArea outline="0" fieldPosition="0">
        <references count="1">
          <reference field="4" count="1" selected="0">
            <x v="36"/>
          </reference>
        </references>
      </pivotArea>
    </format>
    <format dxfId="19130">
      <pivotArea outline="0" fieldPosition="0">
        <references count="1">
          <reference field="4" count="1" selected="0">
            <x v="36"/>
          </reference>
        </references>
      </pivotArea>
    </format>
    <format dxfId="19129">
      <pivotArea outline="0" fieldPosition="0">
        <references count="1">
          <reference field="4" count="1" selected="0">
            <x v="36"/>
          </reference>
        </references>
      </pivotArea>
    </format>
    <format dxfId="19128">
      <pivotArea dataOnly="0" labelOnly="1" outline="0" fieldPosition="0">
        <references count="1">
          <reference field="4" count="1">
            <x v="280"/>
          </reference>
        </references>
      </pivotArea>
    </format>
    <format dxfId="19127">
      <pivotArea outline="0" fieldPosition="0">
        <references count="1">
          <reference field="4" count="1" selected="0">
            <x v="280"/>
          </reference>
        </references>
      </pivotArea>
    </format>
    <format dxfId="19126">
      <pivotArea dataOnly="0" labelOnly="1" outline="0" fieldPosition="0">
        <references count="1">
          <reference field="4" count="1">
            <x v="314"/>
          </reference>
        </references>
      </pivotArea>
    </format>
    <format dxfId="19125">
      <pivotArea outline="0" fieldPosition="0">
        <references count="1">
          <reference field="4" count="1" selected="0">
            <x v="314"/>
          </reference>
        </references>
      </pivotArea>
    </format>
    <format dxfId="19124">
      <pivotArea dataOnly="0" labelOnly="1" outline="0" fieldPosition="0">
        <references count="1">
          <reference field="4" count="1">
            <x v="2"/>
          </reference>
        </references>
      </pivotArea>
    </format>
    <format dxfId="19123">
      <pivotArea dataOnly="0" labelOnly="1" outline="0" fieldPosition="0">
        <references count="1">
          <reference field="4" count="1">
            <x v="2"/>
          </reference>
        </references>
      </pivotArea>
    </format>
    <format dxfId="19122">
      <pivotArea dataOnly="0" labelOnly="1" outline="0" fieldPosition="0">
        <references count="1">
          <reference field="4" count="1">
            <x v="2"/>
          </reference>
        </references>
      </pivotArea>
    </format>
    <format dxfId="19121">
      <pivotArea dataOnly="0" labelOnly="1" outline="0" fieldPosition="0">
        <references count="1">
          <reference field="4" count="1">
            <x v="2"/>
          </reference>
        </references>
      </pivotArea>
    </format>
    <format dxfId="19120">
      <pivotArea outline="0" fieldPosition="0">
        <references count="1">
          <reference field="4" count="1" selected="0">
            <x v="2"/>
          </reference>
        </references>
      </pivotArea>
    </format>
    <format dxfId="19119">
      <pivotArea outline="0" fieldPosition="0">
        <references count="1">
          <reference field="4" count="1" selected="0">
            <x v="2"/>
          </reference>
        </references>
      </pivotArea>
    </format>
    <format dxfId="19118">
      <pivotArea outline="0" fieldPosition="0">
        <references count="1">
          <reference field="4" count="1" selected="0">
            <x v="2"/>
          </reference>
        </references>
      </pivotArea>
    </format>
    <format dxfId="19117">
      <pivotArea outline="0" fieldPosition="0">
        <references count="1">
          <reference field="4" count="1" selected="0">
            <x v="2"/>
          </reference>
        </references>
      </pivotArea>
    </format>
    <format dxfId="19116">
      <pivotArea dataOnly="0" labelOnly="1" outline="0" fieldPosition="0">
        <references count="1">
          <reference field="4" count="1">
            <x v="213"/>
          </reference>
        </references>
      </pivotArea>
    </format>
    <format dxfId="19115">
      <pivotArea outline="0" fieldPosition="0">
        <references count="1">
          <reference field="4" count="1" selected="0">
            <x v="213"/>
          </reference>
        </references>
      </pivotArea>
    </format>
    <format dxfId="19114">
      <pivotArea dataOnly="0" labelOnly="1" outline="0" fieldPosition="0">
        <references count="1">
          <reference field="4" count="1">
            <x v="219"/>
          </reference>
        </references>
      </pivotArea>
    </format>
    <format dxfId="19113">
      <pivotArea outline="0" fieldPosition="0">
        <references count="1">
          <reference field="4" count="1" selected="0">
            <x v="219"/>
          </reference>
        </references>
      </pivotArea>
    </format>
    <format dxfId="19112">
      <pivotArea dataOnly="0" labelOnly="1" outline="0" fieldPosition="0">
        <references count="1">
          <reference field="4" count="1">
            <x v="226"/>
          </reference>
        </references>
      </pivotArea>
    </format>
    <format dxfId="19111">
      <pivotArea outline="0" fieldPosition="0">
        <references count="1">
          <reference field="4" count="1" selected="0">
            <x v="226"/>
          </reference>
        </references>
      </pivotArea>
    </format>
    <format dxfId="19110">
      <pivotArea dataOnly="0" labelOnly="1" outline="0" fieldPosition="0">
        <references count="1">
          <reference field="4" count="1">
            <x v="100"/>
          </reference>
        </references>
      </pivotArea>
    </format>
    <format dxfId="19109">
      <pivotArea outline="0" fieldPosition="0">
        <references count="1">
          <reference field="4" count="1" selected="0">
            <x v="100"/>
          </reference>
        </references>
      </pivotArea>
    </format>
    <format dxfId="19108">
      <pivotArea dataOnly="0" labelOnly="1" outline="0" fieldPosition="0">
        <references count="1">
          <reference field="4" count="1">
            <x v="134"/>
          </reference>
        </references>
      </pivotArea>
    </format>
    <format dxfId="19107">
      <pivotArea outline="0" fieldPosition="0">
        <references count="1">
          <reference field="4" count="1" selected="0">
            <x v="134"/>
          </reference>
        </references>
      </pivotArea>
    </format>
    <format dxfId="19106">
      <pivotArea dataOnly="0" labelOnly="1" outline="0" fieldPosition="0">
        <references count="1">
          <reference field="4" count="1">
            <x v="136"/>
          </reference>
        </references>
      </pivotArea>
    </format>
    <format dxfId="19105">
      <pivotArea outline="0" fieldPosition="0">
        <references count="1">
          <reference field="4" count="1" selected="0">
            <x v="136"/>
          </reference>
        </references>
      </pivotArea>
    </format>
    <format dxfId="19104">
      <pivotArea dataOnly="0" labelOnly="1" outline="0" fieldPosition="0">
        <references count="1">
          <reference field="4" count="1">
            <x v="138"/>
          </reference>
        </references>
      </pivotArea>
    </format>
    <format dxfId="19103">
      <pivotArea outline="0" fieldPosition="0">
        <references count="1">
          <reference field="4" count="1" selected="0">
            <x v="138"/>
          </reference>
        </references>
      </pivotArea>
    </format>
    <format dxfId="19102">
      <pivotArea dataOnly="0" labelOnly="1" outline="0" fieldPosition="0">
        <references count="1">
          <reference field="4" count="1">
            <x v="140"/>
          </reference>
        </references>
      </pivotArea>
    </format>
    <format dxfId="19101">
      <pivotArea outline="0" fieldPosition="0">
        <references count="1">
          <reference field="4" count="1" selected="0">
            <x v="140"/>
          </reference>
        </references>
      </pivotArea>
    </format>
    <format dxfId="19100">
      <pivotArea dataOnly="0" labelOnly="1" outline="0" fieldPosition="0">
        <references count="1">
          <reference field="4" count="1">
            <x v="143"/>
          </reference>
        </references>
      </pivotArea>
    </format>
    <format dxfId="19099">
      <pivotArea outline="0" fieldPosition="0">
        <references count="1">
          <reference field="4" count="1" selected="0">
            <x v="143"/>
          </reference>
        </references>
      </pivotArea>
    </format>
    <format dxfId="19098">
      <pivotArea dataOnly="0" labelOnly="1" outline="0" fieldPosition="0">
        <references count="1">
          <reference field="4" count="1">
            <x v="172"/>
          </reference>
        </references>
      </pivotArea>
    </format>
    <format dxfId="19097">
      <pivotArea outline="0" fieldPosition="0">
        <references count="1">
          <reference field="4" count="1" selected="0">
            <x v="172"/>
          </reference>
        </references>
      </pivotArea>
    </format>
    <format dxfId="19096">
      <pivotArea dataOnly="0" labelOnly="1" outline="0" fieldPosition="0">
        <references count="1">
          <reference field="4" count="1">
            <x v="190"/>
          </reference>
        </references>
      </pivotArea>
    </format>
    <format dxfId="19095">
      <pivotArea dataOnly="0" labelOnly="1" outline="0" fieldPosition="0">
        <references count="1">
          <reference field="4" count="1">
            <x v="190"/>
          </reference>
        </references>
      </pivotArea>
    </format>
    <format dxfId="19094">
      <pivotArea dataOnly="0" labelOnly="1" outline="0" fieldPosition="0">
        <references count="1">
          <reference field="4" count="1">
            <x v="190"/>
          </reference>
        </references>
      </pivotArea>
    </format>
    <format dxfId="19093">
      <pivotArea dataOnly="0" labelOnly="1" outline="0" fieldPosition="0">
        <references count="1">
          <reference field="4" count="1">
            <x v="190"/>
          </reference>
        </references>
      </pivotArea>
    </format>
    <format dxfId="19092">
      <pivotArea outline="0" fieldPosition="0">
        <references count="1">
          <reference field="4" count="1" selected="0">
            <x v="190"/>
          </reference>
        </references>
      </pivotArea>
    </format>
    <format dxfId="19091">
      <pivotArea outline="0" fieldPosition="0">
        <references count="1">
          <reference field="4" count="1" selected="0">
            <x v="190"/>
          </reference>
        </references>
      </pivotArea>
    </format>
    <format dxfId="19090">
      <pivotArea outline="0" fieldPosition="0">
        <references count="1">
          <reference field="4" count="1" selected="0">
            <x v="190"/>
          </reference>
        </references>
      </pivotArea>
    </format>
    <format dxfId="19089">
      <pivotArea outline="0" fieldPosition="0">
        <references count="1">
          <reference field="4" count="1" selected="0">
            <x v="190"/>
          </reference>
        </references>
      </pivotArea>
    </format>
    <format dxfId="19088">
      <pivotArea dataOnly="0" labelOnly="1" outline="0" fieldPosition="0">
        <references count="1">
          <reference field="4" count="1">
            <x v="202"/>
          </reference>
        </references>
      </pivotArea>
    </format>
    <format dxfId="19087">
      <pivotArea dataOnly="0" labelOnly="1" outline="0" fieldPosition="0">
        <references count="1">
          <reference field="4" count="1">
            <x v="202"/>
          </reference>
        </references>
      </pivotArea>
    </format>
    <format dxfId="19086">
      <pivotArea dataOnly="0" labelOnly="1" outline="0" fieldPosition="0">
        <references count="1">
          <reference field="4" count="1">
            <x v="202"/>
          </reference>
        </references>
      </pivotArea>
    </format>
    <format dxfId="19085">
      <pivotArea dataOnly="0" labelOnly="1" outline="0" fieldPosition="0">
        <references count="1">
          <reference field="4" count="1">
            <x v="202"/>
          </reference>
        </references>
      </pivotArea>
    </format>
    <format dxfId="19084">
      <pivotArea outline="0" fieldPosition="0">
        <references count="1">
          <reference field="4" count="1" selected="0">
            <x v="202"/>
          </reference>
        </references>
      </pivotArea>
    </format>
    <format dxfId="19083">
      <pivotArea outline="0" fieldPosition="0">
        <references count="1">
          <reference field="4" count="1" selected="0">
            <x v="202"/>
          </reference>
        </references>
      </pivotArea>
    </format>
    <format dxfId="19082">
      <pivotArea outline="0" fieldPosition="0">
        <references count="1">
          <reference field="4" count="1" selected="0">
            <x v="202"/>
          </reference>
        </references>
      </pivotArea>
    </format>
    <format dxfId="19081">
      <pivotArea outline="0" fieldPosition="0">
        <references count="1">
          <reference field="4" count="1" selected="0">
            <x v="202"/>
          </reference>
        </references>
      </pivotArea>
    </format>
    <format dxfId="19080">
      <pivotArea dataOnly="0" labelOnly="1" outline="0" fieldPosition="0">
        <references count="1">
          <reference field="4" count="1">
            <x v="212"/>
          </reference>
        </references>
      </pivotArea>
    </format>
    <format dxfId="19079">
      <pivotArea outline="0" fieldPosition="0">
        <references count="1">
          <reference field="4" count="1" selected="0">
            <x v="212"/>
          </reference>
        </references>
      </pivotArea>
    </format>
    <format dxfId="19078">
      <pivotArea dataOnly="0" labelOnly="1" outline="0" fieldPosition="0">
        <references count="1">
          <reference field="4" count="1">
            <x v="232"/>
          </reference>
        </references>
      </pivotArea>
    </format>
    <format dxfId="19077">
      <pivotArea outline="0" fieldPosition="0">
        <references count="1">
          <reference field="4" count="1" selected="0">
            <x v="232"/>
          </reference>
        </references>
      </pivotArea>
    </format>
    <format dxfId="19076">
      <pivotArea dataOnly="0" labelOnly="1" outline="0" fieldPosition="0">
        <references count="1">
          <reference field="4" count="1">
            <x v="252"/>
          </reference>
        </references>
      </pivotArea>
    </format>
    <format dxfId="19075">
      <pivotArea outline="0" fieldPosition="0">
        <references count="1">
          <reference field="4" count="1" selected="0">
            <x v="252"/>
          </reference>
        </references>
      </pivotArea>
    </format>
    <format dxfId="19074">
      <pivotArea dataOnly="0" labelOnly="1" outline="0" fieldPosition="0">
        <references count="1">
          <reference field="4" count="1">
            <x v="289"/>
          </reference>
        </references>
      </pivotArea>
    </format>
    <format dxfId="19073">
      <pivotArea outline="0" fieldPosition="0">
        <references count="1">
          <reference field="4" count="1" selected="0">
            <x v="289"/>
          </reference>
        </references>
      </pivotArea>
    </format>
    <format dxfId="19072">
      <pivotArea dataOnly="0" labelOnly="1" outline="0" fieldPosition="0">
        <references count="1">
          <reference field="4" count="1">
            <x v="292"/>
          </reference>
        </references>
      </pivotArea>
    </format>
    <format dxfId="19071">
      <pivotArea outline="0" fieldPosition="0">
        <references count="1">
          <reference field="4" count="1" selected="0">
            <x v="292"/>
          </reference>
        </references>
      </pivotArea>
    </format>
    <format dxfId="19070">
      <pivotArea dataOnly="0" labelOnly="1" outline="0" fieldPosition="0">
        <references count="1">
          <reference field="4" count="1">
            <x v="305"/>
          </reference>
        </references>
      </pivotArea>
    </format>
    <format dxfId="19069">
      <pivotArea outline="0" fieldPosition="0">
        <references count="1">
          <reference field="4" count="1" selected="0">
            <x v="305"/>
          </reference>
        </references>
      </pivotArea>
    </format>
    <format dxfId="19068">
      <pivotArea dataOnly="0" labelOnly="1" outline="0" fieldPosition="0">
        <references count="1">
          <reference field="4" count="1">
            <x v="313"/>
          </reference>
        </references>
      </pivotArea>
    </format>
    <format dxfId="19067">
      <pivotArea outline="0" fieldPosition="0">
        <references count="1">
          <reference field="4" count="1" selected="0">
            <x v="313"/>
          </reference>
        </references>
      </pivotArea>
    </format>
    <format dxfId="19066">
      <pivotArea dataOnly="0" labelOnly="1" outline="0" fieldPosition="0">
        <references count="1">
          <reference field="4" count="1">
            <x v="32"/>
          </reference>
        </references>
      </pivotArea>
    </format>
    <format dxfId="19065">
      <pivotArea outline="0" fieldPosition="0">
        <references count="1">
          <reference field="4" count="1" selected="0">
            <x v="32"/>
          </reference>
        </references>
      </pivotArea>
    </format>
    <format dxfId="19064">
      <pivotArea dataOnly="0" labelOnly="1" outline="0" fieldPosition="0">
        <references count="1">
          <reference field="4" count="1">
            <x v="218"/>
          </reference>
        </references>
      </pivotArea>
    </format>
    <format dxfId="19063">
      <pivotArea outline="0" fieldPosition="0">
        <references count="1">
          <reference field="4" count="1" selected="0">
            <x v="218"/>
          </reference>
        </references>
      </pivotArea>
    </format>
    <format dxfId="19062">
      <pivotArea dataOnly="0" labelOnly="1" outline="0" fieldPosition="0">
        <references count="1">
          <reference field="4" count="1">
            <x v="207"/>
          </reference>
        </references>
      </pivotArea>
    </format>
    <format dxfId="19061">
      <pivotArea outline="0" fieldPosition="0">
        <references count="1">
          <reference field="4" count="1" selected="0">
            <x v="207"/>
          </reference>
        </references>
      </pivotArea>
    </format>
    <format dxfId="19060">
      <pivotArea dataOnly="0" grandRow="1" outline="0" fieldPosition="0"/>
    </format>
    <format dxfId="19059">
      <pivotArea dataOnly="0" grandRow="1" outline="0" fieldPosition="0"/>
    </format>
    <format dxfId="19058">
      <pivotArea dataOnly="0" grandRow="1" outline="0" fieldPosition="0"/>
    </format>
    <format dxfId="19057">
      <pivotArea dataOnly="0" grandRow="1" outline="0" fieldPosition="0"/>
    </format>
    <format dxfId="19056">
      <pivotArea dataOnly="0" grandRow="1" outline="0" fieldPosition="0"/>
    </format>
    <format dxfId="19055">
      <pivotArea dataOnly="0" grandRow="1" outline="0" fieldPosition="0"/>
    </format>
    <format dxfId="19054">
      <pivotArea dataOnly="0" grandRow="1" outline="0" fieldPosition="0"/>
    </format>
    <format dxfId="19053">
      <pivotArea dataOnly="0" grandRow="1" outline="0" fieldPosition="0"/>
    </format>
    <format dxfId="19052">
      <pivotArea dataOnly="0" grandRow="1" outline="0" fieldPosition="0"/>
    </format>
    <format dxfId="19051">
      <pivotArea type="origin" dataOnly="0" labelOnly="1" outline="0" fieldPosition="0"/>
    </format>
    <format dxfId="19050">
      <pivotArea dataOnly="0" labelOnly="1" outline="0" fieldPosition="0">
        <references count="1">
          <reference field="4" count="1">
            <x v="208"/>
          </reference>
        </references>
      </pivotArea>
    </format>
    <format dxfId="19049">
      <pivotArea outline="0" fieldPosition="0">
        <references count="1">
          <reference field="4" count="1" selected="0">
            <x v="208"/>
          </reference>
        </references>
      </pivotArea>
    </format>
    <format dxfId="19048">
      <pivotArea dataOnly="0" labelOnly="1" outline="0" fieldPosition="0">
        <references count="1">
          <reference field="4" count="1">
            <x v="5"/>
          </reference>
        </references>
      </pivotArea>
    </format>
    <format dxfId="19047">
      <pivotArea dataOnly="0" labelOnly="1" outline="0" fieldPosition="0">
        <references count="1">
          <reference field="4" count="1">
            <x v="5"/>
          </reference>
        </references>
      </pivotArea>
    </format>
    <format dxfId="19046">
      <pivotArea dataOnly="0" labelOnly="1" outline="0" fieldPosition="0">
        <references count="1">
          <reference field="4" count="1">
            <x v="5"/>
          </reference>
        </references>
      </pivotArea>
    </format>
    <format dxfId="19045">
      <pivotArea dataOnly="0" labelOnly="1" outline="0" fieldPosition="0">
        <references count="1">
          <reference field="4" count="1">
            <x v="5"/>
          </reference>
        </references>
      </pivotArea>
    </format>
    <format dxfId="19044">
      <pivotArea outline="0" fieldPosition="0">
        <references count="1">
          <reference field="4" count="1" selected="0">
            <x v="5"/>
          </reference>
        </references>
      </pivotArea>
    </format>
    <format dxfId="19043">
      <pivotArea outline="0" fieldPosition="0">
        <references count="1">
          <reference field="4" count="1" selected="0">
            <x v="5"/>
          </reference>
        </references>
      </pivotArea>
    </format>
    <format dxfId="19042">
      <pivotArea outline="0" fieldPosition="0">
        <references count="1">
          <reference field="4" count="1" selected="0">
            <x v="5"/>
          </reference>
        </references>
      </pivotArea>
    </format>
    <format dxfId="19041">
      <pivotArea outline="0" fieldPosition="0">
        <references count="1">
          <reference field="4" count="1" selected="0">
            <x v="5"/>
          </reference>
        </references>
      </pivotArea>
    </format>
    <format dxfId="19040">
      <pivotArea dataOnly="0" labelOnly="1" outline="0" fieldPosition="0">
        <references count="1">
          <reference field="4" count="1">
            <x v="31"/>
          </reference>
        </references>
      </pivotArea>
    </format>
    <format dxfId="19039">
      <pivotArea outline="0" fieldPosition="0">
        <references count="1">
          <reference field="4" count="1" selected="0">
            <x v="31"/>
          </reference>
        </references>
      </pivotArea>
    </format>
    <format dxfId="19038">
      <pivotArea dataOnly="0" labelOnly="1" outline="0" fieldPosition="0">
        <references count="1">
          <reference field="4" count="1">
            <x v="51"/>
          </reference>
        </references>
      </pivotArea>
    </format>
    <format dxfId="19037">
      <pivotArea dataOnly="0" labelOnly="1" outline="0" fieldPosition="0">
        <references count="1">
          <reference field="4" count="1">
            <x v="51"/>
          </reference>
        </references>
      </pivotArea>
    </format>
    <format dxfId="19036">
      <pivotArea dataOnly="0" labelOnly="1" outline="0" fieldPosition="0">
        <references count="1">
          <reference field="4" count="1">
            <x v="51"/>
          </reference>
        </references>
      </pivotArea>
    </format>
    <format dxfId="19035">
      <pivotArea dataOnly="0" labelOnly="1" outline="0" fieldPosition="0">
        <references count="1">
          <reference field="4" count="1">
            <x v="51"/>
          </reference>
        </references>
      </pivotArea>
    </format>
    <format dxfId="19034">
      <pivotArea outline="0" fieldPosition="0">
        <references count="1">
          <reference field="4" count="1" selected="0">
            <x v="51"/>
          </reference>
        </references>
      </pivotArea>
    </format>
    <format dxfId="19033">
      <pivotArea outline="0" fieldPosition="0">
        <references count="1">
          <reference field="4" count="1" selected="0">
            <x v="51"/>
          </reference>
        </references>
      </pivotArea>
    </format>
    <format dxfId="19032">
      <pivotArea outline="0" fieldPosition="0">
        <references count="1">
          <reference field="4" count="1" selected="0">
            <x v="51"/>
          </reference>
        </references>
      </pivotArea>
    </format>
    <format dxfId="19031">
      <pivotArea outline="0" fieldPosition="0">
        <references count="1">
          <reference field="4" count="1" selected="0">
            <x v="51"/>
          </reference>
        </references>
      </pivotArea>
    </format>
    <format dxfId="19030">
      <pivotArea dataOnly="0" labelOnly="1" outline="0" fieldPosition="0">
        <references count="1">
          <reference field="4" count="1">
            <x v="87"/>
          </reference>
        </references>
      </pivotArea>
    </format>
    <format dxfId="19029">
      <pivotArea dataOnly="0" labelOnly="1" outline="0" fieldPosition="0">
        <references count="1">
          <reference field="4" count="1">
            <x v="87"/>
          </reference>
        </references>
      </pivotArea>
    </format>
    <format dxfId="19028">
      <pivotArea dataOnly="0" labelOnly="1" outline="0" fieldPosition="0">
        <references count="1">
          <reference field="4" count="1">
            <x v="87"/>
          </reference>
        </references>
      </pivotArea>
    </format>
    <format dxfId="19027">
      <pivotArea dataOnly="0" labelOnly="1" outline="0" fieldPosition="0">
        <references count="1">
          <reference field="4" count="1">
            <x v="87"/>
          </reference>
        </references>
      </pivotArea>
    </format>
    <format dxfId="19026">
      <pivotArea outline="0" fieldPosition="0">
        <references count="1">
          <reference field="4" count="1" selected="0">
            <x v="87"/>
          </reference>
        </references>
      </pivotArea>
    </format>
    <format dxfId="19025">
      <pivotArea outline="0" fieldPosition="0">
        <references count="1">
          <reference field="4" count="1" selected="0">
            <x v="87"/>
          </reference>
        </references>
      </pivotArea>
    </format>
    <format dxfId="19024">
      <pivotArea outline="0" fieldPosition="0">
        <references count="1">
          <reference field="4" count="1" selected="0">
            <x v="87"/>
          </reference>
        </references>
      </pivotArea>
    </format>
    <format dxfId="19023">
      <pivotArea outline="0" fieldPosition="0">
        <references count="1">
          <reference field="4" count="1" selected="0">
            <x v="87"/>
          </reference>
        </references>
      </pivotArea>
    </format>
    <format dxfId="19022">
      <pivotArea dataOnly="0" labelOnly="1" outline="0" fieldPosition="0">
        <references count="1">
          <reference field="4" count="1">
            <x v="93"/>
          </reference>
        </references>
      </pivotArea>
    </format>
    <format dxfId="19021">
      <pivotArea dataOnly="0" labelOnly="1" outline="0" fieldPosition="0">
        <references count="1">
          <reference field="4" count="1">
            <x v="93"/>
          </reference>
        </references>
      </pivotArea>
    </format>
    <format dxfId="19020">
      <pivotArea dataOnly="0" labelOnly="1" outline="0" fieldPosition="0">
        <references count="1">
          <reference field="4" count="1">
            <x v="93"/>
          </reference>
        </references>
      </pivotArea>
    </format>
    <format dxfId="19019">
      <pivotArea dataOnly="0" labelOnly="1" outline="0" fieldPosition="0">
        <references count="1">
          <reference field="4" count="1">
            <x v="93"/>
          </reference>
        </references>
      </pivotArea>
    </format>
    <format dxfId="19018">
      <pivotArea outline="0" fieldPosition="0">
        <references count="1">
          <reference field="4" count="1" selected="0">
            <x v="93"/>
          </reference>
        </references>
      </pivotArea>
    </format>
    <format dxfId="19017">
      <pivotArea outline="0" fieldPosition="0">
        <references count="1">
          <reference field="4" count="1" selected="0">
            <x v="93"/>
          </reference>
        </references>
      </pivotArea>
    </format>
    <format dxfId="19016">
      <pivotArea outline="0" fieldPosition="0">
        <references count="1">
          <reference field="4" count="1" selected="0">
            <x v="93"/>
          </reference>
        </references>
      </pivotArea>
    </format>
    <format dxfId="19015">
      <pivotArea outline="0" fieldPosition="0">
        <references count="1">
          <reference field="4" count="1" selected="0">
            <x v="93"/>
          </reference>
        </references>
      </pivotArea>
    </format>
    <format dxfId="19014">
      <pivotArea dataOnly="0" labelOnly="1" outline="0" fieldPosition="0">
        <references count="1">
          <reference field="4" count="1">
            <x v="113"/>
          </reference>
        </references>
      </pivotArea>
    </format>
    <format dxfId="19013">
      <pivotArea dataOnly="0" labelOnly="1" outline="0" fieldPosition="0">
        <references count="1">
          <reference field="4" count="1">
            <x v="113"/>
          </reference>
        </references>
      </pivotArea>
    </format>
    <format dxfId="19012">
      <pivotArea dataOnly="0" labelOnly="1" outline="0" fieldPosition="0">
        <references count="1">
          <reference field="4" count="1">
            <x v="113"/>
          </reference>
        </references>
      </pivotArea>
    </format>
    <format dxfId="19011">
      <pivotArea dataOnly="0" labelOnly="1" outline="0" fieldPosition="0">
        <references count="1">
          <reference field="4" count="1">
            <x v="113"/>
          </reference>
        </references>
      </pivotArea>
    </format>
    <format dxfId="19010">
      <pivotArea outline="0" fieldPosition="0">
        <references count="1">
          <reference field="4" count="1" selected="0">
            <x v="113"/>
          </reference>
        </references>
      </pivotArea>
    </format>
    <format dxfId="19009">
      <pivotArea outline="0" fieldPosition="0">
        <references count="1">
          <reference field="4" count="1" selected="0">
            <x v="113"/>
          </reference>
        </references>
      </pivotArea>
    </format>
    <format dxfId="19008">
      <pivotArea outline="0" fieldPosition="0">
        <references count="1">
          <reference field="4" count="1" selected="0">
            <x v="113"/>
          </reference>
        </references>
      </pivotArea>
    </format>
    <format dxfId="19007">
      <pivotArea outline="0" fieldPosition="0">
        <references count="1">
          <reference field="4" count="1" selected="0">
            <x v="113"/>
          </reference>
        </references>
      </pivotArea>
    </format>
    <format dxfId="19006">
      <pivotArea dataOnly="0" labelOnly="1" outline="0" fieldPosition="0">
        <references count="1">
          <reference field="4" count="1">
            <x v="181"/>
          </reference>
        </references>
      </pivotArea>
    </format>
    <format dxfId="19005">
      <pivotArea dataOnly="0" labelOnly="1" outline="0" fieldPosition="0">
        <references count="1">
          <reference field="4" count="1">
            <x v="181"/>
          </reference>
        </references>
      </pivotArea>
    </format>
    <format dxfId="19004">
      <pivotArea dataOnly="0" labelOnly="1" outline="0" fieldPosition="0">
        <references count="1">
          <reference field="4" count="1">
            <x v="181"/>
          </reference>
        </references>
      </pivotArea>
    </format>
    <format dxfId="19003">
      <pivotArea dataOnly="0" labelOnly="1" outline="0" fieldPosition="0">
        <references count="1">
          <reference field="4" count="1">
            <x v="181"/>
          </reference>
        </references>
      </pivotArea>
    </format>
    <format dxfId="19002">
      <pivotArea outline="0" fieldPosition="0">
        <references count="1">
          <reference field="4" count="1" selected="0">
            <x v="181"/>
          </reference>
        </references>
      </pivotArea>
    </format>
    <format dxfId="19001">
      <pivotArea outline="0" fieldPosition="0">
        <references count="1">
          <reference field="4" count="1" selected="0">
            <x v="181"/>
          </reference>
        </references>
      </pivotArea>
    </format>
    <format dxfId="19000">
      <pivotArea outline="0" fieldPosition="0">
        <references count="1">
          <reference field="4" count="1" selected="0">
            <x v="181"/>
          </reference>
        </references>
      </pivotArea>
    </format>
    <format dxfId="18999">
      <pivotArea outline="0" fieldPosition="0">
        <references count="1">
          <reference field="4" count="1" selected="0">
            <x v="181"/>
          </reference>
        </references>
      </pivotArea>
    </format>
    <format dxfId="18998">
      <pivotArea dataOnly="0" labelOnly="1" outline="0" fieldPosition="0">
        <references count="1">
          <reference field="4" count="1">
            <x v="200"/>
          </reference>
        </references>
      </pivotArea>
    </format>
    <format dxfId="18997">
      <pivotArea outline="0" fieldPosition="0">
        <references count="1">
          <reference field="4" count="1" selected="0">
            <x v="200"/>
          </reference>
        </references>
      </pivotArea>
    </format>
    <format dxfId="18996">
      <pivotArea dataOnly="0" labelOnly="1" outline="0" fieldPosition="0">
        <references count="1">
          <reference field="4" count="1">
            <x v="209"/>
          </reference>
        </references>
      </pivotArea>
    </format>
    <format dxfId="18995">
      <pivotArea dataOnly="0" labelOnly="1" outline="0" fieldPosition="0">
        <references count="1">
          <reference field="4" count="1">
            <x v="209"/>
          </reference>
        </references>
      </pivotArea>
    </format>
    <format dxfId="18994">
      <pivotArea dataOnly="0" labelOnly="1" outline="0" fieldPosition="0">
        <references count="1">
          <reference field="4" count="1">
            <x v="209"/>
          </reference>
        </references>
      </pivotArea>
    </format>
    <format dxfId="18993">
      <pivotArea dataOnly="0" labelOnly="1" outline="0" fieldPosition="0">
        <references count="1">
          <reference field="4" count="1">
            <x v="209"/>
          </reference>
        </references>
      </pivotArea>
    </format>
    <format dxfId="18992">
      <pivotArea outline="0" fieldPosition="0">
        <references count="1">
          <reference field="4" count="1" selected="0">
            <x v="209"/>
          </reference>
        </references>
      </pivotArea>
    </format>
    <format dxfId="18991">
      <pivotArea outline="0" fieldPosition="0">
        <references count="1">
          <reference field="4" count="1" selected="0">
            <x v="209"/>
          </reference>
        </references>
      </pivotArea>
    </format>
    <format dxfId="18990">
      <pivotArea outline="0" fieldPosition="0">
        <references count="1">
          <reference field="4" count="1" selected="0">
            <x v="209"/>
          </reference>
        </references>
      </pivotArea>
    </format>
    <format dxfId="18989">
      <pivotArea outline="0" fieldPosition="0">
        <references count="1">
          <reference field="4" count="1" selected="0">
            <x v="209"/>
          </reference>
        </references>
      </pivotArea>
    </format>
    <format dxfId="18988">
      <pivotArea dataOnly="0" labelOnly="1" outline="0" fieldPosition="0">
        <references count="1">
          <reference field="4" count="1">
            <x v="210"/>
          </reference>
        </references>
      </pivotArea>
    </format>
    <format dxfId="18987">
      <pivotArea outline="0" fieldPosition="0">
        <references count="1">
          <reference field="4" count="1" selected="0">
            <x v="210"/>
          </reference>
        </references>
      </pivotArea>
    </format>
    <format dxfId="18986">
      <pivotArea dataOnly="0" labelOnly="1" outline="0" fieldPosition="0">
        <references count="1">
          <reference field="4" count="1">
            <x v="216"/>
          </reference>
        </references>
      </pivotArea>
    </format>
    <format dxfId="18985">
      <pivotArea dataOnly="0" labelOnly="1" outline="0" fieldPosition="0">
        <references count="1">
          <reference field="4" count="1">
            <x v="216"/>
          </reference>
        </references>
      </pivotArea>
    </format>
    <format dxfId="18984">
      <pivotArea dataOnly="0" labelOnly="1" outline="0" fieldPosition="0">
        <references count="1">
          <reference field="4" count="1">
            <x v="216"/>
          </reference>
        </references>
      </pivotArea>
    </format>
    <format dxfId="18983">
      <pivotArea dataOnly="0" labelOnly="1" outline="0" fieldPosition="0">
        <references count="1">
          <reference field="4" count="1">
            <x v="216"/>
          </reference>
        </references>
      </pivotArea>
    </format>
    <format dxfId="18982">
      <pivotArea outline="0" fieldPosition="0">
        <references count="1">
          <reference field="4" count="1" selected="0">
            <x v="216"/>
          </reference>
        </references>
      </pivotArea>
    </format>
    <format dxfId="18981">
      <pivotArea outline="0" fieldPosition="0">
        <references count="1">
          <reference field="4" count="1" selected="0">
            <x v="216"/>
          </reference>
        </references>
      </pivotArea>
    </format>
    <format dxfId="18980">
      <pivotArea outline="0" fieldPosition="0">
        <references count="1">
          <reference field="4" count="1" selected="0">
            <x v="216"/>
          </reference>
        </references>
      </pivotArea>
    </format>
    <format dxfId="18979">
      <pivotArea outline="0" fieldPosition="0">
        <references count="1">
          <reference field="4" count="1" selected="0">
            <x v="216"/>
          </reference>
        </references>
      </pivotArea>
    </format>
    <format dxfId="18978">
      <pivotArea dataOnly="0" labelOnly="1" outline="0" fieldPosition="0">
        <references count="1">
          <reference field="4" count="1">
            <x v="75"/>
          </reference>
        </references>
      </pivotArea>
    </format>
    <format dxfId="18977">
      <pivotArea dataOnly="0" labelOnly="1" outline="0" fieldPosition="0">
        <references count="1">
          <reference field="4" count="1">
            <x v="75"/>
          </reference>
        </references>
      </pivotArea>
    </format>
    <format dxfId="18976">
      <pivotArea dataOnly="0" labelOnly="1" outline="0" fieldPosition="0">
        <references count="1">
          <reference field="4" count="1">
            <x v="75"/>
          </reference>
        </references>
      </pivotArea>
    </format>
    <format dxfId="18975">
      <pivotArea dataOnly="0" labelOnly="1" outline="0" fieldPosition="0">
        <references count="1">
          <reference field="4" count="1">
            <x v="75"/>
          </reference>
        </references>
      </pivotArea>
    </format>
    <format dxfId="18974">
      <pivotArea outline="0" fieldPosition="0">
        <references count="1">
          <reference field="4" count="1" selected="0">
            <x v="75"/>
          </reference>
        </references>
      </pivotArea>
    </format>
    <format dxfId="18973">
      <pivotArea outline="0" fieldPosition="0">
        <references count="1">
          <reference field="4" count="1" selected="0">
            <x v="75"/>
          </reference>
        </references>
      </pivotArea>
    </format>
    <format dxfId="18972">
      <pivotArea outline="0" fieldPosition="0">
        <references count="1">
          <reference field="4" count="1" selected="0">
            <x v="75"/>
          </reference>
        </references>
      </pivotArea>
    </format>
    <format dxfId="18971">
      <pivotArea outline="0" fieldPosition="0">
        <references count="1">
          <reference field="4" count="1" selected="0">
            <x v="75"/>
          </reference>
        </references>
      </pivotArea>
    </format>
    <format dxfId="18970">
      <pivotArea dataOnly="0" labelOnly="1" outline="0" fieldPosition="0">
        <references count="1">
          <reference field="4" count="1">
            <x v="122"/>
          </reference>
        </references>
      </pivotArea>
    </format>
    <format dxfId="18969">
      <pivotArea outline="0" fieldPosition="0">
        <references count="1">
          <reference field="4" count="1" selected="0">
            <x v="122"/>
          </reference>
        </references>
      </pivotArea>
    </format>
    <format dxfId="18968">
      <pivotArea dataOnly="0" labelOnly="1" outline="0" fieldPosition="0">
        <references count="1">
          <reference field="4" count="1">
            <x v="210"/>
          </reference>
        </references>
      </pivotArea>
    </format>
    <format dxfId="18967">
      <pivotArea outline="0" fieldPosition="0">
        <references count="1">
          <reference field="4" count="1" selected="0">
            <x v="210"/>
          </reference>
        </references>
      </pivotArea>
    </format>
    <format dxfId="18966">
      <pivotArea dataOnly="0" labelOnly="1" outline="0" fieldPosition="0">
        <references count="1">
          <reference field="4" count="1">
            <x v="216"/>
          </reference>
        </references>
      </pivotArea>
    </format>
    <format dxfId="18965">
      <pivotArea outline="0" fieldPosition="0">
        <references count="1">
          <reference field="4" count="1" selected="0">
            <x v="216"/>
          </reference>
        </references>
      </pivotArea>
    </format>
    <format dxfId="18964">
      <pivotArea dataOnly="0" labelOnly="1" outline="0" fieldPosition="0">
        <references count="1">
          <reference field="4" count="1">
            <x v="218"/>
          </reference>
        </references>
      </pivotArea>
    </format>
    <format dxfId="18963">
      <pivotArea outline="0" fieldPosition="0">
        <references count="1">
          <reference field="4" count="1" selected="0">
            <x v="218"/>
          </reference>
        </references>
      </pivotArea>
    </format>
    <format dxfId="18962">
      <pivotArea dataOnly="0" grandRow="1" outline="0" fieldPosition="0"/>
    </format>
    <format dxfId="18961">
      <pivotArea dataOnly="0" grandRow="1" outline="0" fieldPosition="0"/>
    </format>
    <format dxfId="18960">
      <pivotArea dataOnly="0" grandRow="1" outline="0" fieldPosition="0"/>
    </format>
    <format dxfId="18959">
      <pivotArea dataOnly="0" grandRow="1" outline="0" fieldPosition="0"/>
    </format>
    <format dxfId="18958">
      <pivotArea dataOnly="0" labelOnly="1" outline="0" fieldPosition="0">
        <references count="1">
          <reference field="4" count="1">
            <x v="13"/>
          </reference>
        </references>
      </pivotArea>
    </format>
    <format dxfId="18957">
      <pivotArea dataOnly="0" labelOnly="1" outline="0" fieldPosition="0">
        <references count="1">
          <reference field="4" count="1">
            <x v="13"/>
          </reference>
        </references>
      </pivotArea>
    </format>
    <format dxfId="18956">
      <pivotArea dataOnly="0" labelOnly="1" outline="0" fieldPosition="0">
        <references count="1">
          <reference field="4" count="1">
            <x v="13"/>
          </reference>
        </references>
      </pivotArea>
    </format>
    <format dxfId="18955">
      <pivotArea dataOnly="0" labelOnly="1" outline="0" fieldPosition="0">
        <references count="1">
          <reference field="4" count="1">
            <x v="13"/>
          </reference>
        </references>
      </pivotArea>
    </format>
    <format dxfId="18954">
      <pivotArea outline="0" collapsedLevelsAreSubtotals="1" fieldPosition="0">
        <references count="1">
          <reference field="4" count="1" selected="0">
            <x v="13"/>
          </reference>
        </references>
      </pivotArea>
    </format>
    <format dxfId="18953">
      <pivotArea outline="0" collapsedLevelsAreSubtotals="1" fieldPosition="0">
        <references count="1">
          <reference field="4" count="1" selected="0">
            <x v="13"/>
          </reference>
        </references>
      </pivotArea>
    </format>
    <format dxfId="18952">
      <pivotArea outline="0" collapsedLevelsAreSubtotals="1" fieldPosition="0">
        <references count="1">
          <reference field="4" count="1" selected="0">
            <x v="13"/>
          </reference>
        </references>
      </pivotArea>
    </format>
    <format dxfId="18951">
      <pivotArea outline="0" collapsedLevelsAreSubtotals="1" fieldPosition="0">
        <references count="1">
          <reference field="4" count="1" selected="0">
            <x v="13"/>
          </reference>
        </references>
      </pivotArea>
    </format>
    <format dxfId="18950">
      <pivotArea dataOnly="0" labelOnly="1" outline="0" fieldPosition="0">
        <references count="1">
          <reference field="4" count="1">
            <x v="30"/>
          </reference>
        </references>
      </pivotArea>
    </format>
    <format dxfId="18949">
      <pivotArea dataOnly="0" labelOnly="1" outline="0" fieldPosition="0">
        <references count="1">
          <reference field="4" count="1">
            <x v="30"/>
          </reference>
        </references>
      </pivotArea>
    </format>
    <format dxfId="18948">
      <pivotArea dataOnly="0" labelOnly="1" outline="0" fieldPosition="0">
        <references count="1">
          <reference field="4" count="1">
            <x v="30"/>
          </reference>
        </references>
      </pivotArea>
    </format>
    <format dxfId="18947">
      <pivotArea dataOnly="0" labelOnly="1" outline="0" fieldPosition="0">
        <references count="1">
          <reference field="4" count="1">
            <x v="30"/>
          </reference>
        </references>
      </pivotArea>
    </format>
    <format dxfId="18946">
      <pivotArea outline="0" collapsedLevelsAreSubtotals="1" fieldPosition="0">
        <references count="1">
          <reference field="4" count="1" selected="0">
            <x v="30"/>
          </reference>
        </references>
      </pivotArea>
    </format>
    <format dxfId="18945">
      <pivotArea outline="0" collapsedLevelsAreSubtotals="1" fieldPosition="0">
        <references count="1">
          <reference field="4" count="1" selected="0">
            <x v="30"/>
          </reference>
        </references>
      </pivotArea>
    </format>
    <format dxfId="18944">
      <pivotArea outline="0" collapsedLevelsAreSubtotals="1" fieldPosition="0">
        <references count="1">
          <reference field="4" count="1" selected="0">
            <x v="30"/>
          </reference>
        </references>
      </pivotArea>
    </format>
    <format dxfId="18943">
      <pivotArea outline="0" collapsedLevelsAreSubtotals="1" fieldPosition="0">
        <references count="1">
          <reference field="4" count="1" selected="0">
            <x v="30"/>
          </reference>
        </references>
      </pivotArea>
    </format>
    <format dxfId="18942">
      <pivotArea dataOnly="0" labelOnly="1" outline="0" fieldPosition="0">
        <references count="1">
          <reference field="4" count="1">
            <x v="31"/>
          </reference>
        </references>
      </pivotArea>
    </format>
    <format dxfId="18941">
      <pivotArea outline="0" collapsedLevelsAreSubtotals="1" fieldPosition="0">
        <references count="1">
          <reference field="4" count="1" selected="0">
            <x v="31"/>
          </reference>
        </references>
      </pivotArea>
    </format>
    <format dxfId="18940">
      <pivotArea dataOnly="0" labelOnly="1" outline="0" fieldPosition="0">
        <references count="1">
          <reference field="4" count="1">
            <x v="32"/>
          </reference>
        </references>
      </pivotArea>
    </format>
    <format dxfId="18939">
      <pivotArea outline="0" collapsedLevelsAreSubtotals="1" fieldPosition="0">
        <references count="1">
          <reference field="4" count="1" selected="0">
            <x v="32"/>
          </reference>
        </references>
      </pivotArea>
    </format>
    <format dxfId="18938">
      <pivotArea dataOnly="0" labelOnly="1" outline="0" fieldPosition="0">
        <references count="1">
          <reference field="4" count="1">
            <x v="40"/>
          </reference>
        </references>
      </pivotArea>
    </format>
    <format dxfId="18937">
      <pivotArea dataOnly="0" labelOnly="1" outline="0" fieldPosition="0">
        <references count="1">
          <reference field="4" count="1">
            <x v="40"/>
          </reference>
        </references>
      </pivotArea>
    </format>
    <format dxfId="18936">
      <pivotArea dataOnly="0" labelOnly="1" outline="0" fieldPosition="0">
        <references count="1">
          <reference field="4" count="1">
            <x v="40"/>
          </reference>
        </references>
      </pivotArea>
    </format>
    <format dxfId="18935">
      <pivotArea dataOnly="0" labelOnly="1" outline="0" fieldPosition="0">
        <references count="1">
          <reference field="4" count="1">
            <x v="40"/>
          </reference>
        </references>
      </pivotArea>
    </format>
    <format dxfId="18934">
      <pivotArea outline="0" collapsedLevelsAreSubtotals="1" fieldPosition="0">
        <references count="1">
          <reference field="4" count="1" selected="0">
            <x v="40"/>
          </reference>
        </references>
      </pivotArea>
    </format>
    <format dxfId="18933">
      <pivotArea outline="0" collapsedLevelsAreSubtotals="1" fieldPosition="0">
        <references count="1">
          <reference field="4" count="1" selected="0">
            <x v="40"/>
          </reference>
        </references>
      </pivotArea>
    </format>
    <format dxfId="18932">
      <pivotArea outline="0" collapsedLevelsAreSubtotals="1" fieldPosition="0">
        <references count="1">
          <reference field="4" count="1" selected="0">
            <x v="40"/>
          </reference>
        </references>
      </pivotArea>
    </format>
    <format dxfId="18931">
      <pivotArea outline="0" collapsedLevelsAreSubtotals="1" fieldPosition="0">
        <references count="1">
          <reference field="4" count="1" selected="0">
            <x v="40"/>
          </reference>
        </references>
      </pivotArea>
    </format>
    <format dxfId="18930">
      <pivotArea dataOnly="0" labelOnly="1" outline="0" fieldPosition="0">
        <references count="1">
          <reference field="4" count="1">
            <x v="49"/>
          </reference>
        </references>
      </pivotArea>
    </format>
    <format dxfId="18929">
      <pivotArea outline="0" collapsedLevelsAreSubtotals="1" fieldPosition="0">
        <references count="1">
          <reference field="4" count="1" selected="0">
            <x v="49"/>
          </reference>
        </references>
      </pivotArea>
    </format>
    <format dxfId="18928">
      <pivotArea dataOnly="0" labelOnly="1" outline="0" fieldPosition="0">
        <references count="1">
          <reference field="4" count="1">
            <x v="57"/>
          </reference>
        </references>
      </pivotArea>
    </format>
    <format dxfId="18927">
      <pivotArea outline="0" collapsedLevelsAreSubtotals="1" fieldPosition="0">
        <references count="1">
          <reference field="4" count="1" selected="0">
            <x v="57"/>
          </reference>
        </references>
      </pivotArea>
    </format>
    <format dxfId="18926">
      <pivotArea dataOnly="0" labelOnly="1" outline="0" fieldPosition="0">
        <references count="1">
          <reference field="4" count="1">
            <x v="70"/>
          </reference>
        </references>
      </pivotArea>
    </format>
    <format dxfId="18925">
      <pivotArea dataOnly="0" labelOnly="1" outline="0" fieldPosition="0">
        <references count="1">
          <reference field="4" count="1">
            <x v="70"/>
          </reference>
        </references>
      </pivotArea>
    </format>
    <format dxfId="18924">
      <pivotArea dataOnly="0" labelOnly="1" outline="0" fieldPosition="0">
        <references count="1">
          <reference field="4" count="1">
            <x v="70"/>
          </reference>
        </references>
      </pivotArea>
    </format>
    <format dxfId="18923">
      <pivotArea dataOnly="0" labelOnly="1" outline="0" fieldPosition="0">
        <references count="1">
          <reference field="4" count="1">
            <x v="70"/>
          </reference>
        </references>
      </pivotArea>
    </format>
    <format dxfId="18922">
      <pivotArea outline="0" collapsedLevelsAreSubtotals="1" fieldPosition="0">
        <references count="1">
          <reference field="4" count="1" selected="0">
            <x v="70"/>
          </reference>
        </references>
      </pivotArea>
    </format>
    <format dxfId="18921">
      <pivotArea outline="0" collapsedLevelsAreSubtotals="1" fieldPosition="0">
        <references count="1">
          <reference field="4" count="1" selected="0">
            <x v="70"/>
          </reference>
        </references>
      </pivotArea>
    </format>
    <format dxfId="18920">
      <pivotArea outline="0" collapsedLevelsAreSubtotals="1" fieldPosition="0">
        <references count="1">
          <reference field="4" count="1" selected="0">
            <x v="70"/>
          </reference>
        </references>
      </pivotArea>
    </format>
    <format dxfId="18919">
      <pivotArea outline="0" collapsedLevelsAreSubtotals="1" fieldPosition="0">
        <references count="1">
          <reference field="4" count="1" selected="0">
            <x v="70"/>
          </reference>
        </references>
      </pivotArea>
    </format>
    <format dxfId="18918">
      <pivotArea dataOnly="0" labelOnly="1" outline="0" fieldPosition="0">
        <references count="1">
          <reference field="4" count="1">
            <x v="76"/>
          </reference>
        </references>
      </pivotArea>
    </format>
    <format dxfId="18917">
      <pivotArea dataOnly="0" labelOnly="1" outline="0" fieldPosition="0">
        <references count="1">
          <reference field="4" count="1">
            <x v="76"/>
          </reference>
        </references>
      </pivotArea>
    </format>
    <format dxfId="18916">
      <pivotArea dataOnly="0" labelOnly="1" outline="0" fieldPosition="0">
        <references count="1">
          <reference field="4" count="1">
            <x v="76"/>
          </reference>
        </references>
      </pivotArea>
    </format>
    <format dxfId="18915">
      <pivotArea dataOnly="0" labelOnly="1" outline="0" fieldPosition="0">
        <references count="1">
          <reference field="4" count="1">
            <x v="76"/>
          </reference>
        </references>
      </pivotArea>
    </format>
    <format dxfId="18914">
      <pivotArea outline="0" collapsedLevelsAreSubtotals="1" fieldPosition="0">
        <references count="1">
          <reference field="4" count="1" selected="0">
            <x v="76"/>
          </reference>
        </references>
      </pivotArea>
    </format>
    <format dxfId="18913">
      <pivotArea outline="0" collapsedLevelsAreSubtotals="1" fieldPosition="0">
        <references count="1">
          <reference field="4" count="1" selected="0">
            <x v="76"/>
          </reference>
        </references>
      </pivotArea>
    </format>
    <format dxfId="18912">
      <pivotArea outline="0" collapsedLevelsAreSubtotals="1" fieldPosition="0">
        <references count="1">
          <reference field="4" count="1" selected="0">
            <x v="76"/>
          </reference>
        </references>
      </pivotArea>
    </format>
    <format dxfId="18911">
      <pivotArea outline="0" collapsedLevelsAreSubtotals="1" fieldPosition="0">
        <references count="1">
          <reference field="4" count="1" selected="0">
            <x v="76"/>
          </reference>
        </references>
      </pivotArea>
    </format>
    <format dxfId="18910">
      <pivotArea dataOnly="0" labelOnly="1" outline="0" fieldPosition="0">
        <references count="1">
          <reference field="4" count="1">
            <x v="97"/>
          </reference>
        </references>
      </pivotArea>
    </format>
    <format dxfId="18909">
      <pivotArea dataOnly="0" labelOnly="1" outline="0" fieldPosition="0">
        <references count="1">
          <reference field="4" count="1">
            <x v="97"/>
          </reference>
        </references>
      </pivotArea>
    </format>
    <format dxfId="18908">
      <pivotArea dataOnly="0" labelOnly="1" outline="0" fieldPosition="0">
        <references count="1">
          <reference field="4" count="1">
            <x v="97"/>
          </reference>
        </references>
      </pivotArea>
    </format>
    <format dxfId="18907">
      <pivotArea dataOnly="0" labelOnly="1" outline="0" fieldPosition="0">
        <references count="1">
          <reference field="4" count="1">
            <x v="97"/>
          </reference>
        </references>
      </pivotArea>
    </format>
    <format dxfId="18906">
      <pivotArea outline="0" collapsedLevelsAreSubtotals="1" fieldPosition="0">
        <references count="1">
          <reference field="4" count="1" selected="0">
            <x v="97"/>
          </reference>
        </references>
      </pivotArea>
    </format>
    <format dxfId="18905">
      <pivotArea outline="0" collapsedLevelsAreSubtotals="1" fieldPosition="0">
        <references count="1">
          <reference field="4" count="1" selected="0">
            <x v="97"/>
          </reference>
        </references>
      </pivotArea>
    </format>
    <format dxfId="18904">
      <pivotArea outline="0" collapsedLevelsAreSubtotals="1" fieldPosition="0">
        <references count="1">
          <reference field="4" count="1" selected="0">
            <x v="97"/>
          </reference>
        </references>
      </pivotArea>
    </format>
    <format dxfId="18903">
      <pivotArea outline="0" collapsedLevelsAreSubtotals="1" fieldPosition="0">
        <references count="1">
          <reference field="4" count="1" selected="0">
            <x v="97"/>
          </reference>
        </references>
      </pivotArea>
    </format>
    <format dxfId="18902">
      <pivotArea dataOnly="0" labelOnly="1" outline="0" fieldPosition="0">
        <references count="1">
          <reference field="4" count="1">
            <x v="100"/>
          </reference>
        </references>
      </pivotArea>
    </format>
    <format dxfId="18901">
      <pivotArea outline="0" collapsedLevelsAreSubtotals="1" fieldPosition="0">
        <references count="1">
          <reference field="4" count="1" selected="0">
            <x v="100"/>
          </reference>
        </references>
      </pivotArea>
    </format>
    <format dxfId="18900">
      <pivotArea dataOnly="0" labelOnly="1" outline="0" fieldPosition="0">
        <references count="1">
          <reference field="4" count="1">
            <x v="117"/>
          </reference>
        </references>
      </pivotArea>
    </format>
    <format dxfId="18899">
      <pivotArea dataOnly="0" labelOnly="1" outline="0" fieldPosition="0">
        <references count="1">
          <reference field="4" count="1">
            <x v="117"/>
          </reference>
        </references>
      </pivotArea>
    </format>
    <format dxfId="18898">
      <pivotArea dataOnly="0" labelOnly="1" outline="0" fieldPosition="0">
        <references count="1">
          <reference field="4" count="1">
            <x v="117"/>
          </reference>
        </references>
      </pivotArea>
    </format>
    <format dxfId="18897">
      <pivotArea dataOnly="0" labelOnly="1" outline="0" fieldPosition="0">
        <references count="1">
          <reference field="4" count="1">
            <x v="117"/>
          </reference>
        </references>
      </pivotArea>
    </format>
    <format dxfId="18896">
      <pivotArea outline="0" collapsedLevelsAreSubtotals="1" fieldPosition="0">
        <references count="1">
          <reference field="4" count="1" selected="0">
            <x v="117"/>
          </reference>
        </references>
      </pivotArea>
    </format>
    <format dxfId="18895">
      <pivotArea outline="0" collapsedLevelsAreSubtotals="1" fieldPosition="0">
        <references count="1">
          <reference field="4" count="1" selected="0">
            <x v="117"/>
          </reference>
        </references>
      </pivotArea>
    </format>
    <format dxfId="18894">
      <pivotArea outline="0" collapsedLevelsAreSubtotals="1" fieldPosition="0">
        <references count="1">
          <reference field="4" count="1" selected="0">
            <x v="117"/>
          </reference>
        </references>
      </pivotArea>
    </format>
    <format dxfId="18893">
      <pivotArea outline="0" collapsedLevelsAreSubtotals="1" fieldPosition="0">
        <references count="1">
          <reference field="4" count="1" selected="0">
            <x v="117"/>
          </reference>
        </references>
      </pivotArea>
    </format>
    <format dxfId="18892">
      <pivotArea dataOnly="0" labelOnly="1" outline="0" fieldPosition="0">
        <references count="1">
          <reference field="4" count="1">
            <x v="122"/>
          </reference>
        </references>
      </pivotArea>
    </format>
    <format dxfId="18891">
      <pivotArea outline="0" collapsedLevelsAreSubtotals="1" fieldPosition="0">
        <references count="1">
          <reference field="4" count="1" selected="0">
            <x v="122"/>
          </reference>
        </references>
      </pivotArea>
    </format>
    <format dxfId="18890">
      <pivotArea dataOnly="0" labelOnly="1" outline="0" fieldPosition="0">
        <references count="1">
          <reference field="4" count="1">
            <x v="124"/>
          </reference>
        </references>
      </pivotArea>
    </format>
    <format dxfId="18889">
      <pivotArea dataOnly="0" labelOnly="1" outline="0" fieldPosition="0">
        <references count="1">
          <reference field="4" count="1">
            <x v="124"/>
          </reference>
        </references>
      </pivotArea>
    </format>
    <format dxfId="18888">
      <pivotArea dataOnly="0" labelOnly="1" outline="0" fieldPosition="0">
        <references count="1">
          <reference field="4" count="1">
            <x v="124"/>
          </reference>
        </references>
      </pivotArea>
    </format>
    <format dxfId="18887">
      <pivotArea dataOnly="0" labelOnly="1" outline="0" fieldPosition="0">
        <references count="1">
          <reference field="4" count="1">
            <x v="124"/>
          </reference>
        </references>
      </pivotArea>
    </format>
    <format dxfId="18886">
      <pivotArea outline="0" collapsedLevelsAreSubtotals="1" fieldPosition="0">
        <references count="1">
          <reference field="4" count="1" selected="0">
            <x v="124"/>
          </reference>
        </references>
      </pivotArea>
    </format>
    <format dxfId="18885">
      <pivotArea outline="0" collapsedLevelsAreSubtotals="1" fieldPosition="0">
        <references count="1">
          <reference field="4" count="1" selected="0">
            <x v="124"/>
          </reference>
        </references>
      </pivotArea>
    </format>
    <format dxfId="18884">
      <pivotArea outline="0" collapsedLevelsAreSubtotals="1" fieldPosition="0">
        <references count="1">
          <reference field="4" count="1" selected="0">
            <x v="124"/>
          </reference>
        </references>
      </pivotArea>
    </format>
    <format dxfId="18883">
      <pivotArea outline="0" collapsedLevelsAreSubtotals="1" fieldPosition="0">
        <references count="1">
          <reference field="4" count="1" selected="0">
            <x v="124"/>
          </reference>
        </references>
      </pivotArea>
    </format>
    <format dxfId="18882">
      <pivotArea dataOnly="0" labelOnly="1" outline="0" fieldPosition="0">
        <references count="1">
          <reference field="4" count="1">
            <x v="125"/>
          </reference>
        </references>
      </pivotArea>
    </format>
    <format dxfId="18881">
      <pivotArea outline="0" collapsedLevelsAreSubtotals="1" fieldPosition="0">
        <references count="1">
          <reference field="4" count="1" selected="0">
            <x v="125"/>
          </reference>
        </references>
      </pivotArea>
    </format>
    <format dxfId="18880">
      <pivotArea dataOnly="0" labelOnly="1" outline="0" fieldPosition="0">
        <references count="1">
          <reference field="4" count="1">
            <x v="134"/>
          </reference>
        </references>
      </pivotArea>
    </format>
    <format dxfId="18879">
      <pivotArea outline="0" collapsedLevelsAreSubtotals="1" fieldPosition="0">
        <references count="1">
          <reference field="4" count="1" selected="0">
            <x v="134"/>
          </reference>
        </references>
      </pivotArea>
    </format>
    <format dxfId="18878">
      <pivotArea dataOnly="0" labelOnly="1" outline="0" fieldPosition="0">
        <references count="1">
          <reference field="4" count="1">
            <x v="135"/>
          </reference>
        </references>
      </pivotArea>
    </format>
    <format dxfId="18877">
      <pivotArea outline="0" collapsedLevelsAreSubtotals="1" fieldPosition="0">
        <references count="1">
          <reference field="4" count="1" selected="0">
            <x v="135"/>
          </reference>
        </references>
      </pivotArea>
    </format>
    <format dxfId="18876">
      <pivotArea dataOnly="0" labelOnly="1" outline="0" fieldPosition="0">
        <references count="1">
          <reference field="4" count="1">
            <x v="138"/>
          </reference>
        </references>
      </pivotArea>
    </format>
    <format dxfId="18875">
      <pivotArea outline="0" collapsedLevelsAreSubtotals="1" fieldPosition="0">
        <references count="1">
          <reference field="4" count="1" selected="0">
            <x v="138"/>
          </reference>
        </references>
      </pivotArea>
    </format>
    <format dxfId="18874">
      <pivotArea dataOnly="0" labelOnly="1" outline="0" fieldPosition="0">
        <references count="1">
          <reference field="4" count="1">
            <x v="139"/>
          </reference>
        </references>
      </pivotArea>
    </format>
    <format dxfId="18873">
      <pivotArea dataOnly="0" labelOnly="1" outline="0" fieldPosition="0">
        <references count="1">
          <reference field="4" count="1">
            <x v="139"/>
          </reference>
        </references>
      </pivotArea>
    </format>
    <format dxfId="18872">
      <pivotArea dataOnly="0" labelOnly="1" outline="0" fieldPosition="0">
        <references count="1">
          <reference field="4" count="1">
            <x v="139"/>
          </reference>
        </references>
      </pivotArea>
    </format>
    <format dxfId="18871">
      <pivotArea dataOnly="0" labelOnly="1" outline="0" fieldPosition="0">
        <references count="1">
          <reference field="4" count="1">
            <x v="139"/>
          </reference>
        </references>
      </pivotArea>
    </format>
    <format dxfId="18870">
      <pivotArea outline="0" collapsedLevelsAreSubtotals="1" fieldPosition="0">
        <references count="1">
          <reference field="4" count="1" selected="0">
            <x v="139"/>
          </reference>
        </references>
      </pivotArea>
    </format>
    <format dxfId="18869">
      <pivotArea outline="0" collapsedLevelsAreSubtotals="1" fieldPosition="0">
        <references count="1">
          <reference field="4" count="1" selected="0">
            <x v="139"/>
          </reference>
        </references>
      </pivotArea>
    </format>
    <format dxfId="18868">
      <pivotArea outline="0" collapsedLevelsAreSubtotals="1" fieldPosition="0">
        <references count="1">
          <reference field="4" count="1" selected="0">
            <x v="139"/>
          </reference>
        </references>
      </pivotArea>
    </format>
    <format dxfId="18867">
      <pivotArea outline="0" collapsedLevelsAreSubtotals="1" fieldPosition="0">
        <references count="1">
          <reference field="4" count="1" selected="0">
            <x v="139"/>
          </reference>
        </references>
      </pivotArea>
    </format>
    <format dxfId="18866">
      <pivotArea dataOnly="0" labelOnly="1" outline="0" fieldPosition="0">
        <references count="1">
          <reference field="4" count="1">
            <x v="142"/>
          </reference>
        </references>
      </pivotArea>
    </format>
    <format dxfId="18865">
      <pivotArea outline="0" collapsedLevelsAreSubtotals="1" fieldPosition="0">
        <references count="1">
          <reference field="4" count="1" selected="0">
            <x v="142"/>
          </reference>
        </references>
      </pivotArea>
    </format>
    <format dxfId="18864">
      <pivotArea dataOnly="0" labelOnly="1" outline="0" fieldPosition="0">
        <references count="1">
          <reference field="4" count="1">
            <x v="147"/>
          </reference>
        </references>
      </pivotArea>
    </format>
    <format dxfId="18863">
      <pivotArea outline="0" collapsedLevelsAreSubtotals="1" fieldPosition="0">
        <references count="1">
          <reference field="4" count="1" selected="0">
            <x v="147"/>
          </reference>
        </references>
      </pivotArea>
    </format>
    <format dxfId="18862">
      <pivotArea dataOnly="0" labelOnly="1" outline="0" fieldPosition="0">
        <references count="1">
          <reference field="4" count="1">
            <x v="168"/>
          </reference>
        </references>
      </pivotArea>
    </format>
    <format dxfId="18861">
      <pivotArea dataOnly="0" labelOnly="1" outline="0" fieldPosition="0">
        <references count="1">
          <reference field="4" count="1">
            <x v="168"/>
          </reference>
        </references>
      </pivotArea>
    </format>
    <format dxfId="18860">
      <pivotArea dataOnly="0" labelOnly="1" outline="0" fieldPosition="0">
        <references count="1">
          <reference field="4" count="1">
            <x v="168"/>
          </reference>
        </references>
      </pivotArea>
    </format>
    <format dxfId="18859">
      <pivotArea dataOnly="0" labelOnly="1" outline="0" fieldPosition="0">
        <references count="1">
          <reference field="4" count="1">
            <x v="168"/>
          </reference>
        </references>
      </pivotArea>
    </format>
    <format dxfId="18858">
      <pivotArea outline="0" collapsedLevelsAreSubtotals="1" fieldPosition="0">
        <references count="1">
          <reference field="4" count="1" selected="0">
            <x v="168"/>
          </reference>
        </references>
      </pivotArea>
    </format>
    <format dxfId="18857">
      <pivotArea outline="0" collapsedLevelsAreSubtotals="1" fieldPosition="0">
        <references count="1">
          <reference field="4" count="1" selected="0">
            <x v="168"/>
          </reference>
        </references>
      </pivotArea>
    </format>
    <format dxfId="18856">
      <pivotArea outline="0" collapsedLevelsAreSubtotals="1" fieldPosition="0">
        <references count="1">
          <reference field="4" count="1" selected="0">
            <x v="168"/>
          </reference>
        </references>
      </pivotArea>
    </format>
    <format dxfId="18855">
      <pivotArea outline="0" collapsedLevelsAreSubtotals="1" fieldPosition="0">
        <references count="1">
          <reference field="4" count="1" selected="0">
            <x v="168"/>
          </reference>
        </references>
      </pivotArea>
    </format>
    <format dxfId="18854">
      <pivotArea dataOnly="0" labelOnly="1" outline="0" fieldPosition="0">
        <references count="1">
          <reference field="4" count="1">
            <x v="169"/>
          </reference>
        </references>
      </pivotArea>
    </format>
    <format dxfId="18853">
      <pivotArea dataOnly="0" labelOnly="1" outline="0" fieldPosition="0">
        <references count="1">
          <reference field="4" count="1">
            <x v="169"/>
          </reference>
        </references>
      </pivotArea>
    </format>
    <format dxfId="18852">
      <pivotArea dataOnly="0" labelOnly="1" outline="0" fieldPosition="0">
        <references count="1">
          <reference field="4" count="1">
            <x v="169"/>
          </reference>
        </references>
      </pivotArea>
    </format>
    <format dxfId="18851">
      <pivotArea dataOnly="0" labelOnly="1" outline="0" fieldPosition="0">
        <references count="1">
          <reference field="4" count="1">
            <x v="169"/>
          </reference>
        </references>
      </pivotArea>
    </format>
    <format dxfId="18850">
      <pivotArea outline="0" collapsedLevelsAreSubtotals="1" fieldPosition="0">
        <references count="1">
          <reference field="4" count="1" selected="0">
            <x v="169"/>
          </reference>
        </references>
      </pivotArea>
    </format>
    <format dxfId="18849">
      <pivotArea outline="0" collapsedLevelsAreSubtotals="1" fieldPosition="0">
        <references count="1">
          <reference field="4" count="1" selected="0">
            <x v="169"/>
          </reference>
        </references>
      </pivotArea>
    </format>
    <format dxfId="18848">
      <pivotArea outline="0" collapsedLevelsAreSubtotals="1" fieldPosition="0">
        <references count="1">
          <reference field="4" count="1" selected="0">
            <x v="169"/>
          </reference>
        </references>
      </pivotArea>
    </format>
    <format dxfId="18847">
      <pivotArea outline="0" collapsedLevelsAreSubtotals="1" fieldPosition="0">
        <references count="1">
          <reference field="4" count="1" selected="0">
            <x v="169"/>
          </reference>
        </references>
      </pivotArea>
    </format>
    <format dxfId="18846">
      <pivotArea dataOnly="0" labelOnly="1" outline="0" fieldPosition="0">
        <references count="1">
          <reference field="4" count="1">
            <x v="171"/>
          </reference>
        </references>
      </pivotArea>
    </format>
    <format dxfId="18845">
      <pivotArea dataOnly="0" labelOnly="1" outline="0" fieldPosition="0">
        <references count="1">
          <reference field="4" count="1">
            <x v="171"/>
          </reference>
        </references>
      </pivotArea>
    </format>
    <format dxfId="18844">
      <pivotArea dataOnly="0" labelOnly="1" outline="0" fieldPosition="0">
        <references count="1">
          <reference field="4" count="1">
            <x v="171"/>
          </reference>
        </references>
      </pivotArea>
    </format>
    <format dxfId="18843">
      <pivotArea dataOnly="0" labelOnly="1" outline="0" fieldPosition="0">
        <references count="1">
          <reference field="4" count="1">
            <x v="171"/>
          </reference>
        </references>
      </pivotArea>
    </format>
    <format dxfId="18842">
      <pivotArea outline="0" collapsedLevelsAreSubtotals="1" fieldPosition="0">
        <references count="1">
          <reference field="4" count="1" selected="0">
            <x v="171"/>
          </reference>
        </references>
      </pivotArea>
    </format>
    <format dxfId="18841">
      <pivotArea outline="0" collapsedLevelsAreSubtotals="1" fieldPosition="0">
        <references count="1">
          <reference field="4" count="1" selected="0">
            <x v="171"/>
          </reference>
        </references>
      </pivotArea>
    </format>
    <format dxfId="18840">
      <pivotArea outline="0" collapsedLevelsAreSubtotals="1" fieldPosition="0">
        <references count="1">
          <reference field="4" count="1" selected="0">
            <x v="171"/>
          </reference>
        </references>
      </pivotArea>
    </format>
    <format dxfId="18839">
      <pivotArea outline="0" collapsedLevelsAreSubtotals="1" fieldPosition="0">
        <references count="1">
          <reference field="4" count="1" selected="0">
            <x v="171"/>
          </reference>
        </references>
      </pivotArea>
    </format>
    <format dxfId="18838">
      <pivotArea dataOnly="0" labelOnly="1" outline="0" fieldPosition="0">
        <references count="1">
          <reference field="4" count="1">
            <x v="172"/>
          </reference>
        </references>
      </pivotArea>
    </format>
    <format dxfId="18837">
      <pivotArea outline="0" collapsedLevelsAreSubtotals="1" fieldPosition="0">
        <references count="1">
          <reference field="4" count="1" selected="0">
            <x v="172"/>
          </reference>
        </references>
      </pivotArea>
    </format>
    <format dxfId="18836">
      <pivotArea dataOnly="0" labelOnly="1" outline="0" fieldPosition="0">
        <references count="1">
          <reference field="4" count="1">
            <x v="185"/>
          </reference>
        </references>
      </pivotArea>
    </format>
    <format dxfId="18835">
      <pivotArea outline="0" collapsedLevelsAreSubtotals="1" fieldPosition="0">
        <references count="1">
          <reference field="4" count="1" selected="0">
            <x v="185"/>
          </reference>
        </references>
      </pivotArea>
    </format>
    <format dxfId="18834">
      <pivotArea dataOnly="0" labelOnly="1" outline="0" fieldPosition="0">
        <references count="1">
          <reference field="4" count="1">
            <x v="190"/>
          </reference>
        </references>
      </pivotArea>
    </format>
    <format dxfId="18833">
      <pivotArea outline="0" collapsedLevelsAreSubtotals="1" fieldPosition="0">
        <references count="1">
          <reference field="4" count="1" selected="0">
            <x v="190"/>
          </reference>
        </references>
      </pivotArea>
    </format>
    <format dxfId="18832">
      <pivotArea dataOnly="0" labelOnly="1" outline="0" fieldPosition="0">
        <references count="1">
          <reference field="4" count="1">
            <x v="191"/>
          </reference>
        </references>
      </pivotArea>
    </format>
    <format dxfId="18831">
      <pivotArea dataOnly="0" labelOnly="1" outline="0" fieldPosition="0">
        <references count="1">
          <reference field="4" count="1">
            <x v="191"/>
          </reference>
        </references>
      </pivotArea>
    </format>
    <format dxfId="18830">
      <pivotArea dataOnly="0" labelOnly="1" outline="0" fieldPosition="0">
        <references count="1">
          <reference field="4" count="1">
            <x v="191"/>
          </reference>
        </references>
      </pivotArea>
    </format>
    <format dxfId="18829">
      <pivotArea dataOnly="0" labelOnly="1" outline="0" fieldPosition="0">
        <references count="1">
          <reference field="4" count="1">
            <x v="191"/>
          </reference>
        </references>
      </pivotArea>
    </format>
    <format dxfId="18828">
      <pivotArea outline="0" collapsedLevelsAreSubtotals="1" fieldPosition="0">
        <references count="1">
          <reference field="4" count="1" selected="0">
            <x v="191"/>
          </reference>
        </references>
      </pivotArea>
    </format>
    <format dxfId="18827">
      <pivotArea outline="0" collapsedLevelsAreSubtotals="1" fieldPosition="0">
        <references count="1">
          <reference field="4" count="1" selected="0">
            <x v="191"/>
          </reference>
        </references>
      </pivotArea>
    </format>
    <format dxfId="18826">
      <pivotArea outline="0" collapsedLevelsAreSubtotals="1" fieldPosition="0">
        <references count="1">
          <reference field="4" count="1" selected="0">
            <x v="191"/>
          </reference>
        </references>
      </pivotArea>
    </format>
    <format dxfId="18825">
      <pivotArea outline="0" collapsedLevelsAreSubtotals="1" fieldPosition="0">
        <references count="1">
          <reference field="4" count="1" selected="0">
            <x v="191"/>
          </reference>
        </references>
      </pivotArea>
    </format>
    <format dxfId="18824">
      <pivotArea dataOnly="0" labelOnly="1" outline="0" fieldPosition="0">
        <references count="1">
          <reference field="4" count="1">
            <x v="195"/>
          </reference>
        </references>
      </pivotArea>
    </format>
    <format dxfId="18823">
      <pivotArea dataOnly="0" labelOnly="1" outline="0" fieldPosition="0">
        <references count="1">
          <reference field="4" count="1">
            <x v="195"/>
          </reference>
        </references>
      </pivotArea>
    </format>
    <format dxfId="18822">
      <pivotArea dataOnly="0" labelOnly="1" outline="0" fieldPosition="0">
        <references count="1">
          <reference field="4" count="1">
            <x v="195"/>
          </reference>
        </references>
      </pivotArea>
    </format>
    <format dxfId="18821">
      <pivotArea dataOnly="0" labelOnly="1" outline="0" fieldPosition="0">
        <references count="1">
          <reference field="4" count="1">
            <x v="195"/>
          </reference>
        </references>
      </pivotArea>
    </format>
    <format dxfId="18820">
      <pivotArea outline="0" collapsedLevelsAreSubtotals="1" fieldPosition="0">
        <references count="1">
          <reference field="4" count="1" selected="0">
            <x v="195"/>
          </reference>
        </references>
      </pivotArea>
    </format>
    <format dxfId="18819">
      <pivotArea outline="0" collapsedLevelsAreSubtotals="1" fieldPosition="0">
        <references count="1">
          <reference field="4" count="1" selected="0">
            <x v="195"/>
          </reference>
        </references>
      </pivotArea>
    </format>
    <format dxfId="18818">
      <pivotArea outline="0" collapsedLevelsAreSubtotals="1" fieldPosition="0">
        <references count="1">
          <reference field="4" count="1" selected="0">
            <x v="195"/>
          </reference>
        </references>
      </pivotArea>
    </format>
    <format dxfId="18817">
      <pivotArea outline="0" collapsedLevelsAreSubtotals="1" fieldPosition="0">
        <references count="1">
          <reference field="4" count="1" selected="0">
            <x v="195"/>
          </reference>
        </references>
      </pivotArea>
    </format>
    <format dxfId="18816">
      <pivotArea dataOnly="0" labelOnly="1" outline="0" fieldPosition="0">
        <references count="1">
          <reference field="4" count="1">
            <x v="199"/>
          </reference>
        </references>
      </pivotArea>
    </format>
    <format dxfId="18815">
      <pivotArea dataOnly="0" labelOnly="1" outline="0" fieldPosition="0">
        <references count="1">
          <reference field="4" count="1">
            <x v="199"/>
          </reference>
        </references>
      </pivotArea>
    </format>
    <format dxfId="18814">
      <pivotArea dataOnly="0" labelOnly="1" outline="0" fieldPosition="0">
        <references count="1">
          <reference field="4" count="1">
            <x v="199"/>
          </reference>
        </references>
      </pivotArea>
    </format>
    <format dxfId="18813">
      <pivotArea dataOnly="0" labelOnly="1" outline="0" fieldPosition="0">
        <references count="1">
          <reference field="4" count="1">
            <x v="199"/>
          </reference>
        </references>
      </pivotArea>
    </format>
    <format dxfId="18812">
      <pivotArea outline="0" collapsedLevelsAreSubtotals="1" fieldPosition="0">
        <references count="1">
          <reference field="4" count="1" selected="0">
            <x v="199"/>
          </reference>
        </references>
      </pivotArea>
    </format>
    <format dxfId="18811">
      <pivotArea outline="0" collapsedLevelsAreSubtotals="1" fieldPosition="0">
        <references count="1">
          <reference field="4" count="1" selected="0">
            <x v="199"/>
          </reference>
        </references>
      </pivotArea>
    </format>
    <format dxfId="18810">
      <pivotArea outline="0" collapsedLevelsAreSubtotals="1" fieldPosition="0">
        <references count="1">
          <reference field="4" count="1" selected="0">
            <x v="199"/>
          </reference>
        </references>
      </pivotArea>
    </format>
    <format dxfId="18809">
      <pivotArea outline="0" collapsedLevelsAreSubtotals="1" fieldPosition="0">
        <references count="1">
          <reference field="4" count="1" selected="0">
            <x v="199"/>
          </reference>
        </references>
      </pivotArea>
    </format>
    <format dxfId="18808">
      <pivotArea dataOnly="0" labelOnly="1" outline="0" fieldPosition="0">
        <references count="1">
          <reference field="4" count="1">
            <x v="200"/>
          </reference>
        </references>
      </pivotArea>
    </format>
    <format dxfId="18807">
      <pivotArea outline="0" collapsedLevelsAreSubtotals="1" fieldPosition="0">
        <references count="1">
          <reference field="4" count="1" selected="0">
            <x v="200"/>
          </reference>
        </references>
      </pivotArea>
    </format>
    <format dxfId="18806">
      <pivotArea dataOnly="0" labelOnly="1" outline="0" fieldPosition="0">
        <references count="1">
          <reference field="4" count="1">
            <x v="202"/>
          </reference>
        </references>
      </pivotArea>
    </format>
    <format dxfId="18805">
      <pivotArea outline="0" collapsedLevelsAreSubtotals="1" fieldPosition="0">
        <references count="1">
          <reference field="4" count="1" selected="0">
            <x v="202"/>
          </reference>
        </references>
      </pivotArea>
    </format>
    <format dxfId="18804">
      <pivotArea dataOnly="0" labelOnly="1" outline="0" fieldPosition="0">
        <references count="1">
          <reference field="4" count="1">
            <x v="210"/>
          </reference>
        </references>
      </pivotArea>
    </format>
    <format dxfId="18803">
      <pivotArea outline="0" collapsedLevelsAreSubtotals="1" fieldPosition="0">
        <references count="1">
          <reference field="4" count="1" selected="0">
            <x v="210"/>
          </reference>
        </references>
      </pivotArea>
    </format>
    <format dxfId="18802">
      <pivotArea dataOnly="0" labelOnly="1" outline="0" fieldPosition="0">
        <references count="1">
          <reference field="4" count="1">
            <x v="212"/>
          </reference>
        </references>
      </pivotArea>
    </format>
    <format dxfId="18801">
      <pivotArea outline="0" collapsedLevelsAreSubtotals="1" fieldPosition="0">
        <references count="1">
          <reference field="4" count="1" selected="0">
            <x v="212"/>
          </reference>
        </references>
      </pivotArea>
    </format>
    <format dxfId="18800">
      <pivotArea dataOnly="0" labelOnly="1" outline="0" fieldPosition="0">
        <references count="1">
          <reference field="4" count="1">
            <x v="218"/>
          </reference>
        </references>
      </pivotArea>
    </format>
    <format dxfId="18799">
      <pivotArea outline="0" collapsedLevelsAreSubtotals="1" fieldPosition="0">
        <references count="1">
          <reference field="4" count="1" selected="0">
            <x v="218"/>
          </reference>
        </references>
      </pivotArea>
    </format>
    <format dxfId="18798">
      <pivotArea dataOnly="0" labelOnly="1" outline="0" fieldPosition="0">
        <references count="1">
          <reference field="4" count="1">
            <x v="219"/>
          </reference>
        </references>
      </pivotArea>
    </format>
    <format dxfId="18797">
      <pivotArea outline="0" collapsedLevelsAreSubtotals="1" fieldPosition="0">
        <references count="1">
          <reference field="4" count="1" selected="0">
            <x v="219"/>
          </reference>
        </references>
      </pivotArea>
    </format>
    <format dxfId="18796">
      <pivotArea dataOnly="0" labelOnly="1" outline="0" fieldPosition="0">
        <references count="1">
          <reference field="4" count="1">
            <x v="232"/>
          </reference>
        </references>
      </pivotArea>
    </format>
    <format dxfId="18795">
      <pivotArea outline="0" collapsedLevelsAreSubtotals="1" fieldPosition="0">
        <references count="1">
          <reference field="4" count="1" selected="0">
            <x v="232"/>
          </reference>
        </references>
      </pivotArea>
    </format>
    <format dxfId="18794">
      <pivotArea dataOnly="0" labelOnly="1" outline="0" fieldPosition="0">
        <references count="1">
          <reference field="4" count="1">
            <x v="238"/>
          </reference>
        </references>
      </pivotArea>
    </format>
    <format dxfId="18793">
      <pivotArea dataOnly="0" labelOnly="1" outline="0" fieldPosition="0">
        <references count="1">
          <reference field="4" count="1">
            <x v="238"/>
          </reference>
        </references>
      </pivotArea>
    </format>
    <format dxfId="18792">
      <pivotArea dataOnly="0" labelOnly="1" outline="0" fieldPosition="0">
        <references count="1">
          <reference field="4" count="1">
            <x v="238"/>
          </reference>
        </references>
      </pivotArea>
    </format>
    <format dxfId="18791">
      <pivotArea dataOnly="0" labelOnly="1" outline="0" fieldPosition="0">
        <references count="1">
          <reference field="4" count="1">
            <x v="238"/>
          </reference>
        </references>
      </pivotArea>
    </format>
    <format dxfId="18790">
      <pivotArea outline="0" collapsedLevelsAreSubtotals="1" fieldPosition="0">
        <references count="1">
          <reference field="4" count="1" selected="0">
            <x v="238"/>
          </reference>
        </references>
      </pivotArea>
    </format>
    <format dxfId="18789">
      <pivotArea outline="0" collapsedLevelsAreSubtotals="1" fieldPosition="0">
        <references count="1">
          <reference field="4" count="1" selected="0">
            <x v="238"/>
          </reference>
        </references>
      </pivotArea>
    </format>
    <format dxfId="18788">
      <pivotArea outline="0" collapsedLevelsAreSubtotals="1" fieldPosition="0">
        <references count="1">
          <reference field="4" count="1" selected="0">
            <x v="238"/>
          </reference>
        </references>
      </pivotArea>
    </format>
    <format dxfId="18787">
      <pivotArea outline="0" collapsedLevelsAreSubtotals="1" fieldPosition="0">
        <references count="1">
          <reference field="4" count="1" selected="0">
            <x v="238"/>
          </reference>
        </references>
      </pivotArea>
    </format>
    <format dxfId="18786">
      <pivotArea dataOnly="0" labelOnly="1" outline="0" fieldPosition="0">
        <references count="1">
          <reference field="4" count="1">
            <x v="242"/>
          </reference>
        </references>
      </pivotArea>
    </format>
    <format dxfId="18785">
      <pivotArea dataOnly="0" labelOnly="1" outline="0" fieldPosition="0">
        <references count="1">
          <reference field="4" count="1">
            <x v="242"/>
          </reference>
        </references>
      </pivotArea>
    </format>
    <format dxfId="18784">
      <pivotArea dataOnly="0" labelOnly="1" outline="0" fieldPosition="0">
        <references count="1">
          <reference field="4" count="1">
            <x v="242"/>
          </reference>
        </references>
      </pivotArea>
    </format>
    <format dxfId="18783">
      <pivotArea dataOnly="0" labelOnly="1" outline="0" fieldPosition="0">
        <references count="1">
          <reference field="4" count="1">
            <x v="242"/>
          </reference>
        </references>
      </pivotArea>
    </format>
    <format dxfId="18782">
      <pivotArea outline="0" collapsedLevelsAreSubtotals="1" fieldPosition="0">
        <references count="1">
          <reference field="4" count="1" selected="0">
            <x v="242"/>
          </reference>
        </references>
      </pivotArea>
    </format>
    <format dxfId="18781">
      <pivotArea outline="0" collapsedLevelsAreSubtotals="1" fieldPosition="0">
        <references count="1">
          <reference field="4" count="1" selected="0">
            <x v="242"/>
          </reference>
        </references>
      </pivotArea>
    </format>
    <format dxfId="18780">
      <pivotArea outline="0" collapsedLevelsAreSubtotals="1" fieldPosition="0">
        <references count="1">
          <reference field="4" count="1" selected="0">
            <x v="242"/>
          </reference>
        </references>
      </pivotArea>
    </format>
    <format dxfId="18779">
      <pivotArea outline="0" collapsedLevelsAreSubtotals="1" fieldPosition="0">
        <references count="1">
          <reference field="4" count="1" selected="0">
            <x v="242"/>
          </reference>
        </references>
      </pivotArea>
    </format>
    <format dxfId="18778">
      <pivotArea dataOnly="0" labelOnly="1" outline="0" fieldPosition="0">
        <references count="1">
          <reference field="4" count="1">
            <x v="243"/>
          </reference>
        </references>
      </pivotArea>
    </format>
    <format dxfId="18777">
      <pivotArea dataOnly="0" labelOnly="1" outline="0" fieldPosition="0">
        <references count="1">
          <reference field="4" count="1">
            <x v="243"/>
          </reference>
        </references>
      </pivotArea>
    </format>
    <format dxfId="18776">
      <pivotArea dataOnly="0" labelOnly="1" outline="0" fieldPosition="0">
        <references count="1">
          <reference field="4" count="1">
            <x v="243"/>
          </reference>
        </references>
      </pivotArea>
    </format>
    <format dxfId="18775">
      <pivotArea dataOnly="0" labelOnly="1" outline="0" fieldPosition="0">
        <references count="1">
          <reference field="4" count="1">
            <x v="243"/>
          </reference>
        </references>
      </pivotArea>
    </format>
    <format dxfId="18774">
      <pivotArea outline="0" collapsedLevelsAreSubtotals="1" fieldPosition="0">
        <references count="1">
          <reference field="4" count="1" selected="0">
            <x v="243"/>
          </reference>
        </references>
      </pivotArea>
    </format>
    <format dxfId="18773">
      <pivotArea outline="0" collapsedLevelsAreSubtotals="1" fieldPosition="0">
        <references count="1">
          <reference field="4" count="1" selected="0">
            <x v="243"/>
          </reference>
        </references>
      </pivotArea>
    </format>
    <format dxfId="18772">
      <pivotArea outline="0" collapsedLevelsAreSubtotals="1" fieldPosition="0">
        <references count="1">
          <reference field="4" count="1" selected="0">
            <x v="243"/>
          </reference>
        </references>
      </pivotArea>
    </format>
    <format dxfId="18771">
      <pivotArea outline="0" collapsedLevelsAreSubtotals="1" fieldPosition="0">
        <references count="1">
          <reference field="4" count="1" selected="0">
            <x v="243"/>
          </reference>
        </references>
      </pivotArea>
    </format>
    <format dxfId="18770">
      <pivotArea dataOnly="0" labelOnly="1" outline="0" fieldPosition="0">
        <references count="1">
          <reference field="4" count="1">
            <x v="246"/>
          </reference>
        </references>
      </pivotArea>
    </format>
    <format dxfId="18769">
      <pivotArea dataOnly="0" labelOnly="1" outline="0" fieldPosition="0">
        <references count="1">
          <reference field="4" count="1">
            <x v="246"/>
          </reference>
        </references>
      </pivotArea>
    </format>
    <format dxfId="18768">
      <pivotArea dataOnly="0" labelOnly="1" outline="0" fieldPosition="0">
        <references count="1">
          <reference field="4" count="1">
            <x v="246"/>
          </reference>
        </references>
      </pivotArea>
    </format>
    <format dxfId="18767">
      <pivotArea dataOnly="0" labelOnly="1" outline="0" fieldPosition="0">
        <references count="1">
          <reference field="4" count="1">
            <x v="246"/>
          </reference>
        </references>
      </pivotArea>
    </format>
    <format dxfId="18766">
      <pivotArea outline="0" collapsedLevelsAreSubtotals="1" fieldPosition="0">
        <references count="1">
          <reference field="4" count="1" selected="0">
            <x v="246"/>
          </reference>
        </references>
      </pivotArea>
    </format>
    <format dxfId="18765">
      <pivotArea outline="0" collapsedLevelsAreSubtotals="1" fieldPosition="0">
        <references count="1">
          <reference field="4" count="1" selected="0">
            <x v="246"/>
          </reference>
        </references>
      </pivotArea>
    </format>
    <format dxfId="18764">
      <pivotArea outline="0" collapsedLevelsAreSubtotals="1" fieldPosition="0">
        <references count="1">
          <reference field="4" count="1" selected="0">
            <x v="246"/>
          </reference>
        </references>
      </pivotArea>
    </format>
    <format dxfId="18763">
      <pivotArea outline="0" collapsedLevelsAreSubtotals="1" fieldPosition="0">
        <references count="1">
          <reference field="4" count="1" selected="0">
            <x v="246"/>
          </reference>
        </references>
      </pivotArea>
    </format>
    <format dxfId="18762">
      <pivotArea dataOnly="0" labelOnly="1" outline="0" fieldPosition="0">
        <references count="1">
          <reference field="4" count="1">
            <x v="248"/>
          </reference>
        </references>
      </pivotArea>
    </format>
    <format dxfId="18761">
      <pivotArea dataOnly="0" labelOnly="1" outline="0" fieldPosition="0">
        <references count="1">
          <reference field="4" count="1">
            <x v="248"/>
          </reference>
        </references>
      </pivotArea>
    </format>
    <format dxfId="18760">
      <pivotArea dataOnly="0" labelOnly="1" outline="0" fieldPosition="0">
        <references count="1">
          <reference field="4" count="1">
            <x v="248"/>
          </reference>
        </references>
      </pivotArea>
    </format>
    <format dxfId="18759">
      <pivotArea dataOnly="0" labelOnly="1" outline="0" fieldPosition="0">
        <references count="1">
          <reference field="4" count="1">
            <x v="248"/>
          </reference>
        </references>
      </pivotArea>
    </format>
    <format dxfId="18758">
      <pivotArea outline="0" collapsedLevelsAreSubtotals="1" fieldPosition="0">
        <references count="1">
          <reference field="4" count="1" selected="0">
            <x v="248"/>
          </reference>
        </references>
      </pivotArea>
    </format>
    <format dxfId="18757">
      <pivotArea outline="0" collapsedLevelsAreSubtotals="1" fieldPosition="0">
        <references count="1">
          <reference field="4" count="1" selected="0">
            <x v="248"/>
          </reference>
        </references>
      </pivotArea>
    </format>
    <format dxfId="18756">
      <pivotArea outline="0" collapsedLevelsAreSubtotals="1" fieldPosition="0">
        <references count="1">
          <reference field="4" count="1" selected="0">
            <x v="248"/>
          </reference>
        </references>
      </pivotArea>
    </format>
    <format dxfId="18755">
      <pivotArea outline="0" collapsedLevelsAreSubtotals="1" fieldPosition="0">
        <references count="1">
          <reference field="4" count="1" selected="0">
            <x v="248"/>
          </reference>
        </references>
      </pivotArea>
    </format>
    <format dxfId="18754">
      <pivotArea dataOnly="0" labelOnly="1" outline="0" fieldPosition="0">
        <references count="1">
          <reference field="4" count="1">
            <x v="254"/>
          </reference>
        </references>
      </pivotArea>
    </format>
    <format dxfId="18753">
      <pivotArea outline="0" collapsedLevelsAreSubtotals="1" fieldPosition="0">
        <references count="1">
          <reference field="4" count="1" selected="0">
            <x v="254"/>
          </reference>
        </references>
      </pivotArea>
    </format>
    <format dxfId="18752">
      <pivotArea dataOnly="0" labelOnly="1" outline="0" fieldPosition="0">
        <references count="1">
          <reference field="4" count="1">
            <x v="270"/>
          </reference>
        </references>
      </pivotArea>
    </format>
    <format dxfId="18751">
      <pivotArea outline="0" collapsedLevelsAreSubtotals="1" fieldPosition="0">
        <references count="1">
          <reference field="4" count="1" selected="0">
            <x v="270"/>
          </reference>
        </references>
      </pivotArea>
    </format>
    <format dxfId="18750">
      <pivotArea dataOnly="0" labelOnly="1" outline="0" fieldPosition="0">
        <references count="1">
          <reference field="4" count="1">
            <x v="271"/>
          </reference>
        </references>
      </pivotArea>
    </format>
    <format dxfId="18749">
      <pivotArea dataOnly="0" labelOnly="1" outline="0" fieldPosition="0">
        <references count="1">
          <reference field="4" count="1">
            <x v="271"/>
          </reference>
        </references>
      </pivotArea>
    </format>
    <format dxfId="18748">
      <pivotArea dataOnly="0" labelOnly="1" outline="0" fieldPosition="0">
        <references count="1">
          <reference field="4" count="1">
            <x v="271"/>
          </reference>
        </references>
      </pivotArea>
    </format>
    <format dxfId="18747">
      <pivotArea dataOnly="0" labelOnly="1" outline="0" fieldPosition="0">
        <references count="1">
          <reference field="4" count="1">
            <x v="271"/>
          </reference>
        </references>
      </pivotArea>
    </format>
    <format dxfId="18746">
      <pivotArea outline="0" collapsedLevelsAreSubtotals="1" fieldPosition="0">
        <references count="1">
          <reference field="4" count="1" selected="0">
            <x v="271"/>
          </reference>
        </references>
      </pivotArea>
    </format>
    <format dxfId="18745">
      <pivotArea outline="0" collapsedLevelsAreSubtotals="1" fieldPosition="0">
        <references count="1">
          <reference field="4" count="1" selected="0">
            <x v="271"/>
          </reference>
        </references>
      </pivotArea>
    </format>
    <format dxfId="18744">
      <pivotArea outline="0" collapsedLevelsAreSubtotals="1" fieldPosition="0">
        <references count="1">
          <reference field="4" count="1" selected="0">
            <x v="271"/>
          </reference>
        </references>
      </pivotArea>
    </format>
    <format dxfId="18743">
      <pivotArea outline="0" collapsedLevelsAreSubtotals="1" fieldPosition="0">
        <references count="1">
          <reference field="4" count="1" selected="0">
            <x v="271"/>
          </reference>
        </references>
      </pivotArea>
    </format>
    <format dxfId="18742">
      <pivotArea dataOnly="0" labelOnly="1" outline="0" fieldPosition="0">
        <references count="1">
          <reference field="4" count="1">
            <x v="272"/>
          </reference>
        </references>
      </pivotArea>
    </format>
    <format dxfId="18741">
      <pivotArea dataOnly="0" labelOnly="1" outline="0" fieldPosition="0">
        <references count="1">
          <reference field="4" count="1">
            <x v="272"/>
          </reference>
        </references>
      </pivotArea>
    </format>
    <format dxfId="18740">
      <pivotArea dataOnly="0" labelOnly="1" outline="0" fieldPosition="0">
        <references count="1">
          <reference field="4" count="1">
            <x v="272"/>
          </reference>
        </references>
      </pivotArea>
    </format>
    <format dxfId="18739">
      <pivotArea dataOnly="0" labelOnly="1" outline="0" fieldPosition="0">
        <references count="1">
          <reference field="4" count="1">
            <x v="272"/>
          </reference>
        </references>
      </pivotArea>
    </format>
    <format dxfId="18738">
      <pivotArea outline="0" collapsedLevelsAreSubtotals="1" fieldPosition="0">
        <references count="1">
          <reference field="4" count="1" selected="0">
            <x v="272"/>
          </reference>
        </references>
      </pivotArea>
    </format>
    <format dxfId="18737">
      <pivotArea outline="0" collapsedLevelsAreSubtotals="1" fieldPosition="0">
        <references count="1">
          <reference field="4" count="1" selected="0">
            <x v="272"/>
          </reference>
        </references>
      </pivotArea>
    </format>
    <format dxfId="18736">
      <pivotArea outline="0" collapsedLevelsAreSubtotals="1" fieldPosition="0">
        <references count="1">
          <reference field="4" count="1" selected="0">
            <x v="272"/>
          </reference>
        </references>
      </pivotArea>
    </format>
    <format dxfId="18735">
      <pivotArea outline="0" collapsedLevelsAreSubtotals="1" fieldPosition="0">
        <references count="1">
          <reference field="4" count="1" selected="0">
            <x v="272"/>
          </reference>
        </references>
      </pivotArea>
    </format>
    <format dxfId="18734">
      <pivotArea dataOnly="0" labelOnly="1" outline="0" fieldPosition="0">
        <references count="1">
          <reference field="4" count="1">
            <x v="288"/>
          </reference>
        </references>
      </pivotArea>
    </format>
    <format dxfId="18733">
      <pivotArea dataOnly="0" labelOnly="1" outline="0" fieldPosition="0">
        <references count="1">
          <reference field="4" count="1">
            <x v="288"/>
          </reference>
        </references>
      </pivotArea>
    </format>
    <format dxfId="18732">
      <pivotArea dataOnly="0" labelOnly="1" outline="0" fieldPosition="0">
        <references count="1">
          <reference field="4" count="1">
            <x v="288"/>
          </reference>
        </references>
      </pivotArea>
    </format>
    <format dxfId="18731">
      <pivotArea dataOnly="0" labelOnly="1" outline="0" fieldPosition="0">
        <references count="1">
          <reference field="4" count="1">
            <x v="288"/>
          </reference>
        </references>
      </pivotArea>
    </format>
    <format dxfId="18730">
      <pivotArea outline="0" collapsedLevelsAreSubtotals="1" fieldPosition="0">
        <references count="1">
          <reference field="4" count="1" selected="0">
            <x v="288"/>
          </reference>
        </references>
      </pivotArea>
    </format>
    <format dxfId="18729">
      <pivotArea outline="0" collapsedLevelsAreSubtotals="1" fieldPosition="0">
        <references count="1">
          <reference field="4" count="1" selected="0">
            <x v="288"/>
          </reference>
        </references>
      </pivotArea>
    </format>
    <format dxfId="18728">
      <pivotArea outline="0" collapsedLevelsAreSubtotals="1" fieldPosition="0">
        <references count="1">
          <reference field="4" count="1" selected="0">
            <x v="288"/>
          </reference>
        </references>
      </pivotArea>
    </format>
    <format dxfId="18727">
      <pivotArea outline="0" collapsedLevelsAreSubtotals="1" fieldPosition="0">
        <references count="1">
          <reference field="4" count="1" selected="0">
            <x v="288"/>
          </reference>
        </references>
      </pivotArea>
    </format>
    <format dxfId="18726">
      <pivotArea dataOnly="0" labelOnly="1" outline="0" fieldPosition="0">
        <references count="1">
          <reference field="4" count="1">
            <x v="292"/>
          </reference>
        </references>
      </pivotArea>
    </format>
    <format dxfId="18725">
      <pivotArea outline="0" collapsedLevelsAreSubtotals="1" fieldPosition="0">
        <references count="1">
          <reference field="4" count="1" selected="0">
            <x v="292"/>
          </reference>
        </references>
      </pivotArea>
    </format>
    <format dxfId="18724">
      <pivotArea dataOnly="0" labelOnly="1" outline="0" fieldPosition="0">
        <references count="1">
          <reference field="4" count="1">
            <x v="294"/>
          </reference>
        </references>
      </pivotArea>
    </format>
    <format dxfId="18723">
      <pivotArea dataOnly="0" labelOnly="1" outline="0" fieldPosition="0">
        <references count="1">
          <reference field="4" count="1">
            <x v="294"/>
          </reference>
        </references>
      </pivotArea>
    </format>
    <format dxfId="18722">
      <pivotArea dataOnly="0" labelOnly="1" outline="0" fieldPosition="0">
        <references count="1">
          <reference field="4" count="1">
            <x v="294"/>
          </reference>
        </references>
      </pivotArea>
    </format>
    <format dxfId="18721">
      <pivotArea dataOnly="0" labelOnly="1" outline="0" fieldPosition="0">
        <references count="1">
          <reference field="4" count="1">
            <x v="294"/>
          </reference>
        </references>
      </pivotArea>
    </format>
    <format dxfId="18720">
      <pivotArea outline="0" collapsedLevelsAreSubtotals="1" fieldPosition="0">
        <references count="1">
          <reference field="4" count="1" selected="0">
            <x v="294"/>
          </reference>
        </references>
      </pivotArea>
    </format>
    <format dxfId="18719">
      <pivotArea outline="0" collapsedLevelsAreSubtotals="1" fieldPosition="0">
        <references count="1">
          <reference field="4" count="1" selected="0">
            <x v="294"/>
          </reference>
        </references>
      </pivotArea>
    </format>
    <format dxfId="18718">
      <pivotArea outline="0" collapsedLevelsAreSubtotals="1" fieldPosition="0">
        <references count="1">
          <reference field="4" count="1" selected="0">
            <x v="294"/>
          </reference>
        </references>
      </pivotArea>
    </format>
    <format dxfId="18717">
      <pivotArea outline="0" collapsedLevelsAreSubtotals="1" fieldPosition="0">
        <references count="1">
          <reference field="4" count="1" selected="0">
            <x v="294"/>
          </reference>
        </references>
      </pivotArea>
    </format>
    <format dxfId="18716">
      <pivotArea dataOnly="0" labelOnly="1" outline="0" fieldPosition="0">
        <references count="1">
          <reference field="4" count="1">
            <x v="306"/>
          </reference>
        </references>
      </pivotArea>
    </format>
    <format dxfId="18715">
      <pivotArea dataOnly="0" labelOnly="1" outline="0" fieldPosition="0">
        <references count="1">
          <reference field="4" count="1">
            <x v="306"/>
          </reference>
        </references>
      </pivotArea>
    </format>
    <format dxfId="18714">
      <pivotArea dataOnly="0" labelOnly="1" outline="0" fieldPosition="0">
        <references count="1">
          <reference field="4" count="1">
            <x v="306"/>
          </reference>
        </references>
      </pivotArea>
    </format>
    <format dxfId="18713">
      <pivotArea dataOnly="0" labelOnly="1" outline="0" fieldPosition="0">
        <references count="1">
          <reference field="4" count="1">
            <x v="306"/>
          </reference>
        </references>
      </pivotArea>
    </format>
    <format dxfId="18712">
      <pivotArea outline="0" collapsedLevelsAreSubtotals="1" fieldPosition="0">
        <references count="1">
          <reference field="4" count="1" selected="0">
            <x v="306"/>
          </reference>
        </references>
      </pivotArea>
    </format>
    <format dxfId="18711">
      <pivotArea outline="0" collapsedLevelsAreSubtotals="1" fieldPosition="0">
        <references count="1">
          <reference field="4" count="1" selected="0">
            <x v="306"/>
          </reference>
        </references>
      </pivotArea>
    </format>
    <format dxfId="18710">
      <pivotArea outline="0" collapsedLevelsAreSubtotals="1" fieldPosition="0">
        <references count="1">
          <reference field="4" count="1" selected="0">
            <x v="306"/>
          </reference>
        </references>
      </pivotArea>
    </format>
    <format dxfId="18709">
      <pivotArea outline="0" collapsedLevelsAreSubtotals="1" fieldPosition="0">
        <references count="1">
          <reference field="4" count="1" selected="0">
            <x v="306"/>
          </reference>
        </references>
      </pivotArea>
    </format>
    <format dxfId="18708">
      <pivotArea dataOnly="0" labelOnly="1" outline="0" fieldPosition="0">
        <references count="1">
          <reference field="4" count="1">
            <x v="313"/>
          </reference>
        </references>
      </pivotArea>
    </format>
    <format dxfId="18707">
      <pivotArea outline="0" collapsedLevelsAreSubtotals="1" fieldPosition="0">
        <references count="1">
          <reference field="4" count="1" selected="0">
            <x v="313"/>
          </reference>
        </references>
      </pivotArea>
    </format>
    <format dxfId="18706">
      <pivotArea dataOnly="0" labelOnly="1" outline="0" fieldPosition="0">
        <references count="1">
          <reference field="4" count="1">
            <x v="314"/>
          </reference>
        </references>
      </pivotArea>
    </format>
    <format dxfId="18705">
      <pivotArea outline="0" collapsedLevelsAreSubtotals="1" fieldPosition="0">
        <references count="1">
          <reference field="4" count="1" selected="0">
            <x v="314"/>
          </reference>
        </references>
      </pivotArea>
    </format>
    <format dxfId="18704">
      <pivotArea dataOnly="0" labelOnly="1" outline="0" fieldPosition="0">
        <references count="1">
          <reference field="4" count="1">
            <x v="370"/>
          </reference>
        </references>
      </pivotArea>
    </format>
    <format dxfId="18703">
      <pivotArea dataOnly="0" labelOnly="1" outline="0" fieldPosition="0">
        <references count="1">
          <reference field="4" count="1">
            <x v="370"/>
          </reference>
        </references>
      </pivotArea>
    </format>
    <format dxfId="18702">
      <pivotArea dataOnly="0" labelOnly="1" outline="0" fieldPosition="0">
        <references count="1">
          <reference field="4" count="1">
            <x v="370"/>
          </reference>
        </references>
      </pivotArea>
    </format>
    <format dxfId="18701">
      <pivotArea dataOnly="0" labelOnly="1" outline="0" fieldPosition="0">
        <references count="1">
          <reference field="4" count="1">
            <x v="370"/>
          </reference>
        </references>
      </pivotArea>
    </format>
    <format dxfId="18700">
      <pivotArea outline="0" collapsedLevelsAreSubtotals="1" fieldPosition="0">
        <references count="1">
          <reference field="4" count="1" selected="0">
            <x v="370"/>
          </reference>
        </references>
      </pivotArea>
    </format>
    <format dxfId="18699">
      <pivotArea outline="0" collapsedLevelsAreSubtotals="1" fieldPosition="0">
        <references count="1">
          <reference field="4" count="1" selected="0">
            <x v="370"/>
          </reference>
        </references>
      </pivotArea>
    </format>
    <format dxfId="18698">
      <pivotArea outline="0" collapsedLevelsAreSubtotals="1" fieldPosition="0">
        <references count="1">
          <reference field="4" count="1" selected="0">
            <x v="370"/>
          </reference>
        </references>
      </pivotArea>
    </format>
    <format dxfId="18697">
      <pivotArea outline="0" collapsedLevelsAreSubtotals="1" fieldPosition="0">
        <references count="1">
          <reference field="4" count="1" selected="0">
            <x v="370"/>
          </reference>
        </references>
      </pivotArea>
    </format>
    <format dxfId="18696">
      <pivotArea dataOnly="0" grandRow="1" outline="0" fieldPosition="0"/>
    </format>
    <format dxfId="18695">
      <pivotArea dataOnly="0" labelOnly="1" outline="0" fieldPosition="0">
        <references count="1">
          <reference field="4" count="1">
            <x v="32"/>
          </reference>
        </references>
      </pivotArea>
    </format>
    <format dxfId="18694">
      <pivotArea outline="0" collapsedLevelsAreSubtotals="1" fieldPosition="0">
        <references count="1">
          <reference field="4" count="1" selected="0">
            <x v="32"/>
          </reference>
        </references>
      </pivotArea>
    </format>
    <format dxfId="18693">
      <pivotArea dataOnly="0" labelOnly="1" outline="0" fieldPosition="0">
        <references count="1">
          <reference field="4" count="1">
            <x v="122"/>
          </reference>
        </references>
      </pivotArea>
    </format>
    <format dxfId="18692">
      <pivotArea outline="0" collapsedLevelsAreSubtotals="1" fieldPosition="0">
        <references count="1">
          <reference field="4" count="1" selected="0">
            <x v="122"/>
          </reference>
        </references>
      </pivotArea>
    </format>
    <format dxfId="18691">
      <pivotArea dataOnly="0" labelOnly="1" outline="0" fieldPosition="0">
        <references count="1">
          <reference field="4" count="1">
            <x v="125"/>
          </reference>
        </references>
      </pivotArea>
    </format>
    <format dxfId="18690">
      <pivotArea outline="0" collapsedLevelsAreSubtotals="1" fieldPosition="0">
        <references count="1">
          <reference field="4" count="1" selected="0">
            <x v="125"/>
          </reference>
        </references>
      </pivotArea>
    </format>
    <format dxfId="18689">
      <pivotArea dataOnly="0" labelOnly="1" outline="0" fieldPosition="0">
        <references count="1">
          <reference field="4" count="1">
            <x v="200"/>
          </reference>
        </references>
      </pivotArea>
    </format>
    <format dxfId="18688">
      <pivotArea outline="0" collapsedLevelsAreSubtotals="1" fieldPosition="0">
        <references count="1">
          <reference field="4" count="1" selected="0">
            <x v="200"/>
          </reference>
        </references>
      </pivotArea>
    </format>
    <format dxfId="18687">
      <pivotArea dataOnly="0" labelOnly="1" outline="0" fieldPosition="0">
        <references count="1">
          <reference field="4" count="1">
            <x v="210"/>
          </reference>
        </references>
      </pivotArea>
    </format>
    <format dxfId="18686">
      <pivotArea outline="0" collapsedLevelsAreSubtotals="1" fieldPosition="0">
        <references count="1">
          <reference field="4" count="1" selected="0">
            <x v="210"/>
          </reference>
        </references>
      </pivotArea>
    </format>
    <format dxfId="18685">
      <pivotArea dataOnly="0" labelOnly="1" outline="0" fieldPosition="0">
        <references count="1">
          <reference field="4" count="1">
            <x v="218"/>
          </reference>
        </references>
      </pivotArea>
    </format>
    <format dxfId="18684">
      <pivotArea outline="0" collapsedLevelsAreSubtotals="1" fieldPosition="0">
        <references count="1">
          <reference field="4" count="1" selected="0">
            <x v="218"/>
          </reference>
        </references>
      </pivotArea>
    </format>
    <format dxfId="18683">
      <pivotArea dataOnly="0" labelOnly="1" outline="0" fieldPosition="0">
        <references count="1">
          <reference field="4" count="1">
            <x v="254"/>
          </reference>
        </references>
      </pivotArea>
    </format>
    <format dxfId="18682">
      <pivotArea outline="0" collapsedLevelsAreSubtotals="1" fieldPosition="0">
        <references count="1">
          <reference field="4" count="1" selected="0">
            <x v="254"/>
          </reference>
        </references>
      </pivotArea>
    </format>
    <format dxfId="18681">
      <pivotArea dataOnly="0" grandRow="1" outline="0" fieldPosition="0"/>
    </format>
    <format dxfId="18680">
      <pivotArea dataOnly="0" grandRow="1" outline="0" fieldPosition="0"/>
    </format>
    <format dxfId="18679">
      <pivotArea dataOnly="0" grandRow="1" outline="0" fieldPosition="0"/>
    </format>
    <format dxfId="18678">
      <pivotArea dataOnly="0" labelOnly="1" outline="0" fieldPosition="0">
        <references count="1">
          <reference field="4" count="1">
            <x v="49"/>
          </reference>
        </references>
      </pivotArea>
    </format>
    <format dxfId="18677">
      <pivotArea outline="0" collapsedLevelsAreSubtotals="1" fieldPosition="0">
        <references count="1">
          <reference field="4" count="1" selected="0">
            <x v="49"/>
          </reference>
        </references>
      </pivotArea>
    </format>
    <format dxfId="18676">
      <pivotArea dataOnly="0" labelOnly="1" outline="0" fieldPosition="0">
        <references count="1">
          <reference field="4" count="1">
            <x v="57"/>
          </reference>
        </references>
      </pivotArea>
    </format>
    <format dxfId="18675">
      <pivotArea outline="0" collapsedLevelsAreSubtotals="1" fieldPosition="0">
        <references count="1">
          <reference field="4" count="1" selected="0">
            <x v="57"/>
          </reference>
        </references>
      </pivotArea>
    </format>
    <format dxfId="18674">
      <pivotArea dataOnly="0" labelOnly="1" outline="0" fieldPosition="0">
        <references count="1">
          <reference field="4" count="1">
            <x v="86"/>
          </reference>
        </references>
      </pivotArea>
    </format>
    <format dxfId="18673">
      <pivotArea outline="0" collapsedLevelsAreSubtotals="1" fieldPosition="0">
        <references count="1">
          <reference field="4" count="1" selected="0">
            <x v="86"/>
          </reference>
        </references>
      </pivotArea>
    </format>
    <format dxfId="18672">
      <pivotArea dataOnly="0" labelOnly="1" outline="0" fieldPosition="0">
        <references count="1">
          <reference field="4" count="1">
            <x v="134"/>
          </reference>
        </references>
      </pivotArea>
    </format>
    <format dxfId="18671">
      <pivotArea outline="0" collapsedLevelsAreSubtotals="1" fieldPosition="0">
        <references count="1">
          <reference field="4" count="1" selected="0">
            <x v="134"/>
          </reference>
        </references>
      </pivotArea>
    </format>
    <format dxfId="18670">
      <pivotArea dataOnly="0" labelOnly="1" outline="0" fieldPosition="0">
        <references count="1">
          <reference field="4" count="1">
            <x v="135"/>
          </reference>
        </references>
      </pivotArea>
    </format>
    <format dxfId="18669">
      <pivotArea outline="0" collapsedLevelsAreSubtotals="1" fieldPosition="0">
        <references count="1">
          <reference field="4" count="1" selected="0">
            <x v="135"/>
          </reference>
        </references>
      </pivotArea>
    </format>
    <format dxfId="18668">
      <pivotArea dataOnly="0" labelOnly="1" outline="0" fieldPosition="0">
        <references count="1">
          <reference field="4" count="1">
            <x v="136"/>
          </reference>
        </references>
      </pivotArea>
    </format>
    <format dxfId="18667">
      <pivotArea outline="0" collapsedLevelsAreSubtotals="1" fieldPosition="0">
        <references count="1">
          <reference field="4" count="1" selected="0">
            <x v="136"/>
          </reference>
        </references>
      </pivotArea>
    </format>
    <format dxfId="18666">
      <pivotArea dataOnly="0" labelOnly="1" outline="0" fieldPosition="0">
        <references count="1">
          <reference field="4" count="1">
            <x v="137"/>
          </reference>
        </references>
      </pivotArea>
    </format>
    <format dxfId="18665">
      <pivotArea outline="0" collapsedLevelsAreSubtotals="1" fieldPosition="0">
        <references count="1">
          <reference field="4" count="1" selected="0">
            <x v="137"/>
          </reference>
        </references>
      </pivotArea>
    </format>
    <format dxfId="18664">
      <pivotArea dataOnly="0" labelOnly="1" outline="0" fieldPosition="0">
        <references count="1">
          <reference field="4" count="1">
            <x v="138"/>
          </reference>
        </references>
      </pivotArea>
    </format>
    <format dxfId="18663">
      <pivotArea outline="0" collapsedLevelsAreSubtotals="1" fieldPosition="0">
        <references count="1">
          <reference field="4" count="1" selected="0">
            <x v="138"/>
          </reference>
        </references>
      </pivotArea>
    </format>
    <format dxfId="18662">
      <pivotArea dataOnly="0" labelOnly="1" outline="0" fieldPosition="0">
        <references count="1">
          <reference field="4" count="1">
            <x v="139"/>
          </reference>
        </references>
      </pivotArea>
    </format>
    <format dxfId="18661">
      <pivotArea outline="0" collapsedLevelsAreSubtotals="1" fieldPosition="0">
        <references count="1">
          <reference field="4" count="1" selected="0">
            <x v="139"/>
          </reference>
        </references>
      </pivotArea>
    </format>
    <format dxfId="18660">
      <pivotArea dataOnly="0" labelOnly="1" outline="0" fieldPosition="0">
        <references count="1">
          <reference field="4" count="1">
            <x v="140"/>
          </reference>
        </references>
      </pivotArea>
    </format>
    <format dxfId="18659">
      <pivotArea outline="0" collapsedLevelsAreSubtotals="1" fieldPosition="0">
        <references count="1">
          <reference field="4" count="1" selected="0">
            <x v="140"/>
          </reference>
        </references>
      </pivotArea>
    </format>
    <format dxfId="18658">
      <pivotArea dataOnly="0" labelOnly="1" outline="0" fieldPosition="0">
        <references count="1">
          <reference field="4" count="1">
            <x v="141"/>
          </reference>
        </references>
      </pivotArea>
    </format>
    <format dxfId="18657">
      <pivotArea dataOnly="0" labelOnly="1" outline="0" fieldPosition="0">
        <references count="1">
          <reference field="4" count="1">
            <x v="141"/>
          </reference>
        </references>
      </pivotArea>
    </format>
    <format dxfId="18656">
      <pivotArea dataOnly="0" labelOnly="1" outline="0" fieldPosition="0">
        <references count="1">
          <reference field="4" count="1">
            <x v="141"/>
          </reference>
        </references>
      </pivotArea>
    </format>
    <format dxfId="18655">
      <pivotArea dataOnly="0" labelOnly="1" outline="0" fieldPosition="0">
        <references count="1">
          <reference field="4" count="1">
            <x v="141"/>
          </reference>
        </references>
      </pivotArea>
    </format>
    <format dxfId="18654">
      <pivotArea outline="0" collapsedLevelsAreSubtotals="1" fieldPosition="0">
        <references count="1">
          <reference field="4" count="1" selected="0">
            <x v="141"/>
          </reference>
        </references>
      </pivotArea>
    </format>
    <format dxfId="18653">
      <pivotArea outline="0" collapsedLevelsAreSubtotals="1" fieldPosition="0">
        <references count="1">
          <reference field="4" count="1" selected="0">
            <x v="141"/>
          </reference>
        </references>
      </pivotArea>
    </format>
    <format dxfId="18652">
      <pivotArea outline="0" collapsedLevelsAreSubtotals="1" fieldPosition="0">
        <references count="1">
          <reference field="4" count="1" selected="0">
            <x v="141"/>
          </reference>
        </references>
      </pivotArea>
    </format>
    <format dxfId="18651">
      <pivotArea outline="0" collapsedLevelsAreSubtotals="1" fieldPosition="0">
        <references count="1">
          <reference field="4" count="1" selected="0">
            <x v="141"/>
          </reference>
        </references>
      </pivotArea>
    </format>
    <format dxfId="18650">
      <pivotArea dataOnly="0" labelOnly="1" outline="0" fieldPosition="0">
        <references count="1">
          <reference field="4" count="1">
            <x v="159"/>
          </reference>
        </references>
      </pivotArea>
    </format>
    <format dxfId="18649">
      <pivotArea outline="0" collapsedLevelsAreSubtotals="1" fieldPosition="0">
        <references count="1">
          <reference field="4" count="1" selected="0">
            <x v="159"/>
          </reference>
        </references>
      </pivotArea>
    </format>
    <format dxfId="18648">
      <pivotArea dataOnly="0" labelOnly="1" outline="0" fieldPosition="0">
        <references count="1">
          <reference field="4" count="1">
            <x v="168"/>
          </reference>
        </references>
      </pivotArea>
    </format>
    <format dxfId="18647">
      <pivotArea outline="0" collapsedLevelsAreSubtotals="1" fieldPosition="0">
        <references count="1">
          <reference field="4" count="1" selected="0">
            <x v="168"/>
          </reference>
        </references>
      </pivotArea>
    </format>
    <format dxfId="18646">
      <pivotArea dataOnly="0" labelOnly="1" outline="0" fieldPosition="0">
        <references count="1">
          <reference field="4" count="1">
            <x v="172"/>
          </reference>
        </references>
      </pivotArea>
    </format>
    <format dxfId="18645">
      <pivotArea outline="0" collapsedLevelsAreSubtotals="1" fieldPosition="0">
        <references count="1">
          <reference field="4" count="1" selected="0">
            <x v="172"/>
          </reference>
        </references>
      </pivotArea>
    </format>
    <format dxfId="18644">
      <pivotArea dataOnly="0" labelOnly="1" outline="0" fieldPosition="0">
        <references count="1">
          <reference field="4" count="1">
            <x v="190"/>
          </reference>
        </references>
      </pivotArea>
    </format>
    <format dxfId="18643">
      <pivotArea outline="0" collapsedLevelsAreSubtotals="1" fieldPosition="0">
        <references count="1">
          <reference field="4" count="1" selected="0">
            <x v="190"/>
          </reference>
        </references>
      </pivotArea>
    </format>
    <format dxfId="18642">
      <pivotArea dataOnly="0" labelOnly="1" outline="0" fieldPosition="0">
        <references count="1">
          <reference field="4" count="1">
            <x v="200"/>
          </reference>
        </references>
      </pivotArea>
    </format>
    <format dxfId="18641">
      <pivotArea outline="0" collapsedLevelsAreSubtotals="1" fieldPosition="0">
        <references count="1">
          <reference field="4" count="1" selected="0">
            <x v="200"/>
          </reference>
        </references>
      </pivotArea>
    </format>
    <format dxfId="18640">
      <pivotArea dataOnly="0" labelOnly="1" outline="0" fieldPosition="0">
        <references count="1">
          <reference field="4" count="1">
            <x v="210"/>
          </reference>
        </references>
      </pivotArea>
    </format>
    <format dxfId="18639">
      <pivotArea outline="0" collapsedLevelsAreSubtotals="1" fieldPosition="0">
        <references count="1">
          <reference field="4" count="1" selected="0">
            <x v="210"/>
          </reference>
        </references>
      </pivotArea>
    </format>
    <format dxfId="18638">
      <pivotArea dataOnly="0" labelOnly="1" outline="0" fieldPosition="0">
        <references count="1">
          <reference field="4" count="1">
            <x v="226"/>
          </reference>
        </references>
      </pivotArea>
    </format>
    <format dxfId="18637">
      <pivotArea outline="0" collapsedLevelsAreSubtotals="1" fieldPosition="0">
        <references count="1">
          <reference field="4" count="1" selected="0">
            <x v="226"/>
          </reference>
        </references>
      </pivotArea>
    </format>
    <format dxfId="18636">
      <pivotArea dataOnly="0" labelOnly="1" outline="0" fieldPosition="0">
        <references count="1">
          <reference field="4" count="1">
            <x v="252"/>
          </reference>
        </references>
      </pivotArea>
    </format>
    <format dxfId="18635">
      <pivotArea outline="0" collapsedLevelsAreSubtotals="1" fieldPosition="0">
        <references count="1">
          <reference field="4" count="1" selected="0">
            <x v="252"/>
          </reference>
        </references>
      </pivotArea>
    </format>
    <format dxfId="18634">
      <pivotArea dataOnly="0" grandRow="1" outline="0" fieldPosition="0"/>
    </format>
    <format dxfId="18633">
      <pivotArea dataOnly="0" labelOnly="1" outline="0" fieldPosition="0">
        <references count="1">
          <reference field="4" count="1">
            <x v="115"/>
          </reference>
        </references>
      </pivotArea>
    </format>
    <format dxfId="18632">
      <pivotArea dataOnly="0" labelOnly="1" outline="0" fieldPosition="0">
        <references count="1">
          <reference field="4" count="1">
            <x v="115"/>
          </reference>
        </references>
      </pivotArea>
    </format>
    <format dxfId="18631">
      <pivotArea dataOnly="0" labelOnly="1" outline="0" fieldPosition="0">
        <references count="1">
          <reference field="4" count="1">
            <x v="115"/>
          </reference>
        </references>
      </pivotArea>
    </format>
    <format dxfId="18630">
      <pivotArea dataOnly="0" labelOnly="1" outline="0" fieldPosition="0">
        <references count="1">
          <reference field="4" count="1">
            <x v="115"/>
          </reference>
        </references>
      </pivotArea>
    </format>
    <format dxfId="18629">
      <pivotArea outline="0" collapsedLevelsAreSubtotals="1" fieldPosition="0">
        <references count="1">
          <reference field="4" count="1" selected="0">
            <x v="115"/>
          </reference>
        </references>
      </pivotArea>
    </format>
    <format dxfId="18628">
      <pivotArea outline="0" collapsedLevelsAreSubtotals="1" fieldPosition="0">
        <references count="1">
          <reference field="4" count="1" selected="0">
            <x v="115"/>
          </reference>
        </references>
      </pivotArea>
    </format>
    <format dxfId="18627">
      <pivotArea outline="0" collapsedLevelsAreSubtotals="1" fieldPosition="0">
        <references count="1">
          <reference field="4" count="1" selected="0">
            <x v="115"/>
          </reference>
        </references>
      </pivotArea>
    </format>
    <format dxfId="18626">
      <pivotArea outline="0" collapsedLevelsAreSubtotals="1" fieldPosition="0">
        <references count="1">
          <reference field="4" count="1" selected="0">
            <x v="115"/>
          </reference>
        </references>
      </pivotArea>
    </format>
    <format dxfId="18625">
      <pivotArea dataOnly="0" labelOnly="1" outline="0" fieldPosition="0">
        <references count="1">
          <reference field="4" count="1">
            <x v="140"/>
          </reference>
        </references>
      </pivotArea>
    </format>
    <format dxfId="18624">
      <pivotArea outline="0" collapsedLevelsAreSubtotals="1" fieldPosition="0">
        <references count="1">
          <reference field="4" count="1" selected="0">
            <x v="140"/>
          </reference>
        </references>
      </pivotArea>
    </format>
    <format dxfId="18623">
      <pivotArea dataOnly="0" labelOnly="1" outline="0" fieldPosition="0">
        <references count="1">
          <reference field="4" count="1">
            <x v="159"/>
          </reference>
        </references>
      </pivotArea>
    </format>
    <format dxfId="18622">
      <pivotArea outline="0" collapsedLevelsAreSubtotals="1" fieldPosition="0">
        <references count="1">
          <reference field="4" count="1" selected="0">
            <x v="159"/>
          </reference>
        </references>
      </pivotArea>
    </format>
    <format dxfId="18621">
      <pivotArea dataOnly="0" labelOnly="1" outline="0" fieldPosition="0">
        <references count="1">
          <reference field="4" count="1">
            <x v="168"/>
          </reference>
        </references>
      </pivotArea>
    </format>
    <format dxfId="18620">
      <pivotArea outline="0" collapsedLevelsAreSubtotals="1" fieldPosition="0">
        <references count="1">
          <reference field="4" count="1" selected="0">
            <x v="168"/>
          </reference>
        </references>
      </pivotArea>
    </format>
    <format dxfId="18619">
      <pivotArea dataOnly="0" labelOnly="1" outline="0" fieldPosition="0">
        <references count="1">
          <reference field="4" count="1">
            <x v="172"/>
          </reference>
        </references>
      </pivotArea>
    </format>
    <format dxfId="18618">
      <pivotArea outline="0" collapsedLevelsAreSubtotals="1" fieldPosition="0">
        <references count="1">
          <reference field="4" count="1" selected="0">
            <x v="172"/>
          </reference>
        </references>
      </pivotArea>
    </format>
    <format dxfId="18617">
      <pivotArea dataOnly="0" labelOnly="1" outline="0" fieldPosition="0">
        <references count="1">
          <reference field="4" count="1">
            <x v="219"/>
          </reference>
        </references>
      </pivotArea>
    </format>
    <format dxfId="18616">
      <pivotArea outline="0" collapsedLevelsAreSubtotals="1" fieldPosition="0">
        <references count="1">
          <reference field="4" count="1" selected="0">
            <x v="219"/>
          </reference>
        </references>
      </pivotArea>
    </format>
    <format dxfId="18615">
      <pivotArea dataOnly="0" grandRow="1" outline="0" fieldPosition="0"/>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MISRADetail" cacheId="3" dataOnRows="1" autoFormatId="16" applyNumberFormats="0" applyBorderFormats="1" applyFontFormats="1" applyPatternFormats="1" applyAlignmentFormats="1" applyWidthHeightFormats="1" dataCaption="Daten" grandTotalCaption="overall result" updatedVersion="5" minRefreshableVersion="3" asteriskTotals="1" showMultipleLabel="0" showMemberPropertyTips="0" useAutoFormatting="1" itemPrintTitles="1" createdVersion="3" indent="0" compact="0" compactData="0" gridDropZones="1">
  <location ref="A3:D185" firstHeaderRow="2" firstDataRow="2" firstDataCol="3"/>
  <pivotFields count="8">
    <pivotField axis="axisRow" compact="0" outline="0" subtotalTop="0" showAll="0" includeNewItemsInFilter="1" sortType="descending" defaultSubtotal="0">
      <items count="667">
        <item m="1" x="139"/>
        <item x="78"/>
        <item m="1" x="587"/>
        <item m="1" x="134"/>
        <item m="1" x="276"/>
        <item m="1" x="308"/>
        <item m="1" x="282"/>
        <item m="1" x="335"/>
        <item m="1" x="100"/>
        <item m="1" x="609"/>
        <item m="1" x="277"/>
        <item m="1" x="291"/>
        <item m="1" x="304"/>
        <item m="1" x="647"/>
        <item m="1" x="451"/>
        <item m="1" x="532"/>
        <item m="1" x="302"/>
        <item m="1" x="620"/>
        <item m="1" x="136"/>
        <item m="1" x="577"/>
        <item m="1" x="500"/>
        <item m="1" x="88"/>
        <item m="1" x="281"/>
        <item m="1" x="636"/>
        <item m="1" x="563"/>
        <item m="1" x="627"/>
        <item m="1" x="633"/>
        <item m="1" x="300"/>
        <item m="1" x="107"/>
        <item m="1" x="521"/>
        <item m="1" x="399"/>
        <item m="1" x="213"/>
        <item m="1" x="333"/>
        <item m="1" x="353"/>
        <item m="1" x="463"/>
        <item m="1" x="471"/>
        <item m="1" x="611"/>
        <item m="1" x="615"/>
        <item m="1" x="506"/>
        <item m="1" x="608"/>
        <item m="1" x="468"/>
        <item m="1" x="336"/>
        <item m="1" x="349"/>
        <item m="1" x="92"/>
        <item m="1" x="130"/>
        <item m="1" x="660"/>
        <item m="1" x="155"/>
        <item m="1" x="234"/>
        <item m="1" x="616"/>
        <item m="1" x="311"/>
        <item m="1" x="217"/>
        <item m="1" x="518"/>
        <item m="1" x="539"/>
        <item m="1" x="510"/>
        <item m="1" x="148"/>
        <item m="1" x="180"/>
        <item m="1" x="487"/>
        <item m="1" x="413"/>
        <item m="1" x="644"/>
        <item m="1" x="204"/>
        <item m="1" x="137"/>
        <item m="1" x="497"/>
        <item m="1" x="99"/>
        <item m="1" x="295"/>
        <item m="1" x="318"/>
        <item m="1" x="601"/>
        <item m="1" x="239"/>
        <item m="1" x="113"/>
        <item m="1" x="646"/>
        <item m="1" x="424"/>
        <item m="1" x="126"/>
        <item m="1" x="534"/>
        <item m="1" x="536"/>
        <item m="1" x="509"/>
        <item m="1" x="454"/>
        <item m="1" x="106"/>
        <item m="1" x="109"/>
        <item m="1" x="519"/>
        <item m="1" x="535"/>
        <item m="1" x="287"/>
        <item m="1" x="467"/>
        <item m="1" x="593"/>
        <item m="1" x="640"/>
        <item m="1" x="212"/>
        <item m="1" x="504"/>
        <item m="1" x="96"/>
        <item m="1" x="284"/>
        <item m="1" x="337"/>
        <item m="1" x="339"/>
        <item m="1" x="144"/>
        <item m="1" x="523"/>
        <item m="1" x="351"/>
        <item m="1" x="664"/>
        <item m="1" x="248"/>
        <item m="1" x="623"/>
        <item m="1" x="549"/>
        <item m="1" x="124"/>
        <item m="1" x="108"/>
        <item m="1" x="306"/>
        <item m="1" x="352"/>
        <item m="1" x="210"/>
        <item m="1" x="401"/>
        <item m="1" x="651"/>
        <item m="1" x="418"/>
        <item m="1" x="145"/>
        <item m="1" x="524"/>
        <item m="1" x="338"/>
        <item m="1" x="472"/>
        <item m="1" x="598"/>
        <item m="1" x="170"/>
        <item m="1" x="403"/>
        <item m="1" x="522"/>
        <item m="1" x="240"/>
        <item m="1" x="238"/>
        <item m="1" x="546"/>
        <item m="1" x="569"/>
        <item m="1" x="102"/>
        <item m="1" x="547"/>
        <item m="1" x="236"/>
        <item m="1" x="119"/>
        <item m="1" x="508"/>
        <item m="1" x="606"/>
        <item m="1" x="617"/>
        <item m="1" x="416"/>
        <item m="1" x="417"/>
        <item m="1" x="527"/>
        <item m="1" x="223"/>
        <item m="1" x="189"/>
        <item m="1" x="168"/>
        <item m="1" x="257"/>
        <item m="1" x="190"/>
        <item m="1" x="143"/>
        <item m="1" x="258"/>
        <item m="1" x="658"/>
        <item m="1" x="246"/>
        <item m="1" x="360"/>
        <item m="1" x="176"/>
        <item m="1" x="332"/>
        <item m="1" x="331"/>
        <item m="1" x="334"/>
        <item m="1" x="101"/>
        <item m="1" x="574"/>
        <item m="1" x="543"/>
        <item m="1" x="356"/>
        <item m="1" x="592"/>
        <item m="1" x="428"/>
        <item m="1" x="594"/>
        <item m="1" x="358"/>
        <item m="1" x="478"/>
        <item m="1" x="595"/>
        <item m="1" x="132"/>
        <item m="1" x="164"/>
        <item m="1" x="165"/>
        <item m="1" x="476"/>
        <item m="1" x="427"/>
        <item m="1" x="133"/>
        <item m="1" x="135"/>
        <item m="1" x="583"/>
        <item m="1" x="586"/>
        <item m="1" x="389"/>
        <item m="1" x="98"/>
        <item m="1" x="610"/>
        <item m="1" x="407"/>
        <item m="1" x="462"/>
        <item m="1" x="540"/>
        <item m="1" x="632"/>
        <item m="1" x="263"/>
        <item m="1" x="516"/>
        <item m="1" x="604"/>
        <item m="1" x="398"/>
        <item m="1" x="89"/>
        <item m="1" x="648"/>
        <item m="1" x="227"/>
        <item m="1" x="128"/>
        <item m="1" x="396"/>
        <item m="1" x="363"/>
        <item m="1" x="400"/>
        <item m="1" x="538"/>
        <item m="1" x="579"/>
        <item m="1" x="289"/>
        <item m="1" x="235"/>
        <item m="1" x="169"/>
        <item m="1" x="149"/>
        <item m="1" x="156"/>
        <item m="1" x="121"/>
        <item m="1" x="216"/>
        <item m="1" x="379"/>
        <item m="1" x="125"/>
        <item m="1" x="533"/>
        <item m="1" x="576"/>
        <item m="1" x="201"/>
        <item m="1" x="172"/>
        <item m="1" x="559"/>
        <item m="1" x="225"/>
        <item m="1" x="174"/>
        <item m="1" x="605"/>
        <item m="1" x="653"/>
        <item m="1" x="419"/>
        <item m="1" x="380"/>
        <item m="1" x="272"/>
        <item m="1" x="355"/>
        <item m="1" x="294"/>
        <item m="1" x="321"/>
        <item m="1" x="482"/>
        <item m="1" x="440"/>
        <item m="1" x="381"/>
        <item m="1" x="150"/>
        <item m="1" x="382"/>
        <item m="1" x="326"/>
        <item m="1" x="194"/>
        <item m="1" x="554"/>
        <item m="1" x="631"/>
        <item m="1" x="452"/>
        <item m="1" x="320"/>
        <item m="1" x="491"/>
        <item m="1" x="95"/>
        <item m="1" x="82"/>
        <item m="1" x="479"/>
        <item m="1" x="564"/>
        <item m="1" x="105"/>
        <item m="1" x="208"/>
        <item m="1" x="485"/>
        <item m="1" x="255"/>
        <item m="1" x="637"/>
        <item m="1" x="643"/>
        <item m="1" x="415"/>
        <item m="1" x="621"/>
        <item m="1" x="221"/>
        <item m="1" x="297"/>
        <item m="1" x="177"/>
        <item m="1" x="90"/>
        <item m="1" x="412"/>
        <item m="1" x="383"/>
        <item m="1" x="411"/>
        <item m="1" x="325"/>
        <item m="1" x="420"/>
        <item m="1" x="489"/>
        <item m="1" x="450"/>
        <item m="1" x="224"/>
        <item m="1" x="548"/>
        <item m="1" x="573"/>
        <item m="1" x="663"/>
        <item m="1" x="301"/>
        <item m="1" x="652"/>
        <item m="1" x="341"/>
        <item m="1" x="390"/>
        <item m="1" x="97"/>
        <item m="1" x="298"/>
        <item m="1" x="322"/>
        <item m="1" x="545"/>
        <item m="1" x="581"/>
        <item m="1" x="397"/>
        <item m="1" x="607"/>
        <item m="1" x="198"/>
        <item m="1" x="483"/>
        <item m="1" x="161"/>
        <item m="1" x="460"/>
        <item m="1" x="656"/>
        <item m="1" x="197"/>
        <item m="1" x="111"/>
        <item m="1" x="357"/>
        <item m="1" x="254"/>
        <item m="1" x="429"/>
        <item m="1" x="122"/>
        <item m="1" x="629"/>
        <item m="1" x="218"/>
        <item m="1" x="625"/>
        <item m="1" x="79"/>
        <item m="1" x="91"/>
        <item m="1" x="666"/>
        <item m="1" x="365"/>
        <item m="1" x="376"/>
        <item m="1" x="112"/>
        <item m="1" x="551"/>
        <item m="1" x="552"/>
        <item m="1" x="530"/>
        <item m="1" x="303"/>
        <item m="1" x="307"/>
        <item m="1" x="274"/>
        <item m="1" x="279"/>
        <item m="1" x="558"/>
        <item m="1" x="562"/>
        <item m="1" x="578"/>
        <item m="1" x="600"/>
        <item m="1" x="531"/>
        <item m="1" x="186"/>
        <item m="1" x="188"/>
        <item m="1" x="425"/>
        <item m="1" x="582"/>
        <item m="1" x="219"/>
        <item m="1" x="253"/>
        <item m="1" x="596"/>
        <item m="1" x="393"/>
        <item m="1" x="280"/>
        <item m="1" x="377"/>
        <item m="1" x="542"/>
        <item m="1" x="661"/>
        <item m="1" x="502"/>
        <item m="1" x="250"/>
        <item m="1" x="147"/>
        <item m="1" x="638"/>
        <item m="1" x="206"/>
        <item m="1" x="275"/>
        <item m="1" x="256"/>
        <item m="1" x="443"/>
        <item m="1" x="391"/>
        <item m="1" x="195"/>
        <item m="1" x="404"/>
        <item m="1" x="196"/>
        <item m="1" x="405"/>
        <item m="1" x="346"/>
        <item m="1" x="495"/>
        <item m="1" x="329"/>
        <item m="1" x="361"/>
        <item m="1" x="286"/>
        <item m="1" x="340"/>
        <item m="1" x="296"/>
        <item m="1" x="299"/>
        <item m="1" x="163"/>
        <item m="1" x="635"/>
        <item m="1" x="641"/>
        <item m="1" x="305"/>
        <item m="1" x="192"/>
        <item m="1" x="386"/>
        <item m="1" x="511"/>
        <item m="1" x="266"/>
        <item m="1" x="571"/>
        <item m="1" x="183"/>
        <item m="1" x="241"/>
        <item m="1" x="114"/>
        <item m="1" x="395"/>
        <item m="1" x="446"/>
        <item m="1" x="588"/>
        <item m="1" x="499"/>
        <item m="1" x="231"/>
        <item m="1" x="184"/>
        <item m="1" x="242"/>
        <item m="1" x="115"/>
        <item m="1" x="614"/>
        <item m="1" x="158"/>
        <item m="1" x="480"/>
        <item m="1" x="323"/>
        <item m="1" x="459"/>
        <item m="1" x="243"/>
        <item m="1" x="116"/>
        <item m="1" x="354"/>
        <item m="1" x="570"/>
        <item m="1" x="327"/>
        <item m="1" x="316"/>
        <item m="1" x="657"/>
        <item m="1" x="572"/>
        <item m="1" x="366"/>
        <item m="1" x="490"/>
        <item m="1" x="645"/>
        <item m="1" x="612"/>
        <item m="1" x="370"/>
        <item m="1" x="566"/>
        <item m="1" x="229"/>
        <item m="1" x="537"/>
        <item m="1" x="330"/>
        <item m="1" x="375"/>
        <item m="1" x="555"/>
        <item m="1" x="319"/>
        <item m="1" x="659"/>
        <item m="1" x="662"/>
        <item m="1" x="146"/>
        <item m="1" x="575"/>
        <item m="1" x="207"/>
        <item m="1" x="385"/>
        <item m="1" x="84"/>
        <item m="1" x="267"/>
        <item m="1" x="639"/>
        <item m="1" x="252"/>
        <item m="1" x="553"/>
        <item m="1" x="622"/>
        <item m="1" x="154"/>
        <item m="1" x="199"/>
        <item m="1" x="93"/>
        <item m="1" x="650"/>
        <item m="1" x="409"/>
        <item m="1" x="584"/>
        <item m="1" x="364"/>
        <item m="1" x="505"/>
        <item m="1" x="517"/>
        <item m="1" x="369"/>
        <item m="1" x="371"/>
        <item m="1" x="456"/>
        <item m="1" x="458"/>
        <item m="1" x="603"/>
        <item m="1" x="437"/>
        <item m="1" x="173"/>
        <item m="1" x="367"/>
        <item m="1" x="461"/>
        <item m="1" x="185"/>
        <item m="1" x="244"/>
        <item m="1" x="117"/>
        <item m="1" x="264"/>
        <item m="1" x="265"/>
        <item m="1" x="435"/>
        <item m="1" x="568"/>
        <item m="1" x="178"/>
        <item m="1" x="496"/>
        <item m="1" x="245"/>
        <item m="1" x="118"/>
        <item m="1" x="328"/>
        <item m="1" x="613"/>
        <item m="1" x="544"/>
        <item m="1" x="550"/>
        <item m="1" x="200"/>
        <item m="1" x="262"/>
        <item m="1" x="313"/>
        <item m="1" x="410"/>
        <item m="1" x="439"/>
        <item m="1" x="142"/>
        <item m="1" x="317"/>
        <item m="1" x="179"/>
        <item m="1" x="422"/>
        <item m="1" x="453"/>
        <item m="1" x="237"/>
        <item m="1" x="127"/>
        <item m="1" x="421"/>
        <item m="1" x="315"/>
        <item m="1" x="449"/>
        <item m="1" x="167"/>
        <item m="1" x="493"/>
        <item m="1" x="528"/>
        <item m="1" x="268"/>
        <item m="1" x="259"/>
        <item m="1" x="292"/>
        <item m="1" x="261"/>
        <item m="1" x="448"/>
        <item m="1" x="626"/>
        <item m="1" x="430"/>
        <item m="1" x="507"/>
        <item m="1" x="512"/>
        <item m="1" x="484"/>
        <item m="1" x="269"/>
        <item m="1" x="260"/>
        <item m="1" x="293"/>
        <item m="1" x="560"/>
        <item m="1" x="406"/>
        <item m="1" x="191"/>
        <item m="1" x="222"/>
        <item m="1" x="392"/>
        <item m="1" x="373"/>
        <item m="1" x="214"/>
        <item m="1" x="561"/>
        <item m="1" x="402"/>
        <item m="1" x="520"/>
        <item m="1" x="374"/>
        <item m="1" x="589"/>
        <item m="1" x="434"/>
        <item m="1" x="442"/>
        <item m="1" x="359"/>
        <item m="1" x="202"/>
        <item m="1" x="247"/>
        <item m="1" x="270"/>
        <item m="1" x="271"/>
        <item m="1" x="203"/>
        <item m="1" x="488"/>
        <item m="1" x="525"/>
        <item m="1" x="288"/>
        <item m="1" x="368"/>
        <item m="1" x="414"/>
        <item m="1" x="469"/>
        <item m="1" x="481"/>
        <item m="1" x="599"/>
        <item m="1" x="249"/>
        <item m="1" x="457"/>
        <item m="1" x="182"/>
        <item m="1" x="526"/>
        <item m="1" x="285"/>
        <item m="1" x="86"/>
        <item m="1" x="515"/>
        <item m="1" x="350"/>
        <item m="1" x="618"/>
        <item m="1" x="503"/>
        <item m="1" x="348"/>
        <item m="1" x="123"/>
        <item m="1" x="590"/>
        <item m="1" x="85"/>
        <item m="1" x="498"/>
        <item m="1" x="131"/>
        <item m="1" x="171"/>
        <item m="1" x="436"/>
        <item m="1" x="159"/>
        <item m="1" x="372"/>
        <item m="1" x="475"/>
        <item m="1" x="455"/>
        <item m="1" x="273"/>
        <item m="1" x="80"/>
        <item m="1" x="580"/>
        <item m="1" x="465"/>
        <item m="1" x="347"/>
        <item m="1" x="494"/>
        <item m="1" x="464"/>
        <item m="1" x="444"/>
        <item m="1" x="585"/>
        <item m="1" x="83"/>
        <item m="1" x="591"/>
        <item m="1" x="655"/>
        <item m="1" x="408"/>
        <item m="1" x="567"/>
        <item m="1" x="215"/>
        <item m="1" x="211"/>
        <item m="1" x="438"/>
        <item m="1" x="426"/>
        <item m="1" x="441"/>
        <item m="1" x="283"/>
        <item m="1" x="166"/>
        <item m="1" x="466"/>
        <item m="1" x="232"/>
        <item x="0"/>
        <item x="1"/>
        <item m="1" x="138"/>
        <item m="1" x="445"/>
        <item m="1" x="447"/>
        <item m="1" x="634"/>
        <item m="1" x="314"/>
        <item m="1" x="151"/>
        <item m="1" x="628"/>
        <item m="1" x="110"/>
        <item m="1" x="433"/>
        <item m="1" x="432"/>
        <item m="1" x="431"/>
        <item m="1" x="309"/>
        <item m="1" x="152"/>
        <item m="1" x="290"/>
        <item m="1" x="226"/>
        <item m="1" x="187"/>
        <item m="1" x="278"/>
        <item m="1" x="378"/>
        <item m="1" x="87"/>
        <item m="1" x="394"/>
        <item m="1" x="556"/>
        <item m="1" x="470"/>
        <item m="1" x="384"/>
        <item m="1" x="181"/>
        <item m="1" x="630"/>
        <item m="1" x="230"/>
        <item m="1" x="104"/>
        <item m="1" x="654"/>
        <item m="1" x="642"/>
        <item m="1" x="597"/>
        <item m="1" x="233"/>
        <item m="1" x="602"/>
        <item m="1" x="324"/>
        <item m="1" x="387"/>
        <item m="1" x="160"/>
        <item m="1" x="624"/>
        <item m="1" x="153"/>
        <item m="1" x="175"/>
        <item m="1" x="514"/>
        <item m="1" x="649"/>
        <item m="1" x="162"/>
        <item m="1" x="141"/>
        <item m="1" x="310"/>
        <item m="1" x="312"/>
        <item m="1" x="129"/>
        <item m="1" x="541"/>
        <item m="1" x="486"/>
        <item m="1" x="103"/>
        <item m="1" x="665"/>
        <item m="1" x="513"/>
        <item m="1" x="205"/>
        <item m="1" x="209"/>
        <item m="1" x="228"/>
        <item m="1" x="81"/>
        <item m="1" x="140"/>
        <item m="1" x="477"/>
        <item m="1" x="157"/>
        <item m="1" x="362"/>
        <item m="1" x="193"/>
        <item m="1" x="529"/>
        <item m="1" x="251"/>
        <item m="1" x="342"/>
        <item m="1" x="501"/>
        <item m="1" x="619"/>
        <item m="1" x="557"/>
        <item m="1" x="565"/>
        <item m="1" x="474"/>
        <item m="1" x="343"/>
        <item m="1" x="344"/>
        <item m="1" x="220"/>
        <item m="1" x="94"/>
        <item m="1" x="423"/>
        <item m="1" x="473"/>
        <item m="1" x="120"/>
        <item m="1" x="492"/>
        <item m="1" x="345"/>
        <item m="1" x="388"/>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items count="282">
        <item m="1" x="149"/>
        <item m="1" x="131"/>
        <item m="1" x="56"/>
        <item m="1" x="219"/>
        <item m="1" x="144"/>
        <item x="24"/>
        <item m="1" x="180"/>
        <item m="1" x="124"/>
        <item m="1" x="233"/>
        <item m="1" x="157"/>
        <item m="1" x="78"/>
        <item m="1" x="150"/>
        <item m="1" x="241"/>
        <item x="18"/>
        <item m="1" x="183"/>
        <item x="16"/>
        <item x="42"/>
        <item x="43"/>
        <item m="1" x="226"/>
        <item m="1" x="210"/>
        <item m="1" x="158"/>
        <item m="1" x="249"/>
        <item x="17"/>
        <item m="1" x="239"/>
        <item m="1" x="164"/>
        <item m="1" x="87"/>
        <item x="3"/>
        <item m="1" x="61"/>
        <item m="1" x="250"/>
        <item x="37"/>
        <item m="1" x="211"/>
        <item m="1" x="132"/>
        <item x="26"/>
        <item m="1" x="263"/>
        <item m="1" x="220"/>
        <item m="1" x="145"/>
        <item m="1" x="66"/>
        <item m="1" x="125"/>
        <item m="1" x="255"/>
        <item m="1" x="100"/>
        <item m="1" x="267"/>
        <item m="1" x="227"/>
        <item m="1" x="133"/>
        <item m="1" x="265"/>
        <item m="1" x="189"/>
        <item m="1" x="277"/>
        <item x="30"/>
        <item x="31"/>
        <item m="1" x="62"/>
        <item m="1" x="119"/>
        <item m="1" x="101"/>
        <item m="1" x="48"/>
        <item m="1" x="221"/>
        <item m="1" x="146"/>
        <item m="1" x="256"/>
        <item m="1" x="173"/>
        <item m="1" x="194"/>
        <item m="1" x="159"/>
        <item m="1" x="120"/>
        <item m="1" x="165"/>
        <item m="1" x="215"/>
        <item m="1" x="212"/>
        <item m="1" x="174"/>
        <item m="1" x="121"/>
        <item m="1" x="102"/>
        <item m="1" x="223"/>
        <item m="1" x="166"/>
        <item x="45"/>
        <item m="1" x="91"/>
        <item m="1" x="67"/>
        <item m="1" x="162"/>
        <item m="1" x="257"/>
        <item m="1" x="208"/>
        <item m="1" x="171"/>
        <item m="1" x="74"/>
        <item x="2"/>
        <item m="1" x="195"/>
        <item m="1" x="251"/>
        <item x="13"/>
        <item m="1" x="209"/>
        <item m="1" x="68"/>
        <item x="28"/>
        <item x="23"/>
        <item m="1" x="138"/>
        <item x="15"/>
        <item m="1" x="126"/>
        <item m="1" x="75"/>
        <item x="29"/>
        <item m="1" x="203"/>
        <item m="1" x="79"/>
        <item m="1" x="200"/>
        <item m="1" x="127"/>
        <item m="1" x="228"/>
        <item m="1" x="88"/>
        <item x="19"/>
        <item m="1" x="84"/>
        <item m="1" x="175"/>
        <item m="1" x="278"/>
        <item m="1" x="50"/>
        <item x="20"/>
        <item m="1" x="128"/>
        <item m="1" x="153"/>
        <item x="10"/>
        <item m="1" x="85"/>
        <item m="1" x="190"/>
        <item m="1" x="53"/>
        <item x="39"/>
        <item m="1" x="112"/>
        <item m="1" x="70"/>
        <item m="1" x="63"/>
        <item m="1" x="92"/>
        <item m="1" x="154"/>
        <item m="1" x="204"/>
        <item m="1" x="93"/>
        <item m="1" x="207"/>
        <item x="34"/>
        <item x="35"/>
        <item m="1" x="71"/>
        <item m="1" x="229"/>
        <item x="36"/>
        <item m="1" x="134"/>
        <item m="1" x="184"/>
        <item m="1" x="235"/>
        <item m="1" x="147"/>
        <item m="1" x="199"/>
        <item m="1" x="176"/>
        <item x="32"/>
        <item x="40"/>
        <item x="46"/>
        <item m="1" x="242"/>
        <item m="1" x="105"/>
        <item x="27"/>
        <item x="6"/>
        <item m="1" x="271"/>
        <item m="1" x="76"/>
        <item m="1" x="57"/>
        <item x="33"/>
        <item m="1" x="273"/>
        <item m="1" x="181"/>
        <item x="11"/>
        <item m="1" x="196"/>
        <item m="1" x="246"/>
        <item m="1" x="65"/>
        <item m="1" x="122"/>
        <item x="4"/>
        <item x="21"/>
        <item m="1" x="148"/>
        <item m="1" x="252"/>
        <item m="1" x="58"/>
        <item m="1" x="172"/>
        <item m="1" x="139"/>
        <item m="1" x="191"/>
        <item m="1" x="240"/>
        <item m="1" x="113"/>
        <item m="1" x="213"/>
        <item m="1" x="268"/>
        <item m="1" x="177"/>
        <item m="1" x="230"/>
        <item m="1" x="279"/>
        <item m="1" x="140"/>
        <item m="1" x="193"/>
        <item m="1" x="243"/>
        <item m="1" x="155"/>
        <item m="1" x="114"/>
        <item m="1" x="167"/>
        <item m="1" x="216"/>
        <item m="1" x="247"/>
        <item m="1" x="107"/>
        <item m="1" x="160"/>
        <item m="1" x="170"/>
        <item m="1" x="222"/>
        <item m="1" x="80"/>
        <item m="1" x="135"/>
        <item m="1" x="185"/>
        <item m="1" x="236"/>
        <item m="1" x="51"/>
        <item m="1" x="96"/>
        <item m="1" x="224"/>
        <item m="1" x="258"/>
        <item m="1" x="89"/>
        <item m="1" x="54"/>
        <item m="1" x="106"/>
        <item m="1" x="156"/>
        <item m="1" x="205"/>
        <item m="1" x="261"/>
        <item m="1" x="115"/>
        <item m="1" x="168"/>
        <item m="1" x="272"/>
        <item x="7"/>
        <item m="1" x="182"/>
        <item m="1" x="234"/>
        <item m="1" x="49"/>
        <item m="1" x="94"/>
        <item m="1" x="142"/>
        <item m="1" x="197"/>
        <item m="1" x="248"/>
        <item x="44"/>
        <item m="1" x="274"/>
        <item m="1" x="81"/>
        <item m="1" x="186"/>
        <item m="1" x="237"/>
        <item m="1" x="52"/>
        <item m="1" x="97"/>
        <item m="1" x="110"/>
        <item x="5"/>
        <item m="1" x="225"/>
        <item m="1" x="192"/>
        <item m="1" x="103"/>
        <item m="1" x="151"/>
        <item m="1" x="201"/>
        <item m="1" x="259"/>
        <item m="1" x="269"/>
        <item m="1" x="129"/>
        <item m="1" x="178"/>
        <item m="1" x="262"/>
        <item m="1" x="95"/>
        <item m="1" x="123"/>
        <item m="1" x="214"/>
        <item m="1" x="270"/>
        <item m="1" x="72"/>
        <item x="25"/>
        <item m="1" x="231"/>
        <item m="1" x="206"/>
        <item m="1" x="217"/>
        <item m="1" x="108"/>
        <item m="1" x="98"/>
        <item m="1" x="232"/>
        <item m="1" x="64"/>
        <item m="1" x="218"/>
        <item m="1" x="77"/>
        <item m="1" x="143"/>
        <item m="1" x="198"/>
        <item m="1" x="109"/>
        <item m="1" x="136"/>
        <item m="1" x="238"/>
        <item m="1" x="59"/>
        <item m="1" x="111"/>
        <item m="1" x="163"/>
        <item m="1" x="266"/>
        <item m="1" x="69"/>
        <item m="1" x="161"/>
        <item m="1" x="152"/>
        <item m="1" x="130"/>
        <item x="41"/>
        <item m="1" x="116"/>
        <item m="1" x="82"/>
        <item m="1" x="83"/>
        <item m="1" x="137"/>
        <item m="1" x="280"/>
        <item m="1" x="187"/>
        <item m="1" x="90"/>
        <item m="1" x="99"/>
        <item m="1" x="244"/>
        <item x="14"/>
        <item m="1" x="253"/>
        <item m="1" x="117"/>
        <item m="1" x="104"/>
        <item m="1" x="275"/>
        <item m="1" x="179"/>
        <item m="1" x="60"/>
        <item m="1" x="264"/>
        <item x="0"/>
        <item m="1" x="118"/>
        <item m="1" x="141"/>
        <item x="12"/>
        <item m="1" x="169"/>
        <item x="8"/>
        <item x="1"/>
        <item x="22"/>
        <item m="1" x="254"/>
        <item x="38"/>
        <item x="9"/>
        <item m="1" x="276"/>
        <item m="1" x="86"/>
        <item m="1" x="73"/>
        <item m="1" x="188"/>
        <item m="1" x="202"/>
        <item m="1" x="260"/>
        <item m="1" x="245"/>
        <item m="1" x="55"/>
        <item x="47"/>
        <item t="default"/>
      </items>
    </pivotField>
    <pivotField compact="0" outline="0" subtotalTop="0" showAll="0" includeNewItemsInFilter="1" defaultSubtotal="0"/>
    <pivotField axis="axisRow" dataField="1" compact="0" outline="0" subtotalTop="0" showAll="0" includeNewItemsInFilter="1" sortType="ascending" rankBy="0">
      <items count="97">
        <item x="8"/>
        <item x="7"/>
        <item m="1" x="42"/>
        <item m="1" x="47"/>
        <item x="15"/>
        <item x="24"/>
        <item x="10"/>
        <item x="1"/>
        <item m="1" x="41"/>
        <item m="1" x="55"/>
        <item m="1" x="43"/>
        <item m="1" x="57"/>
        <item m="1" x="48"/>
        <item m="1" x="61"/>
        <item m="1" x="63"/>
        <item m="1" x="44"/>
        <item m="1" x="33"/>
        <item m="1" x="70"/>
        <item x="2"/>
        <item x="16"/>
        <item x="18"/>
        <item m="1" x="83"/>
        <item m="1" x="81"/>
        <item m="1" x="45"/>
        <item m="1" x="36"/>
        <item m="1" x="39"/>
        <item m="1" x="94"/>
        <item m="1" x="88"/>
        <item m="1" x="82"/>
        <item m="1" x="79"/>
        <item m="1" x="73"/>
        <item x="14"/>
        <item x="6"/>
        <item m="1" x="32"/>
        <item m="1" x="66"/>
        <item x="20"/>
        <item m="1" x="53"/>
        <item x="11"/>
        <item m="1" x="92"/>
        <item x="19"/>
        <item x="13"/>
        <item x="12"/>
        <item x="27"/>
        <item m="1" x="30"/>
        <item m="1" x="90"/>
        <item m="1" x="80"/>
        <item m="1" x="76"/>
        <item m="1" x="67"/>
        <item m="1" x="62"/>
        <item m="1" x="54"/>
        <item x="28"/>
        <item m="1" x="34"/>
        <item x="5"/>
        <item m="1" x="56"/>
        <item x="22"/>
        <item x="23"/>
        <item m="1" x="85"/>
        <item m="1" x="86"/>
        <item x="26"/>
        <item x="21"/>
        <item m="1" x="71"/>
        <item m="1" x="58"/>
        <item m="1" x="50"/>
        <item m="1" x="37"/>
        <item x="25"/>
        <item m="1" x="46"/>
        <item m="1" x="38"/>
        <item m="1" x="87"/>
        <item m="1" x="74"/>
        <item m="1" x="65"/>
        <item m="1" x="60"/>
        <item m="1" x="52"/>
        <item m="1" x="49"/>
        <item x="17"/>
        <item m="1" x="31"/>
        <item m="1" x="91"/>
        <item x="9"/>
        <item x="3"/>
        <item m="1" x="69"/>
        <item m="1" x="93"/>
        <item m="1" x="78"/>
        <item m="1" x="72"/>
        <item m="1" x="64"/>
        <item m="1" x="59"/>
        <item m="1" x="51"/>
        <item m="1" x="40"/>
        <item m="1" x="95"/>
        <item m="1" x="89"/>
        <item m="1" x="75"/>
        <item m="1" x="77"/>
        <item m="1" x="68"/>
        <item x="0"/>
        <item m="1" x="84"/>
        <item m="1" x="35"/>
        <item h="1" x="4"/>
        <item x="29"/>
        <item t="default"/>
      </items>
    </pivotField>
    <pivotField compact="0" outline="0" subtotalTop="0" showAll="0" includeNewItemsInFilter="1"/>
  </pivotFields>
  <rowFields count="3">
    <field x="6"/>
    <field x="0"/>
    <field x="4"/>
  </rowFields>
  <rowItems count="181">
    <i>
      <x/>
      <x v="605"/>
      <x v="271"/>
    </i>
    <i r="1">
      <x v="661"/>
      <x v="271"/>
    </i>
    <i r="1">
      <x v="603"/>
      <x v="271"/>
    </i>
    <i r="1">
      <x v="644"/>
      <x v="271"/>
    </i>
    <i r="1">
      <x v="637"/>
      <x v="271"/>
    </i>
    <i r="1">
      <x v="598"/>
      <x v="271"/>
    </i>
    <i r="1">
      <x v="660"/>
      <x v="271"/>
    </i>
    <i r="1">
      <x v="604"/>
      <x v="271"/>
    </i>
    <i r="1">
      <x v="618"/>
      <x v="271"/>
    </i>
    <i r="1">
      <x v="615"/>
      <x v="271"/>
    </i>
    <i r="1">
      <x v="648"/>
      <x v="271"/>
    </i>
    <i r="1">
      <x v="646"/>
      <x v="271"/>
    </i>
    <i r="1">
      <x v="617"/>
      <x v="271"/>
    </i>
    <i r="1">
      <x v="651"/>
      <x v="271"/>
    </i>
    <i r="1">
      <x v="600"/>
      <x v="271"/>
    </i>
    <i r="1">
      <x v="645"/>
      <x v="271"/>
    </i>
    <i r="1">
      <x v="662"/>
      <x v="271"/>
    </i>
    <i r="1">
      <x v="647"/>
      <x v="271"/>
    </i>
    <i r="1">
      <x v="665"/>
      <x v="271"/>
    </i>
    <i r="1">
      <x v="650"/>
      <x v="271"/>
    </i>
    <i r="1">
      <x v="597"/>
      <x v="271"/>
    </i>
    <i r="1">
      <x v="599"/>
      <x v="271"/>
    </i>
    <i r="1">
      <x v="643"/>
      <x v="271"/>
    </i>
    <i r="1">
      <x v="595"/>
      <x v="271"/>
    </i>
    <i r="1">
      <x v="663"/>
      <x v="271"/>
    </i>
    <i r="1">
      <x v="628"/>
      <x v="271"/>
    </i>
    <i r="1">
      <x v="592"/>
      <x v="271"/>
    </i>
    <i r="1">
      <x v="633"/>
      <x v="271"/>
    </i>
    <i t="default">
      <x/>
    </i>
    <i>
      <x v="1"/>
      <x v="597"/>
      <x v="266"/>
    </i>
    <i r="1">
      <x v="600"/>
      <x v="266"/>
    </i>
    <i r="1">
      <x v="637"/>
      <x v="266"/>
    </i>
    <i r="1">
      <x v="599"/>
      <x v="266"/>
    </i>
    <i r="1">
      <x v="596"/>
      <x v="266"/>
    </i>
    <i r="1">
      <x v="653"/>
      <x v="266"/>
    </i>
    <i r="1">
      <x v="612"/>
      <x v="266"/>
    </i>
    <i r="1">
      <x v="631"/>
      <x v="266"/>
    </i>
    <i r="1">
      <x v="660"/>
      <x v="266"/>
    </i>
    <i r="1">
      <x v="650"/>
      <x v="266"/>
    </i>
    <i r="1">
      <x v="604"/>
      <x v="266"/>
    </i>
    <i r="1">
      <x v="607"/>
      <x v="266"/>
    </i>
    <i r="1">
      <x v="602"/>
      <x v="266"/>
    </i>
    <i r="1">
      <x v="593"/>
      <x v="266"/>
    </i>
    <i r="1">
      <x v="664"/>
      <x v="266"/>
    </i>
    <i r="1">
      <x v="615"/>
      <x v="266"/>
    </i>
    <i r="1">
      <x v="645"/>
      <x v="266"/>
    </i>
    <i r="1">
      <x v="619"/>
      <x v="266"/>
    </i>
    <i r="1">
      <x v="652"/>
      <x v="266"/>
    </i>
    <i r="1">
      <x v="592"/>
      <x v="266"/>
    </i>
    <i r="1">
      <x v="658"/>
      <x v="266"/>
    </i>
    <i r="1">
      <x v="633"/>
      <x v="266"/>
    </i>
    <i r="1">
      <x v="663"/>
      <x v="266"/>
    </i>
    <i r="1">
      <x v="598"/>
      <x v="266"/>
    </i>
    <i r="1">
      <x v="666"/>
      <x v="266"/>
    </i>
    <i r="1">
      <x v="642"/>
      <x v="266"/>
    </i>
    <i r="1">
      <x v="644"/>
      <x v="266"/>
    </i>
    <i t="default">
      <x v="1"/>
    </i>
    <i>
      <x v="4"/>
      <x v="637"/>
      <x v="268"/>
    </i>
    <i r="1">
      <x v="597"/>
      <x v="268"/>
    </i>
    <i r="1">
      <x v="644"/>
      <x v="268"/>
    </i>
    <i r="1">
      <x v="600"/>
      <x v="268"/>
    </i>
    <i r="1">
      <x v="599"/>
      <x v="268"/>
    </i>
    <i r="1">
      <x v="631"/>
      <x v="268"/>
    </i>
    <i r="1">
      <x v="598"/>
      <x v="268"/>
    </i>
    <i r="1">
      <x v="646"/>
      <x v="268"/>
    </i>
    <i r="1">
      <x v="645"/>
      <x v="268"/>
    </i>
    <i r="1">
      <x v="604"/>
      <x v="268"/>
    </i>
    <i r="1">
      <x v="658"/>
      <x v="268"/>
    </i>
    <i r="1">
      <x v="642"/>
      <x v="268"/>
    </i>
    <i r="1">
      <x v="612"/>
      <x v="268"/>
    </i>
    <i t="default">
      <x v="4"/>
    </i>
    <i>
      <x v="5"/>
      <x v="637"/>
      <x v="270"/>
    </i>
    <i t="default">
      <x v="5"/>
    </i>
    <i>
      <x v="6"/>
      <x v="665"/>
      <x v="264"/>
    </i>
    <i r="1">
      <x v="663"/>
      <x v="264"/>
    </i>
    <i r="1">
      <x v="597"/>
      <x v="264"/>
    </i>
    <i r="1">
      <x v="660"/>
      <x v="264"/>
    </i>
    <i r="1">
      <x v="645"/>
      <x v="264"/>
    </i>
    <i r="1">
      <x v="633"/>
      <x v="264"/>
    </i>
    <i r="1">
      <x v="604"/>
      <x v="264"/>
    </i>
    <i r="1">
      <x v="612"/>
      <x v="264"/>
    </i>
    <i r="1">
      <x v="637"/>
      <x v="264"/>
    </i>
    <i r="1">
      <x v="651"/>
      <x v="264"/>
    </i>
    <i r="1">
      <x v="649"/>
      <x v="264"/>
    </i>
    <i r="1">
      <x v="596"/>
      <x v="264"/>
    </i>
    <i r="1">
      <x v="599"/>
      <x v="264"/>
    </i>
    <i r="1">
      <x v="615"/>
      <x v="264"/>
    </i>
    <i r="1">
      <x v="664"/>
      <x v="264"/>
    </i>
    <i r="1">
      <x v="619"/>
      <x v="264"/>
    </i>
    <i r="1">
      <x v="593"/>
      <x v="264"/>
    </i>
    <i r="1">
      <x v="631"/>
      <x v="264"/>
    </i>
    <i t="default">
      <x v="6"/>
    </i>
    <i>
      <x v="7"/>
      <x v="658"/>
      <x v="267"/>
    </i>
    <i r="1">
      <x v="655"/>
      <x v="267"/>
    </i>
    <i r="1">
      <x v="620"/>
      <x v="267"/>
    </i>
    <i r="1">
      <x v="637"/>
      <x v="267"/>
    </i>
    <i r="1">
      <x v="597"/>
      <x v="267"/>
    </i>
    <i r="1">
      <x v="601"/>
      <x v="267"/>
    </i>
    <i r="1">
      <x v="612"/>
      <x v="267"/>
    </i>
    <i r="1">
      <x v="591"/>
      <x v="267"/>
    </i>
    <i r="1">
      <x v="639"/>
      <x v="267"/>
    </i>
    <i r="1">
      <x v="596"/>
      <x v="267"/>
    </i>
    <i r="1">
      <x v="651"/>
      <x v="267"/>
    </i>
    <i r="1">
      <x v="593"/>
      <x v="267"/>
    </i>
    <i r="1">
      <x v="603"/>
      <x v="267"/>
    </i>
    <i r="1">
      <x v="664"/>
      <x v="267"/>
    </i>
    <i r="1">
      <x v="642"/>
      <x v="267"/>
    </i>
    <i r="1">
      <x v="598"/>
      <x v="267"/>
    </i>
    <i r="1">
      <x v="600"/>
      <x v="267"/>
    </i>
    <i r="1">
      <x v="625"/>
      <x v="267"/>
    </i>
    <i r="1">
      <x v="663"/>
      <x v="267"/>
    </i>
    <i r="1">
      <x v="631"/>
      <x v="267"/>
    </i>
    <i r="1">
      <x v="599"/>
      <x v="267"/>
    </i>
    <i r="1">
      <x v="616"/>
      <x v="267"/>
    </i>
    <i t="default">
      <x v="7"/>
    </i>
    <i>
      <x v="18"/>
      <x v="592"/>
      <x v="75"/>
    </i>
    <i r="1">
      <x v="607"/>
      <x v="75"/>
    </i>
    <i r="1">
      <x v="608"/>
      <x v="75"/>
    </i>
    <i t="default">
      <x v="18"/>
    </i>
    <i>
      <x v="19"/>
      <x v="603"/>
      <x v="5"/>
    </i>
    <i t="default">
      <x v="19"/>
    </i>
    <i>
      <x v="20"/>
      <x v="607"/>
      <x v="131"/>
    </i>
    <i t="default">
      <x v="20"/>
    </i>
    <i>
      <x v="31"/>
      <x v="619"/>
      <x v="145"/>
    </i>
    <i r="1">
      <x v="600"/>
      <x v="145"/>
    </i>
    <i r="1">
      <x v="596"/>
      <x v="145"/>
    </i>
    <i r="1">
      <x v="597"/>
      <x v="145"/>
    </i>
    <i t="default">
      <x v="31"/>
    </i>
    <i>
      <x v="32"/>
      <x v="620"/>
      <x v="188"/>
    </i>
    <i r="1">
      <x v="592"/>
      <x v="188"/>
    </i>
    <i r="1">
      <x v="619"/>
      <x v="188"/>
    </i>
    <i t="default">
      <x v="32"/>
    </i>
    <i>
      <x v="35"/>
      <x v="623"/>
      <x v="46"/>
    </i>
    <i r="2">
      <x v="47"/>
    </i>
    <i t="default">
      <x v="35"/>
    </i>
    <i>
      <x v="37"/>
      <x v="641"/>
      <x v="243"/>
    </i>
    <i r="1">
      <x v="594"/>
      <x v="253"/>
    </i>
    <i t="default">
      <x v="37"/>
    </i>
    <i>
      <x v="39"/>
      <x v="657"/>
      <x v="87"/>
    </i>
    <i r="1">
      <x v="616"/>
      <x v="87"/>
    </i>
    <i t="default">
      <x v="39"/>
    </i>
    <i>
      <x v="40"/>
      <x v="595"/>
      <x v="13"/>
    </i>
    <i t="default">
      <x v="40"/>
    </i>
    <i>
      <x v="41"/>
      <x v="595"/>
      <x v="15"/>
    </i>
    <i t="default">
      <x v="41"/>
    </i>
    <i>
      <x v="42"/>
      <x v="641"/>
      <x v="16"/>
    </i>
    <i r="2">
      <x v="17"/>
    </i>
    <i t="default">
      <x v="42"/>
    </i>
    <i>
      <x v="50"/>
      <x v="641"/>
      <x v="196"/>
    </i>
    <i t="default">
      <x v="50"/>
    </i>
    <i>
      <x v="52"/>
      <x v="592"/>
      <x v="204"/>
    </i>
    <i t="default">
      <x v="52"/>
    </i>
    <i>
      <x v="54"/>
      <x v="628"/>
      <x v="115"/>
    </i>
    <i r="2">
      <x v="116"/>
    </i>
    <i t="default">
      <x v="54"/>
    </i>
    <i>
      <x v="55"/>
      <x v="628"/>
      <x v="119"/>
    </i>
    <i t="default">
      <x v="55"/>
    </i>
    <i>
      <x v="58"/>
      <x v="641"/>
      <x v="127"/>
    </i>
    <i t="default">
      <x v="58"/>
    </i>
    <i>
      <x v="59"/>
      <x v="627"/>
      <x v="136"/>
    </i>
    <i r="1">
      <x v="624"/>
      <x v="136"/>
    </i>
    <i t="default">
      <x v="59"/>
    </i>
    <i>
      <x v="64"/>
      <x v="639"/>
      <x v="106"/>
    </i>
    <i t="default">
      <x v="64"/>
    </i>
    <i>
      <x v="73"/>
      <x v="604"/>
      <x v="220"/>
    </i>
    <i r="1">
      <x v="658"/>
      <x v="220"/>
    </i>
    <i r="1">
      <x v="655"/>
      <x v="220"/>
    </i>
    <i t="default">
      <x v="73"/>
    </i>
    <i>
      <x v="76"/>
      <x v="603"/>
      <x v="139"/>
    </i>
    <i r="1">
      <x v="593"/>
      <x v="139"/>
    </i>
    <i t="default">
      <x v="76"/>
    </i>
    <i>
      <x v="77"/>
      <x v="592"/>
      <x v="26"/>
    </i>
    <i r="1">
      <x v="595"/>
      <x v="22"/>
    </i>
    <i r="1">
      <x v="641"/>
      <x v="22"/>
    </i>
    <i t="default">
      <x v="77"/>
    </i>
    <i>
      <x v="91"/>
      <x v="513"/>
      <x v="261"/>
    </i>
    <i r="1">
      <x v="512"/>
      <x v="261"/>
    </i>
    <i t="default">
      <x v="91"/>
    </i>
    <i>
      <x v="95"/>
      <x v="1"/>
      <x v="280"/>
    </i>
    <i t="default">
      <x v="95"/>
    </i>
    <i t="grand">
      <x/>
    </i>
  </rowItems>
  <colItems count="1">
    <i/>
  </colItems>
  <dataFields count="1">
    <dataField name="Count - MISRA-Rule" fld="6" subtotal="count" baseField="0" baseItem="0"/>
  </dataFields>
  <formats count="10966">
    <format dxfId="18614">
      <pivotArea type="origin" dataOnly="0" labelOnly="1" outline="0" fieldPosition="0"/>
    </format>
    <format dxfId="18613">
      <pivotArea type="origin" dataOnly="0" labelOnly="1" outline="0" fieldPosition="0"/>
    </format>
    <format dxfId="18612">
      <pivotArea type="origin" dataOnly="0" labelOnly="1" outline="0" fieldPosition="0"/>
    </format>
    <format dxfId="18611">
      <pivotArea dataOnly="0" grandRow="1" outline="0" fieldPosition="0"/>
    </format>
    <format dxfId="18610">
      <pivotArea dataOnly="0" grandRow="1" outline="0" fieldPosition="0"/>
    </format>
    <format dxfId="18609">
      <pivotArea dataOnly="0" grandRow="1" outline="0" fieldPosition="0"/>
    </format>
    <format dxfId="18608">
      <pivotArea dataOnly="0" grandRow="1" outline="0" fieldPosition="0"/>
    </format>
    <format dxfId="18607">
      <pivotArea dataOnly="0" grandRow="1" outline="0" fieldPosition="0"/>
    </format>
    <format dxfId="18606">
      <pivotArea outline="0" fieldPosition="0">
        <references count="1">
          <reference field="6" count="1" selected="0" defaultSubtotal="1">
            <x v="24"/>
          </reference>
        </references>
      </pivotArea>
    </format>
    <format dxfId="18605">
      <pivotArea dataOnly="0" labelOnly="1" outline="0" fieldPosition="0">
        <references count="1">
          <reference field="6" count="1" defaultSubtotal="1">
            <x v="24"/>
          </reference>
        </references>
      </pivotArea>
    </format>
    <format dxfId="18604">
      <pivotArea outline="0" fieldPosition="0">
        <references count="1">
          <reference field="6" count="1" selected="0" defaultSubtotal="1">
            <x v="76"/>
          </reference>
        </references>
      </pivotArea>
    </format>
    <format dxfId="18603">
      <pivotArea dataOnly="0" labelOnly="1" outline="0" fieldPosition="0">
        <references count="1">
          <reference field="6" count="1" defaultSubtotal="1">
            <x v="76"/>
          </reference>
        </references>
      </pivotArea>
    </format>
    <format dxfId="18602">
      <pivotArea dataOnly="0" labelOnly="1" outline="0" fieldPosition="0">
        <references count="2">
          <reference field="0" count="1" defaultSubtotal="1">
            <x v="0"/>
          </reference>
          <reference field="6" count="1" selected="0">
            <x v="92"/>
          </reference>
        </references>
      </pivotArea>
    </format>
    <format dxfId="18601">
      <pivotArea outline="0" fieldPosition="0">
        <references count="1">
          <reference field="6" count="1" selected="0" defaultSubtotal="1">
            <x v="92"/>
          </reference>
        </references>
      </pivotArea>
    </format>
    <format dxfId="18600">
      <pivotArea dataOnly="0" labelOnly="1" outline="0" fieldPosition="0">
        <references count="1">
          <reference field="6" count="1" defaultSubtotal="1">
            <x v="92"/>
          </reference>
        </references>
      </pivotArea>
    </format>
    <format dxfId="18599">
      <pivotArea dataOnly="0" labelOnly="1" outline="0" fieldPosition="0">
        <references count="2">
          <reference field="0" count="1" defaultSubtotal="1">
            <x v="1"/>
          </reference>
          <reference field="6" count="1" selected="0">
            <x v="95"/>
          </reference>
        </references>
      </pivotArea>
    </format>
    <format dxfId="18598">
      <pivotArea outline="0" fieldPosition="0">
        <references count="1">
          <reference field="6" count="1" selected="0" defaultSubtotal="1">
            <x v="95"/>
          </reference>
        </references>
      </pivotArea>
    </format>
    <format dxfId="18597">
      <pivotArea dataOnly="0" labelOnly="1" outline="0" fieldPosition="0">
        <references count="1">
          <reference field="6" count="1" defaultSubtotal="1">
            <x v="95"/>
          </reference>
        </references>
      </pivotArea>
    </format>
    <format dxfId="18596">
      <pivotArea dataOnly="0" outline="0" fieldPosition="0">
        <references count="1">
          <reference field="6" count="0" defaultSubtotal="1"/>
        </references>
      </pivotArea>
    </format>
    <format dxfId="18595">
      <pivotArea dataOnly="0" outline="0" fieldPosition="0">
        <references count="1">
          <reference field="6" count="0" defaultSubtotal="1"/>
        </references>
      </pivotArea>
    </format>
    <format dxfId="18594">
      <pivotArea dataOnly="0" outline="0" fieldPosition="0">
        <references count="1">
          <reference field="6" count="0" defaultSubtotal="1"/>
        </references>
      </pivotArea>
    </format>
    <format dxfId="18593">
      <pivotArea outline="0" fieldPosition="0">
        <references count="2">
          <reference field="0" count="1" selected="0">
            <x v="0"/>
          </reference>
          <reference field="6" count="1" selected="0">
            <x v="92"/>
          </reference>
        </references>
      </pivotArea>
    </format>
    <format dxfId="18592">
      <pivotArea outline="0" fieldPosition="0">
        <references count="2">
          <reference field="0" count="1" selected="0" defaultSubtotal="1">
            <x v="0"/>
          </reference>
          <reference field="6" count="1" selected="0">
            <x v="92"/>
          </reference>
        </references>
      </pivotArea>
    </format>
    <format dxfId="18591">
      <pivotArea outline="0" fieldPosition="0">
        <references count="2">
          <reference field="0" count="1" selected="0">
            <x v="1"/>
          </reference>
          <reference field="6" count="1" selected="0">
            <x v="95"/>
          </reference>
        </references>
      </pivotArea>
    </format>
    <format dxfId="18590">
      <pivotArea outline="0" fieldPosition="0">
        <references count="2">
          <reference field="0" count="1" selected="0" defaultSubtotal="1">
            <x v="1"/>
          </reference>
          <reference field="6" count="1" selected="0">
            <x v="95"/>
          </reference>
        </references>
      </pivotArea>
    </format>
    <format dxfId="18589">
      <pivotArea dataOnly="0" labelOnly="1" outline="0" fieldPosition="0">
        <references count="2">
          <reference field="0" count="1">
            <x v="3"/>
          </reference>
          <reference field="6" count="1" selected="0">
            <x v="24"/>
          </reference>
        </references>
      </pivotArea>
    </format>
    <format dxfId="18588">
      <pivotArea dataOnly="0" labelOnly="1" outline="0" fieldPosition="0">
        <references count="3">
          <reference field="0" count="1" selected="0">
            <x v="3"/>
          </reference>
          <reference field="4" count="1">
            <x v="259"/>
          </reference>
          <reference field="6" count="1" selected="0">
            <x v="24"/>
          </reference>
        </references>
      </pivotArea>
    </format>
    <format dxfId="18587">
      <pivotArea dataOnly="0" labelOnly="1" outline="0" fieldPosition="0">
        <references count="2">
          <reference field="0" count="1">
            <x v="3"/>
          </reference>
          <reference field="6" count="1" selected="0">
            <x v="24"/>
          </reference>
        </references>
      </pivotArea>
    </format>
    <format dxfId="18586">
      <pivotArea dataOnly="0" labelOnly="1" outline="0" fieldPosition="0">
        <references count="3">
          <reference field="0" count="1" selected="0">
            <x v="3"/>
          </reference>
          <reference field="4" count="1">
            <x v="259"/>
          </reference>
          <reference field="6" count="1" selected="0">
            <x v="24"/>
          </reference>
        </references>
      </pivotArea>
    </format>
    <format dxfId="18585">
      <pivotArea dataOnly="0" labelOnly="1" outline="0" fieldPosition="0">
        <references count="2">
          <reference field="0" count="1" defaultSubtotal="1">
            <x v="3"/>
          </reference>
          <reference field="6" count="1" selected="0">
            <x v="24"/>
          </reference>
        </references>
      </pivotArea>
    </format>
    <format dxfId="18584">
      <pivotArea dataOnly="0" labelOnly="1" outline="0" fieldPosition="0">
        <references count="2">
          <reference field="0" count="1" defaultSubtotal="1">
            <x v="3"/>
          </reference>
          <reference field="6" count="1" selected="0">
            <x v="24"/>
          </reference>
        </references>
      </pivotArea>
    </format>
    <format dxfId="18583">
      <pivotArea dataOnly="0" labelOnly="1" outline="0" fieldPosition="0">
        <references count="2">
          <reference field="0" count="1">
            <x v="2"/>
          </reference>
          <reference field="6" count="1" selected="0">
            <x v="76"/>
          </reference>
        </references>
      </pivotArea>
    </format>
    <format dxfId="18582">
      <pivotArea dataOnly="0" labelOnly="1" outline="0" fieldPosition="0">
        <references count="3">
          <reference field="0" count="1" selected="0">
            <x v="2"/>
          </reference>
          <reference field="4" count="1">
            <x v="139"/>
          </reference>
          <reference field="6" count="1" selected="0">
            <x v="76"/>
          </reference>
        </references>
      </pivotArea>
    </format>
    <format dxfId="18581">
      <pivotArea dataOnly="0" labelOnly="1" outline="0" fieldPosition="0">
        <references count="2">
          <reference field="0" count="1">
            <x v="2"/>
          </reference>
          <reference field="6" count="1" selected="0">
            <x v="76"/>
          </reference>
        </references>
      </pivotArea>
    </format>
    <format dxfId="18580">
      <pivotArea dataOnly="0" labelOnly="1" outline="0" fieldPosition="0">
        <references count="3">
          <reference field="0" count="1" selected="0">
            <x v="2"/>
          </reference>
          <reference field="4" count="1">
            <x v="139"/>
          </reference>
          <reference field="6" count="1" selected="0">
            <x v="76"/>
          </reference>
        </references>
      </pivotArea>
    </format>
    <format dxfId="18579">
      <pivotArea dataOnly="0" labelOnly="1" outline="0" fieldPosition="0">
        <references count="2">
          <reference field="0" count="1" defaultSubtotal="1">
            <x v="2"/>
          </reference>
          <reference field="6" count="1" selected="0">
            <x v="76"/>
          </reference>
        </references>
      </pivotArea>
    </format>
    <format dxfId="18578">
      <pivotArea dataOnly="0" labelOnly="1" outline="0" fieldPosition="0">
        <references count="2">
          <reference field="0" count="1" defaultSubtotal="1">
            <x v="2"/>
          </reference>
          <reference field="6" count="1" selected="0">
            <x v="76"/>
          </reference>
        </references>
      </pivotArea>
    </format>
    <format dxfId="18577">
      <pivotArea outline="0" fieldPosition="0">
        <references count="3">
          <reference field="0" count="1" selected="0">
            <x v="0"/>
          </reference>
          <reference field="4" count="1" selected="0">
            <x v="262"/>
          </reference>
          <reference field="6" count="1" selected="0">
            <x v="92"/>
          </reference>
        </references>
      </pivotArea>
    </format>
    <format dxfId="18576">
      <pivotArea dataOnly="0" labelOnly="1" outline="0" fieldPosition="0">
        <references count="1">
          <reference field="6" count="1">
            <x v="92"/>
          </reference>
        </references>
      </pivotArea>
    </format>
    <format dxfId="18575">
      <pivotArea dataOnly="0" labelOnly="1" outline="0" fieldPosition="0">
        <references count="2">
          <reference field="0" count="1">
            <x v="0"/>
          </reference>
          <reference field="6" count="1" selected="0">
            <x v="92"/>
          </reference>
        </references>
      </pivotArea>
    </format>
    <format dxfId="18574">
      <pivotArea dataOnly="0" labelOnly="1" outline="0" fieldPosition="0">
        <references count="3">
          <reference field="0" count="1" selected="0">
            <x v="0"/>
          </reference>
          <reference field="4" count="1">
            <x v="262"/>
          </reference>
          <reference field="6" count="1" selected="0">
            <x v="92"/>
          </reference>
        </references>
      </pivotArea>
    </format>
    <format dxfId="18573">
      <pivotArea outline="0" fieldPosition="0">
        <references count="2">
          <reference field="0" count="1" selected="0" defaultSubtotal="1">
            <x v="0"/>
          </reference>
          <reference field="6" count="1" selected="0">
            <x v="92"/>
          </reference>
        </references>
      </pivotArea>
    </format>
    <format dxfId="18572">
      <pivotArea dataOnly="0" labelOnly="1" outline="0" fieldPosition="0">
        <references count="1">
          <reference field="6" count="1">
            <x v="92"/>
          </reference>
        </references>
      </pivotArea>
    </format>
    <format dxfId="18571">
      <pivotArea dataOnly="0" labelOnly="1" outline="0" fieldPosition="0">
        <references count="2">
          <reference field="0" count="1" defaultSubtotal="1">
            <x v="0"/>
          </reference>
          <reference field="6" count="1" selected="0">
            <x v="92"/>
          </reference>
        </references>
      </pivotArea>
    </format>
    <format dxfId="18570">
      <pivotArea outline="0" fieldPosition="0">
        <references count="3">
          <reference field="0" count="1" selected="0">
            <x v="1"/>
          </reference>
          <reference field="4" count="1" selected="0">
            <x v="280"/>
          </reference>
          <reference field="6" count="1" selected="0">
            <x v="95"/>
          </reference>
        </references>
      </pivotArea>
    </format>
    <format dxfId="18569">
      <pivotArea dataOnly="0" labelOnly="1" outline="0" fieldPosition="0">
        <references count="1">
          <reference field="6" count="1">
            <x v="95"/>
          </reference>
        </references>
      </pivotArea>
    </format>
    <format dxfId="18568">
      <pivotArea dataOnly="0" labelOnly="1" outline="0" fieldPosition="0">
        <references count="2">
          <reference field="0" count="1">
            <x v="1"/>
          </reference>
          <reference field="6" count="1" selected="0">
            <x v="95"/>
          </reference>
        </references>
      </pivotArea>
    </format>
    <format dxfId="18567">
      <pivotArea dataOnly="0" labelOnly="1" outline="0" fieldPosition="0">
        <references count="3">
          <reference field="0" count="1" selected="0">
            <x v="1"/>
          </reference>
          <reference field="4" count="1">
            <x v="280"/>
          </reference>
          <reference field="6" count="1" selected="0">
            <x v="95"/>
          </reference>
        </references>
      </pivotArea>
    </format>
    <format dxfId="18566">
      <pivotArea outline="0" fieldPosition="0">
        <references count="2">
          <reference field="0" count="1" selected="0" defaultSubtotal="1">
            <x v="1"/>
          </reference>
          <reference field="6" count="1" selected="0">
            <x v="95"/>
          </reference>
        </references>
      </pivotArea>
    </format>
    <format dxfId="18565">
      <pivotArea dataOnly="0" labelOnly="1" outline="0" fieldPosition="0">
        <references count="1">
          <reference field="6" count="1">
            <x v="95"/>
          </reference>
        </references>
      </pivotArea>
    </format>
    <format dxfId="18564">
      <pivotArea dataOnly="0" labelOnly="1" outline="0" fieldPosition="0">
        <references count="2">
          <reference field="0" count="1" defaultSubtotal="1">
            <x v="1"/>
          </reference>
          <reference field="6" count="1" selected="0">
            <x v="95"/>
          </reference>
        </references>
      </pivotArea>
    </format>
    <format dxfId="18563">
      <pivotArea outline="0" fieldPosition="0">
        <references count="3">
          <reference field="0" count="1" selected="0">
            <x v="3"/>
          </reference>
          <reference field="4" count="1" selected="0">
            <x v="188"/>
          </reference>
          <reference field="6" count="1" selected="0">
            <x v="32"/>
          </reference>
        </references>
      </pivotArea>
    </format>
    <format dxfId="18562">
      <pivotArea dataOnly="0" labelOnly="1" outline="0" offset="IV1" fieldPosition="0">
        <references count="1">
          <reference field="6" count="1">
            <x v="32"/>
          </reference>
        </references>
      </pivotArea>
    </format>
    <format dxfId="18561">
      <pivotArea dataOnly="0" labelOnly="1" outline="0" fieldPosition="0">
        <references count="2">
          <reference field="0" count="1">
            <x v="3"/>
          </reference>
          <reference field="6" count="1" selected="0">
            <x v="32"/>
          </reference>
        </references>
      </pivotArea>
    </format>
    <format dxfId="18560">
      <pivotArea dataOnly="0" labelOnly="1" outline="0" fieldPosition="0">
        <references count="3">
          <reference field="0" count="1" selected="0">
            <x v="3"/>
          </reference>
          <reference field="4" count="1">
            <x v="188"/>
          </reference>
          <reference field="6" count="1" selected="0">
            <x v="32"/>
          </reference>
        </references>
      </pivotArea>
    </format>
    <format dxfId="18559">
      <pivotArea dataOnly="0" labelOnly="1" outline="0" fieldPosition="0">
        <references count="2">
          <reference field="0" count="1">
            <x v="3"/>
          </reference>
          <reference field="6" count="1" selected="0">
            <x v="32"/>
          </reference>
        </references>
      </pivotArea>
    </format>
    <format dxfId="18558">
      <pivotArea dataOnly="0" labelOnly="1" outline="0" fieldPosition="0">
        <references count="3">
          <reference field="0" count="1" selected="0">
            <x v="3"/>
          </reference>
          <reference field="4" count="1">
            <x v="188"/>
          </reference>
          <reference field="6" count="1" selected="0">
            <x v="32"/>
          </reference>
        </references>
      </pivotArea>
    </format>
    <format dxfId="18557">
      <pivotArea outline="0" fieldPosition="0">
        <references count="2">
          <reference field="0" count="1" selected="0" defaultSubtotal="1">
            <x v="3"/>
          </reference>
          <reference field="6" count="1" selected="0">
            <x v="32"/>
          </reference>
        </references>
      </pivotArea>
    </format>
    <format dxfId="18556">
      <pivotArea dataOnly="0" labelOnly="1" outline="0" offset="IV256" fieldPosition="0">
        <references count="1">
          <reference field="6" count="1">
            <x v="32"/>
          </reference>
        </references>
      </pivotArea>
    </format>
    <format dxfId="18555">
      <pivotArea dataOnly="0" labelOnly="1" outline="0" fieldPosition="0">
        <references count="2">
          <reference field="0" count="1" defaultSubtotal="1">
            <x v="3"/>
          </reference>
          <reference field="6" count="1" selected="0">
            <x v="32"/>
          </reference>
        </references>
      </pivotArea>
    </format>
    <format dxfId="18554">
      <pivotArea dataOnly="0" labelOnly="1" outline="0" fieldPosition="0">
        <references count="2">
          <reference field="0" count="1" defaultSubtotal="1">
            <x v="3"/>
          </reference>
          <reference field="6" count="1" selected="0">
            <x v="32"/>
          </reference>
        </references>
      </pivotArea>
    </format>
    <format dxfId="18553">
      <pivotArea outline="0" fieldPosition="0">
        <references count="1">
          <reference field="6" count="1" selected="0" defaultSubtotal="1">
            <x v="32"/>
          </reference>
        </references>
      </pivotArea>
    </format>
    <format dxfId="18552">
      <pivotArea dataOnly="0" labelOnly="1" outline="0" fieldPosition="0">
        <references count="1">
          <reference field="6" count="1" defaultSubtotal="1">
            <x v="32"/>
          </reference>
        </references>
      </pivotArea>
    </format>
    <format dxfId="18551">
      <pivotArea outline="0" fieldPosition="0">
        <references count="3">
          <reference field="0" count="1" selected="0">
            <x v="3"/>
          </reference>
          <reference field="4" count="1" selected="0">
            <x v="242"/>
          </reference>
          <reference field="6" count="1" selected="0">
            <x v="37"/>
          </reference>
        </references>
      </pivotArea>
    </format>
    <format dxfId="18550">
      <pivotArea dataOnly="0" labelOnly="1" outline="0" offset="IV1" fieldPosition="0">
        <references count="1">
          <reference field="6" count="1">
            <x v="37"/>
          </reference>
        </references>
      </pivotArea>
    </format>
    <format dxfId="18549">
      <pivotArea dataOnly="0" labelOnly="1" outline="0" fieldPosition="0">
        <references count="2">
          <reference field="0" count="1">
            <x v="3"/>
          </reference>
          <reference field="6" count="1" selected="0">
            <x v="37"/>
          </reference>
        </references>
      </pivotArea>
    </format>
    <format dxfId="18548">
      <pivotArea dataOnly="0" labelOnly="1" outline="0" fieldPosition="0">
        <references count="3">
          <reference field="0" count="1" selected="0">
            <x v="3"/>
          </reference>
          <reference field="4" count="1">
            <x v="242"/>
          </reference>
          <reference field="6" count="1" selected="0">
            <x v="37"/>
          </reference>
        </references>
      </pivotArea>
    </format>
    <format dxfId="18547">
      <pivotArea outline="0" fieldPosition="0">
        <references count="3">
          <reference field="0" count="1" selected="0">
            <x v="3"/>
          </reference>
          <reference field="4" count="1" selected="0">
            <x v="242"/>
          </reference>
          <reference field="6" count="1" selected="0">
            <x v="37"/>
          </reference>
        </references>
      </pivotArea>
    </format>
    <format dxfId="18546">
      <pivotArea dataOnly="0" labelOnly="1" outline="0" fieldPosition="0">
        <references count="1">
          <reference field="6" count="1">
            <x v="37"/>
          </reference>
        </references>
      </pivotArea>
    </format>
    <format dxfId="18545">
      <pivotArea dataOnly="0" labelOnly="1" outline="0" fieldPosition="0">
        <references count="2">
          <reference field="0" count="1">
            <x v="3"/>
          </reference>
          <reference field="6" count="1" selected="0">
            <x v="37"/>
          </reference>
        </references>
      </pivotArea>
    </format>
    <format dxfId="18544">
      <pivotArea dataOnly="0" labelOnly="1" outline="0" fieldPosition="0">
        <references count="3">
          <reference field="0" count="1" selected="0">
            <x v="3"/>
          </reference>
          <reference field="4" count="1">
            <x v="242"/>
          </reference>
          <reference field="6" count="1" selected="0">
            <x v="37"/>
          </reference>
        </references>
      </pivotArea>
    </format>
    <format dxfId="18543">
      <pivotArea outline="0" fieldPosition="0">
        <references count="2">
          <reference field="0" count="1" selected="0" defaultSubtotal="1">
            <x v="3"/>
          </reference>
          <reference field="6" count="1" selected="0">
            <x v="37"/>
          </reference>
        </references>
      </pivotArea>
    </format>
    <format dxfId="18542">
      <pivotArea dataOnly="0" labelOnly="1" outline="0" offset="IV256" fieldPosition="0">
        <references count="1">
          <reference field="6" count="1">
            <x v="37"/>
          </reference>
        </references>
      </pivotArea>
    </format>
    <format dxfId="18541">
      <pivotArea dataOnly="0" labelOnly="1" outline="0" fieldPosition="0">
        <references count="2">
          <reference field="0" count="1" defaultSubtotal="1">
            <x v="3"/>
          </reference>
          <reference field="6" count="1" selected="0">
            <x v="37"/>
          </reference>
        </references>
      </pivotArea>
    </format>
    <format dxfId="18540">
      <pivotArea outline="0" fieldPosition="0">
        <references count="2">
          <reference field="0" count="1" selected="0" defaultSubtotal="1">
            <x v="3"/>
          </reference>
          <reference field="6" count="1" selected="0">
            <x v="37"/>
          </reference>
        </references>
      </pivotArea>
    </format>
    <format dxfId="18539">
      <pivotArea dataOnly="0" labelOnly="1" outline="0" fieldPosition="0">
        <references count="1">
          <reference field="6" count="1">
            <x v="37"/>
          </reference>
        </references>
      </pivotArea>
    </format>
    <format dxfId="18538">
      <pivotArea dataOnly="0" labelOnly="1" outline="0" fieldPosition="0">
        <references count="2">
          <reference field="0" count="1" defaultSubtotal="1">
            <x v="3"/>
          </reference>
          <reference field="6" count="1" selected="0">
            <x v="37"/>
          </reference>
        </references>
      </pivotArea>
    </format>
    <format dxfId="18537">
      <pivotArea outline="0" fieldPosition="0">
        <references count="1">
          <reference field="6" count="1" selected="0" defaultSubtotal="1">
            <x v="37"/>
          </reference>
        </references>
      </pivotArea>
    </format>
    <format dxfId="18536">
      <pivotArea outline="0" fieldPosition="0">
        <references count="1">
          <reference field="6" count="1" selected="0" defaultSubtotal="1">
            <x v="37"/>
          </reference>
        </references>
      </pivotArea>
    </format>
    <format dxfId="18535">
      <pivotArea dataOnly="0" labelOnly="1" outline="0" fieldPosition="0">
        <references count="1">
          <reference field="6" count="1" defaultSubtotal="1">
            <x v="37"/>
          </reference>
        </references>
      </pivotArea>
    </format>
    <format dxfId="18534">
      <pivotArea dataOnly="0" grandRow="1" outline="0" fieldPosition="0"/>
    </format>
    <format dxfId="18533">
      <pivotArea dataOnly="0" outline="0" fieldPosition="0">
        <references count="1">
          <reference field="6" count="0" defaultSubtotal="1"/>
        </references>
      </pivotArea>
    </format>
    <format dxfId="18532">
      <pivotArea dataOnly="0" labelOnly="1" outline="0" fieldPosition="0">
        <references count="2">
          <reference field="0" count="1">
            <x v="3"/>
          </reference>
          <reference field="6" count="1" selected="0">
            <x v="24"/>
          </reference>
        </references>
      </pivotArea>
    </format>
    <format dxfId="18531">
      <pivotArea dataOnly="0" labelOnly="1" outline="0" fieldPosition="0">
        <references count="3">
          <reference field="0" count="1" selected="0">
            <x v="3"/>
          </reference>
          <reference field="4" count="1">
            <x v="259"/>
          </reference>
          <reference field="6" count="1" selected="0">
            <x v="24"/>
          </reference>
        </references>
      </pivotArea>
    </format>
    <format dxfId="18530">
      <pivotArea dataOnly="0" labelOnly="1" outline="0" fieldPosition="0">
        <references count="2">
          <reference field="0" count="1">
            <x v="2"/>
          </reference>
          <reference field="6" count="1" selected="0">
            <x v="76"/>
          </reference>
        </references>
      </pivotArea>
    </format>
    <format dxfId="18529">
      <pivotArea dataOnly="0" labelOnly="1" outline="0" fieldPosition="0">
        <references count="3">
          <reference field="0" count="1" selected="0">
            <x v="2"/>
          </reference>
          <reference field="4" count="1">
            <x v="139"/>
          </reference>
          <reference field="6" count="1" selected="0">
            <x v="76"/>
          </reference>
        </references>
      </pivotArea>
    </format>
    <format dxfId="18528">
      <pivotArea dataOnly="0" labelOnly="1" outline="0" fieldPosition="0">
        <references count="2">
          <reference field="0" count="1">
            <x v="3"/>
          </reference>
          <reference field="6" count="1" selected="0">
            <x v="32"/>
          </reference>
        </references>
      </pivotArea>
    </format>
    <format dxfId="18527">
      <pivotArea dataOnly="0" labelOnly="1" outline="0" fieldPosition="0">
        <references count="3">
          <reference field="0" count="1" selected="0">
            <x v="3"/>
          </reference>
          <reference field="4" count="1">
            <x v="188"/>
          </reference>
          <reference field="6" count="1" selected="0">
            <x v="32"/>
          </reference>
        </references>
      </pivotArea>
    </format>
    <format dxfId="18526">
      <pivotArea outline="0" fieldPosition="0">
        <references count="3">
          <reference field="0" count="1" selected="0">
            <x v="3"/>
          </reference>
          <reference field="4" count="1" selected="0">
            <x v="242"/>
          </reference>
          <reference field="6" count="1" selected="0">
            <x v="37"/>
          </reference>
        </references>
      </pivotArea>
    </format>
    <format dxfId="18525">
      <pivotArea dataOnly="0" labelOnly="1" outline="0" fieldPosition="0">
        <references count="1">
          <reference field="6" count="1">
            <x v="37"/>
          </reference>
        </references>
      </pivotArea>
    </format>
    <format dxfId="18524">
      <pivotArea dataOnly="0" labelOnly="1" outline="0" fieldPosition="0">
        <references count="2">
          <reference field="0" count="1">
            <x v="3"/>
          </reference>
          <reference field="6" count="1" selected="0">
            <x v="37"/>
          </reference>
        </references>
      </pivotArea>
    </format>
    <format dxfId="18523">
      <pivotArea dataOnly="0" labelOnly="1" outline="0" fieldPosition="0">
        <references count="3">
          <reference field="0" count="1" selected="0">
            <x v="3"/>
          </reference>
          <reference field="4" count="1">
            <x v="242"/>
          </reference>
          <reference field="6" count="1" selected="0">
            <x v="37"/>
          </reference>
        </references>
      </pivotArea>
    </format>
    <format dxfId="18522">
      <pivotArea outline="0" fieldPosition="0">
        <references count="1">
          <reference field="6" count="1" selected="0" defaultSubtotal="1">
            <x v="37"/>
          </reference>
        </references>
      </pivotArea>
    </format>
    <format dxfId="18521">
      <pivotArea dataOnly="0" grandRow="1" outline="0" fieldPosition="0"/>
    </format>
    <format dxfId="18520">
      <pivotArea dataOnly="0" outline="0" fieldPosition="0">
        <references count="1">
          <reference field="6" count="0" defaultSubtotal="1"/>
        </references>
      </pivotArea>
    </format>
    <format dxfId="18519">
      <pivotArea outline="0" fieldPosition="0">
        <references count="1">
          <reference field="6" count="1" selected="0" defaultSubtotal="1">
            <x v="37"/>
          </reference>
        </references>
      </pivotArea>
    </format>
    <format dxfId="18518">
      <pivotArea dataOnly="0" grandRow="1" outline="0" fieldPosition="0"/>
    </format>
    <format dxfId="18517">
      <pivotArea dataOnly="0" outline="0" fieldPosition="0">
        <references count="1">
          <reference field="6" count="0" defaultSubtotal="1"/>
        </references>
      </pivotArea>
    </format>
    <format dxfId="18516">
      <pivotArea outline="0" fieldPosition="0">
        <references count="1">
          <reference field="6" count="1" selected="0" defaultSubtotal="1">
            <x v="37"/>
          </reference>
        </references>
      </pivotArea>
    </format>
    <format dxfId="18515">
      <pivotArea dataOnly="0" grandRow="1" outline="0" fieldPosition="0"/>
    </format>
    <format dxfId="18514">
      <pivotArea dataOnly="0" outline="0" fieldPosition="0">
        <references count="1">
          <reference field="6" count="0" defaultSubtotal="1"/>
        </references>
      </pivotArea>
    </format>
    <format dxfId="18513">
      <pivotArea outline="0" fieldPosition="0">
        <references count="1">
          <reference field="6" count="1" selected="0" defaultSubtotal="1">
            <x v="37"/>
          </reference>
        </references>
      </pivotArea>
    </format>
    <format dxfId="18512">
      <pivotArea dataOnly="0" grandRow="1" outline="0" fieldPosition="0"/>
    </format>
    <format dxfId="18511">
      <pivotArea dataOnly="0" outline="0" fieldPosition="0">
        <references count="1">
          <reference field="6" count="0" defaultSubtotal="1"/>
        </references>
      </pivotArea>
    </format>
    <format dxfId="18510">
      <pivotArea outline="0" fieldPosition="0">
        <references count="1">
          <reference field="6" count="1" selected="0" defaultSubtotal="1">
            <x v="37"/>
          </reference>
        </references>
      </pivotArea>
    </format>
    <format dxfId="18509">
      <pivotArea dataOnly="0" grandRow="1" outline="0" fieldPosition="0"/>
    </format>
    <format dxfId="18508">
      <pivotArea dataOnly="0" outline="0" fieldPosition="0">
        <references count="1">
          <reference field="6" count="0" defaultSubtotal="1"/>
        </references>
      </pivotArea>
    </format>
    <format dxfId="18507">
      <pivotArea outline="0" fieldPosition="0">
        <references count="1">
          <reference field="6" count="1" selected="0" defaultSubtotal="1">
            <x v="37"/>
          </reference>
        </references>
      </pivotArea>
    </format>
    <format dxfId="18506">
      <pivotArea dataOnly="0" grandRow="1" outline="0" fieldPosition="0"/>
    </format>
    <format dxfId="18505">
      <pivotArea dataOnly="0" outline="0" fieldPosition="0">
        <references count="1">
          <reference field="6" count="0" defaultSubtotal="1"/>
        </references>
      </pivotArea>
    </format>
    <format dxfId="18504">
      <pivotArea outline="0" fieldPosition="0">
        <references count="1">
          <reference field="6" count="1" selected="0" defaultSubtotal="1">
            <x v="37"/>
          </reference>
        </references>
      </pivotArea>
    </format>
    <format dxfId="18503">
      <pivotArea dataOnly="0" grandRow="1" outline="0" fieldPosition="0"/>
    </format>
    <format dxfId="18502">
      <pivotArea dataOnly="0" outline="0" fieldPosition="0">
        <references count="1">
          <reference field="6" count="0" defaultSubtotal="1"/>
        </references>
      </pivotArea>
    </format>
    <format dxfId="18501">
      <pivotArea outline="0" fieldPosition="0">
        <references count="1">
          <reference field="6" count="1" selected="0" defaultSubtotal="1">
            <x v="37"/>
          </reference>
        </references>
      </pivotArea>
    </format>
    <format dxfId="18500">
      <pivotArea dataOnly="0" grandRow="1" outline="0" fieldPosition="0"/>
    </format>
    <format dxfId="18499">
      <pivotArea dataOnly="0" outline="0" fieldPosition="0">
        <references count="1">
          <reference field="6" count="0" defaultSubtotal="1"/>
        </references>
      </pivotArea>
    </format>
    <format dxfId="18498">
      <pivotArea dataOnly="0" labelOnly="1" outline="0" fieldPosition="0">
        <references count="2">
          <reference field="0" count="1">
            <x v="5"/>
          </reference>
          <reference field="6" count="1" selected="0">
            <x v="24"/>
          </reference>
        </references>
      </pivotArea>
    </format>
    <format dxfId="18497">
      <pivotArea dataOnly="0" labelOnly="1" outline="0" fieldPosition="0">
        <references count="3">
          <reference field="0" count="1" selected="0">
            <x v="5"/>
          </reference>
          <reference field="4" count="1">
            <x v="259"/>
          </reference>
          <reference field="6" count="1" selected="0">
            <x v="24"/>
          </reference>
        </references>
      </pivotArea>
    </format>
    <format dxfId="18496">
      <pivotArea dataOnly="0" labelOnly="1" outline="0" fieldPosition="0">
        <references count="2">
          <reference field="0" count="1">
            <x v="5"/>
          </reference>
          <reference field="6" count="1" selected="0">
            <x v="24"/>
          </reference>
        </references>
      </pivotArea>
    </format>
    <format dxfId="18495">
      <pivotArea dataOnly="0" labelOnly="1" outline="0" fieldPosition="0">
        <references count="3">
          <reference field="0" count="1" selected="0">
            <x v="5"/>
          </reference>
          <reference field="4" count="1">
            <x v="259"/>
          </reference>
          <reference field="6" count="1" selected="0">
            <x v="24"/>
          </reference>
        </references>
      </pivotArea>
    </format>
    <format dxfId="18494">
      <pivotArea dataOnly="0" labelOnly="1" outline="0" fieldPosition="0">
        <references count="2">
          <reference field="0" count="1">
            <x v="4"/>
          </reference>
          <reference field="6" count="1" selected="0">
            <x v="76"/>
          </reference>
        </references>
      </pivotArea>
    </format>
    <format dxfId="18493">
      <pivotArea dataOnly="0" labelOnly="1" outline="0" fieldPosition="0">
        <references count="3">
          <reference field="0" count="1" selected="0">
            <x v="4"/>
          </reference>
          <reference field="4" count="1">
            <x v="139"/>
          </reference>
          <reference field="6" count="1" selected="0">
            <x v="76"/>
          </reference>
        </references>
      </pivotArea>
    </format>
    <format dxfId="18492">
      <pivotArea dataOnly="0" labelOnly="1" outline="0" fieldPosition="0">
        <references count="2">
          <reference field="0" count="1">
            <x v="4"/>
          </reference>
          <reference field="6" count="1" selected="0">
            <x v="76"/>
          </reference>
        </references>
      </pivotArea>
    </format>
    <format dxfId="18491">
      <pivotArea dataOnly="0" labelOnly="1" outline="0" fieldPosition="0">
        <references count="3">
          <reference field="0" count="1" selected="0">
            <x v="4"/>
          </reference>
          <reference field="4" count="1">
            <x v="139"/>
          </reference>
          <reference field="6" count="1" selected="0">
            <x v="76"/>
          </reference>
        </references>
      </pivotArea>
    </format>
    <format dxfId="18490">
      <pivotArea outline="0" fieldPosition="0">
        <references count="1">
          <reference field="6" count="1" selected="0">
            <x v="24"/>
          </reference>
        </references>
      </pivotArea>
    </format>
    <format dxfId="18489">
      <pivotArea dataOnly="0" labelOnly="1" outline="0" fieldPosition="0">
        <references count="1">
          <reference field="6" count="1">
            <x v="24"/>
          </reference>
        </references>
      </pivotArea>
    </format>
    <format dxfId="18488">
      <pivotArea dataOnly="0" labelOnly="1" outline="0" fieldPosition="0">
        <references count="2">
          <reference field="0" count="1">
            <x v="7"/>
          </reference>
          <reference field="6" count="1" selected="0">
            <x v="24"/>
          </reference>
        </references>
      </pivotArea>
    </format>
    <format dxfId="18487">
      <pivotArea dataOnly="0" labelOnly="1" outline="0" fieldPosition="0">
        <references count="3">
          <reference field="0" count="1" selected="0">
            <x v="7"/>
          </reference>
          <reference field="4" count="1">
            <x v="259"/>
          </reference>
          <reference field="6" count="1" selected="0">
            <x v="24"/>
          </reference>
        </references>
      </pivotArea>
    </format>
    <format dxfId="18486">
      <pivotArea outline="0" fieldPosition="0">
        <references count="1">
          <reference field="6" count="1" selected="0">
            <x v="76"/>
          </reference>
        </references>
      </pivotArea>
    </format>
    <format dxfId="18485">
      <pivotArea dataOnly="0" labelOnly="1" outline="0" fieldPosition="0">
        <references count="1">
          <reference field="6" count="1">
            <x v="76"/>
          </reference>
        </references>
      </pivotArea>
    </format>
    <format dxfId="18484">
      <pivotArea dataOnly="0" labelOnly="1" outline="0" fieldPosition="0">
        <references count="2">
          <reference field="0" count="1">
            <x v="6"/>
          </reference>
          <reference field="6" count="1" selected="0">
            <x v="76"/>
          </reference>
        </references>
      </pivotArea>
    </format>
    <format dxfId="18483">
      <pivotArea dataOnly="0" labelOnly="1" outline="0" fieldPosition="0">
        <references count="3">
          <reference field="0" count="1" selected="0">
            <x v="6"/>
          </reference>
          <reference field="4" count="1">
            <x v="139"/>
          </reference>
          <reference field="6" count="1" selected="0">
            <x v="76"/>
          </reference>
        </references>
      </pivotArea>
    </format>
    <format dxfId="18482">
      <pivotArea outline="0" fieldPosition="0">
        <references count="1">
          <reference field="6" count="1" selected="0">
            <x v="32"/>
          </reference>
        </references>
      </pivotArea>
    </format>
    <format dxfId="18481">
      <pivotArea dataOnly="0" labelOnly="1" outline="0" fieldPosition="0">
        <references count="1">
          <reference field="6" count="1">
            <x v="32"/>
          </reference>
        </references>
      </pivotArea>
    </format>
    <format dxfId="18480">
      <pivotArea dataOnly="0" labelOnly="1" outline="0" fieldPosition="0">
        <references count="2">
          <reference field="0" count="1">
            <x v="7"/>
          </reference>
          <reference field="6" count="1" selected="0">
            <x v="32"/>
          </reference>
        </references>
      </pivotArea>
    </format>
    <format dxfId="18479">
      <pivotArea dataOnly="0" labelOnly="1" outline="0" fieldPosition="0">
        <references count="3">
          <reference field="0" count="1" selected="0">
            <x v="7"/>
          </reference>
          <reference field="4" count="1">
            <x v="188"/>
          </reference>
          <reference field="6" count="1" selected="0">
            <x v="32"/>
          </reference>
        </references>
      </pivotArea>
    </format>
    <format dxfId="18478">
      <pivotArea dataOnly="0" labelOnly="1" outline="0" fieldPosition="0">
        <references count="2">
          <reference field="0" count="1">
            <x v="7"/>
          </reference>
          <reference field="6" count="1" selected="0">
            <x v="18"/>
          </reference>
        </references>
      </pivotArea>
    </format>
    <format dxfId="18477">
      <pivotArea dataOnly="0" labelOnly="1" outline="0" fieldPosition="0">
        <references count="3">
          <reference field="0" count="1" selected="0">
            <x v="7"/>
          </reference>
          <reference field="4" count="1">
            <x v="75"/>
          </reference>
          <reference field="6" count="1" selected="0">
            <x v="18"/>
          </reference>
        </references>
      </pivotArea>
    </format>
    <format dxfId="18476">
      <pivotArea outline="0" fieldPosition="0">
        <references count="1">
          <reference field="6" count="1" selected="0" defaultSubtotal="1">
            <x v="18"/>
          </reference>
        </references>
      </pivotArea>
    </format>
    <format dxfId="18475">
      <pivotArea dataOnly="0" labelOnly="1" outline="0" fieldPosition="0">
        <references count="1">
          <reference field="6" count="1" defaultSubtotal="1">
            <x v="18"/>
          </reference>
        </references>
      </pivotArea>
    </format>
    <format dxfId="18474">
      <pivotArea outline="0" fieldPosition="0">
        <references count="1">
          <reference field="6" count="1" selected="0">
            <x v="18"/>
          </reference>
        </references>
      </pivotArea>
    </format>
    <format dxfId="18473">
      <pivotArea dataOnly="0" labelOnly="1" outline="0" fieldPosition="0">
        <references count="1">
          <reference field="6" count="1">
            <x v="18"/>
          </reference>
        </references>
      </pivotArea>
    </format>
    <format dxfId="18472">
      <pivotArea dataOnly="0" labelOnly="1" outline="0" fieldPosition="0">
        <references count="2">
          <reference field="0" count="1">
            <x v="6"/>
          </reference>
          <reference field="6" count="1" selected="0">
            <x v="18"/>
          </reference>
        </references>
      </pivotArea>
    </format>
    <format dxfId="18471">
      <pivotArea dataOnly="0" labelOnly="1" outline="0" fieldPosition="0">
        <references count="3">
          <reference field="0" count="1" selected="0">
            <x v="6"/>
          </reference>
          <reference field="4" count="1">
            <x v="75"/>
          </reference>
          <reference field="6" count="1" selected="0">
            <x v="18"/>
          </reference>
        </references>
      </pivotArea>
    </format>
    <format dxfId="18470">
      <pivotArea outline="0" fieldPosition="0">
        <references count="2">
          <reference field="0" count="1" selected="0">
            <x v="7"/>
          </reference>
          <reference field="6" count="1" selected="0">
            <x v="18"/>
          </reference>
        </references>
      </pivotArea>
    </format>
    <format dxfId="18469">
      <pivotArea outline="0" fieldPosition="0">
        <references count="1">
          <reference field="6" count="1" selected="0">
            <x v="18"/>
          </reference>
        </references>
      </pivotArea>
    </format>
    <format dxfId="18468">
      <pivotArea dataOnly="0" labelOnly="1" outline="0" fieldPosition="0">
        <references count="1">
          <reference field="6" count="1">
            <x v="18"/>
          </reference>
        </references>
      </pivotArea>
    </format>
    <format dxfId="18467">
      <pivotArea dataOnly="0" labelOnly="1" outline="0" fieldPosition="0">
        <references count="2">
          <reference field="0" count="1">
            <x v="6"/>
          </reference>
          <reference field="6" count="1" selected="0">
            <x v="18"/>
          </reference>
        </references>
      </pivotArea>
    </format>
    <format dxfId="18466">
      <pivotArea dataOnly="0" labelOnly="1" outline="0" fieldPosition="0">
        <references count="3">
          <reference field="0" count="1" selected="0">
            <x v="6"/>
          </reference>
          <reference field="4" count="1">
            <x v="75"/>
          </reference>
          <reference field="6" count="1" selected="0">
            <x v="18"/>
          </reference>
        </references>
      </pivotArea>
    </format>
    <format dxfId="18465">
      <pivotArea outline="0" fieldPosition="0">
        <references count="1">
          <reference field="6" count="1" selected="0">
            <x v="24"/>
          </reference>
        </references>
      </pivotArea>
    </format>
    <format dxfId="18464">
      <pivotArea dataOnly="0" labelOnly="1" outline="0" fieldPosition="0">
        <references count="1">
          <reference field="6" count="1">
            <x v="24"/>
          </reference>
        </references>
      </pivotArea>
    </format>
    <format dxfId="18463">
      <pivotArea outline="0" fieldPosition="0">
        <references count="1">
          <reference field="6" count="1" selected="0">
            <x v="32"/>
          </reference>
        </references>
      </pivotArea>
    </format>
    <format dxfId="18462">
      <pivotArea dataOnly="0" labelOnly="1" outline="0" fieldPosition="0">
        <references count="1">
          <reference field="6" count="1">
            <x v="32"/>
          </reference>
        </references>
      </pivotArea>
    </format>
    <format dxfId="18461">
      <pivotArea dataOnly="0" labelOnly="1" outline="0" fieldPosition="0">
        <references count="2">
          <reference field="0" count="1">
            <x v="7"/>
          </reference>
          <reference field="6" count="1" selected="0">
            <x v="32"/>
          </reference>
        </references>
      </pivotArea>
    </format>
    <format dxfId="18460">
      <pivotArea dataOnly="0" labelOnly="1" outline="0" fieldPosition="0">
        <references count="3">
          <reference field="0" count="1" selected="0">
            <x v="7"/>
          </reference>
          <reference field="4" count="1">
            <x v="188"/>
          </reference>
          <reference field="6" count="1" selected="0">
            <x v="32"/>
          </reference>
        </references>
      </pivotArea>
    </format>
    <format dxfId="18459">
      <pivotArea outline="0" fieldPosition="0">
        <references count="1">
          <reference field="6" count="1" selected="0">
            <x v="76"/>
          </reference>
        </references>
      </pivotArea>
    </format>
    <format dxfId="18458">
      <pivotArea dataOnly="0" labelOnly="1" outline="0" fieldPosition="0">
        <references count="1">
          <reference field="6" count="1">
            <x v="76"/>
          </reference>
        </references>
      </pivotArea>
    </format>
    <format dxfId="18457">
      <pivotArea outline="0" fieldPosition="0">
        <references count="1">
          <reference field="6" count="1" selected="0">
            <x v="92"/>
          </reference>
        </references>
      </pivotArea>
    </format>
    <format dxfId="18456">
      <pivotArea dataOnly="0" labelOnly="1" outline="0" fieldPosition="0">
        <references count="1">
          <reference field="6" count="1">
            <x v="92"/>
          </reference>
        </references>
      </pivotArea>
    </format>
    <format dxfId="18455">
      <pivotArea dataOnly="0" labelOnly="1" outline="0" fieldPosition="0">
        <references count="2">
          <reference field="0" count="1">
            <x v="0"/>
          </reference>
          <reference field="6" count="1" selected="0">
            <x v="92"/>
          </reference>
        </references>
      </pivotArea>
    </format>
    <format dxfId="18454">
      <pivotArea dataOnly="0" labelOnly="1" outline="0" fieldPosition="0">
        <references count="3">
          <reference field="0" count="1" selected="0">
            <x v="0"/>
          </reference>
          <reference field="4" count="1">
            <x v="262"/>
          </reference>
          <reference field="6" count="1" selected="0">
            <x v="92"/>
          </reference>
        </references>
      </pivotArea>
    </format>
    <format dxfId="18453">
      <pivotArea outline="0" fieldPosition="0">
        <references count="1">
          <reference field="6" count="1" selected="0">
            <x v="95"/>
          </reference>
        </references>
      </pivotArea>
    </format>
    <format dxfId="18452">
      <pivotArea dataOnly="0" labelOnly="1" outline="0" fieldPosition="0">
        <references count="1">
          <reference field="6" count="1">
            <x v="95"/>
          </reference>
        </references>
      </pivotArea>
    </format>
    <format dxfId="18451">
      <pivotArea dataOnly="0" labelOnly="1" outline="0" fieldPosition="0">
        <references count="2">
          <reference field="0" count="1">
            <x v="1"/>
          </reference>
          <reference field="6" count="1" selected="0">
            <x v="95"/>
          </reference>
        </references>
      </pivotArea>
    </format>
    <format dxfId="18450">
      <pivotArea dataOnly="0" labelOnly="1" outline="0" fieldPosition="0">
        <references count="3">
          <reference field="0" count="1" selected="0">
            <x v="1"/>
          </reference>
          <reference field="4" count="1">
            <x v="280"/>
          </reference>
          <reference field="6" count="1" selected="0">
            <x v="95"/>
          </reference>
        </references>
      </pivotArea>
    </format>
    <format dxfId="18449">
      <pivotArea outline="0" fieldPosition="0">
        <references count="1">
          <reference field="6" count="1" selected="0">
            <x v="0"/>
          </reference>
        </references>
      </pivotArea>
    </format>
    <format dxfId="18448">
      <pivotArea dataOnly="0" labelOnly="1" outline="0" fieldPosition="0">
        <references count="1">
          <reference field="6" count="1">
            <x v="0"/>
          </reference>
        </references>
      </pivotArea>
    </format>
    <format dxfId="18447">
      <pivotArea dataOnly="0" labelOnly="1" outline="0" fieldPosition="0">
        <references count="2">
          <reference field="0" count="1">
            <x v="10"/>
          </reference>
          <reference field="6" count="1" selected="0">
            <x v="0"/>
          </reference>
        </references>
      </pivotArea>
    </format>
    <format dxfId="18446">
      <pivotArea dataOnly="0" labelOnly="1" outline="0" fieldPosition="0">
        <references count="3">
          <reference field="0" count="1" selected="0">
            <x v="10"/>
          </reference>
          <reference field="4" count="1">
            <x v="271"/>
          </reference>
          <reference field="6" count="1" selected="0">
            <x v="0"/>
          </reference>
        </references>
      </pivotArea>
    </format>
    <format dxfId="18445">
      <pivotArea outline="0" fieldPosition="0">
        <references count="1">
          <reference field="6" count="1" selected="0">
            <x v="0"/>
          </reference>
        </references>
      </pivotArea>
    </format>
    <format dxfId="18444">
      <pivotArea dataOnly="0" labelOnly="1" outline="0" fieldPosition="0">
        <references count="1">
          <reference field="6" count="1">
            <x v="0"/>
          </reference>
        </references>
      </pivotArea>
    </format>
    <format dxfId="18443">
      <pivotArea dataOnly="0" labelOnly="1" outline="0" fieldPosition="0">
        <references count="2">
          <reference field="0" count="1">
            <x v="10"/>
          </reference>
          <reference field="6" count="1" selected="0">
            <x v="0"/>
          </reference>
        </references>
      </pivotArea>
    </format>
    <format dxfId="18442">
      <pivotArea dataOnly="0" labelOnly="1" outline="0" fieldPosition="0">
        <references count="3">
          <reference field="0" count="1" selected="0">
            <x v="10"/>
          </reference>
          <reference field="4" count="1">
            <x v="271"/>
          </reference>
          <reference field="6" count="1" selected="0">
            <x v="0"/>
          </reference>
        </references>
      </pivotArea>
    </format>
    <format dxfId="18441">
      <pivotArea outline="0" fieldPosition="0">
        <references count="1">
          <reference field="6" count="1" selected="0" defaultSubtotal="1">
            <x v="0"/>
          </reference>
        </references>
      </pivotArea>
    </format>
    <format dxfId="18440">
      <pivotArea outline="0" fieldPosition="0">
        <references count="1">
          <reference field="6" count="1" selected="0" defaultSubtotal="1">
            <x v="0"/>
          </reference>
        </references>
      </pivotArea>
    </format>
    <format dxfId="18439">
      <pivotArea dataOnly="0" labelOnly="1" outline="0" fieldPosition="0">
        <references count="1">
          <reference field="6" count="1" defaultSubtotal="1">
            <x v="0"/>
          </reference>
        </references>
      </pivotArea>
    </format>
    <format dxfId="18438">
      <pivotArea outline="0" fieldPosition="0">
        <references count="2">
          <reference field="0" count="1" selected="0">
            <x v="10"/>
          </reference>
          <reference field="6" count="1" selected="0">
            <x v="1"/>
          </reference>
        </references>
      </pivotArea>
    </format>
    <format dxfId="18437">
      <pivotArea dataOnly="0" labelOnly="1" outline="0" offset="IV1" fieldPosition="0">
        <references count="1">
          <reference field="6" count="1">
            <x v="1"/>
          </reference>
        </references>
      </pivotArea>
    </format>
    <format dxfId="18436">
      <pivotArea dataOnly="0" labelOnly="1" outline="0" fieldPosition="0">
        <references count="2">
          <reference field="0" count="1">
            <x v="10"/>
          </reference>
          <reference field="6" count="1" selected="0">
            <x v="1"/>
          </reference>
        </references>
      </pivotArea>
    </format>
    <format dxfId="18435">
      <pivotArea dataOnly="0" labelOnly="1" outline="0" fieldPosition="0">
        <references count="3">
          <reference field="0" count="1" selected="0">
            <x v="10"/>
          </reference>
          <reference field="4" count="1">
            <x v="266"/>
          </reference>
          <reference field="6" count="1" selected="0">
            <x v="1"/>
          </reference>
        </references>
      </pivotArea>
    </format>
    <format dxfId="18434">
      <pivotArea outline="0" fieldPosition="0">
        <references count="2">
          <reference field="0" count="1" selected="0">
            <x v="10"/>
          </reference>
          <reference field="6" count="1" selected="0">
            <x v="1"/>
          </reference>
        </references>
      </pivotArea>
    </format>
    <format dxfId="18433">
      <pivotArea outline="0" fieldPosition="0">
        <references count="2">
          <reference field="0" count="1" selected="0">
            <x v="6"/>
          </reference>
          <reference field="6" count="1" selected="0">
            <x v="1"/>
          </reference>
        </references>
      </pivotArea>
    </format>
    <format dxfId="18432">
      <pivotArea dataOnly="0" labelOnly="1" outline="0" offset="IV256" fieldPosition="0">
        <references count="1">
          <reference field="6" count="1">
            <x v="1"/>
          </reference>
        </references>
      </pivotArea>
    </format>
    <format dxfId="18431">
      <pivotArea dataOnly="0" labelOnly="1" outline="0" fieldPosition="0">
        <references count="2">
          <reference field="0" count="1">
            <x v="6"/>
          </reference>
          <reference field="6" count="1" selected="0">
            <x v="1"/>
          </reference>
        </references>
      </pivotArea>
    </format>
    <format dxfId="18430">
      <pivotArea dataOnly="0" labelOnly="1" outline="0" fieldPosition="0">
        <references count="3">
          <reference field="0" count="1" selected="0">
            <x v="6"/>
          </reference>
          <reference field="4" count="1">
            <x v="266"/>
          </reference>
          <reference field="6" count="1" selected="0">
            <x v="1"/>
          </reference>
        </references>
      </pivotArea>
    </format>
    <format dxfId="18429">
      <pivotArea outline="0" fieldPosition="0">
        <references count="2">
          <reference field="0" count="1" selected="0">
            <x v="6"/>
          </reference>
          <reference field="6" count="1" selected="0">
            <x v="1"/>
          </reference>
        </references>
      </pivotArea>
    </format>
    <format dxfId="18428">
      <pivotArea outline="0" fieldPosition="0">
        <references count="1">
          <reference field="6" count="1" selected="0" defaultSubtotal="1">
            <x v="1"/>
          </reference>
        </references>
      </pivotArea>
    </format>
    <format dxfId="18427">
      <pivotArea outline="0" fieldPosition="0">
        <references count="1">
          <reference field="6" count="1" selected="0" defaultSubtotal="1">
            <x v="1"/>
          </reference>
        </references>
      </pivotArea>
    </format>
    <format dxfId="18426">
      <pivotArea dataOnly="0" labelOnly="1" outline="0" fieldPosition="0">
        <references count="1">
          <reference field="6" count="1" defaultSubtotal="1">
            <x v="1"/>
          </reference>
        </references>
      </pivotArea>
    </format>
    <format dxfId="18425">
      <pivotArea outline="0" fieldPosition="0">
        <references count="2">
          <reference field="0" count="1" selected="0">
            <x v="10"/>
          </reference>
          <reference field="6" count="1" selected="0">
            <x v="2"/>
          </reference>
        </references>
      </pivotArea>
    </format>
    <format dxfId="18424">
      <pivotArea dataOnly="0" labelOnly="1" outline="0" offset="IV1" fieldPosition="0">
        <references count="1">
          <reference field="6" count="1">
            <x v="2"/>
          </reference>
        </references>
      </pivotArea>
    </format>
    <format dxfId="18423">
      <pivotArea dataOnly="0" labelOnly="1" outline="0" fieldPosition="0">
        <references count="2">
          <reference field="0" count="1">
            <x v="10"/>
          </reference>
          <reference field="6" count="1" selected="0">
            <x v="2"/>
          </reference>
        </references>
      </pivotArea>
    </format>
    <format dxfId="18422">
      <pivotArea dataOnly="0" labelOnly="1" outline="0" fieldPosition="0">
        <references count="3">
          <reference field="0" count="1" selected="0">
            <x v="10"/>
          </reference>
          <reference field="4" count="1">
            <x v="265"/>
          </reference>
          <reference field="6" count="1" selected="0">
            <x v="2"/>
          </reference>
        </references>
      </pivotArea>
    </format>
    <format dxfId="18421">
      <pivotArea outline="0" fieldPosition="0">
        <references count="2">
          <reference field="0" count="1" selected="0">
            <x v="10"/>
          </reference>
          <reference field="6" count="1" selected="0">
            <x v="2"/>
          </reference>
        </references>
      </pivotArea>
    </format>
    <format dxfId="18420">
      <pivotArea outline="0" fieldPosition="0">
        <references count="2">
          <reference field="0" count="1" selected="0">
            <x v="6"/>
          </reference>
          <reference field="6" count="1" selected="0">
            <x v="2"/>
          </reference>
        </references>
      </pivotArea>
    </format>
    <format dxfId="18419">
      <pivotArea dataOnly="0" labelOnly="1" outline="0" offset="IV256" fieldPosition="0">
        <references count="1">
          <reference field="6" count="1">
            <x v="2"/>
          </reference>
        </references>
      </pivotArea>
    </format>
    <format dxfId="18418">
      <pivotArea dataOnly="0" labelOnly="1" outline="0" fieldPosition="0">
        <references count="2">
          <reference field="0" count="1">
            <x v="6"/>
          </reference>
          <reference field="6" count="1" selected="0">
            <x v="2"/>
          </reference>
        </references>
      </pivotArea>
    </format>
    <format dxfId="18417">
      <pivotArea dataOnly="0" labelOnly="1" outline="0" fieldPosition="0">
        <references count="3">
          <reference field="0" count="1" selected="0">
            <x v="6"/>
          </reference>
          <reference field="4" count="1">
            <x v="265"/>
          </reference>
          <reference field="6" count="1" selected="0">
            <x v="2"/>
          </reference>
        </references>
      </pivotArea>
    </format>
    <format dxfId="18416">
      <pivotArea outline="0" fieldPosition="0">
        <references count="2">
          <reference field="0" count="1" selected="0">
            <x v="6"/>
          </reference>
          <reference field="6" count="1" selected="0">
            <x v="2"/>
          </reference>
        </references>
      </pivotArea>
    </format>
    <format dxfId="18415">
      <pivotArea outline="0" fieldPosition="0">
        <references count="1">
          <reference field="6" count="1" selected="0" defaultSubtotal="1">
            <x v="2"/>
          </reference>
        </references>
      </pivotArea>
    </format>
    <format dxfId="18414">
      <pivotArea outline="0" fieldPosition="0">
        <references count="1">
          <reference field="6" count="1" selected="0" defaultSubtotal="1">
            <x v="2"/>
          </reference>
        </references>
      </pivotArea>
    </format>
    <format dxfId="18413">
      <pivotArea dataOnly="0" labelOnly="1" outline="0" fieldPosition="0">
        <references count="1">
          <reference field="6" count="1" defaultSubtotal="1">
            <x v="2"/>
          </reference>
        </references>
      </pivotArea>
    </format>
    <format dxfId="18412">
      <pivotArea outline="0" fieldPosition="0">
        <references count="2">
          <reference field="0" count="1" selected="0">
            <x v="10"/>
          </reference>
          <reference field="6" count="1" selected="0">
            <x v="3"/>
          </reference>
        </references>
      </pivotArea>
    </format>
    <format dxfId="18411">
      <pivotArea dataOnly="0" labelOnly="1" outline="0" offset="IV1" fieldPosition="0">
        <references count="1">
          <reference field="6" count="1">
            <x v="3"/>
          </reference>
        </references>
      </pivotArea>
    </format>
    <format dxfId="18410">
      <pivotArea dataOnly="0" labelOnly="1" outline="0" fieldPosition="0">
        <references count="2">
          <reference field="0" count="1">
            <x v="10"/>
          </reference>
          <reference field="6" count="1" selected="0">
            <x v="3"/>
          </reference>
        </references>
      </pivotArea>
    </format>
    <format dxfId="18409">
      <pivotArea dataOnly="0" labelOnly="1" outline="0" fieldPosition="0">
        <references count="3">
          <reference field="0" count="1" selected="0">
            <x v="10"/>
          </reference>
          <reference field="4" count="1">
            <x v="269"/>
          </reference>
          <reference field="6" count="1" selected="0">
            <x v="3"/>
          </reference>
        </references>
      </pivotArea>
    </format>
    <format dxfId="18408">
      <pivotArea outline="0" fieldPosition="0">
        <references count="2">
          <reference field="0" count="1" selected="0">
            <x v="10"/>
          </reference>
          <reference field="6" count="1" selected="0">
            <x v="3"/>
          </reference>
        </references>
      </pivotArea>
    </format>
    <format dxfId="18407">
      <pivotArea outline="0" fieldPosition="0">
        <references count="2">
          <reference field="0" count="1" selected="0">
            <x v="6"/>
          </reference>
          <reference field="6" count="1" selected="0">
            <x v="3"/>
          </reference>
        </references>
      </pivotArea>
    </format>
    <format dxfId="18406">
      <pivotArea dataOnly="0" labelOnly="1" outline="0" offset="IV256" fieldPosition="0">
        <references count="1">
          <reference field="6" count="1">
            <x v="3"/>
          </reference>
        </references>
      </pivotArea>
    </format>
    <format dxfId="18405">
      <pivotArea dataOnly="0" labelOnly="1" outline="0" fieldPosition="0">
        <references count="2">
          <reference field="0" count="1">
            <x v="6"/>
          </reference>
          <reference field="6" count="1" selected="0">
            <x v="3"/>
          </reference>
        </references>
      </pivotArea>
    </format>
    <format dxfId="18404">
      <pivotArea dataOnly="0" labelOnly="1" outline="0" fieldPosition="0">
        <references count="3">
          <reference field="0" count="1" selected="0">
            <x v="6"/>
          </reference>
          <reference field="4" count="1">
            <x v="269"/>
          </reference>
          <reference field="6" count="1" selected="0">
            <x v="3"/>
          </reference>
        </references>
      </pivotArea>
    </format>
    <format dxfId="18403">
      <pivotArea outline="0" fieldPosition="0">
        <references count="2">
          <reference field="0" count="1" selected="0">
            <x v="6"/>
          </reference>
          <reference field="6" count="1" selected="0">
            <x v="3"/>
          </reference>
        </references>
      </pivotArea>
    </format>
    <format dxfId="18402">
      <pivotArea outline="0" fieldPosition="0">
        <references count="1">
          <reference field="6" count="1" selected="0" defaultSubtotal="1">
            <x v="3"/>
          </reference>
        </references>
      </pivotArea>
    </format>
    <format dxfId="18401">
      <pivotArea outline="0" fieldPosition="0">
        <references count="1">
          <reference field="6" count="1" selected="0" defaultSubtotal="1">
            <x v="3"/>
          </reference>
        </references>
      </pivotArea>
    </format>
    <format dxfId="18400">
      <pivotArea dataOnly="0" labelOnly="1" outline="0" fieldPosition="0">
        <references count="1">
          <reference field="6" count="1" defaultSubtotal="1">
            <x v="3"/>
          </reference>
        </references>
      </pivotArea>
    </format>
    <format dxfId="18399">
      <pivotArea outline="0" fieldPosition="0">
        <references count="2">
          <reference field="0" count="1" selected="0">
            <x v="10"/>
          </reference>
          <reference field="6" count="1" selected="0">
            <x v="4"/>
          </reference>
        </references>
      </pivotArea>
    </format>
    <format dxfId="18398">
      <pivotArea dataOnly="0" labelOnly="1" outline="0" offset="IV1" fieldPosition="0">
        <references count="1">
          <reference field="6" count="1">
            <x v="4"/>
          </reference>
        </references>
      </pivotArea>
    </format>
    <format dxfId="18397">
      <pivotArea dataOnly="0" labelOnly="1" outline="0" fieldPosition="0">
        <references count="2">
          <reference field="0" count="1">
            <x v="10"/>
          </reference>
          <reference field="6" count="1" selected="0">
            <x v="4"/>
          </reference>
        </references>
      </pivotArea>
    </format>
    <format dxfId="18396">
      <pivotArea dataOnly="0" labelOnly="1" outline="0" fieldPosition="0">
        <references count="3">
          <reference field="0" count="1" selected="0">
            <x v="10"/>
          </reference>
          <reference field="4" count="1">
            <x v="268"/>
          </reference>
          <reference field="6" count="1" selected="0">
            <x v="4"/>
          </reference>
        </references>
      </pivotArea>
    </format>
    <format dxfId="18395">
      <pivotArea outline="0" fieldPosition="0">
        <references count="2">
          <reference field="0" count="1" selected="0">
            <x v="10"/>
          </reference>
          <reference field="6" count="1" selected="0">
            <x v="4"/>
          </reference>
        </references>
      </pivotArea>
    </format>
    <format dxfId="18394">
      <pivotArea outline="0" fieldPosition="0">
        <references count="2">
          <reference field="0" count="1" selected="0">
            <x v="6"/>
          </reference>
          <reference field="6" count="1" selected="0">
            <x v="4"/>
          </reference>
        </references>
      </pivotArea>
    </format>
    <format dxfId="18393">
      <pivotArea dataOnly="0" labelOnly="1" outline="0" offset="IV256" fieldPosition="0">
        <references count="1">
          <reference field="6" count="1">
            <x v="4"/>
          </reference>
        </references>
      </pivotArea>
    </format>
    <format dxfId="18392">
      <pivotArea dataOnly="0" labelOnly="1" outline="0" fieldPosition="0">
        <references count="2">
          <reference field="0" count="1">
            <x v="6"/>
          </reference>
          <reference field="6" count="1" selected="0">
            <x v="4"/>
          </reference>
        </references>
      </pivotArea>
    </format>
    <format dxfId="18391">
      <pivotArea dataOnly="0" labelOnly="1" outline="0" fieldPosition="0">
        <references count="3">
          <reference field="0" count="1" selected="0">
            <x v="6"/>
          </reference>
          <reference field="4" count="1">
            <x v="268"/>
          </reference>
          <reference field="6" count="1" selected="0">
            <x v="4"/>
          </reference>
        </references>
      </pivotArea>
    </format>
    <format dxfId="18390">
      <pivotArea outline="0" fieldPosition="0">
        <references count="2">
          <reference field="0" count="1" selected="0">
            <x v="6"/>
          </reference>
          <reference field="6" count="1" selected="0">
            <x v="4"/>
          </reference>
        </references>
      </pivotArea>
    </format>
    <format dxfId="18389">
      <pivotArea outline="0" fieldPosition="0">
        <references count="1">
          <reference field="6" count="1" selected="0" defaultSubtotal="1">
            <x v="4"/>
          </reference>
        </references>
      </pivotArea>
    </format>
    <format dxfId="18388">
      <pivotArea outline="0" fieldPosition="0">
        <references count="1">
          <reference field="6" count="1" selected="0" defaultSubtotal="1">
            <x v="4"/>
          </reference>
        </references>
      </pivotArea>
    </format>
    <format dxfId="18387">
      <pivotArea dataOnly="0" labelOnly="1" outline="0" fieldPosition="0">
        <references count="1">
          <reference field="6" count="1" defaultSubtotal="1">
            <x v="4"/>
          </reference>
        </references>
      </pivotArea>
    </format>
    <format dxfId="18386">
      <pivotArea outline="0" fieldPosition="0">
        <references count="1">
          <reference field="6" count="1" selected="0">
            <x v="5"/>
          </reference>
        </references>
      </pivotArea>
    </format>
    <format dxfId="18385">
      <pivotArea dataOnly="0" labelOnly="1" outline="0" fieldPosition="0">
        <references count="1">
          <reference field="6" count="1">
            <x v="5"/>
          </reference>
        </references>
      </pivotArea>
    </format>
    <format dxfId="18384">
      <pivotArea dataOnly="0" labelOnly="1" outline="0" fieldPosition="0">
        <references count="2">
          <reference field="0" count="1">
            <x v="10"/>
          </reference>
          <reference field="6" count="1" selected="0">
            <x v="5"/>
          </reference>
        </references>
      </pivotArea>
    </format>
    <format dxfId="18383">
      <pivotArea dataOnly="0" labelOnly="1" outline="0" fieldPosition="0">
        <references count="3">
          <reference field="0" count="1" selected="0">
            <x v="10"/>
          </reference>
          <reference field="4" count="1">
            <x v="270"/>
          </reference>
          <reference field="6" count="1" selected="0">
            <x v="5"/>
          </reference>
        </references>
      </pivotArea>
    </format>
    <format dxfId="18382">
      <pivotArea outline="0" fieldPosition="0">
        <references count="1">
          <reference field="6" count="1" selected="0">
            <x v="5"/>
          </reference>
        </references>
      </pivotArea>
    </format>
    <format dxfId="18381">
      <pivotArea dataOnly="0" labelOnly="1" outline="0" fieldPosition="0">
        <references count="1">
          <reference field="6" count="1">
            <x v="5"/>
          </reference>
        </references>
      </pivotArea>
    </format>
    <format dxfId="18380">
      <pivotArea dataOnly="0" labelOnly="1" outline="0" fieldPosition="0">
        <references count="2">
          <reference field="0" count="1">
            <x v="10"/>
          </reference>
          <reference field="6" count="1" selected="0">
            <x v="5"/>
          </reference>
        </references>
      </pivotArea>
    </format>
    <format dxfId="18379">
      <pivotArea dataOnly="0" labelOnly="1" outline="0" fieldPosition="0">
        <references count="3">
          <reference field="0" count="1" selected="0">
            <x v="10"/>
          </reference>
          <reference field="4" count="1">
            <x v="270"/>
          </reference>
          <reference field="6" count="1" selected="0">
            <x v="5"/>
          </reference>
        </references>
      </pivotArea>
    </format>
    <format dxfId="18378">
      <pivotArea outline="0" fieldPosition="0">
        <references count="1">
          <reference field="6" count="1" selected="0" defaultSubtotal="1">
            <x v="5"/>
          </reference>
        </references>
      </pivotArea>
    </format>
    <format dxfId="18377">
      <pivotArea outline="0" fieldPosition="0">
        <references count="1">
          <reference field="6" count="1" selected="0" defaultSubtotal="1">
            <x v="5"/>
          </reference>
        </references>
      </pivotArea>
    </format>
    <format dxfId="18376">
      <pivotArea dataOnly="0" labelOnly="1" outline="0" fieldPosition="0">
        <references count="1">
          <reference field="6" count="1" defaultSubtotal="1">
            <x v="5"/>
          </reference>
        </references>
      </pivotArea>
    </format>
    <format dxfId="18375">
      <pivotArea outline="0" fieldPosition="0">
        <references count="1">
          <reference field="6" count="1" selected="0">
            <x v="6"/>
          </reference>
        </references>
      </pivotArea>
    </format>
    <format dxfId="18374">
      <pivotArea dataOnly="0" labelOnly="1" outline="0" fieldPosition="0">
        <references count="1">
          <reference field="6" count="1">
            <x v="6"/>
          </reference>
        </references>
      </pivotArea>
    </format>
    <format dxfId="18373">
      <pivotArea dataOnly="0" labelOnly="1" outline="0" fieldPosition="0">
        <references count="2">
          <reference field="0" count="1">
            <x v="10"/>
          </reference>
          <reference field="6" count="1" selected="0">
            <x v="6"/>
          </reference>
        </references>
      </pivotArea>
    </format>
    <format dxfId="18372">
      <pivotArea dataOnly="0" labelOnly="1" outline="0" fieldPosition="0">
        <references count="3">
          <reference field="0" count="1" selected="0">
            <x v="10"/>
          </reference>
          <reference field="4" count="1">
            <x v="264"/>
          </reference>
          <reference field="6" count="1" selected="0">
            <x v="6"/>
          </reference>
        </references>
      </pivotArea>
    </format>
    <format dxfId="18371">
      <pivotArea outline="0" fieldPosition="0">
        <references count="1">
          <reference field="6" count="1" selected="0">
            <x v="6"/>
          </reference>
        </references>
      </pivotArea>
    </format>
    <format dxfId="18370">
      <pivotArea dataOnly="0" labelOnly="1" outline="0" fieldPosition="0">
        <references count="1">
          <reference field="6" count="1">
            <x v="6"/>
          </reference>
        </references>
      </pivotArea>
    </format>
    <format dxfId="18369">
      <pivotArea dataOnly="0" labelOnly="1" outline="0" fieldPosition="0">
        <references count="2">
          <reference field="0" count="1">
            <x v="10"/>
          </reference>
          <reference field="6" count="1" selected="0">
            <x v="6"/>
          </reference>
        </references>
      </pivotArea>
    </format>
    <format dxfId="18368">
      <pivotArea dataOnly="0" labelOnly="1" outline="0" fieldPosition="0">
        <references count="3">
          <reference field="0" count="1" selected="0">
            <x v="10"/>
          </reference>
          <reference field="4" count="1">
            <x v="264"/>
          </reference>
          <reference field="6" count="1" selected="0">
            <x v="6"/>
          </reference>
        </references>
      </pivotArea>
    </format>
    <format dxfId="18367">
      <pivotArea outline="0" fieldPosition="0">
        <references count="1">
          <reference field="6" count="1" selected="0" defaultSubtotal="1">
            <x v="6"/>
          </reference>
        </references>
      </pivotArea>
    </format>
    <format dxfId="18366">
      <pivotArea outline="0" fieldPosition="0">
        <references count="1">
          <reference field="6" count="1" selected="0" defaultSubtotal="1">
            <x v="6"/>
          </reference>
        </references>
      </pivotArea>
    </format>
    <format dxfId="18365">
      <pivotArea dataOnly="0" labelOnly="1" outline="0" fieldPosition="0">
        <references count="1">
          <reference field="6" count="1" defaultSubtotal="1">
            <x v="6"/>
          </reference>
        </references>
      </pivotArea>
    </format>
    <format dxfId="18364">
      <pivotArea outline="0" fieldPosition="0">
        <references count="2">
          <reference field="0" count="1" selected="0">
            <x v="10"/>
          </reference>
          <reference field="6" count="1" selected="0">
            <x v="7"/>
          </reference>
        </references>
      </pivotArea>
    </format>
    <format dxfId="18363">
      <pivotArea dataOnly="0" labelOnly="1" outline="0" offset="IV1" fieldPosition="0">
        <references count="1">
          <reference field="6" count="1">
            <x v="7"/>
          </reference>
        </references>
      </pivotArea>
    </format>
    <format dxfId="18362">
      <pivotArea dataOnly="0" labelOnly="1" outline="0" fieldPosition="0">
        <references count="2">
          <reference field="0" count="1">
            <x v="10"/>
          </reference>
          <reference field="6" count="1" selected="0">
            <x v="7"/>
          </reference>
        </references>
      </pivotArea>
    </format>
    <format dxfId="18361">
      <pivotArea dataOnly="0" labelOnly="1" outline="0" fieldPosition="0">
        <references count="3">
          <reference field="0" count="1" selected="0">
            <x v="10"/>
          </reference>
          <reference field="4" count="1">
            <x v="267"/>
          </reference>
          <reference field="6" count="1" selected="0">
            <x v="7"/>
          </reference>
        </references>
      </pivotArea>
    </format>
    <format dxfId="18360">
      <pivotArea outline="0" fieldPosition="0">
        <references count="2">
          <reference field="0" count="1" selected="0">
            <x v="10"/>
          </reference>
          <reference field="6" count="1" selected="0">
            <x v="7"/>
          </reference>
        </references>
      </pivotArea>
    </format>
    <format dxfId="18359">
      <pivotArea outline="0" fieldPosition="0">
        <references count="2">
          <reference field="0" count="1" selected="0">
            <x v="6"/>
          </reference>
          <reference field="6" count="1" selected="0">
            <x v="7"/>
          </reference>
        </references>
      </pivotArea>
    </format>
    <format dxfId="18358">
      <pivotArea dataOnly="0" labelOnly="1" outline="0" offset="IV256" fieldPosition="0">
        <references count="1">
          <reference field="6" count="1">
            <x v="7"/>
          </reference>
        </references>
      </pivotArea>
    </format>
    <format dxfId="18357">
      <pivotArea dataOnly="0" labelOnly="1" outline="0" fieldPosition="0">
        <references count="2">
          <reference field="0" count="1">
            <x v="6"/>
          </reference>
          <reference field="6" count="1" selected="0">
            <x v="7"/>
          </reference>
        </references>
      </pivotArea>
    </format>
    <format dxfId="18356">
      <pivotArea dataOnly="0" labelOnly="1" outline="0" fieldPosition="0">
        <references count="3">
          <reference field="0" count="1" selected="0">
            <x v="6"/>
          </reference>
          <reference field="4" count="1">
            <x v="267"/>
          </reference>
          <reference field="6" count="1" selected="0">
            <x v="7"/>
          </reference>
        </references>
      </pivotArea>
    </format>
    <format dxfId="18355">
      <pivotArea outline="0" fieldPosition="0">
        <references count="2">
          <reference field="0" count="1" selected="0">
            <x v="6"/>
          </reference>
          <reference field="6" count="1" selected="0">
            <x v="7"/>
          </reference>
        </references>
      </pivotArea>
    </format>
    <format dxfId="18354">
      <pivotArea outline="0" fieldPosition="0">
        <references count="1">
          <reference field="6" count="1" selected="0" defaultSubtotal="1">
            <x v="7"/>
          </reference>
        </references>
      </pivotArea>
    </format>
    <format dxfId="18353">
      <pivotArea outline="0" fieldPosition="0">
        <references count="1">
          <reference field="6" count="1" selected="0" defaultSubtotal="1">
            <x v="7"/>
          </reference>
        </references>
      </pivotArea>
    </format>
    <format dxfId="18352">
      <pivotArea dataOnly="0" labelOnly="1" outline="0" fieldPosition="0">
        <references count="1">
          <reference field="6" count="1" defaultSubtotal="1">
            <x v="7"/>
          </reference>
        </references>
      </pivotArea>
    </format>
    <format dxfId="18351">
      <pivotArea outline="0" fieldPosition="0">
        <references count="2">
          <reference field="0" count="1" selected="0">
            <x v="10"/>
          </reference>
          <reference field="6" count="1" selected="0">
            <x v="8"/>
          </reference>
        </references>
      </pivotArea>
    </format>
    <format dxfId="18350">
      <pivotArea dataOnly="0" labelOnly="1" outline="0" offset="IV1" fieldPosition="0">
        <references count="1">
          <reference field="6" count="1">
            <x v="8"/>
          </reference>
        </references>
      </pivotArea>
    </format>
    <format dxfId="18349">
      <pivotArea dataOnly="0" labelOnly="1" outline="0" fieldPosition="0">
        <references count="2">
          <reference field="0" count="1">
            <x v="10"/>
          </reference>
          <reference field="6" count="1" selected="0">
            <x v="8"/>
          </reference>
        </references>
      </pivotArea>
    </format>
    <format dxfId="18348">
      <pivotArea dataOnly="0" labelOnly="1" outline="0" fieldPosition="0">
        <references count="3">
          <reference field="0" count="1" selected="0">
            <x v="10"/>
          </reference>
          <reference field="4" count="1">
            <x v="272"/>
          </reference>
          <reference field="6" count="1" selected="0">
            <x v="8"/>
          </reference>
        </references>
      </pivotArea>
    </format>
    <format dxfId="18347">
      <pivotArea outline="0" fieldPosition="0">
        <references count="2">
          <reference field="0" count="1" selected="0">
            <x v="10"/>
          </reference>
          <reference field="6" count="1" selected="0">
            <x v="8"/>
          </reference>
        </references>
      </pivotArea>
    </format>
    <format dxfId="18346">
      <pivotArea outline="0" fieldPosition="0">
        <references count="2">
          <reference field="0" count="1" selected="0">
            <x v="6"/>
          </reference>
          <reference field="6" count="1" selected="0">
            <x v="8"/>
          </reference>
        </references>
      </pivotArea>
    </format>
    <format dxfId="18345">
      <pivotArea dataOnly="0" labelOnly="1" outline="0" offset="IV2" fieldPosition="0">
        <references count="1">
          <reference field="6" count="1">
            <x v="8"/>
          </reference>
        </references>
      </pivotArea>
    </format>
    <format dxfId="18344">
      <pivotArea dataOnly="0" labelOnly="1" outline="0" fieldPosition="0">
        <references count="2">
          <reference field="0" count="1">
            <x v="6"/>
          </reference>
          <reference field="6" count="1" selected="0">
            <x v="8"/>
          </reference>
        </references>
      </pivotArea>
    </format>
    <format dxfId="18343">
      <pivotArea dataOnly="0" labelOnly="1" outline="0" fieldPosition="0">
        <references count="3">
          <reference field="0" count="1" selected="0">
            <x v="6"/>
          </reference>
          <reference field="4" count="1">
            <x v="272"/>
          </reference>
          <reference field="6" count="1" selected="0">
            <x v="8"/>
          </reference>
        </references>
      </pivotArea>
    </format>
    <format dxfId="18342">
      <pivotArea outline="0" fieldPosition="0">
        <references count="2">
          <reference field="0" count="1" selected="0">
            <x v="6"/>
          </reference>
          <reference field="6" count="1" selected="0">
            <x v="8"/>
          </reference>
        </references>
      </pivotArea>
    </format>
    <format dxfId="18341">
      <pivotArea outline="0" fieldPosition="0">
        <references count="2">
          <reference field="0" count="1" selected="0">
            <x v="7"/>
          </reference>
          <reference field="6" count="1" selected="0">
            <x v="8"/>
          </reference>
        </references>
      </pivotArea>
    </format>
    <format dxfId="18340">
      <pivotArea dataOnly="0" labelOnly="1" outline="0" offset="IV256" fieldPosition="0">
        <references count="1">
          <reference field="6" count="1">
            <x v="8"/>
          </reference>
        </references>
      </pivotArea>
    </format>
    <format dxfId="18339">
      <pivotArea dataOnly="0" labelOnly="1" outline="0" fieldPosition="0">
        <references count="2">
          <reference field="0" count="1">
            <x v="7"/>
          </reference>
          <reference field="6" count="1" selected="0">
            <x v="8"/>
          </reference>
        </references>
      </pivotArea>
    </format>
    <format dxfId="18338">
      <pivotArea dataOnly="0" labelOnly="1" outline="0" fieldPosition="0">
        <references count="3">
          <reference field="0" count="1" selected="0">
            <x v="7"/>
          </reference>
          <reference field="4" count="1">
            <x v="272"/>
          </reference>
          <reference field="6" count="1" selected="0">
            <x v="8"/>
          </reference>
        </references>
      </pivotArea>
    </format>
    <format dxfId="18337">
      <pivotArea outline="0" fieldPosition="0">
        <references count="2">
          <reference field="0" count="1" selected="0">
            <x v="7"/>
          </reference>
          <reference field="6" count="1" selected="0">
            <x v="8"/>
          </reference>
        </references>
      </pivotArea>
    </format>
    <format dxfId="18336">
      <pivotArea outline="0" fieldPosition="0">
        <references count="1">
          <reference field="6" count="1" selected="0" defaultSubtotal="1">
            <x v="8"/>
          </reference>
        </references>
      </pivotArea>
    </format>
    <format dxfId="18335">
      <pivotArea outline="0" fieldPosition="0">
        <references count="1">
          <reference field="6" count="1" selected="0" defaultSubtotal="1">
            <x v="8"/>
          </reference>
        </references>
      </pivotArea>
    </format>
    <format dxfId="18334">
      <pivotArea dataOnly="0" labelOnly="1" outline="0" fieldPosition="0">
        <references count="1">
          <reference field="6" count="1" defaultSubtotal="1">
            <x v="8"/>
          </reference>
        </references>
      </pivotArea>
    </format>
    <format dxfId="18333">
      <pivotArea outline="0" fieldPosition="0">
        <references count="2">
          <reference field="0" count="1" selected="0">
            <x v="10"/>
          </reference>
          <reference field="6" count="1" selected="0">
            <x v="9"/>
          </reference>
        </references>
      </pivotArea>
    </format>
    <format dxfId="18332">
      <pivotArea dataOnly="0" labelOnly="1" outline="0" offset="IV1" fieldPosition="0">
        <references count="1">
          <reference field="6" count="1">
            <x v="9"/>
          </reference>
        </references>
      </pivotArea>
    </format>
    <format dxfId="18331">
      <pivotArea dataOnly="0" labelOnly="1" outline="0" fieldPosition="0">
        <references count="2">
          <reference field="0" count="1">
            <x v="10"/>
          </reference>
          <reference field="6" count="1" selected="0">
            <x v="9"/>
          </reference>
        </references>
      </pivotArea>
    </format>
    <format dxfId="18330">
      <pivotArea dataOnly="0" labelOnly="1" outline="0" fieldPosition="0">
        <references count="3">
          <reference field="0" count="1" selected="0">
            <x v="10"/>
          </reference>
          <reference field="4" count="1">
            <x v="273"/>
          </reference>
          <reference field="6" count="1" selected="0">
            <x v="9"/>
          </reference>
        </references>
      </pivotArea>
    </format>
    <format dxfId="18329">
      <pivotArea outline="0" fieldPosition="0">
        <references count="2">
          <reference field="0" count="1" selected="0">
            <x v="10"/>
          </reference>
          <reference field="6" count="1" selected="0">
            <x v="9"/>
          </reference>
        </references>
      </pivotArea>
    </format>
    <format dxfId="18328">
      <pivotArea outline="0" fieldPosition="0">
        <references count="2">
          <reference field="0" count="1" selected="0">
            <x v="6"/>
          </reference>
          <reference field="6" count="1" selected="0">
            <x v="9"/>
          </reference>
        </references>
      </pivotArea>
    </format>
    <format dxfId="18327">
      <pivotArea dataOnly="0" labelOnly="1" outline="0" offset="IV2" fieldPosition="0">
        <references count="1">
          <reference field="6" count="1">
            <x v="9"/>
          </reference>
        </references>
      </pivotArea>
    </format>
    <format dxfId="18326">
      <pivotArea dataOnly="0" labelOnly="1" outline="0" fieldPosition="0">
        <references count="2">
          <reference field="0" count="1">
            <x v="6"/>
          </reference>
          <reference field="6" count="1" selected="0">
            <x v="9"/>
          </reference>
        </references>
      </pivotArea>
    </format>
    <format dxfId="18325">
      <pivotArea dataOnly="0" labelOnly="1" outline="0" fieldPosition="0">
        <references count="3">
          <reference field="0" count="1" selected="0">
            <x v="6"/>
          </reference>
          <reference field="4" count="1">
            <x v="273"/>
          </reference>
          <reference field="6" count="1" selected="0">
            <x v="9"/>
          </reference>
        </references>
      </pivotArea>
    </format>
    <format dxfId="18324">
      <pivotArea outline="0" fieldPosition="0">
        <references count="2">
          <reference field="0" count="1" selected="0">
            <x v="6"/>
          </reference>
          <reference field="6" count="1" selected="0">
            <x v="9"/>
          </reference>
        </references>
      </pivotArea>
    </format>
    <format dxfId="18323">
      <pivotArea outline="0" fieldPosition="0">
        <references count="2">
          <reference field="0" count="1" selected="0">
            <x v="7"/>
          </reference>
          <reference field="6" count="1" selected="0">
            <x v="9"/>
          </reference>
        </references>
      </pivotArea>
    </format>
    <format dxfId="18322">
      <pivotArea dataOnly="0" labelOnly="1" outline="0" offset="IV256" fieldPosition="0">
        <references count="1">
          <reference field="6" count="1">
            <x v="9"/>
          </reference>
        </references>
      </pivotArea>
    </format>
    <format dxfId="18321">
      <pivotArea dataOnly="0" labelOnly="1" outline="0" fieldPosition="0">
        <references count="2">
          <reference field="0" count="1">
            <x v="7"/>
          </reference>
          <reference field="6" count="1" selected="0">
            <x v="9"/>
          </reference>
        </references>
      </pivotArea>
    </format>
    <format dxfId="18320">
      <pivotArea dataOnly="0" labelOnly="1" outline="0" fieldPosition="0">
        <references count="3">
          <reference field="0" count="1" selected="0">
            <x v="7"/>
          </reference>
          <reference field="4" count="1">
            <x v="273"/>
          </reference>
          <reference field="6" count="1" selected="0">
            <x v="9"/>
          </reference>
        </references>
      </pivotArea>
    </format>
    <format dxfId="18319">
      <pivotArea outline="0" fieldPosition="0">
        <references count="2">
          <reference field="0" count="1" selected="0">
            <x v="7"/>
          </reference>
          <reference field="6" count="1" selected="0">
            <x v="9"/>
          </reference>
        </references>
      </pivotArea>
    </format>
    <format dxfId="18318">
      <pivotArea outline="0" fieldPosition="0">
        <references count="1">
          <reference field="6" count="1" selected="0" defaultSubtotal="1">
            <x v="9"/>
          </reference>
        </references>
      </pivotArea>
    </format>
    <format dxfId="18317">
      <pivotArea outline="0" fieldPosition="0">
        <references count="1">
          <reference field="6" count="1" selected="0" defaultSubtotal="1">
            <x v="9"/>
          </reference>
        </references>
      </pivotArea>
    </format>
    <format dxfId="18316">
      <pivotArea dataOnly="0" labelOnly="1" outline="0" fieldPosition="0">
        <references count="1">
          <reference field="6" count="1" defaultSubtotal="1">
            <x v="9"/>
          </reference>
        </references>
      </pivotArea>
    </format>
    <format dxfId="18315">
      <pivotArea outline="0" fieldPosition="0">
        <references count="1">
          <reference field="6" count="1" selected="0">
            <x v="12"/>
          </reference>
        </references>
      </pivotArea>
    </format>
    <format dxfId="18314">
      <pivotArea dataOnly="0" labelOnly="1" outline="0" fieldPosition="0">
        <references count="1">
          <reference field="6" count="1">
            <x v="12"/>
          </reference>
        </references>
      </pivotArea>
    </format>
    <format dxfId="18313">
      <pivotArea dataOnly="0" labelOnly="1" outline="0" fieldPosition="0">
        <references count="2">
          <reference field="0" count="1">
            <x v="10"/>
          </reference>
          <reference field="6" count="1" selected="0">
            <x v="12"/>
          </reference>
        </references>
      </pivotArea>
    </format>
    <format dxfId="18312">
      <pivotArea dataOnly="0" labelOnly="1" outline="0" fieldPosition="0">
        <references count="3">
          <reference field="0" count="1" selected="0">
            <x v="10"/>
          </reference>
          <reference field="4" count="1">
            <x v="276"/>
          </reference>
          <reference field="6" count="1" selected="0">
            <x v="12"/>
          </reference>
        </references>
      </pivotArea>
    </format>
    <format dxfId="18311">
      <pivotArea outline="0" fieldPosition="0">
        <references count="1">
          <reference field="6" count="1" selected="0">
            <x v="12"/>
          </reference>
        </references>
      </pivotArea>
    </format>
    <format dxfId="18310">
      <pivotArea dataOnly="0" labelOnly="1" outline="0" fieldPosition="0">
        <references count="1">
          <reference field="6" count="1">
            <x v="12"/>
          </reference>
        </references>
      </pivotArea>
    </format>
    <format dxfId="18309">
      <pivotArea dataOnly="0" labelOnly="1" outline="0" fieldPosition="0">
        <references count="2">
          <reference field="0" count="1">
            <x v="10"/>
          </reference>
          <reference field="6" count="1" selected="0">
            <x v="12"/>
          </reference>
        </references>
      </pivotArea>
    </format>
    <format dxfId="18308">
      <pivotArea dataOnly="0" labelOnly="1" outline="0" fieldPosition="0">
        <references count="3">
          <reference field="0" count="1" selected="0">
            <x v="10"/>
          </reference>
          <reference field="4" count="1">
            <x v="276"/>
          </reference>
          <reference field="6" count="1" selected="0">
            <x v="12"/>
          </reference>
        </references>
      </pivotArea>
    </format>
    <format dxfId="18307">
      <pivotArea outline="0" fieldPosition="0">
        <references count="1">
          <reference field="6" count="1" selected="0" defaultSubtotal="1">
            <x v="12"/>
          </reference>
        </references>
      </pivotArea>
    </format>
    <format dxfId="18306">
      <pivotArea outline="0" fieldPosition="0">
        <references count="1">
          <reference field="6" count="1" selected="0" defaultSubtotal="1">
            <x v="12"/>
          </reference>
        </references>
      </pivotArea>
    </format>
    <format dxfId="18305">
      <pivotArea dataOnly="0" labelOnly="1" outline="0" fieldPosition="0">
        <references count="1">
          <reference field="6" count="1" defaultSubtotal="1">
            <x v="12"/>
          </reference>
        </references>
      </pivotArea>
    </format>
    <format dxfId="18304">
      <pivotArea outline="0" fieldPosition="0">
        <references count="2">
          <reference field="0" count="1" selected="0">
            <x v="11"/>
          </reference>
          <reference field="6" count="1" selected="0">
            <x v="18"/>
          </reference>
        </references>
      </pivotArea>
    </format>
    <format dxfId="18303">
      <pivotArea dataOnly="0" labelOnly="1" outline="0" offset="IV1" fieldPosition="0">
        <references count="1">
          <reference field="6" count="1">
            <x v="18"/>
          </reference>
        </references>
      </pivotArea>
    </format>
    <format dxfId="18302">
      <pivotArea dataOnly="0" labelOnly="1" outline="0" fieldPosition="0">
        <references count="2">
          <reference field="0" count="1">
            <x v="11"/>
          </reference>
          <reference field="6" count="1" selected="0">
            <x v="18"/>
          </reference>
        </references>
      </pivotArea>
    </format>
    <format dxfId="18301">
      <pivotArea dataOnly="0" labelOnly="1" outline="0" fieldPosition="0">
        <references count="3">
          <reference field="0" count="1" selected="0">
            <x v="11"/>
          </reference>
          <reference field="4" count="1">
            <x v="75"/>
          </reference>
          <reference field="6" count="1" selected="0">
            <x v="18"/>
          </reference>
        </references>
      </pivotArea>
    </format>
    <format dxfId="18300">
      <pivotArea outline="0" fieldPosition="0">
        <references count="2">
          <reference field="0" count="1" selected="0">
            <x v="11"/>
          </reference>
          <reference field="6" count="1" selected="0">
            <x v="18"/>
          </reference>
        </references>
      </pivotArea>
    </format>
    <format dxfId="18299">
      <pivotArea outline="0" fieldPosition="0">
        <references count="1">
          <reference field="6" count="1" selected="0" defaultSubtotal="1">
            <x v="18"/>
          </reference>
        </references>
      </pivotArea>
    </format>
    <format dxfId="18298">
      <pivotArea outline="0" fieldPosition="0">
        <references count="3">
          <reference field="0" count="1" selected="0">
            <x v="6"/>
          </reference>
          <reference field="4" count="1" selected="0">
            <x v="7"/>
          </reference>
          <reference field="6" count="1" selected="0">
            <x v="19"/>
          </reference>
        </references>
      </pivotArea>
    </format>
    <format dxfId="18297">
      <pivotArea dataOnly="0" labelOnly="1" outline="0" offset="IV1" fieldPosition="0">
        <references count="1">
          <reference field="6" count="1">
            <x v="19"/>
          </reference>
        </references>
      </pivotArea>
    </format>
    <format dxfId="18296">
      <pivotArea dataOnly="0" labelOnly="1" outline="0" offset="IV1" fieldPosition="0">
        <references count="2">
          <reference field="0" count="1">
            <x v="6"/>
          </reference>
          <reference field="6" count="1" selected="0">
            <x v="19"/>
          </reference>
        </references>
      </pivotArea>
    </format>
    <format dxfId="18295">
      <pivotArea dataOnly="0" labelOnly="1" outline="0" fieldPosition="0">
        <references count="3">
          <reference field="0" count="1" selected="0">
            <x v="6"/>
          </reference>
          <reference field="4" count="1">
            <x v="7"/>
          </reference>
          <reference field="6" count="1" selected="0">
            <x v="19"/>
          </reference>
        </references>
      </pivotArea>
    </format>
    <format dxfId="18294">
      <pivotArea outline="0" fieldPosition="0">
        <references count="3">
          <reference field="0" count="1" selected="0">
            <x v="6"/>
          </reference>
          <reference field="4" count="1" selected="0">
            <x v="7"/>
          </reference>
          <reference field="6" count="1" selected="0">
            <x v="19"/>
          </reference>
        </references>
      </pivotArea>
    </format>
    <format dxfId="18293">
      <pivotArea outline="0" fieldPosition="0">
        <references count="3">
          <reference field="0" count="1" selected="0">
            <x v="6"/>
          </reference>
          <reference field="4" count="1" selected="0">
            <x v="8"/>
          </reference>
          <reference field="6" count="1" selected="0">
            <x v="19"/>
          </reference>
        </references>
      </pivotArea>
    </format>
    <format dxfId="18292">
      <pivotArea dataOnly="0" labelOnly="1" outline="0" offset="IV256" fieldPosition="0">
        <references count="1">
          <reference field="6" count="1">
            <x v="19"/>
          </reference>
        </references>
      </pivotArea>
    </format>
    <format dxfId="18291">
      <pivotArea dataOnly="0" labelOnly="1" outline="0" offset="IV256" fieldPosition="0">
        <references count="2">
          <reference field="0" count="1">
            <x v="6"/>
          </reference>
          <reference field="6" count="1" selected="0">
            <x v="19"/>
          </reference>
        </references>
      </pivotArea>
    </format>
    <format dxfId="18290">
      <pivotArea dataOnly="0" labelOnly="1" outline="0" fieldPosition="0">
        <references count="3">
          <reference field="0" count="1" selected="0">
            <x v="6"/>
          </reference>
          <reference field="4" count="1">
            <x v="8"/>
          </reference>
          <reference field="6" count="1" selected="0">
            <x v="19"/>
          </reference>
        </references>
      </pivotArea>
    </format>
    <format dxfId="18289">
      <pivotArea outline="0" fieldPosition="0">
        <references count="3">
          <reference field="0" count="1" selected="0">
            <x v="6"/>
          </reference>
          <reference field="4" count="1" selected="0">
            <x v="8"/>
          </reference>
          <reference field="6" count="1" selected="0">
            <x v="19"/>
          </reference>
        </references>
      </pivotArea>
    </format>
    <format dxfId="18288">
      <pivotArea outline="0" fieldPosition="0">
        <references count="1">
          <reference field="6" count="1" selected="0" defaultSubtotal="1">
            <x v="19"/>
          </reference>
        </references>
      </pivotArea>
    </format>
    <format dxfId="18287">
      <pivotArea outline="0" fieldPosition="0">
        <references count="1">
          <reference field="6" count="1" selected="0" defaultSubtotal="1">
            <x v="19"/>
          </reference>
        </references>
      </pivotArea>
    </format>
    <format dxfId="18286">
      <pivotArea dataOnly="0" labelOnly="1" outline="0" fieldPosition="0">
        <references count="1">
          <reference field="6" count="1" defaultSubtotal="1">
            <x v="19"/>
          </reference>
        </references>
      </pivotArea>
    </format>
    <format dxfId="18285">
      <pivotArea outline="0" fieldPosition="0">
        <references count="2">
          <reference field="0" count="1" selected="0">
            <x v="10"/>
          </reference>
          <reference field="6" count="1" selected="0">
            <x v="24"/>
          </reference>
        </references>
      </pivotArea>
    </format>
    <format dxfId="18284">
      <pivotArea dataOnly="0" labelOnly="1" outline="0" offset="IV1" fieldPosition="0">
        <references count="1">
          <reference field="6" count="1">
            <x v="24"/>
          </reference>
        </references>
      </pivotArea>
    </format>
    <format dxfId="18283">
      <pivotArea dataOnly="0" labelOnly="1" outline="0" fieldPosition="0">
        <references count="2">
          <reference field="0" count="1">
            <x v="10"/>
          </reference>
          <reference field="6" count="1" selected="0">
            <x v="24"/>
          </reference>
        </references>
      </pivotArea>
    </format>
    <format dxfId="18282">
      <pivotArea dataOnly="0" labelOnly="1" outline="0" fieldPosition="0">
        <references count="3">
          <reference field="0" count="1" selected="0">
            <x v="10"/>
          </reference>
          <reference field="4" count="1">
            <x v="259"/>
          </reference>
          <reference field="6" count="1" selected="0">
            <x v="24"/>
          </reference>
        </references>
      </pivotArea>
    </format>
    <format dxfId="18281">
      <pivotArea outline="0" fieldPosition="0">
        <references count="2">
          <reference field="0" count="1" selected="0">
            <x v="10"/>
          </reference>
          <reference field="6" count="1" selected="0">
            <x v="24"/>
          </reference>
        </references>
      </pivotArea>
    </format>
    <format dxfId="18280">
      <pivotArea outline="0" fieldPosition="0">
        <references count="2">
          <reference field="0" count="1" selected="0">
            <x v="9"/>
          </reference>
          <reference field="6" count="1" selected="0">
            <x v="24"/>
          </reference>
        </references>
      </pivotArea>
    </format>
    <format dxfId="18279">
      <pivotArea dataOnly="0" labelOnly="1" outline="0" offset="IV2" fieldPosition="0">
        <references count="1">
          <reference field="6" count="1">
            <x v="24"/>
          </reference>
        </references>
      </pivotArea>
    </format>
    <format dxfId="18278">
      <pivotArea dataOnly="0" labelOnly="1" outline="0" fieldPosition="0">
        <references count="2">
          <reference field="0" count="1">
            <x v="9"/>
          </reference>
          <reference field="6" count="1" selected="0">
            <x v="24"/>
          </reference>
        </references>
      </pivotArea>
    </format>
    <format dxfId="18277">
      <pivotArea dataOnly="0" labelOnly="1" outline="0" fieldPosition="0">
        <references count="3">
          <reference field="0" count="1" selected="0">
            <x v="9"/>
          </reference>
          <reference field="4" count="1">
            <x v="259"/>
          </reference>
          <reference field="6" count="1" selected="0">
            <x v="24"/>
          </reference>
        </references>
      </pivotArea>
    </format>
    <format dxfId="18276">
      <pivotArea outline="0" fieldPosition="0">
        <references count="2">
          <reference field="0" count="1" selected="0">
            <x v="9"/>
          </reference>
          <reference field="6" count="1" selected="0">
            <x v="24"/>
          </reference>
        </references>
      </pivotArea>
    </format>
    <format dxfId="18275">
      <pivotArea outline="0" fieldPosition="0">
        <references count="2">
          <reference field="0" count="1" selected="0">
            <x v="7"/>
          </reference>
          <reference field="6" count="1" selected="0">
            <x v="24"/>
          </reference>
        </references>
      </pivotArea>
    </format>
    <format dxfId="18274">
      <pivotArea dataOnly="0" labelOnly="1" outline="0" offset="IV3" fieldPosition="0">
        <references count="1">
          <reference field="6" count="1">
            <x v="24"/>
          </reference>
        </references>
      </pivotArea>
    </format>
    <format dxfId="18273">
      <pivotArea dataOnly="0" labelOnly="1" outline="0" fieldPosition="0">
        <references count="2">
          <reference field="0" count="1">
            <x v="7"/>
          </reference>
          <reference field="6" count="1" selected="0">
            <x v="24"/>
          </reference>
        </references>
      </pivotArea>
    </format>
    <format dxfId="18272">
      <pivotArea dataOnly="0" labelOnly="1" outline="0" fieldPosition="0">
        <references count="3">
          <reference field="0" count="1" selected="0">
            <x v="7"/>
          </reference>
          <reference field="4" count="1">
            <x v="259"/>
          </reference>
          <reference field="6" count="1" selected="0">
            <x v="24"/>
          </reference>
        </references>
      </pivotArea>
    </format>
    <format dxfId="18271">
      <pivotArea outline="0" fieldPosition="0">
        <references count="2">
          <reference field="0" count="1" selected="0">
            <x v="11"/>
          </reference>
          <reference field="6" count="1" selected="0">
            <x v="24"/>
          </reference>
        </references>
      </pivotArea>
    </format>
    <format dxfId="18270">
      <pivotArea dataOnly="0" labelOnly="1" outline="0" offset="IV256" fieldPosition="0">
        <references count="1">
          <reference field="6" count="1">
            <x v="24"/>
          </reference>
        </references>
      </pivotArea>
    </format>
    <format dxfId="18269">
      <pivotArea dataOnly="0" labelOnly="1" outline="0" fieldPosition="0">
        <references count="2">
          <reference field="0" count="1">
            <x v="11"/>
          </reference>
          <reference field="6" count="1" selected="0">
            <x v="24"/>
          </reference>
        </references>
      </pivotArea>
    </format>
    <format dxfId="18268">
      <pivotArea dataOnly="0" labelOnly="1" outline="0" fieldPosition="0">
        <references count="3">
          <reference field="0" count="1" selected="0">
            <x v="11"/>
          </reference>
          <reference field="4" count="1">
            <x v="259"/>
          </reference>
          <reference field="6" count="1" selected="0">
            <x v="24"/>
          </reference>
        </references>
      </pivotArea>
    </format>
    <format dxfId="18267">
      <pivotArea outline="0" fieldPosition="0">
        <references count="2">
          <reference field="0" count="1" selected="0">
            <x v="11"/>
          </reference>
          <reference field="6" count="1" selected="0">
            <x v="24"/>
          </reference>
        </references>
      </pivotArea>
    </format>
    <format dxfId="18266">
      <pivotArea outline="0" fieldPosition="0">
        <references count="1">
          <reference field="6" count="1" selected="0" defaultSubtotal="1">
            <x v="24"/>
          </reference>
        </references>
      </pivotArea>
    </format>
    <format dxfId="18265">
      <pivotArea outline="0" fieldPosition="0">
        <references count="3">
          <reference field="0" count="1" selected="0">
            <x v="10"/>
          </reference>
          <reference field="4" count="1" selected="0">
            <x v="111"/>
          </reference>
          <reference field="6" count="1" selected="0">
            <x v="26"/>
          </reference>
        </references>
      </pivotArea>
    </format>
    <format dxfId="18264">
      <pivotArea dataOnly="0" labelOnly="1" outline="0" offset="IV1" fieldPosition="0">
        <references count="1">
          <reference field="6" count="1">
            <x v="26"/>
          </reference>
        </references>
      </pivotArea>
    </format>
    <format dxfId="18263">
      <pivotArea dataOnly="0" labelOnly="1" outline="0" offset="IV1" fieldPosition="0">
        <references count="2">
          <reference field="0" count="1">
            <x v="10"/>
          </reference>
          <reference field="6" count="1" selected="0">
            <x v="26"/>
          </reference>
        </references>
      </pivotArea>
    </format>
    <format dxfId="18262">
      <pivotArea dataOnly="0" labelOnly="1" outline="0" fieldPosition="0">
        <references count="3">
          <reference field="0" count="1" selected="0">
            <x v="10"/>
          </reference>
          <reference field="4" count="1">
            <x v="111"/>
          </reference>
          <reference field="6" count="1" selected="0">
            <x v="26"/>
          </reference>
        </references>
      </pivotArea>
    </format>
    <format dxfId="18261">
      <pivotArea outline="0" fieldPosition="0">
        <references count="3">
          <reference field="0" count="1" selected="0">
            <x v="10"/>
          </reference>
          <reference field="4" count="1" selected="0">
            <x v="111"/>
          </reference>
          <reference field="6" count="1" selected="0">
            <x v="26"/>
          </reference>
        </references>
      </pivotArea>
    </format>
    <format dxfId="18260">
      <pivotArea outline="0" fieldPosition="0">
        <references count="3">
          <reference field="0" count="1" selected="0">
            <x v="10"/>
          </reference>
          <reference field="4" count="1" selected="0">
            <x v="112"/>
          </reference>
          <reference field="6" count="1" selected="0">
            <x v="26"/>
          </reference>
        </references>
      </pivotArea>
    </format>
    <format dxfId="18259">
      <pivotArea dataOnly="0" labelOnly="1" outline="0" offset="IV256" fieldPosition="0">
        <references count="1">
          <reference field="6" count="1">
            <x v="26"/>
          </reference>
        </references>
      </pivotArea>
    </format>
    <format dxfId="18258">
      <pivotArea dataOnly="0" labelOnly="1" outline="0" offset="IV256" fieldPosition="0">
        <references count="2">
          <reference field="0" count="1">
            <x v="10"/>
          </reference>
          <reference field="6" count="1" selected="0">
            <x v="26"/>
          </reference>
        </references>
      </pivotArea>
    </format>
    <format dxfId="18257">
      <pivotArea dataOnly="0" labelOnly="1" outline="0" fieldPosition="0">
        <references count="3">
          <reference field="0" count="1" selected="0">
            <x v="10"/>
          </reference>
          <reference field="4" count="1">
            <x v="112"/>
          </reference>
          <reference field="6" count="1" selected="0">
            <x v="26"/>
          </reference>
        </references>
      </pivotArea>
    </format>
    <format dxfId="18256">
      <pivotArea outline="0" fieldPosition="0">
        <references count="3">
          <reference field="0" count="1" selected="0">
            <x v="10"/>
          </reference>
          <reference field="4" count="1" selected="0">
            <x v="112"/>
          </reference>
          <reference field="6" count="1" selected="0">
            <x v="26"/>
          </reference>
        </references>
      </pivotArea>
    </format>
    <format dxfId="18255">
      <pivotArea outline="0" fieldPosition="0">
        <references count="1">
          <reference field="6" count="1" selected="0" defaultSubtotal="1">
            <x v="26"/>
          </reference>
        </references>
      </pivotArea>
    </format>
    <format dxfId="18254">
      <pivotArea outline="0" fieldPosition="0">
        <references count="1">
          <reference field="6" count="1" selected="0" defaultSubtotal="1">
            <x v="26"/>
          </reference>
        </references>
      </pivotArea>
    </format>
    <format dxfId="18253">
      <pivotArea dataOnly="0" labelOnly="1" outline="0" fieldPosition="0">
        <references count="1">
          <reference field="6" count="1" defaultSubtotal="1">
            <x v="26"/>
          </reference>
        </references>
      </pivotArea>
    </format>
    <format dxfId="18252">
      <pivotArea outline="0" fieldPosition="0">
        <references count="1">
          <reference field="6" count="1" selected="0">
            <x v="28"/>
          </reference>
        </references>
      </pivotArea>
    </format>
    <format dxfId="18251">
      <pivotArea dataOnly="0" labelOnly="1" outline="0" fieldPosition="0">
        <references count="1">
          <reference field="6" count="1">
            <x v="28"/>
          </reference>
        </references>
      </pivotArea>
    </format>
    <format dxfId="18250">
      <pivotArea dataOnly="0" labelOnly="1" outline="0" fieldPosition="0">
        <references count="2">
          <reference field="0" count="1">
            <x v="10"/>
          </reference>
          <reference field="6" count="1" selected="0">
            <x v="28"/>
          </reference>
        </references>
      </pivotArea>
    </format>
    <format dxfId="18249">
      <pivotArea dataOnly="0" labelOnly="1" outline="0" fieldPosition="0">
        <references count="3">
          <reference field="0" count="1" selected="0">
            <x v="10"/>
          </reference>
          <reference field="4" count="1">
            <x v="38"/>
          </reference>
          <reference field="6" count="1" selected="0">
            <x v="28"/>
          </reference>
        </references>
      </pivotArea>
    </format>
    <format dxfId="18248">
      <pivotArea outline="0" fieldPosition="0">
        <references count="1">
          <reference field="6" count="1" selected="0">
            <x v="28"/>
          </reference>
        </references>
      </pivotArea>
    </format>
    <format dxfId="18247">
      <pivotArea dataOnly="0" labelOnly="1" outline="0" fieldPosition="0">
        <references count="1">
          <reference field="6" count="1">
            <x v="28"/>
          </reference>
        </references>
      </pivotArea>
    </format>
    <format dxfId="18246">
      <pivotArea dataOnly="0" labelOnly="1" outline="0" fieldPosition="0">
        <references count="2">
          <reference field="0" count="1">
            <x v="10"/>
          </reference>
          <reference field="6" count="1" selected="0">
            <x v="28"/>
          </reference>
        </references>
      </pivotArea>
    </format>
    <format dxfId="18245">
      <pivotArea dataOnly="0" labelOnly="1" outline="0" fieldPosition="0">
        <references count="3">
          <reference field="0" count="1" selected="0">
            <x v="10"/>
          </reference>
          <reference field="4" count="1">
            <x v="38"/>
          </reference>
          <reference field="6" count="1" selected="0">
            <x v="28"/>
          </reference>
        </references>
      </pivotArea>
    </format>
    <format dxfId="18244">
      <pivotArea outline="0" fieldPosition="0">
        <references count="1">
          <reference field="6" count="1" selected="0" defaultSubtotal="1">
            <x v="28"/>
          </reference>
        </references>
      </pivotArea>
    </format>
    <format dxfId="18243">
      <pivotArea outline="0" fieldPosition="0">
        <references count="1">
          <reference field="6" count="1" selected="0" defaultSubtotal="1">
            <x v="28"/>
          </reference>
        </references>
      </pivotArea>
    </format>
    <format dxfId="18242">
      <pivotArea dataOnly="0" labelOnly="1" outline="0" fieldPosition="0">
        <references count="1">
          <reference field="6" count="1" defaultSubtotal="1">
            <x v="28"/>
          </reference>
        </references>
      </pivotArea>
    </format>
    <format dxfId="18241">
      <pivotArea outline="0" fieldPosition="0">
        <references count="1">
          <reference field="6" count="1" selected="0">
            <x v="29"/>
          </reference>
        </references>
      </pivotArea>
    </format>
    <format dxfId="18240">
      <pivotArea dataOnly="0" labelOnly="1" outline="0" fieldPosition="0">
        <references count="1">
          <reference field="6" count="1">
            <x v="29"/>
          </reference>
        </references>
      </pivotArea>
    </format>
    <format dxfId="18239">
      <pivotArea dataOnly="0" labelOnly="1" outline="0" fieldPosition="0">
        <references count="2">
          <reference field="0" count="1">
            <x v="9"/>
          </reference>
          <reference field="6" count="1" selected="0">
            <x v="29"/>
          </reference>
        </references>
      </pivotArea>
    </format>
    <format dxfId="18238">
      <pivotArea dataOnly="0" labelOnly="1" outline="0" fieldPosition="0">
        <references count="3">
          <reference field="0" count="1" selected="0">
            <x v="9"/>
          </reference>
          <reference field="4" count="1">
            <x v="187"/>
          </reference>
          <reference field="6" count="1" selected="0">
            <x v="29"/>
          </reference>
        </references>
      </pivotArea>
    </format>
    <format dxfId="18237">
      <pivotArea outline="0" fieldPosition="0">
        <references count="1">
          <reference field="6" count="1" selected="0">
            <x v="29"/>
          </reference>
        </references>
      </pivotArea>
    </format>
    <format dxfId="18236">
      <pivotArea dataOnly="0" labelOnly="1" outline="0" fieldPosition="0">
        <references count="1">
          <reference field="6" count="1">
            <x v="29"/>
          </reference>
        </references>
      </pivotArea>
    </format>
    <format dxfId="18235">
      <pivotArea dataOnly="0" labelOnly="1" outline="0" fieldPosition="0">
        <references count="2">
          <reference field="0" count="1">
            <x v="9"/>
          </reference>
          <reference field="6" count="1" selected="0">
            <x v="29"/>
          </reference>
        </references>
      </pivotArea>
    </format>
    <format dxfId="18234">
      <pivotArea dataOnly="0" labelOnly="1" outline="0" fieldPosition="0">
        <references count="3">
          <reference field="0" count="1" selected="0">
            <x v="9"/>
          </reference>
          <reference field="4" count="1">
            <x v="187"/>
          </reference>
          <reference field="6" count="1" selected="0">
            <x v="29"/>
          </reference>
        </references>
      </pivotArea>
    </format>
    <format dxfId="18233">
      <pivotArea outline="0" fieldPosition="0">
        <references count="1">
          <reference field="6" count="1" selected="0" defaultSubtotal="1">
            <x v="29"/>
          </reference>
        </references>
      </pivotArea>
    </format>
    <format dxfId="18232">
      <pivotArea outline="0" fieldPosition="0">
        <references count="1">
          <reference field="6" count="1" selected="0" defaultSubtotal="1">
            <x v="29"/>
          </reference>
        </references>
      </pivotArea>
    </format>
    <format dxfId="18231">
      <pivotArea dataOnly="0" labelOnly="1" outline="0" fieldPosition="0">
        <references count="1">
          <reference field="6" count="1" defaultSubtotal="1">
            <x v="29"/>
          </reference>
        </references>
      </pivotArea>
    </format>
    <format dxfId="18230">
      <pivotArea outline="0" fieldPosition="0">
        <references count="2">
          <reference field="0" count="1" selected="0">
            <x v="10"/>
          </reference>
          <reference field="6" count="1" selected="0">
            <x v="32"/>
          </reference>
        </references>
      </pivotArea>
    </format>
    <format dxfId="18229">
      <pivotArea dataOnly="0" labelOnly="1" outline="0" offset="IV1" fieldPosition="0">
        <references count="1">
          <reference field="6" count="1">
            <x v="32"/>
          </reference>
        </references>
      </pivotArea>
    </format>
    <format dxfId="18228">
      <pivotArea dataOnly="0" labelOnly="1" outline="0" fieldPosition="0">
        <references count="2">
          <reference field="0" count="1">
            <x v="10"/>
          </reference>
          <reference field="6" count="1" selected="0">
            <x v="32"/>
          </reference>
        </references>
      </pivotArea>
    </format>
    <format dxfId="18227">
      <pivotArea dataOnly="0" labelOnly="1" outline="0" fieldPosition="0">
        <references count="3">
          <reference field="0" count="1" selected="0">
            <x v="10"/>
          </reference>
          <reference field="4" count="1">
            <x v="188"/>
          </reference>
          <reference field="6" count="1" selected="0">
            <x v="32"/>
          </reference>
        </references>
      </pivotArea>
    </format>
    <format dxfId="18226">
      <pivotArea outline="0" fieldPosition="0">
        <references count="2">
          <reference field="0" count="1" selected="0">
            <x v="10"/>
          </reference>
          <reference field="6" count="1" selected="0">
            <x v="32"/>
          </reference>
        </references>
      </pivotArea>
    </format>
    <format dxfId="18225">
      <pivotArea outline="0" fieldPosition="0">
        <references count="1">
          <reference field="6" count="1" selected="0" defaultSubtotal="1">
            <x v="32"/>
          </reference>
        </references>
      </pivotArea>
    </format>
    <format dxfId="18224">
      <pivotArea outline="0" fieldPosition="0">
        <references count="1">
          <reference field="6" count="1" selected="0">
            <x v="44"/>
          </reference>
        </references>
      </pivotArea>
    </format>
    <format dxfId="18223">
      <pivotArea dataOnly="0" labelOnly="1" outline="0" fieldPosition="0">
        <references count="1">
          <reference field="6" count="1">
            <x v="44"/>
          </reference>
        </references>
      </pivotArea>
    </format>
    <format dxfId="18222">
      <pivotArea dataOnly="0" labelOnly="1" outline="0" fieldPosition="0">
        <references count="2">
          <reference field="0" count="1">
            <x v="6"/>
          </reference>
          <reference field="6" count="1" selected="0">
            <x v="44"/>
          </reference>
        </references>
      </pivotArea>
    </format>
    <format dxfId="18221">
      <pivotArea dataOnly="0" labelOnly="1" outline="0" fieldPosition="0">
        <references count="3">
          <reference field="0" count="1" selected="0">
            <x v="6"/>
          </reference>
          <reference field="4" count="1">
            <x v="18"/>
          </reference>
          <reference field="6" count="1" selected="0">
            <x v="44"/>
          </reference>
        </references>
      </pivotArea>
    </format>
    <format dxfId="18220">
      <pivotArea outline="0" fieldPosition="0">
        <references count="1">
          <reference field="6" count="1" selected="0">
            <x v="44"/>
          </reference>
        </references>
      </pivotArea>
    </format>
    <format dxfId="18219">
      <pivotArea dataOnly="0" labelOnly="1" outline="0" fieldPosition="0">
        <references count="1">
          <reference field="6" count="1">
            <x v="44"/>
          </reference>
        </references>
      </pivotArea>
    </format>
    <format dxfId="18218">
      <pivotArea dataOnly="0" labelOnly="1" outline="0" fieldPosition="0">
        <references count="2">
          <reference field="0" count="1">
            <x v="6"/>
          </reference>
          <reference field="6" count="1" selected="0">
            <x v="44"/>
          </reference>
        </references>
      </pivotArea>
    </format>
    <format dxfId="18217">
      <pivotArea dataOnly="0" labelOnly="1" outline="0" fieldPosition="0">
        <references count="3">
          <reference field="0" count="1" selected="0">
            <x v="6"/>
          </reference>
          <reference field="4" count="1">
            <x v="18"/>
          </reference>
          <reference field="6" count="1" selected="0">
            <x v="44"/>
          </reference>
        </references>
      </pivotArea>
    </format>
    <format dxfId="18216">
      <pivotArea outline="0" fieldPosition="0">
        <references count="1">
          <reference field="6" count="1" selected="0" defaultSubtotal="1">
            <x v="44"/>
          </reference>
        </references>
      </pivotArea>
    </format>
    <format dxfId="18215">
      <pivotArea outline="0" fieldPosition="0">
        <references count="1">
          <reference field="6" count="1" selected="0" defaultSubtotal="1">
            <x v="44"/>
          </reference>
        </references>
      </pivotArea>
    </format>
    <format dxfId="18214">
      <pivotArea dataOnly="0" labelOnly="1" outline="0" fieldPosition="0">
        <references count="1">
          <reference field="6" count="1" defaultSubtotal="1">
            <x v="44"/>
          </reference>
        </references>
      </pivotArea>
    </format>
    <format dxfId="18213">
      <pivotArea outline="0" fieldPosition="0">
        <references count="3">
          <reference field="0" count="1" selected="0">
            <x v="10"/>
          </reference>
          <reference field="4" count="1" selected="0">
            <x v="172"/>
          </reference>
          <reference field="6" count="1" selected="0">
            <x v="56"/>
          </reference>
        </references>
      </pivotArea>
    </format>
    <format dxfId="18212">
      <pivotArea dataOnly="0" labelOnly="1" outline="0" offset="IV1" fieldPosition="0">
        <references count="1">
          <reference field="6" count="1">
            <x v="56"/>
          </reference>
        </references>
      </pivotArea>
    </format>
    <format dxfId="18211">
      <pivotArea dataOnly="0" labelOnly="1" outline="0" offset="IV1" fieldPosition="0">
        <references count="2">
          <reference field="0" count="1">
            <x v="10"/>
          </reference>
          <reference field="6" count="1" selected="0">
            <x v="56"/>
          </reference>
        </references>
      </pivotArea>
    </format>
    <format dxfId="18210">
      <pivotArea dataOnly="0" labelOnly="1" outline="0" fieldPosition="0">
        <references count="3">
          <reference field="0" count="1" selected="0">
            <x v="10"/>
          </reference>
          <reference field="4" count="1">
            <x v="172"/>
          </reference>
          <reference field="6" count="1" selected="0">
            <x v="56"/>
          </reference>
        </references>
      </pivotArea>
    </format>
    <format dxfId="18209">
      <pivotArea outline="0" fieldPosition="0">
        <references count="3">
          <reference field="0" count="1" selected="0">
            <x v="10"/>
          </reference>
          <reference field="4" count="1" selected="0">
            <x v="172"/>
          </reference>
          <reference field="6" count="1" selected="0">
            <x v="56"/>
          </reference>
        </references>
      </pivotArea>
    </format>
    <format dxfId="18208">
      <pivotArea outline="0" fieldPosition="0">
        <references count="3">
          <reference field="0" count="1" selected="0">
            <x v="10"/>
          </reference>
          <reference field="4" count="1" selected="0">
            <x v="175"/>
          </reference>
          <reference field="6" count="1" selected="0">
            <x v="56"/>
          </reference>
        </references>
      </pivotArea>
    </format>
    <format dxfId="18207">
      <pivotArea dataOnly="0" labelOnly="1" outline="0" offset="IV2" fieldPosition="0">
        <references count="1">
          <reference field="6" count="1">
            <x v="56"/>
          </reference>
        </references>
      </pivotArea>
    </format>
    <format dxfId="18206">
      <pivotArea dataOnly="0" labelOnly="1" outline="0" offset="IV256" fieldPosition="0">
        <references count="2">
          <reference field="0" count="1">
            <x v="10"/>
          </reference>
          <reference field="6" count="1" selected="0">
            <x v="56"/>
          </reference>
        </references>
      </pivotArea>
    </format>
    <format dxfId="18205">
      <pivotArea dataOnly="0" labelOnly="1" outline="0" fieldPosition="0">
        <references count="3">
          <reference field="0" count="1" selected="0">
            <x v="10"/>
          </reference>
          <reference field="4" count="1">
            <x v="175"/>
          </reference>
          <reference field="6" count="1" selected="0">
            <x v="56"/>
          </reference>
        </references>
      </pivotArea>
    </format>
    <format dxfId="18204">
      <pivotArea outline="0" fieldPosition="0">
        <references count="3">
          <reference field="0" count="1" selected="0">
            <x v="10"/>
          </reference>
          <reference field="4" count="1" selected="0">
            <x v="175"/>
          </reference>
          <reference field="6" count="1" selected="0">
            <x v="56"/>
          </reference>
        </references>
      </pivotArea>
    </format>
    <format dxfId="18203">
      <pivotArea outline="0" fieldPosition="0">
        <references count="3">
          <reference field="0" count="1" selected="0">
            <x v="6"/>
          </reference>
          <reference field="4" count="1" selected="0">
            <x v="171"/>
          </reference>
          <reference field="6" count="1" selected="0">
            <x v="56"/>
          </reference>
        </references>
      </pivotArea>
    </format>
    <format dxfId="18202">
      <pivotArea dataOnly="0" labelOnly="1" outline="0" offset="IV3" fieldPosition="0">
        <references count="1">
          <reference field="6" count="1">
            <x v="56"/>
          </reference>
        </references>
      </pivotArea>
    </format>
    <format dxfId="18201">
      <pivotArea dataOnly="0" labelOnly="1" outline="0" offset="IV1" fieldPosition="0">
        <references count="2">
          <reference field="0" count="1">
            <x v="6"/>
          </reference>
          <reference field="6" count="1" selected="0">
            <x v="56"/>
          </reference>
        </references>
      </pivotArea>
    </format>
    <format dxfId="18200">
      <pivotArea dataOnly="0" labelOnly="1" outline="0" fieldPosition="0">
        <references count="3">
          <reference field="0" count="1" selected="0">
            <x v="6"/>
          </reference>
          <reference field="4" count="1">
            <x v="171"/>
          </reference>
          <reference field="6" count="1" selected="0">
            <x v="56"/>
          </reference>
        </references>
      </pivotArea>
    </format>
    <format dxfId="18199">
      <pivotArea outline="0" fieldPosition="0">
        <references count="3">
          <reference field="0" count="1" selected="0">
            <x v="6"/>
          </reference>
          <reference field="4" count="1" selected="0">
            <x v="171"/>
          </reference>
          <reference field="6" count="1" selected="0">
            <x v="56"/>
          </reference>
        </references>
      </pivotArea>
    </format>
    <format dxfId="18198">
      <pivotArea outline="0" fieldPosition="0">
        <references count="3">
          <reference field="0" count="1" selected="0">
            <x v="6"/>
          </reference>
          <reference field="4" count="1" selected="0">
            <x v="174"/>
          </reference>
          <reference field="6" count="1" selected="0">
            <x v="56"/>
          </reference>
        </references>
      </pivotArea>
    </format>
    <format dxfId="18197">
      <pivotArea dataOnly="0" labelOnly="1" outline="0" offset="IV256" fieldPosition="0">
        <references count="1">
          <reference field="6" count="1">
            <x v="56"/>
          </reference>
        </references>
      </pivotArea>
    </format>
    <format dxfId="18196">
      <pivotArea dataOnly="0" labelOnly="1" outline="0" offset="IV256" fieldPosition="0">
        <references count="2">
          <reference field="0" count="1">
            <x v="6"/>
          </reference>
          <reference field="6" count="1" selected="0">
            <x v="56"/>
          </reference>
        </references>
      </pivotArea>
    </format>
    <format dxfId="18195">
      <pivotArea dataOnly="0" labelOnly="1" outline="0" fieldPosition="0">
        <references count="3">
          <reference field="0" count="1" selected="0">
            <x v="6"/>
          </reference>
          <reference field="4" count="1">
            <x v="174"/>
          </reference>
          <reference field="6" count="1" selected="0">
            <x v="56"/>
          </reference>
        </references>
      </pivotArea>
    </format>
    <format dxfId="18194">
      <pivotArea outline="0" fieldPosition="0">
        <references count="3">
          <reference field="0" count="1" selected="0">
            <x v="6"/>
          </reference>
          <reference field="4" count="1" selected="0">
            <x v="174"/>
          </reference>
          <reference field="6" count="1" selected="0">
            <x v="56"/>
          </reference>
        </references>
      </pivotArea>
    </format>
    <format dxfId="18193">
      <pivotArea outline="0" fieldPosition="0">
        <references count="1">
          <reference field="6" count="1" selected="0" defaultSubtotal="1">
            <x v="56"/>
          </reference>
        </references>
      </pivotArea>
    </format>
    <format dxfId="18192">
      <pivotArea outline="0" fieldPosition="0">
        <references count="1">
          <reference field="6" count="1" selected="0" defaultSubtotal="1">
            <x v="56"/>
          </reference>
        </references>
      </pivotArea>
    </format>
    <format dxfId="18191">
      <pivotArea dataOnly="0" labelOnly="1" outline="0" fieldPosition="0">
        <references count="1">
          <reference field="6" count="1" defaultSubtotal="1">
            <x v="56"/>
          </reference>
        </references>
      </pivotArea>
    </format>
    <format dxfId="18190">
      <pivotArea outline="0" fieldPosition="0">
        <references count="3">
          <reference field="0" count="1" selected="0">
            <x v="10"/>
          </reference>
          <reference field="4" count="1" selected="0">
            <x v="108"/>
          </reference>
          <reference field="6" count="1" selected="0">
            <x v="57"/>
          </reference>
        </references>
      </pivotArea>
    </format>
    <format dxfId="18189">
      <pivotArea dataOnly="0" labelOnly="1" outline="0" offset="IV1" fieldPosition="0">
        <references count="1">
          <reference field="6" count="1">
            <x v="57"/>
          </reference>
        </references>
      </pivotArea>
    </format>
    <format dxfId="18188">
      <pivotArea dataOnly="0" labelOnly="1" outline="0" offset="IV1" fieldPosition="0">
        <references count="2">
          <reference field="0" count="1">
            <x v="10"/>
          </reference>
          <reference field="6" count="1" selected="0">
            <x v="57"/>
          </reference>
        </references>
      </pivotArea>
    </format>
    <format dxfId="18187">
      <pivotArea dataOnly="0" labelOnly="1" outline="0" fieldPosition="0">
        <references count="3">
          <reference field="0" count="1" selected="0">
            <x v="10"/>
          </reference>
          <reference field="4" count="1">
            <x v="108"/>
          </reference>
          <reference field="6" count="1" selected="0">
            <x v="57"/>
          </reference>
        </references>
      </pivotArea>
    </format>
    <format dxfId="18186">
      <pivotArea outline="0" fieldPosition="0">
        <references count="3">
          <reference field="0" count="1" selected="0">
            <x v="10"/>
          </reference>
          <reference field="4" count="1" selected="0">
            <x v="108"/>
          </reference>
          <reference field="6" count="1" selected="0">
            <x v="57"/>
          </reference>
        </references>
      </pivotArea>
    </format>
    <format dxfId="18185">
      <pivotArea outline="0" fieldPosition="0">
        <references count="3">
          <reference field="0" count="1" selected="0">
            <x v="10"/>
          </reference>
          <reference field="4" count="1" selected="0">
            <x v="140"/>
          </reference>
          <reference field="6" count="1" selected="0">
            <x v="57"/>
          </reference>
        </references>
      </pivotArea>
    </format>
    <format dxfId="18184">
      <pivotArea dataOnly="0" labelOnly="1" outline="0" offset="IV2" fieldPosition="0">
        <references count="1">
          <reference field="6" count="1">
            <x v="57"/>
          </reference>
        </references>
      </pivotArea>
    </format>
    <format dxfId="18183">
      <pivotArea dataOnly="0" labelOnly="1" outline="0" offset="IV256" fieldPosition="0">
        <references count="2">
          <reference field="0" count="1">
            <x v="10"/>
          </reference>
          <reference field="6" count="1" selected="0">
            <x v="57"/>
          </reference>
        </references>
      </pivotArea>
    </format>
    <format dxfId="18182">
      <pivotArea dataOnly="0" labelOnly="1" outline="0" fieldPosition="0">
        <references count="3">
          <reference field="0" count="1" selected="0">
            <x v="10"/>
          </reference>
          <reference field="4" count="1">
            <x v="140"/>
          </reference>
          <reference field="6" count="1" selected="0">
            <x v="57"/>
          </reference>
        </references>
      </pivotArea>
    </format>
    <format dxfId="18181">
      <pivotArea outline="0" fieldPosition="0">
        <references count="3">
          <reference field="0" count="1" selected="0">
            <x v="10"/>
          </reference>
          <reference field="4" count="1" selected="0">
            <x v="140"/>
          </reference>
          <reference field="6" count="1" selected="0">
            <x v="57"/>
          </reference>
        </references>
      </pivotArea>
    </format>
    <format dxfId="18180">
      <pivotArea outline="0" fieldPosition="0">
        <references count="2">
          <reference field="0" count="1" selected="0">
            <x v="6"/>
          </reference>
          <reference field="6" count="1" selected="0">
            <x v="57"/>
          </reference>
        </references>
      </pivotArea>
    </format>
    <format dxfId="18179">
      <pivotArea dataOnly="0" labelOnly="1" outline="0" offset="IV256" fieldPosition="0">
        <references count="1">
          <reference field="6" count="1">
            <x v="57"/>
          </reference>
        </references>
      </pivotArea>
    </format>
    <format dxfId="18178">
      <pivotArea dataOnly="0" labelOnly="1" outline="0" fieldPosition="0">
        <references count="2">
          <reference field="0" count="1">
            <x v="6"/>
          </reference>
          <reference field="6" count="1" selected="0">
            <x v="57"/>
          </reference>
        </references>
      </pivotArea>
    </format>
    <format dxfId="18177">
      <pivotArea dataOnly="0" labelOnly="1" outline="0" fieldPosition="0">
        <references count="3">
          <reference field="0" count="1" selected="0">
            <x v="6"/>
          </reference>
          <reference field="4" count="1">
            <x v="140"/>
          </reference>
          <reference field="6" count="1" selected="0">
            <x v="57"/>
          </reference>
        </references>
      </pivotArea>
    </format>
    <format dxfId="18176">
      <pivotArea outline="0" fieldPosition="0">
        <references count="2">
          <reference field="0" count="1" selected="0">
            <x v="6"/>
          </reference>
          <reference field="6" count="1" selected="0">
            <x v="57"/>
          </reference>
        </references>
      </pivotArea>
    </format>
    <format dxfId="18175">
      <pivotArea outline="0" fieldPosition="0">
        <references count="1">
          <reference field="6" count="1" selected="0" defaultSubtotal="1">
            <x v="57"/>
          </reference>
        </references>
      </pivotArea>
    </format>
    <format dxfId="18174">
      <pivotArea outline="0" fieldPosition="0">
        <references count="1">
          <reference field="6" count="1" selected="0" defaultSubtotal="1">
            <x v="57"/>
          </reference>
        </references>
      </pivotArea>
    </format>
    <format dxfId="18173">
      <pivotArea dataOnly="0" labelOnly="1" outline="0" fieldPosition="0">
        <references count="1">
          <reference field="6" count="1" defaultSubtotal="1">
            <x v="57"/>
          </reference>
        </references>
      </pivotArea>
    </format>
    <format dxfId="18172">
      <pivotArea outline="0" fieldPosition="0">
        <references count="2">
          <reference field="0" count="1" selected="0">
            <x v="10"/>
          </reference>
          <reference field="6" count="1" selected="0">
            <x v="59"/>
          </reference>
        </references>
      </pivotArea>
    </format>
    <format dxfId="18171">
      <pivotArea dataOnly="0" labelOnly="1" outline="0" offset="IV1" fieldPosition="0">
        <references count="1">
          <reference field="6" count="1">
            <x v="59"/>
          </reference>
        </references>
      </pivotArea>
    </format>
    <format dxfId="18170">
      <pivotArea dataOnly="0" labelOnly="1" outline="0" fieldPosition="0">
        <references count="2">
          <reference field="0" count="1">
            <x v="10"/>
          </reference>
          <reference field="6" count="1" selected="0">
            <x v="59"/>
          </reference>
        </references>
      </pivotArea>
    </format>
    <format dxfId="18169">
      <pivotArea dataOnly="0" labelOnly="1" outline="0" fieldPosition="0">
        <references count="3">
          <reference field="0" count="1" selected="0">
            <x v="10"/>
          </reference>
          <reference field="4" count="1">
            <x v="136"/>
          </reference>
          <reference field="6" count="1" selected="0">
            <x v="59"/>
          </reference>
        </references>
      </pivotArea>
    </format>
    <format dxfId="18168">
      <pivotArea outline="0" fieldPosition="0">
        <references count="2">
          <reference field="0" count="1" selected="0">
            <x v="10"/>
          </reference>
          <reference field="6" count="1" selected="0">
            <x v="59"/>
          </reference>
        </references>
      </pivotArea>
    </format>
    <format dxfId="18167">
      <pivotArea outline="0" fieldPosition="0">
        <references count="2">
          <reference field="0" count="1" selected="0">
            <x v="6"/>
          </reference>
          <reference field="6" count="1" selected="0">
            <x v="59"/>
          </reference>
        </references>
      </pivotArea>
    </format>
    <format dxfId="18166">
      <pivotArea dataOnly="0" labelOnly="1" outline="0" offset="IV256" fieldPosition="0">
        <references count="1">
          <reference field="6" count="1">
            <x v="59"/>
          </reference>
        </references>
      </pivotArea>
    </format>
    <format dxfId="18165">
      <pivotArea dataOnly="0" labelOnly="1" outline="0" fieldPosition="0">
        <references count="2">
          <reference field="0" count="1">
            <x v="6"/>
          </reference>
          <reference field="6" count="1" selected="0">
            <x v="59"/>
          </reference>
        </references>
      </pivotArea>
    </format>
    <format dxfId="18164">
      <pivotArea dataOnly="0" labelOnly="1" outline="0" fieldPosition="0">
        <references count="3">
          <reference field="0" count="1" selected="0">
            <x v="6"/>
          </reference>
          <reference field="4" count="1">
            <x v="136"/>
          </reference>
          <reference field="6" count="1" selected="0">
            <x v="59"/>
          </reference>
        </references>
      </pivotArea>
    </format>
    <format dxfId="18163">
      <pivotArea outline="0" fieldPosition="0">
        <references count="2">
          <reference field="0" count="1" selected="0">
            <x v="6"/>
          </reference>
          <reference field="6" count="1" selected="0">
            <x v="59"/>
          </reference>
        </references>
      </pivotArea>
    </format>
    <format dxfId="18162">
      <pivotArea outline="0" fieldPosition="0">
        <references count="1">
          <reference field="6" count="1" selected="0" defaultSubtotal="1">
            <x v="59"/>
          </reference>
        </references>
      </pivotArea>
    </format>
    <format dxfId="18161">
      <pivotArea outline="0" fieldPosition="0">
        <references count="1">
          <reference field="6" count="1" selected="0" defaultSubtotal="1">
            <x v="59"/>
          </reference>
        </references>
      </pivotArea>
    </format>
    <format dxfId="18160">
      <pivotArea dataOnly="0" labelOnly="1" outline="0" fieldPosition="0">
        <references count="1">
          <reference field="6" count="1" defaultSubtotal="1">
            <x v="59"/>
          </reference>
        </references>
      </pivotArea>
    </format>
    <format dxfId="18159">
      <pivotArea outline="0" fieldPosition="0">
        <references count="2">
          <reference field="0" count="1" selected="0">
            <x v="6"/>
          </reference>
          <reference field="6" count="1" selected="0">
            <x v="60"/>
          </reference>
        </references>
      </pivotArea>
    </format>
    <format dxfId="18158">
      <pivotArea dataOnly="0" labelOnly="1" outline="0" offset="IV1" fieldPosition="0">
        <references count="1">
          <reference field="6" count="1">
            <x v="60"/>
          </reference>
        </references>
      </pivotArea>
    </format>
    <format dxfId="18157">
      <pivotArea dataOnly="0" labelOnly="1" outline="0" fieldPosition="0">
        <references count="2">
          <reference field="0" count="1">
            <x v="6"/>
          </reference>
          <reference field="6" count="1" selected="0">
            <x v="60"/>
          </reference>
        </references>
      </pivotArea>
    </format>
    <format dxfId="18156">
      <pivotArea dataOnly="0" labelOnly="1" outline="0" fieldPosition="0">
        <references count="3">
          <reference field="0" count="1" selected="0">
            <x v="6"/>
          </reference>
          <reference field="4" count="1">
            <x v="103"/>
          </reference>
          <reference field="6" count="1" selected="0">
            <x v="60"/>
          </reference>
        </references>
      </pivotArea>
    </format>
    <format dxfId="18155">
      <pivotArea outline="0" fieldPosition="0">
        <references count="2">
          <reference field="0" count="1" selected="0">
            <x v="6"/>
          </reference>
          <reference field="6" count="1" selected="0">
            <x v="60"/>
          </reference>
        </references>
      </pivotArea>
    </format>
    <format dxfId="18154">
      <pivotArea outline="0" fieldPosition="0">
        <references count="2">
          <reference field="0" count="1" selected="0">
            <x v="10"/>
          </reference>
          <reference field="6" count="1" selected="0">
            <x v="60"/>
          </reference>
        </references>
      </pivotArea>
    </format>
    <format dxfId="18153">
      <pivotArea dataOnly="0" labelOnly="1" outline="0" offset="IV256" fieldPosition="0">
        <references count="1">
          <reference field="6" count="1">
            <x v="60"/>
          </reference>
        </references>
      </pivotArea>
    </format>
    <format dxfId="18152">
      <pivotArea dataOnly="0" labelOnly="1" outline="0" fieldPosition="0">
        <references count="2">
          <reference field="0" count="1">
            <x v="10"/>
          </reference>
          <reference field="6" count="1" selected="0">
            <x v="60"/>
          </reference>
        </references>
      </pivotArea>
    </format>
    <format dxfId="18151">
      <pivotArea dataOnly="0" labelOnly="1" outline="0" fieldPosition="0">
        <references count="3">
          <reference field="0" count="1" selected="0">
            <x v="10"/>
          </reference>
          <reference field="4" count="1">
            <x v="103"/>
          </reference>
          <reference field="6" count="1" selected="0">
            <x v="60"/>
          </reference>
        </references>
      </pivotArea>
    </format>
    <format dxfId="18150">
      <pivotArea outline="0" fieldPosition="0">
        <references count="2">
          <reference field="0" count="1" selected="0">
            <x v="10"/>
          </reference>
          <reference field="6" count="1" selected="0">
            <x v="60"/>
          </reference>
        </references>
      </pivotArea>
    </format>
    <format dxfId="18149">
      <pivotArea outline="0" fieldPosition="0">
        <references count="1">
          <reference field="6" count="1" selected="0" defaultSubtotal="1">
            <x v="60"/>
          </reference>
        </references>
      </pivotArea>
    </format>
    <format dxfId="18148">
      <pivotArea outline="0" fieldPosition="0">
        <references count="1">
          <reference field="6" count="1" selected="0" defaultSubtotal="1">
            <x v="60"/>
          </reference>
        </references>
      </pivotArea>
    </format>
    <format dxfId="18147">
      <pivotArea dataOnly="0" labelOnly="1" outline="0" fieldPosition="0">
        <references count="1">
          <reference field="6" count="1" defaultSubtotal="1">
            <x v="60"/>
          </reference>
        </references>
      </pivotArea>
    </format>
    <format dxfId="18146">
      <pivotArea outline="0" fieldPosition="0">
        <references count="2">
          <reference field="0" count="1" selected="0">
            <x v="10"/>
          </reference>
          <reference field="6" count="1" selected="0">
            <x v="64"/>
          </reference>
        </references>
      </pivotArea>
    </format>
    <format dxfId="18145">
      <pivotArea dataOnly="0" labelOnly="1" outline="0" offset="IV1" fieldPosition="0">
        <references count="1">
          <reference field="6" count="1">
            <x v="64"/>
          </reference>
        </references>
      </pivotArea>
    </format>
    <format dxfId="18144">
      <pivotArea dataOnly="0" labelOnly="1" outline="0" fieldPosition="0">
        <references count="2">
          <reference field="0" count="1">
            <x v="10"/>
          </reference>
          <reference field="6" count="1" selected="0">
            <x v="64"/>
          </reference>
        </references>
      </pivotArea>
    </format>
    <format dxfId="18143">
      <pivotArea dataOnly="0" labelOnly="1" outline="0" fieldPosition="0">
        <references count="3">
          <reference field="0" count="1" selected="0">
            <x v="10"/>
          </reference>
          <reference field="4" count="1">
            <x v="106"/>
          </reference>
          <reference field="6" count="1" selected="0">
            <x v="64"/>
          </reference>
        </references>
      </pivotArea>
    </format>
    <format dxfId="18142">
      <pivotArea outline="0" fieldPosition="0">
        <references count="2">
          <reference field="0" count="1" selected="0">
            <x v="10"/>
          </reference>
          <reference field="6" count="1" selected="0">
            <x v="64"/>
          </reference>
        </references>
      </pivotArea>
    </format>
    <format dxfId="18141">
      <pivotArea outline="0" fieldPosition="0">
        <references count="2">
          <reference field="0" count="1" selected="0">
            <x v="6"/>
          </reference>
          <reference field="6" count="1" selected="0">
            <x v="64"/>
          </reference>
        </references>
      </pivotArea>
    </format>
    <format dxfId="18140">
      <pivotArea dataOnly="0" labelOnly="1" outline="0" offset="IV256" fieldPosition="0">
        <references count="1">
          <reference field="6" count="1">
            <x v="64"/>
          </reference>
        </references>
      </pivotArea>
    </format>
    <format dxfId="18139">
      <pivotArea dataOnly="0" labelOnly="1" outline="0" fieldPosition="0">
        <references count="2">
          <reference field="0" count="1">
            <x v="6"/>
          </reference>
          <reference field="6" count="1" selected="0">
            <x v="64"/>
          </reference>
        </references>
      </pivotArea>
    </format>
    <format dxfId="18138">
      <pivotArea dataOnly="0" labelOnly="1" outline="0" fieldPosition="0">
        <references count="3">
          <reference field="0" count="1" selected="0">
            <x v="6"/>
          </reference>
          <reference field="4" count="1">
            <x v="106"/>
          </reference>
          <reference field="6" count="1" selected="0">
            <x v="64"/>
          </reference>
        </references>
      </pivotArea>
    </format>
    <format dxfId="18137">
      <pivotArea outline="0" fieldPosition="0">
        <references count="2">
          <reference field="0" count="1" selected="0">
            <x v="6"/>
          </reference>
          <reference field="6" count="1" selected="0">
            <x v="64"/>
          </reference>
        </references>
      </pivotArea>
    </format>
    <format dxfId="18136">
      <pivotArea outline="0" fieldPosition="0">
        <references count="1">
          <reference field="6" count="1" selected="0" defaultSubtotal="1">
            <x v="64"/>
          </reference>
        </references>
      </pivotArea>
    </format>
    <format dxfId="18135">
      <pivotArea outline="0" fieldPosition="0">
        <references count="1">
          <reference field="6" count="1" selected="0" defaultSubtotal="1">
            <x v="64"/>
          </reference>
        </references>
      </pivotArea>
    </format>
    <format dxfId="18134">
      <pivotArea dataOnly="0" labelOnly="1" outline="0" fieldPosition="0">
        <references count="1">
          <reference field="6" count="1" defaultSubtotal="1">
            <x v="64"/>
          </reference>
        </references>
      </pivotArea>
    </format>
    <format dxfId="18133">
      <pivotArea outline="0" fieldPosition="0">
        <references count="1">
          <reference field="6" count="1" selected="0">
            <x v="65"/>
          </reference>
        </references>
      </pivotArea>
    </format>
    <format dxfId="18132">
      <pivotArea dataOnly="0" labelOnly="1" outline="0" fieldPosition="0">
        <references count="1">
          <reference field="6" count="1">
            <x v="65"/>
          </reference>
        </references>
      </pivotArea>
    </format>
    <format dxfId="18131">
      <pivotArea dataOnly="0" labelOnly="1" outline="0" fieldPosition="0">
        <references count="2">
          <reference field="0" count="1">
            <x v="10"/>
          </reference>
          <reference field="6" count="1" selected="0">
            <x v="65"/>
          </reference>
        </references>
      </pivotArea>
    </format>
    <format dxfId="18130">
      <pivotArea dataOnly="0" labelOnly="1" outline="0" fieldPosition="0">
        <references count="3">
          <reference field="0" count="1" selected="0">
            <x v="10"/>
          </reference>
          <reference field="4" count="1">
            <x v="110"/>
          </reference>
          <reference field="6" count="1" selected="0">
            <x v="65"/>
          </reference>
        </references>
      </pivotArea>
    </format>
    <format dxfId="18129">
      <pivotArea outline="0" fieldPosition="0">
        <references count="1">
          <reference field="6" count="1" selected="0">
            <x v="65"/>
          </reference>
        </references>
      </pivotArea>
    </format>
    <format dxfId="18128">
      <pivotArea dataOnly="0" labelOnly="1" outline="0" fieldPosition="0">
        <references count="1">
          <reference field="6" count="1">
            <x v="65"/>
          </reference>
        </references>
      </pivotArea>
    </format>
    <format dxfId="18127">
      <pivotArea dataOnly="0" labelOnly="1" outline="0" fieldPosition="0">
        <references count="2">
          <reference field="0" count="1">
            <x v="10"/>
          </reference>
          <reference field="6" count="1" selected="0">
            <x v="65"/>
          </reference>
        </references>
      </pivotArea>
    </format>
    <format dxfId="18126">
      <pivotArea dataOnly="0" labelOnly="1" outline="0" fieldPosition="0">
        <references count="3">
          <reference field="0" count="1" selected="0">
            <x v="10"/>
          </reference>
          <reference field="4" count="1">
            <x v="110"/>
          </reference>
          <reference field="6" count="1" selected="0">
            <x v="65"/>
          </reference>
        </references>
      </pivotArea>
    </format>
    <format dxfId="18125">
      <pivotArea outline="0" fieldPosition="0">
        <references count="1">
          <reference field="6" count="1" selected="0" defaultSubtotal="1">
            <x v="65"/>
          </reference>
        </references>
      </pivotArea>
    </format>
    <format dxfId="18124">
      <pivotArea outline="0" fieldPosition="0">
        <references count="1">
          <reference field="6" count="1" selected="0" defaultSubtotal="1">
            <x v="65"/>
          </reference>
        </references>
      </pivotArea>
    </format>
    <format dxfId="18123">
      <pivotArea dataOnly="0" labelOnly="1" outline="0" fieldPosition="0">
        <references count="1">
          <reference field="6" count="1" defaultSubtotal="1">
            <x v="65"/>
          </reference>
        </references>
      </pivotArea>
    </format>
    <format dxfId="18122">
      <pivotArea outline="0" fieldPosition="0">
        <references count="1">
          <reference field="6" count="1" selected="0">
            <x v="66"/>
          </reference>
        </references>
      </pivotArea>
    </format>
    <format dxfId="18121">
      <pivotArea dataOnly="0" labelOnly="1" outline="0" fieldPosition="0">
        <references count="1">
          <reference field="6" count="1">
            <x v="66"/>
          </reference>
        </references>
      </pivotArea>
    </format>
    <format dxfId="18120">
      <pivotArea dataOnly="0" labelOnly="1" outline="0" fieldPosition="0">
        <references count="2">
          <reference field="0" count="1">
            <x v="10"/>
          </reference>
          <reference field="6" count="1" selected="0">
            <x v="66"/>
          </reference>
        </references>
      </pivotArea>
    </format>
    <format dxfId="18119">
      <pivotArea dataOnly="0" labelOnly="1" outline="0" fieldPosition="0">
        <references count="3">
          <reference field="0" count="1" selected="0">
            <x v="10"/>
          </reference>
          <reference field="4" count="1">
            <x v="104"/>
          </reference>
          <reference field="6" count="1" selected="0">
            <x v="66"/>
          </reference>
        </references>
      </pivotArea>
    </format>
    <format dxfId="18118">
      <pivotArea outline="0" fieldPosition="0">
        <references count="1">
          <reference field="6" count="1" selected="0">
            <x v="66"/>
          </reference>
        </references>
      </pivotArea>
    </format>
    <format dxfId="18117">
      <pivotArea dataOnly="0" labelOnly="1" outline="0" fieldPosition="0">
        <references count="1">
          <reference field="6" count="1">
            <x v="66"/>
          </reference>
        </references>
      </pivotArea>
    </format>
    <format dxfId="18116">
      <pivotArea dataOnly="0" labelOnly="1" outline="0" fieldPosition="0">
        <references count="2">
          <reference field="0" count="1">
            <x v="10"/>
          </reference>
          <reference field="6" count="1" selected="0">
            <x v="66"/>
          </reference>
        </references>
      </pivotArea>
    </format>
    <format dxfId="18115">
      <pivotArea dataOnly="0" labelOnly="1" outline="0" fieldPosition="0">
        <references count="3">
          <reference field="0" count="1" selected="0">
            <x v="10"/>
          </reference>
          <reference field="4" count="1">
            <x v="104"/>
          </reference>
          <reference field="6" count="1" selected="0">
            <x v="66"/>
          </reference>
        </references>
      </pivotArea>
    </format>
    <format dxfId="18114">
      <pivotArea outline="0" fieldPosition="0">
        <references count="1">
          <reference field="6" count="1" selected="0" defaultSubtotal="1">
            <x v="66"/>
          </reference>
        </references>
      </pivotArea>
    </format>
    <format dxfId="18113">
      <pivotArea outline="0" fieldPosition="0">
        <references count="1">
          <reference field="6" count="1" selected="0" defaultSubtotal="1">
            <x v="66"/>
          </reference>
        </references>
      </pivotArea>
    </format>
    <format dxfId="18112">
      <pivotArea dataOnly="0" labelOnly="1" outline="0" fieldPosition="0">
        <references count="1">
          <reference field="6" count="1" defaultSubtotal="1">
            <x v="66"/>
          </reference>
        </references>
      </pivotArea>
    </format>
    <format dxfId="18111">
      <pivotArea outline="0" fieldPosition="0">
        <references count="1">
          <reference field="6" count="1" selected="0">
            <x v="67"/>
          </reference>
        </references>
      </pivotArea>
    </format>
    <format dxfId="18110">
      <pivotArea dataOnly="0" labelOnly="1" outline="0" fieldPosition="0">
        <references count="1">
          <reference field="6" count="1">
            <x v="67"/>
          </reference>
        </references>
      </pivotArea>
    </format>
    <format dxfId="18109">
      <pivotArea dataOnly="0" labelOnly="1" outline="0" fieldPosition="0">
        <references count="2">
          <reference field="0" count="1">
            <x v="10"/>
          </reference>
          <reference field="6" count="1" selected="0">
            <x v="67"/>
          </reference>
        </references>
      </pivotArea>
    </format>
    <format dxfId="18108">
      <pivotArea dataOnly="0" labelOnly="1" outline="0" fieldPosition="0">
        <references count="3">
          <reference field="0" count="1" selected="0">
            <x v="10"/>
          </reference>
          <reference field="4" count="1">
            <x v="154"/>
          </reference>
          <reference field="6" count="1" selected="0">
            <x v="67"/>
          </reference>
        </references>
      </pivotArea>
    </format>
    <format dxfId="18107">
      <pivotArea outline="0" fieldPosition="0">
        <references count="1">
          <reference field="6" count="1" selected="0">
            <x v="67"/>
          </reference>
        </references>
      </pivotArea>
    </format>
    <format dxfId="18106">
      <pivotArea dataOnly="0" labelOnly="1" outline="0" fieldPosition="0">
        <references count="1">
          <reference field="6" count="1">
            <x v="67"/>
          </reference>
        </references>
      </pivotArea>
    </format>
    <format dxfId="18105">
      <pivotArea dataOnly="0" labelOnly="1" outline="0" fieldPosition="0">
        <references count="2">
          <reference field="0" count="1">
            <x v="10"/>
          </reference>
          <reference field="6" count="1" selected="0">
            <x v="67"/>
          </reference>
        </references>
      </pivotArea>
    </format>
    <format dxfId="18104">
      <pivotArea dataOnly="0" labelOnly="1" outline="0" fieldPosition="0">
        <references count="3">
          <reference field="0" count="1" selected="0">
            <x v="10"/>
          </reference>
          <reference field="4" count="1">
            <x v="154"/>
          </reference>
          <reference field="6" count="1" selected="0">
            <x v="67"/>
          </reference>
        </references>
      </pivotArea>
    </format>
    <format dxfId="18103">
      <pivotArea outline="0" fieldPosition="0">
        <references count="1">
          <reference field="6" count="1" selected="0" defaultSubtotal="1">
            <x v="67"/>
          </reference>
        </references>
      </pivotArea>
    </format>
    <format dxfId="18102">
      <pivotArea outline="0" fieldPosition="0">
        <references count="1">
          <reference field="6" count="1" selected="0" defaultSubtotal="1">
            <x v="67"/>
          </reference>
        </references>
      </pivotArea>
    </format>
    <format dxfId="18101">
      <pivotArea dataOnly="0" labelOnly="1" outline="0" fieldPosition="0">
        <references count="1">
          <reference field="6" count="1" defaultSubtotal="1">
            <x v="67"/>
          </reference>
        </references>
      </pivotArea>
    </format>
    <format dxfId="18100">
      <pivotArea outline="0" fieldPosition="0">
        <references count="1">
          <reference field="6" count="1" selected="0">
            <x v="68"/>
          </reference>
        </references>
      </pivotArea>
    </format>
    <format dxfId="18099">
      <pivotArea dataOnly="0" labelOnly="1" outline="0" fieldPosition="0">
        <references count="1">
          <reference field="6" count="1">
            <x v="68"/>
          </reference>
        </references>
      </pivotArea>
    </format>
    <format dxfId="18098">
      <pivotArea dataOnly="0" labelOnly="1" outline="0" fieldPosition="0">
        <references count="2">
          <reference field="0" count="1">
            <x v="10"/>
          </reference>
          <reference field="6" count="1" selected="0">
            <x v="68"/>
          </reference>
        </references>
      </pivotArea>
    </format>
    <format dxfId="18097">
      <pivotArea dataOnly="0" labelOnly="1" outline="0" fieldPosition="0">
        <references count="3">
          <reference field="0" count="1" selected="0">
            <x v="10"/>
          </reference>
          <reference field="4" count="1">
            <x v="217"/>
          </reference>
          <reference field="6" count="1" selected="0">
            <x v="68"/>
          </reference>
        </references>
      </pivotArea>
    </format>
    <format dxfId="18096">
      <pivotArea outline="0" fieldPosition="0">
        <references count="1">
          <reference field="6" count="1" selected="0">
            <x v="68"/>
          </reference>
        </references>
      </pivotArea>
    </format>
    <format dxfId="18095">
      <pivotArea dataOnly="0" labelOnly="1" outline="0" fieldPosition="0">
        <references count="1">
          <reference field="6" count="1">
            <x v="68"/>
          </reference>
        </references>
      </pivotArea>
    </format>
    <format dxfId="18094">
      <pivotArea dataOnly="0" labelOnly="1" outline="0" fieldPosition="0">
        <references count="2">
          <reference field="0" count="1">
            <x v="10"/>
          </reference>
          <reference field="6" count="1" selected="0">
            <x v="68"/>
          </reference>
        </references>
      </pivotArea>
    </format>
    <format dxfId="18093">
      <pivotArea dataOnly="0" labelOnly="1" outline="0" fieldPosition="0">
        <references count="3">
          <reference field="0" count="1" selected="0">
            <x v="10"/>
          </reference>
          <reference field="4" count="1">
            <x v="217"/>
          </reference>
          <reference field="6" count="1" selected="0">
            <x v="68"/>
          </reference>
        </references>
      </pivotArea>
    </format>
    <format dxfId="18092">
      <pivotArea outline="0" fieldPosition="0">
        <references count="1">
          <reference field="6" count="1" selected="0" defaultSubtotal="1">
            <x v="68"/>
          </reference>
        </references>
      </pivotArea>
    </format>
    <format dxfId="18091">
      <pivotArea outline="0" fieldPosition="0">
        <references count="1">
          <reference field="6" count="1" selected="0" defaultSubtotal="1">
            <x v="68"/>
          </reference>
        </references>
      </pivotArea>
    </format>
    <format dxfId="18090">
      <pivotArea dataOnly="0" labelOnly="1" outline="0" fieldPosition="0">
        <references count="1">
          <reference field="6" count="1" defaultSubtotal="1">
            <x v="68"/>
          </reference>
        </references>
      </pivotArea>
    </format>
    <format dxfId="18089">
      <pivotArea outline="0" fieldPosition="0">
        <references count="1">
          <reference field="6" count="1" selected="0">
            <x v="71"/>
          </reference>
        </references>
      </pivotArea>
    </format>
    <format dxfId="18088">
      <pivotArea dataOnly="0" labelOnly="1" outline="0" fieldPosition="0">
        <references count="1">
          <reference field="6" count="1">
            <x v="71"/>
          </reference>
        </references>
      </pivotArea>
    </format>
    <format dxfId="18087">
      <pivotArea dataOnly="0" labelOnly="1" outline="0" fieldPosition="0">
        <references count="2">
          <reference field="0" count="1">
            <x v="10"/>
          </reference>
          <reference field="6" count="1" selected="0">
            <x v="71"/>
          </reference>
        </references>
      </pivotArea>
    </format>
    <format dxfId="18086">
      <pivotArea dataOnly="0" labelOnly="1" outline="0" fieldPosition="0">
        <references count="3">
          <reference field="0" count="1" selected="0">
            <x v="10"/>
          </reference>
          <reference field="4" count="1">
            <x v="124"/>
          </reference>
          <reference field="6" count="1" selected="0">
            <x v="71"/>
          </reference>
        </references>
      </pivotArea>
    </format>
    <format dxfId="18085">
      <pivotArea outline="0" fieldPosition="0">
        <references count="1">
          <reference field="6" count="1" selected="0">
            <x v="71"/>
          </reference>
        </references>
      </pivotArea>
    </format>
    <format dxfId="18084">
      <pivotArea dataOnly="0" labelOnly="1" outline="0" fieldPosition="0">
        <references count="1">
          <reference field="6" count="1">
            <x v="71"/>
          </reference>
        </references>
      </pivotArea>
    </format>
    <format dxfId="18083">
      <pivotArea dataOnly="0" labelOnly="1" outline="0" fieldPosition="0">
        <references count="2">
          <reference field="0" count="1">
            <x v="10"/>
          </reference>
          <reference field="6" count="1" selected="0">
            <x v="71"/>
          </reference>
        </references>
      </pivotArea>
    </format>
    <format dxfId="18082">
      <pivotArea dataOnly="0" labelOnly="1" outline="0" fieldPosition="0">
        <references count="3">
          <reference field="0" count="1" selected="0">
            <x v="10"/>
          </reference>
          <reference field="4" count="1">
            <x v="124"/>
          </reference>
          <reference field="6" count="1" selected="0">
            <x v="71"/>
          </reference>
        </references>
      </pivotArea>
    </format>
    <format dxfId="18081">
      <pivotArea outline="0" fieldPosition="0">
        <references count="1">
          <reference field="6" count="1" selected="0" defaultSubtotal="1">
            <x v="71"/>
          </reference>
        </references>
      </pivotArea>
    </format>
    <format dxfId="18080">
      <pivotArea outline="0" fieldPosition="0">
        <references count="1">
          <reference field="6" count="1" selected="0" defaultSubtotal="1">
            <x v="71"/>
          </reference>
        </references>
      </pivotArea>
    </format>
    <format dxfId="18079">
      <pivotArea dataOnly="0" labelOnly="1" outline="0" fieldPosition="0">
        <references count="1">
          <reference field="6" count="1" defaultSubtotal="1">
            <x v="71"/>
          </reference>
        </references>
      </pivotArea>
    </format>
    <format dxfId="18078">
      <pivotArea outline="0" fieldPosition="0">
        <references count="3">
          <reference field="0" count="1" selected="0">
            <x v="10"/>
          </reference>
          <reference field="4" count="1" selected="0">
            <x v="52"/>
          </reference>
          <reference field="6" count="1" selected="0">
            <x v="74"/>
          </reference>
        </references>
      </pivotArea>
    </format>
    <format dxfId="18077">
      <pivotArea dataOnly="0" labelOnly="1" outline="0" offset="IV1" fieldPosition="0">
        <references count="1">
          <reference field="6" count="1">
            <x v="74"/>
          </reference>
        </references>
      </pivotArea>
    </format>
    <format dxfId="18076">
      <pivotArea dataOnly="0" labelOnly="1" outline="0" offset="IV1" fieldPosition="0">
        <references count="2">
          <reference field="0" count="1">
            <x v="10"/>
          </reference>
          <reference field="6" count="1" selected="0">
            <x v="74"/>
          </reference>
        </references>
      </pivotArea>
    </format>
    <format dxfId="18075">
      <pivotArea dataOnly="0" labelOnly="1" outline="0" fieldPosition="0">
        <references count="3">
          <reference field="0" count="1" selected="0">
            <x v="10"/>
          </reference>
          <reference field="4" count="1">
            <x v="52"/>
          </reference>
          <reference field="6" count="1" selected="0">
            <x v="74"/>
          </reference>
        </references>
      </pivotArea>
    </format>
    <format dxfId="18074">
      <pivotArea outline="0" fieldPosition="0">
        <references count="3">
          <reference field="0" count="1" selected="0">
            <x v="10"/>
          </reference>
          <reference field="4" count="1" selected="0">
            <x v="52"/>
          </reference>
          <reference field="6" count="1" selected="0">
            <x v="74"/>
          </reference>
        </references>
      </pivotArea>
    </format>
    <format dxfId="18073">
      <pivotArea outline="0" fieldPosition="0">
        <references count="3">
          <reference field="0" count="1" selected="0">
            <x v="10"/>
          </reference>
          <reference field="4" count="1" selected="0">
            <x v="130"/>
          </reference>
          <reference field="6" count="1" selected="0">
            <x v="74"/>
          </reference>
        </references>
      </pivotArea>
    </format>
    <format dxfId="18072">
      <pivotArea dataOnly="0" labelOnly="1" outline="0" offset="IV256" fieldPosition="0">
        <references count="1">
          <reference field="6" count="1">
            <x v="74"/>
          </reference>
        </references>
      </pivotArea>
    </format>
    <format dxfId="18071">
      <pivotArea dataOnly="0" labelOnly="1" outline="0" offset="IV256" fieldPosition="0">
        <references count="2">
          <reference field="0" count="1">
            <x v="10"/>
          </reference>
          <reference field="6" count="1" selected="0">
            <x v="74"/>
          </reference>
        </references>
      </pivotArea>
    </format>
    <format dxfId="18070">
      <pivotArea dataOnly="0" labelOnly="1" outline="0" fieldPosition="0">
        <references count="3">
          <reference field="0" count="1" selected="0">
            <x v="10"/>
          </reference>
          <reference field="4" count="1">
            <x v="130"/>
          </reference>
          <reference field="6" count="1" selected="0">
            <x v="74"/>
          </reference>
        </references>
      </pivotArea>
    </format>
    <format dxfId="18069">
      <pivotArea outline="0" fieldPosition="0">
        <references count="3">
          <reference field="0" count="1" selected="0">
            <x v="10"/>
          </reference>
          <reference field="4" count="1" selected="0">
            <x v="130"/>
          </reference>
          <reference field="6" count="1" selected="0">
            <x v="74"/>
          </reference>
        </references>
      </pivotArea>
    </format>
    <format dxfId="18068">
      <pivotArea outline="0" fieldPosition="0">
        <references count="1">
          <reference field="6" count="1" selected="0" defaultSubtotal="1">
            <x v="74"/>
          </reference>
        </references>
      </pivotArea>
    </format>
    <format dxfId="18067">
      <pivotArea outline="0" fieldPosition="0">
        <references count="1">
          <reference field="6" count="1" selected="0" defaultSubtotal="1">
            <x v="74"/>
          </reference>
        </references>
      </pivotArea>
    </format>
    <format dxfId="18066">
      <pivotArea dataOnly="0" labelOnly="1" outline="0" fieldPosition="0">
        <references count="1">
          <reference field="6" count="1" defaultSubtotal="1">
            <x v="74"/>
          </reference>
        </references>
      </pivotArea>
    </format>
    <format dxfId="18065">
      <pivotArea outline="0" fieldPosition="0">
        <references count="2">
          <reference field="0" count="1" selected="0">
            <x v="6"/>
          </reference>
          <reference field="6" count="1" selected="0">
            <x v="76"/>
          </reference>
        </references>
      </pivotArea>
    </format>
    <format dxfId="18064">
      <pivotArea dataOnly="0" labelOnly="1" outline="0" offset="IV1" fieldPosition="0">
        <references count="1">
          <reference field="6" count="1">
            <x v="76"/>
          </reference>
        </references>
      </pivotArea>
    </format>
    <format dxfId="18063">
      <pivotArea dataOnly="0" labelOnly="1" outline="0" fieldPosition="0">
        <references count="2">
          <reference field="0" count="1">
            <x v="6"/>
          </reference>
          <reference field="6" count="1" selected="0">
            <x v="76"/>
          </reference>
        </references>
      </pivotArea>
    </format>
    <format dxfId="18062">
      <pivotArea dataOnly="0" labelOnly="1" outline="0" fieldPosition="0">
        <references count="3">
          <reference field="0" count="1" selected="0">
            <x v="6"/>
          </reference>
          <reference field="4" count="1">
            <x v="139"/>
          </reference>
          <reference field="6" count="1" selected="0">
            <x v="76"/>
          </reference>
        </references>
      </pivotArea>
    </format>
    <format dxfId="18061">
      <pivotArea outline="0" fieldPosition="0">
        <references count="2">
          <reference field="0" count="1" selected="0">
            <x v="10"/>
          </reference>
          <reference field="6" count="1" selected="0">
            <x v="76"/>
          </reference>
        </references>
      </pivotArea>
    </format>
    <format dxfId="18060">
      <pivotArea dataOnly="0" labelOnly="1" outline="0" offset="IV256" fieldPosition="0">
        <references count="1">
          <reference field="6" count="1">
            <x v="76"/>
          </reference>
        </references>
      </pivotArea>
    </format>
    <format dxfId="18059">
      <pivotArea dataOnly="0" labelOnly="1" outline="0" fieldPosition="0">
        <references count="2">
          <reference field="0" count="1">
            <x v="10"/>
          </reference>
          <reference field="6" count="1" selected="0">
            <x v="76"/>
          </reference>
        </references>
      </pivotArea>
    </format>
    <format dxfId="18058">
      <pivotArea dataOnly="0" labelOnly="1" outline="0" fieldPosition="0">
        <references count="3">
          <reference field="0" count="1" selected="0">
            <x v="10"/>
          </reference>
          <reference field="4" count="1">
            <x v="139"/>
          </reference>
          <reference field="6" count="1" selected="0">
            <x v="76"/>
          </reference>
        </references>
      </pivotArea>
    </format>
    <format dxfId="18057">
      <pivotArea outline="0" fieldPosition="0">
        <references count="2">
          <reference field="0" count="1" selected="0">
            <x v="10"/>
          </reference>
          <reference field="6" count="1" selected="0">
            <x v="76"/>
          </reference>
        </references>
      </pivotArea>
    </format>
    <format dxfId="18056">
      <pivotArea outline="0" fieldPosition="0">
        <references count="1">
          <reference field="6" count="1" selected="0" defaultSubtotal="1">
            <x v="76"/>
          </reference>
        </references>
      </pivotArea>
    </format>
    <format dxfId="18055">
      <pivotArea outline="0" fieldPosition="0">
        <references count="1">
          <reference field="6" count="1" selected="0">
            <x v="80"/>
          </reference>
        </references>
      </pivotArea>
    </format>
    <format dxfId="18054">
      <pivotArea dataOnly="0" labelOnly="1" outline="0" fieldPosition="0">
        <references count="1">
          <reference field="6" count="1">
            <x v="80"/>
          </reference>
        </references>
      </pivotArea>
    </format>
    <format dxfId="18053">
      <pivotArea dataOnly="0" labelOnly="1" outline="0" fieldPosition="0">
        <references count="2">
          <reference field="0" count="1">
            <x v="9"/>
          </reference>
          <reference field="6" count="1" selected="0">
            <x v="80"/>
          </reference>
        </references>
      </pivotArea>
    </format>
    <format dxfId="18052">
      <pivotArea dataOnly="0" labelOnly="1" outline="0" fieldPosition="0">
        <references count="3">
          <reference field="0" count="1" selected="0">
            <x v="9"/>
          </reference>
          <reference field="4" count="1">
            <x v="189"/>
          </reference>
          <reference field="6" count="1" selected="0">
            <x v="80"/>
          </reference>
        </references>
      </pivotArea>
    </format>
    <format dxfId="18051">
      <pivotArea outline="0" fieldPosition="0">
        <references count="1">
          <reference field="6" count="1" selected="0">
            <x v="80"/>
          </reference>
        </references>
      </pivotArea>
    </format>
    <format dxfId="18050">
      <pivotArea dataOnly="0" labelOnly="1" outline="0" fieldPosition="0">
        <references count="1">
          <reference field="6" count="1">
            <x v="80"/>
          </reference>
        </references>
      </pivotArea>
    </format>
    <format dxfId="18049">
      <pivotArea dataOnly="0" labelOnly="1" outline="0" fieldPosition="0">
        <references count="2">
          <reference field="0" count="1">
            <x v="9"/>
          </reference>
          <reference field="6" count="1" selected="0">
            <x v="80"/>
          </reference>
        </references>
      </pivotArea>
    </format>
    <format dxfId="18048">
      <pivotArea dataOnly="0" labelOnly="1" outline="0" fieldPosition="0">
        <references count="3">
          <reference field="0" count="1" selected="0">
            <x v="9"/>
          </reference>
          <reference field="4" count="1">
            <x v="189"/>
          </reference>
          <reference field="6" count="1" selected="0">
            <x v="80"/>
          </reference>
        </references>
      </pivotArea>
    </format>
    <format dxfId="18047">
      <pivotArea outline="0" fieldPosition="0">
        <references count="1">
          <reference field="6" count="1" selected="0" defaultSubtotal="1">
            <x v="80"/>
          </reference>
        </references>
      </pivotArea>
    </format>
    <format dxfId="18046">
      <pivotArea outline="0" fieldPosition="0">
        <references count="1">
          <reference field="6" count="1" selected="0" defaultSubtotal="1">
            <x v="80"/>
          </reference>
        </references>
      </pivotArea>
    </format>
    <format dxfId="18045">
      <pivotArea dataOnly="0" labelOnly="1" outline="0" fieldPosition="0">
        <references count="1">
          <reference field="6" count="1" defaultSubtotal="1">
            <x v="80"/>
          </reference>
        </references>
      </pivotArea>
    </format>
    <format dxfId="18044">
      <pivotArea outline="0" fieldPosition="0">
        <references count="1">
          <reference field="6" count="1" selected="0">
            <x v="83"/>
          </reference>
        </references>
      </pivotArea>
    </format>
    <format dxfId="18043">
      <pivotArea dataOnly="0" labelOnly="1" outline="0" fieldPosition="0">
        <references count="1">
          <reference field="6" count="1">
            <x v="83"/>
          </reference>
        </references>
      </pivotArea>
    </format>
    <format dxfId="18042">
      <pivotArea dataOnly="0" labelOnly="1" outline="0" fieldPosition="0">
        <references count="2">
          <reference field="0" count="1">
            <x v="9"/>
          </reference>
          <reference field="6" count="1" selected="0">
            <x v="83"/>
          </reference>
        </references>
      </pivotArea>
    </format>
    <format dxfId="18041">
      <pivotArea dataOnly="0" labelOnly="1" outline="0" fieldPosition="0">
        <references count="3">
          <reference field="0" count="1" selected="0">
            <x v="9"/>
          </reference>
          <reference field="4" count="1">
            <x v="210"/>
          </reference>
          <reference field="6" count="1" selected="0">
            <x v="83"/>
          </reference>
        </references>
      </pivotArea>
    </format>
    <format dxfId="18040">
      <pivotArea outline="0" fieldPosition="0">
        <references count="1">
          <reference field="6" count="1" selected="0">
            <x v="83"/>
          </reference>
        </references>
      </pivotArea>
    </format>
    <format dxfId="18039">
      <pivotArea dataOnly="0" labelOnly="1" outline="0" fieldPosition="0">
        <references count="1">
          <reference field="6" count="1">
            <x v="83"/>
          </reference>
        </references>
      </pivotArea>
    </format>
    <format dxfId="18038">
      <pivotArea dataOnly="0" labelOnly="1" outline="0" fieldPosition="0">
        <references count="2">
          <reference field="0" count="1">
            <x v="9"/>
          </reference>
          <reference field="6" count="1" selected="0">
            <x v="83"/>
          </reference>
        </references>
      </pivotArea>
    </format>
    <format dxfId="18037">
      <pivotArea dataOnly="0" labelOnly="1" outline="0" fieldPosition="0">
        <references count="3">
          <reference field="0" count="1" selected="0">
            <x v="9"/>
          </reference>
          <reference field="4" count="1">
            <x v="210"/>
          </reference>
          <reference field="6" count="1" selected="0">
            <x v="83"/>
          </reference>
        </references>
      </pivotArea>
    </format>
    <format dxfId="18036">
      <pivotArea outline="0" fieldPosition="0">
        <references count="1">
          <reference field="6" count="1" selected="0" defaultSubtotal="1">
            <x v="83"/>
          </reference>
        </references>
      </pivotArea>
    </format>
    <format dxfId="18035">
      <pivotArea outline="0" fieldPosition="0">
        <references count="1">
          <reference field="6" count="1" selected="0" defaultSubtotal="1">
            <x v="83"/>
          </reference>
        </references>
      </pivotArea>
    </format>
    <format dxfId="18034">
      <pivotArea dataOnly="0" labelOnly="1" outline="0" fieldPosition="0">
        <references count="1">
          <reference field="6" count="1" defaultSubtotal="1">
            <x v="83"/>
          </reference>
        </references>
      </pivotArea>
    </format>
    <format dxfId="18033">
      <pivotArea outline="0" fieldPosition="0">
        <references count="1">
          <reference field="6" count="1" selected="0">
            <x v="85"/>
          </reference>
        </references>
      </pivotArea>
    </format>
    <format dxfId="18032">
      <pivotArea dataOnly="0" labelOnly="1" outline="0" fieldPosition="0">
        <references count="1">
          <reference field="6" count="1">
            <x v="85"/>
          </reference>
        </references>
      </pivotArea>
    </format>
    <format dxfId="18031">
      <pivotArea dataOnly="0" labelOnly="1" outline="0" fieldPosition="0">
        <references count="2">
          <reference field="0" count="1">
            <x v="9"/>
          </reference>
          <reference field="6" count="1" selected="0">
            <x v="85"/>
          </reference>
        </references>
      </pivotArea>
    </format>
    <format dxfId="18030">
      <pivotArea dataOnly="0" labelOnly="1" outline="0" fieldPosition="0">
        <references count="3">
          <reference field="0" count="1" selected="0">
            <x v="9"/>
          </reference>
          <reference field="4" count="1">
            <x v="190"/>
          </reference>
          <reference field="6" count="1" selected="0">
            <x v="85"/>
          </reference>
        </references>
      </pivotArea>
    </format>
    <format dxfId="18029">
      <pivotArea outline="0" fieldPosition="0">
        <references count="1">
          <reference field="6" count="1" selected="0">
            <x v="85"/>
          </reference>
        </references>
      </pivotArea>
    </format>
    <format dxfId="18028">
      <pivotArea dataOnly="0" labelOnly="1" outline="0" fieldPosition="0">
        <references count="1">
          <reference field="6" count="1">
            <x v="85"/>
          </reference>
        </references>
      </pivotArea>
    </format>
    <format dxfId="18027">
      <pivotArea dataOnly="0" labelOnly="1" outline="0" fieldPosition="0">
        <references count="2">
          <reference field="0" count="1">
            <x v="9"/>
          </reference>
          <reference field="6" count="1" selected="0">
            <x v="85"/>
          </reference>
        </references>
      </pivotArea>
    </format>
    <format dxfId="18026">
      <pivotArea dataOnly="0" labelOnly="1" outline="0" fieldPosition="0">
        <references count="3">
          <reference field="0" count="1" selected="0">
            <x v="9"/>
          </reference>
          <reference field="4" count="1">
            <x v="190"/>
          </reference>
          <reference field="6" count="1" selected="0">
            <x v="85"/>
          </reference>
        </references>
      </pivotArea>
    </format>
    <format dxfId="18025">
      <pivotArea outline="0" fieldPosition="0">
        <references count="1">
          <reference field="6" count="1" selected="0" defaultSubtotal="1">
            <x v="85"/>
          </reference>
        </references>
      </pivotArea>
    </format>
    <format dxfId="18024">
      <pivotArea outline="0" fieldPosition="0">
        <references count="1">
          <reference field="6" count="1" selected="0" defaultSubtotal="1">
            <x v="85"/>
          </reference>
        </references>
      </pivotArea>
    </format>
    <format dxfId="18023">
      <pivotArea dataOnly="0" labelOnly="1" outline="0" fieldPosition="0">
        <references count="1">
          <reference field="6" count="1" defaultSubtotal="1">
            <x v="85"/>
          </reference>
        </references>
      </pivotArea>
    </format>
    <format dxfId="18022">
      <pivotArea outline="0" fieldPosition="0">
        <references count="1">
          <reference field="6" count="1" selected="0" defaultSubtotal="1">
            <x v="92"/>
          </reference>
        </references>
      </pivotArea>
    </format>
    <format dxfId="18021">
      <pivotArea outline="0" fieldPosition="0">
        <references count="1">
          <reference field="6" count="1" selected="0" defaultSubtotal="1">
            <x v="95"/>
          </reference>
        </references>
      </pivotArea>
    </format>
    <format dxfId="18020">
      <pivotArea dataOnly="0" outline="0" fieldPosition="0">
        <references count="1">
          <reference field="6" count="0" defaultSubtotal="1"/>
        </references>
      </pivotArea>
    </format>
    <format dxfId="18019">
      <pivotArea outline="0" fieldPosition="0">
        <references count="1">
          <reference field="6" count="1" selected="0" defaultSubtotal="1">
            <x v="0"/>
          </reference>
        </references>
      </pivotArea>
    </format>
    <format dxfId="18018">
      <pivotArea dataOnly="0" labelOnly="1" outline="0" fieldPosition="0">
        <references count="1">
          <reference field="6" count="1" defaultSubtotal="1">
            <x v="0"/>
          </reference>
        </references>
      </pivotArea>
    </format>
    <format dxfId="18017">
      <pivotArea outline="0" fieldPosition="0">
        <references count="3">
          <reference field="0" count="1" selected="0">
            <x v="10"/>
          </reference>
          <reference field="4" count="1" selected="0">
            <x v="266"/>
          </reference>
          <reference field="6" count="1" selected="0">
            <x v="1"/>
          </reference>
        </references>
      </pivotArea>
    </format>
    <format dxfId="18016">
      <pivotArea dataOnly="0" labelOnly="1" outline="0" fieldPosition="0">
        <references count="1">
          <reference field="6" count="1">
            <x v="1"/>
          </reference>
        </references>
      </pivotArea>
    </format>
    <format dxfId="18015">
      <pivotArea dataOnly="0" labelOnly="1" outline="0" fieldPosition="0">
        <references count="2">
          <reference field="0" count="1">
            <x v="10"/>
          </reference>
          <reference field="6" count="1" selected="0">
            <x v="1"/>
          </reference>
        </references>
      </pivotArea>
    </format>
    <format dxfId="18014">
      <pivotArea dataOnly="0" labelOnly="1" outline="0" fieldPosition="0">
        <references count="3">
          <reference field="0" count="1" selected="0">
            <x v="10"/>
          </reference>
          <reference field="4" count="1">
            <x v="266"/>
          </reference>
          <reference field="6" count="1" selected="0">
            <x v="1"/>
          </reference>
        </references>
      </pivotArea>
    </format>
    <format dxfId="18013">
      <pivotArea outline="0" fieldPosition="0">
        <references count="3">
          <reference field="0" count="1" selected="0">
            <x v="10"/>
          </reference>
          <reference field="4" count="1" selected="0">
            <x v="266"/>
          </reference>
          <reference field="6" count="1" selected="0">
            <x v="1"/>
          </reference>
        </references>
      </pivotArea>
    </format>
    <format dxfId="18012">
      <pivotArea dataOnly="0" labelOnly="1" outline="0" fieldPosition="0">
        <references count="1">
          <reference field="6" count="1">
            <x v="1"/>
          </reference>
        </references>
      </pivotArea>
    </format>
    <format dxfId="18011">
      <pivotArea dataOnly="0" labelOnly="1" outline="0" fieldPosition="0">
        <references count="2">
          <reference field="0" count="1">
            <x v="10"/>
          </reference>
          <reference field="6" count="1" selected="0">
            <x v="1"/>
          </reference>
        </references>
      </pivotArea>
    </format>
    <format dxfId="18010">
      <pivotArea dataOnly="0" labelOnly="1" outline="0" fieldPosition="0">
        <references count="3">
          <reference field="0" count="1" selected="0">
            <x v="10"/>
          </reference>
          <reference field="4" count="1">
            <x v="266"/>
          </reference>
          <reference field="6" count="1" selected="0">
            <x v="1"/>
          </reference>
        </references>
      </pivotArea>
    </format>
    <format dxfId="18009">
      <pivotArea outline="0" fieldPosition="0">
        <references count="1">
          <reference field="6" count="1" selected="0" defaultSubtotal="1">
            <x v="1"/>
          </reference>
        </references>
      </pivotArea>
    </format>
    <format dxfId="18008">
      <pivotArea dataOnly="0" labelOnly="1" outline="0" fieldPosition="0">
        <references count="1">
          <reference field="6" count="1" defaultSubtotal="1">
            <x v="1"/>
          </reference>
        </references>
      </pivotArea>
    </format>
    <format dxfId="18007">
      <pivotArea outline="0" fieldPosition="0">
        <references count="3">
          <reference field="0" count="1" selected="0">
            <x v="10"/>
          </reference>
          <reference field="4" count="1" selected="0">
            <x v="265"/>
          </reference>
          <reference field="6" count="1" selected="0">
            <x v="2"/>
          </reference>
        </references>
      </pivotArea>
    </format>
    <format dxfId="18006">
      <pivotArea dataOnly="0" labelOnly="1" outline="0" fieldPosition="0">
        <references count="1">
          <reference field="6" count="1">
            <x v="2"/>
          </reference>
        </references>
      </pivotArea>
    </format>
    <format dxfId="18005">
      <pivotArea dataOnly="0" labelOnly="1" outline="0" fieldPosition="0">
        <references count="2">
          <reference field="0" count="1">
            <x v="10"/>
          </reference>
          <reference field="6" count="1" selected="0">
            <x v="2"/>
          </reference>
        </references>
      </pivotArea>
    </format>
    <format dxfId="18004">
      <pivotArea dataOnly="0" labelOnly="1" outline="0" fieldPosition="0">
        <references count="3">
          <reference field="0" count="1" selected="0">
            <x v="10"/>
          </reference>
          <reference field="4" count="1">
            <x v="265"/>
          </reference>
          <reference field="6" count="1" selected="0">
            <x v="2"/>
          </reference>
        </references>
      </pivotArea>
    </format>
    <format dxfId="18003">
      <pivotArea outline="0" fieldPosition="0">
        <references count="3">
          <reference field="0" count="1" selected="0">
            <x v="10"/>
          </reference>
          <reference field="4" count="1" selected="0">
            <x v="265"/>
          </reference>
          <reference field="6" count="1" selected="0">
            <x v="2"/>
          </reference>
        </references>
      </pivotArea>
    </format>
    <format dxfId="18002">
      <pivotArea dataOnly="0" labelOnly="1" outline="0" fieldPosition="0">
        <references count="1">
          <reference field="6" count="1">
            <x v="2"/>
          </reference>
        </references>
      </pivotArea>
    </format>
    <format dxfId="18001">
      <pivotArea dataOnly="0" labelOnly="1" outline="0" fieldPosition="0">
        <references count="2">
          <reference field="0" count="1">
            <x v="10"/>
          </reference>
          <reference field="6" count="1" selected="0">
            <x v="2"/>
          </reference>
        </references>
      </pivotArea>
    </format>
    <format dxfId="18000">
      <pivotArea dataOnly="0" labelOnly="1" outline="0" fieldPosition="0">
        <references count="3">
          <reference field="0" count="1" selected="0">
            <x v="10"/>
          </reference>
          <reference field="4" count="1">
            <x v="265"/>
          </reference>
          <reference field="6" count="1" selected="0">
            <x v="2"/>
          </reference>
        </references>
      </pivotArea>
    </format>
    <format dxfId="17999">
      <pivotArea outline="0" fieldPosition="0">
        <references count="1">
          <reference field="6" count="1" selected="0" defaultSubtotal="1">
            <x v="2"/>
          </reference>
        </references>
      </pivotArea>
    </format>
    <format dxfId="17998">
      <pivotArea dataOnly="0" labelOnly="1" outline="0" fieldPosition="0">
        <references count="1">
          <reference field="6" count="1" defaultSubtotal="1">
            <x v="2"/>
          </reference>
        </references>
      </pivotArea>
    </format>
    <format dxfId="17997">
      <pivotArea outline="0" fieldPosition="0">
        <references count="3">
          <reference field="0" count="1" selected="0">
            <x v="10"/>
          </reference>
          <reference field="4" count="1" selected="0">
            <x v="269"/>
          </reference>
          <reference field="6" count="1" selected="0">
            <x v="3"/>
          </reference>
        </references>
      </pivotArea>
    </format>
    <format dxfId="17996">
      <pivotArea dataOnly="0" labelOnly="1" outline="0" fieldPosition="0">
        <references count="1">
          <reference field="6" count="1">
            <x v="3"/>
          </reference>
        </references>
      </pivotArea>
    </format>
    <format dxfId="17995">
      <pivotArea dataOnly="0" labelOnly="1" outline="0" fieldPosition="0">
        <references count="2">
          <reference field="0" count="1">
            <x v="10"/>
          </reference>
          <reference field="6" count="1" selected="0">
            <x v="3"/>
          </reference>
        </references>
      </pivotArea>
    </format>
    <format dxfId="17994">
      <pivotArea dataOnly="0" labelOnly="1" outline="0" fieldPosition="0">
        <references count="3">
          <reference field="0" count="1" selected="0">
            <x v="10"/>
          </reference>
          <reference field="4" count="1">
            <x v="269"/>
          </reference>
          <reference field="6" count="1" selected="0">
            <x v="3"/>
          </reference>
        </references>
      </pivotArea>
    </format>
    <format dxfId="17993">
      <pivotArea outline="0" fieldPosition="0">
        <references count="3">
          <reference field="0" count="1" selected="0">
            <x v="10"/>
          </reference>
          <reference field="4" count="1" selected="0">
            <x v="269"/>
          </reference>
          <reference field="6" count="1" selected="0">
            <x v="3"/>
          </reference>
        </references>
      </pivotArea>
    </format>
    <format dxfId="17992">
      <pivotArea dataOnly="0" labelOnly="1" outline="0" fieldPosition="0">
        <references count="1">
          <reference field="6" count="1">
            <x v="3"/>
          </reference>
        </references>
      </pivotArea>
    </format>
    <format dxfId="17991">
      <pivotArea dataOnly="0" labelOnly="1" outline="0" fieldPosition="0">
        <references count="2">
          <reference field="0" count="1">
            <x v="10"/>
          </reference>
          <reference field="6" count="1" selected="0">
            <x v="3"/>
          </reference>
        </references>
      </pivotArea>
    </format>
    <format dxfId="17990">
      <pivotArea dataOnly="0" labelOnly="1" outline="0" fieldPosition="0">
        <references count="3">
          <reference field="0" count="1" selected="0">
            <x v="10"/>
          </reference>
          <reference field="4" count="1">
            <x v="269"/>
          </reference>
          <reference field="6" count="1" selected="0">
            <x v="3"/>
          </reference>
        </references>
      </pivotArea>
    </format>
    <format dxfId="17989">
      <pivotArea outline="0" fieldPosition="0">
        <references count="1">
          <reference field="6" count="1" selected="0" defaultSubtotal="1">
            <x v="3"/>
          </reference>
        </references>
      </pivotArea>
    </format>
    <format dxfId="17988">
      <pivotArea dataOnly="0" labelOnly="1" outline="0" fieldPosition="0">
        <references count="1">
          <reference field="6" count="1" defaultSubtotal="1">
            <x v="3"/>
          </reference>
        </references>
      </pivotArea>
    </format>
    <format dxfId="17987">
      <pivotArea outline="0" fieldPosition="0">
        <references count="3">
          <reference field="0" count="1" selected="0">
            <x v="10"/>
          </reference>
          <reference field="4" count="1" selected="0">
            <x v="268"/>
          </reference>
          <reference field="6" count="1" selected="0">
            <x v="4"/>
          </reference>
        </references>
      </pivotArea>
    </format>
    <format dxfId="17986">
      <pivotArea dataOnly="0" labelOnly="1" outline="0" fieldPosition="0">
        <references count="1">
          <reference field="6" count="1">
            <x v="4"/>
          </reference>
        </references>
      </pivotArea>
    </format>
    <format dxfId="17985">
      <pivotArea dataOnly="0" labelOnly="1" outline="0" fieldPosition="0">
        <references count="2">
          <reference field="0" count="1">
            <x v="10"/>
          </reference>
          <reference field="6" count="1" selected="0">
            <x v="4"/>
          </reference>
        </references>
      </pivotArea>
    </format>
    <format dxfId="17984">
      <pivotArea dataOnly="0" labelOnly="1" outline="0" fieldPosition="0">
        <references count="3">
          <reference field="0" count="1" selected="0">
            <x v="10"/>
          </reference>
          <reference field="4" count="1">
            <x v="268"/>
          </reference>
          <reference field="6" count="1" selected="0">
            <x v="4"/>
          </reference>
        </references>
      </pivotArea>
    </format>
    <format dxfId="17983">
      <pivotArea outline="0" fieldPosition="0">
        <references count="3">
          <reference field="0" count="1" selected="0">
            <x v="10"/>
          </reference>
          <reference field="4" count="1" selected="0">
            <x v="268"/>
          </reference>
          <reference field="6" count="1" selected="0">
            <x v="4"/>
          </reference>
        </references>
      </pivotArea>
    </format>
    <format dxfId="17982">
      <pivotArea dataOnly="0" labelOnly="1" outline="0" fieldPosition="0">
        <references count="1">
          <reference field="6" count="1">
            <x v="4"/>
          </reference>
        </references>
      </pivotArea>
    </format>
    <format dxfId="17981">
      <pivotArea dataOnly="0" labelOnly="1" outline="0" fieldPosition="0">
        <references count="2">
          <reference field="0" count="1">
            <x v="10"/>
          </reference>
          <reference field="6" count="1" selected="0">
            <x v="4"/>
          </reference>
        </references>
      </pivotArea>
    </format>
    <format dxfId="17980">
      <pivotArea dataOnly="0" labelOnly="1" outline="0" fieldPosition="0">
        <references count="3">
          <reference field="0" count="1" selected="0">
            <x v="10"/>
          </reference>
          <reference field="4" count="1">
            <x v="268"/>
          </reference>
          <reference field="6" count="1" selected="0">
            <x v="4"/>
          </reference>
        </references>
      </pivotArea>
    </format>
    <format dxfId="17979">
      <pivotArea outline="0" fieldPosition="0">
        <references count="1">
          <reference field="6" count="1" selected="0" defaultSubtotal="1">
            <x v="4"/>
          </reference>
        </references>
      </pivotArea>
    </format>
    <format dxfId="17978">
      <pivotArea dataOnly="0" labelOnly="1" outline="0" fieldPosition="0">
        <references count="1">
          <reference field="6" count="1" defaultSubtotal="1">
            <x v="4"/>
          </reference>
        </references>
      </pivotArea>
    </format>
    <format dxfId="17977">
      <pivotArea outline="0" fieldPosition="0">
        <references count="1">
          <reference field="6" count="1" selected="0" defaultSubtotal="1">
            <x v="5"/>
          </reference>
        </references>
      </pivotArea>
    </format>
    <format dxfId="17976">
      <pivotArea dataOnly="0" labelOnly="1" outline="0" fieldPosition="0">
        <references count="1">
          <reference field="6" count="1" defaultSubtotal="1">
            <x v="5"/>
          </reference>
        </references>
      </pivotArea>
    </format>
    <format dxfId="17975">
      <pivotArea outline="0" fieldPosition="0">
        <references count="1">
          <reference field="6" count="1" selected="0" defaultSubtotal="1">
            <x v="6"/>
          </reference>
        </references>
      </pivotArea>
    </format>
    <format dxfId="17974">
      <pivotArea dataOnly="0" labelOnly="1" outline="0" fieldPosition="0">
        <references count="1">
          <reference field="6" count="1" defaultSubtotal="1">
            <x v="6"/>
          </reference>
        </references>
      </pivotArea>
    </format>
    <format dxfId="17973">
      <pivotArea outline="0" fieldPosition="0">
        <references count="3">
          <reference field="0" count="1" selected="0">
            <x v="10"/>
          </reference>
          <reference field="4" count="1" selected="0">
            <x v="267"/>
          </reference>
          <reference field="6" count="1" selected="0">
            <x v="7"/>
          </reference>
        </references>
      </pivotArea>
    </format>
    <format dxfId="17972">
      <pivotArea dataOnly="0" labelOnly="1" outline="0" fieldPosition="0">
        <references count="1">
          <reference field="6" count="1">
            <x v="7"/>
          </reference>
        </references>
      </pivotArea>
    </format>
    <format dxfId="17971">
      <pivotArea dataOnly="0" labelOnly="1" outline="0" fieldPosition="0">
        <references count="2">
          <reference field="0" count="1">
            <x v="10"/>
          </reference>
          <reference field="6" count="1" selected="0">
            <x v="7"/>
          </reference>
        </references>
      </pivotArea>
    </format>
    <format dxfId="17970">
      <pivotArea dataOnly="0" labelOnly="1" outline="0" fieldPosition="0">
        <references count="3">
          <reference field="0" count="1" selected="0">
            <x v="10"/>
          </reference>
          <reference field="4" count="1">
            <x v="267"/>
          </reference>
          <reference field="6" count="1" selected="0">
            <x v="7"/>
          </reference>
        </references>
      </pivotArea>
    </format>
    <format dxfId="17969">
      <pivotArea outline="0" fieldPosition="0">
        <references count="3">
          <reference field="0" count="1" selected="0">
            <x v="10"/>
          </reference>
          <reference field="4" count="1" selected="0">
            <x v="267"/>
          </reference>
          <reference field="6" count="1" selected="0">
            <x v="7"/>
          </reference>
        </references>
      </pivotArea>
    </format>
    <format dxfId="17968">
      <pivotArea dataOnly="0" labelOnly="1" outline="0" fieldPosition="0">
        <references count="1">
          <reference field="6" count="1">
            <x v="7"/>
          </reference>
        </references>
      </pivotArea>
    </format>
    <format dxfId="17967">
      <pivotArea dataOnly="0" labelOnly="1" outline="0" fieldPosition="0">
        <references count="2">
          <reference field="0" count="1">
            <x v="10"/>
          </reference>
          <reference field="6" count="1" selected="0">
            <x v="7"/>
          </reference>
        </references>
      </pivotArea>
    </format>
    <format dxfId="17966">
      <pivotArea dataOnly="0" labelOnly="1" outline="0" fieldPosition="0">
        <references count="3">
          <reference field="0" count="1" selected="0">
            <x v="10"/>
          </reference>
          <reference field="4" count="1">
            <x v="267"/>
          </reference>
          <reference field="6" count="1" selected="0">
            <x v="7"/>
          </reference>
        </references>
      </pivotArea>
    </format>
    <format dxfId="17965">
      <pivotArea outline="0" fieldPosition="0">
        <references count="1">
          <reference field="6" count="1" selected="0" defaultSubtotal="1">
            <x v="7"/>
          </reference>
        </references>
      </pivotArea>
    </format>
    <format dxfId="17964">
      <pivotArea dataOnly="0" labelOnly="1" outline="0" fieldPosition="0">
        <references count="1">
          <reference field="6" count="1" defaultSubtotal="1">
            <x v="7"/>
          </reference>
        </references>
      </pivotArea>
    </format>
    <format dxfId="17963">
      <pivotArea outline="0" fieldPosition="0">
        <references count="3">
          <reference field="0" count="1" selected="0">
            <x v="10"/>
          </reference>
          <reference field="4" count="1" selected="0">
            <x v="272"/>
          </reference>
          <reference field="6" count="1" selected="0">
            <x v="8"/>
          </reference>
        </references>
      </pivotArea>
    </format>
    <format dxfId="17962">
      <pivotArea dataOnly="0" labelOnly="1" outline="0" offset="IV1" fieldPosition="0">
        <references count="1">
          <reference field="6" count="1">
            <x v="8"/>
          </reference>
        </references>
      </pivotArea>
    </format>
    <format dxfId="17961">
      <pivotArea dataOnly="0" labelOnly="1" outline="0" fieldPosition="0">
        <references count="2">
          <reference field="0" count="1">
            <x v="10"/>
          </reference>
          <reference field="6" count="1" selected="0">
            <x v="8"/>
          </reference>
        </references>
      </pivotArea>
    </format>
    <format dxfId="17960">
      <pivotArea dataOnly="0" labelOnly="1" outline="0" fieldPosition="0">
        <references count="3">
          <reference field="0" count="1" selected="0">
            <x v="10"/>
          </reference>
          <reference field="4" count="1">
            <x v="272"/>
          </reference>
          <reference field="6" count="1" selected="0">
            <x v="8"/>
          </reference>
        </references>
      </pivotArea>
    </format>
    <format dxfId="17959">
      <pivotArea outline="0" fieldPosition="0">
        <references count="3">
          <reference field="0" count="1" selected="0">
            <x v="10"/>
          </reference>
          <reference field="4" count="1" selected="0">
            <x v="272"/>
          </reference>
          <reference field="6" count="1" selected="0">
            <x v="8"/>
          </reference>
        </references>
      </pivotArea>
    </format>
    <format dxfId="17958">
      <pivotArea dataOnly="0" labelOnly="1" outline="0" fieldPosition="0">
        <references count="1">
          <reference field="6" count="1">
            <x v="8"/>
          </reference>
        </references>
      </pivotArea>
    </format>
    <format dxfId="17957">
      <pivotArea dataOnly="0" labelOnly="1" outline="0" fieldPosition="0">
        <references count="2">
          <reference field="0" count="1">
            <x v="10"/>
          </reference>
          <reference field="6" count="1" selected="0">
            <x v="8"/>
          </reference>
        </references>
      </pivotArea>
    </format>
    <format dxfId="17956">
      <pivotArea dataOnly="0" labelOnly="1" outline="0" fieldPosition="0">
        <references count="3">
          <reference field="0" count="1" selected="0">
            <x v="10"/>
          </reference>
          <reference field="4" count="1">
            <x v="272"/>
          </reference>
          <reference field="6" count="1" selected="0">
            <x v="8"/>
          </reference>
        </references>
      </pivotArea>
    </format>
    <format dxfId="17955">
      <pivotArea outline="0" fieldPosition="0">
        <references count="3">
          <reference field="0" count="1" selected="0">
            <x v="6"/>
          </reference>
          <reference field="4" count="1" selected="0">
            <x v="272"/>
          </reference>
          <reference field="6" count="1" selected="0">
            <x v="8"/>
          </reference>
        </references>
      </pivotArea>
    </format>
    <format dxfId="17954">
      <pivotArea dataOnly="0" labelOnly="1" outline="0" offset="IV2" fieldPosition="0">
        <references count="1">
          <reference field="6" count="1">
            <x v="8"/>
          </reference>
        </references>
      </pivotArea>
    </format>
    <format dxfId="17953">
      <pivotArea dataOnly="0" labelOnly="1" outline="0" fieldPosition="0">
        <references count="2">
          <reference field="0" count="1">
            <x v="6"/>
          </reference>
          <reference field="6" count="1" selected="0">
            <x v="8"/>
          </reference>
        </references>
      </pivotArea>
    </format>
    <format dxfId="17952">
      <pivotArea dataOnly="0" labelOnly="1" outline="0" fieldPosition="0">
        <references count="3">
          <reference field="0" count="1" selected="0">
            <x v="6"/>
          </reference>
          <reference field="4" count="1">
            <x v="272"/>
          </reference>
          <reference field="6" count="1" selected="0">
            <x v="8"/>
          </reference>
        </references>
      </pivotArea>
    </format>
    <format dxfId="17951">
      <pivotArea outline="0" fieldPosition="0">
        <references count="3">
          <reference field="0" count="1" selected="0">
            <x v="6"/>
          </reference>
          <reference field="4" count="1" selected="0">
            <x v="272"/>
          </reference>
          <reference field="6" count="1" selected="0">
            <x v="8"/>
          </reference>
        </references>
      </pivotArea>
    </format>
    <format dxfId="17950">
      <pivotArea outline="0" fieldPosition="0">
        <references count="3">
          <reference field="0" count="1" selected="0">
            <x v="7"/>
          </reference>
          <reference field="4" count="1" selected="0">
            <x v="272"/>
          </reference>
          <reference field="6" count="1" selected="0">
            <x v="8"/>
          </reference>
        </references>
      </pivotArea>
    </format>
    <format dxfId="17949">
      <pivotArea dataOnly="0" labelOnly="1" outline="0" offset="IV256" fieldPosition="0">
        <references count="1">
          <reference field="6" count="1">
            <x v="8"/>
          </reference>
        </references>
      </pivotArea>
    </format>
    <format dxfId="17948">
      <pivotArea dataOnly="0" labelOnly="1" outline="0" fieldPosition="0">
        <references count="2">
          <reference field="0" count="1">
            <x v="7"/>
          </reference>
          <reference field="6" count="1" selected="0">
            <x v="8"/>
          </reference>
        </references>
      </pivotArea>
    </format>
    <format dxfId="17947">
      <pivotArea dataOnly="0" labelOnly="1" outline="0" fieldPosition="0">
        <references count="3">
          <reference field="0" count="1" selected="0">
            <x v="7"/>
          </reference>
          <reference field="4" count="1">
            <x v="272"/>
          </reference>
          <reference field="6" count="1" selected="0">
            <x v="8"/>
          </reference>
        </references>
      </pivotArea>
    </format>
    <format dxfId="17946">
      <pivotArea outline="0" fieldPosition="0">
        <references count="3">
          <reference field="0" count="1" selected="0">
            <x v="7"/>
          </reference>
          <reference field="4" count="1" selected="0">
            <x v="272"/>
          </reference>
          <reference field="6" count="1" selected="0">
            <x v="8"/>
          </reference>
        </references>
      </pivotArea>
    </format>
    <format dxfId="17945">
      <pivotArea dataOnly="0" labelOnly="1" outline="0" fieldPosition="0">
        <references count="1">
          <reference field="6" count="1">
            <x v="8"/>
          </reference>
        </references>
      </pivotArea>
    </format>
    <format dxfId="17944">
      <pivotArea dataOnly="0" labelOnly="1" outline="0" fieldPosition="0">
        <references count="2">
          <reference field="0" count="1">
            <x v="7"/>
          </reference>
          <reference field="6" count="1" selected="0">
            <x v="8"/>
          </reference>
        </references>
      </pivotArea>
    </format>
    <format dxfId="17943">
      <pivotArea dataOnly="0" labelOnly="1" outline="0" fieldPosition="0">
        <references count="3">
          <reference field="0" count="1" selected="0">
            <x v="7"/>
          </reference>
          <reference field="4" count="1">
            <x v="272"/>
          </reference>
          <reference field="6" count="1" selected="0">
            <x v="8"/>
          </reference>
        </references>
      </pivotArea>
    </format>
    <format dxfId="17942">
      <pivotArea outline="0" fieldPosition="0">
        <references count="1">
          <reference field="6" count="1" selected="0" defaultSubtotal="1">
            <x v="8"/>
          </reference>
        </references>
      </pivotArea>
    </format>
    <format dxfId="17941">
      <pivotArea dataOnly="0" labelOnly="1" outline="0" fieldPosition="0">
        <references count="1">
          <reference field="6" count="1" defaultSubtotal="1">
            <x v="8"/>
          </reference>
        </references>
      </pivotArea>
    </format>
    <format dxfId="17940">
      <pivotArea outline="0" fieldPosition="0">
        <references count="3">
          <reference field="0" count="1" selected="0">
            <x v="10"/>
          </reference>
          <reference field="4" count="1" selected="0">
            <x v="273"/>
          </reference>
          <reference field="6" count="1" selected="0">
            <x v="9"/>
          </reference>
        </references>
      </pivotArea>
    </format>
    <format dxfId="17939">
      <pivotArea dataOnly="0" labelOnly="1" outline="0" offset="IV1" fieldPosition="0">
        <references count="1">
          <reference field="6" count="1">
            <x v="9"/>
          </reference>
        </references>
      </pivotArea>
    </format>
    <format dxfId="17938">
      <pivotArea dataOnly="0" labelOnly="1" outline="0" fieldPosition="0">
        <references count="2">
          <reference field="0" count="1">
            <x v="10"/>
          </reference>
          <reference field="6" count="1" selected="0">
            <x v="9"/>
          </reference>
        </references>
      </pivotArea>
    </format>
    <format dxfId="17937">
      <pivotArea dataOnly="0" labelOnly="1" outline="0" fieldPosition="0">
        <references count="3">
          <reference field="0" count="1" selected="0">
            <x v="10"/>
          </reference>
          <reference field="4" count="1">
            <x v="273"/>
          </reference>
          <reference field="6" count="1" selected="0">
            <x v="9"/>
          </reference>
        </references>
      </pivotArea>
    </format>
    <format dxfId="17936">
      <pivotArea outline="0" fieldPosition="0">
        <references count="3">
          <reference field="0" count="1" selected="0">
            <x v="10"/>
          </reference>
          <reference field="4" count="1" selected="0">
            <x v="273"/>
          </reference>
          <reference field="6" count="1" selected="0">
            <x v="9"/>
          </reference>
        </references>
      </pivotArea>
    </format>
    <format dxfId="17935">
      <pivotArea dataOnly="0" labelOnly="1" outline="0" fieldPosition="0">
        <references count="1">
          <reference field="6" count="1">
            <x v="9"/>
          </reference>
        </references>
      </pivotArea>
    </format>
    <format dxfId="17934">
      <pivotArea dataOnly="0" labelOnly="1" outline="0" fieldPosition="0">
        <references count="2">
          <reference field="0" count="1">
            <x v="10"/>
          </reference>
          <reference field="6" count="1" selected="0">
            <x v="9"/>
          </reference>
        </references>
      </pivotArea>
    </format>
    <format dxfId="17933">
      <pivotArea dataOnly="0" labelOnly="1" outline="0" fieldPosition="0">
        <references count="3">
          <reference field="0" count="1" selected="0">
            <x v="10"/>
          </reference>
          <reference field="4" count="1">
            <x v="273"/>
          </reference>
          <reference field="6" count="1" selected="0">
            <x v="9"/>
          </reference>
        </references>
      </pivotArea>
    </format>
    <format dxfId="17932">
      <pivotArea outline="0" fieldPosition="0">
        <references count="3">
          <reference field="0" count="1" selected="0">
            <x v="6"/>
          </reference>
          <reference field="4" count="1" selected="0">
            <x v="273"/>
          </reference>
          <reference field="6" count="1" selected="0">
            <x v="9"/>
          </reference>
        </references>
      </pivotArea>
    </format>
    <format dxfId="17931">
      <pivotArea dataOnly="0" labelOnly="1" outline="0" offset="IV2" fieldPosition="0">
        <references count="1">
          <reference field="6" count="1">
            <x v="9"/>
          </reference>
        </references>
      </pivotArea>
    </format>
    <format dxfId="17930">
      <pivotArea dataOnly="0" labelOnly="1" outline="0" fieldPosition="0">
        <references count="2">
          <reference field="0" count="1">
            <x v="6"/>
          </reference>
          <reference field="6" count="1" selected="0">
            <x v="9"/>
          </reference>
        </references>
      </pivotArea>
    </format>
    <format dxfId="17929">
      <pivotArea dataOnly="0" labelOnly="1" outline="0" fieldPosition="0">
        <references count="3">
          <reference field="0" count="1" selected="0">
            <x v="6"/>
          </reference>
          <reference field="4" count="1">
            <x v="273"/>
          </reference>
          <reference field="6" count="1" selected="0">
            <x v="9"/>
          </reference>
        </references>
      </pivotArea>
    </format>
    <format dxfId="17928">
      <pivotArea outline="0" fieldPosition="0">
        <references count="3">
          <reference field="0" count="1" selected="0">
            <x v="6"/>
          </reference>
          <reference field="4" count="1" selected="0">
            <x v="273"/>
          </reference>
          <reference field="6" count="1" selected="0">
            <x v="9"/>
          </reference>
        </references>
      </pivotArea>
    </format>
    <format dxfId="17927">
      <pivotArea outline="0" fieldPosition="0">
        <references count="3">
          <reference field="0" count="1" selected="0">
            <x v="7"/>
          </reference>
          <reference field="4" count="1" selected="0">
            <x v="273"/>
          </reference>
          <reference field="6" count="1" selected="0">
            <x v="9"/>
          </reference>
        </references>
      </pivotArea>
    </format>
    <format dxfId="17926">
      <pivotArea dataOnly="0" labelOnly="1" outline="0" offset="IV256" fieldPosition="0">
        <references count="1">
          <reference field="6" count="1">
            <x v="9"/>
          </reference>
        </references>
      </pivotArea>
    </format>
    <format dxfId="17925">
      <pivotArea dataOnly="0" labelOnly="1" outline="0" fieldPosition="0">
        <references count="2">
          <reference field="0" count="1">
            <x v="7"/>
          </reference>
          <reference field="6" count="1" selected="0">
            <x v="9"/>
          </reference>
        </references>
      </pivotArea>
    </format>
    <format dxfId="17924">
      <pivotArea dataOnly="0" labelOnly="1" outline="0" fieldPosition="0">
        <references count="3">
          <reference field="0" count="1" selected="0">
            <x v="7"/>
          </reference>
          <reference field="4" count="1">
            <x v="273"/>
          </reference>
          <reference field="6" count="1" selected="0">
            <x v="9"/>
          </reference>
        </references>
      </pivotArea>
    </format>
    <format dxfId="17923">
      <pivotArea outline="0" fieldPosition="0">
        <references count="3">
          <reference field="0" count="1" selected="0">
            <x v="7"/>
          </reference>
          <reference field="4" count="1" selected="0">
            <x v="273"/>
          </reference>
          <reference field="6" count="1" selected="0">
            <x v="9"/>
          </reference>
        </references>
      </pivotArea>
    </format>
    <format dxfId="17922">
      <pivotArea dataOnly="0" labelOnly="1" outline="0" fieldPosition="0">
        <references count="1">
          <reference field="6" count="1">
            <x v="9"/>
          </reference>
        </references>
      </pivotArea>
    </format>
    <format dxfId="17921">
      <pivotArea dataOnly="0" labelOnly="1" outline="0" fieldPosition="0">
        <references count="2">
          <reference field="0" count="1">
            <x v="7"/>
          </reference>
          <reference field="6" count="1" selected="0">
            <x v="9"/>
          </reference>
        </references>
      </pivotArea>
    </format>
    <format dxfId="17920">
      <pivotArea dataOnly="0" labelOnly="1" outline="0" fieldPosition="0">
        <references count="3">
          <reference field="0" count="1" selected="0">
            <x v="7"/>
          </reference>
          <reference field="4" count="1">
            <x v="273"/>
          </reference>
          <reference field="6" count="1" selected="0">
            <x v="9"/>
          </reference>
        </references>
      </pivotArea>
    </format>
    <format dxfId="17919">
      <pivotArea outline="0" fieldPosition="0">
        <references count="1">
          <reference field="6" count="1" selected="0" defaultSubtotal="1">
            <x v="9"/>
          </reference>
        </references>
      </pivotArea>
    </format>
    <format dxfId="17918">
      <pivotArea dataOnly="0" labelOnly="1" outline="0" fieldPosition="0">
        <references count="1">
          <reference field="6" count="1" defaultSubtotal="1">
            <x v="9"/>
          </reference>
        </references>
      </pivotArea>
    </format>
    <format dxfId="17917">
      <pivotArea outline="0" fieldPosition="0">
        <references count="3">
          <reference field="0" count="1" selected="0">
            <x v="11"/>
          </reference>
          <reference field="4" count="1" selected="0">
            <x v="75"/>
          </reference>
          <reference field="6" count="1" selected="0">
            <x v="18"/>
          </reference>
        </references>
      </pivotArea>
    </format>
    <format dxfId="17916">
      <pivotArea dataOnly="0" labelOnly="1" outline="0" offset="IV1" fieldPosition="0">
        <references count="1">
          <reference field="6" count="1">
            <x v="18"/>
          </reference>
        </references>
      </pivotArea>
    </format>
    <format dxfId="17915">
      <pivotArea dataOnly="0" labelOnly="1" outline="0" fieldPosition="0">
        <references count="2">
          <reference field="0" count="1">
            <x v="11"/>
          </reference>
          <reference field="6" count="1" selected="0">
            <x v="18"/>
          </reference>
        </references>
      </pivotArea>
    </format>
    <format dxfId="17914">
      <pivotArea dataOnly="0" labelOnly="1" outline="0" fieldPosition="0">
        <references count="3">
          <reference field="0" count="1" selected="0">
            <x v="11"/>
          </reference>
          <reference field="4" count="1">
            <x v="75"/>
          </reference>
          <reference field="6" count="1" selected="0">
            <x v="18"/>
          </reference>
        </references>
      </pivotArea>
    </format>
    <format dxfId="17913">
      <pivotArea outline="0" fieldPosition="0">
        <references count="3">
          <reference field="0" count="1" selected="0">
            <x v="11"/>
          </reference>
          <reference field="4" count="1" selected="0">
            <x v="75"/>
          </reference>
          <reference field="6" count="1" selected="0">
            <x v="18"/>
          </reference>
        </references>
      </pivotArea>
    </format>
    <format dxfId="17912">
      <pivotArea dataOnly="0" labelOnly="1" outline="0" fieldPosition="0">
        <references count="1">
          <reference field="6" count="1">
            <x v="18"/>
          </reference>
        </references>
      </pivotArea>
    </format>
    <format dxfId="17911">
      <pivotArea dataOnly="0" labelOnly="1" outline="0" fieldPosition="0">
        <references count="2">
          <reference field="0" count="1">
            <x v="11"/>
          </reference>
          <reference field="6" count="1" selected="0">
            <x v="18"/>
          </reference>
        </references>
      </pivotArea>
    </format>
    <format dxfId="17910">
      <pivotArea dataOnly="0" labelOnly="1" outline="0" fieldPosition="0">
        <references count="3">
          <reference field="0" count="1" selected="0">
            <x v="11"/>
          </reference>
          <reference field="4" count="1">
            <x v="75"/>
          </reference>
          <reference field="6" count="1" selected="0">
            <x v="18"/>
          </reference>
        </references>
      </pivotArea>
    </format>
    <format dxfId="17909">
      <pivotArea outline="0" fieldPosition="0">
        <references count="3">
          <reference field="0" count="1" selected="0">
            <x v="6"/>
          </reference>
          <reference field="4" count="1" selected="0">
            <x v="75"/>
          </reference>
          <reference field="6" count="1" selected="0">
            <x v="18"/>
          </reference>
        </references>
      </pivotArea>
    </format>
    <format dxfId="17908">
      <pivotArea dataOnly="0" labelOnly="1" outline="0" offset="IV256" fieldPosition="0">
        <references count="1">
          <reference field="6" count="1">
            <x v="18"/>
          </reference>
        </references>
      </pivotArea>
    </format>
    <format dxfId="17907">
      <pivotArea dataOnly="0" labelOnly="1" outline="0" fieldPosition="0">
        <references count="2">
          <reference field="0" count="1">
            <x v="6"/>
          </reference>
          <reference field="6" count="1" selected="0">
            <x v="18"/>
          </reference>
        </references>
      </pivotArea>
    </format>
    <format dxfId="17906">
      <pivotArea dataOnly="0" labelOnly="1" outline="0" fieldPosition="0">
        <references count="3">
          <reference field="0" count="1" selected="0">
            <x v="6"/>
          </reference>
          <reference field="4" count="1">
            <x v="75"/>
          </reference>
          <reference field="6" count="1" selected="0">
            <x v="18"/>
          </reference>
        </references>
      </pivotArea>
    </format>
    <format dxfId="17905">
      <pivotArea outline="0" fieldPosition="0">
        <references count="1">
          <reference field="6" count="1" selected="0" defaultSubtotal="1">
            <x v="18"/>
          </reference>
        </references>
      </pivotArea>
    </format>
    <format dxfId="17904">
      <pivotArea dataOnly="0" labelOnly="1" outline="0" fieldPosition="0">
        <references count="1">
          <reference field="6" count="1" defaultSubtotal="1">
            <x v="18"/>
          </reference>
        </references>
      </pivotArea>
    </format>
    <format dxfId="17903">
      <pivotArea outline="0" fieldPosition="0">
        <references count="3">
          <reference field="0" count="1" selected="0">
            <x v="10"/>
          </reference>
          <reference field="4" count="1" selected="0">
            <x v="259"/>
          </reference>
          <reference field="6" count="1" selected="0">
            <x v="24"/>
          </reference>
        </references>
      </pivotArea>
    </format>
    <format dxfId="17902">
      <pivotArea dataOnly="0" labelOnly="1" outline="0" fieldPosition="0">
        <references count="1">
          <reference field="6" count="1">
            <x v="24"/>
          </reference>
        </references>
      </pivotArea>
    </format>
    <format dxfId="17901">
      <pivotArea dataOnly="0" labelOnly="1" outline="0" fieldPosition="0">
        <references count="2">
          <reference field="0" count="1">
            <x v="10"/>
          </reference>
          <reference field="6" count="1" selected="0">
            <x v="24"/>
          </reference>
        </references>
      </pivotArea>
    </format>
    <format dxfId="17900">
      <pivotArea dataOnly="0" labelOnly="1" outline="0" fieldPosition="0">
        <references count="3">
          <reference field="0" count="1" selected="0">
            <x v="10"/>
          </reference>
          <reference field="4" count="1">
            <x v="259"/>
          </reference>
          <reference field="6" count="1" selected="0">
            <x v="24"/>
          </reference>
        </references>
      </pivotArea>
    </format>
    <format dxfId="17899">
      <pivotArea outline="0" fieldPosition="0">
        <references count="3">
          <reference field="0" count="1" selected="0">
            <x v="9"/>
          </reference>
          <reference field="4" count="1" selected="0">
            <x v="259"/>
          </reference>
          <reference field="6" count="1" selected="0">
            <x v="24"/>
          </reference>
        </references>
      </pivotArea>
    </format>
    <format dxfId="17898">
      <pivotArea outline="0" fieldPosition="0">
        <references count="3">
          <reference field="0" count="1" selected="0">
            <x v="11"/>
          </reference>
          <reference field="4" count="1" selected="0">
            <x v="259"/>
          </reference>
          <reference field="6" count="1" selected="0">
            <x v="24"/>
          </reference>
        </references>
      </pivotArea>
    </format>
    <format dxfId="17897">
      <pivotArea dataOnly="0" labelOnly="1" outline="0" offset="IV3" fieldPosition="0">
        <references count="1">
          <reference field="6" count="1">
            <x v="24"/>
          </reference>
        </references>
      </pivotArea>
    </format>
    <format dxfId="17896">
      <pivotArea dataOnly="0" labelOnly="1" outline="0" fieldPosition="0">
        <references count="2">
          <reference field="0" count="1">
            <x v="11"/>
          </reference>
          <reference field="6" count="1" selected="0">
            <x v="24"/>
          </reference>
        </references>
      </pivotArea>
    </format>
    <format dxfId="17895">
      <pivotArea dataOnly="0" labelOnly="1" outline="0" fieldPosition="0">
        <references count="3">
          <reference field="0" count="1" selected="0">
            <x v="11"/>
          </reference>
          <reference field="4" count="1">
            <x v="259"/>
          </reference>
          <reference field="6" count="1" selected="0">
            <x v="24"/>
          </reference>
        </references>
      </pivotArea>
    </format>
    <format dxfId="17894">
      <pivotArea outline="0" fieldPosition="0">
        <references count="3">
          <reference field="0" count="1" selected="0">
            <x v="11"/>
          </reference>
          <reference field="4" count="1" selected="0">
            <x v="259"/>
          </reference>
          <reference field="6" count="1" selected="0">
            <x v="24"/>
          </reference>
        </references>
      </pivotArea>
    </format>
    <format dxfId="17893">
      <pivotArea outline="0" fieldPosition="0">
        <references count="3">
          <reference field="0" count="1" selected="0">
            <x v="7"/>
          </reference>
          <reference field="4" count="1" selected="0">
            <x v="259"/>
          </reference>
          <reference field="6" count="1" selected="0">
            <x v="24"/>
          </reference>
        </references>
      </pivotArea>
    </format>
    <format dxfId="17892">
      <pivotArea dataOnly="0" labelOnly="1" outline="0" offset="IV256" fieldPosition="0">
        <references count="1">
          <reference field="6" count="1">
            <x v="24"/>
          </reference>
        </references>
      </pivotArea>
    </format>
    <format dxfId="17891">
      <pivotArea dataOnly="0" labelOnly="1" outline="0" fieldPosition="0">
        <references count="2">
          <reference field="0" count="1">
            <x v="7"/>
          </reference>
          <reference field="6" count="1" selected="0">
            <x v="24"/>
          </reference>
        </references>
      </pivotArea>
    </format>
    <format dxfId="17890">
      <pivotArea dataOnly="0" labelOnly="1" outline="0" fieldPosition="0">
        <references count="3">
          <reference field="0" count="1" selected="0">
            <x v="7"/>
          </reference>
          <reference field="4" count="1">
            <x v="259"/>
          </reference>
          <reference field="6" count="1" selected="0">
            <x v="24"/>
          </reference>
        </references>
      </pivotArea>
    </format>
    <format dxfId="17889">
      <pivotArea outline="0" fieldPosition="0">
        <references count="1">
          <reference field="6" count="1" selected="0" defaultSubtotal="1">
            <x v="24"/>
          </reference>
        </references>
      </pivotArea>
    </format>
    <format dxfId="17888">
      <pivotArea dataOnly="0" labelOnly="1" outline="0" fieldPosition="0">
        <references count="1">
          <reference field="6" count="1" defaultSubtotal="1">
            <x v="24"/>
          </reference>
        </references>
      </pivotArea>
    </format>
    <format dxfId="17887">
      <pivotArea outline="0" fieldPosition="0">
        <references count="3">
          <reference field="0" count="1" selected="0">
            <x v="11"/>
          </reference>
          <reference field="4" count="1" selected="0">
            <x v="38"/>
          </reference>
          <reference field="6" count="1" selected="0">
            <x v="28"/>
          </reference>
        </references>
      </pivotArea>
    </format>
    <format dxfId="17886">
      <pivotArea dataOnly="0" labelOnly="1" outline="0" offset="IV1" fieldPosition="0">
        <references count="1">
          <reference field="6" count="1">
            <x v="28"/>
          </reference>
        </references>
      </pivotArea>
    </format>
    <format dxfId="17885">
      <pivotArea dataOnly="0" labelOnly="1" outline="0" fieldPosition="0">
        <references count="2">
          <reference field="0" count="1">
            <x v="11"/>
          </reference>
          <reference field="6" count="1" selected="0">
            <x v="28"/>
          </reference>
        </references>
      </pivotArea>
    </format>
    <format dxfId="17884">
      <pivotArea dataOnly="0" labelOnly="1" outline="0" fieldPosition="0">
        <references count="3">
          <reference field="0" count="1" selected="0">
            <x v="11"/>
          </reference>
          <reference field="4" count="1">
            <x v="38"/>
          </reference>
          <reference field="6" count="1" selected="0">
            <x v="28"/>
          </reference>
        </references>
      </pivotArea>
    </format>
    <format dxfId="17883">
      <pivotArea outline="0" fieldPosition="0">
        <references count="3">
          <reference field="0" count="1" selected="0">
            <x v="11"/>
          </reference>
          <reference field="4" count="1" selected="0">
            <x v="38"/>
          </reference>
          <reference field="6" count="1" selected="0">
            <x v="28"/>
          </reference>
        </references>
      </pivotArea>
    </format>
    <format dxfId="17882">
      <pivotArea dataOnly="0" labelOnly="1" outline="0" fieldPosition="0">
        <references count="1">
          <reference field="6" count="1">
            <x v="28"/>
          </reference>
        </references>
      </pivotArea>
    </format>
    <format dxfId="17881">
      <pivotArea dataOnly="0" labelOnly="1" outline="0" fieldPosition="0">
        <references count="2">
          <reference field="0" count="1">
            <x v="11"/>
          </reference>
          <reference field="6" count="1" selected="0">
            <x v="28"/>
          </reference>
        </references>
      </pivotArea>
    </format>
    <format dxfId="17880">
      <pivotArea dataOnly="0" labelOnly="1" outline="0" fieldPosition="0">
        <references count="3">
          <reference field="0" count="1" selected="0">
            <x v="11"/>
          </reference>
          <reference field="4" count="1">
            <x v="38"/>
          </reference>
          <reference field="6" count="1" selected="0">
            <x v="28"/>
          </reference>
        </references>
      </pivotArea>
    </format>
    <format dxfId="17879">
      <pivotArea outline="0" fieldPosition="0">
        <references count="1">
          <reference field="6" count="1" selected="0" defaultSubtotal="1">
            <x v="28"/>
          </reference>
        </references>
      </pivotArea>
    </format>
    <format dxfId="17878">
      <pivotArea dataOnly="0" labelOnly="1" outline="0" fieldPosition="0">
        <references count="1">
          <reference field="6" count="1" defaultSubtotal="1">
            <x v="28"/>
          </reference>
        </references>
      </pivotArea>
    </format>
    <format dxfId="17877">
      <pivotArea outline="0" fieldPosition="0">
        <references count="1">
          <reference field="6" count="1" selected="0" defaultSubtotal="1">
            <x v="29"/>
          </reference>
        </references>
      </pivotArea>
    </format>
    <format dxfId="17876">
      <pivotArea dataOnly="0" labelOnly="1" outline="0" fieldPosition="0">
        <references count="1">
          <reference field="6" count="1" defaultSubtotal="1">
            <x v="29"/>
          </reference>
        </references>
      </pivotArea>
    </format>
    <format dxfId="17875">
      <pivotArea outline="0" fieldPosition="0">
        <references count="3">
          <reference field="0" count="1" selected="0">
            <x v="10"/>
          </reference>
          <reference field="4" count="1" selected="0">
            <x v="188"/>
          </reference>
          <reference field="6" count="1" selected="0">
            <x v="32"/>
          </reference>
        </references>
      </pivotArea>
    </format>
    <format dxfId="17874">
      <pivotArea dataOnly="0" labelOnly="1" outline="0" fieldPosition="0">
        <references count="1">
          <reference field="6" count="1">
            <x v="32"/>
          </reference>
        </references>
      </pivotArea>
    </format>
    <format dxfId="17873">
      <pivotArea dataOnly="0" labelOnly="1" outline="0" fieldPosition="0">
        <references count="2">
          <reference field="0" count="1">
            <x v="10"/>
          </reference>
          <reference field="6" count="1" selected="0">
            <x v="32"/>
          </reference>
        </references>
      </pivotArea>
    </format>
    <format dxfId="17872">
      <pivotArea dataOnly="0" labelOnly="1" outline="0" fieldPosition="0">
        <references count="3">
          <reference field="0" count="1" selected="0">
            <x v="10"/>
          </reference>
          <reference field="4" count="1">
            <x v="188"/>
          </reference>
          <reference field="6" count="1" selected="0">
            <x v="32"/>
          </reference>
        </references>
      </pivotArea>
    </format>
    <format dxfId="17871">
      <pivotArea outline="0" fieldPosition="0">
        <references count="1">
          <reference field="6" count="1" selected="0" defaultSubtotal="1">
            <x v="32"/>
          </reference>
        </references>
      </pivotArea>
    </format>
    <format dxfId="17870">
      <pivotArea dataOnly="0" labelOnly="1" outline="0" fieldPosition="0">
        <references count="1">
          <reference field="6" count="1" defaultSubtotal="1">
            <x v="32"/>
          </reference>
        </references>
      </pivotArea>
    </format>
    <format dxfId="17869">
      <pivotArea outline="0" fieldPosition="0">
        <references count="3">
          <reference field="0" count="1" selected="0">
            <x v="10"/>
          </reference>
          <reference field="4" count="1" selected="0">
            <x v="172"/>
          </reference>
          <reference field="6" count="1" selected="0">
            <x v="56"/>
          </reference>
        </references>
      </pivotArea>
    </format>
    <format dxfId="17868">
      <pivotArea dataOnly="0" labelOnly="1" outline="0" fieldPosition="0">
        <references count="1">
          <reference field="6" count="1">
            <x v="56"/>
          </reference>
        </references>
      </pivotArea>
    </format>
    <format dxfId="17867">
      <pivotArea dataOnly="0" labelOnly="1" outline="0" fieldPosition="0">
        <references count="2">
          <reference field="0" count="1">
            <x v="10"/>
          </reference>
          <reference field="6" count="1" selected="0">
            <x v="56"/>
          </reference>
        </references>
      </pivotArea>
    </format>
    <format dxfId="17866">
      <pivotArea dataOnly="0" labelOnly="1" outline="0" fieldPosition="0">
        <references count="3">
          <reference field="0" count="1" selected="0">
            <x v="10"/>
          </reference>
          <reference field="4" count="1">
            <x v="172"/>
          </reference>
          <reference field="6" count="1" selected="0">
            <x v="56"/>
          </reference>
        </references>
      </pivotArea>
    </format>
    <format dxfId="17865">
      <pivotArea outline="0" fieldPosition="0">
        <references count="3">
          <reference field="0" count="1" selected="0">
            <x v="10"/>
          </reference>
          <reference field="4" count="1" selected="0">
            <x v="175"/>
          </reference>
          <reference field="6" count="1" selected="0">
            <x v="56"/>
          </reference>
        </references>
      </pivotArea>
    </format>
    <format dxfId="17864">
      <pivotArea dataOnly="0" labelOnly="1" outline="0" fieldPosition="0">
        <references count="1">
          <reference field="6" count="1">
            <x v="56"/>
          </reference>
        </references>
      </pivotArea>
    </format>
    <format dxfId="17863">
      <pivotArea dataOnly="0" labelOnly="1" outline="0" fieldPosition="0">
        <references count="2">
          <reference field="0" count="1">
            <x v="10"/>
          </reference>
          <reference field="6" count="1" selected="0">
            <x v="56"/>
          </reference>
        </references>
      </pivotArea>
    </format>
    <format dxfId="17862">
      <pivotArea dataOnly="0" labelOnly="1" outline="0" fieldPosition="0">
        <references count="3">
          <reference field="0" count="1" selected="0">
            <x v="10"/>
          </reference>
          <reference field="4" count="1">
            <x v="175"/>
          </reference>
          <reference field="6" count="1" selected="0">
            <x v="56"/>
          </reference>
        </references>
      </pivotArea>
    </format>
    <format dxfId="17861">
      <pivotArea outline="0" fieldPosition="0">
        <references count="1">
          <reference field="6" count="1" selected="0" defaultSubtotal="1">
            <x v="56"/>
          </reference>
        </references>
      </pivotArea>
    </format>
    <format dxfId="17860">
      <pivotArea dataOnly="0" labelOnly="1" outline="0" fieldPosition="0">
        <references count="1">
          <reference field="6" count="1" defaultSubtotal="1">
            <x v="56"/>
          </reference>
        </references>
      </pivotArea>
    </format>
    <format dxfId="17859">
      <pivotArea outline="0" fieldPosition="0">
        <references count="3">
          <reference field="0" count="1" selected="0">
            <x v="10"/>
          </reference>
          <reference field="4" count="1" selected="0">
            <x v="108"/>
          </reference>
          <reference field="6" count="1" selected="0">
            <x v="57"/>
          </reference>
        </references>
      </pivotArea>
    </format>
    <format dxfId="17858">
      <pivotArea dataOnly="0" labelOnly="1" outline="0" fieldPosition="0">
        <references count="1">
          <reference field="6" count="1">
            <x v="57"/>
          </reference>
        </references>
      </pivotArea>
    </format>
    <format dxfId="17857">
      <pivotArea dataOnly="0" labelOnly="1" outline="0" fieldPosition="0">
        <references count="2">
          <reference field="0" count="1">
            <x v="10"/>
          </reference>
          <reference field="6" count="1" selected="0">
            <x v="57"/>
          </reference>
        </references>
      </pivotArea>
    </format>
    <format dxfId="17856">
      <pivotArea dataOnly="0" labelOnly="1" outline="0" fieldPosition="0">
        <references count="3">
          <reference field="0" count="1" selected="0">
            <x v="10"/>
          </reference>
          <reference field="4" count="1">
            <x v="108"/>
          </reference>
          <reference field="6" count="1" selected="0">
            <x v="57"/>
          </reference>
        </references>
      </pivotArea>
    </format>
    <format dxfId="17855">
      <pivotArea outline="0" fieldPosition="0">
        <references count="3">
          <reference field="0" count="1" selected="0">
            <x v="10"/>
          </reference>
          <reference field="4" count="1" selected="0">
            <x v="140"/>
          </reference>
          <reference field="6" count="1" selected="0">
            <x v="57"/>
          </reference>
        </references>
      </pivotArea>
    </format>
    <format dxfId="17854">
      <pivotArea dataOnly="0" labelOnly="1" outline="0" offset="IV256" fieldPosition="0">
        <references count="1">
          <reference field="6" count="1">
            <x v="57"/>
          </reference>
        </references>
      </pivotArea>
    </format>
    <format dxfId="17853">
      <pivotArea dataOnly="0" labelOnly="1" outline="0" offset="IV256" fieldPosition="0">
        <references count="2">
          <reference field="0" count="1">
            <x v="10"/>
          </reference>
          <reference field="6" count="1" selected="0">
            <x v="57"/>
          </reference>
        </references>
      </pivotArea>
    </format>
    <format dxfId="17852">
      <pivotArea dataOnly="0" labelOnly="1" outline="0" fieldPosition="0">
        <references count="3">
          <reference field="0" count="1" selected="0">
            <x v="10"/>
          </reference>
          <reference field="4" count="1">
            <x v="140"/>
          </reference>
          <reference field="6" count="1" selected="0">
            <x v="57"/>
          </reference>
        </references>
      </pivotArea>
    </format>
    <format dxfId="17851">
      <pivotArea outline="0" fieldPosition="0">
        <references count="3">
          <reference field="0" count="1" selected="0">
            <x v="10"/>
          </reference>
          <reference field="4" count="1" selected="0">
            <x v="140"/>
          </reference>
          <reference field="6" count="1" selected="0">
            <x v="57"/>
          </reference>
        </references>
      </pivotArea>
    </format>
    <format dxfId="17850">
      <pivotArea dataOnly="0" labelOnly="1" outline="0" fieldPosition="0">
        <references count="1">
          <reference field="6" count="1">
            <x v="57"/>
          </reference>
        </references>
      </pivotArea>
    </format>
    <format dxfId="17849">
      <pivotArea dataOnly="0" labelOnly="1" outline="0" fieldPosition="0">
        <references count="2">
          <reference field="0" count="1">
            <x v="10"/>
          </reference>
          <reference field="6" count="1" selected="0">
            <x v="57"/>
          </reference>
        </references>
      </pivotArea>
    </format>
    <format dxfId="17848">
      <pivotArea dataOnly="0" labelOnly="1" outline="0" fieldPosition="0">
        <references count="3">
          <reference field="0" count="1" selected="0">
            <x v="10"/>
          </reference>
          <reference field="4" count="1">
            <x v="140"/>
          </reference>
          <reference field="6" count="1" selected="0">
            <x v="57"/>
          </reference>
        </references>
      </pivotArea>
    </format>
    <format dxfId="17847">
      <pivotArea outline="0" fieldPosition="0">
        <references count="1">
          <reference field="6" count="1" selected="0" defaultSubtotal="1">
            <x v="57"/>
          </reference>
        </references>
      </pivotArea>
    </format>
    <format dxfId="17846">
      <pivotArea dataOnly="0" labelOnly="1" outline="0" fieldPosition="0">
        <references count="1">
          <reference field="6" count="1" defaultSubtotal="1">
            <x v="57"/>
          </reference>
        </references>
      </pivotArea>
    </format>
    <format dxfId="17845">
      <pivotArea outline="0" fieldPosition="0">
        <references count="3">
          <reference field="0" count="1" selected="0">
            <x v="10"/>
          </reference>
          <reference field="4" count="1" selected="0">
            <x v="136"/>
          </reference>
          <reference field="6" count="1" selected="0">
            <x v="59"/>
          </reference>
        </references>
      </pivotArea>
    </format>
    <format dxfId="17844">
      <pivotArea dataOnly="0" labelOnly="1" outline="0" fieldPosition="0">
        <references count="1">
          <reference field="6" count="1">
            <x v="59"/>
          </reference>
        </references>
      </pivotArea>
    </format>
    <format dxfId="17843">
      <pivotArea dataOnly="0" labelOnly="1" outline="0" fieldPosition="0">
        <references count="2">
          <reference field="0" count="1">
            <x v="10"/>
          </reference>
          <reference field="6" count="1" selected="0">
            <x v="59"/>
          </reference>
        </references>
      </pivotArea>
    </format>
    <format dxfId="17842">
      <pivotArea dataOnly="0" labelOnly="1" outline="0" fieldPosition="0">
        <references count="3">
          <reference field="0" count="1" selected="0">
            <x v="10"/>
          </reference>
          <reference field="4" count="1">
            <x v="136"/>
          </reference>
          <reference field="6" count="1" selected="0">
            <x v="59"/>
          </reference>
        </references>
      </pivotArea>
    </format>
    <format dxfId="17841">
      <pivotArea outline="0" fieldPosition="0">
        <references count="3">
          <reference field="0" count="1" selected="0">
            <x v="10"/>
          </reference>
          <reference field="4" count="1" selected="0">
            <x v="136"/>
          </reference>
          <reference field="6" count="1" selected="0">
            <x v="59"/>
          </reference>
        </references>
      </pivotArea>
    </format>
    <format dxfId="17840">
      <pivotArea dataOnly="0" labelOnly="1" outline="0" fieldPosition="0">
        <references count="1">
          <reference field="6" count="1">
            <x v="59"/>
          </reference>
        </references>
      </pivotArea>
    </format>
    <format dxfId="17839">
      <pivotArea dataOnly="0" labelOnly="1" outline="0" fieldPosition="0">
        <references count="2">
          <reference field="0" count="1">
            <x v="10"/>
          </reference>
          <reference field="6" count="1" selected="0">
            <x v="59"/>
          </reference>
        </references>
      </pivotArea>
    </format>
    <format dxfId="17838">
      <pivotArea dataOnly="0" labelOnly="1" outline="0" fieldPosition="0">
        <references count="3">
          <reference field="0" count="1" selected="0">
            <x v="10"/>
          </reference>
          <reference field="4" count="1">
            <x v="136"/>
          </reference>
          <reference field="6" count="1" selected="0">
            <x v="59"/>
          </reference>
        </references>
      </pivotArea>
    </format>
    <format dxfId="17837">
      <pivotArea outline="0" fieldPosition="0">
        <references count="1">
          <reference field="6" count="1" selected="0" defaultSubtotal="1">
            <x v="59"/>
          </reference>
        </references>
      </pivotArea>
    </format>
    <format dxfId="17836">
      <pivotArea dataOnly="0" labelOnly="1" outline="0" fieldPosition="0">
        <references count="1">
          <reference field="6" count="1" defaultSubtotal="1">
            <x v="59"/>
          </reference>
        </references>
      </pivotArea>
    </format>
    <format dxfId="17835">
      <pivotArea outline="0" fieldPosition="0">
        <references count="3">
          <reference field="0" count="1" selected="0">
            <x v="10"/>
          </reference>
          <reference field="4" count="1" selected="0">
            <x v="103"/>
          </reference>
          <reference field="6" count="1" selected="0">
            <x v="60"/>
          </reference>
        </references>
      </pivotArea>
    </format>
    <format dxfId="17834">
      <pivotArea dataOnly="0" labelOnly="1" outline="0" fieldPosition="0">
        <references count="1">
          <reference field="6" count="1">
            <x v="60"/>
          </reference>
        </references>
      </pivotArea>
    </format>
    <format dxfId="17833">
      <pivotArea dataOnly="0" labelOnly="1" outline="0" fieldPosition="0">
        <references count="2">
          <reference field="0" count="1">
            <x v="10"/>
          </reference>
          <reference field="6" count="1" selected="0">
            <x v="60"/>
          </reference>
        </references>
      </pivotArea>
    </format>
    <format dxfId="17832">
      <pivotArea dataOnly="0" labelOnly="1" outline="0" fieldPosition="0">
        <references count="3">
          <reference field="0" count="1" selected="0">
            <x v="10"/>
          </reference>
          <reference field="4" count="1">
            <x v="103"/>
          </reference>
          <reference field="6" count="1" selected="0">
            <x v="60"/>
          </reference>
        </references>
      </pivotArea>
    </format>
    <format dxfId="17831">
      <pivotArea outline="0" fieldPosition="0">
        <references count="3">
          <reference field="0" count="1" selected="0">
            <x v="10"/>
          </reference>
          <reference field="4" count="1" selected="0">
            <x v="103"/>
          </reference>
          <reference field="6" count="1" selected="0">
            <x v="60"/>
          </reference>
        </references>
      </pivotArea>
    </format>
    <format dxfId="17830">
      <pivotArea dataOnly="0" labelOnly="1" outline="0" fieldPosition="0">
        <references count="1">
          <reference field="6" count="1">
            <x v="60"/>
          </reference>
        </references>
      </pivotArea>
    </format>
    <format dxfId="17829">
      <pivotArea dataOnly="0" labelOnly="1" outline="0" fieldPosition="0">
        <references count="2">
          <reference field="0" count="1">
            <x v="10"/>
          </reference>
          <reference field="6" count="1" selected="0">
            <x v="60"/>
          </reference>
        </references>
      </pivotArea>
    </format>
    <format dxfId="17828">
      <pivotArea dataOnly="0" labelOnly="1" outline="0" fieldPosition="0">
        <references count="3">
          <reference field="0" count="1" selected="0">
            <x v="10"/>
          </reference>
          <reference field="4" count="1">
            <x v="103"/>
          </reference>
          <reference field="6" count="1" selected="0">
            <x v="60"/>
          </reference>
        </references>
      </pivotArea>
    </format>
    <format dxfId="17827">
      <pivotArea outline="0" fieldPosition="0">
        <references count="1">
          <reference field="6" count="1" selected="0" defaultSubtotal="1">
            <x v="60"/>
          </reference>
        </references>
      </pivotArea>
    </format>
    <format dxfId="17826">
      <pivotArea dataOnly="0" labelOnly="1" outline="0" fieldPosition="0">
        <references count="1">
          <reference field="6" count="1" defaultSubtotal="1">
            <x v="60"/>
          </reference>
        </references>
      </pivotArea>
    </format>
    <format dxfId="17825">
      <pivotArea outline="0" fieldPosition="0">
        <references count="3">
          <reference field="0" count="1" selected="0">
            <x v="10"/>
          </reference>
          <reference field="4" count="1" selected="0">
            <x v="106"/>
          </reference>
          <reference field="6" count="1" selected="0">
            <x v="64"/>
          </reference>
        </references>
      </pivotArea>
    </format>
    <format dxfId="17824">
      <pivotArea dataOnly="0" labelOnly="1" outline="0" fieldPosition="0">
        <references count="1">
          <reference field="6" count="1">
            <x v="64"/>
          </reference>
        </references>
      </pivotArea>
    </format>
    <format dxfId="17823">
      <pivotArea dataOnly="0" labelOnly="1" outline="0" fieldPosition="0">
        <references count="2">
          <reference field="0" count="1">
            <x v="10"/>
          </reference>
          <reference field="6" count="1" selected="0">
            <x v="64"/>
          </reference>
        </references>
      </pivotArea>
    </format>
    <format dxfId="17822">
      <pivotArea dataOnly="0" labelOnly="1" outline="0" fieldPosition="0">
        <references count="3">
          <reference field="0" count="1" selected="0">
            <x v="10"/>
          </reference>
          <reference field="4" count="1">
            <x v="106"/>
          </reference>
          <reference field="6" count="1" selected="0">
            <x v="64"/>
          </reference>
        </references>
      </pivotArea>
    </format>
    <format dxfId="17821">
      <pivotArea outline="0" fieldPosition="0">
        <references count="3">
          <reference field="0" count="1" selected="0">
            <x v="10"/>
          </reference>
          <reference field="4" count="1" selected="0">
            <x v="106"/>
          </reference>
          <reference field="6" count="1" selected="0">
            <x v="64"/>
          </reference>
        </references>
      </pivotArea>
    </format>
    <format dxfId="17820">
      <pivotArea dataOnly="0" labelOnly="1" outline="0" fieldPosition="0">
        <references count="1">
          <reference field="6" count="1">
            <x v="64"/>
          </reference>
        </references>
      </pivotArea>
    </format>
    <format dxfId="17819">
      <pivotArea dataOnly="0" labelOnly="1" outline="0" fieldPosition="0">
        <references count="2">
          <reference field="0" count="1">
            <x v="10"/>
          </reference>
          <reference field="6" count="1" selected="0">
            <x v="64"/>
          </reference>
        </references>
      </pivotArea>
    </format>
    <format dxfId="17818">
      <pivotArea dataOnly="0" labelOnly="1" outline="0" fieldPosition="0">
        <references count="3">
          <reference field="0" count="1" selected="0">
            <x v="10"/>
          </reference>
          <reference field="4" count="1">
            <x v="106"/>
          </reference>
          <reference field="6" count="1" selected="0">
            <x v="64"/>
          </reference>
        </references>
      </pivotArea>
    </format>
    <format dxfId="17817">
      <pivotArea outline="0" fieldPosition="0">
        <references count="1">
          <reference field="6" count="1" selected="0" defaultSubtotal="1">
            <x v="64"/>
          </reference>
        </references>
      </pivotArea>
    </format>
    <format dxfId="17816">
      <pivotArea dataOnly="0" labelOnly="1" outline="0" fieldPosition="0">
        <references count="1">
          <reference field="6" count="1" defaultSubtotal="1">
            <x v="64"/>
          </reference>
        </references>
      </pivotArea>
    </format>
    <format dxfId="17815">
      <pivotArea outline="0" fieldPosition="0">
        <references count="1">
          <reference field="6" count="1" selected="0" defaultSubtotal="1">
            <x v="65"/>
          </reference>
        </references>
      </pivotArea>
    </format>
    <format dxfId="17814">
      <pivotArea dataOnly="0" labelOnly="1" outline="0" fieldPosition="0">
        <references count="1">
          <reference field="6" count="1" defaultSubtotal="1">
            <x v="65"/>
          </reference>
        </references>
      </pivotArea>
    </format>
    <format dxfId="17813">
      <pivotArea outline="0" fieldPosition="0">
        <references count="1">
          <reference field="6" count="1" selected="0" defaultSubtotal="1">
            <x v="66"/>
          </reference>
        </references>
      </pivotArea>
    </format>
    <format dxfId="17812">
      <pivotArea dataOnly="0" labelOnly="1" outline="0" fieldPosition="0">
        <references count="1">
          <reference field="6" count="1" defaultSubtotal="1">
            <x v="66"/>
          </reference>
        </references>
      </pivotArea>
    </format>
    <format dxfId="17811">
      <pivotArea outline="0" fieldPosition="0">
        <references count="1">
          <reference field="6" count="1" selected="0" defaultSubtotal="1">
            <x v="67"/>
          </reference>
        </references>
      </pivotArea>
    </format>
    <format dxfId="17810">
      <pivotArea dataOnly="0" labelOnly="1" outline="0" fieldPosition="0">
        <references count="1">
          <reference field="6" count="1" defaultSubtotal="1">
            <x v="67"/>
          </reference>
        </references>
      </pivotArea>
    </format>
    <format dxfId="17809">
      <pivotArea outline="0" fieldPosition="0">
        <references count="1">
          <reference field="6" count="1" selected="0" defaultSubtotal="1">
            <x v="68"/>
          </reference>
        </references>
      </pivotArea>
    </format>
    <format dxfId="17808">
      <pivotArea dataOnly="0" labelOnly="1" outline="0" fieldPosition="0">
        <references count="1">
          <reference field="6" count="1" defaultSubtotal="1">
            <x v="68"/>
          </reference>
        </references>
      </pivotArea>
    </format>
    <format dxfId="17807">
      <pivotArea outline="0" fieldPosition="0">
        <references count="3">
          <reference field="0" count="1" selected="0">
            <x v="11"/>
          </reference>
          <reference field="4" count="1" selected="0">
            <x v="120"/>
          </reference>
          <reference field="6" count="1" selected="0">
            <x v="71"/>
          </reference>
        </references>
      </pivotArea>
    </format>
    <format dxfId="17806">
      <pivotArea dataOnly="0" labelOnly="1" outline="0" offset="IV1" fieldPosition="0">
        <references count="1">
          <reference field="6" count="1">
            <x v="71"/>
          </reference>
        </references>
      </pivotArea>
    </format>
    <format dxfId="17805">
      <pivotArea dataOnly="0" labelOnly="1" outline="0" fieldPosition="0">
        <references count="2">
          <reference field="0" count="1">
            <x v="11"/>
          </reference>
          <reference field="6" count="1" selected="0">
            <x v="71"/>
          </reference>
        </references>
      </pivotArea>
    </format>
    <format dxfId="17804">
      <pivotArea dataOnly="0" labelOnly="1" outline="0" fieldPosition="0">
        <references count="3">
          <reference field="0" count="1" selected="0">
            <x v="11"/>
          </reference>
          <reference field="4" count="1">
            <x v="120"/>
          </reference>
          <reference field="6" count="1" selected="0">
            <x v="71"/>
          </reference>
        </references>
      </pivotArea>
    </format>
    <format dxfId="17803">
      <pivotArea outline="0" fieldPosition="0">
        <references count="3">
          <reference field="0" count="1" selected="0">
            <x v="11"/>
          </reference>
          <reference field="4" count="1" selected="0">
            <x v="120"/>
          </reference>
          <reference field="6" count="1" selected="0">
            <x v="71"/>
          </reference>
        </references>
      </pivotArea>
    </format>
    <format dxfId="17802">
      <pivotArea dataOnly="0" labelOnly="1" outline="0" fieldPosition="0">
        <references count="1">
          <reference field="6" count="1">
            <x v="71"/>
          </reference>
        </references>
      </pivotArea>
    </format>
    <format dxfId="17801">
      <pivotArea dataOnly="0" labelOnly="1" outline="0" fieldPosition="0">
        <references count="2">
          <reference field="0" count="1">
            <x v="11"/>
          </reference>
          <reference field="6" count="1" selected="0">
            <x v="71"/>
          </reference>
        </references>
      </pivotArea>
    </format>
    <format dxfId="17800">
      <pivotArea dataOnly="0" labelOnly="1" outline="0" fieldPosition="0">
        <references count="3">
          <reference field="0" count="1" selected="0">
            <x v="11"/>
          </reference>
          <reference field="4" count="1">
            <x v="120"/>
          </reference>
          <reference field="6" count="1" selected="0">
            <x v="71"/>
          </reference>
        </references>
      </pivotArea>
    </format>
    <format dxfId="17799">
      <pivotArea outline="0" fieldPosition="0">
        <references count="3">
          <reference field="0" count="1" selected="0">
            <x v="10"/>
          </reference>
          <reference field="4" count="1" selected="0">
            <x v="124"/>
          </reference>
          <reference field="6" count="1" selected="0">
            <x v="71"/>
          </reference>
        </references>
      </pivotArea>
    </format>
    <format dxfId="17798">
      <pivotArea dataOnly="0" labelOnly="1" outline="0" offset="IV256" fieldPosition="0">
        <references count="1">
          <reference field="6" count="1">
            <x v="71"/>
          </reference>
        </references>
      </pivotArea>
    </format>
    <format dxfId="17797">
      <pivotArea dataOnly="0" labelOnly="1" outline="0" fieldPosition="0">
        <references count="2">
          <reference field="0" count="1">
            <x v="10"/>
          </reference>
          <reference field="6" count="1" selected="0">
            <x v="71"/>
          </reference>
        </references>
      </pivotArea>
    </format>
    <format dxfId="17796">
      <pivotArea dataOnly="0" labelOnly="1" outline="0" fieldPosition="0">
        <references count="3">
          <reference field="0" count="1" selected="0">
            <x v="10"/>
          </reference>
          <reference field="4" count="1">
            <x v="124"/>
          </reference>
          <reference field="6" count="1" selected="0">
            <x v="71"/>
          </reference>
        </references>
      </pivotArea>
    </format>
    <format dxfId="17795">
      <pivotArea outline="0" fieldPosition="0">
        <references count="1">
          <reference field="6" count="1" selected="0" defaultSubtotal="1">
            <x v="71"/>
          </reference>
        </references>
      </pivotArea>
    </format>
    <format dxfId="17794">
      <pivotArea dataOnly="0" labelOnly="1" outline="0" fieldPosition="0">
        <references count="1">
          <reference field="6" count="1" defaultSubtotal="1">
            <x v="71"/>
          </reference>
        </references>
      </pivotArea>
    </format>
    <format dxfId="17793">
      <pivotArea outline="0" fieldPosition="0">
        <references count="3">
          <reference field="0" count="1" selected="0">
            <x v="6"/>
          </reference>
          <reference field="4" count="1" selected="0">
            <x v="139"/>
          </reference>
          <reference field="6" count="1" selected="0">
            <x v="76"/>
          </reference>
        </references>
      </pivotArea>
    </format>
    <format dxfId="17792">
      <pivotArea dataOnly="0" labelOnly="1" outline="0" fieldPosition="0">
        <references count="1">
          <reference field="6" count="1">
            <x v="76"/>
          </reference>
        </references>
      </pivotArea>
    </format>
    <format dxfId="17791">
      <pivotArea dataOnly="0" labelOnly="1" outline="0" fieldPosition="0">
        <references count="2">
          <reference field="0" count="1">
            <x v="6"/>
          </reference>
          <reference field="6" count="1" selected="0">
            <x v="76"/>
          </reference>
        </references>
      </pivotArea>
    </format>
    <format dxfId="17790">
      <pivotArea dataOnly="0" labelOnly="1" outline="0" fieldPosition="0">
        <references count="3">
          <reference field="0" count="1" selected="0">
            <x v="6"/>
          </reference>
          <reference field="4" count="1">
            <x v="139"/>
          </reference>
          <reference field="6" count="1" selected="0">
            <x v="76"/>
          </reference>
        </references>
      </pivotArea>
    </format>
    <format dxfId="17789">
      <pivotArea outline="0" fieldPosition="0">
        <references count="1">
          <reference field="6" count="1" selected="0" defaultSubtotal="1">
            <x v="76"/>
          </reference>
        </references>
      </pivotArea>
    </format>
    <format dxfId="17788">
      <pivotArea dataOnly="0" labelOnly="1" outline="0" fieldPosition="0">
        <references count="1">
          <reference field="6" count="1" defaultSubtotal="1">
            <x v="76"/>
          </reference>
        </references>
      </pivotArea>
    </format>
    <format dxfId="17787">
      <pivotArea outline="0" fieldPosition="0">
        <references count="3">
          <reference field="0" count="1" selected="0">
            <x v="9"/>
          </reference>
          <reference field="4" count="1" selected="0">
            <x v="189"/>
          </reference>
          <reference field="6" count="1" selected="0">
            <x v="80"/>
          </reference>
        </references>
      </pivotArea>
    </format>
    <format dxfId="17786">
      <pivotArea dataOnly="0" labelOnly="1" outline="0" fieldPosition="0">
        <references count="1">
          <reference field="6" count="1">
            <x v="80"/>
          </reference>
        </references>
      </pivotArea>
    </format>
    <format dxfId="17785">
      <pivotArea dataOnly="0" labelOnly="1" outline="0" fieldPosition="0">
        <references count="2">
          <reference field="0" count="1">
            <x v="9"/>
          </reference>
          <reference field="6" count="1" selected="0">
            <x v="80"/>
          </reference>
        </references>
      </pivotArea>
    </format>
    <format dxfId="17784">
      <pivotArea dataOnly="0" labelOnly="1" outline="0" fieldPosition="0">
        <references count="3">
          <reference field="0" count="1" selected="0">
            <x v="9"/>
          </reference>
          <reference field="4" count="1">
            <x v="189"/>
          </reference>
          <reference field="6" count="1" selected="0">
            <x v="80"/>
          </reference>
        </references>
      </pivotArea>
    </format>
    <format dxfId="17783">
      <pivotArea outline="0" fieldPosition="0">
        <references count="1">
          <reference field="6" count="1" selected="0" defaultSubtotal="1">
            <x v="80"/>
          </reference>
        </references>
      </pivotArea>
    </format>
    <format dxfId="17782">
      <pivotArea dataOnly="0" labelOnly="1" outline="0" fieldPosition="0">
        <references count="1">
          <reference field="6" count="1" defaultSubtotal="1">
            <x v="80"/>
          </reference>
        </references>
      </pivotArea>
    </format>
    <format dxfId="17781">
      <pivotArea outline="0" fieldPosition="0">
        <references count="3">
          <reference field="0" count="1" selected="0">
            <x v="9"/>
          </reference>
          <reference field="4" count="1" selected="0">
            <x v="210"/>
          </reference>
          <reference field="6" count="1" selected="0">
            <x v="83"/>
          </reference>
        </references>
      </pivotArea>
    </format>
    <format dxfId="17780">
      <pivotArea dataOnly="0" labelOnly="1" outline="0" fieldPosition="0">
        <references count="1">
          <reference field="6" count="1">
            <x v="83"/>
          </reference>
        </references>
      </pivotArea>
    </format>
    <format dxfId="17779">
      <pivotArea dataOnly="0" labelOnly="1" outline="0" fieldPosition="0">
        <references count="2">
          <reference field="0" count="1">
            <x v="9"/>
          </reference>
          <reference field="6" count="1" selected="0">
            <x v="83"/>
          </reference>
        </references>
      </pivotArea>
    </format>
    <format dxfId="17778">
      <pivotArea dataOnly="0" labelOnly="1" outline="0" fieldPosition="0">
        <references count="3">
          <reference field="0" count="1" selected="0">
            <x v="9"/>
          </reference>
          <reference field="4" count="1">
            <x v="210"/>
          </reference>
          <reference field="6" count="1" selected="0">
            <x v="83"/>
          </reference>
        </references>
      </pivotArea>
    </format>
    <format dxfId="17777">
      <pivotArea outline="0" fieldPosition="0">
        <references count="1">
          <reference field="6" count="1" selected="0" defaultSubtotal="1">
            <x v="83"/>
          </reference>
        </references>
      </pivotArea>
    </format>
    <format dxfId="17776">
      <pivotArea dataOnly="0" labelOnly="1" outline="0" fieldPosition="0">
        <references count="1">
          <reference field="6" count="1" defaultSubtotal="1">
            <x v="83"/>
          </reference>
        </references>
      </pivotArea>
    </format>
    <format dxfId="17775">
      <pivotArea outline="0" fieldPosition="0">
        <references count="3">
          <reference field="0" count="1" selected="0">
            <x v="9"/>
          </reference>
          <reference field="4" count="1" selected="0">
            <x v="190"/>
          </reference>
          <reference field="6" count="1" selected="0">
            <x v="85"/>
          </reference>
        </references>
      </pivotArea>
    </format>
    <format dxfId="17774">
      <pivotArea dataOnly="0" labelOnly="1" outline="0" fieldPosition="0">
        <references count="1">
          <reference field="6" count="1">
            <x v="85"/>
          </reference>
        </references>
      </pivotArea>
    </format>
    <format dxfId="17773">
      <pivotArea dataOnly="0" labelOnly="1" outline="0" fieldPosition="0">
        <references count="2">
          <reference field="0" count="1">
            <x v="9"/>
          </reference>
          <reference field="6" count="1" selected="0">
            <x v="85"/>
          </reference>
        </references>
      </pivotArea>
    </format>
    <format dxfId="17772">
      <pivotArea dataOnly="0" labelOnly="1" outline="0" fieldPosition="0">
        <references count="3">
          <reference field="0" count="1" selected="0">
            <x v="9"/>
          </reference>
          <reference field="4" count="1">
            <x v="190"/>
          </reference>
          <reference field="6" count="1" selected="0">
            <x v="85"/>
          </reference>
        </references>
      </pivotArea>
    </format>
    <format dxfId="17771">
      <pivotArea outline="0" fieldPosition="0">
        <references count="1">
          <reference field="6" count="1" selected="0" defaultSubtotal="1">
            <x v="85"/>
          </reference>
        </references>
      </pivotArea>
    </format>
    <format dxfId="17770">
      <pivotArea dataOnly="0" labelOnly="1" outline="0" fieldPosition="0">
        <references count="1">
          <reference field="6" count="1" defaultSubtotal="1">
            <x v="85"/>
          </reference>
        </references>
      </pivotArea>
    </format>
    <format dxfId="17769">
      <pivotArea outline="0" fieldPosition="0">
        <references count="3">
          <reference field="0" count="1" selected="0">
            <x v="0"/>
          </reference>
          <reference field="4" count="1" selected="0">
            <x v="262"/>
          </reference>
          <reference field="6" count="1" selected="0">
            <x v="92"/>
          </reference>
        </references>
      </pivotArea>
    </format>
    <format dxfId="17768">
      <pivotArea dataOnly="0" labelOnly="1" outline="0" fieldPosition="0">
        <references count="1">
          <reference field="6" count="1">
            <x v="92"/>
          </reference>
        </references>
      </pivotArea>
    </format>
    <format dxfId="17767">
      <pivotArea dataOnly="0" labelOnly="1" outline="0" fieldPosition="0">
        <references count="2">
          <reference field="0" count="1">
            <x v="0"/>
          </reference>
          <reference field="6" count="1" selected="0">
            <x v="92"/>
          </reference>
        </references>
      </pivotArea>
    </format>
    <format dxfId="17766">
      <pivotArea dataOnly="0" labelOnly="1" outline="0" fieldPosition="0">
        <references count="3">
          <reference field="0" count="1" selected="0">
            <x v="0"/>
          </reference>
          <reference field="4" count="1">
            <x v="262"/>
          </reference>
          <reference field="6" count="1" selected="0">
            <x v="92"/>
          </reference>
        </references>
      </pivotArea>
    </format>
    <format dxfId="17765">
      <pivotArea outline="0" fieldPosition="0">
        <references count="1">
          <reference field="6" count="1" selected="0" defaultSubtotal="1">
            <x v="92"/>
          </reference>
        </references>
      </pivotArea>
    </format>
    <format dxfId="17764">
      <pivotArea dataOnly="0" labelOnly="1" outline="0" fieldPosition="0">
        <references count="1">
          <reference field="6" count="1" defaultSubtotal="1">
            <x v="92"/>
          </reference>
        </references>
      </pivotArea>
    </format>
    <format dxfId="17763">
      <pivotArea outline="0" fieldPosition="0">
        <references count="3">
          <reference field="0" count="1" selected="0">
            <x v="1"/>
          </reference>
          <reference field="4" count="1" selected="0">
            <x v="280"/>
          </reference>
          <reference field="6" count="1" selected="0">
            <x v="95"/>
          </reference>
        </references>
      </pivotArea>
    </format>
    <format dxfId="17762">
      <pivotArea dataOnly="0" labelOnly="1" outline="0" fieldPosition="0">
        <references count="1">
          <reference field="6" count="1">
            <x v="95"/>
          </reference>
        </references>
      </pivotArea>
    </format>
    <format dxfId="17761">
      <pivotArea dataOnly="0" labelOnly="1" outline="0" fieldPosition="0">
        <references count="2">
          <reference field="0" count="1">
            <x v="1"/>
          </reference>
          <reference field="6" count="1" selected="0">
            <x v="95"/>
          </reference>
        </references>
      </pivotArea>
    </format>
    <format dxfId="17760">
      <pivotArea dataOnly="0" labelOnly="1" outline="0" fieldPosition="0">
        <references count="3">
          <reference field="0" count="1" selected="0">
            <x v="1"/>
          </reference>
          <reference field="4" count="1">
            <x v="280"/>
          </reference>
          <reference field="6" count="1" selected="0">
            <x v="95"/>
          </reference>
        </references>
      </pivotArea>
    </format>
    <format dxfId="17759">
      <pivotArea outline="0" fieldPosition="0">
        <references count="1">
          <reference field="6" count="1" selected="0" defaultSubtotal="1">
            <x v="95"/>
          </reference>
        </references>
      </pivotArea>
    </format>
    <format dxfId="17758">
      <pivotArea dataOnly="0" labelOnly="1" outline="0" fieldPosition="0">
        <references count="1">
          <reference field="6" count="1" defaultSubtotal="1">
            <x v="95"/>
          </reference>
        </references>
      </pivotArea>
    </format>
    <format dxfId="17757">
      <pivotArea dataOnly="0" grandRow="1" outline="0" fieldPosition="0"/>
    </format>
    <format dxfId="17756">
      <pivotArea dataOnly="0" outline="0" fieldPosition="0">
        <references count="1">
          <reference field="6" count="0" defaultSubtotal="1"/>
        </references>
      </pivotArea>
    </format>
    <format dxfId="17755">
      <pivotArea dataOnly="0" outline="0" fieldPosition="0">
        <references count="1">
          <reference field="6" count="0" defaultSubtotal="1"/>
        </references>
      </pivotArea>
    </format>
    <format dxfId="17754">
      <pivotArea outline="0" fieldPosition="0">
        <references count="1">
          <reference field="6" count="1" selected="0" defaultSubtotal="1">
            <x v="0"/>
          </reference>
        </references>
      </pivotArea>
    </format>
    <format dxfId="17753">
      <pivotArea dataOnly="0" labelOnly="1" outline="0" fieldPosition="0">
        <references count="1">
          <reference field="6" count="1" defaultSubtotal="1">
            <x v="0"/>
          </reference>
        </references>
      </pivotArea>
    </format>
    <format dxfId="17752">
      <pivotArea outline="0" fieldPosition="0">
        <references count="1">
          <reference field="6" count="1" selected="0" defaultSubtotal="1">
            <x v="1"/>
          </reference>
        </references>
      </pivotArea>
    </format>
    <format dxfId="17751">
      <pivotArea dataOnly="0" labelOnly="1" outline="0" fieldPosition="0">
        <references count="1">
          <reference field="6" count="1" defaultSubtotal="1">
            <x v="1"/>
          </reference>
        </references>
      </pivotArea>
    </format>
    <format dxfId="17750">
      <pivotArea outline="0" fieldPosition="0">
        <references count="1">
          <reference field="6" count="1" selected="0" defaultSubtotal="1">
            <x v="2"/>
          </reference>
        </references>
      </pivotArea>
    </format>
    <format dxfId="17749">
      <pivotArea dataOnly="0" labelOnly="1" outline="0" fieldPosition="0">
        <references count="1">
          <reference field="6" count="1" defaultSubtotal="1">
            <x v="2"/>
          </reference>
        </references>
      </pivotArea>
    </format>
    <format dxfId="17748">
      <pivotArea outline="0" fieldPosition="0">
        <references count="1">
          <reference field="6" count="1" selected="0" defaultSubtotal="1">
            <x v="3"/>
          </reference>
        </references>
      </pivotArea>
    </format>
    <format dxfId="17747">
      <pivotArea dataOnly="0" labelOnly="1" outline="0" fieldPosition="0">
        <references count="1">
          <reference field="6" count="1" defaultSubtotal="1">
            <x v="3"/>
          </reference>
        </references>
      </pivotArea>
    </format>
    <format dxfId="17746">
      <pivotArea outline="0" fieldPosition="0">
        <references count="1">
          <reference field="6" count="1" selected="0" defaultSubtotal="1">
            <x v="4"/>
          </reference>
        </references>
      </pivotArea>
    </format>
    <format dxfId="17745">
      <pivotArea dataOnly="0" labelOnly="1" outline="0" fieldPosition="0">
        <references count="1">
          <reference field="6" count="1" defaultSubtotal="1">
            <x v="4"/>
          </reference>
        </references>
      </pivotArea>
    </format>
    <format dxfId="17744">
      <pivotArea outline="0" fieldPosition="0">
        <references count="1">
          <reference field="6" count="1" selected="0" defaultSubtotal="1">
            <x v="5"/>
          </reference>
        </references>
      </pivotArea>
    </format>
    <format dxfId="17743">
      <pivotArea dataOnly="0" labelOnly="1" outline="0" fieldPosition="0">
        <references count="1">
          <reference field="6" count="1" defaultSubtotal="1">
            <x v="5"/>
          </reference>
        </references>
      </pivotArea>
    </format>
    <format dxfId="17742">
      <pivotArea outline="0" fieldPosition="0">
        <references count="1">
          <reference field="6" count="1" selected="0" defaultSubtotal="1">
            <x v="6"/>
          </reference>
        </references>
      </pivotArea>
    </format>
    <format dxfId="17741">
      <pivotArea dataOnly="0" labelOnly="1" outline="0" fieldPosition="0">
        <references count="1">
          <reference field="6" count="1" defaultSubtotal="1">
            <x v="6"/>
          </reference>
        </references>
      </pivotArea>
    </format>
    <format dxfId="17740">
      <pivotArea outline="0" fieldPosition="0">
        <references count="1">
          <reference field="6" count="1" selected="0" defaultSubtotal="1">
            <x v="7"/>
          </reference>
        </references>
      </pivotArea>
    </format>
    <format dxfId="17739">
      <pivotArea dataOnly="0" labelOnly="1" outline="0" fieldPosition="0">
        <references count="1">
          <reference field="6" count="1" defaultSubtotal="1">
            <x v="7"/>
          </reference>
        </references>
      </pivotArea>
    </format>
    <format dxfId="17738">
      <pivotArea outline="0" fieldPosition="0">
        <references count="3">
          <reference field="0" count="1" selected="0">
            <x v="6"/>
          </reference>
          <reference field="4" count="1" selected="0">
            <x v="272"/>
          </reference>
          <reference field="6" count="1" selected="0">
            <x v="8"/>
          </reference>
        </references>
      </pivotArea>
    </format>
    <format dxfId="17737">
      <pivotArea outline="0" fieldPosition="0">
        <references count="1">
          <reference field="6" count="1" selected="0" defaultSubtotal="1">
            <x v="8"/>
          </reference>
        </references>
      </pivotArea>
    </format>
    <format dxfId="17736">
      <pivotArea dataOnly="0" labelOnly="1" outline="0" fieldPosition="0">
        <references count="1">
          <reference field="6" count="1" defaultSubtotal="1">
            <x v="8"/>
          </reference>
        </references>
      </pivotArea>
    </format>
    <format dxfId="17735">
      <pivotArea outline="0" fieldPosition="0">
        <references count="3">
          <reference field="0" count="1" selected="0">
            <x v="6"/>
          </reference>
          <reference field="4" count="1" selected="0">
            <x v="273"/>
          </reference>
          <reference field="6" count="1" selected="0">
            <x v="9"/>
          </reference>
        </references>
      </pivotArea>
    </format>
    <format dxfId="17734">
      <pivotArea outline="0" fieldPosition="0">
        <references count="1">
          <reference field="6" count="1" selected="0" defaultSubtotal="1">
            <x v="9"/>
          </reference>
        </references>
      </pivotArea>
    </format>
    <format dxfId="17733">
      <pivotArea dataOnly="0" labelOnly="1" outline="0" fieldPosition="0">
        <references count="1">
          <reference field="6" count="1" defaultSubtotal="1">
            <x v="9"/>
          </reference>
        </references>
      </pivotArea>
    </format>
    <format dxfId="17732">
      <pivotArea outline="0" fieldPosition="0">
        <references count="1">
          <reference field="6" count="1" selected="0" defaultSubtotal="1">
            <x v="18"/>
          </reference>
        </references>
      </pivotArea>
    </format>
    <format dxfId="17731">
      <pivotArea dataOnly="0" labelOnly="1" outline="0" fieldPosition="0">
        <references count="1">
          <reference field="6" count="1" defaultSubtotal="1">
            <x v="18"/>
          </reference>
        </references>
      </pivotArea>
    </format>
    <format dxfId="17730">
      <pivotArea outline="0" fieldPosition="0">
        <references count="3">
          <reference field="0" count="1" selected="0">
            <x v="9"/>
          </reference>
          <reference field="4" count="1" selected="0">
            <x v="259"/>
          </reference>
          <reference field="6" count="1" selected="0">
            <x v="24"/>
          </reference>
        </references>
      </pivotArea>
    </format>
    <format dxfId="17729">
      <pivotArea outline="0" fieldPosition="0">
        <references count="3">
          <reference field="0" count="1" selected="0">
            <x v="11"/>
          </reference>
          <reference field="4" count="1" selected="0">
            <x v="259"/>
          </reference>
          <reference field="6" count="1" selected="0">
            <x v="24"/>
          </reference>
        </references>
      </pivotArea>
    </format>
    <format dxfId="17728">
      <pivotArea outline="0" fieldPosition="0">
        <references count="1">
          <reference field="6" count="1" selected="0" defaultSubtotal="1">
            <x v="24"/>
          </reference>
        </references>
      </pivotArea>
    </format>
    <format dxfId="17727">
      <pivotArea dataOnly="0" labelOnly="1" outline="0" fieldPosition="0">
        <references count="1">
          <reference field="6" count="1" defaultSubtotal="1">
            <x v="24"/>
          </reference>
        </references>
      </pivotArea>
    </format>
    <format dxfId="17726">
      <pivotArea outline="0" fieldPosition="0">
        <references count="1">
          <reference field="6" count="1" selected="0" defaultSubtotal="1">
            <x v="28"/>
          </reference>
        </references>
      </pivotArea>
    </format>
    <format dxfId="17725">
      <pivotArea dataOnly="0" labelOnly="1" outline="0" fieldPosition="0">
        <references count="1">
          <reference field="6" count="1" defaultSubtotal="1">
            <x v="28"/>
          </reference>
        </references>
      </pivotArea>
    </format>
    <format dxfId="17724">
      <pivotArea outline="0" fieldPosition="0">
        <references count="1">
          <reference field="6" count="1" selected="0" defaultSubtotal="1">
            <x v="29"/>
          </reference>
        </references>
      </pivotArea>
    </format>
    <format dxfId="17723">
      <pivotArea dataOnly="0" labelOnly="1" outline="0" fieldPosition="0">
        <references count="1">
          <reference field="6" count="1" defaultSubtotal="1">
            <x v="29"/>
          </reference>
        </references>
      </pivotArea>
    </format>
    <format dxfId="17722">
      <pivotArea outline="0" fieldPosition="0">
        <references count="1">
          <reference field="6" count="1" selected="0" defaultSubtotal="1">
            <x v="32"/>
          </reference>
        </references>
      </pivotArea>
    </format>
    <format dxfId="17721">
      <pivotArea dataOnly="0" labelOnly="1" outline="0" fieldPosition="0">
        <references count="1">
          <reference field="6" count="1" defaultSubtotal="1">
            <x v="32"/>
          </reference>
        </references>
      </pivotArea>
    </format>
    <format dxfId="17720">
      <pivotArea outline="0" fieldPosition="0">
        <references count="1">
          <reference field="6" count="1" selected="0" defaultSubtotal="1">
            <x v="56"/>
          </reference>
        </references>
      </pivotArea>
    </format>
    <format dxfId="17719">
      <pivotArea dataOnly="0" labelOnly="1" outline="0" fieldPosition="0">
        <references count="1">
          <reference field="6" count="1" defaultSubtotal="1">
            <x v="56"/>
          </reference>
        </references>
      </pivotArea>
    </format>
    <format dxfId="17718">
      <pivotArea outline="0" fieldPosition="0">
        <references count="1">
          <reference field="6" count="1" selected="0" defaultSubtotal="1">
            <x v="57"/>
          </reference>
        </references>
      </pivotArea>
    </format>
    <format dxfId="17717">
      <pivotArea dataOnly="0" labelOnly="1" outline="0" fieldPosition="0">
        <references count="1">
          <reference field="6" count="1" defaultSubtotal="1">
            <x v="57"/>
          </reference>
        </references>
      </pivotArea>
    </format>
    <format dxfId="17716">
      <pivotArea outline="0" fieldPosition="0">
        <references count="1">
          <reference field="6" count="1" selected="0" defaultSubtotal="1">
            <x v="59"/>
          </reference>
        </references>
      </pivotArea>
    </format>
    <format dxfId="17715">
      <pivotArea dataOnly="0" labelOnly="1" outline="0" fieldPosition="0">
        <references count="1">
          <reference field="6" count="1" defaultSubtotal="1">
            <x v="59"/>
          </reference>
        </references>
      </pivotArea>
    </format>
    <format dxfId="17714">
      <pivotArea outline="0" fieldPosition="0">
        <references count="1">
          <reference field="6" count="1" selected="0" defaultSubtotal="1">
            <x v="60"/>
          </reference>
        </references>
      </pivotArea>
    </format>
    <format dxfId="17713">
      <pivotArea dataOnly="0" labelOnly="1" outline="0" fieldPosition="0">
        <references count="1">
          <reference field="6" count="1" defaultSubtotal="1">
            <x v="60"/>
          </reference>
        </references>
      </pivotArea>
    </format>
    <format dxfId="17712">
      <pivotArea outline="0" fieldPosition="0">
        <references count="1">
          <reference field="6" count="1" selected="0" defaultSubtotal="1">
            <x v="64"/>
          </reference>
        </references>
      </pivotArea>
    </format>
    <format dxfId="17711">
      <pivotArea dataOnly="0" labelOnly="1" outline="0" fieldPosition="0">
        <references count="1">
          <reference field="6" count="1" defaultSubtotal="1">
            <x v="64"/>
          </reference>
        </references>
      </pivotArea>
    </format>
    <format dxfId="17710">
      <pivotArea outline="0" fieldPosition="0">
        <references count="1">
          <reference field="6" count="1" selected="0" defaultSubtotal="1">
            <x v="65"/>
          </reference>
        </references>
      </pivotArea>
    </format>
    <format dxfId="17709">
      <pivotArea dataOnly="0" labelOnly="1" outline="0" fieldPosition="0">
        <references count="1">
          <reference field="6" count="1" defaultSubtotal="1">
            <x v="65"/>
          </reference>
        </references>
      </pivotArea>
    </format>
    <format dxfId="17708">
      <pivotArea outline="0" fieldPosition="0">
        <references count="1">
          <reference field="6" count="1" selected="0" defaultSubtotal="1">
            <x v="66"/>
          </reference>
        </references>
      </pivotArea>
    </format>
    <format dxfId="17707">
      <pivotArea dataOnly="0" labelOnly="1" outline="0" fieldPosition="0">
        <references count="1">
          <reference field="6" count="1" defaultSubtotal="1">
            <x v="66"/>
          </reference>
        </references>
      </pivotArea>
    </format>
    <format dxfId="17706">
      <pivotArea outline="0" fieldPosition="0">
        <references count="1">
          <reference field="6" count="1" selected="0" defaultSubtotal="1">
            <x v="67"/>
          </reference>
        </references>
      </pivotArea>
    </format>
    <format dxfId="17705">
      <pivotArea dataOnly="0" labelOnly="1" outline="0" fieldPosition="0">
        <references count="1">
          <reference field="6" count="1" defaultSubtotal="1">
            <x v="67"/>
          </reference>
        </references>
      </pivotArea>
    </format>
    <format dxfId="17704">
      <pivotArea outline="0" fieldPosition="0">
        <references count="1">
          <reference field="6" count="1" selected="0" defaultSubtotal="1">
            <x v="68"/>
          </reference>
        </references>
      </pivotArea>
    </format>
    <format dxfId="17703">
      <pivotArea dataOnly="0" labelOnly="1" outline="0" fieldPosition="0">
        <references count="1">
          <reference field="6" count="1" defaultSubtotal="1">
            <x v="68"/>
          </reference>
        </references>
      </pivotArea>
    </format>
    <format dxfId="17702">
      <pivotArea outline="0" fieldPosition="0">
        <references count="1">
          <reference field="6" count="1" selected="0" defaultSubtotal="1">
            <x v="71"/>
          </reference>
        </references>
      </pivotArea>
    </format>
    <format dxfId="17701">
      <pivotArea dataOnly="0" labelOnly="1" outline="0" fieldPosition="0">
        <references count="1">
          <reference field="6" count="1" defaultSubtotal="1">
            <x v="71"/>
          </reference>
        </references>
      </pivotArea>
    </format>
    <format dxfId="17700">
      <pivotArea outline="0" fieldPosition="0">
        <references count="1">
          <reference field="6" count="1" selected="0" defaultSubtotal="1">
            <x v="76"/>
          </reference>
        </references>
      </pivotArea>
    </format>
    <format dxfId="17699">
      <pivotArea dataOnly="0" labelOnly="1" outline="0" fieldPosition="0">
        <references count="1">
          <reference field="6" count="1" defaultSubtotal="1">
            <x v="76"/>
          </reference>
        </references>
      </pivotArea>
    </format>
    <format dxfId="17698">
      <pivotArea outline="0" fieldPosition="0">
        <references count="1">
          <reference field="6" count="1" selected="0" defaultSubtotal="1">
            <x v="80"/>
          </reference>
        </references>
      </pivotArea>
    </format>
    <format dxfId="17697">
      <pivotArea dataOnly="0" labelOnly="1" outline="0" fieldPosition="0">
        <references count="1">
          <reference field="6" count="1" defaultSubtotal="1">
            <x v="80"/>
          </reference>
        </references>
      </pivotArea>
    </format>
    <format dxfId="17696">
      <pivotArea outline="0" fieldPosition="0">
        <references count="1">
          <reference field="6" count="1" selected="0" defaultSubtotal="1">
            <x v="83"/>
          </reference>
        </references>
      </pivotArea>
    </format>
    <format dxfId="17695">
      <pivotArea dataOnly="0" labelOnly="1" outline="0" fieldPosition="0">
        <references count="1">
          <reference field="6" count="1" defaultSubtotal="1">
            <x v="83"/>
          </reference>
        </references>
      </pivotArea>
    </format>
    <format dxfId="17694">
      <pivotArea outline="0" fieldPosition="0">
        <references count="1">
          <reference field="6" count="1" selected="0" defaultSubtotal="1">
            <x v="85"/>
          </reference>
        </references>
      </pivotArea>
    </format>
    <format dxfId="17693">
      <pivotArea dataOnly="0" labelOnly="1" outline="0" fieldPosition="0">
        <references count="1">
          <reference field="6" count="1" defaultSubtotal="1">
            <x v="85"/>
          </reference>
        </references>
      </pivotArea>
    </format>
    <format dxfId="17692">
      <pivotArea outline="0" fieldPosition="0">
        <references count="1">
          <reference field="6" count="1" selected="0" defaultSubtotal="1">
            <x v="92"/>
          </reference>
        </references>
      </pivotArea>
    </format>
    <format dxfId="17691">
      <pivotArea dataOnly="0" labelOnly="1" outline="0" fieldPosition="0">
        <references count="1">
          <reference field="6" count="1" defaultSubtotal="1">
            <x v="92"/>
          </reference>
        </references>
      </pivotArea>
    </format>
    <format dxfId="17690">
      <pivotArea outline="0" fieldPosition="0">
        <references count="1">
          <reference field="6" count="1" selected="0" defaultSubtotal="1">
            <x v="95"/>
          </reference>
        </references>
      </pivotArea>
    </format>
    <format dxfId="17689">
      <pivotArea dataOnly="0" labelOnly="1" outline="0" fieldPosition="0">
        <references count="1">
          <reference field="6" count="1" defaultSubtotal="1">
            <x v="95"/>
          </reference>
        </references>
      </pivotArea>
    </format>
    <format dxfId="17688">
      <pivotArea dataOnly="0" grandRow="1" outline="0" fieldPosition="0"/>
    </format>
    <format dxfId="17687">
      <pivotArea dataOnly="0" outline="0" fieldPosition="0">
        <references count="1">
          <reference field="6" count="0" defaultSubtotal="1"/>
        </references>
      </pivotArea>
    </format>
    <format dxfId="17686">
      <pivotArea dataOnly="0" outline="0" fieldPosition="0">
        <references count="1">
          <reference field="6" count="0" defaultSubtotal="1"/>
        </references>
      </pivotArea>
    </format>
    <format dxfId="17685">
      <pivotArea outline="0" collapsedLevelsAreSubtotals="1" fieldPosition="0">
        <references count="1">
          <reference field="6" count="1" selected="0" defaultSubtotal="1">
            <x v="0"/>
          </reference>
        </references>
      </pivotArea>
    </format>
    <format dxfId="17684">
      <pivotArea dataOnly="0" labelOnly="1" outline="0" fieldPosition="0">
        <references count="1">
          <reference field="6" count="1" defaultSubtotal="1">
            <x v="0"/>
          </reference>
        </references>
      </pivotArea>
    </format>
    <format dxfId="17683">
      <pivotArea outline="0" collapsedLevelsAreSubtotals="1" fieldPosition="0">
        <references count="1">
          <reference field="6" count="1" selected="0" defaultSubtotal="1">
            <x v="1"/>
          </reference>
        </references>
      </pivotArea>
    </format>
    <format dxfId="17682">
      <pivotArea dataOnly="0" labelOnly="1" outline="0" fieldPosition="0">
        <references count="1">
          <reference field="6" count="1" defaultSubtotal="1">
            <x v="1"/>
          </reference>
        </references>
      </pivotArea>
    </format>
    <format dxfId="17681">
      <pivotArea outline="0" collapsedLevelsAreSubtotals="1" fieldPosition="0">
        <references count="1">
          <reference field="6" count="1" selected="0" defaultSubtotal="1">
            <x v="2"/>
          </reference>
        </references>
      </pivotArea>
    </format>
    <format dxfId="17680">
      <pivotArea dataOnly="0" labelOnly="1" outline="0" fieldPosition="0">
        <references count="1">
          <reference field="6" count="1" defaultSubtotal="1">
            <x v="2"/>
          </reference>
        </references>
      </pivotArea>
    </format>
    <format dxfId="17679">
      <pivotArea outline="0" collapsedLevelsAreSubtotals="1" fieldPosition="0">
        <references count="1">
          <reference field="6" count="1" selected="0" defaultSubtotal="1">
            <x v="3"/>
          </reference>
        </references>
      </pivotArea>
    </format>
    <format dxfId="17678">
      <pivotArea dataOnly="0" labelOnly="1" outline="0" fieldPosition="0">
        <references count="1">
          <reference field="6" count="1" defaultSubtotal="1">
            <x v="3"/>
          </reference>
        </references>
      </pivotArea>
    </format>
    <format dxfId="17677">
      <pivotArea outline="0" collapsedLevelsAreSubtotals="1" fieldPosition="0">
        <references count="1">
          <reference field="6" count="1" selected="0" defaultSubtotal="1">
            <x v="4"/>
          </reference>
        </references>
      </pivotArea>
    </format>
    <format dxfId="17676">
      <pivotArea dataOnly="0" labelOnly="1" outline="0" fieldPosition="0">
        <references count="1">
          <reference field="6" count="1" defaultSubtotal="1">
            <x v="4"/>
          </reference>
        </references>
      </pivotArea>
    </format>
    <format dxfId="17675">
      <pivotArea outline="0" collapsedLevelsAreSubtotals="1" fieldPosition="0">
        <references count="1">
          <reference field="6" count="1" selected="0" defaultSubtotal="1">
            <x v="5"/>
          </reference>
        </references>
      </pivotArea>
    </format>
    <format dxfId="17674">
      <pivotArea dataOnly="0" labelOnly="1" outline="0" fieldPosition="0">
        <references count="1">
          <reference field="6" count="1" defaultSubtotal="1">
            <x v="5"/>
          </reference>
        </references>
      </pivotArea>
    </format>
    <format dxfId="17673">
      <pivotArea outline="0" collapsedLevelsAreSubtotals="1" fieldPosition="0">
        <references count="1">
          <reference field="6" count="1" selected="0" defaultSubtotal="1">
            <x v="6"/>
          </reference>
        </references>
      </pivotArea>
    </format>
    <format dxfId="17672">
      <pivotArea dataOnly="0" labelOnly="1" outline="0" fieldPosition="0">
        <references count="1">
          <reference field="6" count="1" defaultSubtotal="1">
            <x v="6"/>
          </reference>
        </references>
      </pivotArea>
    </format>
    <format dxfId="17671">
      <pivotArea outline="0" collapsedLevelsAreSubtotals="1" fieldPosition="0">
        <references count="1">
          <reference field="6" count="1" selected="0" defaultSubtotal="1">
            <x v="7"/>
          </reference>
        </references>
      </pivotArea>
    </format>
    <format dxfId="17670">
      <pivotArea dataOnly="0" labelOnly="1" outline="0" fieldPosition="0">
        <references count="1">
          <reference field="6" count="1" defaultSubtotal="1">
            <x v="7"/>
          </reference>
        </references>
      </pivotArea>
    </format>
    <format dxfId="17669">
      <pivotArea outline="0" collapsedLevelsAreSubtotals="1" fieldPosition="0">
        <references count="3">
          <reference field="0" count="1" selected="0">
            <x v="11"/>
          </reference>
          <reference field="4" count="1" selected="0">
            <x v="272"/>
          </reference>
          <reference field="6" count="1" selected="0">
            <x v="8"/>
          </reference>
        </references>
      </pivotArea>
    </format>
    <format dxfId="17668">
      <pivotArea dataOnly="0" labelOnly="1" outline="0" offset="IV2" fieldPosition="0">
        <references count="1">
          <reference field="6" count="1">
            <x v="8"/>
          </reference>
        </references>
      </pivotArea>
    </format>
    <format dxfId="17667">
      <pivotArea dataOnly="0" labelOnly="1" outline="0" fieldPosition="0">
        <references count="2">
          <reference field="0" count="1">
            <x v="11"/>
          </reference>
          <reference field="6" count="1" selected="0">
            <x v="8"/>
          </reference>
        </references>
      </pivotArea>
    </format>
    <format dxfId="17666">
      <pivotArea dataOnly="0" labelOnly="1" outline="0" fieldPosition="0">
        <references count="3">
          <reference field="0" count="1" selected="0">
            <x v="11"/>
          </reference>
          <reference field="4" count="1">
            <x v="272"/>
          </reference>
          <reference field="6" count="1" selected="0">
            <x v="8"/>
          </reference>
        </references>
      </pivotArea>
    </format>
    <format dxfId="17665">
      <pivotArea outline="0" collapsedLevelsAreSubtotals="1" fieldPosition="0">
        <references count="3">
          <reference field="0" count="1" selected="0">
            <x v="11"/>
          </reference>
          <reference field="4" count="1" selected="0">
            <x v="272"/>
          </reference>
          <reference field="6" count="1" selected="0">
            <x v="8"/>
          </reference>
        </references>
      </pivotArea>
    </format>
    <format dxfId="17664">
      <pivotArea outline="0" collapsedLevelsAreSubtotals="1" fieldPosition="0">
        <references count="3">
          <reference field="0" count="1" selected="0">
            <x v="6"/>
          </reference>
          <reference field="4" count="1" selected="0">
            <x v="272"/>
          </reference>
          <reference field="6" count="1" selected="0">
            <x v="8"/>
          </reference>
        </references>
      </pivotArea>
    </format>
    <format dxfId="17663">
      <pivotArea dataOnly="0" labelOnly="1" outline="0" offset="IV3" fieldPosition="0">
        <references count="1">
          <reference field="6" count="1">
            <x v="8"/>
          </reference>
        </references>
      </pivotArea>
    </format>
    <format dxfId="17662">
      <pivotArea dataOnly="0" labelOnly="1" outline="0" fieldPosition="0">
        <references count="2">
          <reference field="0" count="1">
            <x v="6"/>
          </reference>
          <reference field="6" count="1" selected="0">
            <x v="8"/>
          </reference>
        </references>
      </pivotArea>
    </format>
    <format dxfId="17661">
      <pivotArea dataOnly="0" labelOnly="1" outline="0" fieldPosition="0">
        <references count="3">
          <reference field="0" count="1" selected="0">
            <x v="6"/>
          </reference>
          <reference field="4" count="1">
            <x v="272"/>
          </reference>
          <reference field="6" count="1" selected="0">
            <x v="8"/>
          </reference>
        </references>
      </pivotArea>
    </format>
    <format dxfId="17660">
      <pivotArea outline="0" collapsedLevelsAreSubtotals="1" fieldPosition="0">
        <references count="3">
          <reference field="0" count="1" selected="0">
            <x v="6"/>
          </reference>
          <reference field="4" count="1" selected="0">
            <x v="272"/>
          </reference>
          <reference field="6" count="1" selected="0">
            <x v="8"/>
          </reference>
        </references>
      </pivotArea>
    </format>
    <format dxfId="17659">
      <pivotArea outline="0" collapsedLevelsAreSubtotals="1" fieldPosition="0">
        <references count="3">
          <reference field="0" count="1" selected="0">
            <x v="9"/>
          </reference>
          <reference field="4" count="1" selected="0">
            <x v="272"/>
          </reference>
          <reference field="6" count="1" selected="0">
            <x v="8"/>
          </reference>
        </references>
      </pivotArea>
    </format>
    <format dxfId="17658">
      <pivotArea dataOnly="0" labelOnly="1" outline="0" offset="IV4" fieldPosition="0">
        <references count="1">
          <reference field="6" count="1">
            <x v="8"/>
          </reference>
        </references>
      </pivotArea>
    </format>
    <format dxfId="17657">
      <pivotArea dataOnly="0" labelOnly="1" outline="0" fieldPosition="0">
        <references count="2">
          <reference field="0" count="1">
            <x v="9"/>
          </reference>
          <reference field="6" count="1" selected="0">
            <x v="8"/>
          </reference>
        </references>
      </pivotArea>
    </format>
    <format dxfId="17656">
      <pivotArea dataOnly="0" labelOnly="1" outline="0" fieldPosition="0">
        <references count="3">
          <reference field="0" count="1" selected="0">
            <x v="9"/>
          </reference>
          <reference field="4" count="1">
            <x v="272"/>
          </reference>
          <reference field="6" count="1" selected="0">
            <x v="8"/>
          </reference>
        </references>
      </pivotArea>
    </format>
    <format dxfId="17655">
      <pivotArea outline="0" collapsedLevelsAreSubtotals="1" fieldPosition="0">
        <references count="3">
          <reference field="0" count="1" selected="0">
            <x v="9"/>
          </reference>
          <reference field="4" count="1" selected="0">
            <x v="272"/>
          </reference>
          <reference field="6" count="1" selected="0">
            <x v="8"/>
          </reference>
        </references>
      </pivotArea>
    </format>
    <format dxfId="17654">
      <pivotArea outline="0" collapsedLevelsAreSubtotals="1" fieldPosition="0">
        <references count="3">
          <reference field="0" count="1" selected="0">
            <x v="12"/>
          </reference>
          <reference field="4" count="1" selected="0">
            <x v="272"/>
          </reference>
          <reference field="6" count="1" selected="0">
            <x v="8"/>
          </reference>
        </references>
      </pivotArea>
    </format>
    <format dxfId="17653">
      <pivotArea dataOnly="0" labelOnly="1" outline="0" offset="IV5" fieldPosition="0">
        <references count="1">
          <reference field="6" count="1">
            <x v="8"/>
          </reference>
        </references>
      </pivotArea>
    </format>
    <format dxfId="17652">
      <pivotArea dataOnly="0" labelOnly="1" outline="0" fieldPosition="0">
        <references count="2">
          <reference field="0" count="1">
            <x v="12"/>
          </reference>
          <reference field="6" count="1" selected="0">
            <x v="8"/>
          </reference>
        </references>
      </pivotArea>
    </format>
    <format dxfId="17651">
      <pivotArea dataOnly="0" labelOnly="1" outline="0" fieldPosition="0">
        <references count="3">
          <reference field="0" count="1" selected="0">
            <x v="12"/>
          </reference>
          <reference field="4" count="1">
            <x v="272"/>
          </reference>
          <reference field="6" count="1" selected="0">
            <x v="8"/>
          </reference>
        </references>
      </pivotArea>
    </format>
    <format dxfId="17650">
      <pivotArea outline="0" collapsedLevelsAreSubtotals="1" fieldPosition="0">
        <references count="3">
          <reference field="0" count="1" selected="0">
            <x v="12"/>
          </reference>
          <reference field="4" count="1" selected="0">
            <x v="272"/>
          </reference>
          <reference field="6" count="1" selected="0">
            <x v="8"/>
          </reference>
        </references>
      </pivotArea>
    </format>
    <format dxfId="17649">
      <pivotArea outline="0" collapsedLevelsAreSubtotals="1" fieldPosition="0">
        <references count="3">
          <reference field="0" count="1" selected="0">
            <x v="7"/>
          </reference>
          <reference field="4" count="1" selected="0">
            <x v="272"/>
          </reference>
          <reference field="6" count="1" selected="0">
            <x v="8"/>
          </reference>
        </references>
      </pivotArea>
    </format>
    <format dxfId="17648">
      <pivotArea dataOnly="0" labelOnly="1" outline="0" offset="IV256" fieldPosition="0">
        <references count="1">
          <reference field="6" count="1">
            <x v="8"/>
          </reference>
        </references>
      </pivotArea>
    </format>
    <format dxfId="17647">
      <pivotArea dataOnly="0" labelOnly="1" outline="0" fieldPosition="0">
        <references count="2">
          <reference field="0" count="1">
            <x v="7"/>
          </reference>
          <reference field="6" count="1" selected="0">
            <x v="8"/>
          </reference>
        </references>
      </pivotArea>
    </format>
    <format dxfId="17646">
      <pivotArea dataOnly="0" labelOnly="1" outline="0" fieldPosition="0">
        <references count="3">
          <reference field="0" count="1" selected="0">
            <x v="7"/>
          </reference>
          <reference field="4" count="1">
            <x v="272"/>
          </reference>
          <reference field="6" count="1" selected="0">
            <x v="8"/>
          </reference>
        </references>
      </pivotArea>
    </format>
    <format dxfId="17645">
      <pivotArea outline="0" collapsedLevelsAreSubtotals="1" fieldPosition="0">
        <references count="1">
          <reference field="6" count="1" selected="0" defaultSubtotal="1">
            <x v="8"/>
          </reference>
        </references>
      </pivotArea>
    </format>
    <format dxfId="17644">
      <pivotArea dataOnly="0" labelOnly="1" outline="0" fieldPosition="0">
        <references count="1">
          <reference field="6" count="1" defaultSubtotal="1">
            <x v="8"/>
          </reference>
        </references>
      </pivotArea>
    </format>
    <format dxfId="17643">
      <pivotArea outline="0" collapsedLevelsAreSubtotals="1" fieldPosition="0">
        <references count="3">
          <reference field="0" count="1" selected="0">
            <x v="10"/>
          </reference>
          <reference field="4" count="1" selected="0">
            <x v="273"/>
          </reference>
          <reference field="6" count="1" selected="0">
            <x v="9"/>
          </reference>
        </references>
      </pivotArea>
    </format>
    <format dxfId="17642">
      <pivotArea dataOnly="0" labelOnly="1" outline="0" offset="IV1" fieldPosition="0">
        <references count="1">
          <reference field="6" count="1">
            <x v="9"/>
          </reference>
        </references>
      </pivotArea>
    </format>
    <format dxfId="17641">
      <pivotArea dataOnly="0" labelOnly="1" outline="0" fieldPosition="0">
        <references count="2">
          <reference field="0" count="1">
            <x v="10"/>
          </reference>
          <reference field="6" count="1" selected="0">
            <x v="9"/>
          </reference>
        </references>
      </pivotArea>
    </format>
    <format dxfId="17640">
      <pivotArea dataOnly="0" labelOnly="1" outline="0" fieldPosition="0">
        <references count="3">
          <reference field="0" count="1" selected="0">
            <x v="10"/>
          </reference>
          <reference field="4" count="1">
            <x v="273"/>
          </reference>
          <reference field="6" count="1" selected="0">
            <x v="9"/>
          </reference>
        </references>
      </pivotArea>
    </format>
    <format dxfId="17639">
      <pivotArea outline="0" collapsedLevelsAreSubtotals="1" fieldPosition="0">
        <references count="3">
          <reference field="0" count="1" selected="0">
            <x v="11"/>
          </reference>
          <reference field="4" count="1" selected="0">
            <x v="273"/>
          </reference>
          <reference field="6" count="1" selected="0">
            <x v="9"/>
          </reference>
        </references>
      </pivotArea>
    </format>
    <format dxfId="17638">
      <pivotArea dataOnly="0" labelOnly="1" outline="0" offset="IV2" fieldPosition="0">
        <references count="1">
          <reference field="6" count="1">
            <x v="9"/>
          </reference>
        </references>
      </pivotArea>
    </format>
    <format dxfId="17637">
      <pivotArea dataOnly="0" labelOnly="1" outline="0" fieldPosition="0">
        <references count="2">
          <reference field="0" count="1">
            <x v="11"/>
          </reference>
          <reference field="6" count="1" selected="0">
            <x v="9"/>
          </reference>
        </references>
      </pivotArea>
    </format>
    <format dxfId="17636">
      <pivotArea dataOnly="0" labelOnly="1" outline="0" fieldPosition="0">
        <references count="3">
          <reference field="0" count="1" selected="0">
            <x v="11"/>
          </reference>
          <reference field="4" count="1">
            <x v="273"/>
          </reference>
          <reference field="6" count="1" selected="0">
            <x v="9"/>
          </reference>
        </references>
      </pivotArea>
    </format>
    <format dxfId="17635">
      <pivotArea outline="0" collapsedLevelsAreSubtotals="1" fieldPosition="0">
        <references count="3">
          <reference field="0" count="1" selected="0">
            <x v="11"/>
          </reference>
          <reference field="4" count="1" selected="0">
            <x v="273"/>
          </reference>
          <reference field="6" count="1" selected="0">
            <x v="9"/>
          </reference>
        </references>
      </pivotArea>
    </format>
    <format dxfId="17634">
      <pivotArea outline="0" collapsedLevelsAreSubtotals="1" fieldPosition="0">
        <references count="3">
          <reference field="0" count="1" selected="0">
            <x v="6"/>
          </reference>
          <reference field="4" count="1" selected="0">
            <x v="273"/>
          </reference>
          <reference field="6" count="1" selected="0">
            <x v="9"/>
          </reference>
        </references>
      </pivotArea>
    </format>
    <format dxfId="17633">
      <pivotArea dataOnly="0" labelOnly="1" outline="0" offset="IV3" fieldPosition="0">
        <references count="1">
          <reference field="6" count="1">
            <x v="9"/>
          </reference>
        </references>
      </pivotArea>
    </format>
    <format dxfId="17632">
      <pivotArea dataOnly="0" labelOnly="1" outline="0" fieldPosition="0">
        <references count="2">
          <reference field="0" count="1">
            <x v="6"/>
          </reference>
          <reference field="6" count="1" selected="0">
            <x v="9"/>
          </reference>
        </references>
      </pivotArea>
    </format>
    <format dxfId="17631">
      <pivotArea dataOnly="0" labelOnly="1" outline="0" fieldPosition="0">
        <references count="3">
          <reference field="0" count="1" selected="0">
            <x v="6"/>
          </reference>
          <reference field="4" count="1">
            <x v="273"/>
          </reference>
          <reference field="6" count="1" selected="0">
            <x v="9"/>
          </reference>
        </references>
      </pivotArea>
    </format>
    <format dxfId="17630">
      <pivotArea outline="0" collapsedLevelsAreSubtotals="1" fieldPosition="0">
        <references count="3">
          <reference field="0" count="1" selected="0">
            <x v="6"/>
          </reference>
          <reference field="4" count="1" selected="0">
            <x v="273"/>
          </reference>
          <reference field="6" count="1" selected="0">
            <x v="9"/>
          </reference>
        </references>
      </pivotArea>
    </format>
    <format dxfId="17629">
      <pivotArea outline="0" collapsedLevelsAreSubtotals="1" fieldPosition="0">
        <references count="3">
          <reference field="0" count="1" selected="0">
            <x v="9"/>
          </reference>
          <reference field="4" count="1" selected="0">
            <x v="273"/>
          </reference>
          <reference field="6" count="1" selected="0">
            <x v="9"/>
          </reference>
        </references>
      </pivotArea>
    </format>
    <format dxfId="17628">
      <pivotArea dataOnly="0" labelOnly="1" outline="0" offset="IV4" fieldPosition="0">
        <references count="1">
          <reference field="6" count="1">
            <x v="9"/>
          </reference>
        </references>
      </pivotArea>
    </format>
    <format dxfId="17627">
      <pivotArea dataOnly="0" labelOnly="1" outline="0" fieldPosition="0">
        <references count="2">
          <reference field="0" count="1">
            <x v="9"/>
          </reference>
          <reference field="6" count="1" selected="0">
            <x v="9"/>
          </reference>
        </references>
      </pivotArea>
    </format>
    <format dxfId="17626">
      <pivotArea dataOnly="0" labelOnly="1" outline="0" fieldPosition="0">
        <references count="3">
          <reference field="0" count="1" selected="0">
            <x v="9"/>
          </reference>
          <reference field="4" count="1">
            <x v="273"/>
          </reference>
          <reference field="6" count="1" selected="0">
            <x v="9"/>
          </reference>
        </references>
      </pivotArea>
    </format>
    <format dxfId="17625">
      <pivotArea outline="0" collapsedLevelsAreSubtotals="1" fieldPosition="0">
        <references count="3">
          <reference field="0" count="1" selected="0">
            <x v="9"/>
          </reference>
          <reference field="4" count="1" selected="0">
            <x v="273"/>
          </reference>
          <reference field="6" count="1" selected="0">
            <x v="9"/>
          </reference>
        </references>
      </pivotArea>
    </format>
    <format dxfId="17624">
      <pivotArea outline="0" collapsedLevelsAreSubtotals="1" fieldPosition="0">
        <references count="3">
          <reference field="0" count="1" selected="0">
            <x v="12"/>
          </reference>
          <reference field="4" count="1" selected="0">
            <x v="273"/>
          </reference>
          <reference field="6" count="1" selected="0">
            <x v="9"/>
          </reference>
        </references>
      </pivotArea>
    </format>
    <format dxfId="17623">
      <pivotArea dataOnly="0" labelOnly="1" outline="0" offset="IV5" fieldPosition="0">
        <references count="1">
          <reference field="6" count="1">
            <x v="9"/>
          </reference>
        </references>
      </pivotArea>
    </format>
    <format dxfId="17622">
      <pivotArea dataOnly="0" labelOnly="1" outline="0" fieldPosition="0">
        <references count="2">
          <reference field="0" count="1">
            <x v="12"/>
          </reference>
          <reference field="6" count="1" selected="0">
            <x v="9"/>
          </reference>
        </references>
      </pivotArea>
    </format>
    <format dxfId="17621">
      <pivotArea dataOnly="0" labelOnly="1" outline="0" fieldPosition="0">
        <references count="3">
          <reference field="0" count="1" selected="0">
            <x v="12"/>
          </reference>
          <reference field="4" count="1">
            <x v="273"/>
          </reference>
          <reference field="6" count="1" selected="0">
            <x v="9"/>
          </reference>
        </references>
      </pivotArea>
    </format>
    <format dxfId="17620">
      <pivotArea outline="0" collapsedLevelsAreSubtotals="1" fieldPosition="0">
        <references count="3">
          <reference field="0" count="1" selected="0">
            <x v="12"/>
          </reference>
          <reference field="4" count="1" selected="0">
            <x v="273"/>
          </reference>
          <reference field="6" count="1" selected="0">
            <x v="9"/>
          </reference>
        </references>
      </pivotArea>
    </format>
    <format dxfId="17619">
      <pivotArea outline="0" collapsedLevelsAreSubtotals="1" fieldPosition="0">
        <references count="1">
          <reference field="6" count="1" selected="0" defaultSubtotal="1">
            <x v="9"/>
          </reference>
        </references>
      </pivotArea>
    </format>
    <format dxfId="17618">
      <pivotArea dataOnly="0" labelOnly="1" outline="0" fieldPosition="0">
        <references count="1">
          <reference field="6" count="1" defaultSubtotal="1">
            <x v="9"/>
          </reference>
        </references>
      </pivotArea>
    </format>
    <format dxfId="17617">
      <pivotArea outline="0" collapsedLevelsAreSubtotals="1" fieldPosition="0">
        <references count="3">
          <reference field="0" count="1" selected="0">
            <x v="13"/>
          </reference>
          <reference field="4" count="1" selected="0">
            <x v="275"/>
          </reference>
          <reference field="6" count="1" selected="0">
            <x v="10"/>
          </reference>
        </references>
      </pivotArea>
    </format>
    <format dxfId="17616">
      <pivotArea dataOnly="0" labelOnly="1" outline="0" fieldPosition="0">
        <references count="1">
          <reference field="6" count="1">
            <x v="10"/>
          </reference>
        </references>
      </pivotArea>
    </format>
    <format dxfId="17615">
      <pivotArea dataOnly="0" labelOnly="1" outline="0" fieldPosition="0">
        <references count="2">
          <reference field="0" count="1">
            <x v="13"/>
          </reference>
          <reference field="6" count="1" selected="0">
            <x v="10"/>
          </reference>
        </references>
      </pivotArea>
    </format>
    <format dxfId="17614">
      <pivotArea dataOnly="0" labelOnly="1" outline="0" fieldPosition="0">
        <references count="3">
          <reference field="0" count="1" selected="0">
            <x v="13"/>
          </reference>
          <reference field="4" count="1">
            <x v="275"/>
          </reference>
          <reference field="6" count="1" selected="0">
            <x v="10"/>
          </reference>
        </references>
      </pivotArea>
    </format>
    <format dxfId="17613">
      <pivotArea outline="0" collapsedLevelsAreSubtotals="1" fieldPosition="0">
        <references count="3">
          <reference field="0" count="1" selected="0">
            <x v="13"/>
          </reference>
          <reference field="4" count="1" selected="0">
            <x v="275"/>
          </reference>
          <reference field="6" count="1" selected="0">
            <x v="10"/>
          </reference>
        </references>
      </pivotArea>
    </format>
    <format dxfId="17612">
      <pivotArea dataOnly="0" labelOnly="1" outline="0" fieldPosition="0">
        <references count="1">
          <reference field="6" count="1">
            <x v="10"/>
          </reference>
        </references>
      </pivotArea>
    </format>
    <format dxfId="17611">
      <pivotArea dataOnly="0" labelOnly="1" outline="0" fieldPosition="0">
        <references count="2">
          <reference field="0" count="1">
            <x v="13"/>
          </reference>
          <reference field="6" count="1" selected="0">
            <x v="10"/>
          </reference>
        </references>
      </pivotArea>
    </format>
    <format dxfId="17610">
      <pivotArea dataOnly="0" labelOnly="1" outline="0" fieldPosition="0">
        <references count="3">
          <reference field="0" count="1" selected="0">
            <x v="13"/>
          </reference>
          <reference field="4" count="1">
            <x v="275"/>
          </reference>
          <reference field="6" count="1" selected="0">
            <x v="10"/>
          </reference>
        </references>
      </pivotArea>
    </format>
    <format dxfId="17609">
      <pivotArea outline="0" collapsedLevelsAreSubtotals="1" fieldPosition="0">
        <references count="1">
          <reference field="6" count="1" selected="0" defaultSubtotal="1">
            <x v="10"/>
          </reference>
        </references>
      </pivotArea>
    </format>
    <format dxfId="17608">
      <pivotArea dataOnly="0" labelOnly="1" outline="0" fieldPosition="0">
        <references count="1">
          <reference field="6" count="1" defaultSubtotal="1">
            <x v="10"/>
          </reference>
        </references>
      </pivotArea>
    </format>
    <format dxfId="17607">
      <pivotArea outline="0" collapsedLevelsAreSubtotals="1" fieldPosition="0">
        <references count="1">
          <reference field="6" count="1" selected="0" defaultSubtotal="1">
            <x v="10"/>
          </reference>
        </references>
      </pivotArea>
    </format>
    <format dxfId="17606">
      <pivotArea dataOnly="0" labelOnly="1" outline="0" fieldPosition="0">
        <references count="1">
          <reference field="6" count="1" defaultSubtotal="1">
            <x v="10"/>
          </reference>
        </references>
      </pivotArea>
    </format>
    <format dxfId="17605">
      <pivotArea outline="0" collapsedLevelsAreSubtotals="1" fieldPosition="0">
        <references count="3">
          <reference field="0" count="1" selected="0">
            <x v="13"/>
          </reference>
          <reference field="4" count="1" selected="0">
            <x v="274"/>
          </reference>
          <reference field="6" count="1" selected="0">
            <x v="11"/>
          </reference>
        </references>
      </pivotArea>
    </format>
    <format dxfId="17604">
      <pivotArea dataOnly="0" labelOnly="1" outline="0" fieldPosition="0">
        <references count="1">
          <reference field="6" count="1">
            <x v="11"/>
          </reference>
        </references>
      </pivotArea>
    </format>
    <format dxfId="17603">
      <pivotArea dataOnly="0" labelOnly="1" outline="0" fieldPosition="0">
        <references count="2">
          <reference field="0" count="1">
            <x v="13"/>
          </reference>
          <reference field="6" count="1" selected="0">
            <x v="11"/>
          </reference>
        </references>
      </pivotArea>
    </format>
    <format dxfId="17602">
      <pivotArea dataOnly="0" labelOnly="1" outline="0" fieldPosition="0">
        <references count="3">
          <reference field="0" count="1" selected="0">
            <x v="13"/>
          </reference>
          <reference field="4" count="1">
            <x v="274"/>
          </reference>
          <reference field="6" count="1" selected="0">
            <x v="11"/>
          </reference>
        </references>
      </pivotArea>
    </format>
    <format dxfId="17601">
      <pivotArea outline="0" collapsedLevelsAreSubtotals="1" fieldPosition="0">
        <references count="3">
          <reference field="0" count="1" selected="0">
            <x v="13"/>
          </reference>
          <reference field="4" count="1" selected="0">
            <x v="274"/>
          </reference>
          <reference field="6" count="1" selected="0">
            <x v="11"/>
          </reference>
        </references>
      </pivotArea>
    </format>
    <format dxfId="17600">
      <pivotArea dataOnly="0" labelOnly="1" outline="0" fieldPosition="0">
        <references count="1">
          <reference field="6" count="1">
            <x v="11"/>
          </reference>
        </references>
      </pivotArea>
    </format>
    <format dxfId="17599">
      <pivotArea dataOnly="0" labelOnly="1" outline="0" fieldPosition="0">
        <references count="2">
          <reference field="0" count="1">
            <x v="13"/>
          </reference>
          <reference field="6" count="1" selected="0">
            <x v="11"/>
          </reference>
        </references>
      </pivotArea>
    </format>
    <format dxfId="17598">
      <pivotArea dataOnly="0" labelOnly="1" outline="0" fieldPosition="0">
        <references count="3">
          <reference field="0" count="1" selected="0">
            <x v="13"/>
          </reference>
          <reference field="4" count="1">
            <x v="274"/>
          </reference>
          <reference field="6" count="1" selected="0">
            <x v="11"/>
          </reference>
        </references>
      </pivotArea>
    </format>
    <format dxfId="17597">
      <pivotArea outline="0" collapsedLevelsAreSubtotals="1" fieldPosition="0">
        <references count="1">
          <reference field="6" count="1" selected="0" defaultSubtotal="1">
            <x v="11"/>
          </reference>
        </references>
      </pivotArea>
    </format>
    <format dxfId="17596">
      <pivotArea dataOnly="0" labelOnly="1" outline="0" fieldPosition="0">
        <references count="1">
          <reference field="6" count="1" defaultSubtotal="1">
            <x v="11"/>
          </reference>
        </references>
      </pivotArea>
    </format>
    <format dxfId="17595">
      <pivotArea outline="0" collapsedLevelsAreSubtotals="1" fieldPosition="0">
        <references count="1">
          <reference field="6" count="1" selected="0" defaultSubtotal="1">
            <x v="11"/>
          </reference>
        </references>
      </pivotArea>
    </format>
    <format dxfId="17594">
      <pivotArea dataOnly="0" labelOnly="1" outline="0" fieldPosition="0">
        <references count="1">
          <reference field="6" count="1" defaultSubtotal="1">
            <x v="11"/>
          </reference>
        </references>
      </pivotArea>
    </format>
    <format dxfId="17593">
      <pivotArea outline="0" collapsedLevelsAreSubtotals="1" fieldPosition="0">
        <references count="3">
          <reference field="0" count="1" selected="0">
            <x v="9"/>
          </reference>
          <reference field="4" count="1" selected="0">
            <x v="276"/>
          </reference>
          <reference field="6" count="1" selected="0">
            <x v="12"/>
          </reference>
        </references>
      </pivotArea>
    </format>
    <format dxfId="17592">
      <pivotArea dataOnly="0" labelOnly="1" outline="0" fieldPosition="0">
        <references count="1">
          <reference field="6" count="1">
            <x v="12"/>
          </reference>
        </references>
      </pivotArea>
    </format>
    <format dxfId="17591">
      <pivotArea dataOnly="0" labelOnly="1" outline="0" fieldPosition="0">
        <references count="2">
          <reference field="0" count="1">
            <x v="9"/>
          </reference>
          <reference field="6" count="1" selected="0">
            <x v="12"/>
          </reference>
        </references>
      </pivotArea>
    </format>
    <format dxfId="17590">
      <pivotArea dataOnly="0" labelOnly="1" outline="0" fieldPosition="0">
        <references count="3">
          <reference field="0" count="1" selected="0">
            <x v="9"/>
          </reference>
          <reference field="4" count="1">
            <x v="276"/>
          </reference>
          <reference field="6" count="1" selected="0">
            <x v="12"/>
          </reference>
        </references>
      </pivotArea>
    </format>
    <format dxfId="17589">
      <pivotArea outline="0" collapsedLevelsAreSubtotals="1" fieldPosition="0">
        <references count="3">
          <reference field="0" count="1" selected="0">
            <x v="9"/>
          </reference>
          <reference field="4" count="1" selected="0">
            <x v="276"/>
          </reference>
          <reference field="6" count="1" selected="0">
            <x v="12"/>
          </reference>
        </references>
      </pivotArea>
    </format>
    <format dxfId="17588">
      <pivotArea dataOnly="0" labelOnly="1" outline="0" fieldPosition="0">
        <references count="1">
          <reference field="6" count="1">
            <x v="12"/>
          </reference>
        </references>
      </pivotArea>
    </format>
    <format dxfId="17587">
      <pivotArea dataOnly="0" labelOnly="1" outline="0" fieldPosition="0">
        <references count="2">
          <reference field="0" count="1">
            <x v="9"/>
          </reference>
          <reference field="6" count="1" selected="0">
            <x v="12"/>
          </reference>
        </references>
      </pivotArea>
    </format>
    <format dxfId="17586">
      <pivotArea dataOnly="0" labelOnly="1" outline="0" fieldPosition="0">
        <references count="3">
          <reference field="0" count="1" selected="0">
            <x v="9"/>
          </reference>
          <reference field="4" count="1">
            <x v="276"/>
          </reference>
          <reference field="6" count="1" selected="0">
            <x v="12"/>
          </reference>
        </references>
      </pivotArea>
    </format>
    <format dxfId="17585">
      <pivotArea outline="0" collapsedLevelsAreSubtotals="1" fieldPosition="0">
        <references count="1">
          <reference field="6" count="1" selected="0" defaultSubtotal="1">
            <x v="12"/>
          </reference>
        </references>
      </pivotArea>
    </format>
    <format dxfId="17584">
      <pivotArea dataOnly="0" labelOnly="1" outline="0" fieldPosition="0">
        <references count="1">
          <reference field="6" count="1" defaultSubtotal="1">
            <x v="12"/>
          </reference>
        </references>
      </pivotArea>
    </format>
    <format dxfId="17583">
      <pivotArea outline="0" collapsedLevelsAreSubtotals="1" fieldPosition="0">
        <references count="3">
          <reference field="0" count="1" selected="0">
            <x v="9"/>
          </reference>
          <reference field="4" count="1" selected="0">
            <x v="277"/>
          </reference>
          <reference field="6" count="1" selected="0">
            <x v="13"/>
          </reference>
        </references>
      </pivotArea>
    </format>
    <format dxfId="17582">
      <pivotArea dataOnly="0" labelOnly="1" outline="0" fieldPosition="0">
        <references count="1">
          <reference field="6" count="1">
            <x v="13"/>
          </reference>
        </references>
      </pivotArea>
    </format>
    <format dxfId="17581">
      <pivotArea dataOnly="0" labelOnly="1" outline="0" fieldPosition="0">
        <references count="2">
          <reference field="0" count="1">
            <x v="9"/>
          </reference>
          <reference field="6" count="1" selected="0">
            <x v="13"/>
          </reference>
        </references>
      </pivotArea>
    </format>
    <format dxfId="17580">
      <pivotArea dataOnly="0" labelOnly="1" outline="0" fieldPosition="0">
        <references count="3">
          <reference field="0" count="1" selected="0">
            <x v="9"/>
          </reference>
          <reference field="4" count="1">
            <x v="277"/>
          </reference>
          <reference field="6" count="1" selected="0">
            <x v="13"/>
          </reference>
        </references>
      </pivotArea>
    </format>
    <format dxfId="17579">
      <pivotArea outline="0" collapsedLevelsAreSubtotals="1" fieldPosition="0">
        <references count="3">
          <reference field="0" count="1" selected="0">
            <x v="9"/>
          </reference>
          <reference field="4" count="1" selected="0">
            <x v="277"/>
          </reference>
          <reference field="6" count="1" selected="0">
            <x v="13"/>
          </reference>
        </references>
      </pivotArea>
    </format>
    <format dxfId="17578">
      <pivotArea dataOnly="0" labelOnly="1" outline="0" fieldPosition="0">
        <references count="1">
          <reference field="6" count="1">
            <x v="13"/>
          </reference>
        </references>
      </pivotArea>
    </format>
    <format dxfId="17577">
      <pivotArea dataOnly="0" labelOnly="1" outline="0" fieldPosition="0">
        <references count="2">
          <reference field="0" count="1">
            <x v="9"/>
          </reference>
          <reference field="6" count="1" selected="0">
            <x v="13"/>
          </reference>
        </references>
      </pivotArea>
    </format>
    <format dxfId="17576">
      <pivotArea dataOnly="0" labelOnly="1" outline="0" fieldPosition="0">
        <references count="3">
          <reference field="0" count="1" selected="0">
            <x v="9"/>
          </reference>
          <reference field="4" count="1">
            <x v="277"/>
          </reference>
          <reference field="6" count="1" selected="0">
            <x v="13"/>
          </reference>
        </references>
      </pivotArea>
    </format>
    <format dxfId="17575">
      <pivotArea outline="0" collapsedLevelsAreSubtotals="1" fieldPosition="0">
        <references count="1">
          <reference field="6" count="1" selected="0" defaultSubtotal="1">
            <x v="13"/>
          </reference>
        </references>
      </pivotArea>
    </format>
    <format dxfId="17574">
      <pivotArea dataOnly="0" labelOnly="1" outline="0" fieldPosition="0">
        <references count="1">
          <reference field="6" count="1" defaultSubtotal="1">
            <x v="13"/>
          </reference>
        </references>
      </pivotArea>
    </format>
    <format dxfId="17573">
      <pivotArea outline="0" collapsedLevelsAreSubtotals="1" fieldPosition="0">
        <references count="1">
          <reference field="6" count="1" selected="0" defaultSubtotal="1">
            <x v="13"/>
          </reference>
        </references>
      </pivotArea>
    </format>
    <format dxfId="17572">
      <pivotArea dataOnly="0" labelOnly="1" outline="0" fieldPosition="0">
        <references count="1">
          <reference field="6" count="1" defaultSubtotal="1">
            <x v="13"/>
          </reference>
        </references>
      </pivotArea>
    </format>
    <format dxfId="17571">
      <pivotArea outline="0" collapsedLevelsAreSubtotals="1" fieldPosition="0">
        <references count="3">
          <reference field="0" count="1" selected="0">
            <x v="9"/>
          </reference>
          <reference field="4" count="1" selected="0">
            <x v="278"/>
          </reference>
          <reference field="6" count="1" selected="0">
            <x v="14"/>
          </reference>
        </references>
      </pivotArea>
    </format>
    <format dxfId="17570">
      <pivotArea dataOnly="0" labelOnly="1" outline="0" offset="IV1" fieldPosition="0">
        <references count="1">
          <reference field="6" count="1">
            <x v="14"/>
          </reference>
        </references>
      </pivotArea>
    </format>
    <format dxfId="17569">
      <pivotArea dataOnly="0" labelOnly="1" outline="0" offset="IV1" fieldPosition="0">
        <references count="2">
          <reference field="0" count="1">
            <x v="9"/>
          </reference>
          <reference field="6" count="1" selected="0">
            <x v="14"/>
          </reference>
        </references>
      </pivotArea>
    </format>
    <format dxfId="17568">
      <pivotArea dataOnly="0" labelOnly="1" outline="0" fieldPosition="0">
        <references count="3">
          <reference field="0" count="1" selected="0">
            <x v="9"/>
          </reference>
          <reference field="4" count="1">
            <x v="278"/>
          </reference>
          <reference field="6" count="1" selected="0">
            <x v="14"/>
          </reference>
        </references>
      </pivotArea>
    </format>
    <format dxfId="17567">
      <pivotArea outline="0" collapsedLevelsAreSubtotals="1" fieldPosition="0">
        <references count="3">
          <reference field="0" count="1" selected="0">
            <x v="9"/>
          </reference>
          <reference field="4" count="1" selected="0">
            <x v="278"/>
          </reference>
          <reference field="6" count="1" selected="0">
            <x v="14"/>
          </reference>
        </references>
      </pivotArea>
    </format>
    <format dxfId="17566">
      <pivotArea dataOnly="0" labelOnly="1" outline="0" fieldPosition="0">
        <references count="1">
          <reference field="6" count="1">
            <x v="14"/>
          </reference>
        </references>
      </pivotArea>
    </format>
    <format dxfId="17565">
      <pivotArea dataOnly="0" labelOnly="1" outline="0" fieldPosition="0">
        <references count="2">
          <reference field="0" count="1">
            <x v="9"/>
          </reference>
          <reference field="6" count="1" selected="0">
            <x v="14"/>
          </reference>
        </references>
      </pivotArea>
    </format>
    <format dxfId="17564">
      <pivotArea dataOnly="0" labelOnly="1" outline="0" fieldPosition="0">
        <references count="3">
          <reference field="0" count="1" selected="0">
            <x v="9"/>
          </reference>
          <reference field="4" count="1">
            <x v="278"/>
          </reference>
          <reference field="6" count="1" selected="0">
            <x v="14"/>
          </reference>
        </references>
      </pivotArea>
    </format>
    <format dxfId="17563">
      <pivotArea outline="0" collapsedLevelsAreSubtotals="1" fieldPosition="0">
        <references count="3">
          <reference field="0" count="1" selected="0">
            <x v="9"/>
          </reference>
          <reference field="4" count="1" selected="0">
            <x v="279"/>
          </reference>
          <reference field="6" count="1" selected="0">
            <x v="14"/>
          </reference>
        </references>
      </pivotArea>
    </format>
    <format dxfId="17562">
      <pivotArea dataOnly="0" labelOnly="1" outline="0" offset="IV2" fieldPosition="0">
        <references count="1">
          <reference field="6" count="1">
            <x v="14"/>
          </reference>
        </references>
      </pivotArea>
    </format>
    <format dxfId="17561">
      <pivotArea dataOnly="0" labelOnly="1" outline="0" offset="IV256" fieldPosition="0">
        <references count="2">
          <reference field="0" count="1">
            <x v="9"/>
          </reference>
          <reference field="6" count="1" selected="0">
            <x v="14"/>
          </reference>
        </references>
      </pivotArea>
    </format>
    <format dxfId="17560">
      <pivotArea dataOnly="0" labelOnly="1" outline="0" fieldPosition="0">
        <references count="3">
          <reference field="0" count="1" selected="0">
            <x v="9"/>
          </reference>
          <reference field="4" count="1">
            <x v="279"/>
          </reference>
          <reference field="6" count="1" selected="0">
            <x v="14"/>
          </reference>
        </references>
      </pivotArea>
    </format>
    <format dxfId="17559">
      <pivotArea outline="0" collapsedLevelsAreSubtotals="1" fieldPosition="0">
        <references count="3">
          <reference field="0" count="1" selected="0">
            <x v="9"/>
          </reference>
          <reference field="4" count="1" selected="0">
            <x v="279"/>
          </reference>
          <reference field="6" count="1" selected="0">
            <x v="14"/>
          </reference>
        </references>
      </pivotArea>
    </format>
    <format dxfId="17558">
      <pivotArea outline="0" collapsedLevelsAreSubtotals="1" fieldPosition="0">
        <references count="3">
          <reference field="0" count="1" selected="0">
            <x v="13"/>
          </reference>
          <reference field="4" count="1" selected="0">
            <x v="279"/>
          </reference>
          <reference field="6" count="1" selected="0">
            <x v="14"/>
          </reference>
        </references>
      </pivotArea>
    </format>
    <format dxfId="17557">
      <pivotArea dataOnly="0" labelOnly="1" outline="0" offset="IV3" fieldPosition="0">
        <references count="1">
          <reference field="6" count="1">
            <x v="14"/>
          </reference>
        </references>
      </pivotArea>
    </format>
    <format dxfId="17556">
      <pivotArea dataOnly="0" labelOnly="1" outline="0" fieldPosition="0">
        <references count="2">
          <reference field="0" count="1">
            <x v="13"/>
          </reference>
          <reference field="6" count="1" selected="0">
            <x v="14"/>
          </reference>
        </references>
      </pivotArea>
    </format>
    <format dxfId="17555">
      <pivotArea dataOnly="0" labelOnly="1" outline="0" fieldPosition="0">
        <references count="3">
          <reference field="0" count="1" selected="0">
            <x v="13"/>
          </reference>
          <reference field="4" count="1">
            <x v="279"/>
          </reference>
          <reference field="6" count="1" selected="0">
            <x v="14"/>
          </reference>
        </references>
      </pivotArea>
    </format>
    <format dxfId="17554">
      <pivotArea outline="0" collapsedLevelsAreSubtotals="1" fieldPosition="0">
        <references count="3">
          <reference field="0" count="1" selected="0">
            <x v="13"/>
          </reference>
          <reference field="4" count="1" selected="0">
            <x v="279"/>
          </reference>
          <reference field="6" count="1" selected="0">
            <x v="14"/>
          </reference>
        </references>
      </pivotArea>
    </format>
    <format dxfId="17553">
      <pivotArea outline="0" collapsedLevelsAreSubtotals="1" fieldPosition="0">
        <references count="3">
          <reference field="0" count="1" selected="0">
            <x v="14"/>
          </reference>
          <reference field="4" count="1" selected="0">
            <x v="279"/>
          </reference>
          <reference field="6" count="1" selected="0">
            <x v="14"/>
          </reference>
        </references>
      </pivotArea>
    </format>
    <format dxfId="17552">
      <pivotArea dataOnly="0" labelOnly="1" outline="0" offset="IV4" fieldPosition="0">
        <references count="1">
          <reference field="6" count="1">
            <x v="14"/>
          </reference>
        </references>
      </pivotArea>
    </format>
    <format dxfId="17551">
      <pivotArea dataOnly="0" labelOnly="1" outline="0" fieldPosition="0">
        <references count="2">
          <reference field="0" count="1">
            <x v="14"/>
          </reference>
          <reference field="6" count="1" selected="0">
            <x v="14"/>
          </reference>
        </references>
      </pivotArea>
    </format>
    <format dxfId="17550">
      <pivotArea dataOnly="0" labelOnly="1" outline="0" fieldPosition="0">
        <references count="3">
          <reference field="0" count="1" selected="0">
            <x v="14"/>
          </reference>
          <reference field="4" count="1">
            <x v="279"/>
          </reference>
          <reference field="6" count="1" selected="0">
            <x v="14"/>
          </reference>
        </references>
      </pivotArea>
    </format>
    <format dxfId="17549">
      <pivotArea outline="0" collapsedLevelsAreSubtotals="1" fieldPosition="0">
        <references count="3">
          <reference field="0" count="1" selected="0">
            <x v="14"/>
          </reference>
          <reference field="4" count="1" selected="0">
            <x v="279"/>
          </reference>
          <reference field="6" count="1" selected="0">
            <x v="14"/>
          </reference>
        </references>
      </pivotArea>
    </format>
    <format dxfId="17548">
      <pivotArea outline="0" collapsedLevelsAreSubtotals="1" fieldPosition="0">
        <references count="3">
          <reference field="0" count="1" selected="0">
            <x v="11"/>
          </reference>
          <reference field="4" count="1" selected="0">
            <x v="279"/>
          </reference>
          <reference field="6" count="1" selected="0">
            <x v="14"/>
          </reference>
        </references>
      </pivotArea>
    </format>
    <format dxfId="17547">
      <pivotArea dataOnly="0" labelOnly="1" outline="0" offset="IV5" fieldPosition="0">
        <references count="1">
          <reference field="6" count="1">
            <x v="14"/>
          </reference>
        </references>
      </pivotArea>
    </format>
    <format dxfId="17546">
      <pivotArea dataOnly="0" labelOnly="1" outline="0" fieldPosition="0">
        <references count="2">
          <reference field="0" count="1">
            <x v="11"/>
          </reference>
          <reference field="6" count="1" selected="0">
            <x v="14"/>
          </reference>
        </references>
      </pivotArea>
    </format>
    <format dxfId="17545">
      <pivotArea dataOnly="0" labelOnly="1" outline="0" fieldPosition="0">
        <references count="3">
          <reference field="0" count="1" selected="0">
            <x v="11"/>
          </reference>
          <reference field="4" count="1">
            <x v="279"/>
          </reference>
          <reference field="6" count="1" selected="0">
            <x v="14"/>
          </reference>
        </references>
      </pivotArea>
    </format>
    <format dxfId="17544">
      <pivotArea outline="0" collapsedLevelsAreSubtotals="1" fieldPosition="0">
        <references count="3">
          <reference field="0" count="1" selected="0">
            <x v="11"/>
          </reference>
          <reference field="4" count="1" selected="0">
            <x v="279"/>
          </reference>
          <reference field="6" count="1" selected="0">
            <x v="14"/>
          </reference>
        </references>
      </pivotArea>
    </format>
    <format dxfId="17543">
      <pivotArea outline="0" collapsedLevelsAreSubtotals="1" fieldPosition="0">
        <references count="3">
          <reference field="0" count="1" selected="0">
            <x v="12"/>
          </reference>
          <reference field="4" count="1" selected="0">
            <x v="279"/>
          </reference>
          <reference field="6" count="1" selected="0">
            <x v="14"/>
          </reference>
        </references>
      </pivotArea>
    </format>
    <format dxfId="17542">
      <pivotArea dataOnly="0" labelOnly="1" outline="0" offset="IV256" fieldPosition="0">
        <references count="1">
          <reference field="6" count="1">
            <x v="14"/>
          </reference>
        </references>
      </pivotArea>
    </format>
    <format dxfId="17541">
      <pivotArea dataOnly="0" labelOnly="1" outline="0" fieldPosition="0">
        <references count="2">
          <reference field="0" count="1">
            <x v="12"/>
          </reference>
          <reference field="6" count="1" selected="0">
            <x v="14"/>
          </reference>
        </references>
      </pivotArea>
    </format>
    <format dxfId="17540">
      <pivotArea dataOnly="0" labelOnly="1" outline="0" fieldPosition="0">
        <references count="3">
          <reference field="0" count="1" selected="0">
            <x v="12"/>
          </reference>
          <reference field="4" count="1">
            <x v="279"/>
          </reference>
          <reference field="6" count="1" selected="0">
            <x v="14"/>
          </reference>
        </references>
      </pivotArea>
    </format>
    <format dxfId="17539">
      <pivotArea outline="0" collapsedLevelsAreSubtotals="1" fieldPosition="0">
        <references count="3">
          <reference field="0" count="1" selected="0">
            <x v="12"/>
          </reference>
          <reference field="4" count="1" selected="0">
            <x v="279"/>
          </reference>
          <reference field="6" count="1" selected="0">
            <x v="14"/>
          </reference>
        </references>
      </pivotArea>
    </format>
    <format dxfId="17538">
      <pivotArea dataOnly="0" labelOnly="1" outline="0" fieldPosition="0">
        <references count="1">
          <reference field="6" count="1">
            <x v="14"/>
          </reference>
        </references>
      </pivotArea>
    </format>
    <format dxfId="17537">
      <pivotArea dataOnly="0" labelOnly="1" outline="0" fieldPosition="0">
        <references count="2">
          <reference field="0" count="1">
            <x v="12"/>
          </reference>
          <reference field="6" count="1" selected="0">
            <x v="14"/>
          </reference>
        </references>
      </pivotArea>
    </format>
    <format dxfId="17536">
      <pivotArea dataOnly="0" labelOnly="1" outline="0" fieldPosition="0">
        <references count="3">
          <reference field="0" count="1" selected="0">
            <x v="12"/>
          </reference>
          <reference field="4" count="1">
            <x v="279"/>
          </reference>
          <reference field="6" count="1" selected="0">
            <x v="14"/>
          </reference>
        </references>
      </pivotArea>
    </format>
    <format dxfId="17535">
      <pivotArea outline="0" collapsedLevelsAreSubtotals="1" fieldPosition="0">
        <references count="1">
          <reference field="6" count="1" selected="0" defaultSubtotal="1">
            <x v="14"/>
          </reference>
        </references>
      </pivotArea>
    </format>
    <format dxfId="17534">
      <pivotArea dataOnly="0" labelOnly="1" outline="0" fieldPosition="0">
        <references count="1">
          <reference field="6" count="1" defaultSubtotal="1">
            <x v="14"/>
          </reference>
        </references>
      </pivotArea>
    </format>
    <format dxfId="17533">
      <pivotArea outline="0" collapsedLevelsAreSubtotals="1" fieldPosition="0">
        <references count="1">
          <reference field="6" count="1" selected="0" defaultSubtotal="1">
            <x v="14"/>
          </reference>
        </references>
      </pivotArea>
    </format>
    <format dxfId="17532">
      <pivotArea dataOnly="0" labelOnly="1" outline="0" fieldPosition="0">
        <references count="1">
          <reference field="6" count="1" defaultSubtotal="1">
            <x v="14"/>
          </reference>
        </references>
      </pivotArea>
    </format>
    <format dxfId="17531">
      <pivotArea outline="0" collapsedLevelsAreSubtotals="1" fieldPosition="0">
        <references count="3">
          <reference field="0" count="1" selected="0">
            <x v="11"/>
          </reference>
          <reference field="4" count="1" selected="0">
            <x v="75"/>
          </reference>
          <reference field="6" count="1" selected="0">
            <x v="18"/>
          </reference>
        </references>
      </pivotArea>
    </format>
    <format dxfId="17530">
      <pivotArea dataOnly="0" labelOnly="1" outline="0" offset="IV1" fieldPosition="0">
        <references count="1">
          <reference field="6" count="1">
            <x v="18"/>
          </reference>
        </references>
      </pivotArea>
    </format>
    <format dxfId="17529">
      <pivotArea dataOnly="0" labelOnly="1" outline="0" fieldPosition="0">
        <references count="2">
          <reference field="0" count="1">
            <x v="11"/>
          </reference>
          <reference field="6" count="1" selected="0">
            <x v="18"/>
          </reference>
        </references>
      </pivotArea>
    </format>
    <format dxfId="17528">
      <pivotArea dataOnly="0" labelOnly="1" outline="0" fieldPosition="0">
        <references count="3">
          <reference field="0" count="1" selected="0">
            <x v="11"/>
          </reference>
          <reference field="4" count="1">
            <x v="75"/>
          </reference>
          <reference field="6" count="1" selected="0">
            <x v="18"/>
          </reference>
        </references>
      </pivotArea>
    </format>
    <format dxfId="17527">
      <pivotArea outline="0" collapsedLevelsAreSubtotals="1" fieldPosition="0">
        <references count="3">
          <reference field="0" count="1" selected="0">
            <x v="6"/>
          </reference>
          <reference field="4" count="1" selected="0">
            <x v="75"/>
          </reference>
          <reference field="6" count="1" selected="0">
            <x v="18"/>
          </reference>
        </references>
      </pivotArea>
    </format>
    <format dxfId="17526">
      <pivotArea dataOnly="0" labelOnly="1" outline="0" offset="IV256" fieldPosition="0">
        <references count="1">
          <reference field="6" count="1">
            <x v="18"/>
          </reference>
        </references>
      </pivotArea>
    </format>
    <format dxfId="17525">
      <pivotArea dataOnly="0" labelOnly="1" outline="0" fieldPosition="0">
        <references count="2">
          <reference field="0" count="1">
            <x v="6"/>
          </reference>
          <reference field="6" count="1" selected="0">
            <x v="18"/>
          </reference>
        </references>
      </pivotArea>
    </format>
    <format dxfId="17524">
      <pivotArea dataOnly="0" labelOnly="1" outline="0" fieldPosition="0">
        <references count="3">
          <reference field="0" count="1" selected="0">
            <x v="6"/>
          </reference>
          <reference field="4" count="1">
            <x v="75"/>
          </reference>
          <reference field="6" count="1" selected="0">
            <x v="18"/>
          </reference>
        </references>
      </pivotArea>
    </format>
    <format dxfId="17523">
      <pivotArea outline="0" collapsedLevelsAreSubtotals="1" fieldPosition="0">
        <references count="1">
          <reference field="6" count="1" selected="0" defaultSubtotal="1">
            <x v="18"/>
          </reference>
        </references>
      </pivotArea>
    </format>
    <format dxfId="17522">
      <pivotArea dataOnly="0" labelOnly="1" outline="0" fieldPosition="0">
        <references count="1">
          <reference field="6" count="1" defaultSubtotal="1">
            <x v="18"/>
          </reference>
        </references>
      </pivotArea>
    </format>
    <format dxfId="17521">
      <pivotArea outline="0" collapsedLevelsAreSubtotals="1" fieldPosition="0">
        <references count="3">
          <reference field="0" count="1" selected="0">
            <x v="10"/>
          </reference>
          <reference field="4" count="1" selected="0">
            <x v="259"/>
          </reference>
          <reference field="6" count="1" selected="0">
            <x v="24"/>
          </reference>
        </references>
      </pivotArea>
    </format>
    <format dxfId="17520">
      <pivotArea dataOnly="0" labelOnly="1" outline="0" offset="IV1" fieldPosition="0">
        <references count="1">
          <reference field="6" count="1">
            <x v="24"/>
          </reference>
        </references>
      </pivotArea>
    </format>
    <format dxfId="17519">
      <pivotArea dataOnly="0" labelOnly="1" outline="0" fieldPosition="0">
        <references count="2">
          <reference field="0" count="1">
            <x v="10"/>
          </reference>
          <reference field="6" count="1" selected="0">
            <x v="24"/>
          </reference>
        </references>
      </pivotArea>
    </format>
    <format dxfId="17518">
      <pivotArea dataOnly="0" labelOnly="1" outline="0" fieldPosition="0">
        <references count="3">
          <reference field="0" count="1" selected="0">
            <x v="10"/>
          </reference>
          <reference field="4" count="1">
            <x v="259"/>
          </reference>
          <reference field="6" count="1" selected="0">
            <x v="24"/>
          </reference>
        </references>
      </pivotArea>
    </format>
    <format dxfId="17517">
      <pivotArea outline="0" collapsedLevelsAreSubtotals="1" fieldPosition="0">
        <references count="3">
          <reference field="0" count="1" selected="0">
            <x v="9"/>
          </reference>
          <reference field="4" count="1" selected="0">
            <x v="259"/>
          </reference>
          <reference field="6" count="1" selected="0">
            <x v="24"/>
          </reference>
        </references>
      </pivotArea>
    </format>
    <format dxfId="17516">
      <pivotArea dataOnly="0" labelOnly="1" outline="0" offset="IV2" fieldPosition="0">
        <references count="1">
          <reference field="6" count="1">
            <x v="24"/>
          </reference>
        </references>
      </pivotArea>
    </format>
    <format dxfId="17515">
      <pivotArea dataOnly="0" labelOnly="1" outline="0" fieldPosition="0">
        <references count="2">
          <reference field="0" count="1">
            <x v="9"/>
          </reference>
          <reference field="6" count="1" selected="0">
            <x v="24"/>
          </reference>
        </references>
      </pivotArea>
    </format>
    <format dxfId="17514">
      <pivotArea dataOnly="0" labelOnly="1" outline="0" fieldPosition="0">
        <references count="3">
          <reference field="0" count="1" selected="0">
            <x v="9"/>
          </reference>
          <reference field="4" count="1">
            <x v="259"/>
          </reference>
          <reference field="6" count="1" selected="0">
            <x v="24"/>
          </reference>
        </references>
      </pivotArea>
    </format>
    <format dxfId="17513">
      <pivotArea outline="0" collapsedLevelsAreSubtotals="1" fieldPosition="0">
        <references count="3">
          <reference field="0" count="1" selected="0">
            <x v="9"/>
          </reference>
          <reference field="4" count="1" selected="0">
            <x v="259"/>
          </reference>
          <reference field="6" count="1" selected="0">
            <x v="24"/>
          </reference>
        </references>
      </pivotArea>
    </format>
    <format dxfId="17512">
      <pivotArea outline="0" collapsedLevelsAreSubtotals="1" fieldPosition="0">
        <references count="3">
          <reference field="0" count="1" selected="0">
            <x v="11"/>
          </reference>
          <reference field="4" count="1" selected="0">
            <x v="259"/>
          </reference>
          <reference field="6" count="1" selected="0">
            <x v="24"/>
          </reference>
        </references>
      </pivotArea>
    </format>
    <format dxfId="17511">
      <pivotArea dataOnly="0" labelOnly="1" outline="0" offset="IV3" fieldPosition="0">
        <references count="1">
          <reference field="6" count="1">
            <x v="24"/>
          </reference>
        </references>
      </pivotArea>
    </format>
    <format dxfId="17510">
      <pivotArea dataOnly="0" labelOnly="1" outline="0" fieldPosition="0">
        <references count="2">
          <reference field="0" count="1">
            <x v="11"/>
          </reference>
          <reference field="6" count="1" selected="0">
            <x v="24"/>
          </reference>
        </references>
      </pivotArea>
    </format>
    <format dxfId="17509">
      <pivotArea dataOnly="0" labelOnly="1" outline="0" fieldPosition="0">
        <references count="3">
          <reference field="0" count="1" selected="0">
            <x v="11"/>
          </reference>
          <reference field="4" count="1">
            <x v="259"/>
          </reference>
          <reference field="6" count="1" selected="0">
            <x v="24"/>
          </reference>
        </references>
      </pivotArea>
    </format>
    <format dxfId="17508">
      <pivotArea outline="0" collapsedLevelsAreSubtotals="1" fieldPosition="0">
        <references count="3">
          <reference field="0" count="1" selected="0">
            <x v="11"/>
          </reference>
          <reference field="4" count="1" selected="0">
            <x v="259"/>
          </reference>
          <reference field="6" count="1" selected="0">
            <x v="24"/>
          </reference>
        </references>
      </pivotArea>
    </format>
    <format dxfId="17507">
      <pivotArea outline="0" collapsedLevelsAreSubtotals="1" fieldPosition="0">
        <references count="3">
          <reference field="0" count="1" selected="0">
            <x v="7"/>
          </reference>
          <reference field="4" count="1" selected="0">
            <x v="259"/>
          </reference>
          <reference field="6" count="1" selected="0">
            <x v="24"/>
          </reference>
        </references>
      </pivotArea>
    </format>
    <format dxfId="17506">
      <pivotArea dataOnly="0" labelOnly="1" outline="0" offset="IV256" fieldPosition="0">
        <references count="1">
          <reference field="6" count="1">
            <x v="24"/>
          </reference>
        </references>
      </pivotArea>
    </format>
    <format dxfId="17505">
      <pivotArea dataOnly="0" labelOnly="1" outline="0" fieldPosition="0">
        <references count="2">
          <reference field="0" count="1">
            <x v="7"/>
          </reference>
          <reference field="6" count="1" selected="0">
            <x v="24"/>
          </reference>
        </references>
      </pivotArea>
    </format>
    <format dxfId="17504">
      <pivotArea dataOnly="0" labelOnly="1" outline="0" fieldPosition="0">
        <references count="3">
          <reference field="0" count="1" selected="0">
            <x v="7"/>
          </reference>
          <reference field="4" count="1">
            <x v="259"/>
          </reference>
          <reference field="6" count="1" selected="0">
            <x v="24"/>
          </reference>
        </references>
      </pivotArea>
    </format>
    <format dxfId="17503">
      <pivotArea outline="0" collapsedLevelsAreSubtotals="1" fieldPosition="0">
        <references count="1">
          <reference field="6" count="1" selected="0" defaultSubtotal="1">
            <x v="24"/>
          </reference>
        </references>
      </pivotArea>
    </format>
    <format dxfId="17502">
      <pivotArea dataOnly="0" labelOnly="1" outline="0" fieldPosition="0">
        <references count="1">
          <reference field="6" count="1" defaultSubtotal="1">
            <x v="24"/>
          </reference>
        </references>
      </pivotArea>
    </format>
    <format dxfId="17501">
      <pivotArea outline="0" collapsedLevelsAreSubtotals="1" fieldPosition="0">
        <references count="3">
          <reference field="0" count="1" selected="0">
            <x v="11"/>
          </reference>
          <reference field="4" count="1" selected="0">
            <x v="38"/>
          </reference>
          <reference field="6" count="1" selected="0">
            <x v="28"/>
          </reference>
        </references>
      </pivotArea>
    </format>
    <format dxfId="17500">
      <pivotArea dataOnly="0" labelOnly="1" outline="0" offset="IV1" fieldPosition="0">
        <references count="1">
          <reference field="6" count="1">
            <x v="28"/>
          </reference>
        </references>
      </pivotArea>
    </format>
    <format dxfId="17499">
      <pivotArea dataOnly="0" labelOnly="1" outline="0" fieldPosition="0">
        <references count="2">
          <reference field="0" count="1">
            <x v="11"/>
          </reference>
          <reference field="6" count="1" selected="0">
            <x v="28"/>
          </reference>
        </references>
      </pivotArea>
    </format>
    <format dxfId="17498">
      <pivotArea dataOnly="0" labelOnly="1" outline="0" fieldPosition="0">
        <references count="3">
          <reference field="0" count="1" selected="0">
            <x v="11"/>
          </reference>
          <reference field="4" count="1">
            <x v="38"/>
          </reference>
          <reference field="6" count="1" selected="0">
            <x v="28"/>
          </reference>
        </references>
      </pivotArea>
    </format>
    <format dxfId="17497">
      <pivotArea outline="0" collapsedLevelsAreSubtotals="1" fieldPosition="0">
        <references count="3">
          <reference field="0" count="1" selected="0">
            <x v="10"/>
          </reference>
          <reference field="4" count="1" selected="0">
            <x v="38"/>
          </reference>
          <reference field="6" count="1" selected="0">
            <x v="28"/>
          </reference>
        </references>
      </pivotArea>
    </format>
    <format dxfId="17496">
      <pivotArea dataOnly="0" labelOnly="1" outline="0" offset="IV256" fieldPosition="0">
        <references count="1">
          <reference field="6" count="1">
            <x v="28"/>
          </reference>
        </references>
      </pivotArea>
    </format>
    <format dxfId="17495">
      <pivotArea dataOnly="0" labelOnly="1" outline="0" fieldPosition="0">
        <references count="2">
          <reference field="0" count="1">
            <x v="10"/>
          </reference>
          <reference field="6" count="1" selected="0">
            <x v="28"/>
          </reference>
        </references>
      </pivotArea>
    </format>
    <format dxfId="17494">
      <pivotArea dataOnly="0" labelOnly="1" outline="0" fieldPosition="0">
        <references count="3">
          <reference field="0" count="1" selected="0">
            <x v="10"/>
          </reference>
          <reference field="4" count="1">
            <x v="38"/>
          </reference>
          <reference field="6" count="1" selected="0">
            <x v="28"/>
          </reference>
        </references>
      </pivotArea>
    </format>
    <format dxfId="17493">
      <pivotArea outline="0" collapsedLevelsAreSubtotals="1" fieldPosition="0">
        <references count="1">
          <reference field="6" count="1" selected="0" defaultSubtotal="1">
            <x v="28"/>
          </reference>
        </references>
      </pivotArea>
    </format>
    <format dxfId="17492">
      <pivotArea dataOnly="0" labelOnly="1" outline="0" fieldPosition="0">
        <references count="1">
          <reference field="6" count="1" defaultSubtotal="1">
            <x v="28"/>
          </reference>
        </references>
      </pivotArea>
    </format>
    <format dxfId="17491">
      <pivotArea outline="0" collapsedLevelsAreSubtotals="1" fieldPosition="0">
        <references count="3">
          <reference field="0" count="1" selected="0">
            <x v="9"/>
          </reference>
          <reference field="4" count="1" selected="0">
            <x v="187"/>
          </reference>
          <reference field="6" count="1" selected="0">
            <x v="29"/>
          </reference>
        </references>
      </pivotArea>
    </format>
    <format dxfId="17490">
      <pivotArea dataOnly="0" labelOnly="1" outline="0" fieldPosition="0">
        <references count="1">
          <reference field="6" count="1">
            <x v="29"/>
          </reference>
        </references>
      </pivotArea>
    </format>
    <format dxfId="17489">
      <pivotArea dataOnly="0" labelOnly="1" outline="0" fieldPosition="0">
        <references count="2">
          <reference field="0" count="1">
            <x v="9"/>
          </reference>
          <reference field="6" count="1" selected="0">
            <x v="29"/>
          </reference>
        </references>
      </pivotArea>
    </format>
    <format dxfId="17488">
      <pivotArea dataOnly="0" labelOnly="1" outline="0" fieldPosition="0">
        <references count="3">
          <reference field="0" count="1" selected="0">
            <x v="9"/>
          </reference>
          <reference field="4" count="1">
            <x v="187"/>
          </reference>
          <reference field="6" count="1" selected="0">
            <x v="29"/>
          </reference>
        </references>
      </pivotArea>
    </format>
    <format dxfId="17487">
      <pivotArea outline="0" collapsedLevelsAreSubtotals="1" fieldPosition="0">
        <references count="1">
          <reference field="6" count="1" selected="0" defaultSubtotal="1">
            <x v="29"/>
          </reference>
        </references>
      </pivotArea>
    </format>
    <format dxfId="17486">
      <pivotArea dataOnly="0" labelOnly="1" outline="0" fieldPosition="0">
        <references count="1">
          <reference field="6" count="1" defaultSubtotal="1">
            <x v="29"/>
          </reference>
        </references>
      </pivotArea>
    </format>
    <format dxfId="17485">
      <pivotArea outline="0" collapsedLevelsAreSubtotals="1" fieldPosition="0">
        <references count="3">
          <reference field="0" count="1" selected="0">
            <x v="10"/>
          </reference>
          <reference field="4" count="1" selected="0">
            <x v="188"/>
          </reference>
          <reference field="6" count="1" selected="0">
            <x v="32"/>
          </reference>
        </references>
      </pivotArea>
    </format>
    <format dxfId="17484">
      <pivotArea dataOnly="0" labelOnly="1" outline="0" offset="IV1" fieldPosition="0">
        <references count="1">
          <reference field="6" count="1">
            <x v="32"/>
          </reference>
        </references>
      </pivotArea>
    </format>
    <format dxfId="17483">
      <pivotArea dataOnly="0" labelOnly="1" outline="0" fieldPosition="0">
        <references count="2">
          <reference field="0" count="1">
            <x v="10"/>
          </reference>
          <reference field="6" count="1" selected="0">
            <x v="32"/>
          </reference>
        </references>
      </pivotArea>
    </format>
    <format dxfId="17482">
      <pivotArea dataOnly="0" labelOnly="1" outline="0" fieldPosition="0">
        <references count="3">
          <reference field="0" count="1" selected="0">
            <x v="10"/>
          </reference>
          <reference field="4" count="1">
            <x v="188"/>
          </reference>
          <reference field="6" count="1" selected="0">
            <x v="32"/>
          </reference>
        </references>
      </pivotArea>
    </format>
    <format dxfId="17481">
      <pivotArea outline="0" collapsedLevelsAreSubtotals="1" fieldPosition="0">
        <references count="3">
          <reference field="0" count="1" selected="0">
            <x v="7"/>
          </reference>
          <reference field="4" count="1" selected="0">
            <x v="188"/>
          </reference>
          <reference field="6" count="1" selected="0">
            <x v="32"/>
          </reference>
        </references>
      </pivotArea>
    </format>
    <format dxfId="17480">
      <pivotArea dataOnly="0" labelOnly="1" outline="0" offset="IV256" fieldPosition="0">
        <references count="1">
          <reference field="6" count="1">
            <x v="32"/>
          </reference>
        </references>
      </pivotArea>
    </format>
    <format dxfId="17479">
      <pivotArea dataOnly="0" labelOnly="1" outline="0" fieldPosition="0">
        <references count="2">
          <reference field="0" count="1">
            <x v="7"/>
          </reference>
          <reference field="6" count="1" selected="0">
            <x v="32"/>
          </reference>
        </references>
      </pivotArea>
    </format>
    <format dxfId="17478">
      <pivotArea dataOnly="0" labelOnly="1" outline="0" fieldPosition="0">
        <references count="3">
          <reference field="0" count="1" selected="0">
            <x v="7"/>
          </reference>
          <reference field="4" count="1">
            <x v="188"/>
          </reference>
          <reference field="6" count="1" selected="0">
            <x v="32"/>
          </reference>
        </references>
      </pivotArea>
    </format>
    <format dxfId="17477">
      <pivotArea outline="0" collapsedLevelsAreSubtotals="1" fieldPosition="0">
        <references count="1">
          <reference field="6" count="1" selected="0" defaultSubtotal="1">
            <x v="32"/>
          </reference>
        </references>
      </pivotArea>
    </format>
    <format dxfId="17476">
      <pivotArea dataOnly="0" labelOnly="1" outline="0" fieldPosition="0">
        <references count="1">
          <reference field="6" count="1" defaultSubtotal="1">
            <x v="32"/>
          </reference>
        </references>
      </pivotArea>
    </format>
    <format dxfId="17475">
      <pivotArea outline="0" collapsedLevelsAreSubtotals="1" fieldPosition="0">
        <references count="3">
          <reference field="0" count="1" selected="0">
            <x v="10"/>
          </reference>
          <reference field="4" count="1" selected="0">
            <x v="172"/>
          </reference>
          <reference field="6" count="1" selected="0">
            <x v="56"/>
          </reference>
        </references>
      </pivotArea>
    </format>
    <format dxfId="17474">
      <pivotArea dataOnly="0" labelOnly="1" outline="0" offset="IV1" fieldPosition="0">
        <references count="1">
          <reference field="6" count="1">
            <x v="56"/>
          </reference>
        </references>
      </pivotArea>
    </format>
    <format dxfId="17473">
      <pivotArea dataOnly="0" labelOnly="1" outline="0" offset="IV1" fieldPosition="0">
        <references count="2">
          <reference field="0" count="1">
            <x v="10"/>
          </reference>
          <reference field="6" count="1" selected="0">
            <x v="56"/>
          </reference>
        </references>
      </pivotArea>
    </format>
    <format dxfId="17472">
      <pivotArea dataOnly="0" labelOnly="1" outline="0" fieldPosition="0">
        <references count="3">
          <reference field="0" count="1" selected="0">
            <x v="10"/>
          </reference>
          <reference field="4" count="1">
            <x v="172"/>
          </reference>
          <reference field="6" count="1" selected="0">
            <x v="56"/>
          </reference>
        </references>
      </pivotArea>
    </format>
    <format dxfId="17471">
      <pivotArea outline="0" collapsedLevelsAreSubtotals="1" fieldPosition="0">
        <references count="3">
          <reference field="0" count="1" selected="0">
            <x v="10"/>
          </reference>
          <reference field="4" count="1" selected="0">
            <x v="175"/>
          </reference>
          <reference field="6" count="1" selected="0">
            <x v="56"/>
          </reference>
        </references>
      </pivotArea>
    </format>
    <format dxfId="17470">
      <pivotArea dataOnly="0" labelOnly="1" outline="0" offset="IV256" fieldPosition="0">
        <references count="1">
          <reference field="6" count="1">
            <x v="56"/>
          </reference>
        </references>
      </pivotArea>
    </format>
    <format dxfId="17469">
      <pivotArea dataOnly="0" labelOnly="1" outline="0" offset="IV256" fieldPosition="0">
        <references count="2">
          <reference field="0" count="1">
            <x v="10"/>
          </reference>
          <reference field="6" count="1" selected="0">
            <x v="56"/>
          </reference>
        </references>
      </pivotArea>
    </format>
    <format dxfId="17468">
      <pivotArea dataOnly="0" labelOnly="1" outline="0" fieldPosition="0">
        <references count="3">
          <reference field="0" count="1" selected="0">
            <x v="10"/>
          </reference>
          <reference field="4" count="1">
            <x v="175"/>
          </reference>
          <reference field="6" count="1" selected="0">
            <x v="56"/>
          </reference>
        </references>
      </pivotArea>
    </format>
    <format dxfId="17467">
      <pivotArea outline="0" collapsedLevelsAreSubtotals="1" fieldPosition="0">
        <references count="1">
          <reference field="6" count="1" selected="0" defaultSubtotal="1">
            <x v="56"/>
          </reference>
        </references>
      </pivotArea>
    </format>
    <format dxfId="17466">
      <pivotArea dataOnly="0" labelOnly="1" outline="0" fieldPosition="0">
        <references count="1">
          <reference field="6" count="1" defaultSubtotal="1">
            <x v="56"/>
          </reference>
        </references>
      </pivotArea>
    </format>
    <format dxfId="17465">
      <pivotArea outline="0" collapsedLevelsAreSubtotals="1" fieldPosition="0">
        <references count="3">
          <reference field="0" count="1" selected="0">
            <x v="10"/>
          </reference>
          <reference field="4" count="1" selected="0">
            <x v="108"/>
          </reference>
          <reference field="6" count="1" selected="0">
            <x v="57"/>
          </reference>
        </references>
      </pivotArea>
    </format>
    <format dxfId="17464">
      <pivotArea dataOnly="0" labelOnly="1" outline="0" offset="IV1" fieldPosition="0">
        <references count="1">
          <reference field="6" count="1">
            <x v="57"/>
          </reference>
        </references>
      </pivotArea>
    </format>
    <format dxfId="17463">
      <pivotArea dataOnly="0" labelOnly="1" outline="0" offset="IV1" fieldPosition="0">
        <references count="2">
          <reference field="0" count="1">
            <x v="10"/>
          </reference>
          <reference field="6" count="1" selected="0">
            <x v="57"/>
          </reference>
        </references>
      </pivotArea>
    </format>
    <format dxfId="17462">
      <pivotArea dataOnly="0" labelOnly="1" outline="0" fieldPosition="0">
        <references count="3">
          <reference field="0" count="1" selected="0">
            <x v="10"/>
          </reference>
          <reference field="4" count="1">
            <x v="108"/>
          </reference>
          <reference field="6" count="1" selected="0">
            <x v="57"/>
          </reference>
        </references>
      </pivotArea>
    </format>
    <format dxfId="17461">
      <pivotArea outline="0" collapsedLevelsAreSubtotals="1" fieldPosition="0">
        <references count="3">
          <reference field="0" count="1" selected="0">
            <x v="10"/>
          </reference>
          <reference field="4" count="1" selected="0">
            <x v="140"/>
          </reference>
          <reference field="6" count="1" selected="0">
            <x v="57"/>
          </reference>
        </references>
      </pivotArea>
    </format>
    <format dxfId="17460">
      <pivotArea dataOnly="0" labelOnly="1" outline="0" offset="IV256" fieldPosition="0">
        <references count="1">
          <reference field="6" count="1">
            <x v="57"/>
          </reference>
        </references>
      </pivotArea>
    </format>
    <format dxfId="17459">
      <pivotArea dataOnly="0" labelOnly="1" outline="0" offset="IV256" fieldPosition="0">
        <references count="2">
          <reference field="0" count="1">
            <x v="10"/>
          </reference>
          <reference field="6" count="1" selected="0">
            <x v="57"/>
          </reference>
        </references>
      </pivotArea>
    </format>
    <format dxfId="17458">
      <pivotArea dataOnly="0" labelOnly="1" outline="0" fieldPosition="0">
        <references count="3">
          <reference field="0" count="1" selected="0">
            <x v="10"/>
          </reference>
          <reference field="4" count="1">
            <x v="140"/>
          </reference>
          <reference field="6" count="1" selected="0">
            <x v="57"/>
          </reference>
        </references>
      </pivotArea>
    </format>
    <format dxfId="17457">
      <pivotArea outline="0" collapsedLevelsAreSubtotals="1" fieldPosition="0">
        <references count="1">
          <reference field="6" count="1" selected="0" defaultSubtotal="1">
            <x v="57"/>
          </reference>
        </references>
      </pivotArea>
    </format>
    <format dxfId="17456">
      <pivotArea dataOnly="0" labelOnly="1" outline="0" fieldPosition="0">
        <references count="1">
          <reference field="6" count="1" defaultSubtotal="1">
            <x v="57"/>
          </reference>
        </references>
      </pivotArea>
    </format>
    <format dxfId="17455">
      <pivotArea outline="0" collapsedLevelsAreSubtotals="1" fieldPosition="0">
        <references count="3">
          <reference field="0" count="1" selected="0">
            <x v="10"/>
          </reference>
          <reference field="4" count="1" selected="0">
            <x v="136"/>
          </reference>
          <reference field="6" count="1" selected="0">
            <x v="59"/>
          </reference>
        </references>
      </pivotArea>
    </format>
    <format dxfId="17454">
      <pivotArea dataOnly="0" labelOnly="1" outline="0" fieldPosition="0">
        <references count="1">
          <reference field="6" count="1">
            <x v="59"/>
          </reference>
        </references>
      </pivotArea>
    </format>
    <format dxfId="17453">
      <pivotArea dataOnly="0" labelOnly="1" outline="0" fieldPosition="0">
        <references count="2">
          <reference field="0" count="1">
            <x v="10"/>
          </reference>
          <reference field="6" count="1" selected="0">
            <x v="59"/>
          </reference>
        </references>
      </pivotArea>
    </format>
    <format dxfId="17452">
      <pivotArea dataOnly="0" labelOnly="1" outline="0" fieldPosition="0">
        <references count="3">
          <reference field="0" count="1" selected="0">
            <x v="10"/>
          </reference>
          <reference field="4" count="1">
            <x v="136"/>
          </reference>
          <reference field="6" count="1" selected="0">
            <x v="59"/>
          </reference>
        </references>
      </pivotArea>
    </format>
    <format dxfId="17451">
      <pivotArea outline="0" collapsedLevelsAreSubtotals="1" fieldPosition="0">
        <references count="1">
          <reference field="6" count="1" selected="0" defaultSubtotal="1">
            <x v="59"/>
          </reference>
        </references>
      </pivotArea>
    </format>
    <format dxfId="17450">
      <pivotArea dataOnly="0" labelOnly="1" outline="0" fieldPosition="0">
        <references count="1">
          <reference field="6" count="1" defaultSubtotal="1">
            <x v="59"/>
          </reference>
        </references>
      </pivotArea>
    </format>
    <format dxfId="17449">
      <pivotArea outline="0" collapsedLevelsAreSubtotals="1" fieldPosition="0">
        <references count="3">
          <reference field="0" count="1" selected="0">
            <x v="10"/>
          </reference>
          <reference field="4" count="1" selected="0">
            <x v="103"/>
          </reference>
          <reference field="6" count="1" selected="0">
            <x v="60"/>
          </reference>
        </references>
      </pivotArea>
    </format>
    <format dxfId="17448">
      <pivotArea dataOnly="0" labelOnly="1" outline="0" fieldPosition="0">
        <references count="1">
          <reference field="6" count="1">
            <x v="60"/>
          </reference>
        </references>
      </pivotArea>
    </format>
    <format dxfId="17447">
      <pivotArea dataOnly="0" labelOnly="1" outline="0" fieldPosition="0">
        <references count="2">
          <reference field="0" count="1">
            <x v="10"/>
          </reference>
          <reference field="6" count="1" selected="0">
            <x v="60"/>
          </reference>
        </references>
      </pivotArea>
    </format>
    <format dxfId="17446">
      <pivotArea dataOnly="0" labelOnly="1" outline="0" fieldPosition="0">
        <references count="3">
          <reference field="0" count="1" selected="0">
            <x v="10"/>
          </reference>
          <reference field="4" count="1">
            <x v="103"/>
          </reference>
          <reference field="6" count="1" selected="0">
            <x v="60"/>
          </reference>
        </references>
      </pivotArea>
    </format>
    <format dxfId="17445">
      <pivotArea outline="0" collapsedLevelsAreSubtotals="1" fieldPosition="0">
        <references count="1">
          <reference field="6" count="1" selected="0" defaultSubtotal="1">
            <x v="60"/>
          </reference>
        </references>
      </pivotArea>
    </format>
    <format dxfId="17444">
      <pivotArea dataOnly="0" labelOnly="1" outline="0" fieldPosition="0">
        <references count="1">
          <reference field="6" count="1" defaultSubtotal="1">
            <x v="60"/>
          </reference>
        </references>
      </pivotArea>
    </format>
    <format dxfId="17443">
      <pivotArea outline="0" collapsedLevelsAreSubtotals="1" fieldPosition="0">
        <references count="3">
          <reference field="0" count="1" selected="0">
            <x v="10"/>
          </reference>
          <reference field="4" count="1" selected="0">
            <x v="106"/>
          </reference>
          <reference field="6" count="1" selected="0">
            <x v="64"/>
          </reference>
        </references>
      </pivotArea>
    </format>
    <format dxfId="17442">
      <pivotArea dataOnly="0" labelOnly="1" outline="0" fieldPosition="0">
        <references count="1">
          <reference field="6" count="1">
            <x v="64"/>
          </reference>
        </references>
      </pivotArea>
    </format>
    <format dxfId="17441">
      <pivotArea dataOnly="0" labelOnly="1" outline="0" fieldPosition="0">
        <references count="2">
          <reference field="0" count="1">
            <x v="10"/>
          </reference>
          <reference field="6" count="1" selected="0">
            <x v="64"/>
          </reference>
        </references>
      </pivotArea>
    </format>
    <format dxfId="17440">
      <pivotArea dataOnly="0" labelOnly="1" outline="0" fieldPosition="0">
        <references count="3">
          <reference field="0" count="1" selected="0">
            <x v="10"/>
          </reference>
          <reference field="4" count="1">
            <x v="106"/>
          </reference>
          <reference field="6" count="1" selected="0">
            <x v="64"/>
          </reference>
        </references>
      </pivotArea>
    </format>
    <format dxfId="17439">
      <pivotArea outline="0" collapsedLevelsAreSubtotals="1" fieldPosition="0">
        <references count="1">
          <reference field="6" count="1" selected="0" defaultSubtotal="1">
            <x v="64"/>
          </reference>
        </references>
      </pivotArea>
    </format>
    <format dxfId="17438">
      <pivotArea dataOnly="0" labelOnly="1" outline="0" fieldPosition="0">
        <references count="1">
          <reference field="6" count="1" defaultSubtotal="1">
            <x v="64"/>
          </reference>
        </references>
      </pivotArea>
    </format>
    <format dxfId="17437">
      <pivotArea outline="0" collapsedLevelsAreSubtotals="1" fieldPosition="0">
        <references count="3">
          <reference field="0" count="1" selected="0">
            <x v="10"/>
          </reference>
          <reference field="4" count="1" selected="0">
            <x v="110"/>
          </reference>
          <reference field="6" count="1" selected="0">
            <x v="65"/>
          </reference>
        </references>
      </pivotArea>
    </format>
    <format dxfId="17436">
      <pivotArea dataOnly="0" labelOnly="1" outline="0" fieldPosition="0">
        <references count="1">
          <reference field="6" count="1">
            <x v="65"/>
          </reference>
        </references>
      </pivotArea>
    </format>
    <format dxfId="17435">
      <pivotArea dataOnly="0" labelOnly="1" outline="0" fieldPosition="0">
        <references count="2">
          <reference field="0" count="1">
            <x v="10"/>
          </reference>
          <reference field="6" count="1" selected="0">
            <x v="65"/>
          </reference>
        </references>
      </pivotArea>
    </format>
    <format dxfId="17434">
      <pivotArea dataOnly="0" labelOnly="1" outline="0" fieldPosition="0">
        <references count="3">
          <reference field="0" count="1" selected="0">
            <x v="10"/>
          </reference>
          <reference field="4" count="1">
            <x v="110"/>
          </reference>
          <reference field="6" count="1" selected="0">
            <x v="65"/>
          </reference>
        </references>
      </pivotArea>
    </format>
    <format dxfId="17433">
      <pivotArea outline="0" collapsedLevelsAreSubtotals="1" fieldPosition="0">
        <references count="1">
          <reference field="6" count="1" selected="0" defaultSubtotal="1">
            <x v="65"/>
          </reference>
        </references>
      </pivotArea>
    </format>
    <format dxfId="17432">
      <pivotArea dataOnly="0" labelOnly="1" outline="0" fieldPosition="0">
        <references count="1">
          <reference field="6" count="1" defaultSubtotal="1">
            <x v="65"/>
          </reference>
        </references>
      </pivotArea>
    </format>
    <format dxfId="17431">
      <pivotArea outline="0" collapsedLevelsAreSubtotals="1" fieldPosition="0">
        <references count="3">
          <reference field="0" count="1" selected="0">
            <x v="10"/>
          </reference>
          <reference field="4" count="1" selected="0">
            <x v="104"/>
          </reference>
          <reference field="6" count="1" selected="0">
            <x v="66"/>
          </reference>
        </references>
      </pivotArea>
    </format>
    <format dxfId="17430">
      <pivotArea dataOnly="0" labelOnly="1" outline="0" fieldPosition="0">
        <references count="1">
          <reference field="6" count="1">
            <x v="66"/>
          </reference>
        </references>
      </pivotArea>
    </format>
    <format dxfId="17429">
      <pivotArea dataOnly="0" labelOnly="1" outline="0" fieldPosition="0">
        <references count="2">
          <reference field="0" count="1">
            <x v="10"/>
          </reference>
          <reference field="6" count="1" selected="0">
            <x v="66"/>
          </reference>
        </references>
      </pivotArea>
    </format>
    <format dxfId="17428">
      <pivotArea dataOnly="0" labelOnly="1" outline="0" fieldPosition="0">
        <references count="3">
          <reference field="0" count="1" selected="0">
            <x v="10"/>
          </reference>
          <reference field="4" count="1">
            <x v="104"/>
          </reference>
          <reference field="6" count="1" selected="0">
            <x v="66"/>
          </reference>
        </references>
      </pivotArea>
    </format>
    <format dxfId="17427">
      <pivotArea outline="0" collapsedLevelsAreSubtotals="1" fieldPosition="0">
        <references count="1">
          <reference field="6" count="1" selected="0" defaultSubtotal="1">
            <x v="66"/>
          </reference>
        </references>
      </pivotArea>
    </format>
    <format dxfId="17426">
      <pivotArea dataOnly="0" labelOnly="1" outline="0" fieldPosition="0">
        <references count="1">
          <reference field="6" count="1" defaultSubtotal="1">
            <x v="66"/>
          </reference>
        </references>
      </pivotArea>
    </format>
    <format dxfId="17425">
      <pivotArea outline="0" collapsedLevelsAreSubtotals="1" fieldPosition="0">
        <references count="3">
          <reference field="0" count="1" selected="0">
            <x v="10"/>
          </reference>
          <reference field="4" count="1" selected="0">
            <x v="154"/>
          </reference>
          <reference field="6" count="1" selected="0">
            <x v="67"/>
          </reference>
        </references>
      </pivotArea>
    </format>
    <format dxfId="17424">
      <pivotArea dataOnly="0" labelOnly="1" outline="0" fieldPosition="0">
        <references count="1">
          <reference field="6" count="1">
            <x v="67"/>
          </reference>
        </references>
      </pivotArea>
    </format>
    <format dxfId="17423">
      <pivotArea dataOnly="0" labelOnly="1" outline="0" fieldPosition="0">
        <references count="2">
          <reference field="0" count="1">
            <x v="10"/>
          </reference>
          <reference field="6" count="1" selected="0">
            <x v="67"/>
          </reference>
        </references>
      </pivotArea>
    </format>
    <format dxfId="17422">
      <pivotArea dataOnly="0" labelOnly="1" outline="0" fieldPosition="0">
        <references count="3">
          <reference field="0" count="1" selected="0">
            <x v="10"/>
          </reference>
          <reference field="4" count="1">
            <x v="154"/>
          </reference>
          <reference field="6" count="1" selected="0">
            <x v="67"/>
          </reference>
        </references>
      </pivotArea>
    </format>
    <format dxfId="17421">
      <pivotArea outline="0" collapsedLevelsAreSubtotals="1" fieldPosition="0">
        <references count="1">
          <reference field="6" count="1" selected="0" defaultSubtotal="1">
            <x v="67"/>
          </reference>
        </references>
      </pivotArea>
    </format>
    <format dxfId="17420">
      <pivotArea dataOnly="0" labelOnly="1" outline="0" fieldPosition="0">
        <references count="1">
          <reference field="6" count="1" defaultSubtotal="1">
            <x v="67"/>
          </reference>
        </references>
      </pivotArea>
    </format>
    <format dxfId="17419">
      <pivotArea outline="0" collapsedLevelsAreSubtotals="1" fieldPosition="0">
        <references count="3">
          <reference field="0" count="1" selected="0">
            <x v="10"/>
          </reference>
          <reference field="4" count="1" selected="0">
            <x v="217"/>
          </reference>
          <reference field="6" count="1" selected="0">
            <x v="68"/>
          </reference>
        </references>
      </pivotArea>
    </format>
    <format dxfId="17418">
      <pivotArea dataOnly="0" labelOnly="1" outline="0" fieldPosition="0">
        <references count="1">
          <reference field="6" count="1">
            <x v="68"/>
          </reference>
        </references>
      </pivotArea>
    </format>
    <format dxfId="17417">
      <pivotArea dataOnly="0" labelOnly="1" outline="0" fieldPosition="0">
        <references count="2">
          <reference field="0" count="1">
            <x v="10"/>
          </reference>
          <reference field="6" count="1" selected="0">
            <x v="68"/>
          </reference>
        </references>
      </pivotArea>
    </format>
    <format dxfId="17416">
      <pivotArea dataOnly="0" labelOnly="1" outline="0" fieldPosition="0">
        <references count="3">
          <reference field="0" count="1" selected="0">
            <x v="10"/>
          </reference>
          <reference field="4" count="1">
            <x v="217"/>
          </reference>
          <reference field="6" count="1" selected="0">
            <x v="68"/>
          </reference>
        </references>
      </pivotArea>
    </format>
    <format dxfId="17415">
      <pivotArea outline="0" collapsedLevelsAreSubtotals="1" fieldPosition="0">
        <references count="1">
          <reference field="6" count="1" selected="0" defaultSubtotal="1">
            <x v="68"/>
          </reference>
        </references>
      </pivotArea>
    </format>
    <format dxfId="17414">
      <pivotArea dataOnly="0" labelOnly="1" outline="0" fieldPosition="0">
        <references count="1">
          <reference field="6" count="1" defaultSubtotal="1">
            <x v="68"/>
          </reference>
        </references>
      </pivotArea>
    </format>
    <format dxfId="17413">
      <pivotArea outline="0" collapsedLevelsAreSubtotals="1" fieldPosition="0">
        <references count="3">
          <reference field="0" count="1" selected="0">
            <x v="11"/>
          </reference>
          <reference field="4" count="1" selected="0">
            <x v="120"/>
          </reference>
          <reference field="6" count="1" selected="0">
            <x v="71"/>
          </reference>
        </references>
      </pivotArea>
    </format>
    <format dxfId="17412">
      <pivotArea dataOnly="0" labelOnly="1" outline="0" offset="IV1" fieldPosition="0">
        <references count="1">
          <reference field="6" count="1">
            <x v="71"/>
          </reference>
        </references>
      </pivotArea>
    </format>
    <format dxfId="17411">
      <pivotArea dataOnly="0" labelOnly="1" outline="0" fieldPosition="0">
        <references count="2">
          <reference field="0" count="1">
            <x v="11"/>
          </reference>
          <reference field="6" count="1" selected="0">
            <x v="71"/>
          </reference>
        </references>
      </pivotArea>
    </format>
    <format dxfId="17410">
      <pivotArea dataOnly="0" labelOnly="1" outline="0" fieldPosition="0">
        <references count="3">
          <reference field="0" count="1" selected="0">
            <x v="11"/>
          </reference>
          <reference field="4" count="1">
            <x v="120"/>
          </reference>
          <reference field="6" count="1" selected="0">
            <x v="71"/>
          </reference>
        </references>
      </pivotArea>
    </format>
    <format dxfId="17409">
      <pivotArea outline="0" collapsedLevelsAreSubtotals="1" fieldPosition="0">
        <references count="3">
          <reference field="0" count="1" selected="0">
            <x v="10"/>
          </reference>
          <reference field="4" count="1" selected="0">
            <x v="124"/>
          </reference>
          <reference field="6" count="1" selected="0">
            <x v="71"/>
          </reference>
        </references>
      </pivotArea>
    </format>
    <format dxfId="17408">
      <pivotArea dataOnly="0" labelOnly="1" outline="0" offset="IV256" fieldPosition="0">
        <references count="1">
          <reference field="6" count="1">
            <x v="71"/>
          </reference>
        </references>
      </pivotArea>
    </format>
    <format dxfId="17407">
      <pivotArea dataOnly="0" labelOnly="1" outline="0" fieldPosition="0">
        <references count="2">
          <reference field="0" count="1">
            <x v="10"/>
          </reference>
          <reference field="6" count="1" selected="0">
            <x v="71"/>
          </reference>
        </references>
      </pivotArea>
    </format>
    <format dxfId="17406">
      <pivotArea dataOnly="0" labelOnly="1" outline="0" fieldPosition="0">
        <references count="3">
          <reference field="0" count="1" selected="0">
            <x v="10"/>
          </reference>
          <reference field="4" count="1">
            <x v="124"/>
          </reference>
          <reference field="6" count="1" selected="0">
            <x v="71"/>
          </reference>
        </references>
      </pivotArea>
    </format>
    <format dxfId="17405">
      <pivotArea outline="0" collapsedLevelsAreSubtotals="1" fieldPosition="0">
        <references count="1">
          <reference field="6" count="1" selected="0" defaultSubtotal="1">
            <x v="71"/>
          </reference>
        </references>
      </pivotArea>
    </format>
    <format dxfId="17404">
      <pivotArea dataOnly="0" labelOnly="1" outline="0" fieldPosition="0">
        <references count="1">
          <reference field="6" count="1" defaultSubtotal="1">
            <x v="71"/>
          </reference>
        </references>
      </pivotArea>
    </format>
    <format dxfId="17403">
      <pivotArea outline="0" collapsedLevelsAreSubtotals="1" fieldPosition="0">
        <references count="3">
          <reference field="0" count="1" selected="0">
            <x v="6"/>
          </reference>
          <reference field="4" count="1" selected="0">
            <x v="139"/>
          </reference>
          <reference field="6" count="1" selected="0">
            <x v="76"/>
          </reference>
        </references>
      </pivotArea>
    </format>
    <format dxfId="17402">
      <pivotArea dataOnly="0" labelOnly="1" outline="0" fieldPosition="0">
        <references count="1">
          <reference field="6" count="1">
            <x v="76"/>
          </reference>
        </references>
      </pivotArea>
    </format>
    <format dxfId="17401">
      <pivotArea dataOnly="0" labelOnly="1" outline="0" fieldPosition="0">
        <references count="2">
          <reference field="0" count="1">
            <x v="6"/>
          </reference>
          <reference field="6" count="1" selected="0">
            <x v="76"/>
          </reference>
        </references>
      </pivotArea>
    </format>
    <format dxfId="17400">
      <pivotArea dataOnly="0" labelOnly="1" outline="0" fieldPosition="0">
        <references count="3">
          <reference field="0" count="1" selected="0">
            <x v="6"/>
          </reference>
          <reference field="4" count="1">
            <x v="139"/>
          </reference>
          <reference field="6" count="1" selected="0">
            <x v="76"/>
          </reference>
        </references>
      </pivotArea>
    </format>
    <format dxfId="17399">
      <pivotArea outline="0" collapsedLevelsAreSubtotals="1" fieldPosition="0">
        <references count="1">
          <reference field="6" count="1" selected="0" defaultSubtotal="1">
            <x v="76"/>
          </reference>
        </references>
      </pivotArea>
    </format>
    <format dxfId="17398">
      <pivotArea dataOnly="0" labelOnly="1" outline="0" fieldPosition="0">
        <references count="1">
          <reference field="6" count="1" defaultSubtotal="1">
            <x v="76"/>
          </reference>
        </references>
      </pivotArea>
    </format>
    <format dxfId="17397">
      <pivotArea outline="0" collapsedLevelsAreSubtotals="1" fieldPosition="0">
        <references count="3">
          <reference field="0" count="1" selected="0">
            <x v="9"/>
          </reference>
          <reference field="4" count="1" selected="0">
            <x v="189"/>
          </reference>
          <reference field="6" count="1" selected="0">
            <x v="80"/>
          </reference>
        </references>
      </pivotArea>
    </format>
    <format dxfId="17396">
      <pivotArea dataOnly="0" labelOnly="1" outline="0" fieldPosition="0">
        <references count="1">
          <reference field="6" count="1">
            <x v="80"/>
          </reference>
        </references>
      </pivotArea>
    </format>
    <format dxfId="17395">
      <pivotArea dataOnly="0" labelOnly="1" outline="0" fieldPosition="0">
        <references count="2">
          <reference field="0" count="1">
            <x v="9"/>
          </reference>
          <reference field="6" count="1" selected="0">
            <x v="80"/>
          </reference>
        </references>
      </pivotArea>
    </format>
    <format dxfId="17394">
      <pivotArea dataOnly="0" labelOnly="1" outline="0" fieldPosition="0">
        <references count="3">
          <reference field="0" count="1" selected="0">
            <x v="9"/>
          </reference>
          <reference field="4" count="1">
            <x v="189"/>
          </reference>
          <reference field="6" count="1" selected="0">
            <x v="80"/>
          </reference>
        </references>
      </pivotArea>
    </format>
    <format dxfId="17393">
      <pivotArea outline="0" collapsedLevelsAreSubtotals="1" fieldPosition="0">
        <references count="1">
          <reference field="6" count="1" selected="0" defaultSubtotal="1">
            <x v="80"/>
          </reference>
        </references>
      </pivotArea>
    </format>
    <format dxfId="17392">
      <pivotArea dataOnly="0" labelOnly="1" outline="0" fieldPosition="0">
        <references count="1">
          <reference field="6" count="1" defaultSubtotal="1">
            <x v="80"/>
          </reference>
        </references>
      </pivotArea>
    </format>
    <format dxfId="17391">
      <pivotArea outline="0" collapsedLevelsAreSubtotals="1" fieldPosition="0">
        <references count="3">
          <reference field="0" count="1" selected="0">
            <x v="9"/>
          </reference>
          <reference field="4" count="1" selected="0">
            <x v="210"/>
          </reference>
          <reference field="6" count="1" selected="0">
            <x v="83"/>
          </reference>
        </references>
      </pivotArea>
    </format>
    <format dxfId="17390">
      <pivotArea dataOnly="0" labelOnly="1" outline="0" fieldPosition="0">
        <references count="1">
          <reference field="6" count="1">
            <x v="83"/>
          </reference>
        </references>
      </pivotArea>
    </format>
    <format dxfId="17389">
      <pivotArea dataOnly="0" labelOnly="1" outline="0" fieldPosition="0">
        <references count="2">
          <reference field="0" count="1">
            <x v="9"/>
          </reference>
          <reference field="6" count="1" selected="0">
            <x v="83"/>
          </reference>
        </references>
      </pivotArea>
    </format>
    <format dxfId="17388">
      <pivotArea dataOnly="0" labelOnly="1" outline="0" fieldPosition="0">
        <references count="3">
          <reference field="0" count="1" selected="0">
            <x v="9"/>
          </reference>
          <reference field="4" count="1">
            <x v="210"/>
          </reference>
          <reference field="6" count="1" selected="0">
            <x v="83"/>
          </reference>
        </references>
      </pivotArea>
    </format>
    <format dxfId="17387">
      <pivotArea outline="0" collapsedLevelsAreSubtotals="1" fieldPosition="0">
        <references count="1">
          <reference field="6" count="1" selected="0" defaultSubtotal="1">
            <x v="83"/>
          </reference>
        </references>
      </pivotArea>
    </format>
    <format dxfId="17386">
      <pivotArea dataOnly="0" labelOnly="1" outline="0" fieldPosition="0">
        <references count="1">
          <reference field="6" count="1" defaultSubtotal="1">
            <x v="83"/>
          </reference>
        </references>
      </pivotArea>
    </format>
    <format dxfId="17385">
      <pivotArea outline="0" collapsedLevelsAreSubtotals="1" fieldPosition="0">
        <references count="3">
          <reference field="0" count="1" selected="0">
            <x v="9"/>
          </reference>
          <reference field="4" count="1" selected="0">
            <x v="190"/>
          </reference>
          <reference field="6" count="1" selected="0">
            <x v="85"/>
          </reference>
        </references>
      </pivotArea>
    </format>
    <format dxfId="17384">
      <pivotArea dataOnly="0" labelOnly="1" outline="0" fieldPosition="0">
        <references count="1">
          <reference field="6" count="1">
            <x v="85"/>
          </reference>
        </references>
      </pivotArea>
    </format>
    <format dxfId="17383">
      <pivotArea dataOnly="0" labelOnly="1" outline="0" fieldPosition="0">
        <references count="2">
          <reference field="0" count="1">
            <x v="9"/>
          </reference>
          <reference field="6" count="1" selected="0">
            <x v="85"/>
          </reference>
        </references>
      </pivotArea>
    </format>
    <format dxfId="17382">
      <pivotArea dataOnly="0" labelOnly="1" outline="0" fieldPosition="0">
        <references count="3">
          <reference field="0" count="1" selected="0">
            <x v="9"/>
          </reference>
          <reference field="4" count="1">
            <x v="190"/>
          </reference>
          <reference field="6" count="1" selected="0">
            <x v="85"/>
          </reference>
        </references>
      </pivotArea>
    </format>
    <format dxfId="17381">
      <pivotArea outline="0" collapsedLevelsAreSubtotals="1" fieldPosition="0">
        <references count="1">
          <reference field="6" count="1" selected="0" defaultSubtotal="1">
            <x v="85"/>
          </reference>
        </references>
      </pivotArea>
    </format>
    <format dxfId="17380">
      <pivotArea dataOnly="0" labelOnly="1" outline="0" fieldPosition="0">
        <references count="1">
          <reference field="6" count="1" defaultSubtotal="1">
            <x v="85"/>
          </reference>
        </references>
      </pivotArea>
    </format>
    <format dxfId="17379">
      <pivotArea outline="0" collapsedLevelsAreSubtotals="1" fieldPosition="0">
        <references count="3">
          <reference field="0" count="1" selected="0">
            <x v="0"/>
          </reference>
          <reference field="4" count="1" selected="0">
            <x v="262"/>
          </reference>
          <reference field="6" count="1" selected="0">
            <x v="92"/>
          </reference>
        </references>
      </pivotArea>
    </format>
    <format dxfId="17378">
      <pivotArea dataOnly="0" labelOnly="1" outline="0" fieldPosition="0">
        <references count="1">
          <reference field="6" count="1">
            <x v="92"/>
          </reference>
        </references>
      </pivotArea>
    </format>
    <format dxfId="17377">
      <pivotArea dataOnly="0" labelOnly="1" outline="0" fieldPosition="0">
        <references count="2">
          <reference field="0" count="1">
            <x v="0"/>
          </reference>
          <reference field="6" count="1" selected="0">
            <x v="92"/>
          </reference>
        </references>
      </pivotArea>
    </format>
    <format dxfId="17376">
      <pivotArea dataOnly="0" labelOnly="1" outline="0" fieldPosition="0">
        <references count="3">
          <reference field="0" count="1" selected="0">
            <x v="0"/>
          </reference>
          <reference field="4" count="1">
            <x v="262"/>
          </reference>
          <reference field="6" count="1" selected="0">
            <x v="92"/>
          </reference>
        </references>
      </pivotArea>
    </format>
    <format dxfId="17375">
      <pivotArea outline="0" collapsedLevelsAreSubtotals="1" fieldPosition="0">
        <references count="1">
          <reference field="6" count="1" selected="0" defaultSubtotal="1">
            <x v="92"/>
          </reference>
        </references>
      </pivotArea>
    </format>
    <format dxfId="17374">
      <pivotArea dataOnly="0" labelOnly="1" outline="0" fieldPosition="0">
        <references count="1">
          <reference field="6" count="1" defaultSubtotal="1">
            <x v="92"/>
          </reference>
        </references>
      </pivotArea>
    </format>
    <format dxfId="17373">
      <pivotArea outline="0" collapsedLevelsAreSubtotals="1" fieldPosition="0">
        <references count="3">
          <reference field="0" count="1" selected="0">
            <x v="1"/>
          </reference>
          <reference field="4" count="1" selected="0">
            <x v="280"/>
          </reference>
          <reference field="6" count="1" selected="0">
            <x v="95"/>
          </reference>
        </references>
      </pivotArea>
    </format>
    <format dxfId="17372">
      <pivotArea dataOnly="0" labelOnly="1" outline="0" fieldPosition="0">
        <references count="1">
          <reference field="6" count="1">
            <x v="95"/>
          </reference>
        </references>
      </pivotArea>
    </format>
    <format dxfId="17371">
      <pivotArea dataOnly="0" labelOnly="1" outline="0" fieldPosition="0">
        <references count="2">
          <reference field="0" count="1">
            <x v="1"/>
          </reference>
          <reference field="6" count="1" selected="0">
            <x v="95"/>
          </reference>
        </references>
      </pivotArea>
    </format>
    <format dxfId="17370">
      <pivotArea dataOnly="0" labelOnly="1" outline="0" fieldPosition="0">
        <references count="3">
          <reference field="0" count="1" selected="0">
            <x v="1"/>
          </reference>
          <reference field="4" count="1">
            <x v="280"/>
          </reference>
          <reference field="6" count="1" selected="0">
            <x v="95"/>
          </reference>
        </references>
      </pivotArea>
    </format>
    <format dxfId="17369">
      <pivotArea outline="0" collapsedLevelsAreSubtotals="1" fieldPosition="0">
        <references count="1">
          <reference field="6" count="1" selected="0" defaultSubtotal="1">
            <x v="95"/>
          </reference>
        </references>
      </pivotArea>
    </format>
    <format dxfId="17368">
      <pivotArea dataOnly="0" labelOnly="1" outline="0" fieldPosition="0">
        <references count="1">
          <reference field="6" count="1" defaultSubtotal="1">
            <x v="95"/>
          </reference>
        </references>
      </pivotArea>
    </format>
    <format dxfId="17367">
      <pivotArea dataOnly="0" grandRow="1" outline="0" fieldPosition="0"/>
    </format>
    <format dxfId="17366">
      <pivotArea dataOnly="0" outline="0" fieldPosition="0">
        <references count="1">
          <reference field="6" count="0" defaultSubtotal="1"/>
        </references>
      </pivotArea>
    </format>
    <format dxfId="17365">
      <pivotArea dataOnly="0" outline="0" fieldPosition="0">
        <references count="1">
          <reference field="6" count="0" defaultSubtotal="1"/>
        </references>
      </pivotArea>
    </format>
    <format dxfId="17364">
      <pivotArea outline="0" collapsedLevelsAreSubtotals="1" fieldPosition="0">
        <references count="1">
          <reference field="6" count="1" selected="0" defaultSubtotal="1">
            <x v="0"/>
          </reference>
        </references>
      </pivotArea>
    </format>
    <format dxfId="17363">
      <pivotArea dataOnly="0" labelOnly="1" outline="0" fieldPosition="0">
        <references count="1">
          <reference field="6" count="1" defaultSubtotal="1">
            <x v="0"/>
          </reference>
        </references>
      </pivotArea>
    </format>
    <format dxfId="17362">
      <pivotArea outline="0" collapsedLevelsAreSubtotals="1" fieldPosition="0">
        <references count="1">
          <reference field="6" count="1" selected="0" defaultSubtotal="1">
            <x v="1"/>
          </reference>
        </references>
      </pivotArea>
    </format>
    <format dxfId="17361">
      <pivotArea dataOnly="0" labelOnly="1" outline="0" fieldPosition="0">
        <references count="1">
          <reference field="6" count="1" defaultSubtotal="1">
            <x v="1"/>
          </reference>
        </references>
      </pivotArea>
    </format>
    <format dxfId="17360">
      <pivotArea outline="0" collapsedLevelsAreSubtotals="1" fieldPosition="0">
        <references count="1">
          <reference field="6" count="1" selected="0" defaultSubtotal="1">
            <x v="2"/>
          </reference>
        </references>
      </pivotArea>
    </format>
    <format dxfId="17359">
      <pivotArea dataOnly="0" labelOnly="1" outline="0" fieldPosition="0">
        <references count="1">
          <reference field="6" count="1" defaultSubtotal="1">
            <x v="2"/>
          </reference>
        </references>
      </pivotArea>
    </format>
    <format dxfId="17358">
      <pivotArea outline="0" collapsedLevelsAreSubtotals="1" fieldPosition="0">
        <references count="1">
          <reference field="6" count="1" selected="0" defaultSubtotal="1">
            <x v="3"/>
          </reference>
        </references>
      </pivotArea>
    </format>
    <format dxfId="17357">
      <pivotArea dataOnly="0" labelOnly="1" outline="0" fieldPosition="0">
        <references count="1">
          <reference field="6" count="1" defaultSubtotal="1">
            <x v="3"/>
          </reference>
        </references>
      </pivotArea>
    </format>
    <format dxfId="17356">
      <pivotArea outline="0" collapsedLevelsAreSubtotals="1" fieldPosition="0">
        <references count="1">
          <reference field="6" count="1" selected="0" defaultSubtotal="1">
            <x v="4"/>
          </reference>
        </references>
      </pivotArea>
    </format>
    <format dxfId="17355">
      <pivotArea dataOnly="0" labelOnly="1" outline="0" fieldPosition="0">
        <references count="1">
          <reference field="6" count="1" defaultSubtotal="1">
            <x v="4"/>
          </reference>
        </references>
      </pivotArea>
    </format>
    <format dxfId="17354">
      <pivotArea outline="0" collapsedLevelsAreSubtotals="1" fieldPosition="0">
        <references count="1">
          <reference field="6" count="1" selected="0" defaultSubtotal="1">
            <x v="5"/>
          </reference>
        </references>
      </pivotArea>
    </format>
    <format dxfId="17353">
      <pivotArea dataOnly="0" labelOnly="1" outline="0" fieldPosition="0">
        <references count="1">
          <reference field="6" count="1" defaultSubtotal="1">
            <x v="5"/>
          </reference>
        </references>
      </pivotArea>
    </format>
    <format dxfId="17352">
      <pivotArea outline="0" collapsedLevelsAreSubtotals="1" fieldPosition="0">
        <references count="1">
          <reference field="6" count="1" selected="0" defaultSubtotal="1">
            <x v="6"/>
          </reference>
        </references>
      </pivotArea>
    </format>
    <format dxfId="17351">
      <pivotArea dataOnly="0" labelOnly="1" outline="0" fieldPosition="0">
        <references count="1">
          <reference field="6" count="1" defaultSubtotal="1">
            <x v="6"/>
          </reference>
        </references>
      </pivotArea>
    </format>
    <format dxfId="17350">
      <pivotArea outline="0" collapsedLevelsAreSubtotals="1" fieldPosition="0">
        <references count="1">
          <reference field="6" count="1" selected="0" defaultSubtotal="1">
            <x v="7"/>
          </reference>
        </references>
      </pivotArea>
    </format>
    <format dxfId="17349">
      <pivotArea dataOnly="0" labelOnly="1" outline="0" fieldPosition="0">
        <references count="1">
          <reference field="6" count="1" defaultSubtotal="1">
            <x v="7"/>
          </reference>
        </references>
      </pivotArea>
    </format>
    <format dxfId="17348">
      <pivotArea outline="0" collapsedLevelsAreSubtotals="1" fieldPosition="0">
        <references count="3">
          <reference field="0" count="1" selected="0">
            <x v="11"/>
          </reference>
          <reference field="4" count="1" selected="0">
            <x v="272"/>
          </reference>
          <reference field="6" count="1" selected="0">
            <x v="8"/>
          </reference>
        </references>
      </pivotArea>
    </format>
    <format dxfId="17347">
      <pivotArea outline="0" collapsedLevelsAreSubtotals="1" fieldPosition="0">
        <references count="3">
          <reference field="0" count="1" selected="0">
            <x v="6"/>
          </reference>
          <reference field="4" count="1" selected="0">
            <x v="272"/>
          </reference>
          <reference field="6" count="1" selected="0">
            <x v="8"/>
          </reference>
        </references>
      </pivotArea>
    </format>
    <format dxfId="17346">
      <pivotArea outline="0" collapsedLevelsAreSubtotals="1" fieldPosition="0">
        <references count="3">
          <reference field="0" count="1" selected="0">
            <x v="9"/>
          </reference>
          <reference field="4" count="1" selected="0">
            <x v="272"/>
          </reference>
          <reference field="6" count="1" selected="0">
            <x v="8"/>
          </reference>
        </references>
      </pivotArea>
    </format>
    <format dxfId="17345">
      <pivotArea outline="0" collapsedLevelsAreSubtotals="1" fieldPosition="0">
        <references count="3">
          <reference field="0" count="1" selected="0">
            <x v="12"/>
          </reference>
          <reference field="4" count="1" selected="0">
            <x v="272"/>
          </reference>
          <reference field="6" count="1" selected="0">
            <x v="8"/>
          </reference>
        </references>
      </pivotArea>
    </format>
    <format dxfId="17344">
      <pivotArea outline="0" collapsedLevelsAreSubtotals="1" fieldPosition="0">
        <references count="1">
          <reference field="6" count="1" selected="0" defaultSubtotal="1">
            <x v="8"/>
          </reference>
        </references>
      </pivotArea>
    </format>
    <format dxfId="17343">
      <pivotArea dataOnly="0" labelOnly="1" outline="0" fieldPosition="0">
        <references count="1">
          <reference field="6" count="1" defaultSubtotal="1">
            <x v="8"/>
          </reference>
        </references>
      </pivotArea>
    </format>
    <format dxfId="17342">
      <pivotArea outline="0" collapsedLevelsAreSubtotals="1" fieldPosition="0">
        <references count="3">
          <reference field="0" count="1" selected="0">
            <x v="11"/>
          </reference>
          <reference field="4" count="1" selected="0">
            <x v="273"/>
          </reference>
          <reference field="6" count="1" selected="0">
            <x v="9"/>
          </reference>
        </references>
      </pivotArea>
    </format>
    <format dxfId="17341">
      <pivotArea outline="0" collapsedLevelsAreSubtotals="1" fieldPosition="0">
        <references count="3">
          <reference field="0" count="1" selected="0">
            <x v="6"/>
          </reference>
          <reference field="4" count="1" selected="0">
            <x v="273"/>
          </reference>
          <reference field="6" count="1" selected="0">
            <x v="9"/>
          </reference>
        </references>
      </pivotArea>
    </format>
    <format dxfId="17340">
      <pivotArea outline="0" collapsedLevelsAreSubtotals="1" fieldPosition="0">
        <references count="3">
          <reference field="0" count="1" selected="0">
            <x v="9"/>
          </reference>
          <reference field="4" count="1" selected="0">
            <x v="273"/>
          </reference>
          <reference field="6" count="1" selected="0">
            <x v="9"/>
          </reference>
        </references>
      </pivotArea>
    </format>
    <format dxfId="17339">
      <pivotArea outline="0" collapsedLevelsAreSubtotals="1" fieldPosition="0">
        <references count="3">
          <reference field="0" count="1" selected="0">
            <x v="12"/>
          </reference>
          <reference field="4" count="1" selected="0">
            <x v="273"/>
          </reference>
          <reference field="6" count="1" selected="0">
            <x v="9"/>
          </reference>
        </references>
      </pivotArea>
    </format>
    <format dxfId="17338">
      <pivotArea outline="0" collapsedLevelsAreSubtotals="1" fieldPosition="0">
        <references count="1">
          <reference field="6" count="1" selected="0" defaultSubtotal="1">
            <x v="9"/>
          </reference>
        </references>
      </pivotArea>
    </format>
    <format dxfId="17337">
      <pivotArea dataOnly="0" labelOnly="1" outline="0" fieldPosition="0">
        <references count="1">
          <reference field="6" count="1" defaultSubtotal="1">
            <x v="9"/>
          </reference>
        </references>
      </pivotArea>
    </format>
    <format dxfId="17336">
      <pivotArea outline="0" collapsedLevelsAreSubtotals="1" fieldPosition="0">
        <references count="1">
          <reference field="6" count="1" selected="0" defaultSubtotal="1">
            <x v="10"/>
          </reference>
        </references>
      </pivotArea>
    </format>
    <format dxfId="17335">
      <pivotArea dataOnly="0" labelOnly="1" outline="0" fieldPosition="0">
        <references count="1">
          <reference field="6" count="1" defaultSubtotal="1">
            <x v="10"/>
          </reference>
        </references>
      </pivotArea>
    </format>
    <format dxfId="17334">
      <pivotArea outline="0" collapsedLevelsAreSubtotals="1" fieldPosition="0">
        <references count="1">
          <reference field="6" count="1" selected="0" defaultSubtotal="1">
            <x v="11"/>
          </reference>
        </references>
      </pivotArea>
    </format>
    <format dxfId="17333">
      <pivotArea dataOnly="0" labelOnly="1" outline="0" fieldPosition="0">
        <references count="1">
          <reference field="6" count="1" defaultSubtotal="1">
            <x v="11"/>
          </reference>
        </references>
      </pivotArea>
    </format>
    <format dxfId="17332">
      <pivotArea outline="0" collapsedLevelsAreSubtotals="1" fieldPosition="0">
        <references count="1">
          <reference field="6" count="1" selected="0" defaultSubtotal="1">
            <x v="12"/>
          </reference>
        </references>
      </pivotArea>
    </format>
    <format dxfId="17331">
      <pivotArea dataOnly="0" labelOnly="1" outline="0" fieldPosition="0">
        <references count="1">
          <reference field="6" count="1" defaultSubtotal="1">
            <x v="12"/>
          </reference>
        </references>
      </pivotArea>
    </format>
    <format dxfId="17330">
      <pivotArea outline="0" collapsedLevelsAreSubtotals="1" fieldPosition="0">
        <references count="1">
          <reference field="6" count="1" selected="0" defaultSubtotal="1">
            <x v="13"/>
          </reference>
        </references>
      </pivotArea>
    </format>
    <format dxfId="17329">
      <pivotArea dataOnly="0" labelOnly="1" outline="0" fieldPosition="0">
        <references count="1">
          <reference field="6" count="1" defaultSubtotal="1">
            <x v="13"/>
          </reference>
        </references>
      </pivotArea>
    </format>
    <format dxfId="17328">
      <pivotArea outline="0" collapsedLevelsAreSubtotals="1" fieldPosition="0">
        <references count="3">
          <reference field="0" count="1" selected="0">
            <x v="9"/>
          </reference>
          <reference field="4" count="1" selected="0">
            <x v="279"/>
          </reference>
          <reference field="6" count="1" selected="0">
            <x v="14"/>
          </reference>
        </references>
      </pivotArea>
    </format>
    <format dxfId="17327">
      <pivotArea outline="0" collapsedLevelsAreSubtotals="1" fieldPosition="0">
        <references count="3">
          <reference field="0" count="1" selected="0">
            <x v="13"/>
          </reference>
          <reference field="4" count="1" selected="0">
            <x v="279"/>
          </reference>
          <reference field="6" count="1" selected="0">
            <x v="14"/>
          </reference>
        </references>
      </pivotArea>
    </format>
    <format dxfId="17326">
      <pivotArea outline="0" collapsedLevelsAreSubtotals="1" fieldPosition="0">
        <references count="3">
          <reference field="0" count="1" selected="0">
            <x v="14"/>
          </reference>
          <reference field="4" count="1" selected="0">
            <x v="279"/>
          </reference>
          <reference field="6" count="1" selected="0">
            <x v="14"/>
          </reference>
        </references>
      </pivotArea>
    </format>
    <format dxfId="17325">
      <pivotArea outline="0" collapsedLevelsAreSubtotals="1" fieldPosition="0">
        <references count="3">
          <reference field="0" count="1" selected="0">
            <x v="11"/>
          </reference>
          <reference field="4" count="1" selected="0">
            <x v="279"/>
          </reference>
          <reference field="6" count="1" selected="0">
            <x v="14"/>
          </reference>
        </references>
      </pivotArea>
    </format>
    <format dxfId="17324">
      <pivotArea outline="0" collapsedLevelsAreSubtotals="1" fieldPosition="0">
        <references count="1">
          <reference field="6" count="1" selected="0" defaultSubtotal="1">
            <x v="14"/>
          </reference>
        </references>
      </pivotArea>
    </format>
    <format dxfId="17323">
      <pivotArea dataOnly="0" labelOnly="1" outline="0" fieldPosition="0">
        <references count="1">
          <reference field="6" count="1" defaultSubtotal="1">
            <x v="14"/>
          </reference>
        </references>
      </pivotArea>
    </format>
    <format dxfId="17322">
      <pivotArea outline="0" collapsedLevelsAreSubtotals="1" fieldPosition="0">
        <references count="1">
          <reference field="6" count="1" selected="0" defaultSubtotal="1">
            <x v="18"/>
          </reference>
        </references>
      </pivotArea>
    </format>
    <format dxfId="17321">
      <pivotArea dataOnly="0" labelOnly="1" outline="0" fieldPosition="0">
        <references count="1">
          <reference field="6" count="1" defaultSubtotal="1">
            <x v="18"/>
          </reference>
        </references>
      </pivotArea>
    </format>
    <format dxfId="17320">
      <pivotArea outline="0" collapsedLevelsAreSubtotals="1" fieldPosition="0">
        <references count="3">
          <reference field="0" count="1" selected="0">
            <x v="9"/>
          </reference>
          <reference field="4" count="1" selected="0">
            <x v="259"/>
          </reference>
          <reference field="6" count="1" selected="0">
            <x v="24"/>
          </reference>
        </references>
      </pivotArea>
    </format>
    <format dxfId="17319">
      <pivotArea outline="0" collapsedLevelsAreSubtotals="1" fieldPosition="0">
        <references count="3">
          <reference field="0" count="1" selected="0">
            <x v="11"/>
          </reference>
          <reference field="4" count="1" selected="0">
            <x v="259"/>
          </reference>
          <reference field="6" count="1" selected="0">
            <x v="24"/>
          </reference>
        </references>
      </pivotArea>
    </format>
    <format dxfId="17318">
      <pivotArea outline="0" collapsedLevelsAreSubtotals="1" fieldPosition="0">
        <references count="1">
          <reference field="6" count="1" selected="0" defaultSubtotal="1">
            <x v="24"/>
          </reference>
        </references>
      </pivotArea>
    </format>
    <format dxfId="17317">
      <pivotArea dataOnly="0" labelOnly="1" outline="0" fieldPosition="0">
        <references count="1">
          <reference field="6" count="1" defaultSubtotal="1">
            <x v="24"/>
          </reference>
        </references>
      </pivotArea>
    </format>
    <format dxfId="17316">
      <pivotArea outline="0" collapsedLevelsAreSubtotals="1" fieldPosition="0">
        <references count="1">
          <reference field="6" count="1" selected="0" defaultSubtotal="1">
            <x v="28"/>
          </reference>
        </references>
      </pivotArea>
    </format>
    <format dxfId="17315">
      <pivotArea dataOnly="0" labelOnly="1" outline="0" fieldPosition="0">
        <references count="1">
          <reference field="6" count="1" defaultSubtotal="1">
            <x v="28"/>
          </reference>
        </references>
      </pivotArea>
    </format>
    <format dxfId="17314">
      <pivotArea outline="0" collapsedLevelsAreSubtotals="1" fieldPosition="0">
        <references count="1">
          <reference field="6" count="1" selected="0" defaultSubtotal="1">
            <x v="29"/>
          </reference>
        </references>
      </pivotArea>
    </format>
    <format dxfId="17313">
      <pivotArea dataOnly="0" labelOnly="1" outline="0" fieldPosition="0">
        <references count="1">
          <reference field="6" count="1" defaultSubtotal="1">
            <x v="29"/>
          </reference>
        </references>
      </pivotArea>
    </format>
    <format dxfId="17312">
      <pivotArea outline="0" collapsedLevelsAreSubtotals="1" fieldPosition="0">
        <references count="1">
          <reference field="6" count="1" selected="0" defaultSubtotal="1">
            <x v="32"/>
          </reference>
        </references>
      </pivotArea>
    </format>
    <format dxfId="17311">
      <pivotArea dataOnly="0" labelOnly="1" outline="0" fieldPosition="0">
        <references count="1">
          <reference field="6" count="1" defaultSubtotal="1">
            <x v="32"/>
          </reference>
        </references>
      </pivotArea>
    </format>
    <format dxfId="17310">
      <pivotArea outline="0" collapsedLevelsAreSubtotals="1" fieldPosition="0">
        <references count="1">
          <reference field="6" count="1" selected="0" defaultSubtotal="1">
            <x v="56"/>
          </reference>
        </references>
      </pivotArea>
    </format>
    <format dxfId="17309">
      <pivotArea dataOnly="0" labelOnly="1" outline="0" fieldPosition="0">
        <references count="1">
          <reference field="6" count="1" defaultSubtotal="1">
            <x v="56"/>
          </reference>
        </references>
      </pivotArea>
    </format>
    <format dxfId="17308">
      <pivotArea outline="0" collapsedLevelsAreSubtotals="1" fieldPosition="0">
        <references count="1">
          <reference field="6" count="1" selected="0" defaultSubtotal="1">
            <x v="57"/>
          </reference>
        </references>
      </pivotArea>
    </format>
    <format dxfId="17307">
      <pivotArea dataOnly="0" labelOnly="1" outline="0" fieldPosition="0">
        <references count="1">
          <reference field="6" count="1" defaultSubtotal="1">
            <x v="57"/>
          </reference>
        </references>
      </pivotArea>
    </format>
    <format dxfId="17306">
      <pivotArea outline="0" collapsedLevelsAreSubtotals="1" fieldPosition="0">
        <references count="1">
          <reference field="6" count="1" selected="0" defaultSubtotal="1">
            <x v="59"/>
          </reference>
        </references>
      </pivotArea>
    </format>
    <format dxfId="17305">
      <pivotArea dataOnly="0" labelOnly="1" outline="0" fieldPosition="0">
        <references count="1">
          <reference field="6" count="1" defaultSubtotal="1">
            <x v="59"/>
          </reference>
        </references>
      </pivotArea>
    </format>
    <format dxfId="17304">
      <pivotArea outline="0" collapsedLevelsAreSubtotals="1" fieldPosition="0">
        <references count="1">
          <reference field="6" count="1" selected="0" defaultSubtotal="1">
            <x v="60"/>
          </reference>
        </references>
      </pivotArea>
    </format>
    <format dxfId="17303">
      <pivotArea dataOnly="0" labelOnly="1" outline="0" fieldPosition="0">
        <references count="1">
          <reference field="6" count="1" defaultSubtotal="1">
            <x v="60"/>
          </reference>
        </references>
      </pivotArea>
    </format>
    <format dxfId="17302">
      <pivotArea outline="0" collapsedLevelsAreSubtotals="1" fieldPosition="0">
        <references count="1">
          <reference field="6" count="1" selected="0" defaultSubtotal="1">
            <x v="64"/>
          </reference>
        </references>
      </pivotArea>
    </format>
    <format dxfId="17301">
      <pivotArea dataOnly="0" labelOnly="1" outline="0" fieldPosition="0">
        <references count="1">
          <reference field="6" count="1" defaultSubtotal="1">
            <x v="64"/>
          </reference>
        </references>
      </pivotArea>
    </format>
    <format dxfId="17300">
      <pivotArea outline="0" collapsedLevelsAreSubtotals="1" fieldPosition="0">
        <references count="1">
          <reference field="6" count="1" selected="0" defaultSubtotal="1">
            <x v="65"/>
          </reference>
        </references>
      </pivotArea>
    </format>
    <format dxfId="17299">
      <pivotArea dataOnly="0" labelOnly="1" outline="0" fieldPosition="0">
        <references count="1">
          <reference field="6" count="1" defaultSubtotal="1">
            <x v="65"/>
          </reference>
        </references>
      </pivotArea>
    </format>
    <format dxfId="17298">
      <pivotArea outline="0" collapsedLevelsAreSubtotals="1" fieldPosition="0">
        <references count="1">
          <reference field="6" count="1" selected="0" defaultSubtotal="1">
            <x v="66"/>
          </reference>
        </references>
      </pivotArea>
    </format>
    <format dxfId="17297">
      <pivotArea dataOnly="0" labelOnly="1" outline="0" fieldPosition="0">
        <references count="1">
          <reference field="6" count="1" defaultSubtotal="1">
            <x v="66"/>
          </reference>
        </references>
      </pivotArea>
    </format>
    <format dxfId="17296">
      <pivotArea outline="0" collapsedLevelsAreSubtotals="1" fieldPosition="0">
        <references count="1">
          <reference field="6" count="1" selected="0" defaultSubtotal="1">
            <x v="67"/>
          </reference>
        </references>
      </pivotArea>
    </format>
    <format dxfId="17295">
      <pivotArea dataOnly="0" labelOnly="1" outline="0" fieldPosition="0">
        <references count="1">
          <reference field="6" count="1" defaultSubtotal="1">
            <x v="67"/>
          </reference>
        </references>
      </pivotArea>
    </format>
    <format dxfId="17294">
      <pivotArea outline="0" collapsedLevelsAreSubtotals="1" fieldPosition="0">
        <references count="1">
          <reference field="6" count="1" selected="0" defaultSubtotal="1">
            <x v="68"/>
          </reference>
        </references>
      </pivotArea>
    </format>
    <format dxfId="17293">
      <pivotArea dataOnly="0" labelOnly="1" outline="0" fieldPosition="0">
        <references count="1">
          <reference field="6" count="1" defaultSubtotal="1">
            <x v="68"/>
          </reference>
        </references>
      </pivotArea>
    </format>
    <format dxfId="17292">
      <pivotArea outline="0" collapsedLevelsAreSubtotals="1" fieldPosition="0">
        <references count="1">
          <reference field="6" count="1" selected="0" defaultSubtotal="1">
            <x v="71"/>
          </reference>
        </references>
      </pivotArea>
    </format>
    <format dxfId="17291">
      <pivotArea dataOnly="0" labelOnly="1" outline="0" fieldPosition="0">
        <references count="1">
          <reference field="6" count="1" defaultSubtotal="1">
            <x v="71"/>
          </reference>
        </references>
      </pivotArea>
    </format>
    <format dxfId="17290">
      <pivotArea outline="0" collapsedLevelsAreSubtotals="1" fieldPosition="0">
        <references count="1">
          <reference field="6" count="1" selected="0" defaultSubtotal="1">
            <x v="76"/>
          </reference>
        </references>
      </pivotArea>
    </format>
    <format dxfId="17289">
      <pivotArea dataOnly="0" labelOnly="1" outline="0" fieldPosition="0">
        <references count="1">
          <reference field="6" count="1" defaultSubtotal="1">
            <x v="76"/>
          </reference>
        </references>
      </pivotArea>
    </format>
    <format dxfId="17288">
      <pivotArea outline="0" collapsedLevelsAreSubtotals="1" fieldPosition="0">
        <references count="1">
          <reference field="6" count="1" selected="0" defaultSubtotal="1">
            <x v="80"/>
          </reference>
        </references>
      </pivotArea>
    </format>
    <format dxfId="17287">
      <pivotArea dataOnly="0" labelOnly="1" outline="0" fieldPosition="0">
        <references count="1">
          <reference field="6" count="1" defaultSubtotal="1">
            <x v="80"/>
          </reference>
        </references>
      </pivotArea>
    </format>
    <format dxfId="17286">
      <pivotArea outline="0" collapsedLevelsAreSubtotals="1" fieldPosition="0">
        <references count="1">
          <reference field="6" count="1" selected="0" defaultSubtotal="1">
            <x v="83"/>
          </reference>
        </references>
      </pivotArea>
    </format>
    <format dxfId="17285">
      <pivotArea dataOnly="0" labelOnly="1" outline="0" fieldPosition="0">
        <references count="1">
          <reference field="6" count="1" defaultSubtotal="1">
            <x v="83"/>
          </reference>
        </references>
      </pivotArea>
    </format>
    <format dxfId="17284">
      <pivotArea outline="0" collapsedLevelsAreSubtotals="1" fieldPosition="0">
        <references count="1">
          <reference field="6" count="1" selected="0" defaultSubtotal="1">
            <x v="85"/>
          </reference>
        </references>
      </pivotArea>
    </format>
    <format dxfId="17283">
      <pivotArea dataOnly="0" labelOnly="1" outline="0" fieldPosition="0">
        <references count="1">
          <reference field="6" count="1" defaultSubtotal="1">
            <x v="85"/>
          </reference>
        </references>
      </pivotArea>
    </format>
    <format dxfId="17282">
      <pivotArea outline="0" collapsedLevelsAreSubtotals="1" fieldPosition="0">
        <references count="1">
          <reference field="6" count="1" selected="0" defaultSubtotal="1">
            <x v="92"/>
          </reference>
        </references>
      </pivotArea>
    </format>
    <format dxfId="17281">
      <pivotArea dataOnly="0" labelOnly="1" outline="0" fieldPosition="0">
        <references count="1">
          <reference field="6" count="1" defaultSubtotal="1">
            <x v="92"/>
          </reference>
        </references>
      </pivotArea>
    </format>
    <format dxfId="17280">
      <pivotArea outline="0" collapsedLevelsAreSubtotals="1" fieldPosition="0">
        <references count="1">
          <reference field="6" count="1" selected="0" defaultSubtotal="1">
            <x v="95"/>
          </reference>
        </references>
      </pivotArea>
    </format>
    <format dxfId="17279">
      <pivotArea dataOnly="0" labelOnly="1" outline="0" fieldPosition="0">
        <references count="1">
          <reference field="6" count="1" defaultSubtotal="1">
            <x v="95"/>
          </reference>
        </references>
      </pivotArea>
    </format>
    <format dxfId="17278">
      <pivotArea dataOnly="0" grandRow="1" outline="0" fieldPosition="0"/>
    </format>
    <format dxfId="17277">
      <pivotArea dataOnly="0" outline="0" fieldPosition="0">
        <references count="1">
          <reference field="6" count="0" defaultSubtotal="1"/>
        </references>
      </pivotArea>
    </format>
    <format dxfId="17276">
      <pivotArea dataOnly="0" outline="0" fieldPosition="0">
        <references count="1">
          <reference field="6" count="0" defaultSubtotal="1"/>
        </references>
      </pivotArea>
    </format>
    <format dxfId="17275">
      <pivotArea outline="0" collapsedLevelsAreSubtotals="1" fieldPosition="0">
        <references count="3">
          <reference field="0" count="1" selected="0">
            <x v="418"/>
          </reference>
          <reference field="4" count="1" selected="0">
            <x v="35"/>
          </reference>
          <reference field="6" count="1" selected="0">
            <x v="15"/>
          </reference>
        </references>
      </pivotArea>
    </format>
    <format dxfId="17274">
      <pivotArea dataOnly="0" labelOnly="1" outline="0" offset="IV1" fieldPosition="0">
        <references count="1">
          <reference field="6" count="1">
            <x v="15"/>
          </reference>
        </references>
      </pivotArea>
    </format>
    <format dxfId="17273">
      <pivotArea dataOnly="0" labelOnly="1" outline="0" offset="IV1" fieldPosition="0">
        <references count="2">
          <reference field="0" count="1">
            <x v="418"/>
          </reference>
          <reference field="6" count="1" selected="0">
            <x v="15"/>
          </reference>
        </references>
      </pivotArea>
    </format>
    <format dxfId="17272">
      <pivotArea dataOnly="0" labelOnly="1" outline="0" fieldPosition="0">
        <references count="3">
          <reference field="0" count="1" selected="0">
            <x v="418"/>
          </reference>
          <reference field="4" count="1">
            <x v="35"/>
          </reference>
          <reference field="6" count="1" selected="0">
            <x v="15"/>
          </reference>
        </references>
      </pivotArea>
    </format>
    <format dxfId="17271">
      <pivotArea outline="0" collapsedLevelsAreSubtotals="1" fieldPosition="0">
        <references count="3">
          <reference field="0" count="1" selected="0">
            <x v="418"/>
          </reference>
          <reference field="4" count="1" selected="0">
            <x v="35"/>
          </reference>
          <reference field="6" count="1" selected="0">
            <x v="15"/>
          </reference>
        </references>
      </pivotArea>
    </format>
    <format dxfId="17270">
      <pivotArea dataOnly="0" labelOnly="1" outline="0" fieldPosition="0">
        <references count="1">
          <reference field="6" count="1">
            <x v="15"/>
          </reference>
        </references>
      </pivotArea>
    </format>
    <format dxfId="17269">
      <pivotArea dataOnly="0" labelOnly="1" outline="0" fieldPosition="0">
        <references count="2">
          <reference field="0" count="1">
            <x v="418"/>
          </reference>
          <reference field="6" count="1" selected="0">
            <x v="15"/>
          </reference>
        </references>
      </pivotArea>
    </format>
    <format dxfId="17268">
      <pivotArea dataOnly="0" labelOnly="1" outline="0" fieldPosition="0">
        <references count="3">
          <reference field="0" count="1" selected="0">
            <x v="418"/>
          </reference>
          <reference field="4" count="1">
            <x v="35"/>
          </reference>
          <reference field="6" count="1" selected="0">
            <x v="15"/>
          </reference>
        </references>
      </pivotArea>
    </format>
    <format dxfId="17267">
      <pivotArea outline="0" collapsedLevelsAreSubtotals="1" fieldPosition="0">
        <references count="3">
          <reference field="0" count="1" selected="0">
            <x v="418"/>
          </reference>
          <reference field="4" count="1" selected="0">
            <x v="64"/>
          </reference>
          <reference field="6" count="1" selected="0">
            <x v="15"/>
          </reference>
        </references>
      </pivotArea>
    </format>
    <format dxfId="17266">
      <pivotArea dataOnly="0" labelOnly="1" outline="0" offset="IV2" fieldPosition="0">
        <references count="1">
          <reference field="6" count="1">
            <x v="15"/>
          </reference>
        </references>
      </pivotArea>
    </format>
    <format dxfId="17265">
      <pivotArea dataOnly="0" labelOnly="1" outline="0" offset="IV256" fieldPosition="0">
        <references count="2">
          <reference field="0" count="1">
            <x v="418"/>
          </reference>
          <reference field="6" count="1" selected="0">
            <x v="15"/>
          </reference>
        </references>
      </pivotArea>
    </format>
    <format dxfId="17264">
      <pivotArea dataOnly="0" labelOnly="1" outline="0" fieldPosition="0">
        <references count="3">
          <reference field="0" count="1" selected="0">
            <x v="418"/>
          </reference>
          <reference field="4" count="1">
            <x v="64"/>
          </reference>
          <reference field="6" count="1" selected="0">
            <x v="15"/>
          </reference>
        </references>
      </pivotArea>
    </format>
    <format dxfId="17263">
      <pivotArea outline="0" collapsedLevelsAreSubtotals="1" fieldPosition="0">
        <references count="3">
          <reference field="0" count="1" selected="0">
            <x v="418"/>
          </reference>
          <reference field="4" count="1" selected="0">
            <x v="64"/>
          </reference>
          <reference field="6" count="1" selected="0">
            <x v="15"/>
          </reference>
        </references>
      </pivotArea>
    </format>
    <format dxfId="17262">
      <pivotArea outline="0" collapsedLevelsAreSubtotals="1" fieldPosition="0">
        <references count="3">
          <reference field="0" count="1" selected="0">
            <x v="370"/>
          </reference>
          <reference field="4" count="1" selected="0">
            <x v="59"/>
          </reference>
          <reference field="6" count="1" selected="0">
            <x v="15"/>
          </reference>
        </references>
      </pivotArea>
    </format>
    <format dxfId="17261">
      <pivotArea dataOnly="0" labelOnly="1" outline="0" offset="IV3" fieldPosition="0">
        <references count="1">
          <reference field="6" count="1">
            <x v="15"/>
          </reference>
        </references>
      </pivotArea>
    </format>
    <format dxfId="17260">
      <pivotArea dataOnly="0" labelOnly="1" outline="0" offset="IV1" fieldPosition="0">
        <references count="2">
          <reference field="0" count="1">
            <x v="370"/>
          </reference>
          <reference field="6" count="1" selected="0">
            <x v="15"/>
          </reference>
        </references>
      </pivotArea>
    </format>
    <format dxfId="17259">
      <pivotArea dataOnly="0" labelOnly="1" outline="0" fieldPosition="0">
        <references count="3">
          <reference field="0" count="1" selected="0">
            <x v="370"/>
          </reference>
          <reference field="4" count="1">
            <x v="59"/>
          </reference>
          <reference field="6" count="1" selected="0">
            <x v="15"/>
          </reference>
        </references>
      </pivotArea>
    </format>
    <format dxfId="17258">
      <pivotArea outline="0" collapsedLevelsAreSubtotals="1" fieldPosition="0">
        <references count="3">
          <reference field="0" count="1" selected="0">
            <x v="370"/>
          </reference>
          <reference field="4" count="1" selected="0">
            <x v="59"/>
          </reference>
          <reference field="6" count="1" selected="0">
            <x v="15"/>
          </reference>
        </references>
      </pivotArea>
    </format>
    <format dxfId="17257">
      <pivotArea outline="0" collapsedLevelsAreSubtotals="1" fieldPosition="0">
        <references count="3">
          <reference field="0" count="1" selected="0">
            <x v="370"/>
          </reference>
          <reference field="4" count="1" selected="0">
            <x v="60"/>
          </reference>
          <reference field="6" count="1" selected="0">
            <x v="15"/>
          </reference>
        </references>
      </pivotArea>
    </format>
    <format dxfId="17256">
      <pivotArea dataOnly="0" labelOnly="1" outline="0" offset="IV4" fieldPosition="0">
        <references count="1">
          <reference field="6" count="1">
            <x v="15"/>
          </reference>
        </references>
      </pivotArea>
    </format>
    <format dxfId="17255">
      <pivotArea dataOnly="0" labelOnly="1" outline="0" offset="IV2" fieldPosition="0">
        <references count="2">
          <reference field="0" count="1">
            <x v="370"/>
          </reference>
          <reference field="6" count="1" selected="0">
            <x v="15"/>
          </reference>
        </references>
      </pivotArea>
    </format>
    <format dxfId="17254">
      <pivotArea dataOnly="0" labelOnly="1" outline="0" fieldPosition="0">
        <references count="3">
          <reference field="0" count="1" selected="0">
            <x v="370"/>
          </reference>
          <reference field="4" count="1">
            <x v="60"/>
          </reference>
          <reference field="6" count="1" selected="0">
            <x v="15"/>
          </reference>
        </references>
      </pivotArea>
    </format>
    <format dxfId="17253">
      <pivotArea outline="0" collapsedLevelsAreSubtotals="1" fieldPosition="0">
        <references count="3">
          <reference field="0" count="1" selected="0">
            <x v="370"/>
          </reference>
          <reference field="4" count="1" selected="0">
            <x v="60"/>
          </reference>
          <reference field="6" count="1" selected="0">
            <x v="15"/>
          </reference>
        </references>
      </pivotArea>
    </format>
    <format dxfId="17252">
      <pivotArea outline="0" collapsedLevelsAreSubtotals="1" fieldPosition="0">
        <references count="3">
          <reference field="0" count="1" selected="0">
            <x v="370"/>
          </reference>
          <reference field="4" count="1" selected="0">
            <x v="64"/>
          </reference>
          <reference field="6" count="1" selected="0">
            <x v="15"/>
          </reference>
        </references>
      </pivotArea>
    </format>
    <format dxfId="17251">
      <pivotArea dataOnly="0" labelOnly="1" outline="0" offset="IV5" fieldPosition="0">
        <references count="1">
          <reference field="6" count="1">
            <x v="15"/>
          </reference>
        </references>
      </pivotArea>
    </format>
    <format dxfId="17250">
      <pivotArea dataOnly="0" labelOnly="1" outline="0" offset="IV3" fieldPosition="0">
        <references count="2">
          <reference field="0" count="1">
            <x v="370"/>
          </reference>
          <reference field="6" count="1" selected="0">
            <x v="15"/>
          </reference>
        </references>
      </pivotArea>
    </format>
    <format dxfId="17249">
      <pivotArea dataOnly="0" labelOnly="1" outline="0" fieldPosition="0">
        <references count="3">
          <reference field="0" count="1" selected="0">
            <x v="370"/>
          </reference>
          <reference field="4" count="1">
            <x v="64"/>
          </reference>
          <reference field="6" count="1" selected="0">
            <x v="15"/>
          </reference>
        </references>
      </pivotArea>
    </format>
    <format dxfId="17248">
      <pivotArea outline="0" collapsedLevelsAreSubtotals="1" fieldPosition="0">
        <references count="3">
          <reference field="0" count="1" selected="0">
            <x v="370"/>
          </reference>
          <reference field="4" count="1" selected="0">
            <x v="64"/>
          </reference>
          <reference field="6" count="1" selected="0">
            <x v="15"/>
          </reference>
        </references>
      </pivotArea>
    </format>
    <format dxfId="17247">
      <pivotArea outline="0" collapsedLevelsAreSubtotals="1" fieldPosition="0">
        <references count="3">
          <reference field="0" count="1" selected="0">
            <x v="370"/>
          </reference>
          <reference field="4" count="1" selected="0">
            <x v="74"/>
          </reference>
          <reference field="6" count="1" selected="0">
            <x v="15"/>
          </reference>
        </references>
      </pivotArea>
    </format>
    <format dxfId="17246">
      <pivotArea dataOnly="0" labelOnly="1" outline="0" offset="IV6" fieldPosition="0">
        <references count="1">
          <reference field="6" count="1">
            <x v="15"/>
          </reference>
        </references>
      </pivotArea>
    </format>
    <format dxfId="17245">
      <pivotArea dataOnly="0" labelOnly="1" outline="0" offset="IV4" fieldPosition="0">
        <references count="2">
          <reference field="0" count="1">
            <x v="370"/>
          </reference>
          <reference field="6" count="1" selected="0">
            <x v="15"/>
          </reference>
        </references>
      </pivotArea>
    </format>
    <format dxfId="17244">
      <pivotArea dataOnly="0" labelOnly="1" outline="0" fieldPosition="0">
        <references count="3">
          <reference field="0" count="1" selected="0">
            <x v="370"/>
          </reference>
          <reference field="4" count="1">
            <x v="74"/>
          </reference>
          <reference field="6" count="1" selected="0">
            <x v="15"/>
          </reference>
        </references>
      </pivotArea>
    </format>
    <format dxfId="17243">
      <pivotArea outline="0" collapsedLevelsAreSubtotals="1" fieldPosition="0">
        <references count="3">
          <reference field="0" count="1" selected="0">
            <x v="370"/>
          </reference>
          <reference field="4" count="1" selected="0">
            <x v="74"/>
          </reference>
          <reference field="6" count="1" selected="0">
            <x v="15"/>
          </reference>
        </references>
      </pivotArea>
    </format>
    <format dxfId="17242">
      <pivotArea outline="0" collapsedLevelsAreSubtotals="1" fieldPosition="0">
        <references count="3">
          <reference field="0" count="1" selected="0">
            <x v="370"/>
          </reference>
          <reference field="4" count="1" selected="0">
            <x v="76"/>
          </reference>
          <reference field="6" count="1" selected="0">
            <x v="15"/>
          </reference>
        </references>
      </pivotArea>
    </format>
    <format dxfId="17241">
      <pivotArea dataOnly="0" labelOnly="1" outline="0" offset="IV7" fieldPosition="0">
        <references count="1">
          <reference field="6" count="1">
            <x v="15"/>
          </reference>
        </references>
      </pivotArea>
    </format>
    <format dxfId="17240">
      <pivotArea dataOnly="0" labelOnly="1" outline="0" offset="IV256" fieldPosition="0">
        <references count="2">
          <reference field="0" count="1">
            <x v="370"/>
          </reference>
          <reference field="6" count="1" selected="0">
            <x v="15"/>
          </reference>
        </references>
      </pivotArea>
    </format>
    <format dxfId="17239">
      <pivotArea dataOnly="0" labelOnly="1" outline="0" fieldPosition="0">
        <references count="3">
          <reference field="0" count="1" selected="0">
            <x v="370"/>
          </reference>
          <reference field="4" count="1">
            <x v="76"/>
          </reference>
          <reference field="6" count="1" selected="0">
            <x v="15"/>
          </reference>
        </references>
      </pivotArea>
    </format>
    <format dxfId="17238">
      <pivotArea outline="0" collapsedLevelsAreSubtotals="1" fieldPosition="0">
        <references count="3">
          <reference field="0" count="1" selected="0">
            <x v="370"/>
          </reference>
          <reference field="4" count="1" selected="0">
            <x v="76"/>
          </reference>
          <reference field="6" count="1" selected="0">
            <x v="15"/>
          </reference>
        </references>
      </pivotArea>
    </format>
    <format dxfId="17237">
      <pivotArea outline="0" collapsedLevelsAreSubtotals="1" fieldPosition="0">
        <references count="3">
          <reference field="0" count="1" selected="0">
            <x v="317"/>
          </reference>
          <reference field="4" count="1" selected="0">
            <x v="59"/>
          </reference>
          <reference field="6" count="1" selected="0">
            <x v="15"/>
          </reference>
        </references>
      </pivotArea>
    </format>
    <format dxfId="17236">
      <pivotArea dataOnly="0" labelOnly="1" outline="0" offset="IV8" fieldPosition="0">
        <references count="1">
          <reference field="6" count="1">
            <x v="15"/>
          </reference>
        </references>
      </pivotArea>
    </format>
    <format dxfId="17235">
      <pivotArea dataOnly="0" labelOnly="1" outline="0" offset="IV1" fieldPosition="0">
        <references count="2">
          <reference field="0" count="1">
            <x v="317"/>
          </reference>
          <reference field="6" count="1" selected="0">
            <x v="15"/>
          </reference>
        </references>
      </pivotArea>
    </format>
    <format dxfId="17234">
      <pivotArea dataOnly="0" labelOnly="1" outline="0" fieldPosition="0">
        <references count="3">
          <reference field="0" count="1" selected="0">
            <x v="317"/>
          </reference>
          <reference field="4" count="1">
            <x v="59"/>
          </reference>
          <reference field="6" count="1" selected="0">
            <x v="15"/>
          </reference>
        </references>
      </pivotArea>
    </format>
    <format dxfId="17233">
      <pivotArea outline="0" collapsedLevelsAreSubtotals="1" fieldPosition="0">
        <references count="3">
          <reference field="0" count="1" selected="0">
            <x v="317"/>
          </reference>
          <reference field="4" count="1" selected="0">
            <x v="59"/>
          </reference>
          <reference field="6" count="1" selected="0">
            <x v="15"/>
          </reference>
        </references>
      </pivotArea>
    </format>
    <format dxfId="17232">
      <pivotArea outline="0" collapsedLevelsAreSubtotals="1" fieldPosition="0">
        <references count="3">
          <reference field="0" count="1" selected="0">
            <x v="317"/>
          </reference>
          <reference field="4" count="1" selected="0">
            <x v="60"/>
          </reference>
          <reference field="6" count="1" selected="0">
            <x v="15"/>
          </reference>
        </references>
      </pivotArea>
    </format>
    <format dxfId="17231">
      <pivotArea dataOnly="0" labelOnly="1" outline="0" offset="IV9" fieldPosition="0">
        <references count="1">
          <reference field="6" count="1">
            <x v="15"/>
          </reference>
        </references>
      </pivotArea>
    </format>
    <format dxfId="17230">
      <pivotArea dataOnly="0" labelOnly="1" outline="0" offset="IV2" fieldPosition="0">
        <references count="2">
          <reference field="0" count="1">
            <x v="317"/>
          </reference>
          <reference field="6" count="1" selected="0">
            <x v="15"/>
          </reference>
        </references>
      </pivotArea>
    </format>
    <format dxfId="17229">
      <pivotArea dataOnly="0" labelOnly="1" outline="0" fieldPosition="0">
        <references count="3">
          <reference field="0" count="1" selected="0">
            <x v="317"/>
          </reference>
          <reference field="4" count="1">
            <x v="60"/>
          </reference>
          <reference field="6" count="1" selected="0">
            <x v="15"/>
          </reference>
        </references>
      </pivotArea>
    </format>
    <format dxfId="17228">
      <pivotArea outline="0" collapsedLevelsAreSubtotals="1" fieldPosition="0">
        <references count="3">
          <reference field="0" count="1" selected="0">
            <x v="317"/>
          </reference>
          <reference field="4" count="1" selected="0">
            <x v="60"/>
          </reference>
          <reference field="6" count="1" selected="0">
            <x v="15"/>
          </reference>
        </references>
      </pivotArea>
    </format>
    <format dxfId="17227">
      <pivotArea outline="0" collapsedLevelsAreSubtotals="1" fieldPosition="0">
        <references count="3">
          <reference field="0" count="1" selected="0">
            <x v="317"/>
          </reference>
          <reference field="4" count="1" selected="0">
            <x v="64"/>
          </reference>
          <reference field="6" count="1" selected="0">
            <x v="15"/>
          </reference>
        </references>
      </pivotArea>
    </format>
    <format dxfId="17226">
      <pivotArea dataOnly="0" labelOnly="1" outline="0" offset="IV10" fieldPosition="0">
        <references count="1">
          <reference field="6" count="1">
            <x v="15"/>
          </reference>
        </references>
      </pivotArea>
    </format>
    <format dxfId="17225">
      <pivotArea dataOnly="0" labelOnly="1" outline="0" offset="IV256" fieldPosition="0">
        <references count="2">
          <reference field="0" count="1">
            <x v="317"/>
          </reference>
          <reference field="6" count="1" selected="0">
            <x v="15"/>
          </reference>
        </references>
      </pivotArea>
    </format>
    <format dxfId="17224">
      <pivotArea dataOnly="0" labelOnly="1" outline="0" fieldPosition="0">
        <references count="3">
          <reference field="0" count="1" selected="0">
            <x v="317"/>
          </reference>
          <reference field="4" count="1">
            <x v="64"/>
          </reference>
          <reference field="6" count="1" selected="0">
            <x v="15"/>
          </reference>
        </references>
      </pivotArea>
    </format>
    <format dxfId="17223">
      <pivotArea outline="0" collapsedLevelsAreSubtotals="1" fieldPosition="0">
        <references count="3">
          <reference field="0" count="1" selected="0">
            <x v="317"/>
          </reference>
          <reference field="4" count="1" selected="0">
            <x v="64"/>
          </reference>
          <reference field="6" count="1" selected="0">
            <x v="15"/>
          </reference>
        </references>
      </pivotArea>
    </format>
    <format dxfId="17222">
      <pivotArea outline="0" collapsedLevelsAreSubtotals="1" fieldPosition="0">
        <references count="3">
          <reference field="0" count="1" selected="0">
            <x v="424"/>
          </reference>
          <reference field="4" count="1" selected="0">
            <x v="59"/>
          </reference>
          <reference field="6" count="1" selected="0">
            <x v="15"/>
          </reference>
        </references>
      </pivotArea>
    </format>
    <format dxfId="17221">
      <pivotArea dataOnly="0" labelOnly="1" outline="0" offset="IV11" fieldPosition="0">
        <references count="1">
          <reference field="6" count="1">
            <x v="15"/>
          </reference>
        </references>
      </pivotArea>
    </format>
    <format dxfId="17220">
      <pivotArea dataOnly="0" labelOnly="1" outline="0" offset="IV1" fieldPosition="0">
        <references count="2">
          <reference field="0" count="1">
            <x v="424"/>
          </reference>
          <reference field="6" count="1" selected="0">
            <x v="15"/>
          </reference>
        </references>
      </pivotArea>
    </format>
    <format dxfId="17219">
      <pivotArea dataOnly="0" labelOnly="1" outline="0" fieldPosition="0">
        <references count="3">
          <reference field="0" count="1" selected="0">
            <x v="424"/>
          </reference>
          <reference field="4" count="1">
            <x v="59"/>
          </reference>
          <reference field="6" count="1" selected="0">
            <x v="15"/>
          </reference>
        </references>
      </pivotArea>
    </format>
    <format dxfId="17218">
      <pivotArea outline="0" collapsedLevelsAreSubtotals="1" fieldPosition="0">
        <references count="3">
          <reference field="0" count="1" selected="0">
            <x v="424"/>
          </reference>
          <reference field="4" count="1" selected="0">
            <x v="59"/>
          </reference>
          <reference field="6" count="1" selected="0">
            <x v="15"/>
          </reference>
        </references>
      </pivotArea>
    </format>
    <format dxfId="17217">
      <pivotArea outline="0" collapsedLevelsAreSubtotals="1" fieldPosition="0">
        <references count="3">
          <reference field="0" count="1" selected="0">
            <x v="424"/>
          </reference>
          <reference field="4" count="1" selected="0">
            <x v="60"/>
          </reference>
          <reference field="6" count="1" selected="0">
            <x v="15"/>
          </reference>
        </references>
      </pivotArea>
    </format>
    <format dxfId="17216">
      <pivotArea dataOnly="0" labelOnly="1" outline="0" offset="IV12" fieldPosition="0">
        <references count="1">
          <reference field="6" count="1">
            <x v="15"/>
          </reference>
        </references>
      </pivotArea>
    </format>
    <format dxfId="17215">
      <pivotArea dataOnly="0" labelOnly="1" outline="0" offset="IV256" fieldPosition="0">
        <references count="2">
          <reference field="0" count="1">
            <x v="424"/>
          </reference>
          <reference field="6" count="1" selected="0">
            <x v="15"/>
          </reference>
        </references>
      </pivotArea>
    </format>
    <format dxfId="17214">
      <pivotArea dataOnly="0" labelOnly="1" outline="0" fieldPosition="0">
        <references count="3">
          <reference field="0" count="1" selected="0">
            <x v="424"/>
          </reference>
          <reference field="4" count="1">
            <x v="60"/>
          </reference>
          <reference field="6" count="1" selected="0">
            <x v="15"/>
          </reference>
        </references>
      </pivotArea>
    </format>
    <format dxfId="17213">
      <pivotArea outline="0" collapsedLevelsAreSubtotals="1" fieldPosition="0">
        <references count="3">
          <reference field="0" count="1" selected="0">
            <x v="424"/>
          </reference>
          <reference field="4" count="1" selected="0">
            <x v="60"/>
          </reference>
          <reference field="6" count="1" selected="0">
            <x v="15"/>
          </reference>
        </references>
      </pivotArea>
    </format>
    <format dxfId="17212">
      <pivotArea outline="0" collapsedLevelsAreSubtotals="1" fieldPosition="0">
        <references count="3">
          <reference field="0" count="1" selected="0">
            <x v="409"/>
          </reference>
          <reference field="4" count="1" selected="0">
            <x v="59"/>
          </reference>
          <reference field="6" count="1" selected="0">
            <x v="15"/>
          </reference>
        </references>
      </pivotArea>
    </format>
    <format dxfId="17211">
      <pivotArea dataOnly="0" labelOnly="1" outline="0" offset="IV13" fieldPosition="0">
        <references count="1">
          <reference field="6" count="1">
            <x v="15"/>
          </reference>
        </references>
      </pivotArea>
    </format>
    <format dxfId="17210">
      <pivotArea dataOnly="0" labelOnly="1" outline="0" offset="IV1" fieldPosition="0">
        <references count="2">
          <reference field="0" count="1">
            <x v="409"/>
          </reference>
          <reference field="6" count="1" selected="0">
            <x v="15"/>
          </reference>
        </references>
      </pivotArea>
    </format>
    <format dxfId="17209">
      <pivotArea dataOnly="0" labelOnly="1" outline="0" fieldPosition="0">
        <references count="3">
          <reference field="0" count="1" selected="0">
            <x v="409"/>
          </reference>
          <reference field="4" count="1">
            <x v="59"/>
          </reference>
          <reference field="6" count="1" selected="0">
            <x v="15"/>
          </reference>
        </references>
      </pivotArea>
    </format>
    <format dxfId="17208">
      <pivotArea outline="0" collapsedLevelsAreSubtotals="1" fieldPosition="0">
        <references count="3">
          <reference field="0" count="1" selected="0">
            <x v="409"/>
          </reference>
          <reference field="4" count="1" selected="0">
            <x v="59"/>
          </reference>
          <reference field="6" count="1" selected="0">
            <x v="15"/>
          </reference>
        </references>
      </pivotArea>
    </format>
    <format dxfId="17207">
      <pivotArea outline="0" collapsedLevelsAreSubtotals="1" fieldPosition="0">
        <references count="3">
          <reference field="0" count="1" selected="0">
            <x v="409"/>
          </reference>
          <reference field="4" count="1" selected="0">
            <x v="60"/>
          </reference>
          <reference field="6" count="1" selected="0">
            <x v="15"/>
          </reference>
        </references>
      </pivotArea>
    </format>
    <format dxfId="17206">
      <pivotArea dataOnly="0" labelOnly="1" outline="0" offset="IV14" fieldPosition="0">
        <references count="1">
          <reference field="6" count="1">
            <x v="15"/>
          </reference>
        </references>
      </pivotArea>
    </format>
    <format dxfId="17205">
      <pivotArea dataOnly="0" labelOnly="1" outline="0" offset="IV2" fieldPosition="0">
        <references count="2">
          <reference field="0" count="1">
            <x v="409"/>
          </reference>
          <reference field="6" count="1" selected="0">
            <x v="15"/>
          </reference>
        </references>
      </pivotArea>
    </format>
    <format dxfId="17204">
      <pivotArea dataOnly="0" labelOnly="1" outline="0" fieldPosition="0">
        <references count="3">
          <reference field="0" count="1" selected="0">
            <x v="409"/>
          </reference>
          <reference field="4" count="1">
            <x v="60"/>
          </reference>
          <reference field="6" count="1" selected="0">
            <x v="15"/>
          </reference>
        </references>
      </pivotArea>
    </format>
    <format dxfId="17203">
      <pivotArea outline="0" collapsedLevelsAreSubtotals="1" fieldPosition="0">
        <references count="3">
          <reference field="0" count="1" selected="0">
            <x v="409"/>
          </reference>
          <reference field="4" count="1" selected="0">
            <x v="60"/>
          </reference>
          <reference field="6" count="1" selected="0">
            <x v="15"/>
          </reference>
        </references>
      </pivotArea>
    </format>
    <format dxfId="17202">
      <pivotArea outline="0" collapsedLevelsAreSubtotals="1" fieldPosition="0">
        <references count="3">
          <reference field="0" count="1" selected="0">
            <x v="409"/>
          </reference>
          <reference field="4" count="1" selected="0">
            <x v="64"/>
          </reference>
          <reference field="6" count="1" selected="0">
            <x v="15"/>
          </reference>
        </references>
      </pivotArea>
    </format>
    <format dxfId="17201">
      <pivotArea dataOnly="0" labelOnly="1" outline="0" offset="IV15" fieldPosition="0">
        <references count="1">
          <reference field="6" count="1">
            <x v="15"/>
          </reference>
        </references>
      </pivotArea>
    </format>
    <format dxfId="17200">
      <pivotArea dataOnly="0" labelOnly="1" outline="0" offset="IV256" fieldPosition="0">
        <references count="2">
          <reference field="0" count="1">
            <x v="409"/>
          </reference>
          <reference field="6" count="1" selected="0">
            <x v="15"/>
          </reference>
        </references>
      </pivotArea>
    </format>
    <format dxfId="17199">
      <pivotArea dataOnly="0" labelOnly="1" outline="0" fieldPosition="0">
        <references count="3">
          <reference field="0" count="1" selected="0">
            <x v="409"/>
          </reference>
          <reference field="4" count="1">
            <x v="64"/>
          </reference>
          <reference field="6" count="1" selected="0">
            <x v="15"/>
          </reference>
        </references>
      </pivotArea>
    </format>
    <format dxfId="17198">
      <pivotArea outline="0" collapsedLevelsAreSubtotals="1" fieldPosition="0">
        <references count="3">
          <reference field="0" count="1" selected="0">
            <x v="409"/>
          </reference>
          <reference field="4" count="1" selected="0">
            <x v="64"/>
          </reference>
          <reference field="6" count="1" selected="0">
            <x v="15"/>
          </reference>
        </references>
      </pivotArea>
    </format>
    <format dxfId="17197">
      <pivotArea outline="0" collapsedLevelsAreSubtotals="1" fieldPosition="0">
        <references count="3">
          <reference field="0" count="1" selected="0">
            <x v="385"/>
          </reference>
          <reference field="4" count="1" selected="0">
            <x v="59"/>
          </reference>
          <reference field="6" count="1" selected="0">
            <x v="15"/>
          </reference>
        </references>
      </pivotArea>
    </format>
    <format dxfId="17196">
      <pivotArea dataOnly="0" labelOnly="1" outline="0" offset="IV16" fieldPosition="0">
        <references count="1">
          <reference field="6" count="1">
            <x v="15"/>
          </reference>
        </references>
      </pivotArea>
    </format>
    <format dxfId="17195">
      <pivotArea dataOnly="0" labelOnly="1" outline="0" offset="IV1" fieldPosition="0">
        <references count="2">
          <reference field="0" count="1">
            <x v="385"/>
          </reference>
          <reference field="6" count="1" selected="0">
            <x v="15"/>
          </reference>
        </references>
      </pivotArea>
    </format>
    <format dxfId="17194">
      <pivotArea dataOnly="0" labelOnly="1" outline="0" fieldPosition="0">
        <references count="3">
          <reference field="0" count="1" selected="0">
            <x v="385"/>
          </reference>
          <reference field="4" count="1">
            <x v="59"/>
          </reference>
          <reference field="6" count="1" selected="0">
            <x v="15"/>
          </reference>
        </references>
      </pivotArea>
    </format>
    <format dxfId="17193">
      <pivotArea outline="0" collapsedLevelsAreSubtotals="1" fieldPosition="0">
        <references count="3">
          <reference field="0" count="1" selected="0">
            <x v="385"/>
          </reference>
          <reference field="4" count="1" selected="0">
            <x v="59"/>
          </reference>
          <reference field="6" count="1" selected="0">
            <x v="15"/>
          </reference>
        </references>
      </pivotArea>
    </format>
    <format dxfId="17192">
      <pivotArea outline="0" collapsedLevelsAreSubtotals="1" fieldPosition="0">
        <references count="3">
          <reference field="0" count="1" selected="0">
            <x v="385"/>
          </reference>
          <reference field="4" count="1" selected="0">
            <x v="60"/>
          </reference>
          <reference field="6" count="1" selected="0">
            <x v="15"/>
          </reference>
        </references>
      </pivotArea>
    </format>
    <format dxfId="17191">
      <pivotArea dataOnly="0" labelOnly="1" outline="0" offset="IV17" fieldPosition="0">
        <references count="1">
          <reference field="6" count="1">
            <x v="15"/>
          </reference>
        </references>
      </pivotArea>
    </format>
    <format dxfId="17190">
      <pivotArea dataOnly="0" labelOnly="1" outline="0" offset="IV256" fieldPosition="0">
        <references count="2">
          <reference field="0" count="1">
            <x v="385"/>
          </reference>
          <reference field="6" count="1" selected="0">
            <x v="15"/>
          </reference>
        </references>
      </pivotArea>
    </format>
    <format dxfId="17189">
      <pivotArea dataOnly="0" labelOnly="1" outline="0" fieldPosition="0">
        <references count="3">
          <reference field="0" count="1" selected="0">
            <x v="385"/>
          </reference>
          <reference field="4" count="1">
            <x v="60"/>
          </reference>
          <reference field="6" count="1" selected="0">
            <x v="15"/>
          </reference>
        </references>
      </pivotArea>
    </format>
    <format dxfId="17188">
      <pivotArea outline="0" collapsedLevelsAreSubtotals="1" fieldPosition="0">
        <references count="3">
          <reference field="0" count="1" selected="0">
            <x v="385"/>
          </reference>
          <reference field="4" count="1" selected="0">
            <x v="60"/>
          </reference>
          <reference field="6" count="1" selected="0">
            <x v="15"/>
          </reference>
        </references>
      </pivotArea>
    </format>
    <format dxfId="17187">
      <pivotArea outline="0" collapsedLevelsAreSubtotals="1" fieldPosition="0">
        <references count="3">
          <reference field="0" count="1" selected="0">
            <x v="319"/>
          </reference>
          <reference field="4" count="1" selected="0">
            <x v="60"/>
          </reference>
          <reference field="6" count="1" selected="0">
            <x v="15"/>
          </reference>
        </references>
      </pivotArea>
    </format>
    <format dxfId="17186">
      <pivotArea dataOnly="0" labelOnly="1" outline="0" offset="IV18" fieldPosition="0">
        <references count="1">
          <reference field="6" count="1">
            <x v="15"/>
          </reference>
        </references>
      </pivotArea>
    </format>
    <format dxfId="17185">
      <pivotArea dataOnly="0" labelOnly="1" outline="0" fieldPosition="0">
        <references count="2">
          <reference field="0" count="1">
            <x v="319"/>
          </reference>
          <reference field="6" count="1" selected="0">
            <x v="15"/>
          </reference>
        </references>
      </pivotArea>
    </format>
    <format dxfId="17184">
      <pivotArea dataOnly="0" labelOnly="1" outline="0" fieldPosition="0">
        <references count="3">
          <reference field="0" count="1" selected="0">
            <x v="319"/>
          </reference>
          <reference field="4" count="1">
            <x v="60"/>
          </reference>
          <reference field="6" count="1" selected="0">
            <x v="15"/>
          </reference>
        </references>
      </pivotArea>
    </format>
    <format dxfId="17183">
      <pivotArea outline="0" collapsedLevelsAreSubtotals="1" fieldPosition="0">
        <references count="3">
          <reference field="0" count="1" selected="0">
            <x v="319"/>
          </reference>
          <reference field="4" count="1" selected="0">
            <x v="60"/>
          </reference>
          <reference field="6" count="1" selected="0">
            <x v="15"/>
          </reference>
        </references>
      </pivotArea>
    </format>
    <format dxfId="17182">
      <pivotArea outline="0" collapsedLevelsAreSubtotals="1" fieldPosition="0">
        <references count="3">
          <reference field="0" count="1" selected="0">
            <x v="376"/>
          </reference>
          <reference field="4" count="1" selected="0">
            <x v="59"/>
          </reference>
          <reference field="6" count="1" selected="0">
            <x v="15"/>
          </reference>
        </references>
      </pivotArea>
    </format>
    <format dxfId="17181">
      <pivotArea dataOnly="0" labelOnly="1" outline="0" offset="IV19" fieldPosition="0">
        <references count="1">
          <reference field="6" count="1">
            <x v="15"/>
          </reference>
        </references>
      </pivotArea>
    </format>
    <format dxfId="17180">
      <pivotArea dataOnly="0" labelOnly="1" outline="0" offset="IV1" fieldPosition="0">
        <references count="2">
          <reference field="0" count="1">
            <x v="376"/>
          </reference>
          <reference field="6" count="1" selected="0">
            <x v="15"/>
          </reference>
        </references>
      </pivotArea>
    </format>
    <format dxfId="17179">
      <pivotArea dataOnly="0" labelOnly="1" outline="0" fieldPosition="0">
        <references count="3">
          <reference field="0" count="1" selected="0">
            <x v="376"/>
          </reference>
          <reference field="4" count="1">
            <x v="59"/>
          </reference>
          <reference field="6" count="1" selected="0">
            <x v="15"/>
          </reference>
        </references>
      </pivotArea>
    </format>
    <format dxfId="17178">
      <pivotArea outline="0" collapsedLevelsAreSubtotals="1" fieldPosition="0">
        <references count="3">
          <reference field="0" count="1" selected="0">
            <x v="376"/>
          </reference>
          <reference field="4" count="1" selected="0">
            <x v="59"/>
          </reference>
          <reference field="6" count="1" selected="0">
            <x v="15"/>
          </reference>
        </references>
      </pivotArea>
    </format>
    <format dxfId="17177">
      <pivotArea outline="0" collapsedLevelsAreSubtotals="1" fieldPosition="0">
        <references count="3">
          <reference field="0" count="1" selected="0">
            <x v="376"/>
          </reference>
          <reference field="4" count="1" selected="0">
            <x v="60"/>
          </reference>
          <reference field="6" count="1" selected="0">
            <x v="15"/>
          </reference>
        </references>
      </pivotArea>
    </format>
    <format dxfId="17176">
      <pivotArea dataOnly="0" labelOnly="1" outline="0" offset="IV20" fieldPosition="0">
        <references count="1">
          <reference field="6" count="1">
            <x v="15"/>
          </reference>
        </references>
      </pivotArea>
    </format>
    <format dxfId="17175">
      <pivotArea dataOnly="0" labelOnly="1" outline="0" offset="IV2" fieldPosition="0">
        <references count="2">
          <reference field="0" count="1">
            <x v="376"/>
          </reference>
          <reference field="6" count="1" selected="0">
            <x v="15"/>
          </reference>
        </references>
      </pivotArea>
    </format>
    <format dxfId="17174">
      <pivotArea dataOnly="0" labelOnly="1" outline="0" fieldPosition="0">
        <references count="3">
          <reference field="0" count="1" selected="0">
            <x v="376"/>
          </reference>
          <reference field="4" count="1">
            <x v="60"/>
          </reference>
          <reference field="6" count="1" selected="0">
            <x v="15"/>
          </reference>
        </references>
      </pivotArea>
    </format>
    <format dxfId="17173">
      <pivotArea outline="0" collapsedLevelsAreSubtotals="1" fieldPosition="0">
        <references count="3">
          <reference field="0" count="1" selected="0">
            <x v="376"/>
          </reference>
          <reference field="4" count="1" selected="0">
            <x v="60"/>
          </reference>
          <reference field="6" count="1" selected="0">
            <x v="15"/>
          </reference>
        </references>
      </pivotArea>
    </format>
    <format dxfId="17172">
      <pivotArea outline="0" collapsedLevelsAreSubtotals="1" fieldPosition="0">
        <references count="3">
          <reference field="0" count="1" selected="0">
            <x v="376"/>
          </reference>
          <reference field="4" count="1" selected="0">
            <x v="64"/>
          </reference>
          <reference field="6" count="1" selected="0">
            <x v="15"/>
          </reference>
        </references>
      </pivotArea>
    </format>
    <format dxfId="17171">
      <pivotArea dataOnly="0" labelOnly="1" outline="0" offset="IV21" fieldPosition="0">
        <references count="1">
          <reference field="6" count="1">
            <x v="15"/>
          </reference>
        </references>
      </pivotArea>
    </format>
    <format dxfId="17170">
      <pivotArea dataOnly="0" labelOnly="1" outline="0" offset="IV256" fieldPosition="0">
        <references count="2">
          <reference field="0" count="1">
            <x v="376"/>
          </reference>
          <reference field="6" count="1" selected="0">
            <x v="15"/>
          </reference>
        </references>
      </pivotArea>
    </format>
    <format dxfId="17169">
      <pivotArea dataOnly="0" labelOnly="1" outline="0" fieldPosition="0">
        <references count="3">
          <reference field="0" count="1" selected="0">
            <x v="376"/>
          </reference>
          <reference field="4" count="1">
            <x v="64"/>
          </reference>
          <reference field="6" count="1" selected="0">
            <x v="15"/>
          </reference>
        </references>
      </pivotArea>
    </format>
    <format dxfId="17168">
      <pivotArea outline="0" collapsedLevelsAreSubtotals="1" fieldPosition="0">
        <references count="3">
          <reference field="0" count="1" selected="0">
            <x v="376"/>
          </reference>
          <reference field="4" count="1" selected="0">
            <x v="64"/>
          </reference>
          <reference field="6" count="1" selected="0">
            <x v="15"/>
          </reference>
        </references>
      </pivotArea>
    </format>
    <format dxfId="17167">
      <pivotArea outline="0" collapsedLevelsAreSubtotals="1" fieldPosition="0">
        <references count="3">
          <reference field="0" count="1" selected="0">
            <x v="86"/>
          </reference>
          <reference field="4" count="1" selected="0">
            <x v="59"/>
          </reference>
          <reference field="6" count="1" selected="0">
            <x v="15"/>
          </reference>
        </references>
      </pivotArea>
    </format>
    <format dxfId="17166">
      <pivotArea dataOnly="0" labelOnly="1" outline="0" offset="IV22" fieldPosition="0">
        <references count="1">
          <reference field="6" count="1">
            <x v="15"/>
          </reference>
        </references>
      </pivotArea>
    </format>
    <format dxfId="17165">
      <pivotArea dataOnly="0" labelOnly="1" outline="0" offset="IV1" fieldPosition="0">
        <references count="2">
          <reference field="0" count="1">
            <x v="86"/>
          </reference>
          <reference field="6" count="1" selected="0">
            <x v="15"/>
          </reference>
        </references>
      </pivotArea>
    </format>
    <format dxfId="17164">
      <pivotArea dataOnly="0" labelOnly="1" outline="0" fieldPosition="0">
        <references count="3">
          <reference field="0" count="1" selected="0">
            <x v="86"/>
          </reference>
          <reference field="4" count="1">
            <x v="59"/>
          </reference>
          <reference field="6" count="1" selected="0">
            <x v="15"/>
          </reference>
        </references>
      </pivotArea>
    </format>
    <format dxfId="17163">
      <pivotArea outline="0" collapsedLevelsAreSubtotals="1" fieldPosition="0">
        <references count="3">
          <reference field="0" count="1" selected="0">
            <x v="86"/>
          </reference>
          <reference field="4" count="1" selected="0">
            <x v="59"/>
          </reference>
          <reference field="6" count="1" selected="0">
            <x v="15"/>
          </reference>
        </references>
      </pivotArea>
    </format>
    <format dxfId="17162">
      <pivotArea outline="0" collapsedLevelsAreSubtotals="1" fieldPosition="0">
        <references count="3">
          <reference field="0" count="1" selected="0">
            <x v="86"/>
          </reference>
          <reference field="4" count="1" selected="0">
            <x v="60"/>
          </reference>
          <reference field="6" count="1" selected="0">
            <x v="15"/>
          </reference>
        </references>
      </pivotArea>
    </format>
    <format dxfId="17161">
      <pivotArea dataOnly="0" labelOnly="1" outline="0" offset="IV23" fieldPosition="0">
        <references count="1">
          <reference field="6" count="1">
            <x v="15"/>
          </reference>
        </references>
      </pivotArea>
    </format>
    <format dxfId="17160">
      <pivotArea dataOnly="0" labelOnly="1" outline="0" offset="IV256" fieldPosition="0">
        <references count="2">
          <reference field="0" count="1">
            <x v="86"/>
          </reference>
          <reference field="6" count="1" selected="0">
            <x v="15"/>
          </reference>
        </references>
      </pivotArea>
    </format>
    <format dxfId="17159">
      <pivotArea dataOnly="0" labelOnly="1" outline="0" fieldPosition="0">
        <references count="3">
          <reference field="0" count="1" selected="0">
            <x v="86"/>
          </reference>
          <reference field="4" count="1">
            <x v="60"/>
          </reference>
          <reference field="6" count="1" selected="0">
            <x v="15"/>
          </reference>
        </references>
      </pivotArea>
    </format>
    <format dxfId="17158">
      <pivotArea outline="0" collapsedLevelsAreSubtotals="1" fieldPosition="0">
        <references count="3">
          <reference field="0" count="1" selected="0">
            <x v="86"/>
          </reference>
          <reference field="4" count="1" selected="0">
            <x v="60"/>
          </reference>
          <reference field="6" count="1" selected="0">
            <x v="15"/>
          </reference>
        </references>
      </pivotArea>
    </format>
    <format dxfId="17157">
      <pivotArea outline="0" collapsedLevelsAreSubtotals="1" fieldPosition="0">
        <references count="3">
          <reference field="0" count="1" selected="0">
            <x v="237"/>
          </reference>
          <reference field="4" count="1" selected="0">
            <x v="59"/>
          </reference>
          <reference field="6" count="1" selected="0">
            <x v="15"/>
          </reference>
        </references>
      </pivotArea>
    </format>
    <format dxfId="17156">
      <pivotArea dataOnly="0" labelOnly="1" outline="0" offset="IV24" fieldPosition="0">
        <references count="1">
          <reference field="6" count="1">
            <x v="15"/>
          </reference>
        </references>
      </pivotArea>
    </format>
    <format dxfId="17155">
      <pivotArea dataOnly="0" labelOnly="1" outline="0" offset="IV1" fieldPosition="0">
        <references count="2">
          <reference field="0" count="1">
            <x v="237"/>
          </reference>
          <reference field="6" count="1" selected="0">
            <x v="15"/>
          </reference>
        </references>
      </pivotArea>
    </format>
    <format dxfId="17154">
      <pivotArea dataOnly="0" labelOnly="1" outline="0" fieldPosition="0">
        <references count="3">
          <reference field="0" count="1" selected="0">
            <x v="237"/>
          </reference>
          <reference field="4" count="1">
            <x v="59"/>
          </reference>
          <reference field="6" count="1" selected="0">
            <x v="15"/>
          </reference>
        </references>
      </pivotArea>
    </format>
    <format dxfId="17153">
      <pivotArea outline="0" collapsedLevelsAreSubtotals="1" fieldPosition="0">
        <references count="3">
          <reference field="0" count="1" selected="0">
            <x v="237"/>
          </reference>
          <reference field="4" count="1" selected="0">
            <x v="59"/>
          </reference>
          <reference field="6" count="1" selected="0">
            <x v="15"/>
          </reference>
        </references>
      </pivotArea>
    </format>
    <format dxfId="17152">
      <pivotArea outline="0" collapsedLevelsAreSubtotals="1" fieldPosition="0">
        <references count="3">
          <reference field="0" count="1" selected="0">
            <x v="237"/>
          </reference>
          <reference field="4" count="1" selected="0">
            <x v="60"/>
          </reference>
          <reference field="6" count="1" selected="0">
            <x v="15"/>
          </reference>
        </references>
      </pivotArea>
    </format>
    <format dxfId="17151">
      <pivotArea dataOnly="0" labelOnly="1" outline="0" offset="IV25" fieldPosition="0">
        <references count="1">
          <reference field="6" count="1">
            <x v="15"/>
          </reference>
        </references>
      </pivotArea>
    </format>
    <format dxfId="17150">
      <pivotArea dataOnly="0" labelOnly="1" outline="0" offset="IV2" fieldPosition="0">
        <references count="2">
          <reference field="0" count="1">
            <x v="237"/>
          </reference>
          <reference field="6" count="1" selected="0">
            <x v="15"/>
          </reference>
        </references>
      </pivotArea>
    </format>
    <format dxfId="17149">
      <pivotArea dataOnly="0" labelOnly="1" outline="0" fieldPosition="0">
        <references count="3">
          <reference field="0" count="1" selected="0">
            <x v="237"/>
          </reference>
          <reference field="4" count="1">
            <x v="60"/>
          </reference>
          <reference field="6" count="1" selected="0">
            <x v="15"/>
          </reference>
        </references>
      </pivotArea>
    </format>
    <format dxfId="17148">
      <pivotArea outline="0" collapsedLevelsAreSubtotals="1" fieldPosition="0">
        <references count="3">
          <reference field="0" count="1" selected="0">
            <x v="237"/>
          </reference>
          <reference field="4" count="1" selected="0">
            <x v="60"/>
          </reference>
          <reference field="6" count="1" selected="0">
            <x v="15"/>
          </reference>
        </references>
      </pivotArea>
    </format>
    <format dxfId="17147">
      <pivotArea outline="0" collapsedLevelsAreSubtotals="1" fieldPosition="0">
        <references count="3">
          <reference field="0" count="1" selected="0">
            <x v="237"/>
          </reference>
          <reference field="4" count="1" selected="0">
            <x v="64"/>
          </reference>
          <reference field="6" count="1" selected="0">
            <x v="15"/>
          </reference>
        </references>
      </pivotArea>
    </format>
    <format dxfId="17146">
      <pivotArea dataOnly="0" labelOnly="1" outline="0" offset="IV26" fieldPosition="0">
        <references count="1">
          <reference field="6" count="1">
            <x v="15"/>
          </reference>
        </references>
      </pivotArea>
    </format>
    <format dxfId="17145">
      <pivotArea dataOnly="0" labelOnly="1" outline="0" offset="IV256" fieldPosition="0">
        <references count="2">
          <reference field="0" count="1">
            <x v="237"/>
          </reference>
          <reference field="6" count="1" selected="0">
            <x v="15"/>
          </reference>
        </references>
      </pivotArea>
    </format>
    <format dxfId="17144">
      <pivotArea dataOnly="0" labelOnly="1" outline="0" fieldPosition="0">
        <references count="3">
          <reference field="0" count="1" selected="0">
            <x v="237"/>
          </reference>
          <reference field="4" count="1">
            <x v="64"/>
          </reference>
          <reference field="6" count="1" selected="0">
            <x v="15"/>
          </reference>
        </references>
      </pivotArea>
    </format>
    <format dxfId="17143">
      <pivotArea outline="0" collapsedLevelsAreSubtotals="1" fieldPosition="0">
        <references count="3">
          <reference field="0" count="1" selected="0">
            <x v="237"/>
          </reference>
          <reference field="4" count="1" selected="0">
            <x v="64"/>
          </reference>
          <reference field="6" count="1" selected="0">
            <x v="15"/>
          </reference>
        </references>
      </pivotArea>
    </format>
    <format dxfId="17142">
      <pivotArea outline="0" collapsedLevelsAreSubtotals="1" fieldPosition="0">
        <references count="3">
          <reference field="0" count="1" selected="0">
            <x v="420"/>
          </reference>
          <reference field="4" count="1" selected="0">
            <x v="35"/>
          </reference>
          <reference field="6" count="1" selected="0">
            <x v="15"/>
          </reference>
        </references>
      </pivotArea>
    </format>
    <format dxfId="17141">
      <pivotArea dataOnly="0" labelOnly="1" outline="0" offset="IV27" fieldPosition="0">
        <references count="1">
          <reference field="6" count="1">
            <x v="15"/>
          </reference>
        </references>
      </pivotArea>
    </format>
    <format dxfId="17140">
      <pivotArea dataOnly="0" labelOnly="1" outline="0" offset="IV1" fieldPosition="0">
        <references count="2">
          <reference field="0" count="1">
            <x v="420"/>
          </reference>
          <reference field="6" count="1" selected="0">
            <x v="15"/>
          </reference>
        </references>
      </pivotArea>
    </format>
    <format dxfId="17139">
      <pivotArea dataOnly="0" labelOnly="1" outline="0" fieldPosition="0">
        <references count="3">
          <reference field="0" count="1" selected="0">
            <x v="420"/>
          </reference>
          <reference field="4" count="1">
            <x v="35"/>
          </reference>
          <reference field="6" count="1" selected="0">
            <x v="15"/>
          </reference>
        </references>
      </pivotArea>
    </format>
    <format dxfId="17138">
      <pivotArea outline="0" collapsedLevelsAreSubtotals="1" fieldPosition="0">
        <references count="3">
          <reference field="0" count="1" selected="0">
            <x v="420"/>
          </reference>
          <reference field="4" count="1" selected="0">
            <x v="35"/>
          </reference>
          <reference field="6" count="1" selected="0">
            <x v="15"/>
          </reference>
        </references>
      </pivotArea>
    </format>
    <format dxfId="17137">
      <pivotArea outline="0" collapsedLevelsAreSubtotals="1" fieldPosition="0">
        <references count="3">
          <reference field="0" count="1" selected="0">
            <x v="420"/>
          </reference>
          <reference field="4" count="1" selected="0">
            <x v="60"/>
          </reference>
          <reference field="6" count="1" selected="0">
            <x v="15"/>
          </reference>
        </references>
      </pivotArea>
    </format>
    <format dxfId="17136">
      <pivotArea dataOnly="0" labelOnly="1" outline="0" offset="IV28" fieldPosition="0">
        <references count="1">
          <reference field="6" count="1">
            <x v="15"/>
          </reference>
        </references>
      </pivotArea>
    </format>
    <format dxfId="17135">
      <pivotArea dataOnly="0" labelOnly="1" outline="0" offset="IV256" fieldPosition="0">
        <references count="2">
          <reference field="0" count="1">
            <x v="420"/>
          </reference>
          <reference field="6" count="1" selected="0">
            <x v="15"/>
          </reference>
        </references>
      </pivotArea>
    </format>
    <format dxfId="17134">
      <pivotArea dataOnly="0" labelOnly="1" outline="0" fieldPosition="0">
        <references count="3">
          <reference field="0" count="1" selected="0">
            <x v="420"/>
          </reference>
          <reference field="4" count="1">
            <x v="60"/>
          </reference>
          <reference field="6" count="1" selected="0">
            <x v="15"/>
          </reference>
        </references>
      </pivotArea>
    </format>
    <format dxfId="17133">
      <pivotArea outline="0" collapsedLevelsAreSubtotals="1" fieldPosition="0">
        <references count="3">
          <reference field="0" count="1" selected="0">
            <x v="420"/>
          </reference>
          <reference field="4" count="1" selected="0">
            <x v="60"/>
          </reference>
          <reference field="6" count="1" selected="0">
            <x v="15"/>
          </reference>
        </references>
      </pivotArea>
    </format>
    <format dxfId="17132">
      <pivotArea outline="0" collapsedLevelsAreSubtotals="1" fieldPosition="0">
        <references count="3">
          <reference field="0" count="1" selected="0">
            <x v="88"/>
          </reference>
          <reference field="4" count="1" selected="0">
            <x v="59"/>
          </reference>
          <reference field="6" count="1" selected="0">
            <x v="15"/>
          </reference>
        </references>
      </pivotArea>
    </format>
    <format dxfId="17131">
      <pivotArea dataOnly="0" labelOnly="1" outline="0" offset="IV29" fieldPosition="0">
        <references count="1">
          <reference field="6" count="1">
            <x v="15"/>
          </reference>
        </references>
      </pivotArea>
    </format>
    <format dxfId="17130">
      <pivotArea dataOnly="0" labelOnly="1" outline="0" offset="IV1" fieldPosition="0">
        <references count="2">
          <reference field="0" count="1">
            <x v="88"/>
          </reference>
          <reference field="6" count="1" selected="0">
            <x v="15"/>
          </reference>
        </references>
      </pivotArea>
    </format>
    <format dxfId="17129">
      <pivotArea dataOnly="0" labelOnly="1" outline="0" fieldPosition="0">
        <references count="3">
          <reference field="0" count="1" selected="0">
            <x v="88"/>
          </reference>
          <reference field="4" count="1">
            <x v="59"/>
          </reference>
          <reference field="6" count="1" selected="0">
            <x v="15"/>
          </reference>
        </references>
      </pivotArea>
    </format>
    <format dxfId="17128">
      <pivotArea outline="0" collapsedLevelsAreSubtotals="1" fieldPosition="0">
        <references count="3">
          <reference field="0" count="1" selected="0">
            <x v="88"/>
          </reference>
          <reference field="4" count="1" selected="0">
            <x v="59"/>
          </reference>
          <reference field="6" count="1" selected="0">
            <x v="15"/>
          </reference>
        </references>
      </pivotArea>
    </format>
    <format dxfId="17127">
      <pivotArea outline="0" collapsedLevelsAreSubtotals="1" fieldPosition="0">
        <references count="3">
          <reference field="0" count="1" selected="0">
            <x v="88"/>
          </reference>
          <reference field="4" count="1" selected="0">
            <x v="60"/>
          </reference>
          <reference field="6" count="1" selected="0">
            <x v="15"/>
          </reference>
        </references>
      </pivotArea>
    </format>
    <format dxfId="17126">
      <pivotArea dataOnly="0" labelOnly="1" outline="0" offset="IV30" fieldPosition="0">
        <references count="1">
          <reference field="6" count="1">
            <x v="15"/>
          </reference>
        </references>
      </pivotArea>
    </format>
    <format dxfId="17125">
      <pivotArea dataOnly="0" labelOnly="1" outline="0" offset="IV256" fieldPosition="0">
        <references count="2">
          <reference field="0" count="1">
            <x v="88"/>
          </reference>
          <reference field="6" count="1" selected="0">
            <x v="15"/>
          </reference>
        </references>
      </pivotArea>
    </format>
    <format dxfId="17124">
      <pivotArea dataOnly="0" labelOnly="1" outline="0" fieldPosition="0">
        <references count="3">
          <reference field="0" count="1" selected="0">
            <x v="88"/>
          </reference>
          <reference field="4" count="1">
            <x v="60"/>
          </reference>
          <reference field="6" count="1" selected="0">
            <x v="15"/>
          </reference>
        </references>
      </pivotArea>
    </format>
    <format dxfId="17123">
      <pivotArea outline="0" collapsedLevelsAreSubtotals="1" fieldPosition="0">
        <references count="3">
          <reference field="0" count="1" selected="0">
            <x v="88"/>
          </reference>
          <reference field="4" count="1" selected="0">
            <x v="60"/>
          </reference>
          <reference field="6" count="1" selected="0">
            <x v="15"/>
          </reference>
        </references>
      </pivotArea>
    </format>
    <format dxfId="17122">
      <pivotArea outline="0" collapsedLevelsAreSubtotals="1" fieldPosition="0">
        <references count="3">
          <reference field="0" count="1" selected="0">
            <x v="96"/>
          </reference>
          <reference field="4" count="1" selected="0">
            <x v="59"/>
          </reference>
          <reference field="6" count="1" selected="0">
            <x v="15"/>
          </reference>
        </references>
      </pivotArea>
    </format>
    <format dxfId="17121">
      <pivotArea dataOnly="0" labelOnly="1" outline="0" offset="IV31" fieldPosition="0">
        <references count="1">
          <reference field="6" count="1">
            <x v="15"/>
          </reference>
        </references>
      </pivotArea>
    </format>
    <format dxfId="17120">
      <pivotArea dataOnly="0" labelOnly="1" outline="0" offset="IV1" fieldPosition="0">
        <references count="2">
          <reference field="0" count="1">
            <x v="96"/>
          </reference>
          <reference field="6" count="1" selected="0">
            <x v="15"/>
          </reference>
        </references>
      </pivotArea>
    </format>
    <format dxfId="17119">
      <pivotArea dataOnly="0" labelOnly="1" outline="0" fieldPosition="0">
        <references count="3">
          <reference field="0" count="1" selected="0">
            <x v="96"/>
          </reference>
          <reference field="4" count="1">
            <x v="59"/>
          </reference>
          <reference field="6" count="1" selected="0">
            <x v="15"/>
          </reference>
        </references>
      </pivotArea>
    </format>
    <format dxfId="17118">
      <pivotArea outline="0" collapsedLevelsAreSubtotals="1" fieldPosition="0">
        <references count="3">
          <reference field="0" count="1" selected="0">
            <x v="96"/>
          </reference>
          <reference field="4" count="1" selected="0">
            <x v="59"/>
          </reference>
          <reference field="6" count="1" selected="0">
            <x v="15"/>
          </reference>
        </references>
      </pivotArea>
    </format>
    <format dxfId="17117">
      <pivotArea outline="0" collapsedLevelsAreSubtotals="1" fieldPosition="0">
        <references count="3">
          <reference field="0" count="1" selected="0">
            <x v="96"/>
          </reference>
          <reference field="4" count="1" selected="0">
            <x v="60"/>
          </reference>
          <reference field="6" count="1" selected="0">
            <x v="15"/>
          </reference>
        </references>
      </pivotArea>
    </format>
    <format dxfId="17116">
      <pivotArea dataOnly="0" labelOnly="1" outline="0" offset="IV32" fieldPosition="0">
        <references count="1">
          <reference field="6" count="1">
            <x v="15"/>
          </reference>
        </references>
      </pivotArea>
    </format>
    <format dxfId="17115">
      <pivotArea dataOnly="0" labelOnly="1" outline="0" offset="IV256" fieldPosition="0">
        <references count="2">
          <reference field="0" count="1">
            <x v="96"/>
          </reference>
          <reference field="6" count="1" selected="0">
            <x v="15"/>
          </reference>
        </references>
      </pivotArea>
    </format>
    <format dxfId="17114">
      <pivotArea dataOnly="0" labelOnly="1" outline="0" fieldPosition="0">
        <references count="3">
          <reference field="0" count="1" selected="0">
            <x v="96"/>
          </reference>
          <reference field="4" count="1">
            <x v="60"/>
          </reference>
          <reference field="6" count="1" selected="0">
            <x v="15"/>
          </reference>
        </references>
      </pivotArea>
    </format>
    <format dxfId="17113">
      <pivotArea outline="0" collapsedLevelsAreSubtotals="1" fieldPosition="0">
        <references count="3">
          <reference field="0" count="1" selected="0">
            <x v="96"/>
          </reference>
          <reference field="4" count="1" selected="0">
            <x v="60"/>
          </reference>
          <reference field="6" count="1" selected="0">
            <x v="15"/>
          </reference>
        </references>
      </pivotArea>
    </format>
    <format dxfId="17112">
      <pivotArea outline="0" collapsedLevelsAreSubtotals="1" fieldPosition="0">
        <references count="3">
          <reference field="0" count="1" selected="0">
            <x v="85"/>
          </reference>
          <reference field="4" count="1" selected="0">
            <x v="50"/>
          </reference>
          <reference field="6" count="1" selected="0">
            <x v="15"/>
          </reference>
        </references>
      </pivotArea>
    </format>
    <format dxfId="17111">
      <pivotArea dataOnly="0" labelOnly="1" outline="0" offset="IV33" fieldPosition="0">
        <references count="1">
          <reference field="6" count="1">
            <x v="15"/>
          </reference>
        </references>
      </pivotArea>
    </format>
    <format dxfId="17110">
      <pivotArea dataOnly="0" labelOnly="1" outline="0" fieldPosition="0">
        <references count="2">
          <reference field="0" count="1">
            <x v="85"/>
          </reference>
          <reference field="6" count="1" selected="0">
            <x v="15"/>
          </reference>
        </references>
      </pivotArea>
    </format>
    <format dxfId="17109">
      <pivotArea dataOnly="0" labelOnly="1" outline="0" fieldPosition="0">
        <references count="3">
          <reference field="0" count="1" selected="0">
            <x v="85"/>
          </reference>
          <reference field="4" count="1">
            <x v="50"/>
          </reference>
          <reference field="6" count="1" selected="0">
            <x v="15"/>
          </reference>
        </references>
      </pivotArea>
    </format>
    <format dxfId="17108">
      <pivotArea outline="0" collapsedLevelsAreSubtotals="1" fieldPosition="0">
        <references count="3">
          <reference field="0" count="1" selected="0">
            <x v="85"/>
          </reference>
          <reference field="4" count="1" selected="0">
            <x v="50"/>
          </reference>
          <reference field="6" count="1" selected="0">
            <x v="15"/>
          </reference>
        </references>
      </pivotArea>
    </format>
    <format dxfId="17107">
      <pivotArea outline="0" collapsedLevelsAreSubtotals="1" fieldPosition="0">
        <references count="3">
          <reference field="0" count="1" selected="0">
            <x v="106"/>
          </reference>
          <reference field="4" count="1" selected="0">
            <x v="50"/>
          </reference>
          <reference field="6" count="1" selected="0">
            <x v="15"/>
          </reference>
        </references>
      </pivotArea>
    </format>
    <format dxfId="17106">
      <pivotArea dataOnly="0" labelOnly="1" outline="0" offset="IV34" fieldPosition="0">
        <references count="1">
          <reference field="6" count="1">
            <x v="15"/>
          </reference>
        </references>
      </pivotArea>
    </format>
    <format dxfId="17105">
      <pivotArea dataOnly="0" labelOnly="1" outline="0" fieldPosition="0">
        <references count="2">
          <reference field="0" count="1">
            <x v="106"/>
          </reference>
          <reference field="6" count="1" selected="0">
            <x v="15"/>
          </reference>
        </references>
      </pivotArea>
    </format>
    <format dxfId="17104">
      <pivotArea dataOnly="0" labelOnly="1" outline="0" fieldPosition="0">
        <references count="3">
          <reference field="0" count="1" selected="0">
            <x v="106"/>
          </reference>
          <reference field="4" count="1">
            <x v="50"/>
          </reference>
          <reference field="6" count="1" selected="0">
            <x v="15"/>
          </reference>
        </references>
      </pivotArea>
    </format>
    <format dxfId="17103">
      <pivotArea outline="0" collapsedLevelsAreSubtotals="1" fieldPosition="0">
        <references count="3">
          <reference field="0" count="1" selected="0">
            <x v="106"/>
          </reference>
          <reference field="4" count="1" selected="0">
            <x v="50"/>
          </reference>
          <reference field="6" count="1" selected="0">
            <x v="15"/>
          </reference>
        </references>
      </pivotArea>
    </format>
    <format dxfId="17102">
      <pivotArea outline="0" collapsedLevelsAreSubtotals="1" fieldPosition="0">
        <references count="3">
          <reference field="0" count="1" selected="0">
            <x v="353"/>
          </reference>
          <reference field="4" count="1" selected="0">
            <x v="60"/>
          </reference>
          <reference field="6" count="1" selected="0">
            <x v="15"/>
          </reference>
        </references>
      </pivotArea>
    </format>
    <format dxfId="17101">
      <pivotArea dataOnly="0" labelOnly="1" outline="0" offset="IV35" fieldPosition="0">
        <references count="1">
          <reference field="6" count="1">
            <x v="15"/>
          </reference>
        </references>
      </pivotArea>
    </format>
    <format dxfId="17100">
      <pivotArea dataOnly="0" labelOnly="1" outline="0" fieldPosition="0">
        <references count="2">
          <reference field="0" count="1">
            <x v="353"/>
          </reference>
          <reference field="6" count="1" selected="0">
            <x v="15"/>
          </reference>
        </references>
      </pivotArea>
    </format>
    <format dxfId="17099">
      <pivotArea dataOnly="0" labelOnly="1" outline="0" fieldPosition="0">
        <references count="3">
          <reference field="0" count="1" selected="0">
            <x v="353"/>
          </reference>
          <reference field="4" count="1">
            <x v="60"/>
          </reference>
          <reference field="6" count="1" selected="0">
            <x v="15"/>
          </reference>
        </references>
      </pivotArea>
    </format>
    <format dxfId="17098">
      <pivotArea outline="0" collapsedLevelsAreSubtotals="1" fieldPosition="0">
        <references count="3">
          <reference field="0" count="1" selected="0">
            <x v="353"/>
          </reference>
          <reference field="4" count="1" selected="0">
            <x v="60"/>
          </reference>
          <reference field="6" count="1" selected="0">
            <x v="15"/>
          </reference>
        </references>
      </pivotArea>
    </format>
    <format dxfId="17097">
      <pivotArea outline="0" collapsedLevelsAreSubtotals="1" fieldPosition="0">
        <references count="3">
          <reference field="0" count="1" selected="0">
            <x v="92"/>
          </reference>
          <reference field="4" count="1" selected="0">
            <x v="59"/>
          </reference>
          <reference field="6" count="1" selected="0">
            <x v="15"/>
          </reference>
        </references>
      </pivotArea>
    </format>
    <format dxfId="17096">
      <pivotArea dataOnly="0" labelOnly="1" outline="0" offset="IV36" fieldPosition="0">
        <references count="1">
          <reference field="6" count="1">
            <x v="15"/>
          </reference>
        </references>
      </pivotArea>
    </format>
    <format dxfId="17095">
      <pivotArea dataOnly="0" labelOnly="1" outline="0" offset="IV1" fieldPosition="0">
        <references count="2">
          <reference field="0" count="1">
            <x v="92"/>
          </reference>
          <reference field="6" count="1" selected="0">
            <x v="15"/>
          </reference>
        </references>
      </pivotArea>
    </format>
    <format dxfId="17094">
      <pivotArea dataOnly="0" labelOnly="1" outline="0" fieldPosition="0">
        <references count="3">
          <reference field="0" count="1" selected="0">
            <x v="92"/>
          </reference>
          <reference field="4" count="1">
            <x v="59"/>
          </reference>
          <reference field="6" count="1" selected="0">
            <x v="15"/>
          </reference>
        </references>
      </pivotArea>
    </format>
    <format dxfId="17093">
      <pivotArea outline="0" collapsedLevelsAreSubtotals="1" fieldPosition="0">
        <references count="3">
          <reference field="0" count="1" selected="0">
            <x v="92"/>
          </reference>
          <reference field="4" count="1" selected="0">
            <x v="59"/>
          </reference>
          <reference field="6" count="1" selected="0">
            <x v="15"/>
          </reference>
        </references>
      </pivotArea>
    </format>
    <format dxfId="17092">
      <pivotArea outline="0" collapsedLevelsAreSubtotals="1" fieldPosition="0">
        <references count="3">
          <reference field="0" count="1" selected="0">
            <x v="92"/>
          </reference>
          <reference field="4" count="1" selected="0">
            <x v="60"/>
          </reference>
          <reference field="6" count="1" selected="0">
            <x v="15"/>
          </reference>
        </references>
      </pivotArea>
    </format>
    <format dxfId="17091">
      <pivotArea dataOnly="0" labelOnly="1" outline="0" offset="IV37" fieldPosition="0">
        <references count="1">
          <reference field="6" count="1">
            <x v="15"/>
          </reference>
        </references>
      </pivotArea>
    </format>
    <format dxfId="17090">
      <pivotArea dataOnly="0" labelOnly="1" outline="0" offset="IV256" fieldPosition="0">
        <references count="2">
          <reference field="0" count="1">
            <x v="92"/>
          </reference>
          <reference field="6" count="1" selected="0">
            <x v="15"/>
          </reference>
        </references>
      </pivotArea>
    </format>
    <format dxfId="17089">
      <pivotArea dataOnly="0" labelOnly="1" outline="0" fieldPosition="0">
        <references count="3">
          <reference field="0" count="1" selected="0">
            <x v="92"/>
          </reference>
          <reference field="4" count="1">
            <x v="60"/>
          </reference>
          <reference field="6" count="1" selected="0">
            <x v="15"/>
          </reference>
        </references>
      </pivotArea>
    </format>
    <format dxfId="17088">
      <pivotArea outline="0" collapsedLevelsAreSubtotals="1" fieldPosition="0">
        <references count="3">
          <reference field="0" count="1" selected="0">
            <x v="92"/>
          </reference>
          <reference field="4" count="1" selected="0">
            <x v="60"/>
          </reference>
          <reference field="6" count="1" selected="0">
            <x v="15"/>
          </reference>
        </references>
      </pivotArea>
    </format>
    <format dxfId="17087">
      <pivotArea outline="0" collapsedLevelsAreSubtotals="1" fieldPosition="0">
        <references count="3">
          <reference field="0" count="1" selected="0">
            <x v="193"/>
          </reference>
          <reference field="4" count="1" selected="0">
            <x v="60"/>
          </reference>
          <reference field="6" count="1" selected="0">
            <x v="15"/>
          </reference>
        </references>
      </pivotArea>
    </format>
    <format dxfId="17086">
      <pivotArea dataOnly="0" labelOnly="1" outline="0" offset="IV38" fieldPosition="0">
        <references count="1">
          <reference field="6" count="1">
            <x v="15"/>
          </reference>
        </references>
      </pivotArea>
    </format>
    <format dxfId="17085">
      <pivotArea dataOnly="0" labelOnly="1" outline="0" fieldPosition="0">
        <references count="2">
          <reference field="0" count="1">
            <x v="193"/>
          </reference>
          <reference field="6" count="1" selected="0">
            <x v="15"/>
          </reference>
        </references>
      </pivotArea>
    </format>
    <format dxfId="17084">
      <pivotArea dataOnly="0" labelOnly="1" outline="0" fieldPosition="0">
        <references count="3">
          <reference field="0" count="1" selected="0">
            <x v="193"/>
          </reference>
          <reference field="4" count="1">
            <x v="60"/>
          </reference>
          <reference field="6" count="1" selected="0">
            <x v="15"/>
          </reference>
        </references>
      </pivotArea>
    </format>
    <format dxfId="17083">
      <pivotArea outline="0" collapsedLevelsAreSubtotals="1" fieldPosition="0">
        <references count="3">
          <reference field="0" count="1" selected="0">
            <x v="193"/>
          </reference>
          <reference field="4" count="1" selected="0">
            <x v="60"/>
          </reference>
          <reference field="6" count="1" selected="0">
            <x v="15"/>
          </reference>
        </references>
      </pivotArea>
    </format>
    <format dxfId="17082">
      <pivotArea outline="0" collapsedLevelsAreSubtotals="1" fieldPosition="0">
        <references count="3">
          <reference field="0" count="1" selected="0">
            <x v="227"/>
          </reference>
          <reference field="4" count="1" selected="0">
            <x v="60"/>
          </reference>
          <reference field="6" count="1" selected="0">
            <x v="15"/>
          </reference>
        </references>
      </pivotArea>
    </format>
    <format dxfId="17081">
      <pivotArea dataOnly="0" labelOnly="1" outline="0" offset="IV39" fieldPosition="0">
        <references count="1">
          <reference field="6" count="1">
            <x v="15"/>
          </reference>
        </references>
      </pivotArea>
    </format>
    <format dxfId="17080">
      <pivotArea dataOnly="0" labelOnly="1" outline="0" fieldPosition="0">
        <references count="2">
          <reference field="0" count="1">
            <x v="227"/>
          </reference>
          <reference field="6" count="1" selected="0">
            <x v="15"/>
          </reference>
        </references>
      </pivotArea>
    </format>
    <format dxfId="17079">
      <pivotArea dataOnly="0" labelOnly="1" outline="0" fieldPosition="0">
        <references count="3">
          <reference field="0" count="1" selected="0">
            <x v="227"/>
          </reference>
          <reference field="4" count="1">
            <x v="60"/>
          </reference>
          <reference field="6" count="1" selected="0">
            <x v="15"/>
          </reference>
        </references>
      </pivotArea>
    </format>
    <format dxfId="17078">
      <pivotArea outline="0" collapsedLevelsAreSubtotals="1" fieldPosition="0">
        <references count="3">
          <reference field="0" count="1" selected="0">
            <x v="227"/>
          </reference>
          <reference field="4" count="1" selected="0">
            <x v="60"/>
          </reference>
          <reference field="6" count="1" selected="0">
            <x v="15"/>
          </reference>
        </references>
      </pivotArea>
    </format>
    <format dxfId="17077">
      <pivotArea outline="0" collapsedLevelsAreSubtotals="1" fieldPosition="0">
        <references count="3">
          <reference field="0" count="1" selected="0">
            <x v="274"/>
          </reference>
          <reference field="4" count="1" selected="0">
            <x v="59"/>
          </reference>
          <reference field="6" count="1" selected="0">
            <x v="15"/>
          </reference>
        </references>
      </pivotArea>
    </format>
    <format dxfId="17076">
      <pivotArea dataOnly="0" labelOnly="1" outline="0" offset="IV40" fieldPosition="0">
        <references count="1">
          <reference field="6" count="1">
            <x v="15"/>
          </reference>
        </references>
      </pivotArea>
    </format>
    <format dxfId="17075">
      <pivotArea dataOnly="0" labelOnly="1" outline="0" offset="IV1" fieldPosition="0">
        <references count="2">
          <reference field="0" count="1">
            <x v="274"/>
          </reference>
          <reference field="6" count="1" selected="0">
            <x v="15"/>
          </reference>
        </references>
      </pivotArea>
    </format>
    <format dxfId="17074">
      <pivotArea dataOnly="0" labelOnly="1" outline="0" fieldPosition="0">
        <references count="3">
          <reference field="0" count="1" selected="0">
            <x v="274"/>
          </reference>
          <reference field="4" count="1">
            <x v="59"/>
          </reference>
          <reference field="6" count="1" selected="0">
            <x v="15"/>
          </reference>
        </references>
      </pivotArea>
    </format>
    <format dxfId="17073">
      <pivotArea outline="0" collapsedLevelsAreSubtotals="1" fieldPosition="0">
        <references count="3">
          <reference field="0" count="1" selected="0">
            <x v="274"/>
          </reference>
          <reference field="4" count="1" selected="0">
            <x v="59"/>
          </reference>
          <reference field="6" count="1" selected="0">
            <x v="15"/>
          </reference>
        </references>
      </pivotArea>
    </format>
    <format dxfId="17072">
      <pivotArea outline="0" collapsedLevelsAreSubtotals="1" fieldPosition="0">
        <references count="3">
          <reference field="0" count="1" selected="0">
            <x v="274"/>
          </reference>
          <reference field="4" count="1" selected="0">
            <x v="60"/>
          </reference>
          <reference field="6" count="1" selected="0">
            <x v="15"/>
          </reference>
        </references>
      </pivotArea>
    </format>
    <format dxfId="17071">
      <pivotArea dataOnly="0" labelOnly="1" outline="0" offset="IV41" fieldPosition="0">
        <references count="1">
          <reference field="6" count="1">
            <x v="15"/>
          </reference>
        </references>
      </pivotArea>
    </format>
    <format dxfId="17070">
      <pivotArea dataOnly="0" labelOnly="1" outline="0" offset="IV256" fieldPosition="0">
        <references count="2">
          <reference field="0" count="1">
            <x v="274"/>
          </reference>
          <reference field="6" count="1" selected="0">
            <x v="15"/>
          </reference>
        </references>
      </pivotArea>
    </format>
    <format dxfId="17069">
      <pivotArea dataOnly="0" labelOnly="1" outline="0" fieldPosition="0">
        <references count="3">
          <reference field="0" count="1" selected="0">
            <x v="274"/>
          </reference>
          <reference field="4" count="1">
            <x v="60"/>
          </reference>
          <reference field="6" count="1" selected="0">
            <x v="15"/>
          </reference>
        </references>
      </pivotArea>
    </format>
    <format dxfId="17068">
      <pivotArea outline="0" collapsedLevelsAreSubtotals="1" fieldPosition="0">
        <references count="3">
          <reference field="0" count="1" selected="0">
            <x v="274"/>
          </reference>
          <reference field="4" count="1" selected="0">
            <x v="60"/>
          </reference>
          <reference field="6" count="1" selected="0">
            <x v="15"/>
          </reference>
        </references>
      </pivotArea>
    </format>
    <format dxfId="17067">
      <pivotArea outline="0" collapsedLevelsAreSubtotals="1" fieldPosition="0">
        <references count="3">
          <reference field="0" count="1" selected="0">
            <x v="486"/>
          </reference>
          <reference field="4" count="1" selected="0">
            <x v="35"/>
          </reference>
          <reference field="6" count="1" selected="0">
            <x v="15"/>
          </reference>
        </references>
      </pivotArea>
    </format>
    <format dxfId="17066">
      <pivotArea dataOnly="0" labelOnly="1" outline="0" offset="IV42" fieldPosition="0">
        <references count="1">
          <reference field="6" count="1">
            <x v="15"/>
          </reference>
        </references>
      </pivotArea>
    </format>
    <format dxfId="17065">
      <pivotArea dataOnly="0" labelOnly="1" outline="0" fieldPosition="0">
        <references count="2">
          <reference field="0" count="1">
            <x v="486"/>
          </reference>
          <reference field="6" count="1" selected="0">
            <x v="15"/>
          </reference>
        </references>
      </pivotArea>
    </format>
    <format dxfId="17064">
      <pivotArea dataOnly="0" labelOnly="1" outline="0" fieldPosition="0">
        <references count="3">
          <reference field="0" count="1" selected="0">
            <x v="486"/>
          </reference>
          <reference field="4" count="1">
            <x v="35"/>
          </reference>
          <reference field="6" count="1" selected="0">
            <x v="15"/>
          </reference>
        </references>
      </pivotArea>
    </format>
    <format dxfId="17063">
      <pivotArea outline="0" collapsedLevelsAreSubtotals="1" fieldPosition="0">
        <references count="3">
          <reference field="0" count="1" selected="0">
            <x v="486"/>
          </reference>
          <reference field="4" count="1" selected="0">
            <x v="35"/>
          </reference>
          <reference field="6" count="1" selected="0">
            <x v="15"/>
          </reference>
        </references>
      </pivotArea>
    </format>
    <format dxfId="17062">
      <pivotArea outline="0" collapsedLevelsAreSubtotals="1" fieldPosition="0">
        <references count="3">
          <reference field="0" count="1" selected="0">
            <x v="373"/>
          </reference>
          <reference field="4" count="1" selected="0">
            <x v="59"/>
          </reference>
          <reference field="6" count="1" selected="0">
            <x v="15"/>
          </reference>
        </references>
      </pivotArea>
    </format>
    <format dxfId="17061">
      <pivotArea dataOnly="0" labelOnly="1" outline="0" offset="IV43" fieldPosition="0">
        <references count="1">
          <reference field="6" count="1">
            <x v="15"/>
          </reference>
        </references>
      </pivotArea>
    </format>
    <format dxfId="17060">
      <pivotArea dataOnly="0" labelOnly="1" outline="0" offset="IV1" fieldPosition="0">
        <references count="2">
          <reference field="0" count="1">
            <x v="373"/>
          </reference>
          <reference field="6" count="1" selected="0">
            <x v="15"/>
          </reference>
        </references>
      </pivotArea>
    </format>
    <format dxfId="17059">
      <pivotArea dataOnly="0" labelOnly="1" outline="0" fieldPosition="0">
        <references count="3">
          <reference field="0" count="1" selected="0">
            <x v="373"/>
          </reference>
          <reference field="4" count="1">
            <x v="59"/>
          </reference>
          <reference field="6" count="1" selected="0">
            <x v="15"/>
          </reference>
        </references>
      </pivotArea>
    </format>
    <format dxfId="17058">
      <pivotArea outline="0" collapsedLevelsAreSubtotals="1" fieldPosition="0">
        <references count="3">
          <reference field="0" count="1" selected="0">
            <x v="373"/>
          </reference>
          <reference field="4" count="1" selected="0">
            <x v="59"/>
          </reference>
          <reference field="6" count="1" selected="0">
            <x v="15"/>
          </reference>
        </references>
      </pivotArea>
    </format>
    <format dxfId="17057">
      <pivotArea outline="0" collapsedLevelsAreSubtotals="1" fieldPosition="0">
        <references count="3">
          <reference field="0" count="1" selected="0">
            <x v="373"/>
          </reference>
          <reference field="4" count="1" selected="0">
            <x v="60"/>
          </reference>
          <reference field="6" count="1" selected="0">
            <x v="15"/>
          </reference>
        </references>
      </pivotArea>
    </format>
    <format dxfId="17056">
      <pivotArea dataOnly="0" labelOnly="1" outline="0" offset="IV44" fieldPosition="0">
        <references count="1">
          <reference field="6" count="1">
            <x v="15"/>
          </reference>
        </references>
      </pivotArea>
    </format>
    <format dxfId="17055">
      <pivotArea dataOnly="0" labelOnly="1" outline="0" offset="IV256" fieldPosition="0">
        <references count="2">
          <reference field="0" count="1">
            <x v="373"/>
          </reference>
          <reference field="6" count="1" selected="0">
            <x v="15"/>
          </reference>
        </references>
      </pivotArea>
    </format>
    <format dxfId="17054">
      <pivotArea dataOnly="0" labelOnly="1" outline="0" fieldPosition="0">
        <references count="3">
          <reference field="0" count="1" selected="0">
            <x v="373"/>
          </reference>
          <reference field="4" count="1">
            <x v="60"/>
          </reference>
          <reference field="6" count="1" selected="0">
            <x v="15"/>
          </reference>
        </references>
      </pivotArea>
    </format>
    <format dxfId="17053">
      <pivotArea outline="0" collapsedLevelsAreSubtotals="1" fieldPosition="0">
        <references count="3">
          <reference field="0" count="1" selected="0">
            <x v="373"/>
          </reference>
          <reference field="4" count="1" selected="0">
            <x v="60"/>
          </reference>
          <reference field="6" count="1" selected="0">
            <x v="15"/>
          </reference>
        </references>
      </pivotArea>
    </format>
    <format dxfId="17052">
      <pivotArea outline="0" collapsedLevelsAreSubtotals="1" fieldPosition="0">
        <references count="3">
          <reference field="0" count="1" selected="0">
            <x v="489"/>
          </reference>
          <reference field="4" count="1" selected="0">
            <x v="35"/>
          </reference>
          <reference field="6" count="1" selected="0">
            <x v="15"/>
          </reference>
        </references>
      </pivotArea>
    </format>
    <format dxfId="17051">
      <pivotArea dataOnly="0" labelOnly="1" outline="0" offset="IV45" fieldPosition="0">
        <references count="1">
          <reference field="6" count="1">
            <x v="15"/>
          </reference>
        </references>
      </pivotArea>
    </format>
    <format dxfId="17050">
      <pivotArea dataOnly="0" labelOnly="1" outline="0" fieldPosition="0">
        <references count="2">
          <reference field="0" count="1">
            <x v="489"/>
          </reference>
          <reference field="6" count="1" selected="0">
            <x v="15"/>
          </reference>
        </references>
      </pivotArea>
    </format>
    <format dxfId="17049">
      <pivotArea dataOnly="0" labelOnly="1" outline="0" fieldPosition="0">
        <references count="3">
          <reference field="0" count="1" selected="0">
            <x v="489"/>
          </reference>
          <reference field="4" count="1">
            <x v="35"/>
          </reference>
          <reference field="6" count="1" selected="0">
            <x v="15"/>
          </reference>
        </references>
      </pivotArea>
    </format>
    <format dxfId="17048">
      <pivotArea outline="0" collapsedLevelsAreSubtotals="1" fieldPosition="0">
        <references count="3">
          <reference field="0" count="1" selected="0">
            <x v="489"/>
          </reference>
          <reference field="4" count="1" selected="0">
            <x v="35"/>
          </reference>
          <reference field="6" count="1" selected="0">
            <x v="15"/>
          </reference>
        </references>
      </pivotArea>
    </format>
    <format dxfId="17047">
      <pivotArea outline="0" collapsedLevelsAreSubtotals="1" fieldPosition="0">
        <references count="3">
          <reference field="0" count="1" selected="0">
            <x v="235"/>
          </reference>
          <reference field="4" count="1" selected="0">
            <x v="59"/>
          </reference>
          <reference field="6" count="1" selected="0">
            <x v="15"/>
          </reference>
        </references>
      </pivotArea>
    </format>
    <format dxfId="17046">
      <pivotArea dataOnly="0" labelOnly="1" outline="0" offset="IV46" fieldPosition="0">
        <references count="1">
          <reference field="6" count="1">
            <x v="15"/>
          </reference>
        </references>
      </pivotArea>
    </format>
    <format dxfId="17045">
      <pivotArea dataOnly="0" labelOnly="1" outline="0" offset="IV1" fieldPosition="0">
        <references count="2">
          <reference field="0" count="1">
            <x v="235"/>
          </reference>
          <reference field="6" count="1" selected="0">
            <x v="15"/>
          </reference>
        </references>
      </pivotArea>
    </format>
    <format dxfId="17044">
      <pivotArea dataOnly="0" labelOnly="1" outline="0" fieldPosition="0">
        <references count="3">
          <reference field="0" count="1" selected="0">
            <x v="235"/>
          </reference>
          <reference field="4" count="1">
            <x v="59"/>
          </reference>
          <reference field="6" count="1" selected="0">
            <x v="15"/>
          </reference>
        </references>
      </pivotArea>
    </format>
    <format dxfId="17043">
      <pivotArea outline="0" collapsedLevelsAreSubtotals="1" fieldPosition="0">
        <references count="3">
          <reference field="0" count="1" selected="0">
            <x v="235"/>
          </reference>
          <reference field="4" count="1" selected="0">
            <x v="59"/>
          </reference>
          <reference field="6" count="1" selected="0">
            <x v="15"/>
          </reference>
        </references>
      </pivotArea>
    </format>
    <format dxfId="17042">
      <pivotArea outline="0" collapsedLevelsAreSubtotals="1" fieldPosition="0">
        <references count="3">
          <reference field="0" count="1" selected="0">
            <x v="235"/>
          </reference>
          <reference field="4" count="1" selected="0">
            <x v="60"/>
          </reference>
          <reference field="6" count="1" selected="0">
            <x v="15"/>
          </reference>
        </references>
      </pivotArea>
    </format>
    <format dxfId="17041">
      <pivotArea dataOnly="0" labelOnly="1" outline="0" offset="IV47" fieldPosition="0">
        <references count="1">
          <reference field="6" count="1">
            <x v="15"/>
          </reference>
        </references>
      </pivotArea>
    </format>
    <format dxfId="17040">
      <pivotArea dataOnly="0" labelOnly="1" outline="0" offset="IV256" fieldPosition="0">
        <references count="2">
          <reference field="0" count="1">
            <x v="235"/>
          </reference>
          <reference field="6" count="1" selected="0">
            <x v="15"/>
          </reference>
        </references>
      </pivotArea>
    </format>
    <format dxfId="17039">
      <pivotArea dataOnly="0" labelOnly="1" outline="0" fieldPosition="0">
        <references count="3">
          <reference field="0" count="1" selected="0">
            <x v="235"/>
          </reference>
          <reference field="4" count="1">
            <x v="60"/>
          </reference>
          <reference field="6" count="1" selected="0">
            <x v="15"/>
          </reference>
        </references>
      </pivotArea>
    </format>
    <format dxfId="17038">
      <pivotArea outline="0" collapsedLevelsAreSubtotals="1" fieldPosition="0">
        <references count="3">
          <reference field="0" count="1" selected="0">
            <x v="235"/>
          </reference>
          <reference field="4" count="1" selected="0">
            <x v="60"/>
          </reference>
          <reference field="6" count="1" selected="0">
            <x v="15"/>
          </reference>
        </references>
      </pivotArea>
    </format>
    <format dxfId="17037">
      <pivotArea outline="0" collapsedLevelsAreSubtotals="1" fieldPosition="0">
        <references count="3">
          <reference field="0" count="1" selected="0">
            <x v="279"/>
          </reference>
          <reference field="4" count="1" selected="0">
            <x v="59"/>
          </reference>
          <reference field="6" count="1" selected="0">
            <x v="15"/>
          </reference>
        </references>
      </pivotArea>
    </format>
    <format dxfId="17036">
      <pivotArea dataOnly="0" labelOnly="1" outline="0" offset="IV48" fieldPosition="0">
        <references count="1">
          <reference field="6" count="1">
            <x v="15"/>
          </reference>
        </references>
      </pivotArea>
    </format>
    <format dxfId="17035">
      <pivotArea dataOnly="0" labelOnly="1" outline="0" offset="IV1" fieldPosition="0">
        <references count="2">
          <reference field="0" count="1">
            <x v="279"/>
          </reference>
          <reference field="6" count="1" selected="0">
            <x v="15"/>
          </reference>
        </references>
      </pivotArea>
    </format>
    <format dxfId="17034">
      <pivotArea dataOnly="0" labelOnly="1" outline="0" fieldPosition="0">
        <references count="3">
          <reference field="0" count="1" selected="0">
            <x v="279"/>
          </reference>
          <reference field="4" count="1">
            <x v="59"/>
          </reference>
          <reference field="6" count="1" selected="0">
            <x v="15"/>
          </reference>
        </references>
      </pivotArea>
    </format>
    <format dxfId="17033">
      <pivotArea outline="0" collapsedLevelsAreSubtotals="1" fieldPosition="0">
        <references count="3">
          <reference field="0" count="1" selected="0">
            <x v="279"/>
          </reference>
          <reference field="4" count="1" selected="0">
            <x v="59"/>
          </reference>
          <reference field="6" count="1" selected="0">
            <x v="15"/>
          </reference>
        </references>
      </pivotArea>
    </format>
    <format dxfId="17032">
      <pivotArea outline="0" collapsedLevelsAreSubtotals="1" fieldPosition="0">
        <references count="3">
          <reference field="0" count="1" selected="0">
            <x v="279"/>
          </reference>
          <reference field="4" count="1" selected="0">
            <x v="60"/>
          </reference>
          <reference field="6" count="1" selected="0">
            <x v="15"/>
          </reference>
        </references>
      </pivotArea>
    </format>
    <format dxfId="17031">
      <pivotArea dataOnly="0" labelOnly="1" outline="0" offset="IV49" fieldPosition="0">
        <references count="1">
          <reference field="6" count="1">
            <x v="15"/>
          </reference>
        </references>
      </pivotArea>
    </format>
    <format dxfId="17030">
      <pivotArea dataOnly="0" labelOnly="1" outline="0" offset="IV256" fieldPosition="0">
        <references count="2">
          <reference field="0" count="1">
            <x v="279"/>
          </reference>
          <reference field="6" count="1" selected="0">
            <x v="15"/>
          </reference>
        </references>
      </pivotArea>
    </format>
    <format dxfId="17029">
      <pivotArea dataOnly="0" labelOnly="1" outline="0" fieldPosition="0">
        <references count="3">
          <reference field="0" count="1" selected="0">
            <x v="279"/>
          </reference>
          <reference field="4" count="1">
            <x v="60"/>
          </reference>
          <reference field="6" count="1" selected="0">
            <x v="15"/>
          </reference>
        </references>
      </pivotArea>
    </format>
    <format dxfId="17028">
      <pivotArea outline="0" collapsedLevelsAreSubtotals="1" fieldPosition="0">
        <references count="3">
          <reference field="0" count="1" selected="0">
            <x v="279"/>
          </reference>
          <reference field="4" count="1" selected="0">
            <x v="60"/>
          </reference>
          <reference field="6" count="1" selected="0">
            <x v="15"/>
          </reference>
        </references>
      </pivotArea>
    </format>
    <format dxfId="17027">
      <pivotArea outline="0" collapsedLevelsAreSubtotals="1" fieldPosition="0">
        <references count="3">
          <reference field="0" count="1" selected="0">
            <x v="286"/>
          </reference>
          <reference field="4" count="1" selected="0">
            <x v="59"/>
          </reference>
          <reference field="6" count="1" selected="0">
            <x v="15"/>
          </reference>
        </references>
      </pivotArea>
    </format>
    <format dxfId="17026">
      <pivotArea dataOnly="0" labelOnly="1" outline="0" offset="IV50" fieldPosition="0">
        <references count="1">
          <reference field="6" count="1">
            <x v="15"/>
          </reference>
        </references>
      </pivotArea>
    </format>
    <format dxfId="17025">
      <pivotArea dataOnly="0" labelOnly="1" outline="0" offset="IV1" fieldPosition="0">
        <references count="2">
          <reference field="0" count="1">
            <x v="286"/>
          </reference>
          <reference field="6" count="1" selected="0">
            <x v="15"/>
          </reference>
        </references>
      </pivotArea>
    </format>
    <format dxfId="17024">
      <pivotArea dataOnly="0" labelOnly="1" outline="0" fieldPosition="0">
        <references count="3">
          <reference field="0" count="1" selected="0">
            <x v="286"/>
          </reference>
          <reference field="4" count="1">
            <x v="59"/>
          </reference>
          <reference field="6" count="1" selected="0">
            <x v="15"/>
          </reference>
        </references>
      </pivotArea>
    </format>
    <format dxfId="17023">
      <pivotArea outline="0" collapsedLevelsAreSubtotals="1" fieldPosition="0">
        <references count="3">
          <reference field="0" count="1" selected="0">
            <x v="286"/>
          </reference>
          <reference field="4" count="1" selected="0">
            <x v="59"/>
          </reference>
          <reference field="6" count="1" selected="0">
            <x v="15"/>
          </reference>
        </references>
      </pivotArea>
    </format>
    <format dxfId="17022">
      <pivotArea outline="0" collapsedLevelsAreSubtotals="1" fieldPosition="0">
        <references count="3">
          <reference field="0" count="1" selected="0">
            <x v="286"/>
          </reference>
          <reference field="4" count="1" selected="0">
            <x v="60"/>
          </reference>
          <reference field="6" count="1" selected="0">
            <x v="15"/>
          </reference>
        </references>
      </pivotArea>
    </format>
    <format dxfId="17021">
      <pivotArea dataOnly="0" labelOnly="1" outline="0" offset="IV51" fieldPosition="0">
        <references count="1">
          <reference field="6" count="1">
            <x v="15"/>
          </reference>
        </references>
      </pivotArea>
    </format>
    <format dxfId="17020">
      <pivotArea dataOnly="0" labelOnly="1" outline="0" offset="IV256" fieldPosition="0">
        <references count="2">
          <reference field="0" count="1">
            <x v="286"/>
          </reference>
          <reference field="6" count="1" selected="0">
            <x v="15"/>
          </reference>
        </references>
      </pivotArea>
    </format>
    <format dxfId="17019">
      <pivotArea dataOnly="0" labelOnly="1" outline="0" fieldPosition="0">
        <references count="3">
          <reference field="0" count="1" selected="0">
            <x v="286"/>
          </reference>
          <reference field="4" count="1">
            <x v="60"/>
          </reference>
          <reference field="6" count="1" selected="0">
            <x v="15"/>
          </reference>
        </references>
      </pivotArea>
    </format>
    <format dxfId="17018">
      <pivotArea outline="0" collapsedLevelsAreSubtotals="1" fieldPosition="0">
        <references count="3">
          <reference field="0" count="1" selected="0">
            <x v="286"/>
          </reference>
          <reference field="4" count="1" selected="0">
            <x v="60"/>
          </reference>
          <reference field="6" count="1" selected="0">
            <x v="15"/>
          </reference>
        </references>
      </pivotArea>
    </format>
    <format dxfId="17017">
      <pivotArea outline="0" collapsedLevelsAreSubtotals="1" fieldPosition="0">
        <references count="3">
          <reference field="0" count="1" selected="0">
            <x v="98"/>
          </reference>
          <reference field="4" count="1" selected="0">
            <x v="59"/>
          </reference>
          <reference field="6" count="1" selected="0">
            <x v="15"/>
          </reference>
        </references>
      </pivotArea>
    </format>
    <format dxfId="17016">
      <pivotArea dataOnly="0" labelOnly="1" outline="0" offset="IV52" fieldPosition="0">
        <references count="1">
          <reference field="6" count="1">
            <x v="15"/>
          </reference>
        </references>
      </pivotArea>
    </format>
    <format dxfId="17015">
      <pivotArea dataOnly="0" labelOnly="1" outline="0" offset="IV1" fieldPosition="0">
        <references count="2">
          <reference field="0" count="1">
            <x v="98"/>
          </reference>
          <reference field="6" count="1" selected="0">
            <x v="15"/>
          </reference>
        </references>
      </pivotArea>
    </format>
    <format dxfId="17014">
      <pivotArea dataOnly="0" labelOnly="1" outline="0" fieldPosition="0">
        <references count="3">
          <reference field="0" count="1" selected="0">
            <x v="98"/>
          </reference>
          <reference field="4" count="1">
            <x v="59"/>
          </reference>
          <reference field="6" count="1" selected="0">
            <x v="15"/>
          </reference>
        </references>
      </pivotArea>
    </format>
    <format dxfId="17013">
      <pivotArea outline="0" collapsedLevelsAreSubtotals="1" fieldPosition="0">
        <references count="3">
          <reference field="0" count="1" selected="0">
            <x v="98"/>
          </reference>
          <reference field="4" count="1" selected="0">
            <x v="59"/>
          </reference>
          <reference field="6" count="1" selected="0">
            <x v="15"/>
          </reference>
        </references>
      </pivotArea>
    </format>
    <format dxfId="17012">
      <pivotArea outline="0" collapsedLevelsAreSubtotals="1" fieldPosition="0">
        <references count="3">
          <reference field="0" count="1" selected="0">
            <x v="98"/>
          </reference>
          <reference field="4" count="1" selected="0">
            <x v="60"/>
          </reference>
          <reference field="6" count="1" selected="0">
            <x v="15"/>
          </reference>
        </references>
      </pivotArea>
    </format>
    <format dxfId="17011">
      <pivotArea dataOnly="0" labelOnly="1" outline="0" offset="IV53" fieldPosition="0">
        <references count="1">
          <reference field="6" count="1">
            <x v="15"/>
          </reference>
        </references>
      </pivotArea>
    </format>
    <format dxfId="17010">
      <pivotArea dataOnly="0" labelOnly="1" outline="0" offset="IV2" fieldPosition="0">
        <references count="2">
          <reference field="0" count="1">
            <x v="98"/>
          </reference>
          <reference field="6" count="1" selected="0">
            <x v="15"/>
          </reference>
        </references>
      </pivotArea>
    </format>
    <format dxfId="17009">
      <pivotArea dataOnly="0" labelOnly="1" outline="0" fieldPosition="0">
        <references count="3">
          <reference field="0" count="1" selected="0">
            <x v="98"/>
          </reference>
          <reference field="4" count="1">
            <x v="60"/>
          </reference>
          <reference field="6" count="1" selected="0">
            <x v="15"/>
          </reference>
        </references>
      </pivotArea>
    </format>
    <format dxfId="17008">
      <pivotArea outline="0" collapsedLevelsAreSubtotals="1" fieldPosition="0">
        <references count="3">
          <reference field="0" count="1" selected="0">
            <x v="98"/>
          </reference>
          <reference field="4" count="1" selected="0">
            <x v="60"/>
          </reference>
          <reference field="6" count="1" selected="0">
            <x v="15"/>
          </reference>
        </references>
      </pivotArea>
    </format>
    <format dxfId="17007">
      <pivotArea outline="0" collapsedLevelsAreSubtotals="1" fieldPosition="0">
        <references count="3">
          <reference field="0" count="1" selected="0">
            <x v="98"/>
          </reference>
          <reference field="4" count="1" selected="0">
            <x v="64"/>
          </reference>
          <reference field="6" count="1" selected="0">
            <x v="15"/>
          </reference>
        </references>
      </pivotArea>
    </format>
    <format dxfId="17006">
      <pivotArea dataOnly="0" labelOnly="1" outline="0" offset="IV54" fieldPosition="0">
        <references count="1">
          <reference field="6" count="1">
            <x v="15"/>
          </reference>
        </references>
      </pivotArea>
    </format>
    <format dxfId="17005">
      <pivotArea dataOnly="0" labelOnly="1" outline="0" offset="IV256" fieldPosition="0">
        <references count="2">
          <reference field="0" count="1">
            <x v="98"/>
          </reference>
          <reference field="6" count="1" selected="0">
            <x v="15"/>
          </reference>
        </references>
      </pivotArea>
    </format>
    <format dxfId="17004">
      <pivotArea dataOnly="0" labelOnly="1" outline="0" fieldPosition="0">
        <references count="3">
          <reference field="0" count="1" selected="0">
            <x v="98"/>
          </reference>
          <reference field="4" count="1">
            <x v="64"/>
          </reference>
          <reference field="6" count="1" selected="0">
            <x v="15"/>
          </reference>
        </references>
      </pivotArea>
    </format>
    <format dxfId="17003">
      <pivotArea outline="0" collapsedLevelsAreSubtotals="1" fieldPosition="0">
        <references count="3">
          <reference field="0" count="1" selected="0">
            <x v="98"/>
          </reference>
          <reference field="4" count="1" selected="0">
            <x v="64"/>
          </reference>
          <reference field="6" count="1" selected="0">
            <x v="15"/>
          </reference>
        </references>
      </pivotArea>
    </format>
    <format dxfId="17002">
      <pivotArea outline="0" collapsedLevelsAreSubtotals="1" fieldPosition="0">
        <references count="3">
          <reference field="0" count="1" selected="0">
            <x v="383"/>
          </reference>
          <reference field="4" count="1" selected="0">
            <x v="60"/>
          </reference>
          <reference field="6" count="1" selected="0">
            <x v="15"/>
          </reference>
        </references>
      </pivotArea>
    </format>
    <format dxfId="17001">
      <pivotArea dataOnly="0" labelOnly="1" outline="0" offset="IV55" fieldPosition="0">
        <references count="1">
          <reference field="6" count="1">
            <x v="15"/>
          </reference>
        </references>
      </pivotArea>
    </format>
    <format dxfId="17000">
      <pivotArea dataOnly="0" labelOnly="1" outline="0" offset="IV1" fieldPosition="0">
        <references count="2">
          <reference field="0" count="1">
            <x v="383"/>
          </reference>
          <reference field="6" count="1" selected="0">
            <x v="15"/>
          </reference>
        </references>
      </pivotArea>
    </format>
    <format dxfId="16999">
      <pivotArea dataOnly="0" labelOnly="1" outline="0" fieldPosition="0">
        <references count="3">
          <reference field="0" count="1" selected="0">
            <x v="383"/>
          </reference>
          <reference field="4" count="1">
            <x v="60"/>
          </reference>
          <reference field="6" count="1" selected="0">
            <x v="15"/>
          </reference>
        </references>
      </pivotArea>
    </format>
    <format dxfId="16998">
      <pivotArea outline="0" collapsedLevelsAreSubtotals="1" fieldPosition="0">
        <references count="3">
          <reference field="0" count="1" selected="0">
            <x v="383"/>
          </reference>
          <reference field="4" count="1" selected="0">
            <x v="60"/>
          </reference>
          <reference field="6" count="1" selected="0">
            <x v="15"/>
          </reference>
        </references>
      </pivotArea>
    </format>
    <format dxfId="16997">
      <pivotArea outline="0" collapsedLevelsAreSubtotals="1" fieldPosition="0">
        <references count="3">
          <reference field="0" count="1" selected="0">
            <x v="383"/>
          </reference>
          <reference field="4" count="1" selected="0">
            <x v="64"/>
          </reference>
          <reference field="6" count="1" selected="0">
            <x v="15"/>
          </reference>
        </references>
      </pivotArea>
    </format>
    <format dxfId="16996">
      <pivotArea dataOnly="0" labelOnly="1" outline="0" offset="IV56" fieldPosition="0">
        <references count="1">
          <reference field="6" count="1">
            <x v="15"/>
          </reference>
        </references>
      </pivotArea>
    </format>
    <format dxfId="16995">
      <pivotArea dataOnly="0" labelOnly="1" outline="0" offset="IV256" fieldPosition="0">
        <references count="2">
          <reference field="0" count="1">
            <x v="383"/>
          </reference>
          <reference field="6" count="1" selected="0">
            <x v="15"/>
          </reference>
        </references>
      </pivotArea>
    </format>
    <format dxfId="16994">
      <pivotArea dataOnly="0" labelOnly="1" outline="0" fieldPosition="0">
        <references count="3">
          <reference field="0" count="1" selected="0">
            <x v="383"/>
          </reference>
          <reference field="4" count="1">
            <x v="64"/>
          </reference>
          <reference field="6" count="1" selected="0">
            <x v="15"/>
          </reference>
        </references>
      </pivotArea>
    </format>
    <format dxfId="16993">
      <pivotArea outline="0" collapsedLevelsAreSubtotals="1" fieldPosition="0">
        <references count="3">
          <reference field="0" count="1" selected="0">
            <x v="383"/>
          </reference>
          <reference field="4" count="1" selected="0">
            <x v="64"/>
          </reference>
          <reference field="6" count="1" selected="0">
            <x v="15"/>
          </reference>
        </references>
      </pivotArea>
    </format>
    <format dxfId="16992">
      <pivotArea outline="0" collapsedLevelsAreSubtotals="1" fieldPosition="0">
        <references count="3">
          <reference field="0" count="1" selected="0">
            <x v="107"/>
          </reference>
          <reference field="4" count="1" selected="0">
            <x v="60"/>
          </reference>
          <reference field="6" count="1" selected="0">
            <x v="15"/>
          </reference>
        </references>
      </pivotArea>
    </format>
    <format dxfId="16991">
      <pivotArea dataOnly="0" labelOnly="1" outline="0" offset="IV57" fieldPosition="0">
        <references count="1">
          <reference field="6" count="1">
            <x v="15"/>
          </reference>
        </references>
      </pivotArea>
    </format>
    <format dxfId="16990">
      <pivotArea dataOnly="0" labelOnly="1" outline="0" fieldPosition="0">
        <references count="2">
          <reference field="0" count="1">
            <x v="107"/>
          </reference>
          <reference field="6" count="1" selected="0">
            <x v="15"/>
          </reference>
        </references>
      </pivotArea>
    </format>
    <format dxfId="16989">
      <pivotArea dataOnly="0" labelOnly="1" outline="0" fieldPosition="0">
        <references count="3">
          <reference field="0" count="1" selected="0">
            <x v="107"/>
          </reference>
          <reference field="4" count="1">
            <x v="60"/>
          </reference>
          <reference field="6" count="1" selected="0">
            <x v="15"/>
          </reference>
        </references>
      </pivotArea>
    </format>
    <format dxfId="16988">
      <pivotArea outline="0" collapsedLevelsAreSubtotals="1" fieldPosition="0">
        <references count="3">
          <reference field="0" count="1" selected="0">
            <x v="107"/>
          </reference>
          <reference field="4" count="1" selected="0">
            <x v="60"/>
          </reference>
          <reference field="6" count="1" selected="0">
            <x v="15"/>
          </reference>
        </references>
      </pivotArea>
    </format>
    <format dxfId="16987">
      <pivotArea outline="0" collapsedLevelsAreSubtotals="1" fieldPosition="0">
        <references count="3">
          <reference field="0" count="1" selected="0">
            <x v="229"/>
          </reference>
          <reference field="4" count="1" selected="0">
            <x v="59"/>
          </reference>
          <reference field="6" count="1" selected="0">
            <x v="15"/>
          </reference>
        </references>
      </pivotArea>
    </format>
    <format dxfId="16986">
      <pivotArea dataOnly="0" labelOnly="1" outline="0" offset="IV58" fieldPosition="0">
        <references count="1">
          <reference field="6" count="1">
            <x v="15"/>
          </reference>
        </references>
      </pivotArea>
    </format>
    <format dxfId="16985">
      <pivotArea dataOnly="0" labelOnly="1" outline="0" offset="IV1" fieldPosition="0">
        <references count="2">
          <reference field="0" count="1">
            <x v="229"/>
          </reference>
          <reference field="6" count="1" selected="0">
            <x v="15"/>
          </reference>
        </references>
      </pivotArea>
    </format>
    <format dxfId="16984">
      <pivotArea dataOnly="0" labelOnly="1" outline="0" fieldPosition="0">
        <references count="3">
          <reference field="0" count="1" selected="0">
            <x v="229"/>
          </reference>
          <reference field="4" count="1">
            <x v="59"/>
          </reference>
          <reference field="6" count="1" selected="0">
            <x v="15"/>
          </reference>
        </references>
      </pivotArea>
    </format>
    <format dxfId="16983">
      <pivotArea outline="0" collapsedLevelsAreSubtotals="1" fieldPosition="0">
        <references count="3">
          <reference field="0" count="1" selected="0">
            <x v="229"/>
          </reference>
          <reference field="4" count="1" selected="0">
            <x v="59"/>
          </reference>
          <reference field="6" count="1" selected="0">
            <x v="15"/>
          </reference>
        </references>
      </pivotArea>
    </format>
    <format dxfId="16982">
      <pivotArea outline="0" collapsedLevelsAreSubtotals="1" fieldPosition="0">
        <references count="3">
          <reference field="0" count="1" selected="0">
            <x v="229"/>
          </reference>
          <reference field="4" count="1" selected="0">
            <x v="60"/>
          </reference>
          <reference field="6" count="1" selected="0">
            <x v="15"/>
          </reference>
        </references>
      </pivotArea>
    </format>
    <format dxfId="16981">
      <pivotArea dataOnly="0" labelOnly="1" outline="0" offset="IV59" fieldPosition="0">
        <references count="1">
          <reference field="6" count="1">
            <x v="15"/>
          </reference>
        </references>
      </pivotArea>
    </format>
    <format dxfId="16980">
      <pivotArea dataOnly="0" labelOnly="1" outline="0" offset="IV256" fieldPosition="0">
        <references count="2">
          <reference field="0" count="1">
            <x v="229"/>
          </reference>
          <reference field="6" count="1" selected="0">
            <x v="15"/>
          </reference>
        </references>
      </pivotArea>
    </format>
    <format dxfId="16979">
      <pivotArea dataOnly="0" labelOnly="1" outline="0" fieldPosition="0">
        <references count="3">
          <reference field="0" count="1" selected="0">
            <x v="229"/>
          </reference>
          <reference field="4" count="1">
            <x v="60"/>
          </reference>
          <reference field="6" count="1" selected="0">
            <x v="15"/>
          </reference>
        </references>
      </pivotArea>
    </format>
    <format dxfId="16978">
      <pivotArea outline="0" collapsedLevelsAreSubtotals="1" fieldPosition="0">
        <references count="3">
          <reference field="0" count="1" selected="0">
            <x v="229"/>
          </reference>
          <reference field="4" count="1" selected="0">
            <x v="60"/>
          </reference>
          <reference field="6" count="1" selected="0">
            <x v="15"/>
          </reference>
        </references>
      </pivotArea>
    </format>
    <format dxfId="16977">
      <pivotArea outline="0" collapsedLevelsAreSubtotals="1" fieldPosition="0">
        <references count="3">
          <reference field="0" count="1" selected="0">
            <x v="448"/>
          </reference>
          <reference field="4" count="1" selected="0">
            <x v="41"/>
          </reference>
          <reference field="6" count="1" selected="0">
            <x v="15"/>
          </reference>
        </references>
      </pivotArea>
    </format>
    <format dxfId="16976">
      <pivotArea dataOnly="0" labelOnly="1" outline="0" offset="IV60" fieldPosition="0">
        <references count="1">
          <reference field="6" count="1">
            <x v="15"/>
          </reference>
        </references>
      </pivotArea>
    </format>
    <format dxfId="16975">
      <pivotArea dataOnly="0" labelOnly="1" outline="0" offset="IV1" fieldPosition="0">
        <references count="2">
          <reference field="0" count="1">
            <x v="448"/>
          </reference>
          <reference field="6" count="1" selected="0">
            <x v="15"/>
          </reference>
        </references>
      </pivotArea>
    </format>
    <format dxfId="16974">
      <pivotArea dataOnly="0" labelOnly="1" outline="0" fieldPosition="0">
        <references count="3">
          <reference field="0" count="1" selected="0">
            <x v="448"/>
          </reference>
          <reference field="4" count="1">
            <x v="41"/>
          </reference>
          <reference field="6" count="1" selected="0">
            <x v="15"/>
          </reference>
        </references>
      </pivotArea>
    </format>
    <format dxfId="16973">
      <pivotArea outline="0" collapsedLevelsAreSubtotals="1" fieldPosition="0">
        <references count="3">
          <reference field="0" count="1" selected="0">
            <x v="448"/>
          </reference>
          <reference field="4" count="1" selected="0">
            <x v="41"/>
          </reference>
          <reference field="6" count="1" selected="0">
            <x v="15"/>
          </reference>
        </references>
      </pivotArea>
    </format>
    <format dxfId="16972">
      <pivotArea outline="0" collapsedLevelsAreSubtotals="1" fieldPosition="0">
        <references count="3">
          <reference field="0" count="1" selected="0">
            <x v="448"/>
          </reference>
          <reference field="4" count="1" selected="0">
            <x v="59"/>
          </reference>
          <reference field="6" count="1" selected="0">
            <x v="15"/>
          </reference>
        </references>
      </pivotArea>
    </format>
    <format dxfId="16971">
      <pivotArea dataOnly="0" labelOnly="1" outline="0" offset="IV61" fieldPosition="0">
        <references count="1">
          <reference field="6" count="1">
            <x v="15"/>
          </reference>
        </references>
      </pivotArea>
    </format>
    <format dxfId="16970">
      <pivotArea dataOnly="0" labelOnly="1" outline="0" offset="IV256" fieldPosition="0">
        <references count="2">
          <reference field="0" count="1">
            <x v="448"/>
          </reference>
          <reference field="6" count="1" selected="0">
            <x v="15"/>
          </reference>
        </references>
      </pivotArea>
    </format>
    <format dxfId="16969">
      <pivotArea dataOnly="0" labelOnly="1" outline="0" fieldPosition="0">
        <references count="3">
          <reference field="0" count="1" selected="0">
            <x v="448"/>
          </reference>
          <reference field="4" count="1">
            <x v="59"/>
          </reference>
          <reference field="6" count="1" selected="0">
            <x v="15"/>
          </reference>
        </references>
      </pivotArea>
    </format>
    <format dxfId="16968">
      <pivotArea outline="0" collapsedLevelsAreSubtotals="1" fieldPosition="0">
        <references count="3">
          <reference field="0" count="1" selected="0">
            <x v="448"/>
          </reference>
          <reference field="4" count="1" selected="0">
            <x v="59"/>
          </reference>
          <reference field="6" count="1" selected="0">
            <x v="15"/>
          </reference>
        </references>
      </pivotArea>
    </format>
    <format dxfId="16967">
      <pivotArea outline="0" collapsedLevelsAreSubtotals="1" fieldPosition="0">
        <references count="3">
          <reference field="0" count="1" selected="0">
            <x v="277"/>
          </reference>
          <reference field="4" count="1" selected="0">
            <x v="59"/>
          </reference>
          <reference field="6" count="1" selected="0">
            <x v="15"/>
          </reference>
        </references>
      </pivotArea>
    </format>
    <format dxfId="16966">
      <pivotArea dataOnly="0" labelOnly="1" outline="0" offset="IV62" fieldPosition="0">
        <references count="1">
          <reference field="6" count="1">
            <x v="15"/>
          </reference>
        </references>
      </pivotArea>
    </format>
    <format dxfId="16965">
      <pivotArea dataOnly="0" labelOnly="1" outline="0" offset="IV1" fieldPosition="0">
        <references count="2">
          <reference field="0" count="1">
            <x v="277"/>
          </reference>
          <reference field="6" count="1" selected="0">
            <x v="15"/>
          </reference>
        </references>
      </pivotArea>
    </format>
    <format dxfId="16964">
      <pivotArea dataOnly="0" labelOnly="1" outline="0" fieldPosition="0">
        <references count="3">
          <reference field="0" count="1" selected="0">
            <x v="277"/>
          </reference>
          <reference field="4" count="1">
            <x v="59"/>
          </reference>
          <reference field="6" count="1" selected="0">
            <x v="15"/>
          </reference>
        </references>
      </pivotArea>
    </format>
    <format dxfId="16963">
      <pivotArea outline="0" collapsedLevelsAreSubtotals="1" fieldPosition="0">
        <references count="3">
          <reference field="0" count="1" selected="0">
            <x v="277"/>
          </reference>
          <reference field="4" count="1" selected="0">
            <x v="59"/>
          </reference>
          <reference field="6" count="1" selected="0">
            <x v="15"/>
          </reference>
        </references>
      </pivotArea>
    </format>
    <format dxfId="16962">
      <pivotArea outline="0" collapsedLevelsAreSubtotals="1" fieldPosition="0">
        <references count="3">
          <reference field="0" count="1" selected="0">
            <x v="277"/>
          </reference>
          <reference field="4" count="1" selected="0">
            <x v="60"/>
          </reference>
          <reference field="6" count="1" selected="0">
            <x v="15"/>
          </reference>
        </references>
      </pivotArea>
    </format>
    <format dxfId="16961">
      <pivotArea dataOnly="0" labelOnly="1" outline="0" offset="IV63" fieldPosition="0">
        <references count="1">
          <reference field="6" count="1">
            <x v="15"/>
          </reference>
        </references>
      </pivotArea>
    </format>
    <format dxfId="16960">
      <pivotArea dataOnly="0" labelOnly="1" outline="0" offset="IV256" fieldPosition="0">
        <references count="2">
          <reference field="0" count="1">
            <x v="277"/>
          </reference>
          <reference field="6" count="1" selected="0">
            <x v="15"/>
          </reference>
        </references>
      </pivotArea>
    </format>
    <format dxfId="16959">
      <pivotArea dataOnly="0" labelOnly="1" outline="0" fieldPosition="0">
        <references count="3">
          <reference field="0" count="1" selected="0">
            <x v="277"/>
          </reference>
          <reference field="4" count="1">
            <x v="60"/>
          </reference>
          <reference field="6" count="1" selected="0">
            <x v="15"/>
          </reference>
        </references>
      </pivotArea>
    </format>
    <format dxfId="16958">
      <pivotArea outline="0" collapsedLevelsAreSubtotals="1" fieldPosition="0">
        <references count="3">
          <reference field="0" count="1" selected="0">
            <x v="277"/>
          </reference>
          <reference field="4" count="1" selected="0">
            <x v="60"/>
          </reference>
          <reference field="6" count="1" selected="0">
            <x v="15"/>
          </reference>
        </references>
      </pivotArea>
    </format>
    <format dxfId="16957">
      <pivotArea outline="0" collapsedLevelsAreSubtotals="1" fieldPosition="0">
        <references count="3">
          <reference field="0" count="1" selected="0">
            <x v="366"/>
          </reference>
          <reference field="4" count="1" selected="0">
            <x v="59"/>
          </reference>
          <reference field="6" count="1" selected="0">
            <x v="15"/>
          </reference>
        </references>
      </pivotArea>
    </format>
    <format dxfId="16956">
      <pivotArea dataOnly="0" labelOnly="1" outline="0" offset="IV64" fieldPosition="0">
        <references count="1">
          <reference field="6" count="1">
            <x v="15"/>
          </reference>
        </references>
      </pivotArea>
    </format>
    <format dxfId="16955">
      <pivotArea dataOnly="0" labelOnly="1" outline="0" offset="IV1" fieldPosition="0">
        <references count="2">
          <reference field="0" count="1">
            <x v="366"/>
          </reference>
          <reference field="6" count="1" selected="0">
            <x v="15"/>
          </reference>
        </references>
      </pivotArea>
    </format>
    <format dxfId="16954">
      <pivotArea dataOnly="0" labelOnly="1" outline="0" fieldPosition="0">
        <references count="3">
          <reference field="0" count="1" selected="0">
            <x v="366"/>
          </reference>
          <reference field="4" count="1">
            <x v="59"/>
          </reference>
          <reference field="6" count="1" selected="0">
            <x v="15"/>
          </reference>
        </references>
      </pivotArea>
    </format>
    <format dxfId="16953">
      <pivotArea outline="0" collapsedLevelsAreSubtotals="1" fieldPosition="0">
        <references count="3">
          <reference field="0" count="1" selected="0">
            <x v="366"/>
          </reference>
          <reference field="4" count="1" selected="0">
            <x v="59"/>
          </reference>
          <reference field="6" count="1" selected="0">
            <x v="15"/>
          </reference>
        </references>
      </pivotArea>
    </format>
    <format dxfId="16952">
      <pivotArea outline="0" collapsedLevelsAreSubtotals="1" fieldPosition="0">
        <references count="3">
          <reference field="0" count="1" selected="0">
            <x v="366"/>
          </reference>
          <reference field="4" count="1" selected="0">
            <x v="60"/>
          </reference>
          <reference field="6" count="1" selected="0">
            <x v="15"/>
          </reference>
        </references>
      </pivotArea>
    </format>
    <format dxfId="16951">
      <pivotArea dataOnly="0" labelOnly="1" outline="0" offset="IV65" fieldPosition="0">
        <references count="1">
          <reference field="6" count="1">
            <x v="15"/>
          </reference>
        </references>
      </pivotArea>
    </format>
    <format dxfId="16950">
      <pivotArea dataOnly="0" labelOnly="1" outline="0" offset="IV256" fieldPosition="0">
        <references count="2">
          <reference field="0" count="1">
            <x v="366"/>
          </reference>
          <reference field="6" count="1" selected="0">
            <x v="15"/>
          </reference>
        </references>
      </pivotArea>
    </format>
    <format dxfId="16949">
      <pivotArea dataOnly="0" labelOnly="1" outline="0" fieldPosition="0">
        <references count="3">
          <reference field="0" count="1" selected="0">
            <x v="366"/>
          </reference>
          <reference field="4" count="1">
            <x v="60"/>
          </reference>
          <reference field="6" count="1" selected="0">
            <x v="15"/>
          </reference>
        </references>
      </pivotArea>
    </format>
    <format dxfId="16948">
      <pivotArea outline="0" collapsedLevelsAreSubtotals="1" fieldPosition="0">
        <references count="3">
          <reference field="0" count="1" selected="0">
            <x v="366"/>
          </reference>
          <reference field="4" count="1" selected="0">
            <x v="60"/>
          </reference>
          <reference field="6" count="1" selected="0">
            <x v="15"/>
          </reference>
        </references>
      </pivotArea>
    </format>
    <format dxfId="16947">
      <pivotArea outline="0" collapsedLevelsAreSubtotals="1" fieldPosition="0">
        <references count="3">
          <reference field="0" count="1" selected="0">
            <x v="109"/>
          </reference>
          <reference field="4" count="1" selected="0">
            <x v="35"/>
          </reference>
          <reference field="6" count="1" selected="0">
            <x v="15"/>
          </reference>
        </references>
      </pivotArea>
    </format>
    <format dxfId="16946">
      <pivotArea dataOnly="0" labelOnly="1" outline="0" offset="IV66" fieldPosition="0">
        <references count="1">
          <reference field="6" count="1">
            <x v="15"/>
          </reference>
        </references>
      </pivotArea>
    </format>
    <format dxfId="16945">
      <pivotArea dataOnly="0" labelOnly="1" outline="0" offset="IV1" fieldPosition="0">
        <references count="2">
          <reference field="0" count="1">
            <x v="109"/>
          </reference>
          <reference field="6" count="1" selected="0">
            <x v="15"/>
          </reference>
        </references>
      </pivotArea>
    </format>
    <format dxfId="16944">
      <pivotArea dataOnly="0" labelOnly="1" outline="0" fieldPosition="0">
        <references count="3">
          <reference field="0" count="1" selected="0">
            <x v="109"/>
          </reference>
          <reference field="4" count="1">
            <x v="35"/>
          </reference>
          <reference field="6" count="1" selected="0">
            <x v="15"/>
          </reference>
        </references>
      </pivotArea>
    </format>
    <format dxfId="16943">
      <pivotArea outline="0" collapsedLevelsAreSubtotals="1" fieldPosition="0">
        <references count="3">
          <reference field="0" count="1" selected="0">
            <x v="109"/>
          </reference>
          <reference field="4" count="1" selected="0">
            <x v="35"/>
          </reference>
          <reference field="6" count="1" selected="0">
            <x v="15"/>
          </reference>
        </references>
      </pivotArea>
    </format>
    <format dxfId="16942">
      <pivotArea outline="0" collapsedLevelsAreSubtotals="1" fieldPosition="0">
        <references count="3">
          <reference field="0" count="1" selected="0">
            <x v="109"/>
          </reference>
          <reference field="4" count="1" selected="0">
            <x v="60"/>
          </reference>
          <reference field="6" count="1" selected="0">
            <x v="15"/>
          </reference>
        </references>
      </pivotArea>
    </format>
    <format dxfId="16941">
      <pivotArea dataOnly="0" labelOnly="1" outline="0" offset="IV67" fieldPosition="0">
        <references count="1">
          <reference field="6" count="1">
            <x v="15"/>
          </reference>
        </references>
      </pivotArea>
    </format>
    <format dxfId="16940">
      <pivotArea dataOnly="0" labelOnly="1" outline="0" offset="IV256" fieldPosition="0">
        <references count="2">
          <reference field="0" count="1">
            <x v="109"/>
          </reference>
          <reference field="6" count="1" selected="0">
            <x v="15"/>
          </reference>
        </references>
      </pivotArea>
    </format>
    <format dxfId="16939">
      <pivotArea dataOnly="0" labelOnly="1" outline="0" fieldPosition="0">
        <references count="3">
          <reference field="0" count="1" selected="0">
            <x v="109"/>
          </reference>
          <reference field="4" count="1">
            <x v="60"/>
          </reference>
          <reference field="6" count="1" selected="0">
            <x v="15"/>
          </reference>
        </references>
      </pivotArea>
    </format>
    <format dxfId="16938">
      <pivotArea outline="0" collapsedLevelsAreSubtotals="1" fieldPosition="0">
        <references count="3">
          <reference field="0" count="1" selected="0">
            <x v="109"/>
          </reference>
          <reference field="4" count="1" selected="0">
            <x v="60"/>
          </reference>
          <reference field="6" count="1" selected="0">
            <x v="15"/>
          </reference>
        </references>
      </pivotArea>
    </format>
    <format dxfId="16937">
      <pivotArea outline="0" collapsedLevelsAreSubtotals="1" fieldPosition="0">
        <references count="3">
          <reference field="0" count="1" selected="0">
            <x v="315"/>
          </reference>
          <reference field="4" count="1" selected="0">
            <x v="76"/>
          </reference>
          <reference field="6" count="1" selected="0">
            <x v="15"/>
          </reference>
        </references>
      </pivotArea>
    </format>
    <format dxfId="16936">
      <pivotArea dataOnly="0" labelOnly="1" outline="0" offset="IV68" fieldPosition="0">
        <references count="1">
          <reference field="6" count="1">
            <x v="15"/>
          </reference>
        </references>
      </pivotArea>
    </format>
    <format dxfId="16935">
      <pivotArea dataOnly="0" labelOnly="1" outline="0" fieldPosition="0">
        <references count="2">
          <reference field="0" count="1">
            <x v="315"/>
          </reference>
          <reference field="6" count="1" selected="0">
            <x v="15"/>
          </reference>
        </references>
      </pivotArea>
    </format>
    <format dxfId="16934">
      <pivotArea dataOnly="0" labelOnly="1" outline="0" fieldPosition="0">
        <references count="3">
          <reference field="0" count="1" selected="0">
            <x v="315"/>
          </reference>
          <reference field="4" count="1">
            <x v="76"/>
          </reference>
          <reference field="6" count="1" selected="0">
            <x v="15"/>
          </reference>
        </references>
      </pivotArea>
    </format>
    <format dxfId="16933">
      <pivotArea outline="0" collapsedLevelsAreSubtotals="1" fieldPosition="0">
        <references count="3">
          <reference field="0" count="1" selected="0">
            <x v="315"/>
          </reference>
          <reference field="4" count="1" selected="0">
            <x v="76"/>
          </reference>
          <reference field="6" count="1" selected="0">
            <x v="15"/>
          </reference>
        </references>
      </pivotArea>
    </format>
    <format dxfId="16932">
      <pivotArea outline="0" collapsedLevelsAreSubtotals="1" fieldPosition="0">
        <references count="3">
          <reference field="0" count="1" selected="0">
            <x v="241"/>
          </reference>
          <reference field="4" count="1" selected="0">
            <x v="59"/>
          </reference>
          <reference field="6" count="1" selected="0">
            <x v="15"/>
          </reference>
        </references>
      </pivotArea>
    </format>
    <format dxfId="16931">
      <pivotArea dataOnly="0" labelOnly="1" outline="0" offset="IV69" fieldPosition="0">
        <references count="1">
          <reference field="6" count="1">
            <x v="15"/>
          </reference>
        </references>
      </pivotArea>
    </format>
    <format dxfId="16930">
      <pivotArea dataOnly="0" labelOnly="1" outline="0" offset="IV1" fieldPosition="0">
        <references count="2">
          <reference field="0" count="1">
            <x v="241"/>
          </reference>
          <reference field="6" count="1" selected="0">
            <x v="15"/>
          </reference>
        </references>
      </pivotArea>
    </format>
    <format dxfId="16929">
      <pivotArea dataOnly="0" labelOnly="1" outline="0" fieldPosition="0">
        <references count="3">
          <reference field="0" count="1" selected="0">
            <x v="241"/>
          </reference>
          <reference field="4" count="1">
            <x v="59"/>
          </reference>
          <reference field="6" count="1" selected="0">
            <x v="15"/>
          </reference>
        </references>
      </pivotArea>
    </format>
    <format dxfId="16928">
      <pivotArea outline="0" collapsedLevelsAreSubtotals="1" fieldPosition="0">
        <references count="3">
          <reference field="0" count="1" selected="0">
            <x v="241"/>
          </reference>
          <reference field="4" count="1" selected="0">
            <x v="59"/>
          </reference>
          <reference field="6" count="1" selected="0">
            <x v="15"/>
          </reference>
        </references>
      </pivotArea>
    </format>
    <format dxfId="16927">
      <pivotArea outline="0" collapsedLevelsAreSubtotals="1" fieldPosition="0">
        <references count="3">
          <reference field="0" count="1" selected="0">
            <x v="241"/>
          </reference>
          <reference field="4" count="1" selected="0">
            <x v="60"/>
          </reference>
          <reference field="6" count="1" selected="0">
            <x v="15"/>
          </reference>
        </references>
      </pivotArea>
    </format>
    <format dxfId="16926">
      <pivotArea dataOnly="0" labelOnly="1" outline="0" offset="IV70" fieldPosition="0">
        <references count="1">
          <reference field="6" count="1">
            <x v="15"/>
          </reference>
        </references>
      </pivotArea>
    </format>
    <format dxfId="16925">
      <pivotArea dataOnly="0" labelOnly="1" outline="0" offset="IV256" fieldPosition="0">
        <references count="2">
          <reference field="0" count="1">
            <x v="241"/>
          </reference>
          <reference field="6" count="1" selected="0">
            <x v="15"/>
          </reference>
        </references>
      </pivotArea>
    </format>
    <format dxfId="16924">
      <pivotArea dataOnly="0" labelOnly="1" outline="0" fieldPosition="0">
        <references count="3">
          <reference field="0" count="1" selected="0">
            <x v="241"/>
          </reference>
          <reference field="4" count="1">
            <x v="60"/>
          </reference>
          <reference field="6" count="1" selected="0">
            <x v="15"/>
          </reference>
        </references>
      </pivotArea>
    </format>
    <format dxfId="16923">
      <pivotArea outline="0" collapsedLevelsAreSubtotals="1" fieldPosition="0">
        <references count="3">
          <reference field="0" count="1" selected="0">
            <x v="241"/>
          </reference>
          <reference field="4" count="1" selected="0">
            <x v="60"/>
          </reference>
          <reference field="6" count="1" selected="0">
            <x v="15"/>
          </reference>
        </references>
      </pivotArea>
    </format>
    <format dxfId="16922">
      <pivotArea outline="0" collapsedLevelsAreSubtotals="1" fieldPosition="0">
        <references count="3">
          <reference field="0" count="1" selected="0">
            <x v="507"/>
          </reference>
          <reference field="4" count="1" selected="0">
            <x v="35"/>
          </reference>
          <reference field="6" count="1" selected="0">
            <x v="15"/>
          </reference>
        </references>
      </pivotArea>
    </format>
    <format dxfId="16921">
      <pivotArea dataOnly="0" labelOnly="1" outline="0" offset="IV71" fieldPosition="0">
        <references count="1">
          <reference field="6" count="1">
            <x v="15"/>
          </reference>
        </references>
      </pivotArea>
    </format>
    <format dxfId="16920">
      <pivotArea dataOnly="0" labelOnly="1" outline="0" offset="IV1" fieldPosition="0">
        <references count="2">
          <reference field="0" count="1">
            <x v="507"/>
          </reference>
          <reference field="6" count="1" selected="0">
            <x v="15"/>
          </reference>
        </references>
      </pivotArea>
    </format>
    <format dxfId="16919">
      <pivotArea dataOnly="0" labelOnly="1" outline="0" fieldPosition="0">
        <references count="3">
          <reference field="0" count="1" selected="0">
            <x v="507"/>
          </reference>
          <reference field="4" count="1">
            <x v="35"/>
          </reference>
          <reference field="6" count="1" selected="0">
            <x v="15"/>
          </reference>
        </references>
      </pivotArea>
    </format>
    <format dxfId="16918">
      <pivotArea outline="0" collapsedLevelsAreSubtotals="1" fieldPosition="0">
        <references count="3">
          <reference field="0" count="1" selected="0">
            <x v="507"/>
          </reference>
          <reference field="4" count="1" selected="0">
            <x v="35"/>
          </reference>
          <reference field="6" count="1" selected="0">
            <x v="15"/>
          </reference>
        </references>
      </pivotArea>
    </format>
    <format dxfId="16917">
      <pivotArea outline="0" collapsedLevelsAreSubtotals="1" fieldPosition="0">
        <references count="3">
          <reference field="0" count="1" selected="0">
            <x v="507"/>
          </reference>
          <reference field="4" count="1" selected="0">
            <x v="59"/>
          </reference>
          <reference field="6" count="1" selected="0">
            <x v="15"/>
          </reference>
        </references>
      </pivotArea>
    </format>
    <format dxfId="16916">
      <pivotArea dataOnly="0" labelOnly="1" outline="0" offset="IV72" fieldPosition="0">
        <references count="1">
          <reference field="6" count="1">
            <x v="15"/>
          </reference>
        </references>
      </pivotArea>
    </format>
    <format dxfId="16915">
      <pivotArea dataOnly="0" labelOnly="1" outline="0" offset="IV2" fieldPosition="0">
        <references count="2">
          <reference field="0" count="1">
            <x v="507"/>
          </reference>
          <reference field="6" count="1" selected="0">
            <x v="15"/>
          </reference>
        </references>
      </pivotArea>
    </format>
    <format dxfId="16914">
      <pivotArea dataOnly="0" labelOnly="1" outline="0" fieldPosition="0">
        <references count="3">
          <reference field="0" count="1" selected="0">
            <x v="507"/>
          </reference>
          <reference field="4" count="1">
            <x v="59"/>
          </reference>
          <reference field="6" count="1" selected="0">
            <x v="15"/>
          </reference>
        </references>
      </pivotArea>
    </format>
    <format dxfId="16913">
      <pivotArea outline="0" collapsedLevelsAreSubtotals="1" fieldPosition="0">
        <references count="3">
          <reference field="0" count="1" selected="0">
            <x v="507"/>
          </reference>
          <reference field="4" count="1" selected="0">
            <x v="59"/>
          </reference>
          <reference field="6" count="1" selected="0">
            <x v="15"/>
          </reference>
        </references>
      </pivotArea>
    </format>
    <format dxfId="16912">
      <pivotArea outline="0" collapsedLevelsAreSubtotals="1" fieldPosition="0">
        <references count="3">
          <reference field="0" count="1" selected="0">
            <x v="507"/>
          </reference>
          <reference field="4" count="1" selected="0">
            <x v="60"/>
          </reference>
          <reference field="6" count="1" selected="0">
            <x v="15"/>
          </reference>
        </references>
      </pivotArea>
    </format>
    <format dxfId="16911">
      <pivotArea dataOnly="0" labelOnly="1" outline="0" offset="IV73" fieldPosition="0">
        <references count="1">
          <reference field="6" count="1">
            <x v="15"/>
          </reference>
        </references>
      </pivotArea>
    </format>
    <format dxfId="16910">
      <pivotArea dataOnly="0" labelOnly="1" outline="0" offset="IV256" fieldPosition="0">
        <references count="2">
          <reference field="0" count="1">
            <x v="507"/>
          </reference>
          <reference field="6" count="1" selected="0">
            <x v="15"/>
          </reference>
        </references>
      </pivotArea>
    </format>
    <format dxfId="16909">
      <pivotArea dataOnly="0" labelOnly="1" outline="0" fieldPosition="0">
        <references count="3">
          <reference field="0" count="1" selected="0">
            <x v="507"/>
          </reference>
          <reference field="4" count="1">
            <x v="60"/>
          </reference>
          <reference field="6" count="1" selected="0">
            <x v="15"/>
          </reference>
        </references>
      </pivotArea>
    </format>
    <format dxfId="16908">
      <pivotArea outline="0" collapsedLevelsAreSubtotals="1" fieldPosition="0">
        <references count="3">
          <reference field="0" count="1" selected="0">
            <x v="507"/>
          </reference>
          <reference field="4" count="1" selected="0">
            <x v="60"/>
          </reference>
          <reference field="6" count="1" selected="0">
            <x v="15"/>
          </reference>
        </references>
      </pivotArea>
    </format>
    <format dxfId="16907">
      <pivotArea outline="0" collapsedLevelsAreSubtotals="1" fieldPosition="0">
        <references count="3">
          <reference field="0" count="1" selected="0">
            <x v="224"/>
          </reference>
          <reference field="4" count="1" selected="0">
            <x v="59"/>
          </reference>
          <reference field="6" count="1" selected="0">
            <x v="15"/>
          </reference>
        </references>
      </pivotArea>
    </format>
    <format dxfId="16906">
      <pivotArea dataOnly="0" labelOnly="1" outline="0" offset="IV74" fieldPosition="0">
        <references count="1">
          <reference field="6" count="1">
            <x v="15"/>
          </reference>
        </references>
      </pivotArea>
    </format>
    <format dxfId="16905">
      <pivotArea dataOnly="0" labelOnly="1" outline="0" offset="IV1" fieldPosition="0">
        <references count="2">
          <reference field="0" count="1">
            <x v="224"/>
          </reference>
          <reference field="6" count="1" selected="0">
            <x v="15"/>
          </reference>
        </references>
      </pivotArea>
    </format>
    <format dxfId="16904">
      <pivotArea dataOnly="0" labelOnly="1" outline="0" fieldPosition="0">
        <references count="3">
          <reference field="0" count="1" selected="0">
            <x v="224"/>
          </reference>
          <reference field="4" count="1">
            <x v="59"/>
          </reference>
          <reference field="6" count="1" selected="0">
            <x v="15"/>
          </reference>
        </references>
      </pivotArea>
    </format>
    <format dxfId="16903">
      <pivotArea outline="0" collapsedLevelsAreSubtotals="1" fieldPosition="0">
        <references count="3">
          <reference field="0" count="1" selected="0">
            <x v="224"/>
          </reference>
          <reference field="4" count="1" selected="0">
            <x v="59"/>
          </reference>
          <reference field="6" count="1" selected="0">
            <x v="15"/>
          </reference>
        </references>
      </pivotArea>
    </format>
    <format dxfId="16902">
      <pivotArea outline="0" collapsedLevelsAreSubtotals="1" fieldPosition="0">
        <references count="3">
          <reference field="0" count="1" selected="0">
            <x v="224"/>
          </reference>
          <reference field="4" count="1" selected="0">
            <x v="60"/>
          </reference>
          <reference field="6" count="1" selected="0">
            <x v="15"/>
          </reference>
        </references>
      </pivotArea>
    </format>
    <format dxfId="16901">
      <pivotArea dataOnly="0" labelOnly="1" outline="0" offset="IV75" fieldPosition="0">
        <references count="1">
          <reference field="6" count="1">
            <x v="15"/>
          </reference>
        </references>
      </pivotArea>
    </format>
    <format dxfId="16900">
      <pivotArea dataOnly="0" labelOnly="1" outline="0" offset="IV256" fieldPosition="0">
        <references count="2">
          <reference field="0" count="1">
            <x v="224"/>
          </reference>
          <reference field="6" count="1" selected="0">
            <x v="15"/>
          </reference>
        </references>
      </pivotArea>
    </format>
    <format dxfId="16899">
      <pivotArea dataOnly="0" labelOnly="1" outline="0" fieldPosition="0">
        <references count="3">
          <reference field="0" count="1" selected="0">
            <x v="224"/>
          </reference>
          <reference field="4" count="1">
            <x v="60"/>
          </reference>
          <reference field="6" count="1" selected="0">
            <x v="15"/>
          </reference>
        </references>
      </pivotArea>
    </format>
    <format dxfId="16898">
      <pivotArea outline="0" collapsedLevelsAreSubtotals="1" fieldPosition="0">
        <references count="3">
          <reference field="0" count="1" selected="0">
            <x v="224"/>
          </reference>
          <reference field="4" count="1" selected="0">
            <x v="60"/>
          </reference>
          <reference field="6" count="1" selected="0">
            <x v="15"/>
          </reference>
        </references>
      </pivotArea>
    </format>
    <format dxfId="16897">
      <pivotArea outline="0" collapsedLevelsAreSubtotals="1" fieldPosition="0">
        <references count="3">
          <reference field="0" count="1" selected="0">
            <x v="187"/>
          </reference>
          <reference field="4" count="1" selected="0">
            <x v="59"/>
          </reference>
          <reference field="6" count="1" selected="0">
            <x v="15"/>
          </reference>
        </references>
      </pivotArea>
    </format>
    <format dxfId="16896">
      <pivotArea dataOnly="0" labelOnly="1" outline="0" offset="IV76" fieldPosition="0">
        <references count="1">
          <reference field="6" count="1">
            <x v="15"/>
          </reference>
        </references>
      </pivotArea>
    </format>
    <format dxfId="16895">
      <pivotArea dataOnly="0" labelOnly="1" outline="0" offset="IV1" fieldPosition="0">
        <references count="2">
          <reference field="0" count="1">
            <x v="187"/>
          </reference>
          <reference field="6" count="1" selected="0">
            <x v="15"/>
          </reference>
        </references>
      </pivotArea>
    </format>
    <format dxfId="16894">
      <pivotArea dataOnly="0" labelOnly="1" outline="0" fieldPosition="0">
        <references count="3">
          <reference field="0" count="1" selected="0">
            <x v="187"/>
          </reference>
          <reference field="4" count="1">
            <x v="59"/>
          </reference>
          <reference field="6" count="1" selected="0">
            <x v="15"/>
          </reference>
        </references>
      </pivotArea>
    </format>
    <format dxfId="16893">
      <pivotArea outline="0" collapsedLevelsAreSubtotals="1" fieldPosition="0">
        <references count="3">
          <reference field="0" count="1" selected="0">
            <x v="187"/>
          </reference>
          <reference field="4" count="1" selected="0">
            <x v="59"/>
          </reference>
          <reference field="6" count="1" selected="0">
            <x v="15"/>
          </reference>
        </references>
      </pivotArea>
    </format>
    <format dxfId="16892">
      <pivotArea outline="0" collapsedLevelsAreSubtotals="1" fieldPosition="0">
        <references count="3">
          <reference field="0" count="1" selected="0">
            <x v="187"/>
          </reference>
          <reference field="4" count="1" selected="0">
            <x v="60"/>
          </reference>
          <reference field="6" count="1" selected="0">
            <x v="15"/>
          </reference>
        </references>
      </pivotArea>
    </format>
    <format dxfId="16891">
      <pivotArea dataOnly="0" labelOnly="1" outline="0" offset="IV77" fieldPosition="0">
        <references count="1">
          <reference field="6" count="1">
            <x v="15"/>
          </reference>
        </references>
      </pivotArea>
    </format>
    <format dxfId="16890">
      <pivotArea dataOnly="0" labelOnly="1" outline="0" offset="IV2" fieldPosition="0">
        <references count="2">
          <reference field="0" count="1">
            <x v="187"/>
          </reference>
          <reference field="6" count="1" selected="0">
            <x v="15"/>
          </reference>
        </references>
      </pivotArea>
    </format>
    <format dxfId="16889">
      <pivotArea dataOnly="0" labelOnly="1" outline="0" fieldPosition="0">
        <references count="3">
          <reference field="0" count="1" selected="0">
            <x v="187"/>
          </reference>
          <reference field="4" count="1">
            <x v="60"/>
          </reference>
          <reference field="6" count="1" selected="0">
            <x v="15"/>
          </reference>
        </references>
      </pivotArea>
    </format>
    <format dxfId="16888">
      <pivotArea outline="0" collapsedLevelsAreSubtotals="1" fieldPosition="0">
        <references count="3">
          <reference field="0" count="1" selected="0">
            <x v="187"/>
          </reference>
          <reference field="4" count="1" selected="0">
            <x v="60"/>
          </reference>
          <reference field="6" count="1" selected="0">
            <x v="15"/>
          </reference>
        </references>
      </pivotArea>
    </format>
    <format dxfId="16887">
      <pivotArea outline="0" collapsedLevelsAreSubtotals="1" fieldPosition="0">
        <references count="3">
          <reference field="0" count="1" selected="0">
            <x v="187"/>
          </reference>
          <reference field="4" count="1" selected="0">
            <x v="64"/>
          </reference>
          <reference field="6" count="1" selected="0">
            <x v="15"/>
          </reference>
        </references>
      </pivotArea>
    </format>
    <format dxfId="16886">
      <pivotArea dataOnly="0" labelOnly="1" outline="0" offset="IV78" fieldPosition="0">
        <references count="1">
          <reference field="6" count="1">
            <x v="15"/>
          </reference>
        </references>
      </pivotArea>
    </format>
    <format dxfId="16885">
      <pivotArea dataOnly="0" labelOnly="1" outline="0" offset="IV256" fieldPosition="0">
        <references count="2">
          <reference field="0" count="1">
            <x v="187"/>
          </reference>
          <reference field="6" count="1" selected="0">
            <x v="15"/>
          </reference>
        </references>
      </pivotArea>
    </format>
    <format dxfId="16884">
      <pivotArea dataOnly="0" labelOnly="1" outline="0" fieldPosition="0">
        <references count="3">
          <reference field="0" count="1" selected="0">
            <x v="187"/>
          </reference>
          <reference field="4" count="1">
            <x v="64"/>
          </reference>
          <reference field="6" count="1" selected="0">
            <x v="15"/>
          </reference>
        </references>
      </pivotArea>
    </format>
    <format dxfId="16883">
      <pivotArea outline="0" collapsedLevelsAreSubtotals="1" fieldPosition="0">
        <references count="3">
          <reference field="0" count="1" selected="0">
            <x v="187"/>
          </reference>
          <reference field="4" count="1" selected="0">
            <x v="64"/>
          </reference>
          <reference field="6" count="1" selected="0">
            <x v="15"/>
          </reference>
        </references>
      </pivotArea>
    </format>
    <format dxfId="16882">
      <pivotArea outline="0" collapsedLevelsAreSubtotals="1" fieldPosition="0">
        <references count="3">
          <reference field="0" count="1" selected="0">
            <x v="490"/>
          </reference>
          <reference field="4" count="1" selected="0">
            <x v="35"/>
          </reference>
          <reference field="6" count="1" selected="0">
            <x v="15"/>
          </reference>
        </references>
      </pivotArea>
    </format>
    <format dxfId="16881">
      <pivotArea dataOnly="0" labelOnly="1" outline="0" offset="IV79" fieldPosition="0">
        <references count="1">
          <reference field="6" count="1">
            <x v="15"/>
          </reference>
        </references>
      </pivotArea>
    </format>
    <format dxfId="16880">
      <pivotArea dataOnly="0" labelOnly="1" outline="0" fieldPosition="0">
        <references count="2">
          <reference field="0" count="1">
            <x v="490"/>
          </reference>
          <reference field="6" count="1" selected="0">
            <x v="15"/>
          </reference>
        </references>
      </pivotArea>
    </format>
    <format dxfId="16879">
      <pivotArea dataOnly="0" labelOnly="1" outline="0" fieldPosition="0">
        <references count="3">
          <reference field="0" count="1" selected="0">
            <x v="490"/>
          </reference>
          <reference field="4" count="1">
            <x v="35"/>
          </reference>
          <reference field="6" count="1" selected="0">
            <x v="15"/>
          </reference>
        </references>
      </pivotArea>
    </format>
    <format dxfId="16878">
      <pivotArea outline="0" collapsedLevelsAreSubtotals="1" fieldPosition="0">
        <references count="3">
          <reference field="0" count="1" selected="0">
            <x v="490"/>
          </reference>
          <reference field="4" count="1" selected="0">
            <x v="35"/>
          </reference>
          <reference field="6" count="1" selected="0">
            <x v="15"/>
          </reference>
        </references>
      </pivotArea>
    </format>
    <format dxfId="16877">
      <pivotArea outline="0" collapsedLevelsAreSubtotals="1" fieldPosition="0">
        <references count="3">
          <reference field="0" count="1" selected="0">
            <x v="238"/>
          </reference>
          <reference field="4" count="1" selected="0">
            <x v="59"/>
          </reference>
          <reference field="6" count="1" selected="0">
            <x v="15"/>
          </reference>
        </references>
      </pivotArea>
    </format>
    <format dxfId="16876">
      <pivotArea dataOnly="0" labelOnly="1" outline="0" offset="IV80" fieldPosition="0">
        <references count="1">
          <reference field="6" count="1">
            <x v="15"/>
          </reference>
        </references>
      </pivotArea>
    </format>
    <format dxfId="16875">
      <pivotArea dataOnly="0" labelOnly="1" outline="0" offset="IV1" fieldPosition="0">
        <references count="2">
          <reference field="0" count="1">
            <x v="238"/>
          </reference>
          <reference field="6" count="1" selected="0">
            <x v="15"/>
          </reference>
        </references>
      </pivotArea>
    </format>
    <format dxfId="16874">
      <pivotArea dataOnly="0" labelOnly="1" outline="0" fieldPosition="0">
        <references count="3">
          <reference field="0" count="1" selected="0">
            <x v="238"/>
          </reference>
          <reference field="4" count="1">
            <x v="59"/>
          </reference>
          <reference field="6" count="1" selected="0">
            <x v="15"/>
          </reference>
        </references>
      </pivotArea>
    </format>
    <format dxfId="16873">
      <pivotArea outline="0" collapsedLevelsAreSubtotals="1" fieldPosition="0">
        <references count="3">
          <reference field="0" count="1" selected="0">
            <x v="238"/>
          </reference>
          <reference field="4" count="1" selected="0">
            <x v="59"/>
          </reference>
          <reference field="6" count="1" selected="0">
            <x v="15"/>
          </reference>
        </references>
      </pivotArea>
    </format>
    <format dxfId="16872">
      <pivotArea outline="0" collapsedLevelsAreSubtotals="1" fieldPosition="0">
        <references count="3">
          <reference field="0" count="1" selected="0">
            <x v="238"/>
          </reference>
          <reference field="4" count="1" selected="0">
            <x v="60"/>
          </reference>
          <reference field="6" count="1" selected="0">
            <x v="15"/>
          </reference>
        </references>
      </pivotArea>
    </format>
    <format dxfId="16871">
      <pivotArea dataOnly="0" labelOnly="1" outline="0" offset="IV81" fieldPosition="0">
        <references count="1">
          <reference field="6" count="1">
            <x v="15"/>
          </reference>
        </references>
      </pivotArea>
    </format>
    <format dxfId="16870">
      <pivotArea dataOnly="0" labelOnly="1" outline="0" offset="IV256" fieldPosition="0">
        <references count="2">
          <reference field="0" count="1">
            <x v="238"/>
          </reference>
          <reference field="6" count="1" selected="0">
            <x v="15"/>
          </reference>
        </references>
      </pivotArea>
    </format>
    <format dxfId="16869">
      <pivotArea dataOnly="0" labelOnly="1" outline="0" fieldPosition="0">
        <references count="3">
          <reference field="0" count="1" selected="0">
            <x v="238"/>
          </reference>
          <reference field="4" count="1">
            <x v="60"/>
          </reference>
          <reference field="6" count="1" selected="0">
            <x v="15"/>
          </reference>
        </references>
      </pivotArea>
    </format>
    <format dxfId="16868">
      <pivotArea outline="0" collapsedLevelsAreSubtotals="1" fieldPosition="0">
        <references count="3">
          <reference field="0" count="1" selected="0">
            <x v="238"/>
          </reference>
          <reference field="4" count="1" selected="0">
            <x v="60"/>
          </reference>
          <reference field="6" count="1" selected="0">
            <x v="15"/>
          </reference>
        </references>
      </pivotArea>
    </format>
    <format dxfId="16867">
      <pivotArea outline="0" collapsedLevelsAreSubtotals="1" fieldPosition="0">
        <references count="3">
          <reference field="0" count="1" selected="0">
            <x v="372"/>
          </reference>
          <reference field="4" count="1" selected="0">
            <x v="59"/>
          </reference>
          <reference field="6" count="1" selected="0">
            <x v="15"/>
          </reference>
        </references>
      </pivotArea>
    </format>
    <format dxfId="16866">
      <pivotArea dataOnly="0" labelOnly="1" outline="0" offset="IV82" fieldPosition="0">
        <references count="1">
          <reference field="6" count="1">
            <x v="15"/>
          </reference>
        </references>
      </pivotArea>
    </format>
    <format dxfId="16865">
      <pivotArea dataOnly="0" labelOnly="1" outline="0" offset="IV1" fieldPosition="0">
        <references count="2">
          <reference field="0" count="1">
            <x v="372"/>
          </reference>
          <reference field="6" count="1" selected="0">
            <x v="15"/>
          </reference>
        </references>
      </pivotArea>
    </format>
    <format dxfId="16864">
      <pivotArea dataOnly="0" labelOnly="1" outline="0" fieldPosition="0">
        <references count="3">
          <reference field="0" count="1" selected="0">
            <x v="372"/>
          </reference>
          <reference field="4" count="1">
            <x v="59"/>
          </reference>
          <reference field="6" count="1" selected="0">
            <x v="15"/>
          </reference>
        </references>
      </pivotArea>
    </format>
    <format dxfId="16863">
      <pivotArea outline="0" collapsedLevelsAreSubtotals="1" fieldPosition="0">
        <references count="3">
          <reference field="0" count="1" selected="0">
            <x v="372"/>
          </reference>
          <reference field="4" count="1" selected="0">
            <x v="59"/>
          </reference>
          <reference field="6" count="1" selected="0">
            <x v="15"/>
          </reference>
        </references>
      </pivotArea>
    </format>
    <format dxfId="16862">
      <pivotArea outline="0" collapsedLevelsAreSubtotals="1" fieldPosition="0">
        <references count="3">
          <reference field="0" count="1" selected="0">
            <x v="372"/>
          </reference>
          <reference field="4" count="1" selected="0">
            <x v="60"/>
          </reference>
          <reference field="6" count="1" selected="0">
            <x v="15"/>
          </reference>
        </references>
      </pivotArea>
    </format>
    <format dxfId="16861">
      <pivotArea dataOnly="0" labelOnly="1" outline="0" offset="IV83" fieldPosition="0">
        <references count="1">
          <reference field="6" count="1">
            <x v="15"/>
          </reference>
        </references>
      </pivotArea>
    </format>
    <format dxfId="16860">
      <pivotArea dataOnly="0" labelOnly="1" outline="0" offset="IV256" fieldPosition="0">
        <references count="2">
          <reference field="0" count="1">
            <x v="372"/>
          </reference>
          <reference field="6" count="1" selected="0">
            <x v="15"/>
          </reference>
        </references>
      </pivotArea>
    </format>
    <format dxfId="16859">
      <pivotArea dataOnly="0" labelOnly="1" outline="0" fieldPosition="0">
        <references count="3">
          <reference field="0" count="1" selected="0">
            <x v="372"/>
          </reference>
          <reference field="4" count="1">
            <x v="60"/>
          </reference>
          <reference field="6" count="1" selected="0">
            <x v="15"/>
          </reference>
        </references>
      </pivotArea>
    </format>
    <format dxfId="16858">
      <pivotArea outline="0" collapsedLevelsAreSubtotals="1" fieldPosition="0">
        <references count="3">
          <reference field="0" count="1" selected="0">
            <x v="372"/>
          </reference>
          <reference field="4" count="1" selected="0">
            <x v="60"/>
          </reference>
          <reference field="6" count="1" selected="0">
            <x v="15"/>
          </reference>
        </references>
      </pivotArea>
    </format>
    <format dxfId="16857">
      <pivotArea outline="0" collapsedLevelsAreSubtotals="1" fieldPosition="0">
        <references count="3">
          <reference field="0" count="1" selected="0">
            <x v="272"/>
          </reference>
          <reference field="4" count="1" selected="0">
            <x v="59"/>
          </reference>
          <reference field="6" count="1" selected="0">
            <x v="15"/>
          </reference>
        </references>
      </pivotArea>
    </format>
    <format dxfId="16856">
      <pivotArea dataOnly="0" labelOnly="1" outline="0" offset="IV84" fieldPosition="0">
        <references count="1">
          <reference field="6" count="1">
            <x v="15"/>
          </reference>
        </references>
      </pivotArea>
    </format>
    <format dxfId="16855">
      <pivotArea dataOnly="0" labelOnly="1" outline="0" offset="IV1" fieldPosition="0">
        <references count="2">
          <reference field="0" count="1">
            <x v="272"/>
          </reference>
          <reference field="6" count="1" selected="0">
            <x v="15"/>
          </reference>
        </references>
      </pivotArea>
    </format>
    <format dxfId="16854">
      <pivotArea dataOnly="0" labelOnly="1" outline="0" fieldPosition="0">
        <references count="3">
          <reference field="0" count="1" selected="0">
            <x v="272"/>
          </reference>
          <reference field="4" count="1">
            <x v="59"/>
          </reference>
          <reference field="6" count="1" selected="0">
            <x v="15"/>
          </reference>
        </references>
      </pivotArea>
    </format>
    <format dxfId="16853">
      <pivotArea outline="0" collapsedLevelsAreSubtotals="1" fieldPosition="0">
        <references count="3">
          <reference field="0" count="1" selected="0">
            <x v="272"/>
          </reference>
          <reference field="4" count="1" selected="0">
            <x v="59"/>
          </reference>
          <reference field="6" count="1" selected="0">
            <x v="15"/>
          </reference>
        </references>
      </pivotArea>
    </format>
    <format dxfId="16852">
      <pivotArea outline="0" collapsedLevelsAreSubtotals="1" fieldPosition="0">
        <references count="3">
          <reference field="0" count="1" selected="0">
            <x v="272"/>
          </reference>
          <reference field="4" count="1" selected="0">
            <x v="60"/>
          </reference>
          <reference field="6" count="1" selected="0">
            <x v="15"/>
          </reference>
        </references>
      </pivotArea>
    </format>
    <format dxfId="16851">
      <pivotArea dataOnly="0" labelOnly="1" outline="0" offset="IV85" fieldPosition="0">
        <references count="1">
          <reference field="6" count="1">
            <x v="15"/>
          </reference>
        </references>
      </pivotArea>
    </format>
    <format dxfId="16850">
      <pivotArea dataOnly="0" labelOnly="1" outline="0" offset="IV256" fieldPosition="0">
        <references count="2">
          <reference field="0" count="1">
            <x v="272"/>
          </reference>
          <reference field="6" count="1" selected="0">
            <x v="15"/>
          </reference>
        </references>
      </pivotArea>
    </format>
    <format dxfId="16849">
      <pivotArea dataOnly="0" labelOnly="1" outline="0" fieldPosition="0">
        <references count="3">
          <reference field="0" count="1" selected="0">
            <x v="272"/>
          </reference>
          <reference field="4" count="1">
            <x v="60"/>
          </reference>
          <reference field="6" count="1" selected="0">
            <x v="15"/>
          </reference>
        </references>
      </pivotArea>
    </format>
    <format dxfId="16848">
      <pivotArea outline="0" collapsedLevelsAreSubtotals="1" fieldPosition="0">
        <references count="3">
          <reference field="0" count="1" selected="0">
            <x v="272"/>
          </reference>
          <reference field="4" count="1" selected="0">
            <x v="60"/>
          </reference>
          <reference field="6" count="1" selected="0">
            <x v="15"/>
          </reference>
        </references>
      </pivotArea>
    </format>
    <format dxfId="16847">
      <pivotArea outline="0" collapsedLevelsAreSubtotals="1" fieldPosition="0">
        <references count="3">
          <reference field="0" count="1" selected="0">
            <x v="78"/>
          </reference>
          <reference field="4" count="1" selected="0">
            <x v="59"/>
          </reference>
          <reference field="6" count="1" selected="0">
            <x v="15"/>
          </reference>
        </references>
      </pivotArea>
    </format>
    <format dxfId="16846">
      <pivotArea dataOnly="0" labelOnly="1" outline="0" offset="IV86" fieldPosition="0">
        <references count="1">
          <reference field="6" count="1">
            <x v="15"/>
          </reference>
        </references>
      </pivotArea>
    </format>
    <format dxfId="16845">
      <pivotArea dataOnly="0" labelOnly="1" outline="0" offset="IV1" fieldPosition="0">
        <references count="2">
          <reference field="0" count="1">
            <x v="78"/>
          </reference>
          <reference field="6" count="1" selected="0">
            <x v="15"/>
          </reference>
        </references>
      </pivotArea>
    </format>
    <format dxfId="16844">
      <pivotArea dataOnly="0" labelOnly="1" outline="0" fieldPosition="0">
        <references count="3">
          <reference field="0" count="1" selected="0">
            <x v="78"/>
          </reference>
          <reference field="4" count="1">
            <x v="59"/>
          </reference>
          <reference field="6" count="1" selected="0">
            <x v="15"/>
          </reference>
        </references>
      </pivotArea>
    </format>
    <format dxfId="16843">
      <pivotArea outline="0" collapsedLevelsAreSubtotals="1" fieldPosition="0">
        <references count="3">
          <reference field="0" count="1" selected="0">
            <x v="78"/>
          </reference>
          <reference field="4" count="1" selected="0">
            <x v="59"/>
          </reference>
          <reference field="6" count="1" selected="0">
            <x v="15"/>
          </reference>
        </references>
      </pivotArea>
    </format>
    <format dxfId="16842">
      <pivotArea outline="0" collapsedLevelsAreSubtotals="1" fieldPosition="0">
        <references count="3">
          <reference field="0" count="1" selected="0">
            <x v="78"/>
          </reference>
          <reference field="4" count="1" selected="0">
            <x v="60"/>
          </reference>
          <reference field="6" count="1" selected="0">
            <x v="15"/>
          </reference>
        </references>
      </pivotArea>
    </format>
    <format dxfId="16841">
      <pivotArea dataOnly="0" labelOnly="1" outline="0" offset="IV87" fieldPosition="0">
        <references count="1">
          <reference field="6" count="1">
            <x v="15"/>
          </reference>
        </references>
      </pivotArea>
    </format>
    <format dxfId="16840">
      <pivotArea dataOnly="0" labelOnly="1" outline="0" offset="IV256" fieldPosition="0">
        <references count="2">
          <reference field="0" count="1">
            <x v="78"/>
          </reference>
          <reference field="6" count="1" selected="0">
            <x v="15"/>
          </reference>
        </references>
      </pivotArea>
    </format>
    <format dxfId="16839">
      <pivotArea dataOnly="0" labelOnly="1" outline="0" fieldPosition="0">
        <references count="3">
          <reference field="0" count="1" selected="0">
            <x v="78"/>
          </reference>
          <reference field="4" count="1">
            <x v="60"/>
          </reference>
          <reference field="6" count="1" selected="0">
            <x v="15"/>
          </reference>
        </references>
      </pivotArea>
    </format>
    <format dxfId="16838">
      <pivotArea outline="0" collapsedLevelsAreSubtotals="1" fieldPosition="0">
        <references count="3">
          <reference field="0" count="1" selected="0">
            <x v="78"/>
          </reference>
          <reference field="4" count="1" selected="0">
            <x v="60"/>
          </reference>
          <reference field="6" count="1" selected="0">
            <x v="15"/>
          </reference>
        </references>
      </pivotArea>
    </format>
    <format dxfId="16837">
      <pivotArea outline="0" collapsedLevelsAreSubtotals="1" fieldPosition="0">
        <references count="3">
          <reference field="0" count="1" selected="0">
            <x v="321"/>
          </reference>
          <reference field="4" count="1" selected="0">
            <x v="59"/>
          </reference>
          <reference field="6" count="1" selected="0">
            <x v="15"/>
          </reference>
        </references>
      </pivotArea>
    </format>
    <format dxfId="16836">
      <pivotArea dataOnly="0" labelOnly="1" outline="0" offset="IV88" fieldPosition="0">
        <references count="1">
          <reference field="6" count="1">
            <x v="15"/>
          </reference>
        </references>
      </pivotArea>
    </format>
    <format dxfId="16835">
      <pivotArea dataOnly="0" labelOnly="1" outline="0" offset="IV1" fieldPosition="0">
        <references count="2">
          <reference field="0" count="1">
            <x v="321"/>
          </reference>
          <reference field="6" count="1" selected="0">
            <x v="15"/>
          </reference>
        </references>
      </pivotArea>
    </format>
    <format dxfId="16834">
      <pivotArea dataOnly="0" labelOnly="1" outline="0" fieldPosition="0">
        <references count="3">
          <reference field="0" count="1" selected="0">
            <x v="321"/>
          </reference>
          <reference field="4" count="1">
            <x v="59"/>
          </reference>
          <reference field="6" count="1" selected="0">
            <x v="15"/>
          </reference>
        </references>
      </pivotArea>
    </format>
    <format dxfId="16833">
      <pivotArea outline="0" collapsedLevelsAreSubtotals="1" fieldPosition="0">
        <references count="3">
          <reference field="0" count="1" selected="0">
            <x v="321"/>
          </reference>
          <reference field="4" count="1" selected="0">
            <x v="59"/>
          </reference>
          <reference field="6" count="1" selected="0">
            <x v="15"/>
          </reference>
        </references>
      </pivotArea>
    </format>
    <format dxfId="16832">
      <pivotArea outline="0" collapsedLevelsAreSubtotals="1" fieldPosition="0">
        <references count="3">
          <reference field="0" count="1" selected="0">
            <x v="321"/>
          </reference>
          <reference field="4" count="1" selected="0">
            <x v="60"/>
          </reference>
          <reference field="6" count="1" selected="0">
            <x v="15"/>
          </reference>
        </references>
      </pivotArea>
    </format>
    <format dxfId="16831">
      <pivotArea dataOnly="0" labelOnly="1" outline="0" offset="IV89" fieldPosition="0">
        <references count="1">
          <reference field="6" count="1">
            <x v="15"/>
          </reference>
        </references>
      </pivotArea>
    </format>
    <format dxfId="16830">
      <pivotArea dataOnly="0" labelOnly="1" outline="0" offset="IV256" fieldPosition="0">
        <references count="2">
          <reference field="0" count="1">
            <x v="321"/>
          </reference>
          <reference field="6" count="1" selected="0">
            <x v="15"/>
          </reference>
        </references>
      </pivotArea>
    </format>
    <format dxfId="16829">
      <pivotArea dataOnly="0" labelOnly="1" outline="0" fieldPosition="0">
        <references count="3">
          <reference field="0" count="1" selected="0">
            <x v="321"/>
          </reference>
          <reference field="4" count="1">
            <x v="60"/>
          </reference>
          <reference field="6" count="1" selected="0">
            <x v="15"/>
          </reference>
        </references>
      </pivotArea>
    </format>
    <format dxfId="16828">
      <pivotArea outline="0" collapsedLevelsAreSubtotals="1" fieldPosition="0">
        <references count="3">
          <reference field="0" count="1" selected="0">
            <x v="321"/>
          </reference>
          <reference field="4" count="1" selected="0">
            <x v="60"/>
          </reference>
          <reference field="6" count="1" selected="0">
            <x v="15"/>
          </reference>
        </references>
      </pivotArea>
    </format>
    <format dxfId="16827">
      <pivotArea outline="0" collapsedLevelsAreSubtotals="1" fieldPosition="0">
        <references count="3">
          <reference field="0" count="1" selected="0">
            <x v="341"/>
          </reference>
          <reference field="4" count="1" selected="0">
            <x v="74"/>
          </reference>
          <reference field="6" count="1" selected="0">
            <x v="15"/>
          </reference>
        </references>
      </pivotArea>
    </format>
    <format dxfId="16826">
      <pivotArea dataOnly="0" labelOnly="1" outline="0" offset="IV90" fieldPosition="0">
        <references count="1">
          <reference field="6" count="1">
            <x v="15"/>
          </reference>
        </references>
      </pivotArea>
    </format>
    <format dxfId="16825">
      <pivotArea dataOnly="0" labelOnly="1" outline="0" fieldPosition="0">
        <references count="2">
          <reference field="0" count="1">
            <x v="341"/>
          </reference>
          <reference field="6" count="1" selected="0">
            <x v="15"/>
          </reference>
        </references>
      </pivotArea>
    </format>
    <format dxfId="16824">
      <pivotArea dataOnly="0" labelOnly="1" outline="0" fieldPosition="0">
        <references count="3">
          <reference field="0" count="1" selected="0">
            <x v="341"/>
          </reference>
          <reference field="4" count="1">
            <x v="74"/>
          </reference>
          <reference field="6" count="1" selected="0">
            <x v="15"/>
          </reference>
        </references>
      </pivotArea>
    </format>
    <format dxfId="16823">
      <pivotArea outline="0" collapsedLevelsAreSubtotals="1" fieldPosition="0">
        <references count="3">
          <reference field="0" count="1" selected="0">
            <x v="341"/>
          </reference>
          <reference field="4" count="1" selected="0">
            <x v="74"/>
          </reference>
          <reference field="6" count="1" selected="0">
            <x v="15"/>
          </reference>
        </references>
      </pivotArea>
    </format>
    <format dxfId="16822">
      <pivotArea outline="0" collapsedLevelsAreSubtotals="1" fieldPosition="0">
        <references count="3">
          <reference field="0" count="1" selected="0">
            <x v="104"/>
          </reference>
          <reference field="4" count="1" selected="0">
            <x v="59"/>
          </reference>
          <reference field="6" count="1" selected="0">
            <x v="15"/>
          </reference>
        </references>
      </pivotArea>
    </format>
    <format dxfId="16821">
      <pivotArea dataOnly="0" labelOnly="1" outline="0" offset="IV91" fieldPosition="0">
        <references count="1">
          <reference field="6" count="1">
            <x v="15"/>
          </reference>
        </references>
      </pivotArea>
    </format>
    <format dxfId="16820">
      <pivotArea dataOnly="0" labelOnly="1" outline="0" offset="IV1" fieldPosition="0">
        <references count="2">
          <reference field="0" count="1">
            <x v="104"/>
          </reference>
          <reference field="6" count="1" selected="0">
            <x v="15"/>
          </reference>
        </references>
      </pivotArea>
    </format>
    <format dxfId="16819">
      <pivotArea dataOnly="0" labelOnly="1" outline="0" fieldPosition="0">
        <references count="3">
          <reference field="0" count="1" selected="0">
            <x v="104"/>
          </reference>
          <reference field="4" count="1">
            <x v="59"/>
          </reference>
          <reference field="6" count="1" selected="0">
            <x v="15"/>
          </reference>
        </references>
      </pivotArea>
    </format>
    <format dxfId="16818">
      <pivotArea outline="0" collapsedLevelsAreSubtotals="1" fieldPosition="0">
        <references count="3">
          <reference field="0" count="1" selected="0">
            <x v="104"/>
          </reference>
          <reference field="4" count="1" selected="0">
            <x v="59"/>
          </reference>
          <reference field="6" count="1" selected="0">
            <x v="15"/>
          </reference>
        </references>
      </pivotArea>
    </format>
    <format dxfId="16817">
      <pivotArea outline="0" collapsedLevelsAreSubtotals="1" fieldPosition="0">
        <references count="3">
          <reference field="0" count="1" selected="0">
            <x v="104"/>
          </reference>
          <reference field="4" count="1" selected="0">
            <x v="60"/>
          </reference>
          <reference field="6" count="1" selected="0">
            <x v="15"/>
          </reference>
        </references>
      </pivotArea>
    </format>
    <format dxfId="16816">
      <pivotArea dataOnly="0" labelOnly="1" outline="0" offset="IV92" fieldPosition="0">
        <references count="1">
          <reference field="6" count="1">
            <x v="15"/>
          </reference>
        </references>
      </pivotArea>
    </format>
    <format dxfId="16815">
      <pivotArea dataOnly="0" labelOnly="1" outline="0" offset="IV256" fieldPosition="0">
        <references count="2">
          <reference field="0" count="1">
            <x v="104"/>
          </reference>
          <reference field="6" count="1" selected="0">
            <x v="15"/>
          </reference>
        </references>
      </pivotArea>
    </format>
    <format dxfId="16814">
      <pivotArea dataOnly="0" labelOnly="1" outline="0" fieldPosition="0">
        <references count="3">
          <reference field="0" count="1" selected="0">
            <x v="104"/>
          </reference>
          <reference field="4" count="1">
            <x v="60"/>
          </reference>
          <reference field="6" count="1" selected="0">
            <x v="15"/>
          </reference>
        </references>
      </pivotArea>
    </format>
    <format dxfId="16813">
      <pivotArea outline="0" collapsedLevelsAreSubtotals="1" fieldPosition="0">
        <references count="3">
          <reference field="0" count="1" selected="0">
            <x v="104"/>
          </reference>
          <reference field="4" count="1" selected="0">
            <x v="60"/>
          </reference>
          <reference field="6" count="1" selected="0">
            <x v="15"/>
          </reference>
        </references>
      </pivotArea>
    </format>
    <format dxfId="16812">
      <pivotArea outline="0" collapsedLevelsAreSubtotals="1" fieldPosition="0">
        <references count="3">
          <reference field="0" count="1" selected="0">
            <x v="368"/>
          </reference>
          <reference field="4" count="1" selected="0">
            <x v="59"/>
          </reference>
          <reference field="6" count="1" selected="0">
            <x v="15"/>
          </reference>
        </references>
      </pivotArea>
    </format>
    <format dxfId="16811">
      <pivotArea dataOnly="0" labelOnly="1" outline="0" offset="IV93" fieldPosition="0">
        <references count="1">
          <reference field="6" count="1">
            <x v="15"/>
          </reference>
        </references>
      </pivotArea>
    </format>
    <format dxfId="16810">
      <pivotArea dataOnly="0" labelOnly="1" outline="0" offset="IV1" fieldPosition="0">
        <references count="2">
          <reference field="0" count="1">
            <x v="368"/>
          </reference>
          <reference field="6" count="1" selected="0">
            <x v="15"/>
          </reference>
        </references>
      </pivotArea>
    </format>
    <format dxfId="16809">
      <pivotArea dataOnly="0" labelOnly="1" outline="0" fieldPosition="0">
        <references count="3">
          <reference field="0" count="1" selected="0">
            <x v="368"/>
          </reference>
          <reference field="4" count="1">
            <x v="59"/>
          </reference>
          <reference field="6" count="1" selected="0">
            <x v="15"/>
          </reference>
        </references>
      </pivotArea>
    </format>
    <format dxfId="16808">
      <pivotArea outline="0" collapsedLevelsAreSubtotals="1" fieldPosition="0">
        <references count="3">
          <reference field="0" count="1" selected="0">
            <x v="368"/>
          </reference>
          <reference field="4" count="1" selected="0">
            <x v="59"/>
          </reference>
          <reference field="6" count="1" selected="0">
            <x v="15"/>
          </reference>
        </references>
      </pivotArea>
    </format>
    <format dxfId="16807">
      <pivotArea outline="0" collapsedLevelsAreSubtotals="1" fieldPosition="0">
        <references count="3">
          <reference field="0" count="1" selected="0">
            <x v="368"/>
          </reference>
          <reference field="4" count="1" selected="0">
            <x v="60"/>
          </reference>
          <reference field="6" count="1" selected="0">
            <x v="15"/>
          </reference>
        </references>
      </pivotArea>
    </format>
    <format dxfId="16806">
      <pivotArea dataOnly="0" labelOnly="1" outline="0" offset="IV94" fieldPosition="0">
        <references count="1">
          <reference field="6" count="1">
            <x v="15"/>
          </reference>
        </references>
      </pivotArea>
    </format>
    <format dxfId="16805">
      <pivotArea dataOnly="0" labelOnly="1" outline="0" offset="IV2" fieldPosition="0">
        <references count="2">
          <reference field="0" count="1">
            <x v="368"/>
          </reference>
          <reference field="6" count="1" selected="0">
            <x v="15"/>
          </reference>
        </references>
      </pivotArea>
    </format>
    <format dxfId="16804">
      <pivotArea dataOnly="0" labelOnly="1" outline="0" fieldPosition="0">
        <references count="3">
          <reference field="0" count="1" selected="0">
            <x v="368"/>
          </reference>
          <reference field="4" count="1">
            <x v="60"/>
          </reference>
          <reference field="6" count="1" selected="0">
            <x v="15"/>
          </reference>
        </references>
      </pivotArea>
    </format>
    <format dxfId="16803">
      <pivotArea outline="0" collapsedLevelsAreSubtotals="1" fieldPosition="0">
        <references count="3">
          <reference field="0" count="1" selected="0">
            <x v="368"/>
          </reference>
          <reference field="4" count="1" selected="0">
            <x v="60"/>
          </reference>
          <reference field="6" count="1" selected="0">
            <x v="15"/>
          </reference>
        </references>
      </pivotArea>
    </format>
    <format dxfId="16802">
      <pivotArea outline="0" collapsedLevelsAreSubtotals="1" fieldPosition="0">
        <references count="3">
          <reference field="0" count="1" selected="0">
            <x v="368"/>
          </reference>
          <reference field="4" count="1" selected="0">
            <x v="64"/>
          </reference>
          <reference field="6" count="1" selected="0">
            <x v="15"/>
          </reference>
        </references>
      </pivotArea>
    </format>
    <format dxfId="16801">
      <pivotArea dataOnly="0" labelOnly="1" outline="0" offset="IV95" fieldPosition="0">
        <references count="1">
          <reference field="6" count="1">
            <x v="15"/>
          </reference>
        </references>
      </pivotArea>
    </format>
    <format dxfId="16800">
      <pivotArea dataOnly="0" labelOnly="1" outline="0" offset="IV256" fieldPosition="0">
        <references count="2">
          <reference field="0" count="1">
            <x v="368"/>
          </reference>
          <reference field="6" count="1" selected="0">
            <x v="15"/>
          </reference>
        </references>
      </pivotArea>
    </format>
    <format dxfId="16799">
      <pivotArea dataOnly="0" labelOnly="1" outline="0" fieldPosition="0">
        <references count="3">
          <reference field="0" count="1" selected="0">
            <x v="368"/>
          </reference>
          <reference field="4" count="1">
            <x v="64"/>
          </reference>
          <reference field="6" count="1" selected="0">
            <x v="15"/>
          </reference>
        </references>
      </pivotArea>
    </format>
    <format dxfId="16798">
      <pivotArea outline="0" collapsedLevelsAreSubtotals="1" fieldPosition="0">
        <references count="3">
          <reference field="0" count="1" selected="0">
            <x v="368"/>
          </reference>
          <reference field="4" count="1" selected="0">
            <x v="64"/>
          </reference>
          <reference field="6" count="1" selected="0">
            <x v="15"/>
          </reference>
        </references>
      </pivotArea>
    </format>
    <format dxfId="16797">
      <pivotArea outline="0" collapsedLevelsAreSubtotals="1" fieldPosition="0">
        <references count="3">
          <reference field="0" count="1" selected="0">
            <x v="94"/>
          </reference>
          <reference field="4" count="1" selected="0">
            <x v="59"/>
          </reference>
          <reference field="6" count="1" selected="0">
            <x v="15"/>
          </reference>
        </references>
      </pivotArea>
    </format>
    <format dxfId="16796">
      <pivotArea dataOnly="0" labelOnly="1" outline="0" offset="IV96" fieldPosition="0">
        <references count="1">
          <reference field="6" count="1">
            <x v="15"/>
          </reference>
        </references>
      </pivotArea>
    </format>
    <format dxfId="16795">
      <pivotArea dataOnly="0" labelOnly="1" outline="0" offset="IV1" fieldPosition="0">
        <references count="2">
          <reference field="0" count="1">
            <x v="94"/>
          </reference>
          <reference field="6" count="1" selected="0">
            <x v="15"/>
          </reference>
        </references>
      </pivotArea>
    </format>
    <format dxfId="16794">
      <pivotArea dataOnly="0" labelOnly="1" outline="0" fieldPosition="0">
        <references count="3">
          <reference field="0" count="1" selected="0">
            <x v="94"/>
          </reference>
          <reference field="4" count="1">
            <x v="59"/>
          </reference>
          <reference field="6" count="1" selected="0">
            <x v="15"/>
          </reference>
        </references>
      </pivotArea>
    </format>
    <format dxfId="16793">
      <pivotArea outline="0" collapsedLevelsAreSubtotals="1" fieldPosition="0">
        <references count="3">
          <reference field="0" count="1" selected="0">
            <x v="94"/>
          </reference>
          <reference field="4" count="1" selected="0">
            <x v="59"/>
          </reference>
          <reference field="6" count="1" selected="0">
            <x v="15"/>
          </reference>
        </references>
      </pivotArea>
    </format>
    <format dxfId="16792">
      <pivotArea outline="0" collapsedLevelsAreSubtotals="1" fieldPosition="0">
        <references count="3">
          <reference field="0" count="1" selected="0">
            <x v="94"/>
          </reference>
          <reference field="4" count="1" selected="0">
            <x v="60"/>
          </reference>
          <reference field="6" count="1" selected="0">
            <x v="15"/>
          </reference>
        </references>
      </pivotArea>
    </format>
    <format dxfId="16791">
      <pivotArea dataOnly="0" labelOnly="1" outline="0" offset="IV97" fieldPosition="0">
        <references count="1">
          <reference field="6" count="1">
            <x v="15"/>
          </reference>
        </references>
      </pivotArea>
    </format>
    <format dxfId="16790">
      <pivotArea dataOnly="0" labelOnly="1" outline="0" offset="IV256" fieldPosition="0">
        <references count="2">
          <reference field="0" count="1">
            <x v="94"/>
          </reference>
          <reference field="6" count="1" selected="0">
            <x v="15"/>
          </reference>
        </references>
      </pivotArea>
    </format>
    <format dxfId="16789">
      <pivotArea dataOnly="0" labelOnly="1" outline="0" fieldPosition="0">
        <references count="3">
          <reference field="0" count="1" selected="0">
            <x v="94"/>
          </reference>
          <reference field="4" count="1">
            <x v="60"/>
          </reference>
          <reference field="6" count="1" selected="0">
            <x v="15"/>
          </reference>
        </references>
      </pivotArea>
    </format>
    <format dxfId="16788">
      <pivotArea outline="0" collapsedLevelsAreSubtotals="1" fieldPosition="0">
        <references count="3">
          <reference field="0" count="1" selected="0">
            <x v="94"/>
          </reference>
          <reference field="4" count="1" selected="0">
            <x v="60"/>
          </reference>
          <reference field="6" count="1" selected="0">
            <x v="15"/>
          </reference>
        </references>
      </pivotArea>
    </format>
    <format dxfId="16787">
      <pivotArea outline="0" collapsedLevelsAreSubtotals="1" fieldPosition="0">
        <references count="3">
          <reference field="0" count="1" selected="0">
            <x v="381"/>
          </reference>
          <reference field="4" count="1" selected="0">
            <x v="74"/>
          </reference>
          <reference field="6" count="1" selected="0">
            <x v="15"/>
          </reference>
        </references>
      </pivotArea>
    </format>
    <format dxfId="16786">
      <pivotArea dataOnly="0" labelOnly="1" outline="0" offset="IV98" fieldPosition="0">
        <references count="1">
          <reference field="6" count="1">
            <x v="15"/>
          </reference>
        </references>
      </pivotArea>
    </format>
    <format dxfId="16785">
      <pivotArea dataOnly="0" labelOnly="1" outline="0" fieldPosition="0">
        <references count="2">
          <reference field="0" count="1">
            <x v="381"/>
          </reference>
          <reference field="6" count="1" selected="0">
            <x v="15"/>
          </reference>
        </references>
      </pivotArea>
    </format>
    <format dxfId="16784">
      <pivotArea dataOnly="0" labelOnly="1" outline="0" fieldPosition="0">
        <references count="3">
          <reference field="0" count="1" selected="0">
            <x v="381"/>
          </reference>
          <reference field="4" count="1">
            <x v="74"/>
          </reference>
          <reference field="6" count="1" selected="0">
            <x v="15"/>
          </reference>
        </references>
      </pivotArea>
    </format>
    <format dxfId="16783">
      <pivotArea outline="0" collapsedLevelsAreSubtotals="1" fieldPosition="0">
        <references count="3">
          <reference field="0" count="1" selected="0">
            <x v="381"/>
          </reference>
          <reference field="4" count="1" selected="0">
            <x v="74"/>
          </reference>
          <reference field="6" count="1" selected="0">
            <x v="15"/>
          </reference>
        </references>
      </pivotArea>
    </format>
    <format dxfId="16782">
      <pivotArea outline="0" collapsedLevelsAreSubtotals="1" fieldPosition="0">
        <references count="3">
          <reference field="0" count="1" selected="0">
            <x v="275"/>
          </reference>
          <reference field="4" count="1" selected="0">
            <x v="59"/>
          </reference>
          <reference field="6" count="1" selected="0">
            <x v="15"/>
          </reference>
        </references>
      </pivotArea>
    </format>
    <format dxfId="16781">
      <pivotArea dataOnly="0" labelOnly="1" outline="0" offset="IV99" fieldPosition="0">
        <references count="1">
          <reference field="6" count="1">
            <x v="15"/>
          </reference>
        </references>
      </pivotArea>
    </format>
    <format dxfId="16780">
      <pivotArea dataOnly="0" labelOnly="1" outline="0" offset="IV1" fieldPosition="0">
        <references count="2">
          <reference field="0" count="1">
            <x v="275"/>
          </reference>
          <reference field="6" count="1" selected="0">
            <x v="15"/>
          </reference>
        </references>
      </pivotArea>
    </format>
    <format dxfId="16779">
      <pivotArea dataOnly="0" labelOnly="1" outline="0" fieldPosition="0">
        <references count="3">
          <reference field="0" count="1" selected="0">
            <x v="275"/>
          </reference>
          <reference field="4" count="1">
            <x v="59"/>
          </reference>
          <reference field="6" count="1" selected="0">
            <x v="15"/>
          </reference>
        </references>
      </pivotArea>
    </format>
    <format dxfId="16778">
      <pivotArea outline="0" collapsedLevelsAreSubtotals="1" fieldPosition="0">
        <references count="3">
          <reference field="0" count="1" selected="0">
            <x v="275"/>
          </reference>
          <reference field="4" count="1" selected="0">
            <x v="59"/>
          </reference>
          <reference field="6" count="1" selected="0">
            <x v="15"/>
          </reference>
        </references>
      </pivotArea>
    </format>
    <format dxfId="16777">
      <pivotArea outline="0" collapsedLevelsAreSubtotals="1" fieldPosition="0">
        <references count="3">
          <reference field="0" count="1" selected="0">
            <x v="275"/>
          </reference>
          <reference field="4" count="1" selected="0">
            <x v="60"/>
          </reference>
          <reference field="6" count="1" selected="0">
            <x v="15"/>
          </reference>
        </references>
      </pivotArea>
    </format>
    <format dxfId="16776">
      <pivotArea dataOnly="0" labelOnly="1" outline="0" offset="IV100" fieldPosition="0">
        <references count="1">
          <reference field="6" count="1">
            <x v="15"/>
          </reference>
        </references>
      </pivotArea>
    </format>
    <format dxfId="16775">
      <pivotArea dataOnly="0" labelOnly="1" outline="0" offset="IV256" fieldPosition="0">
        <references count="2">
          <reference field="0" count="1">
            <x v="275"/>
          </reference>
          <reference field="6" count="1" selected="0">
            <x v="15"/>
          </reference>
        </references>
      </pivotArea>
    </format>
    <format dxfId="16774">
      <pivotArea dataOnly="0" labelOnly="1" outline="0" fieldPosition="0">
        <references count="3">
          <reference field="0" count="1" selected="0">
            <x v="275"/>
          </reference>
          <reference field="4" count="1">
            <x v="60"/>
          </reference>
          <reference field="6" count="1" selected="0">
            <x v="15"/>
          </reference>
        </references>
      </pivotArea>
    </format>
    <format dxfId="16773">
      <pivotArea outline="0" collapsedLevelsAreSubtotals="1" fieldPosition="0">
        <references count="3">
          <reference field="0" count="1" selected="0">
            <x v="275"/>
          </reference>
          <reference field="4" count="1" selected="0">
            <x v="60"/>
          </reference>
          <reference field="6" count="1" selected="0">
            <x v="15"/>
          </reference>
        </references>
      </pivotArea>
    </format>
    <format dxfId="16772">
      <pivotArea outline="0" collapsedLevelsAreSubtotals="1" fieldPosition="0">
        <references count="3">
          <reference field="0" count="1" selected="0">
            <x v="423"/>
          </reference>
          <reference field="4" count="1" selected="0">
            <x v="60"/>
          </reference>
          <reference field="6" count="1" selected="0">
            <x v="15"/>
          </reference>
        </references>
      </pivotArea>
    </format>
    <format dxfId="16771">
      <pivotArea dataOnly="0" labelOnly="1" outline="0" offset="IV101" fieldPosition="0">
        <references count="1">
          <reference field="6" count="1">
            <x v="15"/>
          </reference>
        </references>
      </pivotArea>
    </format>
    <format dxfId="16770">
      <pivotArea dataOnly="0" labelOnly="1" outline="0" fieldPosition="0">
        <references count="2">
          <reference field="0" count="1">
            <x v="423"/>
          </reference>
          <reference field="6" count="1" selected="0">
            <x v="15"/>
          </reference>
        </references>
      </pivotArea>
    </format>
    <format dxfId="16769">
      <pivotArea dataOnly="0" labelOnly="1" outline="0" fieldPosition="0">
        <references count="3">
          <reference field="0" count="1" selected="0">
            <x v="423"/>
          </reference>
          <reference field="4" count="1">
            <x v="60"/>
          </reference>
          <reference field="6" count="1" selected="0">
            <x v="15"/>
          </reference>
        </references>
      </pivotArea>
    </format>
    <format dxfId="16768">
      <pivotArea outline="0" collapsedLevelsAreSubtotals="1" fieldPosition="0">
        <references count="3">
          <reference field="0" count="1" selected="0">
            <x v="423"/>
          </reference>
          <reference field="4" count="1" selected="0">
            <x v="60"/>
          </reference>
          <reference field="6" count="1" selected="0">
            <x v="15"/>
          </reference>
        </references>
      </pivotArea>
    </format>
    <format dxfId="16767">
      <pivotArea outline="0" collapsedLevelsAreSubtotals="1" fieldPosition="0">
        <references count="3">
          <reference field="0" count="1" selected="0">
            <x v="81"/>
          </reference>
          <reference field="4" count="1" selected="0">
            <x v="59"/>
          </reference>
          <reference field="6" count="1" selected="0">
            <x v="15"/>
          </reference>
        </references>
      </pivotArea>
    </format>
    <format dxfId="16766">
      <pivotArea dataOnly="0" labelOnly="1" outline="0" offset="IV102" fieldPosition="0">
        <references count="1">
          <reference field="6" count="1">
            <x v="15"/>
          </reference>
        </references>
      </pivotArea>
    </format>
    <format dxfId="16765">
      <pivotArea dataOnly="0" labelOnly="1" outline="0" offset="IV1" fieldPosition="0">
        <references count="2">
          <reference field="0" count="1">
            <x v="81"/>
          </reference>
          <reference field="6" count="1" selected="0">
            <x v="15"/>
          </reference>
        </references>
      </pivotArea>
    </format>
    <format dxfId="16764">
      <pivotArea dataOnly="0" labelOnly="1" outline="0" fieldPosition="0">
        <references count="3">
          <reference field="0" count="1" selected="0">
            <x v="81"/>
          </reference>
          <reference field="4" count="1">
            <x v="59"/>
          </reference>
          <reference field="6" count="1" selected="0">
            <x v="15"/>
          </reference>
        </references>
      </pivotArea>
    </format>
    <format dxfId="16763">
      <pivotArea outline="0" collapsedLevelsAreSubtotals="1" fieldPosition="0">
        <references count="3">
          <reference field="0" count="1" selected="0">
            <x v="81"/>
          </reference>
          <reference field="4" count="1" selected="0">
            <x v="59"/>
          </reference>
          <reference field="6" count="1" selected="0">
            <x v="15"/>
          </reference>
        </references>
      </pivotArea>
    </format>
    <format dxfId="16762">
      <pivotArea outline="0" collapsedLevelsAreSubtotals="1" fieldPosition="0">
        <references count="3">
          <reference field="0" count="1" selected="0">
            <x v="81"/>
          </reference>
          <reference field="4" count="1" selected="0">
            <x v="60"/>
          </reference>
          <reference field="6" count="1" selected="0">
            <x v="15"/>
          </reference>
        </references>
      </pivotArea>
    </format>
    <format dxfId="16761">
      <pivotArea dataOnly="0" labelOnly="1" outline="0" offset="IV103" fieldPosition="0">
        <references count="1">
          <reference field="6" count="1">
            <x v="15"/>
          </reference>
        </references>
      </pivotArea>
    </format>
    <format dxfId="16760">
      <pivotArea dataOnly="0" labelOnly="1" outline="0" offset="IV256" fieldPosition="0">
        <references count="2">
          <reference field="0" count="1">
            <x v="81"/>
          </reference>
          <reference field="6" count="1" selected="0">
            <x v="15"/>
          </reference>
        </references>
      </pivotArea>
    </format>
    <format dxfId="16759">
      <pivotArea dataOnly="0" labelOnly="1" outline="0" fieldPosition="0">
        <references count="3">
          <reference field="0" count="1" selected="0">
            <x v="81"/>
          </reference>
          <reference field="4" count="1">
            <x v="60"/>
          </reference>
          <reference field="6" count="1" selected="0">
            <x v="15"/>
          </reference>
        </references>
      </pivotArea>
    </format>
    <format dxfId="16758">
      <pivotArea outline="0" collapsedLevelsAreSubtotals="1" fieldPosition="0">
        <references count="3">
          <reference field="0" count="1" selected="0">
            <x v="81"/>
          </reference>
          <reference field="4" count="1" selected="0">
            <x v="60"/>
          </reference>
          <reference field="6" count="1" selected="0">
            <x v="15"/>
          </reference>
        </references>
      </pivotArea>
    </format>
    <format dxfId="16757">
      <pivotArea outline="0" collapsedLevelsAreSubtotals="1" fieldPosition="0">
        <references count="3">
          <reference field="0" count="1" selected="0">
            <x v="506"/>
          </reference>
          <reference field="4" count="1" selected="0">
            <x v="35"/>
          </reference>
          <reference field="6" count="1" selected="0">
            <x v="15"/>
          </reference>
        </references>
      </pivotArea>
    </format>
    <format dxfId="16756">
      <pivotArea dataOnly="0" labelOnly="1" outline="0" offset="IV104" fieldPosition="0">
        <references count="1">
          <reference field="6" count="1">
            <x v="15"/>
          </reference>
        </references>
      </pivotArea>
    </format>
    <format dxfId="16755">
      <pivotArea dataOnly="0" labelOnly="1" outline="0" fieldPosition="0">
        <references count="2">
          <reference field="0" count="1">
            <x v="506"/>
          </reference>
          <reference field="6" count="1" selected="0">
            <x v="15"/>
          </reference>
        </references>
      </pivotArea>
    </format>
    <format dxfId="16754">
      <pivotArea dataOnly="0" labelOnly="1" outline="0" fieldPosition="0">
        <references count="3">
          <reference field="0" count="1" selected="0">
            <x v="506"/>
          </reference>
          <reference field="4" count="1">
            <x v="35"/>
          </reference>
          <reference field="6" count="1" selected="0">
            <x v="15"/>
          </reference>
        </references>
      </pivotArea>
    </format>
    <format dxfId="16753">
      <pivotArea outline="0" collapsedLevelsAreSubtotals="1" fieldPosition="0">
        <references count="3">
          <reference field="0" count="1" selected="0">
            <x v="506"/>
          </reference>
          <reference field="4" count="1" selected="0">
            <x v="35"/>
          </reference>
          <reference field="6" count="1" selected="0">
            <x v="15"/>
          </reference>
        </references>
      </pivotArea>
    </format>
    <format dxfId="16752">
      <pivotArea outline="0" collapsedLevelsAreSubtotals="1" fieldPosition="0">
        <references count="3">
          <reference field="0" count="1" selected="0">
            <x v="299"/>
          </reference>
          <reference field="4" count="1" selected="0">
            <x v="59"/>
          </reference>
          <reference field="6" count="1" selected="0">
            <x v="15"/>
          </reference>
        </references>
      </pivotArea>
    </format>
    <format dxfId="16751">
      <pivotArea dataOnly="0" labelOnly="1" outline="0" offset="IV105" fieldPosition="0">
        <references count="1">
          <reference field="6" count="1">
            <x v="15"/>
          </reference>
        </references>
      </pivotArea>
    </format>
    <format dxfId="16750">
      <pivotArea dataOnly="0" labelOnly="1" outline="0" offset="IV1" fieldPosition="0">
        <references count="2">
          <reference field="0" count="1">
            <x v="299"/>
          </reference>
          <reference field="6" count="1" selected="0">
            <x v="15"/>
          </reference>
        </references>
      </pivotArea>
    </format>
    <format dxfId="16749">
      <pivotArea dataOnly="0" labelOnly="1" outline="0" fieldPosition="0">
        <references count="3">
          <reference field="0" count="1" selected="0">
            <x v="299"/>
          </reference>
          <reference field="4" count="1">
            <x v="59"/>
          </reference>
          <reference field="6" count="1" selected="0">
            <x v="15"/>
          </reference>
        </references>
      </pivotArea>
    </format>
    <format dxfId="16748">
      <pivotArea outline="0" collapsedLevelsAreSubtotals="1" fieldPosition="0">
        <references count="3">
          <reference field="0" count="1" selected="0">
            <x v="299"/>
          </reference>
          <reference field="4" count="1" selected="0">
            <x v="59"/>
          </reference>
          <reference field="6" count="1" selected="0">
            <x v="15"/>
          </reference>
        </references>
      </pivotArea>
    </format>
    <format dxfId="16747">
      <pivotArea outline="0" collapsedLevelsAreSubtotals="1" fieldPosition="0">
        <references count="3">
          <reference field="0" count="1" selected="0">
            <x v="299"/>
          </reference>
          <reference field="4" count="1" selected="0">
            <x v="60"/>
          </reference>
          <reference field="6" count="1" selected="0">
            <x v="15"/>
          </reference>
        </references>
      </pivotArea>
    </format>
    <format dxfId="16746">
      <pivotArea dataOnly="0" labelOnly="1" outline="0" offset="IV106" fieldPosition="0">
        <references count="1">
          <reference field="6" count="1">
            <x v="15"/>
          </reference>
        </references>
      </pivotArea>
    </format>
    <format dxfId="16745">
      <pivotArea dataOnly="0" labelOnly="1" outline="0" offset="IV256" fieldPosition="0">
        <references count="2">
          <reference field="0" count="1">
            <x v="299"/>
          </reference>
          <reference field="6" count="1" selected="0">
            <x v="15"/>
          </reference>
        </references>
      </pivotArea>
    </format>
    <format dxfId="16744">
      <pivotArea dataOnly="0" labelOnly="1" outline="0" fieldPosition="0">
        <references count="3">
          <reference field="0" count="1" selected="0">
            <x v="299"/>
          </reference>
          <reference field="4" count="1">
            <x v="60"/>
          </reference>
          <reference field="6" count="1" selected="0">
            <x v="15"/>
          </reference>
        </references>
      </pivotArea>
    </format>
    <format dxfId="16743">
      <pivotArea outline="0" collapsedLevelsAreSubtotals="1" fieldPosition="0">
        <references count="3">
          <reference field="0" count="1" selected="0">
            <x v="299"/>
          </reference>
          <reference field="4" count="1" selected="0">
            <x v="60"/>
          </reference>
          <reference field="6" count="1" selected="0">
            <x v="15"/>
          </reference>
        </references>
      </pivotArea>
    </format>
    <format dxfId="16742">
      <pivotArea outline="0" collapsedLevelsAreSubtotals="1" fieldPosition="0">
        <references count="3">
          <reference field="0" count="1" selected="0">
            <x v="189"/>
          </reference>
          <reference field="4" count="1" selected="0">
            <x v="60"/>
          </reference>
          <reference field="6" count="1" selected="0">
            <x v="15"/>
          </reference>
        </references>
      </pivotArea>
    </format>
    <format dxfId="16741">
      <pivotArea dataOnly="0" labelOnly="1" outline="0" offset="IV107" fieldPosition="0">
        <references count="1">
          <reference field="6" count="1">
            <x v="15"/>
          </reference>
        </references>
      </pivotArea>
    </format>
    <format dxfId="16740">
      <pivotArea dataOnly="0" labelOnly="1" outline="0" offset="IV1" fieldPosition="0">
        <references count="2">
          <reference field="0" count="1">
            <x v="189"/>
          </reference>
          <reference field="6" count="1" selected="0">
            <x v="15"/>
          </reference>
        </references>
      </pivotArea>
    </format>
    <format dxfId="16739">
      <pivotArea dataOnly="0" labelOnly="1" outline="0" fieldPosition="0">
        <references count="3">
          <reference field="0" count="1" selected="0">
            <x v="189"/>
          </reference>
          <reference field="4" count="1">
            <x v="60"/>
          </reference>
          <reference field="6" count="1" selected="0">
            <x v="15"/>
          </reference>
        </references>
      </pivotArea>
    </format>
    <format dxfId="16738">
      <pivotArea outline="0" collapsedLevelsAreSubtotals="1" fieldPosition="0">
        <references count="3">
          <reference field="0" count="1" selected="0">
            <x v="189"/>
          </reference>
          <reference field="4" count="1" selected="0">
            <x v="60"/>
          </reference>
          <reference field="6" count="1" selected="0">
            <x v="15"/>
          </reference>
        </references>
      </pivotArea>
    </format>
    <format dxfId="16737">
      <pivotArea outline="0" collapsedLevelsAreSubtotals="1" fieldPosition="0">
        <references count="3">
          <reference field="0" count="1" selected="0">
            <x v="189"/>
          </reference>
          <reference field="4" count="1" selected="0">
            <x v="64"/>
          </reference>
          <reference field="6" count="1" selected="0">
            <x v="15"/>
          </reference>
        </references>
      </pivotArea>
    </format>
    <format dxfId="16736">
      <pivotArea dataOnly="0" labelOnly="1" outline="0" offset="IV108" fieldPosition="0">
        <references count="1">
          <reference field="6" count="1">
            <x v="15"/>
          </reference>
        </references>
      </pivotArea>
    </format>
    <format dxfId="16735">
      <pivotArea dataOnly="0" labelOnly="1" outline="0" offset="IV256" fieldPosition="0">
        <references count="2">
          <reference field="0" count="1">
            <x v="189"/>
          </reference>
          <reference field="6" count="1" selected="0">
            <x v="15"/>
          </reference>
        </references>
      </pivotArea>
    </format>
    <format dxfId="16734">
      <pivotArea dataOnly="0" labelOnly="1" outline="0" fieldPosition="0">
        <references count="3">
          <reference field="0" count="1" selected="0">
            <x v="189"/>
          </reference>
          <reference field="4" count="1">
            <x v="64"/>
          </reference>
          <reference field="6" count="1" selected="0">
            <x v="15"/>
          </reference>
        </references>
      </pivotArea>
    </format>
    <format dxfId="16733">
      <pivotArea outline="0" collapsedLevelsAreSubtotals="1" fieldPosition="0">
        <references count="3">
          <reference field="0" count="1" selected="0">
            <x v="189"/>
          </reference>
          <reference field="4" count="1" selected="0">
            <x v="64"/>
          </reference>
          <reference field="6" count="1" selected="0">
            <x v="15"/>
          </reference>
        </references>
      </pivotArea>
    </format>
    <format dxfId="16732">
      <pivotArea outline="0" collapsedLevelsAreSubtotals="1" fieldPosition="0">
        <references count="3">
          <reference field="0" count="1" selected="0">
            <x v="491"/>
          </reference>
          <reference field="4" count="1" selected="0">
            <x v="35"/>
          </reference>
          <reference field="6" count="1" selected="0">
            <x v="15"/>
          </reference>
        </references>
      </pivotArea>
    </format>
    <format dxfId="16731">
      <pivotArea dataOnly="0" labelOnly="1" outline="0" offset="IV109" fieldPosition="0">
        <references count="1">
          <reference field="6" count="1">
            <x v="15"/>
          </reference>
        </references>
      </pivotArea>
    </format>
    <format dxfId="16730">
      <pivotArea dataOnly="0" labelOnly="1" outline="0" fieldPosition="0">
        <references count="2">
          <reference field="0" count="1">
            <x v="491"/>
          </reference>
          <reference field="6" count="1" selected="0">
            <x v="15"/>
          </reference>
        </references>
      </pivotArea>
    </format>
    <format dxfId="16729">
      <pivotArea dataOnly="0" labelOnly="1" outline="0" fieldPosition="0">
        <references count="3">
          <reference field="0" count="1" selected="0">
            <x v="491"/>
          </reference>
          <reference field="4" count="1">
            <x v="35"/>
          </reference>
          <reference field="6" count="1" selected="0">
            <x v="15"/>
          </reference>
        </references>
      </pivotArea>
    </format>
    <format dxfId="16728">
      <pivotArea outline="0" collapsedLevelsAreSubtotals="1" fieldPosition="0">
        <references count="3">
          <reference field="0" count="1" selected="0">
            <x v="491"/>
          </reference>
          <reference field="4" count="1" selected="0">
            <x v="35"/>
          </reference>
          <reference field="6" count="1" selected="0">
            <x v="15"/>
          </reference>
        </references>
      </pivotArea>
    </format>
    <format dxfId="16727">
      <pivotArea outline="0" collapsedLevelsAreSubtotals="1" fieldPosition="0">
        <references count="3">
          <reference field="0" count="1" selected="0">
            <x v="89"/>
          </reference>
          <reference field="4" count="1" selected="0">
            <x v="59"/>
          </reference>
          <reference field="6" count="1" selected="0">
            <x v="15"/>
          </reference>
        </references>
      </pivotArea>
    </format>
    <format dxfId="16726">
      <pivotArea dataOnly="0" labelOnly="1" outline="0" offset="IV110" fieldPosition="0">
        <references count="1">
          <reference field="6" count="1">
            <x v="15"/>
          </reference>
        </references>
      </pivotArea>
    </format>
    <format dxfId="16725">
      <pivotArea dataOnly="0" labelOnly="1" outline="0" offset="IV1" fieldPosition="0">
        <references count="2">
          <reference field="0" count="1">
            <x v="89"/>
          </reference>
          <reference field="6" count="1" selected="0">
            <x v="15"/>
          </reference>
        </references>
      </pivotArea>
    </format>
    <format dxfId="16724">
      <pivotArea dataOnly="0" labelOnly="1" outline="0" fieldPosition="0">
        <references count="3">
          <reference field="0" count="1" selected="0">
            <x v="89"/>
          </reference>
          <reference field="4" count="1">
            <x v="59"/>
          </reference>
          <reference field="6" count="1" selected="0">
            <x v="15"/>
          </reference>
        </references>
      </pivotArea>
    </format>
    <format dxfId="16723">
      <pivotArea outline="0" collapsedLevelsAreSubtotals="1" fieldPosition="0">
        <references count="3">
          <reference field="0" count="1" selected="0">
            <x v="89"/>
          </reference>
          <reference field="4" count="1" selected="0">
            <x v="59"/>
          </reference>
          <reference field="6" count="1" selected="0">
            <x v="15"/>
          </reference>
        </references>
      </pivotArea>
    </format>
    <format dxfId="16722">
      <pivotArea outline="0" collapsedLevelsAreSubtotals="1" fieldPosition="0">
        <references count="3">
          <reference field="0" count="1" selected="0">
            <x v="89"/>
          </reference>
          <reference field="4" count="1" selected="0">
            <x v="60"/>
          </reference>
          <reference field="6" count="1" selected="0">
            <x v="15"/>
          </reference>
        </references>
      </pivotArea>
    </format>
    <format dxfId="16721">
      <pivotArea dataOnly="0" labelOnly="1" outline="0" offset="IV111" fieldPosition="0">
        <references count="1">
          <reference field="6" count="1">
            <x v="15"/>
          </reference>
        </references>
      </pivotArea>
    </format>
    <format dxfId="16720">
      <pivotArea dataOnly="0" labelOnly="1" outline="0" offset="IV256" fieldPosition="0">
        <references count="2">
          <reference field="0" count="1">
            <x v="89"/>
          </reference>
          <reference field="6" count="1" selected="0">
            <x v="15"/>
          </reference>
        </references>
      </pivotArea>
    </format>
    <format dxfId="16719">
      <pivotArea dataOnly="0" labelOnly="1" outline="0" fieldPosition="0">
        <references count="3">
          <reference field="0" count="1" selected="0">
            <x v="89"/>
          </reference>
          <reference field="4" count="1">
            <x v="60"/>
          </reference>
          <reference field="6" count="1" selected="0">
            <x v="15"/>
          </reference>
        </references>
      </pivotArea>
    </format>
    <format dxfId="16718">
      <pivotArea outline="0" collapsedLevelsAreSubtotals="1" fieldPosition="0">
        <references count="3">
          <reference field="0" count="1" selected="0">
            <x v="89"/>
          </reference>
          <reference field="4" count="1" selected="0">
            <x v="60"/>
          </reference>
          <reference field="6" count="1" selected="0">
            <x v="15"/>
          </reference>
        </references>
      </pivotArea>
    </format>
    <format dxfId="16717">
      <pivotArea outline="0" collapsedLevelsAreSubtotals="1" fieldPosition="0">
        <references count="3">
          <reference field="0" count="1" selected="0">
            <x v="39"/>
          </reference>
          <reference field="4" count="1" selected="0">
            <x v="60"/>
          </reference>
          <reference field="6" count="1" selected="0">
            <x v="15"/>
          </reference>
        </references>
      </pivotArea>
    </format>
    <format dxfId="16716">
      <pivotArea dataOnly="0" labelOnly="1" outline="0" offset="IV112" fieldPosition="0">
        <references count="1">
          <reference field="6" count="1">
            <x v="15"/>
          </reference>
        </references>
      </pivotArea>
    </format>
    <format dxfId="16715">
      <pivotArea dataOnly="0" labelOnly="1" outline="0" fieldPosition="0">
        <references count="2">
          <reference field="0" count="1">
            <x v="39"/>
          </reference>
          <reference field="6" count="1" selected="0">
            <x v="15"/>
          </reference>
        </references>
      </pivotArea>
    </format>
    <format dxfId="16714">
      <pivotArea dataOnly="0" labelOnly="1" outline="0" fieldPosition="0">
        <references count="3">
          <reference field="0" count="1" selected="0">
            <x v="39"/>
          </reference>
          <reference field="4" count="1">
            <x v="60"/>
          </reference>
          <reference field="6" count="1" selected="0">
            <x v="15"/>
          </reference>
        </references>
      </pivotArea>
    </format>
    <format dxfId="16713">
      <pivotArea outline="0" collapsedLevelsAreSubtotals="1" fieldPosition="0">
        <references count="3">
          <reference field="0" count="1" selected="0">
            <x v="39"/>
          </reference>
          <reference field="4" count="1" selected="0">
            <x v="60"/>
          </reference>
          <reference field="6" count="1" selected="0">
            <x v="15"/>
          </reference>
        </references>
      </pivotArea>
    </format>
    <format dxfId="16712">
      <pivotArea outline="0" collapsedLevelsAreSubtotals="1" fieldPosition="0">
        <references count="3">
          <reference field="0" count="1" selected="0">
            <x v="367"/>
          </reference>
          <reference field="4" count="1" selected="0">
            <x v="59"/>
          </reference>
          <reference field="6" count="1" selected="0">
            <x v="15"/>
          </reference>
        </references>
      </pivotArea>
    </format>
    <format dxfId="16711">
      <pivotArea dataOnly="0" labelOnly="1" outline="0" offset="IV113" fieldPosition="0">
        <references count="1">
          <reference field="6" count="1">
            <x v="15"/>
          </reference>
        </references>
      </pivotArea>
    </format>
    <format dxfId="16710">
      <pivotArea dataOnly="0" labelOnly="1" outline="0" offset="IV1" fieldPosition="0">
        <references count="2">
          <reference field="0" count="1">
            <x v="367"/>
          </reference>
          <reference field="6" count="1" selected="0">
            <x v="15"/>
          </reference>
        </references>
      </pivotArea>
    </format>
    <format dxfId="16709">
      <pivotArea dataOnly="0" labelOnly="1" outline="0" fieldPosition="0">
        <references count="3">
          <reference field="0" count="1" selected="0">
            <x v="367"/>
          </reference>
          <reference field="4" count="1">
            <x v="59"/>
          </reference>
          <reference field="6" count="1" selected="0">
            <x v="15"/>
          </reference>
        </references>
      </pivotArea>
    </format>
    <format dxfId="16708">
      <pivotArea outline="0" collapsedLevelsAreSubtotals="1" fieldPosition="0">
        <references count="3">
          <reference field="0" count="1" selected="0">
            <x v="367"/>
          </reference>
          <reference field="4" count="1" selected="0">
            <x v="59"/>
          </reference>
          <reference field="6" count="1" selected="0">
            <x v="15"/>
          </reference>
        </references>
      </pivotArea>
    </format>
    <format dxfId="16707">
      <pivotArea outline="0" collapsedLevelsAreSubtotals="1" fieldPosition="0">
        <references count="3">
          <reference field="0" count="1" selected="0">
            <x v="367"/>
          </reference>
          <reference field="4" count="1" selected="0">
            <x v="60"/>
          </reference>
          <reference field="6" count="1" selected="0">
            <x v="15"/>
          </reference>
        </references>
      </pivotArea>
    </format>
    <format dxfId="16706">
      <pivotArea dataOnly="0" labelOnly="1" outline="0" offset="IV114" fieldPosition="0">
        <references count="1">
          <reference field="6" count="1">
            <x v="15"/>
          </reference>
        </references>
      </pivotArea>
    </format>
    <format dxfId="16705">
      <pivotArea dataOnly="0" labelOnly="1" outline="0" offset="IV256" fieldPosition="0">
        <references count="2">
          <reference field="0" count="1">
            <x v="367"/>
          </reference>
          <reference field="6" count="1" selected="0">
            <x v="15"/>
          </reference>
        </references>
      </pivotArea>
    </format>
    <format dxfId="16704">
      <pivotArea dataOnly="0" labelOnly="1" outline="0" fieldPosition="0">
        <references count="3">
          <reference field="0" count="1" selected="0">
            <x v="367"/>
          </reference>
          <reference field="4" count="1">
            <x v="60"/>
          </reference>
          <reference field="6" count="1" selected="0">
            <x v="15"/>
          </reference>
        </references>
      </pivotArea>
    </format>
    <format dxfId="16703">
      <pivotArea outline="0" collapsedLevelsAreSubtotals="1" fieldPosition="0">
        <references count="3">
          <reference field="0" count="1" selected="0">
            <x v="367"/>
          </reference>
          <reference field="4" count="1" selected="0">
            <x v="60"/>
          </reference>
          <reference field="6" count="1" selected="0">
            <x v="15"/>
          </reference>
        </references>
      </pivotArea>
    </format>
    <format dxfId="16702">
      <pivotArea outline="0" collapsedLevelsAreSubtotals="1" fieldPosition="0">
        <references count="3">
          <reference field="0" count="1" selected="0">
            <x v="197"/>
          </reference>
          <reference field="4" count="1" selected="0">
            <x v="60"/>
          </reference>
          <reference field="6" count="1" selected="0">
            <x v="15"/>
          </reference>
        </references>
      </pivotArea>
    </format>
    <format dxfId="16701">
      <pivotArea dataOnly="0" labelOnly="1" outline="0" offset="IV115" fieldPosition="0">
        <references count="1">
          <reference field="6" count="1">
            <x v="15"/>
          </reference>
        </references>
      </pivotArea>
    </format>
    <format dxfId="16700">
      <pivotArea dataOnly="0" labelOnly="1" outline="0" fieldPosition="0">
        <references count="2">
          <reference field="0" count="1">
            <x v="197"/>
          </reference>
          <reference field="6" count="1" selected="0">
            <x v="15"/>
          </reference>
        </references>
      </pivotArea>
    </format>
    <format dxfId="16699">
      <pivotArea dataOnly="0" labelOnly="1" outline="0" fieldPosition="0">
        <references count="3">
          <reference field="0" count="1" selected="0">
            <x v="197"/>
          </reference>
          <reference field="4" count="1">
            <x v="60"/>
          </reference>
          <reference field="6" count="1" selected="0">
            <x v="15"/>
          </reference>
        </references>
      </pivotArea>
    </format>
    <format dxfId="16698">
      <pivotArea outline="0" collapsedLevelsAreSubtotals="1" fieldPosition="0">
        <references count="3">
          <reference field="0" count="1" selected="0">
            <x v="197"/>
          </reference>
          <reference field="4" count="1" selected="0">
            <x v="60"/>
          </reference>
          <reference field="6" count="1" selected="0">
            <x v="15"/>
          </reference>
        </references>
      </pivotArea>
    </format>
    <format dxfId="16697">
      <pivotArea outline="0" collapsedLevelsAreSubtotals="1" fieldPosition="0">
        <references count="3">
          <reference field="0" count="1" selected="0">
            <x v="365"/>
          </reference>
          <reference field="4" count="1" selected="0">
            <x v="60"/>
          </reference>
          <reference field="6" count="1" selected="0">
            <x v="15"/>
          </reference>
        </references>
      </pivotArea>
    </format>
    <format dxfId="16696">
      <pivotArea dataOnly="0" labelOnly="1" outline="0" offset="IV116" fieldPosition="0">
        <references count="1">
          <reference field="6" count="1">
            <x v="15"/>
          </reference>
        </references>
      </pivotArea>
    </format>
    <format dxfId="16695">
      <pivotArea dataOnly="0" labelOnly="1" outline="0" fieldPosition="0">
        <references count="2">
          <reference field="0" count="1">
            <x v="365"/>
          </reference>
          <reference field="6" count="1" selected="0">
            <x v="15"/>
          </reference>
        </references>
      </pivotArea>
    </format>
    <format dxfId="16694">
      <pivotArea dataOnly="0" labelOnly="1" outline="0" fieldPosition="0">
        <references count="3">
          <reference field="0" count="1" selected="0">
            <x v="365"/>
          </reference>
          <reference field="4" count="1">
            <x v="60"/>
          </reference>
          <reference field="6" count="1" selected="0">
            <x v="15"/>
          </reference>
        </references>
      </pivotArea>
    </format>
    <format dxfId="16693">
      <pivotArea outline="0" collapsedLevelsAreSubtotals="1" fieldPosition="0">
        <references count="3">
          <reference field="0" count="1" selected="0">
            <x v="365"/>
          </reference>
          <reference field="4" count="1" selected="0">
            <x v="60"/>
          </reference>
          <reference field="6" count="1" selected="0">
            <x v="15"/>
          </reference>
        </references>
      </pivotArea>
    </format>
    <format dxfId="16692">
      <pivotArea outline="0" collapsedLevelsAreSubtotals="1" fieldPosition="0">
        <references count="3">
          <reference field="0" count="1" selected="0">
            <x v="247"/>
          </reference>
          <reference field="4" count="1" selected="0">
            <x v="59"/>
          </reference>
          <reference field="6" count="1" selected="0">
            <x v="15"/>
          </reference>
        </references>
      </pivotArea>
    </format>
    <format dxfId="16691">
      <pivotArea dataOnly="0" labelOnly="1" outline="0" offset="IV117" fieldPosition="0">
        <references count="1">
          <reference field="6" count="1">
            <x v="15"/>
          </reference>
        </references>
      </pivotArea>
    </format>
    <format dxfId="16690">
      <pivotArea dataOnly="0" labelOnly="1" outline="0" offset="IV1" fieldPosition="0">
        <references count="2">
          <reference field="0" count="1">
            <x v="247"/>
          </reference>
          <reference field="6" count="1" selected="0">
            <x v="15"/>
          </reference>
        </references>
      </pivotArea>
    </format>
    <format dxfId="16689">
      <pivotArea dataOnly="0" labelOnly="1" outline="0" fieldPosition="0">
        <references count="3">
          <reference field="0" count="1" selected="0">
            <x v="247"/>
          </reference>
          <reference field="4" count="1">
            <x v="59"/>
          </reference>
          <reference field="6" count="1" selected="0">
            <x v="15"/>
          </reference>
        </references>
      </pivotArea>
    </format>
    <format dxfId="16688">
      <pivotArea outline="0" collapsedLevelsAreSubtotals="1" fieldPosition="0">
        <references count="3">
          <reference field="0" count="1" selected="0">
            <x v="247"/>
          </reference>
          <reference field="4" count="1" selected="0">
            <x v="59"/>
          </reference>
          <reference field="6" count="1" selected="0">
            <x v="15"/>
          </reference>
        </references>
      </pivotArea>
    </format>
    <format dxfId="16687">
      <pivotArea outline="0" collapsedLevelsAreSubtotals="1" fieldPosition="0">
        <references count="3">
          <reference field="0" count="1" selected="0">
            <x v="247"/>
          </reference>
          <reference field="4" count="1" selected="0">
            <x v="60"/>
          </reference>
          <reference field="6" count="1" selected="0">
            <x v="15"/>
          </reference>
        </references>
      </pivotArea>
    </format>
    <format dxfId="16686">
      <pivotArea dataOnly="0" labelOnly="1" outline="0" offset="IV118" fieldPosition="0">
        <references count="1">
          <reference field="6" count="1">
            <x v="15"/>
          </reference>
        </references>
      </pivotArea>
    </format>
    <format dxfId="16685">
      <pivotArea dataOnly="0" labelOnly="1" outline="0" offset="IV256" fieldPosition="0">
        <references count="2">
          <reference field="0" count="1">
            <x v="247"/>
          </reference>
          <reference field="6" count="1" selected="0">
            <x v="15"/>
          </reference>
        </references>
      </pivotArea>
    </format>
    <format dxfId="16684">
      <pivotArea dataOnly="0" labelOnly="1" outline="0" fieldPosition="0">
        <references count="3">
          <reference field="0" count="1" selected="0">
            <x v="247"/>
          </reference>
          <reference field="4" count="1">
            <x v="60"/>
          </reference>
          <reference field="6" count="1" selected="0">
            <x v="15"/>
          </reference>
        </references>
      </pivotArea>
    </format>
    <format dxfId="16683">
      <pivotArea outline="0" collapsedLevelsAreSubtotals="1" fieldPosition="0">
        <references count="3">
          <reference field="0" count="1" selected="0">
            <x v="247"/>
          </reference>
          <reference field="4" count="1" selected="0">
            <x v="60"/>
          </reference>
          <reference field="6" count="1" selected="0">
            <x v="15"/>
          </reference>
        </references>
      </pivotArea>
    </format>
    <format dxfId="16682">
      <pivotArea outline="0" collapsedLevelsAreSubtotals="1" fieldPosition="0">
        <references count="3">
          <reference field="0" count="1" selected="0">
            <x v="83"/>
          </reference>
          <reference field="4" count="1" selected="0">
            <x v="60"/>
          </reference>
          <reference field="6" count="1" selected="0">
            <x v="15"/>
          </reference>
        </references>
      </pivotArea>
    </format>
    <format dxfId="16681">
      <pivotArea dataOnly="0" labelOnly="1" outline="0" offset="IV119" fieldPosition="0">
        <references count="1">
          <reference field="6" count="1">
            <x v="15"/>
          </reference>
        </references>
      </pivotArea>
    </format>
    <format dxfId="16680">
      <pivotArea dataOnly="0" labelOnly="1" outline="0" fieldPosition="0">
        <references count="2">
          <reference field="0" count="1">
            <x v="83"/>
          </reference>
          <reference field="6" count="1" selected="0">
            <x v="15"/>
          </reference>
        </references>
      </pivotArea>
    </format>
    <format dxfId="16679">
      <pivotArea dataOnly="0" labelOnly="1" outline="0" fieldPosition="0">
        <references count="3">
          <reference field="0" count="1" selected="0">
            <x v="83"/>
          </reference>
          <reference field="4" count="1">
            <x v="60"/>
          </reference>
          <reference field="6" count="1" selected="0">
            <x v="15"/>
          </reference>
        </references>
      </pivotArea>
    </format>
    <format dxfId="16678">
      <pivotArea outline="0" collapsedLevelsAreSubtotals="1" fieldPosition="0">
        <references count="3">
          <reference field="0" count="1" selected="0">
            <x v="83"/>
          </reference>
          <reference field="4" count="1" selected="0">
            <x v="60"/>
          </reference>
          <reference field="6" count="1" selected="0">
            <x v="15"/>
          </reference>
        </references>
      </pivotArea>
    </format>
    <format dxfId="16677">
      <pivotArea outline="0" collapsedLevelsAreSubtotals="1" fieldPosition="0">
        <references count="3">
          <reference field="0" count="1" selected="0">
            <x v="505"/>
          </reference>
          <reference field="4" count="1" selected="0">
            <x v="35"/>
          </reference>
          <reference field="6" count="1" selected="0">
            <x v="15"/>
          </reference>
        </references>
      </pivotArea>
    </format>
    <format dxfId="16676">
      <pivotArea dataOnly="0" labelOnly="1" outline="0" offset="IV120" fieldPosition="0">
        <references count="1">
          <reference field="6" count="1">
            <x v="15"/>
          </reference>
        </references>
      </pivotArea>
    </format>
    <format dxfId="16675">
      <pivotArea dataOnly="0" labelOnly="1" outline="0" fieldPosition="0">
        <references count="2">
          <reference field="0" count="1">
            <x v="505"/>
          </reference>
          <reference field="6" count="1" selected="0">
            <x v="15"/>
          </reference>
        </references>
      </pivotArea>
    </format>
    <format dxfId="16674">
      <pivotArea dataOnly="0" labelOnly="1" outline="0" fieldPosition="0">
        <references count="3">
          <reference field="0" count="1" selected="0">
            <x v="505"/>
          </reference>
          <reference field="4" count="1">
            <x v="35"/>
          </reference>
          <reference field="6" count="1" selected="0">
            <x v="15"/>
          </reference>
        </references>
      </pivotArea>
    </format>
    <format dxfId="16673">
      <pivotArea outline="0" collapsedLevelsAreSubtotals="1" fieldPosition="0">
        <references count="3">
          <reference field="0" count="1" selected="0">
            <x v="505"/>
          </reference>
          <reference field="4" count="1" selected="0">
            <x v="35"/>
          </reference>
          <reference field="6" count="1" selected="0">
            <x v="15"/>
          </reference>
        </references>
      </pivotArea>
    </format>
    <format dxfId="16672">
      <pivotArea outline="0" collapsedLevelsAreSubtotals="1" fieldPosition="0">
        <references count="3">
          <reference field="0" count="1" selected="0">
            <x v="200"/>
          </reference>
          <reference field="4" count="1" selected="0">
            <x v="64"/>
          </reference>
          <reference field="6" count="1" selected="0">
            <x v="15"/>
          </reference>
        </references>
      </pivotArea>
    </format>
    <format dxfId="16671">
      <pivotArea dataOnly="0" labelOnly="1" outline="0" offset="IV121" fieldPosition="0">
        <references count="1">
          <reference field="6" count="1">
            <x v="15"/>
          </reference>
        </references>
      </pivotArea>
    </format>
    <format dxfId="16670">
      <pivotArea dataOnly="0" labelOnly="1" outline="0" fieldPosition="0">
        <references count="2">
          <reference field="0" count="1">
            <x v="200"/>
          </reference>
          <reference field="6" count="1" selected="0">
            <x v="15"/>
          </reference>
        </references>
      </pivotArea>
    </format>
    <format dxfId="16669">
      <pivotArea dataOnly="0" labelOnly="1" outline="0" fieldPosition="0">
        <references count="3">
          <reference field="0" count="1" selected="0">
            <x v="200"/>
          </reference>
          <reference field="4" count="1">
            <x v="64"/>
          </reference>
          <reference field="6" count="1" selected="0">
            <x v="15"/>
          </reference>
        </references>
      </pivotArea>
    </format>
    <format dxfId="16668">
      <pivotArea outline="0" collapsedLevelsAreSubtotals="1" fieldPosition="0">
        <references count="3">
          <reference field="0" count="1" selected="0">
            <x v="200"/>
          </reference>
          <reference field="4" count="1" selected="0">
            <x v="64"/>
          </reference>
          <reference field="6" count="1" selected="0">
            <x v="15"/>
          </reference>
        </references>
      </pivotArea>
    </format>
    <format dxfId="16667">
      <pivotArea outline="0" collapsedLevelsAreSubtotals="1" fieldPosition="0">
        <references count="3">
          <reference field="0" count="1" selected="0">
            <x v="374"/>
          </reference>
          <reference field="4" count="1" selected="0">
            <x v="59"/>
          </reference>
          <reference field="6" count="1" selected="0">
            <x v="15"/>
          </reference>
        </references>
      </pivotArea>
    </format>
    <format dxfId="16666">
      <pivotArea dataOnly="0" labelOnly="1" outline="0" offset="IV122" fieldPosition="0">
        <references count="1">
          <reference field="6" count="1">
            <x v="15"/>
          </reference>
        </references>
      </pivotArea>
    </format>
    <format dxfId="16665">
      <pivotArea dataOnly="0" labelOnly="1" outline="0" offset="IV1" fieldPosition="0">
        <references count="2">
          <reference field="0" count="1">
            <x v="374"/>
          </reference>
          <reference field="6" count="1" selected="0">
            <x v="15"/>
          </reference>
        </references>
      </pivotArea>
    </format>
    <format dxfId="16664">
      <pivotArea dataOnly="0" labelOnly="1" outline="0" fieldPosition="0">
        <references count="3">
          <reference field="0" count="1" selected="0">
            <x v="374"/>
          </reference>
          <reference field="4" count="1">
            <x v="59"/>
          </reference>
          <reference field="6" count="1" selected="0">
            <x v="15"/>
          </reference>
        </references>
      </pivotArea>
    </format>
    <format dxfId="16663">
      <pivotArea outline="0" collapsedLevelsAreSubtotals="1" fieldPosition="0">
        <references count="3">
          <reference field="0" count="1" selected="0">
            <x v="374"/>
          </reference>
          <reference field="4" count="1" selected="0">
            <x v="59"/>
          </reference>
          <reference field="6" count="1" selected="0">
            <x v="15"/>
          </reference>
        </references>
      </pivotArea>
    </format>
    <format dxfId="16662">
      <pivotArea outline="0" collapsedLevelsAreSubtotals="1" fieldPosition="0">
        <references count="3">
          <reference field="0" count="1" selected="0">
            <x v="374"/>
          </reference>
          <reference field="4" count="1" selected="0">
            <x v="60"/>
          </reference>
          <reference field="6" count="1" selected="0">
            <x v="15"/>
          </reference>
        </references>
      </pivotArea>
    </format>
    <format dxfId="16661">
      <pivotArea dataOnly="0" labelOnly="1" outline="0" offset="IV123" fieldPosition="0">
        <references count="1">
          <reference field="6" count="1">
            <x v="15"/>
          </reference>
        </references>
      </pivotArea>
    </format>
    <format dxfId="16660">
      <pivotArea dataOnly="0" labelOnly="1" outline="0" offset="IV256" fieldPosition="0">
        <references count="2">
          <reference field="0" count="1">
            <x v="374"/>
          </reference>
          <reference field="6" count="1" selected="0">
            <x v="15"/>
          </reference>
        </references>
      </pivotArea>
    </format>
    <format dxfId="16659">
      <pivotArea dataOnly="0" labelOnly="1" outline="0" fieldPosition="0">
        <references count="3">
          <reference field="0" count="1" selected="0">
            <x v="374"/>
          </reference>
          <reference field="4" count="1">
            <x v="60"/>
          </reference>
          <reference field="6" count="1" selected="0">
            <x v="15"/>
          </reference>
        </references>
      </pivotArea>
    </format>
    <format dxfId="16658">
      <pivotArea outline="0" collapsedLevelsAreSubtotals="1" fieldPosition="0">
        <references count="3">
          <reference field="0" count="1" selected="0">
            <x v="374"/>
          </reference>
          <reference field="4" count="1" selected="0">
            <x v="60"/>
          </reference>
          <reference field="6" count="1" selected="0">
            <x v="15"/>
          </reference>
        </references>
      </pivotArea>
    </format>
    <format dxfId="16657">
      <pivotArea outline="0" collapsedLevelsAreSubtotals="1" fieldPosition="0">
        <references count="3">
          <reference field="0" count="1" selected="0">
            <x v="318"/>
          </reference>
          <reference field="4" count="1" selected="0">
            <x v="59"/>
          </reference>
          <reference field="6" count="1" selected="0">
            <x v="15"/>
          </reference>
        </references>
      </pivotArea>
    </format>
    <format dxfId="16656">
      <pivotArea dataOnly="0" labelOnly="1" outline="0" offset="IV124" fieldPosition="0">
        <references count="1">
          <reference field="6" count="1">
            <x v="15"/>
          </reference>
        </references>
      </pivotArea>
    </format>
    <format dxfId="16655">
      <pivotArea dataOnly="0" labelOnly="1" outline="0" offset="IV1" fieldPosition="0">
        <references count="2">
          <reference field="0" count="1">
            <x v="318"/>
          </reference>
          <reference field="6" count="1" selected="0">
            <x v="15"/>
          </reference>
        </references>
      </pivotArea>
    </format>
    <format dxfId="16654">
      <pivotArea dataOnly="0" labelOnly="1" outline="0" fieldPosition="0">
        <references count="3">
          <reference field="0" count="1" selected="0">
            <x v="318"/>
          </reference>
          <reference field="4" count="1">
            <x v="59"/>
          </reference>
          <reference field="6" count="1" selected="0">
            <x v="15"/>
          </reference>
        </references>
      </pivotArea>
    </format>
    <format dxfId="16653">
      <pivotArea outline="0" collapsedLevelsAreSubtotals="1" fieldPosition="0">
        <references count="3">
          <reference field="0" count="1" selected="0">
            <x v="318"/>
          </reference>
          <reference field="4" count="1" selected="0">
            <x v="59"/>
          </reference>
          <reference field="6" count="1" selected="0">
            <x v="15"/>
          </reference>
        </references>
      </pivotArea>
    </format>
    <format dxfId="16652">
      <pivotArea outline="0" collapsedLevelsAreSubtotals="1" fieldPosition="0">
        <references count="3">
          <reference field="0" count="1" selected="0">
            <x v="318"/>
          </reference>
          <reference field="4" count="1" selected="0">
            <x v="60"/>
          </reference>
          <reference field="6" count="1" selected="0">
            <x v="15"/>
          </reference>
        </references>
      </pivotArea>
    </format>
    <format dxfId="16651">
      <pivotArea dataOnly="0" labelOnly="1" outline="0" offset="IV125" fieldPosition="0">
        <references count="1">
          <reference field="6" count="1">
            <x v="15"/>
          </reference>
        </references>
      </pivotArea>
    </format>
    <format dxfId="16650">
      <pivotArea dataOnly="0" labelOnly="1" outline="0" offset="IV256" fieldPosition="0">
        <references count="2">
          <reference field="0" count="1">
            <x v="318"/>
          </reference>
          <reference field="6" count="1" selected="0">
            <x v="15"/>
          </reference>
        </references>
      </pivotArea>
    </format>
    <format dxfId="16649">
      <pivotArea dataOnly="0" labelOnly="1" outline="0" fieldPosition="0">
        <references count="3">
          <reference field="0" count="1" selected="0">
            <x v="318"/>
          </reference>
          <reference field="4" count="1">
            <x v="60"/>
          </reference>
          <reference field="6" count="1" selected="0">
            <x v="15"/>
          </reference>
        </references>
      </pivotArea>
    </format>
    <format dxfId="16648">
      <pivotArea outline="0" collapsedLevelsAreSubtotals="1" fieldPosition="0">
        <references count="3">
          <reference field="0" count="1" selected="0">
            <x v="318"/>
          </reference>
          <reference field="4" count="1" selected="0">
            <x v="60"/>
          </reference>
          <reference field="6" count="1" selected="0">
            <x v="15"/>
          </reference>
        </references>
      </pivotArea>
    </format>
    <format dxfId="16647">
      <pivotArea outline="0" collapsedLevelsAreSubtotals="1" fieldPosition="0">
        <references count="3">
          <reference field="0" count="1" selected="0">
            <x v="495"/>
          </reference>
          <reference field="4" count="1" selected="0">
            <x v="35"/>
          </reference>
          <reference field="6" count="1" selected="0">
            <x v="15"/>
          </reference>
        </references>
      </pivotArea>
    </format>
    <format dxfId="16646">
      <pivotArea dataOnly="0" labelOnly="1" outline="0" offset="IV126" fieldPosition="0">
        <references count="1">
          <reference field="6" count="1">
            <x v="15"/>
          </reference>
        </references>
      </pivotArea>
    </format>
    <format dxfId="16645">
      <pivotArea dataOnly="0" labelOnly="1" outline="0" fieldPosition="0">
        <references count="2">
          <reference field="0" count="1">
            <x v="495"/>
          </reference>
          <reference field="6" count="1" selected="0">
            <x v="15"/>
          </reference>
        </references>
      </pivotArea>
    </format>
    <format dxfId="16644">
      <pivotArea dataOnly="0" labelOnly="1" outline="0" fieldPosition="0">
        <references count="3">
          <reference field="0" count="1" selected="0">
            <x v="495"/>
          </reference>
          <reference field="4" count="1">
            <x v="35"/>
          </reference>
          <reference field="6" count="1" selected="0">
            <x v="15"/>
          </reference>
        </references>
      </pivotArea>
    </format>
    <format dxfId="16643">
      <pivotArea outline="0" collapsedLevelsAreSubtotals="1" fieldPosition="0">
        <references count="3">
          <reference field="0" count="1" selected="0">
            <x v="495"/>
          </reference>
          <reference field="4" count="1" selected="0">
            <x v="35"/>
          </reference>
          <reference field="6" count="1" selected="0">
            <x v="15"/>
          </reference>
        </references>
      </pivotArea>
    </format>
    <format dxfId="16642">
      <pivotArea outline="0" collapsedLevelsAreSubtotals="1" fieldPosition="0">
        <references count="3">
          <reference field="0" count="1" selected="0">
            <x v="99"/>
          </reference>
          <reference field="4" count="1" selected="0">
            <x v="59"/>
          </reference>
          <reference field="6" count="1" selected="0">
            <x v="15"/>
          </reference>
        </references>
      </pivotArea>
    </format>
    <format dxfId="16641">
      <pivotArea dataOnly="0" labelOnly="1" outline="0" offset="IV127" fieldPosition="0">
        <references count="1">
          <reference field="6" count="1">
            <x v="15"/>
          </reference>
        </references>
      </pivotArea>
    </format>
    <format dxfId="16640">
      <pivotArea dataOnly="0" labelOnly="1" outline="0" offset="IV1" fieldPosition="0">
        <references count="2">
          <reference field="0" count="1">
            <x v="99"/>
          </reference>
          <reference field="6" count="1" selected="0">
            <x v="15"/>
          </reference>
        </references>
      </pivotArea>
    </format>
    <format dxfId="16639">
      <pivotArea dataOnly="0" labelOnly="1" outline="0" fieldPosition="0">
        <references count="3">
          <reference field="0" count="1" selected="0">
            <x v="99"/>
          </reference>
          <reference field="4" count="1">
            <x v="59"/>
          </reference>
          <reference field="6" count="1" selected="0">
            <x v="15"/>
          </reference>
        </references>
      </pivotArea>
    </format>
    <format dxfId="16638">
      <pivotArea outline="0" collapsedLevelsAreSubtotals="1" fieldPosition="0">
        <references count="3">
          <reference field="0" count="1" selected="0">
            <x v="99"/>
          </reference>
          <reference field="4" count="1" selected="0">
            <x v="59"/>
          </reference>
          <reference field="6" count="1" selected="0">
            <x v="15"/>
          </reference>
        </references>
      </pivotArea>
    </format>
    <format dxfId="16637">
      <pivotArea outline="0" collapsedLevelsAreSubtotals="1" fieldPosition="0">
        <references count="3">
          <reference field="0" count="1" selected="0">
            <x v="99"/>
          </reference>
          <reference field="4" count="1" selected="0">
            <x v="60"/>
          </reference>
          <reference field="6" count="1" selected="0">
            <x v="15"/>
          </reference>
        </references>
      </pivotArea>
    </format>
    <format dxfId="16636">
      <pivotArea dataOnly="0" labelOnly="1" outline="0" offset="IV128" fieldPosition="0">
        <references count="1">
          <reference field="6" count="1">
            <x v="15"/>
          </reference>
        </references>
      </pivotArea>
    </format>
    <format dxfId="16635">
      <pivotArea dataOnly="0" labelOnly="1" outline="0" offset="IV256" fieldPosition="0">
        <references count="2">
          <reference field="0" count="1">
            <x v="99"/>
          </reference>
          <reference field="6" count="1" selected="0">
            <x v="15"/>
          </reference>
        </references>
      </pivotArea>
    </format>
    <format dxfId="16634">
      <pivotArea dataOnly="0" labelOnly="1" outline="0" fieldPosition="0">
        <references count="3">
          <reference field="0" count="1" selected="0">
            <x v="99"/>
          </reference>
          <reference field="4" count="1">
            <x v="60"/>
          </reference>
          <reference field="6" count="1" selected="0">
            <x v="15"/>
          </reference>
        </references>
      </pivotArea>
    </format>
    <format dxfId="16633">
      <pivotArea outline="0" collapsedLevelsAreSubtotals="1" fieldPosition="0">
        <references count="3">
          <reference field="0" count="1" selected="0">
            <x v="99"/>
          </reference>
          <reference field="4" count="1" selected="0">
            <x v="60"/>
          </reference>
          <reference field="6" count="1" selected="0">
            <x v="15"/>
          </reference>
        </references>
      </pivotArea>
    </format>
    <format dxfId="16632">
      <pivotArea outline="0" collapsedLevelsAreSubtotals="1" fieldPosition="0">
        <references count="3">
          <reference field="0" count="1" selected="0">
            <x v="87"/>
          </reference>
          <reference field="4" count="1" selected="0">
            <x v="59"/>
          </reference>
          <reference field="6" count="1" selected="0">
            <x v="15"/>
          </reference>
        </references>
      </pivotArea>
    </format>
    <format dxfId="16631">
      <pivotArea dataOnly="0" labelOnly="1" outline="0" offset="IV129" fieldPosition="0">
        <references count="1">
          <reference field="6" count="1">
            <x v="15"/>
          </reference>
        </references>
      </pivotArea>
    </format>
    <format dxfId="16630">
      <pivotArea dataOnly="0" labelOnly="1" outline="0" offset="IV1" fieldPosition="0">
        <references count="2">
          <reference field="0" count="1">
            <x v="87"/>
          </reference>
          <reference field="6" count="1" selected="0">
            <x v="15"/>
          </reference>
        </references>
      </pivotArea>
    </format>
    <format dxfId="16629">
      <pivotArea dataOnly="0" labelOnly="1" outline="0" fieldPosition="0">
        <references count="3">
          <reference field="0" count="1" selected="0">
            <x v="87"/>
          </reference>
          <reference field="4" count="1">
            <x v="59"/>
          </reference>
          <reference field="6" count="1" selected="0">
            <x v="15"/>
          </reference>
        </references>
      </pivotArea>
    </format>
    <format dxfId="16628">
      <pivotArea outline="0" collapsedLevelsAreSubtotals="1" fieldPosition="0">
        <references count="3">
          <reference field="0" count="1" selected="0">
            <x v="87"/>
          </reference>
          <reference field="4" count="1" selected="0">
            <x v="59"/>
          </reference>
          <reference field="6" count="1" selected="0">
            <x v="15"/>
          </reference>
        </references>
      </pivotArea>
    </format>
    <format dxfId="16627">
      <pivotArea outline="0" collapsedLevelsAreSubtotals="1" fieldPosition="0">
        <references count="3">
          <reference field="0" count="1" selected="0">
            <x v="87"/>
          </reference>
          <reference field="4" count="1" selected="0">
            <x v="60"/>
          </reference>
          <reference field="6" count="1" selected="0">
            <x v="15"/>
          </reference>
        </references>
      </pivotArea>
    </format>
    <format dxfId="16626">
      <pivotArea dataOnly="0" labelOnly="1" outline="0" offset="IV130" fieldPosition="0">
        <references count="1">
          <reference field="6" count="1">
            <x v="15"/>
          </reference>
        </references>
      </pivotArea>
    </format>
    <format dxfId="16625">
      <pivotArea dataOnly="0" labelOnly="1" outline="0" offset="IV256" fieldPosition="0">
        <references count="2">
          <reference field="0" count="1">
            <x v="87"/>
          </reference>
          <reference field="6" count="1" selected="0">
            <x v="15"/>
          </reference>
        </references>
      </pivotArea>
    </format>
    <format dxfId="16624">
      <pivotArea dataOnly="0" labelOnly="1" outline="0" fieldPosition="0">
        <references count="3">
          <reference field="0" count="1" selected="0">
            <x v="87"/>
          </reference>
          <reference field="4" count="1">
            <x v="60"/>
          </reference>
          <reference field="6" count="1" selected="0">
            <x v="15"/>
          </reference>
        </references>
      </pivotArea>
    </format>
    <format dxfId="16623">
      <pivotArea outline="0" collapsedLevelsAreSubtotals="1" fieldPosition="0">
        <references count="3">
          <reference field="0" count="1" selected="0">
            <x v="87"/>
          </reference>
          <reference field="4" count="1" selected="0">
            <x v="60"/>
          </reference>
          <reference field="6" count="1" selected="0">
            <x v="15"/>
          </reference>
        </references>
      </pivotArea>
    </format>
    <format dxfId="16622">
      <pivotArea outline="0" collapsedLevelsAreSubtotals="1" fieldPosition="0">
        <references count="3">
          <reference field="0" count="1" selected="0">
            <x v="406"/>
          </reference>
          <reference field="4" count="1" selected="0">
            <x v="50"/>
          </reference>
          <reference field="6" count="1" selected="0">
            <x v="15"/>
          </reference>
        </references>
      </pivotArea>
    </format>
    <format dxfId="16621">
      <pivotArea dataOnly="0" labelOnly="1" outline="0" offset="IV131" fieldPosition="0">
        <references count="1">
          <reference field="6" count="1">
            <x v="15"/>
          </reference>
        </references>
      </pivotArea>
    </format>
    <format dxfId="16620">
      <pivotArea dataOnly="0" labelOnly="1" outline="0" fieldPosition="0">
        <references count="2">
          <reference field="0" count="1">
            <x v="406"/>
          </reference>
          <reference field="6" count="1" selected="0">
            <x v="15"/>
          </reference>
        </references>
      </pivotArea>
    </format>
    <format dxfId="16619">
      <pivotArea dataOnly="0" labelOnly="1" outline="0" fieldPosition="0">
        <references count="3">
          <reference field="0" count="1" selected="0">
            <x v="406"/>
          </reference>
          <reference field="4" count="1">
            <x v="50"/>
          </reference>
          <reference field="6" count="1" selected="0">
            <x v="15"/>
          </reference>
        </references>
      </pivotArea>
    </format>
    <format dxfId="16618">
      <pivotArea outline="0" collapsedLevelsAreSubtotals="1" fieldPosition="0">
        <references count="3">
          <reference field="0" count="1" selected="0">
            <x v="406"/>
          </reference>
          <reference field="4" count="1" selected="0">
            <x v="50"/>
          </reference>
          <reference field="6" count="1" selected="0">
            <x v="15"/>
          </reference>
        </references>
      </pivotArea>
    </format>
    <format dxfId="16617">
      <pivotArea outline="0" collapsedLevelsAreSubtotals="1" fieldPosition="0">
        <references count="3">
          <reference field="0" count="1" selected="0">
            <x v="244"/>
          </reference>
          <reference field="4" count="1" selected="0">
            <x v="59"/>
          </reference>
          <reference field="6" count="1" selected="0">
            <x v="15"/>
          </reference>
        </references>
      </pivotArea>
    </format>
    <format dxfId="16616">
      <pivotArea dataOnly="0" labelOnly="1" outline="0" offset="IV132" fieldPosition="0">
        <references count="1">
          <reference field="6" count="1">
            <x v="15"/>
          </reference>
        </references>
      </pivotArea>
    </format>
    <format dxfId="16615">
      <pivotArea dataOnly="0" labelOnly="1" outline="0" offset="IV1" fieldPosition="0">
        <references count="2">
          <reference field="0" count="1">
            <x v="244"/>
          </reference>
          <reference field="6" count="1" selected="0">
            <x v="15"/>
          </reference>
        </references>
      </pivotArea>
    </format>
    <format dxfId="16614">
      <pivotArea dataOnly="0" labelOnly="1" outline="0" fieldPosition="0">
        <references count="3">
          <reference field="0" count="1" selected="0">
            <x v="244"/>
          </reference>
          <reference field="4" count="1">
            <x v="59"/>
          </reference>
          <reference field="6" count="1" selected="0">
            <x v="15"/>
          </reference>
        </references>
      </pivotArea>
    </format>
    <format dxfId="16613">
      <pivotArea outline="0" collapsedLevelsAreSubtotals="1" fieldPosition="0">
        <references count="3">
          <reference field="0" count="1" selected="0">
            <x v="244"/>
          </reference>
          <reference field="4" count="1" selected="0">
            <x v="59"/>
          </reference>
          <reference field="6" count="1" selected="0">
            <x v="15"/>
          </reference>
        </references>
      </pivotArea>
    </format>
    <format dxfId="16612">
      <pivotArea outline="0" collapsedLevelsAreSubtotals="1" fieldPosition="0">
        <references count="3">
          <reference field="0" count="1" selected="0">
            <x v="244"/>
          </reference>
          <reference field="4" count="1" selected="0">
            <x v="60"/>
          </reference>
          <reference field="6" count="1" selected="0">
            <x v="15"/>
          </reference>
        </references>
      </pivotArea>
    </format>
    <format dxfId="16611">
      <pivotArea dataOnly="0" labelOnly="1" outline="0" offset="IV133" fieldPosition="0">
        <references count="1">
          <reference field="6" count="1">
            <x v="15"/>
          </reference>
        </references>
      </pivotArea>
    </format>
    <format dxfId="16610">
      <pivotArea dataOnly="0" labelOnly="1" outline="0" offset="IV256" fieldPosition="0">
        <references count="2">
          <reference field="0" count="1">
            <x v="244"/>
          </reference>
          <reference field="6" count="1" selected="0">
            <x v="15"/>
          </reference>
        </references>
      </pivotArea>
    </format>
    <format dxfId="16609">
      <pivotArea dataOnly="0" labelOnly="1" outline="0" fieldPosition="0">
        <references count="3">
          <reference field="0" count="1" selected="0">
            <x v="244"/>
          </reference>
          <reference field="4" count="1">
            <x v="60"/>
          </reference>
          <reference field="6" count="1" selected="0">
            <x v="15"/>
          </reference>
        </references>
      </pivotArea>
    </format>
    <format dxfId="16608">
      <pivotArea outline="0" collapsedLevelsAreSubtotals="1" fieldPosition="0">
        <references count="3">
          <reference field="0" count="1" selected="0">
            <x v="244"/>
          </reference>
          <reference field="4" count="1" selected="0">
            <x v="60"/>
          </reference>
          <reference field="6" count="1" selected="0">
            <x v="15"/>
          </reference>
        </references>
      </pivotArea>
    </format>
    <format dxfId="16607">
      <pivotArea outline="0" collapsedLevelsAreSubtotals="1" fieldPosition="0">
        <references count="3">
          <reference field="0" count="1" selected="0">
            <x v="183"/>
          </reference>
          <reference field="4" count="1" selected="0">
            <x v="60"/>
          </reference>
          <reference field="6" count="1" selected="0">
            <x v="15"/>
          </reference>
        </references>
      </pivotArea>
    </format>
    <format dxfId="16606">
      <pivotArea dataOnly="0" labelOnly="1" outline="0" offset="IV134" fieldPosition="0">
        <references count="1">
          <reference field="6" count="1">
            <x v="15"/>
          </reference>
        </references>
      </pivotArea>
    </format>
    <format dxfId="16605">
      <pivotArea dataOnly="0" labelOnly="1" outline="0" fieldPosition="0">
        <references count="2">
          <reference field="0" count="1">
            <x v="183"/>
          </reference>
          <reference field="6" count="1" selected="0">
            <x v="15"/>
          </reference>
        </references>
      </pivotArea>
    </format>
    <format dxfId="16604">
      <pivotArea dataOnly="0" labelOnly="1" outline="0" fieldPosition="0">
        <references count="3">
          <reference field="0" count="1" selected="0">
            <x v="183"/>
          </reference>
          <reference field="4" count="1">
            <x v="60"/>
          </reference>
          <reference field="6" count="1" selected="0">
            <x v="15"/>
          </reference>
        </references>
      </pivotArea>
    </format>
    <format dxfId="16603">
      <pivotArea outline="0" collapsedLevelsAreSubtotals="1" fieldPosition="0">
        <references count="3">
          <reference field="0" count="1" selected="0">
            <x v="183"/>
          </reference>
          <reference field="4" count="1" selected="0">
            <x v="60"/>
          </reference>
          <reference field="6" count="1" selected="0">
            <x v="15"/>
          </reference>
        </references>
      </pivotArea>
    </format>
    <format dxfId="16602">
      <pivotArea outline="0" collapsedLevelsAreSubtotals="1" fieldPosition="0">
        <references count="3">
          <reference field="0" count="1" selected="0">
            <x v="494"/>
          </reference>
          <reference field="4" count="1" selected="0">
            <x v="35"/>
          </reference>
          <reference field="6" count="1" selected="0">
            <x v="15"/>
          </reference>
        </references>
      </pivotArea>
    </format>
    <format dxfId="16601">
      <pivotArea dataOnly="0" labelOnly="1" outline="0" offset="IV135" fieldPosition="0">
        <references count="1">
          <reference field="6" count="1">
            <x v="15"/>
          </reference>
        </references>
      </pivotArea>
    </format>
    <format dxfId="16600">
      <pivotArea dataOnly="0" labelOnly="1" outline="0" fieldPosition="0">
        <references count="2">
          <reference field="0" count="1">
            <x v="494"/>
          </reference>
          <reference field="6" count="1" selected="0">
            <x v="15"/>
          </reference>
        </references>
      </pivotArea>
    </format>
    <format dxfId="16599">
      <pivotArea dataOnly="0" labelOnly="1" outline="0" fieldPosition="0">
        <references count="3">
          <reference field="0" count="1" selected="0">
            <x v="494"/>
          </reference>
          <reference field="4" count="1">
            <x v="35"/>
          </reference>
          <reference field="6" count="1" selected="0">
            <x v="15"/>
          </reference>
        </references>
      </pivotArea>
    </format>
    <format dxfId="16598">
      <pivotArea outline="0" collapsedLevelsAreSubtotals="1" fieldPosition="0">
        <references count="3">
          <reference field="0" count="1" selected="0">
            <x v="494"/>
          </reference>
          <reference field="4" count="1" selected="0">
            <x v="35"/>
          </reference>
          <reference field="6" count="1" selected="0">
            <x v="15"/>
          </reference>
        </references>
      </pivotArea>
    </format>
    <format dxfId="16597">
      <pivotArea outline="0" collapsedLevelsAreSubtotals="1" fieldPosition="0">
        <references count="3">
          <reference field="0" count="1" selected="0">
            <x v="100"/>
          </reference>
          <reference field="4" count="1" selected="0">
            <x v="50"/>
          </reference>
          <reference field="6" count="1" selected="0">
            <x v="15"/>
          </reference>
        </references>
      </pivotArea>
    </format>
    <format dxfId="16596">
      <pivotArea dataOnly="0" labelOnly="1" outline="0" offset="IV136" fieldPosition="0">
        <references count="1">
          <reference field="6" count="1">
            <x v="15"/>
          </reference>
        </references>
      </pivotArea>
    </format>
    <format dxfId="16595">
      <pivotArea dataOnly="0" labelOnly="1" outline="0" fieldPosition="0">
        <references count="2">
          <reference field="0" count="1">
            <x v="100"/>
          </reference>
          <reference field="6" count="1" selected="0">
            <x v="15"/>
          </reference>
        </references>
      </pivotArea>
    </format>
    <format dxfId="16594">
      <pivotArea dataOnly="0" labelOnly="1" outline="0" fieldPosition="0">
        <references count="3">
          <reference field="0" count="1" selected="0">
            <x v="100"/>
          </reference>
          <reference field="4" count="1">
            <x v="50"/>
          </reference>
          <reference field="6" count="1" selected="0">
            <x v="15"/>
          </reference>
        </references>
      </pivotArea>
    </format>
    <format dxfId="16593">
      <pivotArea outline="0" collapsedLevelsAreSubtotals="1" fieldPosition="0">
        <references count="3">
          <reference field="0" count="1" selected="0">
            <x v="100"/>
          </reference>
          <reference field="4" count="1" selected="0">
            <x v="50"/>
          </reference>
          <reference field="6" count="1" selected="0">
            <x v="15"/>
          </reference>
        </references>
      </pivotArea>
    </format>
    <format dxfId="16592">
      <pivotArea outline="0" collapsedLevelsAreSubtotals="1" fieldPosition="0">
        <references count="3">
          <reference field="0" count="1" selected="0">
            <x v="421"/>
          </reference>
          <reference field="4" count="1" selected="0">
            <x v="35"/>
          </reference>
          <reference field="6" count="1" selected="0">
            <x v="15"/>
          </reference>
        </references>
      </pivotArea>
    </format>
    <format dxfId="16591">
      <pivotArea dataOnly="0" labelOnly="1" outline="0" offset="IV137" fieldPosition="0">
        <references count="1">
          <reference field="6" count="1">
            <x v="15"/>
          </reference>
        </references>
      </pivotArea>
    </format>
    <format dxfId="16590">
      <pivotArea dataOnly="0" labelOnly="1" outline="0" fieldPosition="0">
        <references count="2">
          <reference field="0" count="1">
            <x v="421"/>
          </reference>
          <reference field="6" count="1" selected="0">
            <x v="15"/>
          </reference>
        </references>
      </pivotArea>
    </format>
    <format dxfId="16589">
      <pivotArea dataOnly="0" labelOnly="1" outline="0" fieldPosition="0">
        <references count="3">
          <reference field="0" count="1" selected="0">
            <x v="421"/>
          </reference>
          <reference field="4" count="1">
            <x v="35"/>
          </reference>
          <reference field="6" count="1" selected="0">
            <x v="15"/>
          </reference>
        </references>
      </pivotArea>
    </format>
    <format dxfId="16588">
      <pivotArea outline="0" collapsedLevelsAreSubtotals="1" fieldPosition="0">
        <references count="3">
          <reference field="0" count="1" selected="0">
            <x v="421"/>
          </reference>
          <reference field="4" count="1" selected="0">
            <x v="35"/>
          </reference>
          <reference field="6" count="1" selected="0">
            <x v="15"/>
          </reference>
        </references>
      </pivotArea>
    </format>
    <format dxfId="16587">
      <pivotArea outline="0" collapsedLevelsAreSubtotals="1" fieldPosition="0">
        <references count="3">
          <reference field="0" count="1" selected="0">
            <x v="377"/>
          </reference>
          <reference field="4" count="1" selected="0">
            <x v="74"/>
          </reference>
          <reference field="6" count="1" selected="0">
            <x v="15"/>
          </reference>
        </references>
      </pivotArea>
    </format>
    <format dxfId="16586">
      <pivotArea dataOnly="0" labelOnly="1" outline="0" offset="IV138" fieldPosition="0">
        <references count="1">
          <reference field="6" count="1">
            <x v="15"/>
          </reference>
        </references>
      </pivotArea>
    </format>
    <format dxfId="16585">
      <pivotArea dataOnly="0" labelOnly="1" outline="0" fieldPosition="0">
        <references count="2">
          <reference field="0" count="1">
            <x v="377"/>
          </reference>
          <reference field="6" count="1" selected="0">
            <x v="15"/>
          </reference>
        </references>
      </pivotArea>
    </format>
    <format dxfId="16584">
      <pivotArea dataOnly="0" labelOnly="1" outline="0" fieldPosition="0">
        <references count="3">
          <reference field="0" count="1" selected="0">
            <x v="377"/>
          </reference>
          <reference field="4" count="1">
            <x v="74"/>
          </reference>
          <reference field="6" count="1" selected="0">
            <x v="15"/>
          </reference>
        </references>
      </pivotArea>
    </format>
    <format dxfId="16583">
      <pivotArea outline="0" collapsedLevelsAreSubtotals="1" fieldPosition="0">
        <references count="3">
          <reference field="0" count="1" selected="0">
            <x v="377"/>
          </reference>
          <reference field="4" count="1" selected="0">
            <x v="74"/>
          </reference>
          <reference field="6" count="1" selected="0">
            <x v="15"/>
          </reference>
        </references>
      </pivotArea>
    </format>
    <format dxfId="16582">
      <pivotArea outline="0" collapsedLevelsAreSubtotals="1" fieldPosition="0">
        <references count="3">
          <reference field="0" count="1" selected="0">
            <x v="196"/>
          </reference>
          <reference field="4" count="1" selected="0">
            <x v="60"/>
          </reference>
          <reference field="6" count="1" selected="0">
            <x v="15"/>
          </reference>
        </references>
      </pivotArea>
    </format>
    <format dxfId="16581">
      <pivotArea dataOnly="0" labelOnly="1" outline="0" offset="IV139" fieldPosition="0">
        <references count="1">
          <reference field="6" count="1">
            <x v="15"/>
          </reference>
        </references>
      </pivotArea>
    </format>
    <format dxfId="16580">
      <pivotArea dataOnly="0" labelOnly="1" outline="0" fieldPosition="0">
        <references count="2">
          <reference field="0" count="1">
            <x v="196"/>
          </reference>
          <reference field="6" count="1" selected="0">
            <x v="15"/>
          </reference>
        </references>
      </pivotArea>
    </format>
    <format dxfId="16579">
      <pivotArea dataOnly="0" labelOnly="1" outline="0" fieldPosition="0">
        <references count="3">
          <reference field="0" count="1" selected="0">
            <x v="196"/>
          </reference>
          <reference field="4" count="1">
            <x v="60"/>
          </reference>
          <reference field="6" count="1" selected="0">
            <x v="15"/>
          </reference>
        </references>
      </pivotArea>
    </format>
    <format dxfId="16578">
      <pivotArea outline="0" collapsedLevelsAreSubtotals="1" fieldPosition="0">
        <references count="3">
          <reference field="0" count="1" selected="0">
            <x v="196"/>
          </reference>
          <reference field="4" count="1" selected="0">
            <x v="60"/>
          </reference>
          <reference field="6" count="1" selected="0">
            <x v="15"/>
          </reference>
        </references>
      </pivotArea>
    </format>
    <format dxfId="16577">
      <pivotArea outline="0" collapsedLevelsAreSubtotals="1" fieldPosition="0">
        <references count="3">
          <reference field="0" count="1" selected="0">
            <x v="320"/>
          </reference>
          <reference field="4" count="1" selected="0">
            <x v="60"/>
          </reference>
          <reference field="6" count="1" selected="0">
            <x v="15"/>
          </reference>
        </references>
      </pivotArea>
    </format>
    <format dxfId="16576">
      <pivotArea dataOnly="0" labelOnly="1" outline="0" offset="IV140" fieldPosition="0">
        <references count="1">
          <reference field="6" count="1">
            <x v="15"/>
          </reference>
        </references>
      </pivotArea>
    </format>
    <format dxfId="16575">
      <pivotArea dataOnly="0" labelOnly="1" outline="0" fieldPosition="0">
        <references count="2">
          <reference field="0" count="1">
            <x v="320"/>
          </reference>
          <reference field="6" count="1" selected="0">
            <x v="15"/>
          </reference>
        </references>
      </pivotArea>
    </format>
    <format dxfId="16574">
      <pivotArea dataOnly="0" labelOnly="1" outline="0" fieldPosition="0">
        <references count="3">
          <reference field="0" count="1" selected="0">
            <x v="320"/>
          </reference>
          <reference field="4" count="1">
            <x v="60"/>
          </reference>
          <reference field="6" count="1" selected="0">
            <x v="15"/>
          </reference>
        </references>
      </pivotArea>
    </format>
    <format dxfId="16573">
      <pivotArea outline="0" collapsedLevelsAreSubtotals="1" fieldPosition="0">
        <references count="3">
          <reference field="0" count="1" selected="0">
            <x v="320"/>
          </reference>
          <reference field="4" count="1" selected="0">
            <x v="60"/>
          </reference>
          <reference field="6" count="1" selected="0">
            <x v="15"/>
          </reference>
        </references>
      </pivotArea>
    </format>
    <format dxfId="16572">
      <pivotArea outline="0" collapsedLevelsAreSubtotals="1" fieldPosition="0">
        <references count="3">
          <reference field="0" count="1" selected="0">
            <x v="492"/>
          </reference>
          <reference field="4" count="1" selected="0">
            <x v="35"/>
          </reference>
          <reference field="6" count="1" selected="0">
            <x v="15"/>
          </reference>
        </references>
      </pivotArea>
    </format>
    <format dxfId="16571">
      <pivotArea dataOnly="0" labelOnly="1" outline="0" offset="IV141" fieldPosition="0">
        <references count="1">
          <reference field="6" count="1">
            <x v="15"/>
          </reference>
        </references>
      </pivotArea>
    </format>
    <format dxfId="16570">
      <pivotArea dataOnly="0" labelOnly="1" outline="0" fieldPosition="0">
        <references count="2">
          <reference field="0" count="1">
            <x v="492"/>
          </reference>
          <reference field="6" count="1" selected="0">
            <x v="15"/>
          </reference>
        </references>
      </pivotArea>
    </format>
    <format dxfId="16569">
      <pivotArea dataOnly="0" labelOnly="1" outline="0" fieldPosition="0">
        <references count="3">
          <reference field="0" count="1" selected="0">
            <x v="492"/>
          </reference>
          <reference field="4" count="1">
            <x v="35"/>
          </reference>
          <reference field="6" count="1" selected="0">
            <x v="15"/>
          </reference>
        </references>
      </pivotArea>
    </format>
    <format dxfId="16568">
      <pivotArea outline="0" collapsedLevelsAreSubtotals="1" fieldPosition="0">
        <references count="3">
          <reference field="0" count="1" selected="0">
            <x v="492"/>
          </reference>
          <reference field="4" count="1" selected="0">
            <x v="35"/>
          </reference>
          <reference field="6" count="1" selected="0">
            <x v="15"/>
          </reference>
        </references>
      </pivotArea>
    </format>
    <format dxfId="16567">
      <pivotArea outline="0" collapsedLevelsAreSubtotals="1" fieldPosition="0">
        <references count="3">
          <reference field="0" count="1" selected="0">
            <x v="413"/>
          </reference>
          <reference field="4" count="1" selected="0">
            <x v="64"/>
          </reference>
          <reference field="6" count="1" selected="0">
            <x v="15"/>
          </reference>
        </references>
      </pivotArea>
    </format>
    <format dxfId="16566">
      <pivotArea dataOnly="0" labelOnly="1" outline="0" offset="IV142" fieldPosition="0">
        <references count="1">
          <reference field="6" count="1">
            <x v="15"/>
          </reference>
        </references>
      </pivotArea>
    </format>
    <format dxfId="16565">
      <pivotArea dataOnly="0" labelOnly="1" outline="0" fieldPosition="0">
        <references count="2">
          <reference field="0" count="1">
            <x v="413"/>
          </reference>
          <reference field="6" count="1" selected="0">
            <x v="15"/>
          </reference>
        </references>
      </pivotArea>
    </format>
    <format dxfId="16564">
      <pivotArea dataOnly="0" labelOnly="1" outline="0" fieldPosition="0">
        <references count="3">
          <reference field="0" count="1" selected="0">
            <x v="413"/>
          </reference>
          <reference field="4" count="1">
            <x v="64"/>
          </reference>
          <reference field="6" count="1" selected="0">
            <x v="15"/>
          </reference>
        </references>
      </pivotArea>
    </format>
    <format dxfId="16563">
      <pivotArea outline="0" collapsedLevelsAreSubtotals="1" fieldPosition="0">
        <references count="3">
          <reference field="0" count="1" selected="0">
            <x v="413"/>
          </reference>
          <reference field="4" count="1" selected="0">
            <x v="64"/>
          </reference>
          <reference field="6" count="1" selected="0">
            <x v="15"/>
          </reference>
        </references>
      </pivotArea>
    </format>
    <format dxfId="16562">
      <pivotArea outline="0" collapsedLevelsAreSubtotals="1" fieldPosition="0">
        <references count="3">
          <reference field="0" count="1" selected="0">
            <x v="482"/>
          </reference>
          <reference field="4" count="1" selected="0">
            <x v="35"/>
          </reference>
          <reference field="6" count="1" selected="0">
            <x v="15"/>
          </reference>
        </references>
      </pivotArea>
    </format>
    <format dxfId="16561">
      <pivotArea dataOnly="0" labelOnly="1" outline="0" offset="IV143" fieldPosition="0">
        <references count="1">
          <reference field="6" count="1">
            <x v="15"/>
          </reference>
        </references>
      </pivotArea>
    </format>
    <format dxfId="16560">
      <pivotArea dataOnly="0" labelOnly="1" outline="0" fieldPosition="0">
        <references count="2">
          <reference field="0" count="1">
            <x v="482"/>
          </reference>
          <reference field="6" count="1" selected="0">
            <x v="15"/>
          </reference>
        </references>
      </pivotArea>
    </format>
    <format dxfId="16559">
      <pivotArea dataOnly="0" labelOnly="1" outline="0" fieldPosition="0">
        <references count="3">
          <reference field="0" count="1" selected="0">
            <x v="482"/>
          </reference>
          <reference field="4" count="1">
            <x v="35"/>
          </reference>
          <reference field="6" count="1" selected="0">
            <x v="15"/>
          </reference>
        </references>
      </pivotArea>
    </format>
    <format dxfId="16558">
      <pivotArea outline="0" collapsedLevelsAreSubtotals="1" fieldPosition="0">
        <references count="3">
          <reference field="0" count="1" selected="0">
            <x v="482"/>
          </reference>
          <reference field="4" count="1" selected="0">
            <x v="35"/>
          </reference>
          <reference field="6" count="1" selected="0">
            <x v="15"/>
          </reference>
        </references>
      </pivotArea>
    </format>
    <format dxfId="16557">
      <pivotArea outline="0" collapsedLevelsAreSubtotals="1" fieldPosition="0">
        <references count="3">
          <reference field="0" count="1" selected="0">
            <x v="37"/>
          </reference>
          <reference field="4" count="1" selected="0">
            <x v="59"/>
          </reference>
          <reference field="6" count="1" selected="0">
            <x v="15"/>
          </reference>
        </references>
      </pivotArea>
    </format>
    <format dxfId="16556">
      <pivotArea dataOnly="0" labelOnly="1" outline="0" offset="IV144" fieldPosition="0">
        <references count="1">
          <reference field="6" count="1">
            <x v="15"/>
          </reference>
        </references>
      </pivotArea>
    </format>
    <format dxfId="16555">
      <pivotArea dataOnly="0" labelOnly="1" outline="0" fieldPosition="0">
        <references count="2">
          <reference field="0" count="1">
            <x v="37"/>
          </reference>
          <reference field="6" count="1" selected="0">
            <x v="15"/>
          </reference>
        </references>
      </pivotArea>
    </format>
    <format dxfId="16554">
      <pivotArea dataOnly="0" labelOnly="1" outline="0" fieldPosition="0">
        <references count="3">
          <reference field="0" count="1" selected="0">
            <x v="37"/>
          </reference>
          <reference field="4" count="1">
            <x v="59"/>
          </reference>
          <reference field="6" count="1" selected="0">
            <x v="15"/>
          </reference>
        </references>
      </pivotArea>
    </format>
    <format dxfId="16553">
      <pivotArea outline="0" collapsedLevelsAreSubtotals="1" fieldPosition="0">
        <references count="3">
          <reference field="0" count="1" selected="0">
            <x v="37"/>
          </reference>
          <reference field="4" count="1" selected="0">
            <x v="59"/>
          </reference>
          <reference field="6" count="1" selected="0">
            <x v="15"/>
          </reference>
        </references>
      </pivotArea>
    </format>
    <format dxfId="16552">
      <pivotArea outline="0" collapsedLevelsAreSubtotals="1" fieldPosition="0">
        <references count="3">
          <reference field="0" count="1" selected="0">
            <x v="369"/>
          </reference>
          <reference field="4" count="1" selected="0">
            <x v="74"/>
          </reference>
          <reference field="6" count="1" selected="0">
            <x v="15"/>
          </reference>
        </references>
      </pivotArea>
    </format>
    <format dxfId="16551">
      <pivotArea dataOnly="0" labelOnly="1" outline="0" offset="IV145" fieldPosition="0">
        <references count="1">
          <reference field="6" count="1">
            <x v="15"/>
          </reference>
        </references>
      </pivotArea>
    </format>
    <format dxfId="16550">
      <pivotArea dataOnly="0" labelOnly="1" outline="0" fieldPosition="0">
        <references count="2">
          <reference field="0" count="1">
            <x v="369"/>
          </reference>
          <reference field="6" count="1" selected="0">
            <x v="15"/>
          </reference>
        </references>
      </pivotArea>
    </format>
    <format dxfId="16549">
      <pivotArea dataOnly="0" labelOnly="1" outline="0" fieldPosition="0">
        <references count="3">
          <reference field="0" count="1" selected="0">
            <x v="369"/>
          </reference>
          <reference field="4" count="1">
            <x v="74"/>
          </reference>
          <reference field="6" count="1" selected="0">
            <x v="15"/>
          </reference>
        </references>
      </pivotArea>
    </format>
    <format dxfId="16548">
      <pivotArea outline="0" collapsedLevelsAreSubtotals="1" fieldPosition="0">
        <references count="3">
          <reference field="0" count="1" selected="0">
            <x v="369"/>
          </reference>
          <reference field="4" count="1" selected="0">
            <x v="74"/>
          </reference>
          <reference field="6" count="1" selected="0">
            <x v="15"/>
          </reference>
        </references>
      </pivotArea>
    </format>
    <format dxfId="16547">
      <pivotArea outline="0" collapsedLevelsAreSubtotals="1" fieldPosition="0">
        <references count="3">
          <reference field="0" count="1" selected="0">
            <x v="283"/>
          </reference>
          <reference field="4" count="1" selected="0">
            <x v="60"/>
          </reference>
          <reference field="6" count="1" selected="0">
            <x v="15"/>
          </reference>
        </references>
      </pivotArea>
    </format>
    <format dxfId="16546">
      <pivotArea dataOnly="0" labelOnly="1" outline="0" offset="IV146" fieldPosition="0">
        <references count="1">
          <reference field="6" count="1">
            <x v="15"/>
          </reference>
        </references>
      </pivotArea>
    </format>
    <format dxfId="16545">
      <pivotArea dataOnly="0" labelOnly="1" outline="0" offset="IV1" fieldPosition="0">
        <references count="2">
          <reference field="0" count="1">
            <x v="283"/>
          </reference>
          <reference field="6" count="1" selected="0">
            <x v="15"/>
          </reference>
        </references>
      </pivotArea>
    </format>
    <format dxfId="16544">
      <pivotArea dataOnly="0" labelOnly="1" outline="0" fieldPosition="0">
        <references count="3">
          <reference field="0" count="1" selected="0">
            <x v="283"/>
          </reference>
          <reference field="4" count="1">
            <x v="60"/>
          </reference>
          <reference field="6" count="1" selected="0">
            <x v="15"/>
          </reference>
        </references>
      </pivotArea>
    </format>
    <format dxfId="16543">
      <pivotArea outline="0" collapsedLevelsAreSubtotals="1" fieldPosition="0">
        <references count="3">
          <reference field="0" count="1" selected="0">
            <x v="283"/>
          </reference>
          <reference field="4" count="1" selected="0">
            <x v="60"/>
          </reference>
          <reference field="6" count="1" selected="0">
            <x v="15"/>
          </reference>
        </references>
      </pivotArea>
    </format>
    <format dxfId="16542">
      <pivotArea outline="0" collapsedLevelsAreSubtotals="1" fieldPosition="0">
        <references count="3">
          <reference field="0" count="1" selected="0">
            <x v="283"/>
          </reference>
          <reference field="4" count="1" selected="0">
            <x v="64"/>
          </reference>
          <reference field="6" count="1" selected="0">
            <x v="15"/>
          </reference>
        </references>
      </pivotArea>
    </format>
    <format dxfId="16541">
      <pivotArea dataOnly="0" labelOnly="1" outline="0" offset="IV147" fieldPosition="0">
        <references count="1">
          <reference field="6" count="1">
            <x v="15"/>
          </reference>
        </references>
      </pivotArea>
    </format>
    <format dxfId="16540">
      <pivotArea dataOnly="0" labelOnly="1" outline="0" offset="IV256" fieldPosition="0">
        <references count="2">
          <reference field="0" count="1">
            <x v="283"/>
          </reference>
          <reference field="6" count="1" selected="0">
            <x v="15"/>
          </reference>
        </references>
      </pivotArea>
    </format>
    <format dxfId="16539">
      <pivotArea dataOnly="0" labelOnly="1" outline="0" fieldPosition="0">
        <references count="3">
          <reference field="0" count="1" selected="0">
            <x v="283"/>
          </reference>
          <reference field="4" count="1">
            <x v="64"/>
          </reference>
          <reference field="6" count="1" selected="0">
            <x v="15"/>
          </reference>
        </references>
      </pivotArea>
    </format>
    <format dxfId="16538">
      <pivotArea outline="0" collapsedLevelsAreSubtotals="1" fieldPosition="0">
        <references count="3">
          <reference field="0" count="1" selected="0">
            <x v="283"/>
          </reference>
          <reference field="4" count="1" selected="0">
            <x v="64"/>
          </reference>
          <reference field="6" count="1" selected="0">
            <x v="15"/>
          </reference>
        </references>
      </pivotArea>
    </format>
    <format dxfId="16537">
      <pivotArea outline="0" collapsedLevelsAreSubtotals="1" fieldPosition="0">
        <references count="3">
          <reference field="0" count="1" selected="0">
            <x v="509"/>
          </reference>
          <reference field="4" count="1" selected="0">
            <x v="35"/>
          </reference>
          <reference field="6" count="1" selected="0">
            <x v="15"/>
          </reference>
        </references>
      </pivotArea>
    </format>
    <format dxfId="16536">
      <pivotArea dataOnly="0" labelOnly="1" outline="0" offset="IV148" fieldPosition="0">
        <references count="1">
          <reference field="6" count="1">
            <x v="15"/>
          </reference>
        </references>
      </pivotArea>
    </format>
    <format dxfId="16535">
      <pivotArea dataOnly="0" labelOnly="1" outline="0" fieldPosition="0">
        <references count="2">
          <reference field="0" count="1">
            <x v="509"/>
          </reference>
          <reference field="6" count="1" selected="0">
            <x v="15"/>
          </reference>
        </references>
      </pivotArea>
    </format>
    <format dxfId="16534">
      <pivotArea dataOnly="0" labelOnly="1" outline="0" fieldPosition="0">
        <references count="3">
          <reference field="0" count="1" selected="0">
            <x v="509"/>
          </reference>
          <reference field="4" count="1">
            <x v="35"/>
          </reference>
          <reference field="6" count="1" selected="0">
            <x v="15"/>
          </reference>
        </references>
      </pivotArea>
    </format>
    <format dxfId="16533">
      <pivotArea outline="0" collapsedLevelsAreSubtotals="1" fieldPosition="0">
        <references count="3">
          <reference field="0" count="1" selected="0">
            <x v="509"/>
          </reference>
          <reference field="4" count="1" selected="0">
            <x v="35"/>
          </reference>
          <reference field="6" count="1" selected="0">
            <x v="15"/>
          </reference>
        </references>
      </pivotArea>
    </format>
    <format dxfId="16532">
      <pivotArea outline="0" collapsedLevelsAreSubtotals="1" fieldPosition="0">
        <references count="3">
          <reference field="0" count="1" selected="0">
            <x v="417"/>
          </reference>
          <reference field="4" count="1" selected="0">
            <x v="60"/>
          </reference>
          <reference field="6" count="1" selected="0">
            <x v="15"/>
          </reference>
        </references>
      </pivotArea>
    </format>
    <format dxfId="16531">
      <pivotArea dataOnly="0" labelOnly="1" outline="0" offset="IV149" fieldPosition="0">
        <references count="1">
          <reference field="6" count="1">
            <x v="15"/>
          </reference>
        </references>
      </pivotArea>
    </format>
    <format dxfId="16530">
      <pivotArea dataOnly="0" labelOnly="1" outline="0" fieldPosition="0">
        <references count="2">
          <reference field="0" count="1">
            <x v="417"/>
          </reference>
          <reference field="6" count="1" selected="0">
            <x v="15"/>
          </reference>
        </references>
      </pivotArea>
    </format>
    <format dxfId="16529">
      <pivotArea dataOnly="0" labelOnly="1" outline="0" fieldPosition="0">
        <references count="3">
          <reference field="0" count="1" selected="0">
            <x v="417"/>
          </reference>
          <reference field="4" count="1">
            <x v="60"/>
          </reference>
          <reference field="6" count="1" selected="0">
            <x v="15"/>
          </reference>
        </references>
      </pivotArea>
    </format>
    <format dxfId="16528">
      <pivotArea outline="0" collapsedLevelsAreSubtotals="1" fieldPosition="0">
        <references count="3">
          <reference field="0" count="1" selected="0">
            <x v="417"/>
          </reference>
          <reference field="4" count="1" selected="0">
            <x v="60"/>
          </reference>
          <reference field="6" count="1" selected="0">
            <x v="15"/>
          </reference>
        </references>
      </pivotArea>
    </format>
    <format dxfId="16527">
      <pivotArea outline="0" collapsedLevelsAreSubtotals="1" fieldPosition="0">
        <references count="3">
          <reference field="0" count="1" selected="0">
            <x v="182"/>
          </reference>
          <reference field="4" count="1" selected="0">
            <x v="60"/>
          </reference>
          <reference field="6" count="1" selected="0">
            <x v="15"/>
          </reference>
        </references>
      </pivotArea>
    </format>
    <format dxfId="16526">
      <pivotArea dataOnly="0" labelOnly="1" outline="0" offset="IV150" fieldPosition="0">
        <references count="1">
          <reference field="6" count="1">
            <x v="15"/>
          </reference>
        </references>
      </pivotArea>
    </format>
    <format dxfId="16525">
      <pivotArea dataOnly="0" labelOnly="1" outline="0" fieldPosition="0">
        <references count="2">
          <reference field="0" count="1">
            <x v="182"/>
          </reference>
          <reference field="6" count="1" selected="0">
            <x v="15"/>
          </reference>
        </references>
      </pivotArea>
    </format>
    <format dxfId="16524">
      <pivotArea dataOnly="0" labelOnly="1" outline="0" fieldPosition="0">
        <references count="3">
          <reference field="0" count="1" selected="0">
            <x v="182"/>
          </reference>
          <reference field="4" count="1">
            <x v="60"/>
          </reference>
          <reference field="6" count="1" selected="0">
            <x v="15"/>
          </reference>
        </references>
      </pivotArea>
    </format>
    <format dxfId="16523">
      <pivotArea outline="0" collapsedLevelsAreSubtotals="1" fieldPosition="0">
        <references count="3">
          <reference field="0" count="1" selected="0">
            <x v="182"/>
          </reference>
          <reference field="4" count="1" selected="0">
            <x v="60"/>
          </reference>
          <reference field="6" count="1" selected="0">
            <x v="15"/>
          </reference>
        </references>
      </pivotArea>
    </format>
    <format dxfId="16522">
      <pivotArea outline="0" collapsedLevelsAreSubtotals="1" fieldPosition="0">
        <references count="3">
          <reference field="0" count="1" selected="0">
            <x v="380"/>
          </reference>
          <reference field="4" count="1" selected="0">
            <x v="74"/>
          </reference>
          <reference field="6" count="1" selected="0">
            <x v="15"/>
          </reference>
        </references>
      </pivotArea>
    </format>
    <format dxfId="16521">
      <pivotArea dataOnly="0" labelOnly="1" outline="0" offset="IV151" fieldPosition="0">
        <references count="1">
          <reference field="6" count="1">
            <x v="15"/>
          </reference>
        </references>
      </pivotArea>
    </format>
    <format dxfId="16520">
      <pivotArea dataOnly="0" labelOnly="1" outline="0" fieldPosition="0">
        <references count="2">
          <reference field="0" count="1">
            <x v="380"/>
          </reference>
          <reference field="6" count="1" selected="0">
            <x v="15"/>
          </reference>
        </references>
      </pivotArea>
    </format>
    <format dxfId="16519">
      <pivotArea dataOnly="0" labelOnly="1" outline="0" fieldPosition="0">
        <references count="3">
          <reference field="0" count="1" selected="0">
            <x v="380"/>
          </reference>
          <reference field="4" count="1">
            <x v="74"/>
          </reference>
          <reference field="6" count="1" selected="0">
            <x v="15"/>
          </reference>
        </references>
      </pivotArea>
    </format>
    <format dxfId="16518">
      <pivotArea outline="0" collapsedLevelsAreSubtotals="1" fieldPosition="0">
        <references count="3">
          <reference field="0" count="1" selected="0">
            <x v="380"/>
          </reference>
          <reference field="4" count="1" selected="0">
            <x v="74"/>
          </reference>
          <reference field="6" count="1" selected="0">
            <x v="15"/>
          </reference>
        </references>
      </pivotArea>
    </format>
    <format dxfId="16517">
      <pivotArea outline="0" collapsedLevelsAreSubtotals="1" fieldPosition="0">
        <references count="3">
          <reference field="0" count="1" selected="0">
            <x v="468"/>
          </reference>
          <reference field="4" count="1" selected="0">
            <x v="60"/>
          </reference>
          <reference field="6" count="1" selected="0">
            <x v="15"/>
          </reference>
        </references>
      </pivotArea>
    </format>
    <format dxfId="16516">
      <pivotArea dataOnly="0" labelOnly="1" outline="0" offset="IV152" fieldPosition="0">
        <references count="1">
          <reference field="6" count="1">
            <x v="15"/>
          </reference>
        </references>
      </pivotArea>
    </format>
    <format dxfId="16515">
      <pivotArea dataOnly="0" labelOnly="1" outline="0" fieldPosition="0">
        <references count="2">
          <reference field="0" count="1">
            <x v="468"/>
          </reference>
          <reference field="6" count="1" selected="0">
            <x v="15"/>
          </reference>
        </references>
      </pivotArea>
    </format>
    <format dxfId="16514">
      <pivotArea dataOnly="0" labelOnly="1" outline="0" fieldPosition="0">
        <references count="3">
          <reference field="0" count="1" selected="0">
            <x v="468"/>
          </reference>
          <reference field="4" count="1">
            <x v="60"/>
          </reference>
          <reference field="6" count="1" selected="0">
            <x v="15"/>
          </reference>
        </references>
      </pivotArea>
    </format>
    <format dxfId="16513">
      <pivotArea outline="0" collapsedLevelsAreSubtotals="1" fieldPosition="0">
        <references count="3">
          <reference field="0" count="1" selected="0">
            <x v="468"/>
          </reference>
          <reference field="4" count="1" selected="0">
            <x v="60"/>
          </reference>
          <reference field="6" count="1" selected="0">
            <x v="15"/>
          </reference>
        </references>
      </pivotArea>
    </format>
    <format dxfId="16512">
      <pivotArea outline="0" collapsedLevelsAreSubtotals="1" fieldPosition="0">
        <references count="3">
          <reference field="0" count="1" selected="0">
            <x v="282"/>
          </reference>
          <reference field="4" count="1" selected="0">
            <x v="60"/>
          </reference>
          <reference field="6" count="1" selected="0">
            <x v="15"/>
          </reference>
        </references>
      </pivotArea>
    </format>
    <format dxfId="16511">
      <pivotArea dataOnly="0" labelOnly="1" outline="0" offset="IV153" fieldPosition="0">
        <references count="1">
          <reference field="6" count="1">
            <x v="15"/>
          </reference>
        </references>
      </pivotArea>
    </format>
    <format dxfId="16510">
      <pivotArea dataOnly="0" labelOnly="1" outline="0" fieldPosition="0">
        <references count="2">
          <reference field="0" count="1">
            <x v="282"/>
          </reference>
          <reference field="6" count="1" selected="0">
            <x v="15"/>
          </reference>
        </references>
      </pivotArea>
    </format>
    <format dxfId="16509">
      <pivotArea dataOnly="0" labelOnly="1" outline="0" fieldPosition="0">
        <references count="3">
          <reference field="0" count="1" selected="0">
            <x v="282"/>
          </reference>
          <reference field="4" count="1">
            <x v="60"/>
          </reference>
          <reference field="6" count="1" selected="0">
            <x v="15"/>
          </reference>
        </references>
      </pivotArea>
    </format>
    <format dxfId="16508">
      <pivotArea outline="0" collapsedLevelsAreSubtotals="1" fieldPosition="0">
        <references count="3">
          <reference field="0" count="1" selected="0">
            <x v="282"/>
          </reference>
          <reference field="4" count="1" selected="0">
            <x v="60"/>
          </reference>
          <reference field="6" count="1" selected="0">
            <x v="15"/>
          </reference>
        </references>
      </pivotArea>
    </format>
    <format dxfId="16507">
      <pivotArea outline="0" collapsedLevelsAreSubtotals="1" fieldPosition="0">
        <references count="3">
          <reference field="0" count="1" selected="0">
            <x v="469"/>
          </reference>
          <reference field="4" count="1" selected="0">
            <x v="76"/>
          </reference>
          <reference field="6" count="1" selected="0">
            <x v="15"/>
          </reference>
        </references>
      </pivotArea>
    </format>
    <format dxfId="16506">
      <pivotArea dataOnly="0" labelOnly="1" outline="0" offset="IV154" fieldPosition="0">
        <references count="1">
          <reference field="6" count="1">
            <x v="15"/>
          </reference>
        </references>
      </pivotArea>
    </format>
    <format dxfId="16505">
      <pivotArea dataOnly="0" labelOnly="1" outline="0" fieldPosition="0">
        <references count="2">
          <reference field="0" count="1">
            <x v="469"/>
          </reference>
          <reference field="6" count="1" selected="0">
            <x v="15"/>
          </reference>
        </references>
      </pivotArea>
    </format>
    <format dxfId="16504">
      <pivotArea dataOnly="0" labelOnly="1" outline="0" fieldPosition="0">
        <references count="3">
          <reference field="0" count="1" selected="0">
            <x v="469"/>
          </reference>
          <reference field="4" count="1">
            <x v="76"/>
          </reference>
          <reference field="6" count="1" selected="0">
            <x v="15"/>
          </reference>
        </references>
      </pivotArea>
    </format>
    <format dxfId="16503">
      <pivotArea outline="0" collapsedLevelsAreSubtotals="1" fieldPosition="0">
        <references count="3">
          <reference field="0" count="1" selected="0">
            <x v="469"/>
          </reference>
          <reference field="4" count="1" selected="0">
            <x v="76"/>
          </reference>
          <reference field="6" count="1" selected="0">
            <x v="15"/>
          </reference>
        </references>
      </pivotArea>
    </format>
    <format dxfId="16502">
      <pivotArea outline="0" collapsedLevelsAreSubtotals="1" fieldPosition="0">
        <references count="3">
          <reference field="0" count="1" selected="0">
            <x v="38"/>
          </reference>
          <reference field="4" count="1" selected="0">
            <x v="60"/>
          </reference>
          <reference field="6" count="1" selected="0">
            <x v="15"/>
          </reference>
        </references>
      </pivotArea>
    </format>
    <format dxfId="16501">
      <pivotArea dataOnly="0" labelOnly="1" outline="0" offset="IV155" fieldPosition="0">
        <references count="1">
          <reference field="6" count="1">
            <x v="15"/>
          </reference>
        </references>
      </pivotArea>
    </format>
    <format dxfId="16500">
      <pivotArea dataOnly="0" labelOnly="1" outline="0" fieldPosition="0">
        <references count="2">
          <reference field="0" count="1">
            <x v="38"/>
          </reference>
          <reference field="6" count="1" selected="0">
            <x v="15"/>
          </reference>
        </references>
      </pivotArea>
    </format>
    <format dxfId="16499">
      <pivotArea dataOnly="0" labelOnly="1" outline="0" fieldPosition="0">
        <references count="3">
          <reference field="0" count="1" selected="0">
            <x v="38"/>
          </reference>
          <reference field="4" count="1">
            <x v="60"/>
          </reference>
          <reference field="6" count="1" selected="0">
            <x v="15"/>
          </reference>
        </references>
      </pivotArea>
    </format>
    <format dxfId="16498">
      <pivotArea outline="0" collapsedLevelsAreSubtotals="1" fieldPosition="0">
        <references count="3">
          <reference field="0" count="1" selected="0">
            <x v="38"/>
          </reference>
          <reference field="4" count="1" selected="0">
            <x v="60"/>
          </reference>
          <reference field="6" count="1" selected="0">
            <x v="15"/>
          </reference>
        </references>
      </pivotArea>
    </format>
    <format dxfId="16497">
      <pivotArea outline="0" collapsedLevelsAreSubtotals="1" fieldPosition="0">
        <references count="3">
          <reference field="0" count="1" selected="0">
            <x v="471"/>
          </reference>
          <reference field="4" count="1" selected="0">
            <x v="76"/>
          </reference>
          <reference field="6" count="1" selected="0">
            <x v="15"/>
          </reference>
        </references>
      </pivotArea>
    </format>
    <format dxfId="16496">
      <pivotArea dataOnly="0" labelOnly="1" outline="0" offset="IV156" fieldPosition="0">
        <references count="1">
          <reference field="6" count="1">
            <x v="15"/>
          </reference>
        </references>
      </pivotArea>
    </format>
    <format dxfId="16495">
      <pivotArea dataOnly="0" labelOnly="1" outline="0" fieldPosition="0">
        <references count="2">
          <reference field="0" count="1">
            <x v="471"/>
          </reference>
          <reference field="6" count="1" selected="0">
            <x v="15"/>
          </reference>
        </references>
      </pivotArea>
    </format>
    <format dxfId="16494">
      <pivotArea dataOnly="0" labelOnly="1" outline="0" fieldPosition="0">
        <references count="3">
          <reference field="0" count="1" selected="0">
            <x v="471"/>
          </reference>
          <reference field="4" count="1">
            <x v="76"/>
          </reference>
          <reference field="6" count="1" selected="0">
            <x v="15"/>
          </reference>
        </references>
      </pivotArea>
    </format>
    <format dxfId="16493">
      <pivotArea outline="0" collapsedLevelsAreSubtotals="1" fieldPosition="0">
        <references count="3">
          <reference field="0" count="1" selected="0">
            <x v="471"/>
          </reference>
          <reference field="4" count="1" selected="0">
            <x v="76"/>
          </reference>
          <reference field="6" count="1" selected="0">
            <x v="15"/>
          </reference>
        </references>
      </pivotArea>
    </format>
    <format dxfId="16492">
      <pivotArea outline="0" collapsedLevelsAreSubtotals="1" fieldPosition="0">
        <references count="3">
          <reference field="0" count="1" selected="0">
            <x v="101"/>
          </reference>
          <reference field="4" count="1" selected="0">
            <x v="60"/>
          </reference>
          <reference field="6" count="1" selected="0">
            <x v="15"/>
          </reference>
        </references>
      </pivotArea>
    </format>
    <format dxfId="16491">
      <pivotArea dataOnly="0" labelOnly="1" outline="0" offset="IV157" fieldPosition="0">
        <references count="1">
          <reference field="6" count="1">
            <x v="15"/>
          </reference>
        </references>
      </pivotArea>
    </format>
    <format dxfId="16490">
      <pivotArea dataOnly="0" labelOnly="1" outline="0" fieldPosition="0">
        <references count="2">
          <reference field="0" count="1">
            <x v="101"/>
          </reference>
          <reference field="6" count="1" selected="0">
            <x v="15"/>
          </reference>
        </references>
      </pivotArea>
    </format>
    <format dxfId="16489">
      <pivotArea dataOnly="0" labelOnly="1" outline="0" fieldPosition="0">
        <references count="3">
          <reference field="0" count="1" selected="0">
            <x v="101"/>
          </reference>
          <reference field="4" count="1">
            <x v="60"/>
          </reference>
          <reference field="6" count="1" selected="0">
            <x v="15"/>
          </reference>
        </references>
      </pivotArea>
    </format>
    <format dxfId="16488">
      <pivotArea outline="0" collapsedLevelsAreSubtotals="1" fieldPosition="0">
        <references count="3">
          <reference field="0" count="1" selected="0">
            <x v="101"/>
          </reference>
          <reference field="4" count="1" selected="0">
            <x v="60"/>
          </reference>
          <reference field="6" count="1" selected="0">
            <x v="15"/>
          </reference>
        </references>
      </pivotArea>
    </format>
    <format dxfId="16487">
      <pivotArea outline="0" collapsedLevelsAreSubtotals="1" fieldPosition="0">
        <references count="3">
          <reference field="0" count="1" selected="0">
            <x v="269"/>
          </reference>
          <reference field="4" count="1" selected="0">
            <x v="60"/>
          </reference>
          <reference field="6" count="1" selected="0">
            <x v="15"/>
          </reference>
        </references>
      </pivotArea>
    </format>
    <format dxfId="16486">
      <pivotArea dataOnly="0" labelOnly="1" outline="0" offset="IV158" fieldPosition="0">
        <references count="1">
          <reference field="6" count="1">
            <x v="15"/>
          </reference>
        </references>
      </pivotArea>
    </format>
    <format dxfId="16485">
      <pivotArea dataOnly="0" labelOnly="1" outline="0" fieldPosition="0">
        <references count="2">
          <reference field="0" count="1">
            <x v="269"/>
          </reference>
          <reference field="6" count="1" selected="0">
            <x v="15"/>
          </reference>
        </references>
      </pivotArea>
    </format>
    <format dxfId="16484">
      <pivotArea dataOnly="0" labelOnly="1" outline="0" fieldPosition="0">
        <references count="3">
          <reference field="0" count="1" selected="0">
            <x v="269"/>
          </reference>
          <reference field="4" count="1">
            <x v="60"/>
          </reference>
          <reference field="6" count="1" selected="0">
            <x v="15"/>
          </reference>
        </references>
      </pivotArea>
    </format>
    <format dxfId="16483">
      <pivotArea outline="0" collapsedLevelsAreSubtotals="1" fieldPosition="0">
        <references count="3">
          <reference field="0" count="1" selected="0">
            <x v="269"/>
          </reference>
          <reference field="4" count="1" selected="0">
            <x v="60"/>
          </reference>
          <reference field="6" count="1" selected="0">
            <x v="15"/>
          </reference>
        </references>
      </pivotArea>
    </format>
    <format dxfId="16482">
      <pivotArea outline="0" collapsedLevelsAreSubtotals="1" fieldPosition="0">
        <references count="3">
          <reference field="0" count="1" selected="0">
            <x v="93"/>
          </reference>
          <reference field="4" count="1" selected="0">
            <x v="60"/>
          </reference>
          <reference field="6" count="1" selected="0">
            <x v="15"/>
          </reference>
        </references>
      </pivotArea>
    </format>
    <format dxfId="16481">
      <pivotArea dataOnly="0" labelOnly="1" outline="0" offset="IV159" fieldPosition="0">
        <references count="1">
          <reference field="6" count="1">
            <x v="15"/>
          </reference>
        </references>
      </pivotArea>
    </format>
    <format dxfId="16480">
      <pivotArea dataOnly="0" labelOnly="1" outline="0" fieldPosition="0">
        <references count="2">
          <reference field="0" count="1">
            <x v="93"/>
          </reference>
          <reference field="6" count="1" selected="0">
            <x v="15"/>
          </reference>
        </references>
      </pivotArea>
    </format>
    <format dxfId="16479">
      <pivotArea dataOnly="0" labelOnly="1" outline="0" fieldPosition="0">
        <references count="3">
          <reference field="0" count="1" selected="0">
            <x v="93"/>
          </reference>
          <reference field="4" count="1">
            <x v="60"/>
          </reference>
          <reference field="6" count="1" selected="0">
            <x v="15"/>
          </reference>
        </references>
      </pivotArea>
    </format>
    <format dxfId="16478">
      <pivotArea outline="0" collapsedLevelsAreSubtotals="1" fieldPosition="0">
        <references count="3">
          <reference field="0" count="1" selected="0">
            <x v="93"/>
          </reference>
          <reference field="4" count="1" selected="0">
            <x v="60"/>
          </reference>
          <reference field="6" count="1" selected="0">
            <x v="15"/>
          </reference>
        </references>
      </pivotArea>
    </format>
    <format dxfId="16477">
      <pivotArea outline="0" collapsedLevelsAreSubtotals="1" fieldPosition="0">
        <references count="3">
          <reference field="0" count="1" selected="0">
            <x v="90"/>
          </reference>
          <reference field="4" count="1" selected="0">
            <x v="60"/>
          </reference>
          <reference field="6" count="1" selected="0">
            <x v="15"/>
          </reference>
        </references>
      </pivotArea>
    </format>
    <format dxfId="16476">
      <pivotArea dataOnly="0" labelOnly="1" outline="0" offset="IV160" fieldPosition="0">
        <references count="1">
          <reference field="6" count="1">
            <x v="15"/>
          </reference>
        </references>
      </pivotArea>
    </format>
    <format dxfId="16475">
      <pivotArea dataOnly="0" labelOnly="1" outline="0" fieldPosition="0">
        <references count="2">
          <reference field="0" count="1">
            <x v="90"/>
          </reference>
          <reference field="6" count="1" selected="0">
            <x v="15"/>
          </reference>
        </references>
      </pivotArea>
    </format>
    <format dxfId="16474">
      <pivotArea dataOnly="0" labelOnly="1" outline="0" fieldPosition="0">
        <references count="3">
          <reference field="0" count="1" selected="0">
            <x v="90"/>
          </reference>
          <reference field="4" count="1">
            <x v="60"/>
          </reference>
          <reference field="6" count="1" selected="0">
            <x v="15"/>
          </reference>
        </references>
      </pivotArea>
    </format>
    <format dxfId="16473">
      <pivotArea outline="0" collapsedLevelsAreSubtotals="1" fieldPosition="0">
        <references count="3">
          <reference field="0" count="1" selected="0">
            <x v="90"/>
          </reference>
          <reference field="4" count="1" selected="0">
            <x v="60"/>
          </reference>
          <reference field="6" count="1" selected="0">
            <x v="15"/>
          </reference>
        </references>
      </pivotArea>
    </format>
    <format dxfId="16472">
      <pivotArea outline="0" collapsedLevelsAreSubtotals="1" fieldPosition="0">
        <references count="3">
          <reference field="0" count="1" selected="0">
            <x v="465"/>
          </reference>
          <reference field="4" count="1" selected="0">
            <x v="60"/>
          </reference>
          <reference field="6" count="1" selected="0">
            <x v="15"/>
          </reference>
        </references>
      </pivotArea>
    </format>
    <format dxfId="16471">
      <pivotArea dataOnly="0" labelOnly="1" outline="0" offset="IV161" fieldPosition="0">
        <references count="1">
          <reference field="6" count="1">
            <x v="15"/>
          </reference>
        </references>
      </pivotArea>
    </format>
    <format dxfId="16470">
      <pivotArea dataOnly="0" labelOnly="1" outline="0" fieldPosition="0">
        <references count="2">
          <reference field="0" count="1">
            <x v="465"/>
          </reference>
          <reference field="6" count="1" selected="0">
            <x v="15"/>
          </reference>
        </references>
      </pivotArea>
    </format>
    <format dxfId="16469">
      <pivotArea dataOnly="0" labelOnly="1" outline="0" fieldPosition="0">
        <references count="3">
          <reference field="0" count="1" selected="0">
            <x v="465"/>
          </reference>
          <reference field="4" count="1">
            <x v="60"/>
          </reference>
          <reference field="6" count="1" selected="0">
            <x v="15"/>
          </reference>
        </references>
      </pivotArea>
    </format>
    <format dxfId="16468">
      <pivotArea outline="0" collapsedLevelsAreSubtotals="1" fieldPosition="0">
        <references count="3">
          <reference field="0" count="1" selected="0">
            <x v="465"/>
          </reference>
          <reference field="4" count="1" selected="0">
            <x v="60"/>
          </reference>
          <reference field="6" count="1" selected="0">
            <x v="15"/>
          </reference>
        </references>
      </pivotArea>
    </format>
    <format dxfId="16467">
      <pivotArea outline="0" collapsedLevelsAreSubtotals="1" fieldPosition="0">
        <references count="3">
          <reference field="0" count="1" selected="0">
            <x v="416"/>
          </reference>
          <reference field="4" count="1" selected="0">
            <x v="60"/>
          </reference>
          <reference field="6" count="1" selected="0">
            <x v="15"/>
          </reference>
        </references>
      </pivotArea>
    </format>
    <format dxfId="16466">
      <pivotArea dataOnly="0" labelOnly="1" outline="0" offset="IV162" fieldPosition="0">
        <references count="1">
          <reference field="6" count="1">
            <x v="15"/>
          </reference>
        </references>
      </pivotArea>
    </format>
    <format dxfId="16465">
      <pivotArea dataOnly="0" labelOnly="1" outline="0" fieldPosition="0">
        <references count="2">
          <reference field="0" count="1">
            <x v="416"/>
          </reference>
          <reference field="6" count="1" selected="0">
            <x v="15"/>
          </reference>
        </references>
      </pivotArea>
    </format>
    <format dxfId="16464">
      <pivotArea dataOnly="0" labelOnly="1" outline="0" fieldPosition="0">
        <references count="3">
          <reference field="0" count="1" selected="0">
            <x v="416"/>
          </reference>
          <reference field="4" count="1">
            <x v="60"/>
          </reference>
          <reference field="6" count="1" selected="0">
            <x v="15"/>
          </reference>
        </references>
      </pivotArea>
    </format>
    <format dxfId="16463">
      <pivotArea outline="0" collapsedLevelsAreSubtotals="1" fieldPosition="0">
        <references count="3">
          <reference field="0" count="1" selected="0">
            <x v="416"/>
          </reference>
          <reference field="4" count="1" selected="0">
            <x v="60"/>
          </reference>
          <reference field="6" count="1" selected="0">
            <x v="15"/>
          </reference>
        </references>
      </pivotArea>
    </format>
    <format dxfId="16462">
      <pivotArea outline="0" collapsedLevelsAreSubtotals="1" fieldPosition="0">
        <references count="3">
          <reference field="0" count="1" selected="0">
            <x v="291"/>
          </reference>
          <reference field="4" count="1" selected="0">
            <x v="64"/>
          </reference>
          <reference field="6" count="1" selected="0">
            <x v="15"/>
          </reference>
        </references>
      </pivotArea>
    </format>
    <format dxfId="16461">
      <pivotArea dataOnly="0" labelOnly="1" outline="0" offset="IV163" fieldPosition="0">
        <references count="1">
          <reference field="6" count="1">
            <x v="15"/>
          </reference>
        </references>
      </pivotArea>
    </format>
    <format dxfId="16460">
      <pivotArea dataOnly="0" labelOnly="1" outline="0" fieldPosition="0">
        <references count="2">
          <reference field="0" count="1">
            <x v="291"/>
          </reference>
          <reference field="6" count="1" selected="0">
            <x v="15"/>
          </reference>
        </references>
      </pivotArea>
    </format>
    <format dxfId="16459">
      <pivotArea dataOnly="0" labelOnly="1" outline="0" fieldPosition="0">
        <references count="3">
          <reference field="0" count="1" selected="0">
            <x v="291"/>
          </reference>
          <reference field="4" count="1">
            <x v="64"/>
          </reference>
          <reference field="6" count="1" selected="0">
            <x v="15"/>
          </reference>
        </references>
      </pivotArea>
    </format>
    <format dxfId="16458">
      <pivotArea outline="0" collapsedLevelsAreSubtotals="1" fieldPosition="0">
        <references count="3">
          <reference field="0" count="1" selected="0">
            <x v="291"/>
          </reference>
          <reference field="4" count="1" selected="0">
            <x v="64"/>
          </reference>
          <reference field="6" count="1" selected="0">
            <x v="15"/>
          </reference>
        </references>
      </pivotArea>
    </format>
    <format dxfId="16457">
      <pivotArea outline="0" collapsedLevelsAreSubtotals="1" fieldPosition="0">
        <references count="3">
          <reference field="0" count="1" selected="0">
            <x v="293"/>
          </reference>
          <reference field="4" count="1" selected="0">
            <x v="64"/>
          </reference>
          <reference field="6" count="1" selected="0">
            <x v="15"/>
          </reference>
        </references>
      </pivotArea>
    </format>
    <format dxfId="16456">
      <pivotArea dataOnly="0" labelOnly="1" outline="0" offset="IV256" fieldPosition="0">
        <references count="1">
          <reference field="6" count="1">
            <x v="15"/>
          </reference>
        </references>
      </pivotArea>
    </format>
    <format dxfId="16455">
      <pivotArea dataOnly="0" labelOnly="1" outline="0" fieldPosition="0">
        <references count="2">
          <reference field="0" count="1">
            <x v="293"/>
          </reference>
          <reference field="6" count="1" selected="0">
            <x v="15"/>
          </reference>
        </references>
      </pivotArea>
    </format>
    <format dxfId="16454">
      <pivotArea dataOnly="0" labelOnly="1" outline="0" fieldPosition="0">
        <references count="3">
          <reference field="0" count="1" selected="0">
            <x v="293"/>
          </reference>
          <reference field="4" count="1">
            <x v="64"/>
          </reference>
          <reference field="6" count="1" selected="0">
            <x v="15"/>
          </reference>
        </references>
      </pivotArea>
    </format>
    <format dxfId="16453">
      <pivotArea outline="0" collapsedLevelsAreSubtotals="1" fieldPosition="0">
        <references count="3">
          <reference field="0" count="1" selected="0">
            <x v="293"/>
          </reference>
          <reference field="4" count="1" selected="0">
            <x v="64"/>
          </reference>
          <reference field="6" count="1" selected="0">
            <x v="15"/>
          </reference>
        </references>
      </pivotArea>
    </format>
    <format dxfId="16452">
      <pivotArea dataOnly="0" labelOnly="1" outline="0" fieldPosition="0">
        <references count="1">
          <reference field="6" count="1">
            <x v="15"/>
          </reference>
        </references>
      </pivotArea>
    </format>
    <format dxfId="16451">
      <pivotArea dataOnly="0" labelOnly="1" outline="0" fieldPosition="0">
        <references count="2">
          <reference field="0" count="1">
            <x v="293"/>
          </reference>
          <reference field="6" count="1" selected="0">
            <x v="15"/>
          </reference>
        </references>
      </pivotArea>
    </format>
    <format dxfId="16450">
      <pivotArea dataOnly="0" labelOnly="1" outline="0" fieldPosition="0">
        <references count="3">
          <reference field="0" count="1" selected="0">
            <x v="293"/>
          </reference>
          <reference field="4" count="1">
            <x v="64"/>
          </reference>
          <reference field="6" count="1" selected="0">
            <x v="15"/>
          </reference>
        </references>
      </pivotArea>
    </format>
    <format dxfId="16449">
      <pivotArea outline="0" collapsedLevelsAreSubtotals="1" fieldPosition="0">
        <references count="1">
          <reference field="6" count="1" selected="0" defaultSubtotal="1">
            <x v="15"/>
          </reference>
        </references>
      </pivotArea>
    </format>
    <format dxfId="16448">
      <pivotArea dataOnly="0" labelOnly="1" outline="0" fieldPosition="0">
        <references count="1">
          <reference field="6" count="1" defaultSubtotal="1">
            <x v="15"/>
          </reference>
        </references>
      </pivotArea>
    </format>
    <format dxfId="16447">
      <pivotArea outline="0" collapsedLevelsAreSubtotals="1" fieldPosition="0">
        <references count="1">
          <reference field="6" count="1" selected="0" defaultSubtotal="1">
            <x v="15"/>
          </reference>
        </references>
      </pivotArea>
    </format>
    <format dxfId="16446">
      <pivotArea dataOnly="0" labelOnly="1" outline="0" fieldPosition="0">
        <references count="1">
          <reference field="6" count="1" defaultSubtotal="1">
            <x v="15"/>
          </reference>
        </references>
      </pivotArea>
    </format>
    <format dxfId="16445">
      <pivotArea outline="0" collapsedLevelsAreSubtotals="1" fieldPosition="0">
        <references count="3">
          <reference field="0" count="1" selected="0">
            <x v="493"/>
          </reference>
          <reference field="4" count="1" selected="0">
            <x v="14"/>
          </reference>
          <reference field="6" count="1" selected="0">
            <x v="16"/>
          </reference>
        </references>
      </pivotArea>
    </format>
    <format dxfId="16444">
      <pivotArea dataOnly="0" labelOnly="1" outline="0" offset="IV1" fieldPosition="0">
        <references count="1">
          <reference field="6" count="1">
            <x v="16"/>
          </reference>
        </references>
      </pivotArea>
    </format>
    <format dxfId="16443">
      <pivotArea dataOnly="0" labelOnly="1" outline="0" fieldPosition="0">
        <references count="2">
          <reference field="0" count="1">
            <x v="493"/>
          </reference>
          <reference field="6" count="1" selected="0">
            <x v="16"/>
          </reference>
        </references>
      </pivotArea>
    </format>
    <format dxfId="16442">
      <pivotArea dataOnly="0" labelOnly="1" outline="0" fieldPosition="0">
        <references count="3">
          <reference field="0" count="1" selected="0">
            <x v="493"/>
          </reference>
          <reference field="4" count="1">
            <x v="14"/>
          </reference>
          <reference field="6" count="1" selected="0">
            <x v="16"/>
          </reference>
        </references>
      </pivotArea>
    </format>
    <format dxfId="16441">
      <pivotArea outline="0" collapsedLevelsAreSubtotals="1" fieldPosition="0">
        <references count="3">
          <reference field="0" count="1" selected="0">
            <x v="493"/>
          </reference>
          <reference field="4" count="1" selected="0">
            <x v="14"/>
          </reference>
          <reference field="6" count="1" selected="0">
            <x v="16"/>
          </reference>
        </references>
      </pivotArea>
    </format>
    <format dxfId="16440">
      <pivotArea dataOnly="0" labelOnly="1" outline="0" fieldPosition="0">
        <references count="1">
          <reference field="6" count="1">
            <x v="16"/>
          </reference>
        </references>
      </pivotArea>
    </format>
    <format dxfId="16439">
      <pivotArea dataOnly="0" labelOnly="1" outline="0" fieldPosition="0">
        <references count="2">
          <reference field="0" count="1">
            <x v="493"/>
          </reference>
          <reference field="6" count="1" selected="0">
            <x v="16"/>
          </reference>
        </references>
      </pivotArea>
    </format>
    <format dxfId="16438">
      <pivotArea dataOnly="0" labelOnly="1" outline="0" fieldPosition="0">
        <references count="3">
          <reference field="0" count="1" selected="0">
            <x v="493"/>
          </reference>
          <reference field="4" count="1">
            <x v="14"/>
          </reference>
          <reference field="6" count="1" selected="0">
            <x v="16"/>
          </reference>
        </references>
      </pivotArea>
    </format>
    <format dxfId="16437">
      <pivotArea outline="0" collapsedLevelsAreSubtotals="1" fieldPosition="0">
        <references count="3">
          <reference field="0" count="1" selected="0">
            <x v="485"/>
          </reference>
          <reference field="4" count="1" selected="0">
            <x v="14"/>
          </reference>
          <reference field="6" count="1" selected="0">
            <x v="16"/>
          </reference>
        </references>
      </pivotArea>
    </format>
    <format dxfId="16436">
      <pivotArea dataOnly="0" labelOnly="1" outline="0" offset="IV2" fieldPosition="0">
        <references count="1">
          <reference field="6" count="1">
            <x v="16"/>
          </reference>
        </references>
      </pivotArea>
    </format>
    <format dxfId="16435">
      <pivotArea dataOnly="0" labelOnly="1" outline="0" fieldPosition="0">
        <references count="2">
          <reference field="0" count="1">
            <x v="485"/>
          </reference>
          <reference field="6" count="1" selected="0">
            <x v="16"/>
          </reference>
        </references>
      </pivotArea>
    </format>
    <format dxfId="16434">
      <pivotArea dataOnly="0" labelOnly="1" outline="0" fieldPosition="0">
        <references count="3">
          <reference field="0" count="1" selected="0">
            <x v="485"/>
          </reference>
          <reference field="4" count="1">
            <x v="14"/>
          </reference>
          <reference field="6" count="1" selected="0">
            <x v="16"/>
          </reference>
        </references>
      </pivotArea>
    </format>
    <format dxfId="16433">
      <pivotArea outline="0" collapsedLevelsAreSubtotals="1" fieldPosition="0">
        <references count="3">
          <reference field="0" count="1" selected="0">
            <x v="485"/>
          </reference>
          <reference field="4" count="1" selected="0">
            <x v="14"/>
          </reference>
          <reference field="6" count="1" selected="0">
            <x v="16"/>
          </reference>
        </references>
      </pivotArea>
    </format>
    <format dxfId="16432">
      <pivotArea outline="0" collapsedLevelsAreSubtotals="1" fieldPosition="0">
        <references count="3">
          <reference field="0" count="1" selected="0">
            <x v="386"/>
          </reference>
          <reference field="4" count="1" selected="0">
            <x v="28"/>
          </reference>
          <reference field="6" count="1" selected="0">
            <x v="16"/>
          </reference>
        </references>
      </pivotArea>
    </format>
    <format dxfId="16431">
      <pivotArea dataOnly="0" labelOnly="1" outline="0" offset="IV3" fieldPosition="0">
        <references count="1">
          <reference field="6" count="1">
            <x v="16"/>
          </reference>
        </references>
      </pivotArea>
    </format>
    <format dxfId="16430">
      <pivotArea dataOnly="0" labelOnly="1" outline="0" fieldPosition="0">
        <references count="2">
          <reference field="0" count="1">
            <x v="386"/>
          </reference>
          <reference field="6" count="1" selected="0">
            <x v="16"/>
          </reference>
        </references>
      </pivotArea>
    </format>
    <format dxfId="16429">
      <pivotArea dataOnly="0" labelOnly="1" outline="0" fieldPosition="0">
        <references count="3">
          <reference field="0" count="1" selected="0">
            <x v="386"/>
          </reference>
          <reference field="4" count="1">
            <x v="28"/>
          </reference>
          <reference field="6" count="1" selected="0">
            <x v="16"/>
          </reference>
        </references>
      </pivotArea>
    </format>
    <format dxfId="16428">
      <pivotArea outline="0" collapsedLevelsAreSubtotals="1" fieldPosition="0">
        <references count="3">
          <reference field="0" count="1" selected="0">
            <x v="386"/>
          </reference>
          <reference field="4" count="1" selected="0">
            <x v="28"/>
          </reference>
          <reference field="6" count="1" selected="0">
            <x v="16"/>
          </reference>
        </references>
      </pivotArea>
    </format>
    <format dxfId="16427">
      <pivotArea outline="0" collapsedLevelsAreSubtotals="1" fieldPosition="0">
        <references count="3">
          <reference field="0" count="1" selected="0">
            <x v="473"/>
          </reference>
          <reference field="4" count="1" selected="0">
            <x v="14"/>
          </reference>
          <reference field="6" count="1" selected="0">
            <x v="16"/>
          </reference>
        </references>
      </pivotArea>
    </format>
    <format dxfId="16426">
      <pivotArea dataOnly="0" labelOnly="1" outline="0" offset="IV4" fieldPosition="0">
        <references count="1">
          <reference field="6" count="1">
            <x v="16"/>
          </reference>
        </references>
      </pivotArea>
    </format>
    <format dxfId="16425">
      <pivotArea dataOnly="0" labelOnly="1" outline="0" fieldPosition="0">
        <references count="2">
          <reference field="0" count="1">
            <x v="473"/>
          </reference>
          <reference field="6" count="1" selected="0">
            <x v="16"/>
          </reference>
        </references>
      </pivotArea>
    </format>
    <format dxfId="16424">
      <pivotArea dataOnly="0" labelOnly="1" outline="0" fieldPosition="0">
        <references count="3">
          <reference field="0" count="1" selected="0">
            <x v="473"/>
          </reference>
          <reference field="4" count="1">
            <x v="14"/>
          </reference>
          <reference field="6" count="1" selected="0">
            <x v="16"/>
          </reference>
        </references>
      </pivotArea>
    </format>
    <format dxfId="16423">
      <pivotArea outline="0" collapsedLevelsAreSubtotals="1" fieldPosition="0">
        <references count="3">
          <reference field="0" count="1" selected="0">
            <x v="473"/>
          </reference>
          <reference field="4" count="1" selected="0">
            <x v="14"/>
          </reference>
          <reference field="6" count="1" selected="0">
            <x v="16"/>
          </reference>
        </references>
      </pivotArea>
    </format>
    <format dxfId="16422">
      <pivotArea outline="0" collapsedLevelsAreSubtotals="1" fieldPosition="0">
        <references count="3">
          <reference field="0" count="1" selected="0">
            <x v="472"/>
          </reference>
          <reference field="4" count="1" selected="0">
            <x v="14"/>
          </reference>
          <reference field="6" count="1" selected="0">
            <x v="16"/>
          </reference>
        </references>
      </pivotArea>
    </format>
    <format dxfId="16421">
      <pivotArea dataOnly="0" labelOnly="1" outline="0" offset="IV5" fieldPosition="0">
        <references count="1">
          <reference field="6" count="1">
            <x v="16"/>
          </reference>
        </references>
      </pivotArea>
    </format>
    <format dxfId="16420">
      <pivotArea dataOnly="0" labelOnly="1" outline="0" fieldPosition="0">
        <references count="2">
          <reference field="0" count="1">
            <x v="472"/>
          </reference>
          <reference field="6" count="1" selected="0">
            <x v="16"/>
          </reference>
        </references>
      </pivotArea>
    </format>
    <format dxfId="16419">
      <pivotArea dataOnly="0" labelOnly="1" outline="0" fieldPosition="0">
        <references count="3">
          <reference field="0" count="1" selected="0">
            <x v="472"/>
          </reference>
          <reference field="4" count="1">
            <x v="14"/>
          </reference>
          <reference field="6" count="1" selected="0">
            <x v="16"/>
          </reference>
        </references>
      </pivotArea>
    </format>
    <format dxfId="16418">
      <pivotArea outline="0" collapsedLevelsAreSubtotals="1" fieldPosition="0">
        <references count="3">
          <reference field="0" count="1" selected="0">
            <x v="472"/>
          </reference>
          <reference field="4" count="1" selected="0">
            <x v="14"/>
          </reference>
          <reference field="6" count="1" selected="0">
            <x v="16"/>
          </reference>
        </references>
      </pivotArea>
    </format>
    <format dxfId="16417">
      <pivotArea outline="0" collapsedLevelsAreSubtotals="1" fieldPosition="0">
        <references count="3">
          <reference field="0" count="1" selected="0">
            <x v="490"/>
          </reference>
          <reference field="4" count="1" selected="0">
            <x v="44"/>
          </reference>
          <reference field="6" count="1" selected="0">
            <x v="16"/>
          </reference>
        </references>
      </pivotArea>
    </format>
    <format dxfId="16416">
      <pivotArea dataOnly="0" labelOnly="1" outline="0" offset="IV6" fieldPosition="0">
        <references count="1">
          <reference field="6" count="1">
            <x v="16"/>
          </reference>
        </references>
      </pivotArea>
    </format>
    <format dxfId="16415">
      <pivotArea dataOnly="0" labelOnly="1" outline="0" fieldPosition="0">
        <references count="2">
          <reference field="0" count="1">
            <x v="490"/>
          </reference>
          <reference field="6" count="1" selected="0">
            <x v="16"/>
          </reference>
        </references>
      </pivotArea>
    </format>
    <format dxfId="16414">
      <pivotArea dataOnly="0" labelOnly="1" outline="0" fieldPosition="0">
        <references count="3">
          <reference field="0" count="1" selected="0">
            <x v="490"/>
          </reference>
          <reference field="4" count="1">
            <x v="44"/>
          </reference>
          <reference field="6" count="1" selected="0">
            <x v="16"/>
          </reference>
        </references>
      </pivotArea>
    </format>
    <format dxfId="16413">
      <pivotArea outline="0" collapsedLevelsAreSubtotals="1" fieldPosition="0">
        <references count="3">
          <reference field="0" count="1" selected="0">
            <x v="490"/>
          </reference>
          <reference field="4" count="1" selected="0">
            <x v="44"/>
          </reference>
          <reference field="6" count="1" selected="0">
            <x v="16"/>
          </reference>
        </references>
      </pivotArea>
    </format>
    <format dxfId="16412">
      <pivotArea outline="0" collapsedLevelsAreSubtotals="1" fieldPosition="0">
        <references count="3">
          <reference field="0" count="1" selected="0">
            <x v="508"/>
          </reference>
          <reference field="4" count="1" selected="0">
            <x v="14"/>
          </reference>
          <reference field="6" count="1" selected="0">
            <x v="16"/>
          </reference>
        </references>
      </pivotArea>
    </format>
    <format dxfId="16411">
      <pivotArea dataOnly="0" labelOnly="1" outline="0" offset="IV7" fieldPosition="0">
        <references count="1">
          <reference field="6" count="1">
            <x v="16"/>
          </reference>
        </references>
      </pivotArea>
    </format>
    <format dxfId="16410">
      <pivotArea dataOnly="0" labelOnly="1" outline="0" fieldPosition="0">
        <references count="2">
          <reference field="0" count="1">
            <x v="508"/>
          </reference>
          <reference field="6" count="1" selected="0">
            <x v="16"/>
          </reference>
        </references>
      </pivotArea>
    </format>
    <format dxfId="16409">
      <pivotArea dataOnly="0" labelOnly="1" outline="0" fieldPosition="0">
        <references count="3">
          <reference field="0" count="1" selected="0">
            <x v="508"/>
          </reference>
          <reference field="4" count="1">
            <x v="14"/>
          </reference>
          <reference field="6" count="1" selected="0">
            <x v="16"/>
          </reference>
        </references>
      </pivotArea>
    </format>
    <format dxfId="16408">
      <pivotArea outline="0" collapsedLevelsAreSubtotals="1" fieldPosition="0">
        <references count="3">
          <reference field="0" count="1" selected="0">
            <x v="508"/>
          </reference>
          <reference field="4" count="1" selected="0">
            <x v="14"/>
          </reference>
          <reference field="6" count="1" selected="0">
            <x v="16"/>
          </reference>
        </references>
      </pivotArea>
    </format>
    <format dxfId="16407">
      <pivotArea outline="0" collapsedLevelsAreSubtotals="1" fieldPosition="0">
        <references count="3">
          <reference field="0" count="1" selected="0">
            <x v="397"/>
          </reference>
          <reference field="4" count="1" selected="0">
            <x v="28"/>
          </reference>
          <reference field="6" count="1" selected="0">
            <x v="16"/>
          </reference>
        </references>
      </pivotArea>
    </format>
    <format dxfId="16406">
      <pivotArea dataOnly="0" labelOnly="1" outline="0" offset="IV8" fieldPosition="0">
        <references count="1">
          <reference field="6" count="1">
            <x v="16"/>
          </reference>
        </references>
      </pivotArea>
    </format>
    <format dxfId="16405">
      <pivotArea dataOnly="0" labelOnly="1" outline="0" fieldPosition="0">
        <references count="2">
          <reference field="0" count="1">
            <x v="397"/>
          </reference>
          <reference field="6" count="1" selected="0">
            <x v="16"/>
          </reference>
        </references>
      </pivotArea>
    </format>
    <format dxfId="16404">
      <pivotArea dataOnly="0" labelOnly="1" outline="0" fieldPosition="0">
        <references count="3">
          <reference field="0" count="1" selected="0">
            <x v="397"/>
          </reference>
          <reference field="4" count="1">
            <x v="28"/>
          </reference>
          <reference field="6" count="1" selected="0">
            <x v="16"/>
          </reference>
        </references>
      </pivotArea>
    </format>
    <format dxfId="16403">
      <pivotArea outline="0" collapsedLevelsAreSubtotals="1" fieldPosition="0">
        <references count="3">
          <reference field="0" count="1" selected="0">
            <x v="397"/>
          </reference>
          <reference field="4" count="1" selected="0">
            <x v="28"/>
          </reference>
          <reference field="6" count="1" selected="0">
            <x v="16"/>
          </reference>
        </references>
      </pivotArea>
    </format>
    <format dxfId="16402">
      <pivotArea outline="0" collapsedLevelsAreSubtotals="1" fieldPosition="0">
        <references count="3">
          <reference field="0" count="1" selected="0">
            <x v="323"/>
          </reference>
          <reference field="4" count="1" selected="0">
            <x v="28"/>
          </reference>
          <reference field="6" count="1" selected="0">
            <x v="16"/>
          </reference>
        </references>
      </pivotArea>
    </format>
    <format dxfId="16401">
      <pivotArea dataOnly="0" labelOnly="1" outline="0" offset="IV9" fieldPosition="0">
        <references count="1">
          <reference field="6" count="1">
            <x v="16"/>
          </reference>
        </references>
      </pivotArea>
    </format>
    <format dxfId="16400">
      <pivotArea dataOnly="0" labelOnly="1" outline="0" fieldPosition="0">
        <references count="2">
          <reference field="0" count="1">
            <x v="323"/>
          </reference>
          <reference field="6" count="1" selected="0">
            <x v="16"/>
          </reference>
        </references>
      </pivotArea>
    </format>
    <format dxfId="16399">
      <pivotArea dataOnly="0" labelOnly="1" outline="0" fieldPosition="0">
        <references count="3">
          <reference field="0" count="1" selected="0">
            <x v="323"/>
          </reference>
          <reference field="4" count="1">
            <x v="28"/>
          </reference>
          <reference field="6" count="1" selected="0">
            <x v="16"/>
          </reference>
        </references>
      </pivotArea>
    </format>
    <format dxfId="16398">
      <pivotArea outline="0" collapsedLevelsAreSubtotals="1" fieldPosition="0">
        <references count="3">
          <reference field="0" count="1" selected="0">
            <x v="323"/>
          </reference>
          <reference field="4" count="1" selected="0">
            <x v="28"/>
          </reference>
          <reference field="6" count="1" selected="0">
            <x v="16"/>
          </reference>
        </references>
      </pivotArea>
    </format>
    <format dxfId="16397">
      <pivotArea outline="0" collapsedLevelsAreSubtotals="1" fieldPosition="0">
        <references count="3">
          <reference field="0" count="1" selected="0">
            <x v="129"/>
          </reference>
          <reference field="4" count="1" selected="0">
            <x v="28"/>
          </reference>
          <reference field="6" count="1" selected="0">
            <x v="16"/>
          </reference>
        </references>
      </pivotArea>
    </format>
    <format dxfId="16396">
      <pivotArea dataOnly="0" labelOnly="1" outline="0" offset="IV10" fieldPosition="0">
        <references count="1">
          <reference field="6" count="1">
            <x v="16"/>
          </reference>
        </references>
      </pivotArea>
    </format>
    <format dxfId="16395">
      <pivotArea dataOnly="0" labelOnly="1" outline="0" fieldPosition="0">
        <references count="2">
          <reference field="0" count="1">
            <x v="129"/>
          </reference>
          <reference field="6" count="1" selected="0">
            <x v="16"/>
          </reference>
        </references>
      </pivotArea>
    </format>
    <format dxfId="16394">
      <pivotArea dataOnly="0" labelOnly="1" outline="0" fieldPosition="0">
        <references count="3">
          <reference field="0" count="1" selected="0">
            <x v="129"/>
          </reference>
          <reference field="4" count="1">
            <x v="28"/>
          </reference>
          <reference field="6" count="1" selected="0">
            <x v="16"/>
          </reference>
        </references>
      </pivotArea>
    </format>
    <format dxfId="16393">
      <pivotArea outline="0" collapsedLevelsAreSubtotals="1" fieldPosition="0">
        <references count="3">
          <reference field="0" count="1" selected="0">
            <x v="129"/>
          </reference>
          <reference field="4" count="1" selected="0">
            <x v="28"/>
          </reference>
          <reference field="6" count="1" selected="0">
            <x v="16"/>
          </reference>
        </references>
      </pivotArea>
    </format>
    <format dxfId="16392">
      <pivotArea outline="0" collapsedLevelsAreSubtotals="1" fieldPosition="0">
        <references count="3">
          <reference field="0" count="1" selected="0">
            <x v="85"/>
          </reference>
          <reference field="4" count="1" selected="0">
            <x v="28"/>
          </reference>
          <reference field="6" count="1" selected="0">
            <x v="16"/>
          </reference>
        </references>
      </pivotArea>
    </format>
    <format dxfId="16391">
      <pivotArea dataOnly="0" labelOnly="1" outline="0" offset="IV11" fieldPosition="0">
        <references count="1">
          <reference field="6" count="1">
            <x v="16"/>
          </reference>
        </references>
      </pivotArea>
    </format>
    <format dxfId="16390">
      <pivotArea dataOnly="0" labelOnly="1" outline="0" fieldPosition="0">
        <references count="2">
          <reference field="0" count="1">
            <x v="85"/>
          </reference>
          <reference field="6" count="1" selected="0">
            <x v="16"/>
          </reference>
        </references>
      </pivotArea>
    </format>
    <format dxfId="16389">
      <pivotArea dataOnly="0" labelOnly="1" outline="0" fieldPosition="0">
        <references count="3">
          <reference field="0" count="1" selected="0">
            <x v="85"/>
          </reference>
          <reference field="4" count="1">
            <x v="28"/>
          </reference>
          <reference field="6" count="1" selected="0">
            <x v="16"/>
          </reference>
        </references>
      </pivotArea>
    </format>
    <format dxfId="16388">
      <pivotArea outline="0" collapsedLevelsAreSubtotals="1" fieldPosition="0">
        <references count="3">
          <reference field="0" count="1" selected="0">
            <x v="85"/>
          </reference>
          <reference field="4" count="1" selected="0">
            <x v="28"/>
          </reference>
          <reference field="6" count="1" selected="0">
            <x v="16"/>
          </reference>
        </references>
      </pivotArea>
    </format>
    <format dxfId="16387">
      <pivotArea outline="0" collapsedLevelsAreSubtotals="1" fieldPosition="0">
        <references count="3">
          <reference field="0" count="1" selected="0">
            <x v="331"/>
          </reference>
          <reference field="4" count="1" selected="0">
            <x v="28"/>
          </reference>
          <reference field="6" count="1" selected="0">
            <x v="16"/>
          </reference>
        </references>
      </pivotArea>
    </format>
    <format dxfId="16386">
      <pivotArea dataOnly="0" labelOnly="1" outline="0" offset="IV12" fieldPosition="0">
        <references count="1">
          <reference field="6" count="1">
            <x v="16"/>
          </reference>
        </references>
      </pivotArea>
    </format>
    <format dxfId="16385">
      <pivotArea dataOnly="0" labelOnly="1" outline="0" fieldPosition="0">
        <references count="2">
          <reference field="0" count="1">
            <x v="331"/>
          </reference>
          <reference field="6" count="1" selected="0">
            <x v="16"/>
          </reference>
        </references>
      </pivotArea>
    </format>
    <format dxfId="16384">
      <pivotArea dataOnly="0" labelOnly="1" outline="0" fieldPosition="0">
        <references count="3">
          <reference field="0" count="1" selected="0">
            <x v="331"/>
          </reference>
          <reference field="4" count="1">
            <x v="28"/>
          </reference>
          <reference field="6" count="1" selected="0">
            <x v="16"/>
          </reference>
        </references>
      </pivotArea>
    </format>
    <format dxfId="16383">
      <pivotArea outline="0" collapsedLevelsAreSubtotals="1" fieldPosition="0">
        <references count="3">
          <reference field="0" count="1" selected="0">
            <x v="331"/>
          </reference>
          <reference field="4" count="1" selected="0">
            <x v="28"/>
          </reference>
          <reference field="6" count="1" selected="0">
            <x v="16"/>
          </reference>
        </references>
      </pivotArea>
    </format>
    <format dxfId="16382">
      <pivotArea outline="0" collapsedLevelsAreSubtotals="1" fieldPosition="0">
        <references count="3">
          <reference field="0" count="1" selected="0">
            <x v="62"/>
          </reference>
          <reference field="4" count="1" selected="0">
            <x v="28"/>
          </reference>
          <reference field="6" count="1" selected="0">
            <x v="16"/>
          </reference>
        </references>
      </pivotArea>
    </format>
    <format dxfId="16381">
      <pivotArea dataOnly="0" labelOnly="1" outline="0" offset="IV13" fieldPosition="0">
        <references count="1">
          <reference field="6" count="1">
            <x v="16"/>
          </reference>
        </references>
      </pivotArea>
    </format>
    <format dxfId="16380">
      <pivotArea dataOnly="0" labelOnly="1" outline="0" fieldPosition="0">
        <references count="2">
          <reference field="0" count="1">
            <x v="62"/>
          </reference>
          <reference field="6" count="1" selected="0">
            <x v="16"/>
          </reference>
        </references>
      </pivotArea>
    </format>
    <format dxfId="16379">
      <pivotArea dataOnly="0" labelOnly="1" outline="0" fieldPosition="0">
        <references count="3">
          <reference field="0" count="1" selected="0">
            <x v="62"/>
          </reference>
          <reference field="4" count="1">
            <x v="28"/>
          </reference>
          <reference field="6" count="1" selected="0">
            <x v="16"/>
          </reference>
        </references>
      </pivotArea>
    </format>
    <format dxfId="16378">
      <pivotArea outline="0" collapsedLevelsAreSubtotals="1" fieldPosition="0">
        <references count="3">
          <reference field="0" count="1" selected="0">
            <x v="62"/>
          </reference>
          <reference field="4" count="1" selected="0">
            <x v="28"/>
          </reference>
          <reference field="6" count="1" selected="0">
            <x v="16"/>
          </reference>
        </references>
      </pivotArea>
    </format>
    <format dxfId="16377">
      <pivotArea outline="0" collapsedLevelsAreSubtotals="1" fieldPosition="0">
        <references count="3">
          <reference field="0" count="1" selected="0">
            <x v="390"/>
          </reference>
          <reference field="4" count="1" selected="0">
            <x v="28"/>
          </reference>
          <reference field="6" count="1" selected="0">
            <x v="16"/>
          </reference>
        </references>
      </pivotArea>
    </format>
    <format dxfId="16376">
      <pivotArea dataOnly="0" labelOnly="1" outline="0" offset="IV256" fieldPosition="0">
        <references count="1">
          <reference field="6" count="1">
            <x v="16"/>
          </reference>
        </references>
      </pivotArea>
    </format>
    <format dxfId="16375">
      <pivotArea dataOnly="0" labelOnly="1" outline="0" fieldPosition="0">
        <references count="2">
          <reference field="0" count="1">
            <x v="390"/>
          </reference>
          <reference field="6" count="1" selected="0">
            <x v="16"/>
          </reference>
        </references>
      </pivotArea>
    </format>
    <format dxfId="16374">
      <pivotArea dataOnly="0" labelOnly="1" outline="0" fieldPosition="0">
        <references count="3">
          <reference field="0" count="1" selected="0">
            <x v="390"/>
          </reference>
          <reference field="4" count="1">
            <x v="28"/>
          </reference>
          <reference field="6" count="1" selected="0">
            <x v="16"/>
          </reference>
        </references>
      </pivotArea>
    </format>
    <format dxfId="16373">
      <pivotArea outline="0" collapsedLevelsAreSubtotals="1" fieldPosition="0">
        <references count="3">
          <reference field="0" count="1" selected="0">
            <x v="390"/>
          </reference>
          <reference field="4" count="1" selected="0">
            <x v="28"/>
          </reference>
          <reference field="6" count="1" selected="0">
            <x v="16"/>
          </reference>
        </references>
      </pivotArea>
    </format>
    <format dxfId="16372">
      <pivotArea dataOnly="0" labelOnly="1" outline="0" fieldPosition="0">
        <references count="1">
          <reference field="6" count="1">
            <x v="16"/>
          </reference>
        </references>
      </pivotArea>
    </format>
    <format dxfId="16371">
      <pivotArea dataOnly="0" labelOnly="1" outline="0" fieldPosition="0">
        <references count="2">
          <reference field="0" count="1">
            <x v="390"/>
          </reference>
          <reference field="6" count="1" selected="0">
            <x v="16"/>
          </reference>
        </references>
      </pivotArea>
    </format>
    <format dxfId="16370">
      <pivotArea dataOnly="0" labelOnly="1" outline="0" fieldPosition="0">
        <references count="3">
          <reference field="0" count="1" selected="0">
            <x v="390"/>
          </reference>
          <reference field="4" count="1">
            <x v="28"/>
          </reference>
          <reference field="6" count="1" selected="0">
            <x v="16"/>
          </reference>
        </references>
      </pivotArea>
    </format>
    <format dxfId="16369">
      <pivotArea outline="0" collapsedLevelsAreSubtotals="1" fieldPosition="0">
        <references count="1">
          <reference field="6" count="1" selected="0" defaultSubtotal="1">
            <x v="16"/>
          </reference>
        </references>
      </pivotArea>
    </format>
    <format dxfId="16368">
      <pivotArea dataOnly="0" labelOnly="1" outline="0" fieldPosition="0">
        <references count="1">
          <reference field="6" count="1" defaultSubtotal="1">
            <x v="16"/>
          </reference>
        </references>
      </pivotArea>
    </format>
    <format dxfId="16367">
      <pivotArea outline="0" collapsedLevelsAreSubtotals="1" fieldPosition="0">
        <references count="1">
          <reference field="6" count="1" selected="0" defaultSubtotal="1">
            <x v="16"/>
          </reference>
        </references>
      </pivotArea>
    </format>
    <format dxfId="16366">
      <pivotArea dataOnly="0" labelOnly="1" outline="0" fieldPosition="0">
        <references count="1">
          <reference field="6" count="1" defaultSubtotal="1">
            <x v="16"/>
          </reference>
        </references>
      </pivotArea>
    </format>
    <format dxfId="16365">
      <pivotArea outline="0" collapsedLevelsAreSubtotals="1" fieldPosition="0">
        <references count="3">
          <reference field="0" count="1" selected="0">
            <x v="341"/>
          </reference>
          <reference field="4" count="1" selected="0">
            <x v="123"/>
          </reference>
          <reference field="6" count="1" selected="0">
            <x v="17"/>
          </reference>
        </references>
      </pivotArea>
    </format>
    <format dxfId="16364">
      <pivotArea dataOnly="0" labelOnly="1" outline="0" fieldPosition="0">
        <references count="1">
          <reference field="6" count="1">
            <x v="17"/>
          </reference>
        </references>
      </pivotArea>
    </format>
    <format dxfId="16363">
      <pivotArea dataOnly="0" labelOnly="1" outline="0" fieldPosition="0">
        <references count="2">
          <reference field="0" count="1">
            <x v="341"/>
          </reference>
          <reference field="6" count="1" selected="0">
            <x v="17"/>
          </reference>
        </references>
      </pivotArea>
    </format>
    <format dxfId="16362">
      <pivotArea dataOnly="0" labelOnly="1" outline="0" fieldPosition="0">
        <references count="3">
          <reference field="0" count="1" selected="0">
            <x v="341"/>
          </reference>
          <reference field="4" count="1">
            <x v="123"/>
          </reference>
          <reference field="6" count="1" selected="0">
            <x v="17"/>
          </reference>
        </references>
      </pivotArea>
    </format>
    <format dxfId="16361">
      <pivotArea outline="0" collapsedLevelsAreSubtotals="1" fieldPosition="0">
        <references count="3">
          <reference field="0" count="1" selected="0">
            <x v="341"/>
          </reference>
          <reference field="4" count="1" selected="0">
            <x v="123"/>
          </reference>
          <reference field="6" count="1" selected="0">
            <x v="17"/>
          </reference>
        </references>
      </pivotArea>
    </format>
    <format dxfId="16360">
      <pivotArea dataOnly="0" labelOnly="1" outline="0" fieldPosition="0">
        <references count="1">
          <reference field="6" count="1">
            <x v="17"/>
          </reference>
        </references>
      </pivotArea>
    </format>
    <format dxfId="16359">
      <pivotArea dataOnly="0" labelOnly="1" outline="0" fieldPosition="0">
        <references count="2">
          <reference field="0" count="1">
            <x v="341"/>
          </reference>
          <reference field="6" count="1" selected="0">
            <x v="17"/>
          </reference>
        </references>
      </pivotArea>
    </format>
    <format dxfId="16358">
      <pivotArea dataOnly="0" labelOnly="1" outline="0" fieldPosition="0">
        <references count="3">
          <reference field="0" count="1" selected="0">
            <x v="341"/>
          </reference>
          <reference field="4" count="1">
            <x v="123"/>
          </reference>
          <reference field="6" count="1" selected="0">
            <x v="17"/>
          </reference>
        </references>
      </pivotArea>
    </format>
    <format dxfId="16357">
      <pivotArea outline="0" collapsedLevelsAreSubtotals="1" fieldPosition="0">
        <references count="1">
          <reference field="6" count="1" selected="0" defaultSubtotal="1">
            <x v="17"/>
          </reference>
        </references>
      </pivotArea>
    </format>
    <format dxfId="16356">
      <pivotArea dataOnly="0" labelOnly="1" outline="0" fieldPosition="0">
        <references count="1">
          <reference field="6" count="1" defaultSubtotal="1">
            <x v="17"/>
          </reference>
        </references>
      </pivotArea>
    </format>
    <format dxfId="16355">
      <pivotArea outline="0" collapsedLevelsAreSubtotals="1" fieldPosition="0">
        <references count="1">
          <reference field="6" count="1" selected="0" defaultSubtotal="1">
            <x v="17"/>
          </reference>
        </references>
      </pivotArea>
    </format>
    <format dxfId="16354">
      <pivotArea dataOnly="0" labelOnly="1" outline="0" fieldPosition="0">
        <references count="1">
          <reference field="6" count="1" defaultSubtotal="1">
            <x v="17"/>
          </reference>
        </references>
      </pivotArea>
    </format>
    <format dxfId="16353">
      <pivotArea outline="0" collapsedLevelsAreSubtotals="1" fieldPosition="0">
        <references count="3">
          <reference field="0" count="1" selected="0">
            <x v="315"/>
          </reference>
          <reference field="4" count="1" selected="0">
            <x v="75"/>
          </reference>
          <reference field="6" count="1" selected="0">
            <x v="18"/>
          </reference>
        </references>
      </pivotArea>
    </format>
    <format dxfId="16352">
      <pivotArea dataOnly="0" labelOnly="1" outline="0" offset="IV1" fieldPosition="0">
        <references count="1">
          <reference field="6" count="1">
            <x v="18"/>
          </reference>
        </references>
      </pivotArea>
    </format>
    <format dxfId="16351">
      <pivotArea dataOnly="0" labelOnly="1" outline="0" fieldPosition="0">
        <references count="2">
          <reference field="0" count="1">
            <x v="315"/>
          </reference>
          <reference field="6" count="1" selected="0">
            <x v="18"/>
          </reference>
        </references>
      </pivotArea>
    </format>
    <format dxfId="16350">
      <pivotArea dataOnly="0" labelOnly="1" outline="0" fieldPosition="0">
        <references count="3">
          <reference field="0" count="1" selected="0">
            <x v="315"/>
          </reference>
          <reference field="4" count="1">
            <x v="75"/>
          </reference>
          <reference field="6" count="1" selected="0">
            <x v="18"/>
          </reference>
        </references>
      </pivotArea>
    </format>
    <format dxfId="16349">
      <pivotArea outline="0" collapsedLevelsAreSubtotals="1" fieldPosition="0">
        <references count="3">
          <reference field="0" count="1" selected="0">
            <x v="315"/>
          </reference>
          <reference field="4" count="1" selected="0">
            <x v="75"/>
          </reference>
          <reference field="6" count="1" selected="0">
            <x v="18"/>
          </reference>
        </references>
      </pivotArea>
    </format>
    <format dxfId="16348">
      <pivotArea dataOnly="0" labelOnly="1" outline="0" fieldPosition="0">
        <references count="1">
          <reference field="6" count="1">
            <x v="18"/>
          </reference>
        </references>
      </pivotArea>
    </format>
    <format dxfId="16347">
      <pivotArea dataOnly="0" labelOnly="1" outline="0" fieldPosition="0">
        <references count="2">
          <reference field="0" count="1">
            <x v="315"/>
          </reference>
          <reference field="6" count="1" selected="0">
            <x v="18"/>
          </reference>
        </references>
      </pivotArea>
    </format>
    <format dxfId="16346">
      <pivotArea dataOnly="0" labelOnly="1" outline="0" fieldPosition="0">
        <references count="3">
          <reference field="0" count="1" selected="0">
            <x v="315"/>
          </reference>
          <reference field="4" count="1">
            <x v="75"/>
          </reference>
          <reference field="6" count="1" selected="0">
            <x v="18"/>
          </reference>
        </references>
      </pivotArea>
    </format>
    <format dxfId="16345">
      <pivotArea outline="0" collapsedLevelsAreSubtotals="1" fieldPosition="0">
        <references count="3">
          <reference field="0" count="1" selected="0">
            <x v="458"/>
          </reference>
          <reference field="4" count="1" selected="0">
            <x v="75"/>
          </reference>
          <reference field="6" count="1" selected="0">
            <x v="18"/>
          </reference>
        </references>
      </pivotArea>
    </format>
    <format dxfId="16344">
      <pivotArea dataOnly="0" labelOnly="1" outline="0" offset="IV256" fieldPosition="0">
        <references count="1">
          <reference field="6" count="1">
            <x v="18"/>
          </reference>
        </references>
      </pivotArea>
    </format>
    <format dxfId="16343">
      <pivotArea dataOnly="0" labelOnly="1" outline="0" fieldPosition="0">
        <references count="2">
          <reference field="0" count="1">
            <x v="458"/>
          </reference>
          <reference field="6" count="1" selected="0">
            <x v="18"/>
          </reference>
        </references>
      </pivotArea>
    </format>
    <format dxfId="16342">
      <pivotArea dataOnly="0" labelOnly="1" outline="0" fieldPosition="0">
        <references count="3">
          <reference field="0" count="1" selected="0">
            <x v="458"/>
          </reference>
          <reference field="4" count="1">
            <x v="75"/>
          </reference>
          <reference field="6" count="1" selected="0">
            <x v="18"/>
          </reference>
        </references>
      </pivotArea>
    </format>
    <format dxfId="16341">
      <pivotArea outline="0" collapsedLevelsAreSubtotals="1" fieldPosition="0">
        <references count="3">
          <reference field="0" count="1" selected="0">
            <x v="458"/>
          </reference>
          <reference field="4" count="1" selected="0">
            <x v="75"/>
          </reference>
          <reference field="6" count="1" selected="0">
            <x v="18"/>
          </reference>
        </references>
      </pivotArea>
    </format>
    <format dxfId="16340">
      <pivotArea dataOnly="0" labelOnly="1" outline="0" fieldPosition="0">
        <references count="1">
          <reference field="6" count="1">
            <x v="18"/>
          </reference>
        </references>
      </pivotArea>
    </format>
    <format dxfId="16339">
      <pivotArea dataOnly="0" labelOnly="1" outline="0" fieldPosition="0">
        <references count="2">
          <reference field="0" count="1">
            <x v="458"/>
          </reference>
          <reference field="6" count="1" selected="0">
            <x v="18"/>
          </reference>
        </references>
      </pivotArea>
    </format>
    <format dxfId="16338">
      <pivotArea dataOnly="0" labelOnly="1" outline="0" fieldPosition="0">
        <references count="3">
          <reference field="0" count="1" selected="0">
            <x v="458"/>
          </reference>
          <reference field="4" count="1">
            <x v="75"/>
          </reference>
          <reference field="6" count="1" selected="0">
            <x v="18"/>
          </reference>
        </references>
      </pivotArea>
    </format>
    <format dxfId="16337">
      <pivotArea outline="0" collapsedLevelsAreSubtotals="1" fieldPosition="0">
        <references count="1">
          <reference field="6" count="1" selected="0" defaultSubtotal="1">
            <x v="18"/>
          </reference>
        </references>
      </pivotArea>
    </format>
    <format dxfId="16336">
      <pivotArea dataOnly="0" labelOnly="1" outline="0" fieldPosition="0">
        <references count="1">
          <reference field="6" count="1" defaultSubtotal="1">
            <x v="18"/>
          </reference>
        </references>
      </pivotArea>
    </format>
    <format dxfId="16335">
      <pivotArea outline="0" collapsedLevelsAreSubtotals="1" fieldPosition="0">
        <references count="3">
          <reference field="0" count="1" selected="0">
            <x v="129"/>
          </reference>
          <reference field="4" count="1" selected="0">
            <x v="4"/>
          </reference>
          <reference field="6" count="1" selected="0">
            <x v="19"/>
          </reference>
        </references>
      </pivotArea>
    </format>
    <format dxfId="16334">
      <pivotArea dataOnly="0" labelOnly="1" outline="0" offset="IV1" fieldPosition="0">
        <references count="1">
          <reference field="6" count="1">
            <x v="19"/>
          </reference>
        </references>
      </pivotArea>
    </format>
    <format dxfId="16333">
      <pivotArea dataOnly="0" labelOnly="1" outline="0" fieldPosition="0">
        <references count="2">
          <reference field="0" count="1">
            <x v="129"/>
          </reference>
          <reference field="6" count="1" selected="0">
            <x v="19"/>
          </reference>
        </references>
      </pivotArea>
    </format>
    <format dxfId="16332">
      <pivotArea dataOnly="0" labelOnly="1" outline="0" fieldPosition="0">
        <references count="3">
          <reference field="0" count="1" selected="0">
            <x v="129"/>
          </reference>
          <reference field="4" count="1">
            <x v="4"/>
          </reference>
          <reference field="6" count="1" selected="0">
            <x v="19"/>
          </reference>
        </references>
      </pivotArea>
    </format>
    <format dxfId="16331">
      <pivotArea outline="0" collapsedLevelsAreSubtotals="1" fieldPosition="0">
        <references count="3">
          <reference field="0" count="1" selected="0">
            <x v="129"/>
          </reference>
          <reference field="4" count="1" selected="0">
            <x v="4"/>
          </reference>
          <reference field="6" count="1" selected="0">
            <x v="19"/>
          </reference>
        </references>
      </pivotArea>
    </format>
    <format dxfId="16330">
      <pivotArea dataOnly="0" labelOnly="1" outline="0" fieldPosition="0">
        <references count="1">
          <reference field="6" count="1">
            <x v="19"/>
          </reference>
        </references>
      </pivotArea>
    </format>
    <format dxfId="16329">
      <pivotArea dataOnly="0" labelOnly="1" outline="0" fieldPosition="0">
        <references count="2">
          <reference field="0" count="1">
            <x v="129"/>
          </reference>
          <reference field="6" count="1" selected="0">
            <x v="19"/>
          </reference>
        </references>
      </pivotArea>
    </format>
    <format dxfId="16328">
      <pivotArea dataOnly="0" labelOnly="1" outline="0" fieldPosition="0">
        <references count="3">
          <reference field="0" count="1" selected="0">
            <x v="129"/>
          </reference>
          <reference field="4" count="1">
            <x v="4"/>
          </reference>
          <reference field="6" count="1" selected="0">
            <x v="19"/>
          </reference>
        </references>
      </pivotArea>
    </format>
    <format dxfId="16327">
      <pivotArea outline="0" collapsedLevelsAreSubtotals="1" fieldPosition="0">
        <references count="3">
          <reference field="0" count="1" selected="0">
            <x v="172"/>
          </reference>
          <reference field="4" count="1" selected="0">
            <x v="1"/>
          </reference>
          <reference field="6" count="1" selected="0">
            <x v="19"/>
          </reference>
        </references>
      </pivotArea>
    </format>
    <format dxfId="16326">
      <pivotArea dataOnly="0" labelOnly="1" outline="0" offset="IV2" fieldPosition="0">
        <references count="1">
          <reference field="6" count="1">
            <x v="19"/>
          </reference>
        </references>
      </pivotArea>
    </format>
    <format dxfId="16325">
      <pivotArea dataOnly="0" labelOnly="1" outline="0" offset="IV1" fieldPosition="0">
        <references count="2">
          <reference field="0" count="1">
            <x v="172"/>
          </reference>
          <reference field="6" count="1" selected="0">
            <x v="19"/>
          </reference>
        </references>
      </pivotArea>
    </format>
    <format dxfId="16324">
      <pivotArea dataOnly="0" labelOnly="1" outline="0" fieldPosition="0">
        <references count="3">
          <reference field="0" count="1" selected="0">
            <x v="172"/>
          </reference>
          <reference field="4" count="1">
            <x v="1"/>
          </reference>
          <reference field="6" count="1" selected="0">
            <x v="19"/>
          </reference>
        </references>
      </pivotArea>
    </format>
    <format dxfId="16323">
      <pivotArea outline="0" collapsedLevelsAreSubtotals="1" fieldPosition="0">
        <references count="3">
          <reference field="0" count="1" selected="0">
            <x v="172"/>
          </reference>
          <reference field="4" count="1" selected="0">
            <x v="1"/>
          </reference>
          <reference field="6" count="1" selected="0">
            <x v="19"/>
          </reference>
        </references>
      </pivotArea>
    </format>
    <format dxfId="16322">
      <pivotArea outline="0" collapsedLevelsAreSubtotals="1" fieldPosition="0">
        <references count="3">
          <reference field="0" count="1" selected="0">
            <x v="172"/>
          </reference>
          <reference field="4" count="1" selected="0">
            <x v="5"/>
          </reference>
          <reference field="6" count="1" selected="0">
            <x v="19"/>
          </reference>
        </references>
      </pivotArea>
    </format>
    <format dxfId="16321">
      <pivotArea dataOnly="0" labelOnly="1" outline="0" offset="IV3" fieldPosition="0">
        <references count="1">
          <reference field="6" count="1">
            <x v="19"/>
          </reference>
        </references>
      </pivotArea>
    </format>
    <format dxfId="16320">
      <pivotArea dataOnly="0" labelOnly="1" outline="0" offset="IV256" fieldPosition="0">
        <references count="2">
          <reference field="0" count="1">
            <x v="172"/>
          </reference>
          <reference field="6" count="1" selected="0">
            <x v="19"/>
          </reference>
        </references>
      </pivotArea>
    </format>
    <format dxfId="16319">
      <pivotArea dataOnly="0" labelOnly="1" outline="0" fieldPosition="0">
        <references count="3">
          <reference field="0" count="1" selected="0">
            <x v="172"/>
          </reference>
          <reference field="4" count="1">
            <x v="5"/>
          </reference>
          <reference field="6" count="1" selected="0">
            <x v="19"/>
          </reference>
        </references>
      </pivotArea>
    </format>
    <format dxfId="16318">
      <pivotArea outline="0" collapsedLevelsAreSubtotals="1" fieldPosition="0">
        <references count="3">
          <reference field="0" count="1" selected="0">
            <x v="172"/>
          </reference>
          <reference field="4" count="1" selected="0">
            <x v="5"/>
          </reference>
          <reference field="6" count="1" selected="0">
            <x v="19"/>
          </reference>
        </references>
      </pivotArea>
    </format>
    <format dxfId="16317">
      <pivotArea outline="0" collapsedLevelsAreSubtotals="1" fieldPosition="0">
        <references count="3">
          <reference field="0" count="1" selected="0">
            <x v="57"/>
          </reference>
          <reference field="4" count="1" selected="0">
            <x v="4"/>
          </reference>
          <reference field="6" count="1" selected="0">
            <x v="19"/>
          </reference>
        </references>
      </pivotArea>
    </format>
    <format dxfId="16316">
      <pivotArea dataOnly="0" labelOnly="1" outline="0" offset="IV4" fieldPosition="0">
        <references count="1">
          <reference field="6" count="1">
            <x v="19"/>
          </reference>
        </references>
      </pivotArea>
    </format>
    <format dxfId="16315">
      <pivotArea dataOnly="0" labelOnly="1" outline="0" offset="IV1" fieldPosition="0">
        <references count="2">
          <reference field="0" count="1">
            <x v="57"/>
          </reference>
          <reference field="6" count="1" selected="0">
            <x v="19"/>
          </reference>
        </references>
      </pivotArea>
    </format>
    <format dxfId="16314">
      <pivotArea dataOnly="0" labelOnly="1" outline="0" fieldPosition="0">
        <references count="3">
          <reference field="0" count="1" selected="0">
            <x v="57"/>
          </reference>
          <reference field="4" count="1">
            <x v="4"/>
          </reference>
          <reference field="6" count="1" selected="0">
            <x v="19"/>
          </reference>
        </references>
      </pivotArea>
    </format>
    <format dxfId="16313">
      <pivotArea outline="0" collapsedLevelsAreSubtotals="1" fieldPosition="0">
        <references count="3">
          <reference field="0" count="1" selected="0">
            <x v="57"/>
          </reference>
          <reference field="4" count="1" selected="0">
            <x v="4"/>
          </reference>
          <reference field="6" count="1" selected="0">
            <x v="19"/>
          </reference>
        </references>
      </pivotArea>
    </format>
    <format dxfId="16312">
      <pivotArea outline="0" collapsedLevelsAreSubtotals="1" fieldPosition="0">
        <references count="3">
          <reference field="0" count="1" selected="0">
            <x v="57"/>
          </reference>
          <reference field="4" count="1" selected="0">
            <x v="5"/>
          </reference>
          <reference field="6" count="1" selected="0">
            <x v="19"/>
          </reference>
        </references>
      </pivotArea>
    </format>
    <format dxfId="16311">
      <pivotArea dataOnly="0" labelOnly="1" outline="0" offset="IV5" fieldPosition="0">
        <references count="1">
          <reference field="6" count="1">
            <x v="19"/>
          </reference>
        </references>
      </pivotArea>
    </format>
    <format dxfId="16310">
      <pivotArea dataOnly="0" labelOnly="1" outline="0" offset="IV256" fieldPosition="0">
        <references count="2">
          <reference field="0" count="1">
            <x v="57"/>
          </reference>
          <reference field="6" count="1" selected="0">
            <x v="19"/>
          </reference>
        </references>
      </pivotArea>
    </format>
    <format dxfId="16309">
      <pivotArea dataOnly="0" labelOnly="1" outline="0" fieldPosition="0">
        <references count="3">
          <reference field="0" count="1" selected="0">
            <x v="57"/>
          </reference>
          <reference field="4" count="1">
            <x v="5"/>
          </reference>
          <reference field="6" count="1" selected="0">
            <x v="19"/>
          </reference>
        </references>
      </pivotArea>
    </format>
    <format dxfId="16308">
      <pivotArea outline="0" collapsedLevelsAreSubtotals="1" fieldPosition="0">
        <references count="3">
          <reference field="0" count="1" selected="0">
            <x v="57"/>
          </reference>
          <reference field="4" count="1" selected="0">
            <x v="5"/>
          </reference>
          <reference field="6" count="1" selected="0">
            <x v="19"/>
          </reference>
        </references>
      </pivotArea>
    </format>
    <format dxfId="16307">
      <pivotArea outline="0" collapsedLevelsAreSubtotals="1" fieldPosition="0">
        <references count="3">
          <reference field="0" count="1" selected="0">
            <x v="132"/>
          </reference>
          <reference field="4" count="1" selected="0">
            <x v="4"/>
          </reference>
          <reference field="6" count="1" selected="0">
            <x v="19"/>
          </reference>
        </references>
      </pivotArea>
    </format>
    <format dxfId="16306">
      <pivotArea dataOnly="0" labelOnly="1" outline="0" offset="IV6" fieldPosition="0">
        <references count="1">
          <reference field="6" count="1">
            <x v="19"/>
          </reference>
        </references>
      </pivotArea>
    </format>
    <format dxfId="16305">
      <pivotArea dataOnly="0" labelOnly="1" outline="0" fieldPosition="0">
        <references count="2">
          <reference field="0" count="1">
            <x v="132"/>
          </reference>
          <reference field="6" count="1" selected="0">
            <x v="19"/>
          </reference>
        </references>
      </pivotArea>
    </format>
    <format dxfId="16304">
      <pivotArea dataOnly="0" labelOnly="1" outline="0" fieldPosition="0">
        <references count="3">
          <reference field="0" count="1" selected="0">
            <x v="132"/>
          </reference>
          <reference field="4" count="1">
            <x v="4"/>
          </reference>
          <reference field="6" count="1" selected="0">
            <x v="19"/>
          </reference>
        </references>
      </pivotArea>
    </format>
    <format dxfId="16303">
      <pivotArea outline="0" collapsedLevelsAreSubtotals="1" fieldPosition="0">
        <references count="3">
          <reference field="0" count="1" selected="0">
            <x v="132"/>
          </reference>
          <reference field="4" count="1" selected="0">
            <x v="4"/>
          </reference>
          <reference field="6" count="1" selected="0">
            <x v="19"/>
          </reference>
        </references>
      </pivotArea>
    </format>
    <format dxfId="16302">
      <pivotArea outline="0" collapsedLevelsAreSubtotals="1" fieldPosition="0">
        <references count="3">
          <reference field="0" count="1" selected="0">
            <x v="433"/>
          </reference>
          <reference field="4" count="1" selected="0">
            <x v="1"/>
          </reference>
          <reference field="6" count="1" selected="0">
            <x v="19"/>
          </reference>
        </references>
      </pivotArea>
    </format>
    <format dxfId="16301">
      <pivotArea dataOnly="0" labelOnly="1" outline="0" offset="IV7" fieldPosition="0">
        <references count="1">
          <reference field="6" count="1">
            <x v="19"/>
          </reference>
        </references>
      </pivotArea>
    </format>
    <format dxfId="16300">
      <pivotArea dataOnly="0" labelOnly="1" outline="0" offset="IV1" fieldPosition="0">
        <references count="2">
          <reference field="0" count="1">
            <x v="433"/>
          </reference>
          <reference field="6" count="1" selected="0">
            <x v="19"/>
          </reference>
        </references>
      </pivotArea>
    </format>
    <format dxfId="16299">
      <pivotArea dataOnly="0" labelOnly="1" outline="0" fieldPosition="0">
        <references count="3">
          <reference field="0" count="1" selected="0">
            <x v="433"/>
          </reference>
          <reference field="4" count="1">
            <x v="1"/>
          </reference>
          <reference field="6" count="1" selected="0">
            <x v="19"/>
          </reference>
        </references>
      </pivotArea>
    </format>
    <format dxfId="16298">
      <pivotArea outline="0" collapsedLevelsAreSubtotals="1" fieldPosition="0">
        <references count="3">
          <reference field="0" count="1" selected="0">
            <x v="433"/>
          </reference>
          <reference field="4" count="1" selected="0">
            <x v="1"/>
          </reference>
          <reference field="6" count="1" selected="0">
            <x v="19"/>
          </reference>
        </references>
      </pivotArea>
    </format>
    <format dxfId="16297">
      <pivotArea outline="0" collapsedLevelsAreSubtotals="1" fieldPosition="0">
        <references count="3">
          <reference field="0" count="1" selected="0">
            <x v="433"/>
          </reference>
          <reference field="4" count="1" selected="0">
            <x v="5"/>
          </reference>
          <reference field="6" count="1" selected="0">
            <x v="19"/>
          </reference>
        </references>
      </pivotArea>
    </format>
    <format dxfId="16296">
      <pivotArea dataOnly="0" labelOnly="1" outline="0" offset="IV8" fieldPosition="0">
        <references count="1">
          <reference field="6" count="1">
            <x v="19"/>
          </reference>
        </references>
      </pivotArea>
    </format>
    <format dxfId="16295">
      <pivotArea dataOnly="0" labelOnly="1" outline="0" offset="IV256" fieldPosition="0">
        <references count="2">
          <reference field="0" count="1">
            <x v="433"/>
          </reference>
          <reference field="6" count="1" selected="0">
            <x v="19"/>
          </reference>
        </references>
      </pivotArea>
    </format>
    <format dxfId="16294">
      <pivotArea dataOnly="0" labelOnly="1" outline="0" fieldPosition="0">
        <references count="3">
          <reference field="0" count="1" selected="0">
            <x v="433"/>
          </reference>
          <reference field="4" count="1">
            <x v="5"/>
          </reference>
          <reference field="6" count="1" selected="0">
            <x v="19"/>
          </reference>
        </references>
      </pivotArea>
    </format>
    <format dxfId="16293">
      <pivotArea outline="0" collapsedLevelsAreSubtotals="1" fieldPosition="0">
        <references count="3">
          <reference field="0" count="1" selected="0">
            <x v="433"/>
          </reference>
          <reference field="4" count="1" selected="0">
            <x v="5"/>
          </reference>
          <reference field="6" count="1" selected="0">
            <x v="19"/>
          </reference>
        </references>
      </pivotArea>
    </format>
    <format dxfId="16292">
      <pivotArea outline="0" collapsedLevelsAreSubtotals="1" fieldPosition="0">
        <references count="3">
          <reference field="0" count="1" selected="0">
            <x v="55"/>
          </reference>
          <reference field="4" count="1" selected="0">
            <x v="5"/>
          </reference>
          <reference field="6" count="1" selected="0">
            <x v="19"/>
          </reference>
        </references>
      </pivotArea>
    </format>
    <format dxfId="16291">
      <pivotArea dataOnly="0" labelOnly="1" outline="0" offset="IV9" fieldPosition="0">
        <references count="1">
          <reference field="6" count="1">
            <x v="19"/>
          </reference>
        </references>
      </pivotArea>
    </format>
    <format dxfId="16290">
      <pivotArea dataOnly="0" labelOnly="1" outline="0" fieldPosition="0">
        <references count="2">
          <reference field="0" count="1">
            <x v="55"/>
          </reference>
          <reference field="6" count="1" selected="0">
            <x v="19"/>
          </reference>
        </references>
      </pivotArea>
    </format>
    <format dxfId="16289">
      <pivotArea dataOnly="0" labelOnly="1" outline="0" fieldPosition="0">
        <references count="3">
          <reference field="0" count="1" selected="0">
            <x v="55"/>
          </reference>
          <reference field="4" count="1">
            <x v="5"/>
          </reference>
          <reference field="6" count="1" selected="0">
            <x v="19"/>
          </reference>
        </references>
      </pivotArea>
    </format>
    <format dxfId="16288">
      <pivotArea outline="0" collapsedLevelsAreSubtotals="1" fieldPosition="0">
        <references count="3">
          <reference field="0" count="1" selected="0">
            <x v="55"/>
          </reference>
          <reference field="4" count="1" selected="0">
            <x v="5"/>
          </reference>
          <reference field="6" count="1" selected="0">
            <x v="19"/>
          </reference>
        </references>
      </pivotArea>
    </format>
    <format dxfId="16287">
      <pivotArea outline="0" collapsedLevelsAreSubtotals="1" fieldPosition="0">
        <references count="3">
          <reference field="0" count="1" selected="0">
            <x v="485"/>
          </reference>
          <reference field="4" count="1" selected="0">
            <x v="4"/>
          </reference>
          <reference field="6" count="1" selected="0">
            <x v="19"/>
          </reference>
        </references>
      </pivotArea>
    </format>
    <format dxfId="16286">
      <pivotArea dataOnly="0" labelOnly="1" outline="0" offset="IV10" fieldPosition="0">
        <references count="1">
          <reference field="6" count="1">
            <x v="19"/>
          </reference>
        </references>
      </pivotArea>
    </format>
    <format dxfId="16285">
      <pivotArea dataOnly="0" labelOnly="1" outline="0" fieldPosition="0">
        <references count="2">
          <reference field="0" count="1">
            <x v="485"/>
          </reference>
          <reference field="6" count="1" selected="0">
            <x v="19"/>
          </reference>
        </references>
      </pivotArea>
    </format>
    <format dxfId="16284">
      <pivotArea dataOnly="0" labelOnly="1" outline="0" fieldPosition="0">
        <references count="3">
          <reference field="0" count="1" selected="0">
            <x v="485"/>
          </reference>
          <reference field="4" count="1">
            <x v="4"/>
          </reference>
          <reference field="6" count="1" selected="0">
            <x v="19"/>
          </reference>
        </references>
      </pivotArea>
    </format>
    <format dxfId="16283">
      <pivotArea outline="0" collapsedLevelsAreSubtotals="1" fieldPosition="0">
        <references count="3">
          <reference field="0" count="1" selected="0">
            <x v="485"/>
          </reference>
          <reference field="4" count="1" selected="0">
            <x v="4"/>
          </reference>
          <reference field="6" count="1" selected="0">
            <x v="19"/>
          </reference>
        </references>
      </pivotArea>
    </format>
    <format dxfId="16282">
      <pivotArea outline="0" collapsedLevelsAreSubtotals="1" fieldPosition="0">
        <references count="3">
          <reference field="0" count="1" selected="0">
            <x v="50"/>
          </reference>
          <reference field="4" count="1" selected="0">
            <x v="5"/>
          </reference>
          <reference field="6" count="1" selected="0">
            <x v="19"/>
          </reference>
        </references>
      </pivotArea>
    </format>
    <format dxfId="16281">
      <pivotArea dataOnly="0" labelOnly="1" outline="0" offset="IV11" fieldPosition="0">
        <references count="1">
          <reference field="6" count="1">
            <x v="19"/>
          </reference>
        </references>
      </pivotArea>
    </format>
    <format dxfId="16280">
      <pivotArea dataOnly="0" labelOnly="1" outline="0" fieldPosition="0">
        <references count="2">
          <reference field="0" count="1">
            <x v="50"/>
          </reference>
          <reference field="6" count="1" selected="0">
            <x v="19"/>
          </reference>
        </references>
      </pivotArea>
    </format>
    <format dxfId="16279">
      <pivotArea dataOnly="0" labelOnly="1" outline="0" fieldPosition="0">
        <references count="3">
          <reference field="0" count="1" selected="0">
            <x v="50"/>
          </reference>
          <reference field="4" count="1">
            <x v="5"/>
          </reference>
          <reference field="6" count="1" selected="0">
            <x v="19"/>
          </reference>
        </references>
      </pivotArea>
    </format>
    <format dxfId="16278">
      <pivotArea outline="0" collapsedLevelsAreSubtotals="1" fieldPosition="0">
        <references count="3">
          <reference field="0" count="1" selected="0">
            <x v="50"/>
          </reference>
          <reference field="4" count="1" selected="0">
            <x v="5"/>
          </reference>
          <reference field="6" count="1" selected="0">
            <x v="19"/>
          </reference>
        </references>
      </pivotArea>
    </format>
    <format dxfId="16277">
      <pivotArea outline="0" collapsedLevelsAreSubtotals="1" fieldPosition="0">
        <references count="3">
          <reference field="0" count="1" selected="0">
            <x v="61"/>
          </reference>
          <reference field="4" count="1" selected="0">
            <x v="5"/>
          </reference>
          <reference field="6" count="1" selected="0">
            <x v="19"/>
          </reference>
        </references>
      </pivotArea>
    </format>
    <format dxfId="16276">
      <pivotArea dataOnly="0" labelOnly="1" outline="0" offset="IV12" fieldPosition="0">
        <references count="1">
          <reference field="6" count="1">
            <x v="19"/>
          </reference>
        </references>
      </pivotArea>
    </format>
    <format dxfId="16275">
      <pivotArea dataOnly="0" labelOnly="1" outline="0" fieldPosition="0">
        <references count="2">
          <reference field="0" count="1">
            <x v="61"/>
          </reference>
          <reference field="6" count="1" selected="0">
            <x v="19"/>
          </reference>
        </references>
      </pivotArea>
    </format>
    <format dxfId="16274">
      <pivotArea dataOnly="0" labelOnly="1" outline="0" fieldPosition="0">
        <references count="3">
          <reference field="0" count="1" selected="0">
            <x v="61"/>
          </reference>
          <reference field="4" count="1">
            <x v="5"/>
          </reference>
          <reference field="6" count="1" selected="0">
            <x v="19"/>
          </reference>
        </references>
      </pivotArea>
    </format>
    <format dxfId="16273">
      <pivotArea outline="0" collapsedLevelsAreSubtotals="1" fieldPosition="0">
        <references count="3">
          <reference field="0" count="1" selected="0">
            <x v="61"/>
          </reference>
          <reference field="4" count="1" selected="0">
            <x v="5"/>
          </reference>
          <reference field="6" count="1" selected="0">
            <x v="19"/>
          </reference>
        </references>
      </pivotArea>
    </format>
    <format dxfId="16272">
      <pivotArea outline="0" collapsedLevelsAreSubtotals="1" fieldPosition="0">
        <references count="3">
          <reference field="0" count="1" selected="0">
            <x v="97"/>
          </reference>
          <reference field="4" count="1" selected="0">
            <x v="5"/>
          </reference>
          <reference field="6" count="1" selected="0">
            <x v="19"/>
          </reference>
        </references>
      </pivotArea>
    </format>
    <format dxfId="16271">
      <pivotArea dataOnly="0" labelOnly="1" outline="0" offset="IV13" fieldPosition="0">
        <references count="1">
          <reference field="6" count="1">
            <x v="19"/>
          </reference>
        </references>
      </pivotArea>
    </format>
    <format dxfId="16270">
      <pivotArea dataOnly="0" labelOnly="1" outline="0" fieldPosition="0">
        <references count="2">
          <reference field="0" count="1">
            <x v="97"/>
          </reference>
          <reference field="6" count="1" selected="0">
            <x v="19"/>
          </reference>
        </references>
      </pivotArea>
    </format>
    <format dxfId="16269">
      <pivotArea dataOnly="0" labelOnly="1" outline="0" fieldPosition="0">
        <references count="3">
          <reference field="0" count="1" selected="0">
            <x v="97"/>
          </reference>
          <reference field="4" count="1">
            <x v="5"/>
          </reference>
          <reference field="6" count="1" selected="0">
            <x v="19"/>
          </reference>
        </references>
      </pivotArea>
    </format>
    <format dxfId="16268">
      <pivotArea outline="0" collapsedLevelsAreSubtotals="1" fieldPosition="0">
        <references count="3">
          <reference field="0" count="1" selected="0">
            <x v="97"/>
          </reference>
          <reference field="4" count="1" selected="0">
            <x v="5"/>
          </reference>
          <reference field="6" count="1" selected="0">
            <x v="19"/>
          </reference>
        </references>
      </pivotArea>
    </format>
    <format dxfId="16267">
      <pivotArea outline="0" collapsedLevelsAreSubtotals="1" fieldPosition="0">
        <references count="3">
          <reference field="0" count="1" selected="0">
            <x v="397"/>
          </reference>
          <reference field="4" count="1" selected="0">
            <x v="1"/>
          </reference>
          <reference field="6" count="1" selected="0">
            <x v="19"/>
          </reference>
        </references>
      </pivotArea>
    </format>
    <format dxfId="16266">
      <pivotArea dataOnly="0" labelOnly="1" outline="0" offset="IV14" fieldPosition="0">
        <references count="1">
          <reference field="6" count="1">
            <x v="19"/>
          </reference>
        </references>
      </pivotArea>
    </format>
    <format dxfId="16265">
      <pivotArea dataOnly="0" labelOnly="1" outline="0" offset="IV1" fieldPosition="0">
        <references count="2">
          <reference field="0" count="1">
            <x v="397"/>
          </reference>
          <reference field="6" count="1" selected="0">
            <x v="19"/>
          </reference>
        </references>
      </pivotArea>
    </format>
    <format dxfId="16264">
      <pivotArea dataOnly="0" labelOnly="1" outline="0" fieldPosition="0">
        <references count="3">
          <reference field="0" count="1" selected="0">
            <x v="397"/>
          </reference>
          <reference field="4" count="1">
            <x v="1"/>
          </reference>
          <reference field="6" count="1" selected="0">
            <x v="19"/>
          </reference>
        </references>
      </pivotArea>
    </format>
    <format dxfId="16263">
      <pivotArea outline="0" collapsedLevelsAreSubtotals="1" fieldPosition="0">
        <references count="3">
          <reference field="0" count="1" selected="0">
            <x v="397"/>
          </reference>
          <reference field="4" count="1" selected="0">
            <x v="1"/>
          </reference>
          <reference field="6" count="1" selected="0">
            <x v="19"/>
          </reference>
        </references>
      </pivotArea>
    </format>
    <format dxfId="16262">
      <pivotArea outline="0" collapsedLevelsAreSubtotals="1" fieldPosition="0">
        <references count="3">
          <reference field="0" count="1" selected="0">
            <x v="397"/>
          </reference>
          <reference field="4" count="1" selected="0">
            <x v="5"/>
          </reference>
          <reference field="6" count="1" selected="0">
            <x v="19"/>
          </reference>
        </references>
      </pivotArea>
    </format>
    <format dxfId="16261">
      <pivotArea dataOnly="0" labelOnly="1" outline="0" offset="IV15" fieldPosition="0">
        <references count="1">
          <reference field="6" count="1">
            <x v="19"/>
          </reference>
        </references>
      </pivotArea>
    </format>
    <format dxfId="16260">
      <pivotArea dataOnly="0" labelOnly="1" outline="0" offset="IV256" fieldPosition="0">
        <references count="2">
          <reference field="0" count="1">
            <x v="397"/>
          </reference>
          <reference field="6" count="1" selected="0">
            <x v="19"/>
          </reference>
        </references>
      </pivotArea>
    </format>
    <format dxfId="16259">
      <pivotArea dataOnly="0" labelOnly="1" outline="0" fieldPosition="0">
        <references count="3">
          <reference field="0" count="1" selected="0">
            <x v="397"/>
          </reference>
          <reference field="4" count="1">
            <x v="5"/>
          </reference>
          <reference field="6" count="1" selected="0">
            <x v="19"/>
          </reference>
        </references>
      </pivotArea>
    </format>
    <format dxfId="16258">
      <pivotArea outline="0" collapsedLevelsAreSubtotals="1" fieldPosition="0">
        <references count="3">
          <reference field="0" count="1" selected="0">
            <x v="397"/>
          </reference>
          <reference field="4" count="1" selected="0">
            <x v="5"/>
          </reference>
          <reference field="6" count="1" selected="0">
            <x v="19"/>
          </reference>
        </references>
      </pivotArea>
    </format>
    <format dxfId="16257">
      <pivotArea outline="0" collapsedLevelsAreSubtotals="1" fieldPosition="0">
        <references count="3">
          <reference field="0" count="1" selected="0">
            <x v="331"/>
          </reference>
          <reference field="4" count="1" selected="0">
            <x v="1"/>
          </reference>
          <reference field="6" count="1" selected="0">
            <x v="19"/>
          </reference>
        </references>
      </pivotArea>
    </format>
    <format dxfId="16256">
      <pivotArea dataOnly="0" labelOnly="1" outline="0" offset="IV16" fieldPosition="0">
        <references count="1">
          <reference field="6" count="1">
            <x v="19"/>
          </reference>
        </references>
      </pivotArea>
    </format>
    <format dxfId="16255">
      <pivotArea dataOnly="0" labelOnly="1" outline="0" offset="IV1" fieldPosition="0">
        <references count="2">
          <reference field="0" count="1">
            <x v="331"/>
          </reference>
          <reference field="6" count="1" selected="0">
            <x v="19"/>
          </reference>
        </references>
      </pivotArea>
    </format>
    <format dxfId="16254">
      <pivotArea dataOnly="0" labelOnly="1" outline="0" fieldPosition="0">
        <references count="3">
          <reference field="0" count="1" selected="0">
            <x v="331"/>
          </reference>
          <reference field="4" count="1">
            <x v="1"/>
          </reference>
          <reference field="6" count="1" selected="0">
            <x v="19"/>
          </reference>
        </references>
      </pivotArea>
    </format>
    <format dxfId="16253">
      <pivotArea outline="0" collapsedLevelsAreSubtotals="1" fieldPosition="0">
        <references count="3">
          <reference field="0" count="1" selected="0">
            <x v="331"/>
          </reference>
          <reference field="4" count="1" selected="0">
            <x v="1"/>
          </reference>
          <reference field="6" count="1" selected="0">
            <x v="19"/>
          </reference>
        </references>
      </pivotArea>
    </format>
    <format dxfId="16252">
      <pivotArea outline="0" collapsedLevelsAreSubtotals="1" fieldPosition="0">
        <references count="3">
          <reference field="0" count="1" selected="0">
            <x v="331"/>
          </reference>
          <reference field="4" count="1" selected="0">
            <x v="5"/>
          </reference>
          <reference field="6" count="1" selected="0">
            <x v="19"/>
          </reference>
        </references>
      </pivotArea>
    </format>
    <format dxfId="16251">
      <pivotArea dataOnly="0" labelOnly="1" outline="0" offset="IV17" fieldPosition="0">
        <references count="1">
          <reference field="6" count="1">
            <x v="19"/>
          </reference>
        </references>
      </pivotArea>
    </format>
    <format dxfId="16250">
      <pivotArea dataOnly="0" labelOnly="1" outline="0" offset="IV256" fieldPosition="0">
        <references count="2">
          <reference field="0" count="1">
            <x v="331"/>
          </reference>
          <reference field="6" count="1" selected="0">
            <x v="19"/>
          </reference>
        </references>
      </pivotArea>
    </format>
    <format dxfId="16249">
      <pivotArea dataOnly="0" labelOnly="1" outline="0" fieldPosition="0">
        <references count="3">
          <reference field="0" count="1" selected="0">
            <x v="331"/>
          </reference>
          <reference field="4" count="1">
            <x v="5"/>
          </reference>
          <reference field="6" count="1" selected="0">
            <x v="19"/>
          </reference>
        </references>
      </pivotArea>
    </format>
    <format dxfId="16248">
      <pivotArea outline="0" collapsedLevelsAreSubtotals="1" fieldPosition="0">
        <references count="3">
          <reference field="0" count="1" selected="0">
            <x v="331"/>
          </reference>
          <reference field="4" count="1" selected="0">
            <x v="5"/>
          </reference>
          <reference field="6" count="1" selected="0">
            <x v="19"/>
          </reference>
        </references>
      </pivotArea>
    </format>
    <format dxfId="16247">
      <pivotArea outline="0" collapsedLevelsAreSubtotals="1" fieldPosition="0">
        <references count="3">
          <reference field="0" count="1" selected="0">
            <x v="56"/>
          </reference>
          <reference field="4" count="1" selected="0">
            <x v="5"/>
          </reference>
          <reference field="6" count="1" selected="0">
            <x v="19"/>
          </reference>
        </references>
      </pivotArea>
    </format>
    <format dxfId="16246">
      <pivotArea dataOnly="0" labelOnly="1" outline="0" offset="IV18" fieldPosition="0">
        <references count="1">
          <reference field="6" count="1">
            <x v="19"/>
          </reference>
        </references>
      </pivotArea>
    </format>
    <format dxfId="16245">
      <pivotArea dataOnly="0" labelOnly="1" outline="0" fieldPosition="0">
        <references count="2">
          <reference field="0" count="1">
            <x v="56"/>
          </reference>
          <reference field="6" count="1" selected="0">
            <x v="19"/>
          </reference>
        </references>
      </pivotArea>
    </format>
    <format dxfId="16244">
      <pivotArea dataOnly="0" labelOnly="1" outline="0" fieldPosition="0">
        <references count="3">
          <reference field="0" count="1" selected="0">
            <x v="56"/>
          </reference>
          <reference field="4" count="1">
            <x v="5"/>
          </reference>
          <reference field="6" count="1" selected="0">
            <x v="19"/>
          </reference>
        </references>
      </pivotArea>
    </format>
    <format dxfId="16243">
      <pivotArea outline="0" collapsedLevelsAreSubtotals="1" fieldPosition="0">
        <references count="3">
          <reference field="0" count="1" selected="0">
            <x v="56"/>
          </reference>
          <reference field="4" count="1" selected="0">
            <x v="5"/>
          </reference>
          <reference field="6" count="1" selected="0">
            <x v="19"/>
          </reference>
        </references>
      </pivotArea>
    </format>
    <format dxfId="16242">
      <pivotArea outline="0" collapsedLevelsAreSubtotals="1" fieldPosition="0">
        <references count="3">
          <reference field="0" count="1" selected="0">
            <x v="410"/>
          </reference>
          <reference field="4" count="1" selected="0">
            <x v="4"/>
          </reference>
          <reference field="6" count="1" selected="0">
            <x v="19"/>
          </reference>
        </references>
      </pivotArea>
    </format>
    <format dxfId="16241">
      <pivotArea dataOnly="0" labelOnly="1" outline="0" offset="IV19" fieldPosition="0">
        <references count="1">
          <reference field="6" count="1">
            <x v="19"/>
          </reference>
        </references>
      </pivotArea>
    </format>
    <format dxfId="16240">
      <pivotArea dataOnly="0" labelOnly="1" outline="0" fieldPosition="0">
        <references count="2">
          <reference field="0" count="1">
            <x v="410"/>
          </reference>
          <reference field="6" count="1" selected="0">
            <x v="19"/>
          </reference>
        </references>
      </pivotArea>
    </format>
    <format dxfId="16239">
      <pivotArea dataOnly="0" labelOnly="1" outline="0" fieldPosition="0">
        <references count="3">
          <reference field="0" count="1" selected="0">
            <x v="410"/>
          </reference>
          <reference field="4" count="1">
            <x v="4"/>
          </reference>
          <reference field="6" count="1" selected="0">
            <x v="19"/>
          </reference>
        </references>
      </pivotArea>
    </format>
    <format dxfId="16238">
      <pivotArea outline="0" collapsedLevelsAreSubtotals="1" fieldPosition="0">
        <references count="3">
          <reference field="0" count="1" selected="0">
            <x v="410"/>
          </reference>
          <reference field="4" count="1" selected="0">
            <x v="4"/>
          </reference>
          <reference field="6" count="1" selected="0">
            <x v="19"/>
          </reference>
        </references>
      </pivotArea>
    </format>
    <format dxfId="16237">
      <pivotArea outline="0" collapsedLevelsAreSubtotals="1" fieldPosition="0">
        <references count="3">
          <reference field="0" count="1" selected="0">
            <x v="62"/>
          </reference>
          <reference field="4" count="1" selected="0">
            <x v="1"/>
          </reference>
          <reference field="6" count="1" selected="0">
            <x v="19"/>
          </reference>
        </references>
      </pivotArea>
    </format>
    <format dxfId="16236">
      <pivotArea dataOnly="0" labelOnly="1" outline="0" offset="IV20" fieldPosition="0">
        <references count="1">
          <reference field="6" count="1">
            <x v="19"/>
          </reference>
        </references>
      </pivotArea>
    </format>
    <format dxfId="16235">
      <pivotArea dataOnly="0" labelOnly="1" outline="0" offset="IV1" fieldPosition="0">
        <references count="2">
          <reference field="0" count="1">
            <x v="62"/>
          </reference>
          <reference field="6" count="1" selected="0">
            <x v="19"/>
          </reference>
        </references>
      </pivotArea>
    </format>
    <format dxfId="16234">
      <pivotArea dataOnly="0" labelOnly="1" outline="0" fieldPosition="0">
        <references count="3">
          <reference field="0" count="1" selected="0">
            <x v="62"/>
          </reference>
          <reference field="4" count="1">
            <x v="1"/>
          </reference>
          <reference field="6" count="1" selected="0">
            <x v="19"/>
          </reference>
        </references>
      </pivotArea>
    </format>
    <format dxfId="16233">
      <pivotArea outline="0" collapsedLevelsAreSubtotals="1" fieldPosition="0">
        <references count="3">
          <reference field="0" count="1" selected="0">
            <x v="62"/>
          </reference>
          <reference field="4" count="1" selected="0">
            <x v="1"/>
          </reference>
          <reference field="6" count="1" selected="0">
            <x v="19"/>
          </reference>
        </references>
      </pivotArea>
    </format>
    <format dxfId="16232">
      <pivotArea outline="0" collapsedLevelsAreSubtotals="1" fieldPosition="0">
        <references count="3">
          <reference field="0" count="1" selected="0">
            <x v="62"/>
          </reference>
          <reference field="4" count="1" selected="0">
            <x v="5"/>
          </reference>
          <reference field="6" count="1" selected="0">
            <x v="19"/>
          </reference>
        </references>
      </pivotArea>
    </format>
    <format dxfId="16231">
      <pivotArea dataOnly="0" labelOnly="1" outline="0" offset="IV21" fieldPosition="0">
        <references count="1">
          <reference field="6" count="1">
            <x v="19"/>
          </reference>
        </references>
      </pivotArea>
    </format>
    <format dxfId="16230">
      <pivotArea dataOnly="0" labelOnly="1" outline="0" offset="IV256" fieldPosition="0">
        <references count="2">
          <reference field="0" count="1">
            <x v="62"/>
          </reference>
          <reference field="6" count="1" selected="0">
            <x v="19"/>
          </reference>
        </references>
      </pivotArea>
    </format>
    <format dxfId="16229">
      <pivotArea dataOnly="0" labelOnly="1" outline="0" fieldPosition="0">
        <references count="3">
          <reference field="0" count="1" selected="0">
            <x v="62"/>
          </reference>
          <reference field="4" count="1">
            <x v="5"/>
          </reference>
          <reference field="6" count="1" selected="0">
            <x v="19"/>
          </reference>
        </references>
      </pivotArea>
    </format>
    <format dxfId="16228">
      <pivotArea outline="0" collapsedLevelsAreSubtotals="1" fieldPosition="0">
        <references count="3">
          <reference field="0" count="1" selected="0">
            <x v="62"/>
          </reference>
          <reference field="4" count="1" selected="0">
            <x v="5"/>
          </reference>
          <reference field="6" count="1" selected="0">
            <x v="19"/>
          </reference>
        </references>
      </pivotArea>
    </format>
    <format dxfId="16227">
      <pivotArea outline="0" collapsedLevelsAreSubtotals="1" fieldPosition="0">
        <references count="3">
          <reference field="0" count="1" selected="0">
            <x v="125"/>
          </reference>
          <reference field="4" count="1" selected="0">
            <x v="4"/>
          </reference>
          <reference field="6" count="1" selected="0">
            <x v="19"/>
          </reference>
        </references>
      </pivotArea>
    </format>
    <format dxfId="16226">
      <pivotArea dataOnly="0" labelOnly="1" outline="0" offset="IV22" fieldPosition="0">
        <references count="1">
          <reference field="6" count="1">
            <x v="19"/>
          </reference>
        </references>
      </pivotArea>
    </format>
    <format dxfId="16225">
      <pivotArea dataOnly="0" labelOnly="1" outline="0" fieldPosition="0">
        <references count="2">
          <reference field="0" count="1">
            <x v="125"/>
          </reference>
          <reference field="6" count="1" selected="0">
            <x v="19"/>
          </reference>
        </references>
      </pivotArea>
    </format>
    <format dxfId="16224">
      <pivotArea dataOnly="0" labelOnly="1" outline="0" fieldPosition="0">
        <references count="3">
          <reference field="0" count="1" selected="0">
            <x v="125"/>
          </reference>
          <reference field="4" count="1">
            <x v="4"/>
          </reference>
          <reference field="6" count="1" selected="0">
            <x v="19"/>
          </reference>
        </references>
      </pivotArea>
    </format>
    <format dxfId="16223">
      <pivotArea outline="0" collapsedLevelsAreSubtotals="1" fieldPosition="0">
        <references count="3">
          <reference field="0" count="1" selected="0">
            <x v="125"/>
          </reference>
          <reference field="4" count="1" selected="0">
            <x v="4"/>
          </reference>
          <reference field="6" count="1" selected="0">
            <x v="19"/>
          </reference>
        </references>
      </pivotArea>
    </format>
    <format dxfId="16222">
      <pivotArea outline="0" collapsedLevelsAreSubtotals="1" fieldPosition="0">
        <references count="3">
          <reference field="0" count="1" selected="0">
            <x v="102"/>
          </reference>
          <reference field="4" count="1" selected="0">
            <x v="5"/>
          </reference>
          <reference field="6" count="1" selected="0">
            <x v="19"/>
          </reference>
        </references>
      </pivotArea>
    </format>
    <format dxfId="16221">
      <pivotArea dataOnly="0" labelOnly="1" outline="0" offset="IV23" fieldPosition="0">
        <references count="1">
          <reference field="6" count="1">
            <x v="19"/>
          </reference>
        </references>
      </pivotArea>
    </format>
    <format dxfId="16220">
      <pivotArea dataOnly="0" labelOnly="1" outline="0" fieldPosition="0">
        <references count="2">
          <reference field="0" count="1">
            <x v="102"/>
          </reference>
          <reference field="6" count="1" selected="0">
            <x v="19"/>
          </reference>
        </references>
      </pivotArea>
    </format>
    <format dxfId="16219">
      <pivotArea dataOnly="0" labelOnly="1" outline="0" fieldPosition="0">
        <references count="3">
          <reference field="0" count="1" selected="0">
            <x v="102"/>
          </reference>
          <reference field="4" count="1">
            <x v="5"/>
          </reference>
          <reference field="6" count="1" selected="0">
            <x v="19"/>
          </reference>
        </references>
      </pivotArea>
    </format>
    <format dxfId="16218">
      <pivotArea outline="0" collapsedLevelsAreSubtotals="1" fieldPosition="0">
        <references count="3">
          <reference field="0" count="1" selected="0">
            <x v="102"/>
          </reference>
          <reference field="4" count="1" selected="0">
            <x v="5"/>
          </reference>
          <reference field="6" count="1" selected="0">
            <x v="19"/>
          </reference>
        </references>
      </pivotArea>
    </format>
    <format dxfId="16217">
      <pivotArea outline="0" collapsedLevelsAreSubtotals="1" fieldPosition="0">
        <references count="3">
          <reference field="0" count="1" selected="0">
            <x v="475"/>
          </reference>
          <reference field="4" count="1" selected="0">
            <x v="4"/>
          </reference>
          <reference field="6" count="1" selected="0">
            <x v="19"/>
          </reference>
        </references>
      </pivotArea>
    </format>
    <format dxfId="16216">
      <pivotArea dataOnly="0" labelOnly="1" outline="0" offset="IV24" fieldPosition="0">
        <references count="1">
          <reference field="6" count="1">
            <x v="19"/>
          </reference>
        </references>
      </pivotArea>
    </format>
    <format dxfId="16215">
      <pivotArea dataOnly="0" labelOnly="1" outline="0" fieldPosition="0">
        <references count="2">
          <reference field="0" count="1">
            <x v="475"/>
          </reference>
          <reference field="6" count="1" selected="0">
            <x v="19"/>
          </reference>
        </references>
      </pivotArea>
    </format>
    <format dxfId="16214">
      <pivotArea dataOnly="0" labelOnly="1" outline="0" fieldPosition="0">
        <references count="3">
          <reference field="0" count="1" selected="0">
            <x v="475"/>
          </reference>
          <reference field="4" count="1">
            <x v="4"/>
          </reference>
          <reference field="6" count="1" selected="0">
            <x v="19"/>
          </reference>
        </references>
      </pivotArea>
    </format>
    <format dxfId="16213">
      <pivotArea outline="0" collapsedLevelsAreSubtotals="1" fieldPosition="0">
        <references count="3">
          <reference field="0" count="1" selected="0">
            <x v="475"/>
          </reference>
          <reference field="4" count="1" selected="0">
            <x v="4"/>
          </reference>
          <reference field="6" count="1" selected="0">
            <x v="19"/>
          </reference>
        </references>
      </pivotArea>
    </format>
    <format dxfId="16212">
      <pivotArea outline="0" collapsedLevelsAreSubtotals="1" fieldPosition="0">
        <references count="3">
          <reference field="0" count="1" selected="0">
            <x v="100"/>
          </reference>
          <reference field="4" count="1" selected="0">
            <x v="5"/>
          </reference>
          <reference field="6" count="1" selected="0">
            <x v="19"/>
          </reference>
        </references>
      </pivotArea>
    </format>
    <format dxfId="16211">
      <pivotArea dataOnly="0" labelOnly="1" outline="0" offset="IV25" fieldPosition="0">
        <references count="1">
          <reference field="6" count="1">
            <x v="19"/>
          </reference>
        </references>
      </pivotArea>
    </format>
    <format dxfId="16210">
      <pivotArea dataOnly="0" labelOnly="1" outline="0" fieldPosition="0">
        <references count="2">
          <reference field="0" count="1">
            <x v="100"/>
          </reference>
          <reference field="6" count="1" selected="0">
            <x v="19"/>
          </reference>
        </references>
      </pivotArea>
    </format>
    <format dxfId="16209">
      <pivotArea dataOnly="0" labelOnly="1" outline="0" fieldPosition="0">
        <references count="3">
          <reference field="0" count="1" selected="0">
            <x v="100"/>
          </reference>
          <reference field="4" count="1">
            <x v="5"/>
          </reference>
          <reference field="6" count="1" selected="0">
            <x v="19"/>
          </reference>
        </references>
      </pivotArea>
    </format>
    <format dxfId="16208">
      <pivotArea outline="0" collapsedLevelsAreSubtotals="1" fieldPosition="0">
        <references count="3">
          <reference field="0" count="1" selected="0">
            <x v="100"/>
          </reference>
          <reference field="4" count="1" selected="0">
            <x v="5"/>
          </reference>
          <reference field="6" count="1" selected="0">
            <x v="19"/>
          </reference>
        </references>
      </pivotArea>
    </format>
    <format dxfId="16207">
      <pivotArea outline="0" collapsedLevelsAreSubtotals="1" fieldPosition="0">
        <references count="3">
          <reference field="0" count="1" selected="0">
            <x v="390"/>
          </reference>
          <reference field="4" count="1" selected="0">
            <x v="1"/>
          </reference>
          <reference field="6" count="1" selected="0">
            <x v="19"/>
          </reference>
        </references>
      </pivotArea>
    </format>
    <format dxfId="16206">
      <pivotArea dataOnly="0" labelOnly="1" outline="0" offset="IV26" fieldPosition="0">
        <references count="1">
          <reference field="6" count="1">
            <x v="19"/>
          </reference>
        </references>
      </pivotArea>
    </format>
    <format dxfId="16205">
      <pivotArea dataOnly="0" labelOnly="1" outline="0" fieldPosition="0">
        <references count="2">
          <reference field="0" count="1">
            <x v="390"/>
          </reference>
          <reference field="6" count="1" selected="0">
            <x v="19"/>
          </reference>
        </references>
      </pivotArea>
    </format>
    <format dxfId="16204">
      <pivotArea dataOnly="0" labelOnly="1" outline="0" fieldPosition="0">
        <references count="3">
          <reference field="0" count="1" selected="0">
            <x v="390"/>
          </reference>
          <reference field="4" count="1">
            <x v="1"/>
          </reference>
          <reference field="6" count="1" selected="0">
            <x v="19"/>
          </reference>
        </references>
      </pivotArea>
    </format>
    <format dxfId="16203">
      <pivotArea outline="0" collapsedLevelsAreSubtotals="1" fieldPosition="0">
        <references count="3">
          <reference field="0" count="1" selected="0">
            <x v="390"/>
          </reference>
          <reference field="4" count="1" selected="0">
            <x v="1"/>
          </reference>
          <reference field="6" count="1" selected="0">
            <x v="19"/>
          </reference>
        </references>
      </pivotArea>
    </format>
    <format dxfId="16202">
      <pivotArea outline="0" collapsedLevelsAreSubtotals="1" fieldPosition="0">
        <references count="3">
          <reference field="0" count="1" selected="0">
            <x v="386"/>
          </reference>
          <reference field="4" count="1" selected="0">
            <x v="1"/>
          </reference>
          <reference field="6" count="1" selected="0">
            <x v="19"/>
          </reference>
        </references>
      </pivotArea>
    </format>
    <format dxfId="16201">
      <pivotArea dataOnly="0" labelOnly="1" outline="0" offset="IV27" fieldPosition="0">
        <references count="1">
          <reference field="6" count="1">
            <x v="19"/>
          </reference>
        </references>
      </pivotArea>
    </format>
    <format dxfId="16200">
      <pivotArea dataOnly="0" labelOnly="1" outline="0" fieldPosition="0">
        <references count="2">
          <reference field="0" count="1">
            <x v="386"/>
          </reference>
          <reference field="6" count="1" selected="0">
            <x v="19"/>
          </reference>
        </references>
      </pivotArea>
    </format>
    <format dxfId="16199">
      <pivotArea dataOnly="0" labelOnly="1" outline="0" fieldPosition="0">
        <references count="3">
          <reference field="0" count="1" selected="0">
            <x v="386"/>
          </reference>
          <reference field="4" count="1">
            <x v="1"/>
          </reference>
          <reference field="6" count="1" selected="0">
            <x v="19"/>
          </reference>
        </references>
      </pivotArea>
    </format>
    <format dxfId="16198">
      <pivotArea outline="0" collapsedLevelsAreSubtotals="1" fieldPosition="0">
        <references count="3">
          <reference field="0" count="1" selected="0">
            <x v="386"/>
          </reference>
          <reference field="4" count="1" selected="0">
            <x v="1"/>
          </reference>
          <reference field="6" count="1" selected="0">
            <x v="19"/>
          </reference>
        </references>
      </pivotArea>
    </format>
    <format dxfId="16197">
      <pivotArea outline="0" collapsedLevelsAreSubtotals="1" fieldPosition="0">
        <references count="3">
          <reference field="0" count="1" selected="0">
            <x v="500"/>
          </reference>
          <reference field="4" count="1" selected="0">
            <x v="1"/>
          </reference>
          <reference field="6" count="1" selected="0">
            <x v="19"/>
          </reference>
        </references>
      </pivotArea>
    </format>
    <format dxfId="16196">
      <pivotArea dataOnly="0" labelOnly="1" outline="0" offset="IV28" fieldPosition="0">
        <references count="1">
          <reference field="6" count="1">
            <x v="19"/>
          </reference>
        </references>
      </pivotArea>
    </format>
    <format dxfId="16195">
      <pivotArea dataOnly="0" labelOnly="1" outline="0" fieldPosition="0">
        <references count="2">
          <reference field="0" count="1">
            <x v="500"/>
          </reference>
          <reference field="6" count="1" selected="0">
            <x v="19"/>
          </reference>
        </references>
      </pivotArea>
    </format>
    <format dxfId="16194">
      <pivotArea dataOnly="0" labelOnly="1" outline="0" fieldPosition="0">
        <references count="3">
          <reference field="0" count="1" selected="0">
            <x v="500"/>
          </reference>
          <reference field="4" count="1">
            <x v="1"/>
          </reference>
          <reference field="6" count="1" selected="0">
            <x v="19"/>
          </reference>
        </references>
      </pivotArea>
    </format>
    <format dxfId="16193">
      <pivotArea outline="0" collapsedLevelsAreSubtotals="1" fieldPosition="0">
        <references count="3">
          <reference field="0" count="1" selected="0">
            <x v="500"/>
          </reference>
          <reference field="4" count="1" selected="0">
            <x v="1"/>
          </reference>
          <reference field="6" count="1" selected="0">
            <x v="19"/>
          </reference>
        </references>
      </pivotArea>
    </format>
    <format dxfId="16192">
      <pivotArea outline="0" collapsedLevelsAreSubtotals="1" fieldPosition="0">
        <references count="3">
          <reference field="0" count="1" selected="0">
            <x v="341"/>
          </reference>
          <reference field="4" count="1" selected="0">
            <x v="1"/>
          </reference>
          <reference field="6" count="1" selected="0">
            <x v="19"/>
          </reference>
        </references>
      </pivotArea>
    </format>
    <format dxfId="16191">
      <pivotArea dataOnly="0" labelOnly="1" outline="0" offset="IV29" fieldPosition="0">
        <references count="1">
          <reference field="6" count="1">
            <x v="19"/>
          </reference>
        </references>
      </pivotArea>
    </format>
    <format dxfId="16190">
      <pivotArea dataOnly="0" labelOnly="1" outline="0" fieldPosition="0">
        <references count="2">
          <reference field="0" count="1">
            <x v="341"/>
          </reference>
          <reference field="6" count="1" selected="0">
            <x v="19"/>
          </reference>
        </references>
      </pivotArea>
    </format>
    <format dxfId="16189">
      <pivotArea dataOnly="0" labelOnly="1" outline="0" fieldPosition="0">
        <references count="3">
          <reference field="0" count="1" selected="0">
            <x v="341"/>
          </reference>
          <reference field="4" count="1">
            <x v="1"/>
          </reference>
          <reference field="6" count="1" selected="0">
            <x v="19"/>
          </reference>
        </references>
      </pivotArea>
    </format>
    <format dxfId="16188">
      <pivotArea outline="0" collapsedLevelsAreSubtotals="1" fieldPosition="0">
        <references count="3">
          <reference field="0" count="1" selected="0">
            <x v="341"/>
          </reference>
          <reference field="4" count="1" selected="0">
            <x v="1"/>
          </reference>
          <reference field="6" count="1" selected="0">
            <x v="19"/>
          </reference>
        </references>
      </pivotArea>
    </format>
    <format dxfId="16187">
      <pivotArea outline="0" collapsedLevelsAreSubtotals="1" fieldPosition="0">
        <references count="3">
          <reference field="0" count="1" selected="0">
            <x v="323"/>
          </reference>
          <reference field="4" count="1" selected="0">
            <x v="1"/>
          </reference>
          <reference field="6" count="1" selected="0">
            <x v="19"/>
          </reference>
        </references>
      </pivotArea>
    </format>
    <format dxfId="16186">
      <pivotArea dataOnly="0" labelOnly="1" outline="0" offset="IV256" fieldPosition="0">
        <references count="1">
          <reference field="6" count="1">
            <x v="19"/>
          </reference>
        </references>
      </pivotArea>
    </format>
    <format dxfId="16185">
      <pivotArea dataOnly="0" labelOnly="1" outline="0" fieldPosition="0">
        <references count="2">
          <reference field="0" count="1">
            <x v="323"/>
          </reference>
          <reference field="6" count="1" selected="0">
            <x v="19"/>
          </reference>
        </references>
      </pivotArea>
    </format>
    <format dxfId="16184">
      <pivotArea dataOnly="0" labelOnly="1" outline="0" fieldPosition="0">
        <references count="3">
          <reference field="0" count="1" selected="0">
            <x v="323"/>
          </reference>
          <reference field="4" count="1">
            <x v="1"/>
          </reference>
          <reference field="6" count="1" selected="0">
            <x v="19"/>
          </reference>
        </references>
      </pivotArea>
    </format>
    <format dxfId="16183">
      <pivotArea outline="0" collapsedLevelsAreSubtotals="1" fieldPosition="0">
        <references count="3">
          <reference field="0" count="1" selected="0">
            <x v="323"/>
          </reference>
          <reference field="4" count="1" selected="0">
            <x v="1"/>
          </reference>
          <reference field="6" count="1" selected="0">
            <x v="19"/>
          </reference>
        </references>
      </pivotArea>
    </format>
    <format dxfId="16182">
      <pivotArea dataOnly="0" labelOnly="1" outline="0" fieldPosition="0">
        <references count="1">
          <reference field="6" count="1">
            <x v="19"/>
          </reference>
        </references>
      </pivotArea>
    </format>
    <format dxfId="16181">
      <pivotArea dataOnly="0" labelOnly="1" outline="0" fieldPosition="0">
        <references count="2">
          <reference field="0" count="1">
            <x v="323"/>
          </reference>
          <reference field="6" count="1" selected="0">
            <x v="19"/>
          </reference>
        </references>
      </pivotArea>
    </format>
    <format dxfId="16180">
      <pivotArea dataOnly="0" labelOnly="1" outline="0" fieldPosition="0">
        <references count="3">
          <reference field="0" count="1" selected="0">
            <x v="323"/>
          </reference>
          <reference field="4" count="1">
            <x v="1"/>
          </reference>
          <reference field="6" count="1" selected="0">
            <x v="19"/>
          </reference>
        </references>
      </pivotArea>
    </format>
    <format dxfId="16179">
      <pivotArea outline="0" collapsedLevelsAreSubtotals="1" fieldPosition="0">
        <references count="1">
          <reference field="6" count="1" selected="0" defaultSubtotal="1">
            <x v="19"/>
          </reference>
        </references>
      </pivotArea>
    </format>
    <format dxfId="16178">
      <pivotArea dataOnly="0" labelOnly="1" outline="0" fieldPosition="0">
        <references count="1">
          <reference field="6" count="1" defaultSubtotal="1">
            <x v="19"/>
          </reference>
        </references>
      </pivotArea>
    </format>
    <format dxfId="16177">
      <pivotArea outline="0" collapsedLevelsAreSubtotals="1" fieldPosition="0">
        <references count="3">
          <reference field="0" count="1" selected="0">
            <x v="459"/>
          </reference>
          <reference field="4" count="1" selected="0">
            <x v="131"/>
          </reference>
          <reference field="6" count="1" selected="0">
            <x v="20"/>
          </reference>
        </references>
      </pivotArea>
    </format>
    <format dxfId="16176">
      <pivotArea dataOnly="0" labelOnly="1" outline="0" offset="IV1" fieldPosition="0">
        <references count="1">
          <reference field="6" count="1">
            <x v="20"/>
          </reference>
        </references>
      </pivotArea>
    </format>
    <format dxfId="16175">
      <pivotArea dataOnly="0" labelOnly="1" outline="0" fieldPosition="0">
        <references count="2">
          <reference field="0" count="1">
            <x v="459"/>
          </reference>
          <reference field="6" count="1" selected="0">
            <x v="20"/>
          </reference>
        </references>
      </pivotArea>
    </format>
    <format dxfId="16174">
      <pivotArea dataOnly="0" labelOnly="1" outline="0" fieldPosition="0">
        <references count="3">
          <reference field="0" count="1" selected="0">
            <x v="459"/>
          </reference>
          <reference field="4" count="1">
            <x v="131"/>
          </reference>
          <reference field="6" count="1" selected="0">
            <x v="20"/>
          </reference>
        </references>
      </pivotArea>
    </format>
    <format dxfId="16173">
      <pivotArea outline="0" collapsedLevelsAreSubtotals="1" fieldPosition="0">
        <references count="3">
          <reference field="0" count="1" selected="0">
            <x v="459"/>
          </reference>
          <reference field="4" count="1" selected="0">
            <x v="131"/>
          </reference>
          <reference field="6" count="1" selected="0">
            <x v="20"/>
          </reference>
        </references>
      </pivotArea>
    </format>
    <format dxfId="16172">
      <pivotArea dataOnly="0" labelOnly="1" outline="0" fieldPosition="0">
        <references count="1">
          <reference field="6" count="1">
            <x v="20"/>
          </reference>
        </references>
      </pivotArea>
    </format>
    <format dxfId="16171">
      <pivotArea dataOnly="0" labelOnly="1" outline="0" fieldPosition="0">
        <references count="2">
          <reference field="0" count="1">
            <x v="459"/>
          </reference>
          <reference field="6" count="1" selected="0">
            <x v="20"/>
          </reference>
        </references>
      </pivotArea>
    </format>
    <format dxfId="16170">
      <pivotArea dataOnly="0" labelOnly="1" outline="0" fieldPosition="0">
        <references count="3">
          <reference field="0" count="1" selected="0">
            <x v="459"/>
          </reference>
          <reference field="4" count="1">
            <x v="131"/>
          </reference>
          <reference field="6" count="1" selected="0">
            <x v="20"/>
          </reference>
        </references>
      </pivotArea>
    </format>
    <format dxfId="16169">
      <pivotArea outline="0" collapsedLevelsAreSubtotals="1" fieldPosition="0">
        <references count="3">
          <reference field="0" count="1" selected="0">
            <x v="437"/>
          </reference>
          <reference field="4" count="1" selected="0">
            <x v="131"/>
          </reference>
          <reference field="6" count="1" selected="0">
            <x v="20"/>
          </reference>
        </references>
      </pivotArea>
    </format>
    <format dxfId="16168">
      <pivotArea dataOnly="0" labelOnly="1" outline="0" offset="IV2" fieldPosition="0">
        <references count="1">
          <reference field="6" count="1">
            <x v="20"/>
          </reference>
        </references>
      </pivotArea>
    </format>
    <format dxfId="16167">
      <pivotArea dataOnly="0" labelOnly="1" outline="0" fieldPosition="0">
        <references count="2">
          <reference field="0" count="1">
            <x v="437"/>
          </reference>
          <reference field="6" count="1" selected="0">
            <x v="20"/>
          </reference>
        </references>
      </pivotArea>
    </format>
    <format dxfId="16166">
      <pivotArea dataOnly="0" labelOnly="1" outline="0" fieldPosition="0">
        <references count="3">
          <reference field="0" count="1" selected="0">
            <x v="437"/>
          </reference>
          <reference field="4" count="1">
            <x v="131"/>
          </reference>
          <reference field="6" count="1" selected="0">
            <x v="20"/>
          </reference>
        </references>
      </pivotArea>
    </format>
    <format dxfId="16165">
      <pivotArea outline="0" collapsedLevelsAreSubtotals="1" fieldPosition="0">
        <references count="3">
          <reference field="0" count="1" selected="0">
            <x v="437"/>
          </reference>
          <reference field="4" count="1" selected="0">
            <x v="131"/>
          </reference>
          <reference field="6" count="1" selected="0">
            <x v="20"/>
          </reference>
        </references>
      </pivotArea>
    </format>
    <format dxfId="16164">
      <pivotArea outline="0" collapsedLevelsAreSubtotals="1" fieldPosition="0">
        <references count="3">
          <reference field="0" count="1" selected="0">
            <x v="427"/>
          </reference>
          <reference field="4" count="1" selected="0">
            <x v="131"/>
          </reference>
          <reference field="6" count="1" selected="0">
            <x v="20"/>
          </reference>
        </references>
      </pivotArea>
    </format>
    <format dxfId="16163">
      <pivotArea dataOnly="0" labelOnly="1" outline="0" offset="IV3" fieldPosition="0">
        <references count="1">
          <reference field="6" count="1">
            <x v="20"/>
          </reference>
        </references>
      </pivotArea>
    </format>
    <format dxfId="16162">
      <pivotArea dataOnly="0" labelOnly="1" outline="0" fieldPosition="0">
        <references count="2">
          <reference field="0" count="1">
            <x v="427"/>
          </reference>
          <reference field="6" count="1" selected="0">
            <x v="20"/>
          </reference>
        </references>
      </pivotArea>
    </format>
    <format dxfId="16161">
      <pivotArea dataOnly="0" labelOnly="1" outline="0" fieldPosition="0">
        <references count="3">
          <reference field="0" count="1" selected="0">
            <x v="427"/>
          </reference>
          <reference field="4" count="1">
            <x v="131"/>
          </reference>
          <reference field="6" count="1" selected="0">
            <x v="20"/>
          </reference>
        </references>
      </pivotArea>
    </format>
    <format dxfId="16160">
      <pivotArea outline="0" collapsedLevelsAreSubtotals="1" fieldPosition="0">
        <references count="3">
          <reference field="0" count="1" selected="0">
            <x v="427"/>
          </reference>
          <reference field="4" count="1" selected="0">
            <x v="131"/>
          </reference>
          <reference field="6" count="1" selected="0">
            <x v="20"/>
          </reference>
        </references>
      </pivotArea>
    </format>
    <format dxfId="16159">
      <pivotArea outline="0" collapsedLevelsAreSubtotals="1" fieldPosition="0">
        <references count="3">
          <reference field="0" count="1" selected="0">
            <x v="426"/>
          </reference>
          <reference field="4" count="1" selected="0">
            <x v="131"/>
          </reference>
          <reference field="6" count="1" selected="0">
            <x v="20"/>
          </reference>
        </references>
      </pivotArea>
    </format>
    <format dxfId="16158">
      <pivotArea dataOnly="0" labelOnly="1" outline="0" offset="IV4" fieldPosition="0">
        <references count="1">
          <reference field="6" count="1">
            <x v="20"/>
          </reference>
        </references>
      </pivotArea>
    </format>
    <format dxfId="16157">
      <pivotArea dataOnly="0" labelOnly="1" outline="0" fieldPosition="0">
        <references count="2">
          <reference field="0" count="1">
            <x v="426"/>
          </reference>
          <reference field="6" count="1" selected="0">
            <x v="20"/>
          </reference>
        </references>
      </pivotArea>
    </format>
    <format dxfId="16156">
      <pivotArea dataOnly="0" labelOnly="1" outline="0" fieldPosition="0">
        <references count="3">
          <reference field="0" count="1" selected="0">
            <x v="426"/>
          </reference>
          <reference field="4" count="1">
            <x v="131"/>
          </reference>
          <reference field="6" count="1" selected="0">
            <x v="20"/>
          </reference>
        </references>
      </pivotArea>
    </format>
    <format dxfId="16155">
      <pivotArea outline="0" collapsedLevelsAreSubtotals="1" fieldPosition="0">
        <references count="3">
          <reference field="0" count="1" selected="0">
            <x v="426"/>
          </reference>
          <reference field="4" count="1" selected="0">
            <x v="131"/>
          </reference>
          <reference field="6" count="1" selected="0">
            <x v="20"/>
          </reference>
        </references>
      </pivotArea>
    </format>
    <format dxfId="16154">
      <pivotArea outline="0" collapsedLevelsAreSubtotals="1" fieldPosition="0">
        <references count="3">
          <reference field="0" count="1" selected="0">
            <x v="425"/>
          </reference>
          <reference field="4" count="1" selected="0">
            <x v="131"/>
          </reference>
          <reference field="6" count="1" selected="0">
            <x v="20"/>
          </reference>
        </references>
      </pivotArea>
    </format>
    <format dxfId="16153">
      <pivotArea dataOnly="0" labelOnly="1" outline="0" offset="IV5" fieldPosition="0">
        <references count="1">
          <reference field="6" count="1">
            <x v="20"/>
          </reference>
        </references>
      </pivotArea>
    </format>
    <format dxfId="16152">
      <pivotArea dataOnly="0" labelOnly="1" outline="0" fieldPosition="0">
        <references count="2">
          <reference field="0" count="1">
            <x v="425"/>
          </reference>
          <reference field="6" count="1" selected="0">
            <x v="20"/>
          </reference>
        </references>
      </pivotArea>
    </format>
    <format dxfId="16151">
      <pivotArea dataOnly="0" labelOnly="1" outline="0" fieldPosition="0">
        <references count="3">
          <reference field="0" count="1" selected="0">
            <x v="425"/>
          </reference>
          <reference field="4" count="1">
            <x v="131"/>
          </reference>
          <reference field="6" count="1" selected="0">
            <x v="20"/>
          </reference>
        </references>
      </pivotArea>
    </format>
    <format dxfId="16150">
      <pivotArea outline="0" collapsedLevelsAreSubtotals="1" fieldPosition="0">
        <references count="3">
          <reference field="0" count="1" selected="0">
            <x v="425"/>
          </reference>
          <reference field="4" count="1" selected="0">
            <x v="131"/>
          </reference>
          <reference field="6" count="1" selected="0">
            <x v="20"/>
          </reference>
        </references>
      </pivotArea>
    </format>
    <format dxfId="16149">
      <pivotArea outline="0" collapsedLevelsAreSubtotals="1" fieldPosition="0">
        <references count="3">
          <reference field="0" count="1" selected="0">
            <x v="129"/>
          </reference>
          <reference field="4" count="1" selected="0">
            <x v="131"/>
          </reference>
          <reference field="6" count="1" selected="0">
            <x v="20"/>
          </reference>
        </references>
      </pivotArea>
    </format>
    <format dxfId="16148">
      <pivotArea dataOnly="0" labelOnly="1" outline="0" offset="IV6" fieldPosition="0">
        <references count="1">
          <reference field="6" count="1">
            <x v="20"/>
          </reference>
        </references>
      </pivotArea>
    </format>
    <format dxfId="16147">
      <pivotArea dataOnly="0" labelOnly="1" outline="0" fieldPosition="0">
        <references count="2">
          <reference field="0" count="1">
            <x v="129"/>
          </reference>
          <reference field="6" count="1" selected="0">
            <x v="20"/>
          </reference>
        </references>
      </pivotArea>
    </format>
    <format dxfId="16146">
      <pivotArea dataOnly="0" labelOnly="1" outline="0" fieldPosition="0">
        <references count="3">
          <reference field="0" count="1" selected="0">
            <x v="129"/>
          </reference>
          <reference field="4" count="1">
            <x v="131"/>
          </reference>
          <reference field="6" count="1" selected="0">
            <x v="20"/>
          </reference>
        </references>
      </pivotArea>
    </format>
    <format dxfId="16145">
      <pivotArea outline="0" collapsedLevelsAreSubtotals="1" fieldPosition="0">
        <references count="3">
          <reference field="0" count="1" selected="0">
            <x v="129"/>
          </reference>
          <reference field="4" count="1" selected="0">
            <x v="131"/>
          </reference>
          <reference field="6" count="1" selected="0">
            <x v="20"/>
          </reference>
        </references>
      </pivotArea>
    </format>
    <format dxfId="16144">
      <pivotArea outline="0" collapsedLevelsAreSubtotals="1" fieldPosition="0">
        <references count="3">
          <reference field="0" count="1" selected="0">
            <x v="132"/>
          </reference>
          <reference field="4" count="1" selected="0">
            <x v="131"/>
          </reference>
          <reference field="6" count="1" selected="0">
            <x v="20"/>
          </reference>
        </references>
      </pivotArea>
    </format>
    <format dxfId="16143">
      <pivotArea dataOnly="0" labelOnly="1" outline="0" offset="IV7" fieldPosition="0">
        <references count="1">
          <reference field="6" count="1">
            <x v="20"/>
          </reference>
        </references>
      </pivotArea>
    </format>
    <format dxfId="16142">
      <pivotArea dataOnly="0" labelOnly="1" outline="0" fieldPosition="0">
        <references count="2">
          <reference field="0" count="1">
            <x v="132"/>
          </reference>
          <reference field="6" count="1" selected="0">
            <x v="20"/>
          </reference>
        </references>
      </pivotArea>
    </format>
    <format dxfId="16141">
      <pivotArea dataOnly="0" labelOnly="1" outline="0" fieldPosition="0">
        <references count="3">
          <reference field="0" count="1" selected="0">
            <x v="132"/>
          </reference>
          <reference field="4" count="1">
            <x v="131"/>
          </reference>
          <reference field="6" count="1" selected="0">
            <x v="20"/>
          </reference>
        </references>
      </pivotArea>
    </format>
    <format dxfId="16140">
      <pivotArea outline="0" collapsedLevelsAreSubtotals="1" fieldPosition="0">
        <references count="3">
          <reference field="0" count="1" selected="0">
            <x v="132"/>
          </reference>
          <reference field="4" count="1" selected="0">
            <x v="131"/>
          </reference>
          <reference field="6" count="1" selected="0">
            <x v="20"/>
          </reference>
        </references>
      </pivotArea>
    </format>
    <format dxfId="16139">
      <pivotArea outline="0" collapsedLevelsAreSubtotals="1" fieldPosition="0">
        <references count="3">
          <reference field="0" count="1" selected="0">
            <x v="434"/>
          </reference>
          <reference field="4" count="1" selected="0">
            <x v="131"/>
          </reference>
          <reference field="6" count="1" selected="0">
            <x v="20"/>
          </reference>
        </references>
      </pivotArea>
    </format>
    <format dxfId="16138">
      <pivotArea dataOnly="0" labelOnly="1" outline="0" offset="IV8" fieldPosition="0">
        <references count="1">
          <reference field="6" count="1">
            <x v="20"/>
          </reference>
        </references>
      </pivotArea>
    </format>
    <format dxfId="16137">
      <pivotArea dataOnly="0" labelOnly="1" outline="0" fieldPosition="0">
        <references count="2">
          <reference field="0" count="1">
            <x v="434"/>
          </reference>
          <reference field="6" count="1" selected="0">
            <x v="20"/>
          </reference>
        </references>
      </pivotArea>
    </format>
    <format dxfId="16136">
      <pivotArea dataOnly="0" labelOnly="1" outline="0" fieldPosition="0">
        <references count="3">
          <reference field="0" count="1" selected="0">
            <x v="434"/>
          </reference>
          <reference field="4" count="1">
            <x v="131"/>
          </reference>
          <reference field="6" count="1" selected="0">
            <x v="20"/>
          </reference>
        </references>
      </pivotArea>
    </format>
    <format dxfId="16135">
      <pivotArea outline="0" collapsedLevelsAreSubtotals="1" fieldPosition="0">
        <references count="3">
          <reference field="0" count="1" selected="0">
            <x v="434"/>
          </reference>
          <reference field="4" count="1" selected="0">
            <x v="131"/>
          </reference>
          <reference field="6" count="1" selected="0">
            <x v="20"/>
          </reference>
        </references>
      </pivotArea>
    </format>
    <format dxfId="16134">
      <pivotArea outline="0" collapsedLevelsAreSubtotals="1" fieldPosition="0">
        <references count="3">
          <reference field="0" count="1" selected="0">
            <x v="431"/>
          </reference>
          <reference field="4" count="1" selected="0">
            <x v="131"/>
          </reference>
          <reference field="6" count="1" selected="0">
            <x v="20"/>
          </reference>
        </references>
      </pivotArea>
    </format>
    <format dxfId="16133">
      <pivotArea dataOnly="0" labelOnly="1" outline="0" offset="IV9" fieldPosition="0">
        <references count="1">
          <reference field="6" count="1">
            <x v="20"/>
          </reference>
        </references>
      </pivotArea>
    </format>
    <format dxfId="16132">
      <pivotArea dataOnly="0" labelOnly="1" outline="0" fieldPosition="0">
        <references count="2">
          <reference field="0" count="1">
            <x v="431"/>
          </reference>
          <reference field="6" count="1" selected="0">
            <x v="20"/>
          </reference>
        </references>
      </pivotArea>
    </format>
    <format dxfId="16131">
      <pivotArea dataOnly="0" labelOnly="1" outline="0" fieldPosition="0">
        <references count="3">
          <reference field="0" count="1" selected="0">
            <x v="431"/>
          </reference>
          <reference field="4" count="1">
            <x v="131"/>
          </reference>
          <reference field="6" count="1" selected="0">
            <x v="20"/>
          </reference>
        </references>
      </pivotArea>
    </format>
    <format dxfId="16130">
      <pivotArea outline="0" collapsedLevelsAreSubtotals="1" fieldPosition="0">
        <references count="3">
          <reference field="0" count="1" selected="0">
            <x v="431"/>
          </reference>
          <reference field="4" count="1" selected="0">
            <x v="131"/>
          </reference>
          <reference field="6" count="1" selected="0">
            <x v="20"/>
          </reference>
        </references>
      </pivotArea>
    </format>
    <format dxfId="16129">
      <pivotArea outline="0" collapsedLevelsAreSubtotals="1" fieldPosition="0">
        <references count="3">
          <reference field="0" count="1" selected="0">
            <x v="498"/>
          </reference>
          <reference field="4" count="1" selected="0">
            <x v="131"/>
          </reference>
          <reference field="6" count="1" selected="0">
            <x v="20"/>
          </reference>
        </references>
      </pivotArea>
    </format>
    <format dxfId="16128">
      <pivotArea dataOnly="0" labelOnly="1" outline="0" offset="IV10" fieldPosition="0">
        <references count="1">
          <reference field="6" count="1">
            <x v="20"/>
          </reference>
        </references>
      </pivotArea>
    </format>
    <format dxfId="16127">
      <pivotArea dataOnly="0" labelOnly="1" outline="0" fieldPosition="0">
        <references count="2">
          <reference field="0" count="1">
            <x v="498"/>
          </reference>
          <reference field="6" count="1" selected="0">
            <x v="20"/>
          </reference>
        </references>
      </pivotArea>
    </format>
    <format dxfId="16126">
      <pivotArea dataOnly="0" labelOnly="1" outline="0" fieldPosition="0">
        <references count="3">
          <reference field="0" count="1" selected="0">
            <x v="498"/>
          </reference>
          <reference field="4" count="1">
            <x v="131"/>
          </reference>
          <reference field="6" count="1" selected="0">
            <x v="20"/>
          </reference>
        </references>
      </pivotArea>
    </format>
    <format dxfId="16125">
      <pivotArea outline="0" collapsedLevelsAreSubtotals="1" fieldPosition="0">
        <references count="3">
          <reference field="0" count="1" selected="0">
            <x v="498"/>
          </reference>
          <reference field="4" count="1" selected="0">
            <x v="131"/>
          </reference>
          <reference field="6" count="1" selected="0">
            <x v="20"/>
          </reference>
        </references>
      </pivotArea>
    </format>
    <format dxfId="16124">
      <pivotArea outline="0" collapsedLevelsAreSubtotals="1" fieldPosition="0">
        <references count="3">
          <reference field="0" count="1" selected="0">
            <x v="130"/>
          </reference>
          <reference field="4" count="1" selected="0">
            <x v="131"/>
          </reference>
          <reference field="6" count="1" selected="0">
            <x v="20"/>
          </reference>
        </references>
      </pivotArea>
    </format>
    <format dxfId="16123">
      <pivotArea dataOnly="0" labelOnly="1" outline="0" offset="IV11" fieldPosition="0">
        <references count="1">
          <reference field="6" count="1">
            <x v="20"/>
          </reference>
        </references>
      </pivotArea>
    </format>
    <format dxfId="16122">
      <pivotArea dataOnly="0" labelOnly="1" outline="0" fieldPosition="0">
        <references count="2">
          <reference field="0" count="1">
            <x v="130"/>
          </reference>
          <reference field="6" count="1" selected="0">
            <x v="20"/>
          </reference>
        </references>
      </pivotArea>
    </format>
    <format dxfId="16121">
      <pivotArea dataOnly="0" labelOnly="1" outline="0" fieldPosition="0">
        <references count="3">
          <reference field="0" count="1" selected="0">
            <x v="130"/>
          </reference>
          <reference field="4" count="1">
            <x v="131"/>
          </reference>
          <reference field="6" count="1" selected="0">
            <x v="20"/>
          </reference>
        </references>
      </pivotArea>
    </format>
    <format dxfId="16120">
      <pivotArea outline="0" collapsedLevelsAreSubtotals="1" fieldPosition="0">
        <references count="3">
          <reference field="0" count="1" selected="0">
            <x v="130"/>
          </reference>
          <reference field="4" count="1" selected="0">
            <x v="131"/>
          </reference>
          <reference field="6" count="1" selected="0">
            <x v="20"/>
          </reference>
        </references>
      </pivotArea>
    </format>
    <format dxfId="16119">
      <pivotArea outline="0" collapsedLevelsAreSubtotals="1" fieldPosition="0">
        <references count="3">
          <reference field="0" count="1" selected="0">
            <x v="39"/>
          </reference>
          <reference field="4" count="1" selected="0">
            <x v="131"/>
          </reference>
          <reference field="6" count="1" selected="0">
            <x v="20"/>
          </reference>
        </references>
      </pivotArea>
    </format>
    <format dxfId="16118">
      <pivotArea dataOnly="0" labelOnly="1" outline="0" offset="IV12" fieldPosition="0">
        <references count="1">
          <reference field="6" count="1">
            <x v="20"/>
          </reference>
        </references>
      </pivotArea>
    </format>
    <format dxfId="16117">
      <pivotArea dataOnly="0" labelOnly="1" outline="0" fieldPosition="0">
        <references count="2">
          <reference field="0" count="1">
            <x v="39"/>
          </reference>
          <reference field="6" count="1" selected="0">
            <x v="20"/>
          </reference>
        </references>
      </pivotArea>
    </format>
    <format dxfId="16116">
      <pivotArea dataOnly="0" labelOnly="1" outline="0" fieldPosition="0">
        <references count="3">
          <reference field="0" count="1" selected="0">
            <x v="39"/>
          </reference>
          <reference field="4" count="1">
            <x v="131"/>
          </reference>
          <reference field="6" count="1" selected="0">
            <x v="20"/>
          </reference>
        </references>
      </pivotArea>
    </format>
    <format dxfId="16115">
      <pivotArea outline="0" collapsedLevelsAreSubtotals="1" fieldPosition="0">
        <references count="3">
          <reference field="0" count="1" selected="0">
            <x v="39"/>
          </reference>
          <reference field="4" count="1" selected="0">
            <x v="131"/>
          </reference>
          <reference field="6" count="1" selected="0">
            <x v="20"/>
          </reference>
        </references>
      </pivotArea>
    </format>
    <format dxfId="16114">
      <pivotArea outline="0" collapsedLevelsAreSubtotals="1" fieldPosition="0">
        <references count="3">
          <reference field="0" count="1" selected="0">
            <x v="127"/>
          </reference>
          <reference field="4" count="1" selected="0">
            <x v="131"/>
          </reference>
          <reference field="6" count="1" selected="0">
            <x v="20"/>
          </reference>
        </references>
      </pivotArea>
    </format>
    <format dxfId="16113">
      <pivotArea dataOnly="0" labelOnly="1" outline="0" offset="IV13" fieldPosition="0">
        <references count="1">
          <reference field="6" count="1">
            <x v="20"/>
          </reference>
        </references>
      </pivotArea>
    </format>
    <format dxfId="16112">
      <pivotArea dataOnly="0" labelOnly="1" outline="0" fieldPosition="0">
        <references count="2">
          <reference field="0" count="1">
            <x v="127"/>
          </reference>
          <reference field="6" count="1" selected="0">
            <x v="20"/>
          </reference>
        </references>
      </pivotArea>
    </format>
    <format dxfId="16111">
      <pivotArea dataOnly="0" labelOnly="1" outline="0" fieldPosition="0">
        <references count="3">
          <reference field="0" count="1" selected="0">
            <x v="127"/>
          </reference>
          <reference field="4" count="1">
            <x v="131"/>
          </reference>
          <reference field="6" count="1" selected="0">
            <x v="20"/>
          </reference>
        </references>
      </pivotArea>
    </format>
    <format dxfId="16110">
      <pivotArea outline="0" collapsedLevelsAreSubtotals="1" fieldPosition="0">
        <references count="3">
          <reference field="0" count="1" selected="0">
            <x v="127"/>
          </reference>
          <reference field="4" count="1" selected="0">
            <x v="131"/>
          </reference>
          <reference field="6" count="1" selected="0">
            <x v="20"/>
          </reference>
        </references>
      </pivotArea>
    </format>
    <format dxfId="16109">
      <pivotArea outline="0" collapsedLevelsAreSubtotals="1" fieldPosition="0">
        <references count="3">
          <reference field="0" count="1" selected="0">
            <x v="462"/>
          </reference>
          <reference field="4" count="1" selected="0">
            <x v="131"/>
          </reference>
          <reference field="6" count="1" selected="0">
            <x v="20"/>
          </reference>
        </references>
      </pivotArea>
    </format>
    <format dxfId="16108">
      <pivotArea dataOnly="0" labelOnly="1" outline="0" offset="IV14" fieldPosition="0">
        <references count="1">
          <reference field="6" count="1">
            <x v="20"/>
          </reference>
        </references>
      </pivotArea>
    </format>
    <format dxfId="16107">
      <pivotArea dataOnly="0" labelOnly="1" outline="0" fieldPosition="0">
        <references count="2">
          <reference field="0" count="1">
            <x v="462"/>
          </reference>
          <reference field="6" count="1" selected="0">
            <x v="20"/>
          </reference>
        </references>
      </pivotArea>
    </format>
    <format dxfId="16106">
      <pivotArea dataOnly="0" labelOnly="1" outline="0" fieldPosition="0">
        <references count="3">
          <reference field="0" count="1" selected="0">
            <x v="462"/>
          </reference>
          <reference field="4" count="1">
            <x v="131"/>
          </reference>
          <reference field="6" count="1" selected="0">
            <x v="20"/>
          </reference>
        </references>
      </pivotArea>
    </format>
    <format dxfId="16105">
      <pivotArea outline="0" collapsedLevelsAreSubtotals="1" fieldPosition="0">
        <references count="3">
          <reference field="0" count="1" selected="0">
            <x v="462"/>
          </reference>
          <reference field="4" count="1" selected="0">
            <x v="131"/>
          </reference>
          <reference field="6" count="1" selected="0">
            <x v="20"/>
          </reference>
        </references>
      </pivotArea>
    </format>
    <format dxfId="16104">
      <pivotArea outline="0" collapsedLevelsAreSubtotals="1" fieldPosition="0">
        <references count="3">
          <reference field="0" count="1" selected="0">
            <x v="428"/>
          </reference>
          <reference field="4" count="1" selected="0">
            <x v="131"/>
          </reference>
          <reference field="6" count="1" selected="0">
            <x v="20"/>
          </reference>
        </references>
      </pivotArea>
    </format>
    <format dxfId="16103">
      <pivotArea dataOnly="0" labelOnly="1" outline="0" offset="IV15" fieldPosition="0">
        <references count="1">
          <reference field="6" count="1">
            <x v="20"/>
          </reference>
        </references>
      </pivotArea>
    </format>
    <format dxfId="16102">
      <pivotArea dataOnly="0" labelOnly="1" outline="0" fieldPosition="0">
        <references count="2">
          <reference field="0" count="1">
            <x v="428"/>
          </reference>
          <reference field="6" count="1" selected="0">
            <x v="20"/>
          </reference>
        </references>
      </pivotArea>
    </format>
    <format dxfId="16101">
      <pivotArea dataOnly="0" labelOnly="1" outline="0" fieldPosition="0">
        <references count="3">
          <reference field="0" count="1" selected="0">
            <x v="428"/>
          </reference>
          <reference field="4" count="1">
            <x v="131"/>
          </reference>
          <reference field="6" count="1" selected="0">
            <x v="20"/>
          </reference>
        </references>
      </pivotArea>
    </format>
    <format dxfId="16100">
      <pivotArea outline="0" collapsedLevelsAreSubtotals="1" fieldPosition="0">
        <references count="3">
          <reference field="0" count="1" selected="0">
            <x v="428"/>
          </reference>
          <reference field="4" count="1" selected="0">
            <x v="131"/>
          </reference>
          <reference field="6" count="1" selected="0">
            <x v="20"/>
          </reference>
        </references>
      </pivotArea>
    </format>
    <format dxfId="16099">
      <pivotArea outline="0" collapsedLevelsAreSubtotals="1" fieldPosition="0">
        <references count="3">
          <reference field="0" count="1" selected="0">
            <x v="504"/>
          </reference>
          <reference field="4" count="1" selected="0">
            <x v="131"/>
          </reference>
          <reference field="6" count="1" selected="0">
            <x v="20"/>
          </reference>
        </references>
      </pivotArea>
    </format>
    <format dxfId="16098">
      <pivotArea dataOnly="0" labelOnly="1" outline="0" offset="IV16" fieldPosition="0">
        <references count="1">
          <reference field="6" count="1">
            <x v="20"/>
          </reference>
        </references>
      </pivotArea>
    </format>
    <format dxfId="16097">
      <pivotArea dataOnly="0" labelOnly="1" outline="0" fieldPosition="0">
        <references count="2">
          <reference field="0" count="1">
            <x v="504"/>
          </reference>
          <reference field="6" count="1" selected="0">
            <x v="20"/>
          </reference>
        </references>
      </pivotArea>
    </format>
    <format dxfId="16096">
      <pivotArea dataOnly="0" labelOnly="1" outline="0" fieldPosition="0">
        <references count="3">
          <reference field="0" count="1" selected="0">
            <x v="504"/>
          </reference>
          <reference field="4" count="1">
            <x v="131"/>
          </reference>
          <reference field="6" count="1" selected="0">
            <x v="20"/>
          </reference>
        </references>
      </pivotArea>
    </format>
    <format dxfId="16095">
      <pivotArea outline="0" collapsedLevelsAreSubtotals="1" fieldPosition="0">
        <references count="3">
          <reference field="0" count="1" selected="0">
            <x v="504"/>
          </reference>
          <reference field="4" count="1" selected="0">
            <x v="131"/>
          </reference>
          <reference field="6" count="1" selected="0">
            <x v="20"/>
          </reference>
        </references>
      </pivotArea>
    </format>
    <format dxfId="16094">
      <pivotArea outline="0" collapsedLevelsAreSubtotals="1" fieldPosition="0">
        <references count="3">
          <reference field="0" count="1" selected="0">
            <x v="33"/>
          </reference>
          <reference field="4" count="1" selected="0">
            <x v="131"/>
          </reference>
          <reference field="6" count="1" selected="0">
            <x v="20"/>
          </reference>
        </references>
      </pivotArea>
    </format>
    <format dxfId="16093">
      <pivotArea dataOnly="0" labelOnly="1" outline="0" offset="IV17" fieldPosition="0">
        <references count="1">
          <reference field="6" count="1">
            <x v="20"/>
          </reference>
        </references>
      </pivotArea>
    </format>
    <format dxfId="16092">
      <pivotArea dataOnly="0" labelOnly="1" outline="0" fieldPosition="0">
        <references count="2">
          <reference field="0" count="1">
            <x v="33"/>
          </reference>
          <reference field="6" count="1" selected="0">
            <x v="20"/>
          </reference>
        </references>
      </pivotArea>
    </format>
    <format dxfId="16091">
      <pivotArea dataOnly="0" labelOnly="1" outline="0" fieldPosition="0">
        <references count="3">
          <reference field="0" count="1" selected="0">
            <x v="33"/>
          </reference>
          <reference field="4" count="1">
            <x v="131"/>
          </reference>
          <reference field="6" count="1" selected="0">
            <x v="20"/>
          </reference>
        </references>
      </pivotArea>
    </format>
    <format dxfId="16090">
      <pivotArea outline="0" collapsedLevelsAreSubtotals="1" fieldPosition="0">
        <references count="3">
          <reference field="0" count="1" selected="0">
            <x v="33"/>
          </reference>
          <reference field="4" count="1" selected="0">
            <x v="131"/>
          </reference>
          <reference field="6" count="1" selected="0">
            <x v="20"/>
          </reference>
        </references>
      </pivotArea>
    </format>
    <format dxfId="16089">
      <pivotArea outline="0" collapsedLevelsAreSubtotals="1" fieldPosition="0">
        <references count="3">
          <reference field="0" count="1" selected="0">
            <x v="438"/>
          </reference>
          <reference field="4" count="1" selected="0">
            <x v="131"/>
          </reference>
          <reference field="6" count="1" selected="0">
            <x v="20"/>
          </reference>
        </references>
      </pivotArea>
    </format>
    <format dxfId="16088">
      <pivotArea dataOnly="0" labelOnly="1" outline="0" offset="IV18" fieldPosition="0">
        <references count="1">
          <reference field="6" count="1">
            <x v="20"/>
          </reference>
        </references>
      </pivotArea>
    </format>
    <format dxfId="16087">
      <pivotArea dataOnly="0" labelOnly="1" outline="0" fieldPosition="0">
        <references count="2">
          <reference field="0" count="1">
            <x v="438"/>
          </reference>
          <reference field="6" count="1" selected="0">
            <x v="20"/>
          </reference>
        </references>
      </pivotArea>
    </format>
    <format dxfId="16086">
      <pivotArea dataOnly="0" labelOnly="1" outline="0" fieldPosition="0">
        <references count="3">
          <reference field="0" count="1" selected="0">
            <x v="438"/>
          </reference>
          <reference field="4" count="1">
            <x v="131"/>
          </reference>
          <reference field="6" count="1" selected="0">
            <x v="20"/>
          </reference>
        </references>
      </pivotArea>
    </format>
    <format dxfId="16085">
      <pivotArea outline="0" collapsedLevelsAreSubtotals="1" fieldPosition="0">
        <references count="3">
          <reference field="0" count="1" selected="0">
            <x v="438"/>
          </reference>
          <reference field="4" count="1" selected="0">
            <x v="131"/>
          </reference>
          <reference field="6" count="1" selected="0">
            <x v="20"/>
          </reference>
        </references>
      </pivotArea>
    </format>
    <format dxfId="16084">
      <pivotArea outline="0" collapsedLevelsAreSubtotals="1" fieldPosition="0">
        <references count="3">
          <reference field="0" count="1" selected="0">
            <x v="317"/>
          </reference>
          <reference field="4" count="1" selected="0">
            <x v="131"/>
          </reference>
          <reference field="6" count="1" selected="0">
            <x v="20"/>
          </reference>
        </references>
      </pivotArea>
    </format>
    <format dxfId="16083">
      <pivotArea dataOnly="0" labelOnly="1" outline="0" offset="IV19" fieldPosition="0">
        <references count="1">
          <reference field="6" count="1">
            <x v="20"/>
          </reference>
        </references>
      </pivotArea>
    </format>
    <format dxfId="16082">
      <pivotArea dataOnly="0" labelOnly="1" outline="0" fieldPosition="0">
        <references count="2">
          <reference field="0" count="1">
            <x v="317"/>
          </reference>
          <reference field="6" count="1" selected="0">
            <x v="20"/>
          </reference>
        </references>
      </pivotArea>
    </format>
    <format dxfId="16081">
      <pivotArea dataOnly="0" labelOnly="1" outline="0" fieldPosition="0">
        <references count="3">
          <reference field="0" count="1" selected="0">
            <x v="317"/>
          </reference>
          <reference field="4" count="1">
            <x v="131"/>
          </reference>
          <reference field="6" count="1" selected="0">
            <x v="20"/>
          </reference>
        </references>
      </pivotArea>
    </format>
    <format dxfId="16080">
      <pivotArea outline="0" collapsedLevelsAreSubtotals="1" fieldPosition="0">
        <references count="3">
          <reference field="0" count="1" selected="0">
            <x v="317"/>
          </reference>
          <reference field="4" count="1" selected="0">
            <x v="131"/>
          </reference>
          <reference field="6" count="1" selected="0">
            <x v="20"/>
          </reference>
        </references>
      </pivotArea>
    </format>
    <format dxfId="16079">
      <pivotArea outline="0" collapsedLevelsAreSubtotals="1" fieldPosition="0">
        <references count="3">
          <reference field="0" count="1" selected="0">
            <x v="370"/>
          </reference>
          <reference field="4" count="1" selected="0">
            <x v="131"/>
          </reference>
          <reference field="6" count="1" selected="0">
            <x v="20"/>
          </reference>
        </references>
      </pivotArea>
    </format>
    <format dxfId="16078">
      <pivotArea dataOnly="0" labelOnly="1" outline="0" offset="IV20" fieldPosition="0">
        <references count="1">
          <reference field="6" count="1">
            <x v="20"/>
          </reference>
        </references>
      </pivotArea>
    </format>
    <format dxfId="16077">
      <pivotArea dataOnly="0" labelOnly="1" outline="0" fieldPosition="0">
        <references count="2">
          <reference field="0" count="1">
            <x v="370"/>
          </reference>
          <reference field="6" count="1" selected="0">
            <x v="20"/>
          </reference>
        </references>
      </pivotArea>
    </format>
    <format dxfId="16076">
      <pivotArea dataOnly="0" labelOnly="1" outline="0" fieldPosition="0">
        <references count="3">
          <reference field="0" count="1" selected="0">
            <x v="370"/>
          </reference>
          <reference field="4" count="1">
            <x v="131"/>
          </reference>
          <reference field="6" count="1" selected="0">
            <x v="20"/>
          </reference>
        </references>
      </pivotArea>
    </format>
    <format dxfId="16075">
      <pivotArea outline="0" collapsedLevelsAreSubtotals="1" fieldPosition="0">
        <references count="3">
          <reference field="0" count="1" selected="0">
            <x v="370"/>
          </reference>
          <reference field="4" count="1" selected="0">
            <x v="131"/>
          </reference>
          <reference field="6" count="1" selected="0">
            <x v="20"/>
          </reference>
        </references>
      </pivotArea>
    </format>
    <format dxfId="16074">
      <pivotArea outline="0" collapsedLevelsAreSubtotals="1" fieldPosition="0">
        <references count="3">
          <reference field="0" count="1" selected="0">
            <x v="485"/>
          </reference>
          <reference field="4" count="1" selected="0">
            <x v="131"/>
          </reference>
          <reference field="6" count="1" selected="0">
            <x v="20"/>
          </reference>
        </references>
      </pivotArea>
    </format>
    <format dxfId="16073">
      <pivotArea dataOnly="0" labelOnly="1" outline="0" offset="IV21" fieldPosition="0">
        <references count="1">
          <reference field="6" count="1">
            <x v="20"/>
          </reference>
        </references>
      </pivotArea>
    </format>
    <format dxfId="16072">
      <pivotArea dataOnly="0" labelOnly="1" outline="0" fieldPosition="0">
        <references count="2">
          <reference field="0" count="1">
            <x v="485"/>
          </reference>
          <reference field="6" count="1" selected="0">
            <x v="20"/>
          </reference>
        </references>
      </pivotArea>
    </format>
    <format dxfId="16071">
      <pivotArea dataOnly="0" labelOnly="1" outline="0" fieldPosition="0">
        <references count="3">
          <reference field="0" count="1" selected="0">
            <x v="485"/>
          </reference>
          <reference field="4" count="1">
            <x v="131"/>
          </reference>
          <reference field="6" count="1" selected="0">
            <x v="20"/>
          </reference>
        </references>
      </pivotArea>
    </format>
    <format dxfId="16070">
      <pivotArea outline="0" collapsedLevelsAreSubtotals="1" fieldPosition="0">
        <references count="3">
          <reference field="0" count="1" selected="0">
            <x v="485"/>
          </reference>
          <reference field="4" count="1" selected="0">
            <x v="131"/>
          </reference>
          <reference field="6" count="1" selected="0">
            <x v="20"/>
          </reference>
        </references>
      </pivotArea>
    </format>
    <format dxfId="16069">
      <pivotArea outline="0" collapsedLevelsAreSubtotals="1" fieldPosition="0">
        <references count="3">
          <reference field="0" count="1" selected="0">
            <x v="467"/>
          </reference>
          <reference field="4" count="1" selected="0">
            <x v="131"/>
          </reference>
          <reference field="6" count="1" selected="0">
            <x v="20"/>
          </reference>
        </references>
      </pivotArea>
    </format>
    <format dxfId="16068">
      <pivotArea dataOnly="0" labelOnly="1" outline="0" offset="IV22" fieldPosition="0">
        <references count="1">
          <reference field="6" count="1">
            <x v="20"/>
          </reference>
        </references>
      </pivotArea>
    </format>
    <format dxfId="16067">
      <pivotArea dataOnly="0" labelOnly="1" outline="0" fieldPosition="0">
        <references count="2">
          <reference field="0" count="1">
            <x v="467"/>
          </reference>
          <reference field="6" count="1" selected="0">
            <x v="20"/>
          </reference>
        </references>
      </pivotArea>
    </format>
    <format dxfId="16066">
      <pivotArea dataOnly="0" labelOnly="1" outline="0" fieldPosition="0">
        <references count="3">
          <reference field="0" count="1" selected="0">
            <x v="467"/>
          </reference>
          <reference field="4" count="1">
            <x v="131"/>
          </reference>
          <reference field="6" count="1" selected="0">
            <x v="20"/>
          </reference>
        </references>
      </pivotArea>
    </format>
    <format dxfId="16065">
      <pivotArea outline="0" collapsedLevelsAreSubtotals="1" fieldPosition="0">
        <references count="3">
          <reference field="0" count="1" selected="0">
            <x v="467"/>
          </reference>
          <reference field="4" count="1" selected="0">
            <x v="131"/>
          </reference>
          <reference field="6" count="1" selected="0">
            <x v="20"/>
          </reference>
        </references>
      </pivotArea>
    </format>
    <format dxfId="16064">
      <pivotArea outline="0" collapsedLevelsAreSubtotals="1" fieldPosition="0">
        <references count="3">
          <reference field="0" count="1" selected="0">
            <x v="436"/>
          </reference>
          <reference field="4" count="1" selected="0">
            <x v="131"/>
          </reference>
          <reference field="6" count="1" selected="0">
            <x v="20"/>
          </reference>
        </references>
      </pivotArea>
    </format>
    <format dxfId="16063">
      <pivotArea dataOnly="0" labelOnly="1" outline="0" offset="IV23" fieldPosition="0">
        <references count="1">
          <reference field="6" count="1">
            <x v="20"/>
          </reference>
        </references>
      </pivotArea>
    </format>
    <format dxfId="16062">
      <pivotArea dataOnly="0" labelOnly="1" outline="0" fieldPosition="0">
        <references count="2">
          <reference field="0" count="1">
            <x v="436"/>
          </reference>
          <reference field="6" count="1" selected="0">
            <x v="20"/>
          </reference>
        </references>
      </pivotArea>
    </format>
    <format dxfId="16061">
      <pivotArea dataOnly="0" labelOnly="1" outline="0" fieldPosition="0">
        <references count="3">
          <reference field="0" count="1" selected="0">
            <x v="436"/>
          </reference>
          <reference field="4" count="1">
            <x v="131"/>
          </reference>
          <reference field="6" count="1" selected="0">
            <x v="20"/>
          </reference>
        </references>
      </pivotArea>
    </format>
    <format dxfId="16060">
      <pivotArea outline="0" collapsedLevelsAreSubtotals="1" fieldPosition="0">
        <references count="3">
          <reference field="0" count="1" selected="0">
            <x v="436"/>
          </reference>
          <reference field="4" count="1" selected="0">
            <x v="131"/>
          </reference>
          <reference field="6" count="1" selected="0">
            <x v="20"/>
          </reference>
        </references>
      </pivotArea>
    </format>
    <format dxfId="16059">
      <pivotArea outline="0" collapsedLevelsAreSubtotals="1" fieldPosition="0">
        <references count="3">
          <reference field="0" count="1" selected="0">
            <x v="493"/>
          </reference>
          <reference field="4" count="1" selected="0">
            <x v="131"/>
          </reference>
          <reference field="6" count="1" selected="0">
            <x v="20"/>
          </reference>
        </references>
      </pivotArea>
    </format>
    <format dxfId="16058">
      <pivotArea dataOnly="0" labelOnly="1" outline="0" offset="IV24" fieldPosition="0">
        <references count="1">
          <reference field="6" count="1">
            <x v="20"/>
          </reference>
        </references>
      </pivotArea>
    </format>
    <format dxfId="16057">
      <pivotArea dataOnly="0" labelOnly="1" outline="0" fieldPosition="0">
        <references count="2">
          <reference field="0" count="1">
            <x v="493"/>
          </reference>
          <reference field="6" count="1" selected="0">
            <x v="20"/>
          </reference>
        </references>
      </pivotArea>
    </format>
    <format dxfId="16056">
      <pivotArea dataOnly="0" labelOnly="1" outline="0" fieldPosition="0">
        <references count="3">
          <reference field="0" count="1" selected="0">
            <x v="493"/>
          </reference>
          <reference field="4" count="1">
            <x v="131"/>
          </reference>
          <reference field="6" count="1" selected="0">
            <x v="20"/>
          </reference>
        </references>
      </pivotArea>
    </format>
    <format dxfId="16055">
      <pivotArea outline="0" collapsedLevelsAreSubtotals="1" fieldPosition="0">
        <references count="3">
          <reference field="0" count="1" selected="0">
            <x v="493"/>
          </reference>
          <reference field="4" count="1" selected="0">
            <x v="131"/>
          </reference>
          <reference field="6" count="1" selected="0">
            <x v="20"/>
          </reference>
        </references>
      </pivotArea>
    </format>
    <format dxfId="16054">
      <pivotArea outline="0" collapsedLevelsAreSubtotals="1" fieldPosition="0">
        <references count="3">
          <reference field="0" count="1" selected="0">
            <x v="125"/>
          </reference>
          <reference field="4" count="1" selected="0">
            <x v="131"/>
          </reference>
          <reference field="6" count="1" selected="0">
            <x v="20"/>
          </reference>
        </references>
      </pivotArea>
    </format>
    <format dxfId="16053">
      <pivotArea dataOnly="0" labelOnly="1" outline="0" offset="IV25" fieldPosition="0">
        <references count="1">
          <reference field="6" count="1">
            <x v="20"/>
          </reference>
        </references>
      </pivotArea>
    </format>
    <format dxfId="16052">
      <pivotArea dataOnly="0" labelOnly="1" outline="0" fieldPosition="0">
        <references count="2">
          <reference field="0" count="1">
            <x v="125"/>
          </reference>
          <reference field="6" count="1" selected="0">
            <x v="20"/>
          </reference>
        </references>
      </pivotArea>
    </format>
    <format dxfId="16051">
      <pivotArea dataOnly="0" labelOnly="1" outline="0" fieldPosition="0">
        <references count="3">
          <reference field="0" count="1" selected="0">
            <x v="125"/>
          </reference>
          <reference field="4" count="1">
            <x v="131"/>
          </reference>
          <reference field="6" count="1" selected="0">
            <x v="20"/>
          </reference>
        </references>
      </pivotArea>
    </format>
    <format dxfId="16050">
      <pivotArea outline="0" collapsedLevelsAreSubtotals="1" fieldPosition="0">
        <references count="3">
          <reference field="0" count="1" selected="0">
            <x v="125"/>
          </reference>
          <reference field="4" count="1" selected="0">
            <x v="131"/>
          </reference>
          <reference field="6" count="1" selected="0">
            <x v="20"/>
          </reference>
        </references>
      </pivotArea>
    </format>
    <format dxfId="16049">
      <pivotArea outline="0" collapsedLevelsAreSubtotals="1" fieldPosition="0">
        <references count="3">
          <reference field="0" count="1" selected="0">
            <x v="466"/>
          </reference>
          <reference field="4" count="1" selected="0">
            <x v="131"/>
          </reference>
          <reference field="6" count="1" selected="0">
            <x v="20"/>
          </reference>
        </references>
      </pivotArea>
    </format>
    <format dxfId="16048">
      <pivotArea dataOnly="0" labelOnly="1" outline="0" offset="IV26" fieldPosition="0">
        <references count="1">
          <reference field="6" count="1">
            <x v="20"/>
          </reference>
        </references>
      </pivotArea>
    </format>
    <format dxfId="16047">
      <pivotArea dataOnly="0" labelOnly="1" outline="0" fieldPosition="0">
        <references count="2">
          <reference field="0" count="1">
            <x v="466"/>
          </reference>
          <reference field="6" count="1" selected="0">
            <x v="20"/>
          </reference>
        </references>
      </pivotArea>
    </format>
    <format dxfId="16046">
      <pivotArea dataOnly="0" labelOnly="1" outline="0" fieldPosition="0">
        <references count="3">
          <reference field="0" count="1" selected="0">
            <x v="466"/>
          </reference>
          <reference field="4" count="1">
            <x v="131"/>
          </reference>
          <reference field="6" count="1" selected="0">
            <x v="20"/>
          </reference>
        </references>
      </pivotArea>
    </format>
    <format dxfId="16045">
      <pivotArea outline="0" collapsedLevelsAreSubtotals="1" fieldPosition="0">
        <references count="3">
          <reference field="0" count="1" selected="0">
            <x v="466"/>
          </reference>
          <reference field="4" count="1" selected="0">
            <x v="131"/>
          </reference>
          <reference field="6" count="1" selected="0">
            <x v="20"/>
          </reference>
        </references>
      </pivotArea>
    </format>
    <format dxfId="16044">
      <pivotArea outline="0" collapsedLevelsAreSubtotals="1" fieldPosition="0">
        <references count="3">
          <reference field="0" count="1" selected="0">
            <x v="47"/>
          </reference>
          <reference field="4" count="1" selected="0">
            <x v="131"/>
          </reference>
          <reference field="6" count="1" selected="0">
            <x v="20"/>
          </reference>
        </references>
      </pivotArea>
    </format>
    <format dxfId="16043">
      <pivotArea dataOnly="0" labelOnly="1" outline="0" offset="IV27" fieldPosition="0">
        <references count="1">
          <reference field="6" count="1">
            <x v="20"/>
          </reference>
        </references>
      </pivotArea>
    </format>
    <format dxfId="16042">
      <pivotArea dataOnly="0" labelOnly="1" outline="0" fieldPosition="0">
        <references count="2">
          <reference field="0" count="1">
            <x v="47"/>
          </reference>
          <reference field="6" count="1" selected="0">
            <x v="20"/>
          </reference>
        </references>
      </pivotArea>
    </format>
    <format dxfId="16041">
      <pivotArea dataOnly="0" labelOnly="1" outline="0" fieldPosition="0">
        <references count="3">
          <reference field="0" count="1" selected="0">
            <x v="47"/>
          </reference>
          <reference field="4" count="1">
            <x v="131"/>
          </reference>
          <reference field="6" count="1" selected="0">
            <x v="20"/>
          </reference>
        </references>
      </pivotArea>
    </format>
    <format dxfId="16040">
      <pivotArea outline="0" collapsedLevelsAreSubtotals="1" fieldPosition="0">
        <references count="3">
          <reference field="0" count="1" selected="0">
            <x v="47"/>
          </reference>
          <reference field="4" count="1" selected="0">
            <x v="131"/>
          </reference>
          <reference field="6" count="1" selected="0">
            <x v="20"/>
          </reference>
        </references>
      </pivotArea>
    </format>
    <format dxfId="16039">
      <pivotArea outline="0" collapsedLevelsAreSubtotals="1" fieldPosition="0">
        <references count="3">
          <reference field="0" count="1" selected="0">
            <x v="477"/>
          </reference>
          <reference field="4" count="1" selected="0">
            <x v="131"/>
          </reference>
          <reference field="6" count="1" selected="0">
            <x v="20"/>
          </reference>
        </references>
      </pivotArea>
    </format>
    <format dxfId="16038">
      <pivotArea dataOnly="0" labelOnly="1" outline="0" offset="IV28" fieldPosition="0">
        <references count="1">
          <reference field="6" count="1">
            <x v="20"/>
          </reference>
        </references>
      </pivotArea>
    </format>
    <format dxfId="16037">
      <pivotArea dataOnly="0" labelOnly="1" outline="0" fieldPosition="0">
        <references count="2">
          <reference field="0" count="1">
            <x v="477"/>
          </reference>
          <reference field="6" count="1" selected="0">
            <x v="20"/>
          </reference>
        </references>
      </pivotArea>
    </format>
    <format dxfId="16036">
      <pivotArea dataOnly="0" labelOnly="1" outline="0" fieldPosition="0">
        <references count="3">
          <reference field="0" count="1" selected="0">
            <x v="477"/>
          </reference>
          <reference field="4" count="1">
            <x v="131"/>
          </reference>
          <reference field="6" count="1" selected="0">
            <x v="20"/>
          </reference>
        </references>
      </pivotArea>
    </format>
    <format dxfId="16035">
      <pivotArea outline="0" collapsedLevelsAreSubtotals="1" fieldPosition="0">
        <references count="3">
          <reference field="0" count="1" selected="0">
            <x v="477"/>
          </reference>
          <reference field="4" count="1" selected="0">
            <x v="131"/>
          </reference>
          <reference field="6" count="1" selected="0">
            <x v="20"/>
          </reference>
        </references>
      </pivotArea>
    </format>
    <format dxfId="16034">
      <pivotArea outline="0" collapsedLevelsAreSubtotals="1" fieldPosition="0">
        <references count="3">
          <reference field="0" count="1" selected="0">
            <x v="131"/>
          </reference>
          <reference field="4" count="1" selected="0">
            <x v="131"/>
          </reference>
          <reference field="6" count="1" selected="0">
            <x v="20"/>
          </reference>
        </references>
      </pivotArea>
    </format>
    <format dxfId="16033">
      <pivotArea dataOnly="0" labelOnly="1" outline="0" offset="IV29" fieldPosition="0">
        <references count="1">
          <reference field="6" count="1">
            <x v="20"/>
          </reference>
        </references>
      </pivotArea>
    </format>
    <format dxfId="16032">
      <pivotArea dataOnly="0" labelOnly="1" outline="0" fieldPosition="0">
        <references count="2">
          <reference field="0" count="1">
            <x v="131"/>
          </reference>
          <reference field="6" count="1" selected="0">
            <x v="20"/>
          </reference>
        </references>
      </pivotArea>
    </format>
    <format dxfId="16031">
      <pivotArea dataOnly="0" labelOnly="1" outline="0" fieldPosition="0">
        <references count="3">
          <reference field="0" count="1" selected="0">
            <x v="131"/>
          </reference>
          <reference field="4" count="1">
            <x v="131"/>
          </reference>
          <reference field="6" count="1" selected="0">
            <x v="20"/>
          </reference>
        </references>
      </pivotArea>
    </format>
    <format dxfId="16030">
      <pivotArea outline="0" collapsedLevelsAreSubtotals="1" fieldPosition="0">
        <references count="3">
          <reference field="0" count="1" selected="0">
            <x v="131"/>
          </reference>
          <reference field="4" count="1" selected="0">
            <x v="131"/>
          </reference>
          <reference field="6" count="1" selected="0">
            <x v="20"/>
          </reference>
        </references>
      </pivotArea>
    </format>
    <format dxfId="16029">
      <pivotArea outline="0" collapsedLevelsAreSubtotals="1" fieldPosition="0">
        <references count="3">
          <reference field="0" count="1" selected="0">
            <x v="487"/>
          </reference>
          <reference field="4" count="1" selected="0">
            <x v="131"/>
          </reference>
          <reference field="6" count="1" selected="0">
            <x v="20"/>
          </reference>
        </references>
      </pivotArea>
    </format>
    <format dxfId="16028">
      <pivotArea dataOnly="0" labelOnly="1" outline="0" offset="IV30" fieldPosition="0">
        <references count="1">
          <reference field="6" count="1">
            <x v="20"/>
          </reference>
        </references>
      </pivotArea>
    </format>
    <format dxfId="16027">
      <pivotArea dataOnly="0" labelOnly="1" outline="0" fieldPosition="0">
        <references count="2">
          <reference field="0" count="1">
            <x v="487"/>
          </reference>
          <reference field="6" count="1" selected="0">
            <x v="20"/>
          </reference>
        </references>
      </pivotArea>
    </format>
    <format dxfId="16026">
      <pivotArea dataOnly="0" labelOnly="1" outline="0" fieldPosition="0">
        <references count="3">
          <reference field="0" count="1" selected="0">
            <x v="487"/>
          </reference>
          <reference field="4" count="1">
            <x v="131"/>
          </reference>
          <reference field="6" count="1" selected="0">
            <x v="20"/>
          </reference>
        </references>
      </pivotArea>
    </format>
    <format dxfId="16025">
      <pivotArea outline="0" collapsedLevelsAreSubtotals="1" fieldPosition="0">
        <references count="3">
          <reference field="0" count="1" selected="0">
            <x v="487"/>
          </reference>
          <reference field="4" count="1" selected="0">
            <x v="131"/>
          </reference>
          <reference field="6" count="1" selected="0">
            <x v="20"/>
          </reference>
        </references>
      </pivotArea>
    </format>
    <format dxfId="16024">
      <pivotArea outline="0" collapsedLevelsAreSubtotals="1" fieldPosition="0">
        <references count="3">
          <reference field="0" count="1" selected="0">
            <x v="460"/>
          </reference>
          <reference field="4" count="1" selected="0">
            <x v="131"/>
          </reference>
          <reference field="6" count="1" selected="0">
            <x v="20"/>
          </reference>
        </references>
      </pivotArea>
    </format>
    <format dxfId="16023">
      <pivotArea dataOnly="0" labelOnly="1" outline="0" offset="IV31" fieldPosition="0">
        <references count="1">
          <reference field="6" count="1">
            <x v="20"/>
          </reference>
        </references>
      </pivotArea>
    </format>
    <format dxfId="16022">
      <pivotArea dataOnly="0" labelOnly="1" outline="0" fieldPosition="0">
        <references count="2">
          <reference field="0" count="1">
            <x v="460"/>
          </reference>
          <reference field="6" count="1" selected="0">
            <x v="20"/>
          </reference>
        </references>
      </pivotArea>
    </format>
    <format dxfId="16021">
      <pivotArea dataOnly="0" labelOnly="1" outline="0" fieldPosition="0">
        <references count="3">
          <reference field="0" count="1" selected="0">
            <x v="460"/>
          </reference>
          <reference field="4" count="1">
            <x v="131"/>
          </reference>
          <reference field="6" count="1" selected="0">
            <x v="20"/>
          </reference>
        </references>
      </pivotArea>
    </format>
    <format dxfId="16020">
      <pivotArea outline="0" collapsedLevelsAreSubtotals="1" fieldPosition="0">
        <references count="3">
          <reference field="0" count="1" selected="0">
            <x v="460"/>
          </reference>
          <reference field="4" count="1" selected="0">
            <x v="131"/>
          </reference>
          <reference field="6" count="1" selected="0">
            <x v="20"/>
          </reference>
        </references>
      </pivotArea>
    </format>
    <format dxfId="16019">
      <pivotArea outline="0" collapsedLevelsAreSubtotals="1" fieldPosition="0">
        <references count="3">
          <reference field="0" count="1" selected="0">
            <x v="435"/>
          </reference>
          <reference field="4" count="1" selected="0">
            <x v="131"/>
          </reference>
          <reference field="6" count="1" selected="0">
            <x v="20"/>
          </reference>
        </references>
      </pivotArea>
    </format>
    <format dxfId="16018">
      <pivotArea dataOnly="0" labelOnly="1" outline="0" offset="IV32" fieldPosition="0">
        <references count="1">
          <reference field="6" count="1">
            <x v="20"/>
          </reference>
        </references>
      </pivotArea>
    </format>
    <format dxfId="16017">
      <pivotArea dataOnly="0" labelOnly="1" outline="0" fieldPosition="0">
        <references count="2">
          <reference field="0" count="1">
            <x v="435"/>
          </reference>
          <reference field="6" count="1" selected="0">
            <x v="20"/>
          </reference>
        </references>
      </pivotArea>
    </format>
    <format dxfId="16016">
      <pivotArea dataOnly="0" labelOnly="1" outline="0" fieldPosition="0">
        <references count="3">
          <reference field="0" count="1" selected="0">
            <x v="435"/>
          </reference>
          <reference field="4" count="1">
            <x v="131"/>
          </reference>
          <reference field="6" count="1" selected="0">
            <x v="20"/>
          </reference>
        </references>
      </pivotArea>
    </format>
    <format dxfId="16015">
      <pivotArea outline="0" collapsedLevelsAreSubtotals="1" fieldPosition="0">
        <references count="3">
          <reference field="0" count="1" selected="0">
            <x v="435"/>
          </reference>
          <reference field="4" count="1" selected="0">
            <x v="131"/>
          </reference>
          <reference field="6" count="1" selected="0">
            <x v="20"/>
          </reference>
        </references>
      </pivotArea>
    </format>
    <format dxfId="16014">
      <pivotArea outline="0" collapsedLevelsAreSubtotals="1" fieldPosition="0">
        <references count="3">
          <reference field="0" count="1" selected="0">
            <x v="496"/>
          </reference>
          <reference field="4" count="1" selected="0">
            <x v="131"/>
          </reference>
          <reference field="6" count="1" selected="0">
            <x v="20"/>
          </reference>
        </references>
      </pivotArea>
    </format>
    <format dxfId="16013">
      <pivotArea dataOnly="0" labelOnly="1" outline="0" offset="IV33" fieldPosition="0">
        <references count="1">
          <reference field="6" count="1">
            <x v="20"/>
          </reference>
        </references>
      </pivotArea>
    </format>
    <format dxfId="16012">
      <pivotArea dataOnly="0" labelOnly="1" outline="0" fieldPosition="0">
        <references count="2">
          <reference field="0" count="1">
            <x v="496"/>
          </reference>
          <reference field="6" count="1" selected="0">
            <x v="20"/>
          </reference>
        </references>
      </pivotArea>
    </format>
    <format dxfId="16011">
      <pivotArea dataOnly="0" labelOnly="1" outline="0" fieldPosition="0">
        <references count="3">
          <reference field="0" count="1" selected="0">
            <x v="496"/>
          </reference>
          <reference field="4" count="1">
            <x v="131"/>
          </reference>
          <reference field="6" count="1" selected="0">
            <x v="20"/>
          </reference>
        </references>
      </pivotArea>
    </format>
    <format dxfId="16010">
      <pivotArea outline="0" collapsedLevelsAreSubtotals="1" fieldPosition="0">
        <references count="3">
          <reference field="0" count="1" selected="0">
            <x v="496"/>
          </reference>
          <reference field="4" count="1" selected="0">
            <x v="131"/>
          </reference>
          <reference field="6" count="1" selected="0">
            <x v="20"/>
          </reference>
        </references>
      </pivotArea>
    </format>
    <format dxfId="16009">
      <pivotArea outline="0" collapsedLevelsAreSubtotals="1" fieldPosition="0">
        <references count="3">
          <reference field="0" count="1" selected="0">
            <x v="298"/>
          </reference>
          <reference field="4" count="1" selected="0">
            <x v="131"/>
          </reference>
          <reference field="6" count="1" selected="0">
            <x v="20"/>
          </reference>
        </references>
      </pivotArea>
    </format>
    <format dxfId="16008">
      <pivotArea dataOnly="0" labelOnly="1" outline="0" offset="IV34" fieldPosition="0">
        <references count="1">
          <reference field="6" count="1">
            <x v="20"/>
          </reference>
        </references>
      </pivotArea>
    </format>
    <format dxfId="16007">
      <pivotArea dataOnly="0" labelOnly="1" outline="0" fieldPosition="0">
        <references count="2">
          <reference field="0" count="1">
            <x v="298"/>
          </reference>
          <reference field="6" count="1" selected="0">
            <x v="20"/>
          </reference>
        </references>
      </pivotArea>
    </format>
    <format dxfId="16006">
      <pivotArea dataOnly="0" labelOnly="1" outline="0" fieldPosition="0">
        <references count="3">
          <reference field="0" count="1" selected="0">
            <x v="298"/>
          </reference>
          <reference field="4" count="1">
            <x v="131"/>
          </reference>
          <reference field="6" count="1" selected="0">
            <x v="20"/>
          </reference>
        </references>
      </pivotArea>
    </format>
    <format dxfId="16005">
      <pivotArea outline="0" collapsedLevelsAreSubtotals="1" fieldPosition="0">
        <references count="3">
          <reference field="0" count="1" selected="0">
            <x v="298"/>
          </reference>
          <reference field="4" count="1" selected="0">
            <x v="131"/>
          </reference>
          <reference field="6" count="1" selected="0">
            <x v="20"/>
          </reference>
        </references>
      </pivotArea>
    </format>
    <format dxfId="16004">
      <pivotArea outline="0" collapsedLevelsAreSubtotals="1" fieldPosition="0">
        <references count="3">
          <reference field="0" count="1" selected="0">
            <x v="48"/>
          </reference>
          <reference field="4" count="1" selected="0">
            <x v="131"/>
          </reference>
          <reference field="6" count="1" selected="0">
            <x v="20"/>
          </reference>
        </references>
      </pivotArea>
    </format>
    <format dxfId="16003">
      <pivotArea dataOnly="0" labelOnly="1" outline="0" offset="IV35" fieldPosition="0">
        <references count="1">
          <reference field="6" count="1">
            <x v="20"/>
          </reference>
        </references>
      </pivotArea>
    </format>
    <format dxfId="16002">
      <pivotArea dataOnly="0" labelOnly="1" outline="0" fieldPosition="0">
        <references count="2">
          <reference field="0" count="1">
            <x v="48"/>
          </reference>
          <reference field="6" count="1" selected="0">
            <x v="20"/>
          </reference>
        </references>
      </pivotArea>
    </format>
    <format dxfId="16001">
      <pivotArea dataOnly="0" labelOnly="1" outline="0" fieldPosition="0">
        <references count="3">
          <reference field="0" count="1" selected="0">
            <x v="48"/>
          </reference>
          <reference field="4" count="1">
            <x v="131"/>
          </reference>
          <reference field="6" count="1" selected="0">
            <x v="20"/>
          </reference>
        </references>
      </pivotArea>
    </format>
    <format dxfId="16000">
      <pivotArea outline="0" collapsedLevelsAreSubtotals="1" fieldPosition="0">
        <references count="3">
          <reference field="0" count="1" selected="0">
            <x v="48"/>
          </reference>
          <reference field="4" count="1" selected="0">
            <x v="131"/>
          </reference>
          <reference field="6" count="1" selected="0">
            <x v="20"/>
          </reference>
        </references>
      </pivotArea>
    </format>
    <format dxfId="15999">
      <pivotArea outline="0" collapsedLevelsAreSubtotals="1" fieldPosition="0">
        <references count="3">
          <reference field="0" count="1" selected="0">
            <x v="463"/>
          </reference>
          <reference field="4" count="1" selected="0">
            <x v="131"/>
          </reference>
          <reference field="6" count="1" selected="0">
            <x v="20"/>
          </reference>
        </references>
      </pivotArea>
    </format>
    <format dxfId="15998">
      <pivotArea dataOnly="0" labelOnly="1" outline="0" offset="IV256" fieldPosition="0">
        <references count="1">
          <reference field="6" count="1">
            <x v="20"/>
          </reference>
        </references>
      </pivotArea>
    </format>
    <format dxfId="15997">
      <pivotArea dataOnly="0" labelOnly="1" outline="0" fieldPosition="0">
        <references count="2">
          <reference field="0" count="1">
            <x v="463"/>
          </reference>
          <reference field="6" count="1" selected="0">
            <x v="20"/>
          </reference>
        </references>
      </pivotArea>
    </format>
    <format dxfId="15996">
      <pivotArea dataOnly="0" labelOnly="1" outline="0" fieldPosition="0">
        <references count="3">
          <reference field="0" count="1" selected="0">
            <x v="463"/>
          </reference>
          <reference field="4" count="1">
            <x v="131"/>
          </reference>
          <reference field="6" count="1" selected="0">
            <x v="20"/>
          </reference>
        </references>
      </pivotArea>
    </format>
    <format dxfId="15995">
      <pivotArea outline="0" collapsedLevelsAreSubtotals="1" fieldPosition="0">
        <references count="3">
          <reference field="0" count="1" selected="0">
            <x v="463"/>
          </reference>
          <reference field="4" count="1" selected="0">
            <x v="131"/>
          </reference>
          <reference field="6" count="1" selected="0">
            <x v="20"/>
          </reference>
        </references>
      </pivotArea>
    </format>
    <format dxfId="15994">
      <pivotArea dataOnly="0" labelOnly="1" outline="0" fieldPosition="0">
        <references count="1">
          <reference field="6" count="1">
            <x v="20"/>
          </reference>
        </references>
      </pivotArea>
    </format>
    <format dxfId="15993">
      <pivotArea dataOnly="0" labelOnly="1" outline="0" fieldPosition="0">
        <references count="2">
          <reference field="0" count="1">
            <x v="463"/>
          </reference>
          <reference field="6" count="1" selected="0">
            <x v="20"/>
          </reference>
        </references>
      </pivotArea>
    </format>
    <format dxfId="15992">
      <pivotArea dataOnly="0" labelOnly="1" outline="0" fieldPosition="0">
        <references count="3">
          <reference field="0" count="1" selected="0">
            <x v="463"/>
          </reference>
          <reference field="4" count="1">
            <x v="131"/>
          </reference>
          <reference field="6" count="1" selected="0">
            <x v="20"/>
          </reference>
        </references>
      </pivotArea>
    </format>
    <format dxfId="15991">
      <pivotArea outline="0" collapsedLevelsAreSubtotals="1" fieldPosition="0">
        <references count="1">
          <reference field="6" count="1" selected="0" defaultSubtotal="1">
            <x v="20"/>
          </reference>
        </references>
      </pivotArea>
    </format>
    <format dxfId="15990">
      <pivotArea dataOnly="0" labelOnly="1" outline="0" fieldPosition="0">
        <references count="1">
          <reference field="6" count="1" defaultSubtotal="1">
            <x v="20"/>
          </reference>
        </references>
      </pivotArea>
    </format>
    <format dxfId="15989">
      <pivotArea outline="0" collapsedLevelsAreSubtotals="1" fieldPosition="0">
        <references count="1">
          <reference field="6" count="1" selected="0" defaultSubtotal="1">
            <x v="20"/>
          </reference>
        </references>
      </pivotArea>
    </format>
    <format dxfId="15988">
      <pivotArea dataOnly="0" labelOnly="1" outline="0" fieldPosition="0">
        <references count="1">
          <reference field="6" count="1" defaultSubtotal="1">
            <x v="20"/>
          </reference>
        </references>
      </pivotArea>
    </format>
    <format dxfId="15987">
      <pivotArea outline="0" collapsedLevelsAreSubtotals="1" fieldPosition="0">
        <references count="3">
          <reference field="0" count="1" selected="0">
            <x v="40"/>
          </reference>
          <reference field="4" count="1" selected="0">
            <x v="58"/>
          </reference>
          <reference field="6" count="1" selected="0">
            <x v="21"/>
          </reference>
        </references>
      </pivotArea>
    </format>
    <format dxfId="15986">
      <pivotArea dataOnly="0" labelOnly="1" outline="0" offset="IV1" fieldPosition="0">
        <references count="1">
          <reference field="6" count="1">
            <x v="21"/>
          </reference>
        </references>
      </pivotArea>
    </format>
    <format dxfId="15985">
      <pivotArea dataOnly="0" labelOnly="1" outline="0" fieldPosition="0">
        <references count="2">
          <reference field="0" count="1">
            <x v="40"/>
          </reference>
          <reference field="6" count="1" selected="0">
            <x v="21"/>
          </reference>
        </references>
      </pivotArea>
    </format>
    <format dxfId="15984">
      <pivotArea dataOnly="0" labelOnly="1" outline="0" fieldPosition="0">
        <references count="3">
          <reference field="0" count="1" selected="0">
            <x v="40"/>
          </reference>
          <reference field="4" count="1">
            <x v="58"/>
          </reference>
          <reference field="6" count="1" selected="0">
            <x v="21"/>
          </reference>
        </references>
      </pivotArea>
    </format>
    <format dxfId="15983">
      <pivotArea outline="0" collapsedLevelsAreSubtotals="1" fieldPosition="0">
        <references count="3">
          <reference field="0" count="1" selected="0">
            <x v="40"/>
          </reference>
          <reference field="4" count="1" selected="0">
            <x v="58"/>
          </reference>
          <reference field="6" count="1" selected="0">
            <x v="21"/>
          </reference>
        </references>
      </pivotArea>
    </format>
    <format dxfId="15982">
      <pivotArea dataOnly="0" labelOnly="1" outline="0" fieldPosition="0">
        <references count="1">
          <reference field="6" count="1">
            <x v="21"/>
          </reference>
        </references>
      </pivotArea>
    </format>
    <format dxfId="15981">
      <pivotArea dataOnly="0" labelOnly="1" outline="0" fieldPosition="0">
        <references count="2">
          <reference field="0" count="1">
            <x v="40"/>
          </reference>
          <reference field="6" count="1" selected="0">
            <x v="21"/>
          </reference>
        </references>
      </pivotArea>
    </format>
    <format dxfId="15980">
      <pivotArea dataOnly="0" labelOnly="1" outline="0" fieldPosition="0">
        <references count="3">
          <reference field="0" count="1" selected="0">
            <x v="40"/>
          </reference>
          <reference field="4" count="1">
            <x v="58"/>
          </reference>
          <reference field="6" count="1" selected="0">
            <x v="21"/>
          </reference>
        </references>
      </pivotArea>
    </format>
    <format dxfId="15979">
      <pivotArea outline="0" collapsedLevelsAreSubtotals="1" fieldPosition="0">
        <references count="3">
          <reference field="0" count="1" selected="0">
            <x v="448"/>
          </reference>
          <reference field="4" count="1" selected="0">
            <x v="58"/>
          </reference>
          <reference field="6" count="1" selected="0">
            <x v="21"/>
          </reference>
        </references>
      </pivotArea>
    </format>
    <format dxfId="15978">
      <pivotArea dataOnly="0" labelOnly="1" outline="0" offset="IV2" fieldPosition="0">
        <references count="1">
          <reference field="6" count="1">
            <x v="21"/>
          </reference>
        </references>
      </pivotArea>
    </format>
    <format dxfId="15977">
      <pivotArea dataOnly="0" labelOnly="1" outline="0" fieldPosition="0">
        <references count="2">
          <reference field="0" count="1">
            <x v="448"/>
          </reference>
          <reference field="6" count="1" selected="0">
            <x v="21"/>
          </reference>
        </references>
      </pivotArea>
    </format>
    <format dxfId="15976">
      <pivotArea dataOnly="0" labelOnly="1" outline="0" fieldPosition="0">
        <references count="3">
          <reference field="0" count="1" selected="0">
            <x v="448"/>
          </reference>
          <reference field="4" count="1">
            <x v="58"/>
          </reference>
          <reference field="6" count="1" selected="0">
            <x v="21"/>
          </reference>
        </references>
      </pivotArea>
    </format>
    <format dxfId="15975">
      <pivotArea outline="0" collapsedLevelsAreSubtotals="1" fieldPosition="0">
        <references count="3">
          <reference field="0" count="1" selected="0">
            <x v="448"/>
          </reference>
          <reference field="4" count="1" selected="0">
            <x v="58"/>
          </reference>
          <reference field="6" count="1" selected="0">
            <x v="21"/>
          </reference>
        </references>
      </pivotArea>
    </format>
    <format dxfId="15974">
      <pivotArea outline="0" collapsedLevelsAreSubtotals="1" fieldPosition="0">
        <references count="3">
          <reference field="0" count="1" selected="0">
            <x v="432"/>
          </reference>
          <reference field="4" count="1" selected="0">
            <x v="58"/>
          </reference>
          <reference field="6" count="1" selected="0">
            <x v="21"/>
          </reference>
        </references>
      </pivotArea>
    </format>
    <format dxfId="15973">
      <pivotArea dataOnly="0" labelOnly="1" outline="0" offset="IV3" fieldPosition="0">
        <references count="1">
          <reference field="6" count="1">
            <x v="21"/>
          </reference>
        </references>
      </pivotArea>
    </format>
    <format dxfId="15972">
      <pivotArea dataOnly="0" labelOnly="1" outline="0" fieldPosition="0">
        <references count="2">
          <reference field="0" count="1">
            <x v="432"/>
          </reference>
          <reference field="6" count="1" selected="0">
            <x v="21"/>
          </reference>
        </references>
      </pivotArea>
    </format>
    <format dxfId="15971">
      <pivotArea dataOnly="0" labelOnly="1" outline="0" fieldPosition="0">
        <references count="3">
          <reference field="0" count="1" selected="0">
            <x v="432"/>
          </reference>
          <reference field="4" count="1">
            <x v="58"/>
          </reference>
          <reference field="6" count="1" selected="0">
            <x v="21"/>
          </reference>
        </references>
      </pivotArea>
    </format>
    <format dxfId="15970">
      <pivotArea outline="0" collapsedLevelsAreSubtotals="1" fieldPosition="0">
        <references count="3">
          <reference field="0" count="1" selected="0">
            <x v="432"/>
          </reference>
          <reference field="4" count="1" selected="0">
            <x v="58"/>
          </reference>
          <reference field="6" count="1" selected="0">
            <x v="21"/>
          </reference>
        </references>
      </pivotArea>
    </format>
    <format dxfId="15969">
      <pivotArea outline="0" collapsedLevelsAreSubtotals="1" fieldPosition="0">
        <references count="3">
          <reference field="0" count="1" selected="0">
            <x v="58"/>
          </reference>
          <reference field="4" count="1" selected="0">
            <x v="58"/>
          </reference>
          <reference field="6" count="1" selected="0">
            <x v="21"/>
          </reference>
        </references>
      </pivotArea>
    </format>
    <format dxfId="15968">
      <pivotArea dataOnly="0" labelOnly="1" outline="0" offset="IV4" fieldPosition="0">
        <references count="1">
          <reference field="6" count="1">
            <x v="21"/>
          </reference>
        </references>
      </pivotArea>
    </format>
    <format dxfId="15967">
      <pivotArea dataOnly="0" labelOnly="1" outline="0" fieldPosition="0">
        <references count="2">
          <reference field="0" count="1">
            <x v="58"/>
          </reference>
          <reference field="6" count="1" selected="0">
            <x v="21"/>
          </reference>
        </references>
      </pivotArea>
    </format>
    <format dxfId="15966">
      <pivotArea dataOnly="0" labelOnly="1" outline="0" fieldPosition="0">
        <references count="3">
          <reference field="0" count="1" selected="0">
            <x v="58"/>
          </reference>
          <reference field="4" count="1">
            <x v="58"/>
          </reference>
          <reference field="6" count="1" selected="0">
            <x v="21"/>
          </reference>
        </references>
      </pivotArea>
    </format>
    <format dxfId="15965">
      <pivotArea outline="0" collapsedLevelsAreSubtotals="1" fieldPosition="0">
        <references count="3">
          <reference field="0" count="1" selected="0">
            <x v="58"/>
          </reference>
          <reference field="4" count="1" selected="0">
            <x v="58"/>
          </reference>
          <reference field="6" count="1" selected="0">
            <x v="21"/>
          </reference>
        </references>
      </pivotArea>
    </format>
    <format dxfId="15964">
      <pivotArea outline="0" collapsedLevelsAreSubtotals="1" fieldPosition="0">
        <references count="3">
          <reference field="0" count="1" selected="0">
            <x v="490"/>
          </reference>
          <reference field="4" count="1" selected="0">
            <x v="56"/>
          </reference>
          <reference field="6" count="1" selected="0">
            <x v="21"/>
          </reference>
        </references>
      </pivotArea>
    </format>
    <format dxfId="15963">
      <pivotArea dataOnly="0" labelOnly="1" outline="0" offset="IV5" fieldPosition="0">
        <references count="1">
          <reference field="6" count="1">
            <x v="21"/>
          </reference>
        </references>
      </pivotArea>
    </format>
    <format dxfId="15962">
      <pivotArea dataOnly="0" labelOnly="1" outline="0" fieldPosition="0">
        <references count="2">
          <reference field="0" count="1">
            <x v="490"/>
          </reference>
          <reference field="6" count="1" selected="0">
            <x v="21"/>
          </reference>
        </references>
      </pivotArea>
    </format>
    <format dxfId="15961">
      <pivotArea dataOnly="0" labelOnly="1" outline="0" fieldPosition="0">
        <references count="3">
          <reference field="0" count="1" selected="0">
            <x v="490"/>
          </reference>
          <reference field="4" count="1">
            <x v="56"/>
          </reference>
          <reference field="6" count="1" selected="0">
            <x v="21"/>
          </reference>
        </references>
      </pivotArea>
    </format>
    <format dxfId="15960">
      <pivotArea outline="0" collapsedLevelsAreSubtotals="1" fieldPosition="0">
        <references count="3">
          <reference field="0" count="1" selected="0">
            <x v="490"/>
          </reference>
          <reference field="4" count="1" selected="0">
            <x v="56"/>
          </reference>
          <reference field="6" count="1" selected="0">
            <x v="21"/>
          </reference>
        </references>
      </pivotArea>
    </format>
    <format dxfId="15959">
      <pivotArea outline="0" collapsedLevelsAreSubtotals="1" fieldPosition="0">
        <references count="3">
          <reference field="0" count="1" selected="0">
            <x v="506"/>
          </reference>
          <reference field="4" count="1" selected="0">
            <x v="56"/>
          </reference>
          <reference field="6" count="1" selected="0">
            <x v="21"/>
          </reference>
        </references>
      </pivotArea>
    </format>
    <format dxfId="15958">
      <pivotArea dataOnly="0" labelOnly="1" outline="0" offset="IV6" fieldPosition="0">
        <references count="1">
          <reference field="6" count="1">
            <x v="21"/>
          </reference>
        </references>
      </pivotArea>
    </format>
    <format dxfId="15957">
      <pivotArea dataOnly="0" labelOnly="1" outline="0" fieldPosition="0">
        <references count="2">
          <reference field="0" count="1">
            <x v="506"/>
          </reference>
          <reference field="6" count="1" selected="0">
            <x v="21"/>
          </reference>
        </references>
      </pivotArea>
    </format>
    <format dxfId="15956">
      <pivotArea dataOnly="0" labelOnly="1" outline="0" fieldPosition="0">
        <references count="3">
          <reference field="0" count="1" selected="0">
            <x v="506"/>
          </reference>
          <reference field="4" count="1">
            <x v="56"/>
          </reference>
          <reference field="6" count="1" selected="0">
            <x v="21"/>
          </reference>
        </references>
      </pivotArea>
    </format>
    <format dxfId="15955">
      <pivotArea outline="0" collapsedLevelsAreSubtotals="1" fieldPosition="0">
        <references count="3">
          <reference field="0" count="1" selected="0">
            <x v="506"/>
          </reference>
          <reference field="4" count="1" selected="0">
            <x v="56"/>
          </reference>
          <reference field="6" count="1" selected="0">
            <x v="21"/>
          </reference>
        </references>
      </pivotArea>
    </format>
    <format dxfId="15954">
      <pivotArea outline="0" collapsedLevelsAreSubtotals="1" fieldPosition="0">
        <references count="3">
          <reference field="0" count="1" selected="0">
            <x v="274"/>
          </reference>
          <reference field="4" count="1" selected="0">
            <x v="56"/>
          </reference>
          <reference field="6" count="1" selected="0">
            <x v="21"/>
          </reference>
        </references>
      </pivotArea>
    </format>
    <format dxfId="15953">
      <pivotArea dataOnly="0" labelOnly="1" outline="0" offset="IV7" fieldPosition="0">
        <references count="1">
          <reference field="6" count="1">
            <x v="21"/>
          </reference>
        </references>
      </pivotArea>
    </format>
    <format dxfId="15952">
      <pivotArea dataOnly="0" labelOnly="1" outline="0" fieldPosition="0">
        <references count="2">
          <reference field="0" count="1">
            <x v="274"/>
          </reference>
          <reference field="6" count="1" selected="0">
            <x v="21"/>
          </reference>
        </references>
      </pivotArea>
    </format>
    <format dxfId="15951">
      <pivotArea dataOnly="0" labelOnly="1" outline="0" fieldPosition="0">
        <references count="3">
          <reference field="0" count="1" selected="0">
            <x v="274"/>
          </reference>
          <reference field="4" count="1">
            <x v="56"/>
          </reference>
          <reference field="6" count="1" selected="0">
            <x v="21"/>
          </reference>
        </references>
      </pivotArea>
    </format>
    <format dxfId="15950">
      <pivotArea outline="0" collapsedLevelsAreSubtotals="1" fieldPosition="0">
        <references count="3">
          <reference field="0" count="1" selected="0">
            <x v="274"/>
          </reference>
          <reference field="4" count="1" selected="0">
            <x v="56"/>
          </reference>
          <reference field="6" count="1" selected="0">
            <x v="21"/>
          </reference>
        </references>
      </pivotArea>
    </format>
    <format dxfId="15949">
      <pivotArea outline="0" collapsedLevelsAreSubtotals="1" fieldPosition="0">
        <references count="3">
          <reference field="0" count="1" selected="0">
            <x v="491"/>
          </reference>
          <reference field="4" count="1" selected="0">
            <x v="56"/>
          </reference>
          <reference field="6" count="1" selected="0">
            <x v="21"/>
          </reference>
        </references>
      </pivotArea>
    </format>
    <format dxfId="15948">
      <pivotArea dataOnly="0" labelOnly="1" outline="0" offset="IV8" fieldPosition="0">
        <references count="1">
          <reference field="6" count="1">
            <x v="21"/>
          </reference>
        </references>
      </pivotArea>
    </format>
    <format dxfId="15947">
      <pivotArea dataOnly="0" labelOnly="1" outline="0" fieldPosition="0">
        <references count="2">
          <reference field="0" count="1">
            <x v="491"/>
          </reference>
          <reference field="6" count="1" selected="0">
            <x v="21"/>
          </reference>
        </references>
      </pivotArea>
    </format>
    <format dxfId="15946">
      <pivotArea dataOnly="0" labelOnly="1" outline="0" fieldPosition="0">
        <references count="3">
          <reference field="0" count="1" selected="0">
            <x v="491"/>
          </reference>
          <reference field="4" count="1">
            <x v="56"/>
          </reference>
          <reference field="6" count="1" selected="0">
            <x v="21"/>
          </reference>
        </references>
      </pivotArea>
    </format>
    <format dxfId="15945">
      <pivotArea outline="0" collapsedLevelsAreSubtotals="1" fieldPosition="0">
        <references count="3">
          <reference field="0" count="1" selected="0">
            <x v="491"/>
          </reference>
          <reference field="4" count="1" selected="0">
            <x v="56"/>
          </reference>
          <reference field="6" count="1" selected="0">
            <x v="21"/>
          </reference>
        </references>
      </pivotArea>
    </format>
    <format dxfId="15944">
      <pivotArea outline="0" collapsedLevelsAreSubtotals="1" fieldPosition="0">
        <references count="3">
          <reference field="0" count="1" selected="0">
            <x v="167"/>
          </reference>
          <reference field="4" count="1" selected="0">
            <x v="56"/>
          </reference>
          <reference field="6" count="1" selected="0">
            <x v="21"/>
          </reference>
        </references>
      </pivotArea>
    </format>
    <format dxfId="15943">
      <pivotArea dataOnly="0" labelOnly="1" outline="0" offset="IV9" fieldPosition="0">
        <references count="1">
          <reference field="6" count="1">
            <x v="21"/>
          </reference>
        </references>
      </pivotArea>
    </format>
    <format dxfId="15942">
      <pivotArea dataOnly="0" labelOnly="1" outline="0" fieldPosition="0">
        <references count="2">
          <reference field="0" count="1">
            <x v="167"/>
          </reference>
          <reference field="6" count="1" selected="0">
            <x v="21"/>
          </reference>
        </references>
      </pivotArea>
    </format>
    <format dxfId="15941">
      <pivotArea dataOnly="0" labelOnly="1" outline="0" fieldPosition="0">
        <references count="3">
          <reference field="0" count="1" selected="0">
            <x v="167"/>
          </reference>
          <reference field="4" count="1">
            <x v="56"/>
          </reference>
          <reference field="6" count="1" selected="0">
            <x v="21"/>
          </reference>
        </references>
      </pivotArea>
    </format>
    <format dxfId="15940">
      <pivotArea outline="0" collapsedLevelsAreSubtotals="1" fieldPosition="0">
        <references count="3">
          <reference field="0" count="1" selected="0">
            <x v="167"/>
          </reference>
          <reference field="4" count="1" selected="0">
            <x v="56"/>
          </reference>
          <reference field="6" count="1" selected="0">
            <x v="21"/>
          </reference>
        </references>
      </pivotArea>
    </format>
    <format dxfId="15939">
      <pivotArea outline="0" collapsedLevelsAreSubtotals="1" fieldPosition="0">
        <references count="3">
          <reference field="0" count="1" selected="0">
            <x v="439"/>
          </reference>
          <reference field="4" count="1" selected="0">
            <x v="58"/>
          </reference>
          <reference field="6" count="1" selected="0">
            <x v="21"/>
          </reference>
        </references>
      </pivotArea>
    </format>
    <format dxfId="15938">
      <pivotArea dataOnly="0" labelOnly="1" outline="0" offset="IV10" fieldPosition="0">
        <references count="1">
          <reference field="6" count="1">
            <x v="21"/>
          </reference>
        </references>
      </pivotArea>
    </format>
    <format dxfId="15937">
      <pivotArea dataOnly="0" labelOnly="1" outline="0" fieldPosition="0">
        <references count="2">
          <reference field="0" count="1">
            <x v="439"/>
          </reference>
          <reference field="6" count="1" selected="0">
            <x v="21"/>
          </reference>
        </references>
      </pivotArea>
    </format>
    <format dxfId="15936">
      <pivotArea dataOnly="0" labelOnly="1" outline="0" fieldPosition="0">
        <references count="3">
          <reference field="0" count="1" selected="0">
            <x v="439"/>
          </reference>
          <reference field="4" count="1">
            <x v="58"/>
          </reference>
          <reference field="6" count="1" selected="0">
            <x v="21"/>
          </reference>
        </references>
      </pivotArea>
    </format>
    <format dxfId="15935">
      <pivotArea outline="0" collapsedLevelsAreSubtotals="1" fieldPosition="0">
        <references count="3">
          <reference field="0" count="1" selected="0">
            <x v="439"/>
          </reference>
          <reference field="4" count="1" selected="0">
            <x v="58"/>
          </reference>
          <reference field="6" count="1" selected="0">
            <x v="21"/>
          </reference>
        </references>
      </pivotArea>
    </format>
    <format dxfId="15934">
      <pivotArea outline="0" collapsedLevelsAreSubtotals="1" fieldPosition="0">
        <references count="3">
          <reference field="0" count="1" selected="0">
            <x v="511"/>
          </reference>
          <reference field="4" count="1" selected="0">
            <x v="58"/>
          </reference>
          <reference field="6" count="1" selected="0">
            <x v="21"/>
          </reference>
        </references>
      </pivotArea>
    </format>
    <format dxfId="15933">
      <pivotArea dataOnly="0" labelOnly="1" outline="0" offset="IV11" fieldPosition="0">
        <references count="1">
          <reference field="6" count="1">
            <x v="21"/>
          </reference>
        </references>
      </pivotArea>
    </format>
    <format dxfId="15932">
      <pivotArea dataOnly="0" labelOnly="1" outline="0" fieldPosition="0">
        <references count="2">
          <reference field="0" count="1">
            <x v="511"/>
          </reference>
          <reference field="6" count="1" selected="0">
            <x v="21"/>
          </reference>
        </references>
      </pivotArea>
    </format>
    <format dxfId="15931">
      <pivotArea dataOnly="0" labelOnly="1" outline="0" fieldPosition="0">
        <references count="3">
          <reference field="0" count="1" selected="0">
            <x v="511"/>
          </reference>
          <reference field="4" count="1">
            <x v="58"/>
          </reference>
          <reference field="6" count="1" selected="0">
            <x v="21"/>
          </reference>
        </references>
      </pivotArea>
    </format>
    <format dxfId="15930">
      <pivotArea outline="0" collapsedLevelsAreSubtotals="1" fieldPosition="0">
        <references count="3">
          <reference field="0" count="1" selected="0">
            <x v="511"/>
          </reference>
          <reference field="4" count="1" selected="0">
            <x v="58"/>
          </reference>
          <reference field="6" count="1" selected="0">
            <x v="21"/>
          </reference>
        </references>
      </pivotArea>
    </format>
    <format dxfId="15929">
      <pivotArea outline="0" collapsedLevelsAreSubtotals="1" fieldPosition="0">
        <references count="3">
          <reference field="0" count="1" selected="0">
            <x v="437"/>
          </reference>
          <reference field="4" count="1" selected="0">
            <x v="58"/>
          </reference>
          <reference field="6" count="1" selected="0">
            <x v="21"/>
          </reference>
        </references>
      </pivotArea>
    </format>
    <format dxfId="15928">
      <pivotArea dataOnly="0" labelOnly="1" outline="0" offset="IV12" fieldPosition="0">
        <references count="1">
          <reference field="6" count="1">
            <x v="21"/>
          </reference>
        </references>
      </pivotArea>
    </format>
    <format dxfId="15927">
      <pivotArea dataOnly="0" labelOnly="1" outline="0" fieldPosition="0">
        <references count="2">
          <reference field="0" count="1">
            <x v="437"/>
          </reference>
          <reference field="6" count="1" selected="0">
            <x v="21"/>
          </reference>
        </references>
      </pivotArea>
    </format>
    <format dxfId="15926">
      <pivotArea dataOnly="0" labelOnly="1" outline="0" fieldPosition="0">
        <references count="3">
          <reference field="0" count="1" selected="0">
            <x v="437"/>
          </reference>
          <reference field="4" count="1">
            <x v="58"/>
          </reference>
          <reference field="6" count="1" selected="0">
            <x v="21"/>
          </reference>
        </references>
      </pivotArea>
    </format>
    <format dxfId="15925">
      <pivotArea outline="0" collapsedLevelsAreSubtotals="1" fieldPosition="0">
        <references count="3">
          <reference field="0" count="1" selected="0">
            <x v="437"/>
          </reference>
          <reference field="4" count="1" selected="0">
            <x v="58"/>
          </reference>
          <reference field="6" count="1" selected="0">
            <x v="21"/>
          </reference>
        </references>
      </pivotArea>
    </format>
    <format dxfId="15924">
      <pivotArea outline="0" collapsedLevelsAreSubtotals="1" fieldPosition="0">
        <references count="3">
          <reference field="0" count="1" selected="0">
            <x v="474"/>
          </reference>
          <reference field="4" count="1" selected="0">
            <x v="58"/>
          </reference>
          <reference field="6" count="1" selected="0">
            <x v="21"/>
          </reference>
        </references>
      </pivotArea>
    </format>
    <format dxfId="15923">
      <pivotArea dataOnly="0" labelOnly="1" outline="0" offset="IV13" fieldPosition="0">
        <references count="1">
          <reference field="6" count="1">
            <x v="21"/>
          </reference>
        </references>
      </pivotArea>
    </format>
    <format dxfId="15922">
      <pivotArea dataOnly="0" labelOnly="1" outline="0" fieldPosition="0">
        <references count="2">
          <reference field="0" count="1">
            <x v="474"/>
          </reference>
          <reference field="6" count="1" selected="0">
            <x v="21"/>
          </reference>
        </references>
      </pivotArea>
    </format>
    <format dxfId="15921">
      <pivotArea dataOnly="0" labelOnly="1" outline="0" fieldPosition="0">
        <references count="3">
          <reference field="0" count="1" selected="0">
            <x v="474"/>
          </reference>
          <reference field="4" count="1">
            <x v="58"/>
          </reference>
          <reference field="6" count="1" selected="0">
            <x v="21"/>
          </reference>
        </references>
      </pivotArea>
    </format>
    <format dxfId="15920">
      <pivotArea outline="0" collapsedLevelsAreSubtotals="1" fieldPosition="0">
        <references count="3">
          <reference field="0" count="1" selected="0">
            <x v="474"/>
          </reference>
          <reference field="4" count="1" selected="0">
            <x v="58"/>
          </reference>
          <reference field="6" count="1" selected="0">
            <x v="21"/>
          </reference>
        </references>
      </pivotArea>
    </format>
    <format dxfId="15919">
      <pivotArea outline="0" collapsedLevelsAreSubtotals="1" fieldPosition="0">
        <references count="3">
          <reference field="0" count="1" selected="0">
            <x v="57"/>
          </reference>
          <reference field="4" count="1" selected="0">
            <x v="58"/>
          </reference>
          <reference field="6" count="1" selected="0">
            <x v="21"/>
          </reference>
        </references>
      </pivotArea>
    </format>
    <format dxfId="15918">
      <pivotArea dataOnly="0" labelOnly="1" outline="0" offset="IV256" fieldPosition="0">
        <references count="1">
          <reference field="6" count="1">
            <x v="21"/>
          </reference>
        </references>
      </pivotArea>
    </format>
    <format dxfId="15917">
      <pivotArea dataOnly="0" labelOnly="1" outline="0" fieldPosition="0">
        <references count="2">
          <reference field="0" count="1">
            <x v="57"/>
          </reference>
          <reference field="6" count="1" selected="0">
            <x v="21"/>
          </reference>
        </references>
      </pivotArea>
    </format>
    <format dxfId="15916">
      <pivotArea dataOnly="0" labelOnly="1" outline="0" fieldPosition="0">
        <references count="3">
          <reference field="0" count="1" selected="0">
            <x v="57"/>
          </reference>
          <reference field="4" count="1">
            <x v="58"/>
          </reference>
          <reference field="6" count="1" selected="0">
            <x v="21"/>
          </reference>
        </references>
      </pivotArea>
    </format>
    <format dxfId="15915">
      <pivotArea outline="0" collapsedLevelsAreSubtotals="1" fieldPosition="0">
        <references count="3">
          <reference field="0" count="1" selected="0">
            <x v="57"/>
          </reference>
          <reference field="4" count="1" selected="0">
            <x v="58"/>
          </reference>
          <reference field="6" count="1" selected="0">
            <x v="21"/>
          </reference>
        </references>
      </pivotArea>
    </format>
    <format dxfId="15914">
      <pivotArea dataOnly="0" labelOnly="1" outline="0" fieldPosition="0">
        <references count="1">
          <reference field="6" count="1">
            <x v="21"/>
          </reference>
        </references>
      </pivotArea>
    </format>
    <format dxfId="15913">
      <pivotArea dataOnly="0" labelOnly="1" outline="0" fieldPosition="0">
        <references count="2">
          <reference field="0" count="1">
            <x v="57"/>
          </reference>
          <reference field="6" count="1" selected="0">
            <x v="21"/>
          </reference>
        </references>
      </pivotArea>
    </format>
    <format dxfId="15912">
      <pivotArea dataOnly="0" labelOnly="1" outline="0" fieldPosition="0">
        <references count="3">
          <reference field="0" count="1" selected="0">
            <x v="57"/>
          </reference>
          <reference field="4" count="1">
            <x v="58"/>
          </reference>
          <reference field="6" count="1" selected="0">
            <x v="21"/>
          </reference>
        </references>
      </pivotArea>
    </format>
    <format dxfId="15911">
      <pivotArea outline="0" collapsedLevelsAreSubtotals="1" fieldPosition="0">
        <references count="1">
          <reference field="6" count="1" selected="0" defaultSubtotal="1">
            <x v="21"/>
          </reference>
        </references>
      </pivotArea>
    </format>
    <format dxfId="15910">
      <pivotArea dataOnly="0" labelOnly="1" outline="0" fieldPosition="0">
        <references count="1">
          <reference field="6" count="1" defaultSubtotal="1">
            <x v="21"/>
          </reference>
        </references>
      </pivotArea>
    </format>
    <format dxfId="15909">
      <pivotArea outline="0" collapsedLevelsAreSubtotals="1" fieldPosition="0">
        <references count="1">
          <reference field="6" count="1" selected="0" defaultSubtotal="1">
            <x v="21"/>
          </reference>
        </references>
      </pivotArea>
    </format>
    <format dxfId="15908">
      <pivotArea dataOnly="0" labelOnly="1" outline="0" fieldPosition="0">
        <references count="1">
          <reference field="6" count="1" defaultSubtotal="1">
            <x v="21"/>
          </reference>
        </references>
      </pivotArea>
    </format>
    <format dxfId="15907">
      <pivotArea outline="0" collapsedLevelsAreSubtotals="1" fieldPosition="0">
        <references count="3">
          <reference field="0" count="1" selected="0">
            <x v="490"/>
          </reference>
          <reference field="4" count="1" selected="0">
            <x v="165"/>
          </reference>
          <reference field="6" count="1" selected="0">
            <x v="22"/>
          </reference>
        </references>
      </pivotArea>
    </format>
    <format dxfId="15906">
      <pivotArea dataOnly="0" labelOnly="1" outline="0" offset="IV1" fieldPosition="0">
        <references count="1">
          <reference field="6" count="1">
            <x v="22"/>
          </reference>
        </references>
      </pivotArea>
    </format>
    <format dxfId="15905">
      <pivotArea dataOnly="0" labelOnly="1" outline="0" fieldPosition="0">
        <references count="2">
          <reference field="0" count="1">
            <x v="490"/>
          </reference>
          <reference field="6" count="1" selected="0">
            <x v="22"/>
          </reference>
        </references>
      </pivotArea>
    </format>
    <format dxfId="15904">
      <pivotArea dataOnly="0" labelOnly="1" outline="0" fieldPosition="0">
        <references count="3">
          <reference field="0" count="1" selected="0">
            <x v="490"/>
          </reference>
          <reference field="4" count="1">
            <x v="165"/>
          </reference>
          <reference field="6" count="1" selected="0">
            <x v="22"/>
          </reference>
        </references>
      </pivotArea>
    </format>
    <format dxfId="15903">
      <pivotArea outline="0" collapsedLevelsAreSubtotals="1" fieldPosition="0">
        <references count="3">
          <reference field="0" count="1" selected="0">
            <x v="490"/>
          </reference>
          <reference field="4" count="1" selected="0">
            <x v="165"/>
          </reference>
          <reference field="6" count="1" selected="0">
            <x v="22"/>
          </reference>
        </references>
      </pivotArea>
    </format>
    <format dxfId="15902">
      <pivotArea dataOnly="0" labelOnly="1" outline="0" fieldPosition="0">
        <references count="1">
          <reference field="6" count="1">
            <x v="22"/>
          </reference>
        </references>
      </pivotArea>
    </format>
    <format dxfId="15901">
      <pivotArea dataOnly="0" labelOnly="1" outline="0" fieldPosition="0">
        <references count="2">
          <reference field="0" count="1">
            <x v="490"/>
          </reference>
          <reference field="6" count="1" selected="0">
            <x v="22"/>
          </reference>
        </references>
      </pivotArea>
    </format>
    <format dxfId="15900">
      <pivotArea dataOnly="0" labelOnly="1" outline="0" fieldPosition="0">
        <references count="3">
          <reference field="0" count="1" selected="0">
            <x v="490"/>
          </reference>
          <reference field="4" count="1">
            <x v="165"/>
          </reference>
          <reference field="6" count="1" selected="0">
            <x v="22"/>
          </reference>
        </references>
      </pivotArea>
    </format>
    <format dxfId="15899">
      <pivotArea outline="0" collapsedLevelsAreSubtotals="1" fieldPosition="0">
        <references count="3">
          <reference field="0" count="1" selected="0">
            <x v="506"/>
          </reference>
          <reference field="4" count="1" selected="0">
            <x v="165"/>
          </reference>
          <reference field="6" count="1" selected="0">
            <x v="22"/>
          </reference>
        </references>
      </pivotArea>
    </format>
    <format dxfId="15898">
      <pivotArea dataOnly="0" labelOnly="1" outline="0" offset="IV2" fieldPosition="0">
        <references count="1">
          <reference field="6" count="1">
            <x v="22"/>
          </reference>
        </references>
      </pivotArea>
    </format>
    <format dxfId="15897">
      <pivotArea dataOnly="0" labelOnly="1" outline="0" fieldPosition="0">
        <references count="2">
          <reference field="0" count="1">
            <x v="506"/>
          </reference>
          <reference field="6" count="1" selected="0">
            <x v="22"/>
          </reference>
        </references>
      </pivotArea>
    </format>
    <format dxfId="15896">
      <pivotArea dataOnly="0" labelOnly="1" outline="0" fieldPosition="0">
        <references count="3">
          <reference field="0" count="1" selected="0">
            <x v="506"/>
          </reference>
          <reference field="4" count="1">
            <x v="165"/>
          </reference>
          <reference field="6" count="1" selected="0">
            <x v="22"/>
          </reference>
        </references>
      </pivotArea>
    </format>
    <format dxfId="15895">
      <pivotArea outline="0" collapsedLevelsAreSubtotals="1" fieldPosition="0">
        <references count="3">
          <reference field="0" count="1" selected="0">
            <x v="506"/>
          </reference>
          <reference field="4" count="1" selected="0">
            <x v="165"/>
          </reference>
          <reference field="6" count="1" selected="0">
            <x v="22"/>
          </reference>
        </references>
      </pivotArea>
    </format>
    <format dxfId="15894">
      <pivotArea outline="0" collapsedLevelsAreSubtotals="1" fieldPosition="0">
        <references count="3">
          <reference field="0" count="1" selected="0">
            <x v="491"/>
          </reference>
          <reference field="4" count="1" selected="0">
            <x v="165"/>
          </reference>
          <reference field="6" count="1" selected="0">
            <x v="22"/>
          </reference>
        </references>
      </pivotArea>
    </format>
    <format dxfId="15893">
      <pivotArea dataOnly="0" labelOnly="1" outline="0" offset="IV256" fieldPosition="0">
        <references count="1">
          <reference field="6" count="1">
            <x v="22"/>
          </reference>
        </references>
      </pivotArea>
    </format>
    <format dxfId="15892">
      <pivotArea dataOnly="0" labelOnly="1" outline="0" fieldPosition="0">
        <references count="2">
          <reference field="0" count="1">
            <x v="491"/>
          </reference>
          <reference field="6" count="1" selected="0">
            <x v="22"/>
          </reference>
        </references>
      </pivotArea>
    </format>
    <format dxfId="15891">
      <pivotArea dataOnly="0" labelOnly="1" outline="0" fieldPosition="0">
        <references count="3">
          <reference field="0" count="1" selected="0">
            <x v="491"/>
          </reference>
          <reference field="4" count="1">
            <x v="165"/>
          </reference>
          <reference field="6" count="1" selected="0">
            <x v="22"/>
          </reference>
        </references>
      </pivotArea>
    </format>
    <format dxfId="15890">
      <pivotArea outline="0" collapsedLevelsAreSubtotals="1" fieldPosition="0">
        <references count="3">
          <reference field="0" count="1" selected="0">
            <x v="491"/>
          </reference>
          <reference field="4" count="1" selected="0">
            <x v="165"/>
          </reference>
          <reference field="6" count="1" selected="0">
            <x v="22"/>
          </reference>
        </references>
      </pivotArea>
    </format>
    <format dxfId="15889">
      <pivotArea dataOnly="0" labelOnly="1" outline="0" fieldPosition="0">
        <references count="1">
          <reference field="6" count="1">
            <x v="22"/>
          </reference>
        </references>
      </pivotArea>
    </format>
    <format dxfId="15888">
      <pivotArea dataOnly="0" labelOnly="1" outline="0" fieldPosition="0">
        <references count="2">
          <reference field="0" count="1">
            <x v="491"/>
          </reference>
          <reference field="6" count="1" selected="0">
            <x v="22"/>
          </reference>
        </references>
      </pivotArea>
    </format>
    <format dxfId="15887">
      <pivotArea dataOnly="0" labelOnly="1" outline="0" fieldPosition="0">
        <references count="3">
          <reference field="0" count="1" selected="0">
            <x v="491"/>
          </reference>
          <reference field="4" count="1">
            <x v="165"/>
          </reference>
          <reference field="6" count="1" selected="0">
            <x v="22"/>
          </reference>
        </references>
      </pivotArea>
    </format>
    <format dxfId="15886">
      <pivotArea outline="0" collapsedLevelsAreSubtotals="1" fieldPosition="0">
        <references count="1">
          <reference field="6" count="1" selected="0" defaultSubtotal="1">
            <x v="22"/>
          </reference>
        </references>
      </pivotArea>
    </format>
    <format dxfId="15885">
      <pivotArea dataOnly="0" labelOnly="1" outline="0" fieldPosition="0">
        <references count="1">
          <reference field="6" count="1" defaultSubtotal="1">
            <x v="22"/>
          </reference>
        </references>
      </pivotArea>
    </format>
    <format dxfId="15884">
      <pivotArea outline="0" collapsedLevelsAreSubtotals="1" fieldPosition="0">
        <references count="1">
          <reference field="6" count="1" selected="0" defaultSubtotal="1">
            <x v="22"/>
          </reference>
        </references>
      </pivotArea>
    </format>
    <format dxfId="15883">
      <pivotArea dataOnly="0" labelOnly="1" outline="0" fieldPosition="0">
        <references count="1">
          <reference field="6" count="1" defaultSubtotal="1">
            <x v="22"/>
          </reference>
        </references>
      </pivotArea>
    </format>
    <format dxfId="15882">
      <pivotArea outline="0" collapsedLevelsAreSubtotals="1" fieldPosition="0">
        <references count="3">
          <reference field="0" count="1" selected="0">
            <x v="95"/>
          </reference>
          <reference field="4" count="1" selected="0">
            <x v="224"/>
          </reference>
          <reference field="6" count="1" selected="0">
            <x v="23"/>
          </reference>
        </references>
      </pivotArea>
    </format>
    <format dxfId="15881">
      <pivotArea dataOnly="0" labelOnly="1" outline="0" fieldPosition="0">
        <references count="1">
          <reference field="6" count="1">
            <x v="23"/>
          </reference>
        </references>
      </pivotArea>
    </format>
    <format dxfId="15880">
      <pivotArea dataOnly="0" labelOnly="1" outline="0" fieldPosition="0">
        <references count="2">
          <reference field="0" count="1">
            <x v="95"/>
          </reference>
          <reference field="6" count="1" selected="0">
            <x v="23"/>
          </reference>
        </references>
      </pivotArea>
    </format>
    <format dxfId="15879">
      <pivotArea dataOnly="0" labelOnly="1" outline="0" fieldPosition="0">
        <references count="3">
          <reference field="0" count="1" selected="0">
            <x v="95"/>
          </reference>
          <reference field="4" count="1">
            <x v="224"/>
          </reference>
          <reference field="6" count="1" selected="0">
            <x v="23"/>
          </reference>
        </references>
      </pivotArea>
    </format>
    <format dxfId="15878">
      <pivotArea outline="0" collapsedLevelsAreSubtotals="1" fieldPosition="0">
        <references count="3">
          <reference field="0" count="1" selected="0">
            <x v="95"/>
          </reference>
          <reference field="4" count="1" selected="0">
            <x v="224"/>
          </reference>
          <reference field="6" count="1" selected="0">
            <x v="23"/>
          </reference>
        </references>
      </pivotArea>
    </format>
    <format dxfId="15877">
      <pivotArea dataOnly="0" labelOnly="1" outline="0" fieldPosition="0">
        <references count="1">
          <reference field="6" count="1">
            <x v="23"/>
          </reference>
        </references>
      </pivotArea>
    </format>
    <format dxfId="15876">
      <pivotArea dataOnly="0" labelOnly="1" outline="0" fieldPosition="0">
        <references count="2">
          <reference field="0" count="1">
            <x v="95"/>
          </reference>
          <reference field="6" count="1" selected="0">
            <x v="23"/>
          </reference>
        </references>
      </pivotArea>
    </format>
    <format dxfId="15875">
      <pivotArea dataOnly="0" labelOnly="1" outline="0" fieldPosition="0">
        <references count="3">
          <reference field="0" count="1" selected="0">
            <x v="95"/>
          </reference>
          <reference field="4" count="1">
            <x v="224"/>
          </reference>
          <reference field="6" count="1" selected="0">
            <x v="23"/>
          </reference>
        </references>
      </pivotArea>
    </format>
    <format dxfId="15874">
      <pivotArea outline="0" collapsedLevelsAreSubtotals="1" fieldPosition="0">
        <references count="1">
          <reference field="6" count="1" selected="0" defaultSubtotal="1">
            <x v="23"/>
          </reference>
        </references>
      </pivotArea>
    </format>
    <format dxfId="15873">
      <pivotArea dataOnly="0" labelOnly="1" outline="0" fieldPosition="0">
        <references count="1">
          <reference field="6" count="1" defaultSubtotal="1">
            <x v="23"/>
          </reference>
        </references>
      </pivotArea>
    </format>
    <format dxfId="15872">
      <pivotArea outline="0" collapsedLevelsAreSubtotals="1" fieldPosition="0">
        <references count="1">
          <reference field="6" count="1" selected="0" defaultSubtotal="1">
            <x v="23"/>
          </reference>
        </references>
      </pivotArea>
    </format>
    <format dxfId="15871">
      <pivotArea dataOnly="0" labelOnly="1" outline="0" fieldPosition="0">
        <references count="1">
          <reference field="6" count="1" defaultSubtotal="1">
            <x v="23"/>
          </reference>
        </references>
      </pivotArea>
    </format>
    <format dxfId="15870">
      <pivotArea outline="0" collapsedLevelsAreSubtotals="1" fieldPosition="0">
        <references count="3">
          <reference field="0" count="1" selected="0">
            <x v="423"/>
          </reference>
          <reference field="4" count="1" selected="0">
            <x v="259"/>
          </reference>
          <reference field="6" count="1" selected="0">
            <x v="24"/>
          </reference>
        </references>
      </pivotArea>
    </format>
    <format dxfId="15869">
      <pivotArea dataOnly="0" labelOnly="1" outline="0" offset="IV1" fieldPosition="0">
        <references count="1">
          <reference field="6" count="1">
            <x v="24"/>
          </reference>
        </references>
      </pivotArea>
    </format>
    <format dxfId="15868">
      <pivotArea dataOnly="0" labelOnly="1" outline="0" fieldPosition="0">
        <references count="2">
          <reference field="0" count="1">
            <x v="423"/>
          </reference>
          <reference field="6" count="1" selected="0">
            <x v="24"/>
          </reference>
        </references>
      </pivotArea>
    </format>
    <format dxfId="15867">
      <pivotArea dataOnly="0" labelOnly="1" outline="0" fieldPosition="0">
        <references count="3">
          <reference field="0" count="1" selected="0">
            <x v="423"/>
          </reference>
          <reference field="4" count="1">
            <x v="259"/>
          </reference>
          <reference field="6" count="1" selected="0">
            <x v="24"/>
          </reference>
        </references>
      </pivotArea>
    </format>
    <format dxfId="15866">
      <pivotArea outline="0" collapsedLevelsAreSubtotals="1" fieldPosition="0">
        <references count="3">
          <reference field="0" count="1" selected="0">
            <x v="423"/>
          </reference>
          <reference field="4" count="1" selected="0">
            <x v="259"/>
          </reference>
          <reference field="6" count="1" selected="0">
            <x v="24"/>
          </reference>
        </references>
      </pivotArea>
    </format>
    <format dxfId="15865">
      <pivotArea dataOnly="0" labelOnly="1" outline="0" fieldPosition="0">
        <references count="1">
          <reference field="6" count="1">
            <x v="24"/>
          </reference>
        </references>
      </pivotArea>
    </format>
    <format dxfId="15864">
      <pivotArea dataOnly="0" labelOnly="1" outline="0" fieldPosition="0">
        <references count="2">
          <reference field="0" count="1">
            <x v="423"/>
          </reference>
          <reference field="6" count="1" selected="0">
            <x v="24"/>
          </reference>
        </references>
      </pivotArea>
    </format>
    <format dxfId="15863">
      <pivotArea dataOnly="0" labelOnly="1" outline="0" fieldPosition="0">
        <references count="3">
          <reference field="0" count="1" selected="0">
            <x v="423"/>
          </reference>
          <reference field="4" count="1">
            <x v="259"/>
          </reference>
          <reference field="6" count="1" selected="0">
            <x v="24"/>
          </reference>
        </references>
      </pivotArea>
    </format>
    <format dxfId="15862">
      <pivotArea outline="0" collapsedLevelsAreSubtotals="1" fieldPosition="0">
        <references count="3">
          <reference field="0" count="1" selected="0">
            <x v="315"/>
          </reference>
          <reference field="4" count="1" selected="0">
            <x v="259"/>
          </reference>
          <reference field="6" count="1" selected="0">
            <x v="24"/>
          </reference>
        </references>
      </pivotArea>
    </format>
    <format dxfId="15861">
      <pivotArea dataOnly="0" labelOnly="1" outline="0" offset="IV2" fieldPosition="0">
        <references count="1">
          <reference field="6" count="1">
            <x v="24"/>
          </reference>
        </references>
      </pivotArea>
    </format>
    <format dxfId="15860">
      <pivotArea dataOnly="0" labelOnly="1" outline="0" fieldPosition="0">
        <references count="2">
          <reference field="0" count="1">
            <x v="315"/>
          </reference>
          <reference field="6" count="1" selected="0">
            <x v="24"/>
          </reference>
        </references>
      </pivotArea>
    </format>
    <format dxfId="15859">
      <pivotArea dataOnly="0" labelOnly="1" outline="0" fieldPosition="0">
        <references count="3">
          <reference field="0" count="1" selected="0">
            <x v="315"/>
          </reference>
          <reference field="4" count="1">
            <x v="259"/>
          </reference>
          <reference field="6" count="1" selected="0">
            <x v="24"/>
          </reference>
        </references>
      </pivotArea>
    </format>
    <format dxfId="15858">
      <pivotArea outline="0" collapsedLevelsAreSubtotals="1" fieldPosition="0">
        <references count="3">
          <reference field="0" count="1" selected="0">
            <x v="315"/>
          </reference>
          <reference field="4" count="1" selected="0">
            <x v="259"/>
          </reference>
          <reference field="6" count="1" selected="0">
            <x v="24"/>
          </reference>
        </references>
      </pivotArea>
    </format>
    <format dxfId="15857">
      <pivotArea outline="0" collapsedLevelsAreSubtotals="1" fieldPosition="0">
        <references count="3">
          <reference field="0" count="1" selected="0">
            <x v="95"/>
          </reference>
          <reference field="4" count="1" selected="0">
            <x v="259"/>
          </reference>
          <reference field="6" count="1" selected="0">
            <x v="24"/>
          </reference>
        </references>
      </pivotArea>
    </format>
    <format dxfId="15856">
      <pivotArea dataOnly="0" labelOnly="1" outline="0" offset="IV3" fieldPosition="0">
        <references count="1">
          <reference field="6" count="1">
            <x v="24"/>
          </reference>
        </references>
      </pivotArea>
    </format>
    <format dxfId="15855">
      <pivotArea dataOnly="0" labelOnly="1" outline="0" fieldPosition="0">
        <references count="2">
          <reference field="0" count="1">
            <x v="95"/>
          </reference>
          <reference field="6" count="1" selected="0">
            <x v="24"/>
          </reference>
        </references>
      </pivotArea>
    </format>
    <format dxfId="15854">
      <pivotArea dataOnly="0" labelOnly="1" outline="0" fieldPosition="0">
        <references count="3">
          <reference field="0" count="1" selected="0">
            <x v="95"/>
          </reference>
          <reference field="4" count="1">
            <x v="259"/>
          </reference>
          <reference field="6" count="1" selected="0">
            <x v="24"/>
          </reference>
        </references>
      </pivotArea>
    </format>
    <format dxfId="15853">
      <pivotArea outline="0" collapsedLevelsAreSubtotals="1" fieldPosition="0">
        <references count="3">
          <reference field="0" count="1" selected="0">
            <x v="95"/>
          </reference>
          <reference field="4" count="1" selected="0">
            <x v="259"/>
          </reference>
          <reference field="6" count="1" selected="0">
            <x v="24"/>
          </reference>
        </references>
      </pivotArea>
    </format>
    <format dxfId="15852">
      <pivotArea outline="0" collapsedLevelsAreSubtotals="1" fieldPosition="0">
        <references count="3">
          <reference field="0" count="1" selected="0">
            <x v="54"/>
          </reference>
          <reference field="4" count="1" selected="0">
            <x v="259"/>
          </reference>
          <reference field="6" count="1" selected="0">
            <x v="24"/>
          </reference>
        </references>
      </pivotArea>
    </format>
    <format dxfId="15851">
      <pivotArea dataOnly="0" labelOnly="1" outline="0" offset="IV4" fieldPosition="0">
        <references count="1">
          <reference field="6" count="1">
            <x v="24"/>
          </reference>
        </references>
      </pivotArea>
    </format>
    <format dxfId="15850">
      <pivotArea dataOnly="0" labelOnly="1" outline="0" fieldPosition="0">
        <references count="2">
          <reference field="0" count="1">
            <x v="54"/>
          </reference>
          <reference field="6" count="1" selected="0">
            <x v="24"/>
          </reference>
        </references>
      </pivotArea>
    </format>
    <format dxfId="15849">
      <pivotArea dataOnly="0" labelOnly="1" outline="0" fieldPosition="0">
        <references count="3">
          <reference field="0" count="1" selected="0">
            <x v="54"/>
          </reference>
          <reference field="4" count="1">
            <x v="259"/>
          </reference>
          <reference field="6" count="1" selected="0">
            <x v="24"/>
          </reference>
        </references>
      </pivotArea>
    </format>
    <format dxfId="15848">
      <pivotArea outline="0" collapsedLevelsAreSubtotals="1" fieldPosition="0">
        <references count="3">
          <reference field="0" count="1" selected="0">
            <x v="54"/>
          </reference>
          <reference field="4" count="1" selected="0">
            <x v="259"/>
          </reference>
          <reference field="6" count="1" selected="0">
            <x v="24"/>
          </reference>
        </references>
      </pivotArea>
    </format>
    <format dxfId="15847">
      <pivotArea outline="0" collapsedLevelsAreSubtotals="1" fieldPosition="0">
        <references count="3">
          <reference field="0" count="1" selected="0">
            <x v="288"/>
          </reference>
          <reference field="4" count="1" selected="0">
            <x v="259"/>
          </reference>
          <reference field="6" count="1" selected="0">
            <x v="24"/>
          </reference>
        </references>
      </pivotArea>
    </format>
    <format dxfId="15846">
      <pivotArea dataOnly="0" labelOnly="1" outline="0" offset="IV256" fieldPosition="0">
        <references count="1">
          <reference field="6" count="1">
            <x v="24"/>
          </reference>
        </references>
      </pivotArea>
    </format>
    <format dxfId="15845">
      <pivotArea dataOnly="0" labelOnly="1" outline="0" fieldPosition="0">
        <references count="2">
          <reference field="0" count="1">
            <x v="288"/>
          </reference>
          <reference field="6" count="1" selected="0">
            <x v="24"/>
          </reference>
        </references>
      </pivotArea>
    </format>
    <format dxfId="15844">
      <pivotArea dataOnly="0" labelOnly="1" outline="0" fieldPosition="0">
        <references count="3">
          <reference field="0" count="1" selected="0">
            <x v="288"/>
          </reference>
          <reference field="4" count="1">
            <x v="259"/>
          </reference>
          <reference field="6" count="1" selected="0">
            <x v="24"/>
          </reference>
        </references>
      </pivotArea>
    </format>
    <format dxfId="15843">
      <pivotArea outline="0" collapsedLevelsAreSubtotals="1" fieldPosition="0">
        <references count="3">
          <reference field="0" count="1" selected="0">
            <x v="288"/>
          </reference>
          <reference field="4" count="1" selected="0">
            <x v="259"/>
          </reference>
          <reference field="6" count="1" selected="0">
            <x v="24"/>
          </reference>
        </references>
      </pivotArea>
    </format>
    <format dxfId="15842">
      <pivotArea dataOnly="0" labelOnly="1" outline="0" fieldPosition="0">
        <references count="1">
          <reference field="6" count="1">
            <x v="24"/>
          </reference>
        </references>
      </pivotArea>
    </format>
    <format dxfId="15841">
      <pivotArea dataOnly="0" labelOnly="1" outline="0" fieldPosition="0">
        <references count="2">
          <reference field="0" count="1">
            <x v="288"/>
          </reference>
          <reference field="6" count="1" selected="0">
            <x v="24"/>
          </reference>
        </references>
      </pivotArea>
    </format>
    <format dxfId="15840">
      <pivotArea dataOnly="0" labelOnly="1" outline="0" fieldPosition="0">
        <references count="3">
          <reference field="0" count="1" selected="0">
            <x v="288"/>
          </reference>
          <reference field="4" count="1">
            <x v="259"/>
          </reference>
          <reference field="6" count="1" selected="0">
            <x v="24"/>
          </reference>
        </references>
      </pivotArea>
    </format>
    <format dxfId="15839">
      <pivotArea outline="0" collapsedLevelsAreSubtotals="1" fieldPosition="0">
        <references count="1">
          <reference field="6" count="1" selected="0" defaultSubtotal="1">
            <x v="24"/>
          </reference>
        </references>
      </pivotArea>
    </format>
    <format dxfId="15838">
      <pivotArea dataOnly="0" labelOnly="1" outline="0" fieldPosition="0">
        <references count="1">
          <reference field="6" count="1" defaultSubtotal="1">
            <x v="24"/>
          </reference>
        </references>
      </pivotArea>
    </format>
    <format dxfId="15837">
      <pivotArea outline="0" collapsedLevelsAreSubtotals="1" fieldPosition="0">
        <references count="3">
          <reference field="0" count="1" selected="0">
            <x v="418"/>
          </reference>
          <reference field="4" count="1" selected="0">
            <x v="121"/>
          </reference>
          <reference field="6" count="1" selected="0">
            <x v="25"/>
          </reference>
        </references>
      </pivotArea>
    </format>
    <format dxfId="15836">
      <pivotArea dataOnly="0" labelOnly="1" outline="0" offset="IV1" fieldPosition="0">
        <references count="1">
          <reference field="6" count="1">
            <x v="25"/>
          </reference>
        </references>
      </pivotArea>
    </format>
    <format dxfId="15835">
      <pivotArea dataOnly="0" labelOnly="1" outline="0" fieldPosition="0">
        <references count="2">
          <reference field="0" count="1">
            <x v="418"/>
          </reference>
          <reference field="6" count="1" selected="0">
            <x v="25"/>
          </reference>
        </references>
      </pivotArea>
    </format>
    <format dxfId="15834">
      <pivotArea dataOnly="0" labelOnly="1" outline="0" fieldPosition="0">
        <references count="3">
          <reference field="0" count="1" selected="0">
            <x v="418"/>
          </reference>
          <reference field="4" count="1">
            <x v="121"/>
          </reference>
          <reference field="6" count="1" selected="0">
            <x v="25"/>
          </reference>
        </references>
      </pivotArea>
    </format>
    <format dxfId="15833">
      <pivotArea outline="0" collapsedLevelsAreSubtotals="1" fieldPosition="0">
        <references count="3">
          <reference field="0" count="1" selected="0">
            <x v="418"/>
          </reference>
          <reference field="4" count="1" selected="0">
            <x v="121"/>
          </reference>
          <reference field="6" count="1" selected="0">
            <x v="25"/>
          </reference>
        </references>
      </pivotArea>
    </format>
    <format dxfId="15832">
      <pivotArea dataOnly="0" labelOnly="1" outline="0" fieldPosition="0">
        <references count="1">
          <reference field="6" count="1">
            <x v="25"/>
          </reference>
        </references>
      </pivotArea>
    </format>
    <format dxfId="15831">
      <pivotArea dataOnly="0" labelOnly="1" outline="0" fieldPosition="0">
        <references count="2">
          <reference field="0" count="1">
            <x v="418"/>
          </reference>
          <reference field="6" count="1" selected="0">
            <x v="25"/>
          </reference>
        </references>
      </pivotArea>
    </format>
    <format dxfId="15830">
      <pivotArea dataOnly="0" labelOnly="1" outline="0" fieldPosition="0">
        <references count="3">
          <reference field="0" count="1" selected="0">
            <x v="418"/>
          </reference>
          <reference field="4" count="1">
            <x v="121"/>
          </reference>
          <reference field="6" count="1" selected="0">
            <x v="25"/>
          </reference>
        </references>
      </pivotArea>
    </format>
    <format dxfId="15829">
      <pivotArea outline="0" collapsedLevelsAreSubtotals="1" fieldPosition="0">
        <references count="3">
          <reference field="0" count="1" selected="0">
            <x v="164"/>
          </reference>
          <reference field="4" count="1" selected="0">
            <x v="207"/>
          </reference>
          <reference field="6" count="1" selected="0">
            <x v="25"/>
          </reference>
        </references>
      </pivotArea>
    </format>
    <format dxfId="15828">
      <pivotArea dataOnly="0" labelOnly="1" outline="0" offset="IV256" fieldPosition="0">
        <references count="1">
          <reference field="6" count="1">
            <x v="25"/>
          </reference>
        </references>
      </pivotArea>
    </format>
    <format dxfId="15827">
      <pivotArea dataOnly="0" labelOnly="1" outline="0" fieldPosition="0">
        <references count="2">
          <reference field="0" count="1">
            <x v="164"/>
          </reference>
          <reference field="6" count="1" selected="0">
            <x v="25"/>
          </reference>
        </references>
      </pivotArea>
    </format>
    <format dxfId="15826">
      <pivotArea dataOnly="0" labelOnly="1" outline="0" fieldPosition="0">
        <references count="3">
          <reference field="0" count="1" selected="0">
            <x v="164"/>
          </reference>
          <reference field="4" count="1">
            <x v="207"/>
          </reference>
          <reference field="6" count="1" selected="0">
            <x v="25"/>
          </reference>
        </references>
      </pivotArea>
    </format>
    <format dxfId="15825">
      <pivotArea outline="0" collapsedLevelsAreSubtotals="1" fieldPosition="0">
        <references count="3">
          <reference field="0" count="1" selected="0">
            <x v="164"/>
          </reference>
          <reference field="4" count="1" selected="0">
            <x v="207"/>
          </reference>
          <reference field="6" count="1" selected="0">
            <x v="25"/>
          </reference>
        </references>
      </pivotArea>
    </format>
    <format dxfId="15824">
      <pivotArea dataOnly="0" labelOnly="1" outline="0" fieldPosition="0">
        <references count="1">
          <reference field="6" count="1">
            <x v="25"/>
          </reference>
        </references>
      </pivotArea>
    </format>
    <format dxfId="15823">
      <pivotArea dataOnly="0" labelOnly="1" outline="0" fieldPosition="0">
        <references count="2">
          <reference field="0" count="1">
            <x v="164"/>
          </reference>
          <reference field="6" count="1" selected="0">
            <x v="25"/>
          </reference>
        </references>
      </pivotArea>
    </format>
    <format dxfId="15822">
      <pivotArea dataOnly="0" labelOnly="1" outline="0" fieldPosition="0">
        <references count="3">
          <reference field="0" count="1" selected="0">
            <x v="164"/>
          </reference>
          <reference field="4" count="1">
            <x v="207"/>
          </reference>
          <reference field="6" count="1" selected="0">
            <x v="25"/>
          </reference>
        </references>
      </pivotArea>
    </format>
    <format dxfId="15821">
      <pivotArea outline="0" collapsedLevelsAreSubtotals="1" fieldPosition="0">
        <references count="1">
          <reference field="6" count="1" selected="0" defaultSubtotal="1">
            <x v="25"/>
          </reference>
        </references>
      </pivotArea>
    </format>
    <format dxfId="15820">
      <pivotArea dataOnly="0" labelOnly="1" outline="0" fieldPosition="0">
        <references count="1">
          <reference field="6" count="1" defaultSubtotal="1">
            <x v="25"/>
          </reference>
        </references>
      </pivotArea>
    </format>
    <format dxfId="15819">
      <pivotArea outline="0" collapsedLevelsAreSubtotals="1" fieldPosition="0">
        <references count="1">
          <reference field="6" count="1" selected="0" defaultSubtotal="1">
            <x v="25"/>
          </reference>
        </references>
      </pivotArea>
    </format>
    <format dxfId="15818">
      <pivotArea dataOnly="0" labelOnly="1" outline="0" fieldPosition="0">
        <references count="1">
          <reference field="6" count="1" defaultSubtotal="1">
            <x v="25"/>
          </reference>
        </references>
      </pivotArea>
    </format>
    <format dxfId="15817">
      <pivotArea outline="0" collapsedLevelsAreSubtotals="1" fieldPosition="0">
        <references count="3">
          <reference field="0" count="1" selected="0">
            <x v="370"/>
          </reference>
          <reference field="4" count="1" selected="0">
            <x v="112"/>
          </reference>
          <reference field="6" count="1" selected="0">
            <x v="26"/>
          </reference>
        </references>
      </pivotArea>
    </format>
    <format dxfId="15816">
      <pivotArea dataOnly="0" labelOnly="1" outline="0" offset="IV1" fieldPosition="0">
        <references count="1">
          <reference field="6" count="1">
            <x v="26"/>
          </reference>
        </references>
      </pivotArea>
    </format>
    <format dxfId="15815">
      <pivotArea dataOnly="0" labelOnly="1" outline="0" fieldPosition="0">
        <references count="2">
          <reference field="0" count="1">
            <x v="370"/>
          </reference>
          <reference field="6" count="1" selected="0">
            <x v="26"/>
          </reference>
        </references>
      </pivotArea>
    </format>
    <format dxfId="15814">
      <pivotArea dataOnly="0" labelOnly="1" outline="0" fieldPosition="0">
        <references count="3">
          <reference field="0" count="1" selected="0">
            <x v="370"/>
          </reference>
          <reference field="4" count="1">
            <x v="112"/>
          </reference>
          <reference field="6" count="1" selected="0">
            <x v="26"/>
          </reference>
        </references>
      </pivotArea>
    </format>
    <format dxfId="15813">
      <pivotArea outline="0" collapsedLevelsAreSubtotals="1" fieldPosition="0">
        <references count="3">
          <reference field="0" count="1" selected="0">
            <x v="370"/>
          </reference>
          <reference field="4" count="1" selected="0">
            <x v="112"/>
          </reference>
          <reference field="6" count="1" selected="0">
            <x v="26"/>
          </reference>
        </references>
      </pivotArea>
    </format>
    <format dxfId="15812">
      <pivotArea dataOnly="0" labelOnly="1" outline="0" fieldPosition="0">
        <references count="1">
          <reference field="6" count="1">
            <x v="26"/>
          </reference>
        </references>
      </pivotArea>
    </format>
    <format dxfId="15811">
      <pivotArea dataOnly="0" labelOnly="1" outline="0" fieldPosition="0">
        <references count="2">
          <reference field="0" count="1">
            <x v="370"/>
          </reference>
          <reference field="6" count="1" selected="0">
            <x v="26"/>
          </reference>
        </references>
      </pivotArea>
    </format>
    <format dxfId="15810">
      <pivotArea dataOnly="0" labelOnly="1" outline="0" fieldPosition="0">
        <references count="3">
          <reference field="0" count="1" selected="0">
            <x v="370"/>
          </reference>
          <reference field="4" count="1">
            <x v="112"/>
          </reference>
          <reference field="6" count="1" selected="0">
            <x v="26"/>
          </reference>
        </references>
      </pivotArea>
    </format>
    <format dxfId="15809">
      <pivotArea outline="0" collapsedLevelsAreSubtotals="1" fieldPosition="0">
        <references count="3">
          <reference field="0" count="1" selected="0">
            <x v="378"/>
          </reference>
          <reference field="4" count="1" selected="0">
            <x v="112"/>
          </reference>
          <reference field="6" count="1" selected="0">
            <x v="26"/>
          </reference>
        </references>
      </pivotArea>
    </format>
    <format dxfId="15808">
      <pivotArea dataOnly="0" labelOnly="1" outline="0" offset="IV2" fieldPosition="0">
        <references count="1">
          <reference field="6" count="1">
            <x v="26"/>
          </reference>
        </references>
      </pivotArea>
    </format>
    <format dxfId="15807">
      <pivotArea dataOnly="0" labelOnly="1" outline="0" fieldPosition="0">
        <references count="2">
          <reference field="0" count="1">
            <x v="378"/>
          </reference>
          <reference field="6" count="1" selected="0">
            <x v="26"/>
          </reference>
        </references>
      </pivotArea>
    </format>
    <format dxfId="15806">
      <pivotArea dataOnly="0" labelOnly="1" outline="0" fieldPosition="0">
        <references count="3">
          <reference field="0" count="1" selected="0">
            <x v="378"/>
          </reference>
          <reference field="4" count="1">
            <x v="112"/>
          </reference>
          <reference field="6" count="1" selected="0">
            <x v="26"/>
          </reference>
        </references>
      </pivotArea>
    </format>
    <format dxfId="15805">
      <pivotArea outline="0" collapsedLevelsAreSubtotals="1" fieldPosition="0">
        <references count="3">
          <reference field="0" count="1" selected="0">
            <x v="378"/>
          </reference>
          <reference field="4" count="1" selected="0">
            <x v="112"/>
          </reference>
          <reference field="6" count="1" selected="0">
            <x v="26"/>
          </reference>
        </references>
      </pivotArea>
    </format>
    <format dxfId="15804">
      <pivotArea outline="0" collapsedLevelsAreSubtotals="1" fieldPosition="0">
        <references count="3">
          <reference field="0" count="1" selected="0">
            <x v="481"/>
          </reference>
          <reference field="4" count="1" selected="0">
            <x v="112"/>
          </reference>
          <reference field="6" count="1" selected="0">
            <x v="26"/>
          </reference>
        </references>
      </pivotArea>
    </format>
    <format dxfId="15803">
      <pivotArea dataOnly="0" labelOnly="1" outline="0" offset="IV3" fieldPosition="0">
        <references count="1">
          <reference field="6" count="1">
            <x v="26"/>
          </reference>
        </references>
      </pivotArea>
    </format>
    <format dxfId="15802">
      <pivotArea dataOnly="0" labelOnly="1" outline="0" fieldPosition="0">
        <references count="2">
          <reference field="0" count="1">
            <x v="481"/>
          </reference>
          <reference field="6" count="1" selected="0">
            <x v="26"/>
          </reference>
        </references>
      </pivotArea>
    </format>
    <format dxfId="15801">
      <pivotArea dataOnly="0" labelOnly="1" outline="0" fieldPosition="0">
        <references count="3">
          <reference field="0" count="1" selected="0">
            <x v="481"/>
          </reference>
          <reference field="4" count="1">
            <x v="112"/>
          </reference>
          <reference field="6" count="1" selected="0">
            <x v="26"/>
          </reference>
        </references>
      </pivotArea>
    </format>
    <format dxfId="15800">
      <pivotArea outline="0" collapsedLevelsAreSubtotals="1" fieldPosition="0">
        <references count="3">
          <reference field="0" count="1" selected="0">
            <x v="481"/>
          </reference>
          <reference field="4" count="1" selected="0">
            <x v="112"/>
          </reference>
          <reference field="6" count="1" selected="0">
            <x v="26"/>
          </reference>
        </references>
      </pivotArea>
    </format>
    <format dxfId="15799">
      <pivotArea outline="0" collapsedLevelsAreSubtotals="1" fieldPosition="0">
        <references count="3">
          <reference field="0" count="1" selected="0">
            <x v="418"/>
          </reference>
          <reference field="4" count="1" selected="0">
            <x v="111"/>
          </reference>
          <reference field="6" count="1" selected="0">
            <x v="26"/>
          </reference>
        </references>
      </pivotArea>
    </format>
    <format dxfId="15798">
      <pivotArea dataOnly="0" labelOnly="1" outline="0" offset="IV256" fieldPosition="0">
        <references count="1">
          <reference field="6" count="1">
            <x v="26"/>
          </reference>
        </references>
      </pivotArea>
    </format>
    <format dxfId="15797">
      <pivotArea dataOnly="0" labelOnly="1" outline="0" fieldPosition="0">
        <references count="2">
          <reference field="0" count="1">
            <x v="418"/>
          </reference>
          <reference field="6" count="1" selected="0">
            <x v="26"/>
          </reference>
        </references>
      </pivotArea>
    </format>
    <format dxfId="15796">
      <pivotArea dataOnly="0" labelOnly="1" outline="0" fieldPosition="0">
        <references count="3">
          <reference field="0" count="1" selected="0">
            <x v="418"/>
          </reference>
          <reference field="4" count="1">
            <x v="111"/>
          </reference>
          <reference field="6" count="1" selected="0">
            <x v="26"/>
          </reference>
        </references>
      </pivotArea>
    </format>
    <format dxfId="15795">
      <pivotArea outline="0" collapsedLevelsAreSubtotals="1" fieldPosition="0">
        <references count="3">
          <reference field="0" count="1" selected="0">
            <x v="418"/>
          </reference>
          <reference field="4" count="1" selected="0">
            <x v="111"/>
          </reference>
          <reference field="6" count="1" selected="0">
            <x v="26"/>
          </reference>
        </references>
      </pivotArea>
    </format>
    <format dxfId="15794">
      <pivotArea dataOnly="0" labelOnly="1" outline="0" fieldPosition="0">
        <references count="1">
          <reference field="6" count="1">
            <x v="26"/>
          </reference>
        </references>
      </pivotArea>
    </format>
    <format dxfId="15793">
      <pivotArea dataOnly="0" labelOnly="1" outline="0" fieldPosition="0">
        <references count="2">
          <reference field="0" count="1">
            <x v="418"/>
          </reference>
          <reference field="6" count="1" selected="0">
            <x v="26"/>
          </reference>
        </references>
      </pivotArea>
    </format>
    <format dxfId="15792">
      <pivotArea dataOnly="0" labelOnly="1" outline="0" fieldPosition="0">
        <references count="3">
          <reference field="0" count="1" selected="0">
            <x v="418"/>
          </reference>
          <reference field="4" count="1">
            <x v="111"/>
          </reference>
          <reference field="6" count="1" selected="0">
            <x v="26"/>
          </reference>
        </references>
      </pivotArea>
    </format>
    <format dxfId="15791">
      <pivotArea outline="0" collapsedLevelsAreSubtotals="1" fieldPosition="0">
        <references count="1">
          <reference field="6" count="1" selected="0" defaultSubtotal="1">
            <x v="26"/>
          </reference>
        </references>
      </pivotArea>
    </format>
    <format dxfId="15790">
      <pivotArea dataOnly="0" labelOnly="1" outline="0" fieldPosition="0">
        <references count="1">
          <reference field="6" count="1" defaultSubtotal="1">
            <x v="26"/>
          </reference>
        </references>
      </pivotArea>
    </format>
    <format dxfId="15789">
      <pivotArea outline="0" collapsedLevelsAreSubtotals="1" fieldPosition="0">
        <references count="3">
          <reference field="0" count="1" selected="0">
            <x v="418"/>
          </reference>
          <reference field="4" count="1" selected="0">
            <x v="157"/>
          </reference>
          <reference field="6" count="1" selected="0">
            <x v="27"/>
          </reference>
        </references>
      </pivotArea>
    </format>
    <format dxfId="15788">
      <pivotArea dataOnly="0" labelOnly="1" outline="0" offset="IV1" fieldPosition="0">
        <references count="1">
          <reference field="6" count="1">
            <x v="27"/>
          </reference>
        </references>
      </pivotArea>
    </format>
    <format dxfId="15787">
      <pivotArea dataOnly="0" labelOnly="1" outline="0" fieldPosition="0">
        <references count="2">
          <reference field="0" count="1">
            <x v="418"/>
          </reference>
          <reference field="6" count="1" selected="0">
            <x v="27"/>
          </reference>
        </references>
      </pivotArea>
    </format>
    <format dxfId="15786">
      <pivotArea dataOnly="0" labelOnly="1" outline="0" fieldPosition="0">
        <references count="3">
          <reference field="0" count="1" selected="0">
            <x v="418"/>
          </reference>
          <reference field="4" count="1">
            <x v="157"/>
          </reference>
          <reference field="6" count="1" selected="0">
            <x v="27"/>
          </reference>
        </references>
      </pivotArea>
    </format>
    <format dxfId="15785">
      <pivotArea outline="0" collapsedLevelsAreSubtotals="1" fieldPosition="0">
        <references count="3">
          <reference field="0" count="1" selected="0">
            <x v="418"/>
          </reference>
          <reference field="4" count="1" selected="0">
            <x v="157"/>
          </reference>
          <reference field="6" count="1" selected="0">
            <x v="27"/>
          </reference>
        </references>
      </pivotArea>
    </format>
    <format dxfId="15784">
      <pivotArea dataOnly="0" labelOnly="1" outline="0" fieldPosition="0">
        <references count="1">
          <reference field="6" count="1">
            <x v="27"/>
          </reference>
        </references>
      </pivotArea>
    </format>
    <format dxfId="15783">
      <pivotArea dataOnly="0" labelOnly="1" outline="0" fieldPosition="0">
        <references count="2">
          <reference field="0" count="1">
            <x v="418"/>
          </reference>
          <reference field="6" count="1" selected="0">
            <x v="27"/>
          </reference>
        </references>
      </pivotArea>
    </format>
    <format dxfId="15782">
      <pivotArea dataOnly="0" labelOnly="1" outline="0" fieldPosition="0">
        <references count="3">
          <reference field="0" count="1" selected="0">
            <x v="418"/>
          </reference>
          <reference field="4" count="1">
            <x v="157"/>
          </reference>
          <reference field="6" count="1" selected="0">
            <x v="27"/>
          </reference>
        </references>
      </pivotArea>
    </format>
    <format dxfId="15781">
      <pivotArea outline="0" collapsedLevelsAreSubtotals="1" fieldPosition="0">
        <references count="3">
          <reference field="0" count="1" selected="0">
            <x v="166"/>
          </reference>
          <reference field="4" count="1" selected="0">
            <x v="37"/>
          </reference>
          <reference field="6" count="1" selected="0">
            <x v="27"/>
          </reference>
        </references>
      </pivotArea>
    </format>
    <format dxfId="15780">
      <pivotArea dataOnly="0" labelOnly="1" outline="0" offset="IV2" fieldPosition="0">
        <references count="1">
          <reference field="6" count="1">
            <x v="27"/>
          </reference>
        </references>
      </pivotArea>
    </format>
    <format dxfId="15779">
      <pivotArea dataOnly="0" labelOnly="1" outline="0" fieldPosition="0">
        <references count="2">
          <reference field="0" count="1">
            <x v="166"/>
          </reference>
          <reference field="6" count="1" selected="0">
            <x v="27"/>
          </reference>
        </references>
      </pivotArea>
    </format>
    <format dxfId="15778">
      <pivotArea dataOnly="0" labelOnly="1" outline="0" fieldPosition="0">
        <references count="3">
          <reference field="0" count="1" selected="0">
            <x v="166"/>
          </reference>
          <reference field="4" count="1">
            <x v="37"/>
          </reference>
          <reference field="6" count="1" selected="0">
            <x v="27"/>
          </reference>
        </references>
      </pivotArea>
    </format>
    <format dxfId="15777">
      <pivotArea outline="0" collapsedLevelsAreSubtotals="1" fieldPosition="0">
        <references count="3">
          <reference field="0" count="1" selected="0">
            <x v="166"/>
          </reference>
          <reference field="4" count="1" selected="0">
            <x v="37"/>
          </reference>
          <reference field="6" count="1" selected="0">
            <x v="27"/>
          </reference>
        </references>
      </pivotArea>
    </format>
    <format dxfId="15776">
      <pivotArea outline="0" collapsedLevelsAreSubtotals="1" fieldPosition="0">
        <references count="3">
          <reference field="0" count="1" selected="0">
            <x v="439"/>
          </reference>
          <reference field="4" count="1" selected="0">
            <x v="221"/>
          </reference>
          <reference field="6" count="1" selected="0">
            <x v="27"/>
          </reference>
        </references>
      </pivotArea>
    </format>
    <format dxfId="15775">
      <pivotArea dataOnly="0" labelOnly="1" outline="0" offset="IV3" fieldPosition="0">
        <references count="1">
          <reference field="6" count="1">
            <x v="27"/>
          </reference>
        </references>
      </pivotArea>
    </format>
    <format dxfId="15774">
      <pivotArea dataOnly="0" labelOnly="1" outline="0" fieldPosition="0">
        <references count="2">
          <reference field="0" count="1">
            <x v="439"/>
          </reference>
          <reference field="6" count="1" selected="0">
            <x v="27"/>
          </reference>
        </references>
      </pivotArea>
    </format>
    <format dxfId="15773">
      <pivotArea dataOnly="0" labelOnly="1" outline="0" fieldPosition="0">
        <references count="3">
          <reference field="0" count="1" selected="0">
            <x v="439"/>
          </reference>
          <reference field="4" count="1">
            <x v="221"/>
          </reference>
          <reference field="6" count="1" selected="0">
            <x v="27"/>
          </reference>
        </references>
      </pivotArea>
    </format>
    <format dxfId="15772">
      <pivotArea outline="0" collapsedLevelsAreSubtotals="1" fieldPosition="0">
        <references count="3">
          <reference field="0" count="1" selected="0">
            <x v="439"/>
          </reference>
          <reference field="4" count="1" selected="0">
            <x v="221"/>
          </reference>
          <reference field="6" count="1" selected="0">
            <x v="27"/>
          </reference>
        </references>
      </pivotArea>
    </format>
    <format dxfId="15771">
      <pivotArea outline="0" collapsedLevelsAreSubtotals="1" fieldPosition="0">
        <references count="3">
          <reference field="0" count="1" selected="0">
            <x v="223"/>
          </reference>
          <reference field="4" count="1" selected="0">
            <x v="36"/>
          </reference>
          <reference field="6" count="1" selected="0">
            <x v="27"/>
          </reference>
        </references>
      </pivotArea>
    </format>
    <format dxfId="15770">
      <pivotArea dataOnly="0" labelOnly="1" outline="0" offset="IV256" fieldPosition="0">
        <references count="1">
          <reference field="6" count="1">
            <x v="27"/>
          </reference>
        </references>
      </pivotArea>
    </format>
    <format dxfId="15769">
      <pivotArea dataOnly="0" labelOnly="1" outline="0" fieldPosition="0">
        <references count="2">
          <reference field="0" count="1">
            <x v="223"/>
          </reference>
          <reference field="6" count="1" selected="0">
            <x v="27"/>
          </reference>
        </references>
      </pivotArea>
    </format>
    <format dxfId="15768">
      <pivotArea dataOnly="0" labelOnly="1" outline="0" fieldPosition="0">
        <references count="3">
          <reference field="0" count="1" selected="0">
            <x v="223"/>
          </reference>
          <reference field="4" count="1">
            <x v="36"/>
          </reference>
          <reference field="6" count="1" selected="0">
            <x v="27"/>
          </reference>
        </references>
      </pivotArea>
    </format>
    <format dxfId="15767">
      <pivotArea outline="0" collapsedLevelsAreSubtotals="1" fieldPosition="0">
        <references count="3">
          <reference field="0" count="1" selected="0">
            <x v="223"/>
          </reference>
          <reference field="4" count="1" selected="0">
            <x v="36"/>
          </reference>
          <reference field="6" count="1" selected="0">
            <x v="27"/>
          </reference>
        </references>
      </pivotArea>
    </format>
    <format dxfId="15766">
      <pivotArea dataOnly="0" labelOnly="1" outline="0" fieldPosition="0">
        <references count="1">
          <reference field="6" count="1">
            <x v="27"/>
          </reference>
        </references>
      </pivotArea>
    </format>
    <format dxfId="15765">
      <pivotArea dataOnly="0" labelOnly="1" outline="0" fieldPosition="0">
        <references count="2">
          <reference field="0" count="1">
            <x v="223"/>
          </reference>
          <reference field="6" count="1" selected="0">
            <x v="27"/>
          </reference>
        </references>
      </pivotArea>
    </format>
    <format dxfId="15764">
      <pivotArea dataOnly="0" labelOnly="1" outline="0" fieldPosition="0">
        <references count="3">
          <reference field="0" count="1" selected="0">
            <x v="223"/>
          </reference>
          <reference field="4" count="1">
            <x v="36"/>
          </reference>
          <reference field="6" count="1" selected="0">
            <x v="27"/>
          </reference>
        </references>
      </pivotArea>
    </format>
    <format dxfId="15763">
      <pivotArea outline="0" collapsedLevelsAreSubtotals="1" fieldPosition="0">
        <references count="1">
          <reference field="6" count="1" selected="0" defaultSubtotal="1">
            <x v="27"/>
          </reference>
        </references>
      </pivotArea>
    </format>
    <format dxfId="15762">
      <pivotArea dataOnly="0" labelOnly="1" outline="0" fieldPosition="0">
        <references count="1">
          <reference field="6" count="1" defaultSubtotal="1">
            <x v="27"/>
          </reference>
        </references>
      </pivotArea>
    </format>
    <format dxfId="15761">
      <pivotArea outline="0" collapsedLevelsAreSubtotals="1" fieldPosition="0">
        <references count="1">
          <reference field="6" count="1" selected="0" defaultSubtotal="1">
            <x v="27"/>
          </reference>
        </references>
      </pivotArea>
    </format>
    <format dxfId="15760">
      <pivotArea dataOnly="0" labelOnly="1" outline="0" fieldPosition="0">
        <references count="1">
          <reference field="6" count="1" defaultSubtotal="1">
            <x v="27"/>
          </reference>
        </references>
      </pivotArea>
    </format>
    <format dxfId="15759">
      <pivotArea outline="0" collapsedLevelsAreSubtotals="1" fieldPosition="0">
        <references count="3">
          <reference field="0" count="1" selected="0">
            <x v="370"/>
          </reference>
          <reference field="4" count="1" selected="0">
            <x v="187"/>
          </reference>
          <reference field="6" count="1" selected="0">
            <x v="29"/>
          </reference>
        </references>
      </pivotArea>
    </format>
    <format dxfId="15758">
      <pivotArea dataOnly="0" labelOnly="1" outline="0" offset="IV1" fieldPosition="0">
        <references count="1">
          <reference field="6" count="1">
            <x v="29"/>
          </reference>
        </references>
      </pivotArea>
    </format>
    <format dxfId="15757">
      <pivotArea dataOnly="0" labelOnly="1" outline="0" fieldPosition="0">
        <references count="2">
          <reference field="0" count="1">
            <x v="370"/>
          </reference>
          <reference field="6" count="1" selected="0">
            <x v="29"/>
          </reference>
        </references>
      </pivotArea>
    </format>
    <format dxfId="15756">
      <pivotArea dataOnly="0" labelOnly="1" outline="0" fieldPosition="0">
        <references count="3">
          <reference field="0" count="1" selected="0">
            <x v="370"/>
          </reference>
          <reference field="4" count="1">
            <x v="187"/>
          </reference>
          <reference field="6" count="1" selected="0">
            <x v="29"/>
          </reference>
        </references>
      </pivotArea>
    </format>
    <format dxfId="15755">
      <pivotArea outline="0" collapsedLevelsAreSubtotals="1" fieldPosition="0">
        <references count="3">
          <reference field="0" count="1" selected="0">
            <x v="370"/>
          </reference>
          <reference field="4" count="1" selected="0">
            <x v="187"/>
          </reference>
          <reference field="6" count="1" selected="0">
            <x v="29"/>
          </reference>
        </references>
      </pivotArea>
    </format>
    <format dxfId="15754">
      <pivotArea dataOnly="0" labelOnly="1" outline="0" fieldPosition="0">
        <references count="1">
          <reference field="6" count="1">
            <x v="29"/>
          </reference>
        </references>
      </pivotArea>
    </format>
    <format dxfId="15753">
      <pivotArea dataOnly="0" labelOnly="1" outline="0" fieldPosition="0">
        <references count="2">
          <reference field="0" count="1">
            <x v="370"/>
          </reference>
          <reference field="6" count="1" selected="0">
            <x v="29"/>
          </reference>
        </references>
      </pivotArea>
    </format>
    <format dxfId="15752">
      <pivotArea dataOnly="0" labelOnly="1" outline="0" fieldPosition="0">
        <references count="3">
          <reference field="0" count="1" selected="0">
            <x v="370"/>
          </reference>
          <reference field="4" count="1">
            <x v="187"/>
          </reference>
          <reference field="6" count="1" selected="0">
            <x v="29"/>
          </reference>
        </references>
      </pivotArea>
    </format>
    <format dxfId="15751">
      <pivotArea outline="0" collapsedLevelsAreSubtotals="1" fieldPosition="0">
        <references count="3">
          <reference field="0" count="1" selected="0">
            <x v="378"/>
          </reference>
          <reference field="4" count="1" selected="0">
            <x v="187"/>
          </reference>
          <reference field="6" count="1" selected="0">
            <x v="29"/>
          </reference>
        </references>
      </pivotArea>
    </format>
    <format dxfId="15750">
      <pivotArea dataOnly="0" labelOnly="1" outline="0" offset="IV2" fieldPosition="0">
        <references count="1">
          <reference field="6" count="1">
            <x v="29"/>
          </reference>
        </references>
      </pivotArea>
    </format>
    <format dxfId="15749">
      <pivotArea dataOnly="0" labelOnly="1" outline="0" fieldPosition="0">
        <references count="2">
          <reference field="0" count="1">
            <x v="378"/>
          </reference>
          <reference field="6" count="1" selected="0">
            <x v="29"/>
          </reference>
        </references>
      </pivotArea>
    </format>
    <format dxfId="15748">
      <pivotArea dataOnly="0" labelOnly="1" outline="0" fieldPosition="0">
        <references count="3">
          <reference field="0" count="1" selected="0">
            <x v="378"/>
          </reference>
          <reference field="4" count="1">
            <x v="187"/>
          </reference>
          <reference field="6" count="1" selected="0">
            <x v="29"/>
          </reference>
        </references>
      </pivotArea>
    </format>
    <format dxfId="15747">
      <pivotArea outline="0" collapsedLevelsAreSubtotals="1" fieldPosition="0">
        <references count="3">
          <reference field="0" count="1" selected="0">
            <x v="378"/>
          </reference>
          <reference field="4" count="1" selected="0">
            <x v="187"/>
          </reference>
          <reference field="6" count="1" selected="0">
            <x v="29"/>
          </reference>
        </references>
      </pivotArea>
    </format>
    <format dxfId="15746">
      <pivotArea outline="0" collapsedLevelsAreSubtotals="1" fieldPosition="0">
        <references count="3">
          <reference field="0" count="1" selected="0">
            <x v="418"/>
          </reference>
          <reference field="4" count="1" selected="0">
            <x v="187"/>
          </reference>
          <reference field="6" count="1" selected="0">
            <x v="29"/>
          </reference>
        </references>
      </pivotArea>
    </format>
    <format dxfId="15745">
      <pivotArea dataOnly="0" labelOnly="1" outline="0" offset="IV256" fieldPosition="0">
        <references count="1">
          <reference field="6" count="1">
            <x v="29"/>
          </reference>
        </references>
      </pivotArea>
    </format>
    <format dxfId="15744">
      <pivotArea dataOnly="0" labelOnly="1" outline="0" fieldPosition="0">
        <references count="2">
          <reference field="0" count="1">
            <x v="418"/>
          </reference>
          <reference field="6" count="1" selected="0">
            <x v="29"/>
          </reference>
        </references>
      </pivotArea>
    </format>
    <format dxfId="15743">
      <pivotArea dataOnly="0" labelOnly="1" outline="0" fieldPosition="0">
        <references count="3">
          <reference field="0" count="1" selected="0">
            <x v="418"/>
          </reference>
          <reference field="4" count="1">
            <x v="187"/>
          </reference>
          <reference field="6" count="1" selected="0">
            <x v="29"/>
          </reference>
        </references>
      </pivotArea>
    </format>
    <format dxfId="15742">
      <pivotArea outline="0" collapsedLevelsAreSubtotals="1" fieldPosition="0">
        <references count="3">
          <reference field="0" count="1" selected="0">
            <x v="418"/>
          </reference>
          <reference field="4" count="1" selected="0">
            <x v="187"/>
          </reference>
          <reference field="6" count="1" selected="0">
            <x v="29"/>
          </reference>
        </references>
      </pivotArea>
    </format>
    <format dxfId="15741">
      <pivotArea dataOnly="0" labelOnly="1" outline="0" fieldPosition="0">
        <references count="1">
          <reference field="6" count="1">
            <x v="29"/>
          </reference>
        </references>
      </pivotArea>
    </format>
    <format dxfId="15740">
      <pivotArea dataOnly="0" labelOnly="1" outline="0" fieldPosition="0">
        <references count="2">
          <reference field="0" count="1">
            <x v="418"/>
          </reference>
          <reference field="6" count="1" selected="0">
            <x v="29"/>
          </reference>
        </references>
      </pivotArea>
    </format>
    <format dxfId="15739">
      <pivotArea dataOnly="0" labelOnly="1" outline="0" fieldPosition="0">
        <references count="3">
          <reference field="0" count="1" selected="0">
            <x v="418"/>
          </reference>
          <reference field="4" count="1">
            <x v="187"/>
          </reference>
          <reference field="6" count="1" selected="0">
            <x v="29"/>
          </reference>
        </references>
      </pivotArea>
    </format>
    <format dxfId="15738">
      <pivotArea outline="0" collapsedLevelsAreSubtotals="1" fieldPosition="0">
        <references count="1">
          <reference field="6" count="1" selected="0" defaultSubtotal="1">
            <x v="29"/>
          </reference>
        </references>
      </pivotArea>
    </format>
    <format dxfId="15737">
      <pivotArea dataOnly="0" labelOnly="1" outline="0" fieldPosition="0">
        <references count="1">
          <reference field="6" count="1" defaultSubtotal="1">
            <x v="29"/>
          </reference>
        </references>
      </pivotArea>
    </format>
    <format dxfId="15736">
      <pivotArea outline="0" collapsedLevelsAreSubtotals="1" fieldPosition="0">
        <references count="3">
          <reference field="0" count="1" selected="0">
            <x v="486"/>
          </reference>
          <reference field="4" count="1" selected="0">
            <x v="147"/>
          </reference>
          <reference field="6" count="1" selected="0">
            <x v="30"/>
          </reference>
        </references>
      </pivotArea>
    </format>
    <format dxfId="15735">
      <pivotArea dataOnly="0" labelOnly="1" outline="0" offset="IV1" fieldPosition="0">
        <references count="1">
          <reference field="6" count="1">
            <x v="30"/>
          </reference>
        </references>
      </pivotArea>
    </format>
    <format dxfId="15734">
      <pivotArea dataOnly="0" labelOnly="1" outline="0" fieldPosition="0">
        <references count="2">
          <reference field="0" count="1">
            <x v="486"/>
          </reference>
          <reference field="6" count="1" selected="0">
            <x v="30"/>
          </reference>
        </references>
      </pivotArea>
    </format>
    <format dxfId="15733">
      <pivotArea dataOnly="0" labelOnly="1" outline="0" fieldPosition="0">
        <references count="3">
          <reference field="0" count="1" selected="0">
            <x v="486"/>
          </reference>
          <reference field="4" count="1">
            <x v="147"/>
          </reference>
          <reference field="6" count="1" selected="0">
            <x v="30"/>
          </reference>
        </references>
      </pivotArea>
    </format>
    <format dxfId="15732">
      <pivotArea outline="0" collapsedLevelsAreSubtotals="1" fieldPosition="0">
        <references count="3">
          <reference field="0" count="1" selected="0">
            <x v="486"/>
          </reference>
          <reference field="4" count="1" selected="0">
            <x v="147"/>
          </reference>
          <reference field="6" count="1" selected="0">
            <x v="30"/>
          </reference>
        </references>
      </pivotArea>
    </format>
    <format dxfId="15731">
      <pivotArea dataOnly="0" labelOnly="1" outline="0" fieldPosition="0">
        <references count="1">
          <reference field="6" count="1">
            <x v="30"/>
          </reference>
        </references>
      </pivotArea>
    </format>
    <format dxfId="15730">
      <pivotArea dataOnly="0" labelOnly="1" outline="0" fieldPosition="0">
        <references count="2">
          <reference field="0" count="1">
            <x v="486"/>
          </reference>
          <reference field="6" count="1" selected="0">
            <x v="30"/>
          </reference>
        </references>
      </pivotArea>
    </format>
    <format dxfId="15729">
      <pivotArea dataOnly="0" labelOnly="1" outline="0" fieldPosition="0">
        <references count="3">
          <reference field="0" count="1" selected="0">
            <x v="486"/>
          </reference>
          <reference field="4" count="1">
            <x v="147"/>
          </reference>
          <reference field="6" count="1" selected="0">
            <x v="30"/>
          </reference>
        </references>
      </pivotArea>
    </format>
    <format dxfId="15728">
      <pivotArea outline="0" collapsedLevelsAreSubtotals="1" fieldPosition="0">
        <references count="3">
          <reference field="0" count="1" selected="0">
            <x v="490"/>
          </reference>
          <reference field="4" count="1" selected="0">
            <x v="147"/>
          </reference>
          <reference field="6" count="1" selected="0">
            <x v="30"/>
          </reference>
        </references>
      </pivotArea>
    </format>
    <format dxfId="15727">
      <pivotArea dataOnly="0" labelOnly="1" outline="0" offset="IV2" fieldPosition="0">
        <references count="1">
          <reference field="6" count="1">
            <x v="30"/>
          </reference>
        </references>
      </pivotArea>
    </format>
    <format dxfId="15726">
      <pivotArea dataOnly="0" labelOnly="1" outline="0" fieldPosition="0">
        <references count="2">
          <reference field="0" count="1">
            <x v="490"/>
          </reference>
          <reference field="6" count="1" selected="0">
            <x v="30"/>
          </reference>
        </references>
      </pivotArea>
    </format>
    <format dxfId="15725">
      <pivotArea dataOnly="0" labelOnly="1" outline="0" fieldPosition="0">
        <references count="3">
          <reference field="0" count="1" selected="0">
            <x v="490"/>
          </reference>
          <reference field="4" count="1">
            <x v="147"/>
          </reference>
          <reference field="6" count="1" selected="0">
            <x v="30"/>
          </reference>
        </references>
      </pivotArea>
    </format>
    <format dxfId="15724">
      <pivotArea outline="0" collapsedLevelsAreSubtotals="1" fieldPosition="0">
        <references count="3">
          <reference field="0" count="1" selected="0">
            <x v="490"/>
          </reference>
          <reference field="4" count="1" selected="0">
            <x v="147"/>
          </reference>
          <reference field="6" count="1" selected="0">
            <x v="30"/>
          </reference>
        </references>
      </pivotArea>
    </format>
    <format dxfId="15723">
      <pivotArea outline="0" collapsedLevelsAreSubtotals="1" fieldPosition="0">
        <references count="3">
          <reference field="0" count="1" selected="0">
            <x v="507"/>
          </reference>
          <reference field="4" count="1" selected="0">
            <x v="147"/>
          </reference>
          <reference field="6" count="1" selected="0">
            <x v="30"/>
          </reference>
        </references>
      </pivotArea>
    </format>
    <format dxfId="15722">
      <pivotArea dataOnly="0" labelOnly="1" outline="0" offset="IV3" fieldPosition="0">
        <references count="1">
          <reference field="6" count="1">
            <x v="30"/>
          </reference>
        </references>
      </pivotArea>
    </format>
    <format dxfId="15721">
      <pivotArea dataOnly="0" labelOnly="1" outline="0" fieldPosition="0">
        <references count="2">
          <reference field="0" count="1">
            <x v="507"/>
          </reference>
          <reference field="6" count="1" selected="0">
            <x v="30"/>
          </reference>
        </references>
      </pivotArea>
    </format>
    <format dxfId="15720">
      <pivotArea dataOnly="0" labelOnly="1" outline="0" fieldPosition="0">
        <references count="3">
          <reference field="0" count="1" selected="0">
            <x v="507"/>
          </reference>
          <reference field="4" count="1">
            <x v="147"/>
          </reference>
          <reference field="6" count="1" selected="0">
            <x v="30"/>
          </reference>
        </references>
      </pivotArea>
    </format>
    <format dxfId="15719">
      <pivotArea outline="0" collapsedLevelsAreSubtotals="1" fieldPosition="0">
        <references count="3">
          <reference field="0" count="1" selected="0">
            <x v="507"/>
          </reference>
          <reference field="4" count="1" selected="0">
            <x v="147"/>
          </reference>
          <reference field="6" count="1" selected="0">
            <x v="30"/>
          </reference>
        </references>
      </pivotArea>
    </format>
    <format dxfId="15718">
      <pivotArea outline="0" collapsedLevelsAreSubtotals="1" fieldPosition="0">
        <references count="3">
          <reference field="0" count="1" selected="0">
            <x v="506"/>
          </reference>
          <reference field="4" count="1" selected="0">
            <x v="147"/>
          </reference>
          <reference field="6" count="1" selected="0">
            <x v="30"/>
          </reference>
        </references>
      </pivotArea>
    </format>
    <format dxfId="15717">
      <pivotArea dataOnly="0" labelOnly="1" outline="0" offset="IV4" fieldPosition="0">
        <references count="1">
          <reference field="6" count="1">
            <x v="30"/>
          </reference>
        </references>
      </pivotArea>
    </format>
    <format dxfId="15716">
      <pivotArea dataOnly="0" labelOnly="1" outline="0" fieldPosition="0">
        <references count="2">
          <reference field="0" count="1">
            <x v="506"/>
          </reference>
          <reference field="6" count="1" selected="0">
            <x v="30"/>
          </reference>
        </references>
      </pivotArea>
    </format>
    <format dxfId="15715">
      <pivotArea dataOnly="0" labelOnly="1" outline="0" fieldPosition="0">
        <references count="3">
          <reference field="0" count="1" selected="0">
            <x v="506"/>
          </reference>
          <reference field="4" count="1">
            <x v="147"/>
          </reference>
          <reference field="6" count="1" selected="0">
            <x v="30"/>
          </reference>
        </references>
      </pivotArea>
    </format>
    <format dxfId="15714">
      <pivotArea outline="0" collapsedLevelsAreSubtotals="1" fieldPosition="0">
        <references count="3">
          <reference field="0" count="1" selected="0">
            <x v="506"/>
          </reference>
          <reference field="4" count="1" selected="0">
            <x v="147"/>
          </reference>
          <reference field="6" count="1" selected="0">
            <x v="30"/>
          </reference>
        </references>
      </pivotArea>
    </format>
    <format dxfId="15713">
      <pivotArea outline="0" collapsedLevelsAreSubtotals="1" fieldPosition="0">
        <references count="3">
          <reference field="0" count="1" selected="0">
            <x v="109"/>
          </reference>
          <reference field="4" count="1" selected="0">
            <x v="147"/>
          </reference>
          <reference field="6" count="1" selected="0">
            <x v="30"/>
          </reference>
        </references>
      </pivotArea>
    </format>
    <format dxfId="15712">
      <pivotArea dataOnly="0" labelOnly="1" outline="0" offset="IV5" fieldPosition="0">
        <references count="1">
          <reference field="6" count="1">
            <x v="30"/>
          </reference>
        </references>
      </pivotArea>
    </format>
    <format dxfId="15711">
      <pivotArea dataOnly="0" labelOnly="1" outline="0" fieldPosition="0">
        <references count="2">
          <reference field="0" count="1">
            <x v="109"/>
          </reference>
          <reference field="6" count="1" selected="0">
            <x v="30"/>
          </reference>
        </references>
      </pivotArea>
    </format>
    <format dxfId="15710">
      <pivotArea dataOnly="0" labelOnly="1" outline="0" fieldPosition="0">
        <references count="3">
          <reference field="0" count="1" selected="0">
            <x v="109"/>
          </reference>
          <reference field="4" count="1">
            <x v="147"/>
          </reference>
          <reference field="6" count="1" selected="0">
            <x v="30"/>
          </reference>
        </references>
      </pivotArea>
    </format>
    <format dxfId="15709">
      <pivotArea outline="0" collapsedLevelsAreSubtotals="1" fieldPosition="0">
        <references count="3">
          <reference field="0" count="1" selected="0">
            <x v="109"/>
          </reference>
          <reference field="4" count="1" selected="0">
            <x v="147"/>
          </reference>
          <reference field="6" count="1" selected="0">
            <x v="30"/>
          </reference>
        </references>
      </pivotArea>
    </format>
    <format dxfId="15708">
      <pivotArea outline="0" collapsedLevelsAreSubtotals="1" fieldPosition="0">
        <references count="3">
          <reference field="0" count="1" selected="0">
            <x v="491"/>
          </reference>
          <reference field="4" count="1" selected="0">
            <x v="147"/>
          </reference>
          <reference field="6" count="1" selected="0">
            <x v="30"/>
          </reference>
        </references>
      </pivotArea>
    </format>
    <format dxfId="15707">
      <pivotArea dataOnly="0" labelOnly="1" outline="0" offset="IV6" fieldPosition="0">
        <references count="1">
          <reference field="6" count="1">
            <x v="30"/>
          </reference>
        </references>
      </pivotArea>
    </format>
    <format dxfId="15706">
      <pivotArea dataOnly="0" labelOnly="1" outline="0" fieldPosition="0">
        <references count="2">
          <reference field="0" count="1">
            <x v="491"/>
          </reference>
          <reference field="6" count="1" selected="0">
            <x v="30"/>
          </reference>
        </references>
      </pivotArea>
    </format>
    <format dxfId="15705">
      <pivotArea dataOnly="0" labelOnly="1" outline="0" fieldPosition="0">
        <references count="3">
          <reference field="0" count="1" selected="0">
            <x v="491"/>
          </reference>
          <reference field="4" count="1">
            <x v="147"/>
          </reference>
          <reference field="6" count="1" selected="0">
            <x v="30"/>
          </reference>
        </references>
      </pivotArea>
    </format>
    <format dxfId="15704">
      <pivotArea outline="0" collapsedLevelsAreSubtotals="1" fieldPosition="0">
        <references count="3">
          <reference field="0" count="1" selected="0">
            <x v="491"/>
          </reference>
          <reference field="4" count="1" selected="0">
            <x v="147"/>
          </reference>
          <reference field="6" count="1" selected="0">
            <x v="30"/>
          </reference>
        </references>
      </pivotArea>
    </format>
    <format dxfId="15703">
      <pivotArea outline="0" collapsedLevelsAreSubtotals="1" fieldPosition="0">
        <references count="3">
          <reference field="0" count="1" selected="0">
            <x v="505"/>
          </reference>
          <reference field="4" count="1" selected="0">
            <x v="147"/>
          </reference>
          <reference field="6" count="1" selected="0">
            <x v="30"/>
          </reference>
        </references>
      </pivotArea>
    </format>
    <format dxfId="15702">
      <pivotArea dataOnly="0" labelOnly="1" outline="0" offset="IV7" fieldPosition="0">
        <references count="1">
          <reference field="6" count="1">
            <x v="30"/>
          </reference>
        </references>
      </pivotArea>
    </format>
    <format dxfId="15701">
      <pivotArea dataOnly="0" labelOnly="1" outline="0" fieldPosition="0">
        <references count="2">
          <reference field="0" count="1">
            <x v="505"/>
          </reference>
          <reference field="6" count="1" selected="0">
            <x v="30"/>
          </reference>
        </references>
      </pivotArea>
    </format>
    <format dxfId="15700">
      <pivotArea dataOnly="0" labelOnly="1" outline="0" fieldPosition="0">
        <references count="3">
          <reference field="0" count="1" selected="0">
            <x v="505"/>
          </reference>
          <reference field="4" count="1">
            <x v="147"/>
          </reference>
          <reference field="6" count="1" selected="0">
            <x v="30"/>
          </reference>
        </references>
      </pivotArea>
    </format>
    <format dxfId="15699">
      <pivotArea outline="0" collapsedLevelsAreSubtotals="1" fieldPosition="0">
        <references count="3">
          <reference field="0" count="1" selected="0">
            <x v="505"/>
          </reference>
          <reference field="4" count="1" selected="0">
            <x v="147"/>
          </reference>
          <reference field="6" count="1" selected="0">
            <x v="30"/>
          </reference>
        </references>
      </pivotArea>
    </format>
    <format dxfId="15698">
      <pivotArea outline="0" collapsedLevelsAreSubtotals="1" fieldPosition="0">
        <references count="3">
          <reference field="0" count="1" selected="0">
            <x v="509"/>
          </reference>
          <reference field="4" count="1" selected="0">
            <x v="147"/>
          </reference>
          <reference field="6" count="1" selected="0">
            <x v="30"/>
          </reference>
        </references>
      </pivotArea>
    </format>
    <format dxfId="15697">
      <pivotArea dataOnly="0" labelOnly="1" outline="0" offset="IV8" fieldPosition="0">
        <references count="1">
          <reference field="6" count="1">
            <x v="30"/>
          </reference>
        </references>
      </pivotArea>
    </format>
    <format dxfId="15696">
      <pivotArea dataOnly="0" labelOnly="1" outline="0" fieldPosition="0">
        <references count="2">
          <reference field="0" count="1">
            <x v="509"/>
          </reference>
          <reference field="6" count="1" selected="0">
            <x v="30"/>
          </reference>
        </references>
      </pivotArea>
    </format>
    <format dxfId="15695">
      <pivotArea dataOnly="0" labelOnly="1" outline="0" fieldPosition="0">
        <references count="3">
          <reference field="0" count="1" selected="0">
            <x v="509"/>
          </reference>
          <reference field="4" count="1">
            <x v="147"/>
          </reference>
          <reference field="6" count="1" selected="0">
            <x v="30"/>
          </reference>
        </references>
      </pivotArea>
    </format>
    <format dxfId="15694">
      <pivotArea outline="0" collapsedLevelsAreSubtotals="1" fieldPosition="0">
        <references count="3">
          <reference field="0" count="1" selected="0">
            <x v="509"/>
          </reference>
          <reference field="4" count="1" selected="0">
            <x v="147"/>
          </reference>
          <reference field="6" count="1" selected="0">
            <x v="30"/>
          </reference>
        </references>
      </pivotArea>
    </format>
    <format dxfId="15693">
      <pivotArea outline="0" collapsedLevelsAreSubtotals="1" fieldPosition="0">
        <references count="3">
          <reference field="0" count="1" selected="0">
            <x v="492"/>
          </reference>
          <reference field="4" count="1" selected="0">
            <x v="147"/>
          </reference>
          <reference field="6" count="1" selected="0">
            <x v="30"/>
          </reference>
        </references>
      </pivotArea>
    </format>
    <format dxfId="15692">
      <pivotArea dataOnly="0" labelOnly="1" outline="0" offset="IV256" fieldPosition="0">
        <references count="1">
          <reference field="6" count="1">
            <x v="30"/>
          </reference>
        </references>
      </pivotArea>
    </format>
    <format dxfId="15691">
      <pivotArea dataOnly="0" labelOnly="1" outline="0" fieldPosition="0">
        <references count="2">
          <reference field="0" count="1">
            <x v="492"/>
          </reference>
          <reference field="6" count="1" selected="0">
            <x v="30"/>
          </reference>
        </references>
      </pivotArea>
    </format>
    <format dxfId="15690">
      <pivotArea dataOnly="0" labelOnly="1" outline="0" fieldPosition="0">
        <references count="3">
          <reference field="0" count="1" selected="0">
            <x v="492"/>
          </reference>
          <reference field="4" count="1">
            <x v="147"/>
          </reference>
          <reference field="6" count="1" selected="0">
            <x v="30"/>
          </reference>
        </references>
      </pivotArea>
    </format>
    <format dxfId="15689">
      <pivotArea outline="0" collapsedLevelsAreSubtotals="1" fieldPosition="0">
        <references count="3">
          <reference field="0" count="1" selected="0">
            <x v="492"/>
          </reference>
          <reference field="4" count="1" selected="0">
            <x v="147"/>
          </reference>
          <reference field="6" count="1" selected="0">
            <x v="30"/>
          </reference>
        </references>
      </pivotArea>
    </format>
    <format dxfId="15688">
      <pivotArea dataOnly="0" labelOnly="1" outline="0" fieldPosition="0">
        <references count="1">
          <reference field="6" count="1">
            <x v="30"/>
          </reference>
        </references>
      </pivotArea>
    </format>
    <format dxfId="15687">
      <pivotArea dataOnly="0" labelOnly="1" outline="0" fieldPosition="0">
        <references count="2">
          <reference field="0" count="1">
            <x v="492"/>
          </reference>
          <reference field="6" count="1" selected="0">
            <x v="30"/>
          </reference>
        </references>
      </pivotArea>
    </format>
    <format dxfId="15686">
      <pivotArea dataOnly="0" labelOnly="1" outline="0" fieldPosition="0">
        <references count="3">
          <reference field="0" count="1" selected="0">
            <x v="492"/>
          </reference>
          <reference field="4" count="1">
            <x v="147"/>
          </reference>
          <reference field="6" count="1" selected="0">
            <x v="30"/>
          </reference>
        </references>
      </pivotArea>
    </format>
    <format dxfId="15685">
      <pivotArea outline="0" collapsedLevelsAreSubtotals="1" fieldPosition="0">
        <references count="1">
          <reference field="6" count="1" selected="0" defaultSubtotal="1">
            <x v="30"/>
          </reference>
        </references>
      </pivotArea>
    </format>
    <format dxfId="15684">
      <pivotArea dataOnly="0" labelOnly="1" outline="0" fieldPosition="0">
        <references count="1">
          <reference field="6" count="1" defaultSubtotal="1">
            <x v="30"/>
          </reference>
        </references>
      </pivotArea>
    </format>
    <format dxfId="15683">
      <pivotArea outline="0" collapsedLevelsAreSubtotals="1" fieldPosition="0">
        <references count="1">
          <reference field="6" count="1" selected="0" defaultSubtotal="1">
            <x v="30"/>
          </reference>
        </references>
      </pivotArea>
    </format>
    <format dxfId="15682">
      <pivotArea dataOnly="0" labelOnly="1" outline="0" fieldPosition="0">
        <references count="1">
          <reference field="6" count="1" defaultSubtotal="1">
            <x v="30"/>
          </reference>
        </references>
      </pivotArea>
    </format>
    <format dxfId="15681">
      <pivotArea outline="0" collapsedLevelsAreSubtotals="1" fieldPosition="0">
        <references count="3">
          <reference field="0" count="1" selected="0">
            <x v="85"/>
          </reference>
          <reference field="4" count="1" selected="0">
            <x v="145"/>
          </reference>
          <reference field="6" count="1" selected="0">
            <x v="31"/>
          </reference>
        </references>
      </pivotArea>
    </format>
    <format dxfId="15680">
      <pivotArea dataOnly="0" labelOnly="1" outline="0" offset="IV1" fieldPosition="0">
        <references count="1">
          <reference field="6" count="1">
            <x v="31"/>
          </reference>
        </references>
      </pivotArea>
    </format>
    <format dxfId="15679">
      <pivotArea dataOnly="0" labelOnly="1" outline="0" fieldPosition="0">
        <references count="2">
          <reference field="0" count="1">
            <x v="85"/>
          </reference>
          <reference field="6" count="1" selected="0">
            <x v="31"/>
          </reference>
        </references>
      </pivotArea>
    </format>
    <format dxfId="15678">
      <pivotArea dataOnly="0" labelOnly="1" outline="0" fieldPosition="0">
        <references count="3">
          <reference field="0" count="1" selected="0">
            <x v="85"/>
          </reference>
          <reference field="4" count="1">
            <x v="145"/>
          </reference>
          <reference field="6" count="1" selected="0">
            <x v="31"/>
          </reference>
        </references>
      </pivotArea>
    </format>
    <format dxfId="15677">
      <pivotArea outline="0" collapsedLevelsAreSubtotals="1" fieldPosition="0">
        <references count="3">
          <reference field="0" count="1" selected="0">
            <x v="85"/>
          </reference>
          <reference field="4" count="1" selected="0">
            <x v="145"/>
          </reference>
          <reference field="6" count="1" selected="0">
            <x v="31"/>
          </reference>
        </references>
      </pivotArea>
    </format>
    <format dxfId="15676">
      <pivotArea dataOnly="0" labelOnly="1" outline="0" fieldPosition="0">
        <references count="1">
          <reference field="6" count="1">
            <x v="31"/>
          </reference>
        </references>
      </pivotArea>
    </format>
    <format dxfId="15675">
      <pivotArea dataOnly="0" labelOnly="1" outline="0" fieldPosition="0">
        <references count="2">
          <reference field="0" count="1">
            <x v="85"/>
          </reference>
          <reference field="6" count="1" selected="0">
            <x v="31"/>
          </reference>
        </references>
      </pivotArea>
    </format>
    <format dxfId="15674">
      <pivotArea dataOnly="0" labelOnly="1" outline="0" fieldPosition="0">
        <references count="3">
          <reference field="0" count="1" selected="0">
            <x v="85"/>
          </reference>
          <reference field="4" count="1">
            <x v="145"/>
          </reference>
          <reference field="6" count="1" selected="0">
            <x v="31"/>
          </reference>
        </references>
      </pivotArea>
    </format>
    <format dxfId="15673">
      <pivotArea outline="0" collapsedLevelsAreSubtotals="1" fieldPosition="0">
        <references count="3">
          <reference field="0" count="1" selected="0">
            <x v="169"/>
          </reference>
          <reference field="4" count="1" selected="0">
            <x v="145"/>
          </reference>
          <reference field="6" count="1" selected="0">
            <x v="31"/>
          </reference>
        </references>
      </pivotArea>
    </format>
    <format dxfId="15672">
      <pivotArea dataOnly="0" labelOnly="1" outline="0" offset="IV2" fieldPosition="0">
        <references count="1">
          <reference field="6" count="1">
            <x v="31"/>
          </reference>
        </references>
      </pivotArea>
    </format>
    <format dxfId="15671">
      <pivotArea dataOnly="0" labelOnly="1" outline="0" fieldPosition="0">
        <references count="2">
          <reference field="0" count="1">
            <x v="169"/>
          </reference>
          <reference field="6" count="1" selected="0">
            <x v="31"/>
          </reference>
        </references>
      </pivotArea>
    </format>
    <format dxfId="15670">
      <pivotArea dataOnly="0" labelOnly="1" outline="0" fieldPosition="0">
        <references count="3">
          <reference field="0" count="1" selected="0">
            <x v="169"/>
          </reference>
          <reference field="4" count="1">
            <x v="145"/>
          </reference>
          <reference field="6" count="1" selected="0">
            <x v="31"/>
          </reference>
        </references>
      </pivotArea>
    </format>
    <format dxfId="15669">
      <pivotArea outline="0" collapsedLevelsAreSubtotals="1" fieldPosition="0">
        <references count="3">
          <reference field="0" count="1" selected="0">
            <x v="169"/>
          </reference>
          <reference field="4" count="1" selected="0">
            <x v="145"/>
          </reference>
          <reference field="6" count="1" selected="0">
            <x v="31"/>
          </reference>
        </references>
      </pivotArea>
    </format>
    <format dxfId="15668">
      <pivotArea outline="0" collapsedLevelsAreSubtotals="1" fieldPosition="0">
        <references count="3">
          <reference field="0" count="1" selected="0">
            <x v="97"/>
          </reference>
          <reference field="4" count="1" selected="0">
            <x v="145"/>
          </reference>
          <reference field="6" count="1" selected="0">
            <x v="31"/>
          </reference>
        </references>
      </pivotArea>
    </format>
    <format dxfId="15667">
      <pivotArea dataOnly="0" labelOnly="1" outline="0" offset="IV3" fieldPosition="0">
        <references count="1">
          <reference field="6" count="1">
            <x v="31"/>
          </reference>
        </references>
      </pivotArea>
    </format>
    <format dxfId="15666">
      <pivotArea dataOnly="0" labelOnly="1" outline="0" fieldPosition="0">
        <references count="2">
          <reference field="0" count="1">
            <x v="97"/>
          </reference>
          <reference field="6" count="1" selected="0">
            <x v="31"/>
          </reference>
        </references>
      </pivotArea>
    </format>
    <format dxfId="15665">
      <pivotArea dataOnly="0" labelOnly="1" outline="0" fieldPosition="0">
        <references count="3">
          <reference field="0" count="1" selected="0">
            <x v="97"/>
          </reference>
          <reference field="4" count="1">
            <x v="145"/>
          </reference>
          <reference field="6" count="1" selected="0">
            <x v="31"/>
          </reference>
        </references>
      </pivotArea>
    </format>
    <format dxfId="15664">
      <pivotArea outline="0" collapsedLevelsAreSubtotals="1" fieldPosition="0">
        <references count="3">
          <reference field="0" count="1" selected="0">
            <x v="97"/>
          </reference>
          <reference field="4" count="1" selected="0">
            <x v="145"/>
          </reference>
          <reference field="6" count="1" selected="0">
            <x v="31"/>
          </reference>
        </references>
      </pivotArea>
    </format>
    <format dxfId="15663">
      <pivotArea outline="0" collapsedLevelsAreSubtotals="1" fieldPosition="0">
        <references count="3">
          <reference field="0" count="1" selected="0">
            <x v="62"/>
          </reference>
          <reference field="4" count="1" selected="0">
            <x v="145"/>
          </reference>
          <reference field="6" count="1" selected="0">
            <x v="31"/>
          </reference>
        </references>
      </pivotArea>
    </format>
    <format dxfId="15662">
      <pivotArea dataOnly="0" labelOnly="1" outline="0" offset="IV4" fieldPosition="0">
        <references count="1">
          <reference field="6" count="1">
            <x v="31"/>
          </reference>
        </references>
      </pivotArea>
    </format>
    <format dxfId="15661">
      <pivotArea dataOnly="0" labelOnly="1" outline="0" fieldPosition="0">
        <references count="2">
          <reference field="0" count="1">
            <x v="62"/>
          </reference>
          <reference field="6" count="1" selected="0">
            <x v="31"/>
          </reference>
        </references>
      </pivotArea>
    </format>
    <format dxfId="15660">
      <pivotArea dataOnly="0" labelOnly="1" outline="0" fieldPosition="0">
        <references count="3">
          <reference field="0" count="1" selected="0">
            <x v="62"/>
          </reference>
          <reference field="4" count="1">
            <x v="145"/>
          </reference>
          <reference field="6" count="1" selected="0">
            <x v="31"/>
          </reference>
        </references>
      </pivotArea>
    </format>
    <format dxfId="15659">
      <pivotArea outline="0" collapsedLevelsAreSubtotals="1" fieldPosition="0">
        <references count="3">
          <reference field="0" count="1" selected="0">
            <x v="62"/>
          </reference>
          <reference field="4" count="1" selected="0">
            <x v="145"/>
          </reference>
          <reference field="6" count="1" selected="0">
            <x v="31"/>
          </reference>
        </references>
      </pivotArea>
    </format>
    <format dxfId="15658">
      <pivotArea outline="0" collapsedLevelsAreSubtotals="1" fieldPosition="0">
        <references count="3">
          <reference field="0" count="1" selected="0">
            <x v="40"/>
          </reference>
          <reference field="4" count="1" selected="0">
            <x v="145"/>
          </reference>
          <reference field="6" count="1" selected="0">
            <x v="31"/>
          </reference>
        </references>
      </pivotArea>
    </format>
    <format dxfId="15657">
      <pivotArea dataOnly="0" labelOnly="1" outline="0" offset="IV5" fieldPosition="0">
        <references count="1">
          <reference field="6" count="1">
            <x v="31"/>
          </reference>
        </references>
      </pivotArea>
    </format>
    <format dxfId="15656">
      <pivotArea dataOnly="0" labelOnly="1" outline="0" fieldPosition="0">
        <references count="2">
          <reference field="0" count="1">
            <x v="40"/>
          </reference>
          <reference field="6" count="1" selected="0">
            <x v="31"/>
          </reference>
        </references>
      </pivotArea>
    </format>
    <format dxfId="15655">
      <pivotArea dataOnly="0" labelOnly="1" outline="0" fieldPosition="0">
        <references count="3">
          <reference field="0" count="1" selected="0">
            <x v="40"/>
          </reference>
          <reference field="4" count="1">
            <x v="145"/>
          </reference>
          <reference field="6" count="1" selected="0">
            <x v="31"/>
          </reference>
        </references>
      </pivotArea>
    </format>
    <format dxfId="15654">
      <pivotArea outline="0" collapsedLevelsAreSubtotals="1" fieldPosition="0">
        <references count="3">
          <reference field="0" count="1" selected="0">
            <x v="40"/>
          </reference>
          <reference field="4" count="1" selected="0">
            <x v="145"/>
          </reference>
          <reference field="6" count="1" selected="0">
            <x v="31"/>
          </reference>
        </references>
      </pivotArea>
    </format>
    <format dxfId="15653">
      <pivotArea outline="0" collapsedLevelsAreSubtotals="1" fieldPosition="0">
        <references count="3">
          <reference field="0" count="1" selected="0">
            <x v="68"/>
          </reference>
          <reference field="4" count="1" selected="0">
            <x v="145"/>
          </reference>
          <reference field="6" count="1" selected="0">
            <x v="31"/>
          </reference>
        </references>
      </pivotArea>
    </format>
    <format dxfId="15652">
      <pivotArea dataOnly="0" labelOnly="1" outline="0" offset="IV256" fieldPosition="0">
        <references count="1">
          <reference field="6" count="1">
            <x v="31"/>
          </reference>
        </references>
      </pivotArea>
    </format>
    <format dxfId="15651">
      <pivotArea dataOnly="0" labelOnly="1" outline="0" fieldPosition="0">
        <references count="2">
          <reference field="0" count="1">
            <x v="68"/>
          </reference>
          <reference field="6" count="1" selected="0">
            <x v="31"/>
          </reference>
        </references>
      </pivotArea>
    </format>
    <format dxfId="15650">
      <pivotArea dataOnly="0" labelOnly="1" outline="0" fieldPosition="0">
        <references count="3">
          <reference field="0" count="1" selected="0">
            <x v="68"/>
          </reference>
          <reference field="4" count="1">
            <x v="145"/>
          </reference>
          <reference field="6" count="1" selected="0">
            <x v="31"/>
          </reference>
        </references>
      </pivotArea>
    </format>
    <format dxfId="15649">
      <pivotArea outline="0" collapsedLevelsAreSubtotals="1" fieldPosition="0">
        <references count="3">
          <reference field="0" count="1" selected="0">
            <x v="68"/>
          </reference>
          <reference field="4" count="1" selected="0">
            <x v="145"/>
          </reference>
          <reference field="6" count="1" selected="0">
            <x v="31"/>
          </reference>
        </references>
      </pivotArea>
    </format>
    <format dxfId="15648">
      <pivotArea dataOnly="0" labelOnly="1" outline="0" fieldPosition="0">
        <references count="1">
          <reference field="6" count="1">
            <x v="31"/>
          </reference>
        </references>
      </pivotArea>
    </format>
    <format dxfId="15647">
      <pivotArea dataOnly="0" labelOnly="1" outline="0" fieldPosition="0">
        <references count="2">
          <reference field="0" count="1">
            <x v="68"/>
          </reference>
          <reference field="6" count="1" selected="0">
            <x v="31"/>
          </reference>
        </references>
      </pivotArea>
    </format>
    <format dxfId="15646">
      <pivotArea dataOnly="0" labelOnly="1" outline="0" fieldPosition="0">
        <references count="3">
          <reference field="0" count="1" selected="0">
            <x v="68"/>
          </reference>
          <reference field="4" count="1">
            <x v="145"/>
          </reference>
          <reference field="6" count="1" selected="0">
            <x v="31"/>
          </reference>
        </references>
      </pivotArea>
    </format>
    <format dxfId="15645">
      <pivotArea outline="0" collapsedLevelsAreSubtotals="1" fieldPosition="0">
        <references count="1">
          <reference field="6" count="1" selected="0" defaultSubtotal="1">
            <x v="31"/>
          </reference>
        </references>
      </pivotArea>
    </format>
    <format dxfId="15644">
      <pivotArea dataOnly="0" labelOnly="1" outline="0" fieldPosition="0">
        <references count="1">
          <reference field="6" count="1" defaultSubtotal="1">
            <x v="31"/>
          </reference>
        </references>
      </pivotArea>
    </format>
    <format dxfId="15643">
      <pivotArea outline="0" collapsedLevelsAreSubtotals="1" fieldPosition="0">
        <references count="1">
          <reference field="6" count="1" selected="0" defaultSubtotal="1">
            <x v="31"/>
          </reference>
        </references>
      </pivotArea>
    </format>
    <format dxfId="15642">
      <pivotArea dataOnly="0" labelOnly="1" outline="0" fieldPosition="0">
        <references count="1">
          <reference field="6" count="1" defaultSubtotal="1">
            <x v="31"/>
          </reference>
        </references>
      </pivotArea>
    </format>
    <format dxfId="15641">
      <pivotArea outline="0" collapsedLevelsAreSubtotals="1" fieldPosition="0">
        <references count="3">
          <reference field="0" count="1" selected="0">
            <x v="410"/>
          </reference>
          <reference field="4" count="1" selected="0">
            <x v="188"/>
          </reference>
          <reference field="6" count="1" selected="0">
            <x v="32"/>
          </reference>
        </references>
      </pivotArea>
    </format>
    <format dxfId="15640">
      <pivotArea dataOnly="0" labelOnly="1" outline="0" offset="IV1" fieldPosition="0">
        <references count="1">
          <reference field="6" count="1">
            <x v="32"/>
          </reference>
        </references>
      </pivotArea>
    </format>
    <format dxfId="15639">
      <pivotArea dataOnly="0" labelOnly="1" outline="0" fieldPosition="0">
        <references count="2">
          <reference field="0" count="1">
            <x v="410"/>
          </reference>
          <reference field="6" count="1" selected="0">
            <x v="32"/>
          </reference>
        </references>
      </pivotArea>
    </format>
    <format dxfId="15638">
      <pivotArea dataOnly="0" labelOnly="1" outline="0" fieldPosition="0">
        <references count="3">
          <reference field="0" count="1" selected="0">
            <x v="410"/>
          </reference>
          <reference field="4" count="1">
            <x v="188"/>
          </reference>
          <reference field="6" count="1" selected="0">
            <x v="32"/>
          </reference>
        </references>
      </pivotArea>
    </format>
    <format dxfId="15637">
      <pivotArea outline="0" collapsedLevelsAreSubtotals="1" fieldPosition="0">
        <references count="3">
          <reference field="0" count="1" selected="0">
            <x v="410"/>
          </reference>
          <reference field="4" count="1" selected="0">
            <x v="188"/>
          </reference>
          <reference field="6" count="1" selected="0">
            <x v="32"/>
          </reference>
        </references>
      </pivotArea>
    </format>
    <format dxfId="15636">
      <pivotArea dataOnly="0" labelOnly="1" outline="0" fieldPosition="0">
        <references count="1">
          <reference field="6" count="1">
            <x v="32"/>
          </reference>
        </references>
      </pivotArea>
    </format>
    <format dxfId="15635">
      <pivotArea dataOnly="0" labelOnly="1" outline="0" fieldPosition="0">
        <references count="2">
          <reference field="0" count="1">
            <x v="410"/>
          </reference>
          <reference field="6" count="1" selected="0">
            <x v="32"/>
          </reference>
        </references>
      </pivotArea>
    </format>
    <format dxfId="15634">
      <pivotArea dataOnly="0" labelOnly="1" outline="0" fieldPosition="0">
        <references count="3">
          <reference field="0" count="1" selected="0">
            <x v="410"/>
          </reference>
          <reference field="4" count="1">
            <x v="188"/>
          </reference>
          <reference field="6" count="1" selected="0">
            <x v="32"/>
          </reference>
        </references>
      </pivotArea>
    </format>
    <format dxfId="15633">
      <pivotArea outline="0" collapsedLevelsAreSubtotals="1" fieldPosition="0">
        <references count="3">
          <reference field="0" count="1" selected="0">
            <x v="106"/>
          </reference>
          <reference field="4" count="1" selected="0">
            <x v="188"/>
          </reference>
          <reference field="6" count="1" selected="0">
            <x v="32"/>
          </reference>
        </references>
      </pivotArea>
    </format>
    <format dxfId="15632">
      <pivotArea dataOnly="0" labelOnly="1" outline="0" offset="IV2" fieldPosition="0">
        <references count="1">
          <reference field="6" count="1">
            <x v="32"/>
          </reference>
        </references>
      </pivotArea>
    </format>
    <format dxfId="15631">
      <pivotArea dataOnly="0" labelOnly="1" outline="0" offset="IV1" fieldPosition="0">
        <references count="2">
          <reference field="0" count="1">
            <x v="106"/>
          </reference>
          <reference field="6" count="1" selected="0">
            <x v="32"/>
          </reference>
        </references>
      </pivotArea>
    </format>
    <format dxfId="15630">
      <pivotArea dataOnly="0" labelOnly="1" outline="0" fieldPosition="0">
        <references count="3">
          <reference field="0" count="1" selected="0">
            <x v="106"/>
          </reference>
          <reference field="4" count="1">
            <x v="188"/>
          </reference>
          <reference field="6" count="1" selected="0">
            <x v="32"/>
          </reference>
        </references>
      </pivotArea>
    </format>
    <format dxfId="15629">
      <pivotArea outline="0" collapsedLevelsAreSubtotals="1" fieldPosition="0">
        <references count="3">
          <reference field="0" count="1" selected="0">
            <x v="106"/>
          </reference>
          <reference field="4" count="1" selected="0">
            <x v="188"/>
          </reference>
          <reference field="6" count="1" selected="0">
            <x v="32"/>
          </reference>
        </references>
      </pivotArea>
    </format>
    <format dxfId="15628">
      <pivotArea outline="0" collapsedLevelsAreSubtotals="1" fieldPosition="0">
        <references count="3">
          <reference field="0" count="1" selected="0">
            <x v="106"/>
          </reference>
          <reference field="4" count="1" selected="0">
            <x v="206"/>
          </reference>
          <reference field="6" count="1" selected="0">
            <x v="32"/>
          </reference>
        </references>
      </pivotArea>
    </format>
    <format dxfId="15627">
      <pivotArea dataOnly="0" labelOnly="1" outline="0" offset="IV3" fieldPosition="0">
        <references count="1">
          <reference field="6" count="1">
            <x v="32"/>
          </reference>
        </references>
      </pivotArea>
    </format>
    <format dxfId="15626">
      <pivotArea dataOnly="0" labelOnly="1" outline="0" offset="IV256" fieldPosition="0">
        <references count="2">
          <reference field="0" count="1">
            <x v="106"/>
          </reference>
          <reference field="6" count="1" selected="0">
            <x v="32"/>
          </reference>
        </references>
      </pivotArea>
    </format>
    <format dxfId="15625">
      <pivotArea dataOnly="0" labelOnly="1" outline="0" fieldPosition="0">
        <references count="3">
          <reference field="0" count="1" selected="0">
            <x v="106"/>
          </reference>
          <reference field="4" count="1">
            <x v="206"/>
          </reference>
          <reference field="6" count="1" selected="0">
            <x v="32"/>
          </reference>
        </references>
      </pivotArea>
    </format>
    <format dxfId="15624">
      <pivotArea outline="0" collapsedLevelsAreSubtotals="1" fieldPosition="0">
        <references count="3">
          <reference field="0" count="1" selected="0">
            <x v="106"/>
          </reference>
          <reference field="4" count="1" selected="0">
            <x v="206"/>
          </reference>
          <reference field="6" count="1" selected="0">
            <x v="32"/>
          </reference>
        </references>
      </pivotArea>
    </format>
    <format dxfId="15623">
      <pivotArea outline="0" collapsedLevelsAreSubtotals="1" fieldPosition="0">
        <references count="3">
          <reference field="0" count="1" selected="0">
            <x v="212"/>
          </reference>
          <reference field="4" count="1" selected="0">
            <x v="188"/>
          </reference>
          <reference field="6" count="1" selected="0">
            <x v="32"/>
          </reference>
        </references>
      </pivotArea>
    </format>
    <format dxfId="15622">
      <pivotArea dataOnly="0" labelOnly="1" outline="0" offset="IV4" fieldPosition="0">
        <references count="1">
          <reference field="6" count="1">
            <x v="32"/>
          </reference>
        </references>
      </pivotArea>
    </format>
    <format dxfId="15621">
      <pivotArea dataOnly="0" labelOnly="1" outline="0" fieldPosition="0">
        <references count="2">
          <reference field="0" count="1">
            <x v="212"/>
          </reference>
          <reference field="6" count="1" selected="0">
            <x v="32"/>
          </reference>
        </references>
      </pivotArea>
    </format>
    <format dxfId="15620">
      <pivotArea dataOnly="0" labelOnly="1" outline="0" fieldPosition="0">
        <references count="3">
          <reference field="0" count="1" selected="0">
            <x v="212"/>
          </reference>
          <reference field="4" count="1">
            <x v="188"/>
          </reference>
          <reference field="6" count="1" selected="0">
            <x v="32"/>
          </reference>
        </references>
      </pivotArea>
    </format>
    <format dxfId="15619">
      <pivotArea outline="0" collapsedLevelsAreSubtotals="1" fieldPosition="0">
        <references count="3">
          <reference field="0" count="1" selected="0">
            <x v="212"/>
          </reference>
          <reference field="4" count="1" selected="0">
            <x v="188"/>
          </reference>
          <reference field="6" count="1" selected="0">
            <x v="32"/>
          </reference>
        </references>
      </pivotArea>
    </format>
    <format dxfId="15618">
      <pivotArea outline="0" collapsedLevelsAreSubtotals="1" fieldPosition="0">
        <references count="3">
          <reference field="0" count="1" selected="0">
            <x v="278"/>
          </reference>
          <reference field="4" count="1" selected="0">
            <x v="188"/>
          </reference>
          <reference field="6" count="1" selected="0">
            <x v="32"/>
          </reference>
        </references>
      </pivotArea>
    </format>
    <format dxfId="15617">
      <pivotArea dataOnly="0" labelOnly="1" outline="0" offset="IV5" fieldPosition="0">
        <references count="1">
          <reference field="6" count="1">
            <x v="32"/>
          </reference>
        </references>
      </pivotArea>
    </format>
    <format dxfId="15616">
      <pivotArea dataOnly="0" labelOnly="1" outline="0" fieldPosition="0">
        <references count="2">
          <reference field="0" count="1">
            <x v="278"/>
          </reference>
          <reference field="6" count="1" selected="0">
            <x v="32"/>
          </reference>
        </references>
      </pivotArea>
    </format>
    <format dxfId="15615">
      <pivotArea dataOnly="0" labelOnly="1" outline="0" fieldPosition="0">
        <references count="3">
          <reference field="0" count="1" selected="0">
            <x v="278"/>
          </reference>
          <reference field="4" count="1">
            <x v="188"/>
          </reference>
          <reference field="6" count="1" selected="0">
            <x v="32"/>
          </reference>
        </references>
      </pivotArea>
    </format>
    <format dxfId="15614">
      <pivotArea outline="0" collapsedLevelsAreSubtotals="1" fieldPosition="0">
        <references count="3">
          <reference field="0" count="1" selected="0">
            <x v="278"/>
          </reference>
          <reference field="4" count="1" selected="0">
            <x v="188"/>
          </reference>
          <reference field="6" count="1" selected="0">
            <x v="32"/>
          </reference>
        </references>
      </pivotArea>
    </format>
    <format dxfId="15613">
      <pivotArea outline="0" collapsedLevelsAreSubtotals="1" fieldPosition="0">
        <references count="3">
          <reference field="0" count="1" selected="0">
            <x v="439"/>
          </reference>
          <reference field="4" count="1" selected="0">
            <x v="188"/>
          </reference>
          <reference field="6" count="1" selected="0">
            <x v="32"/>
          </reference>
        </references>
      </pivotArea>
    </format>
    <format dxfId="15612">
      <pivotArea dataOnly="0" labelOnly="1" outline="0" offset="IV6" fieldPosition="0">
        <references count="1">
          <reference field="6" count="1">
            <x v="32"/>
          </reference>
        </references>
      </pivotArea>
    </format>
    <format dxfId="15611">
      <pivotArea dataOnly="0" labelOnly="1" outline="0" fieldPosition="0">
        <references count="2">
          <reference field="0" count="1">
            <x v="439"/>
          </reference>
          <reference field="6" count="1" selected="0">
            <x v="32"/>
          </reference>
        </references>
      </pivotArea>
    </format>
    <format dxfId="15610">
      <pivotArea dataOnly="0" labelOnly="1" outline="0" fieldPosition="0">
        <references count="3">
          <reference field="0" count="1" selected="0">
            <x v="439"/>
          </reference>
          <reference field="4" count="1">
            <x v="188"/>
          </reference>
          <reference field="6" count="1" selected="0">
            <x v="32"/>
          </reference>
        </references>
      </pivotArea>
    </format>
    <format dxfId="15609">
      <pivotArea outline="0" collapsedLevelsAreSubtotals="1" fieldPosition="0">
        <references count="3">
          <reference field="0" count="1" selected="0">
            <x v="439"/>
          </reference>
          <reference field="4" count="1" selected="0">
            <x v="188"/>
          </reference>
          <reference field="6" count="1" selected="0">
            <x v="32"/>
          </reference>
        </references>
      </pivotArea>
    </format>
    <format dxfId="15608">
      <pivotArea outline="0" collapsedLevelsAreSubtotals="1" fieldPosition="0">
        <references count="3">
          <reference field="0" count="1" selected="0">
            <x v="44"/>
          </reference>
          <reference field="4" count="1" selected="0">
            <x v="188"/>
          </reference>
          <reference field="6" count="1" selected="0">
            <x v="32"/>
          </reference>
        </references>
      </pivotArea>
    </format>
    <format dxfId="15607">
      <pivotArea dataOnly="0" labelOnly="1" outline="0" offset="IV7" fieldPosition="0">
        <references count="1">
          <reference field="6" count="1">
            <x v="32"/>
          </reference>
        </references>
      </pivotArea>
    </format>
    <format dxfId="15606">
      <pivotArea dataOnly="0" labelOnly="1" outline="0" fieldPosition="0">
        <references count="2">
          <reference field="0" count="1">
            <x v="44"/>
          </reference>
          <reference field="6" count="1" selected="0">
            <x v="32"/>
          </reference>
        </references>
      </pivotArea>
    </format>
    <format dxfId="15605">
      <pivotArea dataOnly="0" labelOnly="1" outline="0" fieldPosition="0">
        <references count="3">
          <reference field="0" count="1" selected="0">
            <x v="44"/>
          </reference>
          <reference field="4" count="1">
            <x v="188"/>
          </reference>
          <reference field="6" count="1" selected="0">
            <x v="32"/>
          </reference>
        </references>
      </pivotArea>
    </format>
    <format dxfId="15604">
      <pivotArea outline="0" collapsedLevelsAreSubtotals="1" fieldPosition="0">
        <references count="3">
          <reference field="0" count="1" selected="0">
            <x v="44"/>
          </reference>
          <reference field="4" count="1" selected="0">
            <x v="188"/>
          </reference>
          <reference field="6" count="1" selected="0">
            <x v="32"/>
          </reference>
        </references>
      </pivotArea>
    </format>
    <format dxfId="15603">
      <pivotArea outline="0" collapsedLevelsAreSubtotals="1" fieldPosition="0">
        <references count="3">
          <reference field="0" count="1" selected="0">
            <x v="378"/>
          </reference>
          <reference field="4" count="1" selected="0">
            <x v="208"/>
          </reference>
          <reference field="6" count="1" selected="0">
            <x v="32"/>
          </reference>
        </references>
      </pivotArea>
    </format>
    <format dxfId="15602">
      <pivotArea dataOnly="0" labelOnly="1" outline="0" offset="IV8" fieldPosition="0">
        <references count="1">
          <reference field="6" count="1">
            <x v="32"/>
          </reference>
        </references>
      </pivotArea>
    </format>
    <format dxfId="15601">
      <pivotArea dataOnly="0" labelOnly="1" outline="0" fieldPosition="0">
        <references count="2">
          <reference field="0" count="1">
            <x v="378"/>
          </reference>
          <reference field="6" count="1" selected="0">
            <x v="32"/>
          </reference>
        </references>
      </pivotArea>
    </format>
    <format dxfId="15600">
      <pivotArea dataOnly="0" labelOnly="1" outline="0" fieldPosition="0">
        <references count="3">
          <reference field="0" count="1" selected="0">
            <x v="378"/>
          </reference>
          <reference field="4" count="1">
            <x v="208"/>
          </reference>
          <reference field="6" count="1" selected="0">
            <x v="32"/>
          </reference>
        </references>
      </pivotArea>
    </format>
    <format dxfId="15599">
      <pivotArea outline="0" collapsedLevelsAreSubtotals="1" fieldPosition="0">
        <references count="3">
          <reference field="0" count="1" selected="0">
            <x v="378"/>
          </reference>
          <reference field="4" count="1" selected="0">
            <x v="208"/>
          </reference>
          <reference field="6" count="1" selected="0">
            <x v="32"/>
          </reference>
        </references>
      </pivotArea>
    </format>
    <format dxfId="15598">
      <pivotArea outline="0" collapsedLevelsAreSubtotals="1" fieldPosition="0">
        <references count="3">
          <reference field="0" count="1" selected="0">
            <x v="126"/>
          </reference>
          <reference field="4" count="1" selected="0">
            <x v="188"/>
          </reference>
          <reference field="6" count="1" selected="0">
            <x v="32"/>
          </reference>
        </references>
      </pivotArea>
    </format>
    <format dxfId="15597">
      <pivotArea dataOnly="0" labelOnly="1" outline="0" offset="IV9" fieldPosition="0">
        <references count="1">
          <reference field="6" count="1">
            <x v="32"/>
          </reference>
        </references>
      </pivotArea>
    </format>
    <format dxfId="15596">
      <pivotArea dataOnly="0" labelOnly="1" outline="0" fieldPosition="0">
        <references count="2">
          <reference field="0" count="1">
            <x v="126"/>
          </reference>
          <reference field="6" count="1" selected="0">
            <x v="32"/>
          </reference>
        </references>
      </pivotArea>
    </format>
    <format dxfId="15595">
      <pivotArea dataOnly="0" labelOnly="1" outline="0" fieldPosition="0">
        <references count="3">
          <reference field="0" count="1" selected="0">
            <x v="126"/>
          </reference>
          <reference field="4" count="1">
            <x v="188"/>
          </reference>
          <reference field="6" count="1" selected="0">
            <x v="32"/>
          </reference>
        </references>
      </pivotArea>
    </format>
    <format dxfId="15594">
      <pivotArea outline="0" collapsedLevelsAreSubtotals="1" fieldPosition="0">
        <references count="3">
          <reference field="0" count="1" selected="0">
            <x v="126"/>
          </reference>
          <reference field="4" count="1" selected="0">
            <x v="188"/>
          </reference>
          <reference field="6" count="1" selected="0">
            <x v="32"/>
          </reference>
        </references>
      </pivotArea>
    </format>
    <format dxfId="15593">
      <pivotArea outline="0" collapsedLevelsAreSubtotals="1" fieldPosition="0">
        <references count="3">
          <reference field="0" count="1" selected="0">
            <x v="478"/>
          </reference>
          <reference field="4" count="1" selected="0">
            <x v="188"/>
          </reference>
          <reference field="6" count="1" selected="0">
            <x v="32"/>
          </reference>
        </references>
      </pivotArea>
    </format>
    <format dxfId="15592">
      <pivotArea dataOnly="0" labelOnly="1" outline="0" offset="IV10" fieldPosition="0">
        <references count="1">
          <reference field="6" count="1">
            <x v="32"/>
          </reference>
        </references>
      </pivotArea>
    </format>
    <format dxfId="15591">
      <pivotArea dataOnly="0" labelOnly="1" outline="0" fieldPosition="0">
        <references count="2">
          <reference field="0" count="1">
            <x v="478"/>
          </reference>
          <reference field="6" count="1" selected="0">
            <x v="32"/>
          </reference>
        </references>
      </pivotArea>
    </format>
    <format dxfId="15590">
      <pivotArea dataOnly="0" labelOnly="1" outline="0" fieldPosition="0">
        <references count="3">
          <reference field="0" count="1" selected="0">
            <x v="478"/>
          </reference>
          <reference field="4" count="1">
            <x v="188"/>
          </reference>
          <reference field="6" count="1" selected="0">
            <x v="32"/>
          </reference>
        </references>
      </pivotArea>
    </format>
    <format dxfId="15589">
      <pivotArea outline="0" collapsedLevelsAreSubtotals="1" fieldPosition="0">
        <references count="3">
          <reference field="0" count="1" selected="0">
            <x v="478"/>
          </reference>
          <reference field="4" count="1" selected="0">
            <x v="188"/>
          </reference>
          <reference field="6" count="1" selected="0">
            <x v="32"/>
          </reference>
        </references>
      </pivotArea>
    </format>
    <format dxfId="15588">
      <pivotArea outline="0" collapsedLevelsAreSubtotals="1" fieldPosition="0">
        <references count="3">
          <reference field="0" count="1" selected="0">
            <x v="210"/>
          </reference>
          <reference field="4" count="1" selected="0">
            <x v="188"/>
          </reference>
          <reference field="6" count="1" selected="0">
            <x v="32"/>
          </reference>
        </references>
      </pivotArea>
    </format>
    <format dxfId="15587">
      <pivotArea dataOnly="0" labelOnly="1" outline="0" offset="IV11" fieldPosition="0">
        <references count="1">
          <reference field="6" count="1">
            <x v="32"/>
          </reference>
        </references>
      </pivotArea>
    </format>
    <format dxfId="15586">
      <pivotArea dataOnly="0" labelOnly="1" outline="0" fieldPosition="0">
        <references count="2">
          <reference field="0" count="1">
            <x v="210"/>
          </reference>
          <reference field="6" count="1" selected="0">
            <x v="32"/>
          </reference>
        </references>
      </pivotArea>
    </format>
    <format dxfId="15585">
      <pivotArea dataOnly="0" labelOnly="1" outline="0" fieldPosition="0">
        <references count="3">
          <reference field="0" count="1" selected="0">
            <x v="210"/>
          </reference>
          <reference field="4" count="1">
            <x v="188"/>
          </reference>
          <reference field="6" count="1" selected="0">
            <x v="32"/>
          </reference>
        </references>
      </pivotArea>
    </format>
    <format dxfId="15584">
      <pivotArea outline="0" collapsedLevelsAreSubtotals="1" fieldPosition="0">
        <references count="3">
          <reference field="0" count="1" selected="0">
            <x v="210"/>
          </reference>
          <reference field="4" count="1" selected="0">
            <x v="188"/>
          </reference>
          <reference field="6" count="1" selected="0">
            <x v="32"/>
          </reference>
        </references>
      </pivotArea>
    </format>
    <format dxfId="15583">
      <pivotArea outline="0" collapsedLevelsAreSubtotals="1" fieldPosition="0">
        <references count="3">
          <reference field="0" count="1" selected="0">
            <x v="489"/>
          </reference>
          <reference field="4" count="1" selected="0">
            <x v="148"/>
          </reference>
          <reference field="6" count="1" selected="0">
            <x v="32"/>
          </reference>
        </references>
      </pivotArea>
    </format>
    <format dxfId="15582">
      <pivotArea dataOnly="0" labelOnly="1" outline="0" offset="IV12" fieldPosition="0">
        <references count="1">
          <reference field="6" count="1">
            <x v="32"/>
          </reference>
        </references>
      </pivotArea>
    </format>
    <format dxfId="15581">
      <pivotArea dataOnly="0" labelOnly="1" outline="0" fieldPosition="0">
        <references count="2">
          <reference field="0" count="1">
            <x v="489"/>
          </reference>
          <reference field="6" count="1" selected="0">
            <x v="32"/>
          </reference>
        </references>
      </pivotArea>
    </format>
    <format dxfId="15580">
      <pivotArea dataOnly="0" labelOnly="1" outline="0" fieldPosition="0">
        <references count="3">
          <reference field="0" count="1" selected="0">
            <x v="489"/>
          </reference>
          <reference field="4" count="1">
            <x v="148"/>
          </reference>
          <reference field="6" count="1" selected="0">
            <x v="32"/>
          </reference>
        </references>
      </pivotArea>
    </format>
    <format dxfId="15579">
      <pivotArea outline="0" collapsedLevelsAreSubtotals="1" fieldPosition="0">
        <references count="3">
          <reference field="0" count="1" selected="0">
            <x v="489"/>
          </reference>
          <reference field="4" count="1" selected="0">
            <x v="148"/>
          </reference>
          <reference field="6" count="1" selected="0">
            <x v="32"/>
          </reference>
        </references>
      </pivotArea>
    </format>
    <format dxfId="15578">
      <pivotArea outline="0" collapsedLevelsAreSubtotals="1" fieldPosition="0">
        <references count="3">
          <reference field="0" count="1" selected="0">
            <x v="481"/>
          </reference>
          <reference field="4" count="1" selected="0">
            <x v="188"/>
          </reference>
          <reference field="6" count="1" selected="0">
            <x v="32"/>
          </reference>
        </references>
      </pivotArea>
    </format>
    <format dxfId="15577">
      <pivotArea dataOnly="0" labelOnly="1" outline="0" offset="IV13" fieldPosition="0">
        <references count="1">
          <reference field="6" count="1">
            <x v="32"/>
          </reference>
        </references>
      </pivotArea>
    </format>
    <format dxfId="15576">
      <pivotArea dataOnly="0" labelOnly="1" outline="0" fieldPosition="0">
        <references count="2">
          <reference field="0" count="1">
            <x v="481"/>
          </reference>
          <reference field="6" count="1" selected="0">
            <x v="32"/>
          </reference>
        </references>
      </pivotArea>
    </format>
    <format dxfId="15575">
      <pivotArea dataOnly="0" labelOnly="1" outline="0" fieldPosition="0">
        <references count="3">
          <reference field="0" count="1" selected="0">
            <x v="481"/>
          </reference>
          <reference field="4" count="1">
            <x v="188"/>
          </reference>
          <reference field="6" count="1" selected="0">
            <x v="32"/>
          </reference>
        </references>
      </pivotArea>
    </format>
    <format dxfId="15574">
      <pivotArea outline="0" collapsedLevelsAreSubtotals="1" fieldPosition="0">
        <references count="3">
          <reference field="0" count="1" selected="0">
            <x v="481"/>
          </reference>
          <reference field="4" count="1" selected="0">
            <x v="188"/>
          </reference>
          <reference field="6" count="1" selected="0">
            <x v="32"/>
          </reference>
        </references>
      </pivotArea>
    </format>
    <format dxfId="15573">
      <pivotArea outline="0" collapsedLevelsAreSubtotals="1" fieldPosition="0">
        <references count="3">
          <reference field="0" count="1" selected="0">
            <x v="412"/>
          </reference>
          <reference field="4" count="1" selected="0">
            <x v="188"/>
          </reference>
          <reference field="6" count="1" selected="0">
            <x v="32"/>
          </reference>
        </references>
      </pivotArea>
    </format>
    <format dxfId="15572">
      <pivotArea dataOnly="0" labelOnly="1" outline="0" offset="IV14" fieldPosition="0">
        <references count="1">
          <reference field="6" count="1">
            <x v="32"/>
          </reference>
        </references>
      </pivotArea>
    </format>
    <format dxfId="15571">
      <pivotArea dataOnly="0" labelOnly="1" outline="0" fieldPosition="0">
        <references count="2">
          <reference field="0" count="1">
            <x v="412"/>
          </reference>
          <reference field="6" count="1" selected="0">
            <x v="32"/>
          </reference>
        </references>
      </pivotArea>
    </format>
    <format dxfId="15570">
      <pivotArea dataOnly="0" labelOnly="1" outline="0" fieldPosition="0">
        <references count="3">
          <reference field="0" count="1" selected="0">
            <x v="412"/>
          </reference>
          <reference field="4" count="1">
            <x v="188"/>
          </reference>
          <reference field="6" count="1" selected="0">
            <x v="32"/>
          </reference>
        </references>
      </pivotArea>
    </format>
    <format dxfId="15569">
      <pivotArea outline="0" collapsedLevelsAreSubtotals="1" fieldPosition="0">
        <references count="3">
          <reference field="0" count="1" selected="0">
            <x v="412"/>
          </reference>
          <reference field="4" count="1" selected="0">
            <x v="188"/>
          </reference>
          <reference field="6" count="1" selected="0">
            <x v="32"/>
          </reference>
        </references>
      </pivotArea>
    </format>
    <format dxfId="15568">
      <pivotArea outline="0" collapsedLevelsAreSubtotals="1" fieldPosition="0">
        <references count="3">
          <reference field="0" count="1" selected="0">
            <x v="494"/>
          </reference>
          <reference field="4" count="1" selected="0">
            <x v="148"/>
          </reference>
          <reference field="6" count="1" selected="0">
            <x v="32"/>
          </reference>
        </references>
      </pivotArea>
    </format>
    <format dxfId="15567">
      <pivotArea dataOnly="0" labelOnly="1" outline="0" offset="IV15" fieldPosition="0">
        <references count="1">
          <reference field="6" count="1">
            <x v="32"/>
          </reference>
        </references>
      </pivotArea>
    </format>
    <format dxfId="15566">
      <pivotArea dataOnly="0" labelOnly="1" outline="0" fieldPosition="0">
        <references count="2">
          <reference field="0" count="1">
            <x v="494"/>
          </reference>
          <reference field="6" count="1" selected="0">
            <x v="32"/>
          </reference>
        </references>
      </pivotArea>
    </format>
    <format dxfId="15565">
      <pivotArea dataOnly="0" labelOnly="1" outline="0" fieldPosition="0">
        <references count="3">
          <reference field="0" count="1" selected="0">
            <x v="494"/>
          </reference>
          <reference field="4" count="1">
            <x v="148"/>
          </reference>
          <reference field="6" count="1" selected="0">
            <x v="32"/>
          </reference>
        </references>
      </pivotArea>
    </format>
    <format dxfId="15564">
      <pivotArea outline="0" collapsedLevelsAreSubtotals="1" fieldPosition="0">
        <references count="3">
          <reference field="0" count="1" selected="0">
            <x v="494"/>
          </reference>
          <reference field="4" count="1" selected="0">
            <x v="148"/>
          </reference>
          <reference field="6" count="1" selected="0">
            <x v="32"/>
          </reference>
        </references>
      </pivotArea>
    </format>
    <format dxfId="15563">
      <pivotArea outline="0" collapsedLevelsAreSubtotals="1" fieldPosition="0">
        <references count="3">
          <reference field="0" count="1" selected="0">
            <x v="415"/>
          </reference>
          <reference field="4" count="1" selected="0">
            <x v="188"/>
          </reference>
          <reference field="6" count="1" selected="0">
            <x v="32"/>
          </reference>
        </references>
      </pivotArea>
    </format>
    <format dxfId="15562">
      <pivotArea dataOnly="0" labelOnly="1" outline="0" offset="IV16" fieldPosition="0">
        <references count="1">
          <reference field="6" count="1">
            <x v="32"/>
          </reference>
        </references>
      </pivotArea>
    </format>
    <format dxfId="15561">
      <pivotArea dataOnly="0" labelOnly="1" outline="0" fieldPosition="0">
        <references count="2">
          <reference field="0" count="1">
            <x v="415"/>
          </reference>
          <reference field="6" count="1" selected="0">
            <x v="32"/>
          </reference>
        </references>
      </pivotArea>
    </format>
    <format dxfId="15560">
      <pivotArea dataOnly="0" labelOnly="1" outline="0" fieldPosition="0">
        <references count="3">
          <reference field="0" count="1" selected="0">
            <x v="415"/>
          </reference>
          <reference field="4" count="1">
            <x v="188"/>
          </reference>
          <reference field="6" count="1" selected="0">
            <x v="32"/>
          </reference>
        </references>
      </pivotArea>
    </format>
    <format dxfId="15559">
      <pivotArea outline="0" collapsedLevelsAreSubtotals="1" fieldPosition="0">
        <references count="3">
          <reference field="0" count="1" selected="0">
            <x v="415"/>
          </reference>
          <reference field="4" count="1" selected="0">
            <x v="188"/>
          </reference>
          <reference field="6" count="1" selected="0">
            <x v="32"/>
          </reference>
        </references>
      </pivotArea>
    </format>
    <format dxfId="15558">
      <pivotArea outline="0" collapsedLevelsAreSubtotals="1" fieldPosition="0">
        <references count="3">
          <reference field="0" count="1" selected="0">
            <x v="312"/>
          </reference>
          <reference field="4" count="1" selected="0">
            <x v="188"/>
          </reference>
          <reference field="6" count="1" selected="0">
            <x v="32"/>
          </reference>
        </references>
      </pivotArea>
    </format>
    <format dxfId="15557">
      <pivotArea dataOnly="0" labelOnly="1" outline="0" offset="IV256" fieldPosition="0">
        <references count="1">
          <reference field="6" count="1">
            <x v="32"/>
          </reference>
        </references>
      </pivotArea>
    </format>
    <format dxfId="15556">
      <pivotArea dataOnly="0" labelOnly="1" outline="0" fieldPosition="0">
        <references count="2">
          <reference field="0" count="1">
            <x v="312"/>
          </reference>
          <reference field="6" count="1" selected="0">
            <x v="32"/>
          </reference>
        </references>
      </pivotArea>
    </format>
    <format dxfId="15555">
      <pivotArea dataOnly="0" labelOnly="1" outline="0" fieldPosition="0">
        <references count="3">
          <reference field="0" count="1" selected="0">
            <x v="312"/>
          </reference>
          <reference field="4" count="1">
            <x v="188"/>
          </reference>
          <reference field="6" count="1" selected="0">
            <x v="32"/>
          </reference>
        </references>
      </pivotArea>
    </format>
    <format dxfId="15554">
      <pivotArea outline="0" collapsedLevelsAreSubtotals="1" fieldPosition="0">
        <references count="3">
          <reference field="0" count="1" selected="0">
            <x v="312"/>
          </reference>
          <reference field="4" count="1" selected="0">
            <x v="188"/>
          </reference>
          <reference field="6" count="1" selected="0">
            <x v="32"/>
          </reference>
        </references>
      </pivotArea>
    </format>
    <format dxfId="15553">
      <pivotArea dataOnly="0" labelOnly="1" outline="0" fieldPosition="0">
        <references count="1">
          <reference field="6" count="1">
            <x v="32"/>
          </reference>
        </references>
      </pivotArea>
    </format>
    <format dxfId="15552">
      <pivotArea dataOnly="0" labelOnly="1" outline="0" fieldPosition="0">
        <references count="2">
          <reference field="0" count="1">
            <x v="312"/>
          </reference>
          <reference field="6" count="1" selected="0">
            <x v="32"/>
          </reference>
        </references>
      </pivotArea>
    </format>
    <format dxfId="15551">
      <pivotArea dataOnly="0" labelOnly="1" outline="0" fieldPosition="0">
        <references count="3">
          <reference field="0" count="1" selected="0">
            <x v="312"/>
          </reference>
          <reference field="4" count="1">
            <x v="188"/>
          </reference>
          <reference field="6" count="1" selected="0">
            <x v="32"/>
          </reference>
        </references>
      </pivotArea>
    </format>
    <format dxfId="15550">
      <pivotArea outline="0" collapsedLevelsAreSubtotals="1" fieldPosition="0">
        <references count="1">
          <reference field="6" count="1" selected="0" defaultSubtotal="1">
            <x v="32"/>
          </reference>
        </references>
      </pivotArea>
    </format>
    <format dxfId="15549">
      <pivotArea dataOnly="0" labelOnly="1" outline="0" fieldPosition="0">
        <references count="1">
          <reference field="6" count="1" defaultSubtotal="1">
            <x v="32"/>
          </reference>
        </references>
      </pivotArea>
    </format>
    <format dxfId="15548">
      <pivotArea outline="0" collapsedLevelsAreSubtotals="1" fieldPosition="0">
        <references count="3">
          <reference field="0" count="1" selected="0">
            <x v="402"/>
          </reference>
          <reference field="4" count="1" selected="0">
            <x v="222"/>
          </reference>
          <reference field="6" count="1" selected="0">
            <x v="33"/>
          </reference>
        </references>
      </pivotArea>
    </format>
    <format dxfId="15547">
      <pivotArea dataOnly="0" labelOnly="1" outline="0" offset="IV1" fieldPosition="0">
        <references count="1">
          <reference field="6" count="1">
            <x v="33"/>
          </reference>
        </references>
      </pivotArea>
    </format>
    <format dxfId="15546">
      <pivotArea dataOnly="0" labelOnly="1" outline="0" fieldPosition="0">
        <references count="2">
          <reference field="0" count="1">
            <x v="402"/>
          </reference>
          <reference field="6" count="1" selected="0">
            <x v="33"/>
          </reference>
        </references>
      </pivotArea>
    </format>
    <format dxfId="15545">
      <pivotArea dataOnly="0" labelOnly="1" outline="0" fieldPosition="0">
        <references count="3">
          <reference field="0" count="1" selected="0">
            <x v="402"/>
          </reference>
          <reference field="4" count="1">
            <x v="222"/>
          </reference>
          <reference field="6" count="1" selected="0">
            <x v="33"/>
          </reference>
        </references>
      </pivotArea>
    </format>
    <format dxfId="15544">
      <pivotArea outline="0" collapsedLevelsAreSubtotals="1" fieldPosition="0">
        <references count="3">
          <reference field="0" count="1" selected="0">
            <x v="402"/>
          </reference>
          <reference field="4" count="1" selected="0">
            <x v="222"/>
          </reference>
          <reference field="6" count="1" selected="0">
            <x v="33"/>
          </reference>
        </references>
      </pivotArea>
    </format>
    <format dxfId="15543">
      <pivotArea dataOnly="0" labelOnly="1" outline="0" fieldPosition="0">
        <references count="1">
          <reference field="6" count="1">
            <x v="33"/>
          </reference>
        </references>
      </pivotArea>
    </format>
    <format dxfId="15542">
      <pivotArea dataOnly="0" labelOnly="1" outline="0" fieldPosition="0">
        <references count="2">
          <reference field="0" count="1">
            <x v="402"/>
          </reference>
          <reference field="6" count="1" selected="0">
            <x v="33"/>
          </reference>
        </references>
      </pivotArea>
    </format>
    <format dxfId="15541">
      <pivotArea dataOnly="0" labelOnly="1" outline="0" fieldPosition="0">
        <references count="3">
          <reference field="0" count="1" selected="0">
            <x v="402"/>
          </reference>
          <reference field="4" count="1">
            <x v="222"/>
          </reference>
          <reference field="6" count="1" selected="0">
            <x v="33"/>
          </reference>
        </references>
      </pivotArea>
    </format>
    <format dxfId="15540">
      <pivotArea outline="0" collapsedLevelsAreSubtotals="1" fieldPosition="0">
        <references count="3">
          <reference field="0" count="1" selected="0">
            <x v="388"/>
          </reference>
          <reference field="4" count="1" selected="0">
            <x v="222"/>
          </reference>
          <reference field="6" count="1" selected="0">
            <x v="33"/>
          </reference>
        </references>
      </pivotArea>
    </format>
    <format dxfId="15539">
      <pivotArea dataOnly="0" labelOnly="1" outline="0" offset="IV2" fieldPosition="0">
        <references count="1">
          <reference field="6" count="1">
            <x v="33"/>
          </reference>
        </references>
      </pivotArea>
    </format>
    <format dxfId="15538">
      <pivotArea dataOnly="0" labelOnly="1" outline="0" fieldPosition="0">
        <references count="2">
          <reference field="0" count="1">
            <x v="388"/>
          </reference>
          <reference field="6" count="1" selected="0">
            <x v="33"/>
          </reference>
        </references>
      </pivotArea>
    </format>
    <format dxfId="15537">
      <pivotArea dataOnly="0" labelOnly="1" outline="0" fieldPosition="0">
        <references count="3">
          <reference field="0" count="1" selected="0">
            <x v="388"/>
          </reference>
          <reference field="4" count="1">
            <x v="222"/>
          </reference>
          <reference field="6" count="1" selected="0">
            <x v="33"/>
          </reference>
        </references>
      </pivotArea>
    </format>
    <format dxfId="15536">
      <pivotArea outline="0" collapsedLevelsAreSubtotals="1" fieldPosition="0">
        <references count="3">
          <reference field="0" count="1" selected="0">
            <x v="388"/>
          </reference>
          <reference field="4" count="1" selected="0">
            <x v="222"/>
          </reference>
          <reference field="6" count="1" selected="0">
            <x v="33"/>
          </reference>
        </references>
      </pivotArea>
    </format>
    <format dxfId="15535">
      <pivotArea outline="0" collapsedLevelsAreSubtotals="1" fieldPosition="0">
        <references count="3">
          <reference field="0" count="1" selected="0">
            <x v="337"/>
          </reference>
          <reference field="4" count="1" selected="0">
            <x v="222"/>
          </reference>
          <reference field="6" count="1" selected="0">
            <x v="33"/>
          </reference>
        </references>
      </pivotArea>
    </format>
    <format dxfId="15534">
      <pivotArea dataOnly="0" labelOnly="1" outline="0" offset="IV3" fieldPosition="0">
        <references count="1">
          <reference field="6" count="1">
            <x v="33"/>
          </reference>
        </references>
      </pivotArea>
    </format>
    <format dxfId="15533">
      <pivotArea dataOnly="0" labelOnly="1" outline="0" fieldPosition="0">
        <references count="2">
          <reference field="0" count="1">
            <x v="337"/>
          </reference>
          <reference field="6" count="1" selected="0">
            <x v="33"/>
          </reference>
        </references>
      </pivotArea>
    </format>
    <format dxfId="15532">
      <pivotArea dataOnly="0" labelOnly="1" outline="0" fieldPosition="0">
        <references count="3">
          <reference field="0" count="1" selected="0">
            <x v="337"/>
          </reference>
          <reference field="4" count="1">
            <x v="222"/>
          </reference>
          <reference field="6" count="1" selected="0">
            <x v="33"/>
          </reference>
        </references>
      </pivotArea>
    </format>
    <format dxfId="15531">
      <pivotArea outline="0" collapsedLevelsAreSubtotals="1" fieldPosition="0">
        <references count="3">
          <reference field="0" count="1" selected="0">
            <x v="337"/>
          </reference>
          <reference field="4" count="1" selected="0">
            <x v="222"/>
          </reference>
          <reference field="6" count="1" selected="0">
            <x v="33"/>
          </reference>
        </references>
      </pivotArea>
    </format>
    <format dxfId="15530">
      <pivotArea outline="0" collapsedLevelsAreSubtotals="1" fieldPosition="0">
        <references count="3">
          <reference field="0" count="1" selected="0">
            <x v="403"/>
          </reference>
          <reference field="4" count="1" selected="0">
            <x v="222"/>
          </reference>
          <reference field="6" count="1" selected="0">
            <x v="33"/>
          </reference>
        </references>
      </pivotArea>
    </format>
    <format dxfId="15529">
      <pivotArea dataOnly="0" labelOnly="1" outline="0" offset="IV4" fieldPosition="0">
        <references count="1">
          <reference field="6" count="1">
            <x v="33"/>
          </reference>
        </references>
      </pivotArea>
    </format>
    <format dxfId="15528">
      <pivotArea dataOnly="0" labelOnly="1" outline="0" fieldPosition="0">
        <references count="2">
          <reference field="0" count="1">
            <x v="403"/>
          </reference>
          <reference field="6" count="1" selected="0">
            <x v="33"/>
          </reference>
        </references>
      </pivotArea>
    </format>
    <format dxfId="15527">
      <pivotArea dataOnly="0" labelOnly="1" outline="0" fieldPosition="0">
        <references count="3">
          <reference field="0" count="1" selected="0">
            <x v="403"/>
          </reference>
          <reference field="4" count="1">
            <x v="222"/>
          </reference>
          <reference field="6" count="1" selected="0">
            <x v="33"/>
          </reference>
        </references>
      </pivotArea>
    </format>
    <format dxfId="15526">
      <pivotArea outline="0" collapsedLevelsAreSubtotals="1" fieldPosition="0">
        <references count="3">
          <reference field="0" count="1" selected="0">
            <x v="403"/>
          </reference>
          <reference field="4" count="1" selected="0">
            <x v="222"/>
          </reference>
          <reference field="6" count="1" selected="0">
            <x v="33"/>
          </reference>
        </references>
      </pivotArea>
    </format>
    <format dxfId="15525">
      <pivotArea outline="0" collapsedLevelsAreSubtotals="1" fieldPosition="0">
        <references count="3">
          <reference field="0" count="1" selected="0">
            <x v="67"/>
          </reference>
          <reference field="4" count="1" selected="0">
            <x v="222"/>
          </reference>
          <reference field="6" count="1" selected="0">
            <x v="33"/>
          </reference>
        </references>
      </pivotArea>
    </format>
    <format dxfId="15524">
      <pivotArea dataOnly="0" labelOnly="1" outline="0" offset="IV5" fieldPosition="0">
        <references count="1">
          <reference field="6" count="1">
            <x v="33"/>
          </reference>
        </references>
      </pivotArea>
    </format>
    <format dxfId="15523">
      <pivotArea dataOnly="0" labelOnly="1" outline="0" fieldPosition="0">
        <references count="2">
          <reference field="0" count="1">
            <x v="67"/>
          </reference>
          <reference field="6" count="1" selected="0">
            <x v="33"/>
          </reference>
        </references>
      </pivotArea>
    </format>
    <format dxfId="15522">
      <pivotArea dataOnly="0" labelOnly="1" outline="0" fieldPosition="0">
        <references count="3">
          <reference field="0" count="1" selected="0">
            <x v="67"/>
          </reference>
          <reference field="4" count="1">
            <x v="222"/>
          </reference>
          <reference field="6" count="1" selected="0">
            <x v="33"/>
          </reference>
        </references>
      </pivotArea>
    </format>
    <format dxfId="15521">
      <pivotArea outline="0" collapsedLevelsAreSubtotals="1" fieldPosition="0">
        <references count="3">
          <reference field="0" count="1" selected="0">
            <x v="67"/>
          </reference>
          <reference field="4" count="1" selected="0">
            <x v="222"/>
          </reference>
          <reference field="6" count="1" selected="0">
            <x v="33"/>
          </reference>
        </references>
      </pivotArea>
    </format>
    <format dxfId="15520">
      <pivotArea outline="0" collapsedLevelsAreSubtotals="1" fieldPosition="0">
        <references count="3">
          <reference field="0" count="1" selected="0">
            <x v="344"/>
          </reference>
          <reference field="4" count="1" selected="0">
            <x v="222"/>
          </reference>
          <reference field="6" count="1" selected="0">
            <x v="33"/>
          </reference>
        </references>
      </pivotArea>
    </format>
    <format dxfId="15519">
      <pivotArea dataOnly="0" labelOnly="1" outline="0" offset="IV6" fieldPosition="0">
        <references count="1">
          <reference field="6" count="1">
            <x v="33"/>
          </reference>
        </references>
      </pivotArea>
    </format>
    <format dxfId="15518">
      <pivotArea dataOnly="0" labelOnly="1" outline="0" fieldPosition="0">
        <references count="2">
          <reference field="0" count="1">
            <x v="344"/>
          </reference>
          <reference field="6" count="1" selected="0">
            <x v="33"/>
          </reference>
        </references>
      </pivotArea>
    </format>
    <format dxfId="15517">
      <pivotArea dataOnly="0" labelOnly="1" outline="0" fieldPosition="0">
        <references count="3">
          <reference field="0" count="1" selected="0">
            <x v="344"/>
          </reference>
          <reference field="4" count="1">
            <x v="222"/>
          </reference>
          <reference field="6" count="1" selected="0">
            <x v="33"/>
          </reference>
        </references>
      </pivotArea>
    </format>
    <format dxfId="15516">
      <pivotArea outline="0" collapsedLevelsAreSubtotals="1" fieldPosition="0">
        <references count="3">
          <reference field="0" count="1" selected="0">
            <x v="344"/>
          </reference>
          <reference field="4" count="1" selected="0">
            <x v="222"/>
          </reference>
          <reference field="6" count="1" selected="0">
            <x v="33"/>
          </reference>
        </references>
      </pivotArea>
    </format>
    <format dxfId="15515">
      <pivotArea outline="0" collapsedLevelsAreSubtotals="1" fieldPosition="0">
        <references count="3">
          <reference field="0" count="1" selected="0">
            <x v="170"/>
          </reference>
          <reference field="4" count="1" selected="0">
            <x v="222"/>
          </reference>
          <reference field="6" count="1" selected="0">
            <x v="33"/>
          </reference>
        </references>
      </pivotArea>
    </format>
    <format dxfId="15514">
      <pivotArea dataOnly="0" labelOnly="1" outline="0" offset="IV7" fieldPosition="0">
        <references count="1">
          <reference field="6" count="1">
            <x v="33"/>
          </reference>
        </references>
      </pivotArea>
    </format>
    <format dxfId="15513">
      <pivotArea dataOnly="0" labelOnly="1" outline="0" fieldPosition="0">
        <references count="2">
          <reference field="0" count="1">
            <x v="170"/>
          </reference>
          <reference field="6" count="1" selected="0">
            <x v="33"/>
          </reference>
        </references>
      </pivotArea>
    </format>
    <format dxfId="15512">
      <pivotArea dataOnly="0" labelOnly="1" outline="0" fieldPosition="0">
        <references count="3">
          <reference field="0" count="1" selected="0">
            <x v="170"/>
          </reference>
          <reference field="4" count="1">
            <x v="222"/>
          </reference>
          <reference field="6" count="1" selected="0">
            <x v="33"/>
          </reference>
        </references>
      </pivotArea>
    </format>
    <format dxfId="15511">
      <pivotArea outline="0" collapsedLevelsAreSubtotals="1" fieldPosition="0">
        <references count="3">
          <reference field="0" count="1" selected="0">
            <x v="170"/>
          </reference>
          <reference field="4" count="1" selected="0">
            <x v="222"/>
          </reference>
          <reference field="6" count="1" selected="0">
            <x v="33"/>
          </reference>
        </references>
      </pivotArea>
    </format>
    <format dxfId="15510">
      <pivotArea outline="0" collapsedLevelsAreSubtotals="1" fieldPosition="0">
        <references count="3">
          <reference field="0" count="1" selected="0">
            <x v="395"/>
          </reference>
          <reference field="4" count="1" selected="0">
            <x v="222"/>
          </reference>
          <reference field="6" count="1" selected="0">
            <x v="33"/>
          </reference>
        </references>
      </pivotArea>
    </format>
    <format dxfId="15509">
      <pivotArea dataOnly="0" labelOnly="1" outline="0" offset="IV8" fieldPosition="0">
        <references count="1">
          <reference field="6" count="1">
            <x v="33"/>
          </reference>
        </references>
      </pivotArea>
    </format>
    <format dxfId="15508">
      <pivotArea dataOnly="0" labelOnly="1" outline="0" fieldPosition="0">
        <references count="2">
          <reference field="0" count="1">
            <x v="395"/>
          </reference>
          <reference field="6" count="1" selected="0">
            <x v="33"/>
          </reference>
        </references>
      </pivotArea>
    </format>
    <format dxfId="15507">
      <pivotArea dataOnly="0" labelOnly="1" outline="0" fieldPosition="0">
        <references count="3">
          <reference field="0" count="1" selected="0">
            <x v="395"/>
          </reference>
          <reference field="4" count="1">
            <x v="222"/>
          </reference>
          <reference field="6" count="1" selected="0">
            <x v="33"/>
          </reference>
        </references>
      </pivotArea>
    </format>
    <format dxfId="15506">
      <pivotArea outline="0" collapsedLevelsAreSubtotals="1" fieldPosition="0">
        <references count="3">
          <reference field="0" count="1" selected="0">
            <x v="395"/>
          </reference>
          <reference field="4" count="1" selected="0">
            <x v="222"/>
          </reference>
          <reference field="6" count="1" selected="0">
            <x v="33"/>
          </reference>
        </references>
      </pivotArea>
    </format>
    <format dxfId="15505">
      <pivotArea outline="0" collapsedLevelsAreSubtotals="1" fieldPosition="0">
        <references count="3">
          <reference field="0" count="1" selected="0">
            <x v="199"/>
          </reference>
          <reference field="4" count="1" selected="0">
            <x v="222"/>
          </reference>
          <reference field="6" count="1" selected="0">
            <x v="33"/>
          </reference>
        </references>
      </pivotArea>
    </format>
    <format dxfId="15504">
      <pivotArea dataOnly="0" labelOnly="1" outline="0" offset="IV9" fieldPosition="0">
        <references count="1">
          <reference field="6" count="1">
            <x v="33"/>
          </reference>
        </references>
      </pivotArea>
    </format>
    <format dxfId="15503">
      <pivotArea dataOnly="0" labelOnly="1" outline="0" fieldPosition="0">
        <references count="2">
          <reference field="0" count="1">
            <x v="199"/>
          </reference>
          <reference field="6" count="1" selected="0">
            <x v="33"/>
          </reference>
        </references>
      </pivotArea>
    </format>
    <format dxfId="15502">
      <pivotArea dataOnly="0" labelOnly="1" outline="0" fieldPosition="0">
        <references count="3">
          <reference field="0" count="1" selected="0">
            <x v="199"/>
          </reference>
          <reference field="4" count="1">
            <x v="222"/>
          </reference>
          <reference field="6" count="1" selected="0">
            <x v="33"/>
          </reference>
        </references>
      </pivotArea>
    </format>
    <format dxfId="15501">
      <pivotArea outline="0" collapsedLevelsAreSubtotals="1" fieldPosition="0">
        <references count="3">
          <reference field="0" count="1" selected="0">
            <x v="199"/>
          </reference>
          <reference field="4" count="1" selected="0">
            <x v="222"/>
          </reference>
          <reference field="6" count="1" selected="0">
            <x v="33"/>
          </reference>
        </references>
      </pivotArea>
    </format>
    <format dxfId="15500">
      <pivotArea outline="0" collapsedLevelsAreSubtotals="1" fieldPosition="0">
        <references count="3">
          <reference field="0" count="1" selected="0">
            <x v="329"/>
          </reference>
          <reference field="4" count="1" selected="0">
            <x v="222"/>
          </reference>
          <reference field="6" count="1" selected="0">
            <x v="33"/>
          </reference>
        </references>
      </pivotArea>
    </format>
    <format dxfId="15499">
      <pivotArea dataOnly="0" labelOnly="1" outline="0" offset="IV10" fieldPosition="0">
        <references count="1">
          <reference field="6" count="1">
            <x v="33"/>
          </reference>
        </references>
      </pivotArea>
    </format>
    <format dxfId="15498">
      <pivotArea dataOnly="0" labelOnly="1" outline="0" fieldPosition="0">
        <references count="2">
          <reference field="0" count="1">
            <x v="329"/>
          </reference>
          <reference field="6" count="1" selected="0">
            <x v="33"/>
          </reference>
        </references>
      </pivotArea>
    </format>
    <format dxfId="15497">
      <pivotArea dataOnly="0" labelOnly="1" outline="0" fieldPosition="0">
        <references count="3">
          <reference field="0" count="1" selected="0">
            <x v="329"/>
          </reference>
          <reference field="4" count="1">
            <x v="222"/>
          </reference>
          <reference field="6" count="1" selected="0">
            <x v="33"/>
          </reference>
        </references>
      </pivotArea>
    </format>
    <format dxfId="15496">
      <pivotArea outline="0" collapsedLevelsAreSubtotals="1" fieldPosition="0">
        <references count="3">
          <reference field="0" count="1" selected="0">
            <x v="329"/>
          </reference>
          <reference field="4" count="1" selected="0">
            <x v="222"/>
          </reference>
          <reference field="6" count="1" selected="0">
            <x v="33"/>
          </reference>
        </references>
      </pivotArea>
    </format>
    <format dxfId="15495">
      <pivotArea outline="0" collapsedLevelsAreSubtotals="1" fieldPosition="0">
        <references count="3">
          <reference field="0" count="1" selected="0">
            <x v="423"/>
          </reference>
          <reference field="4" count="1" selected="0">
            <x v="222"/>
          </reference>
          <reference field="6" count="1" selected="0">
            <x v="33"/>
          </reference>
        </references>
      </pivotArea>
    </format>
    <format dxfId="15494">
      <pivotArea dataOnly="0" labelOnly="1" outline="0" offset="IV11" fieldPosition="0">
        <references count="1">
          <reference field="6" count="1">
            <x v="33"/>
          </reference>
        </references>
      </pivotArea>
    </format>
    <format dxfId="15493">
      <pivotArea dataOnly="0" labelOnly="1" outline="0" fieldPosition="0">
        <references count="2">
          <reference field="0" count="1">
            <x v="423"/>
          </reference>
          <reference field="6" count="1" selected="0">
            <x v="33"/>
          </reference>
        </references>
      </pivotArea>
    </format>
    <format dxfId="15492">
      <pivotArea dataOnly="0" labelOnly="1" outline="0" fieldPosition="0">
        <references count="3">
          <reference field="0" count="1" selected="0">
            <x v="423"/>
          </reference>
          <reference field="4" count="1">
            <x v="222"/>
          </reference>
          <reference field="6" count="1" selected="0">
            <x v="33"/>
          </reference>
        </references>
      </pivotArea>
    </format>
    <format dxfId="15491">
      <pivotArea outline="0" collapsedLevelsAreSubtotals="1" fieldPosition="0">
        <references count="3">
          <reference field="0" count="1" selected="0">
            <x v="423"/>
          </reference>
          <reference field="4" count="1" selected="0">
            <x v="222"/>
          </reference>
          <reference field="6" count="1" selected="0">
            <x v="33"/>
          </reference>
        </references>
      </pivotArea>
    </format>
    <format dxfId="15490">
      <pivotArea outline="0" collapsedLevelsAreSubtotals="1" fieldPosition="0">
        <references count="3">
          <reference field="0" count="1" selected="0">
            <x v="66"/>
          </reference>
          <reference field="4" count="1" selected="0">
            <x v="222"/>
          </reference>
          <reference field="6" count="1" selected="0">
            <x v="33"/>
          </reference>
        </references>
      </pivotArea>
    </format>
    <format dxfId="15489">
      <pivotArea dataOnly="0" labelOnly="1" outline="0" offset="IV12" fieldPosition="0">
        <references count="1">
          <reference field="6" count="1">
            <x v="33"/>
          </reference>
        </references>
      </pivotArea>
    </format>
    <format dxfId="15488">
      <pivotArea dataOnly="0" labelOnly="1" outline="0" fieldPosition="0">
        <references count="2">
          <reference field="0" count="1">
            <x v="66"/>
          </reference>
          <reference field="6" count="1" selected="0">
            <x v="33"/>
          </reference>
        </references>
      </pivotArea>
    </format>
    <format dxfId="15487">
      <pivotArea dataOnly="0" labelOnly="1" outline="0" fieldPosition="0">
        <references count="3">
          <reference field="0" count="1" selected="0">
            <x v="66"/>
          </reference>
          <reference field="4" count="1">
            <x v="222"/>
          </reference>
          <reference field="6" count="1" selected="0">
            <x v="33"/>
          </reference>
        </references>
      </pivotArea>
    </format>
    <format dxfId="15486">
      <pivotArea outline="0" collapsedLevelsAreSubtotals="1" fieldPosition="0">
        <references count="3">
          <reference field="0" count="1" selected="0">
            <x v="66"/>
          </reference>
          <reference field="4" count="1" selected="0">
            <x v="222"/>
          </reference>
          <reference field="6" count="1" selected="0">
            <x v="33"/>
          </reference>
        </references>
      </pivotArea>
    </format>
    <format dxfId="15485">
      <pivotArea outline="0" collapsedLevelsAreSubtotals="1" fieldPosition="0">
        <references count="3">
          <reference field="0" count="1" selected="0">
            <x v="112"/>
          </reference>
          <reference field="4" count="1" selected="0">
            <x v="222"/>
          </reference>
          <reference field="6" count="1" selected="0">
            <x v="33"/>
          </reference>
        </references>
      </pivotArea>
    </format>
    <format dxfId="15484">
      <pivotArea dataOnly="0" labelOnly="1" outline="0" offset="IV13" fieldPosition="0">
        <references count="1">
          <reference field="6" count="1">
            <x v="33"/>
          </reference>
        </references>
      </pivotArea>
    </format>
    <format dxfId="15483">
      <pivotArea dataOnly="0" labelOnly="1" outline="0" fieldPosition="0">
        <references count="2">
          <reference field="0" count="1">
            <x v="112"/>
          </reference>
          <reference field="6" count="1" selected="0">
            <x v="33"/>
          </reference>
        </references>
      </pivotArea>
    </format>
    <format dxfId="15482">
      <pivotArea dataOnly="0" labelOnly="1" outline="0" fieldPosition="0">
        <references count="3">
          <reference field="0" count="1" selected="0">
            <x v="112"/>
          </reference>
          <reference field="4" count="1">
            <x v="222"/>
          </reference>
          <reference field="6" count="1" selected="0">
            <x v="33"/>
          </reference>
        </references>
      </pivotArea>
    </format>
    <format dxfId="15481">
      <pivotArea outline="0" collapsedLevelsAreSubtotals="1" fieldPosition="0">
        <references count="3">
          <reference field="0" count="1" selected="0">
            <x v="112"/>
          </reference>
          <reference field="4" count="1" selected="0">
            <x v="222"/>
          </reference>
          <reference field="6" count="1" selected="0">
            <x v="33"/>
          </reference>
        </references>
      </pivotArea>
    </format>
    <format dxfId="15480">
      <pivotArea outline="0" collapsedLevelsAreSubtotals="1" fieldPosition="0">
        <references count="3">
          <reference field="0" count="1" selected="0">
            <x v="111"/>
          </reference>
          <reference field="4" count="1" selected="0">
            <x v="222"/>
          </reference>
          <reference field="6" count="1" selected="0">
            <x v="33"/>
          </reference>
        </references>
      </pivotArea>
    </format>
    <format dxfId="15479">
      <pivotArea dataOnly="0" labelOnly="1" outline="0" offset="IV14" fieldPosition="0">
        <references count="1">
          <reference field="6" count="1">
            <x v="33"/>
          </reference>
        </references>
      </pivotArea>
    </format>
    <format dxfId="15478">
      <pivotArea dataOnly="0" labelOnly="1" outline="0" fieldPosition="0">
        <references count="2">
          <reference field="0" count="1">
            <x v="111"/>
          </reference>
          <reference field="6" count="1" selected="0">
            <x v="33"/>
          </reference>
        </references>
      </pivotArea>
    </format>
    <format dxfId="15477">
      <pivotArea dataOnly="0" labelOnly="1" outline="0" fieldPosition="0">
        <references count="3">
          <reference field="0" count="1" selected="0">
            <x v="111"/>
          </reference>
          <reference field="4" count="1">
            <x v="222"/>
          </reference>
          <reference field="6" count="1" selected="0">
            <x v="33"/>
          </reference>
        </references>
      </pivotArea>
    </format>
    <format dxfId="15476">
      <pivotArea outline="0" collapsedLevelsAreSubtotals="1" fieldPosition="0">
        <references count="3">
          <reference field="0" count="1" selected="0">
            <x v="111"/>
          </reference>
          <reference field="4" count="1" selected="0">
            <x v="222"/>
          </reference>
          <reference field="6" count="1" selected="0">
            <x v="33"/>
          </reference>
        </references>
      </pivotArea>
    </format>
    <format dxfId="15475">
      <pivotArea outline="0" collapsedLevelsAreSubtotals="1" fieldPosition="0">
        <references count="3">
          <reference field="0" count="1" selected="0">
            <x v="137"/>
          </reference>
          <reference field="4" count="1" selected="0">
            <x v="222"/>
          </reference>
          <reference field="6" count="1" selected="0">
            <x v="33"/>
          </reference>
        </references>
      </pivotArea>
    </format>
    <format dxfId="15474">
      <pivotArea dataOnly="0" labelOnly="1" outline="0" offset="IV15" fieldPosition="0">
        <references count="1">
          <reference field="6" count="1">
            <x v="33"/>
          </reference>
        </references>
      </pivotArea>
    </format>
    <format dxfId="15473">
      <pivotArea dataOnly="0" labelOnly="1" outline="0" fieldPosition="0">
        <references count="2">
          <reference field="0" count="1">
            <x v="137"/>
          </reference>
          <reference field="6" count="1" selected="0">
            <x v="33"/>
          </reference>
        </references>
      </pivotArea>
    </format>
    <format dxfId="15472">
      <pivotArea dataOnly="0" labelOnly="1" outline="0" fieldPosition="0">
        <references count="3">
          <reference field="0" count="1" selected="0">
            <x v="137"/>
          </reference>
          <reference field="4" count="1">
            <x v="222"/>
          </reference>
          <reference field="6" count="1" selected="0">
            <x v="33"/>
          </reference>
        </references>
      </pivotArea>
    </format>
    <format dxfId="15471">
      <pivotArea outline="0" collapsedLevelsAreSubtotals="1" fieldPosition="0">
        <references count="3">
          <reference field="0" count="1" selected="0">
            <x v="137"/>
          </reference>
          <reference field="4" count="1" selected="0">
            <x v="222"/>
          </reference>
          <reference field="6" count="1" selected="0">
            <x v="33"/>
          </reference>
        </references>
      </pivotArea>
    </format>
    <format dxfId="15470">
      <pivotArea outline="0" collapsedLevelsAreSubtotals="1" fieldPosition="0">
        <references count="3">
          <reference field="0" count="1" selected="0">
            <x v="328"/>
          </reference>
          <reference field="4" count="1" selected="0">
            <x v="222"/>
          </reference>
          <reference field="6" count="1" selected="0">
            <x v="33"/>
          </reference>
        </references>
      </pivotArea>
    </format>
    <format dxfId="15469">
      <pivotArea dataOnly="0" labelOnly="1" outline="0" offset="IV16" fieldPosition="0">
        <references count="1">
          <reference field="6" count="1">
            <x v="33"/>
          </reference>
        </references>
      </pivotArea>
    </format>
    <format dxfId="15468">
      <pivotArea dataOnly="0" labelOnly="1" outline="0" fieldPosition="0">
        <references count="2">
          <reference field="0" count="1">
            <x v="328"/>
          </reference>
          <reference field="6" count="1" selected="0">
            <x v="33"/>
          </reference>
        </references>
      </pivotArea>
    </format>
    <format dxfId="15467">
      <pivotArea dataOnly="0" labelOnly="1" outline="0" fieldPosition="0">
        <references count="3">
          <reference field="0" count="1" selected="0">
            <x v="328"/>
          </reference>
          <reference field="4" count="1">
            <x v="222"/>
          </reference>
          <reference field="6" count="1" selected="0">
            <x v="33"/>
          </reference>
        </references>
      </pivotArea>
    </format>
    <format dxfId="15466">
      <pivotArea outline="0" collapsedLevelsAreSubtotals="1" fieldPosition="0">
        <references count="3">
          <reference field="0" count="1" selected="0">
            <x v="328"/>
          </reference>
          <reference field="4" count="1" selected="0">
            <x v="222"/>
          </reference>
          <reference field="6" count="1" selected="0">
            <x v="33"/>
          </reference>
        </references>
      </pivotArea>
    </format>
    <format dxfId="15465">
      <pivotArea outline="0" collapsedLevelsAreSubtotals="1" fieldPosition="0">
        <references count="3">
          <reference field="0" count="1" selected="0">
            <x v="336"/>
          </reference>
          <reference field="4" count="1" selected="0">
            <x v="222"/>
          </reference>
          <reference field="6" count="1" selected="0">
            <x v="33"/>
          </reference>
        </references>
      </pivotArea>
    </format>
    <format dxfId="15464">
      <pivotArea dataOnly="0" labelOnly="1" outline="0" offset="IV17" fieldPosition="0">
        <references count="1">
          <reference field="6" count="1">
            <x v="33"/>
          </reference>
        </references>
      </pivotArea>
    </format>
    <format dxfId="15463">
      <pivotArea dataOnly="0" labelOnly="1" outline="0" fieldPosition="0">
        <references count="2">
          <reference field="0" count="1">
            <x v="336"/>
          </reference>
          <reference field="6" count="1" selected="0">
            <x v="33"/>
          </reference>
        </references>
      </pivotArea>
    </format>
    <format dxfId="15462">
      <pivotArea dataOnly="0" labelOnly="1" outline="0" fieldPosition="0">
        <references count="3">
          <reference field="0" count="1" selected="0">
            <x v="336"/>
          </reference>
          <reference field="4" count="1">
            <x v="222"/>
          </reference>
          <reference field="6" count="1" selected="0">
            <x v="33"/>
          </reference>
        </references>
      </pivotArea>
    </format>
    <format dxfId="15461">
      <pivotArea outline="0" collapsedLevelsAreSubtotals="1" fieldPosition="0">
        <references count="3">
          <reference field="0" count="1" selected="0">
            <x v="336"/>
          </reference>
          <reference field="4" count="1" selected="0">
            <x v="222"/>
          </reference>
          <reference field="6" count="1" selected="0">
            <x v="33"/>
          </reference>
        </references>
      </pivotArea>
    </format>
    <format dxfId="15460">
      <pivotArea outline="0" collapsedLevelsAreSubtotals="1" fieldPosition="0">
        <references count="3">
          <reference field="0" count="1" selected="0">
            <x v="387"/>
          </reference>
          <reference field="4" count="1" selected="0">
            <x v="222"/>
          </reference>
          <reference field="6" count="1" selected="0">
            <x v="33"/>
          </reference>
        </references>
      </pivotArea>
    </format>
    <format dxfId="15459">
      <pivotArea dataOnly="0" labelOnly="1" outline="0" offset="IV18" fieldPosition="0">
        <references count="1">
          <reference field="6" count="1">
            <x v="33"/>
          </reference>
        </references>
      </pivotArea>
    </format>
    <format dxfId="15458">
      <pivotArea dataOnly="0" labelOnly="1" outline="0" fieldPosition="0">
        <references count="2">
          <reference field="0" count="1">
            <x v="387"/>
          </reference>
          <reference field="6" count="1" selected="0">
            <x v="33"/>
          </reference>
        </references>
      </pivotArea>
    </format>
    <format dxfId="15457">
      <pivotArea dataOnly="0" labelOnly="1" outline="0" fieldPosition="0">
        <references count="3">
          <reference field="0" count="1" selected="0">
            <x v="387"/>
          </reference>
          <reference field="4" count="1">
            <x v="222"/>
          </reference>
          <reference field="6" count="1" selected="0">
            <x v="33"/>
          </reference>
        </references>
      </pivotArea>
    </format>
    <format dxfId="15456">
      <pivotArea outline="0" collapsedLevelsAreSubtotals="1" fieldPosition="0">
        <references count="3">
          <reference field="0" count="1" selected="0">
            <x v="387"/>
          </reference>
          <reference field="4" count="1" selected="0">
            <x v="222"/>
          </reference>
          <reference field="6" count="1" selected="0">
            <x v="33"/>
          </reference>
        </references>
      </pivotArea>
    </format>
    <format dxfId="15455">
      <pivotArea outline="0" collapsedLevelsAreSubtotals="1" fieldPosition="0">
        <references count="3">
          <reference field="0" count="1" selected="0">
            <x v="394"/>
          </reference>
          <reference field="4" count="1" selected="0">
            <x v="222"/>
          </reference>
          <reference field="6" count="1" selected="0">
            <x v="33"/>
          </reference>
        </references>
      </pivotArea>
    </format>
    <format dxfId="15454">
      <pivotArea dataOnly="0" labelOnly="1" outline="0" offset="IV19" fieldPosition="0">
        <references count="1">
          <reference field="6" count="1">
            <x v="33"/>
          </reference>
        </references>
      </pivotArea>
    </format>
    <format dxfId="15453">
      <pivotArea dataOnly="0" labelOnly="1" outline="0" fieldPosition="0">
        <references count="2">
          <reference field="0" count="1">
            <x v="394"/>
          </reference>
          <reference field="6" count="1" selected="0">
            <x v="33"/>
          </reference>
        </references>
      </pivotArea>
    </format>
    <format dxfId="15452">
      <pivotArea dataOnly="0" labelOnly="1" outline="0" fieldPosition="0">
        <references count="3">
          <reference field="0" count="1" selected="0">
            <x v="394"/>
          </reference>
          <reference field="4" count="1">
            <x v="222"/>
          </reference>
          <reference field="6" count="1" selected="0">
            <x v="33"/>
          </reference>
        </references>
      </pivotArea>
    </format>
    <format dxfId="15451">
      <pivotArea outline="0" collapsedLevelsAreSubtotals="1" fieldPosition="0">
        <references count="3">
          <reference field="0" count="1" selected="0">
            <x v="394"/>
          </reference>
          <reference field="4" count="1" selected="0">
            <x v="222"/>
          </reference>
          <reference field="6" count="1" selected="0">
            <x v="33"/>
          </reference>
        </references>
      </pivotArea>
    </format>
    <format dxfId="15450">
      <pivotArea outline="0" collapsedLevelsAreSubtotals="1" fieldPosition="0">
        <references count="3">
          <reference field="0" count="1" selected="0">
            <x v="391"/>
          </reference>
          <reference field="4" count="1" selected="0">
            <x v="222"/>
          </reference>
          <reference field="6" count="1" selected="0">
            <x v="33"/>
          </reference>
        </references>
      </pivotArea>
    </format>
    <format dxfId="15449">
      <pivotArea dataOnly="0" labelOnly="1" outline="0" offset="IV20" fieldPosition="0">
        <references count="1">
          <reference field="6" count="1">
            <x v="33"/>
          </reference>
        </references>
      </pivotArea>
    </format>
    <format dxfId="15448">
      <pivotArea dataOnly="0" labelOnly="1" outline="0" fieldPosition="0">
        <references count="2">
          <reference field="0" count="1">
            <x v="391"/>
          </reference>
          <reference field="6" count="1" selected="0">
            <x v="33"/>
          </reference>
        </references>
      </pivotArea>
    </format>
    <format dxfId="15447">
      <pivotArea dataOnly="0" labelOnly="1" outline="0" fieldPosition="0">
        <references count="3">
          <reference field="0" count="1" selected="0">
            <x v="391"/>
          </reference>
          <reference field="4" count="1">
            <x v="222"/>
          </reference>
          <reference field="6" count="1" selected="0">
            <x v="33"/>
          </reference>
        </references>
      </pivotArea>
    </format>
    <format dxfId="15446">
      <pivotArea outline="0" collapsedLevelsAreSubtotals="1" fieldPosition="0">
        <references count="3">
          <reference field="0" count="1" selected="0">
            <x v="391"/>
          </reference>
          <reference field="4" count="1" selected="0">
            <x v="222"/>
          </reference>
          <reference field="6" count="1" selected="0">
            <x v="33"/>
          </reference>
        </references>
      </pivotArea>
    </format>
    <format dxfId="15445">
      <pivotArea outline="0" collapsedLevelsAreSubtotals="1" fieldPosition="0">
        <references count="3">
          <reference field="0" count="1" selected="0">
            <x v="70"/>
          </reference>
          <reference field="4" count="1" selected="0">
            <x v="222"/>
          </reference>
          <reference field="6" count="1" selected="0">
            <x v="33"/>
          </reference>
        </references>
      </pivotArea>
    </format>
    <format dxfId="15444">
      <pivotArea dataOnly="0" labelOnly="1" outline="0" offset="IV21" fieldPosition="0">
        <references count="1">
          <reference field="6" count="1">
            <x v="33"/>
          </reference>
        </references>
      </pivotArea>
    </format>
    <format dxfId="15443">
      <pivotArea dataOnly="0" labelOnly="1" outline="0" fieldPosition="0">
        <references count="2">
          <reference field="0" count="1">
            <x v="70"/>
          </reference>
          <reference field="6" count="1" selected="0">
            <x v="33"/>
          </reference>
        </references>
      </pivotArea>
    </format>
    <format dxfId="15442">
      <pivotArea dataOnly="0" labelOnly="1" outline="0" fieldPosition="0">
        <references count="3">
          <reference field="0" count="1" selected="0">
            <x v="70"/>
          </reference>
          <reference field="4" count="1">
            <x v="222"/>
          </reference>
          <reference field="6" count="1" selected="0">
            <x v="33"/>
          </reference>
        </references>
      </pivotArea>
    </format>
    <format dxfId="15441">
      <pivotArea outline="0" collapsedLevelsAreSubtotals="1" fieldPosition="0">
        <references count="3">
          <reference field="0" count="1" selected="0">
            <x v="70"/>
          </reference>
          <reference field="4" count="1" selected="0">
            <x v="222"/>
          </reference>
          <reference field="6" count="1" selected="0">
            <x v="33"/>
          </reference>
        </references>
      </pivotArea>
    </format>
    <format dxfId="15440">
      <pivotArea outline="0" collapsedLevelsAreSubtotals="1" fieldPosition="0">
        <references count="3">
          <reference field="0" count="1" selected="0">
            <x v="288"/>
          </reference>
          <reference field="4" count="1" selected="0">
            <x v="222"/>
          </reference>
          <reference field="6" count="1" selected="0">
            <x v="33"/>
          </reference>
        </references>
      </pivotArea>
    </format>
    <format dxfId="15439">
      <pivotArea dataOnly="0" labelOnly="1" outline="0" offset="IV22" fieldPosition="0">
        <references count="1">
          <reference field="6" count="1">
            <x v="33"/>
          </reference>
        </references>
      </pivotArea>
    </format>
    <format dxfId="15438">
      <pivotArea dataOnly="0" labelOnly="1" outline="0" fieldPosition="0">
        <references count="2">
          <reference field="0" count="1">
            <x v="288"/>
          </reference>
          <reference field="6" count="1" selected="0">
            <x v="33"/>
          </reference>
        </references>
      </pivotArea>
    </format>
    <format dxfId="15437">
      <pivotArea dataOnly="0" labelOnly="1" outline="0" fieldPosition="0">
        <references count="3">
          <reference field="0" count="1" selected="0">
            <x v="288"/>
          </reference>
          <reference field="4" count="1">
            <x v="222"/>
          </reference>
          <reference field="6" count="1" selected="0">
            <x v="33"/>
          </reference>
        </references>
      </pivotArea>
    </format>
    <format dxfId="15436">
      <pivotArea outline="0" collapsedLevelsAreSubtotals="1" fieldPosition="0">
        <references count="3">
          <reference field="0" count="1" selected="0">
            <x v="288"/>
          </reference>
          <reference field="4" count="1" selected="0">
            <x v="222"/>
          </reference>
          <reference field="6" count="1" selected="0">
            <x v="33"/>
          </reference>
        </references>
      </pivotArea>
    </format>
    <format dxfId="15435">
      <pivotArea outline="0" collapsedLevelsAreSubtotals="1" fieldPosition="0">
        <references count="3">
          <reference field="0" count="1" selected="0">
            <x v="398"/>
          </reference>
          <reference field="4" count="1" selected="0">
            <x v="222"/>
          </reference>
          <reference field="6" count="1" selected="0">
            <x v="33"/>
          </reference>
        </references>
      </pivotArea>
    </format>
    <format dxfId="15434">
      <pivotArea dataOnly="0" labelOnly="1" outline="0" offset="IV23" fieldPosition="0">
        <references count="1">
          <reference field="6" count="1">
            <x v="33"/>
          </reference>
        </references>
      </pivotArea>
    </format>
    <format dxfId="15433">
      <pivotArea dataOnly="0" labelOnly="1" outline="0" fieldPosition="0">
        <references count="2">
          <reference field="0" count="1">
            <x v="398"/>
          </reference>
          <reference field="6" count="1" selected="0">
            <x v="33"/>
          </reference>
        </references>
      </pivotArea>
    </format>
    <format dxfId="15432">
      <pivotArea dataOnly="0" labelOnly="1" outline="0" fieldPosition="0">
        <references count="3">
          <reference field="0" count="1" selected="0">
            <x v="398"/>
          </reference>
          <reference field="4" count="1">
            <x v="222"/>
          </reference>
          <reference field="6" count="1" selected="0">
            <x v="33"/>
          </reference>
        </references>
      </pivotArea>
    </format>
    <format dxfId="15431">
      <pivotArea outline="0" collapsedLevelsAreSubtotals="1" fieldPosition="0">
        <references count="3">
          <reference field="0" count="1" selected="0">
            <x v="398"/>
          </reference>
          <reference field="4" count="1" selected="0">
            <x v="222"/>
          </reference>
          <reference field="6" count="1" selected="0">
            <x v="33"/>
          </reference>
        </references>
      </pivotArea>
    </format>
    <format dxfId="15430">
      <pivotArea outline="0" collapsedLevelsAreSubtotals="1" fieldPosition="0">
        <references count="3">
          <reference field="0" count="1" selected="0">
            <x v="342"/>
          </reference>
          <reference field="4" count="1" selected="0">
            <x v="222"/>
          </reference>
          <reference field="6" count="1" selected="0">
            <x v="33"/>
          </reference>
        </references>
      </pivotArea>
    </format>
    <format dxfId="15429">
      <pivotArea dataOnly="0" labelOnly="1" outline="0" offset="IV24" fieldPosition="0">
        <references count="1">
          <reference field="6" count="1">
            <x v="33"/>
          </reference>
        </references>
      </pivotArea>
    </format>
    <format dxfId="15428">
      <pivotArea dataOnly="0" labelOnly="1" outline="0" fieldPosition="0">
        <references count="2">
          <reference field="0" count="1">
            <x v="342"/>
          </reference>
          <reference field="6" count="1" selected="0">
            <x v="33"/>
          </reference>
        </references>
      </pivotArea>
    </format>
    <format dxfId="15427">
      <pivotArea dataOnly="0" labelOnly="1" outline="0" fieldPosition="0">
        <references count="3">
          <reference field="0" count="1" selected="0">
            <x v="342"/>
          </reference>
          <reference field="4" count="1">
            <x v="222"/>
          </reference>
          <reference field="6" count="1" selected="0">
            <x v="33"/>
          </reference>
        </references>
      </pivotArea>
    </format>
    <format dxfId="15426">
      <pivotArea outline="0" collapsedLevelsAreSubtotals="1" fieldPosition="0">
        <references count="3">
          <reference field="0" count="1" selected="0">
            <x v="342"/>
          </reference>
          <reference field="4" count="1" selected="0">
            <x v="222"/>
          </reference>
          <reference field="6" count="1" selected="0">
            <x v="33"/>
          </reference>
        </references>
      </pivotArea>
    </format>
    <format dxfId="15425">
      <pivotArea outline="0" collapsedLevelsAreSubtotals="1" fieldPosition="0">
        <references count="3">
          <reference field="0" count="1" selected="0">
            <x v="324"/>
          </reference>
          <reference field="4" count="1" selected="0">
            <x v="222"/>
          </reference>
          <reference field="6" count="1" selected="0">
            <x v="33"/>
          </reference>
        </references>
      </pivotArea>
    </format>
    <format dxfId="15424">
      <pivotArea dataOnly="0" labelOnly="1" outline="0" offset="IV25" fieldPosition="0">
        <references count="1">
          <reference field="6" count="1">
            <x v="33"/>
          </reference>
        </references>
      </pivotArea>
    </format>
    <format dxfId="15423">
      <pivotArea dataOnly="0" labelOnly="1" outline="0" fieldPosition="0">
        <references count="2">
          <reference field="0" count="1">
            <x v="324"/>
          </reference>
          <reference field="6" count="1" selected="0">
            <x v="33"/>
          </reference>
        </references>
      </pivotArea>
    </format>
    <format dxfId="15422">
      <pivotArea dataOnly="0" labelOnly="1" outline="0" fieldPosition="0">
        <references count="3">
          <reference field="0" count="1" selected="0">
            <x v="324"/>
          </reference>
          <reference field="4" count="1">
            <x v="222"/>
          </reference>
          <reference field="6" count="1" selected="0">
            <x v="33"/>
          </reference>
        </references>
      </pivotArea>
    </format>
    <format dxfId="15421">
      <pivotArea outline="0" collapsedLevelsAreSubtotals="1" fieldPosition="0">
        <references count="3">
          <reference field="0" count="1" selected="0">
            <x v="324"/>
          </reference>
          <reference field="4" count="1" selected="0">
            <x v="222"/>
          </reference>
          <reference field="6" count="1" selected="0">
            <x v="33"/>
          </reference>
        </references>
      </pivotArea>
    </format>
    <format dxfId="15420">
      <pivotArea outline="0" collapsedLevelsAreSubtotals="1" fieldPosition="0">
        <references count="3">
          <reference field="0" count="1" selected="0">
            <x v="343"/>
          </reference>
          <reference field="4" count="1" selected="0">
            <x v="222"/>
          </reference>
          <reference field="6" count="1" selected="0">
            <x v="33"/>
          </reference>
        </references>
      </pivotArea>
    </format>
    <format dxfId="15419">
      <pivotArea dataOnly="0" labelOnly="1" outline="0" offset="IV26" fieldPosition="0">
        <references count="1">
          <reference field="6" count="1">
            <x v="33"/>
          </reference>
        </references>
      </pivotArea>
    </format>
    <format dxfId="15418">
      <pivotArea dataOnly="0" labelOnly="1" outline="0" fieldPosition="0">
        <references count="2">
          <reference field="0" count="1">
            <x v="343"/>
          </reference>
          <reference field="6" count="1" selected="0">
            <x v="33"/>
          </reference>
        </references>
      </pivotArea>
    </format>
    <format dxfId="15417">
      <pivotArea dataOnly="0" labelOnly="1" outline="0" fieldPosition="0">
        <references count="3">
          <reference field="0" count="1" selected="0">
            <x v="343"/>
          </reference>
          <reference field="4" count="1">
            <x v="222"/>
          </reference>
          <reference field="6" count="1" selected="0">
            <x v="33"/>
          </reference>
        </references>
      </pivotArea>
    </format>
    <format dxfId="15416">
      <pivotArea outline="0" collapsedLevelsAreSubtotals="1" fieldPosition="0">
        <references count="3">
          <reference field="0" count="1" selected="0">
            <x v="343"/>
          </reference>
          <reference field="4" count="1" selected="0">
            <x v="222"/>
          </reference>
          <reference field="6" count="1" selected="0">
            <x v="33"/>
          </reference>
        </references>
      </pivotArea>
    </format>
    <format dxfId="15415">
      <pivotArea outline="0" collapsedLevelsAreSubtotals="1" fieldPosition="0">
        <references count="3">
          <reference field="0" count="1" selected="0">
            <x v="63"/>
          </reference>
          <reference field="4" count="1" selected="0">
            <x v="222"/>
          </reference>
          <reference field="6" count="1" selected="0">
            <x v="33"/>
          </reference>
        </references>
      </pivotArea>
    </format>
    <format dxfId="15414">
      <pivotArea dataOnly="0" labelOnly="1" outline="0" offset="IV27" fieldPosition="0">
        <references count="1">
          <reference field="6" count="1">
            <x v="33"/>
          </reference>
        </references>
      </pivotArea>
    </format>
    <format dxfId="15413">
      <pivotArea dataOnly="0" labelOnly="1" outline="0" fieldPosition="0">
        <references count="2">
          <reference field="0" count="1">
            <x v="63"/>
          </reference>
          <reference field="6" count="1" selected="0">
            <x v="33"/>
          </reference>
        </references>
      </pivotArea>
    </format>
    <format dxfId="15412">
      <pivotArea dataOnly="0" labelOnly="1" outline="0" fieldPosition="0">
        <references count="3">
          <reference field="0" count="1" selected="0">
            <x v="63"/>
          </reference>
          <reference field="4" count="1">
            <x v="222"/>
          </reference>
          <reference field="6" count="1" selected="0">
            <x v="33"/>
          </reference>
        </references>
      </pivotArea>
    </format>
    <format dxfId="15411">
      <pivotArea outline="0" collapsedLevelsAreSubtotals="1" fieldPosition="0">
        <references count="3">
          <reference field="0" count="1" selected="0">
            <x v="63"/>
          </reference>
          <reference field="4" count="1" selected="0">
            <x v="222"/>
          </reference>
          <reference field="6" count="1" selected="0">
            <x v="33"/>
          </reference>
        </references>
      </pivotArea>
    </format>
    <format dxfId="15410">
      <pivotArea outline="0" collapsedLevelsAreSubtotals="1" fieldPosition="0">
        <references count="3">
          <reference field="0" count="1" selected="0">
            <x v="332"/>
          </reference>
          <reference field="4" count="1" selected="0">
            <x v="222"/>
          </reference>
          <reference field="6" count="1" selected="0">
            <x v="33"/>
          </reference>
        </references>
      </pivotArea>
    </format>
    <format dxfId="15409">
      <pivotArea dataOnly="0" labelOnly="1" outline="0" offset="IV256" fieldPosition="0">
        <references count="1">
          <reference field="6" count="1">
            <x v="33"/>
          </reference>
        </references>
      </pivotArea>
    </format>
    <format dxfId="15408">
      <pivotArea dataOnly="0" labelOnly="1" outline="0" fieldPosition="0">
        <references count="2">
          <reference field="0" count="1">
            <x v="332"/>
          </reference>
          <reference field="6" count="1" selected="0">
            <x v="33"/>
          </reference>
        </references>
      </pivotArea>
    </format>
    <format dxfId="15407">
      <pivotArea dataOnly="0" labelOnly="1" outline="0" fieldPosition="0">
        <references count="3">
          <reference field="0" count="1" selected="0">
            <x v="332"/>
          </reference>
          <reference field="4" count="1">
            <x v="222"/>
          </reference>
          <reference field="6" count="1" selected="0">
            <x v="33"/>
          </reference>
        </references>
      </pivotArea>
    </format>
    <format dxfId="15406">
      <pivotArea outline="0" collapsedLevelsAreSubtotals="1" fieldPosition="0">
        <references count="3">
          <reference field="0" count="1" selected="0">
            <x v="332"/>
          </reference>
          <reference field="4" count="1" selected="0">
            <x v="222"/>
          </reference>
          <reference field="6" count="1" selected="0">
            <x v="33"/>
          </reference>
        </references>
      </pivotArea>
    </format>
    <format dxfId="15405">
      <pivotArea dataOnly="0" labelOnly="1" outline="0" fieldPosition="0">
        <references count="1">
          <reference field="6" count="1">
            <x v="33"/>
          </reference>
        </references>
      </pivotArea>
    </format>
    <format dxfId="15404">
      <pivotArea dataOnly="0" labelOnly="1" outline="0" fieldPosition="0">
        <references count="2">
          <reference field="0" count="1">
            <x v="332"/>
          </reference>
          <reference field="6" count="1" selected="0">
            <x v="33"/>
          </reference>
        </references>
      </pivotArea>
    </format>
    <format dxfId="15403">
      <pivotArea dataOnly="0" labelOnly="1" outline="0" fieldPosition="0">
        <references count="3">
          <reference field="0" count="1" selected="0">
            <x v="332"/>
          </reference>
          <reference field="4" count="1">
            <x v="222"/>
          </reference>
          <reference field="6" count="1" selected="0">
            <x v="33"/>
          </reference>
        </references>
      </pivotArea>
    </format>
    <format dxfId="15402">
      <pivotArea outline="0" collapsedLevelsAreSubtotals="1" fieldPosition="0">
        <references count="1">
          <reference field="6" count="1" selected="0" defaultSubtotal="1">
            <x v="33"/>
          </reference>
        </references>
      </pivotArea>
    </format>
    <format dxfId="15401">
      <pivotArea dataOnly="0" labelOnly="1" outline="0" fieldPosition="0">
        <references count="1">
          <reference field="6" count="1" defaultSubtotal="1">
            <x v="33"/>
          </reference>
        </references>
      </pivotArea>
    </format>
    <format dxfId="15400">
      <pivotArea outline="0" collapsedLevelsAreSubtotals="1" fieldPosition="0">
        <references count="1">
          <reference field="6" count="1" selected="0" defaultSubtotal="1">
            <x v="33"/>
          </reference>
        </references>
      </pivotArea>
    </format>
    <format dxfId="15399">
      <pivotArea dataOnly="0" labelOnly="1" outline="0" fieldPosition="0">
        <references count="1">
          <reference field="6" count="1" defaultSubtotal="1">
            <x v="33"/>
          </reference>
        </references>
      </pivotArea>
    </format>
    <format dxfId="15398">
      <pivotArea outline="0" collapsedLevelsAreSubtotals="1" fieldPosition="0">
        <references count="3">
          <reference field="0" count="1" selected="0">
            <x v="386"/>
          </reference>
          <reference field="4" count="1" selected="0">
            <x v="168"/>
          </reference>
          <reference field="6" count="1" selected="0">
            <x v="34"/>
          </reference>
        </references>
      </pivotArea>
    </format>
    <format dxfId="15397">
      <pivotArea dataOnly="0" labelOnly="1" outline="0" offset="IV1" fieldPosition="0">
        <references count="1">
          <reference field="6" count="1">
            <x v="34"/>
          </reference>
        </references>
      </pivotArea>
    </format>
    <format dxfId="15396">
      <pivotArea dataOnly="0" labelOnly="1" outline="0" offset="IV1" fieldPosition="0">
        <references count="2">
          <reference field="0" count="1">
            <x v="386"/>
          </reference>
          <reference field="6" count="1" selected="0">
            <x v="34"/>
          </reference>
        </references>
      </pivotArea>
    </format>
    <format dxfId="15395">
      <pivotArea dataOnly="0" labelOnly="1" outline="0" fieldPosition="0">
        <references count="3">
          <reference field="0" count="1" selected="0">
            <x v="386"/>
          </reference>
          <reference field="4" count="1">
            <x v="168"/>
          </reference>
          <reference field="6" count="1" selected="0">
            <x v="34"/>
          </reference>
        </references>
      </pivotArea>
    </format>
    <format dxfId="15394">
      <pivotArea outline="0" collapsedLevelsAreSubtotals="1" fieldPosition="0">
        <references count="3">
          <reference field="0" count="1" selected="0">
            <x v="386"/>
          </reference>
          <reference field="4" count="1" selected="0">
            <x v="168"/>
          </reference>
          <reference field="6" count="1" selected="0">
            <x v="34"/>
          </reference>
        </references>
      </pivotArea>
    </format>
    <format dxfId="15393">
      <pivotArea dataOnly="0" labelOnly="1" outline="0" fieldPosition="0">
        <references count="1">
          <reference field="6" count="1">
            <x v="34"/>
          </reference>
        </references>
      </pivotArea>
    </format>
    <format dxfId="15392">
      <pivotArea dataOnly="0" labelOnly="1" outline="0" fieldPosition="0">
        <references count="2">
          <reference field="0" count="1">
            <x v="386"/>
          </reference>
          <reference field="6" count="1" selected="0">
            <x v="34"/>
          </reference>
        </references>
      </pivotArea>
    </format>
    <format dxfId="15391">
      <pivotArea dataOnly="0" labelOnly="1" outline="0" fieldPosition="0">
        <references count="3">
          <reference field="0" count="1" selected="0">
            <x v="386"/>
          </reference>
          <reference field="4" count="1">
            <x v="168"/>
          </reference>
          <reference field="6" count="1" selected="0">
            <x v="34"/>
          </reference>
        </references>
      </pivotArea>
    </format>
    <format dxfId="15390">
      <pivotArea outline="0" collapsedLevelsAreSubtotals="1" fieldPosition="0">
        <references count="3">
          <reference field="0" count="1" selected="0">
            <x v="386"/>
          </reference>
          <reference field="4" count="1" selected="0">
            <x v="170"/>
          </reference>
          <reference field="6" count="1" selected="0">
            <x v="34"/>
          </reference>
        </references>
      </pivotArea>
    </format>
    <format dxfId="15389">
      <pivotArea dataOnly="0" labelOnly="1" outline="0" offset="IV2" fieldPosition="0">
        <references count="1">
          <reference field="6" count="1">
            <x v="34"/>
          </reference>
        </references>
      </pivotArea>
    </format>
    <format dxfId="15388">
      <pivotArea dataOnly="0" labelOnly="1" outline="0" offset="IV256" fieldPosition="0">
        <references count="2">
          <reference field="0" count="1">
            <x v="386"/>
          </reference>
          <reference field="6" count="1" selected="0">
            <x v="34"/>
          </reference>
        </references>
      </pivotArea>
    </format>
    <format dxfId="15387">
      <pivotArea dataOnly="0" labelOnly="1" outline="0" fieldPosition="0">
        <references count="3">
          <reference field="0" count="1" selected="0">
            <x v="386"/>
          </reference>
          <reference field="4" count="1">
            <x v="170"/>
          </reference>
          <reference field="6" count="1" selected="0">
            <x v="34"/>
          </reference>
        </references>
      </pivotArea>
    </format>
    <format dxfId="15386">
      <pivotArea outline="0" collapsedLevelsAreSubtotals="1" fieldPosition="0">
        <references count="3">
          <reference field="0" count="1" selected="0">
            <x v="386"/>
          </reference>
          <reference field="4" count="1" selected="0">
            <x v="170"/>
          </reference>
          <reference field="6" count="1" selected="0">
            <x v="34"/>
          </reference>
        </references>
      </pivotArea>
    </format>
    <format dxfId="15385">
      <pivotArea outline="0" collapsedLevelsAreSubtotals="1" fieldPosition="0">
        <references count="3">
          <reference field="0" count="1" selected="0">
            <x v="399"/>
          </reference>
          <reference field="4" count="1" selected="0">
            <x v="168"/>
          </reference>
          <reference field="6" count="1" selected="0">
            <x v="34"/>
          </reference>
        </references>
      </pivotArea>
    </format>
    <format dxfId="15384">
      <pivotArea dataOnly="0" labelOnly="1" outline="0" offset="IV3" fieldPosition="0">
        <references count="1">
          <reference field="6" count="1">
            <x v="34"/>
          </reference>
        </references>
      </pivotArea>
    </format>
    <format dxfId="15383">
      <pivotArea dataOnly="0" labelOnly="1" outline="0" offset="IV1" fieldPosition="0">
        <references count="2">
          <reference field="0" count="1">
            <x v="399"/>
          </reference>
          <reference field="6" count="1" selected="0">
            <x v="34"/>
          </reference>
        </references>
      </pivotArea>
    </format>
    <format dxfId="15382">
      <pivotArea dataOnly="0" labelOnly="1" outline="0" fieldPosition="0">
        <references count="3">
          <reference field="0" count="1" selected="0">
            <x v="399"/>
          </reference>
          <reference field="4" count="1">
            <x v="168"/>
          </reference>
          <reference field="6" count="1" selected="0">
            <x v="34"/>
          </reference>
        </references>
      </pivotArea>
    </format>
    <format dxfId="15381">
      <pivotArea outline="0" collapsedLevelsAreSubtotals="1" fieldPosition="0">
        <references count="3">
          <reference field="0" count="1" selected="0">
            <x v="399"/>
          </reference>
          <reference field="4" count="1" selected="0">
            <x v="168"/>
          </reference>
          <reference field="6" count="1" selected="0">
            <x v="34"/>
          </reference>
        </references>
      </pivotArea>
    </format>
    <format dxfId="15380">
      <pivotArea outline="0" collapsedLevelsAreSubtotals="1" fieldPosition="0">
        <references count="3">
          <reference field="0" count="1" selected="0">
            <x v="399"/>
          </reference>
          <reference field="4" count="1" selected="0">
            <x v="170"/>
          </reference>
          <reference field="6" count="1" selected="0">
            <x v="34"/>
          </reference>
        </references>
      </pivotArea>
    </format>
    <format dxfId="15379">
      <pivotArea dataOnly="0" labelOnly="1" outline="0" offset="IV4" fieldPosition="0">
        <references count="1">
          <reference field="6" count="1">
            <x v="34"/>
          </reference>
        </references>
      </pivotArea>
    </format>
    <format dxfId="15378">
      <pivotArea dataOnly="0" labelOnly="1" outline="0" offset="IV256" fieldPosition="0">
        <references count="2">
          <reference field="0" count="1">
            <x v="399"/>
          </reference>
          <reference field="6" count="1" selected="0">
            <x v="34"/>
          </reference>
        </references>
      </pivotArea>
    </format>
    <format dxfId="15377">
      <pivotArea dataOnly="0" labelOnly="1" outline="0" fieldPosition="0">
        <references count="3">
          <reference field="0" count="1" selected="0">
            <x v="399"/>
          </reference>
          <reference field="4" count="1">
            <x v="170"/>
          </reference>
          <reference field="6" count="1" selected="0">
            <x v="34"/>
          </reference>
        </references>
      </pivotArea>
    </format>
    <format dxfId="15376">
      <pivotArea outline="0" collapsedLevelsAreSubtotals="1" fieldPosition="0">
        <references count="3">
          <reference field="0" count="1" selected="0">
            <x v="399"/>
          </reference>
          <reference field="4" count="1" selected="0">
            <x v="170"/>
          </reference>
          <reference field="6" count="1" selected="0">
            <x v="34"/>
          </reference>
        </references>
      </pivotArea>
    </format>
    <format dxfId="15375">
      <pivotArea outline="0" collapsedLevelsAreSubtotals="1" fieldPosition="0">
        <references count="3">
          <reference field="0" count="1" selected="0">
            <x v="397"/>
          </reference>
          <reference field="4" count="1" selected="0">
            <x v="170"/>
          </reference>
          <reference field="6" count="1" selected="0">
            <x v="34"/>
          </reference>
        </references>
      </pivotArea>
    </format>
    <format dxfId="15374">
      <pivotArea dataOnly="0" labelOnly="1" outline="0" offset="IV5" fieldPosition="0">
        <references count="1">
          <reference field="6" count="1">
            <x v="34"/>
          </reference>
        </references>
      </pivotArea>
    </format>
    <format dxfId="15373">
      <pivotArea dataOnly="0" labelOnly="1" outline="0" fieldPosition="0">
        <references count="2">
          <reference field="0" count="1">
            <x v="397"/>
          </reference>
          <reference field="6" count="1" selected="0">
            <x v="34"/>
          </reference>
        </references>
      </pivotArea>
    </format>
    <format dxfId="15372">
      <pivotArea dataOnly="0" labelOnly="1" outline="0" fieldPosition="0">
        <references count="3">
          <reference field="0" count="1" selected="0">
            <x v="397"/>
          </reference>
          <reference field="4" count="1">
            <x v="170"/>
          </reference>
          <reference field="6" count="1" selected="0">
            <x v="34"/>
          </reference>
        </references>
      </pivotArea>
    </format>
    <format dxfId="15371">
      <pivotArea outline="0" collapsedLevelsAreSubtotals="1" fieldPosition="0">
        <references count="3">
          <reference field="0" count="1" selected="0">
            <x v="397"/>
          </reference>
          <reference field="4" count="1" selected="0">
            <x v="170"/>
          </reference>
          <reference field="6" count="1" selected="0">
            <x v="34"/>
          </reference>
        </references>
      </pivotArea>
    </format>
    <format dxfId="15370">
      <pivotArea outline="0" collapsedLevelsAreSubtotals="1" fieldPosition="0">
        <references count="3">
          <reference field="0" count="1" selected="0">
            <x v="450"/>
          </reference>
          <reference field="4" count="1" selected="0">
            <x v="170"/>
          </reference>
          <reference field="6" count="1" selected="0">
            <x v="34"/>
          </reference>
        </references>
      </pivotArea>
    </format>
    <format dxfId="15369">
      <pivotArea dataOnly="0" labelOnly="1" outline="0" offset="IV6" fieldPosition="0">
        <references count="1">
          <reference field="6" count="1">
            <x v="34"/>
          </reference>
        </references>
      </pivotArea>
    </format>
    <format dxfId="15368">
      <pivotArea dataOnly="0" labelOnly="1" outline="0" fieldPosition="0">
        <references count="2">
          <reference field="0" count="1">
            <x v="450"/>
          </reference>
          <reference field="6" count="1" selected="0">
            <x v="34"/>
          </reference>
        </references>
      </pivotArea>
    </format>
    <format dxfId="15367">
      <pivotArea dataOnly="0" labelOnly="1" outline="0" fieldPosition="0">
        <references count="3">
          <reference field="0" count="1" selected="0">
            <x v="450"/>
          </reference>
          <reference field="4" count="1">
            <x v="170"/>
          </reference>
          <reference field="6" count="1" selected="0">
            <x v="34"/>
          </reference>
        </references>
      </pivotArea>
    </format>
    <format dxfId="15366">
      <pivotArea outline="0" collapsedLevelsAreSubtotals="1" fieldPosition="0">
        <references count="3">
          <reference field="0" count="1" selected="0">
            <x v="450"/>
          </reference>
          <reference field="4" count="1" selected="0">
            <x v="170"/>
          </reference>
          <reference field="6" count="1" selected="0">
            <x v="34"/>
          </reference>
        </references>
      </pivotArea>
    </format>
    <format dxfId="15365">
      <pivotArea outline="0" collapsedLevelsAreSubtotals="1" fieldPosition="0">
        <references count="3">
          <reference field="0" count="1" selected="0">
            <x v="331"/>
          </reference>
          <reference field="4" count="1" selected="0">
            <x v="170"/>
          </reference>
          <reference field="6" count="1" selected="0">
            <x v="34"/>
          </reference>
        </references>
      </pivotArea>
    </format>
    <format dxfId="15364">
      <pivotArea dataOnly="0" labelOnly="1" outline="0" offset="IV7" fieldPosition="0">
        <references count="1">
          <reference field="6" count="1">
            <x v="34"/>
          </reference>
        </references>
      </pivotArea>
    </format>
    <format dxfId="15363">
      <pivotArea dataOnly="0" labelOnly="1" outline="0" fieldPosition="0">
        <references count="2">
          <reference field="0" count="1">
            <x v="331"/>
          </reference>
          <reference field="6" count="1" selected="0">
            <x v="34"/>
          </reference>
        </references>
      </pivotArea>
    </format>
    <format dxfId="15362">
      <pivotArea dataOnly="0" labelOnly="1" outline="0" fieldPosition="0">
        <references count="3">
          <reference field="0" count="1" selected="0">
            <x v="331"/>
          </reference>
          <reference field="4" count="1">
            <x v="170"/>
          </reference>
          <reference field="6" count="1" selected="0">
            <x v="34"/>
          </reference>
        </references>
      </pivotArea>
    </format>
    <format dxfId="15361">
      <pivotArea outline="0" collapsedLevelsAreSubtotals="1" fieldPosition="0">
        <references count="3">
          <reference field="0" count="1" selected="0">
            <x v="331"/>
          </reference>
          <reference field="4" count="1" selected="0">
            <x v="170"/>
          </reference>
          <reference field="6" count="1" selected="0">
            <x v="34"/>
          </reference>
        </references>
      </pivotArea>
    </format>
    <format dxfId="15360">
      <pivotArea outline="0" collapsedLevelsAreSubtotals="1" fieldPosition="0">
        <references count="3">
          <reference field="0" count="1" selected="0">
            <x v="341"/>
          </reference>
          <reference field="4" count="1" selected="0">
            <x v="158"/>
          </reference>
          <reference field="6" count="1" selected="0">
            <x v="34"/>
          </reference>
        </references>
      </pivotArea>
    </format>
    <format dxfId="15359">
      <pivotArea dataOnly="0" labelOnly="1" outline="0" offset="IV8" fieldPosition="0">
        <references count="1">
          <reference field="6" count="1">
            <x v="34"/>
          </reference>
        </references>
      </pivotArea>
    </format>
    <format dxfId="15358">
      <pivotArea dataOnly="0" labelOnly="1" outline="0" offset="IV1" fieldPosition="0">
        <references count="2">
          <reference field="0" count="1">
            <x v="341"/>
          </reference>
          <reference field="6" count="1" selected="0">
            <x v="34"/>
          </reference>
        </references>
      </pivotArea>
    </format>
    <format dxfId="15357">
      <pivotArea dataOnly="0" labelOnly="1" outline="0" fieldPosition="0">
        <references count="3">
          <reference field="0" count="1" selected="0">
            <x v="341"/>
          </reference>
          <reference field="4" count="1">
            <x v="158"/>
          </reference>
          <reference field="6" count="1" selected="0">
            <x v="34"/>
          </reference>
        </references>
      </pivotArea>
    </format>
    <format dxfId="15356">
      <pivotArea outline="0" collapsedLevelsAreSubtotals="1" fieldPosition="0">
        <references count="3">
          <reference field="0" count="1" selected="0">
            <x v="341"/>
          </reference>
          <reference field="4" count="1" selected="0">
            <x v="158"/>
          </reference>
          <reference field="6" count="1" selected="0">
            <x v="34"/>
          </reference>
        </references>
      </pivotArea>
    </format>
    <format dxfId="15355">
      <pivotArea outline="0" collapsedLevelsAreSubtotals="1" fieldPosition="0">
        <references count="3">
          <reference field="0" count="1" selected="0">
            <x v="341"/>
          </reference>
          <reference field="4" count="1" selected="0">
            <x v="170"/>
          </reference>
          <reference field="6" count="1" selected="0">
            <x v="34"/>
          </reference>
        </references>
      </pivotArea>
    </format>
    <format dxfId="15354">
      <pivotArea dataOnly="0" labelOnly="1" outline="0" offset="IV9" fieldPosition="0">
        <references count="1">
          <reference field="6" count="1">
            <x v="34"/>
          </reference>
        </references>
      </pivotArea>
    </format>
    <format dxfId="15353">
      <pivotArea dataOnly="0" labelOnly="1" outline="0" offset="IV256" fieldPosition="0">
        <references count="2">
          <reference field="0" count="1">
            <x v="341"/>
          </reference>
          <reference field="6" count="1" selected="0">
            <x v="34"/>
          </reference>
        </references>
      </pivotArea>
    </format>
    <format dxfId="15352">
      <pivotArea dataOnly="0" labelOnly="1" outline="0" fieldPosition="0">
        <references count="3">
          <reference field="0" count="1" selected="0">
            <x v="341"/>
          </reference>
          <reference field="4" count="1">
            <x v="170"/>
          </reference>
          <reference field="6" count="1" selected="0">
            <x v="34"/>
          </reference>
        </references>
      </pivotArea>
    </format>
    <format dxfId="15351">
      <pivotArea outline="0" collapsedLevelsAreSubtotals="1" fieldPosition="0">
        <references count="3">
          <reference field="0" count="1" selected="0">
            <x v="341"/>
          </reference>
          <reference field="4" count="1" selected="0">
            <x v="170"/>
          </reference>
          <reference field="6" count="1" selected="0">
            <x v="34"/>
          </reference>
        </references>
      </pivotArea>
    </format>
    <format dxfId="15350">
      <pivotArea outline="0" collapsedLevelsAreSubtotals="1" fieldPosition="0">
        <references count="3">
          <reference field="0" count="1" selected="0">
            <x v="68"/>
          </reference>
          <reference field="4" count="1" selected="0">
            <x v="158"/>
          </reference>
          <reference field="6" count="1" selected="0">
            <x v="34"/>
          </reference>
        </references>
      </pivotArea>
    </format>
    <format dxfId="15349">
      <pivotArea dataOnly="0" labelOnly="1" outline="0" offset="IV10" fieldPosition="0">
        <references count="1">
          <reference field="6" count="1">
            <x v="34"/>
          </reference>
        </references>
      </pivotArea>
    </format>
    <format dxfId="15348">
      <pivotArea dataOnly="0" labelOnly="1" outline="0" fieldPosition="0">
        <references count="2">
          <reference field="0" count="1">
            <x v="68"/>
          </reference>
          <reference field="6" count="1" selected="0">
            <x v="34"/>
          </reference>
        </references>
      </pivotArea>
    </format>
    <format dxfId="15347">
      <pivotArea dataOnly="0" labelOnly="1" outline="0" fieldPosition="0">
        <references count="3">
          <reference field="0" count="1" selected="0">
            <x v="68"/>
          </reference>
          <reference field="4" count="1">
            <x v="158"/>
          </reference>
          <reference field="6" count="1" selected="0">
            <x v="34"/>
          </reference>
        </references>
      </pivotArea>
    </format>
    <format dxfId="15346">
      <pivotArea outline="0" collapsedLevelsAreSubtotals="1" fieldPosition="0">
        <references count="3">
          <reference field="0" count="1" selected="0">
            <x v="68"/>
          </reference>
          <reference field="4" count="1" selected="0">
            <x v="158"/>
          </reference>
          <reference field="6" count="1" selected="0">
            <x v="34"/>
          </reference>
        </references>
      </pivotArea>
    </format>
    <format dxfId="15345">
      <pivotArea outline="0" collapsedLevelsAreSubtotals="1" fieldPosition="0">
        <references count="3">
          <reference field="0" count="1" selected="0">
            <x v="133"/>
          </reference>
          <reference field="4" count="1" selected="0">
            <x v="170"/>
          </reference>
          <reference field="6" count="1" selected="0">
            <x v="34"/>
          </reference>
        </references>
      </pivotArea>
    </format>
    <format dxfId="15344">
      <pivotArea dataOnly="0" labelOnly="1" outline="0" offset="IV11" fieldPosition="0">
        <references count="1">
          <reference field="6" count="1">
            <x v="34"/>
          </reference>
        </references>
      </pivotArea>
    </format>
    <format dxfId="15343">
      <pivotArea dataOnly="0" labelOnly="1" outline="0" fieldPosition="0">
        <references count="2">
          <reference field="0" count="1">
            <x v="133"/>
          </reference>
          <reference field="6" count="1" selected="0">
            <x v="34"/>
          </reference>
        </references>
      </pivotArea>
    </format>
    <format dxfId="15342">
      <pivotArea dataOnly="0" labelOnly="1" outline="0" fieldPosition="0">
        <references count="3">
          <reference field="0" count="1" selected="0">
            <x v="133"/>
          </reference>
          <reference field="4" count="1">
            <x v="170"/>
          </reference>
          <reference field="6" count="1" selected="0">
            <x v="34"/>
          </reference>
        </references>
      </pivotArea>
    </format>
    <format dxfId="15341">
      <pivotArea outline="0" collapsedLevelsAreSubtotals="1" fieldPosition="0">
        <references count="3">
          <reference field="0" count="1" selected="0">
            <x v="133"/>
          </reference>
          <reference field="4" count="1" selected="0">
            <x v="170"/>
          </reference>
          <reference field="6" count="1" selected="0">
            <x v="34"/>
          </reference>
        </references>
      </pivotArea>
    </format>
    <format dxfId="15340">
      <pivotArea outline="0" collapsedLevelsAreSubtotals="1" fieldPosition="0">
        <references count="3">
          <reference field="0" count="1" selected="0">
            <x v="452"/>
          </reference>
          <reference field="4" count="1" selected="0">
            <x v="168"/>
          </reference>
          <reference field="6" count="1" selected="0">
            <x v="34"/>
          </reference>
        </references>
      </pivotArea>
    </format>
    <format dxfId="15339">
      <pivotArea dataOnly="0" labelOnly="1" outline="0" offset="IV12" fieldPosition="0">
        <references count="1">
          <reference field="6" count="1">
            <x v="34"/>
          </reference>
        </references>
      </pivotArea>
    </format>
    <format dxfId="15338">
      <pivotArea dataOnly="0" labelOnly="1" outline="0" fieldPosition="0">
        <references count="2">
          <reference field="0" count="1">
            <x v="452"/>
          </reference>
          <reference field="6" count="1" selected="0">
            <x v="34"/>
          </reference>
        </references>
      </pivotArea>
    </format>
    <format dxfId="15337">
      <pivotArea dataOnly="0" labelOnly="1" outline="0" fieldPosition="0">
        <references count="3">
          <reference field="0" count="1" selected="0">
            <x v="452"/>
          </reference>
          <reference field="4" count="1">
            <x v="168"/>
          </reference>
          <reference field="6" count="1" selected="0">
            <x v="34"/>
          </reference>
        </references>
      </pivotArea>
    </format>
    <format dxfId="15336">
      <pivotArea outline="0" collapsedLevelsAreSubtotals="1" fieldPosition="0">
        <references count="3">
          <reference field="0" count="1" selected="0">
            <x v="452"/>
          </reference>
          <reference field="4" count="1" selected="0">
            <x v="168"/>
          </reference>
          <reference field="6" count="1" selected="0">
            <x v="34"/>
          </reference>
        </references>
      </pivotArea>
    </format>
    <format dxfId="15335">
      <pivotArea outline="0" collapsedLevelsAreSubtotals="1" fieldPosition="0">
        <references count="3">
          <reference field="0" count="1" selected="0">
            <x v="453"/>
          </reference>
          <reference field="4" count="1" selected="0">
            <x v="168"/>
          </reference>
          <reference field="6" count="1" selected="0">
            <x v="34"/>
          </reference>
        </references>
      </pivotArea>
    </format>
    <format dxfId="15334">
      <pivotArea dataOnly="0" labelOnly="1" outline="0" offset="IV13" fieldPosition="0">
        <references count="1">
          <reference field="6" count="1">
            <x v="34"/>
          </reference>
        </references>
      </pivotArea>
    </format>
    <format dxfId="15333">
      <pivotArea dataOnly="0" labelOnly="1" outline="0" fieldPosition="0">
        <references count="2">
          <reference field="0" count="1">
            <x v="453"/>
          </reference>
          <reference field="6" count="1" selected="0">
            <x v="34"/>
          </reference>
        </references>
      </pivotArea>
    </format>
    <format dxfId="15332">
      <pivotArea dataOnly="0" labelOnly="1" outline="0" fieldPosition="0">
        <references count="3">
          <reference field="0" count="1" selected="0">
            <x v="453"/>
          </reference>
          <reference field="4" count="1">
            <x v="168"/>
          </reference>
          <reference field="6" count="1" selected="0">
            <x v="34"/>
          </reference>
        </references>
      </pivotArea>
    </format>
    <format dxfId="15331">
      <pivotArea outline="0" collapsedLevelsAreSubtotals="1" fieldPosition="0">
        <references count="3">
          <reference field="0" count="1" selected="0">
            <x v="453"/>
          </reference>
          <reference field="4" count="1" selected="0">
            <x v="168"/>
          </reference>
          <reference field="6" count="1" selected="0">
            <x v="34"/>
          </reference>
        </references>
      </pivotArea>
    </format>
    <format dxfId="15330">
      <pivotArea outline="0" collapsedLevelsAreSubtotals="1" fieldPosition="0">
        <references count="3">
          <reference field="0" count="1" selected="0">
            <x v="393"/>
          </reference>
          <reference field="4" count="1" selected="0">
            <x v="170"/>
          </reference>
          <reference field="6" count="1" selected="0">
            <x v="34"/>
          </reference>
        </references>
      </pivotArea>
    </format>
    <format dxfId="15329">
      <pivotArea dataOnly="0" labelOnly="1" outline="0" offset="IV256" fieldPosition="0">
        <references count="1">
          <reference field="6" count="1">
            <x v="34"/>
          </reference>
        </references>
      </pivotArea>
    </format>
    <format dxfId="15328">
      <pivotArea dataOnly="0" labelOnly="1" outline="0" fieldPosition="0">
        <references count="2">
          <reference field="0" count="1">
            <x v="393"/>
          </reference>
          <reference field="6" count="1" selected="0">
            <x v="34"/>
          </reference>
        </references>
      </pivotArea>
    </format>
    <format dxfId="15327">
      <pivotArea dataOnly="0" labelOnly="1" outline="0" fieldPosition="0">
        <references count="3">
          <reference field="0" count="1" selected="0">
            <x v="393"/>
          </reference>
          <reference field="4" count="1">
            <x v="170"/>
          </reference>
          <reference field="6" count="1" selected="0">
            <x v="34"/>
          </reference>
        </references>
      </pivotArea>
    </format>
    <format dxfId="15326">
      <pivotArea outline="0" collapsedLevelsAreSubtotals="1" fieldPosition="0">
        <references count="3">
          <reference field="0" count="1" selected="0">
            <x v="393"/>
          </reference>
          <reference field="4" count="1" selected="0">
            <x v="170"/>
          </reference>
          <reference field="6" count="1" selected="0">
            <x v="34"/>
          </reference>
        </references>
      </pivotArea>
    </format>
    <format dxfId="15325">
      <pivotArea dataOnly="0" labelOnly="1" outline="0" fieldPosition="0">
        <references count="1">
          <reference field="6" count="1">
            <x v="34"/>
          </reference>
        </references>
      </pivotArea>
    </format>
    <format dxfId="15324">
      <pivotArea dataOnly="0" labelOnly="1" outline="0" fieldPosition="0">
        <references count="2">
          <reference field="0" count="1">
            <x v="393"/>
          </reference>
          <reference field="6" count="1" selected="0">
            <x v="34"/>
          </reference>
        </references>
      </pivotArea>
    </format>
    <format dxfId="15323">
      <pivotArea dataOnly="0" labelOnly="1" outline="0" fieldPosition="0">
        <references count="3">
          <reference field="0" count="1" selected="0">
            <x v="393"/>
          </reference>
          <reference field="4" count="1">
            <x v="170"/>
          </reference>
          <reference field="6" count="1" selected="0">
            <x v="34"/>
          </reference>
        </references>
      </pivotArea>
    </format>
    <format dxfId="15322">
      <pivotArea outline="0" collapsedLevelsAreSubtotals="1" fieldPosition="0">
        <references count="1">
          <reference field="6" count="1" selected="0" defaultSubtotal="1">
            <x v="34"/>
          </reference>
        </references>
      </pivotArea>
    </format>
    <format dxfId="15321">
      <pivotArea dataOnly="0" labelOnly="1" outline="0" fieldPosition="0">
        <references count="1">
          <reference field="6" count="1" defaultSubtotal="1">
            <x v="34"/>
          </reference>
        </references>
      </pivotArea>
    </format>
    <format dxfId="15320">
      <pivotArea outline="0" collapsedLevelsAreSubtotals="1" fieldPosition="0">
        <references count="1">
          <reference field="6" count="1" selected="0" defaultSubtotal="1">
            <x v="34"/>
          </reference>
        </references>
      </pivotArea>
    </format>
    <format dxfId="15319">
      <pivotArea dataOnly="0" labelOnly="1" outline="0" fieldPosition="0">
        <references count="1">
          <reference field="6" count="1" defaultSubtotal="1">
            <x v="34"/>
          </reference>
        </references>
      </pivotArea>
    </format>
    <format dxfId="15318">
      <pivotArea outline="0" collapsedLevelsAreSubtotals="1" fieldPosition="0">
        <references count="3">
          <reference field="0" count="1" selected="0">
            <x v="433"/>
          </reference>
          <reference field="4" count="1" selected="0">
            <x v="46"/>
          </reference>
          <reference field="6" count="1" selected="0">
            <x v="35"/>
          </reference>
        </references>
      </pivotArea>
    </format>
    <format dxfId="15317">
      <pivotArea dataOnly="0" labelOnly="1" outline="0" offset="IV1" fieldPosition="0">
        <references count="1">
          <reference field="6" count="1">
            <x v="35"/>
          </reference>
        </references>
      </pivotArea>
    </format>
    <format dxfId="15316">
      <pivotArea dataOnly="0" labelOnly="1" outline="0" fieldPosition="0">
        <references count="2">
          <reference field="0" count="1">
            <x v="433"/>
          </reference>
          <reference field="6" count="1" selected="0">
            <x v="35"/>
          </reference>
        </references>
      </pivotArea>
    </format>
    <format dxfId="15315">
      <pivotArea dataOnly="0" labelOnly="1" outline="0" fieldPosition="0">
        <references count="3">
          <reference field="0" count="1" selected="0">
            <x v="433"/>
          </reference>
          <reference field="4" count="1">
            <x v="46"/>
          </reference>
          <reference field="6" count="1" selected="0">
            <x v="35"/>
          </reference>
        </references>
      </pivotArea>
    </format>
    <format dxfId="15314">
      <pivotArea outline="0" collapsedLevelsAreSubtotals="1" fieldPosition="0">
        <references count="3">
          <reference field="0" count="1" selected="0">
            <x v="433"/>
          </reference>
          <reference field="4" count="1" selected="0">
            <x v="46"/>
          </reference>
          <reference field="6" count="1" selected="0">
            <x v="35"/>
          </reference>
        </references>
      </pivotArea>
    </format>
    <format dxfId="15313">
      <pivotArea dataOnly="0" labelOnly="1" outline="0" fieldPosition="0">
        <references count="1">
          <reference field="6" count="1">
            <x v="35"/>
          </reference>
        </references>
      </pivotArea>
    </format>
    <format dxfId="15312">
      <pivotArea dataOnly="0" labelOnly="1" outline="0" fieldPosition="0">
        <references count="2">
          <reference field="0" count="1">
            <x v="433"/>
          </reference>
          <reference field="6" count="1" selected="0">
            <x v="35"/>
          </reference>
        </references>
      </pivotArea>
    </format>
    <format dxfId="15311">
      <pivotArea dataOnly="0" labelOnly="1" outline="0" fieldPosition="0">
        <references count="3">
          <reference field="0" count="1" selected="0">
            <x v="433"/>
          </reference>
          <reference field="4" count="1">
            <x v="46"/>
          </reference>
          <reference field="6" count="1" selected="0">
            <x v="35"/>
          </reference>
        </references>
      </pivotArea>
    </format>
    <format dxfId="15310">
      <pivotArea outline="0" collapsedLevelsAreSubtotals="1" fieldPosition="0">
        <references count="3">
          <reference field="0" count="1" selected="0">
            <x v="410"/>
          </reference>
          <reference field="4" count="1" selected="0">
            <x v="46"/>
          </reference>
          <reference field="6" count="1" selected="0">
            <x v="35"/>
          </reference>
        </references>
      </pivotArea>
    </format>
    <format dxfId="15309">
      <pivotArea dataOnly="0" labelOnly="1" outline="0" offset="IV256" fieldPosition="0">
        <references count="1">
          <reference field="6" count="1">
            <x v="35"/>
          </reference>
        </references>
      </pivotArea>
    </format>
    <format dxfId="15308">
      <pivotArea dataOnly="0" labelOnly="1" outline="0" fieldPosition="0">
        <references count="2">
          <reference field="0" count="1">
            <x v="410"/>
          </reference>
          <reference field="6" count="1" selected="0">
            <x v="35"/>
          </reference>
        </references>
      </pivotArea>
    </format>
    <format dxfId="15307">
      <pivotArea dataOnly="0" labelOnly="1" outline="0" fieldPosition="0">
        <references count="3">
          <reference field="0" count="1" selected="0">
            <x v="410"/>
          </reference>
          <reference field="4" count="1">
            <x v="46"/>
          </reference>
          <reference field="6" count="1" selected="0">
            <x v="35"/>
          </reference>
        </references>
      </pivotArea>
    </format>
    <format dxfId="15306">
      <pivotArea outline="0" collapsedLevelsAreSubtotals="1" fieldPosition="0">
        <references count="3">
          <reference field="0" count="1" selected="0">
            <x v="410"/>
          </reference>
          <reference field="4" count="1" selected="0">
            <x v="46"/>
          </reference>
          <reference field="6" count="1" selected="0">
            <x v="35"/>
          </reference>
        </references>
      </pivotArea>
    </format>
    <format dxfId="15305">
      <pivotArea dataOnly="0" labelOnly="1" outline="0" fieldPosition="0">
        <references count="1">
          <reference field="6" count="1">
            <x v="35"/>
          </reference>
        </references>
      </pivotArea>
    </format>
    <format dxfId="15304">
      <pivotArea dataOnly="0" labelOnly="1" outline="0" fieldPosition="0">
        <references count="2">
          <reference field="0" count="1">
            <x v="410"/>
          </reference>
          <reference field="6" count="1" selected="0">
            <x v="35"/>
          </reference>
        </references>
      </pivotArea>
    </format>
    <format dxfId="15303">
      <pivotArea dataOnly="0" labelOnly="1" outline="0" fieldPosition="0">
        <references count="3">
          <reference field="0" count="1" selected="0">
            <x v="410"/>
          </reference>
          <reference field="4" count="1">
            <x v="46"/>
          </reference>
          <reference field="6" count="1" selected="0">
            <x v="35"/>
          </reference>
        </references>
      </pivotArea>
    </format>
    <format dxfId="15302">
      <pivotArea outline="0" collapsedLevelsAreSubtotals="1" fieldPosition="0">
        <references count="1">
          <reference field="6" count="1" selected="0" defaultSubtotal="1">
            <x v="35"/>
          </reference>
        </references>
      </pivotArea>
    </format>
    <format dxfId="15301">
      <pivotArea dataOnly="0" labelOnly="1" outline="0" fieldPosition="0">
        <references count="1">
          <reference field="6" count="1" defaultSubtotal="1">
            <x v="35"/>
          </reference>
        </references>
      </pivotArea>
    </format>
    <format dxfId="15300">
      <pivotArea outline="0" collapsedLevelsAreSubtotals="1" fieldPosition="0">
        <references count="1">
          <reference field="6" count="1" selected="0" defaultSubtotal="1">
            <x v="35"/>
          </reference>
        </references>
      </pivotArea>
    </format>
    <format dxfId="15299">
      <pivotArea dataOnly="0" labelOnly="1" outline="0" fieldPosition="0">
        <references count="1">
          <reference field="6" count="1" defaultSubtotal="1">
            <x v="35"/>
          </reference>
        </references>
      </pivotArea>
    </format>
    <format dxfId="15298">
      <pivotArea outline="0" collapsedLevelsAreSubtotals="1" fieldPosition="0">
        <references count="3">
          <reference field="0" count="1" selected="0">
            <x v="480"/>
          </reference>
          <reference field="4" count="1" selected="0">
            <x v="51"/>
          </reference>
          <reference field="6" count="1" selected="0">
            <x v="36"/>
          </reference>
        </references>
      </pivotArea>
    </format>
    <format dxfId="15297">
      <pivotArea dataOnly="0" labelOnly="1" outline="0" fieldPosition="0">
        <references count="1">
          <reference field="6" count="1">
            <x v="36"/>
          </reference>
        </references>
      </pivotArea>
    </format>
    <format dxfId="15296">
      <pivotArea dataOnly="0" labelOnly="1" outline="0" fieldPosition="0">
        <references count="2">
          <reference field="0" count="1">
            <x v="480"/>
          </reference>
          <reference field="6" count="1" selected="0">
            <x v="36"/>
          </reference>
        </references>
      </pivotArea>
    </format>
    <format dxfId="15295">
      <pivotArea dataOnly="0" labelOnly="1" outline="0" fieldPosition="0">
        <references count="3">
          <reference field="0" count="1" selected="0">
            <x v="480"/>
          </reference>
          <reference field="4" count="1">
            <x v="51"/>
          </reference>
          <reference field="6" count="1" selected="0">
            <x v="36"/>
          </reference>
        </references>
      </pivotArea>
    </format>
    <format dxfId="15294">
      <pivotArea outline="0" collapsedLevelsAreSubtotals="1" fieldPosition="0">
        <references count="3">
          <reference field="0" count="1" selected="0">
            <x v="480"/>
          </reference>
          <reference field="4" count="1" selected="0">
            <x v="51"/>
          </reference>
          <reference field="6" count="1" selected="0">
            <x v="36"/>
          </reference>
        </references>
      </pivotArea>
    </format>
    <format dxfId="15293">
      <pivotArea dataOnly="0" labelOnly="1" outline="0" fieldPosition="0">
        <references count="1">
          <reference field="6" count="1">
            <x v="36"/>
          </reference>
        </references>
      </pivotArea>
    </format>
    <format dxfId="15292">
      <pivotArea dataOnly="0" labelOnly="1" outline="0" fieldPosition="0">
        <references count="2">
          <reference field="0" count="1">
            <x v="480"/>
          </reference>
          <reference field="6" count="1" selected="0">
            <x v="36"/>
          </reference>
        </references>
      </pivotArea>
    </format>
    <format dxfId="15291">
      <pivotArea dataOnly="0" labelOnly="1" outline="0" fieldPosition="0">
        <references count="3">
          <reference field="0" count="1" selected="0">
            <x v="480"/>
          </reference>
          <reference field="4" count="1">
            <x v="51"/>
          </reference>
          <reference field="6" count="1" selected="0">
            <x v="36"/>
          </reference>
        </references>
      </pivotArea>
    </format>
    <format dxfId="15290">
      <pivotArea outline="0" collapsedLevelsAreSubtotals="1" fieldPosition="0">
        <references count="1">
          <reference field="6" count="1" selected="0" defaultSubtotal="1">
            <x v="36"/>
          </reference>
        </references>
      </pivotArea>
    </format>
    <format dxfId="15289">
      <pivotArea dataOnly="0" labelOnly="1" outline="0" fieldPosition="0">
        <references count="1">
          <reference field="6" count="1" defaultSubtotal="1">
            <x v="36"/>
          </reference>
        </references>
      </pivotArea>
    </format>
    <format dxfId="15288">
      <pivotArea outline="0" collapsedLevelsAreSubtotals="1" fieldPosition="0">
        <references count="1">
          <reference field="6" count="1" selected="0" defaultSubtotal="1">
            <x v="36"/>
          </reference>
        </references>
      </pivotArea>
    </format>
    <format dxfId="15287">
      <pivotArea dataOnly="0" labelOnly="1" outline="0" fieldPosition="0">
        <references count="1">
          <reference field="6" count="1" defaultSubtotal="1">
            <x v="36"/>
          </reference>
        </references>
      </pivotArea>
    </format>
    <format dxfId="15286">
      <pivotArea outline="0" collapsedLevelsAreSubtotals="1" fieldPosition="0">
        <references count="3">
          <reference field="0" count="1" selected="0">
            <x v="437"/>
          </reference>
          <reference field="4" count="1" selected="0">
            <x v="152"/>
          </reference>
          <reference field="6" count="1" selected="0">
            <x v="37"/>
          </reference>
        </references>
      </pivotArea>
    </format>
    <format dxfId="15285">
      <pivotArea dataOnly="0" labelOnly="1" outline="0" offset="IV1" fieldPosition="0">
        <references count="1">
          <reference field="6" count="1">
            <x v="37"/>
          </reference>
        </references>
      </pivotArea>
    </format>
    <format dxfId="15284">
      <pivotArea dataOnly="0" labelOnly="1" outline="0" fieldPosition="0">
        <references count="2">
          <reference field="0" count="1">
            <x v="437"/>
          </reference>
          <reference field="6" count="1" selected="0">
            <x v="37"/>
          </reference>
        </references>
      </pivotArea>
    </format>
    <format dxfId="15283">
      <pivotArea dataOnly="0" labelOnly="1" outline="0" fieldPosition="0">
        <references count="3">
          <reference field="0" count="1" selected="0">
            <x v="437"/>
          </reference>
          <reference field="4" count="1">
            <x v="152"/>
          </reference>
          <reference field="6" count="1" selected="0">
            <x v="37"/>
          </reference>
        </references>
      </pivotArea>
    </format>
    <format dxfId="15282">
      <pivotArea outline="0" collapsedLevelsAreSubtotals="1" fieldPosition="0">
        <references count="3">
          <reference field="0" count="1" selected="0">
            <x v="437"/>
          </reference>
          <reference field="4" count="1" selected="0">
            <x v="152"/>
          </reference>
          <reference field="6" count="1" selected="0">
            <x v="37"/>
          </reference>
        </references>
      </pivotArea>
    </format>
    <format dxfId="15281">
      <pivotArea dataOnly="0" labelOnly="1" outline="0" fieldPosition="0">
        <references count="1">
          <reference field="6" count="1">
            <x v="37"/>
          </reference>
        </references>
      </pivotArea>
    </format>
    <format dxfId="15280">
      <pivotArea dataOnly="0" labelOnly="1" outline="0" fieldPosition="0">
        <references count="2">
          <reference field="0" count="1">
            <x v="437"/>
          </reference>
          <reference field="6" count="1" selected="0">
            <x v="37"/>
          </reference>
        </references>
      </pivotArea>
    </format>
    <format dxfId="15279">
      <pivotArea dataOnly="0" labelOnly="1" outline="0" fieldPosition="0">
        <references count="3">
          <reference field="0" count="1" selected="0">
            <x v="437"/>
          </reference>
          <reference field="4" count="1">
            <x v="152"/>
          </reference>
          <reference field="6" count="1" selected="0">
            <x v="37"/>
          </reference>
        </references>
      </pivotArea>
    </format>
    <format dxfId="15278">
      <pivotArea outline="0" collapsedLevelsAreSubtotals="1" fieldPosition="0">
        <references count="3">
          <reference field="0" count="1" selected="0">
            <x v="316"/>
          </reference>
          <reference field="4" count="1" selected="0">
            <x v="232"/>
          </reference>
          <reference field="6" count="1" selected="0">
            <x v="37"/>
          </reference>
        </references>
      </pivotArea>
    </format>
    <format dxfId="15277">
      <pivotArea dataOnly="0" labelOnly="1" outline="0" offset="IV2" fieldPosition="0">
        <references count="1">
          <reference field="6" count="1">
            <x v="37"/>
          </reference>
        </references>
      </pivotArea>
    </format>
    <format dxfId="15276">
      <pivotArea dataOnly="0" labelOnly="1" outline="0" offset="IV1" fieldPosition="0">
        <references count="2">
          <reference field="0" count="1">
            <x v="316"/>
          </reference>
          <reference field="6" count="1" selected="0">
            <x v="37"/>
          </reference>
        </references>
      </pivotArea>
    </format>
    <format dxfId="15275">
      <pivotArea dataOnly="0" labelOnly="1" outline="0" fieldPosition="0">
        <references count="3">
          <reference field="0" count="1" selected="0">
            <x v="316"/>
          </reference>
          <reference field="4" count="1">
            <x v="232"/>
          </reference>
          <reference field="6" count="1" selected="0">
            <x v="37"/>
          </reference>
        </references>
      </pivotArea>
    </format>
    <format dxfId="15274">
      <pivotArea outline="0" collapsedLevelsAreSubtotals="1" fieldPosition="0">
        <references count="3">
          <reference field="0" count="1" selected="0">
            <x v="316"/>
          </reference>
          <reference field="4" count="1" selected="0">
            <x v="232"/>
          </reference>
          <reference field="6" count="1" selected="0">
            <x v="37"/>
          </reference>
        </references>
      </pivotArea>
    </format>
    <format dxfId="15273">
      <pivotArea outline="0" collapsedLevelsAreSubtotals="1" fieldPosition="0">
        <references count="3">
          <reference field="0" count="1" selected="0">
            <x v="316"/>
          </reference>
          <reference field="4" count="1" selected="0">
            <x v="233"/>
          </reference>
          <reference field="6" count="1" selected="0">
            <x v="37"/>
          </reference>
        </references>
      </pivotArea>
    </format>
    <format dxfId="15272">
      <pivotArea dataOnly="0" labelOnly="1" outline="0" offset="IV3" fieldPosition="0">
        <references count="1">
          <reference field="6" count="1">
            <x v="37"/>
          </reference>
        </references>
      </pivotArea>
    </format>
    <format dxfId="15271">
      <pivotArea dataOnly="0" labelOnly="1" outline="0" offset="IV256" fieldPosition="0">
        <references count="2">
          <reference field="0" count="1">
            <x v="316"/>
          </reference>
          <reference field="6" count="1" selected="0">
            <x v="37"/>
          </reference>
        </references>
      </pivotArea>
    </format>
    <format dxfId="15270">
      <pivotArea dataOnly="0" labelOnly="1" outline="0" fieldPosition="0">
        <references count="3">
          <reference field="0" count="1" selected="0">
            <x v="316"/>
          </reference>
          <reference field="4" count="1">
            <x v="233"/>
          </reference>
          <reference field="6" count="1" selected="0">
            <x v="37"/>
          </reference>
        </references>
      </pivotArea>
    </format>
    <format dxfId="15269">
      <pivotArea outline="0" collapsedLevelsAreSubtotals="1" fieldPosition="0">
        <references count="3">
          <reference field="0" count="1" selected="0">
            <x v="316"/>
          </reference>
          <reference field="4" count="1" selected="0">
            <x v="233"/>
          </reference>
          <reference field="6" count="1" selected="0">
            <x v="37"/>
          </reference>
        </references>
      </pivotArea>
    </format>
    <format dxfId="15268">
      <pivotArea outline="0" collapsedLevelsAreSubtotals="1" fieldPosition="0">
        <references count="3">
          <reference field="0" count="1" selected="0">
            <x v="223"/>
          </reference>
          <reference field="4" count="1" selected="0">
            <x v="234"/>
          </reference>
          <reference field="6" count="1" selected="0">
            <x v="37"/>
          </reference>
        </references>
      </pivotArea>
    </format>
    <format dxfId="15267">
      <pivotArea dataOnly="0" labelOnly="1" outline="0" offset="IV4" fieldPosition="0">
        <references count="1">
          <reference field="6" count="1">
            <x v="37"/>
          </reference>
        </references>
      </pivotArea>
    </format>
    <format dxfId="15266">
      <pivotArea dataOnly="0" labelOnly="1" outline="0" offset="IV1" fieldPosition="0">
        <references count="2">
          <reference field="0" count="1">
            <x v="223"/>
          </reference>
          <reference field="6" count="1" selected="0">
            <x v="37"/>
          </reference>
        </references>
      </pivotArea>
    </format>
    <format dxfId="15265">
      <pivotArea dataOnly="0" labelOnly="1" outline="0" fieldPosition="0">
        <references count="3">
          <reference field="0" count="1" selected="0">
            <x v="223"/>
          </reference>
          <reference field="4" count="1">
            <x v="234"/>
          </reference>
          <reference field="6" count="1" selected="0">
            <x v="37"/>
          </reference>
        </references>
      </pivotArea>
    </format>
    <format dxfId="15264">
      <pivotArea outline="0" collapsedLevelsAreSubtotals="1" fieldPosition="0">
        <references count="3">
          <reference field="0" count="1" selected="0">
            <x v="223"/>
          </reference>
          <reference field="4" count="1" selected="0">
            <x v="234"/>
          </reference>
          <reference field="6" count="1" selected="0">
            <x v="37"/>
          </reference>
        </references>
      </pivotArea>
    </format>
    <format dxfId="15263">
      <pivotArea outline="0" collapsedLevelsAreSubtotals="1" fieldPosition="0">
        <references count="3">
          <reference field="0" count="1" selected="0">
            <x v="223"/>
          </reference>
          <reference field="4" count="1" selected="0">
            <x v="253"/>
          </reference>
          <reference field="6" count="1" selected="0">
            <x v="37"/>
          </reference>
        </references>
      </pivotArea>
    </format>
    <format dxfId="15262">
      <pivotArea dataOnly="0" labelOnly="1" outline="0" offset="IV5" fieldPosition="0">
        <references count="1">
          <reference field="6" count="1">
            <x v="37"/>
          </reference>
        </references>
      </pivotArea>
    </format>
    <format dxfId="15261">
      <pivotArea dataOnly="0" labelOnly="1" outline="0" offset="IV256" fieldPosition="0">
        <references count="2">
          <reference field="0" count="1">
            <x v="223"/>
          </reference>
          <reference field="6" count="1" selected="0">
            <x v="37"/>
          </reference>
        </references>
      </pivotArea>
    </format>
    <format dxfId="15260">
      <pivotArea dataOnly="0" labelOnly="1" outline="0" fieldPosition="0">
        <references count="3">
          <reference field="0" count="1" selected="0">
            <x v="223"/>
          </reference>
          <reference field="4" count="1">
            <x v="253"/>
          </reference>
          <reference field="6" count="1" selected="0">
            <x v="37"/>
          </reference>
        </references>
      </pivotArea>
    </format>
    <format dxfId="15259">
      <pivotArea outline="0" collapsedLevelsAreSubtotals="1" fieldPosition="0">
        <references count="3">
          <reference field="0" count="1" selected="0">
            <x v="223"/>
          </reference>
          <reference field="4" count="1" selected="0">
            <x v="253"/>
          </reference>
          <reference field="6" count="1" selected="0">
            <x v="37"/>
          </reference>
        </references>
      </pivotArea>
    </format>
    <format dxfId="15258">
      <pivotArea outline="0" collapsedLevelsAreSubtotals="1" fieldPosition="0">
        <references count="3">
          <reference field="0" count="1" selected="0">
            <x v="481"/>
          </reference>
          <reference field="4" count="1" selected="0">
            <x v="152"/>
          </reference>
          <reference field="6" count="1" selected="0">
            <x v="37"/>
          </reference>
        </references>
      </pivotArea>
    </format>
    <format dxfId="15257">
      <pivotArea dataOnly="0" labelOnly="1" outline="0" offset="IV6" fieldPosition="0">
        <references count="1">
          <reference field="6" count="1">
            <x v="37"/>
          </reference>
        </references>
      </pivotArea>
    </format>
    <format dxfId="15256">
      <pivotArea dataOnly="0" labelOnly="1" outline="0" offset="IV1" fieldPosition="0">
        <references count="2">
          <reference field="0" count="1">
            <x v="481"/>
          </reference>
          <reference field="6" count="1" selected="0">
            <x v="37"/>
          </reference>
        </references>
      </pivotArea>
    </format>
    <format dxfId="15255">
      <pivotArea dataOnly="0" labelOnly="1" outline="0" fieldPosition="0">
        <references count="3">
          <reference field="0" count="1" selected="0">
            <x v="481"/>
          </reference>
          <reference field="4" count="1">
            <x v="152"/>
          </reference>
          <reference field="6" count="1" selected="0">
            <x v="37"/>
          </reference>
        </references>
      </pivotArea>
    </format>
    <format dxfId="15254">
      <pivotArea outline="0" collapsedLevelsAreSubtotals="1" fieldPosition="0">
        <references count="3">
          <reference field="0" count="1" selected="0">
            <x v="481"/>
          </reference>
          <reference field="4" count="1" selected="0">
            <x v="152"/>
          </reference>
          <reference field="6" count="1" selected="0">
            <x v="37"/>
          </reference>
        </references>
      </pivotArea>
    </format>
    <format dxfId="15253">
      <pivotArea outline="0" collapsedLevelsAreSubtotals="1" fieldPosition="0">
        <references count="3">
          <reference field="0" count="1" selected="0">
            <x v="481"/>
          </reference>
          <reference field="4" count="1" selected="0">
            <x v="238"/>
          </reference>
          <reference field="6" count="1" selected="0">
            <x v="37"/>
          </reference>
        </references>
      </pivotArea>
    </format>
    <format dxfId="15252">
      <pivotArea dataOnly="0" labelOnly="1" outline="0" offset="IV7" fieldPosition="0">
        <references count="1">
          <reference field="6" count="1">
            <x v="37"/>
          </reference>
        </references>
      </pivotArea>
    </format>
    <format dxfId="15251">
      <pivotArea dataOnly="0" labelOnly="1" outline="0" offset="IV2" fieldPosition="0">
        <references count="2">
          <reference field="0" count="1">
            <x v="481"/>
          </reference>
          <reference field="6" count="1" selected="0">
            <x v="37"/>
          </reference>
        </references>
      </pivotArea>
    </format>
    <format dxfId="15250">
      <pivotArea dataOnly="0" labelOnly="1" outline="0" fieldPosition="0">
        <references count="3">
          <reference field="0" count="1" selected="0">
            <x v="481"/>
          </reference>
          <reference field="4" count="1">
            <x v="238"/>
          </reference>
          <reference field="6" count="1" selected="0">
            <x v="37"/>
          </reference>
        </references>
      </pivotArea>
    </format>
    <format dxfId="15249">
      <pivotArea outline="0" collapsedLevelsAreSubtotals="1" fieldPosition="0">
        <references count="3">
          <reference field="0" count="1" selected="0">
            <x v="481"/>
          </reference>
          <reference field="4" count="1" selected="0">
            <x v="238"/>
          </reference>
          <reference field="6" count="1" selected="0">
            <x v="37"/>
          </reference>
        </references>
      </pivotArea>
    </format>
    <format dxfId="15248">
      <pivotArea outline="0" collapsedLevelsAreSubtotals="1" fieldPosition="0">
        <references count="3">
          <reference field="0" count="1" selected="0">
            <x v="481"/>
          </reference>
          <reference field="4" count="1" selected="0">
            <x v="245"/>
          </reference>
          <reference field="6" count="1" selected="0">
            <x v="37"/>
          </reference>
        </references>
      </pivotArea>
    </format>
    <format dxfId="15247">
      <pivotArea dataOnly="0" labelOnly="1" outline="0" offset="IV8" fieldPosition="0">
        <references count="1">
          <reference field="6" count="1">
            <x v="37"/>
          </reference>
        </references>
      </pivotArea>
    </format>
    <format dxfId="15246">
      <pivotArea dataOnly="0" labelOnly="1" outline="0" offset="IV256" fieldPosition="0">
        <references count="2">
          <reference field="0" count="1">
            <x v="481"/>
          </reference>
          <reference field="6" count="1" selected="0">
            <x v="37"/>
          </reference>
        </references>
      </pivotArea>
    </format>
    <format dxfId="15245">
      <pivotArea dataOnly="0" labelOnly="1" outline="0" fieldPosition="0">
        <references count="3">
          <reference field="0" count="1" selected="0">
            <x v="481"/>
          </reference>
          <reference field="4" count="1">
            <x v="245"/>
          </reference>
          <reference field="6" count="1" selected="0">
            <x v="37"/>
          </reference>
        </references>
      </pivotArea>
    </format>
    <format dxfId="15244">
      <pivotArea outline="0" collapsedLevelsAreSubtotals="1" fieldPosition="0">
        <references count="3">
          <reference field="0" count="1" selected="0">
            <x v="481"/>
          </reference>
          <reference field="4" count="1" selected="0">
            <x v="245"/>
          </reference>
          <reference field="6" count="1" selected="0">
            <x v="37"/>
          </reference>
        </references>
      </pivotArea>
    </format>
    <format dxfId="15243">
      <pivotArea outline="0" collapsedLevelsAreSubtotals="1" fieldPosition="0">
        <references count="3">
          <reference field="0" count="1" selected="0">
            <x v="55"/>
          </reference>
          <reference field="4" count="1" selected="0">
            <x v="228"/>
          </reference>
          <reference field="6" count="1" selected="0">
            <x v="37"/>
          </reference>
        </references>
      </pivotArea>
    </format>
    <format dxfId="15242">
      <pivotArea dataOnly="0" labelOnly="1" outline="0" offset="IV9" fieldPosition="0">
        <references count="1">
          <reference field="6" count="1">
            <x v="37"/>
          </reference>
        </references>
      </pivotArea>
    </format>
    <format dxfId="15241">
      <pivotArea dataOnly="0" labelOnly="1" outline="0" offset="IV1" fieldPosition="0">
        <references count="2">
          <reference field="0" count="1">
            <x v="55"/>
          </reference>
          <reference field="6" count="1" selected="0">
            <x v="37"/>
          </reference>
        </references>
      </pivotArea>
    </format>
    <format dxfId="15240">
      <pivotArea dataOnly="0" labelOnly="1" outline="0" fieldPosition="0">
        <references count="3">
          <reference field="0" count="1" selected="0">
            <x v="55"/>
          </reference>
          <reference field="4" count="1">
            <x v="228"/>
          </reference>
          <reference field="6" count="1" selected="0">
            <x v="37"/>
          </reference>
        </references>
      </pivotArea>
    </format>
    <format dxfId="15239">
      <pivotArea outline="0" collapsedLevelsAreSubtotals="1" fieldPosition="0">
        <references count="3">
          <reference field="0" count="1" selected="0">
            <x v="55"/>
          </reference>
          <reference field="4" count="1" selected="0">
            <x v="228"/>
          </reference>
          <reference field="6" count="1" selected="0">
            <x v="37"/>
          </reference>
        </references>
      </pivotArea>
    </format>
    <format dxfId="15238">
      <pivotArea outline="0" collapsedLevelsAreSubtotals="1" fieldPosition="0">
        <references count="3">
          <reference field="0" count="1" selected="0">
            <x v="55"/>
          </reference>
          <reference field="4" count="1" selected="0">
            <x v="231"/>
          </reference>
          <reference field="6" count="1" selected="0">
            <x v="37"/>
          </reference>
        </references>
      </pivotArea>
    </format>
    <format dxfId="15237">
      <pivotArea dataOnly="0" labelOnly="1" outline="0" offset="IV10" fieldPosition="0">
        <references count="1">
          <reference field="6" count="1">
            <x v="37"/>
          </reference>
        </references>
      </pivotArea>
    </format>
    <format dxfId="15236">
      <pivotArea dataOnly="0" labelOnly="1" outline="0" offset="IV256" fieldPosition="0">
        <references count="2">
          <reference field="0" count="1">
            <x v="55"/>
          </reference>
          <reference field="6" count="1" selected="0">
            <x v="37"/>
          </reference>
        </references>
      </pivotArea>
    </format>
    <format dxfId="15235">
      <pivotArea dataOnly="0" labelOnly="1" outline="0" fieldPosition="0">
        <references count="3">
          <reference field="0" count="1" selected="0">
            <x v="55"/>
          </reference>
          <reference field="4" count="1">
            <x v="231"/>
          </reference>
          <reference field="6" count="1" selected="0">
            <x v="37"/>
          </reference>
        </references>
      </pivotArea>
    </format>
    <format dxfId="15234">
      <pivotArea outline="0" collapsedLevelsAreSubtotals="1" fieldPosition="0">
        <references count="3">
          <reference field="0" count="1" selected="0">
            <x v="55"/>
          </reference>
          <reference field="4" count="1" selected="0">
            <x v="231"/>
          </reference>
          <reference field="6" count="1" selected="0">
            <x v="37"/>
          </reference>
        </references>
      </pivotArea>
    </format>
    <format dxfId="15233">
      <pivotArea outline="0" collapsedLevelsAreSubtotals="1" fieldPosition="0">
        <references count="3">
          <reference field="0" count="1" selected="0">
            <x v="493"/>
          </reference>
          <reference field="4" count="1" selected="0">
            <x v="152"/>
          </reference>
          <reference field="6" count="1" selected="0">
            <x v="37"/>
          </reference>
        </references>
      </pivotArea>
    </format>
    <format dxfId="15232">
      <pivotArea dataOnly="0" labelOnly="1" outline="0" offset="IV11" fieldPosition="0">
        <references count="1">
          <reference field="6" count="1">
            <x v="37"/>
          </reference>
        </references>
      </pivotArea>
    </format>
    <format dxfId="15231">
      <pivotArea dataOnly="0" labelOnly="1" outline="0" fieldPosition="0">
        <references count="2">
          <reference field="0" count="1">
            <x v="493"/>
          </reference>
          <reference field="6" count="1" selected="0">
            <x v="37"/>
          </reference>
        </references>
      </pivotArea>
    </format>
    <format dxfId="15230">
      <pivotArea dataOnly="0" labelOnly="1" outline="0" fieldPosition="0">
        <references count="3">
          <reference field="0" count="1" selected="0">
            <x v="493"/>
          </reference>
          <reference field="4" count="1">
            <x v="152"/>
          </reference>
          <reference field="6" count="1" selected="0">
            <x v="37"/>
          </reference>
        </references>
      </pivotArea>
    </format>
    <format dxfId="15229">
      <pivotArea outline="0" collapsedLevelsAreSubtotals="1" fieldPosition="0">
        <references count="3">
          <reference field="0" count="1" selected="0">
            <x v="493"/>
          </reference>
          <reference field="4" count="1" selected="0">
            <x v="152"/>
          </reference>
          <reference field="6" count="1" selected="0">
            <x v="37"/>
          </reference>
        </references>
      </pivotArea>
    </format>
    <format dxfId="15228">
      <pivotArea outline="0" collapsedLevelsAreSubtotals="1" fieldPosition="0">
        <references count="3">
          <reference field="0" count="1" selected="0">
            <x v="439"/>
          </reference>
          <reference field="4" count="1" selected="0">
            <x v="152"/>
          </reference>
          <reference field="6" count="1" selected="0">
            <x v="37"/>
          </reference>
        </references>
      </pivotArea>
    </format>
    <format dxfId="15227">
      <pivotArea dataOnly="0" labelOnly="1" outline="0" offset="IV12" fieldPosition="0">
        <references count="1">
          <reference field="6" count="1">
            <x v="37"/>
          </reference>
        </references>
      </pivotArea>
    </format>
    <format dxfId="15226">
      <pivotArea dataOnly="0" labelOnly="1" outline="0" offset="IV1" fieldPosition="0">
        <references count="2">
          <reference field="0" count="1">
            <x v="439"/>
          </reference>
          <reference field="6" count="1" selected="0">
            <x v="37"/>
          </reference>
        </references>
      </pivotArea>
    </format>
    <format dxfId="15225">
      <pivotArea dataOnly="0" labelOnly="1" outline="0" fieldPosition="0">
        <references count="3">
          <reference field="0" count="1" selected="0">
            <x v="439"/>
          </reference>
          <reference field="4" count="1">
            <x v="152"/>
          </reference>
          <reference field="6" count="1" selected="0">
            <x v="37"/>
          </reference>
        </references>
      </pivotArea>
    </format>
    <format dxfId="15224">
      <pivotArea outline="0" collapsedLevelsAreSubtotals="1" fieldPosition="0">
        <references count="3">
          <reference field="0" count="1" selected="0">
            <x v="439"/>
          </reference>
          <reference field="4" count="1" selected="0">
            <x v="152"/>
          </reference>
          <reference field="6" count="1" selected="0">
            <x v="37"/>
          </reference>
        </references>
      </pivotArea>
    </format>
    <format dxfId="15223">
      <pivotArea outline="0" collapsedLevelsAreSubtotals="1" fieldPosition="0">
        <references count="3">
          <reference field="0" count="1" selected="0">
            <x v="439"/>
          </reference>
          <reference field="4" count="1" selected="0">
            <x v="228"/>
          </reference>
          <reference field="6" count="1" selected="0">
            <x v="37"/>
          </reference>
        </references>
      </pivotArea>
    </format>
    <format dxfId="15222">
      <pivotArea dataOnly="0" labelOnly="1" outline="0" offset="IV13" fieldPosition="0">
        <references count="1">
          <reference field="6" count="1">
            <x v="37"/>
          </reference>
        </references>
      </pivotArea>
    </format>
    <format dxfId="15221">
      <pivotArea dataOnly="0" labelOnly="1" outline="0" offset="IV2" fieldPosition="0">
        <references count="2">
          <reference field="0" count="1">
            <x v="439"/>
          </reference>
          <reference field="6" count="1" selected="0">
            <x v="37"/>
          </reference>
        </references>
      </pivotArea>
    </format>
    <format dxfId="15220">
      <pivotArea dataOnly="0" labelOnly="1" outline="0" fieldPosition="0">
        <references count="3">
          <reference field="0" count="1" selected="0">
            <x v="439"/>
          </reference>
          <reference field="4" count="1">
            <x v="228"/>
          </reference>
          <reference field="6" count="1" selected="0">
            <x v="37"/>
          </reference>
        </references>
      </pivotArea>
    </format>
    <format dxfId="15219">
      <pivotArea outline="0" collapsedLevelsAreSubtotals="1" fieldPosition="0">
        <references count="3">
          <reference field="0" count="1" selected="0">
            <x v="439"/>
          </reference>
          <reference field="4" count="1" selected="0">
            <x v="228"/>
          </reference>
          <reference field="6" count="1" selected="0">
            <x v="37"/>
          </reference>
        </references>
      </pivotArea>
    </format>
    <format dxfId="15218">
      <pivotArea outline="0" collapsedLevelsAreSubtotals="1" fieldPosition="0">
        <references count="3">
          <reference field="0" count="1" selected="0">
            <x v="439"/>
          </reference>
          <reference field="4" count="1" selected="0">
            <x v="230"/>
          </reference>
          <reference field="6" count="1" selected="0">
            <x v="37"/>
          </reference>
        </references>
      </pivotArea>
    </format>
    <format dxfId="15217">
      <pivotArea dataOnly="0" labelOnly="1" outline="0" offset="IV14" fieldPosition="0">
        <references count="1">
          <reference field="6" count="1">
            <x v="37"/>
          </reference>
        </references>
      </pivotArea>
    </format>
    <format dxfId="15216">
      <pivotArea dataOnly="0" labelOnly="1" outline="0" offset="IV3" fieldPosition="0">
        <references count="2">
          <reference field="0" count="1">
            <x v="439"/>
          </reference>
          <reference field="6" count="1" selected="0">
            <x v="37"/>
          </reference>
        </references>
      </pivotArea>
    </format>
    <format dxfId="15215">
      <pivotArea dataOnly="0" labelOnly="1" outline="0" fieldPosition="0">
        <references count="3">
          <reference field="0" count="1" selected="0">
            <x v="439"/>
          </reference>
          <reference field="4" count="1">
            <x v="230"/>
          </reference>
          <reference field="6" count="1" selected="0">
            <x v="37"/>
          </reference>
        </references>
      </pivotArea>
    </format>
    <format dxfId="15214">
      <pivotArea outline="0" collapsedLevelsAreSubtotals="1" fieldPosition="0">
        <references count="3">
          <reference field="0" count="1" selected="0">
            <x v="439"/>
          </reference>
          <reference field="4" count="1" selected="0">
            <x v="230"/>
          </reference>
          <reference field="6" count="1" selected="0">
            <x v="37"/>
          </reference>
        </references>
      </pivotArea>
    </format>
    <format dxfId="15213">
      <pivotArea outline="0" collapsedLevelsAreSubtotals="1" fieldPosition="0">
        <references count="3">
          <reference field="0" count="1" selected="0">
            <x v="439"/>
          </reference>
          <reference field="4" count="1" selected="0">
            <x v="238"/>
          </reference>
          <reference field="6" count="1" selected="0">
            <x v="37"/>
          </reference>
        </references>
      </pivotArea>
    </format>
    <format dxfId="15212">
      <pivotArea dataOnly="0" labelOnly="1" outline="0" offset="IV15" fieldPosition="0">
        <references count="1">
          <reference field="6" count="1">
            <x v="37"/>
          </reference>
        </references>
      </pivotArea>
    </format>
    <format dxfId="15211">
      <pivotArea dataOnly="0" labelOnly="1" outline="0" offset="IV4" fieldPosition="0">
        <references count="2">
          <reference field="0" count="1">
            <x v="439"/>
          </reference>
          <reference field="6" count="1" selected="0">
            <x v="37"/>
          </reference>
        </references>
      </pivotArea>
    </format>
    <format dxfId="15210">
      <pivotArea dataOnly="0" labelOnly="1" outline="0" fieldPosition="0">
        <references count="3">
          <reference field="0" count="1" selected="0">
            <x v="439"/>
          </reference>
          <reference field="4" count="1">
            <x v="238"/>
          </reference>
          <reference field="6" count="1" selected="0">
            <x v="37"/>
          </reference>
        </references>
      </pivotArea>
    </format>
    <format dxfId="15209">
      <pivotArea outline="0" collapsedLevelsAreSubtotals="1" fieldPosition="0">
        <references count="3">
          <reference field="0" count="1" selected="0">
            <x v="439"/>
          </reference>
          <reference field="4" count="1" selected="0">
            <x v="238"/>
          </reference>
          <reference field="6" count="1" selected="0">
            <x v="37"/>
          </reference>
        </references>
      </pivotArea>
    </format>
    <format dxfId="15208">
      <pivotArea outline="0" collapsedLevelsAreSubtotals="1" fieldPosition="0">
        <references count="3">
          <reference field="0" count="1" selected="0">
            <x v="439"/>
          </reference>
          <reference field="4" count="1" selected="0">
            <x v="253"/>
          </reference>
          <reference field="6" count="1" selected="0">
            <x v="37"/>
          </reference>
        </references>
      </pivotArea>
    </format>
    <format dxfId="15207">
      <pivotArea dataOnly="0" labelOnly="1" outline="0" offset="IV16" fieldPosition="0">
        <references count="1">
          <reference field="6" count="1">
            <x v="37"/>
          </reference>
        </references>
      </pivotArea>
    </format>
    <format dxfId="15206">
      <pivotArea dataOnly="0" labelOnly="1" outline="0" offset="IV256" fieldPosition="0">
        <references count="2">
          <reference field="0" count="1">
            <x v="439"/>
          </reference>
          <reference field="6" count="1" selected="0">
            <x v="37"/>
          </reference>
        </references>
      </pivotArea>
    </format>
    <format dxfId="15205">
      <pivotArea dataOnly="0" labelOnly="1" outline="0" fieldPosition="0">
        <references count="3">
          <reference field="0" count="1" selected="0">
            <x v="439"/>
          </reference>
          <reference field="4" count="1">
            <x v="253"/>
          </reference>
          <reference field="6" count="1" selected="0">
            <x v="37"/>
          </reference>
        </references>
      </pivotArea>
    </format>
    <format dxfId="15204">
      <pivotArea outline="0" collapsedLevelsAreSubtotals="1" fieldPosition="0">
        <references count="3">
          <reference field="0" count="1" selected="0">
            <x v="439"/>
          </reference>
          <reference field="4" count="1" selected="0">
            <x v="253"/>
          </reference>
          <reference field="6" count="1" selected="0">
            <x v="37"/>
          </reference>
        </references>
      </pivotArea>
    </format>
    <format dxfId="15203">
      <pivotArea outline="0" collapsedLevelsAreSubtotals="1" fieldPosition="0">
        <references count="3">
          <reference field="0" count="1" selected="0">
            <x v="491"/>
          </reference>
          <reference field="4" count="1" selected="0">
            <x v="95"/>
          </reference>
          <reference field="6" count="1" selected="0">
            <x v="37"/>
          </reference>
        </references>
      </pivotArea>
    </format>
    <format dxfId="15202">
      <pivotArea dataOnly="0" labelOnly="1" outline="0" offset="IV17" fieldPosition="0">
        <references count="1">
          <reference field="6" count="1">
            <x v="37"/>
          </reference>
        </references>
      </pivotArea>
    </format>
    <format dxfId="15201">
      <pivotArea dataOnly="0" labelOnly="1" outline="0" offset="IV1" fieldPosition="0">
        <references count="2">
          <reference field="0" count="1">
            <x v="491"/>
          </reference>
          <reference field="6" count="1" selected="0">
            <x v="37"/>
          </reference>
        </references>
      </pivotArea>
    </format>
    <format dxfId="15200">
      <pivotArea dataOnly="0" labelOnly="1" outline="0" fieldPosition="0">
        <references count="3">
          <reference field="0" count="1" selected="0">
            <x v="491"/>
          </reference>
          <reference field="4" count="1">
            <x v="95"/>
          </reference>
          <reference field="6" count="1" selected="0">
            <x v="37"/>
          </reference>
        </references>
      </pivotArea>
    </format>
    <format dxfId="15199">
      <pivotArea outline="0" collapsedLevelsAreSubtotals="1" fieldPosition="0">
        <references count="3">
          <reference field="0" count="1" selected="0">
            <x v="491"/>
          </reference>
          <reference field="4" count="1" selected="0">
            <x v="95"/>
          </reference>
          <reference field="6" count="1" selected="0">
            <x v="37"/>
          </reference>
        </references>
      </pivotArea>
    </format>
    <format dxfId="15198">
      <pivotArea outline="0" collapsedLevelsAreSubtotals="1" fieldPosition="0">
        <references count="3">
          <reference field="0" count="1" selected="0">
            <x v="491"/>
          </reference>
          <reference field="4" count="1" selected="0">
            <x v="152"/>
          </reference>
          <reference field="6" count="1" selected="0">
            <x v="37"/>
          </reference>
        </references>
      </pivotArea>
    </format>
    <format dxfId="15197">
      <pivotArea dataOnly="0" labelOnly="1" outline="0" offset="IV18" fieldPosition="0">
        <references count="1">
          <reference field="6" count="1">
            <x v="37"/>
          </reference>
        </references>
      </pivotArea>
    </format>
    <format dxfId="15196">
      <pivotArea dataOnly="0" labelOnly="1" outline="0" offset="IV2" fieldPosition="0">
        <references count="2">
          <reference field="0" count="1">
            <x v="491"/>
          </reference>
          <reference field="6" count="1" selected="0">
            <x v="37"/>
          </reference>
        </references>
      </pivotArea>
    </format>
    <format dxfId="15195">
      <pivotArea dataOnly="0" labelOnly="1" outline="0" fieldPosition="0">
        <references count="3">
          <reference field="0" count="1" selected="0">
            <x v="491"/>
          </reference>
          <reference field="4" count="1">
            <x v="152"/>
          </reference>
          <reference field="6" count="1" selected="0">
            <x v="37"/>
          </reference>
        </references>
      </pivotArea>
    </format>
    <format dxfId="15194">
      <pivotArea outline="0" collapsedLevelsAreSubtotals="1" fieldPosition="0">
        <references count="3">
          <reference field="0" count="1" selected="0">
            <x v="491"/>
          </reference>
          <reference field="4" count="1" selected="0">
            <x v="152"/>
          </reference>
          <reference field="6" count="1" selected="0">
            <x v="37"/>
          </reference>
        </references>
      </pivotArea>
    </format>
    <format dxfId="15193">
      <pivotArea outline="0" collapsedLevelsAreSubtotals="1" fieldPosition="0">
        <references count="3">
          <reference field="0" count="1" selected="0">
            <x v="491"/>
          </reference>
          <reference field="4" count="1" selected="0">
            <x v="228"/>
          </reference>
          <reference field="6" count="1" selected="0">
            <x v="37"/>
          </reference>
        </references>
      </pivotArea>
    </format>
    <format dxfId="15192">
      <pivotArea dataOnly="0" labelOnly="1" outline="0" offset="IV19" fieldPosition="0">
        <references count="1">
          <reference field="6" count="1">
            <x v="37"/>
          </reference>
        </references>
      </pivotArea>
    </format>
    <format dxfId="15191">
      <pivotArea dataOnly="0" labelOnly="1" outline="0" offset="IV3" fieldPosition="0">
        <references count="2">
          <reference field="0" count="1">
            <x v="491"/>
          </reference>
          <reference field="6" count="1" selected="0">
            <x v="37"/>
          </reference>
        </references>
      </pivotArea>
    </format>
    <format dxfId="15190">
      <pivotArea dataOnly="0" labelOnly="1" outline="0" fieldPosition="0">
        <references count="3">
          <reference field="0" count="1" selected="0">
            <x v="491"/>
          </reference>
          <reference field="4" count="1">
            <x v="228"/>
          </reference>
          <reference field="6" count="1" selected="0">
            <x v="37"/>
          </reference>
        </references>
      </pivotArea>
    </format>
    <format dxfId="15189">
      <pivotArea outline="0" collapsedLevelsAreSubtotals="1" fieldPosition="0">
        <references count="3">
          <reference field="0" count="1" selected="0">
            <x v="491"/>
          </reference>
          <reference field="4" count="1" selected="0">
            <x v="228"/>
          </reference>
          <reference field="6" count="1" selected="0">
            <x v="37"/>
          </reference>
        </references>
      </pivotArea>
    </format>
    <format dxfId="15188">
      <pivotArea outline="0" collapsedLevelsAreSubtotals="1" fieldPosition="0">
        <references count="3">
          <reference field="0" count="1" selected="0">
            <x v="491"/>
          </reference>
          <reference field="4" count="1" selected="0">
            <x v="238"/>
          </reference>
          <reference field="6" count="1" selected="0">
            <x v="37"/>
          </reference>
        </references>
      </pivotArea>
    </format>
    <format dxfId="15187">
      <pivotArea dataOnly="0" labelOnly="1" outline="0" offset="IV20" fieldPosition="0">
        <references count="1">
          <reference field="6" count="1">
            <x v="37"/>
          </reference>
        </references>
      </pivotArea>
    </format>
    <format dxfId="15186">
      <pivotArea dataOnly="0" labelOnly="1" outline="0" offset="IV256" fieldPosition="0">
        <references count="2">
          <reference field="0" count="1">
            <x v="491"/>
          </reference>
          <reference field="6" count="1" selected="0">
            <x v="37"/>
          </reference>
        </references>
      </pivotArea>
    </format>
    <format dxfId="15185">
      <pivotArea dataOnly="0" labelOnly="1" outline="0" fieldPosition="0">
        <references count="3">
          <reference field="0" count="1" selected="0">
            <x v="491"/>
          </reference>
          <reference field="4" count="1">
            <x v="238"/>
          </reference>
          <reference field="6" count="1" selected="0">
            <x v="37"/>
          </reference>
        </references>
      </pivotArea>
    </format>
    <format dxfId="15184">
      <pivotArea outline="0" collapsedLevelsAreSubtotals="1" fieldPosition="0">
        <references count="3">
          <reference field="0" count="1" selected="0">
            <x v="491"/>
          </reference>
          <reference field="4" count="1" selected="0">
            <x v="238"/>
          </reference>
          <reference field="6" count="1" selected="0">
            <x v="37"/>
          </reference>
        </references>
      </pivotArea>
    </format>
    <format dxfId="15183">
      <pivotArea outline="0" collapsedLevelsAreSubtotals="1" fieldPosition="0">
        <references count="3">
          <reference field="0" count="1" selected="0">
            <x v="50"/>
          </reference>
          <reference field="4" count="1" selected="0">
            <x v="228"/>
          </reference>
          <reference field="6" count="1" selected="0">
            <x v="37"/>
          </reference>
        </references>
      </pivotArea>
    </format>
    <format dxfId="15182">
      <pivotArea dataOnly="0" labelOnly="1" outline="0" offset="IV21" fieldPosition="0">
        <references count="1">
          <reference field="6" count="1">
            <x v="37"/>
          </reference>
        </references>
      </pivotArea>
    </format>
    <format dxfId="15181">
      <pivotArea dataOnly="0" labelOnly="1" outline="0" fieldPosition="0">
        <references count="2">
          <reference field="0" count="1">
            <x v="50"/>
          </reference>
          <reference field="6" count="1" selected="0">
            <x v="37"/>
          </reference>
        </references>
      </pivotArea>
    </format>
    <format dxfId="15180">
      <pivotArea dataOnly="0" labelOnly="1" outline="0" fieldPosition="0">
        <references count="3">
          <reference field="0" count="1" selected="0">
            <x v="50"/>
          </reference>
          <reference field="4" count="1">
            <x v="228"/>
          </reference>
          <reference field="6" count="1" selected="0">
            <x v="37"/>
          </reference>
        </references>
      </pivotArea>
    </format>
    <format dxfId="15179">
      <pivotArea outline="0" collapsedLevelsAreSubtotals="1" fieldPosition="0">
        <references count="3">
          <reference field="0" count="1" selected="0">
            <x v="50"/>
          </reference>
          <reference field="4" count="1" selected="0">
            <x v="228"/>
          </reference>
          <reference field="6" count="1" selected="0">
            <x v="37"/>
          </reference>
        </references>
      </pivotArea>
    </format>
    <format dxfId="15178">
      <pivotArea outline="0" collapsedLevelsAreSubtotals="1" fieldPosition="0">
        <references count="3">
          <reference field="0" count="1" selected="0">
            <x v="483"/>
          </reference>
          <reference field="4" count="1" selected="0">
            <x v="152"/>
          </reference>
          <reference field="6" count="1" selected="0">
            <x v="37"/>
          </reference>
        </references>
      </pivotArea>
    </format>
    <format dxfId="15177">
      <pivotArea dataOnly="0" labelOnly="1" outline="0" offset="IV22" fieldPosition="0">
        <references count="1">
          <reference field="6" count="1">
            <x v="37"/>
          </reference>
        </references>
      </pivotArea>
    </format>
    <format dxfId="15176">
      <pivotArea dataOnly="0" labelOnly="1" outline="0" offset="IV1" fieldPosition="0">
        <references count="2">
          <reference field="0" count="1">
            <x v="483"/>
          </reference>
          <reference field="6" count="1" selected="0">
            <x v="37"/>
          </reference>
        </references>
      </pivotArea>
    </format>
    <format dxfId="15175">
      <pivotArea dataOnly="0" labelOnly="1" outline="0" fieldPosition="0">
        <references count="3">
          <reference field="0" count="1" selected="0">
            <x v="483"/>
          </reference>
          <reference field="4" count="1">
            <x v="152"/>
          </reference>
          <reference field="6" count="1" selected="0">
            <x v="37"/>
          </reference>
        </references>
      </pivotArea>
    </format>
    <format dxfId="15174">
      <pivotArea outline="0" collapsedLevelsAreSubtotals="1" fieldPosition="0">
        <references count="3">
          <reference field="0" count="1" selected="0">
            <x v="483"/>
          </reference>
          <reference field="4" count="1" selected="0">
            <x v="152"/>
          </reference>
          <reference field="6" count="1" selected="0">
            <x v="37"/>
          </reference>
        </references>
      </pivotArea>
    </format>
    <format dxfId="15173">
      <pivotArea outline="0" collapsedLevelsAreSubtotals="1" fieldPosition="0">
        <references count="3">
          <reference field="0" count="1" selected="0">
            <x v="483"/>
          </reference>
          <reference field="4" count="1" selected="0">
            <x v="238"/>
          </reference>
          <reference field="6" count="1" selected="0">
            <x v="37"/>
          </reference>
        </references>
      </pivotArea>
    </format>
    <format dxfId="15172">
      <pivotArea dataOnly="0" labelOnly="1" outline="0" offset="IV23" fieldPosition="0">
        <references count="1">
          <reference field="6" count="1">
            <x v="37"/>
          </reference>
        </references>
      </pivotArea>
    </format>
    <format dxfId="15171">
      <pivotArea dataOnly="0" labelOnly="1" outline="0" offset="IV256" fieldPosition="0">
        <references count="2">
          <reference field="0" count="1">
            <x v="483"/>
          </reference>
          <reference field="6" count="1" selected="0">
            <x v="37"/>
          </reference>
        </references>
      </pivotArea>
    </format>
    <format dxfId="15170">
      <pivotArea dataOnly="0" labelOnly="1" outline="0" fieldPosition="0">
        <references count="3">
          <reference field="0" count="1" selected="0">
            <x v="483"/>
          </reference>
          <reference field="4" count="1">
            <x v="238"/>
          </reference>
          <reference field="6" count="1" selected="0">
            <x v="37"/>
          </reference>
        </references>
      </pivotArea>
    </format>
    <format dxfId="15169">
      <pivotArea outline="0" collapsedLevelsAreSubtotals="1" fieldPosition="0">
        <references count="3">
          <reference field="0" count="1" selected="0">
            <x v="483"/>
          </reference>
          <reference field="4" count="1" selected="0">
            <x v="238"/>
          </reference>
          <reference field="6" count="1" selected="0">
            <x v="37"/>
          </reference>
        </references>
      </pivotArea>
    </format>
    <format dxfId="15168">
      <pivotArea outline="0" collapsedLevelsAreSubtotals="1" fieldPosition="0">
        <references count="3">
          <reference field="0" count="1" selected="0">
            <x v="470"/>
          </reference>
          <reference field="4" count="1" selected="0">
            <x v="152"/>
          </reference>
          <reference field="6" count="1" selected="0">
            <x v="37"/>
          </reference>
        </references>
      </pivotArea>
    </format>
    <format dxfId="15167">
      <pivotArea dataOnly="0" labelOnly="1" outline="0" offset="IV24" fieldPosition="0">
        <references count="1">
          <reference field="6" count="1">
            <x v="37"/>
          </reference>
        </references>
      </pivotArea>
    </format>
    <format dxfId="15166">
      <pivotArea dataOnly="0" labelOnly="1" outline="0" fieldPosition="0">
        <references count="2">
          <reference field="0" count="1">
            <x v="470"/>
          </reference>
          <reference field="6" count="1" selected="0">
            <x v="37"/>
          </reference>
        </references>
      </pivotArea>
    </format>
    <format dxfId="15165">
      <pivotArea dataOnly="0" labelOnly="1" outline="0" fieldPosition="0">
        <references count="3">
          <reference field="0" count="1" selected="0">
            <x v="470"/>
          </reference>
          <reference field="4" count="1">
            <x v="152"/>
          </reference>
          <reference field="6" count="1" selected="0">
            <x v="37"/>
          </reference>
        </references>
      </pivotArea>
    </format>
    <format dxfId="15164">
      <pivotArea outline="0" collapsedLevelsAreSubtotals="1" fieldPosition="0">
        <references count="3">
          <reference field="0" count="1" selected="0">
            <x v="470"/>
          </reference>
          <reference field="4" count="1" selected="0">
            <x v="152"/>
          </reference>
          <reference field="6" count="1" selected="0">
            <x v="37"/>
          </reference>
        </references>
      </pivotArea>
    </format>
    <format dxfId="15163">
      <pivotArea outline="0" collapsedLevelsAreSubtotals="1" fieldPosition="0">
        <references count="3">
          <reference field="0" count="1" selected="0">
            <x v="506"/>
          </reference>
          <reference field="4" count="1" selected="0">
            <x v="152"/>
          </reference>
          <reference field="6" count="1" selected="0">
            <x v="37"/>
          </reference>
        </references>
      </pivotArea>
    </format>
    <format dxfId="15162">
      <pivotArea dataOnly="0" labelOnly="1" outline="0" offset="IV25" fieldPosition="0">
        <references count="1">
          <reference field="6" count="1">
            <x v="37"/>
          </reference>
        </references>
      </pivotArea>
    </format>
    <format dxfId="15161">
      <pivotArea dataOnly="0" labelOnly="1" outline="0" offset="IV1" fieldPosition="0">
        <references count="2">
          <reference field="0" count="1">
            <x v="506"/>
          </reference>
          <reference field="6" count="1" selected="0">
            <x v="37"/>
          </reference>
        </references>
      </pivotArea>
    </format>
    <format dxfId="15160">
      <pivotArea dataOnly="0" labelOnly="1" outline="0" fieldPosition="0">
        <references count="3">
          <reference field="0" count="1" selected="0">
            <x v="506"/>
          </reference>
          <reference field="4" count="1">
            <x v="152"/>
          </reference>
          <reference field="6" count="1" selected="0">
            <x v="37"/>
          </reference>
        </references>
      </pivotArea>
    </format>
    <format dxfId="15159">
      <pivotArea outline="0" collapsedLevelsAreSubtotals="1" fieldPosition="0">
        <references count="3">
          <reference field="0" count="1" selected="0">
            <x v="506"/>
          </reference>
          <reference field="4" count="1" selected="0">
            <x v="152"/>
          </reference>
          <reference field="6" count="1" selected="0">
            <x v="37"/>
          </reference>
        </references>
      </pivotArea>
    </format>
    <format dxfId="15158">
      <pivotArea outline="0" collapsedLevelsAreSubtotals="1" fieldPosition="0">
        <references count="3">
          <reference field="0" count="1" selected="0">
            <x v="506"/>
          </reference>
          <reference field="4" count="1" selected="0">
            <x v="227"/>
          </reference>
          <reference field="6" count="1" selected="0">
            <x v="37"/>
          </reference>
        </references>
      </pivotArea>
    </format>
    <format dxfId="15157">
      <pivotArea dataOnly="0" labelOnly="1" outline="0" offset="IV26" fieldPosition="0">
        <references count="1">
          <reference field="6" count="1">
            <x v="37"/>
          </reference>
        </references>
      </pivotArea>
    </format>
    <format dxfId="15156">
      <pivotArea dataOnly="0" labelOnly="1" outline="0" offset="IV2" fieldPosition="0">
        <references count="2">
          <reference field="0" count="1">
            <x v="506"/>
          </reference>
          <reference field="6" count="1" selected="0">
            <x v="37"/>
          </reference>
        </references>
      </pivotArea>
    </format>
    <format dxfId="15155">
      <pivotArea dataOnly="0" labelOnly="1" outline="0" fieldPosition="0">
        <references count="3">
          <reference field="0" count="1" selected="0">
            <x v="506"/>
          </reference>
          <reference field="4" count="1">
            <x v="227"/>
          </reference>
          <reference field="6" count="1" selected="0">
            <x v="37"/>
          </reference>
        </references>
      </pivotArea>
    </format>
    <format dxfId="15154">
      <pivotArea outline="0" collapsedLevelsAreSubtotals="1" fieldPosition="0">
        <references count="3">
          <reference field="0" count="1" selected="0">
            <x v="506"/>
          </reference>
          <reference field="4" count="1" selected="0">
            <x v="227"/>
          </reference>
          <reference field="6" count="1" selected="0">
            <x v="37"/>
          </reference>
        </references>
      </pivotArea>
    </format>
    <format dxfId="15153">
      <pivotArea outline="0" collapsedLevelsAreSubtotals="1" fieldPosition="0">
        <references count="3">
          <reference field="0" count="1" selected="0">
            <x v="506"/>
          </reference>
          <reference field="4" count="1" selected="0">
            <x v="240"/>
          </reference>
          <reference field="6" count="1" selected="0">
            <x v="37"/>
          </reference>
        </references>
      </pivotArea>
    </format>
    <format dxfId="15152">
      <pivotArea dataOnly="0" labelOnly="1" outline="0" offset="IV27" fieldPosition="0">
        <references count="1">
          <reference field="6" count="1">
            <x v="37"/>
          </reference>
        </references>
      </pivotArea>
    </format>
    <format dxfId="15151">
      <pivotArea dataOnly="0" labelOnly="1" outline="0" offset="IV3" fieldPosition="0">
        <references count="2">
          <reference field="0" count="1">
            <x v="506"/>
          </reference>
          <reference field="6" count="1" selected="0">
            <x v="37"/>
          </reference>
        </references>
      </pivotArea>
    </format>
    <format dxfId="15150">
      <pivotArea dataOnly="0" labelOnly="1" outline="0" fieldPosition="0">
        <references count="3">
          <reference field="0" count="1" selected="0">
            <x v="506"/>
          </reference>
          <reference field="4" count="1">
            <x v="240"/>
          </reference>
          <reference field="6" count="1" selected="0">
            <x v="37"/>
          </reference>
        </references>
      </pivotArea>
    </format>
    <format dxfId="15149">
      <pivotArea outline="0" collapsedLevelsAreSubtotals="1" fieldPosition="0">
        <references count="3">
          <reference field="0" count="1" selected="0">
            <x v="506"/>
          </reference>
          <reference field="4" count="1" selected="0">
            <x v="240"/>
          </reference>
          <reference field="6" count="1" selected="0">
            <x v="37"/>
          </reference>
        </references>
      </pivotArea>
    </format>
    <format dxfId="15148">
      <pivotArea outline="0" collapsedLevelsAreSubtotals="1" fieldPosition="0">
        <references count="3">
          <reference field="0" count="1" selected="0">
            <x v="506"/>
          </reference>
          <reference field="4" count="1" selected="0">
            <x v="241"/>
          </reference>
          <reference field="6" count="1" selected="0">
            <x v="37"/>
          </reference>
        </references>
      </pivotArea>
    </format>
    <format dxfId="15147">
      <pivotArea dataOnly="0" labelOnly="1" outline="0" offset="IV28" fieldPosition="0">
        <references count="1">
          <reference field="6" count="1">
            <x v="37"/>
          </reference>
        </references>
      </pivotArea>
    </format>
    <format dxfId="15146">
      <pivotArea dataOnly="0" labelOnly="1" outline="0" offset="IV4" fieldPosition="0">
        <references count="2">
          <reference field="0" count="1">
            <x v="506"/>
          </reference>
          <reference field="6" count="1" selected="0">
            <x v="37"/>
          </reference>
        </references>
      </pivotArea>
    </format>
    <format dxfId="15145">
      <pivotArea dataOnly="0" labelOnly="1" outline="0" fieldPosition="0">
        <references count="3">
          <reference field="0" count="1" selected="0">
            <x v="506"/>
          </reference>
          <reference field="4" count="1">
            <x v="241"/>
          </reference>
          <reference field="6" count="1" selected="0">
            <x v="37"/>
          </reference>
        </references>
      </pivotArea>
    </format>
    <format dxfId="15144">
      <pivotArea outline="0" collapsedLevelsAreSubtotals="1" fieldPosition="0">
        <references count="3">
          <reference field="0" count="1" selected="0">
            <x v="506"/>
          </reference>
          <reference field="4" count="1" selected="0">
            <x v="241"/>
          </reference>
          <reference field="6" count="1" selected="0">
            <x v="37"/>
          </reference>
        </references>
      </pivotArea>
    </format>
    <format dxfId="15143">
      <pivotArea outline="0" collapsedLevelsAreSubtotals="1" fieldPosition="0">
        <references count="3">
          <reference field="0" count="1" selected="0">
            <x v="506"/>
          </reference>
          <reference field="4" count="1" selected="0">
            <x v="244"/>
          </reference>
          <reference field="6" count="1" selected="0">
            <x v="37"/>
          </reference>
        </references>
      </pivotArea>
    </format>
    <format dxfId="15142">
      <pivotArea dataOnly="0" labelOnly="1" outline="0" offset="IV29" fieldPosition="0">
        <references count="1">
          <reference field="6" count="1">
            <x v="37"/>
          </reference>
        </references>
      </pivotArea>
    </format>
    <format dxfId="15141">
      <pivotArea dataOnly="0" labelOnly="1" outline="0" offset="IV256" fieldPosition="0">
        <references count="2">
          <reference field="0" count="1">
            <x v="506"/>
          </reference>
          <reference field="6" count="1" selected="0">
            <x v="37"/>
          </reference>
        </references>
      </pivotArea>
    </format>
    <format dxfId="15140">
      <pivotArea dataOnly="0" labelOnly="1" outline="0" fieldPosition="0">
        <references count="3">
          <reference field="0" count="1" selected="0">
            <x v="506"/>
          </reference>
          <reference field="4" count="1">
            <x v="244"/>
          </reference>
          <reference field="6" count="1" selected="0">
            <x v="37"/>
          </reference>
        </references>
      </pivotArea>
    </format>
    <format dxfId="15139">
      <pivotArea outline="0" collapsedLevelsAreSubtotals="1" fieldPosition="0">
        <references count="3">
          <reference field="0" count="1" selected="0">
            <x v="506"/>
          </reference>
          <reference field="4" count="1" selected="0">
            <x v="244"/>
          </reference>
          <reference field="6" count="1" selected="0">
            <x v="37"/>
          </reference>
        </references>
      </pivotArea>
    </format>
    <format dxfId="15138">
      <pivotArea outline="0" collapsedLevelsAreSubtotals="1" fieldPosition="0">
        <references count="3">
          <reference field="0" count="1" selected="0">
            <x v="484"/>
          </reference>
          <reference field="4" count="1" selected="0">
            <x v="152"/>
          </reference>
          <reference field="6" count="1" selected="0">
            <x v="37"/>
          </reference>
        </references>
      </pivotArea>
    </format>
    <format dxfId="15137">
      <pivotArea dataOnly="0" labelOnly="1" outline="0" offset="IV30" fieldPosition="0">
        <references count="1">
          <reference field="6" count="1">
            <x v="37"/>
          </reference>
        </references>
      </pivotArea>
    </format>
    <format dxfId="15136">
      <pivotArea dataOnly="0" labelOnly="1" outline="0" offset="IV1" fieldPosition="0">
        <references count="2">
          <reference field="0" count="1">
            <x v="484"/>
          </reference>
          <reference field="6" count="1" selected="0">
            <x v="37"/>
          </reference>
        </references>
      </pivotArea>
    </format>
    <format dxfId="15135">
      <pivotArea dataOnly="0" labelOnly="1" outline="0" fieldPosition="0">
        <references count="3">
          <reference field="0" count="1" selected="0">
            <x v="484"/>
          </reference>
          <reference field="4" count="1">
            <x v="152"/>
          </reference>
          <reference field="6" count="1" selected="0">
            <x v="37"/>
          </reference>
        </references>
      </pivotArea>
    </format>
    <format dxfId="15134">
      <pivotArea outline="0" collapsedLevelsAreSubtotals="1" fieldPosition="0">
        <references count="3">
          <reference field="0" count="1" selected="0">
            <x v="484"/>
          </reference>
          <reference field="4" count="1" selected="0">
            <x v="152"/>
          </reference>
          <reference field="6" count="1" selected="0">
            <x v="37"/>
          </reference>
        </references>
      </pivotArea>
    </format>
    <format dxfId="15133">
      <pivotArea outline="0" collapsedLevelsAreSubtotals="1" fieldPosition="0">
        <references count="3">
          <reference field="0" count="1" selected="0">
            <x v="484"/>
          </reference>
          <reference field="4" count="1" selected="0">
            <x v="238"/>
          </reference>
          <reference field="6" count="1" selected="0">
            <x v="37"/>
          </reference>
        </references>
      </pivotArea>
    </format>
    <format dxfId="15132">
      <pivotArea dataOnly="0" labelOnly="1" outline="0" offset="IV31" fieldPosition="0">
        <references count="1">
          <reference field="6" count="1">
            <x v="37"/>
          </reference>
        </references>
      </pivotArea>
    </format>
    <format dxfId="15131">
      <pivotArea dataOnly="0" labelOnly="1" outline="0" offset="IV256" fieldPosition="0">
        <references count="2">
          <reference field="0" count="1">
            <x v="484"/>
          </reference>
          <reference field="6" count="1" selected="0">
            <x v="37"/>
          </reference>
        </references>
      </pivotArea>
    </format>
    <format dxfId="15130">
      <pivotArea dataOnly="0" labelOnly="1" outline="0" fieldPosition="0">
        <references count="3">
          <reference field="0" count="1" selected="0">
            <x v="484"/>
          </reference>
          <reference field="4" count="1">
            <x v="238"/>
          </reference>
          <reference field="6" count="1" selected="0">
            <x v="37"/>
          </reference>
        </references>
      </pivotArea>
    </format>
    <format dxfId="15129">
      <pivotArea outline="0" collapsedLevelsAreSubtotals="1" fieldPosition="0">
        <references count="3">
          <reference field="0" count="1" selected="0">
            <x v="484"/>
          </reference>
          <reference field="4" count="1" selected="0">
            <x v="238"/>
          </reference>
          <reference field="6" count="1" selected="0">
            <x v="37"/>
          </reference>
        </references>
      </pivotArea>
    </format>
    <format dxfId="15128">
      <pivotArea outline="0" collapsedLevelsAreSubtotals="1" fieldPosition="0">
        <references count="3">
          <reference field="0" count="1" selected="0">
            <x v="485"/>
          </reference>
          <reference field="4" count="1" selected="0">
            <x v="152"/>
          </reference>
          <reference field="6" count="1" selected="0">
            <x v="37"/>
          </reference>
        </references>
      </pivotArea>
    </format>
    <format dxfId="15127">
      <pivotArea dataOnly="0" labelOnly="1" outline="0" offset="IV32" fieldPosition="0">
        <references count="1">
          <reference field="6" count="1">
            <x v="37"/>
          </reference>
        </references>
      </pivotArea>
    </format>
    <format dxfId="15126">
      <pivotArea dataOnly="0" labelOnly="1" outline="0" offset="IV1" fieldPosition="0">
        <references count="2">
          <reference field="0" count="1">
            <x v="485"/>
          </reference>
          <reference field="6" count="1" selected="0">
            <x v="37"/>
          </reference>
        </references>
      </pivotArea>
    </format>
    <format dxfId="15125">
      <pivotArea dataOnly="0" labelOnly="1" outline="0" fieldPosition="0">
        <references count="3">
          <reference field="0" count="1" selected="0">
            <x v="485"/>
          </reference>
          <reference field="4" count="1">
            <x v="152"/>
          </reference>
          <reference field="6" count="1" selected="0">
            <x v="37"/>
          </reference>
        </references>
      </pivotArea>
    </format>
    <format dxfId="15124">
      <pivotArea outline="0" collapsedLevelsAreSubtotals="1" fieldPosition="0">
        <references count="3">
          <reference field="0" count="1" selected="0">
            <x v="485"/>
          </reference>
          <reference field="4" count="1" selected="0">
            <x v="152"/>
          </reference>
          <reference field="6" count="1" selected="0">
            <x v="37"/>
          </reference>
        </references>
      </pivotArea>
    </format>
    <format dxfId="15123">
      <pivotArea outline="0" collapsedLevelsAreSubtotals="1" fieldPosition="0">
        <references count="3">
          <reference field="0" count="1" selected="0">
            <x v="485"/>
          </reference>
          <reference field="4" count="1" selected="0">
            <x v="230"/>
          </reference>
          <reference field="6" count="1" selected="0">
            <x v="37"/>
          </reference>
        </references>
      </pivotArea>
    </format>
    <format dxfId="15122">
      <pivotArea dataOnly="0" labelOnly="1" outline="0" offset="IV33" fieldPosition="0">
        <references count="1">
          <reference field="6" count="1">
            <x v="37"/>
          </reference>
        </references>
      </pivotArea>
    </format>
    <format dxfId="15121">
      <pivotArea dataOnly="0" labelOnly="1" outline="0" offset="IV2" fieldPosition="0">
        <references count="2">
          <reference field="0" count="1">
            <x v="485"/>
          </reference>
          <reference field="6" count="1" selected="0">
            <x v="37"/>
          </reference>
        </references>
      </pivotArea>
    </format>
    <format dxfId="15120">
      <pivotArea dataOnly="0" labelOnly="1" outline="0" fieldPosition="0">
        <references count="3">
          <reference field="0" count="1" selected="0">
            <x v="485"/>
          </reference>
          <reference field="4" count="1">
            <x v="230"/>
          </reference>
          <reference field="6" count="1" selected="0">
            <x v="37"/>
          </reference>
        </references>
      </pivotArea>
    </format>
    <format dxfId="15119">
      <pivotArea outline="0" collapsedLevelsAreSubtotals="1" fieldPosition="0">
        <references count="3">
          <reference field="0" count="1" selected="0">
            <x v="485"/>
          </reference>
          <reference field="4" count="1" selected="0">
            <x v="230"/>
          </reference>
          <reference field="6" count="1" selected="0">
            <x v="37"/>
          </reference>
        </references>
      </pivotArea>
    </format>
    <format dxfId="15118">
      <pivotArea outline="0" collapsedLevelsAreSubtotals="1" fieldPosition="0">
        <references count="3">
          <reference field="0" count="1" selected="0">
            <x v="485"/>
          </reference>
          <reference field="4" count="1" selected="0">
            <x v="238"/>
          </reference>
          <reference field="6" count="1" selected="0">
            <x v="37"/>
          </reference>
        </references>
      </pivotArea>
    </format>
    <format dxfId="15117">
      <pivotArea dataOnly="0" labelOnly="1" outline="0" offset="IV34" fieldPosition="0">
        <references count="1">
          <reference field="6" count="1">
            <x v="37"/>
          </reference>
        </references>
      </pivotArea>
    </format>
    <format dxfId="15116">
      <pivotArea dataOnly="0" labelOnly="1" outline="0" offset="IV256" fieldPosition="0">
        <references count="2">
          <reference field="0" count="1">
            <x v="485"/>
          </reference>
          <reference field="6" count="1" selected="0">
            <x v="37"/>
          </reference>
        </references>
      </pivotArea>
    </format>
    <format dxfId="15115">
      <pivotArea dataOnly="0" labelOnly="1" outline="0" fieldPosition="0">
        <references count="3">
          <reference field="0" count="1" selected="0">
            <x v="485"/>
          </reference>
          <reference field="4" count="1">
            <x v="238"/>
          </reference>
          <reference field="6" count="1" selected="0">
            <x v="37"/>
          </reference>
        </references>
      </pivotArea>
    </format>
    <format dxfId="15114">
      <pivotArea outline="0" collapsedLevelsAreSubtotals="1" fieldPosition="0">
        <references count="3">
          <reference field="0" count="1" selected="0">
            <x v="485"/>
          </reference>
          <reference field="4" count="1" selected="0">
            <x v="238"/>
          </reference>
          <reference field="6" count="1" selected="0">
            <x v="37"/>
          </reference>
        </references>
      </pivotArea>
    </format>
    <format dxfId="15113">
      <pivotArea outline="0" collapsedLevelsAreSubtotals="1" fieldPosition="0">
        <references count="3">
          <reference field="0" count="1" selected="0">
            <x v="129"/>
          </reference>
          <reference field="4" count="1" selected="0">
            <x v="98"/>
          </reference>
          <reference field="6" count="1" selected="0">
            <x v="37"/>
          </reference>
        </references>
      </pivotArea>
    </format>
    <format dxfId="15112">
      <pivotArea dataOnly="0" labelOnly="1" outline="0" offset="IV35" fieldPosition="0">
        <references count="1">
          <reference field="6" count="1">
            <x v="37"/>
          </reference>
        </references>
      </pivotArea>
    </format>
    <format dxfId="15111">
      <pivotArea dataOnly="0" labelOnly="1" outline="0" fieldPosition="0">
        <references count="2">
          <reference field="0" count="1">
            <x v="129"/>
          </reference>
          <reference field="6" count="1" selected="0">
            <x v="37"/>
          </reference>
        </references>
      </pivotArea>
    </format>
    <format dxfId="15110">
      <pivotArea dataOnly="0" labelOnly="1" outline="0" fieldPosition="0">
        <references count="3">
          <reference field="0" count="1" selected="0">
            <x v="129"/>
          </reference>
          <reference field="4" count="1">
            <x v="98"/>
          </reference>
          <reference field="6" count="1" selected="0">
            <x v="37"/>
          </reference>
        </references>
      </pivotArea>
    </format>
    <format dxfId="15109">
      <pivotArea outline="0" collapsedLevelsAreSubtotals="1" fieldPosition="0">
        <references count="3">
          <reference field="0" count="1" selected="0">
            <x v="129"/>
          </reference>
          <reference field="4" count="1" selected="0">
            <x v="98"/>
          </reference>
          <reference field="6" count="1" selected="0">
            <x v="37"/>
          </reference>
        </references>
      </pivotArea>
    </format>
    <format dxfId="15108">
      <pivotArea outline="0" collapsedLevelsAreSubtotals="1" fieldPosition="0">
        <references count="3">
          <reference field="0" count="1" selected="0">
            <x v="453"/>
          </reference>
          <reference field="4" count="1" selected="0">
            <x v="152"/>
          </reference>
          <reference field="6" count="1" selected="0">
            <x v="37"/>
          </reference>
        </references>
      </pivotArea>
    </format>
    <format dxfId="15107">
      <pivotArea dataOnly="0" labelOnly="1" outline="0" offset="IV36" fieldPosition="0">
        <references count="1">
          <reference field="6" count="1">
            <x v="37"/>
          </reference>
        </references>
      </pivotArea>
    </format>
    <format dxfId="15106">
      <pivotArea dataOnly="0" labelOnly="1" outline="0" offset="IV1" fieldPosition="0">
        <references count="2">
          <reference field="0" count="1">
            <x v="453"/>
          </reference>
          <reference field="6" count="1" selected="0">
            <x v="37"/>
          </reference>
        </references>
      </pivotArea>
    </format>
    <format dxfId="15105">
      <pivotArea dataOnly="0" labelOnly="1" outline="0" fieldPosition="0">
        <references count="3">
          <reference field="0" count="1" selected="0">
            <x v="453"/>
          </reference>
          <reference field="4" count="1">
            <x v="152"/>
          </reference>
          <reference field="6" count="1" selected="0">
            <x v="37"/>
          </reference>
        </references>
      </pivotArea>
    </format>
    <format dxfId="15104">
      <pivotArea outline="0" collapsedLevelsAreSubtotals="1" fieldPosition="0">
        <references count="3">
          <reference field="0" count="1" selected="0">
            <x v="453"/>
          </reference>
          <reference field="4" count="1" selected="0">
            <x v="152"/>
          </reference>
          <reference field="6" count="1" selected="0">
            <x v="37"/>
          </reference>
        </references>
      </pivotArea>
    </format>
    <format dxfId="15103">
      <pivotArea outline="0" collapsedLevelsAreSubtotals="1" fieldPosition="0">
        <references count="3">
          <reference field="0" count="1" selected="0">
            <x v="453"/>
          </reference>
          <reference field="4" count="1" selected="0">
            <x v="238"/>
          </reference>
          <reference field="6" count="1" selected="0">
            <x v="37"/>
          </reference>
        </references>
      </pivotArea>
    </format>
    <format dxfId="15102">
      <pivotArea dataOnly="0" labelOnly="1" outline="0" offset="IV37" fieldPosition="0">
        <references count="1">
          <reference field="6" count="1">
            <x v="37"/>
          </reference>
        </references>
      </pivotArea>
    </format>
    <format dxfId="15101">
      <pivotArea dataOnly="0" labelOnly="1" outline="0" offset="IV2" fieldPosition="0">
        <references count="2">
          <reference field="0" count="1">
            <x v="453"/>
          </reference>
          <reference field="6" count="1" selected="0">
            <x v="37"/>
          </reference>
        </references>
      </pivotArea>
    </format>
    <format dxfId="15100">
      <pivotArea dataOnly="0" labelOnly="1" outline="0" fieldPosition="0">
        <references count="3">
          <reference field="0" count="1" selected="0">
            <x v="453"/>
          </reference>
          <reference field="4" count="1">
            <x v="238"/>
          </reference>
          <reference field="6" count="1" selected="0">
            <x v="37"/>
          </reference>
        </references>
      </pivotArea>
    </format>
    <format dxfId="15099">
      <pivotArea outline="0" collapsedLevelsAreSubtotals="1" fieldPosition="0">
        <references count="3">
          <reference field="0" count="1" selected="0">
            <x v="453"/>
          </reference>
          <reference field="4" count="1" selected="0">
            <x v="238"/>
          </reference>
          <reference field="6" count="1" selected="0">
            <x v="37"/>
          </reference>
        </references>
      </pivotArea>
    </format>
    <format dxfId="15098">
      <pivotArea outline="0" collapsedLevelsAreSubtotals="1" fieldPosition="0">
        <references count="3">
          <reference field="0" count="1" selected="0">
            <x v="453"/>
          </reference>
          <reference field="4" count="1" selected="0">
            <x v="253"/>
          </reference>
          <reference field="6" count="1" selected="0">
            <x v="37"/>
          </reference>
        </references>
      </pivotArea>
    </format>
    <format dxfId="15097">
      <pivotArea dataOnly="0" labelOnly="1" outline="0" offset="IV38" fieldPosition="0">
        <references count="1">
          <reference field="6" count="1">
            <x v="37"/>
          </reference>
        </references>
      </pivotArea>
    </format>
    <format dxfId="15096">
      <pivotArea dataOnly="0" labelOnly="1" outline="0" offset="IV256" fieldPosition="0">
        <references count="2">
          <reference field="0" count="1">
            <x v="453"/>
          </reference>
          <reference field="6" count="1" selected="0">
            <x v="37"/>
          </reference>
        </references>
      </pivotArea>
    </format>
    <format dxfId="15095">
      <pivotArea dataOnly="0" labelOnly="1" outline="0" fieldPosition="0">
        <references count="3">
          <reference field="0" count="1" selected="0">
            <x v="453"/>
          </reference>
          <reference field="4" count="1">
            <x v="253"/>
          </reference>
          <reference field="6" count="1" selected="0">
            <x v="37"/>
          </reference>
        </references>
      </pivotArea>
    </format>
    <format dxfId="15094">
      <pivotArea outline="0" collapsedLevelsAreSubtotals="1" fieldPosition="0">
        <references count="3">
          <reference field="0" count="1" selected="0">
            <x v="453"/>
          </reference>
          <reference field="4" count="1" selected="0">
            <x v="253"/>
          </reference>
          <reference field="6" count="1" selected="0">
            <x v="37"/>
          </reference>
        </references>
      </pivotArea>
    </format>
    <format dxfId="15093">
      <pivotArea outline="0" collapsedLevelsAreSubtotals="1" fieldPosition="0">
        <references count="3">
          <reference field="0" count="1" selected="0">
            <x v="369"/>
          </reference>
          <reference field="4" count="1" selected="0">
            <x v="233"/>
          </reference>
          <reference field="6" count="1" selected="0">
            <x v="37"/>
          </reference>
        </references>
      </pivotArea>
    </format>
    <format dxfId="15092">
      <pivotArea dataOnly="0" labelOnly="1" outline="0" offset="IV39" fieldPosition="0">
        <references count="1">
          <reference field="6" count="1">
            <x v="37"/>
          </reference>
        </references>
      </pivotArea>
    </format>
    <format dxfId="15091">
      <pivotArea dataOnly="0" labelOnly="1" outline="0" offset="IV1" fieldPosition="0">
        <references count="2">
          <reference field="0" count="1">
            <x v="369"/>
          </reference>
          <reference field="6" count="1" selected="0">
            <x v="37"/>
          </reference>
        </references>
      </pivotArea>
    </format>
    <format dxfId="15090">
      <pivotArea dataOnly="0" labelOnly="1" outline="0" fieldPosition="0">
        <references count="3">
          <reference field="0" count="1" selected="0">
            <x v="369"/>
          </reference>
          <reference field="4" count="1">
            <x v="233"/>
          </reference>
          <reference field="6" count="1" selected="0">
            <x v="37"/>
          </reference>
        </references>
      </pivotArea>
    </format>
    <format dxfId="15089">
      <pivotArea outline="0" collapsedLevelsAreSubtotals="1" fieldPosition="0">
        <references count="3">
          <reference field="0" count="1" selected="0">
            <x v="369"/>
          </reference>
          <reference field="4" count="1" selected="0">
            <x v="233"/>
          </reference>
          <reference field="6" count="1" selected="0">
            <x v="37"/>
          </reference>
        </references>
      </pivotArea>
    </format>
    <format dxfId="15088">
      <pivotArea outline="0" collapsedLevelsAreSubtotals="1" fieldPosition="0">
        <references count="3">
          <reference field="0" count="1" selected="0">
            <x v="369"/>
          </reference>
          <reference field="4" count="1" selected="0">
            <x v="238"/>
          </reference>
          <reference field="6" count="1" selected="0">
            <x v="37"/>
          </reference>
        </references>
      </pivotArea>
    </format>
    <format dxfId="15087">
      <pivotArea dataOnly="0" labelOnly="1" outline="0" offset="IV40" fieldPosition="0">
        <references count="1">
          <reference field="6" count="1">
            <x v="37"/>
          </reference>
        </references>
      </pivotArea>
    </format>
    <format dxfId="15086">
      <pivotArea dataOnly="0" labelOnly="1" outline="0" offset="IV256" fieldPosition="0">
        <references count="2">
          <reference field="0" count="1">
            <x v="369"/>
          </reference>
          <reference field="6" count="1" selected="0">
            <x v="37"/>
          </reference>
        </references>
      </pivotArea>
    </format>
    <format dxfId="15085">
      <pivotArea dataOnly="0" labelOnly="1" outline="0" fieldPosition="0">
        <references count="3">
          <reference field="0" count="1" selected="0">
            <x v="369"/>
          </reference>
          <reference field="4" count="1">
            <x v="238"/>
          </reference>
          <reference field="6" count="1" selected="0">
            <x v="37"/>
          </reference>
        </references>
      </pivotArea>
    </format>
    <format dxfId="15084">
      <pivotArea outline="0" collapsedLevelsAreSubtotals="1" fieldPosition="0">
        <references count="3">
          <reference field="0" count="1" selected="0">
            <x v="369"/>
          </reference>
          <reference field="4" count="1" selected="0">
            <x v="238"/>
          </reference>
          <reference field="6" count="1" selected="0">
            <x v="37"/>
          </reference>
        </references>
      </pivotArea>
    </format>
    <format dxfId="15083">
      <pivotArea outline="0" collapsedLevelsAreSubtotals="1" fieldPosition="0">
        <references count="3">
          <reference field="0" count="1" selected="0">
            <x v="51"/>
          </reference>
          <reference field="4" count="1" selected="0">
            <x v="228"/>
          </reference>
          <reference field="6" count="1" selected="0">
            <x v="37"/>
          </reference>
        </references>
      </pivotArea>
    </format>
    <format dxfId="15082">
      <pivotArea dataOnly="0" labelOnly="1" outline="0" offset="IV41" fieldPosition="0">
        <references count="1">
          <reference field="6" count="1">
            <x v="37"/>
          </reference>
        </references>
      </pivotArea>
    </format>
    <format dxfId="15081">
      <pivotArea dataOnly="0" labelOnly="1" outline="0" offset="IV1" fieldPosition="0">
        <references count="2">
          <reference field="0" count="1">
            <x v="51"/>
          </reference>
          <reference field="6" count="1" selected="0">
            <x v="37"/>
          </reference>
        </references>
      </pivotArea>
    </format>
    <format dxfId="15080">
      <pivotArea dataOnly="0" labelOnly="1" outline="0" fieldPosition="0">
        <references count="3">
          <reference field="0" count="1" selected="0">
            <x v="51"/>
          </reference>
          <reference field="4" count="1">
            <x v="228"/>
          </reference>
          <reference field="6" count="1" selected="0">
            <x v="37"/>
          </reference>
        </references>
      </pivotArea>
    </format>
    <format dxfId="15079">
      <pivotArea outline="0" collapsedLevelsAreSubtotals="1" fieldPosition="0">
        <references count="3">
          <reference field="0" count="1" selected="0">
            <x v="51"/>
          </reference>
          <reference field="4" count="1" selected="0">
            <x v="228"/>
          </reference>
          <reference field="6" count="1" selected="0">
            <x v="37"/>
          </reference>
        </references>
      </pivotArea>
    </format>
    <format dxfId="15078">
      <pivotArea outline="0" collapsedLevelsAreSubtotals="1" fieldPosition="0">
        <references count="3">
          <reference field="0" count="1" selected="0">
            <x v="51"/>
          </reference>
          <reference field="4" count="1" selected="0">
            <x v="231"/>
          </reference>
          <reference field="6" count="1" selected="0">
            <x v="37"/>
          </reference>
        </references>
      </pivotArea>
    </format>
    <format dxfId="15077">
      <pivotArea dataOnly="0" labelOnly="1" outline="0" offset="IV42" fieldPosition="0">
        <references count="1">
          <reference field="6" count="1">
            <x v="37"/>
          </reference>
        </references>
      </pivotArea>
    </format>
    <format dxfId="15076">
      <pivotArea dataOnly="0" labelOnly="1" outline="0" offset="IV256" fieldPosition="0">
        <references count="2">
          <reference field="0" count="1">
            <x v="51"/>
          </reference>
          <reference field="6" count="1" selected="0">
            <x v="37"/>
          </reference>
        </references>
      </pivotArea>
    </format>
    <format dxfId="15075">
      <pivotArea dataOnly="0" labelOnly="1" outline="0" fieldPosition="0">
        <references count="3">
          <reference field="0" count="1" selected="0">
            <x v="51"/>
          </reference>
          <reference field="4" count="1">
            <x v="231"/>
          </reference>
          <reference field="6" count="1" selected="0">
            <x v="37"/>
          </reference>
        </references>
      </pivotArea>
    </format>
    <format dxfId="15074">
      <pivotArea outline="0" collapsedLevelsAreSubtotals="1" fieldPosition="0">
        <references count="3">
          <reference field="0" count="1" selected="0">
            <x v="51"/>
          </reference>
          <reference field="4" count="1" selected="0">
            <x v="231"/>
          </reference>
          <reference field="6" count="1" selected="0">
            <x v="37"/>
          </reference>
        </references>
      </pivotArea>
    </format>
    <format dxfId="15073">
      <pivotArea outline="0" collapsedLevelsAreSubtotals="1" fieldPosition="0">
        <references count="3">
          <reference field="0" count="1" selected="0">
            <x v="85"/>
          </reference>
          <reference field="4" count="1" selected="0">
            <x v="227"/>
          </reference>
          <reference field="6" count="1" selected="0">
            <x v="37"/>
          </reference>
        </references>
      </pivotArea>
    </format>
    <format dxfId="15072">
      <pivotArea dataOnly="0" labelOnly="1" outline="0" offset="IV43" fieldPosition="0">
        <references count="1">
          <reference field="6" count="1">
            <x v="37"/>
          </reference>
        </references>
      </pivotArea>
    </format>
    <format dxfId="15071">
      <pivotArea dataOnly="0" labelOnly="1" outline="0" offset="IV1" fieldPosition="0">
        <references count="2">
          <reference field="0" count="1">
            <x v="85"/>
          </reference>
          <reference field="6" count="1" selected="0">
            <x v="37"/>
          </reference>
        </references>
      </pivotArea>
    </format>
    <format dxfId="15070">
      <pivotArea dataOnly="0" labelOnly="1" outline="0" fieldPosition="0">
        <references count="3">
          <reference field="0" count="1" selected="0">
            <x v="85"/>
          </reference>
          <reference field="4" count="1">
            <x v="227"/>
          </reference>
          <reference field="6" count="1" selected="0">
            <x v="37"/>
          </reference>
        </references>
      </pivotArea>
    </format>
    <format dxfId="15069">
      <pivotArea outline="0" collapsedLevelsAreSubtotals="1" fieldPosition="0">
        <references count="3">
          <reference field="0" count="1" selected="0">
            <x v="85"/>
          </reference>
          <reference field="4" count="1" selected="0">
            <x v="227"/>
          </reference>
          <reference field="6" count="1" selected="0">
            <x v="37"/>
          </reference>
        </references>
      </pivotArea>
    </format>
    <format dxfId="15068">
      <pivotArea outline="0" collapsedLevelsAreSubtotals="1" fieldPosition="0">
        <references count="3">
          <reference field="0" count="1" selected="0">
            <x v="85"/>
          </reference>
          <reference field="4" count="1" selected="0">
            <x v="253"/>
          </reference>
          <reference field="6" count="1" selected="0">
            <x v="37"/>
          </reference>
        </references>
      </pivotArea>
    </format>
    <format dxfId="15067">
      <pivotArea dataOnly="0" labelOnly="1" outline="0" offset="IV44" fieldPosition="0">
        <references count="1">
          <reference field="6" count="1">
            <x v="37"/>
          </reference>
        </references>
      </pivotArea>
    </format>
    <format dxfId="15066">
      <pivotArea dataOnly="0" labelOnly="1" outline="0" offset="IV256" fieldPosition="0">
        <references count="2">
          <reference field="0" count="1">
            <x v="85"/>
          </reference>
          <reference field="6" count="1" selected="0">
            <x v="37"/>
          </reference>
        </references>
      </pivotArea>
    </format>
    <format dxfId="15065">
      <pivotArea dataOnly="0" labelOnly="1" outline="0" fieldPosition="0">
        <references count="3">
          <reference field="0" count="1" selected="0">
            <x v="85"/>
          </reference>
          <reference field="4" count="1">
            <x v="253"/>
          </reference>
          <reference field="6" count="1" selected="0">
            <x v="37"/>
          </reference>
        </references>
      </pivotArea>
    </format>
    <format dxfId="15064">
      <pivotArea outline="0" collapsedLevelsAreSubtotals="1" fieldPosition="0">
        <references count="3">
          <reference field="0" count="1" selected="0">
            <x v="85"/>
          </reference>
          <reference field="4" count="1" selected="0">
            <x v="253"/>
          </reference>
          <reference field="6" count="1" selected="0">
            <x v="37"/>
          </reference>
        </references>
      </pivotArea>
    </format>
    <format dxfId="15063">
      <pivotArea outline="0" collapsedLevelsAreSubtotals="1" fieldPosition="0">
        <references count="3">
          <reference field="0" count="1" selected="0">
            <x v="132"/>
          </reference>
          <reference field="4" count="1" selected="0">
            <x v="89"/>
          </reference>
          <reference field="6" count="1" selected="0">
            <x v="37"/>
          </reference>
        </references>
      </pivotArea>
    </format>
    <format dxfId="15062">
      <pivotArea dataOnly="0" labelOnly="1" outline="0" offset="IV45" fieldPosition="0">
        <references count="1">
          <reference field="6" count="1">
            <x v="37"/>
          </reference>
        </references>
      </pivotArea>
    </format>
    <format dxfId="15061">
      <pivotArea dataOnly="0" labelOnly="1" outline="0" offset="IV1" fieldPosition="0">
        <references count="2">
          <reference field="0" count="1">
            <x v="132"/>
          </reference>
          <reference field="6" count="1" selected="0">
            <x v="37"/>
          </reference>
        </references>
      </pivotArea>
    </format>
    <format dxfId="15060">
      <pivotArea dataOnly="0" labelOnly="1" outline="0" fieldPosition="0">
        <references count="3">
          <reference field="0" count="1" selected="0">
            <x v="132"/>
          </reference>
          <reference field="4" count="1">
            <x v="89"/>
          </reference>
          <reference field="6" count="1" selected="0">
            <x v="37"/>
          </reference>
        </references>
      </pivotArea>
    </format>
    <format dxfId="15059">
      <pivotArea outline="0" collapsedLevelsAreSubtotals="1" fieldPosition="0">
        <references count="3">
          <reference field="0" count="1" selected="0">
            <x v="132"/>
          </reference>
          <reference field="4" count="1" selected="0">
            <x v="89"/>
          </reference>
          <reference field="6" count="1" selected="0">
            <x v="37"/>
          </reference>
        </references>
      </pivotArea>
    </format>
    <format dxfId="15058">
      <pivotArea outline="0" collapsedLevelsAreSubtotals="1" fieldPosition="0">
        <references count="3">
          <reference field="0" count="1" selected="0">
            <x v="132"/>
          </reference>
          <reference field="4" count="1" selected="0">
            <x v="98"/>
          </reference>
          <reference field="6" count="1" selected="0">
            <x v="37"/>
          </reference>
        </references>
      </pivotArea>
    </format>
    <format dxfId="15057">
      <pivotArea dataOnly="0" labelOnly="1" outline="0" offset="IV46" fieldPosition="0">
        <references count="1">
          <reference field="6" count="1">
            <x v="37"/>
          </reference>
        </references>
      </pivotArea>
    </format>
    <format dxfId="15056">
      <pivotArea dataOnly="0" labelOnly="1" outline="0" offset="IV256" fieldPosition="0">
        <references count="2">
          <reference field="0" count="1">
            <x v="132"/>
          </reference>
          <reference field="6" count="1" selected="0">
            <x v="37"/>
          </reference>
        </references>
      </pivotArea>
    </format>
    <format dxfId="15055">
      <pivotArea dataOnly="0" labelOnly="1" outline="0" fieldPosition="0">
        <references count="3">
          <reference field="0" count="1" selected="0">
            <x v="132"/>
          </reference>
          <reference field="4" count="1">
            <x v="98"/>
          </reference>
          <reference field="6" count="1" selected="0">
            <x v="37"/>
          </reference>
        </references>
      </pivotArea>
    </format>
    <format dxfId="15054">
      <pivotArea outline="0" collapsedLevelsAreSubtotals="1" fieldPosition="0">
        <references count="3">
          <reference field="0" count="1" selected="0">
            <x v="132"/>
          </reference>
          <reference field="4" count="1" selected="0">
            <x v="98"/>
          </reference>
          <reference field="6" count="1" selected="0">
            <x v="37"/>
          </reference>
        </references>
      </pivotArea>
    </format>
    <format dxfId="15053">
      <pivotArea outline="0" collapsedLevelsAreSubtotals="1" fieldPosition="0">
        <references count="3">
          <reference field="0" count="1" selected="0">
            <x v="386"/>
          </reference>
          <reference field="4" count="1" selected="0">
            <x v="253"/>
          </reference>
          <reference field="6" count="1" selected="0">
            <x v="37"/>
          </reference>
        </references>
      </pivotArea>
    </format>
    <format dxfId="15052">
      <pivotArea dataOnly="0" labelOnly="1" outline="0" offset="IV47" fieldPosition="0">
        <references count="1">
          <reference field="6" count="1">
            <x v="37"/>
          </reference>
        </references>
      </pivotArea>
    </format>
    <format dxfId="15051">
      <pivotArea dataOnly="0" labelOnly="1" outline="0" fieldPosition="0">
        <references count="2">
          <reference field="0" count="1">
            <x v="386"/>
          </reference>
          <reference field="6" count="1" selected="0">
            <x v="37"/>
          </reference>
        </references>
      </pivotArea>
    </format>
    <format dxfId="15050">
      <pivotArea dataOnly="0" labelOnly="1" outline="0" fieldPosition="0">
        <references count="3">
          <reference field="0" count="1" selected="0">
            <x v="386"/>
          </reference>
          <reference field="4" count="1">
            <x v="253"/>
          </reference>
          <reference field="6" count="1" selected="0">
            <x v="37"/>
          </reference>
        </references>
      </pivotArea>
    </format>
    <format dxfId="15049">
      <pivotArea outline="0" collapsedLevelsAreSubtotals="1" fieldPosition="0">
        <references count="3">
          <reference field="0" count="1" selected="0">
            <x v="386"/>
          </reference>
          <reference field="4" count="1" selected="0">
            <x v="253"/>
          </reference>
          <reference field="6" count="1" selected="0">
            <x v="37"/>
          </reference>
        </references>
      </pivotArea>
    </format>
    <format dxfId="15048">
      <pivotArea outline="0" collapsedLevelsAreSubtotals="1" fieldPosition="0">
        <references count="3">
          <reference field="0" count="1" selected="0">
            <x v="496"/>
          </reference>
          <reference field="4" count="1" selected="0">
            <x v="152"/>
          </reference>
          <reference field="6" count="1" selected="0">
            <x v="37"/>
          </reference>
        </references>
      </pivotArea>
    </format>
    <format dxfId="15047">
      <pivotArea dataOnly="0" labelOnly="1" outline="0" offset="IV48" fieldPosition="0">
        <references count="1">
          <reference field="6" count="1">
            <x v="37"/>
          </reference>
        </references>
      </pivotArea>
    </format>
    <format dxfId="15046">
      <pivotArea dataOnly="0" labelOnly="1" outline="0" fieldPosition="0">
        <references count="2">
          <reference field="0" count="1">
            <x v="496"/>
          </reference>
          <reference field="6" count="1" selected="0">
            <x v="37"/>
          </reference>
        </references>
      </pivotArea>
    </format>
    <format dxfId="15045">
      <pivotArea dataOnly="0" labelOnly="1" outline="0" fieldPosition="0">
        <references count="3">
          <reference field="0" count="1" selected="0">
            <x v="496"/>
          </reference>
          <reference field="4" count="1">
            <x v="152"/>
          </reference>
          <reference field="6" count="1" selected="0">
            <x v="37"/>
          </reference>
        </references>
      </pivotArea>
    </format>
    <format dxfId="15044">
      <pivotArea outline="0" collapsedLevelsAreSubtotals="1" fieldPosition="0">
        <references count="3">
          <reference field="0" count="1" selected="0">
            <x v="496"/>
          </reference>
          <reference field="4" count="1" selected="0">
            <x v="152"/>
          </reference>
          <reference field="6" count="1" selected="0">
            <x v="37"/>
          </reference>
        </references>
      </pivotArea>
    </format>
    <format dxfId="15043">
      <pivotArea outline="0" collapsedLevelsAreSubtotals="1" fieldPosition="0">
        <references count="3">
          <reference field="0" count="1" selected="0">
            <x v="501"/>
          </reference>
          <reference field="4" count="1" selected="0">
            <x v="152"/>
          </reference>
          <reference field="6" count="1" selected="0">
            <x v="37"/>
          </reference>
        </references>
      </pivotArea>
    </format>
    <format dxfId="15042">
      <pivotArea dataOnly="0" labelOnly="1" outline="0" offset="IV49" fieldPosition="0">
        <references count="1">
          <reference field="6" count="1">
            <x v="37"/>
          </reference>
        </references>
      </pivotArea>
    </format>
    <format dxfId="15041">
      <pivotArea dataOnly="0" labelOnly="1" outline="0" fieldPosition="0">
        <references count="2">
          <reference field="0" count="1">
            <x v="501"/>
          </reference>
          <reference field="6" count="1" selected="0">
            <x v="37"/>
          </reference>
        </references>
      </pivotArea>
    </format>
    <format dxfId="15040">
      <pivotArea dataOnly="0" labelOnly="1" outline="0" fieldPosition="0">
        <references count="3">
          <reference field="0" count="1" selected="0">
            <x v="501"/>
          </reference>
          <reference field="4" count="1">
            <x v="152"/>
          </reference>
          <reference field="6" count="1" selected="0">
            <x v="37"/>
          </reference>
        </references>
      </pivotArea>
    </format>
    <format dxfId="15039">
      <pivotArea outline="0" collapsedLevelsAreSubtotals="1" fieldPosition="0">
        <references count="3">
          <reference field="0" count="1" selected="0">
            <x v="501"/>
          </reference>
          <reference field="4" count="1" selected="0">
            <x v="152"/>
          </reference>
          <reference field="6" count="1" selected="0">
            <x v="37"/>
          </reference>
        </references>
      </pivotArea>
    </format>
    <format dxfId="15038">
      <pivotArea outline="0" collapsedLevelsAreSubtotals="1" fieldPosition="0">
        <references count="3">
          <reference field="0" count="1" selected="0">
            <x v="490"/>
          </reference>
          <reference field="4" count="1" selected="0">
            <x v="96"/>
          </reference>
          <reference field="6" count="1" selected="0">
            <x v="37"/>
          </reference>
        </references>
      </pivotArea>
    </format>
    <format dxfId="15037">
      <pivotArea dataOnly="0" labelOnly="1" outline="0" offset="IV50" fieldPosition="0">
        <references count="1">
          <reference field="6" count="1">
            <x v="37"/>
          </reference>
        </references>
      </pivotArea>
    </format>
    <format dxfId="15036">
      <pivotArea dataOnly="0" labelOnly="1" outline="0" offset="IV1" fieldPosition="0">
        <references count="2">
          <reference field="0" count="1">
            <x v="490"/>
          </reference>
          <reference field="6" count="1" selected="0">
            <x v="37"/>
          </reference>
        </references>
      </pivotArea>
    </format>
    <format dxfId="15035">
      <pivotArea dataOnly="0" labelOnly="1" outline="0" fieldPosition="0">
        <references count="3">
          <reference field="0" count="1" selected="0">
            <x v="490"/>
          </reference>
          <reference field="4" count="1">
            <x v="96"/>
          </reference>
          <reference field="6" count="1" selected="0">
            <x v="37"/>
          </reference>
        </references>
      </pivotArea>
    </format>
    <format dxfId="15034">
      <pivotArea outline="0" collapsedLevelsAreSubtotals="1" fieldPosition="0">
        <references count="3">
          <reference field="0" count="1" selected="0">
            <x v="490"/>
          </reference>
          <reference field="4" count="1" selected="0">
            <x v="96"/>
          </reference>
          <reference field="6" count="1" selected="0">
            <x v="37"/>
          </reference>
        </references>
      </pivotArea>
    </format>
    <format dxfId="15033">
      <pivotArea outline="0" collapsedLevelsAreSubtotals="1" fieldPosition="0">
        <references count="3">
          <reference field="0" count="1" selected="0">
            <x v="490"/>
          </reference>
          <reference field="4" count="1" selected="0">
            <x v="97"/>
          </reference>
          <reference field="6" count="1" selected="0">
            <x v="37"/>
          </reference>
        </references>
      </pivotArea>
    </format>
    <format dxfId="15032">
      <pivotArea dataOnly="0" labelOnly="1" outline="0" offset="IV51" fieldPosition="0">
        <references count="1">
          <reference field="6" count="1">
            <x v="37"/>
          </reference>
        </references>
      </pivotArea>
    </format>
    <format dxfId="15031">
      <pivotArea dataOnly="0" labelOnly="1" outline="0" offset="IV256" fieldPosition="0">
        <references count="2">
          <reference field="0" count="1">
            <x v="490"/>
          </reference>
          <reference field="6" count="1" selected="0">
            <x v="37"/>
          </reference>
        </references>
      </pivotArea>
    </format>
    <format dxfId="15030">
      <pivotArea dataOnly="0" labelOnly="1" outline="0" fieldPosition="0">
        <references count="3">
          <reference field="0" count="1" selected="0">
            <x v="490"/>
          </reference>
          <reference field="4" count="1">
            <x v="97"/>
          </reference>
          <reference field="6" count="1" selected="0">
            <x v="37"/>
          </reference>
        </references>
      </pivotArea>
    </format>
    <format dxfId="15029">
      <pivotArea outline="0" collapsedLevelsAreSubtotals="1" fieldPosition="0">
        <references count="3">
          <reference field="0" count="1" selected="0">
            <x v="490"/>
          </reference>
          <reference field="4" count="1" selected="0">
            <x v="97"/>
          </reference>
          <reference field="6" count="1" selected="0">
            <x v="37"/>
          </reference>
        </references>
      </pivotArea>
    </format>
    <format dxfId="15028">
      <pivotArea outline="0" collapsedLevelsAreSubtotals="1" fieldPosition="0">
        <references count="3">
          <reference field="0" count="1" selected="0">
            <x v="370"/>
          </reference>
          <reference field="4" count="1" selected="0">
            <x v="238"/>
          </reference>
          <reference field="6" count="1" selected="0">
            <x v="37"/>
          </reference>
        </references>
      </pivotArea>
    </format>
    <format dxfId="15027">
      <pivotArea dataOnly="0" labelOnly="1" outline="0" offset="IV52" fieldPosition="0">
        <references count="1">
          <reference field="6" count="1">
            <x v="37"/>
          </reference>
        </references>
      </pivotArea>
    </format>
    <format dxfId="15026">
      <pivotArea dataOnly="0" labelOnly="1" outline="0" fieldPosition="0">
        <references count="2">
          <reference field="0" count="1">
            <x v="370"/>
          </reference>
          <reference field="6" count="1" selected="0">
            <x v="37"/>
          </reference>
        </references>
      </pivotArea>
    </format>
    <format dxfId="15025">
      <pivotArea dataOnly="0" labelOnly="1" outline="0" fieldPosition="0">
        <references count="3">
          <reference field="0" count="1" selected="0">
            <x v="370"/>
          </reference>
          <reference field="4" count="1">
            <x v="238"/>
          </reference>
          <reference field="6" count="1" selected="0">
            <x v="37"/>
          </reference>
        </references>
      </pivotArea>
    </format>
    <format dxfId="15024">
      <pivotArea outline="0" collapsedLevelsAreSubtotals="1" fieldPosition="0">
        <references count="3">
          <reference field="0" count="1" selected="0">
            <x v="370"/>
          </reference>
          <reference field="4" count="1" selected="0">
            <x v="238"/>
          </reference>
          <reference field="6" count="1" selected="0">
            <x v="37"/>
          </reference>
        </references>
      </pivotArea>
    </format>
    <format dxfId="15023">
      <pivotArea outline="0" collapsedLevelsAreSubtotals="1" fieldPosition="0">
        <references count="3">
          <reference field="0" count="1" selected="0">
            <x v="125"/>
          </reference>
          <reference field="4" count="1" selected="0">
            <x v="98"/>
          </reference>
          <reference field="6" count="1" selected="0">
            <x v="37"/>
          </reference>
        </references>
      </pivotArea>
    </format>
    <format dxfId="15022">
      <pivotArea dataOnly="0" labelOnly="1" outline="0" offset="IV53" fieldPosition="0">
        <references count="1">
          <reference field="6" count="1">
            <x v="37"/>
          </reference>
        </references>
      </pivotArea>
    </format>
    <format dxfId="15021">
      <pivotArea dataOnly="0" labelOnly="1" outline="0" offset="IV1" fieldPosition="0">
        <references count="2">
          <reference field="0" count="1">
            <x v="125"/>
          </reference>
          <reference field="6" count="1" selected="0">
            <x v="37"/>
          </reference>
        </references>
      </pivotArea>
    </format>
    <format dxfId="15020">
      <pivotArea dataOnly="0" labelOnly="1" outline="0" fieldPosition="0">
        <references count="3">
          <reference field="0" count="1" selected="0">
            <x v="125"/>
          </reference>
          <reference field="4" count="1">
            <x v="98"/>
          </reference>
          <reference field="6" count="1" selected="0">
            <x v="37"/>
          </reference>
        </references>
      </pivotArea>
    </format>
    <format dxfId="15019">
      <pivotArea outline="0" collapsedLevelsAreSubtotals="1" fieldPosition="0">
        <references count="3">
          <reference field="0" count="1" selected="0">
            <x v="125"/>
          </reference>
          <reference field="4" count="1" selected="0">
            <x v="98"/>
          </reference>
          <reference field="6" count="1" selected="0">
            <x v="37"/>
          </reference>
        </references>
      </pivotArea>
    </format>
    <format dxfId="15018">
      <pivotArea outline="0" collapsedLevelsAreSubtotals="1" fieldPosition="0">
        <references count="3">
          <reference field="0" count="1" selected="0">
            <x v="125"/>
          </reference>
          <reference field="4" count="1" selected="0">
            <x v="253"/>
          </reference>
          <reference field="6" count="1" selected="0">
            <x v="37"/>
          </reference>
        </references>
      </pivotArea>
    </format>
    <format dxfId="15017">
      <pivotArea dataOnly="0" labelOnly="1" outline="0" offset="IV54" fieldPosition="0">
        <references count="1">
          <reference field="6" count="1">
            <x v="37"/>
          </reference>
        </references>
      </pivotArea>
    </format>
    <format dxfId="15016">
      <pivotArea dataOnly="0" labelOnly="1" outline="0" offset="IV256" fieldPosition="0">
        <references count="2">
          <reference field="0" count="1">
            <x v="125"/>
          </reference>
          <reference field="6" count="1" selected="0">
            <x v="37"/>
          </reference>
        </references>
      </pivotArea>
    </format>
    <format dxfId="15015">
      <pivotArea dataOnly="0" labelOnly="1" outline="0" fieldPosition="0">
        <references count="3">
          <reference field="0" count="1" selected="0">
            <x v="125"/>
          </reference>
          <reference field="4" count="1">
            <x v="253"/>
          </reference>
          <reference field="6" count="1" selected="0">
            <x v="37"/>
          </reference>
        </references>
      </pivotArea>
    </format>
    <format dxfId="15014">
      <pivotArea outline="0" collapsedLevelsAreSubtotals="1" fieldPosition="0">
        <references count="3">
          <reference field="0" count="1" selected="0">
            <x v="125"/>
          </reference>
          <reference field="4" count="1" selected="0">
            <x v="253"/>
          </reference>
          <reference field="6" count="1" selected="0">
            <x v="37"/>
          </reference>
        </references>
      </pivotArea>
    </format>
    <format dxfId="15013">
      <pivotArea outline="0" collapsedLevelsAreSubtotals="1" fieldPosition="0">
        <references count="3">
          <reference field="0" count="1" selected="0">
            <x v="52"/>
          </reference>
          <reference field="4" count="1" selected="0">
            <x v="228"/>
          </reference>
          <reference field="6" count="1" selected="0">
            <x v="37"/>
          </reference>
        </references>
      </pivotArea>
    </format>
    <format dxfId="15012">
      <pivotArea dataOnly="0" labelOnly="1" outline="0" offset="IV55" fieldPosition="0">
        <references count="1">
          <reference field="6" count="1">
            <x v="37"/>
          </reference>
        </references>
      </pivotArea>
    </format>
    <format dxfId="15011">
      <pivotArea dataOnly="0" labelOnly="1" outline="0" fieldPosition="0">
        <references count="2">
          <reference field="0" count="1">
            <x v="52"/>
          </reference>
          <reference field="6" count="1" selected="0">
            <x v="37"/>
          </reference>
        </references>
      </pivotArea>
    </format>
    <format dxfId="15010">
      <pivotArea dataOnly="0" labelOnly="1" outline="0" fieldPosition="0">
        <references count="3">
          <reference field="0" count="1" selected="0">
            <x v="52"/>
          </reference>
          <reference field="4" count="1">
            <x v="228"/>
          </reference>
          <reference field="6" count="1" selected="0">
            <x v="37"/>
          </reference>
        </references>
      </pivotArea>
    </format>
    <format dxfId="15009">
      <pivotArea outline="0" collapsedLevelsAreSubtotals="1" fieldPosition="0">
        <references count="3">
          <reference field="0" count="1" selected="0">
            <x v="52"/>
          </reference>
          <reference field="4" count="1" selected="0">
            <x v="228"/>
          </reference>
          <reference field="6" count="1" selected="0">
            <x v="37"/>
          </reference>
        </references>
      </pivotArea>
    </format>
    <format dxfId="15008">
      <pivotArea outline="0" collapsedLevelsAreSubtotals="1" fieldPosition="0">
        <references count="3">
          <reference field="0" count="1" selected="0">
            <x v="446"/>
          </reference>
          <reference field="4" count="1" selected="0">
            <x v="152"/>
          </reference>
          <reference field="6" count="1" selected="0">
            <x v="37"/>
          </reference>
        </references>
      </pivotArea>
    </format>
    <format dxfId="15007">
      <pivotArea dataOnly="0" labelOnly="1" outline="0" offset="IV56" fieldPosition="0">
        <references count="1">
          <reference field="6" count="1">
            <x v="37"/>
          </reference>
        </references>
      </pivotArea>
    </format>
    <format dxfId="15006">
      <pivotArea dataOnly="0" labelOnly="1" outline="0" offset="IV1" fieldPosition="0">
        <references count="2">
          <reference field="0" count="1">
            <x v="446"/>
          </reference>
          <reference field="6" count="1" selected="0">
            <x v="37"/>
          </reference>
        </references>
      </pivotArea>
    </format>
    <format dxfId="15005">
      <pivotArea dataOnly="0" labelOnly="1" outline="0" fieldPosition="0">
        <references count="3">
          <reference field="0" count="1" selected="0">
            <x v="446"/>
          </reference>
          <reference field="4" count="1">
            <x v="152"/>
          </reference>
          <reference field="6" count="1" selected="0">
            <x v="37"/>
          </reference>
        </references>
      </pivotArea>
    </format>
    <format dxfId="15004">
      <pivotArea outline="0" collapsedLevelsAreSubtotals="1" fieldPosition="0">
        <references count="3">
          <reference field="0" count="1" selected="0">
            <x v="446"/>
          </reference>
          <reference field="4" count="1" selected="0">
            <x v="152"/>
          </reference>
          <reference field="6" count="1" selected="0">
            <x v="37"/>
          </reference>
        </references>
      </pivotArea>
    </format>
    <format dxfId="15003">
      <pivotArea outline="0" collapsedLevelsAreSubtotals="1" fieldPosition="0">
        <references count="3">
          <reference field="0" count="1" selected="0">
            <x v="446"/>
          </reference>
          <reference field="4" count="1" selected="0">
            <x v="238"/>
          </reference>
          <reference field="6" count="1" selected="0">
            <x v="37"/>
          </reference>
        </references>
      </pivotArea>
    </format>
    <format dxfId="15002">
      <pivotArea dataOnly="0" labelOnly="1" outline="0" offset="IV57" fieldPosition="0">
        <references count="1">
          <reference field="6" count="1">
            <x v="37"/>
          </reference>
        </references>
      </pivotArea>
    </format>
    <format dxfId="15001">
      <pivotArea dataOnly="0" labelOnly="1" outline="0" offset="IV256" fieldPosition="0">
        <references count="2">
          <reference field="0" count="1">
            <x v="446"/>
          </reference>
          <reference field="6" count="1" selected="0">
            <x v="37"/>
          </reference>
        </references>
      </pivotArea>
    </format>
    <format dxfId="15000">
      <pivotArea dataOnly="0" labelOnly="1" outline="0" fieldPosition="0">
        <references count="3">
          <reference field="0" count="1" selected="0">
            <x v="446"/>
          </reference>
          <reference field="4" count="1">
            <x v="238"/>
          </reference>
          <reference field="6" count="1" selected="0">
            <x v="37"/>
          </reference>
        </references>
      </pivotArea>
    </format>
    <format dxfId="14999">
      <pivotArea outline="0" collapsedLevelsAreSubtotals="1" fieldPosition="0">
        <references count="3">
          <reference field="0" count="1" selected="0">
            <x v="446"/>
          </reference>
          <reference field="4" count="1" selected="0">
            <x v="238"/>
          </reference>
          <reference field="6" count="1" selected="0">
            <x v="37"/>
          </reference>
        </references>
      </pivotArea>
    </format>
    <format dxfId="14998">
      <pivotArea outline="0" collapsedLevelsAreSubtotals="1" fieldPosition="0">
        <references count="3">
          <reference field="0" count="1" selected="0">
            <x v="440"/>
          </reference>
          <reference field="4" count="1" selected="0">
            <x v="152"/>
          </reference>
          <reference field="6" count="1" selected="0">
            <x v="37"/>
          </reference>
        </references>
      </pivotArea>
    </format>
    <format dxfId="14997">
      <pivotArea dataOnly="0" labelOnly="1" outline="0" offset="IV58" fieldPosition="0">
        <references count="1">
          <reference field="6" count="1">
            <x v="37"/>
          </reference>
        </references>
      </pivotArea>
    </format>
    <format dxfId="14996">
      <pivotArea dataOnly="0" labelOnly="1" outline="0" fieldPosition="0">
        <references count="2">
          <reference field="0" count="1">
            <x v="440"/>
          </reference>
          <reference field="6" count="1" selected="0">
            <x v="37"/>
          </reference>
        </references>
      </pivotArea>
    </format>
    <format dxfId="14995">
      <pivotArea dataOnly="0" labelOnly="1" outline="0" fieldPosition="0">
        <references count="3">
          <reference field="0" count="1" selected="0">
            <x v="440"/>
          </reference>
          <reference field="4" count="1">
            <x v="152"/>
          </reference>
          <reference field="6" count="1" selected="0">
            <x v="37"/>
          </reference>
        </references>
      </pivotArea>
    </format>
    <format dxfId="14994">
      <pivotArea outline="0" collapsedLevelsAreSubtotals="1" fieldPosition="0">
        <references count="3">
          <reference field="0" count="1" selected="0">
            <x v="440"/>
          </reference>
          <reference field="4" count="1" selected="0">
            <x v="152"/>
          </reference>
          <reference field="6" count="1" selected="0">
            <x v="37"/>
          </reference>
        </references>
      </pivotArea>
    </format>
    <format dxfId="14993">
      <pivotArea outline="0" collapsedLevelsAreSubtotals="1" fieldPosition="0">
        <references count="3">
          <reference field="0" count="1" selected="0">
            <x v="49"/>
          </reference>
          <reference field="4" count="1" selected="0">
            <x v="232"/>
          </reference>
          <reference field="6" count="1" selected="0">
            <x v="37"/>
          </reference>
        </references>
      </pivotArea>
    </format>
    <format dxfId="14992">
      <pivotArea dataOnly="0" labelOnly="1" outline="0" offset="IV59" fieldPosition="0">
        <references count="1">
          <reference field="6" count="1">
            <x v="37"/>
          </reference>
        </references>
      </pivotArea>
    </format>
    <format dxfId="14991">
      <pivotArea dataOnly="0" labelOnly="1" outline="0" fieldPosition="0">
        <references count="2">
          <reference field="0" count="1">
            <x v="49"/>
          </reference>
          <reference field="6" count="1" selected="0">
            <x v="37"/>
          </reference>
        </references>
      </pivotArea>
    </format>
    <format dxfId="14990">
      <pivotArea dataOnly="0" labelOnly="1" outline="0" fieldPosition="0">
        <references count="3">
          <reference field="0" count="1" selected="0">
            <x v="49"/>
          </reference>
          <reference field="4" count="1">
            <x v="232"/>
          </reference>
          <reference field="6" count="1" selected="0">
            <x v="37"/>
          </reference>
        </references>
      </pivotArea>
    </format>
    <format dxfId="14989">
      <pivotArea outline="0" collapsedLevelsAreSubtotals="1" fieldPosition="0">
        <references count="3">
          <reference field="0" count="1" selected="0">
            <x v="49"/>
          </reference>
          <reference field="4" count="1" selected="0">
            <x v="232"/>
          </reference>
          <reference field="6" count="1" selected="0">
            <x v="37"/>
          </reference>
        </references>
      </pivotArea>
    </format>
    <format dxfId="14988">
      <pivotArea outline="0" collapsedLevelsAreSubtotals="1" fieldPosition="0">
        <references count="3">
          <reference field="0" count="1" selected="0">
            <x v="378"/>
          </reference>
          <reference field="4" count="1" selected="0">
            <x v="238"/>
          </reference>
          <reference field="6" count="1" selected="0">
            <x v="37"/>
          </reference>
        </references>
      </pivotArea>
    </format>
    <format dxfId="14987">
      <pivotArea dataOnly="0" labelOnly="1" outline="0" offset="IV60" fieldPosition="0">
        <references count="1">
          <reference field="6" count="1">
            <x v="37"/>
          </reference>
        </references>
      </pivotArea>
    </format>
    <format dxfId="14986">
      <pivotArea dataOnly="0" labelOnly="1" outline="0" fieldPosition="0">
        <references count="2">
          <reference field="0" count="1">
            <x v="378"/>
          </reference>
          <reference field="6" count="1" selected="0">
            <x v="37"/>
          </reference>
        </references>
      </pivotArea>
    </format>
    <format dxfId="14985">
      <pivotArea dataOnly="0" labelOnly="1" outline="0" fieldPosition="0">
        <references count="3">
          <reference field="0" count="1" selected="0">
            <x v="378"/>
          </reference>
          <reference field="4" count="1">
            <x v="238"/>
          </reference>
          <reference field="6" count="1" selected="0">
            <x v="37"/>
          </reference>
        </references>
      </pivotArea>
    </format>
    <format dxfId="14984">
      <pivotArea outline="0" collapsedLevelsAreSubtotals="1" fieldPosition="0">
        <references count="3">
          <reference field="0" count="1" selected="0">
            <x v="378"/>
          </reference>
          <reference field="4" count="1" selected="0">
            <x v="238"/>
          </reference>
          <reference field="6" count="1" selected="0">
            <x v="37"/>
          </reference>
        </references>
      </pivotArea>
    </format>
    <format dxfId="14983">
      <pivotArea outline="0" collapsedLevelsAreSubtotals="1" fieldPosition="0">
        <references count="3">
          <reference field="0" count="1" selected="0">
            <x v="436"/>
          </reference>
          <reference field="4" count="1" selected="0">
            <x v="152"/>
          </reference>
          <reference field="6" count="1" selected="0">
            <x v="37"/>
          </reference>
        </references>
      </pivotArea>
    </format>
    <format dxfId="14982">
      <pivotArea dataOnly="0" labelOnly="1" outline="0" offset="IV61" fieldPosition="0">
        <references count="1">
          <reference field="6" count="1">
            <x v="37"/>
          </reference>
        </references>
      </pivotArea>
    </format>
    <format dxfId="14981">
      <pivotArea dataOnly="0" labelOnly="1" outline="0" offset="IV1" fieldPosition="0">
        <references count="2">
          <reference field="0" count="1">
            <x v="436"/>
          </reference>
          <reference field="6" count="1" selected="0">
            <x v="37"/>
          </reference>
        </references>
      </pivotArea>
    </format>
    <format dxfId="14980">
      <pivotArea dataOnly="0" labelOnly="1" outline="0" fieldPosition="0">
        <references count="3">
          <reference field="0" count="1" selected="0">
            <x v="436"/>
          </reference>
          <reference field="4" count="1">
            <x v="152"/>
          </reference>
          <reference field="6" count="1" selected="0">
            <x v="37"/>
          </reference>
        </references>
      </pivotArea>
    </format>
    <format dxfId="14979">
      <pivotArea outline="0" collapsedLevelsAreSubtotals="1" fieldPosition="0">
        <references count="3">
          <reference field="0" count="1" selected="0">
            <x v="436"/>
          </reference>
          <reference field="4" count="1" selected="0">
            <x v="152"/>
          </reference>
          <reference field="6" count="1" selected="0">
            <x v="37"/>
          </reference>
        </references>
      </pivotArea>
    </format>
    <format dxfId="14978">
      <pivotArea outline="0" collapsedLevelsAreSubtotals="1" fieldPosition="0">
        <references count="3">
          <reference field="0" count="1" selected="0">
            <x v="436"/>
          </reference>
          <reference field="4" count="1" selected="0">
            <x v="238"/>
          </reference>
          <reference field="6" count="1" selected="0">
            <x v="37"/>
          </reference>
        </references>
      </pivotArea>
    </format>
    <format dxfId="14977">
      <pivotArea dataOnly="0" labelOnly="1" outline="0" offset="IV62" fieldPosition="0">
        <references count="1">
          <reference field="6" count="1">
            <x v="37"/>
          </reference>
        </references>
      </pivotArea>
    </format>
    <format dxfId="14976">
      <pivotArea dataOnly="0" labelOnly="1" outline="0" offset="IV256" fieldPosition="0">
        <references count="2">
          <reference field="0" count="1">
            <x v="436"/>
          </reference>
          <reference field="6" count="1" selected="0">
            <x v="37"/>
          </reference>
        </references>
      </pivotArea>
    </format>
    <format dxfId="14975">
      <pivotArea dataOnly="0" labelOnly="1" outline="0" fieldPosition="0">
        <references count="3">
          <reference field="0" count="1" selected="0">
            <x v="436"/>
          </reference>
          <reference field="4" count="1">
            <x v="238"/>
          </reference>
          <reference field="6" count="1" selected="0">
            <x v="37"/>
          </reference>
        </references>
      </pivotArea>
    </format>
    <format dxfId="14974">
      <pivotArea outline="0" collapsedLevelsAreSubtotals="1" fieldPosition="0">
        <references count="3">
          <reference field="0" count="1" selected="0">
            <x v="436"/>
          </reference>
          <reference field="4" count="1" selected="0">
            <x v="238"/>
          </reference>
          <reference field="6" count="1" selected="0">
            <x v="37"/>
          </reference>
        </references>
      </pivotArea>
    </format>
    <format dxfId="14973">
      <pivotArea outline="0" collapsedLevelsAreSubtotals="1" fieldPosition="0">
        <references count="3">
          <reference field="0" count="1" selected="0">
            <x v="508"/>
          </reference>
          <reference field="4" count="1" selected="0">
            <x v="225"/>
          </reference>
          <reference field="6" count="1" selected="0">
            <x v="37"/>
          </reference>
        </references>
      </pivotArea>
    </format>
    <format dxfId="14972">
      <pivotArea dataOnly="0" labelOnly="1" outline="0" offset="IV63" fieldPosition="0">
        <references count="1">
          <reference field="6" count="1">
            <x v="37"/>
          </reference>
        </references>
      </pivotArea>
    </format>
    <format dxfId="14971">
      <pivotArea dataOnly="0" labelOnly="1" outline="0" offset="IV1" fieldPosition="0">
        <references count="2">
          <reference field="0" count="1">
            <x v="508"/>
          </reference>
          <reference field="6" count="1" selected="0">
            <x v="37"/>
          </reference>
        </references>
      </pivotArea>
    </format>
    <format dxfId="14970">
      <pivotArea dataOnly="0" labelOnly="1" outline="0" fieldPosition="0">
        <references count="3">
          <reference field="0" count="1" selected="0">
            <x v="508"/>
          </reference>
          <reference field="4" count="1">
            <x v="225"/>
          </reference>
          <reference field="6" count="1" selected="0">
            <x v="37"/>
          </reference>
        </references>
      </pivotArea>
    </format>
    <format dxfId="14969">
      <pivotArea outline="0" collapsedLevelsAreSubtotals="1" fieldPosition="0">
        <references count="3">
          <reference field="0" count="1" selected="0">
            <x v="508"/>
          </reference>
          <reference field="4" count="1" selected="0">
            <x v="225"/>
          </reference>
          <reference field="6" count="1" selected="0">
            <x v="37"/>
          </reference>
        </references>
      </pivotArea>
    </format>
    <format dxfId="14968">
      <pivotArea outline="0" collapsedLevelsAreSubtotals="1" fieldPosition="0">
        <references count="3">
          <reference field="0" count="1" selected="0">
            <x v="508"/>
          </reference>
          <reference field="4" count="1" selected="0">
            <x v="238"/>
          </reference>
          <reference field="6" count="1" selected="0">
            <x v="37"/>
          </reference>
        </references>
      </pivotArea>
    </format>
    <format dxfId="14967">
      <pivotArea dataOnly="0" labelOnly="1" outline="0" offset="IV64" fieldPosition="0">
        <references count="1">
          <reference field="6" count="1">
            <x v="37"/>
          </reference>
        </references>
      </pivotArea>
    </format>
    <format dxfId="14966">
      <pivotArea dataOnly="0" labelOnly="1" outline="0" offset="IV256" fieldPosition="0">
        <references count="2">
          <reference field="0" count="1">
            <x v="508"/>
          </reference>
          <reference field="6" count="1" selected="0">
            <x v="37"/>
          </reference>
        </references>
      </pivotArea>
    </format>
    <format dxfId="14965">
      <pivotArea dataOnly="0" labelOnly="1" outline="0" fieldPosition="0">
        <references count="3">
          <reference field="0" count="1" selected="0">
            <x v="508"/>
          </reference>
          <reference field="4" count="1">
            <x v="238"/>
          </reference>
          <reference field="6" count="1" selected="0">
            <x v="37"/>
          </reference>
        </references>
      </pivotArea>
    </format>
    <format dxfId="14964">
      <pivotArea outline="0" collapsedLevelsAreSubtotals="1" fieldPosition="0">
        <references count="3">
          <reference field="0" count="1" selected="0">
            <x v="508"/>
          </reference>
          <reference field="4" count="1" selected="0">
            <x v="238"/>
          </reference>
          <reference field="6" count="1" selected="0">
            <x v="37"/>
          </reference>
        </references>
      </pivotArea>
    </format>
    <format dxfId="14963">
      <pivotArea outline="0" collapsedLevelsAreSubtotals="1" fieldPosition="0">
        <references count="3">
          <reference field="0" count="1" selected="0">
            <x v="430"/>
          </reference>
          <reference field="4" count="1" selected="0">
            <x v="152"/>
          </reference>
          <reference field="6" count="1" selected="0">
            <x v="37"/>
          </reference>
        </references>
      </pivotArea>
    </format>
    <format dxfId="14962">
      <pivotArea dataOnly="0" labelOnly="1" outline="0" offset="IV65" fieldPosition="0">
        <references count="1">
          <reference field="6" count="1">
            <x v="37"/>
          </reference>
        </references>
      </pivotArea>
    </format>
    <format dxfId="14961">
      <pivotArea dataOnly="0" labelOnly="1" outline="0" fieldPosition="0">
        <references count="2">
          <reference field="0" count="1">
            <x v="430"/>
          </reference>
          <reference field="6" count="1" selected="0">
            <x v="37"/>
          </reference>
        </references>
      </pivotArea>
    </format>
    <format dxfId="14960">
      <pivotArea dataOnly="0" labelOnly="1" outline="0" fieldPosition="0">
        <references count="3">
          <reference field="0" count="1" selected="0">
            <x v="430"/>
          </reference>
          <reference field="4" count="1">
            <x v="152"/>
          </reference>
          <reference field="6" count="1" selected="0">
            <x v="37"/>
          </reference>
        </references>
      </pivotArea>
    </format>
    <format dxfId="14959">
      <pivotArea outline="0" collapsedLevelsAreSubtotals="1" fieldPosition="0">
        <references count="3">
          <reference field="0" count="1" selected="0">
            <x v="430"/>
          </reference>
          <reference field="4" count="1" selected="0">
            <x v="152"/>
          </reference>
          <reference field="6" count="1" selected="0">
            <x v="37"/>
          </reference>
        </references>
      </pivotArea>
    </format>
    <format dxfId="14958">
      <pivotArea outline="0" collapsedLevelsAreSubtotals="1" fieldPosition="0">
        <references count="3">
          <reference field="0" count="1" selected="0">
            <x v="444"/>
          </reference>
          <reference field="4" count="1" selected="0">
            <x v="226"/>
          </reference>
          <reference field="6" count="1" selected="0">
            <x v="37"/>
          </reference>
        </references>
      </pivotArea>
    </format>
    <format dxfId="14957">
      <pivotArea dataOnly="0" labelOnly="1" outline="0" offset="IV66" fieldPosition="0">
        <references count="1">
          <reference field="6" count="1">
            <x v="37"/>
          </reference>
        </references>
      </pivotArea>
    </format>
    <format dxfId="14956">
      <pivotArea dataOnly="0" labelOnly="1" outline="0" fieldPosition="0">
        <references count="2">
          <reference field="0" count="1">
            <x v="444"/>
          </reference>
          <reference field="6" count="1" selected="0">
            <x v="37"/>
          </reference>
        </references>
      </pivotArea>
    </format>
    <format dxfId="14955">
      <pivotArea dataOnly="0" labelOnly="1" outline="0" fieldPosition="0">
        <references count="3">
          <reference field="0" count="1" selected="0">
            <x v="444"/>
          </reference>
          <reference field="4" count="1">
            <x v="226"/>
          </reference>
          <reference field="6" count="1" selected="0">
            <x v="37"/>
          </reference>
        </references>
      </pivotArea>
    </format>
    <format dxfId="14954">
      <pivotArea outline="0" collapsedLevelsAreSubtotals="1" fieldPosition="0">
        <references count="3">
          <reference field="0" count="1" selected="0">
            <x v="444"/>
          </reference>
          <reference field="4" count="1" selected="0">
            <x v="226"/>
          </reference>
          <reference field="6" count="1" selected="0">
            <x v="37"/>
          </reference>
        </references>
      </pivotArea>
    </format>
    <format dxfId="14953">
      <pivotArea outline="0" collapsedLevelsAreSubtotals="1" fieldPosition="0">
        <references count="3">
          <reference field="0" count="1" selected="0">
            <x v="456"/>
          </reference>
          <reference field="4" count="1" selected="0">
            <x v="232"/>
          </reference>
          <reference field="6" count="1" selected="0">
            <x v="37"/>
          </reference>
        </references>
      </pivotArea>
    </format>
    <format dxfId="14952">
      <pivotArea dataOnly="0" labelOnly="1" outline="0" offset="IV67" fieldPosition="0">
        <references count="1">
          <reference field="6" count="1">
            <x v="37"/>
          </reference>
        </references>
      </pivotArea>
    </format>
    <format dxfId="14951">
      <pivotArea dataOnly="0" labelOnly="1" outline="0" fieldPosition="0">
        <references count="2">
          <reference field="0" count="1">
            <x v="456"/>
          </reference>
          <reference field="6" count="1" selected="0">
            <x v="37"/>
          </reference>
        </references>
      </pivotArea>
    </format>
    <format dxfId="14950">
      <pivotArea dataOnly="0" labelOnly="1" outline="0" fieldPosition="0">
        <references count="3">
          <reference field="0" count="1" selected="0">
            <x v="456"/>
          </reference>
          <reference field="4" count="1">
            <x v="232"/>
          </reference>
          <reference field="6" count="1" selected="0">
            <x v="37"/>
          </reference>
        </references>
      </pivotArea>
    </format>
    <format dxfId="14949">
      <pivotArea outline="0" collapsedLevelsAreSubtotals="1" fieldPosition="0">
        <references count="3">
          <reference field="0" count="1" selected="0">
            <x v="456"/>
          </reference>
          <reference field="4" count="1" selected="0">
            <x v="232"/>
          </reference>
          <reference field="6" count="1" selected="0">
            <x v="37"/>
          </reference>
        </references>
      </pivotArea>
    </format>
    <format dxfId="14948">
      <pivotArea outline="0" collapsedLevelsAreSubtotals="1" fieldPosition="0">
        <references count="3">
          <reference field="0" count="1" selected="0">
            <x v="327"/>
          </reference>
          <reference field="4" count="1" selected="0">
            <x v="253"/>
          </reference>
          <reference field="6" count="1" selected="0">
            <x v="37"/>
          </reference>
        </references>
      </pivotArea>
    </format>
    <format dxfId="14947">
      <pivotArea dataOnly="0" labelOnly="1" outline="0" offset="IV68" fieldPosition="0">
        <references count="1">
          <reference field="6" count="1">
            <x v="37"/>
          </reference>
        </references>
      </pivotArea>
    </format>
    <format dxfId="14946">
      <pivotArea dataOnly="0" labelOnly="1" outline="0" fieldPosition="0">
        <references count="2">
          <reference field="0" count="1">
            <x v="327"/>
          </reference>
          <reference field="6" count="1" selected="0">
            <x v="37"/>
          </reference>
        </references>
      </pivotArea>
    </format>
    <format dxfId="14945">
      <pivotArea dataOnly="0" labelOnly="1" outline="0" fieldPosition="0">
        <references count="3">
          <reference field="0" count="1" selected="0">
            <x v="327"/>
          </reference>
          <reference field="4" count="1">
            <x v="253"/>
          </reference>
          <reference field="6" count="1" selected="0">
            <x v="37"/>
          </reference>
        </references>
      </pivotArea>
    </format>
    <format dxfId="14944">
      <pivotArea outline="0" collapsedLevelsAreSubtotals="1" fieldPosition="0">
        <references count="3">
          <reference field="0" count="1" selected="0">
            <x v="327"/>
          </reference>
          <reference field="4" count="1" selected="0">
            <x v="253"/>
          </reference>
          <reference field="6" count="1" selected="0">
            <x v="37"/>
          </reference>
        </references>
      </pivotArea>
    </format>
    <format dxfId="14943">
      <pivotArea outline="0" collapsedLevelsAreSubtotals="1" fieldPosition="0">
        <references count="3">
          <reference field="0" count="1" selected="0">
            <x v="475"/>
          </reference>
          <reference field="4" count="1" selected="0">
            <x v="152"/>
          </reference>
          <reference field="6" count="1" selected="0">
            <x v="37"/>
          </reference>
        </references>
      </pivotArea>
    </format>
    <format dxfId="14942">
      <pivotArea dataOnly="0" labelOnly="1" outline="0" offset="IV69" fieldPosition="0">
        <references count="1">
          <reference field="6" count="1">
            <x v="37"/>
          </reference>
        </references>
      </pivotArea>
    </format>
    <format dxfId="14941">
      <pivotArea dataOnly="0" labelOnly="1" outline="0" fieldPosition="0">
        <references count="2">
          <reference field="0" count="1">
            <x v="475"/>
          </reference>
          <reference field="6" count="1" selected="0">
            <x v="37"/>
          </reference>
        </references>
      </pivotArea>
    </format>
    <format dxfId="14940">
      <pivotArea dataOnly="0" labelOnly="1" outline="0" fieldPosition="0">
        <references count="3">
          <reference field="0" count="1" selected="0">
            <x v="475"/>
          </reference>
          <reference field="4" count="1">
            <x v="152"/>
          </reference>
          <reference field="6" count="1" selected="0">
            <x v="37"/>
          </reference>
        </references>
      </pivotArea>
    </format>
    <format dxfId="14939">
      <pivotArea outline="0" collapsedLevelsAreSubtotals="1" fieldPosition="0">
        <references count="3">
          <reference field="0" count="1" selected="0">
            <x v="475"/>
          </reference>
          <reference field="4" count="1" selected="0">
            <x v="152"/>
          </reference>
          <reference field="6" count="1" selected="0">
            <x v="37"/>
          </reference>
        </references>
      </pivotArea>
    </format>
    <format dxfId="14938">
      <pivotArea outline="0" collapsedLevelsAreSubtotals="1" fieldPosition="0">
        <references count="3">
          <reference field="0" count="1" selected="0">
            <x v="443"/>
          </reference>
          <reference field="4" count="1" selected="0">
            <x v="152"/>
          </reference>
          <reference field="6" count="1" selected="0">
            <x v="37"/>
          </reference>
        </references>
      </pivotArea>
    </format>
    <format dxfId="14937">
      <pivotArea dataOnly="0" labelOnly="1" outline="0" offset="IV70" fieldPosition="0">
        <references count="1">
          <reference field="6" count="1">
            <x v="37"/>
          </reference>
        </references>
      </pivotArea>
    </format>
    <format dxfId="14936">
      <pivotArea dataOnly="0" labelOnly="1" outline="0" fieldPosition="0">
        <references count="2">
          <reference field="0" count="1">
            <x v="443"/>
          </reference>
          <reference field="6" count="1" selected="0">
            <x v="37"/>
          </reference>
        </references>
      </pivotArea>
    </format>
    <format dxfId="14935">
      <pivotArea dataOnly="0" labelOnly="1" outline="0" fieldPosition="0">
        <references count="3">
          <reference field="0" count="1" selected="0">
            <x v="443"/>
          </reference>
          <reference field="4" count="1">
            <x v="152"/>
          </reference>
          <reference field="6" count="1" selected="0">
            <x v="37"/>
          </reference>
        </references>
      </pivotArea>
    </format>
    <format dxfId="14934">
      <pivotArea outline="0" collapsedLevelsAreSubtotals="1" fieldPosition="0">
        <references count="3">
          <reference field="0" count="1" selected="0">
            <x v="443"/>
          </reference>
          <reference field="4" count="1" selected="0">
            <x v="152"/>
          </reference>
          <reference field="6" count="1" selected="0">
            <x v="37"/>
          </reference>
        </references>
      </pivotArea>
    </format>
    <format dxfId="14933">
      <pivotArea outline="0" collapsedLevelsAreSubtotals="1" fieldPosition="0">
        <references count="3">
          <reference field="0" count="1" selected="0">
            <x v="357"/>
          </reference>
          <reference field="4" count="1" selected="0">
            <x v="253"/>
          </reference>
          <reference field="6" count="1" selected="0">
            <x v="37"/>
          </reference>
        </references>
      </pivotArea>
    </format>
    <format dxfId="14932">
      <pivotArea dataOnly="0" labelOnly="1" outline="0" offset="IV71" fieldPosition="0">
        <references count="1">
          <reference field="6" count="1">
            <x v="37"/>
          </reference>
        </references>
      </pivotArea>
    </format>
    <format dxfId="14931">
      <pivotArea dataOnly="0" labelOnly="1" outline="0" fieldPosition="0">
        <references count="2">
          <reference field="0" count="1">
            <x v="357"/>
          </reference>
          <reference field="6" count="1" selected="0">
            <x v="37"/>
          </reference>
        </references>
      </pivotArea>
    </format>
    <format dxfId="14930">
      <pivotArea dataOnly="0" labelOnly="1" outline="0" fieldPosition="0">
        <references count="3">
          <reference field="0" count="1" selected="0">
            <x v="357"/>
          </reference>
          <reference field="4" count="1">
            <x v="253"/>
          </reference>
          <reference field="6" count="1" selected="0">
            <x v="37"/>
          </reference>
        </references>
      </pivotArea>
    </format>
    <format dxfId="14929">
      <pivotArea outline="0" collapsedLevelsAreSubtotals="1" fieldPosition="0">
        <references count="3">
          <reference field="0" count="1" selected="0">
            <x v="357"/>
          </reference>
          <reference field="4" count="1" selected="0">
            <x v="253"/>
          </reference>
          <reference field="6" count="1" selected="0">
            <x v="37"/>
          </reference>
        </references>
      </pivotArea>
    </format>
    <format dxfId="14928">
      <pivotArea outline="0" collapsedLevelsAreSubtotals="1" fieldPosition="0">
        <references count="3">
          <reference field="0" count="1" selected="0">
            <x v="57"/>
          </reference>
          <reference field="4" count="1" selected="0">
            <x v="228"/>
          </reference>
          <reference field="6" count="1" selected="0">
            <x v="37"/>
          </reference>
        </references>
      </pivotArea>
    </format>
    <format dxfId="14927">
      <pivotArea dataOnly="0" labelOnly="1" outline="0" offset="IV72" fieldPosition="0">
        <references count="1">
          <reference field="6" count="1">
            <x v="37"/>
          </reference>
        </references>
      </pivotArea>
    </format>
    <format dxfId="14926">
      <pivotArea dataOnly="0" labelOnly="1" outline="0" fieldPosition="0">
        <references count="2">
          <reference field="0" count="1">
            <x v="57"/>
          </reference>
          <reference field="6" count="1" selected="0">
            <x v="37"/>
          </reference>
        </references>
      </pivotArea>
    </format>
    <format dxfId="14925">
      <pivotArea dataOnly="0" labelOnly="1" outline="0" fieldPosition="0">
        <references count="3">
          <reference field="0" count="1" selected="0">
            <x v="57"/>
          </reference>
          <reference field="4" count="1">
            <x v="228"/>
          </reference>
          <reference field="6" count="1" selected="0">
            <x v="37"/>
          </reference>
        </references>
      </pivotArea>
    </format>
    <format dxfId="14924">
      <pivotArea outline="0" collapsedLevelsAreSubtotals="1" fieldPosition="0">
        <references count="3">
          <reference field="0" count="1" selected="0">
            <x v="57"/>
          </reference>
          <reference field="4" count="1" selected="0">
            <x v="228"/>
          </reference>
          <reference field="6" count="1" selected="0">
            <x v="37"/>
          </reference>
        </references>
      </pivotArea>
    </format>
    <format dxfId="14923">
      <pivotArea outline="0" collapsedLevelsAreSubtotals="1" fieldPosition="0">
        <references count="3">
          <reference field="0" count="1" selected="0">
            <x v="131"/>
          </reference>
          <reference field="4" count="1" selected="0">
            <x v="253"/>
          </reference>
          <reference field="6" count="1" selected="0">
            <x v="37"/>
          </reference>
        </references>
      </pivotArea>
    </format>
    <format dxfId="14922">
      <pivotArea dataOnly="0" labelOnly="1" outline="0" offset="IV73" fieldPosition="0">
        <references count="1">
          <reference field="6" count="1">
            <x v="37"/>
          </reference>
        </references>
      </pivotArea>
    </format>
    <format dxfId="14921">
      <pivotArea dataOnly="0" labelOnly="1" outline="0" fieldPosition="0">
        <references count="2">
          <reference field="0" count="1">
            <x v="131"/>
          </reference>
          <reference field="6" count="1" selected="0">
            <x v="37"/>
          </reference>
        </references>
      </pivotArea>
    </format>
    <format dxfId="14920">
      <pivotArea dataOnly="0" labelOnly="1" outline="0" fieldPosition="0">
        <references count="3">
          <reference field="0" count="1" selected="0">
            <x v="131"/>
          </reference>
          <reference field="4" count="1">
            <x v="253"/>
          </reference>
          <reference field="6" count="1" selected="0">
            <x v="37"/>
          </reference>
        </references>
      </pivotArea>
    </format>
    <format dxfId="14919">
      <pivotArea outline="0" collapsedLevelsAreSubtotals="1" fieldPosition="0">
        <references count="3">
          <reference field="0" count="1" selected="0">
            <x v="131"/>
          </reference>
          <reference field="4" count="1" selected="0">
            <x v="253"/>
          </reference>
          <reference field="6" count="1" selected="0">
            <x v="37"/>
          </reference>
        </references>
      </pivotArea>
    </format>
    <format dxfId="14918">
      <pivotArea outline="0" collapsedLevelsAreSubtotals="1" fieldPosition="0">
        <references count="3">
          <reference field="0" count="1" selected="0">
            <x v="454"/>
          </reference>
          <reference field="4" count="1" selected="0">
            <x v="227"/>
          </reference>
          <reference field="6" count="1" selected="0">
            <x v="37"/>
          </reference>
        </references>
      </pivotArea>
    </format>
    <format dxfId="14917">
      <pivotArea dataOnly="0" labelOnly="1" outline="0" offset="IV74" fieldPosition="0">
        <references count="1">
          <reference field="6" count="1">
            <x v="37"/>
          </reference>
        </references>
      </pivotArea>
    </format>
    <format dxfId="14916">
      <pivotArea dataOnly="0" labelOnly="1" outline="0" fieldPosition="0">
        <references count="2">
          <reference field="0" count="1">
            <x v="454"/>
          </reference>
          <reference field="6" count="1" selected="0">
            <x v="37"/>
          </reference>
        </references>
      </pivotArea>
    </format>
    <format dxfId="14915">
      <pivotArea dataOnly="0" labelOnly="1" outline="0" fieldPosition="0">
        <references count="3">
          <reference field="0" count="1" selected="0">
            <x v="454"/>
          </reference>
          <reference field="4" count="1">
            <x v="227"/>
          </reference>
          <reference field="6" count="1" selected="0">
            <x v="37"/>
          </reference>
        </references>
      </pivotArea>
    </format>
    <format dxfId="14914">
      <pivotArea outline="0" collapsedLevelsAreSubtotals="1" fieldPosition="0">
        <references count="3">
          <reference field="0" count="1" selected="0">
            <x v="454"/>
          </reference>
          <reference field="4" count="1" selected="0">
            <x v="227"/>
          </reference>
          <reference field="6" count="1" selected="0">
            <x v="37"/>
          </reference>
        </references>
      </pivotArea>
    </format>
    <format dxfId="14913">
      <pivotArea outline="0" collapsedLevelsAreSubtotals="1" fieldPosition="0">
        <references count="3">
          <reference field="0" count="1" selected="0">
            <x v="100"/>
          </reference>
          <reference field="4" count="1" selected="0">
            <x v="227"/>
          </reference>
          <reference field="6" count="1" selected="0">
            <x v="37"/>
          </reference>
        </references>
      </pivotArea>
    </format>
    <format dxfId="14912">
      <pivotArea dataOnly="0" labelOnly="1" outline="0" offset="IV75" fieldPosition="0">
        <references count="1">
          <reference field="6" count="1">
            <x v="37"/>
          </reference>
        </references>
      </pivotArea>
    </format>
    <format dxfId="14911">
      <pivotArea dataOnly="0" labelOnly="1" outline="0" fieldPosition="0">
        <references count="2">
          <reference field="0" count="1">
            <x v="100"/>
          </reference>
          <reference field="6" count="1" selected="0">
            <x v="37"/>
          </reference>
        </references>
      </pivotArea>
    </format>
    <format dxfId="14910">
      <pivotArea dataOnly="0" labelOnly="1" outline="0" fieldPosition="0">
        <references count="3">
          <reference field="0" count="1" selected="0">
            <x v="100"/>
          </reference>
          <reference field="4" count="1">
            <x v="227"/>
          </reference>
          <reference field="6" count="1" selected="0">
            <x v="37"/>
          </reference>
        </references>
      </pivotArea>
    </format>
    <format dxfId="14909">
      <pivotArea outline="0" collapsedLevelsAreSubtotals="1" fieldPosition="0">
        <references count="3">
          <reference field="0" count="1" selected="0">
            <x v="100"/>
          </reference>
          <reference field="4" count="1" selected="0">
            <x v="227"/>
          </reference>
          <reference field="6" count="1" selected="0">
            <x v="37"/>
          </reference>
        </references>
      </pivotArea>
    </format>
    <format dxfId="14908">
      <pivotArea outline="0" collapsedLevelsAreSubtotals="1" fieldPosition="0">
        <references count="3">
          <reference field="0" count="1" selected="0">
            <x v="44"/>
          </reference>
          <reference field="4" count="1" selected="0">
            <x v="238"/>
          </reference>
          <reference field="6" count="1" selected="0">
            <x v="37"/>
          </reference>
        </references>
      </pivotArea>
    </format>
    <format dxfId="14907">
      <pivotArea dataOnly="0" labelOnly="1" outline="0" offset="IV76" fieldPosition="0">
        <references count="1">
          <reference field="6" count="1">
            <x v="37"/>
          </reference>
        </references>
      </pivotArea>
    </format>
    <format dxfId="14906">
      <pivotArea dataOnly="0" labelOnly="1" outline="0" fieldPosition="0">
        <references count="2">
          <reference field="0" count="1">
            <x v="44"/>
          </reference>
          <reference field="6" count="1" selected="0">
            <x v="37"/>
          </reference>
        </references>
      </pivotArea>
    </format>
    <format dxfId="14905">
      <pivotArea dataOnly="0" labelOnly="1" outline="0" fieldPosition="0">
        <references count="3">
          <reference field="0" count="1" selected="0">
            <x v="44"/>
          </reference>
          <reference field="4" count="1">
            <x v="238"/>
          </reference>
          <reference field="6" count="1" selected="0">
            <x v="37"/>
          </reference>
        </references>
      </pivotArea>
    </format>
    <format dxfId="14904">
      <pivotArea outline="0" collapsedLevelsAreSubtotals="1" fieldPosition="0">
        <references count="3">
          <reference field="0" count="1" selected="0">
            <x v="44"/>
          </reference>
          <reference field="4" count="1" selected="0">
            <x v="238"/>
          </reference>
          <reference field="6" count="1" selected="0">
            <x v="37"/>
          </reference>
        </references>
      </pivotArea>
    </format>
    <format dxfId="14903">
      <pivotArea outline="0" collapsedLevelsAreSubtotals="1" fieldPosition="0">
        <references count="3">
          <reference field="0" count="1" selected="0">
            <x v="75"/>
          </reference>
          <reference field="4" count="1" selected="0">
            <x v="232"/>
          </reference>
          <reference field="6" count="1" selected="0">
            <x v="37"/>
          </reference>
        </references>
      </pivotArea>
    </format>
    <format dxfId="14902">
      <pivotArea dataOnly="0" labelOnly="1" outline="0" offset="IV77" fieldPosition="0">
        <references count="1">
          <reference field="6" count="1">
            <x v="37"/>
          </reference>
        </references>
      </pivotArea>
    </format>
    <format dxfId="14901">
      <pivotArea dataOnly="0" labelOnly="1" outline="0" fieldPosition="0">
        <references count="2">
          <reference field="0" count="1">
            <x v="75"/>
          </reference>
          <reference field="6" count="1" selected="0">
            <x v="37"/>
          </reference>
        </references>
      </pivotArea>
    </format>
    <format dxfId="14900">
      <pivotArea dataOnly="0" labelOnly="1" outline="0" fieldPosition="0">
        <references count="3">
          <reference field="0" count="1" selected="0">
            <x v="75"/>
          </reference>
          <reference field="4" count="1">
            <x v="232"/>
          </reference>
          <reference field="6" count="1" selected="0">
            <x v="37"/>
          </reference>
        </references>
      </pivotArea>
    </format>
    <format dxfId="14899">
      <pivotArea outline="0" collapsedLevelsAreSubtotals="1" fieldPosition="0">
        <references count="3">
          <reference field="0" count="1" selected="0">
            <x v="75"/>
          </reference>
          <reference field="4" count="1" selected="0">
            <x v="232"/>
          </reference>
          <reference field="6" count="1" selected="0">
            <x v="37"/>
          </reference>
        </references>
      </pivotArea>
    </format>
    <format dxfId="14898">
      <pivotArea outline="0" collapsedLevelsAreSubtotals="1" fieldPosition="0">
        <references count="3">
          <reference field="0" count="1" selected="0">
            <x v="434"/>
          </reference>
          <reference field="4" count="1" selected="0">
            <x v="238"/>
          </reference>
          <reference field="6" count="1" selected="0">
            <x v="37"/>
          </reference>
        </references>
      </pivotArea>
    </format>
    <format dxfId="14897">
      <pivotArea dataOnly="0" labelOnly="1" outline="0" offset="IV256" fieldPosition="0">
        <references count="1">
          <reference field="6" count="1">
            <x v="37"/>
          </reference>
        </references>
      </pivotArea>
    </format>
    <format dxfId="14896">
      <pivotArea dataOnly="0" labelOnly="1" outline="0" fieldPosition="0">
        <references count="2">
          <reference field="0" count="1">
            <x v="434"/>
          </reference>
          <reference field="6" count="1" selected="0">
            <x v="37"/>
          </reference>
        </references>
      </pivotArea>
    </format>
    <format dxfId="14895">
      <pivotArea dataOnly="0" labelOnly="1" outline="0" fieldPosition="0">
        <references count="3">
          <reference field="0" count="1" selected="0">
            <x v="434"/>
          </reference>
          <reference field="4" count="1">
            <x v="238"/>
          </reference>
          <reference field="6" count="1" selected="0">
            <x v="37"/>
          </reference>
        </references>
      </pivotArea>
    </format>
    <format dxfId="14894">
      <pivotArea outline="0" collapsedLevelsAreSubtotals="1" fieldPosition="0">
        <references count="3">
          <reference field="0" count="1" selected="0">
            <x v="434"/>
          </reference>
          <reference field="4" count="1" selected="0">
            <x v="238"/>
          </reference>
          <reference field="6" count="1" selected="0">
            <x v="37"/>
          </reference>
        </references>
      </pivotArea>
    </format>
    <format dxfId="14893">
      <pivotArea dataOnly="0" labelOnly="1" outline="0" fieldPosition="0">
        <references count="1">
          <reference field="6" count="1">
            <x v="37"/>
          </reference>
        </references>
      </pivotArea>
    </format>
    <format dxfId="14892">
      <pivotArea dataOnly="0" labelOnly="1" outline="0" fieldPosition="0">
        <references count="2">
          <reference field="0" count="1">
            <x v="434"/>
          </reference>
          <reference field="6" count="1" selected="0">
            <x v="37"/>
          </reference>
        </references>
      </pivotArea>
    </format>
    <format dxfId="14891">
      <pivotArea dataOnly="0" labelOnly="1" outline="0" fieldPosition="0">
        <references count="3">
          <reference field="0" count="1" selected="0">
            <x v="434"/>
          </reference>
          <reference field="4" count="1">
            <x v="238"/>
          </reference>
          <reference field="6" count="1" selected="0">
            <x v="37"/>
          </reference>
        </references>
      </pivotArea>
    </format>
    <format dxfId="14890">
      <pivotArea outline="0" collapsedLevelsAreSubtotals="1" fieldPosition="0">
        <references count="1">
          <reference field="6" count="1" selected="0" defaultSubtotal="1">
            <x v="37"/>
          </reference>
        </references>
      </pivotArea>
    </format>
    <format dxfId="14889">
      <pivotArea dataOnly="0" labelOnly="1" outline="0" fieldPosition="0">
        <references count="1">
          <reference field="6" count="1" defaultSubtotal="1">
            <x v="37"/>
          </reference>
        </references>
      </pivotArea>
    </format>
    <format dxfId="14888">
      <pivotArea outline="0" collapsedLevelsAreSubtotals="1" fieldPosition="0">
        <references count="3">
          <reference field="0" count="1" selected="0">
            <x v="155"/>
          </reference>
          <reference field="4" count="1" selected="0">
            <x v="254"/>
          </reference>
          <reference field="6" count="1" selected="0">
            <x v="38"/>
          </reference>
        </references>
      </pivotArea>
    </format>
    <format dxfId="14887">
      <pivotArea dataOnly="0" labelOnly="1" outline="0" offset="IV1" fieldPosition="0">
        <references count="1">
          <reference field="6" count="1">
            <x v="38"/>
          </reference>
        </references>
      </pivotArea>
    </format>
    <format dxfId="14886">
      <pivotArea dataOnly="0" labelOnly="1" outline="0" fieldPosition="0">
        <references count="2">
          <reference field="0" count="1">
            <x v="155"/>
          </reference>
          <reference field="6" count="1" selected="0">
            <x v="38"/>
          </reference>
        </references>
      </pivotArea>
    </format>
    <format dxfId="14885">
      <pivotArea dataOnly="0" labelOnly="1" outline="0" fieldPosition="0">
        <references count="3">
          <reference field="0" count="1" selected="0">
            <x v="155"/>
          </reference>
          <reference field="4" count="1">
            <x v="254"/>
          </reference>
          <reference field="6" count="1" selected="0">
            <x v="38"/>
          </reference>
        </references>
      </pivotArea>
    </format>
    <format dxfId="14884">
      <pivotArea outline="0" collapsedLevelsAreSubtotals="1" fieldPosition="0">
        <references count="3">
          <reference field="0" count="1" selected="0">
            <x v="155"/>
          </reference>
          <reference field="4" count="1" selected="0">
            <x v="254"/>
          </reference>
          <reference field="6" count="1" selected="0">
            <x v="38"/>
          </reference>
        </references>
      </pivotArea>
    </format>
    <format dxfId="14883">
      <pivotArea dataOnly="0" labelOnly="1" outline="0" fieldPosition="0">
        <references count="1">
          <reference field="6" count="1">
            <x v="38"/>
          </reference>
        </references>
      </pivotArea>
    </format>
    <format dxfId="14882">
      <pivotArea dataOnly="0" labelOnly="1" outline="0" fieldPosition="0">
        <references count="2">
          <reference field="0" count="1">
            <x v="155"/>
          </reference>
          <reference field="6" count="1" selected="0">
            <x v="38"/>
          </reference>
        </references>
      </pivotArea>
    </format>
    <format dxfId="14881">
      <pivotArea dataOnly="0" labelOnly="1" outline="0" fieldPosition="0">
        <references count="3">
          <reference field="0" count="1" selected="0">
            <x v="155"/>
          </reference>
          <reference field="4" count="1">
            <x v="254"/>
          </reference>
          <reference field="6" count="1" selected="0">
            <x v="38"/>
          </reference>
        </references>
      </pivotArea>
    </format>
    <format dxfId="14880">
      <pivotArea outline="0" collapsedLevelsAreSubtotals="1" fieldPosition="0">
        <references count="3">
          <reference field="0" count="1" selected="0">
            <x v="357"/>
          </reference>
          <reference field="4" count="1" selected="0">
            <x v="254"/>
          </reference>
          <reference field="6" count="1" selected="0">
            <x v="38"/>
          </reference>
        </references>
      </pivotArea>
    </format>
    <format dxfId="14879">
      <pivotArea dataOnly="0" labelOnly="1" outline="0" offset="IV2" fieldPosition="0">
        <references count="1">
          <reference field="6" count="1">
            <x v="38"/>
          </reference>
        </references>
      </pivotArea>
    </format>
    <format dxfId="14878">
      <pivotArea dataOnly="0" labelOnly="1" outline="0" fieldPosition="0">
        <references count="2">
          <reference field="0" count="1">
            <x v="357"/>
          </reference>
          <reference field="6" count="1" selected="0">
            <x v="38"/>
          </reference>
        </references>
      </pivotArea>
    </format>
    <format dxfId="14877">
      <pivotArea dataOnly="0" labelOnly="1" outline="0" fieldPosition="0">
        <references count="3">
          <reference field="0" count="1" selected="0">
            <x v="357"/>
          </reference>
          <reference field="4" count="1">
            <x v="254"/>
          </reference>
          <reference field="6" count="1" selected="0">
            <x v="38"/>
          </reference>
        </references>
      </pivotArea>
    </format>
    <format dxfId="14876">
      <pivotArea outline="0" collapsedLevelsAreSubtotals="1" fieldPosition="0">
        <references count="3">
          <reference field="0" count="1" selected="0">
            <x v="357"/>
          </reference>
          <reference field="4" count="1" selected="0">
            <x v="254"/>
          </reference>
          <reference field="6" count="1" selected="0">
            <x v="38"/>
          </reference>
        </references>
      </pivotArea>
    </format>
    <format dxfId="14875">
      <pivotArea outline="0" collapsedLevelsAreSubtotals="1" fieldPosition="0">
        <references count="3">
          <reference field="0" count="1" selected="0">
            <x v="123"/>
          </reference>
          <reference field="4" count="1" selected="0">
            <x v="254"/>
          </reference>
          <reference field="6" count="1" selected="0">
            <x v="38"/>
          </reference>
        </references>
      </pivotArea>
    </format>
    <format dxfId="14874">
      <pivotArea dataOnly="0" labelOnly="1" outline="0" offset="IV3" fieldPosition="0">
        <references count="1">
          <reference field="6" count="1">
            <x v="38"/>
          </reference>
        </references>
      </pivotArea>
    </format>
    <format dxfId="14873">
      <pivotArea dataOnly="0" labelOnly="1" outline="0" fieldPosition="0">
        <references count="2">
          <reference field="0" count="1">
            <x v="123"/>
          </reference>
          <reference field="6" count="1" selected="0">
            <x v="38"/>
          </reference>
        </references>
      </pivotArea>
    </format>
    <format dxfId="14872">
      <pivotArea dataOnly="0" labelOnly="1" outline="0" fieldPosition="0">
        <references count="3">
          <reference field="0" count="1" selected="0">
            <x v="123"/>
          </reference>
          <reference field="4" count="1">
            <x v="254"/>
          </reference>
          <reference field="6" count="1" selected="0">
            <x v="38"/>
          </reference>
        </references>
      </pivotArea>
    </format>
    <format dxfId="14871">
      <pivotArea outline="0" collapsedLevelsAreSubtotals="1" fieldPosition="0">
        <references count="3">
          <reference field="0" count="1" selected="0">
            <x v="123"/>
          </reference>
          <reference field="4" count="1" selected="0">
            <x v="254"/>
          </reference>
          <reference field="6" count="1" selected="0">
            <x v="38"/>
          </reference>
        </references>
      </pivotArea>
    </format>
    <format dxfId="14870">
      <pivotArea outline="0" collapsedLevelsAreSubtotals="1" fieldPosition="0">
        <references count="3">
          <reference field="0" count="1" selected="0">
            <x v="138"/>
          </reference>
          <reference field="4" count="1" selected="0">
            <x v="254"/>
          </reference>
          <reference field="6" count="1" selected="0">
            <x v="38"/>
          </reference>
        </references>
      </pivotArea>
    </format>
    <format dxfId="14869">
      <pivotArea dataOnly="0" labelOnly="1" outline="0" offset="IV4" fieldPosition="0">
        <references count="1">
          <reference field="6" count="1">
            <x v="38"/>
          </reference>
        </references>
      </pivotArea>
    </format>
    <format dxfId="14868">
      <pivotArea dataOnly="0" labelOnly="1" outline="0" fieldPosition="0">
        <references count="2">
          <reference field="0" count="1">
            <x v="138"/>
          </reference>
          <reference field="6" count="1" selected="0">
            <x v="38"/>
          </reference>
        </references>
      </pivotArea>
    </format>
    <format dxfId="14867">
      <pivotArea dataOnly="0" labelOnly="1" outline="0" fieldPosition="0">
        <references count="3">
          <reference field="0" count="1" selected="0">
            <x v="138"/>
          </reference>
          <reference field="4" count="1">
            <x v="254"/>
          </reference>
          <reference field="6" count="1" selected="0">
            <x v="38"/>
          </reference>
        </references>
      </pivotArea>
    </format>
    <format dxfId="14866">
      <pivotArea outline="0" collapsedLevelsAreSubtotals="1" fieldPosition="0">
        <references count="3">
          <reference field="0" count="1" selected="0">
            <x v="138"/>
          </reference>
          <reference field="4" count="1" selected="0">
            <x v="254"/>
          </reference>
          <reference field="6" count="1" selected="0">
            <x v="38"/>
          </reference>
        </references>
      </pivotArea>
    </format>
    <format dxfId="14865">
      <pivotArea outline="0" collapsedLevelsAreSubtotals="1" fieldPosition="0">
        <references count="3">
          <reference field="0" count="1" selected="0">
            <x v="198"/>
          </reference>
          <reference field="4" count="1" selected="0">
            <x v="254"/>
          </reference>
          <reference field="6" count="1" selected="0">
            <x v="38"/>
          </reference>
        </references>
      </pivotArea>
    </format>
    <format dxfId="14864">
      <pivotArea dataOnly="0" labelOnly="1" outline="0" offset="IV256" fieldPosition="0">
        <references count="1">
          <reference field="6" count="1">
            <x v="38"/>
          </reference>
        </references>
      </pivotArea>
    </format>
    <format dxfId="14863">
      <pivotArea dataOnly="0" labelOnly="1" outline="0" fieldPosition="0">
        <references count="2">
          <reference field="0" count="1">
            <x v="198"/>
          </reference>
          <reference field="6" count="1" selected="0">
            <x v="38"/>
          </reference>
        </references>
      </pivotArea>
    </format>
    <format dxfId="14862">
      <pivotArea dataOnly="0" labelOnly="1" outline="0" fieldPosition="0">
        <references count="3">
          <reference field="0" count="1" selected="0">
            <x v="198"/>
          </reference>
          <reference field="4" count="1">
            <x v="254"/>
          </reference>
          <reference field="6" count="1" selected="0">
            <x v="38"/>
          </reference>
        </references>
      </pivotArea>
    </format>
    <format dxfId="14861">
      <pivotArea outline="0" collapsedLevelsAreSubtotals="1" fieldPosition="0">
        <references count="3">
          <reference field="0" count="1" selected="0">
            <x v="198"/>
          </reference>
          <reference field="4" count="1" selected="0">
            <x v="254"/>
          </reference>
          <reference field="6" count="1" selected="0">
            <x v="38"/>
          </reference>
        </references>
      </pivotArea>
    </format>
    <format dxfId="14860">
      <pivotArea dataOnly="0" labelOnly="1" outline="0" fieldPosition="0">
        <references count="1">
          <reference field="6" count="1">
            <x v="38"/>
          </reference>
        </references>
      </pivotArea>
    </format>
    <format dxfId="14859">
      <pivotArea dataOnly="0" labelOnly="1" outline="0" fieldPosition="0">
        <references count="2">
          <reference field="0" count="1">
            <x v="198"/>
          </reference>
          <reference field="6" count="1" selected="0">
            <x v="38"/>
          </reference>
        </references>
      </pivotArea>
    </format>
    <format dxfId="14858">
      <pivotArea dataOnly="0" labelOnly="1" outline="0" fieldPosition="0">
        <references count="3">
          <reference field="0" count="1" selected="0">
            <x v="198"/>
          </reference>
          <reference field="4" count="1">
            <x v="254"/>
          </reference>
          <reference field="6" count="1" selected="0">
            <x v="38"/>
          </reference>
        </references>
      </pivotArea>
    </format>
    <format dxfId="14857">
      <pivotArea outline="0" collapsedLevelsAreSubtotals="1" fieldPosition="0">
        <references count="1">
          <reference field="6" count="1" selected="0" defaultSubtotal="1">
            <x v="38"/>
          </reference>
        </references>
      </pivotArea>
    </format>
    <format dxfId="14856">
      <pivotArea dataOnly="0" labelOnly="1" outline="0" fieldPosition="0">
        <references count="1">
          <reference field="6" count="1" defaultSubtotal="1">
            <x v="38"/>
          </reference>
        </references>
      </pivotArea>
    </format>
    <format dxfId="14855">
      <pivotArea outline="0" collapsedLevelsAreSubtotals="1" fieldPosition="0">
        <references count="1">
          <reference field="6" count="1" selected="0" defaultSubtotal="1">
            <x v="38"/>
          </reference>
        </references>
      </pivotArea>
    </format>
    <format dxfId="14854">
      <pivotArea dataOnly="0" labelOnly="1" outline="0" fieldPosition="0">
        <references count="1">
          <reference field="6" count="1" defaultSubtotal="1">
            <x v="38"/>
          </reference>
        </references>
      </pivotArea>
    </format>
    <format dxfId="14853">
      <pivotArea outline="0" collapsedLevelsAreSubtotals="1" fieldPosition="0">
        <references count="3">
          <reference field="0" count="1" selected="0">
            <x v="410"/>
          </reference>
          <reference field="4" count="1" selected="0">
            <x v="87"/>
          </reference>
          <reference field="6" count="1" selected="0">
            <x v="39"/>
          </reference>
        </references>
      </pivotArea>
    </format>
    <format dxfId="14852">
      <pivotArea dataOnly="0" labelOnly="1" outline="0" offset="IV1" fieldPosition="0">
        <references count="1">
          <reference field="6" count="1">
            <x v="39"/>
          </reference>
        </references>
      </pivotArea>
    </format>
    <format dxfId="14851">
      <pivotArea dataOnly="0" labelOnly="1" outline="0" fieldPosition="0">
        <references count="2">
          <reference field="0" count="1">
            <x v="410"/>
          </reference>
          <reference field="6" count="1" selected="0">
            <x v="39"/>
          </reference>
        </references>
      </pivotArea>
    </format>
    <format dxfId="14850">
      <pivotArea dataOnly="0" labelOnly="1" outline="0" fieldPosition="0">
        <references count="3">
          <reference field="0" count="1" selected="0">
            <x v="410"/>
          </reference>
          <reference field="4" count="1">
            <x v="87"/>
          </reference>
          <reference field="6" count="1" selected="0">
            <x v="39"/>
          </reference>
        </references>
      </pivotArea>
    </format>
    <format dxfId="14849">
      <pivotArea outline="0" collapsedLevelsAreSubtotals="1" fieldPosition="0">
        <references count="3">
          <reference field="0" count="1" selected="0">
            <x v="410"/>
          </reference>
          <reference field="4" count="1" selected="0">
            <x v="87"/>
          </reference>
          <reference field="6" count="1" selected="0">
            <x v="39"/>
          </reference>
        </references>
      </pivotArea>
    </format>
    <format dxfId="14848">
      <pivotArea dataOnly="0" labelOnly="1" outline="0" fieldPosition="0">
        <references count="1">
          <reference field="6" count="1">
            <x v="39"/>
          </reference>
        </references>
      </pivotArea>
    </format>
    <format dxfId="14847">
      <pivotArea dataOnly="0" labelOnly="1" outline="0" fieldPosition="0">
        <references count="2">
          <reference field="0" count="1">
            <x v="410"/>
          </reference>
          <reference field="6" count="1" selected="0">
            <x v="39"/>
          </reference>
        </references>
      </pivotArea>
    </format>
    <format dxfId="14846">
      <pivotArea dataOnly="0" labelOnly="1" outline="0" fieldPosition="0">
        <references count="3">
          <reference field="0" count="1" selected="0">
            <x v="410"/>
          </reference>
          <reference field="4" count="1">
            <x v="87"/>
          </reference>
          <reference field="6" count="1" selected="0">
            <x v="39"/>
          </reference>
        </references>
      </pivotArea>
    </format>
    <format dxfId="14845">
      <pivotArea outline="0" collapsedLevelsAreSubtotals="1" fieldPosition="0">
        <references count="3">
          <reference field="0" count="1" selected="0">
            <x v="302"/>
          </reference>
          <reference field="4" count="1" selected="0">
            <x v="87"/>
          </reference>
          <reference field="6" count="1" selected="0">
            <x v="39"/>
          </reference>
        </references>
      </pivotArea>
    </format>
    <format dxfId="14844">
      <pivotArea dataOnly="0" labelOnly="1" outline="0" offset="IV2" fieldPosition="0">
        <references count="1">
          <reference field="6" count="1">
            <x v="39"/>
          </reference>
        </references>
      </pivotArea>
    </format>
    <format dxfId="14843">
      <pivotArea dataOnly="0" labelOnly="1" outline="0" fieldPosition="0">
        <references count="2">
          <reference field="0" count="1">
            <x v="302"/>
          </reference>
          <reference field="6" count="1" selected="0">
            <x v="39"/>
          </reference>
        </references>
      </pivotArea>
    </format>
    <format dxfId="14842">
      <pivotArea dataOnly="0" labelOnly="1" outline="0" fieldPosition="0">
        <references count="3">
          <reference field="0" count="1" selected="0">
            <x v="302"/>
          </reference>
          <reference field="4" count="1">
            <x v="87"/>
          </reference>
          <reference field="6" count="1" selected="0">
            <x v="39"/>
          </reference>
        </references>
      </pivotArea>
    </format>
    <format dxfId="14841">
      <pivotArea outline="0" collapsedLevelsAreSubtotals="1" fieldPosition="0">
        <references count="3">
          <reference field="0" count="1" selected="0">
            <x v="302"/>
          </reference>
          <reference field="4" count="1" selected="0">
            <x v="87"/>
          </reference>
          <reference field="6" count="1" selected="0">
            <x v="39"/>
          </reference>
        </references>
      </pivotArea>
    </format>
    <format dxfId="14840">
      <pivotArea outline="0" collapsedLevelsAreSubtotals="1" fieldPosition="0">
        <references count="3">
          <reference field="0" count="1" selected="0">
            <x v="106"/>
          </reference>
          <reference field="4" count="1" selected="0">
            <x v="87"/>
          </reference>
          <reference field="6" count="1" selected="0">
            <x v="39"/>
          </reference>
        </references>
      </pivotArea>
    </format>
    <format dxfId="14839">
      <pivotArea dataOnly="0" labelOnly="1" outline="0" offset="IV3" fieldPosition="0">
        <references count="1">
          <reference field="6" count="1">
            <x v="39"/>
          </reference>
        </references>
      </pivotArea>
    </format>
    <format dxfId="14838">
      <pivotArea dataOnly="0" labelOnly="1" outline="0" fieldPosition="0">
        <references count="2">
          <reference field="0" count="1">
            <x v="106"/>
          </reference>
          <reference field="6" count="1" selected="0">
            <x v="39"/>
          </reference>
        </references>
      </pivotArea>
    </format>
    <format dxfId="14837">
      <pivotArea dataOnly="0" labelOnly="1" outline="0" fieldPosition="0">
        <references count="3">
          <reference field="0" count="1" selected="0">
            <x v="106"/>
          </reference>
          <reference field="4" count="1">
            <x v="87"/>
          </reference>
          <reference field="6" count="1" selected="0">
            <x v="39"/>
          </reference>
        </references>
      </pivotArea>
    </format>
    <format dxfId="14836">
      <pivotArea outline="0" collapsedLevelsAreSubtotals="1" fieldPosition="0">
        <references count="3">
          <reference field="0" count="1" selected="0">
            <x v="106"/>
          </reference>
          <reference field="4" count="1" selected="0">
            <x v="87"/>
          </reference>
          <reference field="6" count="1" selected="0">
            <x v="39"/>
          </reference>
        </references>
      </pivotArea>
    </format>
    <format dxfId="14835">
      <pivotArea outline="0" collapsedLevelsAreSubtotals="1" fieldPosition="0">
        <references count="3">
          <reference field="0" count="1" selected="0">
            <x v="61"/>
          </reference>
          <reference field="4" count="1" selected="0">
            <x v="87"/>
          </reference>
          <reference field="6" count="1" selected="0">
            <x v="39"/>
          </reference>
        </references>
      </pivotArea>
    </format>
    <format dxfId="14834">
      <pivotArea dataOnly="0" labelOnly="1" outline="0" offset="IV4" fieldPosition="0">
        <references count="1">
          <reference field="6" count="1">
            <x v="39"/>
          </reference>
        </references>
      </pivotArea>
    </format>
    <format dxfId="14833">
      <pivotArea dataOnly="0" labelOnly="1" outline="0" fieldPosition="0">
        <references count="2">
          <reference field="0" count="1">
            <x v="61"/>
          </reference>
          <reference field="6" count="1" selected="0">
            <x v="39"/>
          </reference>
        </references>
      </pivotArea>
    </format>
    <format dxfId="14832">
      <pivotArea dataOnly="0" labelOnly="1" outline="0" fieldPosition="0">
        <references count="3">
          <reference field="0" count="1" selected="0">
            <x v="61"/>
          </reference>
          <reference field="4" count="1">
            <x v="87"/>
          </reference>
          <reference field="6" count="1" selected="0">
            <x v="39"/>
          </reference>
        </references>
      </pivotArea>
    </format>
    <format dxfId="14831">
      <pivotArea outline="0" collapsedLevelsAreSubtotals="1" fieldPosition="0">
        <references count="3">
          <reference field="0" count="1" selected="0">
            <x v="61"/>
          </reference>
          <reference field="4" count="1" selected="0">
            <x v="87"/>
          </reference>
          <reference field="6" count="1" selected="0">
            <x v="39"/>
          </reference>
        </references>
      </pivotArea>
    </format>
    <format dxfId="14830">
      <pivotArea outline="0" collapsedLevelsAreSubtotals="1" fieldPosition="0">
        <references count="3">
          <reference field="0" count="1" selected="0">
            <x v="55"/>
          </reference>
          <reference field="4" count="1" selected="0">
            <x v="87"/>
          </reference>
          <reference field="6" count="1" selected="0">
            <x v="39"/>
          </reference>
        </references>
      </pivotArea>
    </format>
    <format dxfId="14829">
      <pivotArea dataOnly="0" labelOnly="1" outline="0" offset="IV5" fieldPosition="0">
        <references count="1">
          <reference field="6" count="1">
            <x v="39"/>
          </reference>
        </references>
      </pivotArea>
    </format>
    <format dxfId="14828">
      <pivotArea dataOnly="0" labelOnly="1" outline="0" fieldPosition="0">
        <references count="2">
          <reference field="0" count="1">
            <x v="55"/>
          </reference>
          <reference field="6" count="1" selected="0">
            <x v="39"/>
          </reference>
        </references>
      </pivotArea>
    </format>
    <format dxfId="14827">
      <pivotArea dataOnly="0" labelOnly="1" outline="0" fieldPosition="0">
        <references count="3">
          <reference field="0" count="1" selected="0">
            <x v="55"/>
          </reference>
          <reference field="4" count="1">
            <x v="87"/>
          </reference>
          <reference field="6" count="1" selected="0">
            <x v="39"/>
          </reference>
        </references>
      </pivotArea>
    </format>
    <format dxfId="14826">
      <pivotArea outline="0" collapsedLevelsAreSubtotals="1" fieldPosition="0">
        <references count="3">
          <reference field="0" count="1" selected="0">
            <x v="55"/>
          </reference>
          <reference field="4" count="1" selected="0">
            <x v="87"/>
          </reference>
          <reference field="6" count="1" selected="0">
            <x v="39"/>
          </reference>
        </references>
      </pivotArea>
    </format>
    <format dxfId="14825">
      <pivotArea outline="0" collapsedLevelsAreSubtotals="1" fieldPosition="0">
        <references count="3">
          <reference field="0" count="1" selected="0">
            <x v="276"/>
          </reference>
          <reference field="4" count="1" selected="0">
            <x v="87"/>
          </reference>
          <reference field="6" count="1" selected="0">
            <x v="39"/>
          </reference>
        </references>
      </pivotArea>
    </format>
    <format dxfId="14824">
      <pivotArea dataOnly="0" labelOnly="1" outline="0" offset="IV6" fieldPosition="0">
        <references count="1">
          <reference field="6" count="1">
            <x v="39"/>
          </reference>
        </references>
      </pivotArea>
    </format>
    <format dxfId="14823">
      <pivotArea dataOnly="0" labelOnly="1" outline="0" fieldPosition="0">
        <references count="2">
          <reference field="0" count="1">
            <x v="276"/>
          </reference>
          <reference field="6" count="1" selected="0">
            <x v="39"/>
          </reference>
        </references>
      </pivotArea>
    </format>
    <format dxfId="14822">
      <pivotArea dataOnly="0" labelOnly="1" outline="0" fieldPosition="0">
        <references count="3">
          <reference field="0" count="1" selected="0">
            <x v="276"/>
          </reference>
          <reference field="4" count="1">
            <x v="87"/>
          </reference>
          <reference field="6" count="1" selected="0">
            <x v="39"/>
          </reference>
        </references>
      </pivotArea>
    </format>
    <format dxfId="14821">
      <pivotArea outline="0" collapsedLevelsAreSubtotals="1" fieldPosition="0">
        <references count="3">
          <reference field="0" count="1" selected="0">
            <x v="276"/>
          </reference>
          <reference field="4" count="1" selected="0">
            <x v="87"/>
          </reference>
          <reference field="6" count="1" selected="0">
            <x v="39"/>
          </reference>
        </references>
      </pivotArea>
    </format>
    <format dxfId="14820">
      <pivotArea outline="0" collapsedLevelsAreSubtotals="1" fieldPosition="0">
        <references count="3">
          <reference field="0" count="1" selected="0">
            <x v="312"/>
          </reference>
          <reference field="4" count="1" selected="0">
            <x v="87"/>
          </reference>
          <reference field="6" count="1" selected="0">
            <x v="39"/>
          </reference>
        </references>
      </pivotArea>
    </format>
    <format dxfId="14819">
      <pivotArea dataOnly="0" labelOnly="1" outline="0" offset="IV7" fieldPosition="0">
        <references count="1">
          <reference field="6" count="1">
            <x v="39"/>
          </reference>
        </references>
      </pivotArea>
    </format>
    <format dxfId="14818">
      <pivotArea dataOnly="0" labelOnly="1" outline="0" fieldPosition="0">
        <references count="2">
          <reference field="0" count="1">
            <x v="312"/>
          </reference>
          <reference field="6" count="1" selected="0">
            <x v="39"/>
          </reference>
        </references>
      </pivotArea>
    </format>
    <format dxfId="14817">
      <pivotArea dataOnly="0" labelOnly="1" outline="0" fieldPosition="0">
        <references count="3">
          <reference field="0" count="1" selected="0">
            <x v="312"/>
          </reference>
          <reference field="4" count="1">
            <x v="87"/>
          </reference>
          <reference field="6" count="1" selected="0">
            <x v="39"/>
          </reference>
        </references>
      </pivotArea>
    </format>
    <format dxfId="14816">
      <pivotArea outline="0" collapsedLevelsAreSubtotals="1" fieldPosition="0">
        <references count="3">
          <reference field="0" count="1" selected="0">
            <x v="312"/>
          </reference>
          <reference field="4" count="1" selected="0">
            <x v="87"/>
          </reference>
          <reference field="6" count="1" selected="0">
            <x v="39"/>
          </reference>
        </references>
      </pivotArea>
    </format>
    <format dxfId="14815">
      <pivotArea outline="0" collapsedLevelsAreSubtotals="1" fieldPosition="0">
        <references count="3">
          <reference field="0" count="1" selected="0">
            <x v="310"/>
          </reference>
          <reference field="4" count="1" selected="0">
            <x v="87"/>
          </reference>
          <reference field="6" count="1" selected="0">
            <x v="39"/>
          </reference>
        </references>
      </pivotArea>
    </format>
    <format dxfId="14814">
      <pivotArea dataOnly="0" labelOnly="1" outline="0" offset="IV8" fieldPosition="0">
        <references count="1">
          <reference field="6" count="1">
            <x v="39"/>
          </reference>
        </references>
      </pivotArea>
    </format>
    <format dxfId="14813">
      <pivotArea dataOnly="0" labelOnly="1" outline="0" fieldPosition="0">
        <references count="2">
          <reference field="0" count="1">
            <x v="310"/>
          </reference>
          <reference field="6" count="1" selected="0">
            <x v="39"/>
          </reference>
        </references>
      </pivotArea>
    </format>
    <format dxfId="14812">
      <pivotArea dataOnly="0" labelOnly="1" outline="0" fieldPosition="0">
        <references count="3">
          <reference field="0" count="1" selected="0">
            <x v="310"/>
          </reference>
          <reference field="4" count="1">
            <x v="87"/>
          </reference>
          <reference field="6" count="1" selected="0">
            <x v="39"/>
          </reference>
        </references>
      </pivotArea>
    </format>
    <format dxfId="14811">
      <pivotArea outline="0" collapsedLevelsAreSubtotals="1" fieldPosition="0">
        <references count="3">
          <reference field="0" count="1" selected="0">
            <x v="310"/>
          </reference>
          <reference field="4" count="1" selected="0">
            <x v="87"/>
          </reference>
          <reference field="6" count="1" selected="0">
            <x v="39"/>
          </reference>
        </references>
      </pivotArea>
    </format>
    <format dxfId="14810">
      <pivotArea outline="0" collapsedLevelsAreSubtotals="1" fieldPosition="0">
        <references count="3">
          <reference field="0" count="1" selected="0">
            <x v="437"/>
          </reference>
          <reference field="4" count="1" selected="0">
            <x v="87"/>
          </reference>
          <reference field="6" count="1" selected="0">
            <x v="39"/>
          </reference>
        </references>
      </pivotArea>
    </format>
    <format dxfId="14809">
      <pivotArea dataOnly="0" labelOnly="1" outline="0" offset="IV9" fieldPosition="0">
        <references count="1">
          <reference field="6" count="1">
            <x v="39"/>
          </reference>
        </references>
      </pivotArea>
    </format>
    <format dxfId="14808">
      <pivotArea dataOnly="0" labelOnly="1" outline="0" fieldPosition="0">
        <references count="2">
          <reference field="0" count="1">
            <x v="437"/>
          </reference>
          <reference field="6" count="1" selected="0">
            <x v="39"/>
          </reference>
        </references>
      </pivotArea>
    </format>
    <format dxfId="14807">
      <pivotArea dataOnly="0" labelOnly="1" outline="0" fieldPosition="0">
        <references count="3">
          <reference field="0" count="1" selected="0">
            <x v="437"/>
          </reference>
          <reference field="4" count="1">
            <x v="87"/>
          </reference>
          <reference field="6" count="1" selected="0">
            <x v="39"/>
          </reference>
        </references>
      </pivotArea>
    </format>
    <format dxfId="14806">
      <pivotArea outline="0" collapsedLevelsAreSubtotals="1" fieldPosition="0">
        <references count="3">
          <reference field="0" count="1" selected="0">
            <x v="437"/>
          </reference>
          <reference field="4" count="1" selected="0">
            <x v="87"/>
          </reference>
          <reference field="6" count="1" selected="0">
            <x v="39"/>
          </reference>
        </references>
      </pivotArea>
    </format>
    <format dxfId="14805">
      <pivotArea outline="0" collapsedLevelsAreSubtotals="1" fieldPosition="0">
        <references count="3">
          <reference field="0" count="1" selected="0">
            <x v="305"/>
          </reference>
          <reference field="4" count="1" selected="0">
            <x v="87"/>
          </reference>
          <reference field="6" count="1" selected="0">
            <x v="39"/>
          </reference>
        </references>
      </pivotArea>
    </format>
    <format dxfId="14804">
      <pivotArea dataOnly="0" labelOnly="1" outline="0" offset="IV10" fieldPosition="0">
        <references count="1">
          <reference field="6" count="1">
            <x v="39"/>
          </reference>
        </references>
      </pivotArea>
    </format>
    <format dxfId="14803">
      <pivotArea dataOnly="0" labelOnly="1" outline="0" fieldPosition="0">
        <references count="2">
          <reference field="0" count="1">
            <x v="305"/>
          </reference>
          <reference field="6" count="1" selected="0">
            <x v="39"/>
          </reference>
        </references>
      </pivotArea>
    </format>
    <format dxfId="14802">
      <pivotArea dataOnly="0" labelOnly="1" outline="0" fieldPosition="0">
        <references count="3">
          <reference field="0" count="1" selected="0">
            <x v="305"/>
          </reference>
          <reference field="4" count="1">
            <x v="87"/>
          </reference>
          <reference field="6" count="1" selected="0">
            <x v="39"/>
          </reference>
        </references>
      </pivotArea>
    </format>
    <format dxfId="14801">
      <pivotArea outline="0" collapsedLevelsAreSubtotals="1" fieldPosition="0">
        <references count="3">
          <reference field="0" count="1" selected="0">
            <x v="305"/>
          </reference>
          <reference field="4" count="1" selected="0">
            <x v="87"/>
          </reference>
          <reference field="6" count="1" selected="0">
            <x v="39"/>
          </reference>
        </references>
      </pivotArea>
    </format>
    <format dxfId="14800">
      <pivotArea outline="0" collapsedLevelsAreSubtotals="1" fieldPosition="0">
        <references count="3">
          <reference field="0" count="1" selected="0">
            <x v="50"/>
          </reference>
          <reference field="4" count="1" selected="0">
            <x v="87"/>
          </reference>
          <reference field="6" count="1" selected="0">
            <x v="39"/>
          </reference>
        </references>
      </pivotArea>
    </format>
    <format dxfId="14799">
      <pivotArea dataOnly="0" labelOnly="1" outline="0" offset="IV11" fieldPosition="0">
        <references count="1">
          <reference field="6" count="1">
            <x v="39"/>
          </reference>
        </references>
      </pivotArea>
    </format>
    <format dxfId="14798">
      <pivotArea dataOnly="0" labelOnly="1" outline="0" fieldPosition="0">
        <references count="2">
          <reference field="0" count="1">
            <x v="50"/>
          </reference>
          <reference field="6" count="1" selected="0">
            <x v="39"/>
          </reference>
        </references>
      </pivotArea>
    </format>
    <format dxfId="14797">
      <pivotArea dataOnly="0" labelOnly="1" outline="0" fieldPosition="0">
        <references count="3">
          <reference field="0" count="1" selected="0">
            <x v="50"/>
          </reference>
          <reference field="4" count="1">
            <x v="87"/>
          </reference>
          <reference field="6" count="1" selected="0">
            <x v="39"/>
          </reference>
        </references>
      </pivotArea>
    </format>
    <format dxfId="14796">
      <pivotArea outline="0" collapsedLevelsAreSubtotals="1" fieldPosition="0">
        <references count="3">
          <reference field="0" count="1" selected="0">
            <x v="50"/>
          </reference>
          <reference field="4" count="1" selected="0">
            <x v="87"/>
          </reference>
          <reference field="6" count="1" selected="0">
            <x v="39"/>
          </reference>
        </references>
      </pivotArea>
    </format>
    <format dxfId="14795">
      <pivotArea outline="0" collapsedLevelsAreSubtotals="1" fieldPosition="0">
        <references count="3">
          <reference field="0" count="1" selected="0">
            <x v="309"/>
          </reference>
          <reference field="4" count="1" selected="0">
            <x v="87"/>
          </reference>
          <reference field="6" count="1" selected="0">
            <x v="39"/>
          </reference>
        </references>
      </pivotArea>
    </format>
    <format dxfId="14794">
      <pivotArea dataOnly="0" labelOnly="1" outline="0" offset="IV12" fieldPosition="0">
        <references count="1">
          <reference field="6" count="1">
            <x v="39"/>
          </reference>
        </references>
      </pivotArea>
    </format>
    <format dxfId="14793">
      <pivotArea dataOnly="0" labelOnly="1" outline="0" fieldPosition="0">
        <references count="2">
          <reference field="0" count="1">
            <x v="309"/>
          </reference>
          <reference field="6" count="1" selected="0">
            <x v="39"/>
          </reference>
        </references>
      </pivotArea>
    </format>
    <format dxfId="14792">
      <pivotArea dataOnly="0" labelOnly="1" outline="0" fieldPosition="0">
        <references count="3">
          <reference field="0" count="1" selected="0">
            <x v="309"/>
          </reference>
          <reference field="4" count="1">
            <x v="87"/>
          </reference>
          <reference field="6" count="1" selected="0">
            <x v="39"/>
          </reference>
        </references>
      </pivotArea>
    </format>
    <format dxfId="14791">
      <pivotArea outline="0" collapsedLevelsAreSubtotals="1" fieldPosition="0">
        <references count="3">
          <reference field="0" count="1" selected="0">
            <x v="309"/>
          </reference>
          <reference field="4" count="1" selected="0">
            <x v="87"/>
          </reference>
          <reference field="6" count="1" selected="0">
            <x v="39"/>
          </reference>
        </references>
      </pivotArea>
    </format>
    <format dxfId="14790">
      <pivotArea outline="0" collapsedLevelsAreSubtotals="1" fieldPosition="0">
        <references count="3">
          <reference field="0" count="1" selected="0">
            <x v="52"/>
          </reference>
          <reference field="4" count="1" selected="0">
            <x v="87"/>
          </reference>
          <reference field="6" count="1" selected="0">
            <x v="39"/>
          </reference>
        </references>
      </pivotArea>
    </format>
    <format dxfId="14789">
      <pivotArea dataOnly="0" labelOnly="1" outline="0" offset="IV13" fieldPosition="0">
        <references count="1">
          <reference field="6" count="1">
            <x v="39"/>
          </reference>
        </references>
      </pivotArea>
    </format>
    <format dxfId="14788">
      <pivotArea dataOnly="0" labelOnly="1" outline="0" fieldPosition="0">
        <references count="2">
          <reference field="0" count="1">
            <x v="52"/>
          </reference>
          <reference field="6" count="1" selected="0">
            <x v="39"/>
          </reference>
        </references>
      </pivotArea>
    </format>
    <format dxfId="14787">
      <pivotArea dataOnly="0" labelOnly="1" outline="0" fieldPosition="0">
        <references count="3">
          <reference field="0" count="1" selected="0">
            <x v="52"/>
          </reference>
          <reference field="4" count="1">
            <x v="87"/>
          </reference>
          <reference field="6" count="1" selected="0">
            <x v="39"/>
          </reference>
        </references>
      </pivotArea>
    </format>
    <format dxfId="14786">
      <pivotArea outline="0" collapsedLevelsAreSubtotals="1" fieldPosition="0">
        <references count="3">
          <reference field="0" count="1" selected="0">
            <x v="52"/>
          </reference>
          <reference field="4" count="1" selected="0">
            <x v="87"/>
          </reference>
          <reference field="6" count="1" selected="0">
            <x v="39"/>
          </reference>
        </references>
      </pivotArea>
    </format>
    <format dxfId="14785">
      <pivotArea outline="0" collapsedLevelsAreSubtotals="1" fieldPosition="0">
        <references count="3">
          <reference field="0" count="1" selected="0">
            <x v="427"/>
          </reference>
          <reference field="4" count="1" selected="0">
            <x v="87"/>
          </reference>
          <reference field="6" count="1" selected="0">
            <x v="39"/>
          </reference>
        </references>
      </pivotArea>
    </format>
    <format dxfId="14784">
      <pivotArea dataOnly="0" labelOnly="1" outline="0" offset="IV14" fieldPosition="0">
        <references count="1">
          <reference field="6" count="1">
            <x v="39"/>
          </reference>
        </references>
      </pivotArea>
    </format>
    <format dxfId="14783">
      <pivotArea dataOnly="0" labelOnly="1" outline="0" fieldPosition="0">
        <references count="2">
          <reference field="0" count="1">
            <x v="427"/>
          </reference>
          <reference field="6" count="1" selected="0">
            <x v="39"/>
          </reference>
        </references>
      </pivotArea>
    </format>
    <format dxfId="14782">
      <pivotArea dataOnly="0" labelOnly="1" outline="0" fieldPosition="0">
        <references count="3">
          <reference field="0" count="1" selected="0">
            <x v="427"/>
          </reference>
          <reference field="4" count="1">
            <x v="87"/>
          </reference>
          <reference field="6" count="1" selected="0">
            <x v="39"/>
          </reference>
        </references>
      </pivotArea>
    </format>
    <format dxfId="14781">
      <pivotArea outline="0" collapsedLevelsAreSubtotals="1" fieldPosition="0">
        <references count="3">
          <reference field="0" count="1" selected="0">
            <x v="427"/>
          </reference>
          <reference field="4" count="1" selected="0">
            <x v="87"/>
          </reference>
          <reference field="6" count="1" selected="0">
            <x v="39"/>
          </reference>
        </references>
      </pivotArea>
    </format>
    <format dxfId="14780">
      <pivotArea outline="0" collapsedLevelsAreSubtotals="1" fieldPosition="0">
        <references count="3">
          <reference field="0" count="1" selected="0">
            <x v="49"/>
          </reference>
          <reference field="4" count="1" selected="0">
            <x v="87"/>
          </reference>
          <reference field="6" count="1" selected="0">
            <x v="39"/>
          </reference>
        </references>
      </pivotArea>
    </format>
    <format dxfId="14779">
      <pivotArea dataOnly="0" labelOnly="1" outline="0" offset="IV15" fieldPosition="0">
        <references count="1">
          <reference field="6" count="1">
            <x v="39"/>
          </reference>
        </references>
      </pivotArea>
    </format>
    <format dxfId="14778">
      <pivotArea dataOnly="0" labelOnly="1" outline="0" fieldPosition="0">
        <references count="2">
          <reference field="0" count="1">
            <x v="49"/>
          </reference>
          <reference field="6" count="1" selected="0">
            <x v="39"/>
          </reference>
        </references>
      </pivotArea>
    </format>
    <format dxfId="14777">
      <pivotArea dataOnly="0" labelOnly="1" outline="0" fieldPosition="0">
        <references count="3">
          <reference field="0" count="1" selected="0">
            <x v="49"/>
          </reference>
          <reference field="4" count="1">
            <x v="87"/>
          </reference>
          <reference field="6" count="1" selected="0">
            <x v="39"/>
          </reference>
        </references>
      </pivotArea>
    </format>
    <format dxfId="14776">
      <pivotArea outline="0" collapsedLevelsAreSubtotals="1" fieldPosition="0">
        <references count="3">
          <reference field="0" count="1" selected="0">
            <x v="49"/>
          </reference>
          <reference field="4" count="1" selected="0">
            <x v="87"/>
          </reference>
          <reference field="6" count="1" selected="0">
            <x v="39"/>
          </reference>
        </references>
      </pivotArea>
    </format>
    <format dxfId="14775">
      <pivotArea outline="0" collapsedLevelsAreSubtotals="1" fieldPosition="0">
        <references count="3">
          <reference field="0" count="1" selected="0">
            <x v="53"/>
          </reference>
          <reference field="4" count="1" selected="0">
            <x v="87"/>
          </reference>
          <reference field="6" count="1" selected="0">
            <x v="39"/>
          </reference>
        </references>
      </pivotArea>
    </format>
    <format dxfId="14774">
      <pivotArea dataOnly="0" labelOnly="1" outline="0" offset="IV16" fieldPosition="0">
        <references count="1">
          <reference field="6" count="1">
            <x v="39"/>
          </reference>
        </references>
      </pivotArea>
    </format>
    <format dxfId="14773">
      <pivotArea dataOnly="0" labelOnly="1" outline="0" fieldPosition="0">
        <references count="2">
          <reference field="0" count="1">
            <x v="53"/>
          </reference>
          <reference field="6" count="1" selected="0">
            <x v="39"/>
          </reference>
        </references>
      </pivotArea>
    </format>
    <format dxfId="14772">
      <pivotArea dataOnly="0" labelOnly="1" outline="0" fieldPosition="0">
        <references count="3">
          <reference field="0" count="1" selected="0">
            <x v="53"/>
          </reference>
          <reference field="4" count="1">
            <x v="87"/>
          </reference>
          <reference field="6" count="1" selected="0">
            <x v="39"/>
          </reference>
        </references>
      </pivotArea>
    </format>
    <format dxfId="14771">
      <pivotArea outline="0" collapsedLevelsAreSubtotals="1" fieldPosition="0">
        <references count="3">
          <reference field="0" count="1" selected="0">
            <x v="53"/>
          </reference>
          <reference field="4" count="1" selected="0">
            <x v="87"/>
          </reference>
          <reference field="6" count="1" selected="0">
            <x v="39"/>
          </reference>
        </references>
      </pivotArea>
    </format>
    <format dxfId="14770">
      <pivotArea outline="0" collapsedLevelsAreSubtotals="1" fieldPosition="0">
        <references count="3">
          <reference field="0" count="1" selected="0">
            <x v="399"/>
          </reference>
          <reference field="4" count="1" selected="0">
            <x v="87"/>
          </reference>
          <reference field="6" count="1" selected="0">
            <x v="39"/>
          </reference>
        </references>
      </pivotArea>
    </format>
    <format dxfId="14769">
      <pivotArea dataOnly="0" labelOnly="1" outline="0" offset="IV17" fieldPosition="0">
        <references count="1">
          <reference field="6" count="1">
            <x v="39"/>
          </reference>
        </references>
      </pivotArea>
    </format>
    <format dxfId="14768">
      <pivotArea dataOnly="0" labelOnly="1" outline="0" fieldPosition="0">
        <references count="2">
          <reference field="0" count="1">
            <x v="399"/>
          </reference>
          <reference field="6" count="1" selected="0">
            <x v="39"/>
          </reference>
        </references>
      </pivotArea>
    </format>
    <format dxfId="14767">
      <pivotArea dataOnly="0" labelOnly="1" outline="0" fieldPosition="0">
        <references count="3">
          <reference field="0" count="1" selected="0">
            <x v="399"/>
          </reference>
          <reference field="4" count="1">
            <x v="87"/>
          </reference>
          <reference field="6" count="1" selected="0">
            <x v="39"/>
          </reference>
        </references>
      </pivotArea>
    </format>
    <format dxfId="14766">
      <pivotArea outline="0" collapsedLevelsAreSubtotals="1" fieldPosition="0">
        <references count="3">
          <reference field="0" count="1" selected="0">
            <x v="399"/>
          </reference>
          <reference field="4" count="1" selected="0">
            <x v="87"/>
          </reference>
          <reference field="6" count="1" selected="0">
            <x v="39"/>
          </reference>
        </references>
      </pivotArea>
    </format>
    <format dxfId="14765">
      <pivotArea outline="0" collapsedLevelsAreSubtotals="1" fieldPosition="0">
        <references count="3">
          <reference field="0" count="1" selected="0">
            <x v="314"/>
          </reference>
          <reference field="4" count="1" selected="0">
            <x v="87"/>
          </reference>
          <reference field="6" count="1" selected="0">
            <x v="39"/>
          </reference>
        </references>
      </pivotArea>
    </format>
    <format dxfId="14764">
      <pivotArea dataOnly="0" labelOnly="1" outline="0" offset="IV18" fieldPosition="0">
        <references count="1">
          <reference field="6" count="1">
            <x v="39"/>
          </reference>
        </references>
      </pivotArea>
    </format>
    <format dxfId="14763">
      <pivotArea dataOnly="0" labelOnly="1" outline="0" fieldPosition="0">
        <references count="2">
          <reference field="0" count="1">
            <x v="314"/>
          </reference>
          <reference field="6" count="1" selected="0">
            <x v="39"/>
          </reference>
        </references>
      </pivotArea>
    </format>
    <format dxfId="14762">
      <pivotArea dataOnly="0" labelOnly="1" outline="0" fieldPosition="0">
        <references count="3">
          <reference field="0" count="1" selected="0">
            <x v="314"/>
          </reference>
          <reference field="4" count="1">
            <x v="87"/>
          </reference>
          <reference field="6" count="1" selected="0">
            <x v="39"/>
          </reference>
        </references>
      </pivotArea>
    </format>
    <format dxfId="14761">
      <pivotArea outline="0" collapsedLevelsAreSubtotals="1" fieldPosition="0">
        <references count="3">
          <reference field="0" count="1" selected="0">
            <x v="314"/>
          </reference>
          <reference field="4" count="1" selected="0">
            <x v="87"/>
          </reference>
          <reference field="6" count="1" selected="0">
            <x v="39"/>
          </reference>
        </references>
      </pivotArea>
    </format>
    <format dxfId="14760">
      <pivotArea outline="0" collapsedLevelsAreSubtotals="1" fieldPosition="0">
        <references count="3">
          <reference field="0" count="1" selected="0">
            <x v="57"/>
          </reference>
          <reference field="4" count="1" selected="0">
            <x v="87"/>
          </reference>
          <reference field="6" count="1" selected="0">
            <x v="39"/>
          </reference>
        </references>
      </pivotArea>
    </format>
    <format dxfId="14759">
      <pivotArea dataOnly="0" labelOnly="1" outline="0" offset="IV19" fieldPosition="0">
        <references count="1">
          <reference field="6" count="1">
            <x v="39"/>
          </reference>
        </references>
      </pivotArea>
    </format>
    <format dxfId="14758">
      <pivotArea dataOnly="0" labelOnly="1" outline="0" fieldPosition="0">
        <references count="2">
          <reference field="0" count="1">
            <x v="57"/>
          </reference>
          <reference field="6" count="1" selected="0">
            <x v="39"/>
          </reference>
        </references>
      </pivotArea>
    </format>
    <format dxfId="14757">
      <pivotArea dataOnly="0" labelOnly="1" outline="0" fieldPosition="0">
        <references count="3">
          <reference field="0" count="1" selected="0">
            <x v="57"/>
          </reference>
          <reference field="4" count="1">
            <x v="87"/>
          </reference>
          <reference field="6" count="1" selected="0">
            <x v="39"/>
          </reference>
        </references>
      </pivotArea>
    </format>
    <format dxfId="14756">
      <pivotArea outline="0" collapsedLevelsAreSubtotals="1" fieldPosition="0">
        <references count="3">
          <reference field="0" count="1" selected="0">
            <x v="57"/>
          </reference>
          <reference field="4" count="1" selected="0">
            <x v="87"/>
          </reference>
          <reference field="6" count="1" selected="0">
            <x v="39"/>
          </reference>
        </references>
      </pivotArea>
    </format>
    <format dxfId="14755">
      <pivotArea outline="0" collapsedLevelsAreSubtotals="1" fieldPosition="0">
        <references count="3">
          <reference field="0" count="1" selected="0">
            <x v="434"/>
          </reference>
          <reference field="4" count="1" selected="0">
            <x v="87"/>
          </reference>
          <reference field="6" count="1" selected="0">
            <x v="39"/>
          </reference>
        </references>
      </pivotArea>
    </format>
    <format dxfId="14754">
      <pivotArea dataOnly="0" labelOnly="1" outline="0" offset="IV20" fieldPosition="0">
        <references count="1">
          <reference field="6" count="1">
            <x v="39"/>
          </reference>
        </references>
      </pivotArea>
    </format>
    <format dxfId="14753">
      <pivotArea dataOnly="0" labelOnly="1" outline="0" fieldPosition="0">
        <references count="2">
          <reference field="0" count="1">
            <x v="434"/>
          </reference>
          <reference field="6" count="1" selected="0">
            <x v="39"/>
          </reference>
        </references>
      </pivotArea>
    </format>
    <format dxfId="14752">
      <pivotArea dataOnly="0" labelOnly="1" outline="0" fieldPosition="0">
        <references count="3">
          <reference field="0" count="1" selected="0">
            <x v="434"/>
          </reference>
          <reference field="4" count="1">
            <x v="87"/>
          </reference>
          <reference field="6" count="1" selected="0">
            <x v="39"/>
          </reference>
        </references>
      </pivotArea>
    </format>
    <format dxfId="14751">
      <pivotArea outline="0" collapsedLevelsAreSubtotals="1" fieldPosition="0">
        <references count="3">
          <reference field="0" count="1" selected="0">
            <x v="434"/>
          </reference>
          <reference field="4" count="1" selected="0">
            <x v="87"/>
          </reference>
          <reference field="6" count="1" selected="0">
            <x v="39"/>
          </reference>
        </references>
      </pivotArea>
    </format>
    <format dxfId="14750">
      <pivotArea outline="0" collapsedLevelsAreSubtotals="1" fieldPosition="0">
        <references count="3">
          <reference field="0" count="1" selected="0">
            <x v="433"/>
          </reference>
          <reference field="4" count="1" selected="0">
            <x v="87"/>
          </reference>
          <reference field="6" count="1" selected="0">
            <x v="39"/>
          </reference>
        </references>
      </pivotArea>
    </format>
    <format dxfId="14749">
      <pivotArea dataOnly="0" labelOnly="1" outline="0" offset="IV21" fieldPosition="0">
        <references count="1">
          <reference field="6" count="1">
            <x v="39"/>
          </reference>
        </references>
      </pivotArea>
    </format>
    <format dxfId="14748">
      <pivotArea dataOnly="0" labelOnly="1" outline="0" fieldPosition="0">
        <references count="2">
          <reference field="0" count="1">
            <x v="433"/>
          </reference>
          <reference field="6" count="1" selected="0">
            <x v="39"/>
          </reference>
        </references>
      </pivotArea>
    </format>
    <format dxfId="14747">
      <pivotArea dataOnly="0" labelOnly="1" outline="0" fieldPosition="0">
        <references count="3">
          <reference field="0" count="1" selected="0">
            <x v="433"/>
          </reference>
          <reference field="4" count="1">
            <x v="87"/>
          </reference>
          <reference field="6" count="1" selected="0">
            <x v="39"/>
          </reference>
        </references>
      </pivotArea>
    </format>
    <format dxfId="14746">
      <pivotArea outline="0" collapsedLevelsAreSubtotals="1" fieldPosition="0">
        <references count="3">
          <reference field="0" count="1" selected="0">
            <x v="433"/>
          </reference>
          <reference field="4" count="1" selected="0">
            <x v="87"/>
          </reference>
          <reference field="6" count="1" selected="0">
            <x v="39"/>
          </reference>
        </references>
      </pivotArea>
    </format>
    <format dxfId="14745">
      <pivotArea outline="0" collapsedLevelsAreSubtotals="1" fieldPosition="0">
        <references count="3">
          <reference field="0" count="1" selected="0">
            <x v="439"/>
          </reference>
          <reference field="4" count="1" selected="0">
            <x v="87"/>
          </reference>
          <reference field="6" count="1" selected="0">
            <x v="39"/>
          </reference>
        </references>
      </pivotArea>
    </format>
    <format dxfId="14744">
      <pivotArea dataOnly="0" labelOnly="1" outline="0" offset="IV22" fieldPosition="0">
        <references count="1">
          <reference field="6" count="1">
            <x v="39"/>
          </reference>
        </references>
      </pivotArea>
    </format>
    <format dxfId="14743">
      <pivotArea dataOnly="0" labelOnly="1" outline="0" fieldPosition="0">
        <references count="2">
          <reference field="0" count="1">
            <x v="439"/>
          </reference>
          <reference field="6" count="1" selected="0">
            <x v="39"/>
          </reference>
        </references>
      </pivotArea>
    </format>
    <format dxfId="14742">
      <pivotArea dataOnly="0" labelOnly="1" outline="0" fieldPosition="0">
        <references count="3">
          <reference field="0" count="1" selected="0">
            <x v="439"/>
          </reference>
          <reference field="4" count="1">
            <x v="87"/>
          </reference>
          <reference field="6" count="1" selected="0">
            <x v="39"/>
          </reference>
        </references>
      </pivotArea>
    </format>
    <format dxfId="14741">
      <pivotArea outline="0" collapsedLevelsAreSubtotals="1" fieldPosition="0">
        <references count="3">
          <reference field="0" count="1" selected="0">
            <x v="439"/>
          </reference>
          <reference field="4" count="1" selected="0">
            <x v="87"/>
          </reference>
          <reference field="6" count="1" selected="0">
            <x v="39"/>
          </reference>
        </references>
      </pivotArea>
    </format>
    <format dxfId="14740">
      <pivotArea outline="0" collapsedLevelsAreSubtotals="1" fieldPosition="0">
        <references count="3">
          <reference field="0" count="1" selected="0">
            <x v="133"/>
          </reference>
          <reference field="4" count="1" selected="0">
            <x v="87"/>
          </reference>
          <reference field="6" count="1" selected="0">
            <x v="39"/>
          </reference>
        </references>
      </pivotArea>
    </format>
    <format dxfId="14739">
      <pivotArea dataOnly="0" labelOnly="1" outline="0" offset="IV23" fieldPosition="0">
        <references count="1">
          <reference field="6" count="1">
            <x v="39"/>
          </reference>
        </references>
      </pivotArea>
    </format>
    <format dxfId="14738">
      <pivotArea dataOnly="0" labelOnly="1" outline="0" fieldPosition="0">
        <references count="2">
          <reference field="0" count="1">
            <x v="133"/>
          </reference>
          <reference field="6" count="1" selected="0">
            <x v="39"/>
          </reference>
        </references>
      </pivotArea>
    </format>
    <format dxfId="14737">
      <pivotArea dataOnly="0" labelOnly="1" outline="0" fieldPosition="0">
        <references count="3">
          <reference field="0" count="1" selected="0">
            <x v="133"/>
          </reference>
          <reference field="4" count="1">
            <x v="87"/>
          </reference>
          <reference field="6" count="1" selected="0">
            <x v="39"/>
          </reference>
        </references>
      </pivotArea>
    </format>
    <format dxfId="14736">
      <pivotArea outline="0" collapsedLevelsAreSubtotals="1" fieldPosition="0">
        <references count="3">
          <reference field="0" count="1" selected="0">
            <x v="133"/>
          </reference>
          <reference field="4" count="1" selected="0">
            <x v="87"/>
          </reference>
          <reference field="6" count="1" selected="0">
            <x v="39"/>
          </reference>
        </references>
      </pivotArea>
    </format>
    <format dxfId="14735">
      <pivotArea outline="0" collapsedLevelsAreSubtotals="1" fieldPosition="0">
        <references count="3">
          <reference field="0" count="1" selected="0">
            <x v="447"/>
          </reference>
          <reference field="4" count="1" selected="0">
            <x v="87"/>
          </reference>
          <reference field="6" count="1" selected="0">
            <x v="39"/>
          </reference>
        </references>
      </pivotArea>
    </format>
    <format dxfId="14734">
      <pivotArea dataOnly="0" labelOnly="1" outline="0" offset="IV24" fieldPosition="0">
        <references count="1">
          <reference field="6" count="1">
            <x v="39"/>
          </reference>
        </references>
      </pivotArea>
    </format>
    <format dxfId="14733">
      <pivotArea dataOnly="0" labelOnly="1" outline="0" fieldPosition="0">
        <references count="2">
          <reference field="0" count="1">
            <x v="447"/>
          </reference>
          <reference field="6" count="1" selected="0">
            <x v="39"/>
          </reference>
        </references>
      </pivotArea>
    </format>
    <format dxfId="14732">
      <pivotArea dataOnly="0" labelOnly="1" outline="0" fieldPosition="0">
        <references count="3">
          <reference field="0" count="1" selected="0">
            <x v="447"/>
          </reference>
          <reference field="4" count="1">
            <x v="87"/>
          </reference>
          <reference field="6" count="1" selected="0">
            <x v="39"/>
          </reference>
        </references>
      </pivotArea>
    </format>
    <format dxfId="14731">
      <pivotArea outline="0" collapsedLevelsAreSubtotals="1" fieldPosition="0">
        <references count="3">
          <reference field="0" count="1" selected="0">
            <x v="447"/>
          </reference>
          <reference field="4" count="1" selected="0">
            <x v="87"/>
          </reference>
          <reference field="6" count="1" selected="0">
            <x v="39"/>
          </reference>
        </references>
      </pivotArea>
    </format>
    <format dxfId="14730">
      <pivotArea outline="0" collapsedLevelsAreSubtotals="1" fieldPosition="0">
        <references count="3">
          <reference field="0" count="1" selected="0">
            <x v="273"/>
          </reference>
          <reference field="4" count="1" selected="0">
            <x v="87"/>
          </reference>
          <reference field="6" count="1" selected="0">
            <x v="39"/>
          </reference>
        </references>
      </pivotArea>
    </format>
    <format dxfId="14729">
      <pivotArea dataOnly="0" labelOnly="1" outline="0" offset="IV25" fieldPosition="0">
        <references count="1">
          <reference field="6" count="1">
            <x v="39"/>
          </reference>
        </references>
      </pivotArea>
    </format>
    <format dxfId="14728">
      <pivotArea dataOnly="0" labelOnly="1" outline="0" fieldPosition="0">
        <references count="2">
          <reference field="0" count="1">
            <x v="273"/>
          </reference>
          <reference field="6" count="1" selected="0">
            <x v="39"/>
          </reference>
        </references>
      </pivotArea>
    </format>
    <format dxfId="14727">
      <pivotArea dataOnly="0" labelOnly="1" outline="0" fieldPosition="0">
        <references count="3">
          <reference field="0" count="1" selected="0">
            <x v="273"/>
          </reference>
          <reference field="4" count="1">
            <x v="87"/>
          </reference>
          <reference field="6" count="1" selected="0">
            <x v="39"/>
          </reference>
        </references>
      </pivotArea>
    </format>
    <format dxfId="14726">
      <pivotArea outline="0" collapsedLevelsAreSubtotals="1" fieldPosition="0">
        <references count="3">
          <reference field="0" count="1" selected="0">
            <x v="273"/>
          </reference>
          <reference field="4" count="1" selected="0">
            <x v="87"/>
          </reference>
          <reference field="6" count="1" selected="0">
            <x v="39"/>
          </reference>
        </references>
      </pivotArea>
    </format>
    <format dxfId="14725">
      <pivotArea outline="0" collapsedLevelsAreSubtotals="1" fieldPosition="0">
        <references count="3">
          <reference field="0" count="1" selected="0">
            <x v="68"/>
          </reference>
          <reference field="4" count="1" selected="0">
            <x v="87"/>
          </reference>
          <reference field="6" count="1" selected="0">
            <x v="39"/>
          </reference>
        </references>
      </pivotArea>
    </format>
    <format dxfId="14724">
      <pivotArea dataOnly="0" labelOnly="1" outline="0" offset="IV26" fieldPosition="0">
        <references count="1">
          <reference field="6" count="1">
            <x v="39"/>
          </reference>
        </references>
      </pivotArea>
    </format>
    <format dxfId="14723">
      <pivotArea dataOnly="0" labelOnly="1" outline="0" fieldPosition="0">
        <references count="2">
          <reference field="0" count="1">
            <x v="68"/>
          </reference>
          <reference field="6" count="1" selected="0">
            <x v="39"/>
          </reference>
        </references>
      </pivotArea>
    </format>
    <format dxfId="14722">
      <pivotArea dataOnly="0" labelOnly="1" outline="0" fieldPosition="0">
        <references count="3">
          <reference field="0" count="1" selected="0">
            <x v="68"/>
          </reference>
          <reference field="4" count="1">
            <x v="87"/>
          </reference>
          <reference field="6" count="1" selected="0">
            <x v="39"/>
          </reference>
        </references>
      </pivotArea>
    </format>
    <format dxfId="14721">
      <pivotArea outline="0" collapsedLevelsAreSubtotals="1" fieldPosition="0">
        <references count="3">
          <reference field="0" count="1" selected="0">
            <x v="68"/>
          </reference>
          <reference field="4" count="1" selected="0">
            <x v="87"/>
          </reference>
          <reference field="6" count="1" selected="0">
            <x v="39"/>
          </reference>
        </references>
      </pivotArea>
    </format>
    <format dxfId="14720">
      <pivotArea outline="0" collapsedLevelsAreSubtotals="1" fieldPosition="0">
        <references count="3">
          <reference field="0" count="1" selected="0">
            <x v="390"/>
          </reference>
          <reference field="4" count="1" selected="0">
            <x v="87"/>
          </reference>
          <reference field="6" count="1" selected="0">
            <x v="39"/>
          </reference>
        </references>
      </pivotArea>
    </format>
    <format dxfId="14719">
      <pivotArea dataOnly="0" labelOnly="1" outline="0" offset="IV27" fieldPosition="0">
        <references count="1">
          <reference field="6" count="1">
            <x v="39"/>
          </reference>
        </references>
      </pivotArea>
    </format>
    <format dxfId="14718">
      <pivotArea dataOnly="0" labelOnly="1" outline="0" fieldPosition="0">
        <references count="2">
          <reference field="0" count="1">
            <x v="390"/>
          </reference>
          <reference field="6" count="1" selected="0">
            <x v="39"/>
          </reference>
        </references>
      </pivotArea>
    </format>
    <format dxfId="14717">
      <pivotArea dataOnly="0" labelOnly="1" outline="0" fieldPosition="0">
        <references count="3">
          <reference field="0" count="1" selected="0">
            <x v="390"/>
          </reference>
          <reference field="4" count="1">
            <x v="87"/>
          </reference>
          <reference field="6" count="1" selected="0">
            <x v="39"/>
          </reference>
        </references>
      </pivotArea>
    </format>
    <format dxfId="14716">
      <pivotArea outline="0" collapsedLevelsAreSubtotals="1" fieldPosition="0">
        <references count="3">
          <reference field="0" count="1" selected="0">
            <x v="390"/>
          </reference>
          <reference field="4" count="1" selected="0">
            <x v="87"/>
          </reference>
          <reference field="6" count="1" selected="0">
            <x v="39"/>
          </reference>
        </references>
      </pivotArea>
    </format>
    <format dxfId="14715">
      <pivotArea outline="0" collapsedLevelsAreSubtotals="1" fieldPosition="0">
        <references count="3">
          <reference field="0" count="1" selected="0">
            <x v="132"/>
          </reference>
          <reference field="4" count="1" selected="0">
            <x v="87"/>
          </reference>
          <reference field="6" count="1" selected="0">
            <x v="39"/>
          </reference>
        </references>
      </pivotArea>
    </format>
    <format dxfId="14714">
      <pivotArea dataOnly="0" labelOnly="1" outline="0" offset="IV28" fieldPosition="0">
        <references count="1">
          <reference field="6" count="1">
            <x v="39"/>
          </reference>
        </references>
      </pivotArea>
    </format>
    <format dxfId="14713">
      <pivotArea dataOnly="0" labelOnly="1" outline="0" fieldPosition="0">
        <references count="2">
          <reference field="0" count="1">
            <x v="132"/>
          </reference>
          <reference field="6" count="1" selected="0">
            <x v="39"/>
          </reference>
        </references>
      </pivotArea>
    </format>
    <format dxfId="14712">
      <pivotArea dataOnly="0" labelOnly="1" outline="0" fieldPosition="0">
        <references count="3">
          <reference field="0" count="1" selected="0">
            <x v="132"/>
          </reference>
          <reference field="4" count="1">
            <x v="87"/>
          </reference>
          <reference field="6" count="1" selected="0">
            <x v="39"/>
          </reference>
        </references>
      </pivotArea>
    </format>
    <format dxfId="14711">
      <pivotArea outline="0" collapsedLevelsAreSubtotals="1" fieldPosition="0">
        <references count="3">
          <reference field="0" count="1" selected="0">
            <x v="132"/>
          </reference>
          <reference field="4" count="1" selected="0">
            <x v="87"/>
          </reference>
          <reference field="6" count="1" selected="0">
            <x v="39"/>
          </reference>
        </references>
      </pivotArea>
    </format>
    <format dxfId="14710">
      <pivotArea outline="0" collapsedLevelsAreSubtotals="1" fieldPosition="0">
        <references count="3">
          <reference field="0" count="1" selected="0">
            <x v="51"/>
          </reference>
          <reference field="4" count="1" selected="0">
            <x v="87"/>
          </reference>
          <reference field="6" count="1" selected="0">
            <x v="39"/>
          </reference>
        </references>
      </pivotArea>
    </format>
    <format dxfId="14709">
      <pivotArea dataOnly="0" labelOnly="1" outline="0" offset="IV29" fieldPosition="0">
        <references count="1">
          <reference field="6" count="1">
            <x v="39"/>
          </reference>
        </references>
      </pivotArea>
    </format>
    <format dxfId="14708">
      <pivotArea dataOnly="0" labelOnly="1" outline="0" fieldPosition="0">
        <references count="2">
          <reference field="0" count="1">
            <x v="51"/>
          </reference>
          <reference field="6" count="1" selected="0">
            <x v="39"/>
          </reference>
        </references>
      </pivotArea>
    </format>
    <format dxfId="14707">
      <pivotArea dataOnly="0" labelOnly="1" outline="0" fieldPosition="0">
        <references count="3">
          <reference field="0" count="1" selected="0">
            <x v="51"/>
          </reference>
          <reference field="4" count="1">
            <x v="87"/>
          </reference>
          <reference field="6" count="1" selected="0">
            <x v="39"/>
          </reference>
        </references>
      </pivotArea>
    </format>
    <format dxfId="14706">
      <pivotArea outline="0" collapsedLevelsAreSubtotals="1" fieldPosition="0">
        <references count="3">
          <reference field="0" count="1" selected="0">
            <x v="51"/>
          </reference>
          <reference field="4" count="1" selected="0">
            <x v="87"/>
          </reference>
          <reference field="6" count="1" selected="0">
            <x v="39"/>
          </reference>
        </references>
      </pivotArea>
    </format>
    <format dxfId="14705">
      <pivotArea outline="0" collapsedLevelsAreSubtotals="1" fieldPosition="0">
        <references count="3">
          <reference field="0" count="1" selected="0">
            <x v="157"/>
          </reference>
          <reference field="4" count="1" selected="0">
            <x v="87"/>
          </reference>
          <reference field="6" count="1" selected="0">
            <x v="39"/>
          </reference>
        </references>
      </pivotArea>
    </format>
    <format dxfId="14704">
      <pivotArea dataOnly="0" labelOnly="1" outline="0" offset="IV30" fieldPosition="0">
        <references count="1">
          <reference field="6" count="1">
            <x v="39"/>
          </reference>
        </references>
      </pivotArea>
    </format>
    <format dxfId="14703">
      <pivotArea dataOnly="0" labelOnly="1" outline="0" fieldPosition="0">
        <references count="2">
          <reference field="0" count="1">
            <x v="157"/>
          </reference>
          <reference field="6" count="1" selected="0">
            <x v="39"/>
          </reference>
        </references>
      </pivotArea>
    </format>
    <format dxfId="14702">
      <pivotArea dataOnly="0" labelOnly="1" outline="0" fieldPosition="0">
        <references count="3">
          <reference field="0" count="1" selected="0">
            <x v="157"/>
          </reference>
          <reference field="4" count="1">
            <x v="87"/>
          </reference>
          <reference field="6" count="1" selected="0">
            <x v="39"/>
          </reference>
        </references>
      </pivotArea>
    </format>
    <format dxfId="14701">
      <pivotArea outline="0" collapsedLevelsAreSubtotals="1" fieldPosition="0">
        <references count="3">
          <reference field="0" count="1" selected="0">
            <x v="157"/>
          </reference>
          <reference field="4" count="1" selected="0">
            <x v="87"/>
          </reference>
          <reference field="6" count="1" selected="0">
            <x v="39"/>
          </reference>
        </references>
      </pivotArea>
    </format>
    <format dxfId="14700">
      <pivotArea outline="0" collapsedLevelsAreSubtotals="1" fieldPosition="0">
        <references count="3">
          <reference field="0" count="1" selected="0">
            <x v="480"/>
          </reference>
          <reference field="4" count="1" selected="0">
            <x v="87"/>
          </reference>
          <reference field="6" count="1" selected="0">
            <x v="39"/>
          </reference>
        </references>
      </pivotArea>
    </format>
    <format dxfId="14699">
      <pivotArea dataOnly="0" labelOnly="1" outline="0" offset="IV31" fieldPosition="0">
        <references count="1">
          <reference field="6" count="1">
            <x v="39"/>
          </reference>
        </references>
      </pivotArea>
    </format>
    <format dxfId="14698">
      <pivotArea dataOnly="0" labelOnly="1" outline="0" fieldPosition="0">
        <references count="2">
          <reference field="0" count="1">
            <x v="480"/>
          </reference>
          <reference field="6" count="1" selected="0">
            <x v="39"/>
          </reference>
        </references>
      </pivotArea>
    </format>
    <format dxfId="14697">
      <pivotArea dataOnly="0" labelOnly="1" outline="0" fieldPosition="0">
        <references count="3">
          <reference field="0" count="1" selected="0">
            <x v="480"/>
          </reference>
          <reference field="4" count="1">
            <x v="87"/>
          </reference>
          <reference field="6" count="1" selected="0">
            <x v="39"/>
          </reference>
        </references>
      </pivotArea>
    </format>
    <format dxfId="14696">
      <pivotArea outline="0" collapsedLevelsAreSubtotals="1" fieldPosition="0">
        <references count="3">
          <reference field="0" count="1" selected="0">
            <x v="480"/>
          </reference>
          <reference field="4" count="1" selected="0">
            <x v="87"/>
          </reference>
          <reference field="6" count="1" selected="0">
            <x v="39"/>
          </reference>
        </references>
      </pivotArea>
    </format>
    <format dxfId="14695">
      <pivotArea outline="0" collapsedLevelsAreSubtotals="1" fieldPosition="0">
        <references count="3">
          <reference field="0" count="1" selected="0">
            <x v="479"/>
          </reference>
          <reference field="4" count="1" selected="0">
            <x v="87"/>
          </reference>
          <reference field="6" count="1" selected="0">
            <x v="39"/>
          </reference>
        </references>
      </pivotArea>
    </format>
    <format dxfId="14694">
      <pivotArea dataOnly="0" labelOnly="1" outline="0" offset="IV32" fieldPosition="0">
        <references count="1">
          <reference field="6" count="1">
            <x v="39"/>
          </reference>
        </references>
      </pivotArea>
    </format>
    <format dxfId="14693">
      <pivotArea dataOnly="0" labelOnly="1" outline="0" fieldPosition="0">
        <references count="2">
          <reference field="0" count="1">
            <x v="479"/>
          </reference>
          <reference field="6" count="1" selected="0">
            <x v="39"/>
          </reference>
        </references>
      </pivotArea>
    </format>
    <format dxfId="14692">
      <pivotArea dataOnly="0" labelOnly="1" outline="0" fieldPosition="0">
        <references count="3">
          <reference field="0" count="1" selected="0">
            <x v="479"/>
          </reference>
          <reference field="4" count="1">
            <x v="87"/>
          </reference>
          <reference field="6" count="1" selected="0">
            <x v="39"/>
          </reference>
        </references>
      </pivotArea>
    </format>
    <format dxfId="14691">
      <pivotArea outline="0" collapsedLevelsAreSubtotals="1" fieldPosition="0">
        <references count="3">
          <reference field="0" count="1" selected="0">
            <x v="479"/>
          </reference>
          <reference field="4" count="1" selected="0">
            <x v="87"/>
          </reference>
          <reference field="6" count="1" selected="0">
            <x v="39"/>
          </reference>
        </references>
      </pivotArea>
    </format>
    <format dxfId="14690">
      <pivotArea outline="0" collapsedLevelsAreSubtotals="1" fieldPosition="0">
        <references count="3">
          <reference field="0" count="1" selected="0">
            <x v="327"/>
          </reference>
          <reference field="4" count="1" selected="0">
            <x v="87"/>
          </reference>
          <reference field="6" count="1" selected="0">
            <x v="39"/>
          </reference>
        </references>
      </pivotArea>
    </format>
    <format dxfId="14689">
      <pivotArea dataOnly="0" labelOnly="1" outline="0" offset="IV33" fieldPosition="0">
        <references count="1">
          <reference field="6" count="1">
            <x v="39"/>
          </reference>
        </references>
      </pivotArea>
    </format>
    <format dxfId="14688">
      <pivotArea dataOnly="0" labelOnly="1" outline="0" fieldPosition="0">
        <references count="2">
          <reference field="0" count="1">
            <x v="327"/>
          </reference>
          <reference field="6" count="1" selected="0">
            <x v="39"/>
          </reference>
        </references>
      </pivotArea>
    </format>
    <format dxfId="14687">
      <pivotArea dataOnly="0" labelOnly="1" outline="0" fieldPosition="0">
        <references count="3">
          <reference field="0" count="1" selected="0">
            <x v="327"/>
          </reference>
          <reference field="4" count="1">
            <x v="87"/>
          </reference>
          <reference field="6" count="1" selected="0">
            <x v="39"/>
          </reference>
        </references>
      </pivotArea>
    </format>
    <format dxfId="14686">
      <pivotArea outline="0" collapsedLevelsAreSubtotals="1" fieldPosition="0">
        <references count="3">
          <reference field="0" count="1" selected="0">
            <x v="327"/>
          </reference>
          <reference field="4" count="1" selected="0">
            <x v="87"/>
          </reference>
          <reference field="6" count="1" selected="0">
            <x v="39"/>
          </reference>
        </references>
      </pivotArea>
    </format>
    <format dxfId="14685">
      <pivotArea outline="0" collapsedLevelsAreSubtotals="1" fieldPosition="0">
        <references count="3">
          <reference field="0" count="1" selected="0">
            <x v="435"/>
          </reference>
          <reference field="4" count="1" selected="0">
            <x v="87"/>
          </reference>
          <reference field="6" count="1" selected="0">
            <x v="39"/>
          </reference>
        </references>
      </pivotArea>
    </format>
    <format dxfId="14684">
      <pivotArea dataOnly="0" labelOnly="1" outline="0" offset="IV34" fieldPosition="0">
        <references count="1">
          <reference field="6" count="1">
            <x v="39"/>
          </reference>
        </references>
      </pivotArea>
    </format>
    <format dxfId="14683">
      <pivotArea dataOnly="0" labelOnly="1" outline="0" fieldPosition="0">
        <references count="2">
          <reference field="0" count="1">
            <x v="435"/>
          </reference>
          <reference field="6" count="1" selected="0">
            <x v="39"/>
          </reference>
        </references>
      </pivotArea>
    </format>
    <format dxfId="14682">
      <pivotArea dataOnly="0" labelOnly="1" outline="0" fieldPosition="0">
        <references count="3">
          <reference field="0" count="1" selected="0">
            <x v="435"/>
          </reference>
          <reference field="4" count="1">
            <x v="87"/>
          </reference>
          <reference field="6" count="1" selected="0">
            <x v="39"/>
          </reference>
        </references>
      </pivotArea>
    </format>
    <format dxfId="14681">
      <pivotArea outline="0" collapsedLevelsAreSubtotals="1" fieldPosition="0">
        <references count="3">
          <reference field="0" count="1" selected="0">
            <x v="435"/>
          </reference>
          <reference field="4" count="1" selected="0">
            <x v="87"/>
          </reference>
          <reference field="6" count="1" selected="0">
            <x v="39"/>
          </reference>
        </references>
      </pivotArea>
    </format>
    <format dxfId="14680">
      <pivotArea outline="0" collapsedLevelsAreSubtotals="1" fieldPosition="0">
        <references count="3">
          <reference field="0" count="1" selected="0">
            <x v="301"/>
          </reference>
          <reference field="4" count="1" selected="0">
            <x v="87"/>
          </reference>
          <reference field="6" count="1" selected="0">
            <x v="39"/>
          </reference>
        </references>
      </pivotArea>
    </format>
    <format dxfId="14679">
      <pivotArea dataOnly="0" labelOnly="1" outline="0" offset="IV35" fieldPosition="0">
        <references count="1">
          <reference field="6" count="1">
            <x v="39"/>
          </reference>
        </references>
      </pivotArea>
    </format>
    <format dxfId="14678">
      <pivotArea dataOnly="0" labelOnly="1" outline="0" fieldPosition="0">
        <references count="2">
          <reference field="0" count="1">
            <x v="301"/>
          </reference>
          <reference field="6" count="1" selected="0">
            <x v="39"/>
          </reference>
        </references>
      </pivotArea>
    </format>
    <format dxfId="14677">
      <pivotArea dataOnly="0" labelOnly="1" outline="0" fieldPosition="0">
        <references count="3">
          <reference field="0" count="1" selected="0">
            <x v="301"/>
          </reference>
          <reference field="4" count="1">
            <x v="87"/>
          </reference>
          <reference field="6" count="1" selected="0">
            <x v="39"/>
          </reference>
        </references>
      </pivotArea>
    </format>
    <format dxfId="14676">
      <pivotArea outline="0" collapsedLevelsAreSubtotals="1" fieldPosition="0">
        <references count="3">
          <reference field="0" count="1" selected="0">
            <x v="301"/>
          </reference>
          <reference field="4" count="1" selected="0">
            <x v="87"/>
          </reference>
          <reference field="6" count="1" selected="0">
            <x v="39"/>
          </reference>
        </references>
      </pivotArea>
    </format>
    <format dxfId="14675">
      <pivotArea outline="0" collapsedLevelsAreSubtotals="1" fieldPosition="0">
        <references count="3">
          <reference field="0" count="1" selected="0">
            <x v="406"/>
          </reference>
          <reference field="4" count="1" selected="0">
            <x v="87"/>
          </reference>
          <reference field="6" count="1" selected="0">
            <x v="39"/>
          </reference>
        </references>
      </pivotArea>
    </format>
    <format dxfId="14674">
      <pivotArea dataOnly="0" labelOnly="1" outline="0" offset="IV36" fieldPosition="0">
        <references count="1">
          <reference field="6" count="1">
            <x v="39"/>
          </reference>
        </references>
      </pivotArea>
    </format>
    <format dxfId="14673">
      <pivotArea dataOnly="0" labelOnly="1" outline="0" fieldPosition="0">
        <references count="2">
          <reference field="0" count="1">
            <x v="406"/>
          </reference>
          <reference field="6" count="1" selected="0">
            <x v="39"/>
          </reference>
        </references>
      </pivotArea>
    </format>
    <format dxfId="14672">
      <pivotArea dataOnly="0" labelOnly="1" outline="0" fieldPosition="0">
        <references count="3">
          <reference field="0" count="1" selected="0">
            <x v="406"/>
          </reference>
          <reference field="4" count="1">
            <x v="87"/>
          </reference>
          <reference field="6" count="1" selected="0">
            <x v="39"/>
          </reference>
        </references>
      </pivotArea>
    </format>
    <format dxfId="14671">
      <pivotArea outline="0" collapsedLevelsAreSubtotals="1" fieldPosition="0">
        <references count="3">
          <reference field="0" count="1" selected="0">
            <x v="406"/>
          </reference>
          <reference field="4" count="1" selected="0">
            <x v="87"/>
          </reference>
          <reference field="6" count="1" selected="0">
            <x v="39"/>
          </reference>
        </references>
      </pivotArea>
    </format>
    <format dxfId="14670">
      <pivotArea outline="0" collapsedLevelsAreSubtotals="1" fieldPosition="0">
        <references count="3">
          <reference field="0" count="1" selected="0">
            <x v="216"/>
          </reference>
          <reference field="4" count="1" selected="0">
            <x v="87"/>
          </reference>
          <reference field="6" count="1" selected="0">
            <x v="39"/>
          </reference>
        </references>
      </pivotArea>
    </format>
    <format dxfId="14669">
      <pivotArea dataOnly="0" labelOnly="1" outline="0" offset="IV37" fieldPosition="0">
        <references count="1">
          <reference field="6" count="1">
            <x v="39"/>
          </reference>
        </references>
      </pivotArea>
    </format>
    <format dxfId="14668">
      <pivotArea dataOnly="0" labelOnly="1" outline="0" fieldPosition="0">
        <references count="2">
          <reference field="0" count="1">
            <x v="216"/>
          </reference>
          <reference field="6" count="1" selected="0">
            <x v="39"/>
          </reference>
        </references>
      </pivotArea>
    </format>
    <format dxfId="14667">
      <pivotArea dataOnly="0" labelOnly="1" outline="0" fieldPosition="0">
        <references count="3">
          <reference field="0" count="1" selected="0">
            <x v="216"/>
          </reference>
          <reference field="4" count="1">
            <x v="87"/>
          </reference>
          <reference field="6" count="1" selected="0">
            <x v="39"/>
          </reference>
        </references>
      </pivotArea>
    </format>
    <format dxfId="14666">
      <pivotArea outline="0" collapsedLevelsAreSubtotals="1" fieldPosition="0">
        <references count="3">
          <reference field="0" count="1" selected="0">
            <x v="216"/>
          </reference>
          <reference field="4" count="1" selected="0">
            <x v="87"/>
          </reference>
          <reference field="6" count="1" selected="0">
            <x v="39"/>
          </reference>
        </references>
      </pivotArea>
    </format>
    <format dxfId="14665">
      <pivotArea outline="0" collapsedLevelsAreSubtotals="1" fieldPosition="0">
        <references count="3">
          <reference field="0" count="1" selected="0">
            <x v="335"/>
          </reference>
          <reference field="4" count="1" selected="0">
            <x v="87"/>
          </reference>
          <reference field="6" count="1" selected="0">
            <x v="39"/>
          </reference>
        </references>
      </pivotArea>
    </format>
    <format dxfId="14664">
      <pivotArea dataOnly="0" labelOnly="1" outline="0" offset="IV38" fieldPosition="0">
        <references count="1">
          <reference field="6" count="1">
            <x v="39"/>
          </reference>
        </references>
      </pivotArea>
    </format>
    <format dxfId="14663">
      <pivotArea dataOnly="0" labelOnly="1" outline="0" fieldPosition="0">
        <references count="2">
          <reference field="0" count="1">
            <x v="335"/>
          </reference>
          <reference field="6" count="1" selected="0">
            <x v="39"/>
          </reference>
        </references>
      </pivotArea>
    </format>
    <format dxfId="14662">
      <pivotArea dataOnly="0" labelOnly="1" outline="0" fieldPosition="0">
        <references count="3">
          <reference field="0" count="1" selected="0">
            <x v="335"/>
          </reference>
          <reference field="4" count="1">
            <x v="87"/>
          </reference>
          <reference field="6" count="1" selected="0">
            <x v="39"/>
          </reference>
        </references>
      </pivotArea>
    </format>
    <format dxfId="14661">
      <pivotArea outline="0" collapsedLevelsAreSubtotals="1" fieldPosition="0">
        <references count="3">
          <reference field="0" count="1" selected="0">
            <x v="335"/>
          </reference>
          <reference field="4" count="1" selected="0">
            <x v="87"/>
          </reference>
          <reference field="6" count="1" selected="0">
            <x v="39"/>
          </reference>
        </references>
      </pivotArea>
    </format>
    <format dxfId="14660">
      <pivotArea outline="0" collapsedLevelsAreSubtotals="1" fieldPosition="0">
        <references count="3">
          <reference field="0" count="1" selected="0">
            <x v="129"/>
          </reference>
          <reference field="4" count="1" selected="0">
            <x v="87"/>
          </reference>
          <reference field="6" count="1" selected="0">
            <x v="39"/>
          </reference>
        </references>
      </pivotArea>
    </format>
    <format dxfId="14659">
      <pivotArea dataOnly="0" labelOnly="1" outline="0" offset="IV39" fieldPosition="0">
        <references count="1">
          <reference field="6" count="1">
            <x v="39"/>
          </reference>
        </references>
      </pivotArea>
    </format>
    <format dxfId="14658">
      <pivotArea dataOnly="0" labelOnly="1" outline="0" fieldPosition="0">
        <references count="2">
          <reference field="0" count="1">
            <x v="129"/>
          </reference>
          <reference field="6" count="1" selected="0">
            <x v="39"/>
          </reference>
        </references>
      </pivotArea>
    </format>
    <format dxfId="14657">
      <pivotArea dataOnly="0" labelOnly="1" outline="0" fieldPosition="0">
        <references count="3">
          <reference field="0" count="1" selected="0">
            <x v="129"/>
          </reference>
          <reference field="4" count="1">
            <x v="87"/>
          </reference>
          <reference field="6" count="1" selected="0">
            <x v="39"/>
          </reference>
        </references>
      </pivotArea>
    </format>
    <format dxfId="14656">
      <pivotArea outline="0" collapsedLevelsAreSubtotals="1" fieldPosition="0">
        <references count="3">
          <reference field="0" count="1" selected="0">
            <x v="129"/>
          </reference>
          <reference field="4" count="1" selected="0">
            <x v="87"/>
          </reference>
          <reference field="6" count="1" selected="0">
            <x v="39"/>
          </reference>
        </references>
      </pivotArea>
    </format>
    <format dxfId="14655">
      <pivotArea outline="0" collapsedLevelsAreSubtotals="1" fieldPosition="0">
        <references count="3">
          <reference field="0" count="1" selected="0">
            <x v="478"/>
          </reference>
          <reference field="4" count="1" selected="0">
            <x v="87"/>
          </reference>
          <reference field="6" count="1" selected="0">
            <x v="39"/>
          </reference>
        </references>
      </pivotArea>
    </format>
    <format dxfId="14654">
      <pivotArea dataOnly="0" labelOnly="1" outline="0" offset="IV40" fieldPosition="0">
        <references count="1">
          <reference field="6" count="1">
            <x v="39"/>
          </reference>
        </references>
      </pivotArea>
    </format>
    <format dxfId="14653">
      <pivotArea dataOnly="0" labelOnly="1" outline="0" fieldPosition="0">
        <references count="2">
          <reference field="0" count="1">
            <x v="478"/>
          </reference>
          <reference field="6" count="1" selected="0">
            <x v="39"/>
          </reference>
        </references>
      </pivotArea>
    </format>
    <format dxfId="14652">
      <pivotArea dataOnly="0" labelOnly="1" outline="0" fieldPosition="0">
        <references count="3">
          <reference field="0" count="1" selected="0">
            <x v="478"/>
          </reference>
          <reference field="4" count="1">
            <x v="87"/>
          </reference>
          <reference field="6" count="1" selected="0">
            <x v="39"/>
          </reference>
        </references>
      </pivotArea>
    </format>
    <format dxfId="14651">
      <pivotArea outline="0" collapsedLevelsAreSubtotals="1" fieldPosition="0">
        <references count="3">
          <reference field="0" count="1" selected="0">
            <x v="478"/>
          </reference>
          <reference field="4" count="1" selected="0">
            <x v="87"/>
          </reference>
          <reference field="6" count="1" selected="0">
            <x v="39"/>
          </reference>
        </references>
      </pivotArea>
    </format>
    <format dxfId="14650">
      <pivotArea outline="0" collapsedLevelsAreSubtotals="1" fieldPosition="0">
        <references count="3">
          <reference field="0" count="1" selected="0">
            <x v="393"/>
          </reference>
          <reference field="4" count="1" selected="0">
            <x v="87"/>
          </reference>
          <reference field="6" count="1" selected="0">
            <x v="39"/>
          </reference>
        </references>
      </pivotArea>
    </format>
    <format dxfId="14649">
      <pivotArea dataOnly="0" labelOnly="1" outline="0" offset="IV41" fieldPosition="0">
        <references count="1">
          <reference field="6" count="1">
            <x v="39"/>
          </reference>
        </references>
      </pivotArea>
    </format>
    <format dxfId="14648">
      <pivotArea dataOnly="0" labelOnly="1" outline="0" fieldPosition="0">
        <references count="2">
          <reference field="0" count="1">
            <x v="393"/>
          </reference>
          <reference field="6" count="1" selected="0">
            <x v="39"/>
          </reference>
        </references>
      </pivotArea>
    </format>
    <format dxfId="14647">
      <pivotArea dataOnly="0" labelOnly="1" outline="0" fieldPosition="0">
        <references count="3">
          <reference field="0" count="1" selected="0">
            <x v="393"/>
          </reference>
          <reference field="4" count="1">
            <x v="87"/>
          </reference>
          <reference field="6" count="1" selected="0">
            <x v="39"/>
          </reference>
        </references>
      </pivotArea>
    </format>
    <format dxfId="14646">
      <pivotArea outline="0" collapsedLevelsAreSubtotals="1" fieldPosition="0">
        <references count="3">
          <reference field="0" count="1" selected="0">
            <x v="393"/>
          </reference>
          <reference field="4" count="1" selected="0">
            <x v="87"/>
          </reference>
          <reference field="6" count="1" selected="0">
            <x v="39"/>
          </reference>
        </references>
      </pivotArea>
    </format>
    <format dxfId="14645">
      <pivotArea outline="0" collapsedLevelsAreSubtotals="1" fieldPosition="0">
        <references count="3">
          <reference field="0" count="1" selected="0">
            <x v="135"/>
          </reference>
          <reference field="4" count="1" selected="0">
            <x v="87"/>
          </reference>
          <reference field="6" count="1" selected="0">
            <x v="39"/>
          </reference>
        </references>
      </pivotArea>
    </format>
    <format dxfId="14644">
      <pivotArea dataOnly="0" labelOnly="1" outline="0" offset="IV42" fieldPosition="0">
        <references count="1">
          <reference field="6" count="1">
            <x v="39"/>
          </reference>
        </references>
      </pivotArea>
    </format>
    <format dxfId="14643">
      <pivotArea dataOnly="0" labelOnly="1" outline="0" fieldPosition="0">
        <references count="2">
          <reference field="0" count="1">
            <x v="135"/>
          </reference>
          <reference field="6" count="1" selected="0">
            <x v="39"/>
          </reference>
        </references>
      </pivotArea>
    </format>
    <format dxfId="14642">
      <pivotArea dataOnly="0" labelOnly="1" outline="0" fieldPosition="0">
        <references count="3">
          <reference field="0" count="1" selected="0">
            <x v="135"/>
          </reference>
          <reference field="4" count="1">
            <x v="87"/>
          </reference>
          <reference field="6" count="1" selected="0">
            <x v="39"/>
          </reference>
        </references>
      </pivotArea>
    </format>
    <format dxfId="14641">
      <pivotArea outline="0" collapsedLevelsAreSubtotals="1" fieldPosition="0">
        <references count="3">
          <reference field="0" count="1" selected="0">
            <x v="135"/>
          </reference>
          <reference field="4" count="1" selected="0">
            <x v="87"/>
          </reference>
          <reference field="6" count="1" selected="0">
            <x v="39"/>
          </reference>
        </references>
      </pivotArea>
    </format>
    <format dxfId="14640">
      <pivotArea outline="0" collapsedLevelsAreSubtotals="1" fieldPosition="0">
        <references count="3">
          <reference field="0" count="1" selected="0">
            <x v="240"/>
          </reference>
          <reference field="4" count="1" selected="0">
            <x v="87"/>
          </reference>
          <reference field="6" count="1" selected="0">
            <x v="39"/>
          </reference>
        </references>
      </pivotArea>
    </format>
    <format dxfId="14639">
      <pivotArea dataOnly="0" labelOnly="1" outline="0" offset="IV43" fieldPosition="0">
        <references count="1">
          <reference field="6" count="1">
            <x v="39"/>
          </reference>
        </references>
      </pivotArea>
    </format>
    <format dxfId="14638">
      <pivotArea dataOnly="0" labelOnly="1" outline="0" fieldPosition="0">
        <references count="2">
          <reference field="0" count="1">
            <x v="240"/>
          </reference>
          <reference field="6" count="1" selected="0">
            <x v="39"/>
          </reference>
        </references>
      </pivotArea>
    </format>
    <format dxfId="14637">
      <pivotArea dataOnly="0" labelOnly="1" outline="0" fieldPosition="0">
        <references count="3">
          <reference field="0" count="1" selected="0">
            <x v="240"/>
          </reference>
          <reference field="4" count="1">
            <x v="87"/>
          </reference>
          <reference field="6" count="1" selected="0">
            <x v="39"/>
          </reference>
        </references>
      </pivotArea>
    </format>
    <format dxfId="14636">
      <pivotArea outline="0" collapsedLevelsAreSubtotals="1" fieldPosition="0">
        <references count="3">
          <reference field="0" count="1" selected="0">
            <x v="240"/>
          </reference>
          <reference field="4" count="1" selected="0">
            <x v="87"/>
          </reference>
          <reference field="6" count="1" selected="0">
            <x v="39"/>
          </reference>
        </references>
      </pivotArea>
    </format>
    <format dxfId="14635">
      <pivotArea outline="0" collapsedLevelsAreSubtotals="1" fieldPosition="0">
        <references count="3">
          <reference field="0" count="1" selected="0">
            <x v="339"/>
          </reference>
          <reference field="4" count="1" selected="0">
            <x v="87"/>
          </reference>
          <reference field="6" count="1" selected="0">
            <x v="39"/>
          </reference>
        </references>
      </pivotArea>
    </format>
    <format dxfId="14634">
      <pivotArea dataOnly="0" labelOnly="1" outline="0" offset="IV44" fieldPosition="0">
        <references count="1">
          <reference field="6" count="1">
            <x v="39"/>
          </reference>
        </references>
      </pivotArea>
    </format>
    <format dxfId="14633">
      <pivotArea dataOnly="0" labelOnly="1" outline="0" fieldPosition="0">
        <references count="2">
          <reference field="0" count="1">
            <x v="339"/>
          </reference>
          <reference field="6" count="1" selected="0">
            <x v="39"/>
          </reference>
        </references>
      </pivotArea>
    </format>
    <format dxfId="14632">
      <pivotArea dataOnly="0" labelOnly="1" outline="0" fieldPosition="0">
        <references count="3">
          <reference field="0" count="1" selected="0">
            <x v="339"/>
          </reference>
          <reference field="4" count="1">
            <x v="87"/>
          </reference>
          <reference field="6" count="1" selected="0">
            <x v="39"/>
          </reference>
        </references>
      </pivotArea>
    </format>
    <format dxfId="14631">
      <pivotArea outline="0" collapsedLevelsAreSubtotals="1" fieldPosition="0">
        <references count="3">
          <reference field="0" count="1" selected="0">
            <x v="339"/>
          </reference>
          <reference field="4" count="1" selected="0">
            <x v="87"/>
          </reference>
          <reference field="6" count="1" selected="0">
            <x v="39"/>
          </reference>
        </references>
      </pivotArea>
    </format>
    <format dxfId="14630">
      <pivotArea outline="0" collapsedLevelsAreSubtotals="1" fieldPosition="0">
        <references count="3">
          <reference field="0" count="1" selected="0">
            <x v="473"/>
          </reference>
          <reference field="4" count="1" selected="0">
            <x v="87"/>
          </reference>
          <reference field="6" count="1" selected="0">
            <x v="39"/>
          </reference>
        </references>
      </pivotArea>
    </format>
    <format dxfId="14629">
      <pivotArea dataOnly="0" labelOnly="1" outline="0" offset="IV45" fieldPosition="0">
        <references count="1">
          <reference field="6" count="1">
            <x v="39"/>
          </reference>
        </references>
      </pivotArea>
    </format>
    <format dxfId="14628">
      <pivotArea dataOnly="0" labelOnly="1" outline="0" fieldPosition="0">
        <references count="2">
          <reference field="0" count="1">
            <x v="473"/>
          </reference>
          <reference field="6" count="1" selected="0">
            <x v="39"/>
          </reference>
        </references>
      </pivotArea>
    </format>
    <format dxfId="14627">
      <pivotArea dataOnly="0" labelOnly="1" outline="0" fieldPosition="0">
        <references count="3">
          <reference field="0" count="1" selected="0">
            <x v="473"/>
          </reference>
          <reference field="4" count="1">
            <x v="87"/>
          </reference>
          <reference field="6" count="1" selected="0">
            <x v="39"/>
          </reference>
        </references>
      </pivotArea>
    </format>
    <format dxfId="14626">
      <pivotArea outline="0" collapsedLevelsAreSubtotals="1" fieldPosition="0">
        <references count="3">
          <reference field="0" count="1" selected="0">
            <x v="473"/>
          </reference>
          <reference field="4" count="1" selected="0">
            <x v="87"/>
          </reference>
          <reference field="6" count="1" selected="0">
            <x v="39"/>
          </reference>
        </references>
      </pivotArea>
    </format>
    <format dxfId="14625">
      <pivotArea outline="0" collapsedLevelsAreSubtotals="1" fieldPosition="0">
        <references count="3">
          <reference field="0" count="1" selected="0">
            <x v="331"/>
          </reference>
          <reference field="4" count="1" selected="0">
            <x v="87"/>
          </reference>
          <reference field="6" count="1" selected="0">
            <x v="39"/>
          </reference>
        </references>
      </pivotArea>
    </format>
    <format dxfId="14624">
      <pivotArea dataOnly="0" labelOnly="1" outline="0" offset="IV46" fieldPosition="0">
        <references count="1">
          <reference field="6" count="1">
            <x v="39"/>
          </reference>
        </references>
      </pivotArea>
    </format>
    <format dxfId="14623">
      <pivotArea dataOnly="0" labelOnly="1" outline="0" fieldPosition="0">
        <references count="2">
          <reference field="0" count="1">
            <x v="331"/>
          </reference>
          <reference field="6" count="1" selected="0">
            <x v="39"/>
          </reference>
        </references>
      </pivotArea>
    </format>
    <format dxfId="14622">
      <pivotArea dataOnly="0" labelOnly="1" outline="0" fieldPosition="0">
        <references count="3">
          <reference field="0" count="1" selected="0">
            <x v="331"/>
          </reference>
          <reference field="4" count="1">
            <x v="87"/>
          </reference>
          <reference field="6" count="1" selected="0">
            <x v="39"/>
          </reference>
        </references>
      </pivotArea>
    </format>
    <format dxfId="14621">
      <pivotArea outline="0" collapsedLevelsAreSubtotals="1" fieldPosition="0">
        <references count="3">
          <reference field="0" count="1" selected="0">
            <x v="331"/>
          </reference>
          <reference field="4" count="1" selected="0">
            <x v="87"/>
          </reference>
          <reference field="6" count="1" selected="0">
            <x v="39"/>
          </reference>
        </references>
      </pivotArea>
    </format>
    <format dxfId="14620">
      <pivotArea outline="0" collapsedLevelsAreSubtotals="1" fieldPosition="0">
        <references count="3">
          <reference field="0" count="1" selected="0">
            <x v="172"/>
          </reference>
          <reference field="4" count="1" selected="0">
            <x v="87"/>
          </reference>
          <reference field="6" count="1" selected="0">
            <x v="39"/>
          </reference>
        </references>
      </pivotArea>
    </format>
    <format dxfId="14619">
      <pivotArea dataOnly="0" labelOnly="1" outline="0" offset="IV47" fieldPosition="0">
        <references count="1">
          <reference field="6" count="1">
            <x v="39"/>
          </reference>
        </references>
      </pivotArea>
    </format>
    <format dxfId="14618">
      <pivotArea dataOnly="0" labelOnly="1" outline="0" fieldPosition="0">
        <references count="2">
          <reference field="0" count="1">
            <x v="172"/>
          </reference>
          <reference field="6" count="1" selected="0">
            <x v="39"/>
          </reference>
        </references>
      </pivotArea>
    </format>
    <format dxfId="14617">
      <pivotArea dataOnly="0" labelOnly="1" outline="0" fieldPosition="0">
        <references count="3">
          <reference field="0" count="1" selected="0">
            <x v="172"/>
          </reference>
          <reference field="4" count="1">
            <x v="87"/>
          </reference>
          <reference field="6" count="1" selected="0">
            <x v="39"/>
          </reference>
        </references>
      </pivotArea>
    </format>
    <format dxfId="14616">
      <pivotArea outline="0" collapsedLevelsAreSubtotals="1" fieldPosition="0">
        <references count="3">
          <reference field="0" count="1" selected="0">
            <x v="172"/>
          </reference>
          <reference field="4" count="1" selected="0">
            <x v="87"/>
          </reference>
          <reference field="6" count="1" selected="0">
            <x v="39"/>
          </reference>
        </references>
      </pivotArea>
    </format>
    <format dxfId="14615">
      <pivotArea outline="0" collapsedLevelsAreSubtotals="1" fieldPosition="0">
        <references count="3">
          <reference field="0" count="1" selected="0">
            <x v="62"/>
          </reference>
          <reference field="4" count="1" selected="0">
            <x v="87"/>
          </reference>
          <reference field="6" count="1" selected="0">
            <x v="39"/>
          </reference>
        </references>
      </pivotArea>
    </format>
    <format dxfId="14614">
      <pivotArea dataOnly="0" labelOnly="1" outline="0" offset="IV48" fieldPosition="0">
        <references count="1">
          <reference field="6" count="1">
            <x v="39"/>
          </reference>
        </references>
      </pivotArea>
    </format>
    <format dxfId="14613">
      <pivotArea dataOnly="0" labelOnly="1" outline="0" fieldPosition="0">
        <references count="2">
          <reference field="0" count="1">
            <x v="62"/>
          </reference>
          <reference field="6" count="1" selected="0">
            <x v="39"/>
          </reference>
        </references>
      </pivotArea>
    </format>
    <format dxfId="14612">
      <pivotArea dataOnly="0" labelOnly="1" outline="0" fieldPosition="0">
        <references count="3">
          <reference field="0" count="1" selected="0">
            <x v="62"/>
          </reference>
          <reference field="4" count="1">
            <x v="87"/>
          </reference>
          <reference field="6" count="1" selected="0">
            <x v="39"/>
          </reference>
        </references>
      </pivotArea>
    </format>
    <format dxfId="14611">
      <pivotArea outline="0" collapsedLevelsAreSubtotals="1" fieldPosition="0">
        <references count="3">
          <reference field="0" count="1" selected="0">
            <x v="62"/>
          </reference>
          <reference field="4" count="1" selected="0">
            <x v="87"/>
          </reference>
          <reference field="6" count="1" selected="0">
            <x v="39"/>
          </reference>
        </references>
      </pivotArea>
    </format>
    <format dxfId="14610">
      <pivotArea outline="0" collapsedLevelsAreSubtotals="1" fieldPosition="0">
        <references count="3">
          <reference field="0" count="1" selected="0">
            <x v="506"/>
          </reference>
          <reference field="4" count="1" selected="0">
            <x v="87"/>
          </reference>
          <reference field="6" count="1" selected="0">
            <x v="39"/>
          </reference>
        </references>
      </pivotArea>
    </format>
    <format dxfId="14609">
      <pivotArea dataOnly="0" labelOnly="1" outline="0" offset="IV49" fieldPosition="0">
        <references count="1">
          <reference field="6" count="1">
            <x v="39"/>
          </reference>
        </references>
      </pivotArea>
    </format>
    <format dxfId="14608">
      <pivotArea dataOnly="0" labelOnly="1" outline="0" fieldPosition="0">
        <references count="2">
          <reference field="0" count="1">
            <x v="506"/>
          </reference>
          <reference field="6" count="1" selected="0">
            <x v="39"/>
          </reference>
        </references>
      </pivotArea>
    </format>
    <format dxfId="14607">
      <pivotArea dataOnly="0" labelOnly="1" outline="0" fieldPosition="0">
        <references count="3">
          <reference field="0" count="1" selected="0">
            <x v="506"/>
          </reference>
          <reference field="4" count="1">
            <x v="87"/>
          </reference>
          <reference field="6" count="1" selected="0">
            <x v="39"/>
          </reference>
        </references>
      </pivotArea>
    </format>
    <format dxfId="14606">
      <pivotArea outline="0" collapsedLevelsAreSubtotals="1" fieldPosition="0">
        <references count="3">
          <reference field="0" count="1" selected="0">
            <x v="506"/>
          </reference>
          <reference field="4" count="1" selected="0">
            <x v="87"/>
          </reference>
          <reference field="6" count="1" selected="0">
            <x v="39"/>
          </reference>
        </references>
      </pivotArea>
    </format>
    <format dxfId="14605">
      <pivotArea outline="0" collapsedLevelsAreSubtotals="1" fieldPosition="0">
        <references count="3">
          <reference field="0" count="1" selected="0">
            <x v="307"/>
          </reference>
          <reference field="4" count="1" selected="0">
            <x v="87"/>
          </reference>
          <reference field="6" count="1" selected="0">
            <x v="39"/>
          </reference>
        </references>
      </pivotArea>
    </format>
    <format dxfId="14604">
      <pivotArea dataOnly="0" labelOnly="1" outline="0" offset="IV50" fieldPosition="0">
        <references count="1">
          <reference field="6" count="1">
            <x v="39"/>
          </reference>
        </references>
      </pivotArea>
    </format>
    <format dxfId="14603">
      <pivotArea dataOnly="0" labelOnly="1" outline="0" fieldPosition="0">
        <references count="2">
          <reference field="0" count="1">
            <x v="307"/>
          </reference>
          <reference field="6" count="1" selected="0">
            <x v="39"/>
          </reference>
        </references>
      </pivotArea>
    </format>
    <format dxfId="14602">
      <pivotArea dataOnly="0" labelOnly="1" outline="0" fieldPosition="0">
        <references count="3">
          <reference field="0" count="1" selected="0">
            <x v="307"/>
          </reference>
          <reference field="4" count="1">
            <x v="87"/>
          </reference>
          <reference field="6" count="1" selected="0">
            <x v="39"/>
          </reference>
        </references>
      </pivotArea>
    </format>
    <format dxfId="14601">
      <pivotArea outline="0" collapsedLevelsAreSubtotals="1" fieldPosition="0">
        <references count="3">
          <reference field="0" count="1" selected="0">
            <x v="307"/>
          </reference>
          <reference field="4" count="1" selected="0">
            <x v="87"/>
          </reference>
          <reference field="6" count="1" selected="0">
            <x v="39"/>
          </reference>
        </references>
      </pivotArea>
    </format>
    <format dxfId="14600">
      <pivotArea outline="0" collapsedLevelsAreSubtotals="1" fieldPosition="0">
        <references count="3">
          <reference field="0" count="1" selected="0">
            <x v="308"/>
          </reference>
          <reference field="4" count="1" selected="0">
            <x v="87"/>
          </reference>
          <reference field="6" count="1" selected="0">
            <x v="39"/>
          </reference>
        </references>
      </pivotArea>
    </format>
    <format dxfId="14599">
      <pivotArea dataOnly="0" labelOnly="1" outline="0" offset="IV256" fieldPosition="0">
        <references count="1">
          <reference field="6" count="1">
            <x v="39"/>
          </reference>
        </references>
      </pivotArea>
    </format>
    <format dxfId="14598">
      <pivotArea dataOnly="0" labelOnly="1" outline="0" fieldPosition="0">
        <references count="2">
          <reference field="0" count="1">
            <x v="308"/>
          </reference>
          <reference field="6" count="1" selected="0">
            <x v="39"/>
          </reference>
        </references>
      </pivotArea>
    </format>
    <format dxfId="14597">
      <pivotArea dataOnly="0" labelOnly="1" outline="0" fieldPosition="0">
        <references count="3">
          <reference field="0" count="1" selected="0">
            <x v="308"/>
          </reference>
          <reference field="4" count="1">
            <x v="87"/>
          </reference>
          <reference field="6" count="1" selected="0">
            <x v="39"/>
          </reference>
        </references>
      </pivotArea>
    </format>
    <format dxfId="14596">
      <pivotArea outline="0" collapsedLevelsAreSubtotals="1" fieldPosition="0">
        <references count="3">
          <reference field="0" count="1" selected="0">
            <x v="308"/>
          </reference>
          <reference field="4" count="1" selected="0">
            <x v="87"/>
          </reference>
          <reference field="6" count="1" selected="0">
            <x v="39"/>
          </reference>
        </references>
      </pivotArea>
    </format>
    <format dxfId="14595">
      <pivotArea dataOnly="0" labelOnly="1" outline="0" fieldPosition="0">
        <references count="1">
          <reference field="6" count="1">
            <x v="39"/>
          </reference>
        </references>
      </pivotArea>
    </format>
    <format dxfId="14594">
      <pivotArea dataOnly="0" labelOnly="1" outline="0" fieldPosition="0">
        <references count="2">
          <reference field="0" count="1">
            <x v="308"/>
          </reference>
          <reference field="6" count="1" selected="0">
            <x v="39"/>
          </reference>
        </references>
      </pivotArea>
    </format>
    <format dxfId="14593">
      <pivotArea dataOnly="0" labelOnly="1" outline="0" fieldPosition="0">
        <references count="3">
          <reference field="0" count="1" selected="0">
            <x v="308"/>
          </reference>
          <reference field="4" count="1">
            <x v="87"/>
          </reference>
          <reference field="6" count="1" selected="0">
            <x v="39"/>
          </reference>
        </references>
      </pivotArea>
    </format>
    <format dxfId="14592">
      <pivotArea outline="0" collapsedLevelsAreSubtotals="1" fieldPosition="0">
        <references count="1">
          <reference field="6" count="1" selected="0" defaultSubtotal="1">
            <x v="39"/>
          </reference>
        </references>
      </pivotArea>
    </format>
    <format dxfId="14591">
      <pivotArea dataOnly="0" labelOnly="1" outline="0" fieldPosition="0">
        <references count="1">
          <reference field="6" count="1" defaultSubtotal="1">
            <x v="39"/>
          </reference>
        </references>
      </pivotArea>
    </format>
    <format dxfId="14590">
      <pivotArea outline="0" collapsedLevelsAreSubtotals="1" fieldPosition="0">
        <references count="1">
          <reference field="6" count="1" selected="0" defaultSubtotal="1">
            <x v="39"/>
          </reference>
        </references>
      </pivotArea>
    </format>
    <format dxfId="14589">
      <pivotArea dataOnly="0" labelOnly="1" outline="0" fieldPosition="0">
        <references count="1">
          <reference field="6" count="1" defaultSubtotal="1">
            <x v="39"/>
          </reference>
        </references>
      </pivotArea>
    </format>
    <format dxfId="14588">
      <pivotArea outline="0" collapsedLevelsAreSubtotals="1" fieldPosition="0">
        <references count="3">
          <reference field="0" count="1" selected="0">
            <x v="341"/>
          </reference>
          <reference field="4" count="1" selected="0">
            <x v="11"/>
          </reference>
          <reference field="6" count="1" selected="0">
            <x v="40"/>
          </reference>
        </references>
      </pivotArea>
    </format>
    <format dxfId="14587">
      <pivotArea dataOnly="0" labelOnly="1" outline="0" offset="IV1" fieldPosition="0">
        <references count="1">
          <reference field="6" count="1">
            <x v="40"/>
          </reference>
        </references>
      </pivotArea>
    </format>
    <format dxfId="14586">
      <pivotArea dataOnly="0" labelOnly="1" outline="0" offset="IV1" fieldPosition="0">
        <references count="2">
          <reference field="0" count="1">
            <x v="341"/>
          </reference>
          <reference field="6" count="1" selected="0">
            <x v="40"/>
          </reference>
        </references>
      </pivotArea>
    </format>
    <format dxfId="14585">
      <pivotArea dataOnly="0" labelOnly="1" outline="0" fieldPosition="0">
        <references count="3">
          <reference field="0" count="1" selected="0">
            <x v="341"/>
          </reference>
          <reference field="4" count="1">
            <x v="11"/>
          </reference>
          <reference field="6" count="1" selected="0">
            <x v="40"/>
          </reference>
        </references>
      </pivotArea>
    </format>
    <format dxfId="14584">
      <pivotArea outline="0" collapsedLevelsAreSubtotals="1" fieldPosition="0">
        <references count="3">
          <reference field="0" count="1" selected="0">
            <x v="341"/>
          </reference>
          <reference field="4" count="1" selected="0">
            <x v="11"/>
          </reference>
          <reference field="6" count="1" selected="0">
            <x v="40"/>
          </reference>
        </references>
      </pivotArea>
    </format>
    <format dxfId="14583">
      <pivotArea dataOnly="0" labelOnly="1" outline="0" fieldPosition="0">
        <references count="1">
          <reference field="6" count="1">
            <x v="40"/>
          </reference>
        </references>
      </pivotArea>
    </format>
    <format dxfId="14582">
      <pivotArea dataOnly="0" labelOnly="1" outline="0" fieldPosition="0">
        <references count="2">
          <reference field="0" count="1">
            <x v="341"/>
          </reference>
          <reference field="6" count="1" selected="0">
            <x v="40"/>
          </reference>
        </references>
      </pivotArea>
    </format>
    <format dxfId="14581">
      <pivotArea dataOnly="0" labelOnly="1" outline="0" fieldPosition="0">
        <references count="3">
          <reference field="0" count="1" selected="0">
            <x v="341"/>
          </reference>
          <reference field="4" count="1">
            <x v="11"/>
          </reference>
          <reference field="6" count="1" selected="0">
            <x v="40"/>
          </reference>
        </references>
      </pivotArea>
    </format>
    <format dxfId="14580">
      <pivotArea outline="0" collapsedLevelsAreSubtotals="1" fieldPosition="0">
        <references count="3">
          <reference field="0" count="1" selected="0">
            <x v="341"/>
          </reference>
          <reference field="4" count="1" selected="0">
            <x v="13"/>
          </reference>
          <reference field="6" count="1" selected="0">
            <x v="40"/>
          </reference>
        </references>
      </pivotArea>
    </format>
    <format dxfId="14579">
      <pivotArea dataOnly="0" labelOnly="1" outline="0" offset="IV2" fieldPosition="0">
        <references count="1">
          <reference field="6" count="1">
            <x v="40"/>
          </reference>
        </references>
      </pivotArea>
    </format>
    <format dxfId="14578">
      <pivotArea dataOnly="0" labelOnly="1" outline="0" offset="IV256" fieldPosition="0">
        <references count="2">
          <reference field="0" count="1">
            <x v="341"/>
          </reference>
          <reference field="6" count="1" selected="0">
            <x v="40"/>
          </reference>
        </references>
      </pivotArea>
    </format>
    <format dxfId="14577">
      <pivotArea dataOnly="0" labelOnly="1" outline="0" fieldPosition="0">
        <references count="3">
          <reference field="0" count="1" selected="0">
            <x v="341"/>
          </reference>
          <reference field="4" count="1">
            <x v="13"/>
          </reference>
          <reference field="6" count="1" selected="0">
            <x v="40"/>
          </reference>
        </references>
      </pivotArea>
    </format>
    <format dxfId="14576">
      <pivotArea outline="0" collapsedLevelsAreSubtotals="1" fieldPosition="0">
        <references count="3">
          <reference field="0" count="1" selected="0">
            <x v="341"/>
          </reference>
          <reference field="4" count="1" selected="0">
            <x v="13"/>
          </reference>
          <reference field="6" count="1" selected="0">
            <x v="40"/>
          </reference>
        </references>
      </pivotArea>
    </format>
    <format dxfId="14575">
      <pivotArea outline="0" collapsedLevelsAreSubtotals="1" fieldPosition="0">
        <references count="3">
          <reference field="0" count="1" selected="0">
            <x v="410"/>
          </reference>
          <reference field="4" count="1" selected="0">
            <x v="13"/>
          </reference>
          <reference field="6" count="1" selected="0">
            <x v="40"/>
          </reference>
        </references>
      </pivotArea>
    </format>
    <format dxfId="14574">
      <pivotArea dataOnly="0" labelOnly="1" outline="0" offset="IV3" fieldPosition="0">
        <references count="1">
          <reference field="6" count="1">
            <x v="40"/>
          </reference>
        </references>
      </pivotArea>
    </format>
    <format dxfId="14573">
      <pivotArea dataOnly="0" labelOnly="1" outline="0" fieldPosition="0">
        <references count="2">
          <reference field="0" count="1">
            <x v="410"/>
          </reference>
          <reference field="6" count="1" selected="0">
            <x v="40"/>
          </reference>
        </references>
      </pivotArea>
    </format>
    <format dxfId="14572">
      <pivotArea dataOnly="0" labelOnly="1" outline="0" fieldPosition="0">
        <references count="3">
          <reference field="0" count="1" selected="0">
            <x v="410"/>
          </reference>
          <reference field="4" count="1">
            <x v="13"/>
          </reference>
          <reference field="6" count="1" selected="0">
            <x v="40"/>
          </reference>
        </references>
      </pivotArea>
    </format>
    <format dxfId="14571">
      <pivotArea outline="0" collapsedLevelsAreSubtotals="1" fieldPosition="0">
        <references count="3">
          <reference field="0" count="1" selected="0">
            <x v="410"/>
          </reference>
          <reference field="4" count="1" selected="0">
            <x v="13"/>
          </reference>
          <reference field="6" count="1" selected="0">
            <x v="40"/>
          </reference>
        </references>
      </pivotArea>
    </format>
    <format dxfId="14570">
      <pivotArea outline="0" collapsedLevelsAreSubtotals="1" fieldPosition="0">
        <references count="3">
          <reference field="0" count="1" selected="0">
            <x v="316"/>
          </reference>
          <reference field="4" count="1" selected="0">
            <x v="11"/>
          </reference>
          <reference field="6" count="1" selected="0">
            <x v="40"/>
          </reference>
        </references>
      </pivotArea>
    </format>
    <format dxfId="14569">
      <pivotArea dataOnly="0" labelOnly="1" outline="0" offset="IV4" fieldPosition="0">
        <references count="1">
          <reference field="6" count="1">
            <x v="40"/>
          </reference>
        </references>
      </pivotArea>
    </format>
    <format dxfId="14568">
      <pivotArea dataOnly="0" labelOnly="1" outline="0" fieldPosition="0">
        <references count="2">
          <reference field="0" count="1">
            <x v="316"/>
          </reference>
          <reference field="6" count="1" selected="0">
            <x v="40"/>
          </reference>
        </references>
      </pivotArea>
    </format>
    <format dxfId="14567">
      <pivotArea dataOnly="0" labelOnly="1" outline="0" fieldPosition="0">
        <references count="3">
          <reference field="0" count="1" selected="0">
            <x v="316"/>
          </reference>
          <reference field="4" count="1">
            <x v="11"/>
          </reference>
          <reference field="6" count="1" selected="0">
            <x v="40"/>
          </reference>
        </references>
      </pivotArea>
    </format>
    <format dxfId="14566">
      <pivotArea outline="0" collapsedLevelsAreSubtotals="1" fieldPosition="0">
        <references count="3">
          <reference field="0" count="1" selected="0">
            <x v="316"/>
          </reference>
          <reference field="4" count="1" selected="0">
            <x v="11"/>
          </reference>
          <reference field="6" count="1" selected="0">
            <x v="40"/>
          </reference>
        </references>
      </pivotArea>
    </format>
    <format dxfId="14565">
      <pivotArea outline="0" collapsedLevelsAreSubtotals="1" fieldPosition="0">
        <references count="3">
          <reference field="0" count="1" selected="0">
            <x v="302"/>
          </reference>
          <reference field="4" count="1" selected="0">
            <x v="13"/>
          </reference>
          <reference field="6" count="1" selected="0">
            <x v="40"/>
          </reference>
        </references>
      </pivotArea>
    </format>
    <format dxfId="14564">
      <pivotArea dataOnly="0" labelOnly="1" outline="0" offset="IV5" fieldPosition="0">
        <references count="1">
          <reference field="6" count="1">
            <x v="40"/>
          </reference>
        </references>
      </pivotArea>
    </format>
    <format dxfId="14563">
      <pivotArea dataOnly="0" labelOnly="1" outline="0" fieldPosition="0">
        <references count="2">
          <reference field="0" count="1">
            <x v="302"/>
          </reference>
          <reference field="6" count="1" selected="0">
            <x v="40"/>
          </reference>
        </references>
      </pivotArea>
    </format>
    <format dxfId="14562">
      <pivotArea dataOnly="0" labelOnly="1" outline="0" fieldPosition="0">
        <references count="3">
          <reference field="0" count="1" selected="0">
            <x v="302"/>
          </reference>
          <reference field="4" count="1">
            <x v="13"/>
          </reference>
          <reference field="6" count="1" selected="0">
            <x v="40"/>
          </reference>
        </references>
      </pivotArea>
    </format>
    <format dxfId="14561">
      <pivotArea outline="0" collapsedLevelsAreSubtotals="1" fieldPosition="0">
        <references count="3">
          <reference field="0" count="1" selected="0">
            <x v="302"/>
          </reference>
          <reference field="4" count="1" selected="0">
            <x v="13"/>
          </reference>
          <reference field="6" count="1" selected="0">
            <x v="40"/>
          </reference>
        </references>
      </pivotArea>
    </format>
    <format dxfId="14560">
      <pivotArea outline="0" collapsedLevelsAreSubtotals="1" fieldPosition="0">
        <references count="3">
          <reference field="0" count="1" selected="0">
            <x v="386"/>
          </reference>
          <reference field="4" count="1" selected="0">
            <x v="11"/>
          </reference>
          <reference field="6" count="1" selected="0">
            <x v="40"/>
          </reference>
        </references>
      </pivotArea>
    </format>
    <format dxfId="14559">
      <pivotArea dataOnly="0" labelOnly="1" outline="0" offset="IV6" fieldPosition="0">
        <references count="1">
          <reference field="6" count="1">
            <x v="40"/>
          </reference>
        </references>
      </pivotArea>
    </format>
    <format dxfId="14558">
      <pivotArea dataOnly="0" labelOnly="1" outline="0" offset="IV1" fieldPosition="0">
        <references count="2">
          <reference field="0" count="1">
            <x v="386"/>
          </reference>
          <reference field="6" count="1" selected="0">
            <x v="40"/>
          </reference>
        </references>
      </pivotArea>
    </format>
    <format dxfId="14557">
      <pivotArea dataOnly="0" labelOnly="1" outline="0" fieldPosition="0">
        <references count="3">
          <reference field="0" count="1" selected="0">
            <x v="386"/>
          </reference>
          <reference field="4" count="1">
            <x v="11"/>
          </reference>
          <reference field="6" count="1" selected="0">
            <x v="40"/>
          </reference>
        </references>
      </pivotArea>
    </format>
    <format dxfId="14556">
      <pivotArea outline="0" collapsedLevelsAreSubtotals="1" fieldPosition="0">
        <references count="3">
          <reference field="0" count="1" selected="0">
            <x v="386"/>
          </reference>
          <reference field="4" count="1" selected="0">
            <x v="11"/>
          </reference>
          <reference field="6" count="1" selected="0">
            <x v="40"/>
          </reference>
        </references>
      </pivotArea>
    </format>
    <format dxfId="14555">
      <pivotArea outline="0" collapsedLevelsAreSubtotals="1" fieldPosition="0">
        <references count="3">
          <reference field="0" count="1" selected="0">
            <x v="386"/>
          </reference>
          <reference field="4" count="1" selected="0">
            <x v="13"/>
          </reference>
          <reference field="6" count="1" selected="0">
            <x v="40"/>
          </reference>
        </references>
      </pivotArea>
    </format>
    <format dxfId="14554">
      <pivotArea dataOnly="0" labelOnly="1" outline="0" offset="IV7" fieldPosition="0">
        <references count="1">
          <reference field="6" count="1">
            <x v="40"/>
          </reference>
        </references>
      </pivotArea>
    </format>
    <format dxfId="14553">
      <pivotArea dataOnly="0" labelOnly="1" outline="0" offset="IV256" fieldPosition="0">
        <references count="2">
          <reference field="0" count="1">
            <x v="386"/>
          </reference>
          <reference field="6" count="1" selected="0">
            <x v="40"/>
          </reference>
        </references>
      </pivotArea>
    </format>
    <format dxfId="14552">
      <pivotArea dataOnly="0" labelOnly="1" outline="0" fieldPosition="0">
        <references count="3">
          <reference field="0" count="1" selected="0">
            <x v="386"/>
          </reference>
          <reference field="4" count="1">
            <x v="13"/>
          </reference>
          <reference field="6" count="1" selected="0">
            <x v="40"/>
          </reference>
        </references>
      </pivotArea>
    </format>
    <format dxfId="14551">
      <pivotArea outline="0" collapsedLevelsAreSubtotals="1" fieldPosition="0">
        <references count="3">
          <reference field="0" count="1" selected="0">
            <x v="386"/>
          </reference>
          <reference field="4" count="1" selected="0">
            <x v="13"/>
          </reference>
          <reference field="6" count="1" selected="0">
            <x v="40"/>
          </reference>
        </references>
      </pivotArea>
    </format>
    <format dxfId="14550">
      <pivotArea outline="0" collapsedLevelsAreSubtotals="1" fieldPosition="0">
        <references count="3">
          <reference field="0" count="1" selected="0">
            <x v="305"/>
          </reference>
          <reference field="4" count="1" selected="0">
            <x v="13"/>
          </reference>
          <reference field="6" count="1" selected="0">
            <x v="40"/>
          </reference>
        </references>
      </pivotArea>
    </format>
    <format dxfId="14549">
      <pivotArea dataOnly="0" labelOnly="1" outline="0" offset="IV8" fieldPosition="0">
        <references count="1">
          <reference field="6" count="1">
            <x v="40"/>
          </reference>
        </references>
      </pivotArea>
    </format>
    <format dxfId="14548">
      <pivotArea dataOnly="0" labelOnly="1" outline="0" fieldPosition="0">
        <references count="2">
          <reference field="0" count="1">
            <x v="305"/>
          </reference>
          <reference field="6" count="1" selected="0">
            <x v="40"/>
          </reference>
        </references>
      </pivotArea>
    </format>
    <format dxfId="14547">
      <pivotArea dataOnly="0" labelOnly="1" outline="0" fieldPosition="0">
        <references count="3">
          <reference field="0" count="1" selected="0">
            <x v="305"/>
          </reference>
          <reference field="4" count="1">
            <x v="13"/>
          </reference>
          <reference field="6" count="1" selected="0">
            <x v="40"/>
          </reference>
        </references>
      </pivotArea>
    </format>
    <format dxfId="14546">
      <pivotArea outline="0" collapsedLevelsAreSubtotals="1" fieldPosition="0">
        <references count="3">
          <reference field="0" count="1" selected="0">
            <x v="305"/>
          </reference>
          <reference field="4" count="1" selected="0">
            <x v="13"/>
          </reference>
          <reference field="6" count="1" selected="0">
            <x v="40"/>
          </reference>
        </references>
      </pivotArea>
    </format>
    <format dxfId="14545">
      <pivotArea outline="0" collapsedLevelsAreSubtotals="1" fieldPosition="0">
        <references count="3">
          <reference field="0" count="1" selected="0">
            <x v="223"/>
          </reference>
          <reference field="4" count="1" selected="0">
            <x v="12"/>
          </reference>
          <reference field="6" count="1" selected="0">
            <x v="40"/>
          </reference>
        </references>
      </pivotArea>
    </format>
    <format dxfId="14544">
      <pivotArea dataOnly="0" labelOnly="1" outline="0" offset="IV9" fieldPosition="0">
        <references count="1">
          <reference field="6" count="1">
            <x v="40"/>
          </reference>
        </references>
      </pivotArea>
    </format>
    <format dxfId="14543">
      <pivotArea dataOnly="0" labelOnly="1" outline="0" fieldPosition="0">
        <references count="2">
          <reference field="0" count="1">
            <x v="223"/>
          </reference>
          <reference field="6" count="1" selected="0">
            <x v="40"/>
          </reference>
        </references>
      </pivotArea>
    </format>
    <format dxfId="14542">
      <pivotArea dataOnly="0" labelOnly="1" outline="0" fieldPosition="0">
        <references count="3">
          <reference field="0" count="1" selected="0">
            <x v="223"/>
          </reference>
          <reference field="4" count="1">
            <x v="12"/>
          </reference>
          <reference field="6" count="1" selected="0">
            <x v="40"/>
          </reference>
        </references>
      </pivotArea>
    </format>
    <format dxfId="14541">
      <pivotArea outline="0" collapsedLevelsAreSubtotals="1" fieldPosition="0">
        <references count="3">
          <reference field="0" count="1" selected="0">
            <x v="223"/>
          </reference>
          <reference field="4" count="1" selected="0">
            <x v="12"/>
          </reference>
          <reference field="6" count="1" selected="0">
            <x v="40"/>
          </reference>
        </references>
      </pivotArea>
    </format>
    <format dxfId="14540">
      <pivotArea outline="0" collapsedLevelsAreSubtotals="1" fieldPosition="0">
        <references count="3">
          <reference field="0" count="1" selected="0">
            <x v="313"/>
          </reference>
          <reference field="4" count="1" selected="0">
            <x v="13"/>
          </reference>
          <reference field="6" count="1" selected="0">
            <x v="40"/>
          </reference>
        </references>
      </pivotArea>
    </format>
    <format dxfId="14539">
      <pivotArea dataOnly="0" labelOnly="1" outline="0" offset="IV10" fieldPosition="0">
        <references count="1">
          <reference field="6" count="1">
            <x v="40"/>
          </reference>
        </references>
      </pivotArea>
    </format>
    <format dxfId="14538">
      <pivotArea dataOnly="0" labelOnly="1" outline="0" fieldPosition="0">
        <references count="2">
          <reference field="0" count="1">
            <x v="313"/>
          </reference>
          <reference field="6" count="1" selected="0">
            <x v="40"/>
          </reference>
        </references>
      </pivotArea>
    </format>
    <format dxfId="14537">
      <pivotArea dataOnly="0" labelOnly="1" outline="0" fieldPosition="0">
        <references count="3">
          <reference field="0" count="1" selected="0">
            <x v="313"/>
          </reference>
          <reference field="4" count="1">
            <x v="13"/>
          </reference>
          <reference field="6" count="1" selected="0">
            <x v="40"/>
          </reference>
        </references>
      </pivotArea>
    </format>
    <format dxfId="14536">
      <pivotArea outline="0" collapsedLevelsAreSubtotals="1" fieldPosition="0">
        <references count="3">
          <reference field="0" count="1" selected="0">
            <x v="313"/>
          </reference>
          <reference field="4" count="1" selected="0">
            <x v="13"/>
          </reference>
          <reference field="6" count="1" selected="0">
            <x v="40"/>
          </reference>
        </references>
      </pivotArea>
    </format>
    <format dxfId="14535">
      <pivotArea outline="0" collapsedLevelsAreSubtotals="1" fieldPosition="0">
        <references count="3">
          <reference field="0" count="1" selected="0">
            <x v="369"/>
          </reference>
          <reference field="4" count="1" selected="0">
            <x v="11"/>
          </reference>
          <reference field="6" count="1" selected="0">
            <x v="40"/>
          </reference>
        </references>
      </pivotArea>
    </format>
    <format dxfId="14534">
      <pivotArea dataOnly="0" labelOnly="1" outline="0" offset="IV11" fieldPosition="0">
        <references count="1">
          <reference field="6" count="1">
            <x v="40"/>
          </reference>
        </references>
      </pivotArea>
    </format>
    <format dxfId="14533">
      <pivotArea dataOnly="0" labelOnly="1" outline="0" offset="IV1" fieldPosition="0">
        <references count="2">
          <reference field="0" count="1">
            <x v="369"/>
          </reference>
          <reference field="6" count="1" selected="0">
            <x v="40"/>
          </reference>
        </references>
      </pivotArea>
    </format>
    <format dxfId="14532">
      <pivotArea dataOnly="0" labelOnly="1" outline="0" fieldPosition="0">
        <references count="3">
          <reference field="0" count="1" selected="0">
            <x v="369"/>
          </reference>
          <reference field="4" count="1">
            <x v="11"/>
          </reference>
          <reference field="6" count="1" selected="0">
            <x v="40"/>
          </reference>
        </references>
      </pivotArea>
    </format>
    <format dxfId="14531">
      <pivotArea outline="0" collapsedLevelsAreSubtotals="1" fieldPosition="0">
        <references count="3">
          <reference field="0" count="1" selected="0">
            <x v="369"/>
          </reference>
          <reference field="4" count="1" selected="0">
            <x v="11"/>
          </reference>
          <reference field="6" count="1" selected="0">
            <x v="40"/>
          </reference>
        </references>
      </pivotArea>
    </format>
    <format dxfId="14530">
      <pivotArea outline="0" collapsedLevelsAreSubtotals="1" fieldPosition="0">
        <references count="3">
          <reference field="0" count="1" selected="0">
            <x v="369"/>
          </reference>
          <reference field="4" count="1" selected="0">
            <x v="12"/>
          </reference>
          <reference field="6" count="1" selected="0">
            <x v="40"/>
          </reference>
        </references>
      </pivotArea>
    </format>
    <format dxfId="14529">
      <pivotArea dataOnly="0" labelOnly="1" outline="0" offset="IV12" fieldPosition="0">
        <references count="1">
          <reference field="6" count="1">
            <x v="40"/>
          </reference>
        </references>
      </pivotArea>
    </format>
    <format dxfId="14528">
      <pivotArea dataOnly="0" labelOnly="1" outline="0" offset="IV2" fieldPosition="0">
        <references count="2">
          <reference field="0" count="1">
            <x v="369"/>
          </reference>
          <reference field="6" count="1" selected="0">
            <x v="40"/>
          </reference>
        </references>
      </pivotArea>
    </format>
    <format dxfId="14527">
      <pivotArea dataOnly="0" labelOnly="1" outline="0" fieldPosition="0">
        <references count="3">
          <reference field="0" count="1" selected="0">
            <x v="369"/>
          </reference>
          <reference field="4" count="1">
            <x v="12"/>
          </reference>
          <reference field="6" count="1" selected="0">
            <x v="40"/>
          </reference>
        </references>
      </pivotArea>
    </format>
    <format dxfId="14526">
      <pivotArea outline="0" collapsedLevelsAreSubtotals="1" fieldPosition="0">
        <references count="3">
          <reference field="0" count="1" selected="0">
            <x v="369"/>
          </reference>
          <reference field="4" count="1" selected="0">
            <x v="12"/>
          </reference>
          <reference field="6" count="1" selected="0">
            <x v="40"/>
          </reference>
        </references>
      </pivotArea>
    </format>
    <format dxfId="14525">
      <pivotArea outline="0" collapsedLevelsAreSubtotals="1" fieldPosition="0">
        <references count="3">
          <reference field="0" count="1" selected="0">
            <x v="369"/>
          </reference>
          <reference field="4" count="1" selected="0">
            <x v="13"/>
          </reference>
          <reference field="6" count="1" selected="0">
            <x v="40"/>
          </reference>
        </references>
      </pivotArea>
    </format>
    <format dxfId="14524">
      <pivotArea dataOnly="0" labelOnly="1" outline="0" offset="IV13" fieldPosition="0">
        <references count="1">
          <reference field="6" count="1">
            <x v="40"/>
          </reference>
        </references>
      </pivotArea>
    </format>
    <format dxfId="14523">
      <pivotArea dataOnly="0" labelOnly="1" outline="0" offset="IV256" fieldPosition="0">
        <references count="2">
          <reference field="0" count="1">
            <x v="369"/>
          </reference>
          <reference field="6" count="1" selected="0">
            <x v="40"/>
          </reference>
        </references>
      </pivotArea>
    </format>
    <format dxfId="14522">
      <pivotArea dataOnly="0" labelOnly="1" outline="0" fieldPosition="0">
        <references count="3">
          <reference field="0" count="1" selected="0">
            <x v="369"/>
          </reference>
          <reference field="4" count="1">
            <x v="13"/>
          </reference>
          <reference field="6" count="1" selected="0">
            <x v="40"/>
          </reference>
        </references>
      </pivotArea>
    </format>
    <format dxfId="14521">
      <pivotArea outline="0" collapsedLevelsAreSubtotals="1" fieldPosition="0">
        <references count="3">
          <reference field="0" count="1" selected="0">
            <x v="369"/>
          </reference>
          <reference field="4" count="1" selected="0">
            <x v="13"/>
          </reference>
          <reference field="6" count="1" selected="0">
            <x v="40"/>
          </reference>
        </references>
      </pivotArea>
    </format>
    <format dxfId="14520">
      <pivotArea outline="0" collapsedLevelsAreSubtotals="1" fieldPosition="0">
        <references count="3">
          <reference field="0" count="1" selected="0">
            <x v="312"/>
          </reference>
          <reference field="4" count="1" selected="0">
            <x v="13"/>
          </reference>
          <reference field="6" count="1" selected="0">
            <x v="40"/>
          </reference>
        </references>
      </pivotArea>
    </format>
    <format dxfId="14519">
      <pivotArea dataOnly="0" labelOnly="1" outline="0" offset="IV14" fieldPosition="0">
        <references count="1">
          <reference field="6" count="1">
            <x v="40"/>
          </reference>
        </references>
      </pivotArea>
    </format>
    <format dxfId="14518">
      <pivotArea dataOnly="0" labelOnly="1" outline="0" fieldPosition="0">
        <references count="2">
          <reference field="0" count="1">
            <x v="312"/>
          </reference>
          <reference field="6" count="1" selected="0">
            <x v="40"/>
          </reference>
        </references>
      </pivotArea>
    </format>
    <format dxfId="14517">
      <pivotArea dataOnly="0" labelOnly="1" outline="0" fieldPosition="0">
        <references count="3">
          <reference field="0" count="1" selected="0">
            <x v="312"/>
          </reference>
          <reference field="4" count="1">
            <x v="13"/>
          </reference>
          <reference field="6" count="1" selected="0">
            <x v="40"/>
          </reference>
        </references>
      </pivotArea>
    </format>
    <format dxfId="14516">
      <pivotArea outline="0" collapsedLevelsAreSubtotals="1" fieldPosition="0">
        <references count="3">
          <reference field="0" count="1" selected="0">
            <x v="312"/>
          </reference>
          <reference field="4" count="1" selected="0">
            <x v="13"/>
          </reference>
          <reference field="6" count="1" selected="0">
            <x v="40"/>
          </reference>
        </references>
      </pivotArea>
    </format>
    <format dxfId="14515">
      <pivotArea outline="0" collapsedLevelsAreSubtotals="1" fieldPosition="0">
        <references count="3">
          <reference field="0" count="1" selected="0">
            <x v="506"/>
          </reference>
          <reference field="4" count="1" selected="0">
            <x v="13"/>
          </reference>
          <reference field="6" count="1" selected="0">
            <x v="40"/>
          </reference>
        </references>
      </pivotArea>
    </format>
    <format dxfId="14514">
      <pivotArea dataOnly="0" labelOnly="1" outline="0" offset="IV15" fieldPosition="0">
        <references count="1">
          <reference field="6" count="1">
            <x v="40"/>
          </reference>
        </references>
      </pivotArea>
    </format>
    <format dxfId="14513">
      <pivotArea dataOnly="0" labelOnly="1" outline="0" fieldPosition="0">
        <references count="2">
          <reference field="0" count="1">
            <x v="506"/>
          </reference>
          <reference field="6" count="1" selected="0">
            <x v="40"/>
          </reference>
        </references>
      </pivotArea>
    </format>
    <format dxfId="14512">
      <pivotArea dataOnly="0" labelOnly="1" outline="0" fieldPosition="0">
        <references count="3">
          <reference field="0" count="1" selected="0">
            <x v="506"/>
          </reference>
          <reference field="4" count="1">
            <x v="13"/>
          </reference>
          <reference field="6" count="1" selected="0">
            <x v="40"/>
          </reference>
        </references>
      </pivotArea>
    </format>
    <format dxfId="14511">
      <pivotArea outline="0" collapsedLevelsAreSubtotals="1" fieldPosition="0">
        <references count="3">
          <reference field="0" count="1" selected="0">
            <x v="506"/>
          </reference>
          <reference field="4" count="1" selected="0">
            <x v="13"/>
          </reference>
          <reference field="6" count="1" selected="0">
            <x v="40"/>
          </reference>
        </references>
      </pivotArea>
    </format>
    <format dxfId="14510">
      <pivotArea outline="0" collapsedLevelsAreSubtotals="1" fieldPosition="0">
        <references count="3">
          <reference field="0" count="1" selected="0">
            <x v="271"/>
          </reference>
          <reference field="4" count="1" selected="0">
            <x v="13"/>
          </reference>
          <reference field="6" count="1" selected="0">
            <x v="40"/>
          </reference>
        </references>
      </pivotArea>
    </format>
    <format dxfId="14509">
      <pivotArea dataOnly="0" labelOnly="1" outline="0" offset="IV16" fieldPosition="0">
        <references count="1">
          <reference field="6" count="1">
            <x v="40"/>
          </reference>
        </references>
      </pivotArea>
    </format>
    <format dxfId="14508">
      <pivotArea dataOnly="0" labelOnly="1" outline="0" fieldPosition="0">
        <references count="2">
          <reference field="0" count="1">
            <x v="271"/>
          </reference>
          <reference field="6" count="1" selected="0">
            <x v="40"/>
          </reference>
        </references>
      </pivotArea>
    </format>
    <format dxfId="14507">
      <pivotArea dataOnly="0" labelOnly="1" outline="0" fieldPosition="0">
        <references count="3">
          <reference field="0" count="1" selected="0">
            <x v="271"/>
          </reference>
          <reference field="4" count="1">
            <x v="13"/>
          </reference>
          <reference field="6" count="1" selected="0">
            <x v="40"/>
          </reference>
        </references>
      </pivotArea>
    </format>
    <format dxfId="14506">
      <pivotArea outline="0" collapsedLevelsAreSubtotals="1" fieldPosition="0">
        <references count="3">
          <reference field="0" count="1" selected="0">
            <x v="271"/>
          </reference>
          <reference field="4" count="1" selected="0">
            <x v="13"/>
          </reference>
          <reference field="6" count="1" selected="0">
            <x v="40"/>
          </reference>
        </references>
      </pivotArea>
    </format>
    <format dxfId="14505">
      <pivotArea outline="0" collapsedLevelsAreSubtotals="1" fieldPosition="0">
        <references count="3">
          <reference field="0" count="1" selected="0">
            <x v="301"/>
          </reference>
          <reference field="4" count="1" selected="0">
            <x v="13"/>
          </reference>
          <reference field="6" count="1" selected="0">
            <x v="40"/>
          </reference>
        </references>
      </pivotArea>
    </format>
    <format dxfId="14504">
      <pivotArea dataOnly="0" labelOnly="1" outline="0" offset="IV17" fieldPosition="0">
        <references count="1">
          <reference field="6" count="1">
            <x v="40"/>
          </reference>
        </references>
      </pivotArea>
    </format>
    <format dxfId="14503">
      <pivotArea dataOnly="0" labelOnly="1" outline="0" fieldPosition="0">
        <references count="2">
          <reference field="0" count="1">
            <x v="301"/>
          </reference>
          <reference field="6" count="1" selected="0">
            <x v="40"/>
          </reference>
        </references>
      </pivotArea>
    </format>
    <format dxfId="14502">
      <pivotArea dataOnly="0" labelOnly="1" outline="0" fieldPosition="0">
        <references count="3">
          <reference field="0" count="1" selected="0">
            <x v="301"/>
          </reference>
          <reference field="4" count="1">
            <x v="13"/>
          </reference>
          <reference field="6" count="1" selected="0">
            <x v="40"/>
          </reference>
        </references>
      </pivotArea>
    </format>
    <format dxfId="14501">
      <pivotArea outline="0" collapsedLevelsAreSubtotals="1" fieldPosition="0">
        <references count="3">
          <reference field="0" count="1" selected="0">
            <x v="301"/>
          </reference>
          <reference field="4" count="1" selected="0">
            <x v="13"/>
          </reference>
          <reference field="6" count="1" selected="0">
            <x v="40"/>
          </reference>
        </references>
      </pivotArea>
    </format>
    <format dxfId="14500">
      <pivotArea outline="0" collapsedLevelsAreSubtotals="1" fieldPosition="0">
        <references count="3">
          <reference field="0" count="1" selected="0">
            <x v="378"/>
          </reference>
          <reference field="4" count="1" selected="0">
            <x v="11"/>
          </reference>
          <reference field="6" count="1" selected="0">
            <x v="40"/>
          </reference>
        </references>
      </pivotArea>
    </format>
    <format dxfId="14499">
      <pivotArea dataOnly="0" labelOnly="1" outline="0" offset="IV18" fieldPosition="0">
        <references count="1">
          <reference field="6" count="1">
            <x v="40"/>
          </reference>
        </references>
      </pivotArea>
    </format>
    <format dxfId="14498">
      <pivotArea dataOnly="0" labelOnly="1" outline="0" fieldPosition="0">
        <references count="2">
          <reference field="0" count="1">
            <x v="378"/>
          </reference>
          <reference field="6" count="1" selected="0">
            <x v="40"/>
          </reference>
        </references>
      </pivotArea>
    </format>
    <format dxfId="14497">
      <pivotArea dataOnly="0" labelOnly="1" outline="0" fieldPosition="0">
        <references count="3">
          <reference field="0" count="1" selected="0">
            <x v="378"/>
          </reference>
          <reference field="4" count="1">
            <x v="11"/>
          </reference>
          <reference field="6" count="1" selected="0">
            <x v="40"/>
          </reference>
        </references>
      </pivotArea>
    </format>
    <format dxfId="14496">
      <pivotArea outline="0" collapsedLevelsAreSubtotals="1" fieldPosition="0">
        <references count="3">
          <reference field="0" count="1" selected="0">
            <x v="378"/>
          </reference>
          <reference field="4" count="1" selected="0">
            <x v="11"/>
          </reference>
          <reference field="6" count="1" selected="0">
            <x v="40"/>
          </reference>
        </references>
      </pivotArea>
    </format>
    <format dxfId="14495">
      <pivotArea outline="0" collapsedLevelsAreSubtotals="1" fieldPosition="0">
        <references count="3">
          <reference field="0" count="1" selected="0">
            <x v="491"/>
          </reference>
          <reference field="4" count="1" selected="0">
            <x v="13"/>
          </reference>
          <reference field="6" count="1" selected="0">
            <x v="40"/>
          </reference>
        </references>
      </pivotArea>
    </format>
    <format dxfId="14494">
      <pivotArea dataOnly="0" labelOnly="1" outline="0" offset="IV19" fieldPosition="0">
        <references count="1">
          <reference field="6" count="1">
            <x v="40"/>
          </reference>
        </references>
      </pivotArea>
    </format>
    <format dxfId="14493">
      <pivotArea dataOnly="0" labelOnly="1" outline="0" fieldPosition="0">
        <references count="2">
          <reference field="0" count="1">
            <x v="491"/>
          </reference>
          <reference field="6" count="1" selected="0">
            <x v="40"/>
          </reference>
        </references>
      </pivotArea>
    </format>
    <format dxfId="14492">
      <pivotArea dataOnly="0" labelOnly="1" outline="0" fieldPosition="0">
        <references count="3">
          <reference field="0" count="1" selected="0">
            <x v="491"/>
          </reference>
          <reference field="4" count="1">
            <x v="13"/>
          </reference>
          <reference field="6" count="1" selected="0">
            <x v="40"/>
          </reference>
        </references>
      </pivotArea>
    </format>
    <format dxfId="14491">
      <pivotArea outline="0" collapsedLevelsAreSubtotals="1" fieldPosition="0">
        <references count="3">
          <reference field="0" count="1" selected="0">
            <x v="491"/>
          </reference>
          <reference field="4" count="1" selected="0">
            <x v="13"/>
          </reference>
          <reference field="6" count="1" selected="0">
            <x v="40"/>
          </reference>
        </references>
      </pivotArea>
    </format>
    <format dxfId="14490">
      <pivotArea outline="0" collapsedLevelsAreSubtotals="1" fieldPosition="0">
        <references count="3">
          <reference field="0" count="1" selected="0">
            <x v="412"/>
          </reference>
          <reference field="4" count="1" selected="0">
            <x v="13"/>
          </reference>
          <reference field="6" count="1" selected="0">
            <x v="40"/>
          </reference>
        </references>
      </pivotArea>
    </format>
    <format dxfId="14489">
      <pivotArea dataOnly="0" labelOnly="1" outline="0" offset="IV20" fieldPosition="0">
        <references count="1">
          <reference field="6" count="1">
            <x v="40"/>
          </reference>
        </references>
      </pivotArea>
    </format>
    <format dxfId="14488">
      <pivotArea dataOnly="0" labelOnly="1" outline="0" fieldPosition="0">
        <references count="2">
          <reference field="0" count="1">
            <x v="412"/>
          </reference>
          <reference field="6" count="1" selected="0">
            <x v="40"/>
          </reference>
        </references>
      </pivotArea>
    </format>
    <format dxfId="14487">
      <pivotArea dataOnly="0" labelOnly="1" outline="0" fieldPosition="0">
        <references count="3">
          <reference field="0" count="1" selected="0">
            <x v="412"/>
          </reference>
          <reference field="4" count="1">
            <x v="13"/>
          </reference>
          <reference field="6" count="1" selected="0">
            <x v="40"/>
          </reference>
        </references>
      </pivotArea>
    </format>
    <format dxfId="14486">
      <pivotArea outline="0" collapsedLevelsAreSubtotals="1" fieldPosition="0">
        <references count="3">
          <reference field="0" count="1" selected="0">
            <x v="412"/>
          </reference>
          <reference field="4" count="1" selected="0">
            <x v="13"/>
          </reference>
          <reference field="6" count="1" selected="0">
            <x v="40"/>
          </reference>
        </references>
      </pivotArea>
    </format>
    <format dxfId="14485">
      <pivotArea outline="0" collapsedLevelsAreSubtotals="1" fieldPosition="0">
        <references count="3">
          <reference field="0" count="1" selected="0">
            <x v="370"/>
          </reference>
          <reference field="4" count="1" selected="0">
            <x v="11"/>
          </reference>
          <reference field="6" count="1" selected="0">
            <x v="40"/>
          </reference>
        </references>
      </pivotArea>
    </format>
    <format dxfId="14484">
      <pivotArea dataOnly="0" labelOnly="1" outline="0" offset="IV21" fieldPosition="0">
        <references count="1">
          <reference field="6" count="1">
            <x v="40"/>
          </reference>
        </references>
      </pivotArea>
    </format>
    <format dxfId="14483">
      <pivotArea dataOnly="0" labelOnly="1" outline="0" fieldPosition="0">
        <references count="2">
          <reference field="0" count="1">
            <x v="370"/>
          </reference>
          <reference field="6" count="1" selected="0">
            <x v="40"/>
          </reference>
        </references>
      </pivotArea>
    </format>
    <format dxfId="14482">
      <pivotArea dataOnly="0" labelOnly="1" outline="0" fieldPosition="0">
        <references count="3">
          <reference field="0" count="1" selected="0">
            <x v="370"/>
          </reference>
          <reference field="4" count="1">
            <x v="11"/>
          </reference>
          <reference field="6" count="1" selected="0">
            <x v="40"/>
          </reference>
        </references>
      </pivotArea>
    </format>
    <format dxfId="14481">
      <pivotArea outline="0" collapsedLevelsAreSubtotals="1" fieldPosition="0">
        <references count="3">
          <reference field="0" count="1" selected="0">
            <x v="370"/>
          </reference>
          <reference field="4" count="1" selected="0">
            <x v="11"/>
          </reference>
          <reference field="6" count="1" selected="0">
            <x v="40"/>
          </reference>
        </references>
      </pivotArea>
    </format>
    <format dxfId="14480">
      <pivotArea outline="0" collapsedLevelsAreSubtotals="1" fieldPosition="0">
        <references count="3">
          <reference field="0" count="1" selected="0">
            <x v="381"/>
          </reference>
          <reference field="4" count="1" selected="0">
            <x v="11"/>
          </reference>
          <reference field="6" count="1" selected="0">
            <x v="40"/>
          </reference>
        </references>
      </pivotArea>
    </format>
    <format dxfId="14479">
      <pivotArea dataOnly="0" labelOnly="1" outline="0" offset="IV22" fieldPosition="0">
        <references count="1">
          <reference field="6" count="1">
            <x v="40"/>
          </reference>
        </references>
      </pivotArea>
    </format>
    <format dxfId="14478">
      <pivotArea dataOnly="0" labelOnly="1" outline="0" fieldPosition="0">
        <references count="2">
          <reference field="0" count="1">
            <x v="381"/>
          </reference>
          <reference field="6" count="1" selected="0">
            <x v="40"/>
          </reference>
        </references>
      </pivotArea>
    </format>
    <format dxfId="14477">
      <pivotArea dataOnly="0" labelOnly="1" outline="0" fieldPosition="0">
        <references count="3">
          <reference field="0" count="1" selected="0">
            <x v="381"/>
          </reference>
          <reference field="4" count="1">
            <x v="11"/>
          </reference>
          <reference field="6" count="1" selected="0">
            <x v="40"/>
          </reference>
        </references>
      </pivotArea>
    </format>
    <format dxfId="14476">
      <pivotArea outline="0" collapsedLevelsAreSubtotals="1" fieldPosition="0">
        <references count="3">
          <reference field="0" count="1" selected="0">
            <x v="381"/>
          </reference>
          <reference field="4" count="1" selected="0">
            <x v="11"/>
          </reference>
          <reference field="6" count="1" selected="0">
            <x v="40"/>
          </reference>
        </references>
      </pivotArea>
    </format>
    <format dxfId="14475">
      <pivotArea outline="0" collapsedLevelsAreSubtotals="1" fieldPosition="0">
        <references count="3">
          <reference field="0" count="1" selected="0">
            <x v="307"/>
          </reference>
          <reference field="4" count="1" selected="0">
            <x v="13"/>
          </reference>
          <reference field="6" count="1" selected="0">
            <x v="40"/>
          </reference>
        </references>
      </pivotArea>
    </format>
    <format dxfId="14474">
      <pivotArea dataOnly="0" labelOnly="1" outline="0" offset="IV23" fieldPosition="0">
        <references count="1">
          <reference field="6" count="1">
            <x v="40"/>
          </reference>
        </references>
      </pivotArea>
    </format>
    <format dxfId="14473">
      <pivotArea dataOnly="0" labelOnly="1" outline="0" fieldPosition="0">
        <references count="2">
          <reference field="0" count="1">
            <x v="307"/>
          </reference>
          <reference field="6" count="1" selected="0">
            <x v="40"/>
          </reference>
        </references>
      </pivotArea>
    </format>
    <format dxfId="14472">
      <pivotArea dataOnly="0" labelOnly="1" outline="0" fieldPosition="0">
        <references count="3">
          <reference field="0" count="1" selected="0">
            <x v="307"/>
          </reference>
          <reference field="4" count="1">
            <x v="13"/>
          </reference>
          <reference field="6" count="1" selected="0">
            <x v="40"/>
          </reference>
        </references>
      </pivotArea>
    </format>
    <format dxfId="14471">
      <pivotArea outline="0" collapsedLevelsAreSubtotals="1" fieldPosition="0">
        <references count="3">
          <reference field="0" count="1" selected="0">
            <x v="307"/>
          </reference>
          <reference field="4" count="1" selected="0">
            <x v="13"/>
          </reference>
          <reference field="6" count="1" selected="0">
            <x v="40"/>
          </reference>
        </references>
      </pivotArea>
    </format>
    <format dxfId="14470">
      <pivotArea outline="0" collapsedLevelsAreSubtotals="1" fieldPosition="0">
        <references count="3">
          <reference field="0" count="1" selected="0">
            <x v="314"/>
          </reference>
          <reference field="4" count="1" selected="0">
            <x v="13"/>
          </reference>
          <reference field="6" count="1" selected="0">
            <x v="40"/>
          </reference>
        </references>
      </pivotArea>
    </format>
    <format dxfId="14469">
      <pivotArea dataOnly="0" labelOnly="1" outline="0" offset="IV24" fieldPosition="0">
        <references count="1">
          <reference field="6" count="1">
            <x v="40"/>
          </reference>
        </references>
      </pivotArea>
    </format>
    <format dxfId="14468">
      <pivotArea dataOnly="0" labelOnly="1" outline="0" fieldPosition="0">
        <references count="2">
          <reference field="0" count="1">
            <x v="314"/>
          </reference>
          <reference field="6" count="1" selected="0">
            <x v="40"/>
          </reference>
        </references>
      </pivotArea>
    </format>
    <format dxfId="14467">
      <pivotArea dataOnly="0" labelOnly="1" outline="0" fieldPosition="0">
        <references count="3">
          <reference field="0" count="1" selected="0">
            <x v="314"/>
          </reference>
          <reference field="4" count="1">
            <x v="13"/>
          </reference>
          <reference field="6" count="1" selected="0">
            <x v="40"/>
          </reference>
        </references>
      </pivotArea>
    </format>
    <format dxfId="14466">
      <pivotArea outline="0" collapsedLevelsAreSubtotals="1" fieldPosition="0">
        <references count="3">
          <reference field="0" count="1" selected="0">
            <x v="314"/>
          </reference>
          <reference field="4" count="1" selected="0">
            <x v="13"/>
          </reference>
          <reference field="6" count="1" selected="0">
            <x v="40"/>
          </reference>
        </references>
      </pivotArea>
    </format>
    <format dxfId="14465">
      <pivotArea outline="0" collapsedLevelsAreSubtotals="1" fieldPosition="0">
        <references count="3">
          <reference field="0" count="1" selected="0">
            <x v="308"/>
          </reference>
          <reference field="4" count="1" selected="0">
            <x v="13"/>
          </reference>
          <reference field="6" count="1" selected="0">
            <x v="40"/>
          </reference>
        </references>
      </pivotArea>
    </format>
    <format dxfId="14464">
      <pivotArea dataOnly="0" labelOnly="1" outline="0" offset="IV25" fieldPosition="0">
        <references count="1">
          <reference field="6" count="1">
            <x v="40"/>
          </reference>
        </references>
      </pivotArea>
    </format>
    <format dxfId="14463">
      <pivotArea dataOnly="0" labelOnly="1" outline="0" fieldPosition="0">
        <references count="2">
          <reference field="0" count="1">
            <x v="308"/>
          </reference>
          <reference field="6" count="1" selected="0">
            <x v="40"/>
          </reference>
        </references>
      </pivotArea>
    </format>
    <format dxfId="14462">
      <pivotArea dataOnly="0" labelOnly="1" outline="0" fieldPosition="0">
        <references count="3">
          <reference field="0" count="1" selected="0">
            <x v="308"/>
          </reference>
          <reference field="4" count="1">
            <x v="13"/>
          </reference>
          <reference field="6" count="1" selected="0">
            <x v="40"/>
          </reference>
        </references>
      </pivotArea>
    </format>
    <format dxfId="14461">
      <pivotArea outline="0" collapsedLevelsAreSubtotals="1" fieldPosition="0">
        <references count="3">
          <reference field="0" count="1" selected="0">
            <x v="308"/>
          </reference>
          <reference field="4" count="1" selected="0">
            <x v="13"/>
          </reference>
          <reference field="6" count="1" selected="0">
            <x v="40"/>
          </reference>
        </references>
      </pivotArea>
    </format>
    <format dxfId="14460">
      <pivotArea outline="0" collapsedLevelsAreSubtotals="1" fieldPosition="0">
        <references count="3">
          <reference field="0" count="1" selected="0">
            <x v="377"/>
          </reference>
          <reference field="4" count="1" selected="0">
            <x v="11"/>
          </reference>
          <reference field="6" count="1" selected="0">
            <x v="40"/>
          </reference>
        </references>
      </pivotArea>
    </format>
    <format dxfId="14459">
      <pivotArea dataOnly="0" labelOnly="1" outline="0" offset="IV256" fieldPosition="0">
        <references count="1">
          <reference field="6" count="1">
            <x v="40"/>
          </reference>
        </references>
      </pivotArea>
    </format>
    <format dxfId="14458">
      <pivotArea dataOnly="0" labelOnly="1" outline="0" fieldPosition="0">
        <references count="2">
          <reference field="0" count="1">
            <x v="377"/>
          </reference>
          <reference field="6" count="1" selected="0">
            <x v="40"/>
          </reference>
        </references>
      </pivotArea>
    </format>
    <format dxfId="14457">
      <pivotArea dataOnly="0" labelOnly="1" outline="0" fieldPosition="0">
        <references count="3">
          <reference field="0" count="1" selected="0">
            <x v="377"/>
          </reference>
          <reference field="4" count="1">
            <x v="11"/>
          </reference>
          <reference field="6" count="1" selected="0">
            <x v="40"/>
          </reference>
        </references>
      </pivotArea>
    </format>
    <format dxfId="14456">
      <pivotArea outline="0" collapsedLevelsAreSubtotals="1" fieldPosition="0">
        <references count="3">
          <reference field="0" count="1" selected="0">
            <x v="377"/>
          </reference>
          <reference field="4" count="1" selected="0">
            <x v="11"/>
          </reference>
          <reference field="6" count="1" selected="0">
            <x v="40"/>
          </reference>
        </references>
      </pivotArea>
    </format>
    <format dxfId="14455">
      <pivotArea dataOnly="0" labelOnly="1" outline="0" fieldPosition="0">
        <references count="1">
          <reference field="6" count="1">
            <x v="40"/>
          </reference>
        </references>
      </pivotArea>
    </format>
    <format dxfId="14454">
      <pivotArea dataOnly="0" labelOnly="1" outline="0" fieldPosition="0">
        <references count="2">
          <reference field="0" count="1">
            <x v="377"/>
          </reference>
          <reference field="6" count="1" selected="0">
            <x v="40"/>
          </reference>
        </references>
      </pivotArea>
    </format>
    <format dxfId="14453">
      <pivotArea dataOnly="0" labelOnly="1" outline="0" fieldPosition="0">
        <references count="3">
          <reference field="0" count="1" selected="0">
            <x v="377"/>
          </reference>
          <reference field="4" count="1">
            <x v="11"/>
          </reference>
          <reference field="6" count="1" selected="0">
            <x v="40"/>
          </reference>
        </references>
      </pivotArea>
    </format>
    <format dxfId="14452">
      <pivotArea outline="0" collapsedLevelsAreSubtotals="1" fieldPosition="0">
        <references count="1">
          <reference field="6" count="1" selected="0" defaultSubtotal="1">
            <x v="40"/>
          </reference>
        </references>
      </pivotArea>
    </format>
    <format dxfId="14451">
      <pivotArea dataOnly="0" labelOnly="1" outline="0" fieldPosition="0">
        <references count="1">
          <reference field="6" count="1" defaultSubtotal="1">
            <x v="40"/>
          </reference>
        </references>
      </pivotArea>
    </format>
    <format dxfId="14450">
      <pivotArea outline="0" collapsedLevelsAreSubtotals="1" fieldPosition="0">
        <references count="1">
          <reference field="6" count="1" selected="0" defaultSubtotal="1">
            <x v="40"/>
          </reference>
        </references>
      </pivotArea>
    </format>
    <format dxfId="14449">
      <pivotArea dataOnly="0" labelOnly="1" outline="0" fieldPosition="0">
        <references count="1">
          <reference field="6" count="1" defaultSubtotal="1">
            <x v="40"/>
          </reference>
        </references>
      </pivotArea>
    </format>
    <format dxfId="14448">
      <pivotArea outline="0" collapsedLevelsAreSubtotals="1" fieldPosition="0">
        <references count="3">
          <reference field="0" count="1" selected="0">
            <x v="316"/>
          </reference>
          <reference field="4" count="1" selected="0">
            <x v="15"/>
          </reference>
          <reference field="6" count="1" selected="0">
            <x v="41"/>
          </reference>
        </references>
      </pivotArea>
    </format>
    <format dxfId="14447">
      <pivotArea dataOnly="0" labelOnly="1" outline="0" offset="IV1" fieldPosition="0">
        <references count="1">
          <reference field="6" count="1">
            <x v="41"/>
          </reference>
        </references>
      </pivotArea>
    </format>
    <format dxfId="14446">
      <pivotArea dataOnly="0" labelOnly="1" outline="0" fieldPosition="0">
        <references count="2">
          <reference field="0" count="1">
            <x v="316"/>
          </reference>
          <reference field="6" count="1" selected="0">
            <x v="41"/>
          </reference>
        </references>
      </pivotArea>
    </format>
    <format dxfId="14445">
      <pivotArea dataOnly="0" labelOnly="1" outline="0" fieldPosition="0">
        <references count="3">
          <reference field="0" count="1" selected="0">
            <x v="316"/>
          </reference>
          <reference field="4" count="1">
            <x v="15"/>
          </reference>
          <reference field="6" count="1" selected="0">
            <x v="41"/>
          </reference>
        </references>
      </pivotArea>
    </format>
    <format dxfId="14444">
      <pivotArea outline="0" collapsedLevelsAreSubtotals="1" fieldPosition="0">
        <references count="3">
          <reference field="0" count="1" selected="0">
            <x v="316"/>
          </reference>
          <reference field="4" count="1" selected="0">
            <x v="15"/>
          </reference>
          <reference field="6" count="1" selected="0">
            <x v="41"/>
          </reference>
        </references>
      </pivotArea>
    </format>
    <format dxfId="14443">
      <pivotArea dataOnly="0" labelOnly="1" outline="0" fieldPosition="0">
        <references count="1">
          <reference field="6" count="1">
            <x v="41"/>
          </reference>
        </references>
      </pivotArea>
    </format>
    <format dxfId="14442">
      <pivotArea dataOnly="0" labelOnly="1" outline="0" fieldPosition="0">
        <references count="2">
          <reference field="0" count="1">
            <x v="316"/>
          </reference>
          <reference field="6" count="1" selected="0">
            <x v="41"/>
          </reference>
        </references>
      </pivotArea>
    </format>
    <format dxfId="14441">
      <pivotArea dataOnly="0" labelOnly="1" outline="0" fieldPosition="0">
        <references count="3">
          <reference field="0" count="1" selected="0">
            <x v="316"/>
          </reference>
          <reference field="4" count="1">
            <x v="15"/>
          </reference>
          <reference field="6" count="1" selected="0">
            <x v="41"/>
          </reference>
        </references>
      </pivotArea>
    </format>
    <format dxfId="14440">
      <pivotArea outline="0" collapsedLevelsAreSubtotals="1" fieldPosition="0">
        <references count="3">
          <reference field="0" count="1" selected="0">
            <x v="271"/>
          </reference>
          <reference field="4" count="1" selected="0">
            <x v="15"/>
          </reference>
          <reference field="6" count="1" selected="0">
            <x v="41"/>
          </reference>
        </references>
      </pivotArea>
    </format>
    <format dxfId="14439">
      <pivotArea dataOnly="0" labelOnly="1" outline="0" offset="IV2" fieldPosition="0">
        <references count="1">
          <reference field="6" count="1">
            <x v="41"/>
          </reference>
        </references>
      </pivotArea>
    </format>
    <format dxfId="14438">
      <pivotArea dataOnly="0" labelOnly="1" outline="0" fieldPosition="0">
        <references count="2">
          <reference field="0" count="1">
            <x v="271"/>
          </reference>
          <reference field="6" count="1" selected="0">
            <x v="41"/>
          </reference>
        </references>
      </pivotArea>
    </format>
    <format dxfId="14437">
      <pivotArea dataOnly="0" labelOnly="1" outline="0" fieldPosition="0">
        <references count="3">
          <reference field="0" count="1" selected="0">
            <x v="271"/>
          </reference>
          <reference field="4" count="1">
            <x v="15"/>
          </reference>
          <reference field="6" count="1" selected="0">
            <x v="41"/>
          </reference>
        </references>
      </pivotArea>
    </format>
    <format dxfId="14436">
      <pivotArea outline="0" collapsedLevelsAreSubtotals="1" fieldPosition="0">
        <references count="3">
          <reference field="0" count="1" selected="0">
            <x v="271"/>
          </reference>
          <reference field="4" count="1" selected="0">
            <x v="15"/>
          </reference>
          <reference field="6" count="1" selected="0">
            <x v="41"/>
          </reference>
        </references>
      </pivotArea>
    </format>
    <format dxfId="14435">
      <pivotArea outline="0" collapsedLevelsAreSubtotals="1" fieldPosition="0">
        <references count="3">
          <reference field="0" count="1" selected="0">
            <x v="369"/>
          </reference>
          <reference field="4" count="1" selected="0">
            <x v="15"/>
          </reference>
          <reference field="6" count="1" selected="0">
            <x v="41"/>
          </reference>
        </references>
      </pivotArea>
    </format>
    <format dxfId="14434">
      <pivotArea dataOnly="0" labelOnly="1" outline="0" offset="IV3" fieldPosition="0">
        <references count="1">
          <reference field="6" count="1">
            <x v="41"/>
          </reference>
        </references>
      </pivotArea>
    </format>
    <format dxfId="14433">
      <pivotArea dataOnly="0" labelOnly="1" outline="0" fieldPosition="0">
        <references count="2">
          <reference field="0" count="1">
            <x v="369"/>
          </reference>
          <reference field="6" count="1" selected="0">
            <x v="41"/>
          </reference>
        </references>
      </pivotArea>
    </format>
    <format dxfId="14432">
      <pivotArea dataOnly="0" labelOnly="1" outline="0" fieldPosition="0">
        <references count="3">
          <reference field="0" count="1" selected="0">
            <x v="369"/>
          </reference>
          <reference field="4" count="1">
            <x v="15"/>
          </reference>
          <reference field="6" count="1" selected="0">
            <x v="41"/>
          </reference>
        </references>
      </pivotArea>
    </format>
    <format dxfId="14431">
      <pivotArea outline="0" collapsedLevelsAreSubtotals="1" fieldPosition="0">
        <references count="3">
          <reference field="0" count="1" selected="0">
            <x v="369"/>
          </reference>
          <reference field="4" count="1" selected="0">
            <x v="15"/>
          </reference>
          <reference field="6" count="1" selected="0">
            <x v="41"/>
          </reference>
        </references>
      </pivotArea>
    </format>
    <format dxfId="14430">
      <pivotArea outline="0" collapsedLevelsAreSubtotals="1" fieldPosition="0">
        <references count="3">
          <reference field="0" count="1" selected="0">
            <x v="450"/>
          </reference>
          <reference field="4" count="1" selected="0">
            <x v="15"/>
          </reference>
          <reference field="6" count="1" selected="0">
            <x v="41"/>
          </reference>
        </references>
      </pivotArea>
    </format>
    <format dxfId="14429">
      <pivotArea dataOnly="0" labelOnly="1" outline="0" offset="IV4" fieldPosition="0">
        <references count="1">
          <reference field="6" count="1">
            <x v="41"/>
          </reference>
        </references>
      </pivotArea>
    </format>
    <format dxfId="14428">
      <pivotArea dataOnly="0" labelOnly="1" outline="0" fieldPosition="0">
        <references count="2">
          <reference field="0" count="1">
            <x v="450"/>
          </reference>
          <reference field="6" count="1" selected="0">
            <x v="41"/>
          </reference>
        </references>
      </pivotArea>
    </format>
    <format dxfId="14427">
      <pivotArea dataOnly="0" labelOnly="1" outline="0" fieldPosition="0">
        <references count="3">
          <reference field="0" count="1" selected="0">
            <x v="450"/>
          </reference>
          <reference field="4" count="1">
            <x v="15"/>
          </reference>
          <reference field="6" count="1" selected="0">
            <x v="41"/>
          </reference>
        </references>
      </pivotArea>
    </format>
    <format dxfId="14426">
      <pivotArea outline="0" collapsedLevelsAreSubtotals="1" fieldPosition="0">
        <references count="3">
          <reference field="0" count="1" selected="0">
            <x v="450"/>
          </reference>
          <reference field="4" count="1" selected="0">
            <x v="15"/>
          </reference>
          <reference field="6" count="1" selected="0">
            <x v="41"/>
          </reference>
        </references>
      </pivotArea>
    </format>
    <format dxfId="14425">
      <pivotArea outline="0" collapsedLevelsAreSubtotals="1" fieldPosition="0">
        <references count="3">
          <reference field="0" count="1" selected="0">
            <x v="412"/>
          </reference>
          <reference field="4" count="1" selected="0">
            <x v="15"/>
          </reference>
          <reference field="6" count="1" selected="0">
            <x v="41"/>
          </reference>
        </references>
      </pivotArea>
    </format>
    <format dxfId="14424">
      <pivotArea dataOnly="0" labelOnly="1" outline="0" offset="IV256" fieldPosition="0">
        <references count="1">
          <reference field="6" count="1">
            <x v="41"/>
          </reference>
        </references>
      </pivotArea>
    </format>
    <format dxfId="14423">
      <pivotArea dataOnly="0" labelOnly="1" outline="0" fieldPosition="0">
        <references count="2">
          <reference field="0" count="1">
            <x v="412"/>
          </reference>
          <reference field="6" count="1" selected="0">
            <x v="41"/>
          </reference>
        </references>
      </pivotArea>
    </format>
    <format dxfId="14422">
      <pivotArea dataOnly="0" labelOnly="1" outline="0" fieldPosition="0">
        <references count="3">
          <reference field="0" count="1" selected="0">
            <x v="412"/>
          </reference>
          <reference field="4" count="1">
            <x v="15"/>
          </reference>
          <reference field="6" count="1" selected="0">
            <x v="41"/>
          </reference>
        </references>
      </pivotArea>
    </format>
    <format dxfId="14421">
      <pivotArea outline="0" collapsedLevelsAreSubtotals="1" fieldPosition="0">
        <references count="3">
          <reference field="0" count="1" selected="0">
            <x v="412"/>
          </reference>
          <reference field="4" count="1" selected="0">
            <x v="15"/>
          </reference>
          <reference field="6" count="1" selected="0">
            <x v="41"/>
          </reference>
        </references>
      </pivotArea>
    </format>
    <format dxfId="14420">
      <pivotArea dataOnly="0" labelOnly="1" outline="0" fieldPosition="0">
        <references count="1">
          <reference field="6" count="1">
            <x v="41"/>
          </reference>
        </references>
      </pivotArea>
    </format>
    <format dxfId="14419">
      <pivotArea dataOnly="0" labelOnly="1" outline="0" fieldPosition="0">
        <references count="2">
          <reference field="0" count="1">
            <x v="412"/>
          </reference>
          <reference field="6" count="1" selected="0">
            <x v="41"/>
          </reference>
        </references>
      </pivotArea>
    </format>
    <format dxfId="14418">
      <pivotArea dataOnly="0" labelOnly="1" outline="0" fieldPosition="0">
        <references count="3">
          <reference field="0" count="1" selected="0">
            <x v="412"/>
          </reference>
          <reference field="4" count="1">
            <x v="15"/>
          </reference>
          <reference field="6" count="1" selected="0">
            <x v="41"/>
          </reference>
        </references>
      </pivotArea>
    </format>
    <format dxfId="14417">
      <pivotArea outline="0" collapsedLevelsAreSubtotals="1" fieldPosition="0">
        <references count="1">
          <reference field="6" count="1" selected="0" defaultSubtotal="1">
            <x v="41"/>
          </reference>
        </references>
      </pivotArea>
    </format>
    <format dxfId="14416">
      <pivotArea dataOnly="0" labelOnly="1" outline="0" fieldPosition="0">
        <references count="1">
          <reference field="6" count="1" defaultSubtotal="1">
            <x v="41"/>
          </reference>
        </references>
      </pivotArea>
    </format>
    <format dxfId="14415">
      <pivotArea outline="0" collapsedLevelsAreSubtotals="1" fieldPosition="0">
        <references count="1">
          <reference field="6" count="1" selected="0" defaultSubtotal="1">
            <x v="41"/>
          </reference>
        </references>
      </pivotArea>
    </format>
    <format dxfId="14414">
      <pivotArea dataOnly="0" labelOnly="1" outline="0" fieldPosition="0">
        <references count="1">
          <reference field="6" count="1" defaultSubtotal="1">
            <x v="41"/>
          </reference>
        </references>
      </pivotArea>
    </format>
    <format dxfId="14413">
      <pivotArea outline="0" collapsedLevelsAreSubtotals="1" fieldPosition="0">
        <references count="3">
          <reference field="0" count="1" selected="0">
            <x v="393"/>
          </reference>
          <reference field="4" count="1" selected="0">
            <x v="16"/>
          </reference>
          <reference field="6" count="1" selected="0">
            <x v="42"/>
          </reference>
        </references>
      </pivotArea>
    </format>
    <format dxfId="14412">
      <pivotArea dataOnly="0" labelOnly="1" outline="0" offset="IV1" fieldPosition="0">
        <references count="1">
          <reference field="6" count="1">
            <x v="42"/>
          </reference>
        </references>
      </pivotArea>
    </format>
    <format dxfId="14411">
      <pivotArea dataOnly="0" labelOnly="1" outline="0" fieldPosition="0">
        <references count="2">
          <reference field="0" count="1">
            <x v="393"/>
          </reference>
          <reference field="6" count="1" selected="0">
            <x v="42"/>
          </reference>
        </references>
      </pivotArea>
    </format>
    <format dxfId="14410">
      <pivotArea dataOnly="0" labelOnly="1" outline="0" fieldPosition="0">
        <references count="3">
          <reference field="0" count="1" selected="0">
            <x v="393"/>
          </reference>
          <reference field="4" count="1">
            <x v="16"/>
          </reference>
          <reference field="6" count="1" selected="0">
            <x v="42"/>
          </reference>
        </references>
      </pivotArea>
    </format>
    <format dxfId="14409">
      <pivotArea outline="0" collapsedLevelsAreSubtotals="1" fieldPosition="0">
        <references count="3">
          <reference field="0" count="1" selected="0">
            <x v="393"/>
          </reference>
          <reference field="4" count="1" selected="0">
            <x v="16"/>
          </reference>
          <reference field="6" count="1" selected="0">
            <x v="42"/>
          </reference>
        </references>
      </pivotArea>
    </format>
    <format dxfId="14408">
      <pivotArea dataOnly="0" labelOnly="1" outline="0" fieldPosition="0">
        <references count="1">
          <reference field="6" count="1">
            <x v="42"/>
          </reference>
        </references>
      </pivotArea>
    </format>
    <format dxfId="14407">
      <pivotArea dataOnly="0" labelOnly="1" outline="0" fieldPosition="0">
        <references count="2">
          <reference field="0" count="1">
            <x v="393"/>
          </reference>
          <reference field="6" count="1" selected="0">
            <x v="42"/>
          </reference>
        </references>
      </pivotArea>
    </format>
    <format dxfId="14406">
      <pivotArea dataOnly="0" labelOnly="1" outline="0" fieldPosition="0">
        <references count="3">
          <reference field="0" count="1" selected="0">
            <x v="393"/>
          </reference>
          <reference field="4" count="1">
            <x v="16"/>
          </reference>
          <reference field="6" count="1" selected="0">
            <x v="42"/>
          </reference>
        </references>
      </pivotArea>
    </format>
    <format dxfId="14405">
      <pivotArea outline="0" collapsedLevelsAreSubtotals="1" fieldPosition="0">
        <references count="3">
          <reference field="0" count="1" selected="0">
            <x v="408"/>
          </reference>
          <reference field="4" count="1" selected="0">
            <x v="16"/>
          </reference>
          <reference field="6" count="1" selected="0">
            <x v="42"/>
          </reference>
        </references>
      </pivotArea>
    </format>
    <format dxfId="14404">
      <pivotArea dataOnly="0" labelOnly="1" outline="0" offset="IV256" fieldPosition="0">
        <references count="1">
          <reference field="6" count="1">
            <x v="42"/>
          </reference>
        </references>
      </pivotArea>
    </format>
    <format dxfId="14403">
      <pivotArea dataOnly="0" labelOnly="1" outline="0" fieldPosition="0">
        <references count="2">
          <reference field="0" count="1">
            <x v="408"/>
          </reference>
          <reference field="6" count="1" selected="0">
            <x v="42"/>
          </reference>
        </references>
      </pivotArea>
    </format>
    <format dxfId="14402">
      <pivotArea dataOnly="0" labelOnly="1" outline="0" fieldPosition="0">
        <references count="3">
          <reference field="0" count="1" selected="0">
            <x v="408"/>
          </reference>
          <reference field="4" count="1">
            <x v="16"/>
          </reference>
          <reference field="6" count="1" selected="0">
            <x v="42"/>
          </reference>
        </references>
      </pivotArea>
    </format>
    <format dxfId="14401">
      <pivotArea outline="0" collapsedLevelsAreSubtotals="1" fieldPosition="0">
        <references count="3">
          <reference field="0" count="1" selected="0">
            <x v="408"/>
          </reference>
          <reference field="4" count="1" selected="0">
            <x v="16"/>
          </reference>
          <reference field="6" count="1" selected="0">
            <x v="42"/>
          </reference>
        </references>
      </pivotArea>
    </format>
    <format dxfId="14400">
      <pivotArea dataOnly="0" labelOnly="1" outline="0" fieldPosition="0">
        <references count="1">
          <reference field="6" count="1">
            <x v="42"/>
          </reference>
        </references>
      </pivotArea>
    </format>
    <format dxfId="14399">
      <pivotArea dataOnly="0" labelOnly="1" outline="0" fieldPosition="0">
        <references count="2">
          <reference field="0" count="1">
            <x v="408"/>
          </reference>
          <reference field="6" count="1" selected="0">
            <x v="42"/>
          </reference>
        </references>
      </pivotArea>
    </format>
    <format dxfId="14398">
      <pivotArea dataOnly="0" labelOnly="1" outline="0" fieldPosition="0">
        <references count="3">
          <reference field="0" count="1" selected="0">
            <x v="408"/>
          </reference>
          <reference field="4" count="1">
            <x v="16"/>
          </reference>
          <reference field="6" count="1" selected="0">
            <x v="42"/>
          </reference>
        </references>
      </pivotArea>
    </format>
    <format dxfId="14397">
      <pivotArea outline="0" collapsedLevelsAreSubtotals="1" fieldPosition="0">
        <references count="1">
          <reference field="6" count="1" selected="0" defaultSubtotal="1">
            <x v="42"/>
          </reference>
        </references>
      </pivotArea>
    </format>
    <format dxfId="14396">
      <pivotArea dataOnly="0" labelOnly="1" outline="0" fieldPosition="0">
        <references count="1">
          <reference field="6" count="1" defaultSubtotal="1">
            <x v="42"/>
          </reference>
        </references>
      </pivotArea>
    </format>
    <format dxfId="14395">
      <pivotArea outline="0" collapsedLevelsAreSubtotals="1" fieldPosition="0">
        <references count="1">
          <reference field="6" count="1" selected="0" defaultSubtotal="1">
            <x v="42"/>
          </reference>
        </references>
      </pivotArea>
    </format>
    <format dxfId="14394">
      <pivotArea dataOnly="0" labelOnly="1" outline="0" fieldPosition="0">
        <references count="1">
          <reference field="6" count="1" defaultSubtotal="1">
            <x v="42"/>
          </reference>
        </references>
      </pivotArea>
    </format>
    <format dxfId="14393">
      <pivotArea outline="0" collapsedLevelsAreSubtotals="1" fieldPosition="0">
        <references count="3">
          <reference field="0" count="1" selected="0">
            <x v="280"/>
          </reference>
          <reference field="4" count="1" selected="0">
            <x v="180"/>
          </reference>
          <reference field="6" count="1" selected="0">
            <x v="43"/>
          </reference>
        </references>
      </pivotArea>
    </format>
    <format dxfId="14392">
      <pivotArea dataOnly="0" labelOnly="1" outline="0" offset="IV1" fieldPosition="0">
        <references count="1">
          <reference field="6" count="1">
            <x v="43"/>
          </reference>
        </references>
      </pivotArea>
    </format>
    <format dxfId="14391">
      <pivotArea dataOnly="0" labelOnly="1" outline="0" fieldPosition="0">
        <references count="2">
          <reference field="0" count="1">
            <x v="280"/>
          </reference>
          <reference field="6" count="1" selected="0">
            <x v="43"/>
          </reference>
        </references>
      </pivotArea>
    </format>
    <format dxfId="14390">
      <pivotArea dataOnly="0" labelOnly="1" outline="0" fieldPosition="0">
        <references count="3">
          <reference field="0" count="1" selected="0">
            <x v="280"/>
          </reference>
          <reference field="4" count="1">
            <x v="180"/>
          </reference>
          <reference field="6" count="1" selected="0">
            <x v="43"/>
          </reference>
        </references>
      </pivotArea>
    </format>
    <format dxfId="14389">
      <pivotArea outline="0" collapsedLevelsAreSubtotals="1" fieldPosition="0">
        <references count="3">
          <reference field="0" count="1" selected="0">
            <x v="280"/>
          </reference>
          <reference field="4" count="1" selected="0">
            <x v="180"/>
          </reference>
          <reference field="6" count="1" selected="0">
            <x v="43"/>
          </reference>
        </references>
      </pivotArea>
    </format>
    <format dxfId="14388">
      <pivotArea dataOnly="0" labelOnly="1" outline="0" fieldPosition="0">
        <references count="1">
          <reference field="6" count="1">
            <x v="43"/>
          </reference>
        </references>
      </pivotArea>
    </format>
    <format dxfId="14387">
      <pivotArea dataOnly="0" labelOnly="1" outline="0" fieldPosition="0">
        <references count="2">
          <reference field="0" count="1">
            <x v="280"/>
          </reference>
          <reference field="6" count="1" selected="0">
            <x v="43"/>
          </reference>
        </references>
      </pivotArea>
    </format>
    <format dxfId="14386">
      <pivotArea dataOnly="0" labelOnly="1" outline="0" fieldPosition="0">
        <references count="3">
          <reference field="0" count="1" selected="0">
            <x v="280"/>
          </reference>
          <reference field="4" count="1">
            <x v="180"/>
          </reference>
          <reference field="6" count="1" selected="0">
            <x v="43"/>
          </reference>
        </references>
      </pivotArea>
    </format>
    <format dxfId="14385">
      <pivotArea outline="0" collapsedLevelsAreSubtotals="1" fieldPosition="0">
        <references count="3">
          <reference field="0" count="1" selected="0">
            <x v="386"/>
          </reference>
          <reference field="4" count="1" selected="0">
            <x v="179"/>
          </reference>
          <reference field="6" count="1" selected="0">
            <x v="43"/>
          </reference>
        </references>
      </pivotArea>
    </format>
    <format dxfId="14384">
      <pivotArea dataOnly="0" labelOnly="1" outline="0" offset="IV2" fieldPosition="0">
        <references count="1">
          <reference field="6" count="1">
            <x v="43"/>
          </reference>
        </references>
      </pivotArea>
    </format>
    <format dxfId="14383">
      <pivotArea dataOnly="0" labelOnly="1" outline="0" fieldPosition="0">
        <references count="2">
          <reference field="0" count="1">
            <x v="386"/>
          </reference>
          <reference field="6" count="1" selected="0">
            <x v="43"/>
          </reference>
        </references>
      </pivotArea>
    </format>
    <format dxfId="14382">
      <pivotArea dataOnly="0" labelOnly="1" outline="0" fieldPosition="0">
        <references count="3">
          <reference field="0" count="1" selected="0">
            <x v="386"/>
          </reference>
          <reference field="4" count="1">
            <x v="179"/>
          </reference>
          <reference field="6" count="1" selected="0">
            <x v="43"/>
          </reference>
        </references>
      </pivotArea>
    </format>
    <format dxfId="14381">
      <pivotArea outline="0" collapsedLevelsAreSubtotals="1" fieldPosition="0">
        <references count="3">
          <reference field="0" count="1" selected="0">
            <x v="386"/>
          </reference>
          <reference field="4" count="1" selected="0">
            <x v="179"/>
          </reference>
          <reference field="6" count="1" selected="0">
            <x v="43"/>
          </reference>
        </references>
      </pivotArea>
    </format>
    <format dxfId="14380">
      <pivotArea outline="0" collapsedLevelsAreSubtotals="1" fieldPosition="0">
        <references count="3">
          <reference field="0" count="1" selected="0">
            <x v="100"/>
          </reference>
          <reference field="4" count="1" selected="0">
            <x v="180"/>
          </reference>
          <reference field="6" count="1" selected="0">
            <x v="43"/>
          </reference>
        </references>
      </pivotArea>
    </format>
    <format dxfId="14379">
      <pivotArea dataOnly="0" labelOnly="1" outline="0" offset="IV3" fieldPosition="0">
        <references count="1">
          <reference field="6" count="1">
            <x v="43"/>
          </reference>
        </references>
      </pivotArea>
    </format>
    <format dxfId="14378">
      <pivotArea dataOnly="0" labelOnly="1" outline="0" fieldPosition="0">
        <references count="2">
          <reference field="0" count="1">
            <x v="100"/>
          </reference>
          <reference field="6" count="1" selected="0">
            <x v="43"/>
          </reference>
        </references>
      </pivotArea>
    </format>
    <format dxfId="14377">
      <pivotArea dataOnly="0" labelOnly="1" outline="0" fieldPosition="0">
        <references count="3">
          <reference field="0" count="1" selected="0">
            <x v="100"/>
          </reference>
          <reference field="4" count="1">
            <x v="180"/>
          </reference>
          <reference field="6" count="1" selected="0">
            <x v="43"/>
          </reference>
        </references>
      </pivotArea>
    </format>
    <format dxfId="14376">
      <pivotArea outline="0" collapsedLevelsAreSubtotals="1" fieldPosition="0">
        <references count="3">
          <reference field="0" count="1" selected="0">
            <x v="100"/>
          </reference>
          <reference field="4" count="1" selected="0">
            <x v="180"/>
          </reference>
          <reference field="6" count="1" selected="0">
            <x v="43"/>
          </reference>
        </references>
      </pivotArea>
    </format>
    <format dxfId="14375">
      <pivotArea outline="0" collapsedLevelsAreSubtotals="1" fieldPosition="0">
        <references count="3">
          <reference field="0" count="1" selected="0">
            <x v="341"/>
          </reference>
          <reference field="4" count="1" selected="0">
            <x v="180"/>
          </reference>
          <reference field="6" count="1" selected="0">
            <x v="43"/>
          </reference>
        </references>
      </pivotArea>
    </format>
    <format dxfId="14374">
      <pivotArea dataOnly="0" labelOnly="1" outline="0" offset="IV4" fieldPosition="0">
        <references count="1">
          <reference field="6" count="1">
            <x v="43"/>
          </reference>
        </references>
      </pivotArea>
    </format>
    <format dxfId="14373">
      <pivotArea dataOnly="0" labelOnly="1" outline="0" fieldPosition="0">
        <references count="2">
          <reference field="0" count="1">
            <x v="341"/>
          </reference>
          <reference field="6" count="1" selected="0">
            <x v="43"/>
          </reference>
        </references>
      </pivotArea>
    </format>
    <format dxfId="14372">
      <pivotArea dataOnly="0" labelOnly="1" outline="0" fieldPosition="0">
        <references count="3">
          <reference field="0" count="1" selected="0">
            <x v="341"/>
          </reference>
          <reference field="4" count="1">
            <x v="180"/>
          </reference>
          <reference field="6" count="1" selected="0">
            <x v="43"/>
          </reference>
        </references>
      </pivotArea>
    </format>
    <format dxfId="14371">
      <pivotArea outline="0" collapsedLevelsAreSubtotals="1" fieldPosition="0">
        <references count="3">
          <reference field="0" count="1" selected="0">
            <x v="341"/>
          </reference>
          <reference field="4" count="1" selected="0">
            <x v="180"/>
          </reference>
          <reference field="6" count="1" selected="0">
            <x v="43"/>
          </reference>
        </references>
      </pivotArea>
    </format>
    <format dxfId="14370">
      <pivotArea outline="0" collapsedLevelsAreSubtotals="1" fieldPosition="0">
        <references count="3">
          <reference field="0" count="1" selected="0">
            <x v="44"/>
          </reference>
          <reference field="4" count="1" selected="0">
            <x v="179"/>
          </reference>
          <reference field="6" count="1" selected="0">
            <x v="43"/>
          </reference>
        </references>
      </pivotArea>
    </format>
    <format dxfId="14369">
      <pivotArea dataOnly="0" labelOnly="1" outline="0" offset="IV5" fieldPosition="0">
        <references count="1">
          <reference field="6" count="1">
            <x v="43"/>
          </reference>
        </references>
      </pivotArea>
    </format>
    <format dxfId="14368">
      <pivotArea dataOnly="0" labelOnly="1" outline="0" fieldPosition="0">
        <references count="2">
          <reference field="0" count="1">
            <x v="44"/>
          </reference>
          <reference field="6" count="1" selected="0">
            <x v="43"/>
          </reference>
        </references>
      </pivotArea>
    </format>
    <format dxfId="14367">
      <pivotArea dataOnly="0" labelOnly="1" outline="0" fieldPosition="0">
        <references count="3">
          <reference field="0" count="1" selected="0">
            <x v="44"/>
          </reference>
          <reference field="4" count="1">
            <x v="179"/>
          </reference>
          <reference field="6" count="1" selected="0">
            <x v="43"/>
          </reference>
        </references>
      </pivotArea>
    </format>
    <format dxfId="14366">
      <pivotArea outline="0" collapsedLevelsAreSubtotals="1" fieldPosition="0">
        <references count="3">
          <reference field="0" count="1" selected="0">
            <x v="44"/>
          </reference>
          <reference field="4" count="1" selected="0">
            <x v="179"/>
          </reference>
          <reference field="6" count="1" selected="0">
            <x v="43"/>
          </reference>
        </references>
      </pivotArea>
    </format>
    <format dxfId="14365">
      <pivotArea outline="0" collapsedLevelsAreSubtotals="1" fieldPosition="0">
        <references count="3">
          <reference field="0" count="1" selected="0">
            <x v="106"/>
          </reference>
          <reference field="4" count="1" selected="0">
            <x v="179"/>
          </reference>
          <reference field="6" count="1" selected="0">
            <x v="43"/>
          </reference>
        </references>
      </pivotArea>
    </format>
    <format dxfId="14364">
      <pivotArea dataOnly="0" labelOnly="1" outline="0" offset="IV256" fieldPosition="0">
        <references count="1">
          <reference field="6" count="1">
            <x v="43"/>
          </reference>
        </references>
      </pivotArea>
    </format>
    <format dxfId="14363">
      <pivotArea dataOnly="0" labelOnly="1" outline="0" fieldPosition="0">
        <references count="2">
          <reference field="0" count="1">
            <x v="106"/>
          </reference>
          <reference field="6" count="1" selected="0">
            <x v="43"/>
          </reference>
        </references>
      </pivotArea>
    </format>
    <format dxfId="14362">
      <pivotArea dataOnly="0" labelOnly="1" outline="0" fieldPosition="0">
        <references count="3">
          <reference field="0" count="1" selected="0">
            <x v="106"/>
          </reference>
          <reference field="4" count="1">
            <x v="179"/>
          </reference>
          <reference field="6" count="1" selected="0">
            <x v="43"/>
          </reference>
        </references>
      </pivotArea>
    </format>
    <format dxfId="14361">
      <pivotArea outline="0" collapsedLevelsAreSubtotals="1" fieldPosition="0">
        <references count="3">
          <reference field="0" count="1" selected="0">
            <x v="106"/>
          </reference>
          <reference field="4" count="1" selected="0">
            <x v="179"/>
          </reference>
          <reference field="6" count="1" selected="0">
            <x v="43"/>
          </reference>
        </references>
      </pivotArea>
    </format>
    <format dxfId="14360">
      <pivotArea dataOnly="0" labelOnly="1" outline="0" fieldPosition="0">
        <references count="1">
          <reference field="6" count="1">
            <x v="43"/>
          </reference>
        </references>
      </pivotArea>
    </format>
    <format dxfId="14359">
      <pivotArea dataOnly="0" labelOnly="1" outline="0" fieldPosition="0">
        <references count="2">
          <reference field="0" count="1">
            <x v="106"/>
          </reference>
          <reference field="6" count="1" selected="0">
            <x v="43"/>
          </reference>
        </references>
      </pivotArea>
    </format>
    <format dxfId="14358">
      <pivotArea dataOnly="0" labelOnly="1" outline="0" fieldPosition="0">
        <references count="3">
          <reference field="0" count="1" selected="0">
            <x v="106"/>
          </reference>
          <reference field="4" count="1">
            <x v="179"/>
          </reference>
          <reference field="6" count="1" selected="0">
            <x v="43"/>
          </reference>
        </references>
      </pivotArea>
    </format>
    <format dxfId="14357">
      <pivotArea outline="0" collapsedLevelsAreSubtotals="1" fieldPosition="0">
        <references count="1">
          <reference field="6" count="1" selected="0" defaultSubtotal="1">
            <x v="43"/>
          </reference>
        </references>
      </pivotArea>
    </format>
    <format dxfId="14356">
      <pivotArea dataOnly="0" labelOnly="1" outline="0" fieldPosition="0">
        <references count="1">
          <reference field="6" count="1" defaultSubtotal="1">
            <x v="43"/>
          </reference>
        </references>
      </pivotArea>
    </format>
    <format dxfId="14355">
      <pivotArea outline="0" collapsedLevelsAreSubtotals="1" fieldPosition="0">
        <references count="1">
          <reference field="6" count="1" selected="0" defaultSubtotal="1">
            <x v="43"/>
          </reference>
        </references>
      </pivotArea>
    </format>
    <format dxfId="14354">
      <pivotArea dataOnly="0" labelOnly="1" outline="0" fieldPosition="0">
        <references count="1">
          <reference field="6" count="1" defaultSubtotal="1">
            <x v="43"/>
          </reference>
        </references>
      </pivotArea>
    </format>
    <format dxfId="14353">
      <pivotArea outline="0" collapsedLevelsAreSubtotals="1" fieldPosition="0">
        <references count="3">
          <reference field="0" count="1" selected="0">
            <x v="85"/>
          </reference>
          <reference field="4" count="1" selected="0">
            <x v="195"/>
          </reference>
          <reference field="6" count="1" selected="0">
            <x v="45"/>
          </reference>
        </references>
      </pivotArea>
    </format>
    <format dxfId="14352">
      <pivotArea dataOnly="0" labelOnly="1" outline="0" offset="IV1" fieldPosition="0">
        <references count="1">
          <reference field="6" count="1">
            <x v="45"/>
          </reference>
        </references>
      </pivotArea>
    </format>
    <format dxfId="14351">
      <pivotArea dataOnly="0" labelOnly="1" outline="0" fieldPosition="0">
        <references count="2">
          <reference field="0" count="1">
            <x v="85"/>
          </reference>
          <reference field="6" count="1" selected="0">
            <x v="45"/>
          </reference>
        </references>
      </pivotArea>
    </format>
    <format dxfId="14350">
      <pivotArea dataOnly="0" labelOnly="1" outline="0" fieldPosition="0">
        <references count="3">
          <reference field="0" count="1" selected="0">
            <x v="85"/>
          </reference>
          <reference field="4" count="1">
            <x v="195"/>
          </reference>
          <reference field="6" count="1" selected="0">
            <x v="45"/>
          </reference>
        </references>
      </pivotArea>
    </format>
    <format dxfId="14349">
      <pivotArea outline="0" collapsedLevelsAreSubtotals="1" fieldPosition="0">
        <references count="3">
          <reference field="0" count="1" selected="0">
            <x v="85"/>
          </reference>
          <reference field="4" count="1" selected="0">
            <x v="195"/>
          </reference>
          <reference field="6" count="1" selected="0">
            <x v="45"/>
          </reference>
        </references>
      </pivotArea>
    </format>
    <format dxfId="14348">
      <pivotArea dataOnly="0" labelOnly="1" outline="0" fieldPosition="0">
        <references count="1">
          <reference field="6" count="1">
            <x v="45"/>
          </reference>
        </references>
      </pivotArea>
    </format>
    <format dxfId="14347">
      <pivotArea dataOnly="0" labelOnly="1" outline="0" fieldPosition="0">
        <references count="2">
          <reference field="0" count="1">
            <x v="85"/>
          </reference>
          <reference field="6" count="1" selected="0">
            <x v="45"/>
          </reference>
        </references>
      </pivotArea>
    </format>
    <format dxfId="14346">
      <pivotArea dataOnly="0" labelOnly="1" outline="0" fieldPosition="0">
        <references count="3">
          <reference field="0" count="1" selected="0">
            <x v="85"/>
          </reference>
          <reference field="4" count="1">
            <x v="195"/>
          </reference>
          <reference field="6" count="1" selected="0">
            <x v="45"/>
          </reference>
        </references>
      </pivotArea>
    </format>
    <format dxfId="14345">
      <pivotArea outline="0" collapsedLevelsAreSubtotals="1" fieldPosition="0">
        <references count="3">
          <reference field="0" count="1" selected="0">
            <x v="446"/>
          </reference>
          <reference field="4" count="1" selected="0">
            <x v="195"/>
          </reference>
          <reference field="6" count="1" selected="0">
            <x v="45"/>
          </reference>
        </references>
      </pivotArea>
    </format>
    <format dxfId="14344">
      <pivotArea dataOnly="0" labelOnly="1" outline="0" offset="IV2" fieldPosition="0">
        <references count="1">
          <reference field="6" count="1">
            <x v="45"/>
          </reference>
        </references>
      </pivotArea>
    </format>
    <format dxfId="14343">
      <pivotArea dataOnly="0" labelOnly="1" outline="0" fieldPosition="0">
        <references count="2">
          <reference field="0" count="1">
            <x v="446"/>
          </reference>
          <reference field="6" count="1" selected="0">
            <x v="45"/>
          </reference>
        </references>
      </pivotArea>
    </format>
    <format dxfId="14342">
      <pivotArea dataOnly="0" labelOnly="1" outline="0" fieldPosition="0">
        <references count="3">
          <reference field="0" count="1" selected="0">
            <x v="446"/>
          </reference>
          <reference field="4" count="1">
            <x v="195"/>
          </reference>
          <reference field="6" count="1" selected="0">
            <x v="45"/>
          </reference>
        </references>
      </pivotArea>
    </format>
    <format dxfId="14341">
      <pivotArea outline="0" collapsedLevelsAreSubtotals="1" fieldPosition="0">
        <references count="3">
          <reference field="0" count="1" selected="0">
            <x v="446"/>
          </reference>
          <reference field="4" count="1" selected="0">
            <x v="195"/>
          </reference>
          <reference field="6" count="1" selected="0">
            <x v="45"/>
          </reference>
        </references>
      </pivotArea>
    </format>
    <format dxfId="14340">
      <pivotArea outline="0" collapsedLevelsAreSubtotals="1" fieldPosition="0">
        <references count="3">
          <reference field="0" count="1" selected="0">
            <x v="95"/>
          </reference>
          <reference field="4" count="1" selected="0">
            <x v="195"/>
          </reference>
          <reference field="6" count="1" selected="0">
            <x v="45"/>
          </reference>
        </references>
      </pivotArea>
    </format>
    <format dxfId="14339">
      <pivotArea dataOnly="0" labelOnly="1" outline="0" offset="IV3" fieldPosition="0">
        <references count="1">
          <reference field="6" count="1">
            <x v="45"/>
          </reference>
        </references>
      </pivotArea>
    </format>
    <format dxfId="14338">
      <pivotArea dataOnly="0" labelOnly="1" outline="0" fieldPosition="0">
        <references count="2">
          <reference field="0" count="1">
            <x v="95"/>
          </reference>
          <reference field="6" count="1" selected="0">
            <x v="45"/>
          </reference>
        </references>
      </pivotArea>
    </format>
    <format dxfId="14337">
      <pivotArea dataOnly="0" labelOnly="1" outline="0" fieldPosition="0">
        <references count="3">
          <reference field="0" count="1" selected="0">
            <x v="95"/>
          </reference>
          <reference field="4" count="1">
            <x v="195"/>
          </reference>
          <reference field="6" count="1" selected="0">
            <x v="45"/>
          </reference>
        </references>
      </pivotArea>
    </format>
    <format dxfId="14336">
      <pivotArea outline="0" collapsedLevelsAreSubtotals="1" fieldPosition="0">
        <references count="3">
          <reference field="0" count="1" selected="0">
            <x v="95"/>
          </reference>
          <reference field="4" count="1" selected="0">
            <x v="195"/>
          </reference>
          <reference field="6" count="1" selected="0">
            <x v="45"/>
          </reference>
        </references>
      </pivotArea>
    </format>
    <format dxfId="14335">
      <pivotArea outline="0" collapsedLevelsAreSubtotals="1" fieldPosition="0">
        <references count="3">
          <reference field="0" count="1" selected="0">
            <x v="57"/>
          </reference>
          <reference field="4" count="1" selected="0">
            <x v="195"/>
          </reference>
          <reference field="6" count="1" selected="0">
            <x v="45"/>
          </reference>
        </references>
      </pivotArea>
    </format>
    <format dxfId="14334">
      <pivotArea dataOnly="0" labelOnly="1" outline="0" offset="IV4" fieldPosition="0">
        <references count="1">
          <reference field="6" count="1">
            <x v="45"/>
          </reference>
        </references>
      </pivotArea>
    </format>
    <format dxfId="14333">
      <pivotArea dataOnly="0" labelOnly="1" outline="0" fieldPosition="0">
        <references count="2">
          <reference field="0" count="1">
            <x v="57"/>
          </reference>
          <reference field="6" count="1" selected="0">
            <x v="45"/>
          </reference>
        </references>
      </pivotArea>
    </format>
    <format dxfId="14332">
      <pivotArea dataOnly="0" labelOnly="1" outline="0" fieldPosition="0">
        <references count="3">
          <reference field="0" count="1" selected="0">
            <x v="57"/>
          </reference>
          <reference field="4" count="1">
            <x v="195"/>
          </reference>
          <reference field="6" count="1" selected="0">
            <x v="45"/>
          </reference>
        </references>
      </pivotArea>
    </format>
    <format dxfId="14331">
      <pivotArea outline="0" collapsedLevelsAreSubtotals="1" fieldPosition="0">
        <references count="3">
          <reference field="0" count="1" selected="0">
            <x v="57"/>
          </reference>
          <reference field="4" count="1" selected="0">
            <x v="195"/>
          </reference>
          <reference field="6" count="1" selected="0">
            <x v="45"/>
          </reference>
        </references>
      </pivotArea>
    </format>
    <format dxfId="14330">
      <pivotArea outline="0" collapsedLevelsAreSubtotals="1" fieldPosition="0">
        <references count="3">
          <reference field="0" count="1" selected="0">
            <x v="52"/>
          </reference>
          <reference field="4" count="1" selected="0">
            <x v="195"/>
          </reference>
          <reference field="6" count="1" selected="0">
            <x v="45"/>
          </reference>
        </references>
      </pivotArea>
    </format>
    <format dxfId="14329">
      <pivotArea dataOnly="0" labelOnly="1" outline="0" offset="IV5" fieldPosition="0">
        <references count="1">
          <reference field="6" count="1">
            <x v="45"/>
          </reference>
        </references>
      </pivotArea>
    </format>
    <format dxfId="14328">
      <pivotArea dataOnly="0" labelOnly="1" outline="0" fieldPosition="0">
        <references count="2">
          <reference field="0" count="1">
            <x v="52"/>
          </reference>
          <reference field="6" count="1" selected="0">
            <x v="45"/>
          </reference>
        </references>
      </pivotArea>
    </format>
    <format dxfId="14327">
      <pivotArea dataOnly="0" labelOnly="1" outline="0" fieldPosition="0">
        <references count="3">
          <reference field="0" count="1" selected="0">
            <x v="52"/>
          </reference>
          <reference field="4" count="1">
            <x v="195"/>
          </reference>
          <reference field="6" count="1" selected="0">
            <x v="45"/>
          </reference>
        </references>
      </pivotArea>
    </format>
    <format dxfId="14326">
      <pivotArea outline="0" collapsedLevelsAreSubtotals="1" fieldPosition="0">
        <references count="3">
          <reference field="0" count="1" selected="0">
            <x v="52"/>
          </reference>
          <reference field="4" count="1" selected="0">
            <x v="195"/>
          </reference>
          <reference field="6" count="1" selected="0">
            <x v="45"/>
          </reference>
        </references>
      </pivotArea>
    </format>
    <format dxfId="14325">
      <pivotArea outline="0" collapsedLevelsAreSubtotals="1" fieldPosition="0">
        <references count="3">
          <reference field="0" count="1" selected="0">
            <x v="59"/>
          </reference>
          <reference field="4" count="1" selected="0">
            <x v="195"/>
          </reference>
          <reference field="6" count="1" selected="0">
            <x v="45"/>
          </reference>
        </references>
      </pivotArea>
    </format>
    <format dxfId="14324">
      <pivotArea dataOnly="0" labelOnly="1" outline="0" offset="IV256" fieldPosition="0">
        <references count="1">
          <reference field="6" count="1">
            <x v="45"/>
          </reference>
        </references>
      </pivotArea>
    </format>
    <format dxfId="14323">
      <pivotArea dataOnly="0" labelOnly="1" outline="0" fieldPosition="0">
        <references count="2">
          <reference field="0" count="1">
            <x v="59"/>
          </reference>
          <reference field="6" count="1" selected="0">
            <x v="45"/>
          </reference>
        </references>
      </pivotArea>
    </format>
    <format dxfId="14322">
      <pivotArea dataOnly="0" labelOnly="1" outline="0" fieldPosition="0">
        <references count="3">
          <reference field="0" count="1" selected="0">
            <x v="59"/>
          </reference>
          <reference field="4" count="1">
            <x v="195"/>
          </reference>
          <reference field="6" count="1" selected="0">
            <x v="45"/>
          </reference>
        </references>
      </pivotArea>
    </format>
    <format dxfId="14321">
      <pivotArea outline="0" collapsedLevelsAreSubtotals="1" fieldPosition="0">
        <references count="3">
          <reference field="0" count="1" selected="0">
            <x v="59"/>
          </reference>
          <reference field="4" count="1" selected="0">
            <x v="195"/>
          </reference>
          <reference field="6" count="1" selected="0">
            <x v="45"/>
          </reference>
        </references>
      </pivotArea>
    </format>
    <format dxfId="14320">
      <pivotArea dataOnly="0" labelOnly="1" outline="0" fieldPosition="0">
        <references count="1">
          <reference field="6" count="1">
            <x v="45"/>
          </reference>
        </references>
      </pivotArea>
    </format>
    <format dxfId="14319">
      <pivotArea dataOnly="0" labelOnly="1" outline="0" fieldPosition="0">
        <references count="2">
          <reference field="0" count="1">
            <x v="59"/>
          </reference>
          <reference field="6" count="1" selected="0">
            <x v="45"/>
          </reference>
        </references>
      </pivotArea>
    </format>
    <format dxfId="14318">
      <pivotArea dataOnly="0" labelOnly="1" outline="0" fieldPosition="0">
        <references count="3">
          <reference field="0" count="1" selected="0">
            <x v="59"/>
          </reference>
          <reference field="4" count="1">
            <x v="195"/>
          </reference>
          <reference field="6" count="1" selected="0">
            <x v="45"/>
          </reference>
        </references>
      </pivotArea>
    </format>
    <format dxfId="14317">
      <pivotArea outline="0" collapsedLevelsAreSubtotals="1" fieldPosition="0">
        <references count="1">
          <reference field="6" count="1" selected="0" defaultSubtotal="1">
            <x v="45"/>
          </reference>
        </references>
      </pivotArea>
    </format>
    <format dxfId="14316">
      <pivotArea dataOnly="0" labelOnly="1" outline="0" fieldPosition="0">
        <references count="1">
          <reference field="6" count="1" defaultSubtotal="1">
            <x v="45"/>
          </reference>
        </references>
      </pivotArea>
    </format>
    <format dxfId="14315">
      <pivotArea outline="0" collapsedLevelsAreSubtotals="1" fieldPosition="0">
        <references count="1">
          <reference field="6" count="1" selected="0" defaultSubtotal="1">
            <x v="45"/>
          </reference>
        </references>
      </pivotArea>
    </format>
    <format dxfId="14314">
      <pivotArea dataOnly="0" labelOnly="1" outline="0" fieldPosition="0">
        <references count="1">
          <reference field="6" count="1" defaultSubtotal="1">
            <x v="45"/>
          </reference>
        </references>
      </pivotArea>
    </format>
    <format dxfId="14313">
      <pivotArea outline="0" collapsedLevelsAreSubtotals="1" fieldPosition="0">
        <references count="3">
          <reference field="0" count="1" selected="0">
            <x v="97"/>
          </reference>
          <reference field="4" count="1" selected="0">
            <x v="181"/>
          </reference>
          <reference field="6" count="1" selected="0">
            <x v="46"/>
          </reference>
        </references>
      </pivotArea>
    </format>
    <format dxfId="14312">
      <pivotArea dataOnly="0" labelOnly="1" outline="0" offset="IV1" fieldPosition="0">
        <references count="1">
          <reference field="6" count="1">
            <x v="46"/>
          </reference>
        </references>
      </pivotArea>
    </format>
    <format dxfId="14311">
      <pivotArea dataOnly="0" labelOnly="1" outline="0" offset="IV1" fieldPosition="0">
        <references count="2">
          <reference field="0" count="1">
            <x v="97"/>
          </reference>
          <reference field="6" count="1" selected="0">
            <x v="46"/>
          </reference>
        </references>
      </pivotArea>
    </format>
    <format dxfId="14310">
      <pivotArea dataOnly="0" labelOnly="1" outline="0" fieldPosition="0">
        <references count="3">
          <reference field="0" count="1" selected="0">
            <x v="97"/>
          </reference>
          <reference field="4" count="1">
            <x v="181"/>
          </reference>
          <reference field="6" count="1" selected="0">
            <x v="46"/>
          </reference>
        </references>
      </pivotArea>
    </format>
    <format dxfId="14309">
      <pivotArea outline="0" collapsedLevelsAreSubtotals="1" fieldPosition="0">
        <references count="3">
          <reference field="0" count="1" selected="0">
            <x v="97"/>
          </reference>
          <reference field="4" count="1" selected="0">
            <x v="181"/>
          </reference>
          <reference field="6" count="1" selected="0">
            <x v="46"/>
          </reference>
        </references>
      </pivotArea>
    </format>
    <format dxfId="14308">
      <pivotArea dataOnly="0" labelOnly="1" outline="0" fieldPosition="0">
        <references count="1">
          <reference field="6" count="1">
            <x v="46"/>
          </reference>
        </references>
      </pivotArea>
    </format>
    <format dxfId="14307">
      <pivotArea dataOnly="0" labelOnly="1" outline="0" fieldPosition="0">
        <references count="2">
          <reference field="0" count="1">
            <x v="97"/>
          </reference>
          <reference field="6" count="1" selected="0">
            <x v="46"/>
          </reference>
        </references>
      </pivotArea>
    </format>
    <format dxfId="14306">
      <pivotArea dataOnly="0" labelOnly="1" outline="0" fieldPosition="0">
        <references count="3">
          <reference field="0" count="1" selected="0">
            <x v="97"/>
          </reference>
          <reference field="4" count="1">
            <x v="181"/>
          </reference>
          <reference field="6" count="1" selected="0">
            <x v="46"/>
          </reference>
        </references>
      </pivotArea>
    </format>
    <format dxfId="14305">
      <pivotArea outline="0" collapsedLevelsAreSubtotals="1" fieldPosition="0">
        <references count="3">
          <reference field="0" count="1" selected="0">
            <x v="97"/>
          </reference>
          <reference field="4" count="1" selected="0">
            <x v="182"/>
          </reference>
          <reference field="6" count="1" selected="0">
            <x v="46"/>
          </reference>
        </references>
      </pivotArea>
    </format>
    <format dxfId="14304">
      <pivotArea dataOnly="0" labelOnly="1" outline="0" offset="IV2" fieldPosition="0">
        <references count="1">
          <reference field="6" count="1">
            <x v="46"/>
          </reference>
        </references>
      </pivotArea>
    </format>
    <format dxfId="14303">
      <pivotArea dataOnly="0" labelOnly="1" outline="0" offset="IV256" fieldPosition="0">
        <references count="2">
          <reference field="0" count="1">
            <x v="97"/>
          </reference>
          <reference field="6" count="1" selected="0">
            <x v="46"/>
          </reference>
        </references>
      </pivotArea>
    </format>
    <format dxfId="14302">
      <pivotArea dataOnly="0" labelOnly="1" outline="0" fieldPosition="0">
        <references count="3">
          <reference field="0" count="1" selected="0">
            <x v="97"/>
          </reference>
          <reference field="4" count="1">
            <x v="182"/>
          </reference>
          <reference field="6" count="1" selected="0">
            <x v="46"/>
          </reference>
        </references>
      </pivotArea>
    </format>
    <format dxfId="14301">
      <pivotArea outline="0" collapsedLevelsAreSubtotals="1" fieldPosition="0">
        <references count="3">
          <reference field="0" count="1" selected="0">
            <x v="97"/>
          </reference>
          <reference field="4" count="1" selected="0">
            <x v="182"/>
          </reference>
          <reference field="6" count="1" selected="0">
            <x v="46"/>
          </reference>
        </references>
      </pivotArea>
    </format>
    <format dxfId="14300">
      <pivotArea outline="0" collapsedLevelsAreSubtotals="1" fieldPosition="0">
        <references count="3">
          <reference field="0" count="1" selected="0">
            <x v="341"/>
          </reference>
          <reference field="4" count="1" selected="0">
            <x v="183"/>
          </reference>
          <reference field="6" count="1" selected="0">
            <x v="46"/>
          </reference>
        </references>
      </pivotArea>
    </format>
    <format dxfId="14299">
      <pivotArea dataOnly="0" labelOnly="1" outline="0" offset="IV256" fieldPosition="0">
        <references count="1">
          <reference field="6" count="1">
            <x v="46"/>
          </reference>
        </references>
      </pivotArea>
    </format>
    <format dxfId="14298">
      <pivotArea dataOnly="0" labelOnly="1" outline="0" fieldPosition="0">
        <references count="2">
          <reference field="0" count="1">
            <x v="341"/>
          </reference>
          <reference field="6" count="1" selected="0">
            <x v="46"/>
          </reference>
        </references>
      </pivotArea>
    </format>
    <format dxfId="14297">
      <pivotArea dataOnly="0" labelOnly="1" outline="0" fieldPosition="0">
        <references count="3">
          <reference field="0" count="1" selected="0">
            <x v="341"/>
          </reference>
          <reference field="4" count="1">
            <x v="183"/>
          </reference>
          <reference field="6" count="1" selected="0">
            <x v="46"/>
          </reference>
        </references>
      </pivotArea>
    </format>
    <format dxfId="14296">
      <pivotArea outline="0" collapsedLevelsAreSubtotals="1" fieldPosition="0">
        <references count="3">
          <reference field="0" count="1" selected="0">
            <x v="341"/>
          </reference>
          <reference field="4" count="1" selected="0">
            <x v="183"/>
          </reference>
          <reference field="6" count="1" selected="0">
            <x v="46"/>
          </reference>
        </references>
      </pivotArea>
    </format>
    <format dxfId="14295">
      <pivotArea dataOnly="0" labelOnly="1" outline="0" fieldPosition="0">
        <references count="1">
          <reference field="6" count="1">
            <x v="46"/>
          </reference>
        </references>
      </pivotArea>
    </format>
    <format dxfId="14294">
      <pivotArea dataOnly="0" labelOnly="1" outline="0" fieldPosition="0">
        <references count="2">
          <reference field="0" count="1">
            <x v="341"/>
          </reference>
          <reference field="6" count="1" selected="0">
            <x v="46"/>
          </reference>
        </references>
      </pivotArea>
    </format>
    <format dxfId="14293">
      <pivotArea dataOnly="0" labelOnly="1" outline="0" fieldPosition="0">
        <references count="3">
          <reference field="0" count="1" selected="0">
            <x v="341"/>
          </reference>
          <reference field="4" count="1">
            <x v="183"/>
          </reference>
          <reference field="6" count="1" selected="0">
            <x v="46"/>
          </reference>
        </references>
      </pivotArea>
    </format>
    <format dxfId="14292">
      <pivotArea outline="0" collapsedLevelsAreSubtotals="1" fieldPosition="0">
        <references count="1">
          <reference field="6" count="1" selected="0" defaultSubtotal="1">
            <x v="46"/>
          </reference>
        </references>
      </pivotArea>
    </format>
    <format dxfId="14291">
      <pivotArea dataOnly="0" labelOnly="1" outline="0" fieldPosition="0">
        <references count="1">
          <reference field="6" count="1" defaultSubtotal="1">
            <x v="46"/>
          </reference>
        </references>
      </pivotArea>
    </format>
    <format dxfId="14290">
      <pivotArea outline="0" collapsedLevelsAreSubtotals="1" fieldPosition="0">
        <references count="1">
          <reference field="6" count="1" selected="0" defaultSubtotal="1">
            <x v="46"/>
          </reference>
        </references>
      </pivotArea>
    </format>
    <format dxfId="14289">
      <pivotArea dataOnly="0" labelOnly="1" outline="0" fieldPosition="0">
        <references count="1">
          <reference field="6" count="1" defaultSubtotal="1">
            <x v="46"/>
          </reference>
        </references>
      </pivotArea>
    </format>
    <format dxfId="14288">
      <pivotArea outline="0" collapsedLevelsAreSubtotals="1" fieldPosition="0">
        <references count="3">
          <reference field="0" count="1" selected="0">
            <x v="106"/>
          </reference>
          <reference field="4" count="1" selected="0">
            <x v="247"/>
          </reference>
          <reference field="6" count="1" selected="0">
            <x v="47"/>
          </reference>
        </references>
      </pivotArea>
    </format>
    <format dxfId="14287">
      <pivotArea dataOnly="0" labelOnly="1" outline="0" offset="IV1" fieldPosition="0">
        <references count="1">
          <reference field="6" count="1">
            <x v="47"/>
          </reference>
        </references>
      </pivotArea>
    </format>
    <format dxfId="14286">
      <pivotArea dataOnly="0" labelOnly="1" outline="0" offset="IV1" fieldPosition="0">
        <references count="2">
          <reference field="0" count="1">
            <x v="106"/>
          </reference>
          <reference field="6" count="1" selected="0">
            <x v="47"/>
          </reference>
        </references>
      </pivotArea>
    </format>
    <format dxfId="14285">
      <pivotArea dataOnly="0" labelOnly="1" outline="0" fieldPosition="0">
        <references count="3">
          <reference field="0" count="1" selected="0">
            <x v="106"/>
          </reference>
          <reference field="4" count="1">
            <x v="247"/>
          </reference>
          <reference field="6" count="1" selected="0">
            <x v="47"/>
          </reference>
        </references>
      </pivotArea>
    </format>
    <format dxfId="14284">
      <pivotArea outline="0" collapsedLevelsAreSubtotals="1" fieldPosition="0">
        <references count="3">
          <reference field="0" count="1" selected="0">
            <x v="106"/>
          </reference>
          <reference field="4" count="1" selected="0">
            <x v="247"/>
          </reference>
          <reference field="6" count="1" selected="0">
            <x v="47"/>
          </reference>
        </references>
      </pivotArea>
    </format>
    <format dxfId="14283">
      <pivotArea dataOnly="0" labelOnly="1" outline="0" fieldPosition="0">
        <references count="1">
          <reference field="6" count="1">
            <x v="47"/>
          </reference>
        </references>
      </pivotArea>
    </format>
    <format dxfId="14282">
      <pivotArea dataOnly="0" labelOnly="1" outline="0" fieldPosition="0">
        <references count="2">
          <reference field="0" count="1">
            <x v="106"/>
          </reference>
          <reference field="6" count="1" selected="0">
            <x v="47"/>
          </reference>
        </references>
      </pivotArea>
    </format>
    <format dxfId="14281">
      <pivotArea dataOnly="0" labelOnly="1" outline="0" fieldPosition="0">
        <references count="3">
          <reference field="0" count="1" selected="0">
            <x v="106"/>
          </reference>
          <reference field="4" count="1">
            <x v="247"/>
          </reference>
          <reference field="6" count="1" selected="0">
            <x v="47"/>
          </reference>
        </references>
      </pivotArea>
    </format>
    <format dxfId="14280">
      <pivotArea outline="0" collapsedLevelsAreSubtotals="1" fieldPosition="0">
        <references count="3">
          <reference field="0" count="1" selected="0">
            <x v="106"/>
          </reference>
          <reference field="4" count="1" selected="0">
            <x v="248"/>
          </reference>
          <reference field="6" count="1" selected="0">
            <x v="47"/>
          </reference>
        </references>
      </pivotArea>
    </format>
    <format dxfId="14279">
      <pivotArea dataOnly="0" labelOnly="1" outline="0" offset="IV2" fieldPosition="0">
        <references count="1">
          <reference field="6" count="1">
            <x v="47"/>
          </reference>
        </references>
      </pivotArea>
    </format>
    <format dxfId="14278">
      <pivotArea dataOnly="0" labelOnly="1" outline="0" offset="IV2" fieldPosition="0">
        <references count="2">
          <reference field="0" count="1">
            <x v="106"/>
          </reference>
          <reference field="6" count="1" selected="0">
            <x v="47"/>
          </reference>
        </references>
      </pivotArea>
    </format>
    <format dxfId="14277">
      <pivotArea dataOnly="0" labelOnly="1" outline="0" fieldPosition="0">
        <references count="3">
          <reference field="0" count="1" selected="0">
            <x v="106"/>
          </reference>
          <reference field="4" count="1">
            <x v="248"/>
          </reference>
          <reference field="6" count="1" selected="0">
            <x v="47"/>
          </reference>
        </references>
      </pivotArea>
    </format>
    <format dxfId="14276">
      <pivotArea outline="0" collapsedLevelsAreSubtotals="1" fieldPosition="0">
        <references count="3">
          <reference field="0" count="1" selected="0">
            <x v="106"/>
          </reference>
          <reference field="4" count="1" selected="0">
            <x v="248"/>
          </reference>
          <reference field="6" count="1" selected="0">
            <x v="47"/>
          </reference>
        </references>
      </pivotArea>
    </format>
    <format dxfId="14275">
      <pivotArea outline="0" collapsedLevelsAreSubtotals="1" fieldPosition="0">
        <references count="3">
          <reference field="0" count="1" selected="0">
            <x v="106"/>
          </reference>
          <reference field="4" count="1" selected="0">
            <x v="249"/>
          </reference>
          <reference field="6" count="1" selected="0">
            <x v="47"/>
          </reference>
        </references>
      </pivotArea>
    </format>
    <format dxfId="14274">
      <pivotArea dataOnly="0" labelOnly="1" outline="0" offset="IV3" fieldPosition="0">
        <references count="1">
          <reference field="6" count="1">
            <x v="47"/>
          </reference>
        </references>
      </pivotArea>
    </format>
    <format dxfId="14273">
      <pivotArea dataOnly="0" labelOnly="1" outline="0" offset="IV3" fieldPosition="0">
        <references count="2">
          <reference field="0" count="1">
            <x v="106"/>
          </reference>
          <reference field="6" count="1" selected="0">
            <x v="47"/>
          </reference>
        </references>
      </pivotArea>
    </format>
    <format dxfId="14272">
      <pivotArea dataOnly="0" labelOnly="1" outline="0" fieldPosition="0">
        <references count="3">
          <reference field="0" count="1" selected="0">
            <x v="106"/>
          </reference>
          <reference field="4" count="1">
            <x v="249"/>
          </reference>
          <reference field="6" count="1" selected="0">
            <x v="47"/>
          </reference>
        </references>
      </pivotArea>
    </format>
    <format dxfId="14271">
      <pivotArea outline="0" collapsedLevelsAreSubtotals="1" fieldPosition="0">
        <references count="3">
          <reference field="0" count="1" selected="0">
            <x v="106"/>
          </reference>
          <reference field="4" count="1" selected="0">
            <x v="249"/>
          </reference>
          <reference field="6" count="1" selected="0">
            <x v="47"/>
          </reference>
        </references>
      </pivotArea>
    </format>
    <format dxfId="14270">
      <pivotArea outline="0" collapsedLevelsAreSubtotals="1" fieldPosition="0">
        <references count="3">
          <reference field="0" count="1" selected="0">
            <x v="106"/>
          </reference>
          <reference field="4" count="1" selected="0">
            <x v="250"/>
          </reference>
          <reference field="6" count="1" selected="0">
            <x v="47"/>
          </reference>
        </references>
      </pivotArea>
    </format>
    <format dxfId="14269">
      <pivotArea dataOnly="0" labelOnly="1" outline="0" offset="IV4" fieldPosition="0">
        <references count="1">
          <reference field="6" count="1">
            <x v="47"/>
          </reference>
        </references>
      </pivotArea>
    </format>
    <format dxfId="14268">
      <pivotArea dataOnly="0" labelOnly="1" outline="0" offset="IV4" fieldPosition="0">
        <references count="2">
          <reference field="0" count="1">
            <x v="106"/>
          </reference>
          <reference field="6" count="1" selected="0">
            <x v="47"/>
          </reference>
        </references>
      </pivotArea>
    </format>
    <format dxfId="14267">
      <pivotArea dataOnly="0" labelOnly="1" outline="0" fieldPosition="0">
        <references count="3">
          <reference field="0" count="1" selected="0">
            <x v="106"/>
          </reference>
          <reference field="4" count="1">
            <x v="250"/>
          </reference>
          <reference field="6" count="1" selected="0">
            <x v="47"/>
          </reference>
        </references>
      </pivotArea>
    </format>
    <format dxfId="14266">
      <pivotArea outline="0" collapsedLevelsAreSubtotals="1" fieldPosition="0">
        <references count="3">
          <reference field="0" count="1" selected="0">
            <x v="106"/>
          </reference>
          <reference field="4" count="1" selected="0">
            <x v="250"/>
          </reference>
          <reference field="6" count="1" selected="0">
            <x v="47"/>
          </reference>
        </references>
      </pivotArea>
    </format>
    <format dxfId="14265">
      <pivotArea outline="0" collapsedLevelsAreSubtotals="1" fieldPosition="0">
        <references count="3">
          <reference field="0" count="1" selected="0">
            <x v="106"/>
          </reference>
          <reference field="4" count="1" selected="0">
            <x v="251"/>
          </reference>
          <reference field="6" count="1" selected="0">
            <x v="47"/>
          </reference>
        </references>
      </pivotArea>
    </format>
    <format dxfId="14264">
      <pivotArea dataOnly="0" labelOnly="1" outline="0" offset="IV5" fieldPosition="0">
        <references count="1">
          <reference field="6" count="1">
            <x v="47"/>
          </reference>
        </references>
      </pivotArea>
    </format>
    <format dxfId="14263">
      <pivotArea dataOnly="0" labelOnly="1" outline="0" offset="IV5" fieldPosition="0">
        <references count="2">
          <reference field="0" count="1">
            <x v="106"/>
          </reference>
          <reference field="6" count="1" selected="0">
            <x v="47"/>
          </reference>
        </references>
      </pivotArea>
    </format>
    <format dxfId="14262">
      <pivotArea dataOnly="0" labelOnly="1" outline="0" fieldPosition="0">
        <references count="3">
          <reference field="0" count="1" selected="0">
            <x v="106"/>
          </reference>
          <reference field="4" count="1">
            <x v="251"/>
          </reference>
          <reference field="6" count="1" selected="0">
            <x v="47"/>
          </reference>
        </references>
      </pivotArea>
    </format>
    <format dxfId="14261">
      <pivotArea outline="0" collapsedLevelsAreSubtotals="1" fieldPosition="0">
        <references count="3">
          <reference field="0" count="1" selected="0">
            <x v="106"/>
          </reference>
          <reference field="4" count="1" selected="0">
            <x v="251"/>
          </reference>
          <reference field="6" count="1" selected="0">
            <x v="47"/>
          </reference>
        </references>
      </pivotArea>
    </format>
    <format dxfId="14260">
      <pivotArea outline="0" collapsedLevelsAreSubtotals="1" fieldPosition="0">
        <references count="3">
          <reference field="0" count="1" selected="0">
            <x v="106"/>
          </reference>
          <reference field="4" count="1" selected="0">
            <x v="252"/>
          </reference>
          <reference field="6" count="1" selected="0">
            <x v="47"/>
          </reference>
        </references>
      </pivotArea>
    </format>
    <format dxfId="14259">
      <pivotArea dataOnly="0" labelOnly="1" outline="0" offset="IV6" fieldPosition="0">
        <references count="1">
          <reference field="6" count="1">
            <x v="47"/>
          </reference>
        </references>
      </pivotArea>
    </format>
    <format dxfId="14258">
      <pivotArea dataOnly="0" labelOnly="1" outline="0" offset="IV256" fieldPosition="0">
        <references count="2">
          <reference field="0" count="1">
            <x v="106"/>
          </reference>
          <reference field="6" count="1" selected="0">
            <x v="47"/>
          </reference>
        </references>
      </pivotArea>
    </format>
    <format dxfId="14257">
      <pivotArea dataOnly="0" labelOnly="1" outline="0" fieldPosition="0">
        <references count="3">
          <reference field="0" count="1" selected="0">
            <x v="106"/>
          </reference>
          <reference field="4" count="1">
            <x v="252"/>
          </reference>
          <reference field="6" count="1" selected="0">
            <x v="47"/>
          </reference>
        </references>
      </pivotArea>
    </format>
    <format dxfId="14256">
      <pivotArea outline="0" collapsedLevelsAreSubtotals="1" fieldPosition="0">
        <references count="3">
          <reference field="0" count="1" selected="0">
            <x v="106"/>
          </reference>
          <reference field="4" count="1" selected="0">
            <x v="252"/>
          </reference>
          <reference field="6" count="1" selected="0">
            <x v="47"/>
          </reference>
        </references>
      </pivotArea>
    </format>
    <format dxfId="14255">
      <pivotArea outline="0" collapsedLevelsAreSubtotals="1" fieldPosition="0">
        <references count="3">
          <reference field="0" count="1" selected="0">
            <x v="157"/>
          </reference>
          <reference field="4" count="1" selected="0">
            <x v="251"/>
          </reference>
          <reference field="6" count="1" selected="0">
            <x v="47"/>
          </reference>
        </references>
      </pivotArea>
    </format>
    <format dxfId="14254">
      <pivotArea dataOnly="0" labelOnly="1" outline="0" offset="IV7" fieldPosition="0">
        <references count="1">
          <reference field="6" count="1">
            <x v="47"/>
          </reference>
        </references>
      </pivotArea>
    </format>
    <format dxfId="14253">
      <pivotArea dataOnly="0" labelOnly="1" outline="0" offset="IV1" fieldPosition="0">
        <references count="2">
          <reference field="0" count="1">
            <x v="157"/>
          </reference>
          <reference field="6" count="1" selected="0">
            <x v="47"/>
          </reference>
        </references>
      </pivotArea>
    </format>
    <format dxfId="14252">
      <pivotArea dataOnly="0" labelOnly="1" outline="0" fieldPosition="0">
        <references count="3">
          <reference field="0" count="1" selected="0">
            <x v="157"/>
          </reference>
          <reference field="4" count="1">
            <x v="251"/>
          </reference>
          <reference field="6" count="1" selected="0">
            <x v="47"/>
          </reference>
        </references>
      </pivotArea>
    </format>
    <format dxfId="14251">
      <pivotArea outline="0" collapsedLevelsAreSubtotals="1" fieldPosition="0">
        <references count="3">
          <reference field="0" count="1" selected="0">
            <x v="157"/>
          </reference>
          <reference field="4" count="1" selected="0">
            <x v="251"/>
          </reference>
          <reference field="6" count="1" selected="0">
            <x v="47"/>
          </reference>
        </references>
      </pivotArea>
    </format>
    <format dxfId="14250">
      <pivotArea outline="0" collapsedLevelsAreSubtotals="1" fieldPosition="0">
        <references count="3">
          <reference field="0" count="1" selected="0">
            <x v="157"/>
          </reference>
          <reference field="4" count="1" selected="0">
            <x v="252"/>
          </reference>
          <reference field="6" count="1" selected="0">
            <x v="47"/>
          </reference>
        </references>
      </pivotArea>
    </format>
    <format dxfId="14249">
      <pivotArea dataOnly="0" labelOnly="1" outline="0" offset="IV8" fieldPosition="0">
        <references count="1">
          <reference field="6" count="1">
            <x v="47"/>
          </reference>
        </references>
      </pivotArea>
    </format>
    <format dxfId="14248">
      <pivotArea dataOnly="0" labelOnly="1" outline="0" offset="IV256" fieldPosition="0">
        <references count="2">
          <reference field="0" count="1">
            <x v="157"/>
          </reference>
          <reference field="6" count="1" selected="0">
            <x v="47"/>
          </reference>
        </references>
      </pivotArea>
    </format>
    <format dxfId="14247">
      <pivotArea dataOnly="0" labelOnly="1" outline="0" fieldPosition="0">
        <references count="3">
          <reference field="0" count="1" selected="0">
            <x v="157"/>
          </reference>
          <reference field="4" count="1">
            <x v="252"/>
          </reference>
          <reference field="6" count="1" selected="0">
            <x v="47"/>
          </reference>
        </references>
      </pivotArea>
    </format>
    <format dxfId="14246">
      <pivotArea outline="0" collapsedLevelsAreSubtotals="1" fieldPosition="0">
        <references count="3">
          <reference field="0" count="1" selected="0">
            <x v="157"/>
          </reference>
          <reference field="4" count="1" selected="0">
            <x v="252"/>
          </reference>
          <reference field="6" count="1" selected="0">
            <x v="47"/>
          </reference>
        </references>
      </pivotArea>
    </format>
    <format dxfId="14245">
      <pivotArea outline="0" collapsedLevelsAreSubtotals="1" fieldPosition="0">
        <references count="3">
          <reference field="0" count="1" selected="0">
            <x v="123"/>
          </reference>
          <reference field="4" count="1" selected="0">
            <x v="251"/>
          </reference>
          <reference field="6" count="1" selected="0">
            <x v="47"/>
          </reference>
        </references>
      </pivotArea>
    </format>
    <format dxfId="14244">
      <pivotArea dataOnly="0" labelOnly="1" outline="0" offset="IV9" fieldPosition="0">
        <references count="1">
          <reference field="6" count="1">
            <x v="47"/>
          </reference>
        </references>
      </pivotArea>
    </format>
    <format dxfId="14243">
      <pivotArea dataOnly="0" labelOnly="1" outline="0" fieldPosition="0">
        <references count="2">
          <reference field="0" count="1">
            <x v="123"/>
          </reference>
          <reference field="6" count="1" selected="0">
            <x v="47"/>
          </reference>
        </references>
      </pivotArea>
    </format>
    <format dxfId="14242">
      <pivotArea dataOnly="0" labelOnly="1" outline="0" fieldPosition="0">
        <references count="3">
          <reference field="0" count="1" selected="0">
            <x v="123"/>
          </reference>
          <reference field="4" count="1">
            <x v="251"/>
          </reference>
          <reference field="6" count="1" selected="0">
            <x v="47"/>
          </reference>
        </references>
      </pivotArea>
    </format>
    <format dxfId="14241">
      <pivotArea outline="0" collapsedLevelsAreSubtotals="1" fieldPosition="0">
        <references count="3">
          <reference field="0" count="1" selected="0">
            <x v="123"/>
          </reference>
          <reference field="4" count="1" selected="0">
            <x v="251"/>
          </reference>
          <reference field="6" count="1" selected="0">
            <x v="47"/>
          </reference>
        </references>
      </pivotArea>
    </format>
    <format dxfId="14240">
      <pivotArea outline="0" collapsedLevelsAreSubtotals="1" fieldPosition="0">
        <references count="3">
          <reference field="0" count="1" selected="0">
            <x v="97"/>
          </reference>
          <reference field="4" count="1" selected="0">
            <x v="248"/>
          </reference>
          <reference field="6" count="1" selected="0">
            <x v="47"/>
          </reference>
        </references>
      </pivotArea>
    </format>
    <format dxfId="14239">
      <pivotArea dataOnly="0" labelOnly="1" outline="0" offset="IV10" fieldPosition="0">
        <references count="1">
          <reference field="6" count="1">
            <x v="47"/>
          </reference>
        </references>
      </pivotArea>
    </format>
    <format dxfId="14238">
      <pivotArea dataOnly="0" labelOnly="1" outline="0" offset="IV1" fieldPosition="0">
        <references count="2">
          <reference field="0" count="1">
            <x v="97"/>
          </reference>
          <reference field="6" count="1" selected="0">
            <x v="47"/>
          </reference>
        </references>
      </pivotArea>
    </format>
    <format dxfId="14237">
      <pivotArea dataOnly="0" labelOnly="1" outline="0" fieldPosition="0">
        <references count="3">
          <reference field="0" count="1" selected="0">
            <x v="97"/>
          </reference>
          <reference field="4" count="1">
            <x v="248"/>
          </reference>
          <reference field="6" count="1" selected="0">
            <x v="47"/>
          </reference>
        </references>
      </pivotArea>
    </format>
    <format dxfId="14236">
      <pivotArea outline="0" collapsedLevelsAreSubtotals="1" fieldPosition="0">
        <references count="3">
          <reference field="0" count="1" selected="0">
            <x v="97"/>
          </reference>
          <reference field="4" count="1" selected="0">
            <x v="248"/>
          </reference>
          <reference field="6" count="1" selected="0">
            <x v="47"/>
          </reference>
        </references>
      </pivotArea>
    </format>
    <format dxfId="14235">
      <pivotArea outline="0" collapsedLevelsAreSubtotals="1" fieldPosition="0">
        <references count="3">
          <reference field="0" count="1" selected="0">
            <x v="97"/>
          </reference>
          <reference field="4" count="1" selected="0">
            <x v="251"/>
          </reference>
          <reference field="6" count="1" selected="0">
            <x v="47"/>
          </reference>
        </references>
      </pivotArea>
    </format>
    <format dxfId="14234">
      <pivotArea dataOnly="0" labelOnly="1" outline="0" offset="IV11" fieldPosition="0">
        <references count="1">
          <reference field="6" count="1">
            <x v="47"/>
          </reference>
        </references>
      </pivotArea>
    </format>
    <format dxfId="14233">
      <pivotArea dataOnly="0" labelOnly="1" outline="0" offset="IV256" fieldPosition="0">
        <references count="2">
          <reference field="0" count="1">
            <x v="97"/>
          </reference>
          <reference field="6" count="1" selected="0">
            <x v="47"/>
          </reference>
        </references>
      </pivotArea>
    </format>
    <format dxfId="14232">
      <pivotArea dataOnly="0" labelOnly="1" outline="0" fieldPosition="0">
        <references count="3">
          <reference field="0" count="1" selected="0">
            <x v="97"/>
          </reference>
          <reference field="4" count="1">
            <x v="251"/>
          </reference>
          <reference field="6" count="1" selected="0">
            <x v="47"/>
          </reference>
        </references>
      </pivotArea>
    </format>
    <format dxfId="14231">
      <pivotArea outline="0" collapsedLevelsAreSubtotals="1" fieldPosition="0">
        <references count="3">
          <reference field="0" count="1" selected="0">
            <x v="97"/>
          </reference>
          <reference field="4" count="1" selected="0">
            <x v="251"/>
          </reference>
          <reference field="6" count="1" selected="0">
            <x v="47"/>
          </reference>
        </references>
      </pivotArea>
    </format>
    <format dxfId="14230">
      <pivotArea outline="0" collapsedLevelsAreSubtotals="1" fieldPosition="0">
        <references count="3">
          <reference field="0" count="1" selected="0">
            <x v="354"/>
          </reference>
          <reference field="4" count="1" selected="0">
            <x v="251"/>
          </reference>
          <reference field="6" count="1" selected="0">
            <x v="47"/>
          </reference>
        </references>
      </pivotArea>
    </format>
    <format dxfId="14229">
      <pivotArea dataOnly="0" labelOnly="1" outline="0" offset="IV12" fieldPosition="0">
        <references count="1">
          <reference field="6" count="1">
            <x v="47"/>
          </reference>
        </references>
      </pivotArea>
    </format>
    <format dxfId="14228">
      <pivotArea dataOnly="0" labelOnly="1" outline="0" fieldPosition="0">
        <references count="2">
          <reference field="0" count="1">
            <x v="354"/>
          </reference>
          <reference field="6" count="1" selected="0">
            <x v="47"/>
          </reference>
        </references>
      </pivotArea>
    </format>
    <format dxfId="14227">
      <pivotArea dataOnly="0" labelOnly="1" outline="0" fieldPosition="0">
        <references count="3">
          <reference field="0" count="1" selected="0">
            <x v="354"/>
          </reference>
          <reference field="4" count="1">
            <x v="251"/>
          </reference>
          <reference field="6" count="1" selected="0">
            <x v="47"/>
          </reference>
        </references>
      </pivotArea>
    </format>
    <format dxfId="14226">
      <pivotArea outline="0" collapsedLevelsAreSubtotals="1" fieldPosition="0">
        <references count="3">
          <reference field="0" count="1" selected="0">
            <x v="354"/>
          </reference>
          <reference field="4" count="1" selected="0">
            <x v="251"/>
          </reference>
          <reference field="6" count="1" selected="0">
            <x v="47"/>
          </reference>
        </references>
      </pivotArea>
    </format>
    <format dxfId="14225">
      <pivotArea outline="0" collapsedLevelsAreSubtotals="1" fieldPosition="0">
        <references count="3">
          <reference field="0" count="1" selected="0">
            <x v="436"/>
          </reference>
          <reference field="4" count="1" selected="0">
            <x v="246"/>
          </reference>
          <reference field="6" count="1" selected="0">
            <x v="47"/>
          </reference>
        </references>
      </pivotArea>
    </format>
    <format dxfId="14224">
      <pivotArea dataOnly="0" labelOnly="1" outline="0" offset="IV13" fieldPosition="0">
        <references count="1">
          <reference field="6" count="1">
            <x v="47"/>
          </reference>
        </references>
      </pivotArea>
    </format>
    <format dxfId="14223">
      <pivotArea dataOnly="0" labelOnly="1" outline="0" fieldPosition="0">
        <references count="2">
          <reference field="0" count="1">
            <x v="436"/>
          </reference>
          <reference field="6" count="1" selected="0">
            <x v="47"/>
          </reference>
        </references>
      </pivotArea>
    </format>
    <format dxfId="14222">
      <pivotArea dataOnly="0" labelOnly="1" outline="0" fieldPosition="0">
        <references count="3">
          <reference field="0" count="1" selected="0">
            <x v="436"/>
          </reference>
          <reference field="4" count="1">
            <x v="246"/>
          </reference>
          <reference field="6" count="1" selected="0">
            <x v="47"/>
          </reference>
        </references>
      </pivotArea>
    </format>
    <format dxfId="14221">
      <pivotArea outline="0" collapsedLevelsAreSubtotals="1" fieldPosition="0">
        <references count="3">
          <reference field="0" count="1" selected="0">
            <x v="436"/>
          </reference>
          <reference field="4" count="1" selected="0">
            <x v="246"/>
          </reference>
          <reference field="6" count="1" selected="0">
            <x v="47"/>
          </reference>
        </references>
      </pivotArea>
    </format>
    <format dxfId="14220">
      <pivotArea outline="0" collapsedLevelsAreSubtotals="1" fieldPosition="0">
        <references count="3">
          <reference field="0" count="1" selected="0">
            <x v="369"/>
          </reference>
          <reference field="4" count="1" selected="0">
            <x v="252"/>
          </reference>
          <reference field="6" count="1" selected="0">
            <x v="47"/>
          </reference>
        </references>
      </pivotArea>
    </format>
    <format dxfId="14219">
      <pivotArea dataOnly="0" labelOnly="1" outline="0" offset="IV256" fieldPosition="0">
        <references count="1">
          <reference field="6" count="1">
            <x v="47"/>
          </reference>
        </references>
      </pivotArea>
    </format>
    <format dxfId="14218">
      <pivotArea dataOnly="0" labelOnly="1" outline="0" fieldPosition="0">
        <references count="2">
          <reference field="0" count="1">
            <x v="369"/>
          </reference>
          <reference field="6" count="1" selected="0">
            <x v="47"/>
          </reference>
        </references>
      </pivotArea>
    </format>
    <format dxfId="14217">
      <pivotArea dataOnly="0" labelOnly="1" outline="0" fieldPosition="0">
        <references count="3">
          <reference field="0" count="1" selected="0">
            <x v="369"/>
          </reference>
          <reference field="4" count="1">
            <x v="252"/>
          </reference>
          <reference field="6" count="1" selected="0">
            <x v="47"/>
          </reference>
        </references>
      </pivotArea>
    </format>
    <format dxfId="14216">
      <pivotArea outline="0" collapsedLevelsAreSubtotals="1" fieldPosition="0">
        <references count="3">
          <reference field="0" count="1" selected="0">
            <x v="369"/>
          </reference>
          <reference field="4" count="1" selected="0">
            <x v="252"/>
          </reference>
          <reference field="6" count="1" selected="0">
            <x v="47"/>
          </reference>
        </references>
      </pivotArea>
    </format>
    <format dxfId="14215">
      <pivotArea dataOnly="0" labelOnly="1" outline="0" fieldPosition="0">
        <references count="1">
          <reference field="6" count="1">
            <x v="47"/>
          </reference>
        </references>
      </pivotArea>
    </format>
    <format dxfId="14214">
      <pivotArea dataOnly="0" labelOnly="1" outline="0" fieldPosition="0">
        <references count="2">
          <reference field="0" count="1">
            <x v="369"/>
          </reference>
          <reference field="6" count="1" selected="0">
            <x v="47"/>
          </reference>
        </references>
      </pivotArea>
    </format>
    <format dxfId="14213">
      <pivotArea dataOnly="0" labelOnly="1" outline="0" fieldPosition="0">
        <references count="3">
          <reference field="0" count="1" selected="0">
            <x v="369"/>
          </reference>
          <reference field="4" count="1">
            <x v="252"/>
          </reference>
          <reference field="6" count="1" selected="0">
            <x v="47"/>
          </reference>
        </references>
      </pivotArea>
    </format>
    <format dxfId="14212">
      <pivotArea outline="0" collapsedLevelsAreSubtotals="1" fieldPosition="0">
        <references count="1">
          <reference field="6" count="1" selected="0" defaultSubtotal="1">
            <x v="47"/>
          </reference>
        </references>
      </pivotArea>
    </format>
    <format dxfId="14211">
      <pivotArea dataOnly="0" labelOnly="1" outline="0" fieldPosition="0">
        <references count="1">
          <reference field="6" count="1" defaultSubtotal="1">
            <x v="47"/>
          </reference>
        </references>
      </pivotArea>
    </format>
    <format dxfId="14210">
      <pivotArea outline="0" collapsedLevelsAreSubtotals="1" fieldPosition="0">
        <references count="1">
          <reference field="6" count="1" selected="0" defaultSubtotal="1">
            <x v="47"/>
          </reference>
        </references>
      </pivotArea>
    </format>
    <format dxfId="14209">
      <pivotArea dataOnly="0" labelOnly="1" outline="0" fieldPosition="0">
        <references count="1">
          <reference field="6" count="1" defaultSubtotal="1">
            <x v="47"/>
          </reference>
        </references>
      </pivotArea>
    </format>
    <format dxfId="14208">
      <pivotArea outline="0" collapsedLevelsAreSubtotals="1" fieldPosition="0">
        <references count="3">
          <reference field="0" count="1" selected="0">
            <x v="55"/>
          </reference>
          <reference field="4" count="1" selected="0">
            <x v="255"/>
          </reference>
          <reference field="6" count="1" selected="0">
            <x v="48"/>
          </reference>
        </references>
      </pivotArea>
    </format>
    <format dxfId="14207">
      <pivotArea dataOnly="0" labelOnly="1" outline="0" offset="IV1" fieldPosition="0">
        <references count="1">
          <reference field="6" count="1">
            <x v="48"/>
          </reference>
        </references>
      </pivotArea>
    </format>
    <format dxfId="14206">
      <pivotArea dataOnly="0" labelOnly="1" outline="0" fieldPosition="0">
        <references count="2">
          <reference field="0" count="1">
            <x v="55"/>
          </reference>
          <reference field="6" count="1" selected="0">
            <x v="48"/>
          </reference>
        </references>
      </pivotArea>
    </format>
    <format dxfId="14205">
      <pivotArea dataOnly="0" labelOnly="1" outline="0" fieldPosition="0">
        <references count="3">
          <reference field="0" count="1" selected="0">
            <x v="55"/>
          </reference>
          <reference field="4" count="1">
            <x v="255"/>
          </reference>
          <reference field="6" count="1" selected="0">
            <x v="48"/>
          </reference>
        </references>
      </pivotArea>
    </format>
    <format dxfId="14204">
      <pivotArea outline="0" collapsedLevelsAreSubtotals="1" fieldPosition="0">
        <references count="3">
          <reference field="0" count="1" selected="0">
            <x v="55"/>
          </reference>
          <reference field="4" count="1" selected="0">
            <x v="255"/>
          </reference>
          <reference field="6" count="1" selected="0">
            <x v="48"/>
          </reference>
        </references>
      </pivotArea>
    </format>
    <format dxfId="14203">
      <pivotArea dataOnly="0" labelOnly="1" outline="0" fieldPosition="0">
        <references count="1">
          <reference field="6" count="1">
            <x v="48"/>
          </reference>
        </references>
      </pivotArea>
    </format>
    <format dxfId="14202">
      <pivotArea dataOnly="0" labelOnly="1" outline="0" fieldPosition="0">
        <references count="2">
          <reference field="0" count="1">
            <x v="55"/>
          </reference>
          <reference field="6" count="1" selected="0">
            <x v="48"/>
          </reference>
        </references>
      </pivotArea>
    </format>
    <format dxfId="14201">
      <pivotArea dataOnly="0" labelOnly="1" outline="0" fieldPosition="0">
        <references count="3">
          <reference field="0" count="1" selected="0">
            <x v="55"/>
          </reference>
          <reference field="4" count="1">
            <x v="255"/>
          </reference>
          <reference field="6" count="1" selected="0">
            <x v="48"/>
          </reference>
        </references>
      </pivotArea>
    </format>
    <format dxfId="14200">
      <pivotArea outline="0" collapsedLevelsAreSubtotals="1" fieldPosition="0">
        <references count="3">
          <reference field="0" count="1" selected="0">
            <x v="50"/>
          </reference>
          <reference field="4" count="1" selected="0">
            <x v="255"/>
          </reference>
          <reference field="6" count="1" selected="0">
            <x v="48"/>
          </reference>
        </references>
      </pivotArea>
    </format>
    <format dxfId="14199">
      <pivotArea dataOnly="0" labelOnly="1" outline="0" offset="IV2" fieldPosition="0">
        <references count="1">
          <reference field="6" count="1">
            <x v="48"/>
          </reference>
        </references>
      </pivotArea>
    </format>
    <format dxfId="14198">
      <pivotArea dataOnly="0" labelOnly="1" outline="0" fieldPosition="0">
        <references count="2">
          <reference field="0" count="1">
            <x v="50"/>
          </reference>
          <reference field="6" count="1" selected="0">
            <x v="48"/>
          </reference>
        </references>
      </pivotArea>
    </format>
    <format dxfId="14197">
      <pivotArea dataOnly="0" labelOnly="1" outline="0" fieldPosition="0">
        <references count="3">
          <reference field="0" count="1" selected="0">
            <x v="50"/>
          </reference>
          <reference field="4" count="1">
            <x v="255"/>
          </reference>
          <reference field="6" count="1" selected="0">
            <x v="48"/>
          </reference>
        </references>
      </pivotArea>
    </format>
    <format dxfId="14196">
      <pivotArea outline="0" collapsedLevelsAreSubtotals="1" fieldPosition="0">
        <references count="3">
          <reference field="0" count="1" selected="0">
            <x v="50"/>
          </reference>
          <reference field="4" count="1" selected="0">
            <x v="255"/>
          </reference>
          <reference field="6" count="1" selected="0">
            <x v="48"/>
          </reference>
        </references>
      </pivotArea>
    </format>
    <format dxfId="14195">
      <pivotArea outline="0" collapsedLevelsAreSubtotals="1" fieldPosition="0">
        <references count="3">
          <reference field="0" count="1" selected="0">
            <x v="106"/>
          </reference>
          <reference field="4" count="1" selected="0">
            <x v="255"/>
          </reference>
          <reference field="6" count="1" selected="0">
            <x v="48"/>
          </reference>
        </references>
      </pivotArea>
    </format>
    <format dxfId="14194">
      <pivotArea dataOnly="0" labelOnly="1" outline="0" offset="IV3" fieldPosition="0">
        <references count="1">
          <reference field="6" count="1">
            <x v="48"/>
          </reference>
        </references>
      </pivotArea>
    </format>
    <format dxfId="14193">
      <pivotArea dataOnly="0" labelOnly="1" outline="0" fieldPosition="0">
        <references count="2">
          <reference field="0" count="1">
            <x v="106"/>
          </reference>
          <reference field="6" count="1" selected="0">
            <x v="48"/>
          </reference>
        </references>
      </pivotArea>
    </format>
    <format dxfId="14192">
      <pivotArea dataOnly="0" labelOnly="1" outline="0" fieldPosition="0">
        <references count="3">
          <reference field="0" count="1" selected="0">
            <x v="106"/>
          </reference>
          <reference field="4" count="1">
            <x v="255"/>
          </reference>
          <reference field="6" count="1" selected="0">
            <x v="48"/>
          </reference>
        </references>
      </pivotArea>
    </format>
    <format dxfId="14191">
      <pivotArea outline="0" collapsedLevelsAreSubtotals="1" fieldPosition="0">
        <references count="3">
          <reference field="0" count="1" selected="0">
            <x v="106"/>
          </reference>
          <reference field="4" count="1" selected="0">
            <x v="255"/>
          </reference>
          <reference field="6" count="1" selected="0">
            <x v="48"/>
          </reference>
        </references>
      </pivotArea>
    </format>
    <format dxfId="14190">
      <pivotArea outline="0" collapsedLevelsAreSubtotals="1" fieldPosition="0">
        <references count="3">
          <reference field="0" count="1" selected="0">
            <x v="49"/>
          </reference>
          <reference field="4" count="1" selected="0">
            <x v="255"/>
          </reference>
          <reference field="6" count="1" selected="0">
            <x v="48"/>
          </reference>
        </references>
      </pivotArea>
    </format>
    <format dxfId="14189">
      <pivotArea dataOnly="0" labelOnly="1" outline="0" offset="IV4" fieldPosition="0">
        <references count="1">
          <reference field="6" count="1">
            <x v="48"/>
          </reference>
        </references>
      </pivotArea>
    </format>
    <format dxfId="14188">
      <pivotArea dataOnly="0" labelOnly="1" outline="0" fieldPosition="0">
        <references count="2">
          <reference field="0" count="1">
            <x v="49"/>
          </reference>
          <reference field="6" count="1" selected="0">
            <x v="48"/>
          </reference>
        </references>
      </pivotArea>
    </format>
    <format dxfId="14187">
      <pivotArea dataOnly="0" labelOnly="1" outline="0" fieldPosition="0">
        <references count="3">
          <reference field="0" count="1" selected="0">
            <x v="49"/>
          </reference>
          <reference field="4" count="1">
            <x v="255"/>
          </reference>
          <reference field="6" count="1" selected="0">
            <x v="48"/>
          </reference>
        </references>
      </pivotArea>
    </format>
    <format dxfId="14186">
      <pivotArea outline="0" collapsedLevelsAreSubtotals="1" fieldPosition="0">
        <references count="3">
          <reference field="0" count="1" selected="0">
            <x v="49"/>
          </reference>
          <reference field="4" count="1" selected="0">
            <x v="255"/>
          </reference>
          <reference field="6" count="1" selected="0">
            <x v="48"/>
          </reference>
        </references>
      </pivotArea>
    </format>
    <format dxfId="14185">
      <pivotArea outline="0" collapsedLevelsAreSubtotals="1" fieldPosition="0">
        <references count="3">
          <reference field="0" count="1" selected="0">
            <x v="399"/>
          </reference>
          <reference field="4" count="1" selected="0">
            <x v="255"/>
          </reference>
          <reference field="6" count="1" selected="0">
            <x v="48"/>
          </reference>
        </references>
      </pivotArea>
    </format>
    <format dxfId="14184">
      <pivotArea dataOnly="0" labelOnly="1" outline="0" offset="IV5" fieldPosition="0">
        <references count="1">
          <reference field="6" count="1">
            <x v="48"/>
          </reference>
        </references>
      </pivotArea>
    </format>
    <format dxfId="14183">
      <pivotArea dataOnly="0" labelOnly="1" outline="0" fieldPosition="0">
        <references count="2">
          <reference field="0" count="1">
            <x v="399"/>
          </reference>
          <reference field="6" count="1" selected="0">
            <x v="48"/>
          </reference>
        </references>
      </pivotArea>
    </format>
    <format dxfId="14182">
      <pivotArea dataOnly="0" labelOnly="1" outline="0" fieldPosition="0">
        <references count="3">
          <reference field="0" count="1" selected="0">
            <x v="399"/>
          </reference>
          <reference field="4" count="1">
            <x v="255"/>
          </reference>
          <reference field="6" count="1" selected="0">
            <x v="48"/>
          </reference>
        </references>
      </pivotArea>
    </format>
    <format dxfId="14181">
      <pivotArea outline="0" collapsedLevelsAreSubtotals="1" fieldPosition="0">
        <references count="3">
          <reference field="0" count="1" selected="0">
            <x v="399"/>
          </reference>
          <reference field="4" count="1" selected="0">
            <x v="255"/>
          </reference>
          <reference field="6" count="1" selected="0">
            <x v="48"/>
          </reference>
        </references>
      </pivotArea>
    </format>
    <format dxfId="14180">
      <pivotArea outline="0" collapsedLevelsAreSubtotals="1" fieldPosition="0">
        <references count="3">
          <reference field="0" count="1" selected="0">
            <x v="51"/>
          </reference>
          <reference field="4" count="1" selected="0">
            <x v="255"/>
          </reference>
          <reference field="6" count="1" selected="0">
            <x v="48"/>
          </reference>
        </references>
      </pivotArea>
    </format>
    <format dxfId="14179">
      <pivotArea dataOnly="0" labelOnly="1" outline="0" offset="IV6" fieldPosition="0">
        <references count="1">
          <reference field="6" count="1">
            <x v="48"/>
          </reference>
        </references>
      </pivotArea>
    </format>
    <format dxfId="14178">
      <pivotArea dataOnly="0" labelOnly="1" outline="0" fieldPosition="0">
        <references count="2">
          <reference field="0" count="1">
            <x v="51"/>
          </reference>
          <reference field="6" count="1" selected="0">
            <x v="48"/>
          </reference>
        </references>
      </pivotArea>
    </format>
    <format dxfId="14177">
      <pivotArea dataOnly="0" labelOnly="1" outline="0" fieldPosition="0">
        <references count="3">
          <reference field="0" count="1" selected="0">
            <x v="51"/>
          </reference>
          <reference field="4" count="1">
            <x v="255"/>
          </reference>
          <reference field="6" count="1" selected="0">
            <x v="48"/>
          </reference>
        </references>
      </pivotArea>
    </format>
    <format dxfId="14176">
      <pivotArea outline="0" collapsedLevelsAreSubtotals="1" fieldPosition="0">
        <references count="3">
          <reference field="0" count="1" selected="0">
            <x v="51"/>
          </reference>
          <reference field="4" count="1" selected="0">
            <x v="255"/>
          </reference>
          <reference field="6" count="1" selected="0">
            <x v="48"/>
          </reference>
        </references>
      </pivotArea>
    </format>
    <format dxfId="14175">
      <pivotArea outline="0" collapsedLevelsAreSubtotals="1" fieldPosition="0">
        <references count="3">
          <reference field="0" count="1" selected="0">
            <x v="406"/>
          </reference>
          <reference field="4" count="1" selected="0">
            <x v="255"/>
          </reference>
          <reference field="6" count="1" selected="0">
            <x v="48"/>
          </reference>
        </references>
      </pivotArea>
    </format>
    <format dxfId="14174">
      <pivotArea dataOnly="0" labelOnly="1" outline="0" offset="IV7" fieldPosition="0">
        <references count="1">
          <reference field="6" count="1">
            <x v="48"/>
          </reference>
        </references>
      </pivotArea>
    </format>
    <format dxfId="14173">
      <pivotArea dataOnly="0" labelOnly="1" outline="0" fieldPosition="0">
        <references count="2">
          <reference field="0" count="1">
            <x v="406"/>
          </reference>
          <reference field="6" count="1" selected="0">
            <x v="48"/>
          </reference>
        </references>
      </pivotArea>
    </format>
    <format dxfId="14172">
      <pivotArea dataOnly="0" labelOnly="1" outline="0" fieldPosition="0">
        <references count="3">
          <reference field="0" count="1" selected="0">
            <x v="406"/>
          </reference>
          <reference field="4" count="1">
            <x v="255"/>
          </reference>
          <reference field="6" count="1" selected="0">
            <x v="48"/>
          </reference>
        </references>
      </pivotArea>
    </format>
    <format dxfId="14171">
      <pivotArea outline="0" collapsedLevelsAreSubtotals="1" fieldPosition="0">
        <references count="3">
          <reference field="0" count="1" selected="0">
            <x v="406"/>
          </reference>
          <reference field="4" count="1" selected="0">
            <x v="255"/>
          </reference>
          <reference field="6" count="1" selected="0">
            <x v="48"/>
          </reference>
        </references>
      </pivotArea>
    </format>
    <format dxfId="14170">
      <pivotArea outline="0" collapsedLevelsAreSubtotals="1" fieldPosition="0">
        <references count="3">
          <reference field="0" count="1" selected="0">
            <x v="52"/>
          </reference>
          <reference field="4" count="1" selected="0">
            <x v="255"/>
          </reference>
          <reference field="6" count="1" selected="0">
            <x v="48"/>
          </reference>
        </references>
      </pivotArea>
    </format>
    <format dxfId="14169">
      <pivotArea dataOnly="0" labelOnly="1" outline="0" offset="IV8" fieldPosition="0">
        <references count="1">
          <reference field="6" count="1">
            <x v="48"/>
          </reference>
        </references>
      </pivotArea>
    </format>
    <format dxfId="14168">
      <pivotArea dataOnly="0" labelOnly="1" outline="0" fieldPosition="0">
        <references count="2">
          <reference field="0" count="1">
            <x v="52"/>
          </reference>
          <reference field="6" count="1" selected="0">
            <x v="48"/>
          </reference>
        </references>
      </pivotArea>
    </format>
    <format dxfId="14167">
      <pivotArea dataOnly="0" labelOnly="1" outline="0" fieldPosition="0">
        <references count="3">
          <reference field="0" count="1" selected="0">
            <x v="52"/>
          </reference>
          <reference field="4" count="1">
            <x v="255"/>
          </reference>
          <reference field="6" count="1" selected="0">
            <x v="48"/>
          </reference>
        </references>
      </pivotArea>
    </format>
    <format dxfId="14166">
      <pivotArea outline="0" collapsedLevelsAreSubtotals="1" fieldPosition="0">
        <references count="3">
          <reference field="0" count="1" selected="0">
            <x v="52"/>
          </reference>
          <reference field="4" count="1" selected="0">
            <x v="255"/>
          </reference>
          <reference field="6" count="1" selected="0">
            <x v="48"/>
          </reference>
        </references>
      </pivotArea>
    </format>
    <format dxfId="14165">
      <pivotArea outline="0" collapsedLevelsAreSubtotals="1" fieldPosition="0">
        <references count="3">
          <reference field="0" count="1" selected="0">
            <x v="397"/>
          </reference>
          <reference field="4" count="1" selected="0">
            <x v="255"/>
          </reference>
          <reference field="6" count="1" selected="0">
            <x v="48"/>
          </reference>
        </references>
      </pivotArea>
    </format>
    <format dxfId="14164">
      <pivotArea dataOnly="0" labelOnly="1" outline="0" offset="IV9" fieldPosition="0">
        <references count="1">
          <reference field="6" count="1">
            <x v="48"/>
          </reference>
        </references>
      </pivotArea>
    </format>
    <format dxfId="14163">
      <pivotArea dataOnly="0" labelOnly="1" outline="0" fieldPosition="0">
        <references count="2">
          <reference field="0" count="1">
            <x v="397"/>
          </reference>
          <reference field="6" count="1" selected="0">
            <x v="48"/>
          </reference>
        </references>
      </pivotArea>
    </format>
    <format dxfId="14162">
      <pivotArea dataOnly="0" labelOnly="1" outline="0" fieldPosition="0">
        <references count="3">
          <reference field="0" count="1" selected="0">
            <x v="397"/>
          </reference>
          <reference field="4" count="1">
            <x v="255"/>
          </reference>
          <reference field="6" count="1" selected="0">
            <x v="48"/>
          </reference>
        </references>
      </pivotArea>
    </format>
    <format dxfId="14161">
      <pivotArea outline="0" collapsedLevelsAreSubtotals="1" fieldPosition="0">
        <references count="3">
          <reference field="0" count="1" selected="0">
            <x v="397"/>
          </reference>
          <reference field="4" count="1" selected="0">
            <x v="255"/>
          </reference>
          <reference field="6" count="1" selected="0">
            <x v="48"/>
          </reference>
        </references>
      </pivotArea>
    </format>
    <format dxfId="14160">
      <pivotArea outline="0" collapsedLevelsAreSubtotals="1" fieldPosition="0">
        <references count="3">
          <reference field="0" count="1" selected="0">
            <x v="327"/>
          </reference>
          <reference field="4" count="1" selected="0">
            <x v="255"/>
          </reference>
          <reference field="6" count="1" selected="0">
            <x v="48"/>
          </reference>
        </references>
      </pivotArea>
    </format>
    <format dxfId="14159">
      <pivotArea dataOnly="0" labelOnly="1" outline="0" offset="IV10" fieldPosition="0">
        <references count="1">
          <reference field="6" count="1">
            <x v="48"/>
          </reference>
        </references>
      </pivotArea>
    </format>
    <format dxfId="14158">
      <pivotArea dataOnly="0" labelOnly="1" outline="0" fieldPosition="0">
        <references count="2">
          <reference field="0" count="1">
            <x v="327"/>
          </reference>
          <reference field="6" count="1" selected="0">
            <x v="48"/>
          </reference>
        </references>
      </pivotArea>
    </format>
    <format dxfId="14157">
      <pivotArea dataOnly="0" labelOnly="1" outline="0" fieldPosition="0">
        <references count="3">
          <reference field="0" count="1" selected="0">
            <x v="327"/>
          </reference>
          <reference field="4" count="1">
            <x v="255"/>
          </reference>
          <reference field="6" count="1" selected="0">
            <x v="48"/>
          </reference>
        </references>
      </pivotArea>
    </format>
    <format dxfId="14156">
      <pivotArea outline="0" collapsedLevelsAreSubtotals="1" fieldPosition="0">
        <references count="3">
          <reference field="0" count="1" selected="0">
            <x v="327"/>
          </reference>
          <reference field="4" count="1" selected="0">
            <x v="255"/>
          </reference>
          <reference field="6" count="1" selected="0">
            <x v="48"/>
          </reference>
        </references>
      </pivotArea>
    </format>
    <format dxfId="14155">
      <pivotArea outline="0" collapsedLevelsAreSubtotals="1" fieldPosition="0">
        <references count="3">
          <reference field="0" count="1" selected="0">
            <x v="331"/>
          </reference>
          <reference field="4" count="1" selected="0">
            <x v="255"/>
          </reference>
          <reference field="6" count="1" selected="0">
            <x v="48"/>
          </reference>
        </references>
      </pivotArea>
    </format>
    <format dxfId="14154">
      <pivotArea dataOnly="0" labelOnly="1" outline="0" offset="IV11" fieldPosition="0">
        <references count="1">
          <reference field="6" count="1">
            <x v="48"/>
          </reference>
        </references>
      </pivotArea>
    </format>
    <format dxfId="14153">
      <pivotArea dataOnly="0" labelOnly="1" outline="0" fieldPosition="0">
        <references count="2">
          <reference field="0" count="1">
            <x v="331"/>
          </reference>
          <reference field="6" count="1" selected="0">
            <x v="48"/>
          </reference>
        </references>
      </pivotArea>
    </format>
    <format dxfId="14152">
      <pivotArea dataOnly="0" labelOnly="1" outline="0" fieldPosition="0">
        <references count="3">
          <reference field="0" count="1" selected="0">
            <x v="331"/>
          </reference>
          <reference field="4" count="1">
            <x v="255"/>
          </reference>
          <reference field="6" count="1" selected="0">
            <x v="48"/>
          </reference>
        </references>
      </pivotArea>
    </format>
    <format dxfId="14151">
      <pivotArea outline="0" collapsedLevelsAreSubtotals="1" fieldPosition="0">
        <references count="3">
          <reference field="0" count="1" selected="0">
            <x v="331"/>
          </reference>
          <reference field="4" count="1" selected="0">
            <x v="255"/>
          </reference>
          <reference field="6" count="1" selected="0">
            <x v="48"/>
          </reference>
        </references>
      </pivotArea>
    </format>
    <format dxfId="14150">
      <pivotArea outline="0" collapsedLevelsAreSubtotals="1" fieldPosition="0">
        <references count="3">
          <reference field="0" count="1" selected="0">
            <x v="62"/>
          </reference>
          <reference field="4" count="1" selected="0">
            <x v="255"/>
          </reference>
          <reference field="6" count="1" selected="0">
            <x v="48"/>
          </reference>
        </references>
      </pivotArea>
    </format>
    <format dxfId="14149">
      <pivotArea dataOnly="0" labelOnly="1" outline="0" offset="IV12" fieldPosition="0">
        <references count="1">
          <reference field="6" count="1">
            <x v="48"/>
          </reference>
        </references>
      </pivotArea>
    </format>
    <format dxfId="14148">
      <pivotArea dataOnly="0" labelOnly="1" outline="0" fieldPosition="0">
        <references count="2">
          <reference field="0" count="1">
            <x v="62"/>
          </reference>
          <reference field="6" count="1" selected="0">
            <x v="48"/>
          </reference>
        </references>
      </pivotArea>
    </format>
    <format dxfId="14147">
      <pivotArea dataOnly="0" labelOnly="1" outline="0" fieldPosition="0">
        <references count="3">
          <reference field="0" count="1" selected="0">
            <x v="62"/>
          </reference>
          <reference field="4" count="1">
            <x v="255"/>
          </reference>
          <reference field="6" count="1" selected="0">
            <x v="48"/>
          </reference>
        </references>
      </pivotArea>
    </format>
    <format dxfId="14146">
      <pivotArea outline="0" collapsedLevelsAreSubtotals="1" fieldPosition="0">
        <references count="3">
          <reference field="0" count="1" selected="0">
            <x v="62"/>
          </reference>
          <reference field="4" count="1" selected="0">
            <x v="255"/>
          </reference>
          <reference field="6" count="1" selected="0">
            <x v="48"/>
          </reference>
        </references>
      </pivotArea>
    </format>
    <format dxfId="14145">
      <pivotArea outline="0" collapsedLevelsAreSubtotals="1" fieldPosition="0">
        <references count="3">
          <reference field="0" count="1" selected="0">
            <x v="97"/>
          </reference>
          <reference field="4" count="1" selected="0">
            <x v="255"/>
          </reference>
          <reference field="6" count="1" selected="0">
            <x v="48"/>
          </reference>
        </references>
      </pivotArea>
    </format>
    <format dxfId="14144">
      <pivotArea dataOnly="0" labelOnly="1" outline="0" offset="IV13" fieldPosition="0">
        <references count="1">
          <reference field="6" count="1">
            <x v="48"/>
          </reference>
        </references>
      </pivotArea>
    </format>
    <format dxfId="14143">
      <pivotArea dataOnly="0" labelOnly="1" outline="0" fieldPosition="0">
        <references count="2">
          <reference field="0" count="1">
            <x v="97"/>
          </reference>
          <reference field="6" count="1" selected="0">
            <x v="48"/>
          </reference>
        </references>
      </pivotArea>
    </format>
    <format dxfId="14142">
      <pivotArea dataOnly="0" labelOnly="1" outline="0" fieldPosition="0">
        <references count="3">
          <reference field="0" count="1" selected="0">
            <x v="97"/>
          </reference>
          <reference field="4" count="1">
            <x v="255"/>
          </reference>
          <reference field="6" count="1" selected="0">
            <x v="48"/>
          </reference>
        </references>
      </pivotArea>
    </format>
    <format dxfId="14141">
      <pivotArea outline="0" collapsedLevelsAreSubtotals="1" fieldPosition="0">
        <references count="3">
          <reference field="0" count="1" selected="0">
            <x v="97"/>
          </reference>
          <reference field="4" count="1" selected="0">
            <x v="255"/>
          </reference>
          <reference field="6" count="1" selected="0">
            <x v="48"/>
          </reference>
        </references>
      </pivotArea>
    </format>
    <format dxfId="14140">
      <pivotArea outline="0" collapsedLevelsAreSubtotals="1" fieldPosition="0">
        <references count="3">
          <reference field="0" count="1" selected="0">
            <x v="485"/>
          </reference>
          <reference field="4" count="1" selected="0">
            <x v="255"/>
          </reference>
          <reference field="6" count="1" selected="0">
            <x v="48"/>
          </reference>
        </references>
      </pivotArea>
    </format>
    <format dxfId="14139">
      <pivotArea dataOnly="0" labelOnly="1" outline="0" offset="IV14" fieldPosition="0">
        <references count="1">
          <reference field="6" count="1">
            <x v="48"/>
          </reference>
        </references>
      </pivotArea>
    </format>
    <format dxfId="14138">
      <pivotArea dataOnly="0" labelOnly="1" outline="0" fieldPosition="0">
        <references count="2">
          <reference field="0" count="1">
            <x v="485"/>
          </reference>
          <reference field="6" count="1" selected="0">
            <x v="48"/>
          </reference>
        </references>
      </pivotArea>
    </format>
    <format dxfId="14137">
      <pivotArea dataOnly="0" labelOnly="1" outline="0" fieldPosition="0">
        <references count="3">
          <reference field="0" count="1" selected="0">
            <x v="485"/>
          </reference>
          <reference field="4" count="1">
            <x v="255"/>
          </reference>
          <reference field="6" count="1" selected="0">
            <x v="48"/>
          </reference>
        </references>
      </pivotArea>
    </format>
    <format dxfId="14136">
      <pivotArea outline="0" collapsedLevelsAreSubtotals="1" fieldPosition="0">
        <references count="3">
          <reference field="0" count="1" selected="0">
            <x v="485"/>
          </reference>
          <reference field="4" count="1" selected="0">
            <x v="255"/>
          </reference>
          <reference field="6" count="1" selected="0">
            <x v="48"/>
          </reference>
        </references>
      </pivotArea>
    </format>
    <format dxfId="14135">
      <pivotArea outline="0" collapsedLevelsAreSubtotals="1" fieldPosition="0">
        <references count="3">
          <reference field="0" count="1" selected="0">
            <x v="335"/>
          </reference>
          <reference field="4" count="1" selected="0">
            <x v="255"/>
          </reference>
          <reference field="6" count="1" selected="0">
            <x v="48"/>
          </reference>
        </references>
      </pivotArea>
    </format>
    <format dxfId="14134">
      <pivotArea dataOnly="0" labelOnly="1" outline="0" offset="IV15" fieldPosition="0">
        <references count="1">
          <reference field="6" count="1">
            <x v="48"/>
          </reference>
        </references>
      </pivotArea>
    </format>
    <format dxfId="14133">
      <pivotArea dataOnly="0" labelOnly="1" outline="0" fieldPosition="0">
        <references count="2">
          <reference field="0" count="1">
            <x v="335"/>
          </reference>
          <reference field="6" count="1" selected="0">
            <x v="48"/>
          </reference>
        </references>
      </pivotArea>
    </format>
    <format dxfId="14132">
      <pivotArea dataOnly="0" labelOnly="1" outline="0" fieldPosition="0">
        <references count="3">
          <reference field="0" count="1" selected="0">
            <x v="335"/>
          </reference>
          <reference field="4" count="1">
            <x v="255"/>
          </reference>
          <reference field="6" count="1" selected="0">
            <x v="48"/>
          </reference>
        </references>
      </pivotArea>
    </format>
    <format dxfId="14131">
      <pivotArea outline="0" collapsedLevelsAreSubtotals="1" fieldPosition="0">
        <references count="3">
          <reference field="0" count="1" selected="0">
            <x v="335"/>
          </reference>
          <reference field="4" count="1" selected="0">
            <x v="255"/>
          </reference>
          <reference field="6" count="1" selected="0">
            <x v="48"/>
          </reference>
        </references>
      </pivotArea>
    </format>
    <format dxfId="14130">
      <pivotArea outline="0" collapsedLevelsAreSubtotals="1" fieldPosition="0">
        <references count="3">
          <reference field="0" count="1" selected="0">
            <x v="57"/>
          </reference>
          <reference field="4" count="1" selected="0">
            <x v="255"/>
          </reference>
          <reference field="6" count="1" selected="0">
            <x v="48"/>
          </reference>
        </references>
      </pivotArea>
    </format>
    <format dxfId="14129">
      <pivotArea dataOnly="0" labelOnly="1" outline="0" offset="IV16" fieldPosition="0">
        <references count="1">
          <reference field="6" count="1">
            <x v="48"/>
          </reference>
        </references>
      </pivotArea>
    </format>
    <format dxfId="14128">
      <pivotArea dataOnly="0" labelOnly="1" outline="0" fieldPosition="0">
        <references count="2">
          <reference field="0" count="1">
            <x v="57"/>
          </reference>
          <reference field="6" count="1" selected="0">
            <x v="48"/>
          </reference>
        </references>
      </pivotArea>
    </format>
    <format dxfId="14127">
      <pivotArea dataOnly="0" labelOnly="1" outline="0" fieldPosition="0">
        <references count="3">
          <reference field="0" count="1" selected="0">
            <x v="57"/>
          </reference>
          <reference field="4" count="1">
            <x v="255"/>
          </reference>
          <reference field="6" count="1" selected="0">
            <x v="48"/>
          </reference>
        </references>
      </pivotArea>
    </format>
    <format dxfId="14126">
      <pivotArea outline="0" collapsedLevelsAreSubtotals="1" fieldPosition="0">
        <references count="3">
          <reference field="0" count="1" selected="0">
            <x v="57"/>
          </reference>
          <reference field="4" count="1" selected="0">
            <x v="255"/>
          </reference>
          <reference field="6" count="1" selected="0">
            <x v="48"/>
          </reference>
        </references>
      </pivotArea>
    </format>
    <format dxfId="14125">
      <pivotArea outline="0" collapsedLevelsAreSubtotals="1" fieldPosition="0">
        <references count="3">
          <reference field="0" count="1" selected="0">
            <x v="95"/>
          </reference>
          <reference field="4" count="1" selected="0">
            <x v="255"/>
          </reference>
          <reference field="6" count="1" selected="0">
            <x v="48"/>
          </reference>
        </references>
      </pivotArea>
    </format>
    <format dxfId="14124">
      <pivotArea dataOnly="0" labelOnly="1" outline="0" offset="IV256" fieldPosition="0">
        <references count="1">
          <reference field="6" count="1">
            <x v="48"/>
          </reference>
        </references>
      </pivotArea>
    </format>
    <format dxfId="14123">
      <pivotArea dataOnly="0" labelOnly="1" outline="0" fieldPosition="0">
        <references count="2">
          <reference field="0" count="1">
            <x v="95"/>
          </reference>
          <reference field="6" count="1" selected="0">
            <x v="48"/>
          </reference>
        </references>
      </pivotArea>
    </format>
    <format dxfId="14122">
      <pivotArea dataOnly="0" labelOnly="1" outline="0" fieldPosition="0">
        <references count="3">
          <reference field="0" count="1" selected="0">
            <x v="95"/>
          </reference>
          <reference field="4" count="1">
            <x v="255"/>
          </reference>
          <reference field="6" count="1" selected="0">
            <x v="48"/>
          </reference>
        </references>
      </pivotArea>
    </format>
    <format dxfId="14121">
      <pivotArea outline="0" collapsedLevelsAreSubtotals="1" fieldPosition="0">
        <references count="3">
          <reference field="0" count="1" selected="0">
            <x v="95"/>
          </reference>
          <reference field="4" count="1" selected="0">
            <x v="255"/>
          </reference>
          <reference field="6" count="1" selected="0">
            <x v="48"/>
          </reference>
        </references>
      </pivotArea>
    </format>
    <format dxfId="14120">
      <pivotArea dataOnly="0" labelOnly="1" outline="0" fieldPosition="0">
        <references count="1">
          <reference field="6" count="1">
            <x v="48"/>
          </reference>
        </references>
      </pivotArea>
    </format>
    <format dxfId="14119">
      <pivotArea dataOnly="0" labelOnly="1" outline="0" fieldPosition="0">
        <references count="2">
          <reference field="0" count="1">
            <x v="95"/>
          </reference>
          <reference field="6" count="1" selected="0">
            <x v="48"/>
          </reference>
        </references>
      </pivotArea>
    </format>
    <format dxfId="14118">
      <pivotArea dataOnly="0" labelOnly="1" outline="0" fieldPosition="0">
        <references count="3">
          <reference field="0" count="1" selected="0">
            <x v="95"/>
          </reference>
          <reference field="4" count="1">
            <x v="255"/>
          </reference>
          <reference field="6" count="1" selected="0">
            <x v="48"/>
          </reference>
        </references>
      </pivotArea>
    </format>
    <format dxfId="14117">
      <pivotArea outline="0" collapsedLevelsAreSubtotals="1" fieldPosition="0">
        <references count="1">
          <reference field="6" count="1" selected="0" defaultSubtotal="1">
            <x v="48"/>
          </reference>
        </references>
      </pivotArea>
    </format>
    <format dxfId="14116">
      <pivotArea dataOnly="0" labelOnly="1" outline="0" fieldPosition="0">
        <references count="1">
          <reference field="6" count="1" defaultSubtotal="1">
            <x v="48"/>
          </reference>
        </references>
      </pivotArea>
    </format>
    <format dxfId="14115">
      <pivotArea outline="0" collapsedLevelsAreSubtotals="1" fieldPosition="0">
        <references count="1">
          <reference field="6" count="1" selected="0" defaultSubtotal="1">
            <x v="48"/>
          </reference>
        </references>
      </pivotArea>
    </format>
    <format dxfId="14114">
      <pivotArea dataOnly="0" labelOnly="1" outline="0" fieldPosition="0">
        <references count="1">
          <reference field="6" count="1" defaultSubtotal="1">
            <x v="48"/>
          </reference>
        </references>
      </pivotArea>
    </format>
    <format dxfId="14113">
      <pivotArea outline="0" collapsedLevelsAreSubtotals="1" fieldPosition="0">
        <references count="3">
          <reference field="0" count="1" selected="0">
            <x v="455"/>
          </reference>
          <reference field="4" count="1" selected="0">
            <x v="27"/>
          </reference>
          <reference field="6" count="1" selected="0">
            <x v="49"/>
          </reference>
        </references>
      </pivotArea>
    </format>
    <format dxfId="14112">
      <pivotArea dataOnly="0" labelOnly="1" outline="0" offset="IV1" fieldPosition="0">
        <references count="1">
          <reference field="6" count="1">
            <x v="49"/>
          </reference>
        </references>
      </pivotArea>
    </format>
    <format dxfId="14111">
      <pivotArea dataOnly="0" labelOnly="1" outline="0" fieldPosition="0">
        <references count="2">
          <reference field="0" count="1">
            <x v="455"/>
          </reference>
          <reference field="6" count="1" selected="0">
            <x v="49"/>
          </reference>
        </references>
      </pivotArea>
    </format>
    <format dxfId="14110">
      <pivotArea dataOnly="0" labelOnly="1" outline="0" fieldPosition="0">
        <references count="3">
          <reference field="0" count="1" selected="0">
            <x v="455"/>
          </reference>
          <reference field="4" count="1">
            <x v="27"/>
          </reference>
          <reference field="6" count="1" selected="0">
            <x v="49"/>
          </reference>
        </references>
      </pivotArea>
    </format>
    <format dxfId="14109">
      <pivotArea outline="0" collapsedLevelsAreSubtotals="1" fieldPosition="0">
        <references count="3">
          <reference field="0" count="1" selected="0">
            <x v="455"/>
          </reference>
          <reference field="4" count="1" selected="0">
            <x v="27"/>
          </reference>
          <reference field="6" count="1" selected="0">
            <x v="49"/>
          </reference>
        </references>
      </pivotArea>
    </format>
    <format dxfId="14108">
      <pivotArea dataOnly="0" labelOnly="1" outline="0" fieldPosition="0">
        <references count="1">
          <reference field="6" count="1">
            <x v="49"/>
          </reference>
        </references>
      </pivotArea>
    </format>
    <format dxfId="14107">
      <pivotArea dataOnly="0" labelOnly="1" outline="0" fieldPosition="0">
        <references count="2">
          <reference field="0" count="1">
            <x v="455"/>
          </reference>
          <reference field="6" count="1" selected="0">
            <x v="49"/>
          </reference>
        </references>
      </pivotArea>
    </format>
    <format dxfId="14106">
      <pivotArea dataOnly="0" labelOnly="1" outline="0" fieldPosition="0">
        <references count="3">
          <reference field="0" count="1" selected="0">
            <x v="455"/>
          </reference>
          <reference field="4" count="1">
            <x v="27"/>
          </reference>
          <reference field="6" count="1" selected="0">
            <x v="49"/>
          </reference>
        </references>
      </pivotArea>
    </format>
    <format dxfId="14105">
      <pivotArea outline="0" collapsedLevelsAreSubtotals="1" fieldPosition="0">
        <references count="3">
          <reference field="0" count="1" selected="0">
            <x v="439"/>
          </reference>
          <reference field="4" count="1" selected="0">
            <x v="27"/>
          </reference>
          <reference field="6" count="1" selected="0">
            <x v="49"/>
          </reference>
        </references>
      </pivotArea>
    </format>
    <format dxfId="14104">
      <pivotArea dataOnly="0" labelOnly="1" outline="0" offset="IV2" fieldPosition="0">
        <references count="1">
          <reference field="6" count="1">
            <x v="49"/>
          </reference>
        </references>
      </pivotArea>
    </format>
    <format dxfId="14103">
      <pivotArea dataOnly="0" labelOnly="1" outline="0" fieldPosition="0">
        <references count="2">
          <reference field="0" count="1">
            <x v="439"/>
          </reference>
          <reference field="6" count="1" selected="0">
            <x v="49"/>
          </reference>
        </references>
      </pivotArea>
    </format>
    <format dxfId="14102">
      <pivotArea dataOnly="0" labelOnly="1" outline="0" fieldPosition="0">
        <references count="3">
          <reference field="0" count="1" selected="0">
            <x v="439"/>
          </reference>
          <reference field="4" count="1">
            <x v="27"/>
          </reference>
          <reference field="6" count="1" selected="0">
            <x v="49"/>
          </reference>
        </references>
      </pivotArea>
    </format>
    <format dxfId="14101">
      <pivotArea outline="0" collapsedLevelsAreSubtotals="1" fieldPosition="0">
        <references count="3">
          <reference field="0" count="1" selected="0">
            <x v="439"/>
          </reference>
          <reference field="4" count="1" selected="0">
            <x v="27"/>
          </reference>
          <reference field="6" count="1" selected="0">
            <x v="49"/>
          </reference>
        </references>
      </pivotArea>
    </format>
    <format dxfId="14100">
      <pivotArea outline="0" collapsedLevelsAreSubtotals="1" fieldPosition="0">
        <references count="3">
          <reference field="0" count="1" selected="0">
            <x v="452"/>
          </reference>
          <reference field="4" count="1" selected="0">
            <x v="27"/>
          </reference>
          <reference field="6" count="1" selected="0">
            <x v="49"/>
          </reference>
        </references>
      </pivotArea>
    </format>
    <format dxfId="14099">
      <pivotArea dataOnly="0" labelOnly="1" outline="0" offset="IV3" fieldPosition="0">
        <references count="1">
          <reference field="6" count="1">
            <x v="49"/>
          </reference>
        </references>
      </pivotArea>
    </format>
    <format dxfId="14098">
      <pivotArea dataOnly="0" labelOnly="1" outline="0" fieldPosition="0">
        <references count="2">
          <reference field="0" count="1">
            <x v="452"/>
          </reference>
          <reference field="6" count="1" selected="0">
            <x v="49"/>
          </reference>
        </references>
      </pivotArea>
    </format>
    <format dxfId="14097">
      <pivotArea dataOnly="0" labelOnly="1" outline="0" fieldPosition="0">
        <references count="3">
          <reference field="0" count="1" selected="0">
            <x v="452"/>
          </reference>
          <reference field="4" count="1">
            <x v="27"/>
          </reference>
          <reference field="6" count="1" selected="0">
            <x v="49"/>
          </reference>
        </references>
      </pivotArea>
    </format>
    <format dxfId="14096">
      <pivotArea outline="0" collapsedLevelsAreSubtotals="1" fieldPosition="0">
        <references count="3">
          <reference field="0" count="1" selected="0">
            <x v="452"/>
          </reference>
          <reference field="4" count="1" selected="0">
            <x v="27"/>
          </reference>
          <reference field="6" count="1" selected="0">
            <x v="49"/>
          </reference>
        </references>
      </pivotArea>
    </format>
    <format dxfId="14095">
      <pivotArea outline="0" collapsedLevelsAreSubtotals="1" fieldPosition="0">
        <references count="3">
          <reference field="0" count="1" selected="0">
            <x v="446"/>
          </reference>
          <reference field="4" count="1" selected="0">
            <x v="27"/>
          </reference>
          <reference field="6" count="1" selected="0">
            <x v="49"/>
          </reference>
        </references>
      </pivotArea>
    </format>
    <format dxfId="14094">
      <pivotArea dataOnly="0" labelOnly="1" outline="0" offset="IV4" fieldPosition="0">
        <references count="1">
          <reference field="6" count="1">
            <x v="49"/>
          </reference>
        </references>
      </pivotArea>
    </format>
    <format dxfId="14093">
      <pivotArea dataOnly="0" labelOnly="1" outline="0" fieldPosition="0">
        <references count="2">
          <reference field="0" count="1">
            <x v="446"/>
          </reference>
          <reference field="6" count="1" selected="0">
            <x v="49"/>
          </reference>
        </references>
      </pivotArea>
    </format>
    <format dxfId="14092">
      <pivotArea dataOnly="0" labelOnly="1" outline="0" fieldPosition="0">
        <references count="3">
          <reference field="0" count="1" selected="0">
            <x v="446"/>
          </reference>
          <reference field="4" count="1">
            <x v="27"/>
          </reference>
          <reference field="6" count="1" selected="0">
            <x v="49"/>
          </reference>
        </references>
      </pivotArea>
    </format>
    <format dxfId="14091">
      <pivotArea outline="0" collapsedLevelsAreSubtotals="1" fieldPosition="0">
        <references count="3">
          <reference field="0" count="1" selected="0">
            <x v="446"/>
          </reference>
          <reference field="4" count="1" selected="0">
            <x v="27"/>
          </reference>
          <reference field="6" count="1" selected="0">
            <x v="49"/>
          </reference>
        </references>
      </pivotArea>
    </format>
    <format dxfId="14090">
      <pivotArea outline="0" collapsedLevelsAreSubtotals="1" fieldPosition="0">
        <references count="3">
          <reference field="0" count="1" selected="0">
            <x v="430"/>
          </reference>
          <reference field="4" count="1" selected="0">
            <x v="27"/>
          </reference>
          <reference field="6" count="1" selected="0">
            <x v="49"/>
          </reference>
        </references>
      </pivotArea>
    </format>
    <format dxfId="14089">
      <pivotArea dataOnly="0" labelOnly="1" outline="0" offset="IV5" fieldPosition="0">
        <references count="1">
          <reference field="6" count="1">
            <x v="49"/>
          </reference>
        </references>
      </pivotArea>
    </format>
    <format dxfId="14088">
      <pivotArea dataOnly="0" labelOnly="1" outline="0" fieldPosition="0">
        <references count="2">
          <reference field="0" count="1">
            <x v="430"/>
          </reference>
          <reference field="6" count="1" selected="0">
            <x v="49"/>
          </reference>
        </references>
      </pivotArea>
    </format>
    <format dxfId="14087">
      <pivotArea dataOnly="0" labelOnly="1" outline="0" fieldPosition="0">
        <references count="3">
          <reference field="0" count="1" selected="0">
            <x v="430"/>
          </reference>
          <reference field="4" count="1">
            <x v="27"/>
          </reference>
          <reference field="6" count="1" selected="0">
            <x v="49"/>
          </reference>
        </references>
      </pivotArea>
    </format>
    <format dxfId="14086">
      <pivotArea outline="0" collapsedLevelsAreSubtotals="1" fieldPosition="0">
        <references count="3">
          <reference field="0" count="1" selected="0">
            <x v="430"/>
          </reference>
          <reference field="4" count="1" selected="0">
            <x v="27"/>
          </reference>
          <reference field="6" count="1" selected="0">
            <x v="49"/>
          </reference>
        </references>
      </pivotArea>
    </format>
    <format dxfId="14085">
      <pivotArea outline="0" collapsedLevelsAreSubtotals="1" fieldPosition="0">
        <references count="3">
          <reference field="0" count="1" selected="0">
            <x v="453"/>
          </reference>
          <reference field="4" count="1" selected="0">
            <x v="27"/>
          </reference>
          <reference field="6" count="1" selected="0">
            <x v="49"/>
          </reference>
        </references>
      </pivotArea>
    </format>
    <format dxfId="14084">
      <pivotArea dataOnly="0" labelOnly="1" outline="0" offset="IV6" fieldPosition="0">
        <references count="1">
          <reference field="6" count="1">
            <x v="49"/>
          </reference>
        </references>
      </pivotArea>
    </format>
    <format dxfId="14083">
      <pivotArea dataOnly="0" labelOnly="1" outline="0" fieldPosition="0">
        <references count="2">
          <reference field="0" count="1">
            <x v="453"/>
          </reference>
          <reference field="6" count="1" selected="0">
            <x v="49"/>
          </reference>
        </references>
      </pivotArea>
    </format>
    <format dxfId="14082">
      <pivotArea dataOnly="0" labelOnly="1" outline="0" fieldPosition="0">
        <references count="3">
          <reference field="0" count="1" selected="0">
            <x v="453"/>
          </reference>
          <reference field="4" count="1">
            <x v="27"/>
          </reference>
          <reference field="6" count="1" selected="0">
            <x v="49"/>
          </reference>
        </references>
      </pivotArea>
    </format>
    <format dxfId="14081">
      <pivotArea outline="0" collapsedLevelsAreSubtotals="1" fieldPosition="0">
        <references count="3">
          <reference field="0" count="1" selected="0">
            <x v="453"/>
          </reference>
          <reference field="4" count="1" selected="0">
            <x v="27"/>
          </reference>
          <reference field="6" count="1" selected="0">
            <x v="49"/>
          </reference>
        </references>
      </pivotArea>
    </format>
    <format dxfId="14080">
      <pivotArea outline="0" collapsedLevelsAreSubtotals="1" fieldPosition="0">
        <references count="3">
          <reference field="0" count="1" selected="0">
            <x v="506"/>
          </reference>
          <reference field="4" count="1" selected="0">
            <x v="27"/>
          </reference>
          <reference field="6" count="1" selected="0">
            <x v="49"/>
          </reference>
        </references>
      </pivotArea>
    </format>
    <format dxfId="14079">
      <pivotArea dataOnly="0" labelOnly="1" outline="0" offset="IV7" fieldPosition="0">
        <references count="1">
          <reference field="6" count="1">
            <x v="49"/>
          </reference>
        </references>
      </pivotArea>
    </format>
    <format dxfId="14078">
      <pivotArea dataOnly="0" labelOnly="1" outline="0" fieldPosition="0">
        <references count="2">
          <reference field="0" count="1">
            <x v="506"/>
          </reference>
          <reference field="6" count="1" selected="0">
            <x v="49"/>
          </reference>
        </references>
      </pivotArea>
    </format>
    <format dxfId="14077">
      <pivotArea dataOnly="0" labelOnly="1" outline="0" fieldPosition="0">
        <references count="3">
          <reference field="0" count="1" selected="0">
            <x v="506"/>
          </reference>
          <reference field="4" count="1">
            <x v="27"/>
          </reference>
          <reference field="6" count="1" selected="0">
            <x v="49"/>
          </reference>
        </references>
      </pivotArea>
    </format>
    <format dxfId="14076">
      <pivotArea outline="0" collapsedLevelsAreSubtotals="1" fieldPosition="0">
        <references count="3">
          <reference field="0" count="1" selected="0">
            <x v="506"/>
          </reference>
          <reference field="4" count="1" selected="0">
            <x v="27"/>
          </reference>
          <reference field="6" count="1" selected="0">
            <x v="49"/>
          </reference>
        </references>
      </pivotArea>
    </format>
    <format dxfId="14075">
      <pivotArea outline="0" collapsedLevelsAreSubtotals="1" fieldPosition="0">
        <references count="3">
          <reference field="0" count="1" selected="0">
            <x v="386"/>
          </reference>
          <reference field="4" count="1" selected="0">
            <x v="27"/>
          </reference>
          <reference field="6" count="1" selected="0">
            <x v="49"/>
          </reference>
        </references>
      </pivotArea>
    </format>
    <format dxfId="14074">
      <pivotArea dataOnly="0" labelOnly="1" outline="0" offset="IV8" fieldPosition="0">
        <references count="1">
          <reference field="6" count="1">
            <x v="49"/>
          </reference>
        </references>
      </pivotArea>
    </format>
    <format dxfId="14073">
      <pivotArea dataOnly="0" labelOnly="1" outline="0" fieldPosition="0">
        <references count="2">
          <reference field="0" count="1">
            <x v="386"/>
          </reference>
          <reference field="6" count="1" selected="0">
            <x v="49"/>
          </reference>
        </references>
      </pivotArea>
    </format>
    <format dxfId="14072">
      <pivotArea dataOnly="0" labelOnly="1" outline="0" fieldPosition="0">
        <references count="3">
          <reference field="0" count="1" selected="0">
            <x v="386"/>
          </reference>
          <reference field="4" count="1">
            <x v="27"/>
          </reference>
          <reference field="6" count="1" selected="0">
            <x v="49"/>
          </reference>
        </references>
      </pivotArea>
    </format>
    <format dxfId="14071">
      <pivotArea outline="0" collapsedLevelsAreSubtotals="1" fieldPosition="0">
        <references count="3">
          <reference field="0" count="1" selected="0">
            <x v="386"/>
          </reference>
          <reference field="4" count="1" selected="0">
            <x v="27"/>
          </reference>
          <reference field="6" count="1" selected="0">
            <x v="49"/>
          </reference>
        </references>
      </pivotArea>
    </format>
    <format dxfId="14070">
      <pivotArea outline="0" collapsedLevelsAreSubtotals="1" fieldPosition="0">
        <references count="3">
          <reference field="0" count="1" selected="0">
            <x v="397"/>
          </reference>
          <reference field="4" count="1" selected="0">
            <x v="27"/>
          </reference>
          <reference field="6" count="1" selected="0">
            <x v="49"/>
          </reference>
        </references>
      </pivotArea>
    </format>
    <format dxfId="14069">
      <pivotArea dataOnly="0" labelOnly="1" outline="0" offset="IV9" fieldPosition="0">
        <references count="1">
          <reference field="6" count="1">
            <x v="49"/>
          </reference>
        </references>
      </pivotArea>
    </format>
    <format dxfId="14068">
      <pivotArea dataOnly="0" labelOnly="1" outline="0" fieldPosition="0">
        <references count="2">
          <reference field="0" count="1">
            <x v="397"/>
          </reference>
          <reference field="6" count="1" selected="0">
            <x v="49"/>
          </reference>
        </references>
      </pivotArea>
    </format>
    <format dxfId="14067">
      <pivotArea dataOnly="0" labelOnly="1" outline="0" fieldPosition="0">
        <references count="3">
          <reference field="0" count="1" selected="0">
            <x v="397"/>
          </reference>
          <reference field="4" count="1">
            <x v="27"/>
          </reference>
          <reference field="6" count="1" selected="0">
            <x v="49"/>
          </reference>
        </references>
      </pivotArea>
    </format>
    <format dxfId="14066">
      <pivotArea outline="0" collapsedLevelsAreSubtotals="1" fieldPosition="0">
        <references count="3">
          <reference field="0" count="1" selected="0">
            <x v="397"/>
          </reference>
          <reference field="4" count="1" selected="0">
            <x v="27"/>
          </reference>
          <reference field="6" count="1" selected="0">
            <x v="49"/>
          </reference>
        </references>
      </pivotArea>
    </format>
    <format dxfId="14065">
      <pivotArea outline="0" collapsedLevelsAreSubtotals="1" fieldPosition="0">
        <references count="3">
          <reference field="0" count="1" selected="0">
            <x v="341"/>
          </reference>
          <reference field="4" count="1" selected="0">
            <x v="27"/>
          </reference>
          <reference field="6" count="1" selected="0">
            <x v="49"/>
          </reference>
        </references>
      </pivotArea>
    </format>
    <format dxfId="14064">
      <pivotArea dataOnly="0" labelOnly="1" outline="0" offset="IV10" fieldPosition="0">
        <references count="1">
          <reference field="6" count="1">
            <x v="49"/>
          </reference>
        </references>
      </pivotArea>
    </format>
    <format dxfId="14063">
      <pivotArea dataOnly="0" labelOnly="1" outline="0" fieldPosition="0">
        <references count="2">
          <reference field="0" count="1">
            <x v="341"/>
          </reference>
          <reference field="6" count="1" selected="0">
            <x v="49"/>
          </reference>
        </references>
      </pivotArea>
    </format>
    <format dxfId="14062">
      <pivotArea dataOnly="0" labelOnly="1" outline="0" fieldPosition="0">
        <references count="3">
          <reference field="0" count="1" selected="0">
            <x v="341"/>
          </reference>
          <reference field="4" count="1">
            <x v="27"/>
          </reference>
          <reference field="6" count="1" selected="0">
            <x v="49"/>
          </reference>
        </references>
      </pivotArea>
    </format>
    <format dxfId="14061">
      <pivotArea outline="0" collapsedLevelsAreSubtotals="1" fieldPosition="0">
        <references count="3">
          <reference field="0" count="1" selected="0">
            <x v="341"/>
          </reference>
          <reference field="4" count="1" selected="0">
            <x v="27"/>
          </reference>
          <reference field="6" count="1" selected="0">
            <x v="49"/>
          </reference>
        </references>
      </pivotArea>
    </format>
    <format dxfId="14060">
      <pivotArea outline="0" collapsedLevelsAreSubtotals="1" fieldPosition="0">
        <references count="3">
          <reference field="0" count="1" selected="0">
            <x v="62"/>
          </reference>
          <reference field="4" count="1" selected="0">
            <x v="27"/>
          </reference>
          <reference field="6" count="1" selected="0">
            <x v="49"/>
          </reference>
        </references>
      </pivotArea>
    </format>
    <format dxfId="14059">
      <pivotArea dataOnly="0" labelOnly="1" outline="0" offset="IV11" fieldPosition="0">
        <references count="1">
          <reference field="6" count="1">
            <x v="49"/>
          </reference>
        </references>
      </pivotArea>
    </format>
    <format dxfId="14058">
      <pivotArea dataOnly="0" labelOnly="1" outline="0" fieldPosition="0">
        <references count="2">
          <reference field="0" count="1">
            <x v="62"/>
          </reference>
          <reference field="6" count="1" selected="0">
            <x v="49"/>
          </reference>
        </references>
      </pivotArea>
    </format>
    <format dxfId="14057">
      <pivotArea dataOnly="0" labelOnly="1" outline="0" fieldPosition="0">
        <references count="3">
          <reference field="0" count="1" selected="0">
            <x v="62"/>
          </reference>
          <reference field="4" count="1">
            <x v="27"/>
          </reference>
          <reference field="6" count="1" selected="0">
            <x v="49"/>
          </reference>
        </references>
      </pivotArea>
    </format>
    <format dxfId="14056">
      <pivotArea outline="0" collapsedLevelsAreSubtotals="1" fieldPosition="0">
        <references count="3">
          <reference field="0" count="1" selected="0">
            <x v="62"/>
          </reference>
          <reference field="4" count="1" selected="0">
            <x v="27"/>
          </reference>
          <reference field="6" count="1" selected="0">
            <x v="49"/>
          </reference>
        </references>
      </pivotArea>
    </format>
    <format dxfId="14055">
      <pivotArea outline="0" collapsedLevelsAreSubtotals="1" fieldPosition="0">
        <references count="3">
          <reference field="0" count="1" selected="0">
            <x v="500"/>
          </reference>
          <reference field="4" count="1" selected="0">
            <x v="27"/>
          </reference>
          <reference field="6" count="1" selected="0">
            <x v="49"/>
          </reference>
        </references>
      </pivotArea>
    </format>
    <format dxfId="14054">
      <pivotArea dataOnly="0" labelOnly="1" outline="0" offset="IV12" fieldPosition="0">
        <references count="1">
          <reference field="6" count="1">
            <x v="49"/>
          </reference>
        </references>
      </pivotArea>
    </format>
    <format dxfId="14053">
      <pivotArea dataOnly="0" labelOnly="1" outline="0" fieldPosition="0">
        <references count="2">
          <reference field="0" count="1">
            <x v="500"/>
          </reference>
          <reference field="6" count="1" selected="0">
            <x v="49"/>
          </reference>
        </references>
      </pivotArea>
    </format>
    <format dxfId="14052">
      <pivotArea dataOnly="0" labelOnly="1" outline="0" fieldPosition="0">
        <references count="3">
          <reference field="0" count="1" selected="0">
            <x v="500"/>
          </reference>
          <reference field="4" count="1">
            <x v="27"/>
          </reference>
          <reference field="6" count="1" selected="0">
            <x v="49"/>
          </reference>
        </references>
      </pivotArea>
    </format>
    <format dxfId="14051">
      <pivotArea outline="0" collapsedLevelsAreSubtotals="1" fieldPosition="0">
        <references count="3">
          <reference field="0" count="1" selected="0">
            <x v="500"/>
          </reference>
          <reference field="4" count="1" selected="0">
            <x v="27"/>
          </reference>
          <reference field="6" count="1" selected="0">
            <x v="49"/>
          </reference>
        </references>
      </pivotArea>
    </format>
    <format dxfId="14050">
      <pivotArea outline="0" collapsedLevelsAreSubtotals="1" fieldPosition="0">
        <references count="3">
          <reference field="0" count="1" selected="0">
            <x v="323"/>
          </reference>
          <reference field="4" count="1" selected="0">
            <x v="27"/>
          </reference>
          <reference field="6" count="1" selected="0">
            <x v="49"/>
          </reference>
        </references>
      </pivotArea>
    </format>
    <format dxfId="14049">
      <pivotArea dataOnly="0" labelOnly="1" outline="0" offset="IV13" fieldPosition="0">
        <references count="1">
          <reference field="6" count="1">
            <x v="49"/>
          </reference>
        </references>
      </pivotArea>
    </format>
    <format dxfId="14048">
      <pivotArea dataOnly="0" labelOnly="1" outline="0" fieldPosition="0">
        <references count="2">
          <reference field="0" count="1">
            <x v="323"/>
          </reference>
          <reference field="6" count="1" selected="0">
            <x v="49"/>
          </reference>
        </references>
      </pivotArea>
    </format>
    <format dxfId="14047">
      <pivotArea dataOnly="0" labelOnly="1" outline="0" fieldPosition="0">
        <references count="3">
          <reference field="0" count="1" selected="0">
            <x v="323"/>
          </reference>
          <reference field="4" count="1">
            <x v="27"/>
          </reference>
          <reference field="6" count="1" selected="0">
            <x v="49"/>
          </reference>
        </references>
      </pivotArea>
    </format>
    <format dxfId="14046">
      <pivotArea outline="0" collapsedLevelsAreSubtotals="1" fieldPosition="0">
        <references count="3">
          <reference field="0" count="1" selected="0">
            <x v="323"/>
          </reference>
          <reference field="4" count="1" selected="0">
            <x v="27"/>
          </reference>
          <reference field="6" count="1" selected="0">
            <x v="49"/>
          </reference>
        </references>
      </pivotArea>
    </format>
    <format dxfId="14045">
      <pivotArea outline="0" collapsedLevelsAreSubtotals="1" fieldPosition="0">
        <references count="3">
          <reference field="0" count="1" selected="0">
            <x v="390"/>
          </reference>
          <reference field="4" count="1" selected="0">
            <x v="27"/>
          </reference>
          <reference field="6" count="1" selected="0">
            <x v="49"/>
          </reference>
        </references>
      </pivotArea>
    </format>
    <format dxfId="14044">
      <pivotArea dataOnly="0" labelOnly="1" outline="0" offset="IV14" fieldPosition="0">
        <references count="1">
          <reference field="6" count="1">
            <x v="49"/>
          </reference>
        </references>
      </pivotArea>
    </format>
    <format dxfId="14043">
      <pivotArea dataOnly="0" labelOnly="1" outline="0" fieldPosition="0">
        <references count="2">
          <reference field="0" count="1">
            <x v="390"/>
          </reference>
          <reference field="6" count="1" selected="0">
            <x v="49"/>
          </reference>
        </references>
      </pivotArea>
    </format>
    <format dxfId="14042">
      <pivotArea dataOnly="0" labelOnly="1" outline="0" fieldPosition="0">
        <references count="3">
          <reference field="0" count="1" selected="0">
            <x v="390"/>
          </reference>
          <reference field="4" count="1">
            <x v="27"/>
          </reference>
          <reference field="6" count="1" selected="0">
            <x v="49"/>
          </reference>
        </references>
      </pivotArea>
    </format>
    <format dxfId="14041">
      <pivotArea outline="0" collapsedLevelsAreSubtotals="1" fieldPosition="0">
        <references count="3">
          <reference field="0" count="1" selected="0">
            <x v="390"/>
          </reference>
          <reference field="4" count="1" selected="0">
            <x v="27"/>
          </reference>
          <reference field="6" count="1" selected="0">
            <x v="49"/>
          </reference>
        </references>
      </pivotArea>
    </format>
    <format dxfId="14040">
      <pivotArea outline="0" collapsedLevelsAreSubtotals="1" fieldPosition="0">
        <references count="3">
          <reference field="0" count="1" selected="0">
            <x v="331"/>
          </reference>
          <reference field="4" count="1" selected="0">
            <x v="27"/>
          </reference>
          <reference field="6" count="1" selected="0">
            <x v="49"/>
          </reference>
        </references>
      </pivotArea>
    </format>
    <format dxfId="14039">
      <pivotArea dataOnly="0" labelOnly="1" outline="0" offset="IV256" fieldPosition="0">
        <references count="1">
          <reference field="6" count="1">
            <x v="49"/>
          </reference>
        </references>
      </pivotArea>
    </format>
    <format dxfId="14038">
      <pivotArea dataOnly="0" labelOnly="1" outline="0" fieldPosition="0">
        <references count="2">
          <reference field="0" count="1">
            <x v="331"/>
          </reference>
          <reference field="6" count="1" selected="0">
            <x v="49"/>
          </reference>
        </references>
      </pivotArea>
    </format>
    <format dxfId="14037">
      <pivotArea dataOnly="0" labelOnly="1" outline="0" fieldPosition="0">
        <references count="3">
          <reference field="0" count="1" selected="0">
            <x v="331"/>
          </reference>
          <reference field="4" count="1">
            <x v="27"/>
          </reference>
          <reference field="6" count="1" selected="0">
            <x v="49"/>
          </reference>
        </references>
      </pivotArea>
    </format>
    <format dxfId="14036">
      <pivotArea outline="0" collapsedLevelsAreSubtotals="1" fieldPosition="0">
        <references count="3">
          <reference field="0" count="1" selected="0">
            <x v="331"/>
          </reference>
          <reference field="4" count="1" selected="0">
            <x v="27"/>
          </reference>
          <reference field="6" count="1" selected="0">
            <x v="49"/>
          </reference>
        </references>
      </pivotArea>
    </format>
    <format dxfId="14035">
      <pivotArea dataOnly="0" labelOnly="1" outline="0" fieldPosition="0">
        <references count="1">
          <reference field="6" count="1">
            <x v="49"/>
          </reference>
        </references>
      </pivotArea>
    </format>
    <format dxfId="14034">
      <pivotArea dataOnly="0" labelOnly="1" outline="0" fieldPosition="0">
        <references count="2">
          <reference field="0" count="1">
            <x v="331"/>
          </reference>
          <reference field="6" count="1" selected="0">
            <x v="49"/>
          </reference>
        </references>
      </pivotArea>
    </format>
    <format dxfId="14033">
      <pivotArea dataOnly="0" labelOnly="1" outline="0" fieldPosition="0">
        <references count="3">
          <reference field="0" count="1" selected="0">
            <x v="331"/>
          </reference>
          <reference field="4" count="1">
            <x v="27"/>
          </reference>
          <reference field="6" count="1" selected="0">
            <x v="49"/>
          </reference>
        </references>
      </pivotArea>
    </format>
    <format dxfId="14032">
      <pivotArea outline="0" collapsedLevelsAreSubtotals="1" fieldPosition="0">
        <references count="1">
          <reference field="6" count="1" selected="0" defaultSubtotal="1">
            <x v="49"/>
          </reference>
        </references>
      </pivotArea>
    </format>
    <format dxfId="14031">
      <pivotArea dataOnly="0" labelOnly="1" outline="0" fieldPosition="0">
        <references count="1">
          <reference field="6" count="1" defaultSubtotal="1">
            <x v="49"/>
          </reference>
        </references>
      </pivotArea>
    </format>
    <format dxfId="14030">
      <pivotArea outline="0" collapsedLevelsAreSubtotals="1" fieldPosition="0">
        <references count="1">
          <reference field="6" count="1" selected="0" defaultSubtotal="1">
            <x v="49"/>
          </reference>
        </references>
      </pivotArea>
    </format>
    <format dxfId="14029">
      <pivotArea dataOnly="0" labelOnly="1" outline="0" fieldPosition="0">
        <references count="1">
          <reference field="6" count="1" defaultSubtotal="1">
            <x v="49"/>
          </reference>
        </references>
      </pivotArea>
    </format>
    <format dxfId="14028">
      <pivotArea outline="0" collapsedLevelsAreSubtotals="1" fieldPosition="0">
        <references count="3">
          <reference field="0" count="1" selected="0">
            <x v="61"/>
          </reference>
          <reference field="4" count="1" selected="0">
            <x v="196"/>
          </reference>
          <reference field="6" count="1" selected="0">
            <x v="50"/>
          </reference>
        </references>
      </pivotArea>
    </format>
    <format dxfId="14027">
      <pivotArea dataOnly="0" labelOnly="1" outline="0" offset="IV1" fieldPosition="0">
        <references count="1">
          <reference field="6" count="1">
            <x v="50"/>
          </reference>
        </references>
      </pivotArea>
    </format>
    <format dxfId="14026">
      <pivotArea dataOnly="0" labelOnly="1" outline="0" fieldPosition="0">
        <references count="2">
          <reference field="0" count="1">
            <x v="61"/>
          </reference>
          <reference field="6" count="1" selected="0">
            <x v="50"/>
          </reference>
        </references>
      </pivotArea>
    </format>
    <format dxfId="14025">
      <pivotArea dataOnly="0" labelOnly="1" outline="0" fieldPosition="0">
        <references count="3">
          <reference field="0" count="1" selected="0">
            <x v="61"/>
          </reference>
          <reference field="4" count="1">
            <x v="196"/>
          </reference>
          <reference field="6" count="1" selected="0">
            <x v="50"/>
          </reference>
        </references>
      </pivotArea>
    </format>
    <format dxfId="14024">
      <pivotArea outline="0" collapsedLevelsAreSubtotals="1" fieldPosition="0">
        <references count="3">
          <reference field="0" count="1" selected="0">
            <x v="61"/>
          </reference>
          <reference field="4" count="1" selected="0">
            <x v="196"/>
          </reference>
          <reference field="6" count="1" selected="0">
            <x v="50"/>
          </reference>
        </references>
      </pivotArea>
    </format>
    <format dxfId="14023">
      <pivotArea dataOnly="0" labelOnly="1" outline="0" fieldPosition="0">
        <references count="1">
          <reference field="6" count="1">
            <x v="50"/>
          </reference>
        </references>
      </pivotArea>
    </format>
    <format dxfId="14022">
      <pivotArea dataOnly="0" labelOnly="1" outline="0" fieldPosition="0">
        <references count="2">
          <reference field="0" count="1">
            <x v="61"/>
          </reference>
          <reference field="6" count="1" selected="0">
            <x v="50"/>
          </reference>
        </references>
      </pivotArea>
    </format>
    <format dxfId="14021">
      <pivotArea dataOnly="0" labelOnly="1" outline="0" fieldPosition="0">
        <references count="3">
          <reference field="0" count="1" selected="0">
            <x v="61"/>
          </reference>
          <reference field="4" count="1">
            <x v="196"/>
          </reference>
          <reference field="6" count="1" selected="0">
            <x v="50"/>
          </reference>
        </references>
      </pivotArea>
    </format>
    <format dxfId="14020">
      <pivotArea outline="0" collapsedLevelsAreSubtotals="1" fieldPosition="0">
        <references count="3">
          <reference field="0" count="1" selected="0">
            <x v="55"/>
          </reference>
          <reference field="4" count="1" selected="0">
            <x v="196"/>
          </reference>
          <reference field="6" count="1" selected="0">
            <x v="50"/>
          </reference>
        </references>
      </pivotArea>
    </format>
    <format dxfId="14019">
      <pivotArea dataOnly="0" labelOnly="1" outline="0" offset="IV2" fieldPosition="0">
        <references count="1">
          <reference field="6" count="1">
            <x v="50"/>
          </reference>
        </references>
      </pivotArea>
    </format>
    <format dxfId="14018">
      <pivotArea dataOnly="0" labelOnly="1" outline="0" fieldPosition="0">
        <references count="2">
          <reference field="0" count="1">
            <x v="55"/>
          </reference>
          <reference field="6" count="1" selected="0">
            <x v="50"/>
          </reference>
        </references>
      </pivotArea>
    </format>
    <format dxfId="14017">
      <pivotArea dataOnly="0" labelOnly="1" outline="0" fieldPosition="0">
        <references count="3">
          <reference field="0" count="1" selected="0">
            <x v="55"/>
          </reference>
          <reference field="4" count="1">
            <x v="196"/>
          </reference>
          <reference field="6" count="1" selected="0">
            <x v="50"/>
          </reference>
        </references>
      </pivotArea>
    </format>
    <format dxfId="14016">
      <pivotArea outline="0" collapsedLevelsAreSubtotals="1" fieldPosition="0">
        <references count="3">
          <reference field="0" count="1" selected="0">
            <x v="55"/>
          </reference>
          <reference field="4" count="1" selected="0">
            <x v="196"/>
          </reference>
          <reference field="6" count="1" selected="0">
            <x v="50"/>
          </reference>
        </references>
      </pivotArea>
    </format>
    <format dxfId="14015">
      <pivotArea outline="0" collapsedLevelsAreSubtotals="1" fieldPosition="0">
        <references count="3">
          <reference field="0" count="1" selected="0">
            <x v="50"/>
          </reference>
          <reference field="4" count="1" selected="0">
            <x v="196"/>
          </reference>
          <reference field="6" count="1" selected="0">
            <x v="50"/>
          </reference>
        </references>
      </pivotArea>
    </format>
    <format dxfId="14014">
      <pivotArea dataOnly="0" labelOnly="1" outline="0" offset="IV3" fieldPosition="0">
        <references count="1">
          <reference field="6" count="1">
            <x v="50"/>
          </reference>
        </references>
      </pivotArea>
    </format>
    <format dxfId="14013">
      <pivotArea dataOnly="0" labelOnly="1" outline="0" fieldPosition="0">
        <references count="2">
          <reference field="0" count="1">
            <x v="50"/>
          </reference>
          <reference field="6" count="1" selected="0">
            <x v="50"/>
          </reference>
        </references>
      </pivotArea>
    </format>
    <format dxfId="14012">
      <pivotArea dataOnly="0" labelOnly="1" outline="0" fieldPosition="0">
        <references count="3">
          <reference field="0" count="1" selected="0">
            <x v="50"/>
          </reference>
          <reference field="4" count="1">
            <x v="196"/>
          </reference>
          <reference field="6" count="1" selected="0">
            <x v="50"/>
          </reference>
        </references>
      </pivotArea>
    </format>
    <format dxfId="14011">
      <pivotArea outline="0" collapsedLevelsAreSubtotals="1" fieldPosition="0">
        <references count="3">
          <reference field="0" count="1" selected="0">
            <x v="50"/>
          </reference>
          <reference field="4" count="1" selected="0">
            <x v="196"/>
          </reference>
          <reference field="6" count="1" selected="0">
            <x v="50"/>
          </reference>
        </references>
      </pivotArea>
    </format>
    <format dxfId="14010">
      <pivotArea outline="0" collapsedLevelsAreSubtotals="1" fieldPosition="0">
        <references count="3">
          <reference field="0" count="1" selected="0">
            <x v="485"/>
          </reference>
          <reference field="4" count="1" selected="0">
            <x v="196"/>
          </reference>
          <reference field="6" count="1" selected="0">
            <x v="50"/>
          </reference>
        </references>
      </pivotArea>
    </format>
    <format dxfId="14009">
      <pivotArea dataOnly="0" labelOnly="1" outline="0" offset="IV4" fieldPosition="0">
        <references count="1">
          <reference field="6" count="1">
            <x v="50"/>
          </reference>
        </references>
      </pivotArea>
    </format>
    <format dxfId="14008">
      <pivotArea dataOnly="0" labelOnly="1" outline="0" fieldPosition="0">
        <references count="2">
          <reference field="0" count="1">
            <x v="485"/>
          </reference>
          <reference field="6" count="1" selected="0">
            <x v="50"/>
          </reference>
        </references>
      </pivotArea>
    </format>
    <format dxfId="14007">
      <pivotArea dataOnly="0" labelOnly="1" outline="0" fieldPosition="0">
        <references count="3">
          <reference field="0" count="1" selected="0">
            <x v="485"/>
          </reference>
          <reference field="4" count="1">
            <x v="196"/>
          </reference>
          <reference field="6" count="1" selected="0">
            <x v="50"/>
          </reference>
        </references>
      </pivotArea>
    </format>
    <format dxfId="14006">
      <pivotArea outline="0" collapsedLevelsAreSubtotals="1" fieldPosition="0">
        <references count="3">
          <reference field="0" count="1" selected="0">
            <x v="485"/>
          </reference>
          <reference field="4" count="1" selected="0">
            <x v="196"/>
          </reference>
          <reference field="6" count="1" selected="0">
            <x v="50"/>
          </reference>
        </references>
      </pivotArea>
    </format>
    <format dxfId="14005">
      <pivotArea outline="0" collapsedLevelsAreSubtotals="1" fieldPosition="0">
        <references count="3">
          <reference field="0" count="1" selected="0">
            <x v="52"/>
          </reference>
          <reference field="4" count="1" selected="0">
            <x v="196"/>
          </reference>
          <reference field="6" count="1" selected="0">
            <x v="50"/>
          </reference>
        </references>
      </pivotArea>
    </format>
    <format dxfId="14004">
      <pivotArea dataOnly="0" labelOnly="1" outline="0" offset="IV5" fieldPosition="0">
        <references count="1">
          <reference field="6" count="1">
            <x v="50"/>
          </reference>
        </references>
      </pivotArea>
    </format>
    <format dxfId="14003">
      <pivotArea dataOnly="0" labelOnly="1" outline="0" fieldPosition="0">
        <references count="2">
          <reference field="0" count="1">
            <x v="52"/>
          </reference>
          <reference field="6" count="1" selected="0">
            <x v="50"/>
          </reference>
        </references>
      </pivotArea>
    </format>
    <format dxfId="14002">
      <pivotArea dataOnly="0" labelOnly="1" outline="0" fieldPosition="0">
        <references count="3">
          <reference field="0" count="1" selected="0">
            <x v="52"/>
          </reference>
          <reference field="4" count="1">
            <x v="196"/>
          </reference>
          <reference field="6" count="1" selected="0">
            <x v="50"/>
          </reference>
        </references>
      </pivotArea>
    </format>
    <format dxfId="14001">
      <pivotArea outline="0" collapsedLevelsAreSubtotals="1" fieldPosition="0">
        <references count="3">
          <reference field="0" count="1" selected="0">
            <x v="52"/>
          </reference>
          <reference field="4" count="1" selected="0">
            <x v="196"/>
          </reference>
          <reference field="6" count="1" selected="0">
            <x v="50"/>
          </reference>
        </references>
      </pivotArea>
    </format>
    <format dxfId="14000">
      <pivotArea outline="0" collapsedLevelsAreSubtotals="1" fieldPosition="0">
        <references count="3">
          <reference field="0" count="1" selected="0">
            <x v="49"/>
          </reference>
          <reference field="4" count="1" selected="0">
            <x v="196"/>
          </reference>
          <reference field="6" count="1" selected="0">
            <x v="50"/>
          </reference>
        </references>
      </pivotArea>
    </format>
    <format dxfId="13999">
      <pivotArea dataOnly="0" labelOnly="1" outline="0" offset="IV6" fieldPosition="0">
        <references count="1">
          <reference field="6" count="1">
            <x v="50"/>
          </reference>
        </references>
      </pivotArea>
    </format>
    <format dxfId="13998">
      <pivotArea dataOnly="0" labelOnly="1" outline="0" fieldPosition="0">
        <references count="2">
          <reference field="0" count="1">
            <x v="49"/>
          </reference>
          <reference field="6" count="1" selected="0">
            <x v="50"/>
          </reference>
        </references>
      </pivotArea>
    </format>
    <format dxfId="13997">
      <pivotArea dataOnly="0" labelOnly="1" outline="0" fieldPosition="0">
        <references count="3">
          <reference field="0" count="1" selected="0">
            <x v="49"/>
          </reference>
          <reference field="4" count="1">
            <x v="196"/>
          </reference>
          <reference field="6" count="1" selected="0">
            <x v="50"/>
          </reference>
        </references>
      </pivotArea>
    </format>
    <format dxfId="13996">
      <pivotArea outline="0" collapsedLevelsAreSubtotals="1" fieldPosition="0">
        <references count="3">
          <reference field="0" count="1" selected="0">
            <x v="49"/>
          </reference>
          <reference field="4" count="1" selected="0">
            <x v="196"/>
          </reference>
          <reference field="6" count="1" selected="0">
            <x v="50"/>
          </reference>
        </references>
      </pivotArea>
    </format>
    <format dxfId="13995">
      <pivotArea outline="0" collapsedLevelsAreSubtotals="1" fieldPosition="0">
        <references count="3">
          <reference field="0" count="1" selected="0">
            <x v="53"/>
          </reference>
          <reference field="4" count="1" selected="0">
            <x v="196"/>
          </reference>
          <reference field="6" count="1" selected="0">
            <x v="50"/>
          </reference>
        </references>
      </pivotArea>
    </format>
    <format dxfId="13994">
      <pivotArea dataOnly="0" labelOnly="1" outline="0" offset="IV7" fieldPosition="0">
        <references count="1">
          <reference field="6" count="1">
            <x v="50"/>
          </reference>
        </references>
      </pivotArea>
    </format>
    <format dxfId="13993">
      <pivotArea dataOnly="0" labelOnly="1" outline="0" fieldPosition="0">
        <references count="2">
          <reference field="0" count="1">
            <x v="53"/>
          </reference>
          <reference field="6" count="1" selected="0">
            <x v="50"/>
          </reference>
        </references>
      </pivotArea>
    </format>
    <format dxfId="13992">
      <pivotArea dataOnly="0" labelOnly="1" outline="0" fieldPosition="0">
        <references count="3">
          <reference field="0" count="1" selected="0">
            <x v="53"/>
          </reference>
          <reference field="4" count="1">
            <x v="196"/>
          </reference>
          <reference field="6" count="1" selected="0">
            <x v="50"/>
          </reference>
        </references>
      </pivotArea>
    </format>
    <format dxfId="13991">
      <pivotArea outline="0" collapsedLevelsAreSubtotals="1" fieldPosition="0">
        <references count="3">
          <reference field="0" count="1" selected="0">
            <x v="53"/>
          </reference>
          <reference field="4" count="1" selected="0">
            <x v="196"/>
          </reference>
          <reference field="6" count="1" selected="0">
            <x v="50"/>
          </reference>
        </references>
      </pivotArea>
    </format>
    <format dxfId="13990">
      <pivotArea outline="0" collapsedLevelsAreSubtotals="1" fieldPosition="0">
        <references count="3">
          <reference field="0" count="1" selected="0">
            <x v="57"/>
          </reference>
          <reference field="4" count="1" selected="0">
            <x v="196"/>
          </reference>
          <reference field="6" count="1" selected="0">
            <x v="50"/>
          </reference>
        </references>
      </pivotArea>
    </format>
    <format dxfId="13989">
      <pivotArea dataOnly="0" labelOnly="1" outline="0" offset="IV8" fieldPosition="0">
        <references count="1">
          <reference field="6" count="1">
            <x v="50"/>
          </reference>
        </references>
      </pivotArea>
    </format>
    <format dxfId="13988">
      <pivotArea dataOnly="0" labelOnly="1" outline="0" fieldPosition="0">
        <references count="2">
          <reference field="0" count="1">
            <x v="57"/>
          </reference>
          <reference field="6" count="1" selected="0">
            <x v="50"/>
          </reference>
        </references>
      </pivotArea>
    </format>
    <format dxfId="13987">
      <pivotArea dataOnly="0" labelOnly="1" outline="0" fieldPosition="0">
        <references count="3">
          <reference field="0" count="1" selected="0">
            <x v="57"/>
          </reference>
          <reference field="4" count="1">
            <x v="196"/>
          </reference>
          <reference field="6" count="1" selected="0">
            <x v="50"/>
          </reference>
        </references>
      </pivotArea>
    </format>
    <format dxfId="13986">
      <pivotArea outline="0" collapsedLevelsAreSubtotals="1" fieldPosition="0">
        <references count="3">
          <reference field="0" count="1" selected="0">
            <x v="57"/>
          </reference>
          <reference field="4" count="1" selected="0">
            <x v="196"/>
          </reference>
          <reference field="6" count="1" selected="0">
            <x v="50"/>
          </reference>
        </references>
      </pivotArea>
    </format>
    <format dxfId="13985">
      <pivotArea outline="0" collapsedLevelsAreSubtotals="1" fieldPosition="0">
        <references count="3">
          <reference field="0" count="1" selected="0">
            <x v="51"/>
          </reference>
          <reference field="4" count="1" selected="0">
            <x v="196"/>
          </reference>
          <reference field="6" count="1" selected="0">
            <x v="50"/>
          </reference>
        </references>
      </pivotArea>
    </format>
    <format dxfId="13984">
      <pivotArea dataOnly="0" labelOnly="1" outline="0" offset="IV9" fieldPosition="0">
        <references count="1">
          <reference field="6" count="1">
            <x v="50"/>
          </reference>
        </references>
      </pivotArea>
    </format>
    <format dxfId="13983">
      <pivotArea dataOnly="0" labelOnly="1" outline="0" fieldPosition="0">
        <references count="2">
          <reference field="0" count="1">
            <x v="51"/>
          </reference>
          <reference field="6" count="1" selected="0">
            <x v="50"/>
          </reference>
        </references>
      </pivotArea>
    </format>
    <format dxfId="13982">
      <pivotArea dataOnly="0" labelOnly="1" outline="0" fieldPosition="0">
        <references count="3">
          <reference field="0" count="1" selected="0">
            <x v="51"/>
          </reference>
          <reference field="4" count="1">
            <x v="196"/>
          </reference>
          <reference field="6" count="1" selected="0">
            <x v="50"/>
          </reference>
        </references>
      </pivotArea>
    </format>
    <format dxfId="13981">
      <pivotArea outline="0" collapsedLevelsAreSubtotals="1" fieldPosition="0">
        <references count="3">
          <reference field="0" count="1" selected="0">
            <x v="51"/>
          </reference>
          <reference field="4" count="1" selected="0">
            <x v="196"/>
          </reference>
          <reference field="6" count="1" selected="0">
            <x v="50"/>
          </reference>
        </references>
      </pivotArea>
    </format>
    <format dxfId="13980">
      <pivotArea outline="0" collapsedLevelsAreSubtotals="1" fieldPosition="0">
        <references count="3">
          <reference field="0" count="1" selected="0">
            <x v="473"/>
          </reference>
          <reference field="4" count="1" selected="0">
            <x v="196"/>
          </reference>
          <reference field="6" count="1" selected="0">
            <x v="50"/>
          </reference>
        </references>
      </pivotArea>
    </format>
    <format dxfId="13979">
      <pivotArea dataOnly="0" labelOnly="1" outline="0" offset="IV10" fieldPosition="0">
        <references count="1">
          <reference field="6" count="1">
            <x v="50"/>
          </reference>
        </references>
      </pivotArea>
    </format>
    <format dxfId="13978">
      <pivotArea dataOnly="0" labelOnly="1" outline="0" fieldPosition="0">
        <references count="2">
          <reference field="0" count="1">
            <x v="473"/>
          </reference>
          <reference field="6" count="1" selected="0">
            <x v="50"/>
          </reference>
        </references>
      </pivotArea>
    </format>
    <format dxfId="13977">
      <pivotArea dataOnly="0" labelOnly="1" outline="0" fieldPosition="0">
        <references count="3">
          <reference field="0" count="1" selected="0">
            <x v="473"/>
          </reference>
          <reference field="4" count="1">
            <x v="196"/>
          </reference>
          <reference field="6" count="1" selected="0">
            <x v="50"/>
          </reference>
        </references>
      </pivotArea>
    </format>
    <format dxfId="13976">
      <pivotArea outline="0" collapsedLevelsAreSubtotals="1" fieldPosition="0">
        <references count="3">
          <reference field="0" count="1" selected="0">
            <x v="473"/>
          </reference>
          <reference field="4" count="1" selected="0">
            <x v="196"/>
          </reference>
          <reference field="6" count="1" selected="0">
            <x v="50"/>
          </reference>
        </references>
      </pivotArea>
    </format>
    <format dxfId="13975">
      <pivotArea outline="0" collapsedLevelsAreSubtotals="1" fieldPosition="0">
        <references count="3">
          <reference field="0" count="1" selected="0">
            <x v="220"/>
          </reference>
          <reference field="4" count="1" selected="0">
            <x v="196"/>
          </reference>
          <reference field="6" count="1" selected="0">
            <x v="50"/>
          </reference>
        </references>
      </pivotArea>
    </format>
    <format dxfId="13974">
      <pivotArea dataOnly="0" labelOnly="1" outline="0" offset="IV256" fieldPosition="0">
        <references count="1">
          <reference field="6" count="1">
            <x v="50"/>
          </reference>
        </references>
      </pivotArea>
    </format>
    <format dxfId="13973">
      <pivotArea dataOnly="0" labelOnly="1" outline="0" fieldPosition="0">
        <references count="2">
          <reference field="0" count="1">
            <x v="220"/>
          </reference>
          <reference field="6" count="1" selected="0">
            <x v="50"/>
          </reference>
        </references>
      </pivotArea>
    </format>
    <format dxfId="13972">
      <pivotArea dataOnly="0" labelOnly="1" outline="0" fieldPosition="0">
        <references count="3">
          <reference field="0" count="1" selected="0">
            <x v="220"/>
          </reference>
          <reference field="4" count="1">
            <x v="196"/>
          </reference>
          <reference field="6" count="1" selected="0">
            <x v="50"/>
          </reference>
        </references>
      </pivotArea>
    </format>
    <format dxfId="13971">
      <pivotArea outline="0" collapsedLevelsAreSubtotals="1" fieldPosition="0">
        <references count="3">
          <reference field="0" count="1" selected="0">
            <x v="220"/>
          </reference>
          <reference field="4" count="1" selected="0">
            <x v="196"/>
          </reference>
          <reference field="6" count="1" selected="0">
            <x v="50"/>
          </reference>
        </references>
      </pivotArea>
    </format>
    <format dxfId="13970">
      <pivotArea dataOnly="0" labelOnly="1" outline="0" fieldPosition="0">
        <references count="1">
          <reference field="6" count="1">
            <x v="50"/>
          </reference>
        </references>
      </pivotArea>
    </format>
    <format dxfId="13969">
      <pivotArea dataOnly="0" labelOnly="1" outline="0" fieldPosition="0">
        <references count="2">
          <reference field="0" count="1">
            <x v="220"/>
          </reference>
          <reference field="6" count="1" selected="0">
            <x v="50"/>
          </reference>
        </references>
      </pivotArea>
    </format>
    <format dxfId="13968">
      <pivotArea dataOnly="0" labelOnly="1" outline="0" fieldPosition="0">
        <references count="3">
          <reference field="0" count="1" selected="0">
            <x v="220"/>
          </reference>
          <reference field="4" count="1">
            <x v="196"/>
          </reference>
          <reference field="6" count="1" selected="0">
            <x v="50"/>
          </reference>
        </references>
      </pivotArea>
    </format>
    <format dxfId="13967">
      <pivotArea outline="0" collapsedLevelsAreSubtotals="1" fieldPosition="0">
        <references count="1">
          <reference field="6" count="1" selected="0" defaultSubtotal="1">
            <x v="50"/>
          </reference>
        </references>
      </pivotArea>
    </format>
    <format dxfId="13966">
      <pivotArea dataOnly="0" labelOnly="1" outline="0" fieldPosition="0">
        <references count="1">
          <reference field="6" count="1" defaultSubtotal="1">
            <x v="50"/>
          </reference>
        </references>
      </pivotArea>
    </format>
    <format dxfId="13965">
      <pivotArea outline="0" collapsedLevelsAreSubtotals="1" fieldPosition="0">
        <references count="1">
          <reference field="6" count="1" selected="0" defaultSubtotal="1">
            <x v="50"/>
          </reference>
        </references>
      </pivotArea>
    </format>
    <format dxfId="13964">
      <pivotArea dataOnly="0" labelOnly="1" outline="0" fieldPosition="0">
        <references count="1">
          <reference field="6" count="1" defaultSubtotal="1">
            <x v="50"/>
          </reference>
        </references>
      </pivotArea>
    </format>
    <format dxfId="13963">
      <pivotArea outline="0" collapsedLevelsAreSubtotals="1" fieldPosition="0">
        <references count="3">
          <reference field="0" count="1" selected="0">
            <x v="85"/>
          </reference>
          <reference field="4" count="1" selected="0">
            <x v="150"/>
          </reference>
          <reference field="6" count="1" selected="0">
            <x v="51"/>
          </reference>
        </references>
      </pivotArea>
    </format>
    <format dxfId="13962">
      <pivotArea dataOnly="0" labelOnly="1" outline="0" fieldPosition="0">
        <references count="1">
          <reference field="6" count="1">
            <x v="51"/>
          </reference>
        </references>
      </pivotArea>
    </format>
    <format dxfId="13961">
      <pivotArea dataOnly="0" labelOnly="1" outline="0" fieldPosition="0">
        <references count="2">
          <reference field="0" count="1">
            <x v="85"/>
          </reference>
          <reference field="6" count="1" selected="0">
            <x v="51"/>
          </reference>
        </references>
      </pivotArea>
    </format>
    <format dxfId="13960">
      <pivotArea dataOnly="0" labelOnly="1" outline="0" fieldPosition="0">
        <references count="3">
          <reference field="0" count="1" selected="0">
            <x v="85"/>
          </reference>
          <reference field="4" count="1">
            <x v="150"/>
          </reference>
          <reference field="6" count="1" selected="0">
            <x v="51"/>
          </reference>
        </references>
      </pivotArea>
    </format>
    <format dxfId="13959">
      <pivotArea outline="0" collapsedLevelsAreSubtotals="1" fieldPosition="0">
        <references count="3">
          <reference field="0" count="1" selected="0">
            <x v="85"/>
          </reference>
          <reference field="4" count="1" selected="0">
            <x v="150"/>
          </reference>
          <reference field="6" count="1" selected="0">
            <x v="51"/>
          </reference>
        </references>
      </pivotArea>
    </format>
    <format dxfId="13958">
      <pivotArea dataOnly="0" labelOnly="1" outline="0" fieldPosition="0">
        <references count="1">
          <reference field="6" count="1">
            <x v="51"/>
          </reference>
        </references>
      </pivotArea>
    </format>
    <format dxfId="13957">
      <pivotArea dataOnly="0" labelOnly="1" outline="0" fieldPosition="0">
        <references count="2">
          <reference field="0" count="1">
            <x v="85"/>
          </reference>
          <reference field="6" count="1" selected="0">
            <x v="51"/>
          </reference>
        </references>
      </pivotArea>
    </format>
    <format dxfId="13956">
      <pivotArea dataOnly="0" labelOnly="1" outline="0" fieldPosition="0">
        <references count="3">
          <reference field="0" count="1" selected="0">
            <x v="85"/>
          </reference>
          <reference field="4" count="1">
            <x v="150"/>
          </reference>
          <reference field="6" count="1" selected="0">
            <x v="51"/>
          </reference>
        </references>
      </pivotArea>
    </format>
    <format dxfId="13955">
      <pivotArea outline="0" collapsedLevelsAreSubtotals="1" fieldPosition="0">
        <references count="1">
          <reference field="6" count="1" selected="0" defaultSubtotal="1">
            <x v="51"/>
          </reference>
        </references>
      </pivotArea>
    </format>
    <format dxfId="13954">
      <pivotArea dataOnly="0" labelOnly="1" outline="0" fieldPosition="0">
        <references count="1">
          <reference field="6" count="1" defaultSubtotal="1">
            <x v="51"/>
          </reference>
        </references>
      </pivotArea>
    </format>
    <format dxfId="13953">
      <pivotArea outline="0" collapsedLevelsAreSubtotals="1" fieldPosition="0">
        <references count="1">
          <reference field="6" count="1" selected="0" defaultSubtotal="1">
            <x v="51"/>
          </reference>
        </references>
      </pivotArea>
    </format>
    <format dxfId="13952">
      <pivotArea dataOnly="0" labelOnly="1" outline="0" fieldPosition="0">
        <references count="1">
          <reference field="6" count="1" defaultSubtotal="1">
            <x v="51"/>
          </reference>
        </references>
      </pivotArea>
    </format>
    <format dxfId="13951">
      <pivotArea outline="0" collapsedLevelsAreSubtotals="1" fieldPosition="0">
        <references count="3">
          <reference field="0" count="1" selected="0">
            <x v="271"/>
          </reference>
          <reference field="4" count="1" selected="0">
            <x v="204"/>
          </reference>
          <reference field="6" count="1" selected="0">
            <x v="52"/>
          </reference>
        </references>
      </pivotArea>
    </format>
    <format dxfId="13950">
      <pivotArea dataOnly="0" labelOnly="1" outline="0" offset="IV1" fieldPosition="0">
        <references count="1">
          <reference field="6" count="1">
            <x v="52"/>
          </reference>
        </references>
      </pivotArea>
    </format>
    <format dxfId="13949">
      <pivotArea dataOnly="0" labelOnly="1" outline="0" fieldPosition="0">
        <references count="2">
          <reference field="0" count="1">
            <x v="271"/>
          </reference>
          <reference field="6" count="1" selected="0">
            <x v="52"/>
          </reference>
        </references>
      </pivotArea>
    </format>
    <format dxfId="13948">
      <pivotArea dataOnly="0" labelOnly="1" outline="0" fieldPosition="0">
        <references count="3">
          <reference field="0" count="1" selected="0">
            <x v="271"/>
          </reference>
          <reference field="4" count="1">
            <x v="204"/>
          </reference>
          <reference field="6" count="1" selected="0">
            <x v="52"/>
          </reference>
        </references>
      </pivotArea>
    </format>
    <format dxfId="13947">
      <pivotArea outline="0" collapsedLevelsAreSubtotals="1" fieldPosition="0">
        <references count="3">
          <reference field="0" count="1" selected="0">
            <x v="271"/>
          </reference>
          <reference field="4" count="1" selected="0">
            <x v="204"/>
          </reference>
          <reference field="6" count="1" selected="0">
            <x v="52"/>
          </reference>
        </references>
      </pivotArea>
    </format>
    <format dxfId="13946">
      <pivotArea dataOnly="0" labelOnly="1" outline="0" fieldPosition="0">
        <references count="1">
          <reference field="6" count="1">
            <x v="52"/>
          </reference>
        </references>
      </pivotArea>
    </format>
    <format dxfId="13945">
      <pivotArea dataOnly="0" labelOnly="1" outline="0" fieldPosition="0">
        <references count="2">
          <reference field="0" count="1">
            <x v="271"/>
          </reference>
          <reference field="6" count="1" selected="0">
            <x v="52"/>
          </reference>
        </references>
      </pivotArea>
    </format>
    <format dxfId="13944">
      <pivotArea dataOnly="0" labelOnly="1" outline="0" fieldPosition="0">
        <references count="3">
          <reference field="0" count="1" selected="0">
            <x v="271"/>
          </reference>
          <reference field="4" count="1">
            <x v="204"/>
          </reference>
          <reference field="6" count="1" selected="0">
            <x v="52"/>
          </reference>
        </references>
      </pivotArea>
    </format>
    <format dxfId="13943">
      <pivotArea outline="0" collapsedLevelsAreSubtotals="1" fieldPosition="0">
        <references count="3">
          <reference field="0" count="1" selected="0">
            <x v="84"/>
          </reference>
          <reference field="4" count="1" selected="0">
            <x v="204"/>
          </reference>
          <reference field="6" count="1" selected="0">
            <x v="52"/>
          </reference>
        </references>
      </pivotArea>
    </format>
    <format dxfId="13942">
      <pivotArea dataOnly="0" labelOnly="1" outline="0" offset="IV256" fieldPosition="0">
        <references count="1">
          <reference field="6" count="1">
            <x v="52"/>
          </reference>
        </references>
      </pivotArea>
    </format>
    <format dxfId="13941">
      <pivotArea dataOnly="0" labelOnly="1" outline="0" fieldPosition="0">
        <references count="2">
          <reference field="0" count="1">
            <x v="84"/>
          </reference>
          <reference field="6" count="1" selected="0">
            <x v="52"/>
          </reference>
        </references>
      </pivotArea>
    </format>
    <format dxfId="13940">
      <pivotArea dataOnly="0" labelOnly="1" outline="0" fieldPosition="0">
        <references count="3">
          <reference field="0" count="1" selected="0">
            <x v="84"/>
          </reference>
          <reference field="4" count="1">
            <x v="204"/>
          </reference>
          <reference field="6" count="1" selected="0">
            <x v="52"/>
          </reference>
        </references>
      </pivotArea>
    </format>
    <format dxfId="13939">
      <pivotArea outline="0" collapsedLevelsAreSubtotals="1" fieldPosition="0">
        <references count="3">
          <reference field="0" count="1" selected="0">
            <x v="84"/>
          </reference>
          <reference field="4" count="1" selected="0">
            <x v="204"/>
          </reference>
          <reference field="6" count="1" selected="0">
            <x v="52"/>
          </reference>
        </references>
      </pivotArea>
    </format>
    <format dxfId="13938">
      <pivotArea dataOnly="0" labelOnly="1" outline="0" fieldPosition="0">
        <references count="1">
          <reference field="6" count="1">
            <x v="52"/>
          </reference>
        </references>
      </pivotArea>
    </format>
    <format dxfId="13937">
      <pivotArea dataOnly="0" labelOnly="1" outline="0" fieldPosition="0">
        <references count="2">
          <reference field="0" count="1">
            <x v="84"/>
          </reference>
          <reference field="6" count="1" selected="0">
            <x v="52"/>
          </reference>
        </references>
      </pivotArea>
    </format>
    <format dxfId="13936">
      <pivotArea dataOnly="0" labelOnly="1" outline="0" fieldPosition="0">
        <references count="3">
          <reference field="0" count="1" selected="0">
            <x v="84"/>
          </reference>
          <reference field="4" count="1">
            <x v="204"/>
          </reference>
          <reference field="6" count="1" selected="0">
            <x v="52"/>
          </reference>
        </references>
      </pivotArea>
    </format>
    <format dxfId="13935">
      <pivotArea outline="0" collapsedLevelsAreSubtotals="1" fieldPosition="0">
        <references count="1">
          <reference field="6" count="1" selected="0" defaultSubtotal="1">
            <x v="52"/>
          </reference>
        </references>
      </pivotArea>
    </format>
    <format dxfId="13934">
      <pivotArea dataOnly="0" labelOnly="1" outline="0" fieldPosition="0">
        <references count="1">
          <reference field="6" count="1" defaultSubtotal="1">
            <x v="52"/>
          </reference>
        </references>
      </pivotArea>
    </format>
    <format dxfId="13933">
      <pivotArea outline="0" collapsedLevelsAreSubtotals="1" fieldPosition="0">
        <references count="1">
          <reference field="6" count="1" selected="0" defaultSubtotal="1">
            <x v="52"/>
          </reference>
        </references>
      </pivotArea>
    </format>
    <format dxfId="13932">
      <pivotArea dataOnly="0" labelOnly="1" outline="0" fieldPosition="0">
        <references count="1">
          <reference field="6" count="1" defaultSubtotal="1">
            <x v="52"/>
          </reference>
        </references>
      </pivotArea>
    </format>
    <format dxfId="13931">
      <pivotArea outline="0" collapsedLevelsAreSubtotals="1" fieldPosition="0">
        <references count="3">
          <reference field="0" count="1" selected="0">
            <x v="106"/>
          </reference>
          <reference field="4" count="1" selected="0">
            <x v="166"/>
          </reference>
          <reference field="6" count="1" selected="0">
            <x v="53"/>
          </reference>
        </references>
      </pivotArea>
    </format>
    <format dxfId="13930">
      <pivotArea dataOnly="0" labelOnly="1" outline="0" offset="IV1" fieldPosition="0">
        <references count="1">
          <reference field="6" count="1">
            <x v="53"/>
          </reference>
        </references>
      </pivotArea>
    </format>
    <format dxfId="13929">
      <pivotArea dataOnly="0" labelOnly="1" outline="0" fieldPosition="0">
        <references count="2">
          <reference field="0" count="1">
            <x v="106"/>
          </reference>
          <reference field="6" count="1" selected="0">
            <x v="53"/>
          </reference>
        </references>
      </pivotArea>
    </format>
    <format dxfId="13928">
      <pivotArea dataOnly="0" labelOnly="1" outline="0" fieldPosition="0">
        <references count="3">
          <reference field="0" count="1" selected="0">
            <x v="106"/>
          </reference>
          <reference field="4" count="1">
            <x v="166"/>
          </reference>
          <reference field="6" count="1" selected="0">
            <x v="53"/>
          </reference>
        </references>
      </pivotArea>
    </format>
    <format dxfId="13927">
      <pivotArea outline="0" collapsedLevelsAreSubtotals="1" fieldPosition="0">
        <references count="3">
          <reference field="0" count="1" selected="0">
            <x v="106"/>
          </reference>
          <reference field="4" count="1" selected="0">
            <x v="166"/>
          </reference>
          <reference field="6" count="1" selected="0">
            <x v="53"/>
          </reference>
        </references>
      </pivotArea>
    </format>
    <format dxfId="13926">
      <pivotArea dataOnly="0" labelOnly="1" outline="0" fieldPosition="0">
        <references count="1">
          <reference field="6" count="1">
            <x v="53"/>
          </reference>
        </references>
      </pivotArea>
    </format>
    <format dxfId="13925">
      <pivotArea dataOnly="0" labelOnly="1" outline="0" fieldPosition="0">
        <references count="2">
          <reference field="0" count="1">
            <x v="106"/>
          </reference>
          <reference field="6" count="1" selected="0">
            <x v="53"/>
          </reference>
        </references>
      </pivotArea>
    </format>
    <format dxfId="13924">
      <pivotArea dataOnly="0" labelOnly="1" outline="0" fieldPosition="0">
        <references count="3">
          <reference field="0" count="1" selected="0">
            <x v="106"/>
          </reference>
          <reference field="4" count="1">
            <x v="166"/>
          </reference>
          <reference field="6" count="1" selected="0">
            <x v="53"/>
          </reference>
        </references>
      </pivotArea>
    </format>
    <format dxfId="13923">
      <pivotArea outline="0" collapsedLevelsAreSubtotals="1" fieldPosition="0">
        <references count="3">
          <reference field="0" count="1" selected="0">
            <x v="84"/>
          </reference>
          <reference field="4" count="1" selected="0">
            <x v="166"/>
          </reference>
          <reference field="6" count="1" selected="0">
            <x v="53"/>
          </reference>
        </references>
      </pivotArea>
    </format>
    <format dxfId="13922">
      <pivotArea dataOnly="0" labelOnly="1" outline="0" offset="IV2" fieldPosition="0">
        <references count="1">
          <reference field="6" count="1">
            <x v="53"/>
          </reference>
        </references>
      </pivotArea>
    </format>
    <format dxfId="13921">
      <pivotArea dataOnly="0" labelOnly="1" outline="0" fieldPosition="0">
        <references count="2">
          <reference field="0" count="1">
            <x v="84"/>
          </reference>
          <reference field="6" count="1" selected="0">
            <x v="53"/>
          </reference>
        </references>
      </pivotArea>
    </format>
    <format dxfId="13920">
      <pivotArea dataOnly="0" labelOnly="1" outline="0" fieldPosition="0">
        <references count="3">
          <reference field="0" count="1" selected="0">
            <x v="84"/>
          </reference>
          <reference field="4" count="1">
            <x v="166"/>
          </reference>
          <reference field="6" count="1" selected="0">
            <x v="53"/>
          </reference>
        </references>
      </pivotArea>
    </format>
    <format dxfId="13919">
      <pivotArea outline="0" collapsedLevelsAreSubtotals="1" fieldPosition="0">
        <references count="3">
          <reference field="0" count="1" selected="0">
            <x v="84"/>
          </reference>
          <reference field="4" count="1" selected="0">
            <x v="166"/>
          </reference>
          <reference field="6" count="1" selected="0">
            <x v="53"/>
          </reference>
        </references>
      </pivotArea>
    </format>
    <format dxfId="13918">
      <pivotArea outline="0" collapsedLevelsAreSubtotals="1" fieldPosition="0">
        <references count="3">
          <reference field="0" count="1" selected="0">
            <x v="97"/>
          </reference>
          <reference field="4" count="1" selected="0">
            <x v="166"/>
          </reference>
          <reference field="6" count="1" selected="0">
            <x v="53"/>
          </reference>
        </references>
      </pivotArea>
    </format>
    <format dxfId="13917">
      <pivotArea dataOnly="0" labelOnly="1" outline="0" offset="IV256" fieldPosition="0">
        <references count="1">
          <reference field="6" count="1">
            <x v="53"/>
          </reference>
        </references>
      </pivotArea>
    </format>
    <format dxfId="13916">
      <pivotArea dataOnly="0" labelOnly="1" outline="0" fieldPosition="0">
        <references count="2">
          <reference field="0" count="1">
            <x v="97"/>
          </reference>
          <reference field="6" count="1" selected="0">
            <x v="53"/>
          </reference>
        </references>
      </pivotArea>
    </format>
    <format dxfId="13915">
      <pivotArea dataOnly="0" labelOnly="1" outline="0" fieldPosition="0">
        <references count="3">
          <reference field="0" count="1" selected="0">
            <x v="97"/>
          </reference>
          <reference field="4" count="1">
            <x v="166"/>
          </reference>
          <reference field="6" count="1" selected="0">
            <x v="53"/>
          </reference>
        </references>
      </pivotArea>
    </format>
    <format dxfId="13914">
      <pivotArea outline="0" collapsedLevelsAreSubtotals="1" fieldPosition="0">
        <references count="3">
          <reference field="0" count="1" selected="0">
            <x v="97"/>
          </reference>
          <reference field="4" count="1" selected="0">
            <x v="166"/>
          </reference>
          <reference field="6" count="1" selected="0">
            <x v="53"/>
          </reference>
        </references>
      </pivotArea>
    </format>
    <format dxfId="13913">
      <pivotArea dataOnly="0" labelOnly="1" outline="0" fieldPosition="0">
        <references count="1">
          <reference field="6" count="1">
            <x v="53"/>
          </reference>
        </references>
      </pivotArea>
    </format>
    <format dxfId="13912">
      <pivotArea dataOnly="0" labelOnly="1" outline="0" fieldPosition="0">
        <references count="2">
          <reference field="0" count="1">
            <x v="97"/>
          </reference>
          <reference field="6" count="1" selected="0">
            <x v="53"/>
          </reference>
        </references>
      </pivotArea>
    </format>
    <format dxfId="13911">
      <pivotArea dataOnly="0" labelOnly="1" outline="0" fieldPosition="0">
        <references count="3">
          <reference field="0" count="1" selected="0">
            <x v="97"/>
          </reference>
          <reference field="4" count="1">
            <x v="166"/>
          </reference>
          <reference field="6" count="1" selected="0">
            <x v="53"/>
          </reference>
        </references>
      </pivotArea>
    </format>
    <format dxfId="13910">
      <pivotArea outline="0" collapsedLevelsAreSubtotals="1" fieldPosition="0">
        <references count="1">
          <reference field="6" count="1" selected="0" defaultSubtotal="1">
            <x v="53"/>
          </reference>
        </references>
      </pivotArea>
    </format>
    <format dxfId="13909">
      <pivotArea dataOnly="0" labelOnly="1" outline="0" fieldPosition="0">
        <references count="1">
          <reference field="6" count="1" defaultSubtotal="1">
            <x v="53"/>
          </reference>
        </references>
      </pivotArea>
    </format>
    <format dxfId="13908">
      <pivotArea outline="0" collapsedLevelsAreSubtotals="1" fieldPosition="0">
        <references count="1">
          <reference field="6" count="1" selected="0" defaultSubtotal="1">
            <x v="53"/>
          </reference>
        </references>
      </pivotArea>
    </format>
    <format dxfId="13907">
      <pivotArea dataOnly="0" labelOnly="1" outline="0" fieldPosition="0">
        <references count="1">
          <reference field="6" count="1" defaultSubtotal="1">
            <x v="53"/>
          </reference>
        </references>
      </pivotArea>
    </format>
    <format dxfId="13906">
      <pivotArea outline="0" collapsedLevelsAreSubtotals="1" fieldPosition="0">
        <references count="3">
          <reference field="0" count="1" selected="0">
            <x v="106"/>
          </reference>
          <reference field="4" count="1" selected="0">
            <x v="119"/>
          </reference>
          <reference field="6" count="1" selected="0">
            <x v="55"/>
          </reference>
        </references>
      </pivotArea>
    </format>
    <format dxfId="13905">
      <pivotArea dataOnly="0" labelOnly="1" outline="0" fieldPosition="0">
        <references count="1">
          <reference field="6" count="1">
            <x v="55"/>
          </reference>
        </references>
      </pivotArea>
    </format>
    <format dxfId="13904">
      <pivotArea dataOnly="0" labelOnly="1" outline="0" fieldPosition="0">
        <references count="2">
          <reference field="0" count="1">
            <x v="106"/>
          </reference>
          <reference field="6" count="1" selected="0">
            <x v="55"/>
          </reference>
        </references>
      </pivotArea>
    </format>
    <format dxfId="13903">
      <pivotArea dataOnly="0" labelOnly="1" outline="0" fieldPosition="0">
        <references count="3">
          <reference field="0" count="1" selected="0">
            <x v="106"/>
          </reference>
          <reference field="4" count="1">
            <x v="119"/>
          </reference>
          <reference field="6" count="1" selected="0">
            <x v="55"/>
          </reference>
        </references>
      </pivotArea>
    </format>
    <format dxfId="13902">
      <pivotArea outline="0" collapsedLevelsAreSubtotals="1" fieldPosition="0">
        <references count="3">
          <reference field="0" count="1" selected="0">
            <x v="106"/>
          </reference>
          <reference field="4" count="1" selected="0">
            <x v="119"/>
          </reference>
          <reference field="6" count="1" selected="0">
            <x v="55"/>
          </reference>
        </references>
      </pivotArea>
    </format>
    <format dxfId="13901">
      <pivotArea dataOnly="0" labelOnly="1" outline="0" fieldPosition="0">
        <references count="1">
          <reference field="6" count="1">
            <x v="55"/>
          </reference>
        </references>
      </pivotArea>
    </format>
    <format dxfId="13900">
      <pivotArea dataOnly="0" labelOnly="1" outline="0" fieldPosition="0">
        <references count="2">
          <reference field="0" count="1">
            <x v="106"/>
          </reference>
          <reference field="6" count="1" selected="0">
            <x v="55"/>
          </reference>
        </references>
      </pivotArea>
    </format>
    <format dxfId="13899">
      <pivotArea dataOnly="0" labelOnly="1" outline="0" fieldPosition="0">
        <references count="3">
          <reference field="0" count="1" selected="0">
            <x v="106"/>
          </reference>
          <reference field="4" count="1">
            <x v="119"/>
          </reference>
          <reference field="6" count="1" selected="0">
            <x v="55"/>
          </reference>
        </references>
      </pivotArea>
    </format>
    <format dxfId="13898">
      <pivotArea outline="0" collapsedLevelsAreSubtotals="1" fieldPosition="0">
        <references count="1">
          <reference field="6" count="1" selected="0" defaultSubtotal="1">
            <x v="55"/>
          </reference>
        </references>
      </pivotArea>
    </format>
    <format dxfId="13897">
      <pivotArea dataOnly="0" labelOnly="1" outline="0" fieldPosition="0">
        <references count="1">
          <reference field="6" count="1" defaultSubtotal="1">
            <x v="55"/>
          </reference>
        </references>
      </pivotArea>
    </format>
    <format dxfId="13896">
      <pivotArea outline="0" collapsedLevelsAreSubtotals="1" fieldPosition="0">
        <references count="1">
          <reference field="6" count="1" selected="0" defaultSubtotal="1">
            <x v="55"/>
          </reference>
        </references>
      </pivotArea>
    </format>
    <format dxfId="13895">
      <pivotArea dataOnly="0" labelOnly="1" outline="0" fieldPosition="0">
        <references count="1">
          <reference field="6" count="1" defaultSubtotal="1">
            <x v="55"/>
          </reference>
        </references>
      </pivotArea>
    </format>
    <format dxfId="13894">
      <pivotArea outline="0" collapsedLevelsAreSubtotals="1" fieldPosition="0">
        <references count="3">
          <reference field="0" count="1" selected="0">
            <x v="132"/>
          </reference>
          <reference field="4" count="1" selected="0">
            <x v="172"/>
          </reference>
          <reference field="6" count="1" selected="0">
            <x v="56"/>
          </reference>
        </references>
      </pivotArea>
    </format>
    <format dxfId="13893">
      <pivotArea dataOnly="0" labelOnly="1" outline="0" offset="IV1" fieldPosition="0">
        <references count="1">
          <reference field="6" count="1">
            <x v="56"/>
          </reference>
        </references>
      </pivotArea>
    </format>
    <format dxfId="13892">
      <pivotArea dataOnly="0" labelOnly="1" outline="0" offset="IV1" fieldPosition="0">
        <references count="2">
          <reference field="0" count="1">
            <x v="132"/>
          </reference>
          <reference field="6" count="1" selected="0">
            <x v="56"/>
          </reference>
        </references>
      </pivotArea>
    </format>
    <format dxfId="13891">
      <pivotArea dataOnly="0" labelOnly="1" outline="0" fieldPosition="0">
        <references count="3">
          <reference field="0" count="1" selected="0">
            <x v="132"/>
          </reference>
          <reference field="4" count="1">
            <x v="172"/>
          </reference>
          <reference field="6" count="1" selected="0">
            <x v="56"/>
          </reference>
        </references>
      </pivotArea>
    </format>
    <format dxfId="13890">
      <pivotArea outline="0" collapsedLevelsAreSubtotals="1" fieldPosition="0">
        <references count="3">
          <reference field="0" count="1" selected="0">
            <x v="132"/>
          </reference>
          <reference field="4" count="1" selected="0">
            <x v="172"/>
          </reference>
          <reference field="6" count="1" selected="0">
            <x v="56"/>
          </reference>
        </references>
      </pivotArea>
    </format>
    <format dxfId="13889">
      <pivotArea dataOnly="0" labelOnly="1" outline="0" fieldPosition="0">
        <references count="1">
          <reference field="6" count="1">
            <x v="56"/>
          </reference>
        </references>
      </pivotArea>
    </format>
    <format dxfId="13888">
      <pivotArea dataOnly="0" labelOnly="1" outline="0" fieldPosition="0">
        <references count="2">
          <reference field="0" count="1">
            <x v="132"/>
          </reference>
          <reference field="6" count="1" selected="0">
            <x v="56"/>
          </reference>
        </references>
      </pivotArea>
    </format>
    <format dxfId="13887">
      <pivotArea dataOnly="0" labelOnly="1" outline="0" fieldPosition="0">
        <references count="3">
          <reference field="0" count="1" selected="0">
            <x v="132"/>
          </reference>
          <reference field="4" count="1">
            <x v="172"/>
          </reference>
          <reference field="6" count="1" selected="0">
            <x v="56"/>
          </reference>
        </references>
      </pivotArea>
    </format>
    <format dxfId="13886">
      <pivotArea outline="0" collapsedLevelsAreSubtotals="1" fieldPosition="0">
        <references count="3">
          <reference field="0" count="1" selected="0">
            <x v="132"/>
          </reference>
          <reference field="4" count="1" selected="0">
            <x v="175"/>
          </reference>
          <reference field="6" count="1" selected="0">
            <x v="56"/>
          </reference>
        </references>
      </pivotArea>
    </format>
    <format dxfId="13885">
      <pivotArea dataOnly="0" labelOnly="1" outline="0" offset="IV2" fieldPosition="0">
        <references count="1">
          <reference field="6" count="1">
            <x v="56"/>
          </reference>
        </references>
      </pivotArea>
    </format>
    <format dxfId="13884">
      <pivotArea dataOnly="0" labelOnly="1" outline="0" offset="IV256" fieldPosition="0">
        <references count="2">
          <reference field="0" count="1">
            <x v="132"/>
          </reference>
          <reference field="6" count="1" selected="0">
            <x v="56"/>
          </reference>
        </references>
      </pivotArea>
    </format>
    <format dxfId="13883">
      <pivotArea dataOnly="0" labelOnly="1" outline="0" fieldPosition="0">
        <references count="3">
          <reference field="0" count="1" selected="0">
            <x v="132"/>
          </reference>
          <reference field="4" count="1">
            <x v="175"/>
          </reference>
          <reference field="6" count="1" selected="0">
            <x v="56"/>
          </reference>
        </references>
      </pivotArea>
    </format>
    <format dxfId="13882">
      <pivotArea outline="0" collapsedLevelsAreSubtotals="1" fieldPosition="0">
        <references count="3">
          <reference field="0" count="1" selected="0">
            <x v="132"/>
          </reference>
          <reference field="4" count="1" selected="0">
            <x v="175"/>
          </reference>
          <reference field="6" count="1" selected="0">
            <x v="56"/>
          </reference>
        </references>
      </pivotArea>
    </format>
    <format dxfId="13881">
      <pivotArea outline="0" collapsedLevelsAreSubtotals="1" fieldPosition="0">
        <references count="3">
          <reference field="0" count="1" selected="0">
            <x v="129"/>
          </reference>
          <reference field="4" count="1" selected="0">
            <x v="171"/>
          </reference>
          <reference field="6" count="1" selected="0">
            <x v="56"/>
          </reference>
        </references>
      </pivotArea>
    </format>
    <format dxfId="13880">
      <pivotArea dataOnly="0" labelOnly="1" outline="0" offset="IV3" fieldPosition="0">
        <references count="1">
          <reference field="6" count="1">
            <x v="56"/>
          </reference>
        </references>
      </pivotArea>
    </format>
    <format dxfId="13879">
      <pivotArea dataOnly="0" labelOnly="1" outline="0" offset="IV1" fieldPosition="0">
        <references count="2">
          <reference field="0" count="1">
            <x v="129"/>
          </reference>
          <reference field="6" count="1" selected="0">
            <x v="56"/>
          </reference>
        </references>
      </pivotArea>
    </format>
    <format dxfId="13878">
      <pivotArea dataOnly="0" labelOnly="1" outline="0" fieldPosition="0">
        <references count="3">
          <reference field="0" count="1" selected="0">
            <x v="129"/>
          </reference>
          <reference field="4" count="1">
            <x v="171"/>
          </reference>
          <reference field="6" count="1" selected="0">
            <x v="56"/>
          </reference>
        </references>
      </pivotArea>
    </format>
    <format dxfId="13877">
      <pivotArea outline="0" collapsedLevelsAreSubtotals="1" fieldPosition="0">
        <references count="3">
          <reference field="0" count="1" selected="0">
            <x v="129"/>
          </reference>
          <reference field="4" count="1" selected="0">
            <x v="171"/>
          </reference>
          <reference field="6" count="1" selected="0">
            <x v="56"/>
          </reference>
        </references>
      </pivotArea>
    </format>
    <format dxfId="13876">
      <pivotArea outline="0" collapsedLevelsAreSubtotals="1" fieldPosition="0">
        <references count="3">
          <reference field="0" count="1" selected="0">
            <x v="129"/>
          </reference>
          <reference field="4" count="1" selected="0">
            <x v="172"/>
          </reference>
          <reference field="6" count="1" selected="0">
            <x v="56"/>
          </reference>
        </references>
      </pivotArea>
    </format>
    <format dxfId="13875">
      <pivotArea dataOnly="0" labelOnly="1" outline="0" offset="IV4" fieldPosition="0">
        <references count="1">
          <reference field="6" count="1">
            <x v="56"/>
          </reference>
        </references>
      </pivotArea>
    </format>
    <format dxfId="13874">
      <pivotArea dataOnly="0" labelOnly="1" outline="0" offset="IV2" fieldPosition="0">
        <references count="2">
          <reference field="0" count="1">
            <x v="129"/>
          </reference>
          <reference field="6" count="1" selected="0">
            <x v="56"/>
          </reference>
        </references>
      </pivotArea>
    </format>
    <format dxfId="13873">
      <pivotArea dataOnly="0" labelOnly="1" outline="0" fieldPosition="0">
        <references count="3">
          <reference field="0" count="1" selected="0">
            <x v="129"/>
          </reference>
          <reference field="4" count="1">
            <x v="172"/>
          </reference>
          <reference field="6" count="1" selected="0">
            <x v="56"/>
          </reference>
        </references>
      </pivotArea>
    </format>
    <format dxfId="13872">
      <pivotArea outline="0" collapsedLevelsAreSubtotals="1" fieldPosition="0">
        <references count="3">
          <reference field="0" count="1" selected="0">
            <x v="129"/>
          </reference>
          <reference field="4" count="1" selected="0">
            <x v="172"/>
          </reference>
          <reference field="6" count="1" selected="0">
            <x v="56"/>
          </reference>
        </references>
      </pivotArea>
    </format>
    <format dxfId="13871">
      <pivotArea outline="0" collapsedLevelsAreSubtotals="1" fieldPosition="0">
        <references count="3">
          <reference field="0" count="1" selected="0">
            <x v="129"/>
          </reference>
          <reference field="4" count="1" selected="0">
            <x v="174"/>
          </reference>
          <reference field="6" count="1" selected="0">
            <x v="56"/>
          </reference>
        </references>
      </pivotArea>
    </format>
    <format dxfId="13870">
      <pivotArea dataOnly="0" labelOnly="1" outline="0" offset="IV5" fieldPosition="0">
        <references count="1">
          <reference field="6" count="1">
            <x v="56"/>
          </reference>
        </references>
      </pivotArea>
    </format>
    <format dxfId="13869">
      <pivotArea dataOnly="0" labelOnly="1" outline="0" offset="IV3" fieldPosition="0">
        <references count="2">
          <reference field="0" count="1">
            <x v="129"/>
          </reference>
          <reference field="6" count="1" selected="0">
            <x v="56"/>
          </reference>
        </references>
      </pivotArea>
    </format>
    <format dxfId="13868">
      <pivotArea dataOnly="0" labelOnly="1" outline="0" fieldPosition="0">
        <references count="3">
          <reference field="0" count="1" selected="0">
            <x v="129"/>
          </reference>
          <reference field="4" count="1">
            <x v="174"/>
          </reference>
          <reference field="6" count="1" selected="0">
            <x v="56"/>
          </reference>
        </references>
      </pivotArea>
    </format>
    <format dxfId="13867">
      <pivotArea outline="0" collapsedLevelsAreSubtotals="1" fieldPosition="0">
        <references count="3">
          <reference field="0" count="1" selected="0">
            <x v="129"/>
          </reference>
          <reference field="4" count="1" selected="0">
            <x v="174"/>
          </reference>
          <reference field="6" count="1" selected="0">
            <x v="56"/>
          </reference>
        </references>
      </pivotArea>
    </format>
    <format dxfId="13866">
      <pivotArea outline="0" collapsedLevelsAreSubtotals="1" fieldPosition="0">
        <references count="3">
          <reference field="0" count="1" selected="0">
            <x v="129"/>
          </reference>
          <reference field="4" count="1" selected="0">
            <x v="175"/>
          </reference>
          <reference field="6" count="1" selected="0">
            <x v="56"/>
          </reference>
        </references>
      </pivotArea>
    </format>
    <format dxfId="13865">
      <pivotArea dataOnly="0" labelOnly="1" outline="0" offset="IV6" fieldPosition="0">
        <references count="1">
          <reference field="6" count="1">
            <x v="56"/>
          </reference>
        </references>
      </pivotArea>
    </format>
    <format dxfId="13864">
      <pivotArea dataOnly="0" labelOnly="1" outline="0" offset="IV256" fieldPosition="0">
        <references count="2">
          <reference field="0" count="1">
            <x v="129"/>
          </reference>
          <reference field="6" count="1" selected="0">
            <x v="56"/>
          </reference>
        </references>
      </pivotArea>
    </format>
    <format dxfId="13863">
      <pivotArea dataOnly="0" labelOnly="1" outline="0" fieldPosition="0">
        <references count="3">
          <reference field="0" count="1" selected="0">
            <x v="129"/>
          </reference>
          <reference field="4" count="1">
            <x v="175"/>
          </reference>
          <reference field="6" count="1" selected="0">
            <x v="56"/>
          </reference>
        </references>
      </pivotArea>
    </format>
    <format dxfId="13862">
      <pivotArea outline="0" collapsedLevelsAreSubtotals="1" fieldPosition="0">
        <references count="3">
          <reference field="0" count="1" selected="0">
            <x v="129"/>
          </reference>
          <reference field="4" count="1" selected="0">
            <x v="175"/>
          </reference>
          <reference field="6" count="1" selected="0">
            <x v="56"/>
          </reference>
        </references>
      </pivotArea>
    </format>
    <format dxfId="13861">
      <pivotArea outline="0" collapsedLevelsAreSubtotals="1" fieldPosition="0">
        <references count="3">
          <reference field="0" count="1" selected="0">
            <x v="434"/>
          </reference>
          <reference field="4" count="1" selected="0">
            <x v="171"/>
          </reference>
          <reference field="6" count="1" selected="0">
            <x v="56"/>
          </reference>
        </references>
      </pivotArea>
    </format>
    <format dxfId="13860">
      <pivotArea dataOnly="0" labelOnly="1" outline="0" offset="IV7" fieldPosition="0">
        <references count="1">
          <reference field="6" count="1">
            <x v="56"/>
          </reference>
        </references>
      </pivotArea>
    </format>
    <format dxfId="13859">
      <pivotArea dataOnly="0" labelOnly="1" outline="0" offset="IV1" fieldPosition="0">
        <references count="2">
          <reference field="0" count="1">
            <x v="434"/>
          </reference>
          <reference field="6" count="1" selected="0">
            <x v="56"/>
          </reference>
        </references>
      </pivotArea>
    </format>
    <format dxfId="13858">
      <pivotArea dataOnly="0" labelOnly="1" outline="0" fieldPosition="0">
        <references count="3">
          <reference field="0" count="1" selected="0">
            <x v="434"/>
          </reference>
          <reference field="4" count="1">
            <x v="171"/>
          </reference>
          <reference field="6" count="1" selected="0">
            <x v="56"/>
          </reference>
        </references>
      </pivotArea>
    </format>
    <format dxfId="13857">
      <pivotArea outline="0" collapsedLevelsAreSubtotals="1" fieldPosition="0">
        <references count="3">
          <reference field="0" count="1" selected="0">
            <x v="434"/>
          </reference>
          <reference field="4" count="1" selected="0">
            <x v="171"/>
          </reference>
          <reference field="6" count="1" selected="0">
            <x v="56"/>
          </reference>
        </references>
      </pivotArea>
    </format>
    <format dxfId="13856">
      <pivotArea outline="0" collapsedLevelsAreSubtotals="1" fieldPosition="0">
        <references count="3">
          <reference field="0" count="1" selected="0">
            <x v="434"/>
          </reference>
          <reference field="4" count="1" selected="0">
            <x v="172"/>
          </reference>
          <reference field="6" count="1" selected="0">
            <x v="56"/>
          </reference>
        </references>
      </pivotArea>
    </format>
    <format dxfId="13855">
      <pivotArea dataOnly="0" labelOnly="1" outline="0" offset="IV8" fieldPosition="0">
        <references count="1">
          <reference field="6" count="1">
            <x v="56"/>
          </reference>
        </references>
      </pivotArea>
    </format>
    <format dxfId="13854">
      <pivotArea dataOnly="0" labelOnly="1" outline="0" offset="IV2" fieldPosition="0">
        <references count="2">
          <reference field="0" count="1">
            <x v="434"/>
          </reference>
          <reference field="6" count="1" selected="0">
            <x v="56"/>
          </reference>
        </references>
      </pivotArea>
    </format>
    <format dxfId="13853">
      <pivotArea dataOnly="0" labelOnly="1" outline="0" fieldPosition="0">
        <references count="3">
          <reference field="0" count="1" selected="0">
            <x v="434"/>
          </reference>
          <reference field="4" count="1">
            <x v="172"/>
          </reference>
          <reference field="6" count="1" selected="0">
            <x v="56"/>
          </reference>
        </references>
      </pivotArea>
    </format>
    <format dxfId="13852">
      <pivotArea outline="0" collapsedLevelsAreSubtotals="1" fieldPosition="0">
        <references count="3">
          <reference field="0" count="1" selected="0">
            <x v="434"/>
          </reference>
          <reference field="4" count="1" selected="0">
            <x v="172"/>
          </reference>
          <reference field="6" count="1" selected="0">
            <x v="56"/>
          </reference>
        </references>
      </pivotArea>
    </format>
    <format dxfId="13851">
      <pivotArea outline="0" collapsedLevelsAreSubtotals="1" fieldPosition="0">
        <references count="3">
          <reference field="0" count="1" selected="0">
            <x v="434"/>
          </reference>
          <reference field="4" count="1" selected="0">
            <x v="175"/>
          </reference>
          <reference field="6" count="1" selected="0">
            <x v="56"/>
          </reference>
        </references>
      </pivotArea>
    </format>
    <format dxfId="13850">
      <pivotArea dataOnly="0" labelOnly="1" outline="0" offset="IV9" fieldPosition="0">
        <references count="1">
          <reference field="6" count="1">
            <x v="56"/>
          </reference>
        </references>
      </pivotArea>
    </format>
    <format dxfId="13849">
      <pivotArea dataOnly="0" labelOnly="1" outline="0" offset="IV256" fieldPosition="0">
        <references count="2">
          <reference field="0" count="1">
            <x v="434"/>
          </reference>
          <reference field="6" count="1" selected="0">
            <x v="56"/>
          </reference>
        </references>
      </pivotArea>
    </format>
    <format dxfId="13848">
      <pivotArea dataOnly="0" labelOnly="1" outline="0" fieldPosition="0">
        <references count="3">
          <reference field="0" count="1" selected="0">
            <x v="434"/>
          </reference>
          <reference field="4" count="1">
            <x v="175"/>
          </reference>
          <reference field="6" count="1" selected="0">
            <x v="56"/>
          </reference>
        </references>
      </pivotArea>
    </format>
    <format dxfId="13847">
      <pivotArea outline="0" collapsedLevelsAreSubtotals="1" fieldPosition="0">
        <references count="3">
          <reference field="0" count="1" selected="0">
            <x v="434"/>
          </reference>
          <reference field="4" count="1" selected="0">
            <x v="175"/>
          </reference>
          <reference field="6" count="1" selected="0">
            <x v="56"/>
          </reference>
        </references>
      </pivotArea>
    </format>
    <format dxfId="13846">
      <pivotArea outline="0" collapsedLevelsAreSubtotals="1" fieldPosition="0">
        <references count="3">
          <reference field="0" count="1" selected="0">
            <x v="106"/>
          </reference>
          <reference field="4" count="1" selected="0">
            <x v="171"/>
          </reference>
          <reference field="6" count="1" selected="0">
            <x v="56"/>
          </reference>
        </references>
      </pivotArea>
    </format>
    <format dxfId="13845">
      <pivotArea dataOnly="0" labelOnly="1" outline="0" offset="IV10" fieldPosition="0">
        <references count="1">
          <reference field="6" count="1">
            <x v="56"/>
          </reference>
        </references>
      </pivotArea>
    </format>
    <format dxfId="13844">
      <pivotArea dataOnly="0" labelOnly="1" outline="0" offset="IV1" fieldPosition="0">
        <references count="2">
          <reference field="0" count="1">
            <x v="106"/>
          </reference>
          <reference field="6" count="1" selected="0">
            <x v="56"/>
          </reference>
        </references>
      </pivotArea>
    </format>
    <format dxfId="13843">
      <pivotArea dataOnly="0" labelOnly="1" outline="0" fieldPosition="0">
        <references count="3">
          <reference field="0" count="1" selected="0">
            <x v="106"/>
          </reference>
          <reference field="4" count="1">
            <x v="171"/>
          </reference>
          <reference field="6" count="1" selected="0">
            <x v="56"/>
          </reference>
        </references>
      </pivotArea>
    </format>
    <format dxfId="13842">
      <pivotArea outline="0" collapsedLevelsAreSubtotals="1" fieldPosition="0">
        <references count="3">
          <reference field="0" count="1" selected="0">
            <x v="106"/>
          </reference>
          <reference field="4" count="1" selected="0">
            <x v="171"/>
          </reference>
          <reference field="6" count="1" selected="0">
            <x v="56"/>
          </reference>
        </references>
      </pivotArea>
    </format>
    <format dxfId="13841">
      <pivotArea outline="0" collapsedLevelsAreSubtotals="1" fieldPosition="0">
        <references count="3">
          <reference field="0" count="1" selected="0">
            <x v="106"/>
          </reference>
          <reference field="4" count="1" selected="0">
            <x v="172"/>
          </reference>
          <reference field="6" count="1" selected="0">
            <x v="56"/>
          </reference>
        </references>
      </pivotArea>
    </format>
    <format dxfId="13840">
      <pivotArea dataOnly="0" labelOnly="1" outline="0" offset="IV11" fieldPosition="0">
        <references count="1">
          <reference field="6" count="1">
            <x v="56"/>
          </reference>
        </references>
      </pivotArea>
    </format>
    <format dxfId="13839">
      <pivotArea dataOnly="0" labelOnly="1" outline="0" offset="IV2" fieldPosition="0">
        <references count="2">
          <reference field="0" count="1">
            <x v="106"/>
          </reference>
          <reference field="6" count="1" selected="0">
            <x v="56"/>
          </reference>
        </references>
      </pivotArea>
    </format>
    <format dxfId="13838">
      <pivotArea dataOnly="0" labelOnly="1" outline="0" fieldPosition="0">
        <references count="3">
          <reference field="0" count="1" selected="0">
            <x v="106"/>
          </reference>
          <reference field="4" count="1">
            <x v="172"/>
          </reference>
          <reference field="6" count="1" selected="0">
            <x v="56"/>
          </reference>
        </references>
      </pivotArea>
    </format>
    <format dxfId="13837">
      <pivotArea outline="0" collapsedLevelsAreSubtotals="1" fieldPosition="0">
        <references count="3">
          <reference field="0" count="1" selected="0">
            <x v="106"/>
          </reference>
          <reference field="4" count="1" selected="0">
            <x v="172"/>
          </reference>
          <reference field="6" count="1" selected="0">
            <x v="56"/>
          </reference>
        </references>
      </pivotArea>
    </format>
    <format dxfId="13836">
      <pivotArea outline="0" collapsedLevelsAreSubtotals="1" fieldPosition="0">
        <references count="3">
          <reference field="0" count="1" selected="0">
            <x v="106"/>
          </reference>
          <reference field="4" count="1" selected="0">
            <x v="174"/>
          </reference>
          <reference field="6" count="1" selected="0">
            <x v="56"/>
          </reference>
        </references>
      </pivotArea>
    </format>
    <format dxfId="13835">
      <pivotArea dataOnly="0" labelOnly="1" outline="0" offset="IV12" fieldPosition="0">
        <references count="1">
          <reference field="6" count="1">
            <x v="56"/>
          </reference>
        </references>
      </pivotArea>
    </format>
    <format dxfId="13834">
      <pivotArea dataOnly="0" labelOnly="1" outline="0" offset="IV256" fieldPosition="0">
        <references count="2">
          <reference field="0" count="1">
            <x v="106"/>
          </reference>
          <reference field="6" count="1" selected="0">
            <x v="56"/>
          </reference>
        </references>
      </pivotArea>
    </format>
    <format dxfId="13833">
      <pivotArea dataOnly="0" labelOnly="1" outline="0" fieldPosition="0">
        <references count="3">
          <reference field="0" count="1" selected="0">
            <x v="106"/>
          </reference>
          <reference field="4" count="1">
            <x v="174"/>
          </reference>
          <reference field="6" count="1" selected="0">
            <x v="56"/>
          </reference>
        </references>
      </pivotArea>
    </format>
    <format dxfId="13832">
      <pivotArea outline="0" collapsedLevelsAreSubtotals="1" fieldPosition="0">
        <references count="3">
          <reference field="0" count="1" selected="0">
            <x v="106"/>
          </reference>
          <reference field="4" count="1" selected="0">
            <x v="174"/>
          </reference>
          <reference field="6" count="1" selected="0">
            <x v="56"/>
          </reference>
        </references>
      </pivotArea>
    </format>
    <format dxfId="13831">
      <pivotArea outline="0" collapsedLevelsAreSubtotals="1" fieldPosition="0">
        <references count="3">
          <reference field="0" count="1" selected="0">
            <x v="430"/>
          </reference>
          <reference field="4" count="1" selected="0">
            <x v="172"/>
          </reference>
          <reference field="6" count="1" selected="0">
            <x v="56"/>
          </reference>
        </references>
      </pivotArea>
    </format>
    <format dxfId="13830">
      <pivotArea dataOnly="0" labelOnly="1" outline="0" offset="IV13" fieldPosition="0">
        <references count="1">
          <reference field="6" count="1">
            <x v="56"/>
          </reference>
        </references>
      </pivotArea>
    </format>
    <format dxfId="13829">
      <pivotArea dataOnly="0" labelOnly="1" outline="0" offset="IV1" fieldPosition="0">
        <references count="2">
          <reference field="0" count="1">
            <x v="430"/>
          </reference>
          <reference field="6" count="1" selected="0">
            <x v="56"/>
          </reference>
        </references>
      </pivotArea>
    </format>
    <format dxfId="13828">
      <pivotArea dataOnly="0" labelOnly="1" outline="0" fieldPosition="0">
        <references count="3">
          <reference field="0" count="1" selected="0">
            <x v="430"/>
          </reference>
          <reference field="4" count="1">
            <x v="172"/>
          </reference>
          <reference field="6" count="1" selected="0">
            <x v="56"/>
          </reference>
        </references>
      </pivotArea>
    </format>
    <format dxfId="13827">
      <pivotArea outline="0" collapsedLevelsAreSubtotals="1" fieldPosition="0">
        <references count="3">
          <reference field="0" count="1" selected="0">
            <x v="430"/>
          </reference>
          <reference field="4" count="1" selected="0">
            <x v="172"/>
          </reference>
          <reference field="6" count="1" selected="0">
            <x v="56"/>
          </reference>
        </references>
      </pivotArea>
    </format>
    <format dxfId="13826">
      <pivotArea outline="0" collapsedLevelsAreSubtotals="1" fieldPosition="0">
        <references count="3">
          <reference field="0" count="1" selected="0">
            <x v="430"/>
          </reference>
          <reference field="4" count="1" selected="0">
            <x v="175"/>
          </reference>
          <reference field="6" count="1" selected="0">
            <x v="56"/>
          </reference>
        </references>
      </pivotArea>
    </format>
    <format dxfId="13825">
      <pivotArea dataOnly="0" labelOnly="1" outline="0" offset="IV14" fieldPosition="0">
        <references count="1">
          <reference field="6" count="1">
            <x v="56"/>
          </reference>
        </references>
      </pivotArea>
    </format>
    <format dxfId="13824">
      <pivotArea dataOnly="0" labelOnly="1" outline="0" offset="IV256" fieldPosition="0">
        <references count="2">
          <reference field="0" count="1">
            <x v="430"/>
          </reference>
          <reference field="6" count="1" selected="0">
            <x v="56"/>
          </reference>
        </references>
      </pivotArea>
    </format>
    <format dxfId="13823">
      <pivotArea dataOnly="0" labelOnly="1" outline="0" fieldPosition="0">
        <references count="3">
          <reference field="0" count="1" selected="0">
            <x v="430"/>
          </reference>
          <reference field="4" count="1">
            <x v="175"/>
          </reference>
          <reference field="6" count="1" selected="0">
            <x v="56"/>
          </reference>
        </references>
      </pivotArea>
    </format>
    <format dxfId="13822">
      <pivotArea outline="0" collapsedLevelsAreSubtotals="1" fieldPosition="0">
        <references count="3">
          <reference field="0" count="1" selected="0">
            <x v="430"/>
          </reference>
          <reference field="4" count="1" selected="0">
            <x v="175"/>
          </reference>
          <reference field="6" count="1" selected="0">
            <x v="56"/>
          </reference>
        </references>
      </pivotArea>
    </format>
    <format dxfId="13821">
      <pivotArea outline="0" collapsedLevelsAreSubtotals="1" fieldPosition="0">
        <references count="3">
          <reference field="0" count="1" selected="0">
            <x v="439"/>
          </reference>
          <reference field="4" count="1" selected="0">
            <x v="172"/>
          </reference>
          <reference field="6" count="1" selected="0">
            <x v="56"/>
          </reference>
        </references>
      </pivotArea>
    </format>
    <format dxfId="13820">
      <pivotArea dataOnly="0" labelOnly="1" outline="0" offset="IV15" fieldPosition="0">
        <references count="1">
          <reference field="6" count="1">
            <x v="56"/>
          </reference>
        </references>
      </pivotArea>
    </format>
    <format dxfId="13819">
      <pivotArea dataOnly="0" labelOnly="1" outline="0" offset="IV1" fieldPosition="0">
        <references count="2">
          <reference field="0" count="1">
            <x v="439"/>
          </reference>
          <reference field="6" count="1" selected="0">
            <x v="56"/>
          </reference>
        </references>
      </pivotArea>
    </format>
    <format dxfId="13818">
      <pivotArea dataOnly="0" labelOnly="1" outline="0" fieldPosition="0">
        <references count="3">
          <reference field="0" count="1" selected="0">
            <x v="439"/>
          </reference>
          <reference field="4" count="1">
            <x v="172"/>
          </reference>
          <reference field="6" count="1" selected="0">
            <x v="56"/>
          </reference>
        </references>
      </pivotArea>
    </format>
    <format dxfId="13817">
      <pivotArea outline="0" collapsedLevelsAreSubtotals="1" fieldPosition="0">
        <references count="3">
          <reference field="0" count="1" selected="0">
            <x v="439"/>
          </reference>
          <reference field="4" count="1" selected="0">
            <x v="172"/>
          </reference>
          <reference field="6" count="1" selected="0">
            <x v="56"/>
          </reference>
        </references>
      </pivotArea>
    </format>
    <format dxfId="13816">
      <pivotArea outline="0" collapsedLevelsAreSubtotals="1" fieldPosition="0">
        <references count="3">
          <reference field="0" count="1" selected="0">
            <x v="439"/>
          </reference>
          <reference field="4" count="1" selected="0">
            <x v="175"/>
          </reference>
          <reference field="6" count="1" selected="0">
            <x v="56"/>
          </reference>
        </references>
      </pivotArea>
    </format>
    <format dxfId="13815">
      <pivotArea dataOnly="0" labelOnly="1" outline="0" offset="IV16" fieldPosition="0">
        <references count="1">
          <reference field="6" count="1">
            <x v="56"/>
          </reference>
        </references>
      </pivotArea>
    </format>
    <format dxfId="13814">
      <pivotArea dataOnly="0" labelOnly="1" outline="0" offset="IV256" fieldPosition="0">
        <references count="2">
          <reference field="0" count="1">
            <x v="439"/>
          </reference>
          <reference field="6" count="1" selected="0">
            <x v="56"/>
          </reference>
        </references>
      </pivotArea>
    </format>
    <format dxfId="13813">
      <pivotArea dataOnly="0" labelOnly="1" outline="0" fieldPosition="0">
        <references count="3">
          <reference field="0" count="1" selected="0">
            <x v="439"/>
          </reference>
          <reference field="4" count="1">
            <x v="175"/>
          </reference>
          <reference field="6" count="1" selected="0">
            <x v="56"/>
          </reference>
        </references>
      </pivotArea>
    </format>
    <format dxfId="13812">
      <pivotArea outline="0" collapsedLevelsAreSubtotals="1" fieldPosition="0">
        <references count="3">
          <reference field="0" count="1" selected="0">
            <x v="439"/>
          </reference>
          <reference field="4" count="1" selected="0">
            <x v="175"/>
          </reference>
          <reference field="6" count="1" selected="0">
            <x v="56"/>
          </reference>
        </references>
      </pivotArea>
    </format>
    <format dxfId="13811">
      <pivotArea outline="0" collapsedLevelsAreSubtotals="1" fieldPosition="0">
        <references count="3">
          <reference field="0" count="1" selected="0">
            <x v="62"/>
          </reference>
          <reference field="4" count="1" selected="0">
            <x v="172"/>
          </reference>
          <reference field="6" count="1" selected="0">
            <x v="56"/>
          </reference>
        </references>
      </pivotArea>
    </format>
    <format dxfId="13810">
      <pivotArea dataOnly="0" labelOnly="1" outline="0" offset="IV17" fieldPosition="0">
        <references count="1">
          <reference field="6" count="1">
            <x v="56"/>
          </reference>
        </references>
      </pivotArea>
    </format>
    <format dxfId="13809">
      <pivotArea dataOnly="0" labelOnly="1" outline="0" offset="IV1" fieldPosition="0">
        <references count="2">
          <reference field="0" count="1">
            <x v="62"/>
          </reference>
          <reference field="6" count="1" selected="0">
            <x v="56"/>
          </reference>
        </references>
      </pivotArea>
    </format>
    <format dxfId="13808">
      <pivotArea dataOnly="0" labelOnly="1" outline="0" fieldPosition="0">
        <references count="3">
          <reference field="0" count="1" selected="0">
            <x v="62"/>
          </reference>
          <reference field="4" count="1">
            <x v="172"/>
          </reference>
          <reference field="6" count="1" selected="0">
            <x v="56"/>
          </reference>
        </references>
      </pivotArea>
    </format>
    <format dxfId="13807">
      <pivotArea outline="0" collapsedLevelsAreSubtotals="1" fieldPosition="0">
        <references count="3">
          <reference field="0" count="1" selected="0">
            <x v="62"/>
          </reference>
          <reference field="4" count="1" selected="0">
            <x v="172"/>
          </reference>
          <reference field="6" count="1" selected="0">
            <x v="56"/>
          </reference>
        </references>
      </pivotArea>
    </format>
    <format dxfId="13806">
      <pivotArea outline="0" collapsedLevelsAreSubtotals="1" fieldPosition="0">
        <references count="3">
          <reference field="0" count="1" selected="0">
            <x v="62"/>
          </reference>
          <reference field="4" count="1" selected="0">
            <x v="176"/>
          </reference>
          <reference field="6" count="1" selected="0">
            <x v="56"/>
          </reference>
        </references>
      </pivotArea>
    </format>
    <format dxfId="13805">
      <pivotArea dataOnly="0" labelOnly="1" outline="0" offset="IV18" fieldPosition="0">
        <references count="1">
          <reference field="6" count="1">
            <x v="56"/>
          </reference>
        </references>
      </pivotArea>
    </format>
    <format dxfId="13804">
      <pivotArea dataOnly="0" labelOnly="1" outline="0" offset="IV256" fieldPosition="0">
        <references count="2">
          <reference field="0" count="1">
            <x v="62"/>
          </reference>
          <reference field="6" count="1" selected="0">
            <x v="56"/>
          </reference>
        </references>
      </pivotArea>
    </format>
    <format dxfId="13803">
      <pivotArea dataOnly="0" labelOnly="1" outline="0" fieldPosition="0">
        <references count="3">
          <reference field="0" count="1" selected="0">
            <x v="62"/>
          </reference>
          <reference field="4" count="1">
            <x v="176"/>
          </reference>
          <reference field="6" count="1" selected="0">
            <x v="56"/>
          </reference>
        </references>
      </pivotArea>
    </format>
    <format dxfId="13802">
      <pivotArea outline="0" collapsedLevelsAreSubtotals="1" fieldPosition="0">
        <references count="3">
          <reference field="0" count="1" selected="0">
            <x v="62"/>
          </reference>
          <reference field="4" count="1" selected="0">
            <x v="176"/>
          </reference>
          <reference field="6" count="1" selected="0">
            <x v="56"/>
          </reference>
        </references>
      </pivotArea>
    </format>
    <format dxfId="13801">
      <pivotArea outline="0" collapsedLevelsAreSubtotals="1" fieldPosition="0">
        <references count="3">
          <reference field="0" count="1" selected="0">
            <x v="85"/>
          </reference>
          <reference field="4" count="1" selected="0">
            <x v="171"/>
          </reference>
          <reference field="6" count="1" selected="0">
            <x v="56"/>
          </reference>
        </references>
      </pivotArea>
    </format>
    <format dxfId="13800">
      <pivotArea dataOnly="0" labelOnly="1" outline="0" offset="IV19" fieldPosition="0">
        <references count="1">
          <reference field="6" count="1">
            <x v="56"/>
          </reference>
        </references>
      </pivotArea>
    </format>
    <format dxfId="13799">
      <pivotArea dataOnly="0" labelOnly="1" outline="0" offset="IV1" fieldPosition="0">
        <references count="2">
          <reference field="0" count="1">
            <x v="85"/>
          </reference>
          <reference field="6" count="1" selected="0">
            <x v="56"/>
          </reference>
        </references>
      </pivotArea>
    </format>
    <format dxfId="13798">
      <pivotArea dataOnly="0" labelOnly="1" outline="0" fieldPosition="0">
        <references count="3">
          <reference field="0" count="1" selected="0">
            <x v="85"/>
          </reference>
          <reference field="4" count="1">
            <x v="171"/>
          </reference>
          <reference field="6" count="1" selected="0">
            <x v="56"/>
          </reference>
        </references>
      </pivotArea>
    </format>
    <format dxfId="13797">
      <pivotArea outline="0" collapsedLevelsAreSubtotals="1" fieldPosition="0">
        <references count="3">
          <reference field="0" count="1" selected="0">
            <x v="85"/>
          </reference>
          <reference field="4" count="1" selected="0">
            <x v="171"/>
          </reference>
          <reference field="6" count="1" selected="0">
            <x v="56"/>
          </reference>
        </references>
      </pivotArea>
    </format>
    <format dxfId="13796">
      <pivotArea outline="0" collapsedLevelsAreSubtotals="1" fieldPosition="0">
        <references count="3">
          <reference field="0" count="1" selected="0">
            <x v="85"/>
          </reference>
          <reference field="4" count="1" selected="0">
            <x v="174"/>
          </reference>
          <reference field="6" count="1" selected="0">
            <x v="56"/>
          </reference>
        </references>
      </pivotArea>
    </format>
    <format dxfId="13795">
      <pivotArea dataOnly="0" labelOnly="1" outline="0" offset="IV20" fieldPosition="0">
        <references count="1">
          <reference field="6" count="1">
            <x v="56"/>
          </reference>
        </references>
      </pivotArea>
    </format>
    <format dxfId="13794">
      <pivotArea dataOnly="0" labelOnly="1" outline="0" offset="IV256" fieldPosition="0">
        <references count="2">
          <reference field="0" count="1">
            <x v="85"/>
          </reference>
          <reference field="6" count="1" selected="0">
            <x v="56"/>
          </reference>
        </references>
      </pivotArea>
    </format>
    <format dxfId="13793">
      <pivotArea dataOnly="0" labelOnly="1" outline="0" fieldPosition="0">
        <references count="3">
          <reference field="0" count="1" selected="0">
            <x v="85"/>
          </reference>
          <reference field="4" count="1">
            <x v="174"/>
          </reference>
          <reference field="6" count="1" selected="0">
            <x v="56"/>
          </reference>
        </references>
      </pivotArea>
    </format>
    <format dxfId="13792">
      <pivotArea outline="0" collapsedLevelsAreSubtotals="1" fieldPosition="0">
        <references count="3">
          <reference field="0" count="1" selected="0">
            <x v="85"/>
          </reference>
          <reference field="4" count="1" selected="0">
            <x v="174"/>
          </reference>
          <reference field="6" count="1" selected="0">
            <x v="56"/>
          </reference>
        </references>
      </pivotArea>
    </format>
    <format dxfId="13791">
      <pivotArea outline="0" collapsedLevelsAreSubtotals="1" fieldPosition="0">
        <references count="3">
          <reference field="0" count="1" selected="0">
            <x v="397"/>
          </reference>
          <reference field="4" count="1" selected="0">
            <x v="171"/>
          </reference>
          <reference field="6" count="1" selected="0">
            <x v="56"/>
          </reference>
        </references>
      </pivotArea>
    </format>
    <format dxfId="13790">
      <pivotArea dataOnly="0" labelOnly="1" outline="0" offset="IV21" fieldPosition="0">
        <references count="1">
          <reference field="6" count="1">
            <x v="56"/>
          </reference>
        </references>
      </pivotArea>
    </format>
    <format dxfId="13789">
      <pivotArea dataOnly="0" labelOnly="1" outline="0" offset="IV1" fieldPosition="0">
        <references count="2">
          <reference field="0" count="1">
            <x v="397"/>
          </reference>
          <reference field="6" count="1" selected="0">
            <x v="56"/>
          </reference>
        </references>
      </pivotArea>
    </format>
    <format dxfId="13788">
      <pivotArea dataOnly="0" labelOnly="1" outline="0" fieldPosition="0">
        <references count="3">
          <reference field="0" count="1" selected="0">
            <x v="397"/>
          </reference>
          <reference field="4" count="1">
            <x v="171"/>
          </reference>
          <reference field="6" count="1" selected="0">
            <x v="56"/>
          </reference>
        </references>
      </pivotArea>
    </format>
    <format dxfId="13787">
      <pivotArea outline="0" collapsedLevelsAreSubtotals="1" fieldPosition="0">
        <references count="3">
          <reference field="0" count="1" selected="0">
            <x v="397"/>
          </reference>
          <reference field="4" count="1" selected="0">
            <x v="171"/>
          </reference>
          <reference field="6" count="1" selected="0">
            <x v="56"/>
          </reference>
        </references>
      </pivotArea>
    </format>
    <format dxfId="13786">
      <pivotArea outline="0" collapsedLevelsAreSubtotals="1" fieldPosition="0">
        <references count="3">
          <reference field="0" count="1" selected="0">
            <x v="397"/>
          </reference>
          <reference field="4" count="1" selected="0">
            <x v="174"/>
          </reference>
          <reference field="6" count="1" selected="0">
            <x v="56"/>
          </reference>
        </references>
      </pivotArea>
    </format>
    <format dxfId="13785">
      <pivotArea dataOnly="0" labelOnly="1" outline="0" offset="IV22" fieldPosition="0">
        <references count="1">
          <reference field="6" count="1">
            <x v="56"/>
          </reference>
        </references>
      </pivotArea>
    </format>
    <format dxfId="13784">
      <pivotArea dataOnly="0" labelOnly="1" outline="0" offset="IV256" fieldPosition="0">
        <references count="2">
          <reference field="0" count="1">
            <x v="397"/>
          </reference>
          <reference field="6" count="1" selected="0">
            <x v="56"/>
          </reference>
        </references>
      </pivotArea>
    </format>
    <format dxfId="13783">
      <pivotArea dataOnly="0" labelOnly="1" outline="0" fieldPosition="0">
        <references count="3">
          <reference field="0" count="1" selected="0">
            <x v="397"/>
          </reference>
          <reference field="4" count="1">
            <x v="174"/>
          </reference>
          <reference field="6" count="1" selected="0">
            <x v="56"/>
          </reference>
        </references>
      </pivotArea>
    </format>
    <format dxfId="13782">
      <pivotArea outline="0" collapsedLevelsAreSubtotals="1" fieldPosition="0">
        <references count="3">
          <reference field="0" count="1" selected="0">
            <x v="397"/>
          </reference>
          <reference field="4" count="1" selected="0">
            <x v="174"/>
          </reference>
          <reference field="6" count="1" selected="0">
            <x v="56"/>
          </reference>
        </references>
      </pivotArea>
    </format>
    <format dxfId="13781">
      <pivotArea outline="0" collapsedLevelsAreSubtotals="1" fieldPosition="0">
        <references count="3">
          <reference field="0" count="1" selected="0">
            <x v="390"/>
          </reference>
          <reference field="4" count="1" selected="0">
            <x v="172"/>
          </reference>
          <reference field="6" count="1" selected="0">
            <x v="56"/>
          </reference>
        </references>
      </pivotArea>
    </format>
    <format dxfId="13780">
      <pivotArea dataOnly="0" labelOnly="1" outline="0" offset="IV23" fieldPosition="0">
        <references count="1">
          <reference field="6" count="1">
            <x v="56"/>
          </reference>
        </references>
      </pivotArea>
    </format>
    <format dxfId="13779">
      <pivotArea dataOnly="0" labelOnly="1" outline="0" fieldPosition="0">
        <references count="2">
          <reference field="0" count="1">
            <x v="390"/>
          </reference>
          <reference field="6" count="1" selected="0">
            <x v="56"/>
          </reference>
        </references>
      </pivotArea>
    </format>
    <format dxfId="13778">
      <pivotArea dataOnly="0" labelOnly="1" outline="0" fieldPosition="0">
        <references count="3">
          <reference field="0" count="1" selected="0">
            <x v="390"/>
          </reference>
          <reference field="4" count="1">
            <x v="172"/>
          </reference>
          <reference field="6" count="1" selected="0">
            <x v="56"/>
          </reference>
        </references>
      </pivotArea>
    </format>
    <format dxfId="13777">
      <pivotArea outline="0" collapsedLevelsAreSubtotals="1" fieldPosition="0">
        <references count="3">
          <reference field="0" count="1" selected="0">
            <x v="390"/>
          </reference>
          <reference field="4" count="1" selected="0">
            <x v="172"/>
          </reference>
          <reference field="6" count="1" selected="0">
            <x v="56"/>
          </reference>
        </references>
      </pivotArea>
    </format>
    <format dxfId="13776">
      <pivotArea outline="0" collapsedLevelsAreSubtotals="1" fieldPosition="0">
        <references count="3">
          <reference field="0" count="1" selected="0">
            <x v="57"/>
          </reference>
          <reference field="4" count="1" selected="0">
            <x v="172"/>
          </reference>
          <reference field="6" count="1" selected="0">
            <x v="56"/>
          </reference>
        </references>
      </pivotArea>
    </format>
    <format dxfId="13775">
      <pivotArea dataOnly="0" labelOnly="1" outline="0" offset="IV24" fieldPosition="0">
        <references count="1">
          <reference field="6" count="1">
            <x v="56"/>
          </reference>
        </references>
      </pivotArea>
    </format>
    <format dxfId="13774">
      <pivotArea dataOnly="0" labelOnly="1" outline="0" offset="IV1" fieldPosition="0">
        <references count="2">
          <reference field="0" count="1">
            <x v="57"/>
          </reference>
          <reference field="6" count="1" selected="0">
            <x v="56"/>
          </reference>
        </references>
      </pivotArea>
    </format>
    <format dxfId="13773">
      <pivotArea dataOnly="0" labelOnly="1" outline="0" fieldPosition="0">
        <references count="3">
          <reference field="0" count="1" selected="0">
            <x v="57"/>
          </reference>
          <reference field="4" count="1">
            <x v="172"/>
          </reference>
          <reference field="6" count="1" selected="0">
            <x v="56"/>
          </reference>
        </references>
      </pivotArea>
    </format>
    <format dxfId="13772">
      <pivotArea outline="0" collapsedLevelsAreSubtotals="1" fieldPosition="0">
        <references count="3">
          <reference field="0" count="1" selected="0">
            <x v="57"/>
          </reference>
          <reference field="4" count="1" selected="0">
            <x v="172"/>
          </reference>
          <reference field="6" count="1" selected="0">
            <x v="56"/>
          </reference>
        </references>
      </pivotArea>
    </format>
    <format dxfId="13771">
      <pivotArea outline="0" collapsedLevelsAreSubtotals="1" fieldPosition="0">
        <references count="3">
          <reference field="0" count="1" selected="0">
            <x v="57"/>
          </reference>
          <reference field="4" count="1" selected="0">
            <x v="175"/>
          </reference>
          <reference field="6" count="1" selected="0">
            <x v="56"/>
          </reference>
        </references>
      </pivotArea>
    </format>
    <format dxfId="13770">
      <pivotArea dataOnly="0" labelOnly="1" outline="0" offset="IV25" fieldPosition="0">
        <references count="1">
          <reference field="6" count="1">
            <x v="56"/>
          </reference>
        </references>
      </pivotArea>
    </format>
    <format dxfId="13769">
      <pivotArea dataOnly="0" labelOnly="1" outline="0" offset="IV256" fieldPosition="0">
        <references count="2">
          <reference field="0" count="1">
            <x v="57"/>
          </reference>
          <reference field="6" count="1" selected="0">
            <x v="56"/>
          </reference>
        </references>
      </pivotArea>
    </format>
    <format dxfId="13768">
      <pivotArea dataOnly="0" labelOnly="1" outline="0" fieldPosition="0">
        <references count="3">
          <reference field="0" count="1" selected="0">
            <x v="57"/>
          </reference>
          <reference field="4" count="1">
            <x v="175"/>
          </reference>
          <reference field="6" count="1" selected="0">
            <x v="56"/>
          </reference>
        </references>
      </pivotArea>
    </format>
    <format dxfId="13767">
      <pivotArea outline="0" collapsedLevelsAreSubtotals="1" fieldPosition="0">
        <references count="3">
          <reference field="0" count="1" selected="0">
            <x v="57"/>
          </reference>
          <reference field="4" count="1" selected="0">
            <x v="175"/>
          </reference>
          <reference field="6" count="1" selected="0">
            <x v="56"/>
          </reference>
        </references>
      </pivotArea>
    </format>
    <format dxfId="13766">
      <pivotArea outline="0" collapsedLevelsAreSubtotals="1" fieldPosition="0">
        <references count="3">
          <reference field="0" count="1" selected="0">
            <x v="102"/>
          </reference>
          <reference field="4" count="1" selected="0">
            <x v="171"/>
          </reference>
          <reference field="6" count="1" selected="0">
            <x v="56"/>
          </reference>
        </references>
      </pivotArea>
    </format>
    <format dxfId="13765">
      <pivotArea dataOnly="0" labelOnly="1" outline="0" offset="IV26" fieldPosition="0">
        <references count="1">
          <reference field="6" count="1">
            <x v="56"/>
          </reference>
        </references>
      </pivotArea>
    </format>
    <format dxfId="13764">
      <pivotArea dataOnly="0" labelOnly="1" outline="0" fieldPosition="0">
        <references count="2">
          <reference field="0" count="1">
            <x v="102"/>
          </reference>
          <reference field="6" count="1" selected="0">
            <x v="56"/>
          </reference>
        </references>
      </pivotArea>
    </format>
    <format dxfId="13763">
      <pivotArea dataOnly="0" labelOnly="1" outline="0" fieldPosition="0">
        <references count="3">
          <reference field="0" count="1" selected="0">
            <x v="102"/>
          </reference>
          <reference field="4" count="1">
            <x v="171"/>
          </reference>
          <reference field="6" count="1" selected="0">
            <x v="56"/>
          </reference>
        </references>
      </pivotArea>
    </format>
    <format dxfId="13762">
      <pivotArea outline="0" collapsedLevelsAreSubtotals="1" fieldPosition="0">
        <references count="3">
          <reference field="0" count="1" selected="0">
            <x v="102"/>
          </reference>
          <reference field="4" count="1" selected="0">
            <x v="171"/>
          </reference>
          <reference field="6" count="1" selected="0">
            <x v="56"/>
          </reference>
        </references>
      </pivotArea>
    </format>
    <format dxfId="13761">
      <pivotArea outline="0" collapsedLevelsAreSubtotals="1" fieldPosition="0">
        <references count="3">
          <reference field="0" count="1" selected="0">
            <x v="399"/>
          </reference>
          <reference field="4" count="1" selected="0">
            <x v="172"/>
          </reference>
          <reference field="6" count="1" selected="0">
            <x v="56"/>
          </reference>
        </references>
      </pivotArea>
    </format>
    <format dxfId="13760">
      <pivotArea dataOnly="0" labelOnly="1" outline="0" offset="IV27" fieldPosition="0">
        <references count="1">
          <reference field="6" count="1">
            <x v="56"/>
          </reference>
        </references>
      </pivotArea>
    </format>
    <format dxfId="13759">
      <pivotArea dataOnly="0" labelOnly="1" outline="0" offset="IV1" fieldPosition="0">
        <references count="2">
          <reference field="0" count="1">
            <x v="399"/>
          </reference>
          <reference field="6" count="1" selected="0">
            <x v="56"/>
          </reference>
        </references>
      </pivotArea>
    </format>
    <format dxfId="13758">
      <pivotArea dataOnly="0" labelOnly="1" outline="0" fieldPosition="0">
        <references count="3">
          <reference field="0" count="1" selected="0">
            <x v="399"/>
          </reference>
          <reference field="4" count="1">
            <x v="172"/>
          </reference>
          <reference field="6" count="1" selected="0">
            <x v="56"/>
          </reference>
        </references>
      </pivotArea>
    </format>
    <format dxfId="13757">
      <pivotArea outline="0" collapsedLevelsAreSubtotals="1" fieldPosition="0">
        <references count="3">
          <reference field="0" count="1" selected="0">
            <x v="399"/>
          </reference>
          <reference field="4" count="1" selected="0">
            <x v="172"/>
          </reference>
          <reference field="6" count="1" selected="0">
            <x v="56"/>
          </reference>
        </references>
      </pivotArea>
    </format>
    <format dxfId="13756">
      <pivotArea outline="0" collapsedLevelsAreSubtotals="1" fieldPosition="0">
        <references count="3">
          <reference field="0" count="1" selected="0">
            <x v="399"/>
          </reference>
          <reference field="4" count="1" selected="0">
            <x v="176"/>
          </reference>
          <reference field="6" count="1" selected="0">
            <x v="56"/>
          </reference>
        </references>
      </pivotArea>
    </format>
    <format dxfId="13755">
      <pivotArea dataOnly="0" labelOnly="1" outline="0" offset="IV28" fieldPosition="0">
        <references count="1">
          <reference field="6" count="1">
            <x v="56"/>
          </reference>
        </references>
      </pivotArea>
    </format>
    <format dxfId="13754">
      <pivotArea dataOnly="0" labelOnly="1" outline="0" offset="IV256" fieldPosition="0">
        <references count="2">
          <reference field="0" count="1">
            <x v="399"/>
          </reference>
          <reference field="6" count="1" selected="0">
            <x v="56"/>
          </reference>
        </references>
      </pivotArea>
    </format>
    <format dxfId="13753">
      <pivotArea dataOnly="0" labelOnly="1" outline="0" fieldPosition="0">
        <references count="3">
          <reference field="0" count="1" selected="0">
            <x v="399"/>
          </reference>
          <reference field="4" count="1">
            <x v="176"/>
          </reference>
          <reference field="6" count="1" selected="0">
            <x v="56"/>
          </reference>
        </references>
      </pivotArea>
    </format>
    <format dxfId="13752">
      <pivotArea outline="0" collapsedLevelsAreSubtotals="1" fieldPosition="0">
        <references count="3">
          <reference field="0" count="1" selected="0">
            <x v="399"/>
          </reference>
          <reference field="4" count="1" selected="0">
            <x v="176"/>
          </reference>
          <reference field="6" count="1" selected="0">
            <x v="56"/>
          </reference>
        </references>
      </pivotArea>
    </format>
    <format dxfId="13751">
      <pivotArea outline="0" collapsedLevelsAreSubtotals="1" fieldPosition="0">
        <references count="3">
          <reference field="0" count="1" selected="0">
            <x v="499"/>
          </reference>
          <reference field="4" count="1" selected="0">
            <x v="171"/>
          </reference>
          <reference field="6" count="1" selected="0">
            <x v="56"/>
          </reference>
        </references>
      </pivotArea>
    </format>
    <format dxfId="13750">
      <pivotArea dataOnly="0" labelOnly="1" outline="0" offset="IV29" fieldPosition="0">
        <references count="1">
          <reference field="6" count="1">
            <x v="56"/>
          </reference>
        </references>
      </pivotArea>
    </format>
    <format dxfId="13749">
      <pivotArea dataOnly="0" labelOnly="1" outline="0" offset="IV1" fieldPosition="0">
        <references count="2">
          <reference field="0" count="1">
            <x v="499"/>
          </reference>
          <reference field="6" count="1" selected="0">
            <x v="56"/>
          </reference>
        </references>
      </pivotArea>
    </format>
    <format dxfId="13748">
      <pivotArea dataOnly="0" labelOnly="1" outline="0" fieldPosition="0">
        <references count="3">
          <reference field="0" count="1" selected="0">
            <x v="499"/>
          </reference>
          <reference field="4" count="1">
            <x v="171"/>
          </reference>
          <reference field="6" count="1" selected="0">
            <x v="56"/>
          </reference>
        </references>
      </pivotArea>
    </format>
    <format dxfId="13747">
      <pivotArea outline="0" collapsedLevelsAreSubtotals="1" fieldPosition="0">
        <references count="3">
          <reference field="0" count="1" selected="0">
            <x v="499"/>
          </reference>
          <reference field="4" count="1" selected="0">
            <x v="171"/>
          </reference>
          <reference field="6" count="1" selected="0">
            <x v="56"/>
          </reference>
        </references>
      </pivotArea>
    </format>
    <format dxfId="13746">
      <pivotArea outline="0" collapsedLevelsAreSubtotals="1" fieldPosition="0">
        <references count="3">
          <reference field="0" count="1" selected="0">
            <x v="499"/>
          </reference>
          <reference field="4" count="1" selected="0">
            <x v="173"/>
          </reference>
          <reference field="6" count="1" selected="0">
            <x v="56"/>
          </reference>
        </references>
      </pivotArea>
    </format>
    <format dxfId="13745">
      <pivotArea dataOnly="0" labelOnly="1" outline="0" offset="IV30" fieldPosition="0">
        <references count="1">
          <reference field="6" count="1">
            <x v="56"/>
          </reference>
        </references>
      </pivotArea>
    </format>
    <format dxfId="13744">
      <pivotArea dataOnly="0" labelOnly="1" outline="0" offset="IV256" fieldPosition="0">
        <references count="2">
          <reference field="0" count="1">
            <x v="499"/>
          </reference>
          <reference field="6" count="1" selected="0">
            <x v="56"/>
          </reference>
        </references>
      </pivotArea>
    </format>
    <format dxfId="13743">
      <pivotArea dataOnly="0" labelOnly="1" outline="0" fieldPosition="0">
        <references count="3">
          <reference field="0" count="1" selected="0">
            <x v="499"/>
          </reference>
          <reference field="4" count="1">
            <x v="173"/>
          </reference>
          <reference field="6" count="1" selected="0">
            <x v="56"/>
          </reference>
        </references>
      </pivotArea>
    </format>
    <format dxfId="13742">
      <pivotArea outline="0" collapsedLevelsAreSubtotals="1" fieldPosition="0">
        <references count="3">
          <reference field="0" count="1" selected="0">
            <x v="499"/>
          </reference>
          <reference field="4" count="1" selected="0">
            <x v="173"/>
          </reference>
          <reference field="6" count="1" selected="0">
            <x v="56"/>
          </reference>
        </references>
      </pivotArea>
    </format>
    <format dxfId="13741">
      <pivotArea outline="0" collapsedLevelsAreSubtotals="1" fieldPosition="0">
        <references count="3">
          <reference field="0" count="1" selected="0">
            <x v="43"/>
          </reference>
          <reference field="4" count="1" selected="0">
            <x v="172"/>
          </reference>
          <reference field="6" count="1" selected="0">
            <x v="56"/>
          </reference>
        </references>
      </pivotArea>
    </format>
    <format dxfId="13740">
      <pivotArea dataOnly="0" labelOnly="1" outline="0" offset="IV31" fieldPosition="0">
        <references count="1">
          <reference field="6" count="1">
            <x v="56"/>
          </reference>
        </references>
      </pivotArea>
    </format>
    <format dxfId="13739">
      <pivotArea dataOnly="0" labelOnly="1" outline="0" offset="IV1" fieldPosition="0">
        <references count="2">
          <reference field="0" count="1">
            <x v="43"/>
          </reference>
          <reference field="6" count="1" selected="0">
            <x v="56"/>
          </reference>
        </references>
      </pivotArea>
    </format>
    <format dxfId="13738">
      <pivotArea dataOnly="0" labelOnly="1" outline="0" fieldPosition="0">
        <references count="3">
          <reference field="0" count="1" selected="0">
            <x v="43"/>
          </reference>
          <reference field="4" count="1">
            <x v="172"/>
          </reference>
          <reference field="6" count="1" selected="0">
            <x v="56"/>
          </reference>
        </references>
      </pivotArea>
    </format>
    <format dxfId="13737">
      <pivotArea outline="0" collapsedLevelsAreSubtotals="1" fieldPosition="0">
        <references count="3">
          <reference field="0" count="1" selected="0">
            <x v="43"/>
          </reference>
          <reference field="4" count="1" selected="0">
            <x v="172"/>
          </reference>
          <reference field="6" count="1" selected="0">
            <x v="56"/>
          </reference>
        </references>
      </pivotArea>
    </format>
    <format dxfId="13736">
      <pivotArea outline="0" collapsedLevelsAreSubtotals="1" fieldPosition="0">
        <references count="3">
          <reference field="0" count="1" selected="0">
            <x v="43"/>
          </reference>
          <reference field="4" count="1" selected="0">
            <x v="175"/>
          </reference>
          <reference field="6" count="1" selected="0">
            <x v="56"/>
          </reference>
        </references>
      </pivotArea>
    </format>
    <format dxfId="13735">
      <pivotArea dataOnly="0" labelOnly="1" outline="0" offset="IV32" fieldPosition="0">
        <references count="1">
          <reference field="6" count="1">
            <x v="56"/>
          </reference>
        </references>
      </pivotArea>
    </format>
    <format dxfId="13734">
      <pivotArea dataOnly="0" labelOnly="1" outline="0" offset="IV256" fieldPosition="0">
        <references count="2">
          <reference field="0" count="1">
            <x v="43"/>
          </reference>
          <reference field="6" count="1" selected="0">
            <x v="56"/>
          </reference>
        </references>
      </pivotArea>
    </format>
    <format dxfId="13733">
      <pivotArea dataOnly="0" labelOnly="1" outline="0" fieldPosition="0">
        <references count="3">
          <reference field="0" count="1" selected="0">
            <x v="43"/>
          </reference>
          <reference field="4" count="1">
            <x v="175"/>
          </reference>
          <reference field="6" count="1" selected="0">
            <x v="56"/>
          </reference>
        </references>
      </pivotArea>
    </format>
    <format dxfId="13732">
      <pivotArea outline="0" collapsedLevelsAreSubtotals="1" fieldPosition="0">
        <references count="3">
          <reference field="0" count="1" selected="0">
            <x v="43"/>
          </reference>
          <reference field="4" count="1" selected="0">
            <x v="175"/>
          </reference>
          <reference field="6" count="1" selected="0">
            <x v="56"/>
          </reference>
        </references>
      </pivotArea>
    </format>
    <format dxfId="13731">
      <pivotArea outline="0" collapsedLevelsAreSubtotals="1" fieldPosition="0">
        <references count="3">
          <reference field="0" count="1" selected="0">
            <x v="446"/>
          </reference>
          <reference field="4" count="1" selected="0">
            <x v="171"/>
          </reference>
          <reference field="6" count="1" selected="0">
            <x v="56"/>
          </reference>
        </references>
      </pivotArea>
    </format>
    <format dxfId="13730">
      <pivotArea dataOnly="0" labelOnly="1" outline="0" offset="IV33" fieldPosition="0">
        <references count="1">
          <reference field="6" count="1">
            <x v="56"/>
          </reference>
        </references>
      </pivotArea>
    </format>
    <format dxfId="13729">
      <pivotArea dataOnly="0" labelOnly="1" outline="0" offset="IV1" fieldPosition="0">
        <references count="2">
          <reference field="0" count="1">
            <x v="446"/>
          </reference>
          <reference field="6" count="1" selected="0">
            <x v="56"/>
          </reference>
        </references>
      </pivotArea>
    </format>
    <format dxfId="13728">
      <pivotArea dataOnly="0" labelOnly="1" outline="0" fieldPosition="0">
        <references count="3">
          <reference field="0" count="1" selected="0">
            <x v="446"/>
          </reference>
          <reference field="4" count="1">
            <x v="171"/>
          </reference>
          <reference field="6" count="1" selected="0">
            <x v="56"/>
          </reference>
        </references>
      </pivotArea>
    </format>
    <format dxfId="13727">
      <pivotArea outline="0" collapsedLevelsAreSubtotals="1" fieldPosition="0">
        <references count="3">
          <reference field="0" count="1" selected="0">
            <x v="446"/>
          </reference>
          <reference field="4" count="1" selected="0">
            <x v="171"/>
          </reference>
          <reference field="6" count="1" selected="0">
            <x v="56"/>
          </reference>
        </references>
      </pivotArea>
    </format>
    <format dxfId="13726">
      <pivotArea outline="0" collapsedLevelsAreSubtotals="1" fieldPosition="0">
        <references count="3">
          <reference field="0" count="1" selected="0">
            <x v="446"/>
          </reference>
          <reference field="4" count="1" selected="0">
            <x v="174"/>
          </reference>
          <reference field="6" count="1" selected="0">
            <x v="56"/>
          </reference>
        </references>
      </pivotArea>
    </format>
    <format dxfId="13725">
      <pivotArea dataOnly="0" labelOnly="1" outline="0" offset="IV34" fieldPosition="0">
        <references count="1">
          <reference field="6" count="1">
            <x v="56"/>
          </reference>
        </references>
      </pivotArea>
    </format>
    <format dxfId="13724">
      <pivotArea dataOnly="0" labelOnly="1" outline="0" offset="IV256" fieldPosition="0">
        <references count="2">
          <reference field="0" count="1">
            <x v="446"/>
          </reference>
          <reference field="6" count="1" selected="0">
            <x v="56"/>
          </reference>
        </references>
      </pivotArea>
    </format>
    <format dxfId="13723">
      <pivotArea dataOnly="0" labelOnly="1" outline="0" fieldPosition="0">
        <references count="3">
          <reference field="0" count="1" selected="0">
            <x v="446"/>
          </reference>
          <reference field="4" count="1">
            <x v="174"/>
          </reference>
          <reference field="6" count="1" selected="0">
            <x v="56"/>
          </reference>
        </references>
      </pivotArea>
    </format>
    <format dxfId="13722">
      <pivotArea outline="0" collapsedLevelsAreSubtotals="1" fieldPosition="0">
        <references count="3">
          <reference field="0" count="1" selected="0">
            <x v="446"/>
          </reference>
          <reference field="4" count="1" selected="0">
            <x v="174"/>
          </reference>
          <reference field="6" count="1" selected="0">
            <x v="56"/>
          </reference>
        </references>
      </pivotArea>
    </format>
    <format dxfId="13721">
      <pivotArea outline="0" collapsedLevelsAreSubtotals="1" fieldPosition="0">
        <references count="3">
          <reference field="0" count="1" selected="0">
            <x v="476"/>
          </reference>
          <reference field="4" count="1" selected="0">
            <x v="171"/>
          </reference>
          <reference field="6" count="1" selected="0">
            <x v="56"/>
          </reference>
        </references>
      </pivotArea>
    </format>
    <format dxfId="13720">
      <pivotArea dataOnly="0" labelOnly="1" outline="0" offset="IV35" fieldPosition="0">
        <references count="1">
          <reference field="6" count="1">
            <x v="56"/>
          </reference>
        </references>
      </pivotArea>
    </format>
    <format dxfId="13719">
      <pivotArea dataOnly="0" labelOnly="1" outline="0" offset="IV1" fieldPosition="0">
        <references count="2">
          <reference field="0" count="1">
            <x v="476"/>
          </reference>
          <reference field="6" count="1" selected="0">
            <x v="56"/>
          </reference>
        </references>
      </pivotArea>
    </format>
    <format dxfId="13718">
      <pivotArea dataOnly="0" labelOnly="1" outline="0" fieldPosition="0">
        <references count="3">
          <reference field="0" count="1" selected="0">
            <x v="476"/>
          </reference>
          <reference field="4" count="1">
            <x v="171"/>
          </reference>
          <reference field="6" count="1" selected="0">
            <x v="56"/>
          </reference>
        </references>
      </pivotArea>
    </format>
    <format dxfId="13717">
      <pivotArea outline="0" collapsedLevelsAreSubtotals="1" fieldPosition="0">
        <references count="3">
          <reference field="0" count="1" selected="0">
            <x v="476"/>
          </reference>
          <reference field="4" count="1" selected="0">
            <x v="171"/>
          </reference>
          <reference field="6" count="1" selected="0">
            <x v="56"/>
          </reference>
        </references>
      </pivotArea>
    </format>
    <format dxfId="13716">
      <pivotArea outline="0" collapsedLevelsAreSubtotals="1" fieldPosition="0">
        <references count="3">
          <reference field="0" count="1" selected="0">
            <x v="476"/>
          </reference>
          <reference field="4" count="1" selected="0">
            <x v="173"/>
          </reference>
          <reference field="6" count="1" selected="0">
            <x v="56"/>
          </reference>
        </references>
      </pivotArea>
    </format>
    <format dxfId="13715">
      <pivotArea dataOnly="0" labelOnly="1" outline="0" offset="IV36" fieldPosition="0">
        <references count="1">
          <reference field="6" count="1">
            <x v="56"/>
          </reference>
        </references>
      </pivotArea>
    </format>
    <format dxfId="13714">
      <pivotArea dataOnly="0" labelOnly="1" outline="0" offset="IV256" fieldPosition="0">
        <references count="2">
          <reference field="0" count="1">
            <x v="476"/>
          </reference>
          <reference field="6" count="1" selected="0">
            <x v="56"/>
          </reference>
        </references>
      </pivotArea>
    </format>
    <format dxfId="13713">
      <pivotArea dataOnly="0" labelOnly="1" outline="0" fieldPosition="0">
        <references count="3">
          <reference field="0" count="1" selected="0">
            <x v="476"/>
          </reference>
          <reference field="4" count="1">
            <x v="173"/>
          </reference>
          <reference field="6" count="1" selected="0">
            <x v="56"/>
          </reference>
        </references>
      </pivotArea>
    </format>
    <format dxfId="13712">
      <pivotArea outline="0" collapsedLevelsAreSubtotals="1" fieldPosition="0">
        <references count="3">
          <reference field="0" count="1" selected="0">
            <x v="476"/>
          </reference>
          <reference field="4" count="1" selected="0">
            <x v="173"/>
          </reference>
          <reference field="6" count="1" selected="0">
            <x v="56"/>
          </reference>
        </references>
      </pivotArea>
    </format>
    <format dxfId="13711">
      <pivotArea outline="0" collapsedLevelsAreSubtotals="1" fieldPosition="0">
        <references count="3">
          <reference field="0" count="1" selected="0">
            <x v="331"/>
          </reference>
          <reference field="4" count="1" selected="0">
            <x v="172"/>
          </reference>
          <reference field="6" count="1" selected="0">
            <x v="56"/>
          </reference>
        </references>
      </pivotArea>
    </format>
    <format dxfId="13710">
      <pivotArea dataOnly="0" labelOnly="1" outline="0" offset="IV37" fieldPosition="0">
        <references count="1">
          <reference field="6" count="1">
            <x v="56"/>
          </reference>
        </references>
      </pivotArea>
    </format>
    <format dxfId="13709">
      <pivotArea dataOnly="0" labelOnly="1" outline="0" offset="IV1" fieldPosition="0">
        <references count="2">
          <reference field="0" count="1">
            <x v="331"/>
          </reference>
          <reference field="6" count="1" selected="0">
            <x v="56"/>
          </reference>
        </references>
      </pivotArea>
    </format>
    <format dxfId="13708">
      <pivotArea dataOnly="0" labelOnly="1" outline="0" fieldPosition="0">
        <references count="3">
          <reference field="0" count="1" selected="0">
            <x v="331"/>
          </reference>
          <reference field="4" count="1">
            <x v="172"/>
          </reference>
          <reference field="6" count="1" selected="0">
            <x v="56"/>
          </reference>
        </references>
      </pivotArea>
    </format>
    <format dxfId="13707">
      <pivotArea outline="0" collapsedLevelsAreSubtotals="1" fieldPosition="0">
        <references count="3">
          <reference field="0" count="1" selected="0">
            <x v="331"/>
          </reference>
          <reference field="4" count="1" selected="0">
            <x v="172"/>
          </reference>
          <reference field="6" count="1" selected="0">
            <x v="56"/>
          </reference>
        </references>
      </pivotArea>
    </format>
    <format dxfId="13706">
      <pivotArea outline="0" collapsedLevelsAreSubtotals="1" fieldPosition="0">
        <references count="3">
          <reference field="0" count="1" selected="0">
            <x v="331"/>
          </reference>
          <reference field="4" count="1" selected="0">
            <x v="175"/>
          </reference>
          <reference field="6" count="1" selected="0">
            <x v="56"/>
          </reference>
        </references>
      </pivotArea>
    </format>
    <format dxfId="13705">
      <pivotArea dataOnly="0" labelOnly="1" outline="0" offset="IV38" fieldPosition="0">
        <references count="1">
          <reference field="6" count="1">
            <x v="56"/>
          </reference>
        </references>
      </pivotArea>
    </format>
    <format dxfId="13704">
      <pivotArea dataOnly="0" labelOnly="1" outline="0" offset="IV256" fieldPosition="0">
        <references count="2">
          <reference field="0" count="1">
            <x v="331"/>
          </reference>
          <reference field="6" count="1" selected="0">
            <x v="56"/>
          </reference>
        </references>
      </pivotArea>
    </format>
    <format dxfId="13703">
      <pivotArea dataOnly="0" labelOnly="1" outline="0" fieldPosition="0">
        <references count="3">
          <reference field="0" count="1" selected="0">
            <x v="331"/>
          </reference>
          <reference field="4" count="1">
            <x v="175"/>
          </reference>
          <reference field="6" count="1" selected="0">
            <x v="56"/>
          </reference>
        </references>
      </pivotArea>
    </format>
    <format dxfId="13702">
      <pivotArea outline="0" collapsedLevelsAreSubtotals="1" fieldPosition="0">
        <references count="3">
          <reference field="0" count="1" selected="0">
            <x v="331"/>
          </reference>
          <reference field="4" count="1" selected="0">
            <x v="175"/>
          </reference>
          <reference field="6" count="1" selected="0">
            <x v="56"/>
          </reference>
        </references>
      </pivotArea>
    </format>
    <format dxfId="13701">
      <pivotArea outline="0" collapsedLevelsAreSubtotals="1" fieldPosition="0">
        <references count="3">
          <reference field="0" count="1" selected="0">
            <x v="500"/>
          </reference>
          <reference field="4" count="1" selected="0">
            <x v="172"/>
          </reference>
          <reference field="6" count="1" selected="0">
            <x v="56"/>
          </reference>
        </references>
      </pivotArea>
    </format>
    <format dxfId="13700">
      <pivotArea dataOnly="0" labelOnly="1" outline="0" offset="IV39" fieldPosition="0">
        <references count="1">
          <reference field="6" count="1">
            <x v="56"/>
          </reference>
        </references>
      </pivotArea>
    </format>
    <format dxfId="13699">
      <pivotArea dataOnly="0" labelOnly="1" outline="0" offset="IV1" fieldPosition="0">
        <references count="2">
          <reference field="0" count="1">
            <x v="500"/>
          </reference>
          <reference field="6" count="1" selected="0">
            <x v="56"/>
          </reference>
        </references>
      </pivotArea>
    </format>
    <format dxfId="13698">
      <pivotArea dataOnly="0" labelOnly="1" outline="0" fieldPosition="0">
        <references count="3">
          <reference field="0" count="1" selected="0">
            <x v="500"/>
          </reference>
          <reference field="4" count="1">
            <x v="172"/>
          </reference>
          <reference field="6" count="1" selected="0">
            <x v="56"/>
          </reference>
        </references>
      </pivotArea>
    </format>
    <format dxfId="13697">
      <pivotArea outline="0" collapsedLevelsAreSubtotals="1" fieldPosition="0">
        <references count="3">
          <reference field="0" count="1" selected="0">
            <x v="500"/>
          </reference>
          <reference field="4" count="1" selected="0">
            <x v="172"/>
          </reference>
          <reference field="6" count="1" selected="0">
            <x v="56"/>
          </reference>
        </references>
      </pivotArea>
    </format>
    <format dxfId="13696">
      <pivotArea outline="0" collapsedLevelsAreSubtotals="1" fieldPosition="0">
        <references count="3">
          <reference field="0" count="1" selected="0">
            <x v="500"/>
          </reference>
          <reference field="4" count="1" selected="0">
            <x v="175"/>
          </reference>
          <reference field="6" count="1" selected="0">
            <x v="56"/>
          </reference>
        </references>
      </pivotArea>
    </format>
    <format dxfId="13695">
      <pivotArea dataOnly="0" labelOnly="1" outline="0" offset="IV40" fieldPosition="0">
        <references count="1">
          <reference field="6" count="1">
            <x v="56"/>
          </reference>
        </references>
      </pivotArea>
    </format>
    <format dxfId="13694">
      <pivotArea dataOnly="0" labelOnly="1" outline="0" offset="IV256" fieldPosition="0">
        <references count="2">
          <reference field="0" count="1">
            <x v="500"/>
          </reference>
          <reference field="6" count="1" selected="0">
            <x v="56"/>
          </reference>
        </references>
      </pivotArea>
    </format>
    <format dxfId="13693">
      <pivotArea dataOnly="0" labelOnly="1" outline="0" fieldPosition="0">
        <references count="3">
          <reference field="0" count="1" selected="0">
            <x v="500"/>
          </reference>
          <reference field="4" count="1">
            <x v="175"/>
          </reference>
          <reference field="6" count="1" selected="0">
            <x v="56"/>
          </reference>
        </references>
      </pivotArea>
    </format>
    <format dxfId="13692">
      <pivotArea outline="0" collapsedLevelsAreSubtotals="1" fieldPosition="0">
        <references count="3">
          <reference field="0" count="1" selected="0">
            <x v="500"/>
          </reference>
          <reference field="4" count="1" selected="0">
            <x v="175"/>
          </reference>
          <reference field="6" count="1" selected="0">
            <x v="56"/>
          </reference>
        </references>
      </pivotArea>
    </format>
    <format dxfId="13691">
      <pivotArea outline="0" collapsedLevelsAreSubtotals="1" fieldPosition="0">
        <references count="3">
          <reference field="0" count="1" selected="0">
            <x v="341"/>
          </reference>
          <reference field="4" count="1" selected="0">
            <x v="171"/>
          </reference>
          <reference field="6" count="1" selected="0">
            <x v="56"/>
          </reference>
        </references>
      </pivotArea>
    </format>
    <format dxfId="13690">
      <pivotArea dataOnly="0" labelOnly="1" outline="0" offset="IV41" fieldPosition="0">
        <references count="1">
          <reference field="6" count="1">
            <x v="56"/>
          </reference>
        </references>
      </pivotArea>
    </format>
    <format dxfId="13689">
      <pivotArea dataOnly="0" labelOnly="1" outline="0" fieldPosition="0">
        <references count="2">
          <reference field="0" count="1">
            <x v="341"/>
          </reference>
          <reference field="6" count="1" selected="0">
            <x v="56"/>
          </reference>
        </references>
      </pivotArea>
    </format>
    <format dxfId="13688">
      <pivotArea dataOnly="0" labelOnly="1" outline="0" fieldPosition="0">
        <references count="3">
          <reference field="0" count="1" selected="0">
            <x v="341"/>
          </reference>
          <reference field="4" count="1">
            <x v="171"/>
          </reference>
          <reference field="6" count="1" selected="0">
            <x v="56"/>
          </reference>
        </references>
      </pivotArea>
    </format>
    <format dxfId="13687">
      <pivotArea outline="0" collapsedLevelsAreSubtotals="1" fieldPosition="0">
        <references count="3">
          <reference field="0" count="1" selected="0">
            <x v="341"/>
          </reference>
          <reference field="4" count="1" selected="0">
            <x v="171"/>
          </reference>
          <reference field="6" count="1" selected="0">
            <x v="56"/>
          </reference>
        </references>
      </pivotArea>
    </format>
    <format dxfId="13686">
      <pivotArea outline="0" collapsedLevelsAreSubtotals="1" fieldPosition="0">
        <references count="3">
          <reference field="0" count="1" selected="0">
            <x v="386"/>
          </reference>
          <reference field="4" count="1" selected="0">
            <x v="172"/>
          </reference>
          <reference field="6" count="1" selected="0">
            <x v="56"/>
          </reference>
        </references>
      </pivotArea>
    </format>
    <format dxfId="13685">
      <pivotArea dataOnly="0" labelOnly="1" outline="0" offset="IV42" fieldPosition="0">
        <references count="1">
          <reference field="6" count="1">
            <x v="56"/>
          </reference>
        </references>
      </pivotArea>
    </format>
    <format dxfId="13684">
      <pivotArea dataOnly="0" labelOnly="1" outline="0" offset="IV1" fieldPosition="0">
        <references count="2">
          <reference field="0" count="1">
            <x v="386"/>
          </reference>
          <reference field="6" count="1" selected="0">
            <x v="56"/>
          </reference>
        </references>
      </pivotArea>
    </format>
    <format dxfId="13683">
      <pivotArea dataOnly="0" labelOnly="1" outline="0" fieldPosition="0">
        <references count="3">
          <reference field="0" count="1" selected="0">
            <x v="386"/>
          </reference>
          <reference field="4" count="1">
            <x v="172"/>
          </reference>
          <reference field="6" count="1" selected="0">
            <x v="56"/>
          </reference>
        </references>
      </pivotArea>
    </format>
    <format dxfId="13682">
      <pivotArea outline="0" collapsedLevelsAreSubtotals="1" fieldPosition="0">
        <references count="3">
          <reference field="0" count="1" selected="0">
            <x v="386"/>
          </reference>
          <reference field="4" count="1" selected="0">
            <x v="172"/>
          </reference>
          <reference field="6" count="1" selected="0">
            <x v="56"/>
          </reference>
        </references>
      </pivotArea>
    </format>
    <format dxfId="13681">
      <pivotArea outline="0" collapsedLevelsAreSubtotals="1" fieldPosition="0">
        <references count="3">
          <reference field="0" count="1" selected="0">
            <x v="386"/>
          </reference>
          <reference field="4" count="1" selected="0">
            <x v="175"/>
          </reference>
          <reference field="6" count="1" selected="0">
            <x v="56"/>
          </reference>
        </references>
      </pivotArea>
    </format>
    <format dxfId="13680">
      <pivotArea dataOnly="0" labelOnly="1" outline="0" offset="IV43" fieldPosition="0">
        <references count="1">
          <reference field="6" count="1">
            <x v="56"/>
          </reference>
        </references>
      </pivotArea>
    </format>
    <format dxfId="13679">
      <pivotArea dataOnly="0" labelOnly="1" outline="0" offset="IV256" fieldPosition="0">
        <references count="2">
          <reference field="0" count="1">
            <x v="386"/>
          </reference>
          <reference field="6" count="1" selected="0">
            <x v="56"/>
          </reference>
        </references>
      </pivotArea>
    </format>
    <format dxfId="13678">
      <pivotArea dataOnly="0" labelOnly="1" outline="0" fieldPosition="0">
        <references count="3">
          <reference field="0" count="1" selected="0">
            <x v="386"/>
          </reference>
          <reference field="4" count="1">
            <x v="175"/>
          </reference>
          <reference field="6" count="1" selected="0">
            <x v="56"/>
          </reference>
        </references>
      </pivotArea>
    </format>
    <format dxfId="13677">
      <pivotArea outline="0" collapsedLevelsAreSubtotals="1" fieldPosition="0">
        <references count="3">
          <reference field="0" count="1" selected="0">
            <x v="386"/>
          </reference>
          <reference field="4" count="1" selected="0">
            <x v="175"/>
          </reference>
          <reference field="6" count="1" selected="0">
            <x v="56"/>
          </reference>
        </references>
      </pivotArea>
    </format>
    <format dxfId="13676">
      <pivotArea outline="0" collapsedLevelsAreSubtotals="1" fieldPosition="0">
        <references count="3">
          <reference field="0" count="1" selected="0">
            <x v="443"/>
          </reference>
          <reference field="4" count="1" selected="0">
            <x v="171"/>
          </reference>
          <reference field="6" count="1" selected="0">
            <x v="56"/>
          </reference>
        </references>
      </pivotArea>
    </format>
    <format dxfId="13675">
      <pivotArea dataOnly="0" labelOnly="1" outline="0" offset="IV256" fieldPosition="0">
        <references count="1">
          <reference field="6" count="1">
            <x v="56"/>
          </reference>
        </references>
      </pivotArea>
    </format>
    <format dxfId="13674">
      <pivotArea dataOnly="0" labelOnly="1" outline="0" fieldPosition="0">
        <references count="2">
          <reference field="0" count="1">
            <x v="443"/>
          </reference>
          <reference field="6" count="1" selected="0">
            <x v="56"/>
          </reference>
        </references>
      </pivotArea>
    </format>
    <format dxfId="13673">
      <pivotArea dataOnly="0" labelOnly="1" outline="0" fieldPosition="0">
        <references count="3">
          <reference field="0" count="1" selected="0">
            <x v="443"/>
          </reference>
          <reference field="4" count="1">
            <x v="171"/>
          </reference>
          <reference field="6" count="1" selected="0">
            <x v="56"/>
          </reference>
        </references>
      </pivotArea>
    </format>
    <format dxfId="13672">
      <pivotArea outline="0" collapsedLevelsAreSubtotals="1" fieldPosition="0">
        <references count="3">
          <reference field="0" count="1" selected="0">
            <x v="443"/>
          </reference>
          <reference field="4" count="1" selected="0">
            <x v="171"/>
          </reference>
          <reference field="6" count="1" selected="0">
            <x v="56"/>
          </reference>
        </references>
      </pivotArea>
    </format>
    <format dxfId="13671">
      <pivotArea dataOnly="0" labelOnly="1" outline="0" fieldPosition="0">
        <references count="1">
          <reference field="6" count="1">
            <x v="56"/>
          </reference>
        </references>
      </pivotArea>
    </format>
    <format dxfId="13670">
      <pivotArea dataOnly="0" labelOnly="1" outline="0" fieldPosition="0">
        <references count="2">
          <reference field="0" count="1">
            <x v="443"/>
          </reference>
          <reference field="6" count="1" selected="0">
            <x v="56"/>
          </reference>
        </references>
      </pivotArea>
    </format>
    <format dxfId="13669">
      <pivotArea dataOnly="0" labelOnly="1" outline="0" fieldPosition="0">
        <references count="3">
          <reference field="0" count="1" selected="0">
            <x v="443"/>
          </reference>
          <reference field="4" count="1">
            <x v="171"/>
          </reference>
          <reference field="6" count="1" selected="0">
            <x v="56"/>
          </reference>
        </references>
      </pivotArea>
    </format>
    <format dxfId="13668">
      <pivotArea outline="0" collapsedLevelsAreSubtotals="1" fieldPosition="0">
        <references count="1">
          <reference field="6" count="1" selected="0" defaultSubtotal="1">
            <x v="56"/>
          </reference>
        </references>
      </pivotArea>
    </format>
    <format dxfId="13667">
      <pivotArea dataOnly="0" labelOnly="1" outline="0" fieldPosition="0">
        <references count="1">
          <reference field="6" count="1" defaultSubtotal="1">
            <x v="56"/>
          </reference>
        </references>
      </pivotArea>
    </format>
    <format dxfId="13666">
      <pivotArea outline="0" collapsedLevelsAreSubtotals="1" fieldPosition="0">
        <references count="3">
          <reference field="0" count="1" selected="0">
            <x v="434"/>
          </reference>
          <reference field="4" count="1" selected="0">
            <x v="140"/>
          </reference>
          <reference field="6" count="1" selected="0">
            <x v="57"/>
          </reference>
        </references>
      </pivotArea>
    </format>
    <format dxfId="13665">
      <pivotArea dataOnly="0" labelOnly="1" outline="0" offset="IV1" fieldPosition="0">
        <references count="1">
          <reference field="6" count="1">
            <x v="57"/>
          </reference>
        </references>
      </pivotArea>
    </format>
    <format dxfId="13664">
      <pivotArea dataOnly="0" labelOnly="1" outline="0" fieldPosition="0">
        <references count="2">
          <reference field="0" count="1">
            <x v="434"/>
          </reference>
          <reference field="6" count="1" selected="0">
            <x v="57"/>
          </reference>
        </references>
      </pivotArea>
    </format>
    <format dxfId="13663">
      <pivotArea dataOnly="0" labelOnly="1" outline="0" fieldPosition="0">
        <references count="3">
          <reference field="0" count="1" selected="0">
            <x v="434"/>
          </reference>
          <reference field="4" count="1">
            <x v="140"/>
          </reference>
          <reference field="6" count="1" selected="0">
            <x v="57"/>
          </reference>
        </references>
      </pivotArea>
    </format>
    <format dxfId="13662">
      <pivotArea outline="0" collapsedLevelsAreSubtotals="1" fieldPosition="0">
        <references count="3">
          <reference field="0" count="1" selected="0">
            <x v="434"/>
          </reference>
          <reference field="4" count="1" selected="0">
            <x v="140"/>
          </reference>
          <reference field="6" count="1" selected="0">
            <x v="57"/>
          </reference>
        </references>
      </pivotArea>
    </format>
    <format dxfId="13661">
      <pivotArea dataOnly="0" labelOnly="1" outline="0" fieldPosition="0">
        <references count="1">
          <reference field="6" count="1">
            <x v="57"/>
          </reference>
        </references>
      </pivotArea>
    </format>
    <format dxfId="13660">
      <pivotArea dataOnly="0" labelOnly="1" outline="0" fieldPosition="0">
        <references count="2">
          <reference field="0" count="1">
            <x v="434"/>
          </reference>
          <reference field="6" count="1" selected="0">
            <x v="57"/>
          </reference>
        </references>
      </pivotArea>
    </format>
    <format dxfId="13659">
      <pivotArea dataOnly="0" labelOnly="1" outline="0" fieldPosition="0">
        <references count="3">
          <reference field="0" count="1" selected="0">
            <x v="434"/>
          </reference>
          <reference field="4" count="1">
            <x v="140"/>
          </reference>
          <reference field="6" count="1" selected="0">
            <x v="57"/>
          </reference>
        </references>
      </pivotArea>
    </format>
    <format dxfId="13658">
      <pivotArea outline="0" collapsedLevelsAreSubtotals="1" fieldPosition="0">
        <references count="3">
          <reference field="0" count="1" selected="0">
            <x v="132"/>
          </reference>
          <reference field="4" count="1" selected="0">
            <x v="140"/>
          </reference>
          <reference field="6" count="1" selected="0">
            <x v="57"/>
          </reference>
        </references>
      </pivotArea>
    </format>
    <format dxfId="13657">
      <pivotArea dataOnly="0" labelOnly="1" outline="0" offset="IV2" fieldPosition="0">
        <references count="1">
          <reference field="6" count="1">
            <x v="57"/>
          </reference>
        </references>
      </pivotArea>
    </format>
    <format dxfId="13656">
      <pivotArea dataOnly="0" labelOnly="1" outline="0" fieldPosition="0">
        <references count="2">
          <reference field="0" count="1">
            <x v="132"/>
          </reference>
          <reference field="6" count="1" selected="0">
            <x v="57"/>
          </reference>
        </references>
      </pivotArea>
    </format>
    <format dxfId="13655">
      <pivotArea dataOnly="0" labelOnly="1" outline="0" fieldPosition="0">
        <references count="3">
          <reference field="0" count="1" selected="0">
            <x v="132"/>
          </reference>
          <reference field="4" count="1">
            <x v="140"/>
          </reference>
          <reference field="6" count="1" selected="0">
            <x v="57"/>
          </reference>
        </references>
      </pivotArea>
    </format>
    <format dxfId="13654">
      <pivotArea outline="0" collapsedLevelsAreSubtotals="1" fieldPosition="0">
        <references count="3">
          <reference field="0" count="1" selected="0">
            <x v="132"/>
          </reference>
          <reference field="4" count="1" selected="0">
            <x v="140"/>
          </reference>
          <reference field="6" count="1" selected="0">
            <x v="57"/>
          </reference>
        </references>
      </pivotArea>
    </format>
    <format dxfId="13653">
      <pivotArea outline="0" collapsedLevelsAreSubtotals="1" fieldPosition="0">
        <references count="3">
          <reference field="0" count="1" selected="0">
            <x v="412"/>
          </reference>
          <reference field="4" count="1" selected="0">
            <x v="140"/>
          </reference>
          <reference field="6" count="1" selected="0">
            <x v="57"/>
          </reference>
        </references>
      </pivotArea>
    </format>
    <format dxfId="13652">
      <pivotArea dataOnly="0" labelOnly="1" outline="0" offset="IV3" fieldPosition="0">
        <references count="1">
          <reference field="6" count="1">
            <x v="57"/>
          </reference>
        </references>
      </pivotArea>
    </format>
    <format dxfId="13651">
      <pivotArea dataOnly="0" labelOnly="1" outline="0" offset="IV1" fieldPosition="0">
        <references count="2">
          <reference field="0" count="1">
            <x v="412"/>
          </reference>
          <reference field="6" count="1" selected="0">
            <x v="57"/>
          </reference>
        </references>
      </pivotArea>
    </format>
    <format dxfId="13650">
      <pivotArea dataOnly="0" labelOnly="1" outline="0" fieldPosition="0">
        <references count="3">
          <reference field="0" count="1" selected="0">
            <x v="412"/>
          </reference>
          <reference field="4" count="1">
            <x v="140"/>
          </reference>
          <reference field="6" count="1" selected="0">
            <x v="57"/>
          </reference>
        </references>
      </pivotArea>
    </format>
    <format dxfId="13649">
      <pivotArea outline="0" collapsedLevelsAreSubtotals="1" fieldPosition="0">
        <references count="3">
          <reference field="0" count="1" selected="0">
            <x v="412"/>
          </reference>
          <reference field="4" count="1" selected="0">
            <x v="140"/>
          </reference>
          <reference field="6" count="1" selected="0">
            <x v="57"/>
          </reference>
        </references>
      </pivotArea>
    </format>
    <format dxfId="13648">
      <pivotArea outline="0" collapsedLevelsAreSubtotals="1" fieldPosition="0">
        <references count="3">
          <reference field="0" count="1" selected="0">
            <x v="412"/>
          </reference>
          <reference field="4" count="1" selected="0">
            <x v="146"/>
          </reference>
          <reference field="6" count="1" selected="0">
            <x v="57"/>
          </reference>
        </references>
      </pivotArea>
    </format>
    <format dxfId="13647">
      <pivotArea dataOnly="0" labelOnly="1" outline="0" offset="IV4" fieldPosition="0">
        <references count="1">
          <reference field="6" count="1">
            <x v="57"/>
          </reference>
        </references>
      </pivotArea>
    </format>
    <format dxfId="13646">
      <pivotArea dataOnly="0" labelOnly="1" outline="0" offset="IV256" fieldPosition="0">
        <references count="2">
          <reference field="0" count="1">
            <x v="412"/>
          </reference>
          <reference field="6" count="1" selected="0">
            <x v="57"/>
          </reference>
        </references>
      </pivotArea>
    </format>
    <format dxfId="13645">
      <pivotArea dataOnly="0" labelOnly="1" outline="0" fieldPosition="0">
        <references count="3">
          <reference field="0" count="1" selected="0">
            <x v="412"/>
          </reference>
          <reference field="4" count="1">
            <x v="146"/>
          </reference>
          <reference field="6" count="1" selected="0">
            <x v="57"/>
          </reference>
        </references>
      </pivotArea>
    </format>
    <format dxfId="13644">
      <pivotArea outline="0" collapsedLevelsAreSubtotals="1" fieldPosition="0">
        <references count="3">
          <reference field="0" count="1" selected="0">
            <x v="412"/>
          </reference>
          <reference field="4" count="1" selected="0">
            <x v="146"/>
          </reference>
          <reference field="6" count="1" selected="0">
            <x v="57"/>
          </reference>
        </references>
      </pivotArea>
    </format>
    <format dxfId="13643">
      <pivotArea outline="0" collapsedLevelsAreSubtotals="1" fieldPosition="0">
        <references count="3">
          <reference field="0" count="1" selected="0">
            <x v="129"/>
          </reference>
          <reference field="4" count="1" selected="0">
            <x v="140"/>
          </reference>
          <reference field="6" count="1" selected="0">
            <x v="57"/>
          </reference>
        </references>
      </pivotArea>
    </format>
    <format dxfId="13642">
      <pivotArea dataOnly="0" labelOnly="1" outline="0" offset="IV5" fieldPosition="0">
        <references count="1">
          <reference field="6" count="1">
            <x v="57"/>
          </reference>
        </references>
      </pivotArea>
    </format>
    <format dxfId="13641">
      <pivotArea dataOnly="0" labelOnly="1" outline="0" fieldPosition="0">
        <references count="2">
          <reference field="0" count="1">
            <x v="129"/>
          </reference>
          <reference field="6" count="1" selected="0">
            <x v="57"/>
          </reference>
        </references>
      </pivotArea>
    </format>
    <format dxfId="13640">
      <pivotArea dataOnly="0" labelOnly="1" outline="0" fieldPosition="0">
        <references count="3">
          <reference field="0" count="1" selected="0">
            <x v="129"/>
          </reference>
          <reference field="4" count="1">
            <x v="140"/>
          </reference>
          <reference field="6" count="1" selected="0">
            <x v="57"/>
          </reference>
        </references>
      </pivotArea>
    </format>
    <format dxfId="13639">
      <pivotArea outline="0" collapsedLevelsAreSubtotals="1" fieldPosition="0">
        <references count="3">
          <reference field="0" count="1" selected="0">
            <x v="129"/>
          </reference>
          <reference field="4" count="1" selected="0">
            <x v="140"/>
          </reference>
          <reference field="6" count="1" selected="0">
            <x v="57"/>
          </reference>
        </references>
      </pivotArea>
    </format>
    <format dxfId="13638">
      <pivotArea outline="0" collapsedLevelsAreSubtotals="1" fieldPosition="0">
        <references count="3">
          <reference field="0" count="1" selected="0">
            <x v="439"/>
          </reference>
          <reference field="4" count="1" selected="0">
            <x v="140"/>
          </reference>
          <reference field="6" count="1" selected="0">
            <x v="57"/>
          </reference>
        </references>
      </pivotArea>
    </format>
    <format dxfId="13637">
      <pivotArea dataOnly="0" labelOnly="1" outline="0" offset="IV6" fieldPosition="0">
        <references count="1">
          <reference field="6" count="1">
            <x v="57"/>
          </reference>
        </references>
      </pivotArea>
    </format>
    <format dxfId="13636">
      <pivotArea dataOnly="0" labelOnly="1" outline="0" fieldPosition="0">
        <references count="2">
          <reference field="0" count="1">
            <x v="439"/>
          </reference>
          <reference field="6" count="1" selected="0">
            <x v="57"/>
          </reference>
        </references>
      </pivotArea>
    </format>
    <format dxfId="13635">
      <pivotArea dataOnly="0" labelOnly="1" outline="0" fieldPosition="0">
        <references count="3">
          <reference field="0" count="1" selected="0">
            <x v="439"/>
          </reference>
          <reference field="4" count="1">
            <x v="140"/>
          </reference>
          <reference field="6" count="1" selected="0">
            <x v="57"/>
          </reference>
        </references>
      </pivotArea>
    </format>
    <format dxfId="13634">
      <pivotArea outline="0" collapsedLevelsAreSubtotals="1" fieldPosition="0">
        <references count="3">
          <reference field="0" count="1" selected="0">
            <x v="439"/>
          </reference>
          <reference field="4" count="1" selected="0">
            <x v="140"/>
          </reference>
          <reference field="6" count="1" selected="0">
            <x v="57"/>
          </reference>
        </references>
      </pivotArea>
    </format>
    <format dxfId="13633">
      <pivotArea outline="0" collapsedLevelsAreSubtotals="1" fieldPosition="0">
        <references count="3">
          <reference field="0" count="1" selected="0">
            <x v="430"/>
          </reference>
          <reference field="4" count="1" selected="0">
            <x v="140"/>
          </reference>
          <reference field="6" count="1" selected="0">
            <x v="57"/>
          </reference>
        </references>
      </pivotArea>
    </format>
    <format dxfId="13632">
      <pivotArea dataOnly="0" labelOnly="1" outline="0" offset="IV7" fieldPosition="0">
        <references count="1">
          <reference field="6" count="1">
            <x v="57"/>
          </reference>
        </references>
      </pivotArea>
    </format>
    <format dxfId="13631">
      <pivotArea dataOnly="0" labelOnly="1" outline="0" fieldPosition="0">
        <references count="2">
          <reference field="0" count="1">
            <x v="430"/>
          </reference>
          <reference field="6" count="1" selected="0">
            <x v="57"/>
          </reference>
        </references>
      </pivotArea>
    </format>
    <format dxfId="13630">
      <pivotArea dataOnly="0" labelOnly="1" outline="0" fieldPosition="0">
        <references count="3">
          <reference field="0" count="1" selected="0">
            <x v="430"/>
          </reference>
          <reference field="4" count="1">
            <x v="140"/>
          </reference>
          <reference field="6" count="1" selected="0">
            <x v="57"/>
          </reference>
        </references>
      </pivotArea>
    </format>
    <format dxfId="13629">
      <pivotArea outline="0" collapsedLevelsAreSubtotals="1" fieldPosition="0">
        <references count="3">
          <reference field="0" count="1" selected="0">
            <x v="430"/>
          </reference>
          <reference field="4" count="1" selected="0">
            <x v="140"/>
          </reference>
          <reference field="6" count="1" selected="0">
            <x v="57"/>
          </reference>
        </references>
      </pivotArea>
    </format>
    <format dxfId="13628">
      <pivotArea outline="0" collapsedLevelsAreSubtotals="1" fieldPosition="0">
        <references count="3">
          <reference field="0" count="1" selected="0">
            <x v="476"/>
          </reference>
          <reference field="4" count="1" selected="0">
            <x v="140"/>
          </reference>
          <reference field="6" count="1" selected="0">
            <x v="57"/>
          </reference>
        </references>
      </pivotArea>
    </format>
    <format dxfId="13627">
      <pivotArea dataOnly="0" labelOnly="1" outline="0" offset="IV8" fieldPosition="0">
        <references count="1">
          <reference field="6" count="1">
            <x v="57"/>
          </reference>
        </references>
      </pivotArea>
    </format>
    <format dxfId="13626">
      <pivotArea dataOnly="0" labelOnly="1" outline="0" fieldPosition="0">
        <references count="2">
          <reference field="0" count="1">
            <x v="476"/>
          </reference>
          <reference field="6" count="1" selected="0">
            <x v="57"/>
          </reference>
        </references>
      </pivotArea>
    </format>
    <format dxfId="13625">
      <pivotArea dataOnly="0" labelOnly="1" outline="0" fieldPosition="0">
        <references count="3">
          <reference field="0" count="1" selected="0">
            <x v="476"/>
          </reference>
          <reference field="4" count="1">
            <x v="140"/>
          </reference>
          <reference field="6" count="1" selected="0">
            <x v="57"/>
          </reference>
        </references>
      </pivotArea>
    </format>
    <format dxfId="13624">
      <pivotArea outline="0" collapsedLevelsAreSubtotals="1" fieldPosition="0">
        <references count="3">
          <reference field="0" count="1" selected="0">
            <x v="476"/>
          </reference>
          <reference field="4" count="1" selected="0">
            <x v="140"/>
          </reference>
          <reference field="6" count="1" selected="0">
            <x v="57"/>
          </reference>
        </references>
      </pivotArea>
    </format>
    <format dxfId="13623">
      <pivotArea outline="0" collapsedLevelsAreSubtotals="1" fieldPosition="0">
        <references count="3">
          <reference field="0" count="1" selected="0">
            <x v="331"/>
          </reference>
          <reference field="4" count="1" selected="0">
            <x v="140"/>
          </reference>
          <reference field="6" count="1" selected="0">
            <x v="57"/>
          </reference>
        </references>
      </pivotArea>
    </format>
    <format dxfId="13622">
      <pivotArea dataOnly="0" labelOnly="1" outline="0" offset="IV9" fieldPosition="0">
        <references count="1">
          <reference field="6" count="1">
            <x v="57"/>
          </reference>
        </references>
      </pivotArea>
    </format>
    <format dxfId="13621">
      <pivotArea dataOnly="0" labelOnly="1" outline="0" fieldPosition="0">
        <references count="2">
          <reference field="0" count="1">
            <x v="331"/>
          </reference>
          <reference field="6" count="1" selected="0">
            <x v="57"/>
          </reference>
        </references>
      </pivotArea>
    </format>
    <format dxfId="13620">
      <pivotArea dataOnly="0" labelOnly="1" outline="0" fieldPosition="0">
        <references count="3">
          <reference field="0" count="1" selected="0">
            <x v="331"/>
          </reference>
          <reference field="4" count="1">
            <x v="140"/>
          </reference>
          <reference field="6" count="1" selected="0">
            <x v="57"/>
          </reference>
        </references>
      </pivotArea>
    </format>
    <format dxfId="13619">
      <pivotArea outline="0" collapsedLevelsAreSubtotals="1" fieldPosition="0">
        <references count="3">
          <reference field="0" count="1" selected="0">
            <x v="331"/>
          </reference>
          <reference field="4" count="1" selected="0">
            <x v="140"/>
          </reference>
          <reference field="6" count="1" selected="0">
            <x v="57"/>
          </reference>
        </references>
      </pivotArea>
    </format>
    <format dxfId="13618">
      <pivotArea outline="0" collapsedLevelsAreSubtotals="1" fieldPosition="0">
        <references count="3">
          <reference field="0" count="1" selected="0">
            <x v="386"/>
          </reference>
          <reference field="4" count="1" selected="0">
            <x v="140"/>
          </reference>
          <reference field="6" count="1" selected="0">
            <x v="57"/>
          </reference>
        </references>
      </pivotArea>
    </format>
    <format dxfId="13617">
      <pivotArea dataOnly="0" labelOnly="1" outline="0" offset="IV10" fieldPosition="0">
        <references count="1">
          <reference field="6" count="1">
            <x v="57"/>
          </reference>
        </references>
      </pivotArea>
    </format>
    <format dxfId="13616">
      <pivotArea dataOnly="0" labelOnly="1" outline="0" fieldPosition="0">
        <references count="2">
          <reference field="0" count="1">
            <x v="386"/>
          </reference>
          <reference field="6" count="1" selected="0">
            <x v="57"/>
          </reference>
        </references>
      </pivotArea>
    </format>
    <format dxfId="13615">
      <pivotArea dataOnly="0" labelOnly="1" outline="0" fieldPosition="0">
        <references count="3">
          <reference field="0" count="1" selected="0">
            <x v="386"/>
          </reference>
          <reference field="4" count="1">
            <x v="140"/>
          </reference>
          <reference field="6" count="1" selected="0">
            <x v="57"/>
          </reference>
        </references>
      </pivotArea>
    </format>
    <format dxfId="13614">
      <pivotArea outline="0" collapsedLevelsAreSubtotals="1" fieldPosition="0">
        <references count="3">
          <reference field="0" count="1" selected="0">
            <x v="386"/>
          </reference>
          <reference field="4" count="1" selected="0">
            <x v="140"/>
          </reference>
          <reference field="6" count="1" selected="0">
            <x v="57"/>
          </reference>
        </references>
      </pivotArea>
    </format>
    <format dxfId="13613">
      <pivotArea outline="0" collapsedLevelsAreSubtotals="1" fieldPosition="0">
        <references count="3">
          <reference field="0" count="1" selected="0">
            <x v="43"/>
          </reference>
          <reference field="4" count="1" selected="0">
            <x v="140"/>
          </reference>
          <reference field="6" count="1" selected="0">
            <x v="57"/>
          </reference>
        </references>
      </pivotArea>
    </format>
    <format dxfId="13612">
      <pivotArea dataOnly="0" labelOnly="1" outline="0" offset="IV11" fieldPosition="0">
        <references count="1">
          <reference field="6" count="1">
            <x v="57"/>
          </reference>
        </references>
      </pivotArea>
    </format>
    <format dxfId="13611">
      <pivotArea dataOnly="0" labelOnly="1" outline="0" fieldPosition="0">
        <references count="2">
          <reference field="0" count="1">
            <x v="43"/>
          </reference>
          <reference field="6" count="1" selected="0">
            <x v="57"/>
          </reference>
        </references>
      </pivotArea>
    </format>
    <format dxfId="13610">
      <pivotArea dataOnly="0" labelOnly="1" outline="0" fieldPosition="0">
        <references count="3">
          <reference field="0" count="1" selected="0">
            <x v="43"/>
          </reference>
          <reference field="4" count="1">
            <x v="140"/>
          </reference>
          <reference field="6" count="1" selected="0">
            <x v="57"/>
          </reference>
        </references>
      </pivotArea>
    </format>
    <format dxfId="13609">
      <pivotArea outline="0" collapsedLevelsAreSubtotals="1" fieldPosition="0">
        <references count="3">
          <reference field="0" count="1" selected="0">
            <x v="43"/>
          </reference>
          <reference field="4" count="1" selected="0">
            <x v="140"/>
          </reference>
          <reference field="6" count="1" selected="0">
            <x v="57"/>
          </reference>
        </references>
      </pivotArea>
    </format>
    <format dxfId="13608">
      <pivotArea outline="0" collapsedLevelsAreSubtotals="1" fieldPosition="0">
        <references count="3">
          <reference field="0" count="1" selected="0">
            <x v="446"/>
          </reference>
          <reference field="4" count="1" selected="0">
            <x v="140"/>
          </reference>
          <reference field="6" count="1" selected="0">
            <x v="57"/>
          </reference>
        </references>
      </pivotArea>
    </format>
    <format dxfId="13607">
      <pivotArea dataOnly="0" labelOnly="1" outline="0" offset="IV12" fieldPosition="0">
        <references count="1">
          <reference field="6" count="1">
            <x v="57"/>
          </reference>
        </references>
      </pivotArea>
    </format>
    <format dxfId="13606">
      <pivotArea dataOnly="0" labelOnly="1" outline="0" fieldPosition="0">
        <references count="2">
          <reference field="0" count="1">
            <x v="446"/>
          </reference>
          <reference field="6" count="1" selected="0">
            <x v="57"/>
          </reference>
        </references>
      </pivotArea>
    </format>
    <format dxfId="13605">
      <pivotArea dataOnly="0" labelOnly="1" outline="0" fieldPosition="0">
        <references count="3">
          <reference field="0" count="1" selected="0">
            <x v="446"/>
          </reference>
          <reference field="4" count="1">
            <x v="140"/>
          </reference>
          <reference field="6" count="1" selected="0">
            <x v="57"/>
          </reference>
        </references>
      </pivotArea>
    </format>
    <format dxfId="13604">
      <pivotArea outline="0" collapsedLevelsAreSubtotals="1" fieldPosition="0">
        <references count="3">
          <reference field="0" count="1" selected="0">
            <x v="446"/>
          </reference>
          <reference field="4" count="1" selected="0">
            <x v="140"/>
          </reference>
          <reference field="6" count="1" selected="0">
            <x v="57"/>
          </reference>
        </references>
      </pivotArea>
    </format>
    <format dxfId="13603">
      <pivotArea outline="0" collapsedLevelsAreSubtotals="1" fieldPosition="0">
        <references count="3">
          <reference field="0" count="1" selected="0">
            <x v="500"/>
          </reference>
          <reference field="4" count="1" selected="0">
            <x v="140"/>
          </reference>
          <reference field="6" count="1" selected="0">
            <x v="57"/>
          </reference>
        </references>
      </pivotArea>
    </format>
    <format dxfId="13602">
      <pivotArea dataOnly="0" labelOnly="1" outline="0" offset="IV13" fieldPosition="0">
        <references count="1">
          <reference field="6" count="1">
            <x v="57"/>
          </reference>
        </references>
      </pivotArea>
    </format>
    <format dxfId="13601">
      <pivotArea dataOnly="0" labelOnly="1" outline="0" fieldPosition="0">
        <references count="2">
          <reference field="0" count="1">
            <x v="500"/>
          </reference>
          <reference field="6" count="1" selected="0">
            <x v="57"/>
          </reference>
        </references>
      </pivotArea>
    </format>
    <format dxfId="13600">
      <pivotArea dataOnly="0" labelOnly="1" outline="0" fieldPosition="0">
        <references count="3">
          <reference field="0" count="1" selected="0">
            <x v="500"/>
          </reference>
          <reference field="4" count="1">
            <x v="140"/>
          </reference>
          <reference field="6" count="1" selected="0">
            <x v="57"/>
          </reference>
        </references>
      </pivotArea>
    </format>
    <format dxfId="13599">
      <pivotArea outline="0" collapsedLevelsAreSubtotals="1" fieldPosition="0">
        <references count="3">
          <reference field="0" count="1" selected="0">
            <x v="500"/>
          </reference>
          <reference field="4" count="1" selected="0">
            <x v="140"/>
          </reference>
          <reference field="6" count="1" selected="0">
            <x v="57"/>
          </reference>
        </references>
      </pivotArea>
    </format>
    <format dxfId="13598">
      <pivotArea outline="0" collapsedLevelsAreSubtotals="1" fieldPosition="0">
        <references count="3">
          <reference field="0" count="1" selected="0">
            <x v="499"/>
          </reference>
          <reference field="4" count="1" selected="0">
            <x v="140"/>
          </reference>
          <reference field="6" count="1" selected="0">
            <x v="57"/>
          </reference>
        </references>
      </pivotArea>
    </format>
    <format dxfId="13597">
      <pivotArea dataOnly="0" labelOnly="1" outline="0" offset="IV14" fieldPosition="0">
        <references count="1">
          <reference field="6" count="1">
            <x v="57"/>
          </reference>
        </references>
      </pivotArea>
    </format>
    <format dxfId="13596">
      <pivotArea dataOnly="0" labelOnly="1" outline="0" fieldPosition="0">
        <references count="2">
          <reference field="0" count="1">
            <x v="499"/>
          </reference>
          <reference field="6" count="1" selected="0">
            <x v="57"/>
          </reference>
        </references>
      </pivotArea>
    </format>
    <format dxfId="13595">
      <pivotArea dataOnly="0" labelOnly="1" outline="0" fieldPosition="0">
        <references count="3">
          <reference field="0" count="1" selected="0">
            <x v="499"/>
          </reference>
          <reference field="4" count="1">
            <x v="140"/>
          </reference>
          <reference field="6" count="1" selected="0">
            <x v="57"/>
          </reference>
        </references>
      </pivotArea>
    </format>
    <format dxfId="13594">
      <pivotArea outline="0" collapsedLevelsAreSubtotals="1" fieldPosition="0">
        <references count="3">
          <reference field="0" count="1" selected="0">
            <x v="499"/>
          </reference>
          <reference field="4" count="1" selected="0">
            <x v="140"/>
          </reference>
          <reference field="6" count="1" selected="0">
            <x v="57"/>
          </reference>
        </references>
      </pivotArea>
    </format>
    <format dxfId="13593">
      <pivotArea outline="0" collapsedLevelsAreSubtotals="1" fieldPosition="0">
        <references count="3">
          <reference field="0" count="1" selected="0">
            <x v="57"/>
          </reference>
          <reference field="4" count="1" selected="0">
            <x v="140"/>
          </reference>
          <reference field="6" count="1" selected="0">
            <x v="57"/>
          </reference>
        </references>
      </pivotArea>
    </format>
    <format dxfId="13592">
      <pivotArea dataOnly="0" labelOnly="1" outline="0" offset="IV15" fieldPosition="0">
        <references count="1">
          <reference field="6" count="1">
            <x v="57"/>
          </reference>
        </references>
      </pivotArea>
    </format>
    <format dxfId="13591">
      <pivotArea dataOnly="0" labelOnly="1" outline="0" fieldPosition="0">
        <references count="2">
          <reference field="0" count="1">
            <x v="57"/>
          </reference>
          <reference field="6" count="1" selected="0">
            <x v="57"/>
          </reference>
        </references>
      </pivotArea>
    </format>
    <format dxfId="13590">
      <pivotArea dataOnly="0" labelOnly="1" outline="0" fieldPosition="0">
        <references count="3">
          <reference field="0" count="1" selected="0">
            <x v="57"/>
          </reference>
          <reference field="4" count="1">
            <x v="140"/>
          </reference>
          <reference field="6" count="1" selected="0">
            <x v="57"/>
          </reference>
        </references>
      </pivotArea>
    </format>
    <format dxfId="13589">
      <pivotArea outline="0" collapsedLevelsAreSubtotals="1" fieldPosition="0">
        <references count="3">
          <reference field="0" count="1" selected="0">
            <x v="57"/>
          </reference>
          <reference field="4" count="1" selected="0">
            <x v="140"/>
          </reference>
          <reference field="6" count="1" selected="0">
            <x v="57"/>
          </reference>
        </references>
      </pivotArea>
    </format>
    <format dxfId="13588">
      <pivotArea outline="0" collapsedLevelsAreSubtotals="1" fieldPosition="0">
        <references count="3">
          <reference field="0" count="1" selected="0">
            <x v="435"/>
          </reference>
          <reference field="4" count="1" selected="0">
            <x v="140"/>
          </reference>
          <reference field="6" count="1" selected="0">
            <x v="57"/>
          </reference>
        </references>
      </pivotArea>
    </format>
    <format dxfId="13587">
      <pivotArea dataOnly="0" labelOnly="1" outline="0" offset="IV16" fieldPosition="0">
        <references count="1">
          <reference field="6" count="1">
            <x v="57"/>
          </reference>
        </references>
      </pivotArea>
    </format>
    <format dxfId="13586">
      <pivotArea dataOnly="0" labelOnly="1" outline="0" fieldPosition="0">
        <references count="2">
          <reference field="0" count="1">
            <x v="435"/>
          </reference>
          <reference field="6" count="1" selected="0">
            <x v="57"/>
          </reference>
        </references>
      </pivotArea>
    </format>
    <format dxfId="13585">
      <pivotArea dataOnly="0" labelOnly="1" outline="0" fieldPosition="0">
        <references count="3">
          <reference field="0" count="1" selected="0">
            <x v="435"/>
          </reference>
          <reference field="4" count="1">
            <x v="140"/>
          </reference>
          <reference field="6" count="1" selected="0">
            <x v="57"/>
          </reference>
        </references>
      </pivotArea>
    </format>
    <format dxfId="13584">
      <pivotArea outline="0" collapsedLevelsAreSubtotals="1" fieldPosition="0">
        <references count="3">
          <reference field="0" count="1" selected="0">
            <x v="435"/>
          </reference>
          <reference field="4" count="1" selected="0">
            <x v="140"/>
          </reference>
          <reference field="6" count="1" selected="0">
            <x v="57"/>
          </reference>
        </references>
      </pivotArea>
    </format>
    <format dxfId="13583">
      <pivotArea outline="0" collapsedLevelsAreSubtotals="1" fieldPosition="0">
        <references count="3">
          <reference field="0" count="1" selected="0">
            <x v="106"/>
          </reference>
          <reference field="4" count="1" selected="0">
            <x v="140"/>
          </reference>
          <reference field="6" count="1" selected="0">
            <x v="57"/>
          </reference>
        </references>
      </pivotArea>
    </format>
    <format dxfId="13582">
      <pivotArea dataOnly="0" labelOnly="1" outline="0" offset="IV256" fieldPosition="0">
        <references count="1">
          <reference field="6" count="1">
            <x v="57"/>
          </reference>
        </references>
      </pivotArea>
    </format>
    <format dxfId="13581">
      <pivotArea dataOnly="0" labelOnly="1" outline="0" fieldPosition="0">
        <references count="2">
          <reference field="0" count="1">
            <x v="106"/>
          </reference>
          <reference field="6" count="1" selected="0">
            <x v="57"/>
          </reference>
        </references>
      </pivotArea>
    </format>
    <format dxfId="13580">
      <pivotArea dataOnly="0" labelOnly="1" outline="0" fieldPosition="0">
        <references count="3">
          <reference field="0" count="1" selected="0">
            <x v="106"/>
          </reference>
          <reference field="4" count="1">
            <x v="140"/>
          </reference>
          <reference field="6" count="1" selected="0">
            <x v="57"/>
          </reference>
        </references>
      </pivotArea>
    </format>
    <format dxfId="13579">
      <pivotArea outline="0" collapsedLevelsAreSubtotals="1" fieldPosition="0">
        <references count="3">
          <reference field="0" count="1" selected="0">
            <x v="106"/>
          </reference>
          <reference field="4" count="1" selected="0">
            <x v="140"/>
          </reference>
          <reference field="6" count="1" selected="0">
            <x v="57"/>
          </reference>
        </references>
      </pivotArea>
    </format>
    <format dxfId="13578">
      <pivotArea dataOnly="0" labelOnly="1" outline="0" fieldPosition="0">
        <references count="1">
          <reference field="6" count="1">
            <x v="57"/>
          </reference>
        </references>
      </pivotArea>
    </format>
    <format dxfId="13577">
      <pivotArea dataOnly="0" labelOnly="1" outline="0" fieldPosition="0">
        <references count="2">
          <reference field="0" count="1">
            <x v="106"/>
          </reference>
          <reference field="6" count="1" selected="0">
            <x v="57"/>
          </reference>
        </references>
      </pivotArea>
    </format>
    <format dxfId="13576">
      <pivotArea dataOnly="0" labelOnly="1" outline="0" fieldPosition="0">
        <references count="3">
          <reference field="0" count="1" selected="0">
            <x v="106"/>
          </reference>
          <reference field="4" count="1">
            <x v="140"/>
          </reference>
          <reference field="6" count="1" selected="0">
            <x v="57"/>
          </reference>
        </references>
      </pivotArea>
    </format>
    <format dxfId="13575">
      <pivotArea outline="0" collapsedLevelsAreSubtotals="1" fieldPosition="0">
        <references count="1">
          <reference field="6" count="1" selected="0" defaultSubtotal="1">
            <x v="57"/>
          </reference>
        </references>
      </pivotArea>
    </format>
    <format dxfId="13574">
      <pivotArea dataOnly="0" labelOnly="1" outline="0" fieldPosition="0">
        <references count="1">
          <reference field="6" count="1" defaultSubtotal="1">
            <x v="57"/>
          </reference>
        </references>
      </pivotArea>
    </format>
    <format dxfId="13573">
      <pivotArea outline="0" collapsedLevelsAreSubtotals="1" fieldPosition="0">
        <references count="3">
          <reference field="0" count="1" selected="0">
            <x v="85"/>
          </reference>
          <reference field="4" count="1" selected="0">
            <x v="129"/>
          </reference>
          <reference field="6" count="1" selected="0">
            <x v="58"/>
          </reference>
        </references>
      </pivotArea>
    </format>
    <format dxfId="13572">
      <pivotArea dataOnly="0" labelOnly="1" outline="0" offset="IV1" fieldPosition="0">
        <references count="1">
          <reference field="6" count="1">
            <x v="58"/>
          </reference>
        </references>
      </pivotArea>
    </format>
    <format dxfId="13571">
      <pivotArea dataOnly="0" labelOnly="1" outline="0" fieldPosition="0">
        <references count="2">
          <reference field="0" count="1">
            <x v="85"/>
          </reference>
          <reference field="6" count="1" selected="0">
            <x v="58"/>
          </reference>
        </references>
      </pivotArea>
    </format>
    <format dxfId="13570">
      <pivotArea dataOnly="0" labelOnly="1" outline="0" fieldPosition="0">
        <references count="3">
          <reference field="0" count="1" selected="0">
            <x v="85"/>
          </reference>
          <reference field="4" count="1">
            <x v="129"/>
          </reference>
          <reference field="6" count="1" selected="0">
            <x v="58"/>
          </reference>
        </references>
      </pivotArea>
    </format>
    <format dxfId="13569">
      <pivotArea outline="0" collapsedLevelsAreSubtotals="1" fieldPosition="0">
        <references count="3">
          <reference field="0" count="1" selected="0">
            <x v="85"/>
          </reference>
          <reference field="4" count="1" selected="0">
            <x v="129"/>
          </reference>
          <reference field="6" count="1" selected="0">
            <x v="58"/>
          </reference>
        </references>
      </pivotArea>
    </format>
    <format dxfId="13568">
      <pivotArea dataOnly="0" labelOnly="1" outline="0" fieldPosition="0">
        <references count="1">
          <reference field="6" count="1">
            <x v="58"/>
          </reference>
        </references>
      </pivotArea>
    </format>
    <format dxfId="13567">
      <pivotArea dataOnly="0" labelOnly="1" outline="0" fieldPosition="0">
        <references count="2">
          <reference field="0" count="1">
            <x v="85"/>
          </reference>
          <reference field="6" count="1" selected="0">
            <x v="58"/>
          </reference>
        </references>
      </pivotArea>
    </format>
    <format dxfId="13566">
      <pivotArea dataOnly="0" labelOnly="1" outline="0" fieldPosition="0">
        <references count="3">
          <reference field="0" count="1" selected="0">
            <x v="85"/>
          </reference>
          <reference field="4" count="1">
            <x v="129"/>
          </reference>
          <reference field="6" count="1" selected="0">
            <x v="58"/>
          </reference>
        </references>
      </pivotArea>
    </format>
    <format dxfId="13565">
      <pivotArea outline="0" collapsedLevelsAreSubtotals="1" fieldPosition="0">
        <references count="3">
          <reference field="0" count="1" selected="0">
            <x v="100"/>
          </reference>
          <reference field="4" count="1" selected="0">
            <x v="129"/>
          </reference>
          <reference field="6" count="1" selected="0">
            <x v="58"/>
          </reference>
        </references>
      </pivotArea>
    </format>
    <format dxfId="13564">
      <pivotArea dataOnly="0" labelOnly="1" outline="0" offset="IV2" fieldPosition="0">
        <references count="1">
          <reference field="6" count="1">
            <x v="58"/>
          </reference>
        </references>
      </pivotArea>
    </format>
    <format dxfId="13563">
      <pivotArea dataOnly="0" labelOnly="1" outline="0" fieldPosition="0">
        <references count="2">
          <reference field="0" count="1">
            <x v="100"/>
          </reference>
          <reference field="6" count="1" selected="0">
            <x v="58"/>
          </reference>
        </references>
      </pivotArea>
    </format>
    <format dxfId="13562">
      <pivotArea dataOnly="0" labelOnly="1" outline="0" fieldPosition="0">
        <references count="3">
          <reference field="0" count="1" selected="0">
            <x v="100"/>
          </reference>
          <reference field="4" count="1">
            <x v="129"/>
          </reference>
          <reference field="6" count="1" selected="0">
            <x v="58"/>
          </reference>
        </references>
      </pivotArea>
    </format>
    <format dxfId="13561">
      <pivotArea outline="0" collapsedLevelsAreSubtotals="1" fieldPosition="0">
        <references count="3">
          <reference field="0" count="1" selected="0">
            <x v="100"/>
          </reference>
          <reference field="4" count="1" selected="0">
            <x v="129"/>
          </reference>
          <reference field="6" count="1" selected="0">
            <x v="58"/>
          </reference>
        </references>
      </pivotArea>
    </format>
    <format dxfId="13560">
      <pivotArea outline="0" collapsedLevelsAreSubtotals="1" fieldPosition="0">
        <references count="3">
          <reference field="0" count="1" selected="0">
            <x v="102"/>
          </reference>
          <reference field="4" count="1" selected="0">
            <x v="129"/>
          </reference>
          <reference field="6" count="1" selected="0">
            <x v="58"/>
          </reference>
        </references>
      </pivotArea>
    </format>
    <format dxfId="13559">
      <pivotArea dataOnly="0" labelOnly="1" outline="0" offset="IV3" fieldPosition="0">
        <references count="1">
          <reference field="6" count="1">
            <x v="58"/>
          </reference>
        </references>
      </pivotArea>
    </format>
    <format dxfId="13558">
      <pivotArea dataOnly="0" labelOnly="1" outline="0" fieldPosition="0">
        <references count="2">
          <reference field="0" count="1">
            <x v="102"/>
          </reference>
          <reference field="6" count="1" selected="0">
            <x v="58"/>
          </reference>
        </references>
      </pivotArea>
    </format>
    <format dxfId="13557">
      <pivotArea dataOnly="0" labelOnly="1" outline="0" fieldPosition="0">
        <references count="3">
          <reference field="0" count="1" selected="0">
            <x v="102"/>
          </reference>
          <reference field="4" count="1">
            <x v="129"/>
          </reference>
          <reference field="6" count="1" selected="0">
            <x v="58"/>
          </reference>
        </references>
      </pivotArea>
    </format>
    <format dxfId="13556">
      <pivotArea outline="0" collapsedLevelsAreSubtotals="1" fieldPosition="0">
        <references count="3">
          <reference field="0" count="1" selected="0">
            <x v="102"/>
          </reference>
          <reference field="4" count="1" selected="0">
            <x v="129"/>
          </reference>
          <reference field="6" count="1" selected="0">
            <x v="58"/>
          </reference>
        </references>
      </pivotArea>
    </format>
    <format dxfId="13555">
      <pivotArea outline="0" collapsedLevelsAreSubtotals="1" fieldPosition="0">
        <references count="3">
          <reference field="0" count="1" selected="0">
            <x v="220"/>
          </reference>
          <reference field="4" count="1" selected="0">
            <x v="198"/>
          </reference>
          <reference field="6" count="1" selected="0">
            <x v="58"/>
          </reference>
        </references>
      </pivotArea>
    </format>
    <format dxfId="13554">
      <pivotArea dataOnly="0" labelOnly="1" outline="0" offset="IV256" fieldPosition="0">
        <references count="1">
          <reference field="6" count="1">
            <x v="58"/>
          </reference>
        </references>
      </pivotArea>
    </format>
    <format dxfId="13553">
      <pivotArea dataOnly="0" labelOnly="1" outline="0" fieldPosition="0">
        <references count="2">
          <reference field="0" count="1">
            <x v="220"/>
          </reference>
          <reference field="6" count="1" selected="0">
            <x v="58"/>
          </reference>
        </references>
      </pivotArea>
    </format>
    <format dxfId="13552">
      <pivotArea dataOnly="0" labelOnly="1" outline="0" fieldPosition="0">
        <references count="3">
          <reference field="0" count="1" selected="0">
            <x v="220"/>
          </reference>
          <reference field="4" count="1">
            <x v="198"/>
          </reference>
          <reference field="6" count="1" selected="0">
            <x v="58"/>
          </reference>
        </references>
      </pivotArea>
    </format>
    <format dxfId="13551">
      <pivotArea outline="0" collapsedLevelsAreSubtotals="1" fieldPosition="0">
        <references count="3">
          <reference field="0" count="1" selected="0">
            <x v="220"/>
          </reference>
          <reference field="4" count="1" selected="0">
            <x v="198"/>
          </reference>
          <reference field="6" count="1" selected="0">
            <x v="58"/>
          </reference>
        </references>
      </pivotArea>
    </format>
    <format dxfId="13550">
      <pivotArea dataOnly="0" labelOnly="1" outline="0" fieldPosition="0">
        <references count="1">
          <reference field="6" count="1">
            <x v="58"/>
          </reference>
        </references>
      </pivotArea>
    </format>
    <format dxfId="13549">
      <pivotArea dataOnly="0" labelOnly="1" outline="0" fieldPosition="0">
        <references count="2">
          <reference field="0" count="1">
            <x v="220"/>
          </reference>
          <reference field="6" count="1" selected="0">
            <x v="58"/>
          </reference>
        </references>
      </pivotArea>
    </format>
    <format dxfId="13548">
      <pivotArea dataOnly="0" labelOnly="1" outline="0" fieldPosition="0">
        <references count="3">
          <reference field="0" count="1" selected="0">
            <x v="220"/>
          </reference>
          <reference field="4" count="1">
            <x v="198"/>
          </reference>
          <reference field="6" count="1" selected="0">
            <x v="58"/>
          </reference>
        </references>
      </pivotArea>
    </format>
    <format dxfId="13547">
      <pivotArea outline="0" collapsedLevelsAreSubtotals="1" fieldPosition="0">
        <references count="1">
          <reference field="6" count="1" selected="0" defaultSubtotal="1">
            <x v="58"/>
          </reference>
        </references>
      </pivotArea>
    </format>
    <format dxfId="13546">
      <pivotArea dataOnly="0" labelOnly="1" outline="0" fieldPosition="0">
        <references count="1">
          <reference field="6" count="1" defaultSubtotal="1">
            <x v="58"/>
          </reference>
        </references>
      </pivotArea>
    </format>
    <format dxfId="13545">
      <pivotArea outline="0" collapsedLevelsAreSubtotals="1" fieldPosition="0">
        <references count="1">
          <reference field="6" count="1" selected="0" defaultSubtotal="1">
            <x v="58"/>
          </reference>
        </references>
      </pivotArea>
    </format>
    <format dxfId="13544">
      <pivotArea dataOnly="0" labelOnly="1" outline="0" fieldPosition="0">
        <references count="1">
          <reference field="6" count="1" defaultSubtotal="1">
            <x v="58"/>
          </reference>
        </references>
      </pivotArea>
    </format>
    <format dxfId="13543">
      <pivotArea outline="0" collapsedLevelsAreSubtotals="1" fieldPosition="0">
        <references count="3">
          <reference field="0" count="1" selected="0">
            <x v="418"/>
          </reference>
          <reference field="4" count="1" selected="0">
            <x v="136"/>
          </reference>
          <reference field="6" count="1" selected="0">
            <x v="59"/>
          </reference>
        </references>
      </pivotArea>
    </format>
    <format dxfId="13542">
      <pivotArea dataOnly="0" labelOnly="1" outline="0" offset="IV1" fieldPosition="0">
        <references count="1">
          <reference field="6" count="1">
            <x v="59"/>
          </reference>
        </references>
      </pivotArea>
    </format>
    <format dxfId="13541">
      <pivotArea dataOnly="0" labelOnly="1" outline="0" fieldPosition="0">
        <references count="2">
          <reference field="0" count="1">
            <x v="418"/>
          </reference>
          <reference field="6" count="1" selected="0">
            <x v="59"/>
          </reference>
        </references>
      </pivotArea>
    </format>
    <format dxfId="13540">
      <pivotArea dataOnly="0" labelOnly="1" outline="0" fieldPosition="0">
        <references count="3">
          <reference field="0" count="1" selected="0">
            <x v="418"/>
          </reference>
          <reference field="4" count="1">
            <x v="136"/>
          </reference>
          <reference field="6" count="1" selected="0">
            <x v="59"/>
          </reference>
        </references>
      </pivotArea>
    </format>
    <format dxfId="13539">
      <pivotArea outline="0" collapsedLevelsAreSubtotals="1" fieldPosition="0">
        <references count="3">
          <reference field="0" count="1" selected="0">
            <x v="418"/>
          </reference>
          <reference field="4" count="1" selected="0">
            <x v="136"/>
          </reference>
          <reference field="6" count="1" selected="0">
            <x v="59"/>
          </reference>
        </references>
      </pivotArea>
    </format>
    <format dxfId="13538">
      <pivotArea dataOnly="0" labelOnly="1" outline="0" fieldPosition="0">
        <references count="1">
          <reference field="6" count="1">
            <x v="59"/>
          </reference>
        </references>
      </pivotArea>
    </format>
    <format dxfId="13537">
      <pivotArea dataOnly="0" labelOnly="1" outline="0" fieldPosition="0">
        <references count="2">
          <reference field="0" count="1">
            <x v="418"/>
          </reference>
          <reference field="6" count="1" selected="0">
            <x v="59"/>
          </reference>
        </references>
      </pivotArea>
    </format>
    <format dxfId="13536">
      <pivotArea dataOnly="0" labelOnly="1" outline="0" fieldPosition="0">
        <references count="3">
          <reference field="0" count="1" selected="0">
            <x v="418"/>
          </reference>
          <reference field="4" count="1">
            <x v="136"/>
          </reference>
          <reference field="6" count="1" selected="0">
            <x v="59"/>
          </reference>
        </references>
      </pivotArea>
    </format>
    <format dxfId="13535">
      <pivotArea outline="0" collapsedLevelsAreSubtotals="1" fieldPosition="0">
        <references count="3">
          <reference field="0" count="1" selected="0">
            <x v="172"/>
          </reference>
          <reference field="4" count="1" selected="0">
            <x v="136"/>
          </reference>
          <reference field="6" count="1" selected="0">
            <x v="59"/>
          </reference>
        </references>
      </pivotArea>
    </format>
    <format dxfId="13534">
      <pivotArea dataOnly="0" labelOnly="1" outline="0" offset="IV2" fieldPosition="0">
        <references count="1">
          <reference field="6" count="1">
            <x v="59"/>
          </reference>
        </references>
      </pivotArea>
    </format>
    <format dxfId="13533">
      <pivotArea dataOnly="0" labelOnly="1" outline="0" fieldPosition="0">
        <references count="2">
          <reference field="0" count="1">
            <x v="172"/>
          </reference>
          <reference field="6" count="1" selected="0">
            <x v="59"/>
          </reference>
        </references>
      </pivotArea>
    </format>
    <format dxfId="13532">
      <pivotArea dataOnly="0" labelOnly="1" outline="0" fieldPosition="0">
        <references count="3">
          <reference field="0" count="1" selected="0">
            <x v="172"/>
          </reference>
          <reference field="4" count="1">
            <x v="136"/>
          </reference>
          <reference field="6" count="1" selected="0">
            <x v="59"/>
          </reference>
        </references>
      </pivotArea>
    </format>
    <format dxfId="13531">
      <pivotArea outline="0" collapsedLevelsAreSubtotals="1" fieldPosition="0">
        <references count="3">
          <reference field="0" count="1" selected="0">
            <x v="172"/>
          </reference>
          <reference field="4" count="1" selected="0">
            <x v="136"/>
          </reference>
          <reference field="6" count="1" selected="0">
            <x v="59"/>
          </reference>
        </references>
      </pivotArea>
    </format>
    <format dxfId="13530">
      <pivotArea outline="0" collapsedLevelsAreSubtotals="1" fieldPosition="0">
        <references count="3">
          <reference field="0" count="1" selected="0">
            <x v="82"/>
          </reference>
          <reference field="4" count="1" selected="0">
            <x v="136"/>
          </reference>
          <reference field="6" count="1" selected="0">
            <x v="59"/>
          </reference>
        </references>
      </pivotArea>
    </format>
    <format dxfId="13529">
      <pivotArea dataOnly="0" labelOnly="1" outline="0" offset="IV3" fieldPosition="0">
        <references count="1">
          <reference field="6" count="1">
            <x v="59"/>
          </reference>
        </references>
      </pivotArea>
    </format>
    <format dxfId="13528">
      <pivotArea dataOnly="0" labelOnly="1" outline="0" fieldPosition="0">
        <references count="2">
          <reference field="0" count="1">
            <x v="82"/>
          </reference>
          <reference field="6" count="1" selected="0">
            <x v="59"/>
          </reference>
        </references>
      </pivotArea>
    </format>
    <format dxfId="13527">
      <pivotArea dataOnly="0" labelOnly="1" outline="0" fieldPosition="0">
        <references count="3">
          <reference field="0" count="1" selected="0">
            <x v="82"/>
          </reference>
          <reference field="4" count="1">
            <x v="136"/>
          </reference>
          <reference field="6" count="1" selected="0">
            <x v="59"/>
          </reference>
        </references>
      </pivotArea>
    </format>
    <format dxfId="13526">
      <pivotArea outline="0" collapsedLevelsAreSubtotals="1" fieldPosition="0">
        <references count="3">
          <reference field="0" count="1" selected="0">
            <x v="82"/>
          </reference>
          <reference field="4" count="1" selected="0">
            <x v="136"/>
          </reference>
          <reference field="6" count="1" selected="0">
            <x v="59"/>
          </reference>
        </references>
      </pivotArea>
    </format>
    <format dxfId="13525">
      <pivotArea outline="0" collapsedLevelsAreSubtotals="1" fieldPosition="0">
        <references count="3">
          <reference field="0" count="1" selected="0">
            <x v="138"/>
          </reference>
          <reference field="4" count="1" selected="0">
            <x v="136"/>
          </reference>
          <reference field="6" count="1" selected="0">
            <x v="59"/>
          </reference>
        </references>
      </pivotArea>
    </format>
    <format dxfId="13524">
      <pivotArea dataOnly="0" labelOnly="1" outline="0" offset="IV4" fieldPosition="0">
        <references count="1">
          <reference field="6" count="1">
            <x v="59"/>
          </reference>
        </references>
      </pivotArea>
    </format>
    <format dxfId="13523">
      <pivotArea dataOnly="0" labelOnly="1" outline="0" fieldPosition="0">
        <references count="2">
          <reference field="0" count="1">
            <x v="138"/>
          </reference>
          <reference field="6" count="1" selected="0">
            <x v="59"/>
          </reference>
        </references>
      </pivotArea>
    </format>
    <format dxfId="13522">
      <pivotArea dataOnly="0" labelOnly="1" outline="0" fieldPosition="0">
        <references count="3">
          <reference field="0" count="1" selected="0">
            <x v="138"/>
          </reference>
          <reference field="4" count="1">
            <x v="136"/>
          </reference>
          <reference field="6" count="1" selected="0">
            <x v="59"/>
          </reference>
        </references>
      </pivotArea>
    </format>
    <format dxfId="13521">
      <pivotArea outline="0" collapsedLevelsAreSubtotals="1" fieldPosition="0">
        <references count="3">
          <reference field="0" count="1" selected="0">
            <x v="138"/>
          </reference>
          <reference field="4" count="1" selected="0">
            <x v="136"/>
          </reference>
          <reference field="6" count="1" selected="0">
            <x v="59"/>
          </reference>
        </references>
      </pivotArea>
    </format>
    <format dxfId="13520">
      <pivotArea outline="0" collapsedLevelsAreSubtotals="1" fieldPosition="0">
        <references count="3">
          <reference field="0" count="1" selected="0">
            <x v="234"/>
          </reference>
          <reference field="4" count="1" selected="0">
            <x v="136"/>
          </reference>
          <reference field="6" count="1" selected="0">
            <x v="59"/>
          </reference>
        </references>
      </pivotArea>
    </format>
    <format dxfId="13519">
      <pivotArea dataOnly="0" labelOnly="1" outline="0" offset="IV5" fieldPosition="0">
        <references count="1">
          <reference field="6" count="1">
            <x v="59"/>
          </reference>
        </references>
      </pivotArea>
    </format>
    <format dxfId="13518">
      <pivotArea dataOnly="0" labelOnly="1" outline="0" fieldPosition="0">
        <references count="2">
          <reference field="0" count="1">
            <x v="234"/>
          </reference>
          <reference field="6" count="1" selected="0">
            <x v="59"/>
          </reference>
        </references>
      </pivotArea>
    </format>
    <format dxfId="13517">
      <pivotArea dataOnly="0" labelOnly="1" outline="0" fieldPosition="0">
        <references count="3">
          <reference field="0" count="1" selected="0">
            <x v="234"/>
          </reference>
          <reference field="4" count="1">
            <x v="136"/>
          </reference>
          <reference field="6" count="1" selected="0">
            <x v="59"/>
          </reference>
        </references>
      </pivotArea>
    </format>
    <format dxfId="13516">
      <pivotArea outline="0" collapsedLevelsAreSubtotals="1" fieldPosition="0">
        <references count="3">
          <reference field="0" count="1" selected="0">
            <x v="234"/>
          </reference>
          <reference field="4" count="1" selected="0">
            <x v="136"/>
          </reference>
          <reference field="6" count="1" selected="0">
            <x v="59"/>
          </reference>
        </references>
      </pivotArea>
    </format>
    <format dxfId="13515">
      <pivotArea outline="0" collapsedLevelsAreSubtotals="1" fieldPosition="0">
        <references count="3">
          <reference field="0" count="1" selected="0">
            <x v="148"/>
          </reference>
          <reference field="4" count="1" selected="0">
            <x v="136"/>
          </reference>
          <reference field="6" count="1" selected="0">
            <x v="59"/>
          </reference>
        </references>
      </pivotArea>
    </format>
    <format dxfId="13514">
      <pivotArea dataOnly="0" labelOnly="1" outline="0" offset="IV6" fieldPosition="0">
        <references count="1">
          <reference field="6" count="1">
            <x v="59"/>
          </reference>
        </references>
      </pivotArea>
    </format>
    <format dxfId="13513">
      <pivotArea dataOnly="0" labelOnly="1" outline="0" fieldPosition="0">
        <references count="2">
          <reference field="0" count="1">
            <x v="148"/>
          </reference>
          <reference field="6" count="1" selected="0">
            <x v="59"/>
          </reference>
        </references>
      </pivotArea>
    </format>
    <format dxfId="13512">
      <pivotArea dataOnly="0" labelOnly="1" outline="0" fieldPosition="0">
        <references count="3">
          <reference field="0" count="1" selected="0">
            <x v="148"/>
          </reference>
          <reference field="4" count="1">
            <x v="136"/>
          </reference>
          <reference field="6" count="1" selected="0">
            <x v="59"/>
          </reference>
        </references>
      </pivotArea>
    </format>
    <format dxfId="13511">
      <pivotArea outline="0" collapsedLevelsAreSubtotals="1" fieldPosition="0">
        <references count="3">
          <reference field="0" count="1" selected="0">
            <x v="148"/>
          </reference>
          <reference field="4" count="1" selected="0">
            <x v="136"/>
          </reference>
          <reference field="6" count="1" selected="0">
            <x v="59"/>
          </reference>
        </references>
      </pivotArea>
    </format>
    <format dxfId="13510">
      <pivotArea outline="0" collapsedLevelsAreSubtotals="1" fieldPosition="0">
        <references count="3">
          <reference field="0" count="1" selected="0">
            <x v="339"/>
          </reference>
          <reference field="4" count="1" selected="0">
            <x v="136"/>
          </reference>
          <reference field="6" count="1" selected="0">
            <x v="59"/>
          </reference>
        </references>
      </pivotArea>
    </format>
    <format dxfId="13509">
      <pivotArea dataOnly="0" labelOnly="1" outline="0" offset="IV7" fieldPosition="0">
        <references count="1">
          <reference field="6" count="1">
            <x v="59"/>
          </reference>
        </references>
      </pivotArea>
    </format>
    <format dxfId="13508">
      <pivotArea dataOnly="0" labelOnly="1" outline="0" fieldPosition="0">
        <references count="2">
          <reference field="0" count="1">
            <x v="339"/>
          </reference>
          <reference field="6" count="1" selected="0">
            <x v="59"/>
          </reference>
        </references>
      </pivotArea>
    </format>
    <format dxfId="13507">
      <pivotArea dataOnly="0" labelOnly="1" outline="0" fieldPosition="0">
        <references count="3">
          <reference field="0" count="1" selected="0">
            <x v="339"/>
          </reference>
          <reference field="4" count="1">
            <x v="136"/>
          </reference>
          <reference field="6" count="1" selected="0">
            <x v="59"/>
          </reference>
        </references>
      </pivotArea>
    </format>
    <format dxfId="13506">
      <pivotArea outline="0" collapsedLevelsAreSubtotals="1" fieldPosition="0">
        <references count="3">
          <reference field="0" count="1" selected="0">
            <x v="339"/>
          </reference>
          <reference field="4" count="1" selected="0">
            <x v="136"/>
          </reference>
          <reference field="6" count="1" selected="0">
            <x v="59"/>
          </reference>
        </references>
      </pivotArea>
    </format>
    <format dxfId="13505">
      <pivotArea outline="0" collapsedLevelsAreSubtotals="1" fieldPosition="0">
        <references count="3">
          <reference field="0" count="1" selected="0">
            <x v="71"/>
          </reference>
          <reference field="4" count="1" selected="0">
            <x v="136"/>
          </reference>
          <reference field="6" count="1" selected="0">
            <x v="59"/>
          </reference>
        </references>
      </pivotArea>
    </format>
    <format dxfId="13504">
      <pivotArea dataOnly="0" labelOnly="1" outline="0" offset="IV8" fieldPosition="0">
        <references count="1">
          <reference field="6" count="1">
            <x v="59"/>
          </reference>
        </references>
      </pivotArea>
    </format>
    <format dxfId="13503">
      <pivotArea dataOnly="0" labelOnly="1" outline="0" fieldPosition="0">
        <references count="2">
          <reference field="0" count="1">
            <x v="71"/>
          </reference>
          <reference field="6" count="1" selected="0">
            <x v="59"/>
          </reference>
        </references>
      </pivotArea>
    </format>
    <format dxfId="13502">
      <pivotArea dataOnly="0" labelOnly="1" outline="0" fieldPosition="0">
        <references count="3">
          <reference field="0" count="1" selected="0">
            <x v="71"/>
          </reference>
          <reference field="4" count="1">
            <x v="136"/>
          </reference>
          <reference field="6" count="1" selected="0">
            <x v="59"/>
          </reference>
        </references>
      </pivotArea>
    </format>
    <format dxfId="13501">
      <pivotArea outline="0" collapsedLevelsAreSubtotals="1" fieldPosition="0">
        <references count="3">
          <reference field="0" count="1" selected="0">
            <x v="71"/>
          </reference>
          <reference field="4" count="1" selected="0">
            <x v="136"/>
          </reference>
          <reference field="6" count="1" selected="0">
            <x v="59"/>
          </reference>
        </references>
      </pivotArea>
    </format>
    <format dxfId="13500">
      <pivotArea outline="0" collapsedLevelsAreSubtotals="1" fieldPosition="0">
        <references count="3">
          <reference field="0" count="1" selected="0">
            <x v="178"/>
          </reference>
          <reference field="4" count="1" selected="0">
            <x v="136"/>
          </reference>
          <reference field="6" count="1" selected="0">
            <x v="59"/>
          </reference>
        </references>
      </pivotArea>
    </format>
    <format dxfId="13499">
      <pivotArea dataOnly="0" labelOnly="1" outline="0" offset="IV9" fieldPosition="0">
        <references count="1">
          <reference field="6" count="1">
            <x v="59"/>
          </reference>
        </references>
      </pivotArea>
    </format>
    <format dxfId="13498">
      <pivotArea dataOnly="0" labelOnly="1" outline="0" fieldPosition="0">
        <references count="2">
          <reference field="0" count="1">
            <x v="178"/>
          </reference>
          <reference field="6" count="1" selected="0">
            <x v="59"/>
          </reference>
        </references>
      </pivotArea>
    </format>
    <format dxfId="13497">
      <pivotArea dataOnly="0" labelOnly="1" outline="0" fieldPosition="0">
        <references count="3">
          <reference field="0" count="1" selected="0">
            <x v="178"/>
          </reference>
          <reference field="4" count="1">
            <x v="136"/>
          </reference>
          <reference field="6" count="1" selected="0">
            <x v="59"/>
          </reference>
        </references>
      </pivotArea>
    </format>
    <format dxfId="13496">
      <pivotArea outline="0" collapsedLevelsAreSubtotals="1" fieldPosition="0">
        <references count="3">
          <reference field="0" count="1" selected="0">
            <x v="178"/>
          </reference>
          <reference field="4" count="1" selected="0">
            <x v="136"/>
          </reference>
          <reference field="6" count="1" selected="0">
            <x v="59"/>
          </reference>
        </references>
      </pivotArea>
    </format>
    <format dxfId="13495">
      <pivotArea outline="0" collapsedLevelsAreSubtotals="1" fieldPosition="0">
        <references count="3">
          <reference field="0" count="1" selected="0">
            <x v="140"/>
          </reference>
          <reference field="4" count="1" selected="0">
            <x v="136"/>
          </reference>
          <reference field="6" count="1" selected="0">
            <x v="59"/>
          </reference>
        </references>
      </pivotArea>
    </format>
    <format dxfId="13494">
      <pivotArea dataOnly="0" labelOnly="1" outline="0" offset="IV10" fieldPosition="0">
        <references count="1">
          <reference field="6" count="1">
            <x v="59"/>
          </reference>
        </references>
      </pivotArea>
    </format>
    <format dxfId="13493">
      <pivotArea dataOnly="0" labelOnly="1" outline="0" fieldPosition="0">
        <references count="2">
          <reference field="0" count="1">
            <x v="140"/>
          </reference>
          <reference field="6" count="1" selected="0">
            <x v="59"/>
          </reference>
        </references>
      </pivotArea>
    </format>
    <format dxfId="13492">
      <pivotArea dataOnly="0" labelOnly="1" outline="0" fieldPosition="0">
        <references count="3">
          <reference field="0" count="1" selected="0">
            <x v="140"/>
          </reference>
          <reference field="4" count="1">
            <x v="136"/>
          </reference>
          <reference field="6" count="1" selected="0">
            <x v="59"/>
          </reference>
        </references>
      </pivotArea>
    </format>
    <format dxfId="13491">
      <pivotArea outline="0" collapsedLevelsAreSubtotals="1" fieldPosition="0">
        <references count="3">
          <reference field="0" count="1" selected="0">
            <x v="140"/>
          </reference>
          <reference field="4" count="1" selected="0">
            <x v="136"/>
          </reference>
          <reference field="6" count="1" selected="0">
            <x v="59"/>
          </reference>
        </references>
      </pivotArea>
    </format>
    <format dxfId="13490">
      <pivotArea outline="0" collapsedLevelsAreSubtotals="1" fieldPosition="0">
        <references count="3">
          <reference field="0" count="1" selected="0">
            <x v="412"/>
          </reference>
          <reference field="4" count="1" selected="0">
            <x v="136"/>
          </reference>
          <reference field="6" count="1" selected="0">
            <x v="59"/>
          </reference>
        </references>
      </pivotArea>
    </format>
    <format dxfId="13489">
      <pivotArea dataOnly="0" labelOnly="1" outline="0" offset="IV11" fieldPosition="0">
        <references count="1">
          <reference field="6" count="1">
            <x v="59"/>
          </reference>
        </references>
      </pivotArea>
    </format>
    <format dxfId="13488">
      <pivotArea dataOnly="0" labelOnly="1" outline="0" fieldPosition="0">
        <references count="2">
          <reference field="0" count="1">
            <x v="412"/>
          </reference>
          <reference field="6" count="1" selected="0">
            <x v="59"/>
          </reference>
        </references>
      </pivotArea>
    </format>
    <format dxfId="13487">
      <pivotArea dataOnly="0" labelOnly="1" outline="0" fieldPosition="0">
        <references count="3">
          <reference field="0" count="1" selected="0">
            <x v="412"/>
          </reference>
          <reference field="4" count="1">
            <x v="136"/>
          </reference>
          <reference field="6" count="1" selected="0">
            <x v="59"/>
          </reference>
        </references>
      </pivotArea>
    </format>
    <format dxfId="13486">
      <pivotArea outline="0" collapsedLevelsAreSubtotals="1" fieldPosition="0">
        <references count="3">
          <reference field="0" count="1" selected="0">
            <x v="412"/>
          </reference>
          <reference field="4" count="1" selected="0">
            <x v="136"/>
          </reference>
          <reference field="6" count="1" selected="0">
            <x v="59"/>
          </reference>
        </references>
      </pivotArea>
    </format>
    <format dxfId="13485">
      <pivotArea outline="0" collapsedLevelsAreSubtotals="1" fieldPosition="0">
        <references count="3">
          <reference field="0" count="1" selected="0">
            <x v="408"/>
          </reference>
          <reference field="4" count="1" selected="0">
            <x v="136"/>
          </reference>
          <reference field="6" count="1" selected="0">
            <x v="59"/>
          </reference>
        </references>
      </pivotArea>
    </format>
    <format dxfId="13484">
      <pivotArea dataOnly="0" labelOnly="1" outline="0" offset="IV12" fieldPosition="0">
        <references count="1">
          <reference field="6" count="1">
            <x v="59"/>
          </reference>
        </references>
      </pivotArea>
    </format>
    <format dxfId="13483">
      <pivotArea dataOnly="0" labelOnly="1" outline="0" fieldPosition="0">
        <references count="2">
          <reference field="0" count="1">
            <x v="408"/>
          </reference>
          <reference field="6" count="1" selected="0">
            <x v="59"/>
          </reference>
        </references>
      </pivotArea>
    </format>
    <format dxfId="13482">
      <pivotArea dataOnly="0" labelOnly="1" outline="0" fieldPosition="0">
        <references count="3">
          <reference field="0" count="1" selected="0">
            <x v="408"/>
          </reference>
          <reference field="4" count="1">
            <x v="136"/>
          </reference>
          <reference field="6" count="1" selected="0">
            <x v="59"/>
          </reference>
        </references>
      </pivotArea>
    </format>
    <format dxfId="13481">
      <pivotArea outline="0" collapsedLevelsAreSubtotals="1" fieldPosition="0">
        <references count="3">
          <reference field="0" count="1" selected="0">
            <x v="408"/>
          </reference>
          <reference field="4" count="1" selected="0">
            <x v="136"/>
          </reference>
          <reference field="6" count="1" selected="0">
            <x v="59"/>
          </reference>
        </references>
      </pivotArea>
    </format>
    <format dxfId="13480">
      <pivotArea outline="0" collapsedLevelsAreSubtotals="1" fieldPosition="0">
        <references count="3">
          <reference field="0" count="1" selected="0">
            <x v="123"/>
          </reference>
          <reference field="4" count="1" selected="0">
            <x v="136"/>
          </reference>
          <reference field="6" count="1" selected="0">
            <x v="59"/>
          </reference>
        </references>
      </pivotArea>
    </format>
    <format dxfId="13479">
      <pivotArea dataOnly="0" labelOnly="1" outline="0" offset="IV13" fieldPosition="0">
        <references count="1">
          <reference field="6" count="1">
            <x v="59"/>
          </reference>
        </references>
      </pivotArea>
    </format>
    <format dxfId="13478">
      <pivotArea dataOnly="0" labelOnly="1" outline="0" fieldPosition="0">
        <references count="2">
          <reference field="0" count="1">
            <x v="123"/>
          </reference>
          <reference field="6" count="1" selected="0">
            <x v="59"/>
          </reference>
        </references>
      </pivotArea>
    </format>
    <format dxfId="13477">
      <pivotArea dataOnly="0" labelOnly="1" outline="0" fieldPosition="0">
        <references count="3">
          <reference field="0" count="1" selected="0">
            <x v="123"/>
          </reference>
          <reference field="4" count="1">
            <x v="136"/>
          </reference>
          <reference field="6" count="1" selected="0">
            <x v="59"/>
          </reference>
        </references>
      </pivotArea>
    </format>
    <format dxfId="13476">
      <pivotArea outline="0" collapsedLevelsAreSubtotals="1" fieldPosition="0">
        <references count="3">
          <reference field="0" count="1" selected="0">
            <x v="123"/>
          </reference>
          <reference field="4" count="1" selected="0">
            <x v="136"/>
          </reference>
          <reference field="6" count="1" selected="0">
            <x v="59"/>
          </reference>
        </references>
      </pivotArea>
    </format>
    <format dxfId="13475">
      <pivotArea outline="0" collapsedLevelsAreSubtotals="1" fieldPosition="0">
        <references count="3">
          <reference field="0" count="1" selected="0">
            <x v="149"/>
          </reference>
          <reference field="4" count="1" selected="0">
            <x v="136"/>
          </reference>
          <reference field="6" count="1" selected="0">
            <x v="59"/>
          </reference>
        </references>
      </pivotArea>
    </format>
    <format dxfId="13474">
      <pivotArea dataOnly="0" labelOnly="1" outline="0" offset="IV14" fieldPosition="0">
        <references count="1">
          <reference field="6" count="1">
            <x v="59"/>
          </reference>
        </references>
      </pivotArea>
    </format>
    <format dxfId="13473">
      <pivotArea dataOnly="0" labelOnly="1" outline="0" fieldPosition="0">
        <references count="2">
          <reference field="0" count="1">
            <x v="149"/>
          </reference>
          <reference field="6" count="1" selected="0">
            <x v="59"/>
          </reference>
        </references>
      </pivotArea>
    </format>
    <format dxfId="13472">
      <pivotArea dataOnly="0" labelOnly="1" outline="0" fieldPosition="0">
        <references count="3">
          <reference field="0" count="1" selected="0">
            <x v="149"/>
          </reference>
          <reference field="4" count="1">
            <x v="136"/>
          </reference>
          <reference field="6" count="1" selected="0">
            <x v="59"/>
          </reference>
        </references>
      </pivotArea>
    </format>
    <format dxfId="13471">
      <pivotArea outline="0" collapsedLevelsAreSubtotals="1" fieldPosition="0">
        <references count="3">
          <reference field="0" count="1" selected="0">
            <x v="149"/>
          </reference>
          <reference field="4" count="1" selected="0">
            <x v="136"/>
          </reference>
          <reference field="6" count="1" selected="0">
            <x v="59"/>
          </reference>
        </references>
      </pivotArea>
    </format>
    <format dxfId="13470">
      <pivotArea outline="0" collapsedLevelsAreSubtotals="1" fieldPosition="0">
        <references count="3">
          <reference field="0" count="1" selected="0">
            <x v="147"/>
          </reference>
          <reference field="4" count="1" selected="0">
            <x v="136"/>
          </reference>
          <reference field="6" count="1" selected="0">
            <x v="59"/>
          </reference>
        </references>
      </pivotArea>
    </format>
    <format dxfId="13469">
      <pivotArea dataOnly="0" labelOnly="1" outline="0" offset="IV15" fieldPosition="0">
        <references count="1">
          <reference field="6" count="1">
            <x v="59"/>
          </reference>
        </references>
      </pivotArea>
    </format>
    <format dxfId="13468">
      <pivotArea dataOnly="0" labelOnly="1" outline="0" fieldPosition="0">
        <references count="2">
          <reference field="0" count="1">
            <x v="147"/>
          </reference>
          <reference field="6" count="1" selected="0">
            <x v="59"/>
          </reference>
        </references>
      </pivotArea>
    </format>
    <format dxfId="13467">
      <pivotArea dataOnly="0" labelOnly="1" outline="0" fieldPosition="0">
        <references count="3">
          <reference field="0" count="1" selected="0">
            <x v="147"/>
          </reference>
          <reference field="4" count="1">
            <x v="136"/>
          </reference>
          <reference field="6" count="1" selected="0">
            <x v="59"/>
          </reference>
        </references>
      </pivotArea>
    </format>
    <format dxfId="13466">
      <pivotArea outline="0" collapsedLevelsAreSubtotals="1" fieldPosition="0">
        <references count="3">
          <reference field="0" count="1" selected="0">
            <x v="147"/>
          </reference>
          <reference field="4" count="1" selected="0">
            <x v="136"/>
          </reference>
          <reference field="6" count="1" selected="0">
            <x v="59"/>
          </reference>
        </references>
      </pivotArea>
    </format>
    <format dxfId="13465">
      <pivotArea outline="0" collapsedLevelsAreSubtotals="1" fieldPosition="0">
        <references count="3">
          <reference field="0" count="1" selected="0">
            <x v="454"/>
          </reference>
          <reference field="4" count="1" selected="0">
            <x v="136"/>
          </reference>
          <reference field="6" count="1" selected="0">
            <x v="59"/>
          </reference>
        </references>
      </pivotArea>
    </format>
    <format dxfId="13464">
      <pivotArea dataOnly="0" labelOnly="1" outline="0" offset="IV16" fieldPosition="0">
        <references count="1">
          <reference field="6" count="1">
            <x v="59"/>
          </reference>
        </references>
      </pivotArea>
    </format>
    <format dxfId="13463">
      <pivotArea dataOnly="0" labelOnly="1" outline="0" fieldPosition="0">
        <references count="2">
          <reference field="0" count="1">
            <x v="454"/>
          </reference>
          <reference field="6" count="1" selected="0">
            <x v="59"/>
          </reference>
        </references>
      </pivotArea>
    </format>
    <format dxfId="13462">
      <pivotArea dataOnly="0" labelOnly="1" outline="0" fieldPosition="0">
        <references count="3">
          <reference field="0" count="1" selected="0">
            <x v="454"/>
          </reference>
          <reference field="4" count="1">
            <x v="136"/>
          </reference>
          <reference field="6" count="1" selected="0">
            <x v="59"/>
          </reference>
        </references>
      </pivotArea>
    </format>
    <format dxfId="13461">
      <pivotArea outline="0" collapsedLevelsAreSubtotals="1" fieldPosition="0">
        <references count="3">
          <reference field="0" count="1" selected="0">
            <x v="454"/>
          </reference>
          <reference field="4" count="1" selected="0">
            <x v="136"/>
          </reference>
          <reference field="6" count="1" selected="0">
            <x v="59"/>
          </reference>
        </references>
      </pivotArea>
    </format>
    <format dxfId="13460">
      <pivotArea outline="0" collapsedLevelsAreSubtotals="1" fieldPosition="0">
        <references count="3">
          <reference field="0" count="1" selected="0">
            <x v="155"/>
          </reference>
          <reference field="4" count="1" selected="0">
            <x v="136"/>
          </reference>
          <reference field="6" count="1" selected="0">
            <x v="59"/>
          </reference>
        </references>
      </pivotArea>
    </format>
    <format dxfId="13459">
      <pivotArea dataOnly="0" labelOnly="1" outline="0" offset="IV17" fieldPosition="0">
        <references count="1">
          <reference field="6" count="1">
            <x v="59"/>
          </reference>
        </references>
      </pivotArea>
    </format>
    <format dxfId="13458">
      <pivotArea dataOnly="0" labelOnly="1" outline="0" fieldPosition="0">
        <references count="2">
          <reference field="0" count="1">
            <x v="155"/>
          </reference>
          <reference field="6" count="1" selected="0">
            <x v="59"/>
          </reference>
        </references>
      </pivotArea>
    </format>
    <format dxfId="13457">
      <pivotArea dataOnly="0" labelOnly="1" outline="0" fieldPosition="0">
        <references count="3">
          <reference field="0" count="1" selected="0">
            <x v="155"/>
          </reference>
          <reference field="4" count="1">
            <x v="136"/>
          </reference>
          <reference field="6" count="1" selected="0">
            <x v="59"/>
          </reference>
        </references>
      </pivotArea>
    </format>
    <format dxfId="13456">
      <pivotArea outline="0" collapsedLevelsAreSubtotals="1" fieldPosition="0">
        <references count="3">
          <reference field="0" count="1" selected="0">
            <x v="155"/>
          </reference>
          <reference field="4" count="1" selected="0">
            <x v="136"/>
          </reference>
          <reference field="6" count="1" selected="0">
            <x v="59"/>
          </reference>
        </references>
      </pivotArea>
    </format>
    <format dxfId="13455">
      <pivotArea outline="0" collapsedLevelsAreSubtotals="1" fieldPosition="0">
        <references count="3">
          <reference field="0" count="1" selected="0">
            <x v="169"/>
          </reference>
          <reference field="4" count="1" selected="0">
            <x v="136"/>
          </reference>
          <reference field="6" count="1" selected="0">
            <x v="59"/>
          </reference>
        </references>
      </pivotArea>
    </format>
    <format dxfId="13454">
      <pivotArea dataOnly="0" labelOnly="1" outline="0" offset="IV18" fieldPosition="0">
        <references count="1">
          <reference field="6" count="1">
            <x v="59"/>
          </reference>
        </references>
      </pivotArea>
    </format>
    <format dxfId="13453">
      <pivotArea dataOnly="0" labelOnly="1" outline="0" fieldPosition="0">
        <references count="2">
          <reference field="0" count="1">
            <x v="169"/>
          </reference>
          <reference field="6" count="1" selected="0">
            <x v="59"/>
          </reference>
        </references>
      </pivotArea>
    </format>
    <format dxfId="13452">
      <pivotArea dataOnly="0" labelOnly="1" outline="0" fieldPosition="0">
        <references count="3">
          <reference field="0" count="1" selected="0">
            <x v="169"/>
          </reference>
          <reference field="4" count="1">
            <x v="136"/>
          </reference>
          <reference field="6" count="1" selected="0">
            <x v="59"/>
          </reference>
        </references>
      </pivotArea>
    </format>
    <format dxfId="13451">
      <pivotArea outline="0" collapsedLevelsAreSubtotals="1" fieldPosition="0">
        <references count="3">
          <reference field="0" count="1" selected="0">
            <x v="169"/>
          </reference>
          <reference field="4" count="1" selected="0">
            <x v="136"/>
          </reference>
          <reference field="6" count="1" selected="0">
            <x v="59"/>
          </reference>
        </references>
      </pivotArea>
    </format>
    <format dxfId="13450">
      <pivotArea outline="0" collapsedLevelsAreSubtotals="1" fieldPosition="0">
        <references count="3">
          <reference field="0" count="1" selected="0">
            <x v="369"/>
          </reference>
          <reference field="4" count="1" selected="0">
            <x v="136"/>
          </reference>
          <reference field="6" count="1" selected="0">
            <x v="59"/>
          </reference>
        </references>
      </pivotArea>
    </format>
    <format dxfId="13449">
      <pivotArea dataOnly="0" labelOnly="1" outline="0" offset="IV19" fieldPosition="0">
        <references count="1">
          <reference field="6" count="1">
            <x v="59"/>
          </reference>
        </references>
      </pivotArea>
    </format>
    <format dxfId="13448">
      <pivotArea dataOnly="0" labelOnly="1" outline="0" fieldPosition="0">
        <references count="2">
          <reference field="0" count="1">
            <x v="369"/>
          </reference>
          <reference field="6" count="1" selected="0">
            <x v="59"/>
          </reference>
        </references>
      </pivotArea>
    </format>
    <format dxfId="13447">
      <pivotArea dataOnly="0" labelOnly="1" outline="0" fieldPosition="0">
        <references count="3">
          <reference field="0" count="1" selected="0">
            <x v="369"/>
          </reference>
          <reference field="4" count="1">
            <x v="136"/>
          </reference>
          <reference field="6" count="1" selected="0">
            <x v="59"/>
          </reference>
        </references>
      </pivotArea>
    </format>
    <format dxfId="13446">
      <pivotArea outline="0" collapsedLevelsAreSubtotals="1" fieldPosition="0">
        <references count="3">
          <reference field="0" count="1" selected="0">
            <x v="369"/>
          </reference>
          <reference field="4" count="1" selected="0">
            <x v="136"/>
          </reference>
          <reference field="6" count="1" selected="0">
            <x v="59"/>
          </reference>
        </references>
      </pivotArea>
    </format>
    <format dxfId="13445">
      <pivotArea outline="0" collapsedLevelsAreSubtotals="1" fieldPosition="0">
        <references count="3">
          <reference field="0" count="1" selected="0">
            <x v="142"/>
          </reference>
          <reference field="4" count="1" selected="0">
            <x v="136"/>
          </reference>
          <reference field="6" count="1" selected="0">
            <x v="59"/>
          </reference>
        </references>
      </pivotArea>
    </format>
    <format dxfId="13444">
      <pivotArea dataOnly="0" labelOnly="1" outline="0" offset="IV20" fieldPosition="0">
        <references count="1">
          <reference field="6" count="1">
            <x v="59"/>
          </reference>
        </references>
      </pivotArea>
    </format>
    <format dxfId="13443">
      <pivotArea dataOnly="0" labelOnly="1" outline="0" fieldPosition="0">
        <references count="2">
          <reference field="0" count="1">
            <x v="142"/>
          </reference>
          <reference field="6" count="1" selected="0">
            <x v="59"/>
          </reference>
        </references>
      </pivotArea>
    </format>
    <format dxfId="13442">
      <pivotArea dataOnly="0" labelOnly="1" outline="0" fieldPosition="0">
        <references count="3">
          <reference field="0" count="1" selected="0">
            <x v="142"/>
          </reference>
          <reference field="4" count="1">
            <x v="136"/>
          </reference>
          <reference field="6" count="1" selected="0">
            <x v="59"/>
          </reference>
        </references>
      </pivotArea>
    </format>
    <format dxfId="13441">
      <pivotArea outline="0" collapsedLevelsAreSubtotals="1" fieldPosition="0">
        <references count="3">
          <reference field="0" count="1" selected="0">
            <x v="142"/>
          </reference>
          <reference field="4" count="1" selected="0">
            <x v="136"/>
          </reference>
          <reference field="6" count="1" selected="0">
            <x v="59"/>
          </reference>
        </references>
      </pivotArea>
    </format>
    <format dxfId="13440">
      <pivotArea outline="0" collapsedLevelsAreSubtotals="1" fieldPosition="0">
        <references count="3">
          <reference field="0" count="1" selected="0">
            <x v="206"/>
          </reference>
          <reference field="4" count="1" selected="0">
            <x v="136"/>
          </reference>
          <reference field="6" count="1" selected="0">
            <x v="59"/>
          </reference>
        </references>
      </pivotArea>
    </format>
    <format dxfId="13439">
      <pivotArea dataOnly="0" labelOnly="1" outline="0" offset="IV21" fieldPosition="0">
        <references count="1">
          <reference field="6" count="1">
            <x v="59"/>
          </reference>
        </references>
      </pivotArea>
    </format>
    <format dxfId="13438">
      <pivotArea dataOnly="0" labelOnly="1" outline="0" fieldPosition="0">
        <references count="2">
          <reference field="0" count="1">
            <x v="206"/>
          </reference>
          <reference field="6" count="1" selected="0">
            <x v="59"/>
          </reference>
        </references>
      </pivotArea>
    </format>
    <format dxfId="13437">
      <pivotArea dataOnly="0" labelOnly="1" outline="0" fieldPosition="0">
        <references count="3">
          <reference field="0" count="1" selected="0">
            <x v="206"/>
          </reference>
          <reference field="4" count="1">
            <x v="136"/>
          </reference>
          <reference field="6" count="1" selected="0">
            <x v="59"/>
          </reference>
        </references>
      </pivotArea>
    </format>
    <format dxfId="13436">
      <pivotArea outline="0" collapsedLevelsAreSubtotals="1" fieldPosition="0">
        <references count="3">
          <reference field="0" count="1" selected="0">
            <x v="206"/>
          </reference>
          <reference field="4" count="1" selected="0">
            <x v="136"/>
          </reference>
          <reference field="6" count="1" selected="0">
            <x v="59"/>
          </reference>
        </references>
      </pivotArea>
    </format>
    <format dxfId="13435">
      <pivotArea outline="0" collapsedLevelsAreSubtotals="1" fieldPosition="0">
        <references count="3">
          <reference field="0" count="1" selected="0">
            <x v="384"/>
          </reference>
          <reference field="4" count="1" selected="0">
            <x v="136"/>
          </reference>
          <reference field="6" count="1" selected="0">
            <x v="59"/>
          </reference>
        </references>
      </pivotArea>
    </format>
    <format dxfId="13434">
      <pivotArea dataOnly="0" labelOnly="1" outline="0" offset="IV22" fieldPosition="0">
        <references count="1">
          <reference field="6" count="1">
            <x v="59"/>
          </reference>
        </references>
      </pivotArea>
    </format>
    <format dxfId="13433">
      <pivotArea dataOnly="0" labelOnly="1" outline="0" fieldPosition="0">
        <references count="2">
          <reference field="0" count="1">
            <x v="384"/>
          </reference>
          <reference field="6" count="1" selected="0">
            <x v="59"/>
          </reference>
        </references>
      </pivotArea>
    </format>
    <format dxfId="13432">
      <pivotArea dataOnly="0" labelOnly="1" outline="0" fieldPosition="0">
        <references count="3">
          <reference field="0" count="1" selected="0">
            <x v="384"/>
          </reference>
          <reference field="4" count="1">
            <x v="136"/>
          </reference>
          <reference field="6" count="1" selected="0">
            <x v="59"/>
          </reference>
        </references>
      </pivotArea>
    </format>
    <format dxfId="13431">
      <pivotArea outline="0" collapsedLevelsAreSubtotals="1" fieldPosition="0">
        <references count="3">
          <reference field="0" count="1" selected="0">
            <x v="384"/>
          </reference>
          <reference field="4" count="1" selected="0">
            <x v="136"/>
          </reference>
          <reference field="6" count="1" selected="0">
            <x v="59"/>
          </reference>
        </references>
      </pivotArea>
    </format>
    <format dxfId="13430">
      <pivotArea outline="0" collapsedLevelsAreSubtotals="1" fieldPosition="0">
        <references count="3">
          <reference field="0" count="1" selected="0">
            <x v="378"/>
          </reference>
          <reference field="4" count="1" selected="0">
            <x v="136"/>
          </reference>
          <reference field="6" count="1" selected="0">
            <x v="59"/>
          </reference>
        </references>
      </pivotArea>
    </format>
    <format dxfId="13429">
      <pivotArea dataOnly="0" labelOnly="1" outline="0" offset="IV23" fieldPosition="0">
        <references count="1">
          <reference field="6" count="1">
            <x v="59"/>
          </reference>
        </references>
      </pivotArea>
    </format>
    <format dxfId="13428">
      <pivotArea dataOnly="0" labelOnly="1" outline="0" fieldPosition="0">
        <references count="2">
          <reference field="0" count="1">
            <x v="378"/>
          </reference>
          <reference field="6" count="1" selected="0">
            <x v="59"/>
          </reference>
        </references>
      </pivotArea>
    </format>
    <format dxfId="13427">
      <pivotArea dataOnly="0" labelOnly="1" outline="0" fieldPosition="0">
        <references count="3">
          <reference field="0" count="1" selected="0">
            <x v="378"/>
          </reference>
          <reference field="4" count="1">
            <x v="136"/>
          </reference>
          <reference field="6" count="1" selected="0">
            <x v="59"/>
          </reference>
        </references>
      </pivotArea>
    </format>
    <format dxfId="13426">
      <pivotArea outline="0" collapsedLevelsAreSubtotals="1" fieldPosition="0">
        <references count="3">
          <reference field="0" count="1" selected="0">
            <x v="378"/>
          </reference>
          <reference field="4" count="1" selected="0">
            <x v="136"/>
          </reference>
          <reference field="6" count="1" selected="0">
            <x v="59"/>
          </reference>
        </references>
      </pivotArea>
    </format>
    <format dxfId="13425">
      <pivotArea outline="0" collapsedLevelsAreSubtotals="1" fieldPosition="0">
        <references count="3">
          <reference field="0" count="1" selected="0">
            <x v="201"/>
          </reference>
          <reference field="4" count="1" selected="0">
            <x v="136"/>
          </reference>
          <reference field="6" count="1" selected="0">
            <x v="59"/>
          </reference>
        </references>
      </pivotArea>
    </format>
    <format dxfId="13424">
      <pivotArea dataOnly="0" labelOnly="1" outline="0" offset="IV24" fieldPosition="0">
        <references count="1">
          <reference field="6" count="1">
            <x v="59"/>
          </reference>
        </references>
      </pivotArea>
    </format>
    <format dxfId="13423">
      <pivotArea dataOnly="0" labelOnly="1" outline="0" fieldPosition="0">
        <references count="2">
          <reference field="0" count="1">
            <x v="201"/>
          </reference>
          <reference field="6" count="1" selected="0">
            <x v="59"/>
          </reference>
        </references>
      </pivotArea>
    </format>
    <format dxfId="13422">
      <pivotArea dataOnly="0" labelOnly="1" outline="0" fieldPosition="0">
        <references count="3">
          <reference field="0" count="1" selected="0">
            <x v="201"/>
          </reference>
          <reference field="4" count="1">
            <x v="136"/>
          </reference>
          <reference field="6" count="1" selected="0">
            <x v="59"/>
          </reference>
        </references>
      </pivotArea>
    </format>
    <format dxfId="13421">
      <pivotArea outline="0" collapsedLevelsAreSubtotals="1" fieldPosition="0">
        <references count="3">
          <reference field="0" count="1" selected="0">
            <x v="201"/>
          </reference>
          <reference field="4" count="1" selected="0">
            <x v="136"/>
          </reference>
          <reference field="6" count="1" selected="0">
            <x v="59"/>
          </reference>
        </references>
      </pivotArea>
    </format>
    <format dxfId="13420">
      <pivotArea outline="0" collapsedLevelsAreSubtotals="1" fieldPosition="0">
        <references count="3">
          <reference field="0" count="1" selected="0">
            <x v="491"/>
          </reference>
          <reference field="4" count="1" selected="0">
            <x v="136"/>
          </reference>
          <reference field="6" count="1" selected="0">
            <x v="59"/>
          </reference>
        </references>
      </pivotArea>
    </format>
    <format dxfId="13419">
      <pivotArea dataOnly="0" labelOnly="1" outline="0" offset="IV25" fieldPosition="0">
        <references count="1">
          <reference field="6" count="1">
            <x v="59"/>
          </reference>
        </references>
      </pivotArea>
    </format>
    <format dxfId="13418">
      <pivotArea dataOnly="0" labelOnly="1" outline="0" fieldPosition="0">
        <references count="2">
          <reference field="0" count="1">
            <x v="491"/>
          </reference>
          <reference field="6" count="1" selected="0">
            <x v="59"/>
          </reference>
        </references>
      </pivotArea>
    </format>
    <format dxfId="13417">
      <pivotArea dataOnly="0" labelOnly="1" outline="0" fieldPosition="0">
        <references count="3">
          <reference field="0" count="1" selected="0">
            <x v="491"/>
          </reference>
          <reference field="4" count="1">
            <x v="136"/>
          </reference>
          <reference field="6" count="1" selected="0">
            <x v="59"/>
          </reference>
        </references>
      </pivotArea>
    </format>
    <format dxfId="13416">
      <pivotArea outline="0" collapsedLevelsAreSubtotals="1" fieldPosition="0">
        <references count="3">
          <reference field="0" count="1" selected="0">
            <x v="491"/>
          </reference>
          <reference field="4" count="1" selected="0">
            <x v="136"/>
          </reference>
          <reference field="6" count="1" selected="0">
            <x v="59"/>
          </reference>
        </references>
      </pivotArea>
    </format>
    <format dxfId="13415">
      <pivotArea outline="0" collapsedLevelsAreSubtotals="1" fieldPosition="0">
        <references count="3">
          <reference field="0" count="1" selected="0">
            <x v="106"/>
          </reference>
          <reference field="4" count="1" selected="0">
            <x v="136"/>
          </reference>
          <reference field="6" count="1" selected="0">
            <x v="59"/>
          </reference>
        </references>
      </pivotArea>
    </format>
    <format dxfId="13414">
      <pivotArea dataOnly="0" labelOnly="1" outline="0" offset="IV26" fieldPosition="0">
        <references count="1">
          <reference field="6" count="1">
            <x v="59"/>
          </reference>
        </references>
      </pivotArea>
    </format>
    <format dxfId="13413">
      <pivotArea dataOnly="0" labelOnly="1" outline="0" fieldPosition="0">
        <references count="2">
          <reference field="0" count="1">
            <x v="106"/>
          </reference>
          <reference field="6" count="1" selected="0">
            <x v="59"/>
          </reference>
        </references>
      </pivotArea>
    </format>
    <format dxfId="13412">
      <pivotArea dataOnly="0" labelOnly="1" outline="0" fieldPosition="0">
        <references count="3">
          <reference field="0" count="1" selected="0">
            <x v="106"/>
          </reference>
          <reference field="4" count="1">
            <x v="136"/>
          </reference>
          <reference field="6" count="1" selected="0">
            <x v="59"/>
          </reference>
        </references>
      </pivotArea>
    </format>
    <format dxfId="13411">
      <pivotArea outline="0" collapsedLevelsAreSubtotals="1" fieldPosition="0">
        <references count="3">
          <reference field="0" count="1" selected="0">
            <x v="106"/>
          </reference>
          <reference field="4" count="1" selected="0">
            <x v="136"/>
          </reference>
          <reference field="6" count="1" selected="0">
            <x v="59"/>
          </reference>
        </references>
      </pivotArea>
    </format>
    <format dxfId="13410">
      <pivotArea outline="0" collapsedLevelsAreSubtotals="1" fieldPosition="0">
        <references count="3">
          <reference field="0" count="1" selected="0">
            <x v="506"/>
          </reference>
          <reference field="4" count="1" selected="0">
            <x v="136"/>
          </reference>
          <reference field="6" count="1" selected="0">
            <x v="59"/>
          </reference>
        </references>
      </pivotArea>
    </format>
    <format dxfId="13409">
      <pivotArea dataOnly="0" labelOnly="1" outline="0" offset="IV27" fieldPosition="0">
        <references count="1">
          <reference field="6" count="1">
            <x v="59"/>
          </reference>
        </references>
      </pivotArea>
    </format>
    <format dxfId="13408">
      <pivotArea dataOnly="0" labelOnly="1" outline="0" fieldPosition="0">
        <references count="2">
          <reference field="0" count="1">
            <x v="506"/>
          </reference>
          <reference field="6" count="1" selected="0">
            <x v="59"/>
          </reference>
        </references>
      </pivotArea>
    </format>
    <format dxfId="13407">
      <pivotArea dataOnly="0" labelOnly="1" outline="0" fieldPosition="0">
        <references count="3">
          <reference field="0" count="1" selected="0">
            <x v="506"/>
          </reference>
          <reference field="4" count="1">
            <x v="136"/>
          </reference>
          <reference field="6" count="1" selected="0">
            <x v="59"/>
          </reference>
        </references>
      </pivotArea>
    </format>
    <format dxfId="13406">
      <pivotArea outline="0" collapsedLevelsAreSubtotals="1" fieldPosition="0">
        <references count="3">
          <reference field="0" count="1" selected="0">
            <x v="506"/>
          </reference>
          <reference field="4" count="1" selected="0">
            <x v="136"/>
          </reference>
          <reference field="6" count="1" selected="0">
            <x v="59"/>
          </reference>
        </references>
      </pivotArea>
    </format>
    <format dxfId="13405">
      <pivotArea outline="0" collapsedLevelsAreSubtotals="1" fieldPosition="0">
        <references count="3">
          <reference field="0" count="1" selected="0">
            <x v="333"/>
          </reference>
          <reference field="4" count="1" selected="0">
            <x v="136"/>
          </reference>
          <reference field="6" count="1" selected="0">
            <x v="59"/>
          </reference>
        </references>
      </pivotArea>
    </format>
    <format dxfId="13404">
      <pivotArea dataOnly="0" labelOnly="1" outline="0" offset="IV28" fieldPosition="0">
        <references count="1">
          <reference field="6" count="1">
            <x v="59"/>
          </reference>
        </references>
      </pivotArea>
    </format>
    <format dxfId="13403">
      <pivotArea dataOnly="0" labelOnly="1" outline="0" fieldPosition="0">
        <references count="2">
          <reference field="0" count="1">
            <x v="333"/>
          </reference>
          <reference field="6" count="1" selected="0">
            <x v="59"/>
          </reference>
        </references>
      </pivotArea>
    </format>
    <format dxfId="13402">
      <pivotArea dataOnly="0" labelOnly="1" outline="0" fieldPosition="0">
        <references count="3">
          <reference field="0" count="1" selected="0">
            <x v="333"/>
          </reference>
          <reference field="4" count="1">
            <x v="136"/>
          </reference>
          <reference field="6" count="1" selected="0">
            <x v="59"/>
          </reference>
        </references>
      </pivotArea>
    </format>
    <format dxfId="13401">
      <pivotArea outline="0" collapsedLevelsAreSubtotals="1" fieldPosition="0">
        <references count="3">
          <reference field="0" count="1" selected="0">
            <x v="333"/>
          </reference>
          <reference field="4" count="1" selected="0">
            <x v="136"/>
          </reference>
          <reference field="6" count="1" selected="0">
            <x v="59"/>
          </reference>
        </references>
      </pivotArea>
    </format>
    <format dxfId="13400">
      <pivotArea outline="0" collapsedLevelsAreSubtotals="1" fieldPosition="0">
        <references count="3">
          <reference field="0" count="1" selected="0">
            <x v="490"/>
          </reference>
          <reference field="4" count="1" selected="0">
            <x v="136"/>
          </reference>
          <reference field="6" count="1" selected="0">
            <x v="59"/>
          </reference>
        </references>
      </pivotArea>
    </format>
    <format dxfId="13399">
      <pivotArea dataOnly="0" labelOnly="1" outline="0" offset="IV256" fieldPosition="0">
        <references count="1">
          <reference field="6" count="1">
            <x v="59"/>
          </reference>
        </references>
      </pivotArea>
    </format>
    <format dxfId="13398">
      <pivotArea dataOnly="0" labelOnly="1" outline="0" fieldPosition="0">
        <references count="2">
          <reference field="0" count="1">
            <x v="490"/>
          </reference>
          <reference field="6" count="1" selected="0">
            <x v="59"/>
          </reference>
        </references>
      </pivotArea>
    </format>
    <format dxfId="13397">
      <pivotArea dataOnly="0" labelOnly="1" outline="0" fieldPosition="0">
        <references count="3">
          <reference field="0" count="1" selected="0">
            <x v="490"/>
          </reference>
          <reference field="4" count="1">
            <x v="136"/>
          </reference>
          <reference field="6" count="1" selected="0">
            <x v="59"/>
          </reference>
        </references>
      </pivotArea>
    </format>
    <format dxfId="13396">
      <pivotArea outline="0" collapsedLevelsAreSubtotals="1" fieldPosition="0">
        <references count="3">
          <reference field="0" count="1" selected="0">
            <x v="490"/>
          </reference>
          <reference field="4" count="1" selected="0">
            <x v="136"/>
          </reference>
          <reference field="6" count="1" selected="0">
            <x v="59"/>
          </reference>
        </references>
      </pivotArea>
    </format>
    <format dxfId="13395">
      <pivotArea dataOnly="0" labelOnly="1" outline="0" fieldPosition="0">
        <references count="1">
          <reference field="6" count="1">
            <x v="59"/>
          </reference>
        </references>
      </pivotArea>
    </format>
    <format dxfId="13394">
      <pivotArea dataOnly="0" labelOnly="1" outline="0" fieldPosition="0">
        <references count="2">
          <reference field="0" count="1">
            <x v="490"/>
          </reference>
          <reference field="6" count="1" selected="0">
            <x v="59"/>
          </reference>
        </references>
      </pivotArea>
    </format>
    <format dxfId="13393">
      <pivotArea dataOnly="0" labelOnly="1" outline="0" fieldPosition="0">
        <references count="3">
          <reference field="0" count="1" selected="0">
            <x v="490"/>
          </reference>
          <reference field="4" count="1">
            <x v="136"/>
          </reference>
          <reference field="6" count="1" selected="0">
            <x v="59"/>
          </reference>
        </references>
      </pivotArea>
    </format>
    <format dxfId="13392">
      <pivotArea outline="0" collapsedLevelsAreSubtotals="1" fieldPosition="0">
        <references count="1">
          <reference field="6" count="1" selected="0" defaultSubtotal="1">
            <x v="59"/>
          </reference>
        </references>
      </pivotArea>
    </format>
    <format dxfId="13391">
      <pivotArea dataOnly="0" labelOnly="1" outline="0" fieldPosition="0">
        <references count="1">
          <reference field="6" count="1" defaultSubtotal="1">
            <x v="59"/>
          </reference>
        </references>
      </pivotArea>
    </format>
    <format dxfId="13390">
      <pivotArea outline="0" collapsedLevelsAreSubtotals="1" fieldPosition="0">
        <references count="3">
          <reference field="0" count="1" selected="0">
            <x v="95"/>
          </reference>
          <reference field="4" count="1" selected="0">
            <x v="55"/>
          </reference>
          <reference field="6" count="1" selected="0">
            <x v="61"/>
          </reference>
        </references>
      </pivotArea>
    </format>
    <format dxfId="13389">
      <pivotArea dataOnly="0" labelOnly="1" outline="0" offset="IV1" fieldPosition="0">
        <references count="1">
          <reference field="6" count="1">
            <x v="61"/>
          </reference>
        </references>
      </pivotArea>
    </format>
    <format dxfId="13388">
      <pivotArea dataOnly="0" labelOnly="1" outline="0" fieldPosition="0">
        <references count="2">
          <reference field="0" count="1">
            <x v="95"/>
          </reference>
          <reference field="6" count="1" selected="0">
            <x v="61"/>
          </reference>
        </references>
      </pivotArea>
    </format>
    <format dxfId="13387">
      <pivotArea dataOnly="0" labelOnly="1" outline="0" fieldPosition="0">
        <references count="3">
          <reference field="0" count="1" selected="0">
            <x v="95"/>
          </reference>
          <reference field="4" count="1">
            <x v="55"/>
          </reference>
          <reference field="6" count="1" selected="0">
            <x v="61"/>
          </reference>
        </references>
      </pivotArea>
    </format>
    <format dxfId="13386">
      <pivotArea outline="0" collapsedLevelsAreSubtotals="1" fieldPosition="0">
        <references count="3">
          <reference field="0" count="1" selected="0">
            <x v="95"/>
          </reference>
          <reference field="4" count="1" selected="0">
            <x v="55"/>
          </reference>
          <reference field="6" count="1" selected="0">
            <x v="61"/>
          </reference>
        </references>
      </pivotArea>
    </format>
    <format dxfId="13385">
      <pivotArea dataOnly="0" labelOnly="1" outline="0" fieldPosition="0">
        <references count="1">
          <reference field="6" count="1">
            <x v="61"/>
          </reference>
        </references>
      </pivotArea>
    </format>
    <format dxfId="13384">
      <pivotArea dataOnly="0" labelOnly="1" outline="0" fieldPosition="0">
        <references count="2">
          <reference field="0" count="1">
            <x v="95"/>
          </reference>
          <reference field="6" count="1" selected="0">
            <x v="61"/>
          </reference>
        </references>
      </pivotArea>
    </format>
    <format dxfId="13383">
      <pivotArea dataOnly="0" labelOnly="1" outline="0" fieldPosition="0">
        <references count="3">
          <reference field="0" count="1" selected="0">
            <x v="95"/>
          </reference>
          <reference field="4" count="1">
            <x v="55"/>
          </reference>
          <reference field="6" count="1" selected="0">
            <x v="61"/>
          </reference>
        </references>
      </pivotArea>
    </format>
    <format dxfId="13382">
      <pivotArea outline="0" collapsedLevelsAreSubtotals="1" fieldPosition="0">
        <references count="3">
          <reference field="0" count="1" selected="0">
            <x v="85"/>
          </reference>
          <reference field="4" count="1" selected="0">
            <x v="55"/>
          </reference>
          <reference field="6" count="1" selected="0">
            <x v="61"/>
          </reference>
        </references>
      </pivotArea>
    </format>
    <format dxfId="13381">
      <pivotArea dataOnly="0" labelOnly="1" outline="0" offset="IV256" fieldPosition="0">
        <references count="1">
          <reference field="6" count="1">
            <x v="61"/>
          </reference>
        </references>
      </pivotArea>
    </format>
    <format dxfId="13380">
      <pivotArea dataOnly="0" labelOnly="1" outline="0" fieldPosition="0">
        <references count="2">
          <reference field="0" count="1">
            <x v="85"/>
          </reference>
          <reference field="6" count="1" selected="0">
            <x v="61"/>
          </reference>
        </references>
      </pivotArea>
    </format>
    <format dxfId="13379">
      <pivotArea dataOnly="0" labelOnly="1" outline="0" fieldPosition="0">
        <references count="3">
          <reference field="0" count="1" selected="0">
            <x v="85"/>
          </reference>
          <reference field="4" count="1">
            <x v="55"/>
          </reference>
          <reference field="6" count="1" selected="0">
            <x v="61"/>
          </reference>
        </references>
      </pivotArea>
    </format>
    <format dxfId="13378">
      <pivotArea outline="0" collapsedLevelsAreSubtotals="1" fieldPosition="0">
        <references count="3">
          <reference field="0" count="1" selected="0">
            <x v="85"/>
          </reference>
          <reference field="4" count="1" selected="0">
            <x v="55"/>
          </reference>
          <reference field="6" count="1" selected="0">
            <x v="61"/>
          </reference>
        </references>
      </pivotArea>
    </format>
    <format dxfId="13377">
      <pivotArea dataOnly="0" labelOnly="1" outline="0" fieldPosition="0">
        <references count="1">
          <reference field="6" count="1">
            <x v="61"/>
          </reference>
        </references>
      </pivotArea>
    </format>
    <format dxfId="13376">
      <pivotArea dataOnly="0" labelOnly="1" outline="0" fieldPosition="0">
        <references count="2">
          <reference field="0" count="1">
            <x v="85"/>
          </reference>
          <reference field="6" count="1" selected="0">
            <x v="61"/>
          </reference>
        </references>
      </pivotArea>
    </format>
    <format dxfId="13375">
      <pivotArea dataOnly="0" labelOnly="1" outline="0" fieldPosition="0">
        <references count="3">
          <reference field="0" count="1" selected="0">
            <x v="85"/>
          </reference>
          <reference field="4" count="1">
            <x v="55"/>
          </reference>
          <reference field="6" count="1" selected="0">
            <x v="61"/>
          </reference>
        </references>
      </pivotArea>
    </format>
    <format dxfId="13374">
      <pivotArea outline="0" collapsedLevelsAreSubtotals="1" fieldPosition="0">
        <references count="1">
          <reference field="6" count="1" selected="0" defaultSubtotal="1">
            <x v="61"/>
          </reference>
        </references>
      </pivotArea>
    </format>
    <format dxfId="13373">
      <pivotArea dataOnly="0" labelOnly="1" outline="0" fieldPosition="0">
        <references count="1">
          <reference field="6" count="1" defaultSubtotal="1">
            <x v="61"/>
          </reference>
        </references>
      </pivotArea>
    </format>
    <format dxfId="13372">
      <pivotArea outline="0" collapsedLevelsAreSubtotals="1" fieldPosition="0">
        <references count="1">
          <reference field="6" count="1" selected="0" defaultSubtotal="1">
            <x v="61"/>
          </reference>
        </references>
      </pivotArea>
    </format>
    <format dxfId="13371">
      <pivotArea dataOnly="0" labelOnly="1" outline="0" fieldPosition="0">
        <references count="1">
          <reference field="6" count="1" defaultSubtotal="1">
            <x v="61"/>
          </reference>
        </references>
      </pivotArea>
    </format>
    <format dxfId="13370">
      <pivotArea outline="0" collapsedLevelsAreSubtotals="1" fieldPosition="0">
        <references count="3">
          <reference field="0" count="1" selected="0">
            <x v="85"/>
          </reference>
          <reference field="4" count="1" selected="0">
            <x v="107"/>
          </reference>
          <reference field="6" count="1" selected="0">
            <x v="62"/>
          </reference>
        </references>
      </pivotArea>
    </format>
    <format dxfId="13369">
      <pivotArea dataOnly="0" labelOnly="1" outline="0" offset="IV1" fieldPosition="0">
        <references count="1">
          <reference field="6" count="1">
            <x v="62"/>
          </reference>
        </references>
      </pivotArea>
    </format>
    <format dxfId="13368">
      <pivotArea dataOnly="0" labelOnly="1" outline="0" fieldPosition="0">
        <references count="2">
          <reference field="0" count="1">
            <x v="85"/>
          </reference>
          <reference field="6" count="1" selected="0">
            <x v="62"/>
          </reference>
        </references>
      </pivotArea>
    </format>
    <format dxfId="13367">
      <pivotArea dataOnly="0" labelOnly="1" outline="0" fieldPosition="0">
        <references count="3">
          <reference field="0" count="1" selected="0">
            <x v="85"/>
          </reference>
          <reference field="4" count="1">
            <x v="107"/>
          </reference>
          <reference field="6" count="1" selected="0">
            <x v="62"/>
          </reference>
        </references>
      </pivotArea>
    </format>
    <format dxfId="13366">
      <pivotArea outline="0" collapsedLevelsAreSubtotals="1" fieldPosition="0">
        <references count="3">
          <reference field="0" count="1" selected="0">
            <x v="85"/>
          </reference>
          <reference field="4" count="1" selected="0">
            <x v="107"/>
          </reference>
          <reference field="6" count="1" selected="0">
            <x v="62"/>
          </reference>
        </references>
      </pivotArea>
    </format>
    <format dxfId="13365">
      <pivotArea dataOnly="0" labelOnly="1" outline="0" fieldPosition="0">
        <references count="1">
          <reference field="6" count="1">
            <x v="62"/>
          </reference>
        </references>
      </pivotArea>
    </format>
    <format dxfId="13364">
      <pivotArea dataOnly="0" labelOnly="1" outline="0" fieldPosition="0">
        <references count="2">
          <reference field="0" count="1">
            <x v="85"/>
          </reference>
          <reference field="6" count="1" selected="0">
            <x v="62"/>
          </reference>
        </references>
      </pivotArea>
    </format>
    <format dxfId="13363">
      <pivotArea dataOnly="0" labelOnly="1" outline="0" fieldPosition="0">
        <references count="3">
          <reference field="0" count="1" selected="0">
            <x v="85"/>
          </reference>
          <reference field="4" count="1">
            <x v="107"/>
          </reference>
          <reference field="6" count="1" selected="0">
            <x v="62"/>
          </reference>
        </references>
      </pivotArea>
    </format>
    <format dxfId="13362">
      <pivotArea outline="0" collapsedLevelsAreSubtotals="1" fieldPosition="0">
        <references count="3">
          <reference field="0" count="1" selected="0">
            <x v="412"/>
          </reference>
          <reference field="4" count="1" selected="0">
            <x v="107"/>
          </reference>
          <reference field="6" count="1" selected="0">
            <x v="62"/>
          </reference>
        </references>
      </pivotArea>
    </format>
    <format dxfId="13361">
      <pivotArea dataOnly="0" labelOnly="1" outline="0" offset="IV2" fieldPosition="0">
        <references count="1">
          <reference field="6" count="1">
            <x v="62"/>
          </reference>
        </references>
      </pivotArea>
    </format>
    <format dxfId="13360">
      <pivotArea dataOnly="0" labelOnly="1" outline="0" fieldPosition="0">
        <references count="2">
          <reference field="0" count="1">
            <x v="412"/>
          </reference>
          <reference field="6" count="1" selected="0">
            <x v="62"/>
          </reference>
        </references>
      </pivotArea>
    </format>
    <format dxfId="13359">
      <pivotArea dataOnly="0" labelOnly="1" outline="0" fieldPosition="0">
        <references count="3">
          <reference field="0" count="1" selected="0">
            <x v="412"/>
          </reference>
          <reference field="4" count="1">
            <x v="107"/>
          </reference>
          <reference field="6" count="1" selected="0">
            <x v="62"/>
          </reference>
        </references>
      </pivotArea>
    </format>
    <format dxfId="13358">
      <pivotArea outline="0" collapsedLevelsAreSubtotals="1" fieldPosition="0">
        <references count="3">
          <reference field="0" count="1" selected="0">
            <x v="412"/>
          </reference>
          <reference field="4" count="1" selected="0">
            <x v="107"/>
          </reference>
          <reference field="6" count="1" selected="0">
            <x v="62"/>
          </reference>
        </references>
      </pivotArea>
    </format>
    <format dxfId="13357">
      <pivotArea outline="0" collapsedLevelsAreSubtotals="1" fieldPosition="0">
        <references count="3">
          <reference field="0" count="1" selected="0">
            <x v="381"/>
          </reference>
          <reference field="4" count="1" selected="0">
            <x v="107"/>
          </reference>
          <reference field="6" count="1" selected="0">
            <x v="62"/>
          </reference>
        </references>
      </pivotArea>
    </format>
    <format dxfId="13356">
      <pivotArea dataOnly="0" labelOnly="1" outline="0" offset="IV3" fieldPosition="0">
        <references count="1">
          <reference field="6" count="1">
            <x v="62"/>
          </reference>
        </references>
      </pivotArea>
    </format>
    <format dxfId="13355">
      <pivotArea dataOnly="0" labelOnly="1" outline="0" fieldPosition="0">
        <references count="2">
          <reference field="0" count="1">
            <x v="381"/>
          </reference>
          <reference field="6" count="1" selected="0">
            <x v="62"/>
          </reference>
        </references>
      </pivotArea>
    </format>
    <format dxfId="13354">
      <pivotArea dataOnly="0" labelOnly="1" outline="0" fieldPosition="0">
        <references count="3">
          <reference field="0" count="1" selected="0">
            <x v="381"/>
          </reference>
          <reference field="4" count="1">
            <x v="107"/>
          </reference>
          <reference field="6" count="1" selected="0">
            <x v="62"/>
          </reference>
        </references>
      </pivotArea>
    </format>
    <format dxfId="13353">
      <pivotArea outline="0" collapsedLevelsAreSubtotals="1" fieldPosition="0">
        <references count="3">
          <reference field="0" count="1" selected="0">
            <x v="381"/>
          </reference>
          <reference field="4" count="1" selected="0">
            <x v="107"/>
          </reference>
          <reference field="6" count="1" selected="0">
            <x v="62"/>
          </reference>
        </references>
      </pivotArea>
    </format>
    <format dxfId="13352">
      <pivotArea outline="0" collapsedLevelsAreSubtotals="1" fieldPosition="0">
        <references count="3">
          <reference field="0" count="1" selected="0">
            <x v="169"/>
          </reference>
          <reference field="4" count="1" selected="0">
            <x v="107"/>
          </reference>
          <reference field="6" count="1" selected="0">
            <x v="62"/>
          </reference>
        </references>
      </pivotArea>
    </format>
    <format dxfId="13351">
      <pivotArea dataOnly="0" labelOnly="1" outline="0" offset="IV4" fieldPosition="0">
        <references count="1">
          <reference field="6" count="1">
            <x v="62"/>
          </reference>
        </references>
      </pivotArea>
    </format>
    <format dxfId="13350">
      <pivotArea dataOnly="0" labelOnly="1" outline="0" fieldPosition="0">
        <references count="2">
          <reference field="0" count="1">
            <x v="169"/>
          </reference>
          <reference field="6" count="1" selected="0">
            <x v="62"/>
          </reference>
        </references>
      </pivotArea>
    </format>
    <format dxfId="13349">
      <pivotArea dataOnly="0" labelOnly="1" outline="0" fieldPosition="0">
        <references count="3">
          <reference field="0" count="1" selected="0">
            <x v="169"/>
          </reference>
          <reference field="4" count="1">
            <x v="107"/>
          </reference>
          <reference field="6" count="1" selected="0">
            <x v="62"/>
          </reference>
        </references>
      </pivotArea>
    </format>
    <format dxfId="13348">
      <pivotArea outline="0" collapsedLevelsAreSubtotals="1" fieldPosition="0">
        <references count="3">
          <reference field="0" count="1" selected="0">
            <x v="169"/>
          </reference>
          <reference field="4" count="1" selected="0">
            <x v="107"/>
          </reference>
          <reference field="6" count="1" selected="0">
            <x v="62"/>
          </reference>
        </references>
      </pivotArea>
    </format>
    <format dxfId="13347">
      <pivotArea outline="0" collapsedLevelsAreSubtotals="1" fieldPosition="0">
        <references count="3">
          <reference field="0" count="1" selected="0">
            <x v="346"/>
          </reference>
          <reference field="4" count="1" selected="0">
            <x v="107"/>
          </reference>
          <reference field="6" count="1" selected="0">
            <x v="62"/>
          </reference>
        </references>
      </pivotArea>
    </format>
    <format dxfId="13346">
      <pivotArea dataOnly="0" labelOnly="1" outline="0" offset="IV5" fieldPosition="0">
        <references count="1">
          <reference field="6" count="1">
            <x v="62"/>
          </reference>
        </references>
      </pivotArea>
    </format>
    <format dxfId="13345">
      <pivotArea dataOnly="0" labelOnly="1" outline="0" fieldPosition="0">
        <references count="2">
          <reference field="0" count="1">
            <x v="346"/>
          </reference>
          <reference field="6" count="1" selected="0">
            <x v="62"/>
          </reference>
        </references>
      </pivotArea>
    </format>
    <format dxfId="13344">
      <pivotArea dataOnly="0" labelOnly="1" outline="0" fieldPosition="0">
        <references count="3">
          <reference field="0" count="1" selected="0">
            <x v="346"/>
          </reference>
          <reference field="4" count="1">
            <x v="107"/>
          </reference>
          <reference field="6" count="1" selected="0">
            <x v="62"/>
          </reference>
        </references>
      </pivotArea>
    </format>
    <format dxfId="13343">
      <pivotArea outline="0" collapsedLevelsAreSubtotals="1" fieldPosition="0">
        <references count="3">
          <reference field="0" count="1" selected="0">
            <x v="346"/>
          </reference>
          <reference field="4" count="1" selected="0">
            <x v="107"/>
          </reference>
          <reference field="6" count="1" selected="0">
            <x v="62"/>
          </reference>
        </references>
      </pivotArea>
    </format>
    <format dxfId="13342">
      <pivotArea outline="0" collapsedLevelsAreSubtotals="1" fieldPosition="0">
        <references count="3">
          <reference field="0" count="1" selected="0">
            <x v="371"/>
          </reference>
          <reference field="4" count="1" selected="0">
            <x v="107"/>
          </reference>
          <reference field="6" count="1" selected="0">
            <x v="62"/>
          </reference>
        </references>
      </pivotArea>
    </format>
    <format dxfId="13341">
      <pivotArea dataOnly="0" labelOnly="1" outline="0" offset="IV6" fieldPosition="0">
        <references count="1">
          <reference field="6" count="1">
            <x v="62"/>
          </reference>
        </references>
      </pivotArea>
    </format>
    <format dxfId="13340">
      <pivotArea dataOnly="0" labelOnly="1" outline="0" fieldPosition="0">
        <references count="2">
          <reference field="0" count="1">
            <x v="371"/>
          </reference>
          <reference field="6" count="1" selected="0">
            <x v="62"/>
          </reference>
        </references>
      </pivotArea>
    </format>
    <format dxfId="13339">
      <pivotArea dataOnly="0" labelOnly="1" outline="0" fieldPosition="0">
        <references count="3">
          <reference field="0" count="1" selected="0">
            <x v="371"/>
          </reference>
          <reference field="4" count="1">
            <x v="107"/>
          </reference>
          <reference field="6" count="1" selected="0">
            <x v="62"/>
          </reference>
        </references>
      </pivotArea>
    </format>
    <format dxfId="13338">
      <pivotArea outline="0" collapsedLevelsAreSubtotals="1" fieldPosition="0">
        <references count="3">
          <reference field="0" count="1" selected="0">
            <x v="371"/>
          </reference>
          <reference field="4" count="1" selected="0">
            <x v="107"/>
          </reference>
          <reference field="6" count="1" selected="0">
            <x v="62"/>
          </reference>
        </references>
      </pivotArea>
    </format>
    <format dxfId="13337">
      <pivotArea outline="0" collapsedLevelsAreSubtotals="1" fieldPosition="0">
        <references count="3">
          <reference field="0" count="1" selected="0">
            <x v="377"/>
          </reference>
          <reference field="4" count="1" selected="0">
            <x v="107"/>
          </reference>
          <reference field="6" count="1" selected="0">
            <x v="62"/>
          </reference>
        </references>
      </pivotArea>
    </format>
    <format dxfId="13336">
      <pivotArea dataOnly="0" labelOnly="1" outline="0" offset="IV7" fieldPosition="0">
        <references count="1">
          <reference field="6" count="1">
            <x v="62"/>
          </reference>
        </references>
      </pivotArea>
    </format>
    <format dxfId="13335">
      <pivotArea dataOnly="0" labelOnly="1" outline="0" fieldPosition="0">
        <references count="2">
          <reference field="0" count="1">
            <x v="377"/>
          </reference>
          <reference field="6" count="1" selected="0">
            <x v="62"/>
          </reference>
        </references>
      </pivotArea>
    </format>
    <format dxfId="13334">
      <pivotArea dataOnly="0" labelOnly="1" outline="0" fieldPosition="0">
        <references count="3">
          <reference field="0" count="1" selected="0">
            <x v="377"/>
          </reference>
          <reference field="4" count="1">
            <x v="107"/>
          </reference>
          <reference field="6" count="1" selected="0">
            <x v="62"/>
          </reference>
        </references>
      </pivotArea>
    </format>
    <format dxfId="13333">
      <pivotArea outline="0" collapsedLevelsAreSubtotals="1" fieldPosition="0">
        <references count="3">
          <reference field="0" count="1" selected="0">
            <x v="377"/>
          </reference>
          <reference field="4" count="1" selected="0">
            <x v="107"/>
          </reference>
          <reference field="6" count="1" selected="0">
            <x v="62"/>
          </reference>
        </references>
      </pivotArea>
    </format>
    <format dxfId="13332">
      <pivotArea outline="0" collapsedLevelsAreSubtotals="1" fieldPosition="0">
        <references count="3">
          <reference field="0" count="1" selected="0">
            <x v="316"/>
          </reference>
          <reference field="4" count="1" selected="0">
            <x v="107"/>
          </reference>
          <reference field="6" count="1" selected="0">
            <x v="62"/>
          </reference>
        </references>
      </pivotArea>
    </format>
    <format dxfId="13331">
      <pivotArea dataOnly="0" labelOnly="1" outline="0" offset="IV8" fieldPosition="0">
        <references count="1">
          <reference field="6" count="1">
            <x v="62"/>
          </reference>
        </references>
      </pivotArea>
    </format>
    <format dxfId="13330">
      <pivotArea dataOnly="0" labelOnly="1" outline="0" fieldPosition="0">
        <references count="2">
          <reference field="0" count="1">
            <x v="316"/>
          </reference>
          <reference field="6" count="1" selected="0">
            <x v="62"/>
          </reference>
        </references>
      </pivotArea>
    </format>
    <format dxfId="13329">
      <pivotArea dataOnly="0" labelOnly="1" outline="0" fieldPosition="0">
        <references count="3">
          <reference field="0" count="1" selected="0">
            <x v="316"/>
          </reference>
          <reference field="4" count="1">
            <x v="107"/>
          </reference>
          <reference field="6" count="1" selected="0">
            <x v="62"/>
          </reference>
        </references>
      </pivotArea>
    </format>
    <format dxfId="13328">
      <pivotArea outline="0" collapsedLevelsAreSubtotals="1" fieldPosition="0">
        <references count="3">
          <reference field="0" count="1" selected="0">
            <x v="316"/>
          </reference>
          <reference field="4" count="1" selected="0">
            <x v="107"/>
          </reference>
          <reference field="6" count="1" selected="0">
            <x v="62"/>
          </reference>
        </references>
      </pivotArea>
    </format>
    <format dxfId="13327">
      <pivotArea outline="0" collapsedLevelsAreSubtotals="1" fieldPosition="0">
        <references count="3">
          <reference field="0" count="1" selected="0">
            <x v="369"/>
          </reference>
          <reference field="4" count="1" selected="0">
            <x v="107"/>
          </reference>
          <reference field="6" count="1" selected="0">
            <x v="62"/>
          </reference>
        </references>
      </pivotArea>
    </format>
    <format dxfId="13326">
      <pivotArea dataOnly="0" labelOnly="1" outline="0" offset="IV9" fieldPosition="0">
        <references count="1">
          <reference field="6" count="1">
            <x v="62"/>
          </reference>
        </references>
      </pivotArea>
    </format>
    <format dxfId="13325">
      <pivotArea dataOnly="0" labelOnly="1" outline="0" fieldPosition="0">
        <references count="2">
          <reference field="0" count="1">
            <x v="369"/>
          </reference>
          <reference field="6" count="1" selected="0">
            <x v="62"/>
          </reference>
        </references>
      </pivotArea>
    </format>
    <format dxfId="13324">
      <pivotArea dataOnly="0" labelOnly="1" outline="0" fieldPosition="0">
        <references count="3">
          <reference field="0" count="1" selected="0">
            <x v="369"/>
          </reference>
          <reference field="4" count="1">
            <x v="107"/>
          </reference>
          <reference field="6" count="1" selected="0">
            <x v="62"/>
          </reference>
        </references>
      </pivotArea>
    </format>
    <format dxfId="13323">
      <pivotArea outline="0" collapsedLevelsAreSubtotals="1" fieldPosition="0">
        <references count="3">
          <reference field="0" count="1" selected="0">
            <x v="369"/>
          </reference>
          <reference field="4" count="1" selected="0">
            <x v="107"/>
          </reference>
          <reference field="6" count="1" selected="0">
            <x v="62"/>
          </reference>
        </references>
      </pivotArea>
    </format>
    <format dxfId="13322">
      <pivotArea outline="0" collapsedLevelsAreSubtotals="1" fieldPosition="0">
        <references count="3">
          <reference field="0" count="1" selected="0">
            <x v="380"/>
          </reference>
          <reference field="4" count="1" selected="0">
            <x v="107"/>
          </reference>
          <reference field="6" count="1" selected="0">
            <x v="62"/>
          </reference>
        </references>
      </pivotArea>
    </format>
    <format dxfId="13321">
      <pivotArea dataOnly="0" labelOnly="1" outline="0" offset="IV10" fieldPosition="0">
        <references count="1">
          <reference field="6" count="1">
            <x v="62"/>
          </reference>
        </references>
      </pivotArea>
    </format>
    <format dxfId="13320">
      <pivotArea dataOnly="0" labelOnly="1" outline="0" fieldPosition="0">
        <references count="2">
          <reference field="0" count="1">
            <x v="380"/>
          </reference>
          <reference field="6" count="1" selected="0">
            <x v="62"/>
          </reference>
        </references>
      </pivotArea>
    </format>
    <format dxfId="13319">
      <pivotArea dataOnly="0" labelOnly="1" outline="0" fieldPosition="0">
        <references count="3">
          <reference field="0" count="1" selected="0">
            <x v="380"/>
          </reference>
          <reference field="4" count="1">
            <x v="107"/>
          </reference>
          <reference field="6" count="1" selected="0">
            <x v="62"/>
          </reference>
        </references>
      </pivotArea>
    </format>
    <format dxfId="13318">
      <pivotArea outline="0" collapsedLevelsAreSubtotals="1" fieldPosition="0">
        <references count="3">
          <reference field="0" count="1" selected="0">
            <x v="380"/>
          </reference>
          <reference field="4" count="1" selected="0">
            <x v="107"/>
          </reference>
          <reference field="6" count="1" selected="0">
            <x v="62"/>
          </reference>
        </references>
      </pivotArea>
    </format>
    <format dxfId="13317">
      <pivotArea outline="0" collapsedLevelsAreSubtotals="1" fieldPosition="0">
        <references count="3">
          <reference field="0" count="1" selected="0">
            <x v="95"/>
          </reference>
          <reference field="4" count="1" selected="0">
            <x v="107"/>
          </reference>
          <reference field="6" count="1" selected="0">
            <x v="62"/>
          </reference>
        </references>
      </pivotArea>
    </format>
    <format dxfId="13316">
      <pivotArea dataOnly="0" labelOnly="1" outline="0" offset="IV11" fieldPosition="0">
        <references count="1">
          <reference field="6" count="1">
            <x v="62"/>
          </reference>
        </references>
      </pivotArea>
    </format>
    <format dxfId="13315">
      <pivotArea dataOnly="0" labelOnly="1" outline="0" fieldPosition="0">
        <references count="2">
          <reference field="0" count="1">
            <x v="95"/>
          </reference>
          <reference field="6" count="1" selected="0">
            <x v="62"/>
          </reference>
        </references>
      </pivotArea>
    </format>
    <format dxfId="13314">
      <pivotArea dataOnly="0" labelOnly="1" outline="0" fieldPosition="0">
        <references count="3">
          <reference field="0" count="1" selected="0">
            <x v="95"/>
          </reference>
          <reference field="4" count="1">
            <x v="107"/>
          </reference>
          <reference field="6" count="1" selected="0">
            <x v="62"/>
          </reference>
        </references>
      </pivotArea>
    </format>
    <format dxfId="13313">
      <pivotArea outline="0" collapsedLevelsAreSubtotals="1" fieldPosition="0">
        <references count="3">
          <reference field="0" count="1" selected="0">
            <x v="95"/>
          </reference>
          <reference field="4" count="1" selected="0">
            <x v="107"/>
          </reference>
          <reference field="6" count="1" selected="0">
            <x v="62"/>
          </reference>
        </references>
      </pivotArea>
    </format>
    <format dxfId="13312">
      <pivotArea outline="0" collapsedLevelsAreSubtotals="1" fieldPosition="0">
        <references count="3">
          <reference field="0" count="1" selected="0">
            <x v="382"/>
          </reference>
          <reference field="4" count="1" selected="0">
            <x v="107"/>
          </reference>
          <reference field="6" count="1" selected="0">
            <x v="62"/>
          </reference>
        </references>
      </pivotArea>
    </format>
    <format dxfId="13311">
      <pivotArea dataOnly="0" labelOnly="1" outline="0" offset="IV12" fieldPosition="0">
        <references count="1">
          <reference field="6" count="1">
            <x v="62"/>
          </reference>
        </references>
      </pivotArea>
    </format>
    <format dxfId="13310">
      <pivotArea dataOnly="0" labelOnly="1" outline="0" fieldPosition="0">
        <references count="2">
          <reference field="0" count="1">
            <x v="382"/>
          </reference>
          <reference field="6" count="1" selected="0">
            <x v="62"/>
          </reference>
        </references>
      </pivotArea>
    </format>
    <format dxfId="13309">
      <pivotArea dataOnly="0" labelOnly="1" outline="0" fieldPosition="0">
        <references count="3">
          <reference field="0" count="1" selected="0">
            <x v="382"/>
          </reference>
          <reference field="4" count="1">
            <x v="107"/>
          </reference>
          <reference field="6" count="1" selected="0">
            <x v="62"/>
          </reference>
        </references>
      </pivotArea>
    </format>
    <format dxfId="13308">
      <pivotArea outline="0" collapsedLevelsAreSubtotals="1" fieldPosition="0">
        <references count="3">
          <reference field="0" count="1" selected="0">
            <x v="382"/>
          </reference>
          <reference field="4" count="1" selected="0">
            <x v="107"/>
          </reference>
          <reference field="6" count="1" selected="0">
            <x v="62"/>
          </reference>
        </references>
      </pivotArea>
    </format>
    <format dxfId="13307">
      <pivotArea outline="0" collapsedLevelsAreSubtotals="1" fieldPosition="0">
        <references count="3">
          <reference field="0" count="1" selected="0">
            <x v="100"/>
          </reference>
          <reference field="4" count="1" selected="0">
            <x v="107"/>
          </reference>
          <reference field="6" count="1" selected="0">
            <x v="62"/>
          </reference>
        </references>
      </pivotArea>
    </format>
    <format dxfId="13306">
      <pivotArea dataOnly="0" labelOnly="1" outline="0" offset="IV13" fieldPosition="0">
        <references count="1">
          <reference field="6" count="1">
            <x v="62"/>
          </reference>
        </references>
      </pivotArea>
    </format>
    <format dxfId="13305">
      <pivotArea dataOnly="0" labelOnly="1" outline="0" fieldPosition="0">
        <references count="2">
          <reference field="0" count="1">
            <x v="100"/>
          </reference>
          <reference field="6" count="1" selected="0">
            <x v="62"/>
          </reference>
        </references>
      </pivotArea>
    </format>
    <format dxfId="13304">
      <pivotArea dataOnly="0" labelOnly="1" outline="0" fieldPosition="0">
        <references count="3">
          <reference field="0" count="1" selected="0">
            <x v="100"/>
          </reference>
          <reference field="4" count="1">
            <x v="107"/>
          </reference>
          <reference field="6" count="1" selected="0">
            <x v="62"/>
          </reference>
        </references>
      </pivotArea>
    </format>
    <format dxfId="13303">
      <pivotArea outline="0" collapsedLevelsAreSubtotals="1" fieldPosition="0">
        <references count="3">
          <reference field="0" count="1" selected="0">
            <x v="100"/>
          </reference>
          <reference field="4" count="1" selected="0">
            <x v="107"/>
          </reference>
          <reference field="6" count="1" selected="0">
            <x v="62"/>
          </reference>
        </references>
      </pivotArea>
    </format>
    <format dxfId="13302">
      <pivotArea outline="0" collapsedLevelsAreSubtotals="1" fieldPosition="0">
        <references count="3">
          <reference field="0" count="1" selected="0">
            <x v="102"/>
          </reference>
          <reference field="4" count="1" selected="0">
            <x v="107"/>
          </reference>
          <reference field="6" count="1" selected="0">
            <x v="62"/>
          </reference>
        </references>
      </pivotArea>
    </format>
    <format dxfId="13301">
      <pivotArea dataOnly="0" labelOnly="1" outline="0" offset="IV256" fieldPosition="0">
        <references count="1">
          <reference field="6" count="1">
            <x v="62"/>
          </reference>
        </references>
      </pivotArea>
    </format>
    <format dxfId="13300">
      <pivotArea dataOnly="0" labelOnly="1" outline="0" fieldPosition="0">
        <references count="2">
          <reference field="0" count="1">
            <x v="102"/>
          </reference>
          <reference field="6" count="1" selected="0">
            <x v="62"/>
          </reference>
        </references>
      </pivotArea>
    </format>
    <format dxfId="13299">
      <pivotArea dataOnly="0" labelOnly="1" outline="0" fieldPosition="0">
        <references count="3">
          <reference field="0" count="1" selected="0">
            <x v="102"/>
          </reference>
          <reference field="4" count="1">
            <x v="107"/>
          </reference>
          <reference field="6" count="1" selected="0">
            <x v="62"/>
          </reference>
        </references>
      </pivotArea>
    </format>
    <format dxfId="13298">
      <pivotArea outline="0" collapsedLevelsAreSubtotals="1" fieldPosition="0">
        <references count="3">
          <reference field="0" count="1" selected="0">
            <x v="102"/>
          </reference>
          <reference field="4" count="1" selected="0">
            <x v="107"/>
          </reference>
          <reference field="6" count="1" selected="0">
            <x v="62"/>
          </reference>
        </references>
      </pivotArea>
    </format>
    <format dxfId="13297">
      <pivotArea dataOnly="0" labelOnly="1" outline="0" fieldPosition="0">
        <references count="1">
          <reference field="6" count="1">
            <x v="62"/>
          </reference>
        </references>
      </pivotArea>
    </format>
    <format dxfId="13296">
      <pivotArea dataOnly="0" labelOnly="1" outline="0" fieldPosition="0">
        <references count="2">
          <reference field="0" count="1">
            <x v="102"/>
          </reference>
          <reference field="6" count="1" selected="0">
            <x v="62"/>
          </reference>
        </references>
      </pivotArea>
    </format>
    <format dxfId="13295">
      <pivotArea dataOnly="0" labelOnly="1" outline="0" fieldPosition="0">
        <references count="3">
          <reference field="0" count="1" selected="0">
            <x v="102"/>
          </reference>
          <reference field="4" count="1">
            <x v="107"/>
          </reference>
          <reference field="6" count="1" selected="0">
            <x v="62"/>
          </reference>
        </references>
      </pivotArea>
    </format>
    <format dxfId="13294">
      <pivotArea outline="0" collapsedLevelsAreSubtotals="1" fieldPosition="0">
        <references count="1">
          <reference field="6" count="1" selected="0" defaultSubtotal="1">
            <x v="62"/>
          </reference>
        </references>
      </pivotArea>
    </format>
    <format dxfId="13293">
      <pivotArea dataOnly="0" labelOnly="1" outline="0" fieldPosition="0">
        <references count="1">
          <reference field="6" count="1" defaultSubtotal="1">
            <x v="62"/>
          </reference>
        </references>
      </pivotArea>
    </format>
    <format dxfId="13292">
      <pivotArea outline="0" collapsedLevelsAreSubtotals="1" fieldPosition="0">
        <references count="1">
          <reference field="6" count="1" selected="0" defaultSubtotal="1">
            <x v="62"/>
          </reference>
        </references>
      </pivotArea>
    </format>
    <format dxfId="13291">
      <pivotArea dataOnly="0" labelOnly="1" outline="0" fieldPosition="0">
        <references count="1">
          <reference field="6" count="1" defaultSubtotal="1">
            <x v="62"/>
          </reference>
        </references>
      </pivotArea>
    </format>
    <format dxfId="13290">
      <pivotArea outline="0" collapsedLevelsAreSubtotals="1" fieldPosition="0">
        <references count="3">
          <reference field="0" count="1" selected="0">
            <x v="95"/>
          </reference>
          <reference field="4" count="1" selected="0">
            <x v="114"/>
          </reference>
          <reference field="6" count="1" selected="0">
            <x v="63"/>
          </reference>
        </references>
      </pivotArea>
    </format>
    <format dxfId="13289">
      <pivotArea dataOnly="0" labelOnly="1" outline="0" fieldPosition="0">
        <references count="1">
          <reference field="6" count="1">
            <x v="63"/>
          </reference>
        </references>
      </pivotArea>
    </format>
    <format dxfId="13288">
      <pivotArea dataOnly="0" labelOnly="1" outline="0" fieldPosition="0">
        <references count="2">
          <reference field="0" count="1">
            <x v="95"/>
          </reference>
          <reference field="6" count="1" selected="0">
            <x v="63"/>
          </reference>
        </references>
      </pivotArea>
    </format>
    <format dxfId="13287">
      <pivotArea dataOnly="0" labelOnly="1" outline="0" fieldPosition="0">
        <references count="3">
          <reference field="0" count="1" selected="0">
            <x v="95"/>
          </reference>
          <reference field="4" count="1">
            <x v="114"/>
          </reference>
          <reference field="6" count="1" selected="0">
            <x v="63"/>
          </reference>
        </references>
      </pivotArea>
    </format>
    <format dxfId="13286">
      <pivotArea outline="0" collapsedLevelsAreSubtotals="1" fieldPosition="0">
        <references count="3">
          <reference field="0" count="1" selected="0">
            <x v="95"/>
          </reference>
          <reference field="4" count="1" selected="0">
            <x v="114"/>
          </reference>
          <reference field="6" count="1" selected="0">
            <x v="63"/>
          </reference>
        </references>
      </pivotArea>
    </format>
    <format dxfId="13285">
      <pivotArea dataOnly="0" labelOnly="1" outline="0" fieldPosition="0">
        <references count="1">
          <reference field="6" count="1">
            <x v="63"/>
          </reference>
        </references>
      </pivotArea>
    </format>
    <format dxfId="13284">
      <pivotArea dataOnly="0" labelOnly="1" outline="0" fieldPosition="0">
        <references count="2">
          <reference field="0" count="1">
            <x v="95"/>
          </reference>
          <reference field="6" count="1" selected="0">
            <x v="63"/>
          </reference>
        </references>
      </pivotArea>
    </format>
    <format dxfId="13283">
      <pivotArea dataOnly="0" labelOnly="1" outline="0" fieldPosition="0">
        <references count="3">
          <reference field="0" count="1" selected="0">
            <x v="95"/>
          </reference>
          <reference field="4" count="1">
            <x v="114"/>
          </reference>
          <reference field="6" count="1" selected="0">
            <x v="63"/>
          </reference>
        </references>
      </pivotArea>
    </format>
    <format dxfId="13282">
      <pivotArea outline="0" collapsedLevelsAreSubtotals="1" fieldPosition="0">
        <references count="1">
          <reference field="6" count="1" selected="0" defaultSubtotal="1">
            <x v="63"/>
          </reference>
        </references>
      </pivotArea>
    </format>
    <format dxfId="13281">
      <pivotArea dataOnly="0" labelOnly="1" outline="0" fieldPosition="0">
        <references count="1">
          <reference field="6" count="1" defaultSubtotal="1">
            <x v="63"/>
          </reference>
        </references>
      </pivotArea>
    </format>
    <format dxfId="13280">
      <pivotArea outline="0" collapsedLevelsAreSubtotals="1" fieldPosition="0">
        <references count="1">
          <reference field="6" count="1" selected="0" defaultSubtotal="1">
            <x v="63"/>
          </reference>
        </references>
      </pivotArea>
    </format>
    <format dxfId="13279">
      <pivotArea dataOnly="0" labelOnly="1" outline="0" fieldPosition="0">
        <references count="1">
          <reference field="6" count="1" defaultSubtotal="1">
            <x v="63"/>
          </reference>
        </references>
      </pivotArea>
    </format>
    <format dxfId="13278">
      <pivotArea outline="0" collapsedLevelsAreSubtotals="1" fieldPosition="0">
        <references count="3">
          <reference field="0" count="1" selected="0">
            <x v="85"/>
          </reference>
          <reference field="4" count="1" selected="0">
            <x v="106"/>
          </reference>
          <reference field="6" count="1" selected="0">
            <x v="64"/>
          </reference>
        </references>
      </pivotArea>
    </format>
    <format dxfId="13277">
      <pivotArea dataOnly="0" labelOnly="1" outline="0" offset="IV1" fieldPosition="0">
        <references count="1">
          <reference field="6" count="1">
            <x v="64"/>
          </reference>
        </references>
      </pivotArea>
    </format>
    <format dxfId="13276">
      <pivotArea dataOnly="0" labelOnly="1" outline="0" fieldPosition="0">
        <references count="2">
          <reference field="0" count="1">
            <x v="85"/>
          </reference>
          <reference field="6" count="1" selected="0">
            <x v="64"/>
          </reference>
        </references>
      </pivotArea>
    </format>
    <format dxfId="13275">
      <pivotArea dataOnly="0" labelOnly="1" outline="0" fieldPosition="0">
        <references count="3">
          <reference field="0" count="1" selected="0">
            <x v="85"/>
          </reference>
          <reference field="4" count="1">
            <x v="106"/>
          </reference>
          <reference field="6" count="1" selected="0">
            <x v="64"/>
          </reference>
        </references>
      </pivotArea>
    </format>
    <format dxfId="13274">
      <pivotArea outline="0" collapsedLevelsAreSubtotals="1" fieldPosition="0">
        <references count="3">
          <reference field="0" count="1" selected="0">
            <x v="85"/>
          </reference>
          <reference field="4" count="1" selected="0">
            <x v="106"/>
          </reference>
          <reference field="6" count="1" selected="0">
            <x v="64"/>
          </reference>
        </references>
      </pivotArea>
    </format>
    <format dxfId="13273">
      <pivotArea dataOnly="0" labelOnly="1" outline="0" fieldPosition="0">
        <references count="1">
          <reference field="6" count="1">
            <x v="64"/>
          </reference>
        </references>
      </pivotArea>
    </format>
    <format dxfId="13272">
      <pivotArea dataOnly="0" labelOnly="1" outline="0" fieldPosition="0">
        <references count="2">
          <reference field="0" count="1">
            <x v="85"/>
          </reference>
          <reference field="6" count="1" selected="0">
            <x v="64"/>
          </reference>
        </references>
      </pivotArea>
    </format>
    <format dxfId="13271">
      <pivotArea dataOnly="0" labelOnly="1" outline="0" fieldPosition="0">
        <references count="3">
          <reference field="0" count="1" selected="0">
            <x v="85"/>
          </reference>
          <reference field="4" count="1">
            <x v="106"/>
          </reference>
          <reference field="6" count="1" selected="0">
            <x v="64"/>
          </reference>
        </references>
      </pivotArea>
    </format>
    <format dxfId="13270">
      <pivotArea outline="0" collapsedLevelsAreSubtotals="1" fieldPosition="0">
        <references count="3">
          <reference field="0" count="1" selected="0">
            <x v="497"/>
          </reference>
          <reference field="4" count="1" selected="0">
            <x v="106"/>
          </reference>
          <reference field="6" count="1" selected="0">
            <x v="64"/>
          </reference>
        </references>
      </pivotArea>
    </format>
    <format dxfId="13269">
      <pivotArea dataOnly="0" labelOnly="1" outline="0" offset="IV2" fieldPosition="0">
        <references count="1">
          <reference field="6" count="1">
            <x v="64"/>
          </reference>
        </references>
      </pivotArea>
    </format>
    <format dxfId="13268">
      <pivotArea dataOnly="0" labelOnly="1" outline="0" fieldPosition="0">
        <references count="2">
          <reference field="0" count="1">
            <x v="497"/>
          </reference>
          <reference field="6" count="1" selected="0">
            <x v="64"/>
          </reference>
        </references>
      </pivotArea>
    </format>
    <format dxfId="13267">
      <pivotArea dataOnly="0" labelOnly="1" outline="0" fieldPosition="0">
        <references count="3">
          <reference field="0" count="1" selected="0">
            <x v="497"/>
          </reference>
          <reference field="4" count="1">
            <x v="106"/>
          </reference>
          <reference field="6" count="1" selected="0">
            <x v="64"/>
          </reference>
        </references>
      </pivotArea>
    </format>
    <format dxfId="13266">
      <pivotArea outline="0" collapsedLevelsAreSubtotals="1" fieldPosition="0">
        <references count="3">
          <reference field="0" count="1" selected="0">
            <x v="497"/>
          </reference>
          <reference field="4" count="1" selected="0">
            <x v="106"/>
          </reference>
          <reference field="6" count="1" selected="0">
            <x v="64"/>
          </reference>
        </references>
      </pivotArea>
    </format>
    <format dxfId="13265">
      <pivotArea outline="0" collapsedLevelsAreSubtotals="1" fieldPosition="0">
        <references count="3">
          <reference field="0" count="1" selected="0">
            <x v="157"/>
          </reference>
          <reference field="4" count="1" selected="0">
            <x v="106"/>
          </reference>
          <reference field="6" count="1" selected="0">
            <x v="64"/>
          </reference>
        </references>
      </pivotArea>
    </format>
    <format dxfId="13264">
      <pivotArea dataOnly="0" labelOnly="1" outline="0" offset="IV256" fieldPosition="0">
        <references count="1">
          <reference field="6" count="1">
            <x v="64"/>
          </reference>
        </references>
      </pivotArea>
    </format>
    <format dxfId="13263">
      <pivotArea dataOnly="0" labelOnly="1" outline="0" fieldPosition="0">
        <references count="2">
          <reference field="0" count="1">
            <x v="157"/>
          </reference>
          <reference field="6" count="1" selected="0">
            <x v="64"/>
          </reference>
        </references>
      </pivotArea>
    </format>
    <format dxfId="13262">
      <pivotArea dataOnly="0" labelOnly="1" outline="0" fieldPosition="0">
        <references count="3">
          <reference field="0" count="1" selected="0">
            <x v="157"/>
          </reference>
          <reference field="4" count="1">
            <x v="106"/>
          </reference>
          <reference field="6" count="1" selected="0">
            <x v="64"/>
          </reference>
        </references>
      </pivotArea>
    </format>
    <format dxfId="13261">
      <pivotArea outline="0" collapsedLevelsAreSubtotals="1" fieldPosition="0">
        <references count="3">
          <reference field="0" count="1" selected="0">
            <x v="157"/>
          </reference>
          <reference field="4" count="1" selected="0">
            <x v="106"/>
          </reference>
          <reference field="6" count="1" selected="0">
            <x v="64"/>
          </reference>
        </references>
      </pivotArea>
    </format>
    <format dxfId="13260">
      <pivotArea dataOnly="0" labelOnly="1" outline="0" fieldPosition="0">
        <references count="1">
          <reference field="6" count="1">
            <x v="64"/>
          </reference>
        </references>
      </pivotArea>
    </format>
    <format dxfId="13259">
      <pivotArea dataOnly="0" labelOnly="1" outline="0" fieldPosition="0">
        <references count="2">
          <reference field="0" count="1">
            <x v="157"/>
          </reference>
          <reference field="6" count="1" selected="0">
            <x v="64"/>
          </reference>
        </references>
      </pivotArea>
    </format>
    <format dxfId="13258">
      <pivotArea dataOnly="0" labelOnly="1" outline="0" fieldPosition="0">
        <references count="3">
          <reference field="0" count="1" selected="0">
            <x v="157"/>
          </reference>
          <reference field="4" count="1">
            <x v="106"/>
          </reference>
          <reference field="6" count="1" selected="0">
            <x v="64"/>
          </reference>
        </references>
      </pivotArea>
    </format>
    <format dxfId="13257">
      <pivotArea outline="0" collapsedLevelsAreSubtotals="1" fieldPosition="0">
        <references count="1">
          <reference field="6" count="1" selected="0" defaultSubtotal="1">
            <x v="64"/>
          </reference>
        </references>
      </pivotArea>
    </format>
    <format dxfId="13256">
      <pivotArea dataOnly="0" labelOnly="1" outline="0" fieldPosition="0">
        <references count="1">
          <reference field="6" count="1" defaultSubtotal="1">
            <x v="64"/>
          </reference>
        </references>
      </pivotArea>
    </format>
    <format dxfId="13255">
      <pivotArea outline="0" collapsedLevelsAreSubtotals="1" fieldPosition="0">
        <references count="3">
          <reference field="0" count="1" selected="0">
            <x v="157"/>
          </reference>
          <reference field="4" count="1" selected="0">
            <x v="105"/>
          </reference>
          <reference field="6" count="1" selected="0">
            <x v="65"/>
          </reference>
        </references>
      </pivotArea>
    </format>
    <format dxfId="13254">
      <pivotArea dataOnly="0" labelOnly="1" outline="0" offset="IV1" fieldPosition="0">
        <references count="1">
          <reference field="6" count="1">
            <x v="65"/>
          </reference>
        </references>
      </pivotArea>
    </format>
    <format dxfId="13253">
      <pivotArea dataOnly="0" labelOnly="1" outline="0" offset="IV1" fieldPosition="0">
        <references count="2">
          <reference field="0" count="1">
            <x v="157"/>
          </reference>
          <reference field="6" count="1" selected="0">
            <x v="65"/>
          </reference>
        </references>
      </pivotArea>
    </format>
    <format dxfId="13252">
      <pivotArea dataOnly="0" labelOnly="1" outline="0" fieldPosition="0">
        <references count="3">
          <reference field="0" count="1" selected="0">
            <x v="157"/>
          </reference>
          <reference field="4" count="1">
            <x v="105"/>
          </reference>
          <reference field="6" count="1" selected="0">
            <x v="65"/>
          </reference>
        </references>
      </pivotArea>
    </format>
    <format dxfId="13251">
      <pivotArea outline="0" collapsedLevelsAreSubtotals="1" fieldPosition="0">
        <references count="3">
          <reference field="0" count="1" selected="0">
            <x v="157"/>
          </reference>
          <reference field="4" count="1" selected="0">
            <x v="105"/>
          </reference>
          <reference field="6" count="1" selected="0">
            <x v="65"/>
          </reference>
        </references>
      </pivotArea>
    </format>
    <format dxfId="13250">
      <pivotArea dataOnly="0" labelOnly="1" outline="0" fieldPosition="0">
        <references count="1">
          <reference field="6" count="1">
            <x v="65"/>
          </reference>
        </references>
      </pivotArea>
    </format>
    <format dxfId="13249">
      <pivotArea dataOnly="0" labelOnly="1" outline="0" fieldPosition="0">
        <references count="2">
          <reference field="0" count="1">
            <x v="157"/>
          </reference>
          <reference field="6" count="1" selected="0">
            <x v="65"/>
          </reference>
        </references>
      </pivotArea>
    </format>
    <format dxfId="13248">
      <pivotArea dataOnly="0" labelOnly="1" outline="0" fieldPosition="0">
        <references count="3">
          <reference field="0" count="1" selected="0">
            <x v="157"/>
          </reference>
          <reference field="4" count="1">
            <x v="105"/>
          </reference>
          <reference field="6" count="1" selected="0">
            <x v="65"/>
          </reference>
        </references>
      </pivotArea>
    </format>
    <format dxfId="13247">
      <pivotArea outline="0" collapsedLevelsAreSubtotals="1" fieldPosition="0">
        <references count="3">
          <reference field="0" count="1" selected="0">
            <x v="157"/>
          </reference>
          <reference field="4" count="1" selected="0">
            <x v="110"/>
          </reference>
          <reference field="6" count="1" selected="0">
            <x v="65"/>
          </reference>
        </references>
      </pivotArea>
    </format>
    <format dxfId="13246">
      <pivotArea dataOnly="0" labelOnly="1" outline="0" offset="IV2" fieldPosition="0">
        <references count="1">
          <reference field="6" count="1">
            <x v="65"/>
          </reference>
        </references>
      </pivotArea>
    </format>
    <format dxfId="13245">
      <pivotArea dataOnly="0" labelOnly="1" outline="0" offset="IV256" fieldPosition="0">
        <references count="2">
          <reference field="0" count="1">
            <x v="157"/>
          </reference>
          <reference field="6" count="1" selected="0">
            <x v="65"/>
          </reference>
        </references>
      </pivotArea>
    </format>
    <format dxfId="13244">
      <pivotArea dataOnly="0" labelOnly="1" outline="0" fieldPosition="0">
        <references count="3">
          <reference field="0" count="1" selected="0">
            <x v="157"/>
          </reference>
          <reference field="4" count="1">
            <x v="110"/>
          </reference>
          <reference field="6" count="1" selected="0">
            <x v="65"/>
          </reference>
        </references>
      </pivotArea>
    </format>
    <format dxfId="13243">
      <pivotArea outline="0" collapsedLevelsAreSubtotals="1" fieldPosition="0">
        <references count="3">
          <reference field="0" count="1" selected="0">
            <x v="157"/>
          </reference>
          <reference field="4" count="1" selected="0">
            <x v="110"/>
          </reference>
          <reference field="6" count="1" selected="0">
            <x v="65"/>
          </reference>
        </references>
      </pivotArea>
    </format>
    <format dxfId="13242">
      <pivotArea outline="0" collapsedLevelsAreSubtotals="1" fieldPosition="0">
        <references count="3">
          <reference field="0" count="1" selected="0">
            <x v="361"/>
          </reference>
          <reference field="4" count="1" selected="0">
            <x v="110"/>
          </reference>
          <reference field="6" count="1" selected="0">
            <x v="65"/>
          </reference>
        </references>
      </pivotArea>
    </format>
    <format dxfId="13241">
      <pivotArea dataOnly="0" labelOnly="1" outline="0" offset="IV3" fieldPosition="0">
        <references count="1">
          <reference field="6" count="1">
            <x v="65"/>
          </reference>
        </references>
      </pivotArea>
    </format>
    <format dxfId="13240">
      <pivotArea dataOnly="0" labelOnly="1" outline="0" fieldPosition="0">
        <references count="2">
          <reference field="0" count="1">
            <x v="361"/>
          </reference>
          <reference field="6" count="1" selected="0">
            <x v="65"/>
          </reference>
        </references>
      </pivotArea>
    </format>
    <format dxfId="13239">
      <pivotArea dataOnly="0" labelOnly="1" outline="0" fieldPosition="0">
        <references count="3">
          <reference field="0" count="1" selected="0">
            <x v="361"/>
          </reference>
          <reference field="4" count="1">
            <x v="110"/>
          </reference>
          <reference field="6" count="1" selected="0">
            <x v="65"/>
          </reference>
        </references>
      </pivotArea>
    </format>
    <format dxfId="13238">
      <pivotArea outline="0" collapsedLevelsAreSubtotals="1" fieldPosition="0">
        <references count="3">
          <reference field="0" count="1" selected="0">
            <x v="361"/>
          </reference>
          <reference field="4" count="1" selected="0">
            <x v="110"/>
          </reference>
          <reference field="6" count="1" selected="0">
            <x v="65"/>
          </reference>
        </references>
      </pivotArea>
    </format>
    <format dxfId="13237">
      <pivotArea outline="0" collapsedLevelsAreSubtotals="1" fieldPosition="0">
        <references count="3">
          <reference field="0" count="1" selected="0">
            <x v="169"/>
          </reference>
          <reference field="4" count="1" selected="0">
            <x v="110"/>
          </reference>
          <reference field="6" count="1" selected="0">
            <x v="65"/>
          </reference>
        </references>
      </pivotArea>
    </format>
    <format dxfId="13236">
      <pivotArea dataOnly="0" labelOnly="1" outline="0" offset="IV4" fieldPosition="0">
        <references count="1">
          <reference field="6" count="1">
            <x v="65"/>
          </reference>
        </references>
      </pivotArea>
    </format>
    <format dxfId="13235">
      <pivotArea dataOnly="0" labelOnly="1" outline="0" fieldPosition="0">
        <references count="2">
          <reference field="0" count="1">
            <x v="169"/>
          </reference>
          <reference field="6" count="1" selected="0">
            <x v="65"/>
          </reference>
        </references>
      </pivotArea>
    </format>
    <format dxfId="13234">
      <pivotArea dataOnly="0" labelOnly="1" outline="0" fieldPosition="0">
        <references count="3">
          <reference field="0" count="1" selected="0">
            <x v="169"/>
          </reference>
          <reference field="4" count="1">
            <x v="110"/>
          </reference>
          <reference field="6" count="1" selected="0">
            <x v="65"/>
          </reference>
        </references>
      </pivotArea>
    </format>
    <format dxfId="13233">
      <pivotArea outline="0" collapsedLevelsAreSubtotals="1" fieldPosition="0">
        <references count="3">
          <reference field="0" count="1" selected="0">
            <x v="169"/>
          </reference>
          <reference field="4" count="1" selected="0">
            <x v="110"/>
          </reference>
          <reference field="6" count="1" selected="0">
            <x v="65"/>
          </reference>
        </references>
      </pivotArea>
    </format>
    <format dxfId="13232">
      <pivotArea outline="0" collapsedLevelsAreSubtotals="1" fieldPosition="0">
        <references count="3">
          <reference field="0" count="1" selected="0">
            <x v="151"/>
          </reference>
          <reference field="4" count="1" selected="0">
            <x v="105"/>
          </reference>
          <reference field="6" count="1" selected="0">
            <x v="65"/>
          </reference>
        </references>
      </pivotArea>
    </format>
    <format dxfId="13231">
      <pivotArea dataOnly="0" labelOnly="1" outline="0" offset="IV5" fieldPosition="0">
        <references count="1">
          <reference field="6" count="1">
            <x v="65"/>
          </reference>
        </references>
      </pivotArea>
    </format>
    <format dxfId="13230">
      <pivotArea dataOnly="0" labelOnly="1" outline="0" fieldPosition="0">
        <references count="2">
          <reference field="0" count="1">
            <x v="151"/>
          </reference>
          <reference field="6" count="1" selected="0">
            <x v="65"/>
          </reference>
        </references>
      </pivotArea>
    </format>
    <format dxfId="13229">
      <pivotArea dataOnly="0" labelOnly="1" outline="0" fieldPosition="0">
        <references count="3">
          <reference field="0" count="1" selected="0">
            <x v="151"/>
          </reference>
          <reference field="4" count="1">
            <x v="105"/>
          </reference>
          <reference field="6" count="1" selected="0">
            <x v="65"/>
          </reference>
        </references>
      </pivotArea>
    </format>
    <format dxfId="13228">
      <pivotArea outline="0" collapsedLevelsAreSubtotals="1" fieldPosition="0">
        <references count="3">
          <reference field="0" count="1" selected="0">
            <x v="151"/>
          </reference>
          <reference field="4" count="1" selected="0">
            <x v="105"/>
          </reference>
          <reference field="6" count="1" selected="0">
            <x v="65"/>
          </reference>
        </references>
      </pivotArea>
    </format>
    <format dxfId="13227">
      <pivotArea outline="0" collapsedLevelsAreSubtotals="1" fieldPosition="0">
        <references count="3">
          <reference field="0" count="1" selected="0">
            <x v="85"/>
          </reference>
          <reference field="4" count="1" selected="0">
            <x v="110"/>
          </reference>
          <reference field="6" count="1" selected="0">
            <x v="65"/>
          </reference>
        </references>
      </pivotArea>
    </format>
    <format dxfId="13226">
      <pivotArea dataOnly="0" labelOnly="1" outline="0" offset="IV256" fieldPosition="0">
        <references count="1">
          <reference field="6" count="1">
            <x v="65"/>
          </reference>
        </references>
      </pivotArea>
    </format>
    <format dxfId="13225">
      <pivotArea dataOnly="0" labelOnly="1" outline="0" fieldPosition="0">
        <references count="2">
          <reference field="0" count="1">
            <x v="85"/>
          </reference>
          <reference field="6" count="1" selected="0">
            <x v="65"/>
          </reference>
        </references>
      </pivotArea>
    </format>
    <format dxfId="13224">
      <pivotArea dataOnly="0" labelOnly="1" outline="0" fieldPosition="0">
        <references count="3">
          <reference field="0" count="1" selected="0">
            <x v="85"/>
          </reference>
          <reference field="4" count="1">
            <x v="110"/>
          </reference>
          <reference field="6" count="1" selected="0">
            <x v="65"/>
          </reference>
        </references>
      </pivotArea>
    </format>
    <format dxfId="13223">
      <pivotArea outline="0" collapsedLevelsAreSubtotals="1" fieldPosition="0">
        <references count="3">
          <reference field="0" count="1" selected="0">
            <x v="85"/>
          </reference>
          <reference field="4" count="1" selected="0">
            <x v="110"/>
          </reference>
          <reference field="6" count="1" selected="0">
            <x v="65"/>
          </reference>
        </references>
      </pivotArea>
    </format>
    <format dxfId="13222">
      <pivotArea dataOnly="0" labelOnly="1" outline="0" fieldPosition="0">
        <references count="1">
          <reference field="6" count="1">
            <x v="65"/>
          </reference>
        </references>
      </pivotArea>
    </format>
    <format dxfId="13221">
      <pivotArea dataOnly="0" labelOnly="1" outline="0" fieldPosition="0">
        <references count="2">
          <reference field="0" count="1">
            <x v="85"/>
          </reference>
          <reference field="6" count="1" selected="0">
            <x v="65"/>
          </reference>
        </references>
      </pivotArea>
    </format>
    <format dxfId="13220">
      <pivotArea dataOnly="0" labelOnly="1" outline="0" fieldPosition="0">
        <references count="3">
          <reference field="0" count="1" selected="0">
            <x v="85"/>
          </reference>
          <reference field="4" count="1">
            <x v="110"/>
          </reference>
          <reference field="6" count="1" selected="0">
            <x v="65"/>
          </reference>
        </references>
      </pivotArea>
    </format>
    <format dxfId="13219">
      <pivotArea outline="0" collapsedLevelsAreSubtotals="1" fieldPosition="0">
        <references count="1">
          <reference field="6" count="1" selected="0" defaultSubtotal="1">
            <x v="65"/>
          </reference>
        </references>
      </pivotArea>
    </format>
    <format dxfId="13218">
      <pivotArea dataOnly="0" labelOnly="1" outline="0" fieldPosition="0">
        <references count="1">
          <reference field="6" count="1" defaultSubtotal="1">
            <x v="65"/>
          </reference>
        </references>
      </pivotArea>
    </format>
    <format dxfId="13217">
      <pivotArea outline="0" collapsedLevelsAreSubtotals="1" fieldPosition="0">
        <references count="3">
          <reference field="0" count="1" selected="0">
            <x v="418"/>
          </reference>
          <reference field="4" count="1" selected="0">
            <x v="217"/>
          </reference>
          <reference field="6" count="1" selected="0">
            <x v="68"/>
          </reference>
        </references>
      </pivotArea>
    </format>
    <format dxfId="13216">
      <pivotArea dataOnly="0" labelOnly="1" outline="0" offset="IV1" fieldPosition="0">
        <references count="1">
          <reference field="6" count="1">
            <x v="68"/>
          </reference>
        </references>
      </pivotArea>
    </format>
    <format dxfId="13215">
      <pivotArea dataOnly="0" labelOnly="1" outline="0" fieldPosition="0">
        <references count="2">
          <reference field="0" count="1">
            <x v="418"/>
          </reference>
          <reference field="6" count="1" selected="0">
            <x v="68"/>
          </reference>
        </references>
      </pivotArea>
    </format>
    <format dxfId="13214">
      <pivotArea dataOnly="0" labelOnly="1" outline="0" fieldPosition="0">
        <references count="3">
          <reference field="0" count="1" selected="0">
            <x v="418"/>
          </reference>
          <reference field="4" count="1">
            <x v="217"/>
          </reference>
          <reference field="6" count="1" selected="0">
            <x v="68"/>
          </reference>
        </references>
      </pivotArea>
    </format>
    <format dxfId="13213">
      <pivotArea outline="0" collapsedLevelsAreSubtotals="1" fieldPosition="0">
        <references count="3">
          <reference field="0" count="1" selected="0">
            <x v="418"/>
          </reference>
          <reference field="4" count="1" selected="0">
            <x v="217"/>
          </reference>
          <reference field="6" count="1" selected="0">
            <x v="68"/>
          </reference>
        </references>
      </pivotArea>
    </format>
    <format dxfId="13212">
      <pivotArea dataOnly="0" labelOnly="1" outline="0" fieldPosition="0">
        <references count="1">
          <reference field="6" count="1">
            <x v="68"/>
          </reference>
        </references>
      </pivotArea>
    </format>
    <format dxfId="13211">
      <pivotArea dataOnly="0" labelOnly="1" outline="0" fieldPosition="0">
        <references count="2">
          <reference field="0" count="1">
            <x v="418"/>
          </reference>
          <reference field="6" count="1" selected="0">
            <x v="68"/>
          </reference>
        </references>
      </pivotArea>
    </format>
    <format dxfId="13210">
      <pivotArea dataOnly="0" labelOnly="1" outline="0" fieldPosition="0">
        <references count="3">
          <reference field="0" count="1" selected="0">
            <x v="418"/>
          </reference>
          <reference field="4" count="1">
            <x v="217"/>
          </reference>
          <reference field="6" count="1" selected="0">
            <x v="68"/>
          </reference>
        </references>
      </pivotArea>
    </format>
    <format dxfId="13209">
      <pivotArea outline="0" collapsedLevelsAreSubtotals="1" fieldPosition="0">
        <references count="3">
          <reference field="0" count="1" selected="0">
            <x v="499"/>
          </reference>
          <reference field="4" count="1" selected="0">
            <x v="217"/>
          </reference>
          <reference field="6" count="1" selected="0">
            <x v="68"/>
          </reference>
        </references>
      </pivotArea>
    </format>
    <format dxfId="13208">
      <pivotArea dataOnly="0" labelOnly="1" outline="0" offset="IV2" fieldPosition="0">
        <references count="1">
          <reference field="6" count="1">
            <x v="68"/>
          </reference>
        </references>
      </pivotArea>
    </format>
    <format dxfId="13207">
      <pivotArea dataOnly="0" labelOnly="1" outline="0" fieldPosition="0">
        <references count="2">
          <reference field="0" count="1">
            <x v="499"/>
          </reference>
          <reference field="6" count="1" selected="0">
            <x v="68"/>
          </reference>
        </references>
      </pivotArea>
    </format>
    <format dxfId="13206">
      <pivotArea dataOnly="0" labelOnly="1" outline="0" fieldPosition="0">
        <references count="3">
          <reference field="0" count="1" selected="0">
            <x v="499"/>
          </reference>
          <reference field="4" count="1">
            <x v="217"/>
          </reference>
          <reference field="6" count="1" selected="0">
            <x v="68"/>
          </reference>
        </references>
      </pivotArea>
    </format>
    <format dxfId="13205">
      <pivotArea outline="0" collapsedLevelsAreSubtotals="1" fieldPosition="0">
        <references count="3">
          <reference field="0" count="1" selected="0">
            <x v="499"/>
          </reference>
          <reference field="4" count="1" selected="0">
            <x v="217"/>
          </reference>
          <reference field="6" count="1" selected="0">
            <x v="68"/>
          </reference>
        </references>
      </pivotArea>
    </format>
    <format dxfId="13204">
      <pivotArea outline="0" collapsedLevelsAreSubtotals="1" fieldPosition="0">
        <references count="3">
          <reference field="0" count="1" selected="0">
            <x v="106"/>
          </reference>
          <reference field="4" count="1" selected="0">
            <x v="217"/>
          </reference>
          <reference field="6" count="1" selected="0">
            <x v="68"/>
          </reference>
        </references>
      </pivotArea>
    </format>
    <format dxfId="13203">
      <pivotArea dataOnly="0" labelOnly="1" outline="0" offset="IV256" fieldPosition="0">
        <references count="1">
          <reference field="6" count="1">
            <x v="68"/>
          </reference>
        </references>
      </pivotArea>
    </format>
    <format dxfId="13202">
      <pivotArea dataOnly="0" labelOnly="1" outline="0" fieldPosition="0">
        <references count="2">
          <reference field="0" count="1">
            <x v="106"/>
          </reference>
          <reference field="6" count="1" selected="0">
            <x v="68"/>
          </reference>
        </references>
      </pivotArea>
    </format>
    <format dxfId="13201">
      <pivotArea dataOnly="0" labelOnly="1" outline="0" fieldPosition="0">
        <references count="3">
          <reference field="0" count="1" selected="0">
            <x v="106"/>
          </reference>
          <reference field="4" count="1">
            <x v="217"/>
          </reference>
          <reference field="6" count="1" selected="0">
            <x v="68"/>
          </reference>
        </references>
      </pivotArea>
    </format>
    <format dxfId="13200">
      <pivotArea outline="0" collapsedLevelsAreSubtotals="1" fieldPosition="0">
        <references count="3">
          <reference field="0" count="1" selected="0">
            <x v="106"/>
          </reference>
          <reference field="4" count="1" selected="0">
            <x v="217"/>
          </reference>
          <reference field="6" count="1" selected="0">
            <x v="68"/>
          </reference>
        </references>
      </pivotArea>
    </format>
    <format dxfId="13199">
      <pivotArea dataOnly="0" labelOnly="1" outline="0" fieldPosition="0">
        <references count="1">
          <reference field="6" count="1">
            <x v="68"/>
          </reference>
        </references>
      </pivotArea>
    </format>
    <format dxfId="13198">
      <pivotArea dataOnly="0" labelOnly="1" outline="0" fieldPosition="0">
        <references count="2">
          <reference field="0" count="1">
            <x v="106"/>
          </reference>
          <reference field="6" count="1" selected="0">
            <x v="68"/>
          </reference>
        </references>
      </pivotArea>
    </format>
    <format dxfId="13197">
      <pivotArea dataOnly="0" labelOnly="1" outline="0" fieldPosition="0">
        <references count="3">
          <reference field="0" count="1" selected="0">
            <x v="106"/>
          </reference>
          <reference field="4" count="1">
            <x v="217"/>
          </reference>
          <reference field="6" count="1" selected="0">
            <x v="68"/>
          </reference>
        </references>
      </pivotArea>
    </format>
    <format dxfId="13196">
      <pivotArea outline="0" collapsedLevelsAreSubtotals="1" fieldPosition="0">
        <references count="1">
          <reference field="6" count="1" selected="0" defaultSubtotal="1">
            <x v="68"/>
          </reference>
        </references>
      </pivotArea>
    </format>
    <format dxfId="13195">
      <pivotArea dataOnly="0" labelOnly="1" outline="0" fieldPosition="0">
        <references count="1">
          <reference field="6" count="1" defaultSubtotal="1">
            <x v="68"/>
          </reference>
        </references>
      </pivotArea>
    </format>
    <format dxfId="13194">
      <pivotArea outline="0" collapsedLevelsAreSubtotals="1" fieldPosition="0">
        <references count="3">
          <reference field="0" count="1" selected="0">
            <x v="358"/>
          </reference>
          <reference field="4" count="1" selected="0">
            <x v="92"/>
          </reference>
          <reference field="6" count="1" selected="0">
            <x v="69"/>
          </reference>
        </references>
      </pivotArea>
    </format>
    <format dxfId="13193">
      <pivotArea dataOnly="0" labelOnly="1" outline="0" offset="IV1" fieldPosition="0">
        <references count="1">
          <reference field="6" count="1">
            <x v="69"/>
          </reference>
        </references>
      </pivotArea>
    </format>
    <format dxfId="13192">
      <pivotArea dataOnly="0" labelOnly="1" outline="0" offset="IV1" fieldPosition="0">
        <references count="2">
          <reference field="0" count="1">
            <x v="358"/>
          </reference>
          <reference field="6" count="1" selected="0">
            <x v="69"/>
          </reference>
        </references>
      </pivotArea>
    </format>
    <format dxfId="13191">
      <pivotArea dataOnly="0" labelOnly="1" outline="0" fieldPosition="0">
        <references count="3">
          <reference field="0" count="1" selected="0">
            <x v="358"/>
          </reference>
          <reference field="4" count="1">
            <x v="92"/>
          </reference>
          <reference field="6" count="1" selected="0">
            <x v="69"/>
          </reference>
        </references>
      </pivotArea>
    </format>
    <format dxfId="13190">
      <pivotArea outline="0" collapsedLevelsAreSubtotals="1" fieldPosition="0">
        <references count="3">
          <reference field="0" count="1" selected="0">
            <x v="358"/>
          </reference>
          <reference field="4" count="1" selected="0">
            <x v="92"/>
          </reference>
          <reference field="6" count="1" selected="0">
            <x v="69"/>
          </reference>
        </references>
      </pivotArea>
    </format>
    <format dxfId="13189">
      <pivotArea dataOnly="0" labelOnly="1" outline="0" fieldPosition="0">
        <references count="1">
          <reference field="6" count="1">
            <x v="69"/>
          </reference>
        </references>
      </pivotArea>
    </format>
    <format dxfId="13188">
      <pivotArea dataOnly="0" labelOnly="1" outline="0" fieldPosition="0">
        <references count="2">
          <reference field="0" count="1">
            <x v="358"/>
          </reference>
          <reference field="6" count="1" selected="0">
            <x v="69"/>
          </reference>
        </references>
      </pivotArea>
    </format>
    <format dxfId="13187">
      <pivotArea dataOnly="0" labelOnly="1" outline="0" fieldPosition="0">
        <references count="3">
          <reference field="0" count="1" selected="0">
            <x v="358"/>
          </reference>
          <reference field="4" count="1">
            <x v="92"/>
          </reference>
          <reference field="6" count="1" selected="0">
            <x v="69"/>
          </reference>
        </references>
      </pivotArea>
    </format>
    <format dxfId="13186">
      <pivotArea outline="0" collapsedLevelsAreSubtotals="1" fieldPosition="0">
        <references count="3">
          <reference field="0" count="1" selected="0">
            <x v="358"/>
          </reference>
          <reference field="4" count="1" selected="0">
            <x v="93"/>
          </reference>
          <reference field="6" count="1" selected="0">
            <x v="69"/>
          </reference>
        </references>
      </pivotArea>
    </format>
    <format dxfId="13185">
      <pivotArea dataOnly="0" labelOnly="1" outline="0" offset="IV2" fieldPosition="0">
        <references count="1">
          <reference field="6" count="1">
            <x v="69"/>
          </reference>
        </references>
      </pivotArea>
    </format>
    <format dxfId="13184">
      <pivotArea dataOnly="0" labelOnly="1" outline="0" offset="IV256" fieldPosition="0">
        <references count="2">
          <reference field="0" count="1">
            <x v="358"/>
          </reference>
          <reference field="6" count="1" selected="0">
            <x v="69"/>
          </reference>
        </references>
      </pivotArea>
    </format>
    <format dxfId="13183">
      <pivotArea dataOnly="0" labelOnly="1" outline="0" fieldPosition="0">
        <references count="3">
          <reference field="0" count="1" selected="0">
            <x v="358"/>
          </reference>
          <reference field="4" count="1">
            <x v="93"/>
          </reference>
          <reference field="6" count="1" selected="0">
            <x v="69"/>
          </reference>
        </references>
      </pivotArea>
    </format>
    <format dxfId="13182">
      <pivotArea outline="0" collapsedLevelsAreSubtotals="1" fieldPosition="0">
        <references count="3">
          <reference field="0" count="1" selected="0">
            <x v="358"/>
          </reference>
          <reference field="4" count="1" selected="0">
            <x v="93"/>
          </reference>
          <reference field="6" count="1" selected="0">
            <x v="69"/>
          </reference>
        </references>
      </pivotArea>
    </format>
    <format dxfId="13181">
      <pivotArea outline="0" collapsedLevelsAreSubtotals="1" fieldPosition="0">
        <references count="3">
          <reference field="0" count="1" selected="0">
            <x v="223"/>
          </reference>
          <reference field="4" count="1" selected="0">
            <x v="92"/>
          </reference>
          <reference field="6" count="1" selected="0">
            <x v="69"/>
          </reference>
        </references>
      </pivotArea>
    </format>
    <format dxfId="13180">
      <pivotArea dataOnly="0" labelOnly="1" outline="0" offset="IV3" fieldPosition="0">
        <references count="1">
          <reference field="6" count="1">
            <x v="69"/>
          </reference>
        </references>
      </pivotArea>
    </format>
    <format dxfId="13179">
      <pivotArea dataOnly="0" labelOnly="1" outline="0" offset="IV1" fieldPosition="0">
        <references count="2">
          <reference field="0" count="1">
            <x v="223"/>
          </reference>
          <reference field="6" count="1" selected="0">
            <x v="69"/>
          </reference>
        </references>
      </pivotArea>
    </format>
    <format dxfId="13178">
      <pivotArea dataOnly="0" labelOnly="1" outline="0" fieldPosition="0">
        <references count="3">
          <reference field="0" count="1" selected="0">
            <x v="223"/>
          </reference>
          <reference field="4" count="1">
            <x v="92"/>
          </reference>
          <reference field="6" count="1" selected="0">
            <x v="69"/>
          </reference>
        </references>
      </pivotArea>
    </format>
    <format dxfId="13177">
      <pivotArea outline="0" collapsedLevelsAreSubtotals="1" fieldPosition="0">
        <references count="3">
          <reference field="0" count="1" selected="0">
            <x v="223"/>
          </reference>
          <reference field="4" count="1" selected="0">
            <x v="92"/>
          </reference>
          <reference field="6" count="1" selected="0">
            <x v="69"/>
          </reference>
        </references>
      </pivotArea>
    </format>
    <format dxfId="13176">
      <pivotArea outline="0" collapsedLevelsAreSubtotals="1" fieldPosition="0">
        <references count="3">
          <reference field="0" count="1" selected="0">
            <x v="223"/>
          </reference>
          <reference field="4" count="1" selected="0">
            <x v="93"/>
          </reference>
          <reference field="6" count="1" selected="0">
            <x v="69"/>
          </reference>
        </references>
      </pivotArea>
    </format>
    <format dxfId="13175">
      <pivotArea dataOnly="0" labelOnly="1" outline="0" offset="IV4" fieldPosition="0">
        <references count="1">
          <reference field="6" count="1">
            <x v="69"/>
          </reference>
        </references>
      </pivotArea>
    </format>
    <format dxfId="13174">
      <pivotArea dataOnly="0" labelOnly="1" outline="0" offset="IV256" fieldPosition="0">
        <references count="2">
          <reference field="0" count="1">
            <x v="223"/>
          </reference>
          <reference field="6" count="1" selected="0">
            <x v="69"/>
          </reference>
        </references>
      </pivotArea>
    </format>
    <format dxfId="13173">
      <pivotArea dataOnly="0" labelOnly="1" outline="0" fieldPosition="0">
        <references count="3">
          <reference field="0" count="1" selected="0">
            <x v="223"/>
          </reference>
          <reference field="4" count="1">
            <x v="93"/>
          </reference>
          <reference field="6" count="1" selected="0">
            <x v="69"/>
          </reference>
        </references>
      </pivotArea>
    </format>
    <format dxfId="13172">
      <pivotArea outline="0" collapsedLevelsAreSubtotals="1" fieldPosition="0">
        <references count="3">
          <reference field="0" count="1" selected="0">
            <x v="223"/>
          </reference>
          <reference field="4" count="1" selected="0">
            <x v="93"/>
          </reference>
          <reference field="6" count="1" selected="0">
            <x v="69"/>
          </reference>
        </references>
      </pivotArea>
    </format>
    <format dxfId="13171">
      <pivotArea outline="0" collapsedLevelsAreSubtotals="1" fieldPosition="0">
        <references count="3">
          <reference field="0" count="1" selected="0">
            <x v="423"/>
          </reference>
          <reference field="4" count="1" selected="0">
            <x v="92"/>
          </reference>
          <reference field="6" count="1" selected="0">
            <x v="69"/>
          </reference>
        </references>
      </pivotArea>
    </format>
    <format dxfId="13170">
      <pivotArea dataOnly="0" labelOnly="1" outline="0" offset="IV5" fieldPosition="0">
        <references count="1">
          <reference field="6" count="1">
            <x v="69"/>
          </reference>
        </references>
      </pivotArea>
    </format>
    <format dxfId="13169">
      <pivotArea dataOnly="0" labelOnly="1" outline="0" offset="IV1" fieldPosition="0">
        <references count="2">
          <reference field="0" count="1">
            <x v="423"/>
          </reference>
          <reference field="6" count="1" selected="0">
            <x v="69"/>
          </reference>
        </references>
      </pivotArea>
    </format>
    <format dxfId="13168">
      <pivotArea dataOnly="0" labelOnly="1" outline="0" fieldPosition="0">
        <references count="3">
          <reference field="0" count="1" selected="0">
            <x v="423"/>
          </reference>
          <reference field="4" count="1">
            <x v="92"/>
          </reference>
          <reference field="6" count="1" selected="0">
            <x v="69"/>
          </reference>
        </references>
      </pivotArea>
    </format>
    <format dxfId="13167">
      <pivotArea outline="0" collapsedLevelsAreSubtotals="1" fieldPosition="0">
        <references count="3">
          <reference field="0" count="1" selected="0">
            <x v="423"/>
          </reference>
          <reference field="4" count="1" selected="0">
            <x v="92"/>
          </reference>
          <reference field="6" count="1" selected="0">
            <x v="69"/>
          </reference>
        </references>
      </pivotArea>
    </format>
    <format dxfId="13166">
      <pivotArea outline="0" collapsedLevelsAreSubtotals="1" fieldPosition="0">
        <references count="3">
          <reference field="0" count="1" selected="0">
            <x v="423"/>
          </reference>
          <reference field="4" count="1" selected="0">
            <x v="93"/>
          </reference>
          <reference field="6" count="1" selected="0">
            <x v="69"/>
          </reference>
        </references>
      </pivotArea>
    </format>
    <format dxfId="13165">
      <pivotArea dataOnly="0" labelOnly="1" outline="0" offset="IV6" fieldPosition="0">
        <references count="1">
          <reference field="6" count="1">
            <x v="69"/>
          </reference>
        </references>
      </pivotArea>
    </format>
    <format dxfId="13164">
      <pivotArea dataOnly="0" labelOnly="1" outline="0" offset="IV256" fieldPosition="0">
        <references count="2">
          <reference field="0" count="1">
            <x v="423"/>
          </reference>
          <reference field="6" count="1" selected="0">
            <x v="69"/>
          </reference>
        </references>
      </pivotArea>
    </format>
    <format dxfId="13163">
      <pivotArea dataOnly="0" labelOnly="1" outline="0" fieldPosition="0">
        <references count="3">
          <reference field="0" count="1" selected="0">
            <x v="423"/>
          </reference>
          <reference field="4" count="1">
            <x v="93"/>
          </reference>
          <reference field="6" count="1" selected="0">
            <x v="69"/>
          </reference>
        </references>
      </pivotArea>
    </format>
    <format dxfId="13162">
      <pivotArea outline="0" collapsedLevelsAreSubtotals="1" fieldPosition="0">
        <references count="3">
          <reference field="0" count="1" selected="0">
            <x v="423"/>
          </reference>
          <reference field="4" count="1" selected="0">
            <x v="93"/>
          </reference>
          <reference field="6" count="1" selected="0">
            <x v="69"/>
          </reference>
        </references>
      </pivotArea>
    </format>
    <format dxfId="13161">
      <pivotArea outline="0" collapsedLevelsAreSubtotals="1" fieldPosition="0">
        <references count="3">
          <reference field="0" count="1" selected="0">
            <x v="357"/>
          </reference>
          <reference field="4" count="1" selected="0">
            <x v="92"/>
          </reference>
          <reference field="6" count="1" selected="0">
            <x v="69"/>
          </reference>
        </references>
      </pivotArea>
    </format>
    <format dxfId="13160">
      <pivotArea dataOnly="0" labelOnly="1" outline="0" offset="IV7" fieldPosition="0">
        <references count="1">
          <reference field="6" count="1">
            <x v="69"/>
          </reference>
        </references>
      </pivotArea>
    </format>
    <format dxfId="13159">
      <pivotArea dataOnly="0" labelOnly="1" outline="0" fieldPosition="0">
        <references count="2">
          <reference field="0" count="1">
            <x v="357"/>
          </reference>
          <reference field="6" count="1" selected="0">
            <x v="69"/>
          </reference>
        </references>
      </pivotArea>
    </format>
    <format dxfId="13158">
      <pivotArea dataOnly="0" labelOnly="1" outline="0" fieldPosition="0">
        <references count="3">
          <reference field="0" count="1" selected="0">
            <x v="357"/>
          </reference>
          <reference field="4" count="1">
            <x v="92"/>
          </reference>
          <reference field="6" count="1" selected="0">
            <x v="69"/>
          </reference>
        </references>
      </pivotArea>
    </format>
    <format dxfId="13157">
      <pivotArea outline="0" collapsedLevelsAreSubtotals="1" fieldPosition="0">
        <references count="3">
          <reference field="0" count="1" selected="0">
            <x v="357"/>
          </reference>
          <reference field="4" count="1" selected="0">
            <x v="92"/>
          </reference>
          <reference field="6" count="1" selected="0">
            <x v="69"/>
          </reference>
        </references>
      </pivotArea>
    </format>
    <format dxfId="13156">
      <pivotArea outline="0" collapsedLevelsAreSubtotals="1" fieldPosition="0">
        <references count="3">
          <reference field="0" count="1" selected="0">
            <x v="363"/>
          </reference>
          <reference field="4" count="1" selected="0">
            <x v="92"/>
          </reference>
          <reference field="6" count="1" selected="0">
            <x v="69"/>
          </reference>
        </references>
      </pivotArea>
    </format>
    <format dxfId="13155">
      <pivotArea dataOnly="0" labelOnly="1" outline="0" offset="IV8" fieldPosition="0">
        <references count="1">
          <reference field="6" count="1">
            <x v="69"/>
          </reference>
        </references>
      </pivotArea>
    </format>
    <format dxfId="13154">
      <pivotArea dataOnly="0" labelOnly="1" outline="0" fieldPosition="0">
        <references count="2">
          <reference field="0" count="1">
            <x v="363"/>
          </reference>
          <reference field="6" count="1" selected="0">
            <x v="69"/>
          </reference>
        </references>
      </pivotArea>
    </format>
    <format dxfId="13153">
      <pivotArea dataOnly="0" labelOnly="1" outline="0" fieldPosition="0">
        <references count="3">
          <reference field="0" count="1" selected="0">
            <x v="363"/>
          </reference>
          <reference field="4" count="1">
            <x v="92"/>
          </reference>
          <reference field="6" count="1" selected="0">
            <x v="69"/>
          </reference>
        </references>
      </pivotArea>
    </format>
    <format dxfId="13152">
      <pivotArea outline="0" collapsedLevelsAreSubtotals="1" fieldPosition="0">
        <references count="3">
          <reference field="0" count="1" selected="0">
            <x v="363"/>
          </reference>
          <reference field="4" count="1" selected="0">
            <x v="92"/>
          </reference>
          <reference field="6" count="1" selected="0">
            <x v="69"/>
          </reference>
        </references>
      </pivotArea>
    </format>
    <format dxfId="13151">
      <pivotArea outline="0" collapsedLevelsAreSubtotals="1" fieldPosition="0">
        <references count="3">
          <reference field="0" count="1" selected="0">
            <x v="359"/>
          </reference>
          <reference field="4" count="1" selected="0">
            <x v="92"/>
          </reference>
          <reference field="6" count="1" selected="0">
            <x v="69"/>
          </reference>
        </references>
      </pivotArea>
    </format>
    <format dxfId="13150">
      <pivotArea dataOnly="0" labelOnly="1" outline="0" offset="IV9" fieldPosition="0">
        <references count="1">
          <reference field="6" count="1">
            <x v="69"/>
          </reference>
        </references>
      </pivotArea>
    </format>
    <format dxfId="13149">
      <pivotArea dataOnly="0" labelOnly="1" outline="0" fieldPosition="0">
        <references count="2">
          <reference field="0" count="1">
            <x v="359"/>
          </reference>
          <reference field="6" count="1" selected="0">
            <x v="69"/>
          </reference>
        </references>
      </pivotArea>
    </format>
    <format dxfId="13148">
      <pivotArea dataOnly="0" labelOnly="1" outline="0" fieldPosition="0">
        <references count="3">
          <reference field="0" count="1" selected="0">
            <x v="359"/>
          </reference>
          <reference field="4" count="1">
            <x v="92"/>
          </reference>
          <reference field="6" count="1" selected="0">
            <x v="69"/>
          </reference>
        </references>
      </pivotArea>
    </format>
    <format dxfId="13147">
      <pivotArea outline="0" collapsedLevelsAreSubtotals="1" fieldPosition="0">
        <references count="3">
          <reference field="0" count="1" selected="0">
            <x v="359"/>
          </reference>
          <reference field="4" count="1" selected="0">
            <x v="92"/>
          </reference>
          <reference field="6" count="1" selected="0">
            <x v="69"/>
          </reference>
        </references>
      </pivotArea>
    </format>
    <format dxfId="13146">
      <pivotArea outline="0" collapsedLevelsAreSubtotals="1" fieldPosition="0">
        <references count="3">
          <reference field="0" count="1" selected="0">
            <x v="354"/>
          </reference>
          <reference field="4" count="1" selected="0">
            <x v="92"/>
          </reference>
          <reference field="6" count="1" selected="0">
            <x v="69"/>
          </reference>
        </references>
      </pivotArea>
    </format>
    <format dxfId="13145">
      <pivotArea dataOnly="0" labelOnly="1" outline="0" offset="IV10" fieldPosition="0">
        <references count="1">
          <reference field="6" count="1">
            <x v="69"/>
          </reference>
        </references>
      </pivotArea>
    </format>
    <format dxfId="13144">
      <pivotArea dataOnly="0" labelOnly="1" outline="0" fieldPosition="0">
        <references count="2">
          <reference field="0" count="1">
            <x v="354"/>
          </reference>
          <reference field="6" count="1" selected="0">
            <x v="69"/>
          </reference>
        </references>
      </pivotArea>
    </format>
    <format dxfId="13143">
      <pivotArea dataOnly="0" labelOnly="1" outline="0" fieldPosition="0">
        <references count="3">
          <reference field="0" count="1" selected="0">
            <x v="354"/>
          </reference>
          <reference field="4" count="1">
            <x v="92"/>
          </reference>
          <reference field="6" count="1" selected="0">
            <x v="69"/>
          </reference>
        </references>
      </pivotArea>
    </format>
    <format dxfId="13142">
      <pivotArea outline="0" collapsedLevelsAreSubtotals="1" fieldPosition="0">
        <references count="3">
          <reference field="0" count="1" selected="0">
            <x v="354"/>
          </reference>
          <reference field="4" count="1" selected="0">
            <x v="92"/>
          </reference>
          <reference field="6" count="1" selected="0">
            <x v="69"/>
          </reference>
        </references>
      </pivotArea>
    </format>
    <format dxfId="13141">
      <pivotArea outline="0" collapsedLevelsAreSubtotals="1" fieldPosition="0">
        <references count="3">
          <reference field="0" count="1" selected="0">
            <x v="364"/>
          </reference>
          <reference field="4" count="1" selected="0">
            <x v="92"/>
          </reference>
          <reference field="6" count="1" selected="0">
            <x v="69"/>
          </reference>
        </references>
      </pivotArea>
    </format>
    <format dxfId="13140">
      <pivotArea dataOnly="0" labelOnly="1" outline="0" offset="IV11" fieldPosition="0">
        <references count="1">
          <reference field="6" count="1">
            <x v="69"/>
          </reference>
        </references>
      </pivotArea>
    </format>
    <format dxfId="13139">
      <pivotArea dataOnly="0" labelOnly="1" outline="0" fieldPosition="0">
        <references count="2">
          <reference field="0" count="1">
            <x v="364"/>
          </reference>
          <reference field="6" count="1" selected="0">
            <x v="69"/>
          </reference>
        </references>
      </pivotArea>
    </format>
    <format dxfId="13138">
      <pivotArea dataOnly="0" labelOnly="1" outline="0" fieldPosition="0">
        <references count="3">
          <reference field="0" count="1" selected="0">
            <x v="364"/>
          </reference>
          <reference field="4" count="1">
            <x v="92"/>
          </reference>
          <reference field="6" count="1" selected="0">
            <x v="69"/>
          </reference>
        </references>
      </pivotArea>
    </format>
    <format dxfId="13137">
      <pivotArea outline="0" collapsedLevelsAreSubtotals="1" fieldPosition="0">
        <references count="3">
          <reference field="0" count="1" selected="0">
            <x v="364"/>
          </reference>
          <reference field="4" count="1" selected="0">
            <x v="92"/>
          </reference>
          <reference field="6" count="1" selected="0">
            <x v="69"/>
          </reference>
        </references>
      </pivotArea>
    </format>
    <format dxfId="13136">
      <pivotArea outline="0" collapsedLevelsAreSubtotals="1" fieldPosition="0">
        <references count="3">
          <reference field="0" count="1" selected="0">
            <x v="360"/>
          </reference>
          <reference field="4" count="1" selected="0">
            <x v="92"/>
          </reference>
          <reference field="6" count="1" selected="0">
            <x v="69"/>
          </reference>
        </references>
      </pivotArea>
    </format>
    <format dxfId="13135">
      <pivotArea dataOnly="0" labelOnly="1" outline="0" offset="IV12" fieldPosition="0">
        <references count="1">
          <reference field="6" count="1">
            <x v="69"/>
          </reference>
        </references>
      </pivotArea>
    </format>
    <format dxfId="13134">
      <pivotArea dataOnly="0" labelOnly="1" outline="0" fieldPosition="0">
        <references count="2">
          <reference field="0" count="1">
            <x v="360"/>
          </reference>
          <reference field="6" count="1" selected="0">
            <x v="69"/>
          </reference>
        </references>
      </pivotArea>
    </format>
    <format dxfId="13133">
      <pivotArea dataOnly="0" labelOnly="1" outline="0" fieldPosition="0">
        <references count="3">
          <reference field="0" count="1" selected="0">
            <x v="360"/>
          </reference>
          <reference field="4" count="1">
            <x v="92"/>
          </reference>
          <reference field="6" count="1" selected="0">
            <x v="69"/>
          </reference>
        </references>
      </pivotArea>
    </format>
    <format dxfId="13132">
      <pivotArea outline="0" collapsedLevelsAreSubtotals="1" fieldPosition="0">
        <references count="3">
          <reference field="0" count="1" selected="0">
            <x v="360"/>
          </reference>
          <reference field="4" count="1" selected="0">
            <x v="92"/>
          </reference>
          <reference field="6" count="1" selected="0">
            <x v="69"/>
          </reference>
        </references>
      </pivotArea>
    </format>
    <format dxfId="13131">
      <pivotArea outline="0" collapsedLevelsAreSubtotals="1" fieldPosition="0">
        <references count="3">
          <reference field="0" count="1" selected="0">
            <x v="164"/>
          </reference>
          <reference field="4" count="1" selected="0">
            <x v="93"/>
          </reference>
          <reference field="6" count="1" selected="0">
            <x v="69"/>
          </reference>
        </references>
      </pivotArea>
    </format>
    <format dxfId="13130">
      <pivotArea dataOnly="0" labelOnly="1" outline="0" offset="IV256" fieldPosition="0">
        <references count="1">
          <reference field="6" count="1">
            <x v="69"/>
          </reference>
        </references>
      </pivotArea>
    </format>
    <format dxfId="13129">
      <pivotArea dataOnly="0" labelOnly="1" outline="0" fieldPosition="0">
        <references count="2">
          <reference field="0" count="1">
            <x v="164"/>
          </reference>
          <reference field="6" count="1" selected="0">
            <x v="69"/>
          </reference>
        </references>
      </pivotArea>
    </format>
    <format dxfId="13128">
      <pivotArea dataOnly="0" labelOnly="1" outline="0" fieldPosition="0">
        <references count="3">
          <reference field="0" count="1" selected="0">
            <x v="164"/>
          </reference>
          <reference field="4" count="1">
            <x v="93"/>
          </reference>
          <reference field="6" count="1" selected="0">
            <x v="69"/>
          </reference>
        </references>
      </pivotArea>
    </format>
    <format dxfId="13127">
      <pivotArea outline="0" collapsedLevelsAreSubtotals="1" fieldPosition="0">
        <references count="3">
          <reference field="0" count="1" selected="0">
            <x v="164"/>
          </reference>
          <reference field="4" count="1" selected="0">
            <x v="93"/>
          </reference>
          <reference field="6" count="1" selected="0">
            <x v="69"/>
          </reference>
        </references>
      </pivotArea>
    </format>
    <format dxfId="13126">
      <pivotArea dataOnly="0" labelOnly="1" outline="0" fieldPosition="0">
        <references count="1">
          <reference field="6" count="1">
            <x v="69"/>
          </reference>
        </references>
      </pivotArea>
    </format>
    <format dxfId="13125">
      <pivotArea dataOnly="0" labelOnly="1" outline="0" fieldPosition="0">
        <references count="2">
          <reference field="0" count="1">
            <x v="164"/>
          </reference>
          <reference field="6" count="1" selected="0">
            <x v="69"/>
          </reference>
        </references>
      </pivotArea>
    </format>
    <format dxfId="13124">
      <pivotArea dataOnly="0" labelOnly="1" outline="0" fieldPosition="0">
        <references count="3">
          <reference field="0" count="1" selected="0">
            <x v="164"/>
          </reference>
          <reference field="4" count="1">
            <x v="93"/>
          </reference>
          <reference field="6" count="1" selected="0">
            <x v="69"/>
          </reference>
        </references>
      </pivotArea>
    </format>
    <format dxfId="13123">
      <pivotArea outline="0" collapsedLevelsAreSubtotals="1" fieldPosition="0">
        <references count="1">
          <reference field="6" count="1" selected="0" defaultSubtotal="1">
            <x v="69"/>
          </reference>
        </references>
      </pivotArea>
    </format>
    <format dxfId="13122">
      <pivotArea dataOnly="0" labelOnly="1" outline="0" fieldPosition="0">
        <references count="1">
          <reference field="6" count="1" defaultSubtotal="1">
            <x v="69"/>
          </reference>
        </references>
      </pivotArea>
    </format>
    <format dxfId="13121">
      <pivotArea outline="0" collapsedLevelsAreSubtotals="1" fieldPosition="0">
        <references count="1">
          <reference field="6" count="1" selected="0" defaultSubtotal="1">
            <x v="69"/>
          </reference>
        </references>
      </pivotArea>
    </format>
    <format dxfId="13120">
      <pivotArea dataOnly="0" labelOnly="1" outline="0" fieldPosition="0">
        <references count="1">
          <reference field="6" count="1" defaultSubtotal="1">
            <x v="69"/>
          </reference>
        </references>
      </pivotArea>
    </format>
    <format dxfId="13119">
      <pivotArea outline="0" collapsedLevelsAreSubtotals="1" fieldPosition="0">
        <references count="3">
          <reference field="0" count="1" selected="0">
            <x v="273"/>
          </reference>
          <reference field="4" count="1" selected="0">
            <x v="91"/>
          </reference>
          <reference field="6" count="1" selected="0">
            <x v="70"/>
          </reference>
        </references>
      </pivotArea>
    </format>
    <format dxfId="13118">
      <pivotArea dataOnly="0" labelOnly="1" outline="0" offset="IV1" fieldPosition="0">
        <references count="1">
          <reference field="6" count="1">
            <x v="70"/>
          </reference>
        </references>
      </pivotArea>
    </format>
    <format dxfId="13117">
      <pivotArea dataOnly="0" labelOnly="1" outline="0" fieldPosition="0">
        <references count="2">
          <reference field="0" count="1">
            <x v="273"/>
          </reference>
          <reference field="6" count="1" selected="0">
            <x v="70"/>
          </reference>
        </references>
      </pivotArea>
    </format>
    <format dxfId="13116">
      <pivotArea dataOnly="0" labelOnly="1" outline="0" fieldPosition="0">
        <references count="3">
          <reference field="0" count="1" selected="0">
            <x v="273"/>
          </reference>
          <reference field="4" count="1">
            <x v="91"/>
          </reference>
          <reference field="6" count="1" selected="0">
            <x v="70"/>
          </reference>
        </references>
      </pivotArea>
    </format>
    <format dxfId="13115">
      <pivotArea outline="0" collapsedLevelsAreSubtotals="1" fieldPosition="0">
        <references count="3">
          <reference field="0" count="1" selected="0">
            <x v="273"/>
          </reference>
          <reference field="4" count="1" selected="0">
            <x v="91"/>
          </reference>
          <reference field="6" count="1" selected="0">
            <x v="70"/>
          </reference>
        </references>
      </pivotArea>
    </format>
    <format dxfId="13114">
      <pivotArea dataOnly="0" labelOnly="1" outline="0" fieldPosition="0">
        <references count="1">
          <reference field="6" count="1">
            <x v="70"/>
          </reference>
        </references>
      </pivotArea>
    </format>
    <format dxfId="13113">
      <pivotArea dataOnly="0" labelOnly="1" outline="0" fieldPosition="0">
        <references count="2">
          <reference field="0" count="1">
            <x v="273"/>
          </reference>
          <reference field="6" count="1" selected="0">
            <x v="70"/>
          </reference>
        </references>
      </pivotArea>
    </format>
    <format dxfId="13112">
      <pivotArea dataOnly="0" labelOnly="1" outline="0" fieldPosition="0">
        <references count="3">
          <reference field="0" count="1" selected="0">
            <x v="273"/>
          </reference>
          <reference field="4" count="1">
            <x v="91"/>
          </reference>
          <reference field="6" count="1" selected="0">
            <x v="70"/>
          </reference>
        </references>
      </pivotArea>
    </format>
    <format dxfId="13111">
      <pivotArea outline="0" collapsedLevelsAreSubtotals="1" fieldPosition="0">
        <references count="3">
          <reference field="0" count="1" selected="0">
            <x v="278"/>
          </reference>
          <reference field="4" count="1" selected="0">
            <x v="91"/>
          </reference>
          <reference field="6" count="1" selected="0">
            <x v="70"/>
          </reference>
        </references>
      </pivotArea>
    </format>
    <format dxfId="13110">
      <pivotArea dataOnly="0" labelOnly="1" outline="0" offset="IV2" fieldPosition="0">
        <references count="1">
          <reference field="6" count="1">
            <x v="70"/>
          </reference>
        </references>
      </pivotArea>
    </format>
    <format dxfId="13109">
      <pivotArea dataOnly="0" labelOnly="1" outline="0" fieldPosition="0">
        <references count="2">
          <reference field="0" count="1">
            <x v="278"/>
          </reference>
          <reference field="6" count="1" selected="0">
            <x v="70"/>
          </reference>
        </references>
      </pivotArea>
    </format>
    <format dxfId="13108">
      <pivotArea dataOnly="0" labelOnly="1" outline="0" fieldPosition="0">
        <references count="3">
          <reference field="0" count="1" selected="0">
            <x v="278"/>
          </reference>
          <reference field="4" count="1">
            <x v="91"/>
          </reference>
          <reference field="6" count="1" selected="0">
            <x v="70"/>
          </reference>
        </references>
      </pivotArea>
    </format>
    <format dxfId="13107">
      <pivotArea outline="0" collapsedLevelsAreSubtotals="1" fieldPosition="0">
        <references count="3">
          <reference field="0" count="1" selected="0">
            <x v="278"/>
          </reference>
          <reference field="4" count="1" selected="0">
            <x v="91"/>
          </reference>
          <reference field="6" count="1" selected="0">
            <x v="70"/>
          </reference>
        </references>
      </pivotArea>
    </format>
    <format dxfId="13106">
      <pivotArea outline="0" collapsedLevelsAreSubtotals="1" fieldPosition="0">
        <references count="3">
          <reference field="0" count="1" selected="0">
            <x v="280"/>
          </reference>
          <reference field="4" count="1" selected="0">
            <x v="91"/>
          </reference>
          <reference field="6" count="1" selected="0">
            <x v="70"/>
          </reference>
        </references>
      </pivotArea>
    </format>
    <format dxfId="13105">
      <pivotArea dataOnly="0" labelOnly="1" outline="0" offset="IV3" fieldPosition="0">
        <references count="1">
          <reference field="6" count="1">
            <x v="70"/>
          </reference>
        </references>
      </pivotArea>
    </format>
    <format dxfId="13104">
      <pivotArea dataOnly="0" labelOnly="1" outline="0" fieldPosition="0">
        <references count="2">
          <reference field="0" count="1">
            <x v="280"/>
          </reference>
          <reference field="6" count="1" selected="0">
            <x v="70"/>
          </reference>
        </references>
      </pivotArea>
    </format>
    <format dxfId="13103">
      <pivotArea dataOnly="0" labelOnly="1" outline="0" fieldPosition="0">
        <references count="3">
          <reference field="0" count="1" selected="0">
            <x v="280"/>
          </reference>
          <reference field="4" count="1">
            <x v="91"/>
          </reference>
          <reference field="6" count="1" selected="0">
            <x v="70"/>
          </reference>
        </references>
      </pivotArea>
    </format>
    <format dxfId="13102">
      <pivotArea outline="0" collapsedLevelsAreSubtotals="1" fieldPosition="0">
        <references count="3">
          <reference field="0" count="1" selected="0">
            <x v="280"/>
          </reference>
          <reference field="4" count="1" selected="0">
            <x v="91"/>
          </reference>
          <reference field="6" count="1" selected="0">
            <x v="70"/>
          </reference>
        </references>
      </pivotArea>
    </format>
    <format dxfId="13101">
      <pivotArea outline="0" collapsedLevelsAreSubtotals="1" fieldPosition="0">
        <references count="3">
          <reference field="0" count="1" selected="0">
            <x v="85"/>
          </reference>
          <reference field="4" count="1" selected="0">
            <x v="90"/>
          </reference>
          <reference field="6" count="1" selected="0">
            <x v="70"/>
          </reference>
        </references>
      </pivotArea>
    </format>
    <format dxfId="13100">
      <pivotArea dataOnly="0" labelOnly="1" outline="0" offset="IV4" fieldPosition="0">
        <references count="1">
          <reference field="6" count="1">
            <x v="70"/>
          </reference>
        </references>
      </pivotArea>
    </format>
    <format dxfId="13099">
      <pivotArea dataOnly="0" labelOnly="1" outline="0" fieldPosition="0">
        <references count="2">
          <reference field="0" count="1">
            <x v="85"/>
          </reference>
          <reference field="6" count="1" selected="0">
            <x v="70"/>
          </reference>
        </references>
      </pivotArea>
    </format>
    <format dxfId="13098">
      <pivotArea dataOnly="0" labelOnly="1" outline="0" fieldPosition="0">
        <references count="3">
          <reference field="0" count="1" selected="0">
            <x v="85"/>
          </reference>
          <reference field="4" count="1">
            <x v="90"/>
          </reference>
          <reference field="6" count="1" selected="0">
            <x v="70"/>
          </reference>
        </references>
      </pivotArea>
    </format>
    <format dxfId="13097">
      <pivotArea outline="0" collapsedLevelsAreSubtotals="1" fieldPosition="0">
        <references count="3">
          <reference field="0" count="1" selected="0">
            <x v="85"/>
          </reference>
          <reference field="4" count="1" selected="0">
            <x v="90"/>
          </reference>
          <reference field="6" count="1" selected="0">
            <x v="70"/>
          </reference>
        </references>
      </pivotArea>
    </format>
    <format dxfId="13096">
      <pivotArea outline="0" collapsedLevelsAreSubtotals="1" fieldPosition="0">
        <references count="3">
          <reference field="0" count="1" selected="0">
            <x v="95"/>
          </reference>
          <reference field="4" count="1" selected="0">
            <x v="90"/>
          </reference>
          <reference field="6" count="1" selected="0">
            <x v="70"/>
          </reference>
        </references>
      </pivotArea>
    </format>
    <format dxfId="13095">
      <pivotArea dataOnly="0" labelOnly="1" outline="0" offset="IV5" fieldPosition="0">
        <references count="1">
          <reference field="6" count="1">
            <x v="70"/>
          </reference>
        </references>
      </pivotArea>
    </format>
    <format dxfId="13094">
      <pivotArea dataOnly="0" labelOnly="1" outline="0" fieldPosition="0">
        <references count="2">
          <reference field="0" count="1">
            <x v="95"/>
          </reference>
          <reference field="6" count="1" selected="0">
            <x v="70"/>
          </reference>
        </references>
      </pivotArea>
    </format>
    <format dxfId="13093">
      <pivotArea dataOnly="0" labelOnly="1" outline="0" fieldPosition="0">
        <references count="3">
          <reference field="0" count="1" selected="0">
            <x v="95"/>
          </reference>
          <reference field="4" count="1">
            <x v="90"/>
          </reference>
          <reference field="6" count="1" selected="0">
            <x v="70"/>
          </reference>
        </references>
      </pivotArea>
    </format>
    <format dxfId="13092">
      <pivotArea outline="0" collapsedLevelsAreSubtotals="1" fieldPosition="0">
        <references count="3">
          <reference field="0" count="1" selected="0">
            <x v="95"/>
          </reference>
          <reference field="4" count="1" selected="0">
            <x v="90"/>
          </reference>
          <reference field="6" count="1" selected="0">
            <x v="70"/>
          </reference>
        </references>
      </pivotArea>
    </format>
    <format dxfId="13091">
      <pivotArea outline="0" collapsedLevelsAreSubtotals="1" fieldPosition="0">
        <references count="3">
          <reference field="0" count="1" selected="0">
            <x v="97"/>
          </reference>
          <reference field="4" count="1" selected="0">
            <x v="90"/>
          </reference>
          <reference field="6" count="1" selected="0">
            <x v="70"/>
          </reference>
        </references>
      </pivotArea>
    </format>
    <format dxfId="13090">
      <pivotArea dataOnly="0" labelOnly="1" outline="0" offset="IV6" fieldPosition="0">
        <references count="1">
          <reference field="6" count="1">
            <x v="70"/>
          </reference>
        </references>
      </pivotArea>
    </format>
    <format dxfId="13089">
      <pivotArea dataOnly="0" labelOnly="1" outline="0" fieldPosition="0">
        <references count="2">
          <reference field="0" count="1">
            <x v="97"/>
          </reference>
          <reference field="6" count="1" selected="0">
            <x v="70"/>
          </reference>
        </references>
      </pivotArea>
    </format>
    <format dxfId="13088">
      <pivotArea dataOnly="0" labelOnly="1" outline="0" fieldPosition="0">
        <references count="3">
          <reference field="0" count="1" selected="0">
            <x v="97"/>
          </reference>
          <reference field="4" count="1">
            <x v="90"/>
          </reference>
          <reference field="6" count="1" selected="0">
            <x v="70"/>
          </reference>
        </references>
      </pivotArea>
    </format>
    <format dxfId="13087">
      <pivotArea outline="0" collapsedLevelsAreSubtotals="1" fieldPosition="0">
        <references count="3">
          <reference field="0" count="1" selected="0">
            <x v="97"/>
          </reference>
          <reference field="4" count="1" selected="0">
            <x v="90"/>
          </reference>
          <reference field="6" count="1" selected="0">
            <x v="70"/>
          </reference>
        </references>
      </pivotArea>
    </format>
    <format dxfId="13086">
      <pivotArea outline="0" collapsedLevelsAreSubtotals="1" fieldPosition="0">
        <references count="3">
          <reference field="0" count="1" selected="0">
            <x v="106"/>
          </reference>
          <reference field="4" count="1" selected="0">
            <x v="90"/>
          </reference>
          <reference field="6" count="1" selected="0">
            <x v="70"/>
          </reference>
        </references>
      </pivotArea>
    </format>
    <format dxfId="13085">
      <pivotArea dataOnly="0" labelOnly="1" outline="0" offset="IV7" fieldPosition="0">
        <references count="1">
          <reference field="6" count="1">
            <x v="70"/>
          </reference>
        </references>
      </pivotArea>
    </format>
    <format dxfId="13084">
      <pivotArea dataOnly="0" labelOnly="1" outline="0" fieldPosition="0">
        <references count="2">
          <reference field="0" count="1">
            <x v="106"/>
          </reference>
          <reference field="6" count="1" selected="0">
            <x v="70"/>
          </reference>
        </references>
      </pivotArea>
    </format>
    <format dxfId="13083">
      <pivotArea dataOnly="0" labelOnly="1" outline="0" fieldPosition="0">
        <references count="3">
          <reference field="0" count="1" selected="0">
            <x v="106"/>
          </reference>
          <reference field="4" count="1">
            <x v="90"/>
          </reference>
          <reference field="6" count="1" selected="0">
            <x v="70"/>
          </reference>
        </references>
      </pivotArea>
    </format>
    <format dxfId="13082">
      <pivotArea outline="0" collapsedLevelsAreSubtotals="1" fieldPosition="0">
        <references count="3">
          <reference field="0" count="1" selected="0">
            <x v="106"/>
          </reference>
          <reference field="4" count="1" selected="0">
            <x v="90"/>
          </reference>
          <reference field="6" count="1" selected="0">
            <x v="70"/>
          </reference>
        </references>
      </pivotArea>
    </format>
    <format dxfId="13081">
      <pivotArea outline="0" collapsedLevelsAreSubtotals="1" fieldPosition="0">
        <references count="3">
          <reference field="0" count="1" selected="0">
            <x v="287"/>
          </reference>
          <reference field="4" count="1" selected="0">
            <x v="91"/>
          </reference>
          <reference field="6" count="1" selected="0">
            <x v="70"/>
          </reference>
        </references>
      </pivotArea>
    </format>
    <format dxfId="13080">
      <pivotArea dataOnly="0" labelOnly="1" outline="0" offset="IV8" fieldPosition="0">
        <references count="1">
          <reference field="6" count="1">
            <x v="70"/>
          </reference>
        </references>
      </pivotArea>
    </format>
    <format dxfId="13079">
      <pivotArea dataOnly="0" labelOnly="1" outline="0" fieldPosition="0">
        <references count="2">
          <reference field="0" count="1">
            <x v="287"/>
          </reference>
          <reference field="6" count="1" selected="0">
            <x v="70"/>
          </reference>
        </references>
      </pivotArea>
    </format>
    <format dxfId="13078">
      <pivotArea dataOnly="0" labelOnly="1" outline="0" fieldPosition="0">
        <references count="3">
          <reference field="0" count="1" selected="0">
            <x v="287"/>
          </reference>
          <reference field="4" count="1">
            <x v="91"/>
          </reference>
          <reference field="6" count="1" selected="0">
            <x v="70"/>
          </reference>
        </references>
      </pivotArea>
    </format>
    <format dxfId="13077">
      <pivotArea outline="0" collapsedLevelsAreSubtotals="1" fieldPosition="0">
        <references count="3">
          <reference field="0" count="1" selected="0">
            <x v="287"/>
          </reference>
          <reference field="4" count="1" selected="0">
            <x v="91"/>
          </reference>
          <reference field="6" count="1" selected="0">
            <x v="70"/>
          </reference>
        </references>
      </pivotArea>
    </format>
    <format dxfId="13076">
      <pivotArea outline="0" collapsedLevelsAreSubtotals="1" fieldPosition="0">
        <references count="3">
          <reference field="0" count="1" selected="0">
            <x v="102"/>
          </reference>
          <reference field="4" count="1" selected="0">
            <x v="90"/>
          </reference>
          <reference field="6" count="1" selected="0">
            <x v="70"/>
          </reference>
        </references>
      </pivotArea>
    </format>
    <format dxfId="13075">
      <pivotArea dataOnly="0" labelOnly="1" outline="0" offset="IV9" fieldPosition="0">
        <references count="1">
          <reference field="6" count="1">
            <x v="70"/>
          </reference>
        </references>
      </pivotArea>
    </format>
    <format dxfId="13074">
      <pivotArea dataOnly="0" labelOnly="1" outline="0" fieldPosition="0">
        <references count="2">
          <reference field="0" count="1">
            <x v="102"/>
          </reference>
          <reference field="6" count="1" selected="0">
            <x v="70"/>
          </reference>
        </references>
      </pivotArea>
    </format>
    <format dxfId="13073">
      <pivotArea dataOnly="0" labelOnly="1" outline="0" fieldPosition="0">
        <references count="3">
          <reference field="0" count="1" selected="0">
            <x v="102"/>
          </reference>
          <reference field="4" count="1">
            <x v="90"/>
          </reference>
          <reference field="6" count="1" selected="0">
            <x v="70"/>
          </reference>
        </references>
      </pivotArea>
    </format>
    <format dxfId="13072">
      <pivotArea outline="0" collapsedLevelsAreSubtotals="1" fieldPosition="0">
        <references count="3">
          <reference field="0" count="1" selected="0">
            <x v="102"/>
          </reference>
          <reference field="4" count="1" selected="0">
            <x v="90"/>
          </reference>
          <reference field="6" count="1" selected="0">
            <x v="70"/>
          </reference>
        </references>
      </pivotArea>
    </format>
    <format dxfId="13071">
      <pivotArea outline="0" collapsedLevelsAreSubtotals="1" fieldPosition="0">
        <references count="3">
          <reference field="0" count="1" selected="0">
            <x v="408"/>
          </reference>
          <reference field="4" count="1" selected="0">
            <x v="90"/>
          </reference>
          <reference field="6" count="1" selected="0">
            <x v="70"/>
          </reference>
        </references>
      </pivotArea>
    </format>
    <format dxfId="13070">
      <pivotArea dataOnly="0" labelOnly="1" outline="0" offset="IV10" fieldPosition="0">
        <references count="1">
          <reference field="6" count="1">
            <x v="70"/>
          </reference>
        </references>
      </pivotArea>
    </format>
    <format dxfId="13069">
      <pivotArea dataOnly="0" labelOnly="1" outline="0" fieldPosition="0">
        <references count="2">
          <reference field="0" count="1">
            <x v="408"/>
          </reference>
          <reference field="6" count="1" selected="0">
            <x v="70"/>
          </reference>
        </references>
      </pivotArea>
    </format>
    <format dxfId="13068">
      <pivotArea dataOnly="0" labelOnly="1" outline="0" fieldPosition="0">
        <references count="3">
          <reference field="0" count="1" selected="0">
            <x v="408"/>
          </reference>
          <reference field="4" count="1">
            <x v="90"/>
          </reference>
          <reference field="6" count="1" selected="0">
            <x v="70"/>
          </reference>
        </references>
      </pivotArea>
    </format>
    <format dxfId="13067">
      <pivotArea outline="0" collapsedLevelsAreSubtotals="1" fieldPosition="0">
        <references count="3">
          <reference field="0" count="1" selected="0">
            <x v="408"/>
          </reference>
          <reference field="4" count="1" selected="0">
            <x v="90"/>
          </reference>
          <reference field="6" count="1" selected="0">
            <x v="70"/>
          </reference>
        </references>
      </pivotArea>
    </format>
    <format dxfId="13066">
      <pivotArea outline="0" collapsedLevelsAreSubtotals="1" fieldPosition="0">
        <references count="3">
          <reference field="0" count="1" selected="0">
            <x v="100"/>
          </reference>
          <reference field="4" count="1" selected="0">
            <x v="90"/>
          </reference>
          <reference field="6" count="1" selected="0">
            <x v="70"/>
          </reference>
        </references>
      </pivotArea>
    </format>
    <format dxfId="13065">
      <pivotArea dataOnly="0" labelOnly="1" outline="0" offset="IV11" fieldPosition="0">
        <references count="1">
          <reference field="6" count="1">
            <x v="70"/>
          </reference>
        </references>
      </pivotArea>
    </format>
    <format dxfId="13064">
      <pivotArea dataOnly="0" labelOnly="1" outline="0" fieldPosition="0">
        <references count="2">
          <reference field="0" count="1">
            <x v="100"/>
          </reference>
          <reference field="6" count="1" selected="0">
            <x v="70"/>
          </reference>
        </references>
      </pivotArea>
    </format>
    <format dxfId="13063">
      <pivotArea dataOnly="0" labelOnly="1" outline="0" fieldPosition="0">
        <references count="3">
          <reference field="0" count="1" selected="0">
            <x v="100"/>
          </reference>
          <reference field="4" count="1">
            <x v="90"/>
          </reference>
          <reference field="6" count="1" selected="0">
            <x v="70"/>
          </reference>
        </references>
      </pivotArea>
    </format>
    <format dxfId="13062">
      <pivotArea outline="0" collapsedLevelsAreSubtotals="1" fieldPosition="0">
        <references count="3">
          <reference field="0" count="1" selected="0">
            <x v="100"/>
          </reference>
          <reference field="4" count="1" selected="0">
            <x v="90"/>
          </reference>
          <reference field="6" count="1" selected="0">
            <x v="70"/>
          </reference>
        </references>
      </pivotArea>
    </format>
    <format dxfId="13061">
      <pivotArea outline="0" collapsedLevelsAreSubtotals="1" fieldPosition="0">
        <references count="3">
          <reference field="0" count="1" selected="0">
            <x v="223"/>
          </reference>
          <reference field="4" count="1" selected="0">
            <x v="91"/>
          </reference>
          <reference field="6" count="1" selected="0">
            <x v="70"/>
          </reference>
        </references>
      </pivotArea>
    </format>
    <format dxfId="13060">
      <pivotArea dataOnly="0" labelOnly="1" outline="0" offset="IV256" fieldPosition="0">
        <references count="1">
          <reference field="6" count="1">
            <x v="70"/>
          </reference>
        </references>
      </pivotArea>
    </format>
    <format dxfId="13059">
      <pivotArea dataOnly="0" labelOnly="1" outline="0" fieldPosition="0">
        <references count="2">
          <reference field="0" count="1">
            <x v="223"/>
          </reference>
          <reference field="6" count="1" selected="0">
            <x v="70"/>
          </reference>
        </references>
      </pivotArea>
    </format>
    <format dxfId="13058">
      <pivotArea dataOnly="0" labelOnly="1" outline="0" fieldPosition="0">
        <references count="3">
          <reference field="0" count="1" selected="0">
            <x v="223"/>
          </reference>
          <reference field="4" count="1">
            <x v="91"/>
          </reference>
          <reference field="6" count="1" selected="0">
            <x v="70"/>
          </reference>
        </references>
      </pivotArea>
    </format>
    <format dxfId="13057">
      <pivotArea outline="0" collapsedLevelsAreSubtotals="1" fieldPosition="0">
        <references count="3">
          <reference field="0" count="1" selected="0">
            <x v="223"/>
          </reference>
          <reference field="4" count="1" selected="0">
            <x v="91"/>
          </reference>
          <reference field="6" count="1" selected="0">
            <x v="70"/>
          </reference>
        </references>
      </pivotArea>
    </format>
    <format dxfId="13056">
      <pivotArea dataOnly="0" labelOnly="1" outline="0" fieldPosition="0">
        <references count="1">
          <reference field="6" count="1">
            <x v="70"/>
          </reference>
        </references>
      </pivotArea>
    </format>
    <format dxfId="13055">
      <pivotArea dataOnly="0" labelOnly="1" outline="0" fieldPosition="0">
        <references count="2">
          <reference field="0" count="1">
            <x v="223"/>
          </reference>
          <reference field="6" count="1" selected="0">
            <x v="70"/>
          </reference>
        </references>
      </pivotArea>
    </format>
    <format dxfId="13054">
      <pivotArea dataOnly="0" labelOnly="1" outline="0" fieldPosition="0">
        <references count="3">
          <reference field="0" count="1" selected="0">
            <x v="223"/>
          </reference>
          <reference field="4" count="1">
            <x v="91"/>
          </reference>
          <reference field="6" count="1" selected="0">
            <x v="70"/>
          </reference>
        </references>
      </pivotArea>
    </format>
    <format dxfId="13053">
      <pivotArea outline="0" collapsedLevelsAreSubtotals="1" fieldPosition="0">
        <references count="1">
          <reference field="6" count="1" selected="0" defaultSubtotal="1">
            <x v="70"/>
          </reference>
        </references>
      </pivotArea>
    </format>
    <format dxfId="13052">
      <pivotArea dataOnly="0" labelOnly="1" outline="0" fieldPosition="0">
        <references count="1">
          <reference field="6" count="1" defaultSubtotal="1">
            <x v="70"/>
          </reference>
        </references>
      </pivotArea>
    </format>
    <format dxfId="13051">
      <pivotArea outline="0" collapsedLevelsAreSubtotals="1" fieldPosition="0">
        <references count="1">
          <reference field="6" count="1" selected="0" defaultSubtotal="1">
            <x v="70"/>
          </reference>
        </references>
      </pivotArea>
    </format>
    <format dxfId="13050">
      <pivotArea dataOnly="0" labelOnly="1" outline="0" fieldPosition="0">
        <references count="1">
          <reference field="6" count="1" defaultSubtotal="1">
            <x v="70"/>
          </reference>
        </references>
      </pivotArea>
    </format>
    <format dxfId="13049">
      <pivotArea outline="0" collapsedLevelsAreSubtotals="1" fieldPosition="0">
        <references count="3">
          <reference field="0" count="1" selected="0">
            <x v="166"/>
          </reference>
          <reference field="4" count="1" selected="0">
            <x v="124"/>
          </reference>
          <reference field="6" count="1" selected="0">
            <x v="71"/>
          </reference>
        </references>
      </pivotArea>
    </format>
    <format dxfId="13048">
      <pivotArea dataOnly="0" labelOnly="1" outline="0" offset="IV1" fieldPosition="0">
        <references count="1">
          <reference field="6" count="1">
            <x v="71"/>
          </reference>
        </references>
      </pivotArea>
    </format>
    <format dxfId="13047">
      <pivotArea dataOnly="0" labelOnly="1" outline="0" fieldPosition="0">
        <references count="2">
          <reference field="0" count="1">
            <x v="166"/>
          </reference>
          <reference field="6" count="1" selected="0">
            <x v="71"/>
          </reference>
        </references>
      </pivotArea>
    </format>
    <format dxfId="13046">
      <pivotArea dataOnly="0" labelOnly="1" outline="0" fieldPosition="0">
        <references count="3">
          <reference field="0" count="1" selected="0">
            <x v="166"/>
          </reference>
          <reference field="4" count="1">
            <x v="124"/>
          </reference>
          <reference field="6" count="1" selected="0">
            <x v="71"/>
          </reference>
        </references>
      </pivotArea>
    </format>
    <format dxfId="13045">
      <pivotArea outline="0" collapsedLevelsAreSubtotals="1" fieldPosition="0">
        <references count="3">
          <reference field="0" count="1" selected="0">
            <x v="166"/>
          </reference>
          <reference field="4" count="1" selected="0">
            <x v="124"/>
          </reference>
          <reference field="6" count="1" selected="0">
            <x v="71"/>
          </reference>
        </references>
      </pivotArea>
    </format>
    <format dxfId="13044">
      <pivotArea dataOnly="0" labelOnly="1" outline="0" fieldPosition="0">
        <references count="1">
          <reference field="6" count="1">
            <x v="71"/>
          </reference>
        </references>
      </pivotArea>
    </format>
    <format dxfId="13043">
      <pivotArea dataOnly="0" labelOnly="1" outline="0" fieldPosition="0">
        <references count="2">
          <reference field="0" count="1">
            <x v="166"/>
          </reference>
          <reference field="6" count="1" selected="0">
            <x v="71"/>
          </reference>
        </references>
      </pivotArea>
    </format>
    <format dxfId="13042">
      <pivotArea dataOnly="0" labelOnly="1" outline="0" fieldPosition="0">
        <references count="3">
          <reference field="0" count="1" selected="0">
            <x v="166"/>
          </reference>
          <reference field="4" count="1">
            <x v="124"/>
          </reference>
          <reference field="6" count="1" selected="0">
            <x v="71"/>
          </reference>
        </references>
      </pivotArea>
    </format>
    <format dxfId="13041">
      <pivotArea outline="0" collapsedLevelsAreSubtotals="1" fieldPosition="0">
        <references count="3">
          <reference field="0" count="1" selected="0">
            <x v="164"/>
          </reference>
          <reference field="4" count="1" selected="0">
            <x v="124"/>
          </reference>
          <reference field="6" count="1" selected="0">
            <x v="71"/>
          </reference>
        </references>
      </pivotArea>
    </format>
    <format dxfId="13040">
      <pivotArea dataOnly="0" labelOnly="1" outline="0" offset="IV256" fieldPosition="0">
        <references count="1">
          <reference field="6" count="1">
            <x v="71"/>
          </reference>
        </references>
      </pivotArea>
    </format>
    <format dxfId="13039">
      <pivotArea dataOnly="0" labelOnly="1" outline="0" fieldPosition="0">
        <references count="2">
          <reference field="0" count="1">
            <x v="164"/>
          </reference>
          <reference field="6" count="1" selected="0">
            <x v="71"/>
          </reference>
        </references>
      </pivotArea>
    </format>
    <format dxfId="13038">
      <pivotArea dataOnly="0" labelOnly="1" outline="0" fieldPosition="0">
        <references count="3">
          <reference field="0" count="1" selected="0">
            <x v="164"/>
          </reference>
          <reference field="4" count="1">
            <x v="124"/>
          </reference>
          <reference field="6" count="1" selected="0">
            <x v="71"/>
          </reference>
        </references>
      </pivotArea>
    </format>
    <format dxfId="13037">
      <pivotArea outline="0" collapsedLevelsAreSubtotals="1" fieldPosition="0">
        <references count="3">
          <reference field="0" count="1" selected="0">
            <x v="164"/>
          </reference>
          <reference field="4" count="1" selected="0">
            <x v="124"/>
          </reference>
          <reference field="6" count="1" selected="0">
            <x v="71"/>
          </reference>
        </references>
      </pivotArea>
    </format>
    <format dxfId="13036">
      <pivotArea dataOnly="0" labelOnly="1" outline="0" fieldPosition="0">
        <references count="1">
          <reference field="6" count="1">
            <x v="71"/>
          </reference>
        </references>
      </pivotArea>
    </format>
    <format dxfId="13035">
      <pivotArea dataOnly="0" labelOnly="1" outline="0" fieldPosition="0">
        <references count="2">
          <reference field="0" count="1">
            <x v="164"/>
          </reference>
          <reference field="6" count="1" selected="0">
            <x v="71"/>
          </reference>
        </references>
      </pivotArea>
    </format>
    <format dxfId="13034">
      <pivotArea dataOnly="0" labelOnly="1" outline="0" fieldPosition="0">
        <references count="3">
          <reference field="0" count="1" selected="0">
            <x v="164"/>
          </reference>
          <reference field="4" count="1">
            <x v="124"/>
          </reference>
          <reference field="6" count="1" selected="0">
            <x v="71"/>
          </reference>
        </references>
      </pivotArea>
    </format>
    <format dxfId="13033">
      <pivotArea outline="0" collapsedLevelsAreSubtotals="1" fieldPosition="0">
        <references count="1">
          <reference field="6" count="1" selected="0" defaultSubtotal="1">
            <x v="71"/>
          </reference>
        </references>
      </pivotArea>
    </format>
    <format dxfId="13032">
      <pivotArea dataOnly="0" labelOnly="1" outline="0" fieldPosition="0">
        <references count="1">
          <reference field="6" count="1" defaultSubtotal="1">
            <x v="71"/>
          </reference>
        </references>
      </pivotArea>
    </format>
    <format dxfId="13031">
      <pivotArea outline="0" collapsedLevelsAreSubtotals="1" fieldPosition="0">
        <references count="3">
          <reference field="0" count="1" selected="0">
            <x v="418"/>
          </reference>
          <reference field="4" count="1" selected="0">
            <x v="156"/>
          </reference>
          <reference field="6" count="1" selected="0">
            <x v="72"/>
          </reference>
        </references>
      </pivotArea>
    </format>
    <format dxfId="13030">
      <pivotArea dataOnly="0" labelOnly="1" outline="0" fieldPosition="0">
        <references count="1">
          <reference field="6" count="1">
            <x v="72"/>
          </reference>
        </references>
      </pivotArea>
    </format>
    <format dxfId="13029">
      <pivotArea dataOnly="0" labelOnly="1" outline="0" fieldPosition="0">
        <references count="2">
          <reference field="0" count="1">
            <x v="418"/>
          </reference>
          <reference field="6" count="1" selected="0">
            <x v="72"/>
          </reference>
        </references>
      </pivotArea>
    </format>
    <format dxfId="13028">
      <pivotArea dataOnly="0" labelOnly="1" outline="0" fieldPosition="0">
        <references count="3">
          <reference field="0" count="1" selected="0">
            <x v="418"/>
          </reference>
          <reference field="4" count="1">
            <x v="156"/>
          </reference>
          <reference field="6" count="1" selected="0">
            <x v="72"/>
          </reference>
        </references>
      </pivotArea>
    </format>
    <format dxfId="13027">
      <pivotArea outline="0" collapsedLevelsAreSubtotals="1" fieldPosition="0">
        <references count="3">
          <reference field="0" count="1" selected="0">
            <x v="418"/>
          </reference>
          <reference field="4" count="1" selected="0">
            <x v="156"/>
          </reference>
          <reference field="6" count="1" selected="0">
            <x v="72"/>
          </reference>
        </references>
      </pivotArea>
    </format>
    <format dxfId="13026">
      <pivotArea dataOnly="0" labelOnly="1" outline="0" fieldPosition="0">
        <references count="1">
          <reference field="6" count="1">
            <x v="72"/>
          </reference>
        </references>
      </pivotArea>
    </format>
    <format dxfId="13025">
      <pivotArea dataOnly="0" labelOnly="1" outline="0" fieldPosition="0">
        <references count="2">
          <reference field="0" count="1">
            <x v="418"/>
          </reference>
          <reference field="6" count="1" selected="0">
            <x v="72"/>
          </reference>
        </references>
      </pivotArea>
    </format>
    <format dxfId="13024">
      <pivotArea dataOnly="0" labelOnly="1" outline="0" fieldPosition="0">
        <references count="3">
          <reference field="0" count="1" selected="0">
            <x v="418"/>
          </reference>
          <reference field="4" count="1">
            <x v="156"/>
          </reference>
          <reference field="6" count="1" selected="0">
            <x v="72"/>
          </reference>
        </references>
      </pivotArea>
    </format>
    <format dxfId="13023">
      <pivotArea outline="0" collapsedLevelsAreSubtotals="1" fieldPosition="0">
        <references count="1">
          <reference field="6" count="1" selected="0" defaultSubtotal="1">
            <x v="72"/>
          </reference>
        </references>
      </pivotArea>
    </format>
    <format dxfId="13022">
      <pivotArea dataOnly="0" labelOnly="1" outline="0" fieldPosition="0">
        <references count="1">
          <reference field="6" count="1" defaultSubtotal="1">
            <x v="72"/>
          </reference>
        </references>
      </pivotArea>
    </format>
    <format dxfId="13021">
      <pivotArea outline="0" collapsedLevelsAreSubtotals="1" fieldPosition="0">
        <references count="1">
          <reference field="6" count="1" selected="0" defaultSubtotal="1">
            <x v="72"/>
          </reference>
        </references>
      </pivotArea>
    </format>
    <format dxfId="13020">
      <pivotArea dataOnly="0" labelOnly="1" outline="0" fieldPosition="0">
        <references count="1">
          <reference field="6" count="1" defaultSubtotal="1">
            <x v="72"/>
          </reference>
        </references>
      </pivotArea>
    </format>
    <format dxfId="13019">
      <pivotArea outline="0" collapsedLevelsAreSubtotals="1" fieldPosition="0">
        <references count="3">
          <reference field="0" count="1" selected="0">
            <x v="85"/>
          </reference>
          <reference field="4" count="1" selected="0">
            <x v="220"/>
          </reference>
          <reference field="6" count="1" selected="0">
            <x v="73"/>
          </reference>
        </references>
      </pivotArea>
    </format>
    <format dxfId="13018">
      <pivotArea dataOnly="0" labelOnly="1" outline="0" offset="IV1" fieldPosition="0">
        <references count="1">
          <reference field="6" count="1">
            <x v="73"/>
          </reference>
        </references>
      </pivotArea>
    </format>
    <format dxfId="13017">
      <pivotArea dataOnly="0" labelOnly="1" outline="0" fieldPosition="0">
        <references count="2">
          <reference field="0" count="1">
            <x v="85"/>
          </reference>
          <reference field="6" count="1" selected="0">
            <x v="73"/>
          </reference>
        </references>
      </pivotArea>
    </format>
    <format dxfId="13016">
      <pivotArea dataOnly="0" labelOnly="1" outline="0" fieldPosition="0">
        <references count="3">
          <reference field="0" count="1" selected="0">
            <x v="85"/>
          </reference>
          <reference field="4" count="1">
            <x v="220"/>
          </reference>
          <reference field="6" count="1" selected="0">
            <x v="73"/>
          </reference>
        </references>
      </pivotArea>
    </format>
    <format dxfId="13015">
      <pivotArea outline="0" collapsedLevelsAreSubtotals="1" fieldPosition="0">
        <references count="3">
          <reference field="0" count="1" selected="0">
            <x v="85"/>
          </reference>
          <reference field="4" count="1" selected="0">
            <x v="220"/>
          </reference>
          <reference field="6" count="1" selected="0">
            <x v="73"/>
          </reference>
        </references>
      </pivotArea>
    </format>
    <format dxfId="13014">
      <pivotArea dataOnly="0" labelOnly="1" outline="0" fieldPosition="0">
        <references count="1">
          <reference field="6" count="1">
            <x v="73"/>
          </reference>
        </references>
      </pivotArea>
    </format>
    <format dxfId="13013">
      <pivotArea dataOnly="0" labelOnly="1" outline="0" fieldPosition="0">
        <references count="2">
          <reference field="0" count="1">
            <x v="85"/>
          </reference>
          <reference field="6" count="1" selected="0">
            <x v="73"/>
          </reference>
        </references>
      </pivotArea>
    </format>
    <format dxfId="13012">
      <pivotArea dataOnly="0" labelOnly="1" outline="0" fieldPosition="0">
        <references count="3">
          <reference field="0" count="1" selected="0">
            <x v="85"/>
          </reference>
          <reference field="4" count="1">
            <x v="220"/>
          </reference>
          <reference field="6" count="1" selected="0">
            <x v="73"/>
          </reference>
        </references>
      </pivotArea>
    </format>
    <format dxfId="13011">
      <pivotArea outline="0" collapsedLevelsAreSubtotals="1" fieldPosition="0">
        <references count="3">
          <reference field="0" count="1" selected="0">
            <x v="95"/>
          </reference>
          <reference field="4" count="1" selected="0">
            <x v="220"/>
          </reference>
          <reference field="6" count="1" selected="0">
            <x v="73"/>
          </reference>
        </references>
      </pivotArea>
    </format>
    <format dxfId="13010">
      <pivotArea dataOnly="0" labelOnly="1" outline="0" offset="IV2" fieldPosition="0">
        <references count="1">
          <reference field="6" count="1">
            <x v="73"/>
          </reference>
        </references>
      </pivotArea>
    </format>
    <format dxfId="13009">
      <pivotArea dataOnly="0" labelOnly="1" outline="0" fieldPosition="0">
        <references count="2">
          <reference field="0" count="1">
            <x v="95"/>
          </reference>
          <reference field="6" count="1" selected="0">
            <x v="73"/>
          </reference>
        </references>
      </pivotArea>
    </format>
    <format dxfId="13008">
      <pivotArea dataOnly="0" labelOnly="1" outline="0" fieldPosition="0">
        <references count="3">
          <reference field="0" count="1" selected="0">
            <x v="95"/>
          </reference>
          <reference field="4" count="1">
            <x v="220"/>
          </reference>
          <reference field="6" count="1" selected="0">
            <x v="73"/>
          </reference>
        </references>
      </pivotArea>
    </format>
    <format dxfId="13007">
      <pivotArea outline="0" collapsedLevelsAreSubtotals="1" fieldPosition="0">
        <references count="3">
          <reference field="0" count="1" selected="0">
            <x v="95"/>
          </reference>
          <reference field="4" count="1" selected="0">
            <x v="220"/>
          </reference>
          <reference field="6" count="1" selected="0">
            <x v="73"/>
          </reference>
        </references>
      </pivotArea>
    </format>
    <format dxfId="13006">
      <pivotArea outline="0" collapsedLevelsAreSubtotals="1" fieldPosition="0">
        <references count="3">
          <reference field="0" count="1" selected="0">
            <x v="102"/>
          </reference>
          <reference field="4" count="1" selected="0">
            <x v="220"/>
          </reference>
          <reference field="6" count="1" selected="0">
            <x v="73"/>
          </reference>
        </references>
      </pivotArea>
    </format>
    <format dxfId="13005">
      <pivotArea dataOnly="0" labelOnly="1" outline="0" offset="IV3" fieldPosition="0">
        <references count="1">
          <reference field="6" count="1">
            <x v="73"/>
          </reference>
        </references>
      </pivotArea>
    </format>
    <format dxfId="13004">
      <pivotArea dataOnly="0" labelOnly="1" outline="0" fieldPosition="0">
        <references count="2">
          <reference field="0" count="1">
            <x v="102"/>
          </reference>
          <reference field="6" count="1" selected="0">
            <x v="73"/>
          </reference>
        </references>
      </pivotArea>
    </format>
    <format dxfId="13003">
      <pivotArea dataOnly="0" labelOnly="1" outline="0" fieldPosition="0">
        <references count="3">
          <reference field="0" count="1" selected="0">
            <x v="102"/>
          </reference>
          <reference field="4" count="1">
            <x v="220"/>
          </reference>
          <reference field="6" count="1" selected="0">
            <x v="73"/>
          </reference>
        </references>
      </pivotArea>
    </format>
    <format dxfId="13002">
      <pivotArea outline="0" collapsedLevelsAreSubtotals="1" fieldPosition="0">
        <references count="3">
          <reference field="0" count="1" selected="0">
            <x v="102"/>
          </reference>
          <reference field="4" count="1" selected="0">
            <x v="220"/>
          </reference>
          <reference field="6" count="1" selected="0">
            <x v="73"/>
          </reference>
        </references>
      </pivotArea>
    </format>
    <format dxfId="13001">
      <pivotArea outline="0" collapsedLevelsAreSubtotals="1" fieldPosition="0">
        <references count="3">
          <reference field="0" count="1" selected="0">
            <x v="397"/>
          </reference>
          <reference field="4" count="1" selected="0">
            <x v="220"/>
          </reference>
          <reference field="6" count="1" selected="0">
            <x v="73"/>
          </reference>
        </references>
      </pivotArea>
    </format>
    <format dxfId="13000">
      <pivotArea dataOnly="0" labelOnly="1" outline="0" offset="IV4" fieldPosition="0">
        <references count="1">
          <reference field="6" count="1">
            <x v="73"/>
          </reference>
        </references>
      </pivotArea>
    </format>
    <format dxfId="12999">
      <pivotArea dataOnly="0" labelOnly="1" outline="0" fieldPosition="0">
        <references count="2">
          <reference field="0" count="1">
            <x v="397"/>
          </reference>
          <reference field="6" count="1" selected="0">
            <x v="73"/>
          </reference>
        </references>
      </pivotArea>
    </format>
    <format dxfId="12998">
      <pivotArea dataOnly="0" labelOnly="1" outline="0" fieldPosition="0">
        <references count="3">
          <reference field="0" count="1" selected="0">
            <x v="397"/>
          </reference>
          <reference field="4" count="1">
            <x v="220"/>
          </reference>
          <reference field="6" count="1" selected="0">
            <x v="73"/>
          </reference>
        </references>
      </pivotArea>
    </format>
    <format dxfId="12997">
      <pivotArea outline="0" collapsedLevelsAreSubtotals="1" fieldPosition="0">
        <references count="3">
          <reference field="0" count="1" selected="0">
            <x v="397"/>
          </reference>
          <reference field="4" count="1" selected="0">
            <x v="220"/>
          </reference>
          <reference field="6" count="1" selected="0">
            <x v="73"/>
          </reference>
        </references>
      </pivotArea>
    </format>
    <format dxfId="12996">
      <pivotArea outline="0" collapsedLevelsAreSubtotals="1" fieldPosition="0">
        <references count="3">
          <reference field="0" count="1" selected="0">
            <x v="100"/>
          </reference>
          <reference field="4" count="1" selected="0">
            <x v="220"/>
          </reference>
          <reference field="6" count="1" selected="0">
            <x v="73"/>
          </reference>
        </references>
      </pivotArea>
    </format>
    <format dxfId="12995">
      <pivotArea dataOnly="0" labelOnly="1" outline="0" offset="IV256" fieldPosition="0">
        <references count="1">
          <reference field="6" count="1">
            <x v="73"/>
          </reference>
        </references>
      </pivotArea>
    </format>
    <format dxfId="12994">
      <pivotArea dataOnly="0" labelOnly="1" outline="0" fieldPosition="0">
        <references count="2">
          <reference field="0" count="1">
            <x v="100"/>
          </reference>
          <reference field="6" count="1" selected="0">
            <x v="73"/>
          </reference>
        </references>
      </pivotArea>
    </format>
    <format dxfId="12993">
      <pivotArea dataOnly="0" labelOnly="1" outline="0" fieldPosition="0">
        <references count="3">
          <reference field="0" count="1" selected="0">
            <x v="100"/>
          </reference>
          <reference field="4" count="1">
            <x v="220"/>
          </reference>
          <reference field="6" count="1" selected="0">
            <x v="73"/>
          </reference>
        </references>
      </pivotArea>
    </format>
    <format dxfId="12992">
      <pivotArea outline="0" collapsedLevelsAreSubtotals="1" fieldPosition="0">
        <references count="3">
          <reference field="0" count="1" selected="0">
            <x v="100"/>
          </reference>
          <reference field="4" count="1" selected="0">
            <x v="220"/>
          </reference>
          <reference field="6" count="1" selected="0">
            <x v="73"/>
          </reference>
        </references>
      </pivotArea>
    </format>
    <format dxfId="12991">
      <pivotArea dataOnly="0" labelOnly="1" outline="0" fieldPosition="0">
        <references count="1">
          <reference field="6" count="1">
            <x v="73"/>
          </reference>
        </references>
      </pivotArea>
    </format>
    <format dxfId="12990">
      <pivotArea dataOnly="0" labelOnly="1" outline="0" fieldPosition="0">
        <references count="2">
          <reference field="0" count="1">
            <x v="100"/>
          </reference>
          <reference field="6" count="1" selected="0">
            <x v="73"/>
          </reference>
        </references>
      </pivotArea>
    </format>
    <format dxfId="12989">
      <pivotArea dataOnly="0" labelOnly="1" outline="0" fieldPosition="0">
        <references count="3">
          <reference field="0" count="1" selected="0">
            <x v="100"/>
          </reference>
          <reference field="4" count="1">
            <x v="220"/>
          </reference>
          <reference field="6" count="1" selected="0">
            <x v="73"/>
          </reference>
        </references>
      </pivotArea>
    </format>
    <format dxfId="12988">
      <pivotArea outline="0" collapsedLevelsAreSubtotals="1" fieldPosition="0">
        <references count="1">
          <reference field="6" count="1" selected="0" defaultSubtotal="1">
            <x v="73"/>
          </reference>
        </references>
      </pivotArea>
    </format>
    <format dxfId="12987">
      <pivotArea dataOnly="0" labelOnly="1" outline="0" fieldPosition="0">
        <references count="1">
          <reference field="6" count="1" defaultSubtotal="1">
            <x v="73"/>
          </reference>
        </references>
      </pivotArea>
    </format>
    <format dxfId="12986">
      <pivotArea outline="0" collapsedLevelsAreSubtotals="1" fieldPosition="0">
        <references count="1">
          <reference field="6" count="1" selected="0" defaultSubtotal="1">
            <x v="73"/>
          </reference>
        </references>
      </pivotArea>
    </format>
    <format dxfId="12985">
      <pivotArea dataOnly="0" labelOnly="1" outline="0" fieldPosition="0">
        <references count="1">
          <reference field="6" count="1" defaultSubtotal="1">
            <x v="73"/>
          </reference>
        </references>
      </pivotArea>
    </format>
    <format dxfId="12984">
      <pivotArea outline="0" collapsedLevelsAreSubtotals="1" fieldPosition="0">
        <references count="3">
          <reference field="0" count="1" selected="0">
            <x v="485"/>
          </reference>
          <reference field="4" count="1" selected="0">
            <x v="52"/>
          </reference>
          <reference field="6" count="1" selected="0">
            <x v="74"/>
          </reference>
        </references>
      </pivotArea>
    </format>
    <format dxfId="12983">
      <pivotArea dataOnly="0" labelOnly="1" outline="0" fieldPosition="0">
        <references count="1">
          <reference field="6" count="1">
            <x v="74"/>
          </reference>
        </references>
      </pivotArea>
    </format>
    <format dxfId="12982">
      <pivotArea dataOnly="0" labelOnly="1" outline="0" fieldPosition="0">
        <references count="2">
          <reference field="0" count="1">
            <x v="485"/>
          </reference>
          <reference field="6" count="1" selected="0">
            <x v="74"/>
          </reference>
        </references>
      </pivotArea>
    </format>
    <format dxfId="12981">
      <pivotArea dataOnly="0" labelOnly="1" outline="0" fieldPosition="0">
        <references count="3">
          <reference field="0" count="1" selected="0">
            <x v="485"/>
          </reference>
          <reference field="4" count="1">
            <x v="52"/>
          </reference>
          <reference field="6" count="1" selected="0">
            <x v="74"/>
          </reference>
        </references>
      </pivotArea>
    </format>
    <format dxfId="12980">
      <pivotArea outline="0" collapsedLevelsAreSubtotals="1" fieldPosition="0">
        <references count="3">
          <reference field="0" count="1" selected="0">
            <x v="485"/>
          </reference>
          <reference field="4" count="1" selected="0">
            <x v="52"/>
          </reference>
          <reference field="6" count="1" selected="0">
            <x v="74"/>
          </reference>
        </references>
      </pivotArea>
    </format>
    <format dxfId="12979">
      <pivotArea dataOnly="0" labelOnly="1" outline="0" fieldPosition="0">
        <references count="1">
          <reference field="6" count="1">
            <x v="74"/>
          </reference>
        </references>
      </pivotArea>
    </format>
    <format dxfId="12978">
      <pivotArea dataOnly="0" labelOnly="1" outline="0" fieldPosition="0">
        <references count="2">
          <reference field="0" count="1">
            <x v="485"/>
          </reference>
          <reference field="6" count="1" selected="0">
            <x v="74"/>
          </reference>
        </references>
      </pivotArea>
    </format>
    <format dxfId="12977">
      <pivotArea dataOnly="0" labelOnly="1" outline="0" fieldPosition="0">
        <references count="3">
          <reference field="0" count="1" selected="0">
            <x v="485"/>
          </reference>
          <reference field="4" count="1">
            <x v="52"/>
          </reference>
          <reference field="6" count="1" selected="0">
            <x v="74"/>
          </reference>
        </references>
      </pivotArea>
    </format>
    <format dxfId="12976">
      <pivotArea outline="0" collapsedLevelsAreSubtotals="1" fieldPosition="0">
        <references count="1">
          <reference field="6" count="1" selected="0" defaultSubtotal="1">
            <x v="74"/>
          </reference>
        </references>
      </pivotArea>
    </format>
    <format dxfId="12975">
      <pivotArea dataOnly="0" labelOnly="1" outline="0" fieldPosition="0">
        <references count="1">
          <reference field="6" count="1" defaultSubtotal="1">
            <x v="74"/>
          </reference>
        </references>
      </pivotArea>
    </format>
    <format dxfId="12974">
      <pivotArea outline="0" collapsedLevelsAreSubtotals="1" fieldPosition="0">
        <references count="3">
          <reference field="0" count="1" selected="0">
            <x v="273"/>
          </reference>
          <reference field="4" count="1" selected="0">
            <x v="216"/>
          </reference>
          <reference field="6" count="1" selected="0">
            <x v="75"/>
          </reference>
        </references>
      </pivotArea>
    </format>
    <format dxfId="12973">
      <pivotArea dataOnly="0" labelOnly="1" outline="0" offset="IV1" fieldPosition="0">
        <references count="1">
          <reference field="6" count="1">
            <x v="75"/>
          </reference>
        </references>
      </pivotArea>
    </format>
    <format dxfId="12972">
      <pivotArea dataOnly="0" labelOnly="1" outline="0" fieldPosition="0">
        <references count="2">
          <reference field="0" count="1">
            <x v="273"/>
          </reference>
          <reference field="6" count="1" selected="0">
            <x v="75"/>
          </reference>
        </references>
      </pivotArea>
    </format>
    <format dxfId="12971">
      <pivotArea dataOnly="0" labelOnly="1" outline="0" fieldPosition="0">
        <references count="3">
          <reference field="0" count="1" selected="0">
            <x v="273"/>
          </reference>
          <reference field="4" count="1">
            <x v="216"/>
          </reference>
          <reference field="6" count="1" selected="0">
            <x v="75"/>
          </reference>
        </references>
      </pivotArea>
    </format>
    <format dxfId="12970">
      <pivotArea outline="0" collapsedLevelsAreSubtotals="1" fieldPosition="0">
        <references count="3">
          <reference field="0" count="1" selected="0">
            <x v="273"/>
          </reference>
          <reference field="4" count="1" selected="0">
            <x v="216"/>
          </reference>
          <reference field="6" count="1" selected="0">
            <x v="75"/>
          </reference>
        </references>
      </pivotArea>
    </format>
    <format dxfId="12969">
      <pivotArea dataOnly="0" labelOnly="1" outline="0" fieldPosition="0">
        <references count="1">
          <reference field="6" count="1">
            <x v="75"/>
          </reference>
        </references>
      </pivotArea>
    </format>
    <format dxfId="12968">
      <pivotArea dataOnly="0" labelOnly="1" outline="0" fieldPosition="0">
        <references count="2">
          <reference field="0" count="1">
            <x v="273"/>
          </reference>
          <reference field="6" count="1" selected="0">
            <x v="75"/>
          </reference>
        </references>
      </pivotArea>
    </format>
    <format dxfId="12967">
      <pivotArea dataOnly="0" labelOnly="1" outline="0" fieldPosition="0">
        <references count="3">
          <reference field="0" count="1" selected="0">
            <x v="273"/>
          </reference>
          <reference field="4" count="1">
            <x v="216"/>
          </reference>
          <reference field="6" count="1" selected="0">
            <x v="75"/>
          </reference>
        </references>
      </pivotArea>
    </format>
    <format dxfId="12966">
      <pivotArea outline="0" collapsedLevelsAreSubtotals="1" fieldPosition="0">
        <references count="3">
          <reference field="0" count="1" selected="0">
            <x v="354"/>
          </reference>
          <reference field="4" count="1" selected="0">
            <x v="216"/>
          </reference>
          <reference field="6" count="1" selected="0">
            <x v="75"/>
          </reference>
        </references>
      </pivotArea>
    </format>
    <format dxfId="12965">
      <pivotArea dataOnly="0" labelOnly="1" outline="0" offset="IV2" fieldPosition="0">
        <references count="1">
          <reference field="6" count="1">
            <x v="75"/>
          </reference>
        </references>
      </pivotArea>
    </format>
    <format dxfId="12964">
      <pivotArea dataOnly="0" labelOnly="1" outline="0" fieldPosition="0">
        <references count="2">
          <reference field="0" count="1">
            <x v="354"/>
          </reference>
          <reference field="6" count="1" selected="0">
            <x v="75"/>
          </reference>
        </references>
      </pivotArea>
    </format>
    <format dxfId="12963">
      <pivotArea dataOnly="0" labelOnly="1" outline="0" fieldPosition="0">
        <references count="3">
          <reference field="0" count="1" selected="0">
            <x v="354"/>
          </reference>
          <reference field="4" count="1">
            <x v="216"/>
          </reference>
          <reference field="6" count="1" selected="0">
            <x v="75"/>
          </reference>
        </references>
      </pivotArea>
    </format>
    <format dxfId="12962">
      <pivotArea outline="0" collapsedLevelsAreSubtotals="1" fieldPosition="0">
        <references count="3">
          <reference field="0" count="1" selected="0">
            <x v="354"/>
          </reference>
          <reference field="4" count="1" selected="0">
            <x v="216"/>
          </reference>
          <reference field="6" count="1" selected="0">
            <x v="75"/>
          </reference>
        </references>
      </pivotArea>
    </format>
    <format dxfId="12961">
      <pivotArea outline="0" collapsedLevelsAreSubtotals="1" fieldPosition="0">
        <references count="3">
          <reference field="0" count="1" selected="0">
            <x v="123"/>
          </reference>
          <reference field="4" count="1" selected="0">
            <x v="216"/>
          </reference>
          <reference field="6" count="1" selected="0">
            <x v="75"/>
          </reference>
        </references>
      </pivotArea>
    </format>
    <format dxfId="12960">
      <pivotArea dataOnly="0" labelOnly="1" outline="0" offset="IV3" fieldPosition="0">
        <references count="1">
          <reference field="6" count="1">
            <x v="75"/>
          </reference>
        </references>
      </pivotArea>
    </format>
    <format dxfId="12959">
      <pivotArea dataOnly="0" labelOnly="1" outline="0" fieldPosition="0">
        <references count="2">
          <reference field="0" count="1">
            <x v="123"/>
          </reference>
          <reference field="6" count="1" selected="0">
            <x v="75"/>
          </reference>
        </references>
      </pivotArea>
    </format>
    <format dxfId="12958">
      <pivotArea dataOnly="0" labelOnly="1" outline="0" fieldPosition="0">
        <references count="3">
          <reference field="0" count="1" selected="0">
            <x v="123"/>
          </reference>
          <reference field="4" count="1">
            <x v="216"/>
          </reference>
          <reference field="6" count="1" selected="0">
            <x v="75"/>
          </reference>
        </references>
      </pivotArea>
    </format>
    <format dxfId="12957">
      <pivotArea outline="0" collapsedLevelsAreSubtotals="1" fieldPosition="0">
        <references count="3">
          <reference field="0" count="1" selected="0">
            <x v="123"/>
          </reference>
          <reference field="4" count="1" selected="0">
            <x v="216"/>
          </reference>
          <reference field="6" count="1" selected="0">
            <x v="75"/>
          </reference>
        </references>
      </pivotArea>
    </format>
    <format dxfId="12956">
      <pivotArea outline="0" collapsedLevelsAreSubtotals="1" fieldPosition="0">
        <references count="3">
          <reference field="0" count="1" selected="0">
            <x v="223"/>
          </reference>
          <reference field="4" count="1" selected="0">
            <x v="216"/>
          </reference>
          <reference field="6" count="1" selected="0">
            <x v="75"/>
          </reference>
        </references>
      </pivotArea>
    </format>
    <format dxfId="12955">
      <pivotArea dataOnly="0" labelOnly="1" outline="0" offset="IV4" fieldPosition="0">
        <references count="1">
          <reference field="6" count="1">
            <x v="75"/>
          </reference>
        </references>
      </pivotArea>
    </format>
    <format dxfId="12954">
      <pivotArea dataOnly="0" labelOnly="1" outline="0" fieldPosition="0">
        <references count="2">
          <reference field="0" count="1">
            <x v="223"/>
          </reference>
          <reference field="6" count="1" selected="0">
            <x v="75"/>
          </reference>
        </references>
      </pivotArea>
    </format>
    <format dxfId="12953">
      <pivotArea dataOnly="0" labelOnly="1" outline="0" fieldPosition="0">
        <references count="3">
          <reference field="0" count="1" selected="0">
            <x v="223"/>
          </reference>
          <reference field="4" count="1">
            <x v="216"/>
          </reference>
          <reference field="6" count="1" selected="0">
            <x v="75"/>
          </reference>
        </references>
      </pivotArea>
    </format>
    <format dxfId="12952">
      <pivotArea outline="0" collapsedLevelsAreSubtotals="1" fieldPosition="0">
        <references count="3">
          <reference field="0" count="1" selected="0">
            <x v="223"/>
          </reference>
          <reference field="4" count="1" selected="0">
            <x v="216"/>
          </reference>
          <reference field="6" count="1" selected="0">
            <x v="75"/>
          </reference>
        </references>
      </pivotArea>
    </format>
    <format dxfId="12951">
      <pivotArea outline="0" collapsedLevelsAreSubtotals="1" fieldPosition="0">
        <references count="3">
          <reference field="0" count="1" selected="0">
            <x v="280"/>
          </reference>
          <reference field="4" count="1" selected="0">
            <x v="216"/>
          </reference>
          <reference field="6" count="1" selected="0">
            <x v="75"/>
          </reference>
        </references>
      </pivotArea>
    </format>
    <format dxfId="12950">
      <pivotArea dataOnly="0" labelOnly="1" outline="0" offset="IV5" fieldPosition="0">
        <references count="1">
          <reference field="6" count="1">
            <x v="75"/>
          </reference>
        </references>
      </pivotArea>
    </format>
    <format dxfId="12949">
      <pivotArea dataOnly="0" labelOnly="1" outline="0" fieldPosition="0">
        <references count="2">
          <reference field="0" count="1">
            <x v="280"/>
          </reference>
          <reference field="6" count="1" selected="0">
            <x v="75"/>
          </reference>
        </references>
      </pivotArea>
    </format>
    <format dxfId="12948">
      <pivotArea dataOnly="0" labelOnly="1" outline="0" fieldPosition="0">
        <references count="3">
          <reference field="0" count="1" selected="0">
            <x v="280"/>
          </reference>
          <reference field="4" count="1">
            <x v="216"/>
          </reference>
          <reference field="6" count="1" selected="0">
            <x v="75"/>
          </reference>
        </references>
      </pivotArea>
    </format>
    <format dxfId="12947">
      <pivotArea outline="0" collapsedLevelsAreSubtotals="1" fieldPosition="0">
        <references count="3">
          <reference field="0" count="1" selected="0">
            <x v="280"/>
          </reference>
          <reference field="4" count="1" selected="0">
            <x v="216"/>
          </reference>
          <reference field="6" count="1" selected="0">
            <x v="75"/>
          </reference>
        </references>
      </pivotArea>
    </format>
    <format dxfId="12946">
      <pivotArea outline="0" collapsedLevelsAreSubtotals="1" fieldPosition="0">
        <references count="3">
          <reference field="0" count="1" selected="0">
            <x v="361"/>
          </reference>
          <reference field="4" count="1" selected="0">
            <x v="216"/>
          </reference>
          <reference field="6" count="1" selected="0">
            <x v="75"/>
          </reference>
        </references>
      </pivotArea>
    </format>
    <format dxfId="12945">
      <pivotArea dataOnly="0" labelOnly="1" outline="0" offset="IV6" fieldPosition="0">
        <references count="1">
          <reference field="6" count="1">
            <x v="75"/>
          </reference>
        </references>
      </pivotArea>
    </format>
    <format dxfId="12944">
      <pivotArea dataOnly="0" labelOnly="1" outline="0" fieldPosition="0">
        <references count="2">
          <reference field="0" count="1">
            <x v="361"/>
          </reference>
          <reference field="6" count="1" selected="0">
            <x v="75"/>
          </reference>
        </references>
      </pivotArea>
    </format>
    <format dxfId="12943">
      <pivotArea dataOnly="0" labelOnly="1" outline="0" fieldPosition="0">
        <references count="3">
          <reference field="0" count="1" selected="0">
            <x v="361"/>
          </reference>
          <reference field="4" count="1">
            <x v="216"/>
          </reference>
          <reference field="6" count="1" selected="0">
            <x v="75"/>
          </reference>
        </references>
      </pivotArea>
    </format>
    <format dxfId="12942">
      <pivotArea outline="0" collapsedLevelsAreSubtotals="1" fieldPosition="0">
        <references count="3">
          <reference field="0" count="1" selected="0">
            <x v="361"/>
          </reference>
          <reference field="4" count="1" selected="0">
            <x v="216"/>
          </reference>
          <reference field="6" count="1" selected="0">
            <x v="75"/>
          </reference>
        </references>
      </pivotArea>
    </format>
    <format dxfId="12941">
      <pivotArea outline="0" collapsedLevelsAreSubtotals="1" fieldPosition="0">
        <references count="3">
          <reference field="0" count="1" selected="0">
            <x v="190"/>
          </reference>
          <reference field="4" count="1" selected="0">
            <x v="216"/>
          </reference>
          <reference field="6" count="1" selected="0">
            <x v="75"/>
          </reference>
        </references>
      </pivotArea>
    </format>
    <format dxfId="12940">
      <pivotArea dataOnly="0" labelOnly="1" outline="0" offset="IV7" fieldPosition="0">
        <references count="1">
          <reference field="6" count="1">
            <x v="75"/>
          </reference>
        </references>
      </pivotArea>
    </format>
    <format dxfId="12939">
      <pivotArea dataOnly="0" labelOnly="1" outline="0" fieldPosition="0">
        <references count="2">
          <reference field="0" count="1">
            <x v="190"/>
          </reference>
          <reference field="6" count="1" selected="0">
            <x v="75"/>
          </reference>
        </references>
      </pivotArea>
    </format>
    <format dxfId="12938">
      <pivotArea dataOnly="0" labelOnly="1" outline="0" fieldPosition="0">
        <references count="3">
          <reference field="0" count="1" selected="0">
            <x v="190"/>
          </reference>
          <reference field="4" count="1">
            <x v="216"/>
          </reference>
          <reference field="6" count="1" selected="0">
            <x v="75"/>
          </reference>
        </references>
      </pivotArea>
    </format>
    <format dxfId="12937">
      <pivotArea outline="0" collapsedLevelsAreSubtotals="1" fieldPosition="0">
        <references count="3">
          <reference field="0" count="1" selected="0">
            <x v="190"/>
          </reference>
          <reference field="4" count="1" selected="0">
            <x v="216"/>
          </reference>
          <reference field="6" count="1" selected="0">
            <x v="75"/>
          </reference>
        </references>
      </pivotArea>
    </format>
    <format dxfId="12936">
      <pivotArea outline="0" collapsedLevelsAreSubtotals="1" fieldPosition="0">
        <references count="3">
          <reference field="0" count="1" selected="0">
            <x v="75"/>
          </reference>
          <reference field="4" count="1" selected="0">
            <x v="216"/>
          </reference>
          <reference field="6" count="1" selected="0">
            <x v="75"/>
          </reference>
        </references>
      </pivotArea>
    </format>
    <format dxfId="12935">
      <pivotArea dataOnly="0" labelOnly="1" outline="0" offset="IV8" fieldPosition="0">
        <references count="1">
          <reference field="6" count="1">
            <x v="75"/>
          </reference>
        </references>
      </pivotArea>
    </format>
    <format dxfId="12934">
      <pivotArea dataOnly="0" labelOnly="1" outline="0" fieldPosition="0">
        <references count="2">
          <reference field="0" count="1">
            <x v="75"/>
          </reference>
          <reference field="6" count="1" selected="0">
            <x v="75"/>
          </reference>
        </references>
      </pivotArea>
    </format>
    <format dxfId="12933">
      <pivotArea dataOnly="0" labelOnly="1" outline="0" fieldPosition="0">
        <references count="3">
          <reference field="0" count="1" selected="0">
            <x v="75"/>
          </reference>
          <reference field="4" count="1">
            <x v="216"/>
          </reference>
          <reference field="6" count="1" selected="0">
            <x v="75"/>
          </reference>
        </references>
      </pivotArea>
    </format>
    <format dxfId="12932">
      <pivotArea outline="0" collapsedLevelsAreSubtotals="1" fieldPosition="0">
        <references count="3">
          <reference field="0" count="1" selected="0">
            <x v="75"/>
          </reference>
          <reference field="4" count="1" selected="0">
            <x v="216"/>
          </reference>
          <reference field="6" count="1" selected="0">
            <x v="75"/>
          </reference>
        </references>
      </pivotArea>
    </format>
    <format dxfId="12931">
      <pivotArea outline="0" collapsedLevelsAreSubtotals="1" fieldPosition="0">
        <references count="3">
          <reference field="0" count="1" selected="0">
            <x v="278"/>
          </reference>
          <reference field="4" count="1" selected="0">
            <x v="216"/>
          </reference>
          <reference field="6" count="1" selected="0">
            <x v="75"/>
          </reference>
        </references>
      </pivotArea>
    </format>
    <format dxfId="12930">
      <pivotArea dataOnly="0" labelOnly="1" outline="0" offset="IV9" fieldPosition="0">
        <references count="1">
          <reference field="6" count="1">
            <x v="75"/>
          </reference>
        </references>
      </pivotArea>
    </format>
    <format dxfId="12929">
      <pivotArea dataOnly="0" labelOnly="1" outline="0" fieldPosition="0">
        <references count="2">
          <reference field="0" count="1">
            <x v="278"/>
          </reference>
          <reference field="6" count="1" selected="0">
            <x v="75"/>
          </reference>
        </references>
      </pivotArea>
    </format>
    <format dxfId="12928">
      <pivotArea dataOnly="0" labelOnly="1" outline="0" fieldPosition="0">
        <references count="3">
          <reference field="0" count="1" selected="0">
            <x v="278"/>
          </reference>
          <reference field="4" count="1">
            <x v="216"/>
          </reference>
          <reference field="6" count="1" selected="0">
            <x v="75"/>
          </reference>
        </references>
      </pivotArea>
    </format>
    <format dxfId="12927">
      <pivotArea outline="0" collapsedLevelsAreSubtotals="1" fieldPosition="0">
        <references count="3">
          <reference field="0" count="1" selected="0">
            <x v="278"/>
          </reference>
          <reference field="4" count="1" selected="0">
            <x v="216"/>
          </reference>
          <reference field="6" count="1" selected="0">
            <x v="75"/>
          </reference>
        </references>
      </pivotArea>
    </format>
    <format dxfId="12926">
      <pivotArea outline="0" collapsedLevelsAreSubtotals="1" fieldPosition="0">
        <references count="3">
          <reference field="0" count="1" selected="0">
            <x v="234"/>
          </reference>
          <reference field="4" count="1" selected="0">
            <x v="216"/>
          </reference>
          <reference field="6" count="1" selected="0">
            <x v="75"/>
          </reference>
        </references>
      </pivotArea>
    </format>
    <format dxfId="12925">
      <pivotArea dataOnly="0" labelOnly="1" outline="0" offset="IV10" fieldPosition="0">
        <references count="1">
          <reference field="6" count="1">
            <x v="75"/>
          </reference>
        </references>
      </pivotArea>
    </format>
    <format dxfId="12924">
      <pivotArea dataOnly="0" labelOnly="1" outline="0" fieldPosition="0">
        <references count="2">
          <reference field="0" count="1">
            <x v="234"/>
          </reference>
          <reference field="6" count="1" selected="0">
            <x v="75"/>
          </reference>
        </references>
      </pivotArea>
    </format>
    <format dxfId="12923">
      <pivotArea dataOnly="0" labelOnly="1" outline="0" fieldPosition="0">
        <references count="3">
          <reference field="0" count="1" selected="0">
            <x v="234"/>
          </reference>
          <reference field="4" count="1">
            <x v="216"/>
          </reference>
          <reference field="6" count="1" selected="0">
            <x v="75"/>
          </reference>
        </references>
      </pivotArea>
    </format>
    <format dxfId="12922">
      <pivotArea outline="0" collapsedLevelsAreSubtotals="1" fieldPosition="0">
        <references count="3">
          <reference field="0" count="1" selected="0">
            <x v="234"/>
          </reference>
          <reference field="4" count="1" selected="0">
            <x v="216"/>
          </reference>
          <reference field="6" count="1" selected="0">
            <x v="75"/>
          </reference>
        </references>
      </pivotArea>
    </format>
    <format dxfId="12921">
      <pivotArea outline="0" collapsedLevelsAreSubtotals="1" fieldPosition="0">
        <references count="3">
          <reference field="0" count="1" selected="0">
            <x v="304"/>
          </reference>
          <reference field="4" count="1" selected="0">
            <x v="216"/>
          </reference>
          <reference field="6" count="1" selected="0">
            <x v="75"/>
          </reference>
        </references>
      </pivotArea>
    </format>
    <format dxfId="12920">
      <pivotArea dataOnly="0" labelOnly="1" outline="0" offset="IV11" fieldPosition="0">
        <references count="1">
          <reference field="6" count="1">
            <x v="75"/>
          </reference>
        </references>
      </pivotArea>
    </format>
    <format dxfId="12919">
      <pivotArea dataOnly="0" labelOnly="1" outline="0" fieldPosition="0">
        <references count="2">
          <reference field="0" count="1">
            <x v="304"/>
          </reference>
          <reference field="6" count="1" selected="0">
            <x v="75"/>
          </reference>
        </references>
      </pivotArea>
    </format>
    <format dxfId="12918">
      <pivotArea dataOnly="0" labelOnly="1" outline="0" fieldPosition="0">
        <references count="3">
          <reference field="0" count="1" selected="0">
            <x v="304"/>
          </reference>
          <reference field="4" count="1">
            <x v="216"/>
          </reference>
          <reference field="6" count="1" selected="0">
            <x v="75"/>
          </reference>
        </references>
      </pivotArea>
    </format>
    <format dxfId="12917">
      <pivotArea outline="0" collapsedLevelsAreSubtotals="1" fieldPosition="0">
        <references count="3">
          <reference field="0" count="1" selected="0">
            <x v="304"/>
          </reference>
          <reference field="4" count="1" selected="0">
            <x v="216"/>
          </reference>
          <reference field="6" count="1" selected="0">
            <x v="75"/>
          </reference>
        </references>
      </pivotArea>
    </format>
    <format dxfId="12916">
      <pivotArea outline="0" collapsedLevelsAreSubtotals="1" fieldPosition="0">
        <references count="3">
          <reference field="0" count="1" selected="0">
            <x v="316"/>
          </reference>
          <reference field="4" count="1" selected="0">
            <x v="216"/>
          </reference>
          <reference field="6" count="1" selected="0">
            <x v="75"/>
          </reference>
        </references>
      </pivotArea>
    </format>
    <format dxfId="12915">
      <pivotArea dataOnly="0" labelOnly="1" outline="0" offset="IV12" fieldPosition="0">
        <references count="1">
          <reference field="6" count="1">
            <x v="75"/>
          </reference>
        </references>
      </pivotArea>
    </format>
    <format dxfId="12914">
      <pivotArea dataOnly="0" labelOnly="1" outline="0" fieldPosition="0">
        <references count="2">
          <reference field="0" count="1">
            <x v="316"/>
          </reference>
          <reference field="6" count="1" selected="0">
            <x v="75"/>
          </reference>
        </references>
      </pivotArea>
    </format>
    <format dxfId="12913">
      <pivotArea dataOnly="0" labelOnly="1" outline="0" fieldPosition="0">
        <references count="3">
          <reference field="0" count="1" selected="0">
            <x v="316"/>
          </reference>
          <reference field="4" count="1">
            <x v="216"/>
          </reference>
          <reference field="6" count="1" selected="0">
            <x v="75"/>
          </reference>
        </references>
      </pivotArea>
    </format>
    <format dxfId="12912">
      <pivotArea outline="0" collapsedLevelsAreSubtotals="1" fieldPosition="0">
        <references count="3">
          <reference field="0" count="1" selected="0">
            <x v="316"/>
          </reference>
          <reference field="4" count="1" selected="0">
            <x v="216"/>
          </reference>
          <reference field="6" count="1" selected="0">
            <x v="75"/>
          </reference>
        </references>
      </pivotArea>
    </format>
    <format dxfId="12911">
      <pivotArea outline="0" collapsedLevelsAreSubtotals="1" fieldPosition="0">
        <references count="3">
          <reference field="0" count="1" selected="0">
            <x v="217"/>
          </reference>
          <reference field="4" count="1" selected="0">
            <x v="216"/>
          </reference>
          <reference field="6" count="1" selected="0">
            <x v="75"/>
          </reference>
        </references>
      </pivotArea>
    </format>
    <format dxfId="12910">
      <pivotArea dataOnly="0" labelOnly="1" outline="0" offset="IV13" fieldPosition="0">
        <references count="1">
          <reference field="6" count="1">
            <x v="75"/>
          </reference>
        </references>
      </pivotArea>
    </format>
    <format dxfId="12909">
      <pivotArea dataOnly="0" labelOnly="1" outline="0" fieldPosition="0">
        <references count="2">
          <reference field="0" count="1">
            <x v="217"/>
          </reference>
          <reference field="6" count="1" selected="0">
            <x v="75"/>
          </reference>
        </references>
      </pivotArea>
    </format>
    <format dxfId="12908">
      <pivotArea dataOnly="0" labelOnly="1" outline="0" fieldPosition="0">
        <references count="3">
          <reference field="0" count="1" selected="0">
            <x v="217"/>
          </reference>
          <reference field="4" count="1">
            <x v="216"/>
          </reference>
          <reference field="6" count="1" selected="0">
            <x v="75"/>
          </reference>
        </references>
      </pivotArea>
    </format>
    <format dxfId="12907">
      <pivotArea outline="0" collapsedLevelsAreSubtotals="1" fieldPosition="0">
        <references count="3">
          <reference field="0" count="1" selected="0">
            <x v="217"/>
          </reference>
          <reference field="4" count="1" selected="0">
            <x v="216"/>
          </reference>
          <reference field="6" count="1" selected="0">
            <x v="75"/>
          </reference>
        </references>
      </pivotArea>
    </format>
    <format dxfId="12906">
      <pivotArea outline="0" collapsedLevelsAreSubtotals="1" fieldPosition="0">
        <references count="3">
          <reference field="0" count="1" selected="0">
            <x v="181"/>
          </reference>
          <reference field="4" count="1" selected="0">
            <x v="216"/>
          </reference>
          <reference field="6" count="1" selected="0">
            <x v="75"/>
          </reference>
        </references>
      </pivotArea>
    </format>
    <format dxfId="12905">
      <pivotArea dataOnly="0" labelOnly="1" outline="0" offset="IV14" fieldPosition="0">
        <references count="1">
          <reference field="6" count="1">
            <x v="75"/>
          </reference>
        </references>
      </pivotArea>
    </format>
    <format dxfId="12904">
      <pivotArea dataOnly="0" labelOnly="1" outline="0" fieldPosition="0">
        <references count="2">
          <reference field="0" count="1">
            <x v="181"/>
          </reference>
          <reference field="6" count="1" selected="0">
            <x v="75"/>
          </reference>
        </references>
      </pivotArea>
    </format>
    <format dxfId="12903">
      <pivotArea dataOnly="0" labelOnly="1" outline="0" fieldPosition="0">
        <references count="3">
          <reference field="0" count="1" selected="0">
            <x v="181"/>
          </reference>
          <reference field="4" count="1">
            <x v="216"/>
          </reference>
          <reference field="6" count="1" selected="0">
            <x v="75"/>
          </reference>
        </references>
      </pivotArea>
    </format>
    <format dxfId="12902">
      <pivotArea outline="0" collapsedLevelsAreSubtotals="1" fieldPosition="0">
        <references count="3">
          <reference field="0" count="1" selected="0">
            <x v="181"/>
          </reference>
          <reference field="4" count="1" selected="0">
            <x v="216"/>
          </reference>
          <reference field="6" count="1" selected="0">
            <x v="75"/>
          </reference>
        </references>
      </pivotArea>
    </format>
    <format dxfId="12901">
      <pivotArea outline="0" collapsedLevelsAreSubtotals="1" fieldPosition="0">
        <references count="3">
          <reference field="0" count="1" selected="0">
            <x v="201"/>
          </reference>
          <reference field="4" count="1" selected="0">
            <x v="216"/>
          </reference>
          <reference field="6" count="1" selected="0">
            <x v="75"/>
          </reference>
        </references>
      </pivotArea>
    </format>
    <format dxfId="12900">
      <pivotArea dataOnly="0" labelOnly="1" outline="0" offset="IV15" fieldPosition="0">
        <references count="1">
          <reference field="6" count="1">
            <x v="75"/>
          </reference>
        </references>
      </pivotArea>
    </format>
    <format dxfId="12899">
      <pivotArea dataOnly="0" labelOnly="1" outline="0" fieldPosition="0">
        <references count="2">
          <reference field="0" count="1">
            <x v="201"/>
          </reference>
          <reference field="6" count="1" selected="0">
            <x v="75"/>
          </reference>
        </references>
      </pivotArea>
    </format>
    <format dxfId="12898">
      <pivotArea dataOnly="0" labelOnly="1" outline="0" fieldPosition="0">
        <references count="3">
          <reference field="0" count="1" selected="0">
            <x v="201"/>
          </reference>
          <reference field="4" count="1">
            <x v="216"/>
          </reference>
          <reference field="6" count="1" selected="0">
            <x v="75"/>
          </reference>
        </references>
      </pivotArea>
    </format>
    <format dxfId="12897">
      <pivotArea outline="0" collapsedLevelsAreSubtotals="1" fieldPosition="0">
        <references count="3">
          <reference field="0" count="1" selected="0">
            <x v="201"/>
          </reference>
          <reference field="4" count="1" selected="0">
            <x v="216"/>
          </reference>
          <reference field="6" count="1" selected="0">
            <x v="75"/>
          </reference>
        </references>
      </pivotArea>
    </format>
    <format dxfId="12896">
      <pivotArea outline="0" collapsedLevelsAreSubtotals="1" fieldPosition="0">
        <references count="3">
          <reference field="0" count="1" selected="0">
            <x v="164"/>
          </reference>
          <reference field="4" count="1" selected="0">
            <x v="216"/>
          </reference>
          <reference field="6" count="1" selected="0">
            <x v="75"/>
          </reference>
        </references>
      </pivotArea>
    </format>
    <format dxfId="12895">
      <pivotArea dataOnly="0" labelOnly="1" outline="0" offset="IV16" fieldPosition="0">
        <references count="1">
          <reference field="6" count="1">
            <x v="75"/>
          </reference>
        </references>
      </pivotArea>
    </format>
    <format dxfId="12894">
      <pivotArea dataOnly="0" labelOnly="1" outline="0" fieldPosition="0">
        <references count="2">
          <reference field="0" count="1">
            <x v="164"/>
          </reference>
          <reference field="6" count="1" selected="0">
            <x v="75"/>
          </reference>
        </references>
      </pivotArea>
    </format>
    <format dxfId="12893">
      <pivotArea dataOnly="0" labelOnly="1" outline="0" fieldPosition="0">
        <references count="3">
          <reference field="0" count="1" selected="0">
            <x v="164"/>
          </reference>
          <reference field="4" count="1">
            <x v="216"/>
          </reference>
          <reference field="6" count="1" selected="0">
            <x v="75"/>
          </reference>
        </references>
      </pivotArea>
    </format>
    <format dxfId="12892">
      <pivotArea outline="0" collapsedLevelsAreSubtotals="1" fieldPosition="0">
        <references count="3">
          <reference field="0" count="1" selected="0">
            <x v="164"/>
          </reference>
          <reference field="4" count="1" selected="0">
            <x v="216"/>
          </reference>
          <reference field="6" count="1" selected="0">
            <x v="75"/>
          </reference>
        </references>
      </pivotArea>
    </format>
    <format dxfId="12891">
      <pivotArea outline="0" collapsedLevelsAreSubtotals="1" fieldPosition="0">
        <references count="3">
          <reference field="0" count="1" selected="0">
            <x v="357"/>
          </reference>
          <reference field="4" count="1" selected="0">
            <x v="216"/>
          </reference>
          <reference field="6" count="1" selected="0">
            <x v="75"/>
          </reference>
        </references>
      </pivotArea>
    </format>
    <format dxfId="12890">
      <pivotArea dataOnly="0" labelOnly="1" outline="0" offset="IV17" fieldPosition="0">
        <references count="1">
          <reference field="6" count="1">
            <x v="75"/>
          </reference>
        </references>
      </pivotArea>
    </format>
    <format dxfId="12889">
      <pivotArea dataOnly="0" labelOnly="1" outline="0" fieldPosition="0">
        <references count="2">
          <reference field="0" count="1">
            <x v="357"/>
          </reference>
          <reference field="6" count="1" selected="0">
            <x v="75"/>
          </reference>
        </references>
      </pivotArea>
    </format>
    <format dxfId="12888">
      <pivotArea dataOnly="0" labelOnly="1" outline="0" fieldPosition="0">
        <references count="3">
          <reference field="0" count="1" selected="0">
            <x v="357"/>
          </reference>
          <reference field="4" count="1">
            <x v="216"/>
          </reference>
          <reference field="6" count="1" selected="0">
            <x v="75"/>
          </reference>
        </references>
      </pivotArea>
    </format>
    <format dxfId="12887">
      <pivotArea outline="0" collapsedLevelsAreSubtotals="1" fieldPosition="0">
        <references count="3">
          <reference field="0" count="1" selected="0">
            <x v="357"/>
          </reference>
          <reference field="4" count="1" selected="0">
            <x v="216"/>
          </reference>
          <reference field="6" count="1" selected="0">
            <x v="75"/>
          </reference>
        </references>
      </pivotArea>
    </format>
    <format dxfId="12886">
      <pivotArea outline="0" collapsedLevelsAreSubtotals="1" fieldPosition="0">
        <references count="3">
          <reference field="0" count="1" selected="0">
            <x v="287"/>
          </reference>
          <reference field="4" count="1" selected="0">
            <x v="216"/>
          </reference>
          <reference field="6" count="1" selected="0">
            <x v="75"/>
          </reference>
        </references>
      </pivotArea>
    </format>
    <format dxfId="12885">
      <pivotArea dataOnly="0" labelOnly="1" outline="0" offset="IV18" fieldPosition="0">
        <references count="1">
          <reference field="6" count="1">
            <x v="75"/>
          </reference>
        </references>
      </pivotArea>
    </format>
    <format dxfId="12884">
      <pivotArea dataOnly="0" labelOnly="1" outline="0" fieldPosition="0">
        <references count="2">
          <reference field="0" count="1">
            <x v="287"/>
          </reference>
          <reference field="6" count="1" selected="0">
            <x v="75"/>
          </reference>
        </references>
      </pivotArea>
    </format>
    <format dxfId="12883">
      <pivotArea dataOnly="0" labelOnly="1" outline="0" fieldPosition="0">
        <references count="3">
          <reference field="0" count="1" selected="0">
            <x v="287"/>
          </reference>
          <reference field="4" count="1">
            <x v="216"/>
          </reference>
          <reference field="6" count="1" selected="0">
            <x v="75"/>
          </reference>
        </references>
      </pivotArea>
    </format>
    <format dxfId="12882">
      <pivotArea outline="0" collapsedLevelsAreSubtotals="1" fieldPosition="0">
        <references count="3">
          <reference field="0" count="1" selected="0">
            <x v="287"/>
          </reference>
          <reference field="4" count="1" selected="0">
            <x v="216"/>
          </reference>
          <reference field="6" count="1" selected="0">
            <x v="75"/>
          </reference>
        </references>
      </pivotArea>
    </format>
    <format dxfId="12881">
      <pivotArea outline="0" collapsedLevelsAreSubtotals="1" fieldPosition="0">
        <references count="3">
          <reference field="0" count="1" selected="0">
            <x v="300"/>
          </reference>
          <reference field="4" count="1" selected="0">
            <x v="216"/>
          </reference>
          <reference field="6" count="1" selected="0">
            <x v="75"/>
          </reference>
        </references>
      </pivotArea>
    </format>
    <format dxfId="12880">
      <pivotArea dataOnly="0" labelOnly="1" outline="0" offset="IV19" fieldPosition="0">
        <references count="1">
          <reference field="6" count="1">
            <x v="75"/>
          </reference>
        </references>
      </pivotArea>
    </format>
    <format dxfId="12879">
      <pivotArea dataOnly="0" labelOnly="1" outline="0" fieldPosition="0">
        <references count="2">
          <reference field="0" count="1">
            <x v="300"/>
          </reference>
          <reference field="6" count="1" selected="0">
            <x v="75"/>
          </reference>
        </references>
      </pivotArea>
    </format>
    <format dxfId="12878">
      <pivotArea dataOnly="0" labelOnly="1" outline="0" fieldPosition="0">
        <references count="3">
          <reference field="0" count="1" selected="0">
            <x v="300"/>
          </reference>
          <reference field="4" count="1">
            <x v="216"/>
          </reference>
          <reference field="6" count="1" selected="0">
            <x v="75"/>
          </reference>
        </references>
      </pivotArea>
    </format>
    <format dxfId="12877">
      <pivotArea outline="0" collapsedLevelsAreSubtotals="1" fieldPosition="0">
        <references count="3">
          <reference field="0" count="1" selected="0">
            <x v="300"/>
          </reference>
          <reference field="4" count="1" selected="0">
            <x v="216"/>
          </reference>
          <reference field="6" count="1" selected="0">
            <x v="75"/>
          </reference>
        </references>
      </pivotArea>
    </format>
    <format dxfId="12876">
      <pivotArea outline="0" collapsedLevelsAreSubtotals="1" fieldPosition="0">
        <references count="3">
          <reference field="0" count="1" selected="0">
            <x v="184"/>
          </reference>
          <reference field="4" count="1" selected="0">
            <x v="216"/>
          </reference>
          <reference field="6" count="1" selected="0">
            <x v="75"/>
          </reference>
        </references>
      </pivotArea>
    </format>
    <format dxfId="12875">
      <pivotArea dataOnly="0" labelOnly="1" outline="0" offset="IV256" fieldPosition="0">
        <references count="1">
          <reference field="6" count="1">
            <x v="75"/>
          </reference>
        </references>
      </pivotArea>
    </format>
    <format dxfId="12874">
      <pivotArea dataOnly="0" labelOnly="1" outline="0" fieldPosition="0">
        <references count="2">
          <reference field="0" count="1">
            <x v="184"/>
          </reference>
          <reference field="6" count="1" selected="0">
            <x v="75"/>
          </reference>
        </references>
      </pivotArea>
    </format>
    <format dxfId="12873">
      <pivotArea dataOnly="0" labelOnly="1" outline="0" fieldPosition="0">
        <references count="3">
          <reference field="0" count="1" selected="0">
            <x v="184"/>
          </reference>
          <reference field="4" count="1">
            <x v="216"/>
          </reference>
          <reference field="6" count="1" selected="0">
            <x v="75"/>
          </reference>
        </references>
      </pivotArea>
    </format>
    <format dxfId="12872">
      <pivotArea outline="0" collapsedLevelsAreSubtotals="1" fieldPosition="0">
        <references count="3">
          <reference field="0" count="1" selected="0">
            <x v="184"/>
          </reference>
          <reference field="4" count="1" selected="0">
            <x v="216"/>
          </reference>
          <reference field="6" count="1" selected="0">
            <x v="75"/>
          </reference>
        </references>
      </pivotArea>
    </format>
    <format dxfId="12871">
      <pivotArea dataOnly="0" labelOnly="1" outline="0" fieldPosition="0">
        <references count="1">
          <reference field="6" count="1">
            <x v="75"/>
          </reference>
        </references>
      </pivotArea>
    </format>
    <format dxfId="12870">
      <pivotArea dataOnly="0" labelOnly="1" outline="0" fieldPosition="0">
        <references count="2">
          <reference field="0" count="1">
            <x v="184"/>
          </reference>
          <reference field="6" count="1" selected="0">
            <x v="75"/>
          </reference>
        </references>
      </pivotArea>
    </format>
    <format dxfId="12869">
      <pivotArea dataOnly="0" labelOnly="1" outline="0" fieldPosition="0">
        <references count="3">
          <reference field="0" count="1" selected="0">
            <x v="184"/>
          </reference>
          <reference field="4" count="1">
            <x v="216"/>
          </reference>
          <reference field="6" count="1" selected="0">
            <x v="75"/>
          </reference>
        </references>
      </pivotArea>
    </format>
    <format dxfId="12868">
      <pivotArea outline="0" collapsedLevelsAreSubtotals="1" fieldPosition="0">
        <references count="1">
          <reference field="6" count="1" selected="0" defaultSubtotal="1">
            <x v="75"/>
          </reference>
        </references>
      </pivotArea>
    </format>
    <format dxfId="12867">
      <pivotArea dataOnly="0" labelOnly="1" outline="0" fieldPosition="0">
        <references count="1">
          <reference field="6" count="1" defaultSubtotal="1">
            <x v="75"/>
          </reference>
        </references>
      </pivotArea>
    </format>
    <format dxfId="12866">
      <pivotArea outline="0" collapsedLevelsAreSubtotals="1" fieldPosition="0">
        <references count="1">
          <reference field="6" count="1" selected="0" defaultSubtotal="1">
            <x v="75"/>
          </reference>
        </references>
      </pivotArea>
    </format>
    <format dxfId="12865">
      <pivotArea dataOnly="0" labelOnly="1" outline="0" fieldPosition="0">
        <references count="1">
          <reference field="6" count="1" defaultSubtotal="1">
            <x v="75"/>
          </reference>
        </references>
      </pivotArea>
    </format>
    <format dxfId="12864">
      <pivotArea outline="0" collapsedLevelsAreSubtotals="1" fieldPosition="0">
        <references count="3">
          <reference field="0" count="1" selected="0">
            <x v="418"/>
          </reference>
          <reference field="4" count="1" selected="0">
            <x v="139"/>
          </reference>
          <reference field="6" count="1" selected="0">
            <x v="76"/>
          </reference>
        </references>
      </pivotArea>
    </format>
    <format dxfId="12863">
      <pivotArea dataOnly="0" labelOnly="1" outline="0" offset="IV1" fieldPosition="0">
        <references count="1">
          <reference field="6" count="1">
            <x v="76"/>
          </reference>
        </references>
      </pivotArea>
    </format>
    <format dxfId="12862">
      <pivotArea dataOnly="0" labelOnly="1" outline="0" fieldPosition="0">
        <references count="2">
          <reference field="0" count="1">
            <x v="418"/>
          </reference>
          <reference field="6" count="1" selected="0">
            <x v="76"/>
          </reference>
        </references>
      </pivotArea>
    </format>
    <format dxfId="12861">
      <pivotArea dataOnly="0" labelOnly="1" outline="0" fieldPosition="0">
        <references count="3">
          <reference field="0" count="1" selected="0">
            <x v="418"/>
          </reference>
          <reference field="4" count="1">
            <x v="139"/>
          </reference>
          <reference field="6" count="1" selected="0">
            <x v="76"/>
          </reference>
        </references>
      </pivotArea>
    </format>
    <format dxfId="12860">
      <pivotArea outline="0" collapsedLevelsAreSubtotals="1" fieldPosition="0">
        <references count="3">
          <reference field="0" count="1" selected="0">
            <x v="418"/>
          </reference>
          <reference field="4" count="1" selected="0">
            <x v="139"/>
          </reference>
          <reference field="6" count="1" selected="0">
            <x v="76"/>
          </reference>
        </references>
      </pivotArea>
    </format>
    <format dxfId="12859">
      <pivotArea dataOnly="0" labelOnly="1" outline="0" fieldPosition="0">
        <references count="1">
          <reference field="6" count="1">
            <x v="76"/>
          </reference>
        </references>
      </pivotArea>
    </format>
    <format dxfId="12858">
      <pivotArea dataOnly="0" labelOnly="1" outline="0" fieldPosition="0">
        <references count="2">
          <reference field="0" count="1">
            <x v="418"/>
          </reference>
          <reference field="6" count="1" selected="0">
            <x v="76"/>
          </reference>
        </references>
      </pivotArea>
    </format>
    <format dxfId="12857">
      <pivotArea dataOnly="0" labelOnly="1" outline="0" fieldPosition="0">
        <references count="3">
          <reference field="0" count="1" selected="0">
            <x v="418"/>
          </reference>
          <reference field="4" count="1">
            <x v="139"/>
          </reference>
          <reference field="6" count="1" selected="0">
            <x v="76"/>
          </reference>
        </references>
      </pivotArea>
    </format>
    <format dxfId="12856">
      <pivotArea outline="0" collapsedLevelsAreSubtotals="1" fieldPosition="0">
        <references count="3">
          <reference field="0" count="1" selected="0">
            <x v="106"/>
          </reference>
          <reference field="4" count="1" selected="0">
            <x v="139"/>
          </reference>
          <reference field="6" count="1" selected="0">
            <x v="76"/>
          </reference>
        </references>
      </pivotArea>
    </format>
    <format dxfId="12855">
      <pivotArea dataOnly="0" labelOnly="1" outline="0" offset="IV2" fieldPosition="0">
        <references count="1">
          <reference field="6" count="1">
            <x v="76"/>
          </reference>
        </references>
      </pivotArea>
    </format>
    <format dxfId="12854">
      <pivotArea dataOnly="0" labelOnly="1" outline="0" fieldPosition="0">
        <references count="2">
          <reference field="0" count="1">
            <x v="106"/>
          </reference>
          <reference field="6" count="1" selected="0">
            <x v="76"/>
          </reference>
        </references>
      </pivotArea>
    </format>
    <format dxfId="12853">
      <pivotArea dataOnly="0" labelOnly="1" outline="0" fieldPosition="0">
        <references count="3">
          <reference field="0" count="1" selected="0">
            <x v="106"/>
          </reference>
          <reference field="4" count="1">
            <x v="139"/>
          </reference>
          <reference field="6" count="1" selected="0">
            <x v="76"/>
          </reference>
        </references>
      </pivotArea>
    </format>
    <format dxfId="12852">
      <pivotArea outline="0" collapsedLevelsAreSubtotals="1" fieldPosition="0">
        <references count="3">
          <reference field="0" count="1" selected="0">
            <x v="106"/>
          </reference>
          <reference field="4" count="1" selected="0">
            <x v="139"/>
          </reference>
          <reference field="6" count="1" selected="0">
            <x v="76"/>
          </reference>
        </references>
      </pivotArea>
    </format>
    <format dxfId="12851">
      <pivotArea outline="0" collapsedLevelsAreSubtotals="1" fieldPosition="0">
        <references count="3">
          <reference field="0" count="1" selected="0">
            <x v="100"/>
          </reference>
          <reference field="4" count="1" selected="0">
            <x v="139"/>
          </reference>
          <reference field="6" count="1" selected="0">
            <x v="76"/>
          </reference>
        </references>
      </pivotArea>
    </format>
    <format dxfId="12850">
      <pivotArea dataOnly="0" labelOnly="1" outline="0" offset="IV3" fieldPosition="0">
        <references count="1">
          <reference field="6" count="1">
            <x v="76"/>
          </reference>
        </references>
      </pivotArea>
    </format>
    <format dxfId="12849">
      <pivotArea dataOnly="0" labelOnly="1" outline="0" fieldPosition="0">
        <references count="2">
          <reference field="0" count="1">
            <x v="100"/>
          </reference>
          <reference field="6" count="1" selected="0">
            <x v="76"/>
          </reference>
        </references>
      </pivotArea>
    </format>
    <format dxfId="12848">
      <pivotArea dataOnly="0" labelOnly="1" outline="0" fieldPosition="0">
        <references count="3">
          <reference field="0" count="1" selected="0">
            <x v="100"/>
          </reference>
          <reference field="4" count="1">
            <x v="139"/>
          </reference>
          <reference field="6" count="1" selected="0">
            <x v="76"/>
          </reference>
        </references>
      </pivotArea>
    </format>
    <format dxfId="12847">
      <pivotArea outline="0" collapsedLevelsAreSubtotals="1" fieldPosition="0">
        <references count="3">
          <reference field="0" count="1" selected="0">
            <x v="100"/>
          </reference>
          <reference field="4" count="1" selected="0">
            <x v="139"/>
          </reference>
          <reference field="6" count="1" selected="0">
            <x v="76"/>
          </reference>
        </references>
      </pivotArea>
    </format>
    <format dxfId="12846">
      <pivotArea outline="0" collapsedLevelsAreSubtotals="1" fieldPosition="0">
        <references count="3">
          <reference field="0" count="1" selected="0">
            <x v="85"/>
          </reference>
          <reference field="4" count="1" selected="0">
            <x v="139"/>
          </reference>
          <reference field="6" count="1" selected="0">
            <x v="76"/>
          </reference>
        </references>
      </pivotArea>
    </format>
    <format dxfId="12845">
      <pivotArea dataOnly="0" labelOnly="1" outline="0" offset="IV4" fieldPosition="0">
        <references count="1">
          <reference field="6" count="1">
            <x v="76"/>
          </reference>
        </references>
      </pivotArea>
    </format>
    <format dxfId="12844">
      <pivotArea dataOnly="0" labelOnly="1" outline="0" fieldPosition="0">
        <references count="2">
          <reference field="0" count="1">
            <x v="85"/>
          </reference>
          <reference field="6" count="1" selected="0">
            <x v="76"/>
          </reference>
        </references>
      </pivotArea>
    </format>
    <format dxfId="12843">
      <pivotArea dataOnly="0" labelOnly="1" outline="0" fieldPosition="0">
        <references count="3">
          <reference field="0" count="1" selected="0">
            <x v="85"/>
          </reference>
          <reference field="4" count="1">
            <x v="139"/>
          </reference>
          <reference field="6" count="1" selected="0">
            <x v="76"/>
          </reference>
        </references>
      </pivotArea>
    </format>
    <format dxfId="12842">
      <pivotArea outline="0" collapsedLevelsAreSubtotals="1" fieldPosition="0">
        <references count="3">
          <reference field="0" count="1" selected="0">
            <x v="85"/>
          </reference>
          <reference field="4" count="1" selected="0">
            <x v="139"/>
          </reference>
          <reference field="6" count="1" selected="0">
            <x v="76"/>
          </reference>
        </references>
      </pivotArea>
    </format>
    <format dxfId="12841">
      <pivotArea outline="0" collapsedLevelsAreSubtotals="1" fieldPosition="0">
        <references count="3">
          <reference field="0" count="1" selected="0">
            <x v="454"/>
          </reference>
          <reference field="4" count="1" selected="0">
            <x v="139"/>
          </reference>
          <reference field="6" count="1" selected="0">
            <x v="76"/>
          </reference>
        </references>
      </pivotArea>
    </format>
    <format dxfId="12840">
      <pivotArea dataOnly="0" labelOnly="1" outline="0" offset="IV5" fieldPosition="0">
        <references count="1">
          <reference field="6" count="1">
            <x v="76"/>
          </reference>
        </references>
      </pivotArea>
    </format>
    <format dxfId="12839">
      <pivotArea dataOnly="0" labelOnly="1" outline="0" fieldPosition="0">
        <references count="2">
          <reference field="0" count="1">
            <x v="454"/>
          </reference>
          <reference field="6" count="1" selected="0">
            <x v="76"/>
          </reference>
        </references>
      </pivotArea>
    </format>
    <format dxfId="12838">
      <pivotArea dataOnly="0" labelOnly="1" outline="0" fieldPosition="0">
        <references count="3">
          <reference field="0" count="1" selected="0">
            <x v="454"/>
          </reference>
          <reference field="4" count="1">
            <x v="139"/>
          </reference>
          <reference field="6" count="1" selected="0">
            <x v="76"/>
          </reference>
        </references>
      </pivotArea>
    </format>
    <format dxfId="12837">
      <pivotArea outline="0" collapsedLevelsAreSubtotals="1" fieldPosition="0">
        <references count="3">
          <reference field="0" count="1" selected="0">
            <x v="454"/>
          </reference>
          <reference field="4" count="1" selected="0">
            <x v="139"/>
          </reference>
          <reference field="6" count="1" selected="0">
            <x v="76"/>
          </reference>
        </references>
      </pivotArea>
    </format>
    <format dxfId="12836">
      <pivotArea outline="0" collapsedLevelsAreSubtotals="1" fieldPosition="0">
        <references count="3">
          <reference field="0" count="1" selected="0">
            <x v="446"/>
          </reference>
          <reference field="4" count="1" selected="0">
            <x v="139"/>
          </reference>
          <reference field="6" count="1" selected="0">
            <x v="76"/>
          </reference>
        </references>
      </pivotArea>
    </format>
    <format dxfId="12835">
      <pivotArea dataOnly="0" labelOnly="1" outline="0" offset="IV256" fieldPosition="0">
        <references count="1">
          <reference field="6" count="1">
            <x v="76"/>
          </reference>
        </references>
      </pivotArea>
    </format>
    <format dxfId="12834">
      <pivotArea dataOnly="0" labelOnly="1" outline="0" fieldPosition="0">
        <references count="2">
          <reference field="0" count="1">
            <x v="446"/>
          </reference>
          <reference field="6" count="1" selected="0">
            <x v="76"/>
          </reference>
        </references>
      </pivotArea>
    </format>
    <format dxfId="12833">
      <pivotArea dataOnly="0" labelOnly="1" outline="0" fieldPosition="0">
        <references count="3">
          <reference field="0" count="1" selected="0">
            <x v="446"/>
          </reference>
          <reference field="4" count="1">
            <x v="139"/>
          </reference>
          <reference field="6" count="1" selected="0">
            <x v="76"/>
          </reference>
        </references>
      </pivotArea>
    </format>
    <format dxfId="12832">
      <pivotArea outline="0" collapsedLevelsAreSubtotals="1" fieldPosition="0">
        <references count="3">
          <reference field="0" count="1" selected="0">
            <x v="446"/>
          </reference>
          <reference field="4" count="1" selected="0">
            <x v="139"/>
          </reference>
          <reference field="6" count="1" selected="0">
            <x v="76"/>
          </reference>
        </references>
      </pivotArea>
    </format>
    <format dxfId="12831">
      <pivotArea dataOnly="0" labelOnly="1" outline="0" fieldPosition="0">
        <references count="1">
          <reference field="6" count="1">
            <x v="76"/>
          </reference>
        </references>
      </pivotArea>
    </format>
    <format dxfId="12830">
      <pivotArea dataOnly="0" labelOnly="1" outline="0" fieldPosition="0">
        <references count="2">
          <reference field="0" count="1">
            <x v="446"/>
          </reference>
          <reference field="6" count="1" selected="0">
            <x v="76"/>
          </reference>
        </references>
      </pivotArea>
    </format>
    <format dxfId="12829">
      <pivotArea dataOnly="0" labelOnly="1" outline="0" fieldPosition="0">
        <references count="3">
          <reference field="0" count="1" selected="0">
            <x v="446"/>
          </reference>
          <reference field="4" count="1">
            <x v="139"/>
          </reference>
          <reference field="6" count="1" selected="0">
            <x v="76"/>
          </reference>
        </references>
      </pivotArea>
    </format>
    <format dxfId="12828">
      <pivotArea outline="0" collapsedLevelsAreSubtotals="1" fieldPosition="0">
        <references count="1">
          <reference field="6" count="1" selected="0" defaultSubtotal="1">
            <x v="76"/>
          </reference>
        </references>
      </pivotArea>
    </format>
    <format dxfId="12827">
      <pivotArea dataOnly="0" labelOnly="1" outline="0" fieldPosition="0">
        <references count="1">
          <reference field="6" count="1" defaultSubtotal="1">
            <x v="76"/>
          </reference>
        </references>
      </pivotArea>
    </format>
    <format dxfId="12826">
      <pivotArea outline="0" collapsedLevelsAreSubtotals="1" fieldPosition="0">
        <references count="3">
          <reference field="0" count="1" selected="0">
            <x v="341"/>
          </reference>
          <reference field="4" count="1" selected="0">
            <x v="22"/>
          </reference>
          <reference field="6" count="1" selected="0">
            <x v="77"/>
          </reference>
        </references>
      </pivotArea>
    </format>
    <format dxfId="12825">
      <pivotArea dataOnly="0" labelOnly="1" outline="0" offset="IV1" fieldPosition="0">
        <references count="1">
          <reference field="6" count="1">
            <x v="77"/>
          </reference>
        </references>
      </pivotArea>
    </format>
    <format dxfId="12824">
      <pivotArea dataOnly="0" labelOnly="1" outline="0" offset="IV1" fieldPosition="0">
        <references count="2">
          <reference field="0" count="1">
            <x v="341"/>
          </reference>
          <reference field="6" count="1" selected="0">
            <x v="77"/>
          </reference>
        </references>
      </pivotArea>
    </format>
    <format dxfId="12823">
      <pivotArea dataOnly="0" labelOnly="1" outline="0" fieldPosition="0">
        <references count="3">
          <reference field="0" count="1" selected="0">
            <x v="341"/>
          </reference>
          <reference field="4" count="1">
            <x v="22"/>
          </reference>
          <reference field="6" count="1" selected="0">
            <x v="77"/>
          </reference>
        </references>
      </pivotArea>
    </format>
    <format dxfId="12822">
      <pivotArea outline="0" collapsedLevelsAreSubtotals="1" fieldPosition="0">
        <references count="3">
          <reference field="0" count="1" selected="0">
            <x v="341"/>
          </reference>
          <reference field="4" count="1" selected="0">
            <x v="22"/>
          </reference>
          <reference field="6" count="1" selected="0">
            <x v="77"/>
          </reference>
        </references>
      </pivotArea>
    </format>
    <format dxfId="12821">
      <pivotArea dataOnly="0" labelOnly="1" outline="0" fieldPosition="0">
        <references count="1">
          <reference field="6" count="1">
            <x v="77"/>
          </reference>
        </references>
      </pivotArea>
    </format>
    <format dxfId="12820">
      <pivotArea dataOnly="0" labelOnly="1" outline="0" fieldPosition="0">
        <references count="2">
          <reference field="0" count="1">
            <x v="341"/>
          </reference>
          <reference field="6" count="1" selected="0">
            <x v="77"/>
          </reference>
        </references>
      </pivotArea>
    </format>
    <format dxfId="12819">
      <pivotArea dataOnly="0" labelOnly="1" outline="0" fieldPosition="0">
        <references count="3">
          <reference field="0" count="1" selected="0">
            <x v="341"/>
          </reference>
          <reference field="4" count="1">
            <x v="22"/>
          </reference>
          <reference field="6" count="1" selected="0">
            <x v="77"/>
          </reference>
        </references>
      </pivotArea>
    </format>
    <format dxfId="12818">
      <pivotArea outline="0" collapsedLevelsAreSubtotals="1" fieldPosition="0">
        <references count="3">
          <reference field="0" count="1" selected="0">
            <x v="341"/>
          </reference>
          <reference field="4" count="1" selected="0">
            <x v="23"/>
          </reference>
          <reference field="6" count="1" selected="0">
            <x v="77"/>
          </reference>
        </references>
      </pivotArea>
    </format>
    <format dxfId="12817">
      <pivotArea dataOnly="0" labelOnly="1" outline="0" offset="IV2" fieldPosition="0">
        <references count="1">
          <reference field="6" count="1">
            <x v="77"/>
          </reference>
        </references>
      </pivotArea>
    </format>
    <format dxfId="12816">
      <pivotArea dataOnly="0" labelOnly="1" outline="0" offset="IV256" fieldPosition="0">
        <references count="2">
          <reference field="0" count="1">
            <x v="341"/>
          </reference>
          <reference field="6" count="1" selected="0">
            <x v="77"/>
          </reference>
        </references>
      </pivotArea>
    </format>
    <format dxfId="12815">
      <pivotArea dataOnly="0" labelOnly="1" outline="0" fieldPosition="0">
        <references count="3">
          <reference field="0" count="1" selected="0">
            <x v="341"/>
          </reference>
          <reference field="4" count="1">
            <x v="23"/>
          </reference>
          <reference field="6" count="1" selected="0">
            <x v="77"/>
          </reference>
        </references>
      </pivotArea>
    </format>
    <format dxfId="12814">
      <pivotArea outline="0" collapsedLevelsAreSubtotals="1" fieldPosition="0">
        <references count="3">
          <reference field="0" count="1" selected="0">
            <x v="341"/>
          </reference>
          <reference field="4" count="1" selected="0">
            <x v="23"/>
          </reference>
          <reference field="6" count="1" selected="0">
            <x v="77"/>
          </reference>
        </references>
      </pivotArea>
    </format>
    <format dxfId="12813">
      <pivotArea outline="0" collapsedLevelsAreSubtotals="1" fieldPosition="0">
        <references count="3">
          <reference field="0" count="1" selected="0">
            <x v="95"/>
          </reference>
          <reference field="4" count="1" selected="0">
            <x v="25"/>
          </reference>
          <reference field="6" count="1" selected="0">
            <x v="77"/>
          </reference>
        </references>
      </pivotArea>
    </format>
    <format dxfId="12812">
      <pivotArea dataOnly="0" labelOnly="1" outline="0" offset="IV3" fieldPosition="0">
        <references count="1">
          <reference field="6" count="1">
            <x v="77"/>
          </reference>
        </references>
      </pivotArea>
    </format>
    <format dxfId="12811">
      <pivotArea dataOnly="0" labelOnly="1" outline="0" offset="IV1" fieldPosition="0">
        <references count="2">
          <reference field="0" count="1">
            <x v="95"/>
          </reference>
          <reference field="6" count="1" selected="0">
            <x v="77"/>
          </reference>
        </references>
      </pivotArea>
    </format>
    <format dxfId="12810">
      <pivotArea dataOnly="0" labelOnly="1" outline="0" fieldPosition="0">
        <references count="3">
          <reference field="0" count="1" selected="0">
            <x v="95"/>
          </reference>
          <reference field="4" count="1">
            <x v="25"/>
          </reference>
          <reference field="6" count="1" selected="0">
            <x v="77"/>
          </reference>
        </references>
      </pivotArea>
    </format>
    <format dxfId="12809">
      <pivotArea outline="0" collapsedLevelsAreSubtotals="1" fieldPosition="0">
        <references count="3">
          <reference field="0" count="1" selected="0">
            <x v="95"/>
          </reference>
          <reference field="4" count="1" selected="0">
            <x v="25"/>
          </reference>
          <reference field="6" count="1" selected="0">
            <x v="77"/>
          </reference>
        </references>
      </pivotArea>
    </format>
    <format dxfId="12808">
      <pivotArea outline="0" collapsedLevelsAreSubtotals="1" fieldPosition="0">
        <references count="3">
          <reference field="0" count="1" selected="0">
            <x v="95"/>
          </reference>
          <reference field="4" count="1" selected="0">
            <x v="26"/>
          </reference>
          <reference field="6" count="1" selected="0">
            <x v="77"/>
          </reference>
        </references>
      </pivotArea>
    </format>
    <format dxfId="12807">
      <pivotArea dataOnly="0" labelOnly="1" outline="0" offset="IV4" fieldPosition="0">
        <references count="1">
          <reference field="6" count="1">
            <x v="77"/>
          </reference>
        </references>
      </pivotArea>
    </format>
    <format dxfId="12806">
      <pivotArea dataOnly="0" labelOnly="1" outline="0" offset="IV256" fieldPosition="0">
        <references count="2">
          <reference field="0" count="1">
            <x v="95"/>
          </reference>
          <reference field="6" count="1" selected="0">
            <x v="77"/>
          </reference>
        </references>
      </pivotArea>
    </format>
    <format dxfId="12805">
      <pivotArea dataOnly="0" labelOnly="1" outline="0" fieldPosition="0">
        <references count="3">
          <reference field="0" count="1" selected="0">
            <x v="95"/>
          </reference>
          <reference field="4" count="1">
            <x v="26"/>
          </reference>
          <reference field="6" count="1" selected="0">
            <x v="77"/>
          </reference>
        </references>
      </pivotArea>
    </format>
    <format dxfId="12804">
      <pivotArea outline="0" collapsedLevelsAreSubtotals="1" fieldPosition="0">
        <references count="3">
          <reference field="0" count="1" selected="0">
            <x v="95"/>
          </reference>
          <reference field="4" count="1" selected="0">
            <x v="26"/>
          </reference>
          <reference field="6" count="1" selected="0">
            <x v="77"/>
          </reference>
        </references>
      </pivotArea>
    </format>
    <format dxfId="12803">
      <pivotArea outline="0" collapsedLevelsAreSubtotals="1" fieldPosition="0">
        <references count="3">
          <reference field="0" count="1" selected="0">
            <x v="62"/>
          </reference>
          <reference field="4" count="1" selected="0">
            <x v="25"/>
          </reference>
          <reference field="6" count="1" selected="0">
            <x v="77"/>
          </reference>
        </references>
      </pivotArea>
    </format>
    <format dxfId="12802">
      <pivotArea dataOnly="0" labelOnly="1" outline="0" offset="IV5" fieldPosition="0">
        <references count="1">
          <reference field="6" count="1">
            <x v="77"/>
          </reference>
        </references>
      </pivotArea>
    </format>
    <format dxfId="12801">
      <pivotArea dataOnly="0" labelOnly="1" outline="0" offset="IV1" fieldPosition="0">
        <references count="2">
          <reference field="0" count="1">
            <x v="62"/>
          </reference>
          <reference field="6" count="1" selected="0">
            <x v="77"/>
          </reference>
        </references>
      </pivotArea>
    </format>
    <format dxfId="12800">
      <pivotArea dataOnly="0" labelOnly="1" outline="0" fieldPosition="0">
        <references count="3">
          <reference field="0" count="1" selected="0">
            <x v="62"/>
          </reference>
          <reference field="4" count="1">
            <x v="25"/>
          </reference>
          <reference field="6" count="1" selected="0">
            <x v="77"/>
          </reference>
        </references>
      </pivotArea>
    </format>
    <format dxfId="12799">
      <pivotArea outline="0" collapsedLevelsAreSubtotals="1" fieldPosition="0">
        <references count="3">
          <reference field="0" count="1" selected="0">
            <x v="62"/>
          </reference>
          <reference field="4" count="1" selected="0">
            <x v="25"/>
          </reference>
          <reference field="6" count="1" selected="0">
            <x v="77"/>
          </reference>
        </references>
      </pivotArea>
    </format>
    <format dxfId="12798">
      <pivotArea outline="0" collapsedLevelsAreSubtotals="1" fieldPosition="0">
        <references count="3">
          <reference field="0" count="1" selected="0">
            <x v="62"/>
          </reference>
          <reference field="4" count="1" selected="0">
            <x v="26"/>
          </reference>
          <reference field="6" count="1" selected="0">
            <x v="77"/>
          </reference>
        </references>
      </pivotArea>
    </format>
    <format dxfId="12797">
      <pivotArea dataOnly="0" labelOnly="1" outline="0" offset="IV6" fieldPosition="0">
        <references count="1">
          <reference field="6" count="1">
            <x v="77"/>
          </reference>
        </references>
      </pivotArea>
    </format>
    <format dxfId="12796">
      <pivotArea dataOnly="0" labelOnly="1" outline="0" offset="IV256" fieldPosition="0">
        <references count="2">
          <reference field="0" count="1">
            <x v="62"/>
          </reference>
          <reference field="6" count="1" selected="0">
            <x v="77"/>
          </reference>
        </references>
      </pivotArea>
    </format>
    <format dxfId="12795">
      <pivotArea dataOnly="0" labelOnly="1" outline="0" fieldPosition="0">
        <references count="3">
          <reference field="0" count="1" selected="0">
            <x v="62"/>
          </reference>
          <reference field="4" count="1">
            <x v="26"/>
          </reference>
          <reference field="6" count="1" selected="0">
            <x v="77"/>
          </reference>
        </references>
      </pivotArea>
    </format>
    <format dxfId="12794">
      <pivotArea outline="0" collapsedLevelsAreSubtotals="1" fieldPosition="0">
        <references count="3">
          <reference field="0" count="1" selected="0">
            <x v="62"/>
          </reference>
          <reference field="4" count="1" selected="0">
            <x v="26"/>
          </reference>
          <reference field="6" count="1" selected="0">
            <x v="77"/>
          </reference>
        </references>
      </pivotArea>
    </format>
    <format dxfId="12793">
      <pivotArea outline="0" collapsedLevelsAreSubtotals="1" fieldPosition="0">
        <references count="3">
          <reference field="0" count="1" selected="0">
            <x v="82"/>
          </reference>
          <reference field="4" count="1" selected="0">
            <x v="25"/>
          </reference>
          <reference field="6" count="1" selected="0">
            <x v="77"/>
          </reference>
        </references>
      </pivotArea>
    </format>
    <format dxfId="12792">
      <pivotArea dataOnly="0" labelOnly="1" outline="0" offset="IV7" fieldPosition="0">
        <references count="1">
          <reference field="6" count="1">
            <x v="77"/>
          </reference>
        </references>
      </pivotArea>
    </format>
    <format dxfId="12791">
      <pivotArea dataOnly="0" labelOnly="1" outline="0" offset="IV1" fieldPosition="0">
        <references count="2">
          <reference field="0" count="1">
            <x v="82"/>
          </reference>
          <reference field="6" count="1" selected="0">
            <x v="77"/>
          </reference>
        </references>
      </pivotArea>
    </format>
    <format dxfId="12790">
      <pivotArea dataOnly="0" labelOnly="1" outline="0" fieldPosition="0">
        <references count="3">
          <reference field="0" count="1" selected="0">
            <x v="82"/>
          </reference>
          <reference field="4" count="1">
            <x v="25"/>
          </reference>
          <reference field="6" count="1" selected="0">
            <x v="77"/>
          </reference>
        </references>
      </pivotArea>
    </format>
    <format dxfId="12789">
      <pivotArea outline="0" collapsedLevelsAreSubtotals="1" fieldPosition="0">
        <references count="3">
          <reference field="0" count="1" selected="0">
            <x v="82"/>
          </reference>
          <reference field="4" count="1" selected="0">
            <x v="25"/>
          </reference>
          <reference field="6" count="1" selected="0">
            <x v="77"/>
          </reference>
        </references>
      </pivotArea>
    </format>
    <format dxfId="12788">
      <pivotArea outline="0" collapsedLevelsAreSubtotals="1" fieldPosition="0">
        <references count="3">
          <reference field="0" count="1" selected="0">
            <x v="82"/>
          </reference>
          <reference field="4" count="1" selected="0">
            <x v="26"/>
          </reference>
          <reference field="6" count="1" selected="0">
            <x v="77"/>
          </reference>
        </references>
      </pivotArea>
    </format>
    <format dxfId="12787">
      <pivotArea dataOnly="0" labelOnly="1" outline="0" offset="IV8" fieldPosition="0">
        <references count="1">
          <reference field="6" count="1">
            <x v="77"/>
          </reference>
        </references>
      </pivotArea>
    </format>
    <format dxfId="12786">
      <pivotArea dataOnly="0" labelOnly="1" outline="0" offset="IV256" fieldPosition="0">
        <references count="2">
          <reference field="0" count="1">
            <x v="82"/>
          </reference>
          <reference field="6" count="1" selected="0">
            <x v="77"/>
          </reference>
        </references>
      </pivotArea>
    </format>
    <format dxfId="12785">
      <pivotArea dataOnly="0" labelOnly="1" outline="0" fieldPosition="0">
        <references count="3">
          <reference field="0" count="1" selected="0">
            <x v="82"/>
          </reference>
          <reference field="4" count="1">
            <x v="26"/>
          </reference>
          <reference field="6" count="1" selected="0">
            <x v="77"/>
          </reference>
        </references>
      </pivotArea>
    </format>
    <format dxfId="12784">
      <pivotArea outline="0" collapsedLevelsAreSubtotals="1" fieldPosition="0">
        <references count="3">
          <reference field="0" count="1" selected="0">
            <x v="82"/>
          </reference>
          <reference field="4" count="1" selected="0">
            <x v="26"/>
          </reference>
          <reference field="6" count="1" selected="0">
            <x v="77"/>
          </reference>
        </references>
      </pivotArea>
    </format>
    <format dxfId="12783">
      <pivotArea outline="0" collapsedLevelsAreSubtotals="1" fieldPosition="0">
        <references count="3">
          <reference field="0" count="1" selected="0">
            <x v="393"/>
          </reference>
          <reference field="4" count="1" selected="0">
            <x v="22"/>
          </reference>
          <reference field="6" count="1" selected="0">
            <x v="77"/>
          </reference>
        </references>
      </pivotArea>
    </format>
    <format dxfId="12782">
      <pivotArea dataOnly="0" labelOnly="1" outline="0" offset="IV9" fieldPosition="0">
        <references count="1">
          <reference field="6" count="1">
            <x v="77"/>
          </reference>
        </references>
      </pivotArea>
    </format>
    <format dxfId="12781">
      <pivotArea dataOnly="0" labelOnly="1" outline="0" offset="IV1" fieldPosition="0">
        <references count="2">
          <reference field="0" count="1">
            <x v="393"/>
          </reference>
          <reference field="6" count="1" selected="0">
            <x v="77"/>
          </reference>
        </references>
      </pivotArea>
    </format>
    <format dxfId="12780">
      <pivotArea dataOnly="0" labelOnly="1" outline="0" fieldPosition="0">
        <references count="3">
          <reference field="0" count="1" selected="0">
            <x v="393"/>
          </reference>
          <reference field="4" count="1">
            <x v="22"/>
          </reference>
          <reference field="6" count="1" selected="0">
            <x v="77"/>
          </reference>
        </references>
      </pivotArea>
    </format>
    <format dxfId="12779">
      <pivotArea outline="0" collapsedLevelsAreSubtotals="1" fieldPosition="0">
        <references count="3">
          <reference field="0" count="1" selected="0">
            <x v="393"/>
          </reference>
          <reference field="4" count="1" selected="0">
            <x v="22"/>
          </reference>
          <reference field="6" count="1" selected="0">
            <x v="77"/>
          </reference>
        </references>
      </pivotArea>
    </format>
    <format dxfId="12778">
      <pivotArea outline="0" collapsedLevelsAreSubtotals="1" fieldPosition="0">
        <references count="3">
          <reference field="0" count="1" selected="0">
            <x v="393"/>
          </reference>
          <reference field="4" count="1" selected="0">
            <x v="23"/>
          </reference>
          <reference field="6" count="1" selected="0">
            <x v="77"/>
          </reference>
        </references>
      </pivotArea>
    </format>
    <format dxfId="12777">
      <pivotArea dataOnly="0" labelOnly="1" outline="0" offset="IV10" fieldPosition="0">
        <references count="1">
          <reference field="6" count="1">
            <x v="77"/>
          </reference>
        </references>
      </pivotArea>
    </format>
    <format dxfId="12776">
      <pivotArea dataOnly="0" labelOnly="1" outline="0" offset="IV2" fieldPosition="0">
        <references count="2">
          <reference field="0" count="1">
            <x v="393"/>
          </reference>
          <reference field="6" count="1" selected="0">
            <x v="77"/>
          </reference>
        </references>
      </pivotArea>
    </format>
    <format dxfId="12775">
      <pivotArea dataOnly="0" labelOnly="1" outline="0" fieldPosition="0">
        <references count="3">
          <reference field="0" count="1" selected="0">
            <x v="393"/>
          </reference>
          <reference field="4" count="1">
            <x v="23"/>
          </reference>
          <reference field="6" count="1" selected="0">
            <x v="77"/>
          </reference>
        </references>
      </pivotArea>
    </format>
    <format dxfId="12774">
      <pivotArea outline="0" collapsedLevelsAreSubtotals="1" fieldPosition="0">
        <references count="3">
          <reference field="0" count="1" selected="0">
            <x v="393"/>
          </reference>
          <reference field="4" count="1" selected="0">
            <x v="23"/>
          </reference>
          <reference field="6" count="1" selected="0">
            <x v="77"/>
          </reference>
        </references>
      </pivotArea>
    </format>
    <format dxfId="12773">
      <pivotArea outline="0" collapsedLevelsAreSubtotals="1" fieldPosition="0">
        <references count="3">
          <reference field="0" count="1" selected="0">
            <x v="393"/>
          </reference>
          <reference field="4" count="1" selected="0">
            <x v="25"/>
          </reference>
          <reference field="6" count="1" selected="0">
            <x v="77"/>
          </reference>
        </references>
      </pivotArea>
    </format>
    <format dxfId="12772">
      <pivotArea dataOnly="0" labelOnly="1" outline="0" offset="IV11" fieldPosition="0">
        <references count="1">
          <reference field="6" count="1">
            <x v="77"/>
          </reference>
        </references>
      </pivotArea>
    </format>
    <format dxfId="12771">
      <pivotArea dataOnly="0" labelOnly="1" outline="0" offset="IV256" fieldPosition="0">
        <references count="2">
          <reference field="0" count="1">
            <x v="393"/>
          </reference>
          <reference field="6" count="1" selected="0">
            <x v="77"/>
          </reference>
        </references>
      </pivotArea>
    </format>
    <format dxfId="12770">
      <pivotArea dataOnly="0" labelOnly="1" outline="0" fieldPosition="0">
        <references count="3">
          <reference field="0" count="1" selected="0">
            <x v="393"/>
          </reference>
          <reference field="4" count="1">
            <x v="25"/>
          </reference>
          <reference field="6" count="1" selected="0">
            <x v="77"/>
          </reference>
        </references>
      </pivotArea>
    </format>
    <format dxfId="12769">
      <pivotArea outline="0" collapsedLevelsAreSubtotals="1" fieldPosition="0">
        <references count="3">
          <reference field="0" count="1" selected="0">
            <x v="393"/>
          </reference>
          <reference field="4" count="1" selected="0">
            <x v="25"/>
          </reference>
          <reference field="6" count="1" selected="0">
            <x v="77"/>
          </reference>
        </references>
      </pivotArea>
    </format>
    <format dxfId="12768">
      <pivotArea outline="0" collapsedLevelsAreSubtotals="1" fieldPosition="0">
        <references count="3">
          <reference field="0" count="1" selected="0">
            <x v="85"/>
          </reference>
          <reference field="4" count="1" selected="0">
            <x v="25"/>
          </reference>
          <reference field="6" count="1" selected="0">
            <x v="77"/>
          </reference>
        </references>
      </pivotArea>
    </format>
    <format dxfId="12767">
      <pivotArea dataOnly="0" labelOnly="1" outline="0" offset="IV12" fieldPosition="0">
        <references count="1">
          <reference field="6" count="1">
            <x v="77"/>
          </reference>
        </references>
      </pivotArea>
    </format>
    <format dxfId="12766">
      <pivotArea dataOnly="0" labelOnly="1" outline="0" offset="IV1" fieldPosition="0">
        <references count="2">
          <reference field="0" count="1">
            <x v="85"/>
          </reference>
          <reference field="6" count="1" selected="0">
            <x v="77"/>
          </reference>
        </references>
      </pivotArea>
    </format>
    <format dxfId="12765">
      <pivotArea dataOnly="0" labelOnly="1" outline="0" fieldPosition="0">
        <references count="3">
          <reference field="0" count="1" selected="0">
            <x v="85"/>
          </reference>
          <reference field="4" count="1">
            <x v="25"/>
          </reference>
          <reference field="6" count="1" selected="0">
            <x v="77"/>
          </reference>
        </references>
      </pivotArea>
    </format>
    <format dxfId="12764">
      <pivotArea outline="0" collapsedLevelsAreSubtotals="1" fieldPosition="0">
        <references count="3">
          <reference field="0" count="1" selected="0">
            <x v="85"/>
          </reference>
          <reference field="4" count="1" selected="0">
            <x v="25"/>
          </reference>
          <reference field="6" count="1" selected="0">
            <x v="77"/>
          </reference>
        </references>
      </pivotArea>
    </format>
    <format dxfId="12763">
      <pivotArea outline="0" collapsedLevelsAreSubtotals="1" fieldPosition="0">
        <references count="3">
          <reference field="0" count="1" selected="0">
            <x v="85"/>
          </reference>
          <reference field="4" count="1" selected="0">
            <x v="26"/>
          </reference>
          <reference field="6" count="1" selected="0">
            <x v="77"/>
          </reference>
        </references>
      </pivotArea>
    </format>
    <format dxfId="12762">
      <pivotArea dataOnly="0" labelOnly="1" outline="0" offset="IV13" fieldPosition="0">
        <references count="1">
          <reference field="6" count="1">
            <x v="77"/>
          </reference>
        </references>
      </pivotArea>
    </format>
    <format dxfId="12761">
      <pivotArea dataOnly="0" labelOnly="1" outline="0" offset="IV256" fieldPosition="0">
        <references count="2">
          <reference field="0" count="1">
            <x v="85"/>
          </reference>
          <reference field="6" count="1" selected="0">
            <x v="77"/>
          </reference>
        </references>
      </pivotArea>
    </format>
    <format dxfId="12760">
      <pivotArea dataOnly="0" labelOnly="1" outline="0" fieldPosition="0">
        <references count="3">
          <reference field="0" count="1" selected="0">
            <x v="85"/>
          </reference>
          <reference field="4" count="1">
            <x v="26"/>
          </reference>
          <reference field="6" count="1" selected="0">
            <x v="77"/>
          </reference>
        </references>
      </pivotArea>
    </format>
    <format dxfId="12759">
      <pivotArea outline="0" collapsedLevelsAreSubtotals="1" fieldPosition="0">
        <references count="3">
          <reference field="0" count="1" selected="0">
            <x v="85"/>
          </reference>
          <reference field="4" count="1" selected="0">
            <x v="26"/>
          </reference>
          <reference field="6" count="1" selected="0">
            <x v="77"/>
          </reference>
        </references>
      </pivotArea>
    </format>
    <format dxfId="12758">
      <pivotArea outline="0" collapsedLevelsAreSubtotals="1" fieldPosition="0">
        <references count="3">
          <reference field="0" count="1" selected="0">
            <x v="386"/>
          </reference>
          <reference field="4" count="1" selected="0">
            <x v="22"/>
          </reference>
          <reference field="6" count="1" selected="0">
            <x v="77"/>
          </reference>
        </references>
      </pivotArea>
    </format>
    <format dxfId="12757">
      <pivotArea dataOnly="0" labelOnly="1" outline="0" offset="IV14" fieldPosition="0">
        <references count="1">
          <reference field="6" count="1">
            <x v="77"/>
          </reference>
        </references>
      </pivotArea>
    </format>
    <format dxfId="12756">
      <pivotArea dataOnly="0" labelOnly="1" outline="0" offset="IV1" fieldPosition="0">
        <references count="2">
          <reference field="0" count="1">
            <x v="386"/>
          </reference>
          <reference field="6" count="1" selected="0">
            <x v="77"/>
          </reference>
        </references>
      </pivotArea>
    </format>
    <format dxfId="12755">
      <pivotArea dataOnly="0" labelOnly="1" outline="0" fieldPosition="0">
        <references count="3">
          <reference field="0" count="1" selected="0">
            <x v="386"/>
          </reference>
          <reference field="4" count="1">
            <x v="22"/>
          </reference>
          <reference field="6" count="1" selected="0">
            <x v="77"/>
          </reference>
        </references>
      </pivotArea>
    </format>
    <format dxfId="12754">
      <pivotArea outline="0" collapsedLevelsAreSubtotals="1" fieldPosition="0">
        <references count="3">
          <reference field="0" count="1" selected="0">
            <x v="386"/>
          </reference>
          <reference field="4" count="1" selected="0">
            <x v="22"/>
          </reference>
          <reference field="6" count="1" selected="0">
            <x v="77"/>
          </reference>
        </references>
      </pivotArea>
    </format>
    <format dxfId="12753">
      <pivotArea outline="0" collapsedLevelsAreSubtotals="1" fieldPosition="0">
        <references count="3">
          <reference field="0" count="1" selected="0">
            <x v="386"/>
          </reference>
          <reference field="4" count="1" selected="0">
            <x v="23"/>
          </reference>
          <reference field="6" count="1" selected="0">
            <x v="77"/>
          </reference>
        </references>
      </pivotArea>
    </format>
    <format dxfId="12752">
      <pivotArea dataOnly="0" labelOnly="1" outline="0" offset="IV15" fieldPosition="0">
        <references count="1">
          <reference field="6" count="1">
            <x v="77"/>
          </reference>
        </references>
      </pivotArea>
    </format>
    <format dxfId="12751">
      <pivotArea dataOnly="0" labelOnly="1" outline="0" offset="IV256" fieldPosition="0">
        <references count="2">
          <reference field="0" count="1">
            <x v="386"/>
          </reference>
          <reference field="6" count="1" selected="0">
            <x v="77"/>
          </reference>
        </references>
      </pivotArea>
    </format>
    <format dxfId="12750">
      <pivotArea dataOnly="0" labelOnly="1" outline="0" fieldPosition="0">
        <references count="3">
          <reference field="0" count="1" selected="0">
            <x v="386"/>
          </reference>
          <reference field="4" count="1">
            <x v="23"/>
          </reference>
          <reference field="6" count="1" selected="0">
            <x v="77"/>
          </reference>
        </references>
      </pivotArea>
    </format>
    <format dxfId="12749">
      <pivotArea outline="0" collapsedLevelsAreSubtotals="1" fieldPosition="0">
        <references count="3">
          <reference field="0" count="1" selected="0">
            <x v="386"/>
          </reference>
          <reference field="4" count="1" selected="0">
            <x v="23"/>
          </reference>
          <reference field="6" count="1" selected="0">
            <x v="77"/>
          </reference>
        </references>
      </pivotArea>
    </format>
    <format dxfId="12748">
      <pivotArea outline="0" collapsedLevelsAreSubtotals="1" fieldPosition="0">
        <references count="3">
          <reference field="0" count="1" selected="0">
            <x v="399"/>
          </reference>
          <reference field="4" count="1" selected="0">
            <x v="22"/>
          </reference>
          <reference field="6" count="1" selected="0">
            <x v="77"/>
          </reference>
        </references>
      </pivotArea>
    </format>
    <format dxfId="12747">
      <pivotArea dataOnly="0" labelOnly="1" outline="0" offset="IV16" fieldPosition="0">
        <references count="1">
          <reference field="6" count="1">
            <x v="77"/>
          </reference>
        </references>
      </pivotArea>
    </format>
    <format dxfId="12746">
      <pivotArea dataOnly="0" labelOnly="1" outline="0" offset="IV1" fieldPosition="0">
        <references count="2">
          <reference field="0" count="1">
            <x v="399"/>
          </reference>
          <reference field="6" count="1" selected="0">
            <x v="77"/>
          </reference>
        </references>
      </pivotArea>
    </format>
    <format dxfId="12745">
      <pivotArea dataOnly="0" labelOnly="1" outline="0" fieldPosition="0">
        <references count="3">
          <reference field="0" count="1" selected="0">
            <x v="399"/>
          </reference>
          <reference field="4" count="1">
            <x v="22"/>
          </reference>
          <reference field="6" count="1" selected="0">
            <x v="77"/>
          </reference>
        </references>
      </pivotArea>
    </format>
    <format dxfId="12744">
      <pivotArea outline="0" collapsedLevelsAreSubtotals="1" fieldPosition="0">
        <references count="3">
          <reference field="0" count="1" selected="0">
            <x v="399"/>
          </reference>
          <reference field="4" count="1" selected="0">
            <x v="22"/>
          </reference>
          <reference field="6" count="1" selected="0">
            <x v="77"/>
          </reference>
        </references>
      </pivotArea>
    </format>
    <format dxfId="12743">
      <pivotArea outline="0" collapsedLevelsAreSubtotals="1" fieldPosition="0">
        <references count="3">
          <reference field="0" count="1" selected="0">
            <x v="399"/>
          </reference>
          <reference field="4" count="1" selected="0">
            <x v="23"/>
          </reference>
          <reference field="6" count="1" selected="0">
            <x v="77"/>
          </reference>
        </references>
      </pivotArea>
    </format>
    <format dxfId="12742">
      <pivotArea dataOnly="0" labelOnly="1" outline="0" offset="IV17" fieldPosition="0">
        <references count="1">
          <reference field="6" count="1">
            <x v="77"/>
          </reference>
        </references>
      </pivotArea>
    </format>
    <format dxfId="12741">
      <pivotArea dataOnly="0" labelOnly="1" outline="0" offset="IV256" fieldPosition="0">
        <references count="2">
          <reference field="0" count="1">
            <x v="399"/>
          </reference>
          <reference field="6" count="1" selected="0">
            <x v="77"/>
          </reference>
        </references>
      </pivotArea>
    </format>
    <format dxfId="12740">
      <pivotArea dataOnly="0" labelOnly="1" outline="0" fieldPosition="0">
        <references count="3">
          <reference field="0" count="1" selected="0">
            <x v="399"/>
          </reference>
          <reference field="4" count="1">
            <x v="23"/>
          </reference>
          <reference field="6" count="1" selected="0">
            <x v="77"/>
          </reference>
        </references>
      </pivotArea>
    </format>
    <format dxfId="12739">
      <pivotArea outline="0" collapsedLevelsAreSubtotals="1" fieldPosition="0">
        <references count="3">
          <reference field="0" count="1" selected="0">
            <x v="399"/>
          </reference>
          <reference field="4" count="1" selected="0">
            <x v="23"/>
          </reference>
          <reference field="6" count="1" selected="0">
            <x v="77"/>
          </reference>
        </references>
      </pivotArea>
    </format>
    <format dxfId="12738">
      <pivotArea outline="0" collapsedLevelsAreSubtotals="1" fieldPosition="0">
        <references count="3">
          <reference field="0" count="1" selected="0">
            <x v="406"/>
          </reference>
          <reference field="4" count="1" selected="0">
            <x v="22"/>
          </reference>
          <reference field="6" count="1" selected="0">
            <x v="77"/>
          </reference>
        </references>
      </pivotArea>
    </format>
    <format dxfId="12737">
      <pivotArea dataOnly="0" labelOnly="1" outline="0" offset="IV18" fieldPosition="0">
        <references count="1">
          <reference field="6" count="1">
            <x v="77"/>
          </reference>
        </references>
      </pivotArea>
    </format>
    <format dxfId="12736">
      <pivotArea dataOnly="0" labelOnly="1" outline="0" offset="IV1" fieldPosition="0">
        <references count="2">
          <reference field="0" count="1">
            <x v="406"/>
          </reference>
          <reference field="6" count="1" selected="0">
            <x v="77"/>
          </reference>
        </references>
      </pivotArea>
    </format>
    <format dxfId="12735">
      <pivotArea dataOnly="0" labelOnly="1" outline="0" fieldPosition="0">
        <references count="3">
          <reference field="0" count="1" selected="0">
            <x v="406"/>
          </reference>
          <reference field="4" count="1">
            <x v="22"/>
          </reference>
          <reference field="6" count="1" selected="0">
            <x v="77"/>
          </reference>
        </references>
      </pivotArea>
    </format>
    <format dxfId="12734">
      <pivotArea outline="0" collapsedLevelsAreSubtotals="1" fieldPosition="0">
        <references count="3">
          <reference field="0" count="1" selected="0">
            <x v="406"/>
          </reference>
          <reference field="4" count="1" selected="0">
            <x v="22"/>
          </reference>
          <reference field="6" count="1" selected="0">
            <x v="77"/>
          </reference>
        </references>
      </pivotArea>
    </format>
    <format dxfId="12733">
      <pivotArea outline="0" collapsedLevelsAreSubtotals="1" fieldPosition="0">
        <references count="3">
          <reference field="0" count="1" selected="0">
            <x v="406"/>
          </reference>
          <reference field="4" count="1" selected="0">
            <x v="23"/>
          </reference>
          <reference field="6" count="1" selected="0">
            <x v="77"/>
          </reference>
        </references>
      </pivotArea>
    </format>
    <format dxfId="12732">
      <pivotArea dataOnly="0" labelOnly="1" outline="0" offset="IV19" fieldPosition="0">
        <references count="1">
          <reference field="6" count="1">
            <x v="77"/>
          </reference>
        </references>
      </pivotArea>
    </format>
    <format dxfId="12731">
      <pivotArea dataOnly="0" labelOnly="1" outline="0" offset="IV256" fieldPosition="0">
        <references count="2">
          <reference field="0" count="1">
            <x v="406"/>
          </reference>
          <reference field="6" count="1" selected="0">
            <x v="77"/>
          </reference>
        </references>
      </pivotArea>
    </format>
    <format dxfId="12730">
      <pivotArea dataOnly="0" labelOnly="1" outline="0" fieldPosition="0">
        <references count="3">
          <reference field="0" count="1" selected="0">
            <x v="406"/>
          </reference>
          <reference field="4" count="1">
            <x v="23"/>
          </reference>
          <reference field="6" count="1" selected="0">
            <x v="77"/>
          </reference>
        </references>
      </pivotArea>
    </format>
    <format dxfId="12729">
      <pivotArea outline="0" collapsedLevelsAreSubtotals="1" fieldPosition="0">
        <references count="3">
          <reference field="0" count="1" selected="0">
            <x v="406"/>
          </reference>
          <reference field="4" count="1" selected="0">
            <x v="23"/>
          </reference>
          <reference field="6" count="1" selected="0">
            <x v="77"/>
          </reference>
        </references>
      </pivotArea>
    </format>
    <format dxfId="12728">
      <pivotArea outline="0" collapsedLevelsAreSubtotals="1" fieldPosition="0">
        <references count="3">
          <reference field="0" count="1" selected="0">
            <x v="169"/>
          </reference>
          <reference field="4" count="1" selected="0">
            <x v="25"/>
          </reference>
          <reference field="6" count="1" selected="0">
            <x v="77"/>
          </reference>
        </references>
      </pivotArea>
    </format>
    <format dxfId="12727">
      <pivotArea dataOnly="0" labelOnly="1" outline="0" offset="IV20" fieldPosition="0">
        <references count="1">
          <reference field="6" count="1">
            <x v="77"/>
          </reference>
        </references>
      </pivotArea>
    </format>
    <format dxfId="12726">
      <pivotArea dataOnly="0" labelOnly="1" outline="0" offset="IV1" fieldPosition="0">
        <references count="2">
          <reference field="0" count="1">
            <x v="169"/>
          </reference>
          <reference field="6" count="1" selected="0">
            <x v="77"/>
          </reference>
        </references>
      </pivotArea>
    </format>
    <format dxfId="12725">
      <pivotArea dataOnly="0" labelOnly="1" outline="0" fieldPosition="0">
        <references count="3">
          <reference field="0" count="1" selected="0">
            <x v="169"/>
          </reference>
          <reference field="4" count="1">
            <x v="25"/>
          </reference>
          <reference field="6" count="1" selected="0">
            <x v="77"/>
          </reference>
        </references>
      </pivotArea>
    </format>
    <format dxfId="12724">
      <pivotArea outline="0" collapsedLevelsAreSubtotals="1" fieldPosition="0">
        <references count="3">
          <reference field="0" count="1" selected="0">
            <x v="169"/>
          </reference>
          <reference field="4" count="1" selected="0">
            <x v="25"/>
          </reference>
          <reference field="6" count="1" selected="0">
            <x v="77"/>
          </reference>
        </references>
      </pivotArea>
    </format>
    <format dxfId="12723">
      <pivotArea outline="0" collapsedLevelsAreSubtotals="1" fieldPosition="0">
        <references count="3">
          <reference field="0" count="1" selected="0">
            <x v="169"/>
          </reference>
          <reference field="4" count="1" selected="0">
            <x v="26"/>
          </reference>
          <reference field="6" count="1" selected="0">
            <x v="77"/>
          </reference>
        </references>
      </pivotArea>
    </format>
    <format dxfId="12722">
      <pivotArea dataOnly="0" labelOnly="1" outline="0" offset="IV21" fieldPosition="0">
        <references count="1">
          <reference field="6" count="1">
            <x v="77"/>
          </reference>
        </references>
      </pivotArea>
    </format>
    <format dxfId="12721">
      <pivotArea dataOnly="0" labelOnly="1" outline="0" offset="IV256" fieldPosition="0">
        <references count="2">
          <reference field="0" count="1">
            <x v="169"/>
          </reference>
          <reference field="6" count="1" selected="0">
            <x v="77"/>
          </reference>
        </references>
      </pivotArea>
    </format>
    <format dxfId="12720">
      <pivotArea dataOnly="0" labelOnly="1" outline="0" fieldPosition="0">
        <references count="3">
          <reference field="0" count="1" selected="0">
            <x v="169"/>
          </reference>
          <reference field="4" count="1">
            <x v="26"/>
          </reference>
          <reference field="6" count="1" selected="0">
            <x v="77"/>
          </reference>
        </references>
      </pivotArea>
    </format>
    <format dxfId="12719">
      <pivotArea outline="0" collapsedLevelsAreSubtotals="1" fieldPosition="0">
        <references count="3">
          <reference field="0" count="1" selected="0">
            <x v="169"/>
          </reference>
          <reference field="4" count="1" selected="0">
            <x v="26"/>
          </reference>
          <reference field="6" count="1" selected="0">
            <x v="77"/>
          </reference>
        </references>
      </pivotArea>
    </format>
    <format dxfId="12718">
      <pivotArea outline="0" collapsedLevelsAreSubtotals="1" fieldPosition="0">
        <references count="3">
          <reference field="0" count="1" selected="0">
            <x v="316"/>
          </reference>
          <reference field="4" count="1" selected="0">
            <x v="22"/>
          </reference>
          <reference field="6" count="1" selected="0">
            <x v="77"/>
          </reference>
        </references>
      </pivotArea>
    </format>
    <format dxfId="12717">
      <pivotArea dataOnly="0" labelOnly="1" outline="0" offset="IV22" fieldPosition="0">
        <references count="1">
          <reference field="6" count="1">
            <x v="77"/>
          </reference>
        </references>
      </pivotArea>
    </format>
    <format dxfId="12716">
      <pivotArea dataOnly="0" labelOnly="1" outline="0" offset="IV1" fieldPosition="0">
        <references count="2">
          <reference field="0" count="1">
            <x v="316"/>
          </reference>
          <reference field="6" count="1" selected="0">
            <x v="77"/>
          </reference>
        </references>
      </pivotArea>
    </format>
    <format dxfId="12715">
      <pivotArea dataOnly="0" labelOnly="1" outline="0" fieldPosition="0">
        <references count="3">
          <reference field="0" count="1" selected="0">
            <x v="316"/>
          </reference>
          <reference field="4" count="1">
            <x v="22"/>
          </reference>
          <reference field="6" count="1" selected="0">
            <x v="77"/>
          </reference>
        </references>
      </pivotArea>
    </format>
    <format dxfId="12714">
      <pivotArea outline="0" collapsedLevelsAreSubtotals="1" fieldPosition="0">
        <references count="3">
          <reference field="0" count="1" selected="0">
            <x v="316"/>
          </reference>
          <reference field="4" count="1" selected="0">
            <x v="22"/>
          </reference>
          <reference field="6" count="1" selected="0">
            <x v="77"/>
          </reference>
        </references>
      </pivotArea>
    </format>
    <format dxfId="12713">
      <pivotArea outline="0" collapsedLevelsAreSubtotals="1" fieldPosition="0">
        <references count="3">
          <reference field="0" count="1" selected="0">
            <x v="316"/>
          </reference>
          <reference field="4" count="1" selected="0">
            <x v="25"/>
          </reference>
          <reference field="6" count="1" selected="0">
            <x v="77"/>
          </reference>
        </references>
      </pivotArea>
    </format>
    <format dxfId="12712">
      <pivotArea dataOnly="0" labelOnly="1" outline="0" offset="IV23" fieldPosition="0">
        <references count="1">
          <reference field="6" count="1">
            <x v="77"/>
          </reference>
        </references>
      </pivotArea>
    </format>
    <format dxfId="12711">
      <pivotArea dataOnly="0" labelOnly="1" outline="0" offset="IV256" fieldPosition="0">
        <references count="2">
          <reference field="0" count="1">
            <x v="316"/>
          </reference>
          <reference field="6" count="1" selected="0">
            <x v="77"/>
          </reference>
        </references>
      </pivotArea>
    </format>
    <format dxfId="12710">
      <pivotArea dataOnly="0" labelOnly="1" outline="0" fieldPosition="0">
        <references count="3">
          <reference field="0" count="1" selected="0">
            <x v="316"/>
          </reference>
          <reference field="4" count="1">
            <x v="25"/>
          </reference>
          <reference field="6" count="1" selected="0">
            <x v="77"/>
          </reference>
        </references>
      </pivotArea>
    </format>
    <format dxfId="12709">
      <pivotArea outline="0" collapsedLevelsAreSubtotals="1" fieldPosition="0">
        <references count="3">
          <reference field="0" count="1" selected="0">
            <x v="316"/>
          </reference>
          <reference field="4" count="1" selected="0">
            <x v="25"/>
          </reference>
          <reference field="6" count="1" selected="0">
            <x v="77"/>
          </reference>
        </references>
      </pivotArea>
    </format>
    <format dxfId="12708">
      <pivotArea outline="0" collapsedLevelsAreSubtotals="1" fieldPosition="0">
        <references count="3">
          <reference field="0" count="1" selected="0">
            <x v="397"/>
          </reference>
          <reference field="4" count="1" selected="0">
            <x v="22"/>
          </reference>
          <reference field="6" count="1" selected="0">
            <x v="77"/>
          </reference>
        </references>
      </pivotArea>
    </format>
    <format dxfId="12707">
      <pivotArea dataOnly="0" labelOnly="1" outline="0" offset="IV24" fieldPosition="0">
        <references count="1">
          <reference field="6" count="1">
            <x v="77"/>
          </reference>
        </references>
      </pivotArea>
    </format>
    <format dxfId="12706">
      <pivotArea dataOnly="0" labelOnly="1" outline="0" offset="IV1" fieldPosition="0">
        <references count="2">
          <reference field="0" count="1">
            <x v="397"/>
          </reference>
          <reference field="6" count="1" selected="0">
            <x v="77"/>
          </reference>
        </references>
      </pivotArea>
    </format>
    <format dxfId="12705">
      <pivotArea dataOnly="0" labelOnly="1" outline="0" fieldPosition="0">
        <references count="3">
          <reference field="0" count="1" selected="0">
            <x v="397"/>
          </reference>
          <reference field="4" count="1">
            <x v="22"/>
          </reference>
          <reference field="6" count="1" selected="0">
            <x v="77"/>
          </reference>
        </references>
      </pivotArea>
    </format>
    <format dxfId="12704">
      <pivotArea outline="0" collapsedLevelsAreSubtotals="1" fieldPosition="0">
        <references count="3">
          <reference field="0" count="1" selected="0">
            <x v="397"/>
          </reference>
          <reference field="4" count="1" selected="0">
            <x v="22"/>
          </reference>
          <reference field="6" count="1" selected="0">
            <x v="77"/>
          </reference>
        </references>
      </pivotArea>
    </format>
    <format dxfId="12703">
      <pivotArea outline="0" collapsedLevelsAreSubtotals="1" fieldPosition="0">
        <references count="3">
          <reference field="0" count="1" selected="0">
            <x v="397"/>
          </reference>
          <reference field="4" count="1" selected="0">
            <x v="23"/>
          </reference>
          <reference field="6" count="1" selected="0">
            <x v="77"/>
          </reference>
        </references>
      </pivotArea>
    </format>
    <format dxfId="12702">
      <pivotArea dataOnly="0" labelOnly="1" outline="0" offset="IV25" fieldPosition="0">
        <references count="1">
          <reference field="6" count="1">
            <x v="77"/>
          </reference>
        </references>
      </pivotArea>
    </format>
    <format dxfId="12701">
      <pivotArea dataOnly="0" labelOnly="1" outline="0" offset="IV256" fieldPosition="0">
        <references count="2">
          <reference field="0" count="1">
            <x v="397"/>
          </reference>
          <reference field="6" count="1" selected="0">
            <x v="77"/>
          </reference>
        </references>
      </pivotArea>
    </format>
    <format dxfId="12700">
      <pivotArea dataOnly="0" labelOnly="1" outline="0" fieldPosition="0">
        <references count="3">
          <reference field="0" count="1" selected="0">
            <x v="397"/>
          </reference>
          <reference field="4" count="1">
            <x v="23"/>
          </reference>
          <reference field="6" count="1" selected="0">
            <x v="77"/>
          </reference>
        </references>
      </pivotArea>
    </format>
    <format dxfId="12699">
      <pivotArea outline="0" collapsedLevelsAreSubtotals="1" fieldPosition="0">
        <references count="3">
          <reference field="0" count="1" selected="0">
            <x v="397"/>
          </reference>
          <reference field="4" count="1" selected="0">
            <x v="23"/>
          </reference>
          <reference field="6" count="1" selected="0">
            <x v="77"/>
          </reference>
        </references>
      </pivotArea>
    </format>
    <format dxfId="12698">
      <pivotArea outline="0" collapsedLevelsAreSubtotals="1" fieldPosition="0">
        <references count="3">
          <reference field="0" count="1" selected="0">
            <x v="68"/>
          </reference>
          <reference field="4" count="1" selected="0">
            <x v="22"/>
          </reference>
          <reference field="6" count="1" selected="0">
            <x v="77"/>
          </reference>
        </references>
      </pivotArea>
    </format>
    <format dxfId="12697">
      <pivotArea dataOnly="0" labelOnly="1" outline="0" offset="IV26" fieldPosition="0">
        <references count="1">
          <reference field="6" count="1">
            <x v="77"/>
          </reference>
        </references>
      </pivotArea>
    </format>
    <format dxfId="12696">
      <pivotArea dataOnly="0" labelOnly="1" outline="0" offset="IV1" fieldPosition="0">
        <references count="2">
          <reference field="0" count="1">
            <x v="68"/>
          </reference>
          <reference field="6" count="1" selected="0">
            <x v="77"/>
          </reference>
        </references>
      </pivotArea>
    </format>
    <format dxfId="12695">
      <pivotArea dataOnly="0" labelOnly="1" outline="0" fieldPosition="0">
        <references count="3">
          <reference field="0" count="1" selected="0">
            <x v="68"/>
          </reference>
          <reference field="4" count="1">
            <x v="22"/>
          </reference>
          <reference field="6" count="1" selected="0">
            <x v="77"/>
          </reference>
        </references>
      </pivotArea>
    </format>
    <format dxfId="12694">
      <pivotArea outline="0" collapsedLevelsAreSubtotals="1" fieldPosition="0">
        <references count="3">
          <reference field="0" count="1" selected="0">
            <x v="68"/>
          </reference>
          <reference field="4" count="1" selected="0">
            <x v="22"/>
          </reference>
          <reference field="6" count="1" selected="0">
            <x v="77"/>
          </reference>
        </references>
      </pivotArea>
    </format>
    <format dxfId="12693">
      <pivotArea outline="0" collapsedLevelsAreSubtotals="1" fieldPosition="0">
        <references count="3">
          <reference field="0" count="1" selected="0">
            <x v="68"/>
          </reference>
          <reference field="4" count="1" selected="0">
            <x v="23"/>
          </reference>
          <reference field="6" count="1" selected="0">
            <x v="77"/>
          </reference>
        </references>
      </pivotArea>
    </format>
    <format dxfId="12692">
      <pivotArea dataOnly="0" labelOnly="1" outline="0" offset="IV27" fieldPosition="0">
        <references count="1">
          <reference field="6" count="1">
            <x v="77"/>
          </reference>
        </references>
      </pivotArea>
    </format>
    <format dxfId="12691">
      <pivotArea dataOnly="0" labelOnly="1" outline="0" offset="IV2" fieldPosition="0">
        <references count="2">
          <reference field="0" count="1">
            <x v="68"/>
          </reference>
          <reference field="6" count="1" selected="0">
            <x v="77"/>
          </reference>
        </references>
      </pivotArea>
    </format>
    <format dxfId="12690">
      <pivotArea dataOnly="0" labelOnly="1" outline="0" fieldPosition="0">
        <references count="3">
          <reference field="0" count="1" selected="0">
            <x v="68"/>
          </reference>
          <reference field="4" count="1">
            <x v="23"/>
          </reference>
          <reference field="6" count="1" selected="0">
            <x v="77"/>
          </reference>
        </references>
      </pivotArea>
    </format>
    <format dxfId="12689">
      <pivotArea outline="0" collapsedLevelsAreSubtotals="1" fieldPosition="0">
        <references count="3">
          <reference field="0" count="1" selected="0">
            <x v="68"/>
          </reference>
          <reference field="4" count="1" selected="0">
            <x v="23"/>
          </reference>
          <reference field="6" count="1" selected="0">
            <x v="77"/>
          </reference>
        </references>
      </pivotArea>
    </format>
    <format dxfId="12688">
      <pivotArea outline="0" collapsedLevelsAreSubtotals="1" fieldPosition="0">
        <references count="3">
          <reference field="0" count="1" selected="0">
            <x v="68"/>
          </reference>
          <reference field="4" count="1" selected="0">
            <x v="25"/>
          </reference>
          <reference field="6" count="1" selected="0">
            <x v="77"/>
          </reference>
        </references>
      </pivotArea>
    </format>
    <format dxfId="12687">
      <pivotArea dataOnly="0" labelOnly="1" outline="0" offset="IV28" fieldPosition="0">
        <references count="1">
          <reference field="6" count="1">
            <x v="77"/>
          </reference>
        </references>
      </pivotArea>
    </format>
    <format dxfId="12686">
      <pivotArea dataOnly="0" labelOnly="1" outline="0" offset="IV256" fieldPosition="0">
        <references count="2">
          <reference field="0" count="1">
            <x v="68"/>
          </reference>
          <reference field="6" count="1" selected="0">
            <x v="77"/>
          </reference>
        </references>
      </pivotArea>
    </format>
    <format dxfId="12685">
      <pivotArea dataOnly="0" labelOnly="1" outline="0" fieldPosition="0">
        <references count="3">
          <reference field="0" count="1" selected="0">
            <x v="68"/>
          </reference>
          <reference field="4" count="1">
            <x v="25"/>
          </reference>
          <reference field="6" count="1" selected="0">
            <x v="77"/>
          </reference>
        </references>
      </pivotArea>
    </format>
    <format dxfId="12684">
      <pivotArea outline="0" collapsedLevelsAreSubtotals="1" fieldPosition="0">
        <references count="3">
          <reference field="0" count="1" selected="0">
            <x v="68"/>
          </reference>
          <reference field="4" count="1" selected="0">
            <x v="25"/>
          </reference>
          <reference field="6" count="1" selected="0">
            <x v="77"/>
          </reference>
        </references>
      </pivotArea>
    </format>
    <format dxfId="12683">
      <pivotArea outline="0" collapsedLevelsAreSubtotals="1" fieldPosition="0">
        <references count="3">
          <reference field="0" count="1" selected="0">
            <x v="327"/>
          </reference>
          <reference field="4" count="1" selected="0">
            <x v="22"/>
          </reference>
          <reference field="6" count="1" selected="0">
            <x v="77"/>
          </reference>
        </references>
      </pivotArea>
    </format>
    <format dxfId="12682">
      <pivotArea dataOnly="0" labelOnly="1" outline="0" offset="IV29" fieldPosition="0">
        <references count="1">
          <reference field="6" count="1">
            <x v="77"/>
          </reference>
        </references>
      </pivotArea>
    </format>
    <format dxfId="12681">
      <pivotArea dataOnly="0" labelOnly="1" outline="0" offset="IV1" fieldPosition="0">
        <references count="2">
          <reference field="0" count="1">
            <x v="327"/>
          </reference>
          <reference field="6" count="1" selected="0">
            <x v="77"/>
          </reference>
        </references>
      </pivotArea>
    </format>
    <format dxfId="12680">
      <pivotArea dataOnly="0" labelOnly="1" outline="0" fieldPosition="0">
        <references count="3">
          <reference field="0" count="1" selected="0">
            <x v="327"/>
          </reference>
          <reference field="4" count="1">
            <x v="22"/>
          </reference>
          <reference field="6" count="1" selected="0">
            <x v="77"/>
          </reference>
        </references>
      </pivotArea>
    </format>
    <format dxfId="12679">
      <pivotArea outline="0" collapsedLevelsAreSubtotals="1" fieldPosition="0">
        <references count="3">
          <reference field="0" count="1" selected="0">
            <x v="327"/>
          </reference>
          <reference field="4" count="1" selected="0">
            <x v="22"/>
          </reference>
          <reference field="6" count="1" selected="0">
            <x v="77"/>
          </reference>
        </references>
      </pivotArea>
    </format>
    <format dxfId="12678">
      <pivotArea outline="0" collapsedLevelsAreSubtotals="1" fieldPosition="0">
        <references count="3">
          <reference field="0" count="1" selected="0">
            <x v="327"/>
          </reference>
          <reference field="4" count="1" selected="0">
            <x v="23"/>
          </reference>
          <reference field="6" count="1" selected="0">
            <x v="77"/>
          </reference>
        </references>
      </pivotArea>
    </format>
    <format dxfId="12677">
      <pivotArea dataOnly="0" labelOnly="1" outline="0" offset="IV30" fieldPosition="0">
        <references count="1">
          <reference field="6" count="1">
            <x v="77"/>
          </reference>
        </references>
      </pivotArea>
    </format>
    <format dxfId="12676">
      <pivotArea dataOnly="0" labelOnly="1" outline="0" offset="IV2" fieldPosition="0">
        <references count="2">
          <reference field="0" count="1">
            <x v="327"/>
          </reference>
          <reference field="6" count="1" selected="0">
            <x v="77"/>
          </reference>
        </references>
      </pivotArea>
    </format>
    <format dxfId="12675">
      <pivotArea dataOnly="0" labelOnly="1" outline="0" fieldPosition="0">
        <references count="3">
          <reference field="0" count="1" selected="0">
            <x v="327"/>
          </reference>
          <reference field="4" count="1">
            <x v="23"/>
          </reference>
          <reference field="6" count="1" selected="0">
            <x v="77"/>
          </reference>
        </references>
      </pivotArea>
    </format>
    <format dxfId="12674">
      <pivotArea outline="0" collapsedLevelsAreSubtotals="1" fieldPosition="0">
        <references count="3">
          <reference field="0" count="1" selected="0">
            <x v="327"/>
          </reference>
          <reference field="4" count="1" selected="0">
            <x v="23"/>
          </reference>
          <reference field="6" count="1" selected="0">
            <x v="77"/>
          </reference>
        </references>
      </pivotArea>
    </format>
    <format dxfId="12673">
      <pivotArea outline="0" collapsedLevelsAreSubtotals="1" fieldPosition="0">
        <references count="3">
          <reference field="0" count="1" selected="0">
            <x v="327"/>
          </reference>
          <reference field="4" count="1" selected="0">
            <x v="25"/>
          </reference>
          <reference field="6" count="1" selected="0">
            <x v="77"/>
          </reference>
        </references>
      </pivotArea>
    </format>
    <format dxfId="12672">
      <pivotArea dataOnly="0" labelOnly="1" outline="0" offset="IV31" fieldPosition="0">
        <references count="1">
          <reference field="6" count="1">
            <x v="77"/>
          </reference>
        </references>
      </pivotArea>
    </format>
    <format dxfId="12671">
      <pivotArea dataOnly="0" labelOnly="1" outline="0" offset="IV256" fieldPosition="0">
        <references count="2">
          <reference field="0" count="1">
            <x v="327"/>
          </reference>
          <reference field="6" count="1" selected="0">
            <x v="77"/>
          </reference>
        </references>
      </pivotArea>
    </format>
    <format dxfId="12670">
      <pivotArea dataOnly="0" labelOnly="1" outline="0" fieldPosition="0">
        <references count="3">
          <reference field="0" count="1" selected="0">
            <x v="327"/>
          </reference>
          <reference field="4" count="1">
            <x v="25"/>
          </reference>
          <reference field="6" count="1" selected="0">
            <x v="77"/>
          </reference>
        </references>
      </pivotArea>
    </format>
    <format dxfId="12669">
      <pivotArea outline="0" collapsedLevelsAreSubtotals="1" fieldPosition="0">
        <references count="3">
          <reference field="0" count="1" selected="0">
            <x v="327"/>
          </reference>
          <reference field="4" count="1" selected="0">
            <x v="25"/>
          </reference>
          <reference field="6" count="1" selected="0">
            <x v="77"/>
          </reference>
        </references>
      </pivotArea>
    </format>
    <format dxfId="12668">
      <pivotArea outline="0" collapsedLevelsAreSubtotals="1" fieldPosition="0">
        <references count="3">
          <reference field="0" count="1" selected="0">
            <x v="234"/>
          </reference>
          <reference field="4" count="1" selected="0">
            <x v="25"/>
          </reference>
          <reference field="6" count="1" selected="0">
            <x v="77"/>
          </reference>
        </references>
      </pivotArea>
    </format>
    <format dxfId="12667">
      <pivotArea dataOnly="0" labelOnly="1" outline="0" offset="IV32" fieldPosition="0">
        <references count="1">
          <reference field="6" count="1">
            <x v="77"/>
          </reference>
        </references>
      </pivotArea>
    </format>
    <format dxfId="12666">
      <pivotArea dataOnly="0" labelOnly="1" outline="0" fieldPosition="0">
        <references count="2">
          <reference field="0" count="1">
            <x v="234"/>
          </reference>
          <reference field="6" count="1" selected="0">
            <x v="77"/>
          </reference>
        </references>
      </pivotArea>
    </format>
    <format dxfId="12665">
      <pivotArea dataOnly="0" labelOnly="1" outline="0" fieldPosition="0">
        <references count="3">
          <reference field="0" count="1" selected="0">
            <x v="234"/>
          </reference>
          <reference field="4" count="1">
            <x v="25"/>
          </reference>
          <reference field="6" count="1" selected="0">
            <x v="77"/>
          </reference>
        </references>
      </pivotArea>
    </format>
    <format dxfId="12664">
      <pivotArea outline="0" collapsedLevelsAreSubtotals="1" fieldPosition="0">
        <references count="3">
          <reference field="0" count="1" selected="0">
            <x v="234"/>
          </reference>
          <reference field="4" count="1" selected="0">
            <x v="25"/>
          </reference>
          <reference field="6" count="1" selected="0">
            <x v="77"/>
          </reference>
        </references>
      </pivotArea>
    </format>
    <format dxfId="12663">
      <pivotArea outline="0" collapsedLevelsAreSubtotals="1" fieldPosition="0">
        <references count="3">
          <reference field="0" count="1" selected="0">
            <x v="46"/>
          </reference>
          <reference field="4" count="1" selected="0">
            <x v="25"/>
          </reference>
          <reference field="6" count="1" selected="0">
            <x v="77"/>
          </reference>
        </references>
      </pivotArea>
    </format>
    <format dxfId="12662">
      <pivotArea dataOnly="0" labelOnly="1" outline="0" offset="IV33" fieldPosition="0">
        <references count="1">
          <reference field="6" count="1">
            <x v="77"/>
          </reference>
        </references>
      </pivotArea>
    </format>
    <format dxfId="12661">
      <pivotArea dataOnly="0" labelOnly="1" outline="0" fieldPosition="0">
        <references count="2">
          <reference field="0" count="1">
            <x v="46"/>
          </reference>
          <reference field="6" count="1" selected="0">
            <x v="77"/>
          </reference>
        </references>
      </pivotArea>
    </format>
    <format dxfId="12660">
      <pivotArea dataOnly="0" labelOnly="1" outline="0" fieldPosition="0">
        <references count="3">
          <reference field="0" count="1" selected="0">
            <x v="46"/>
          </reference>
          <reference field="4" count="1">
            <x v="25"/>
          </reference>
          <reference field="6" count="1" selected="0">
            <x v="77"/>
          </reference>
        </references>
      </pivotArea>
    </format>
    <format dxfId="12659">
      <pivotArea outline="0" collapsedLevelsAreSubtotals="1" fieldPosition="0">
        <references count="3">
          <reference field="0" count="1" selected="0">
            <x v="46"/>
          </reference>
          <reference field="4" count="1" selected="0">
            <x v="25"/>
          </reference>
          <reference field="6" count="1" selected="0">
            <x v="77"/>
          </reference>
        </references>
      </pivotArea>
    </format>
    <format dxfId="12658">
      <pivotArea outline="0" collapsedLevelsAreSubtotals="1" fieldPosition="0">
        <references count="3">
          <reference field="0" count="1" selected="0">
            <x v="331"/>
          </reference>
          <reference field="4" count="1" selected="0">
            <x v="22"/>
          </reference>
          <reference field="6" count="1" selected="0">
            <x v="77"/>
          </reference>
        </references>
      </pivotArea>
    </format>
    <format dxfId="12657">
      <pivotArea dataOnly="0" labelOnly="1" outline="0" offset="IV34" fieldPosition="0">
        <references count="1">
          <reference field="6" count="1">
            <x v="77"/>
          </reference>
        </references>
      </pivotArea>
    </format>
    <format dxfId="12656">
      <pivotArea dataOnly="0" labelOnly="1" outline="0" fieldPosition="0">
        <references count="2">
          <reference field="0" count="1">
            <x v="331"/>
          </reference>
          <reference field="6" count="1" selected="0">
            <x v="77"/>
          </reference>
        </references>
      </pivotArea>
    </format>
    <format dxfId="12655">
      <pivotArea dataOnly="0" labelOnly="1" outline="0" fieldPosition="0">
        <references count="3">
          <reference field="0" count="1" selected="0">
            <x v="331"/>
          </reference>
          <reference field="4" count="1">
            <x v="22"/>
          </reference>
          <reference field="6" count="1" selected="0">
            <x v="77"/>
          </reference>
        </references>
      </pivotArea>
    </format>
    <format dxfId="12654">
      <pivotArea outline="0" collapsedLevelsAreSubtotals="1" fieldPosition="0">
        <references count="3">
          <reference field="0" count="1" selected="0">
            <x v="331"/>
          </reference>
          <reference field="4" count="1" selected="0">
            <x v="22"/>
          </reference>
          <reference field="6" count="1" selected="0">
            <x v="77"/>
          </reference>
        </references>
      </pivotArea>
    </format>
    <format dxfId="12653">
      <pivotArea outline="0" collapsedLevelsAreSubtotals="1" fieldPosition="0">
        <references count="3">
          <reference field="0" count="1" selected="0">
            <x v="157"/>
          </reference>
          <reference field="4" count="1" selected="0">
            <x v="25"/>
          </reference>
          <reference field="6" count="1" selected="0">
            <x v="77"/>
          </reference>
        </references>
      </pivotArea>
    </format>
    <format dxfId="12652">
      <pivotArea dataOnly="0" labelOnly="1" outline="0" offset="IV35" fieldPosition="0">
        <references count="1">
          <reference field="6" count="1">
            <x v="77"/>
          </reference>
        </references>
      </pivotArea>
    </format>
    <format dxfId="12651">
      <pivotArea dataOnly="0" labelOnly="1" outline="0" offset="IV1" fieldPosition="0">
        <references count="2">
          <reference field="0" count="1">
            <x v="157"/>
          </reference>
          <reference field="6" count="1" selected="0">
            <x v="77"/>
          </reference>
        </references>
      </pivotArea>
    </format>
    <format dxfId="12650">
      <pivotArea dataOnly="0" labelOnly="1" outline="0" fieldPosition="0">
        <references count="3">
          <reference field="0" count="1" selected="0">
            <x v="157"/>
          </reference>
          <reference field="4" count="1">
            <x v="25"/>
          </reference>
          <reference field="6" count="1" selected="0">
            <x v="77"/>
          </reference>
        </references>
      </pivotArea>
    </format>
    <format dxfId="12649">
      <pivotArea outline="0" collapsedLevelsAreSubtotals="1" fieldPosition="0">
        <references count="3">
          <reference field="0" count="1" selected="0">
            <x v="157"/>
          </reference>
          <reference field="4" count="1" selected="0">
            <x v="25"/>
          </reference>
          <reference field="6" count="1" selected="0">
            <x v="77"/>
          </reference>
        </references>
      </pivotArea>
    </format>
    <format dxfId="12648">
      <pivotArea outline="0" collapsedLevelsAreSubtotals="1" fieldPosition="0">
        <references count="3">
          <reference field="0" count="1" selected="0">
            <x v="157"/>
          </reference>
          <reference field="4" count="1" selected="0">
            <x v="26"/>
          </reference>
          <reference field="6" count="1" selected="0">
            <x v="77"/>
          </reference>
        </references>
      </pivotArea>
    </format>
    <format dxfId="12647">
      <pivotArea dataOnly="0" labelOnly="1" outline="0" offset="IV36" fieldPosition="0">
        <references count="1">
          <reference field="6" count="1">
            <x v="77"/>
          </reference>
        </references>
      </pivotArea>
    </format>
    <format dxfId="12646">
      <pivotArea dataOnly="0" labelOnly="1" outline="0" offset="IV256" fieldPosition="0">
        <references count="2">
          <reference field="0" count="1">
            <x v="157"/>
          </reference>
          <reference field="6" count="1" selected="0">
            <x v="77"/>
          </reference>
        </references>
      </pivotArea>
    </format>
    <format dxfId="12645">
      <pivotArea dataOnly="0" labelOnly="1" outline="0" fieldPosition="0">
        <references count="3">
          <reference field="0" count="1" selected="0">
            <x v="157"/>
          </reference>
          <reference field="4" count="1">
            <x v="26"/>
          </reference>
          <reference field="6" count="1" selected="0">
            <x v="77"/>
          </reference>
        </references>
      </pivotArea>
    </format>
    <format dxfId="12644">
      <pivotArea outline="0" collapsedLevelsAreSubtotals="1" fieldPosition="0">
        <references count="3">
          <reference field="0" count="1" selected="0">
            <x v="157"/>
          </reference>
          <reference field="4" count="1" selected="0">
            <x v="26"/>
          </reference>
          <reference field="6" count="1" selected="0">
            <x v="77"/>
          </reference>
        </references>
      </pivotArea>
    </format>
    <format dxfId="12643">
      <pivotArea outline="0" collapsedLevelsAreSubtotals="1" fieldPosition="0">
        <references count="3">
          <reference field="0" count="1" selected="0">
            <x v="335"/>
          </reference>
          <reference field="4" count="1" selected="0">
            <x v="22"/>
          </reference>
          <reference field="6" count="1" selected="0">
            <x v="77"/>
          </reference>
        </references>
      </pivotArea>
    </format>
    <format dxfId="12642">
      <pivotArea dataOnly="0" labelOnly="1" outline="0" offset="IV37" fieldPosition="0">
        <references count="1">
          <reference field="6" count="1">
            <x v="77"/>
          </reference>
        </references>
      </pivotArea>
    </format>
    <format dxfId="12641">
      <pivotArea dataOnly="0" labelOnly="1" outline="0" offset="IV1" fieldPosition="0">
        <references count="2">
          <reference field="0" count="1">
            <x v="335"/>
          </reference>
          <reference field="6" count="1" selected="0">
            <x v="77"/>
          </reference>
        </references>
      </pivotArea>
    </format>
    <format dxfId="12640">
      <pivotArea dataOnly="0" labelOnly="1" outline="0" fieldPosition="0">
        <references count="3">
          <reference field="0" count="1" selected="0">
            <x v="335"/>
          </reference>
          <reference field="4" count="1">
            <x v="22"/>
          </reference>
          <reference field="6" count="1" selected="0">
            <x v="77"/>
          </reference>
        </references>
      </pivotArea>
    </format>
    <format dxfId="12639">
      <pivotArea outline="0" collapsedLevelsAreSubtotals="1" fieldPosition="0">
        <references count="3">
          <reference field="0" count="1" selected="0">
            <x v="335"/>
          </reference>
          <reference field="4" count="1" selected="0">
            <x v="22"/>
          </reference>
          <reference field="6" count="1" selected="0">
            <x v="77"/>
          </reference>
        </references>
      </pivotArea>
    </format>
    <format dxfId="12638">
      <pivotArea outline="0" collapsedLevelsAreSubtotals="1" fieldPosition="0">
        <references count="3">
          <reference field="0" count="1" selected="0">
            <x v="335"/>
          </reference>
          <reference field="4" count="1" selected="0">
            <x v="23"/>
          </reference>
          <reference field="6" count="1" selected="0">
            <x v="77"/>
          </reference>
        </references>
      </pivotArea>
    </format>
    <format dxfId="12637">
      <pivotArea dataOnly="0" labelOnly="1" outline="0" offset="IV38" fieldPosition="0">
        <references count="1">
          <reference field="6" count="1">
            <x v="77"/>
          </reference>
        </references>
      </pivotArea>
    </format>
    <format dxfId="12636">
      <pivotArea dataOnly="0" labelOnly="1" outline="0" offset="IV256" fieldPosition="0">
        <references count="2">
          <reference field="0" count="1">
            <x v="335"/>
          </reference>
          <reference field="6" count="1" selected="0">
            <x v="77"/>
          </reference>
        </references>
      </pivotArea>
    </format>
    <format dxfId="12635">
      <pivotArea dataOnly="0" labelOnly="1" outline="0" fieldPosition="0">
        <references count="3">
          <reference field="0" count="1" selected="0">
            <x v="335"/>
          </reference>
          <reference field="4" count="1">
            <x v="23"/>
          </reference>
          <reference field="6" count="1" selected="0">
            <x v="77"/>
          </reference>
        </references>
      </pivotArea>
    </format>
    <format dxfId="12634">
      <pivotArea outline="0" collapsedLevelsAreSubtotals="1" fieldPosition="0">
        <references count="3">
          <reference field="0" count="1" selected="0">
            <x v="335"/>
          </reference>
          <reference field="4" count="1" selected="0">
            <x v="23"/>
          </reference>
          <reference field="6" count="1" selected="0">
            <x v="77"/>
          </reference>
        </references>
      </pivotArea>
    </format>
    <format dxfId="12633">
      <pivotArea outline="0" collapsedLevelsAreSubtotals="1" fieldPosition="0">
        <references count="3">
          <reference field="0" count="1" selected="0">
            <x v="323"/>
          </reference>
          <reference field="4" count="1" selected="0">
            <x v="22"/>
          </reference>
          <reference field="6" count="1" selected="0">
            <x v="77"/>
          </reference>
        </references>
      </pivotArea>
    </format>
    <format dxfId="12632">
      <pivotArea dataOnly="0" labelOnly="1" outline="0" offset="IV39" fieldPosition="0">
        <references count="1">
          <reference field="6" count="1">
            <x v="77"/>
          </reference>
        </references>
      </pivotArea>
    </format>
    <format dxfId="12631">
      <pivotArea dataOnly="0" labelOnly="1" outline="0" offset="IV1" fieldPosition="0">
        <references count="2">
          <reference field="0" count="1">
            <x v="323"/>
          </reference>
          <reference field="6" count="1" selected="0">
            <x v="77"/>
          </reference>
        </references>
      </pivotArea>
    </format>
    <format dxfId="12630">
      <pivotArea dataOnly="0" labelOnly="1" outline="0" fieldPosition="0">
        <references count="3">
          <reference field="0" count="1" selected="0">
            <x v="323"/>
          </reference>
          <reference field="4" count="1">
            <x v="22"/>
          </reference>
          <reference field="6" count="1" selected="0">
            <x v="77"/>
          </reference>
        </references>
      </pivotArea>
    </format>
    <format dxfId="12629">
      <pivotArea outline="0" collapsedLevelsAreSubtotals="1" fieldPosition="0">
        <references count="3">
          <reference field="0" count="1" selected="0">
            <x v="323"/>
          </reference>
          <reference field="4" count="1" selected="0">
            <x v="22"/>
          </reference>
          <reference field="6" count="1" selected="0">
            <x v="77"/>
          </reference>
        </references>
      </pivotArea>
    </format>
    <format dxfId="12628">
      <pivotArea outline="0" collapsedLevelsAreSubtotals="1" fieldPosition="0">
        <references count="3">
          <reference field="0" count="1" selected="0">
            <x v="323"/>
          </reference>
          <reference field="4" count="1" selected="0">
            <x v="23"/>
          </reference>
          <reference field="6" count="1" selected="0">
            <x v="77"/>
          </reference>
        </references>
      </pivotArea>
    </format>
    <format dxfId="12627">
      <pivotArea dataOnly="0" labelOnly="1" outline="0" offset="IV40" fieldPosition="0">
        <references count="1">
          <reference field="6" count="1">
            <x v="77"/>
          </reference>
        </references>
      </pivotArea>
    </format>
    <format dxfId="12626">
      <pivotArea dataOnly="0" labelOnly="1" outline="0" offset="IV2" fieldPosition="0">
        <references count="2">
          <reference field="0" count="1">
            <x v="323"/>
          </reference>
          <reference field="6" count="1" selected="0">
            <x v="77"/>
          </reference>
        </references>
      </pivotArea>
    </format>
    <format dxfId="12625">
      <pivotArea dataOnly="0" labelOnly="1" outline="0" fieldPosition="0">
        <references count="3">
          <reference field="0" count="1" selected="0">
            <x v="323"/>
          </reference>
          <reference field="4" count="1">
            <x v="23"/>
          </reference>
          <reference field="6" count="1" selected="0">
            <x v="77"/>
          </reference>
        </references>
      </pivotArea>
    </format>
    <format dxfId="12624">
      <pivotArea outline="0" collapsedLevelsAreSubtotals="1" fieldPosition="0">
        <references count="3">
          <reference field="0" count="1" selected="0">
            <x v="323"/>
          </reference>
          <reference field="4" count="1" selected="0">
            <x v="23"/>
          </reference>
          <reference field="6" count="1" selected="0">
            <x v="77"/>
          </reference>
        </references>
      </pivotArea>
    </format>
    <format dxfId="12623">
      <pivotArea outline="0" collapsedLevelsAreSubtotals="1" fieldPosition="0">
        <references count="3">
          <reference field="0" count="1" selected="0">
            <x v="323"/>
          </reference>
          <reference field="4" count="1" selected="0">
            <x v="25"/>
          </reference>
          <reference field="6" count="1" selected="0">
            <x v="77"/>
          </reference>
        </references>
      </pivotArea>
    </format>
    <format dxfId="12622">
      <pivotArea dataOnly="0" labelOnly="1" outline="0" offset="IV41" fieldPosition="0">
        <references count="1">
          <reference field="6" count="1">
            <x v="77"/>
          </reference>
        </references>
      </pivotArea>
    </format>
    <format dxfId="12621">
      <pivotArea dataOnly="0" labelOnly="1" outline="0" offset="IV256" fieldPosition="0">
        <references count="2">
          <reference field="0" count="1">
            <x v="323"/>
          </reference>
          <reference field="6" count="1" selected="0">
            <x v="77"/>
          </reference>
        </references>
      </pivotArea>
    </format>
    <format dxfId="12620">
      <pivotArea dataOnly="0" labelOnly="1" outline="0" fieldPosition="0">
        <references count="3">
          <reference field="0" count="1" selected="0">
            <x v="323"/>
          </reference>
          <reference field="4" count="1">
            <x v="25"/>
          </reference>
          <reference field="6" count="1" selected="0">
            <x v="77"/>
          </reference>
        </references>
      </pivotArea>
    </format>
    <format dxfId="12619">
      <pivotArea outline="0" collapsedLevelsAreSubtotals="1" fieldPosition="0">
        <references count="3">
          <reference field="0" count="1" selected="0">
            <x v="323"/>
          </reference>
          <reference field="4" count="1" selected="0">
            <x v="25"/>
          </reference>
          <reference field="6" count="1" selected="0">
            <x v="77"/>
          </reference>
        </references>
      </pivotArea>
    </format>
    <format dxfId="12618">
      <pivotArea outline="0" collapsedLevelsAreSubtotals="1" fieldPosition="0">
        <references count="3">
          <reference field="0" count="1" selected="0">
            <x v="97"/>
          </reference>
          <reference field="4" count="1" selected="0">
            <x v="25"/>
          </reference>
          <reference field="6" count="1" selected="0">
            <x v="77"/>
          </reference>
        </references>
      </pivotArea>
    </format>
    <format dxfId="12617">
      <pivotArea dataOnly="0" labelOnly="1" outline="0" offset="IV42" fieldPosition="0">
        <references count="1">
          <reference field="6" count="1">
            <x v="77"/>
          </reference>
        </references>
      </pivotArea>
    </format>
    <format dxfId="12616">
      <pivotArea dataOnly="0" labelOnly="1" outline="0" fieldPosition="0">
        <references count="2">
          <reference field="0" count="1">
            <x v="97"/>
          </reference>
          <reference field="6" count="1" selected="0">
            <x v="77"/>
          </reference>
        </references>
      </pivotArea>
    </format>
    <format dxfId="12615">
      <pivotArea dataOnly="0" labelOnly="1" outline="0" fieldPosition="0">
        <references count="3">
          <reference field="0" count="1" selected="0">
            <x v="97"/>
          </reference>
          <reference field="4" count="1">
            <x v="25"/>
          </reference>
          <reference field="6" count="1" selected="0">
            <x v="77"/>
          </reference>
        </references>
      </pivotArea>
    </format>
    <format dxfId="12614">
      <pivotArea outline="0" collapsedLevelsAreSubtotals="1" fieldPosition="0">
        <references count="3">
          <reference field="0" count="1" selected="0">
            <x v="97"/>
          </reference>
          <reference field="4" count="1" selected="0">
            <x v="25"/>
          </reference>
          <reference field="6" count="1" selected="0">
            <x v="77"/>
          </reference>
        </references>
      </pivotArea>
    </format>
    <format dxfId="12613">
      <pivotArea outline="0" collapsedLevelsAreSubtotals="1" fieldPosition="0">
        <references count="3">
          <reference field="0" count="1" selected="0">
            <x v="106"/>
          </reference>
          <reference field="4" count="1" selected="0">
            <x v="26"/>
          </reference>
          <reference field="6" count="1" selected="0">
            <x v="77"/>
          </reference>
        </references>
      </pivotArea>
    </format>
    <format dxfId="12612">
      <pivotArea dataOnly="0" labelOnly="1" outline="0" offset="IV43" fieldPosition="0">
        <references count="1">
          <reference field="6" count="1">
            <x v="77"/>
          </reference>
        </references>
      </pivotArea>
    </format>
    <format dxfId="12611">
      <pivotArea dataOnly="0" labelOnly="1" outline="0" fieldPosition="0">
        <references count="2">
          <reference field="0" count="1">
            <x v="106"/>
          </reference>
          <reference field="6" count="1" selected="0">
            <x v="77"/>
          </reference>
        </references>
      </pivotArea>
    </format>
    <format dxfId="12610">
      <pivotArea dataOnly="0" labelOnly="1" outline="0" fieldPosition="0">
        <references count="3">
          <reference field="0" count="1" selected="0">
            <x v="106"/>
          </reference>
          <reference field="4" count="1">
            <x v="26"/>
          </reference>
          <reference field="6" count="1" selected="0">
            <x v="77"/>
          </reference>
        </references>
      </pivotArea>
    </format>
    <format dxfId="12609">
      <pivotArea outline="0" collapsedLevelsAreSubtotals="1" fieldPosition="0">
        <references count="3">
          <reference field="0" count="1" selected="0">
            <x v="106"/>
          </reference>
          <reference field="4" count="1" selected="0">
            <x v="26"/>
          </reference>
          <reference field="6" count="1" selected="0">
            <x v="77"/>
          </reference>
        </references>
      </pivotArea>
    </format>
    <format dxfId="12608">
      <pivotArea outline="0" collapsedLevelsAreSubtotals="1" fieldPosition="0">
        <references count="3">
          <reference field="0" count="1" selected="0">
            <x v="271"/>
          </reference>
          <reference field="4" count="1" selected="0">
            <x v="22"/>
          </reference>
          <reference field="6" count="1" selected="0">
            <x v="77"/>
          </reference>
        </references>
      </pivotArea>
    </format>
    <format dxfId="12607">
      <pivotArea dataOnly="0" labelOnly="1" outline="0" offset="IV44" fieldPosition="0">
        <references count="1">
          <reference field="6" count="1">
            <x v="77"/>
          </reference>
        </references>
      </pivotArea>
    </format>
    <format dxfId="12606">
      <pivotArea dataOnly="0" labelOnly="1" outline="0" offset="IV1" fieldPosition="0">
        <references count="2">
          <reference field="0" count="1">
            <x v="271"/>
          </reference>
          <reference field="6" count="1" selected="0">
            <x v="77"/>
          </reference>
        </references>
      </pivotArea>
    </format>
    <format dxfId="12605">
      <pivotArea dataOnly="0" labelOnly="1" outline="0" fieldPosition="0">
        <references count="3">
          <reference field="0" count="1" selected="0">
            <x v="271"/>
          </reference>
          <reference field="4" count="1">
            <x v="22"/>
          </reference>
          <reference field="6" count="1" selected="0">
            <x v="77"/>
          </reference>
        </references>
      </pivotArea>
    </format>
    <format dxfId="12604">
      <pivotArea outline="0" collapsedLevelsAreSubtotals="1" fieldPosition="0">
        <references count="3">
          <reference field="0" count="1" selected="0">
            <x v="271"/>
          </reference>
          <reference field="4" count="1" selected="0">
            <x v="22"/>
          </reference>
          <reference field="6" count="1" selected="0">
            <x v="77"/>
          </reference>
        </references>
      </pivotArea>
    </format>
    <format dxfId="12603">
      <pivotArea outline="0" collapsedLevelsAreSubtotals="1" fieldPosition="0">
        <references count="3">
          <reference field="0" count="1" selected="0">
            <x v="271"/>
          </reference>
          <reference field="4" count="1" selected="0">
            <x v="23"/>
          </reference>
          <reference field="6" count="1" selected="0">
            <x v="77"/>
          </reference>
        </references>
      </pivotArea>
    </format>
    <format dxfId="12602">
      <pivotArea dataOnly="0" labelOnly="1" outline="0" offset="IV45" fieldPosition="0">
        <references count="1">
          <reference field="6" count="1">
            <x v="77"/>
          </reference>
        </references>
      </pivotArea>
    </format>
    <format dxfId="12601">
      <pivotArea dataOnly="0" labelOnly="1" outline="0" offset="IV2" fieldPosition="0">
        <references count="2">
          <reference field="0" count="1">
            <x v="271"/>
          </reference>
          <reference field="6" count="1" selected="0">
            <x v="77"/>
          </reference>
        </references>
      </pivotArea>
    </format>
    <format dxfId="12600">
      <pivotArea dataOnly="0" labelOnly="1" outline="0" fieldPosition="0">
        <references count="3">
          <reference field="0" count="1" selected="0">
            <x v="271"/>
          </reference>
          <reference field="4" count="1">
            <x v="23"/>
          </reference>
          <reference field="6" count="1" selected="0">
            <x v="77"/>
          </reference>
        </references>
      </pivotArea>
    </format>
    <format dxfId="12599">
      <pivotArea outline="0" collapsedLevelsAreSubtotals="1" fieldPosition="0">
        <references count="3">
          <reference field="0" count="1" selected="0">
            <x v="271"/>
          </reference>
          <reference field="4" count="1" selected="0">
            <x v="23"/>
          </reference>
          <reference field="6" count="1" selected="0">
            <x v="77"/>
          </reference>
        </references>
      </pivotArea>
    </format>
    <format dxfId="12598">
      <pivotArea outline="0" collapsedLevelsAreSubtotals="1" fieldPosition="0">
        <references count="3">
          <reference field="0" count="1" selected="0">
            <x v="271"/>
          </reference>
          <reference field="4" count="1" selected="0">
            <x v="25"/>
          </reference>
          <reference field="6" count="1" selected="0">
            <x v="77"/>
          </reference>
        </references>
      </pivotArea>
    </format>
    <format dxfId="12597">
      <pivotArea dataOnly="0" labelOnly="1" outline="0" offset="IV46" fieldPosition="0">
        <references count="1">
          <reference field="6" count="1">
            <x v="77"/>
          </reference>
        </references>
      </pivotArea>
    </format>
    <format dxfId="12596">
      <pivotArea dataOnly="0" labelOnly="1" outline="0" offset="IV256" fieldPosition="0">
        <references count="2">
          <reference field="0" count="1">
            <x v="271"/>
          </reference>
          <reference field="6" count="1" selected="0">
            <x v="77"/>
          </reference>
        </references>
      </pivotArea>
    </format>
    <format dxfId="12595">
      <pivotArea dataOnly="0" labelOnly="1" outline="0" fieldPosition="0">
        <references count="3">
          <reference field="0" count="1" selected="0">
            <x v="271"/>
          </reference>
          <reference field="4" count="1">
            <x v="25"/>
          </reference>
          <reference field="6" count="1" selected="0">
            <x v="77"/>
          </reference>
        </references>
      </pivotArea>
    </format>
    <format dxfId="12594">
      <pivotArea outline="0" collapsedLevelsAreSubtotals="1" fieldPosition="0">
        <references count="3">
          <reference field="0" count="1" selected="0">
            <x v="271"/>
          </reference>
          <reference field="4" count="1" selected="0">
            <x v="25"/>
          </reference>
          <reference field="6" count="1" selected="0">
            <x v="77"/>
          </reference>
        </references>
      </pivotArea>
    </format>
    <format dxfId="12593">
      <pivotArea outline="0" collapsedLevelsAreSubtotals="1" fieldPosition="0">
        <references count="3">
          <reference field="0" count="1" selected="0">
            <x v="408"/>
          </reference>
          <reference field="4" count="1" selected="0">
            <x v="23"/>
          </reference>
          <reference field="6" count="1" selected="0">
            <x v="77"/>
          </reference>
        </references>
      </pivotArea>
    </format>
    <format dxfId="12592">
      <pivotArea dataOnly="0" labelOnly="1" outline="0" offset="IV47" fieldPosition="0">
        <references count="1">
          <reference field="6" count="1">
            <x v="77"/>
          </reference>
        </references>
      </pivotArea>
    </format>
    <format dxfId="12591">
      <pivotArea dataOnly="0" labelOnly="1" outline="0" offset="IV1" fieldPosition="0">
        <references count="2">
          <reference field="0" count="1">
            <x v="408"/>
          </reference>
          <reference field="6" count="1" selected="0">
            <x v="77"/>
          </reference>
        </references>
      </pivotArea>
    </format>
    <format dxfId="12590">
      <pivotArea dataOnly="0" labelOnly="1" outline="0" fieldPosition="0">
        <references count="3">
          <reference field="0" count="1" selected="0">
            <x v="408"/>
          </reference>
          <reference field="4" count="1">
            <x v="23"/>
          </reference>
          <reference field="6" count="1" selected="0">
            <x v="77"/>
          </reference>
        </references>
      </pivotArea>
    </format>
    <format dxfId="12589">
      <pivotArea outline="0" collapsedLevelsAreSubtotals="1" fieldPosition="0">
        <references count="3">
          <reference field="0" count="1" selected="0">
            <x v="408"/>
          </reference>
          <reference field="4" count="1" selected="0">
            <x v="23"/>
          </reference>
          <reference field="6" count="1" selected="0">
            <x v="77"/>
          </reference>
        </references>
      </pivotArea>
    </format>
    <format dxfId="12588">
      <pivotArea outline="0" collapsedLevelsAreSubtotals="1" fieldPosition="0">
        <references count="3">
          <reference field="0" count="1" selected="0">
            <x v="408"/>
          </reference>
          <reference field="4" count="1" selected="0">
            <x v="25"/>
          </reference>
          <reference field="6" count="1" selected="0">
            <x v="77"/>
          </reference>
        </references>
      </pivotArea>
    </format>
    <format dxfId="12587">
      <pivotArea dataOnly="0" labelOnly="1" outline="0" offset="IV48" fieldPosition="0">
        <references count="1">
          <reference field="6" count="1">
            <x v="77"/>
          </reference>
        </references>
      </pivotArea>
    </format>
    <format dxfId="12586">
      <pivotArea dataOnly="0" labelOnly="1" outline="0" offset="IV2" fieldPosition="0">
        <references count="2">
          <reference field="0" count="1">
            <x v="408"/>
          </reference>
          <reference field="6" count="1" selected="0">
            <x v="77"/>
          </reference>
        </references>
      </pivotArea>
    </format>
    <format dxfId="12585">
      <pivotArea dataOnly="0" labelOnly="1" outline="0" fieldPosition="0">
        <references count="3">
          <reference field="0" count="1" selected="0">
            <x v="408"/>
          </reference>
          <reference field="4" count="1">
            <x v="25"/>
          </reference>
          <reference field="6" count="1" selected="0">
            <x v="77"/>
          </reference>
        </references>
      </pivotArea>
    </format>
    <format dxfId="12584">
      <pivotArea outline="0" collapsedLevelsAreSubtotals="1" fieldPosition="0">
        <references count="3">
          <reference field="0" count="1" selected="0">
            <x v="408"/>
          </reference>
          <reference field="4" count="1" selected="0">
            <x v="25"/>
          </reference>
          <reference field="6" count="1" selected="0">
            <x v="77"/>
          </reference>
        </references>
      </pivotArea>
    </format>
    <format dxfId="12583">
      <pivotArea outline="0" collapsedLevelsAreSubtotals="1" fieldPosition="0">
        <references count="3">
          <reference field="0" count="1" selected="0">
            <x v="408"/>
          </reference>
          <reference field="4" count="1" selected="0">
            <x v="26"/>
          </reference>
          <reference field="6" count="1" selected="0">
            <x v="77"/>
          </reference>
        </references>
      </pivotArea>
    </format>
    <format dxfId="12582">
      <pivotArea dataOnly="0" labelOnly="1" outline="0" offset="IV49" fieldPosition="0">
        <references count="1">
          <reference field="6" count="1">
            <x v="77"/>
          </reference>
        </references>
      </pivotArea>
    </format>
    <format dxfId="12581">
      <pivotArea dataOnly="0" labelOnly="1" outline="0" offset="IV256" fieldPosition="0">
        <references count="2">
          <reference field="0" count="1">
            <x v="408"/>
          </reference>
          <reference field="6" count="1" selected="0">
            <x v="77"/>
          </reference>
        </references>
      </pivotArea>
    </format>
    <format dxfId="12580">
      <pivotArea dataOnly="0" labelOnly="1" outline="0" fieldPosition="0">
        <references count="3">
          <reference field="0" count="1" selected="0">
            <x v="408"/>
          </reference>
          <reference field="4" count="1">
            <x v="26"/>
          </reference>
          <reference field="6" count="1" selected="0">
            <x v="77"/>
          </reference>
        </references>
      </pivotArea>
    </format>
    <format dxfId="12579">
      <pivotArea outline="0" collapsedLevelsAreSubtotals="1" fieldPosition="0">
        <references count="3">
          <reference field="0" count="1" selected="0">
            <x v="408"/>
          </reference>
          <reference field="4" count="1" selected="0">
            <x v="26"/>
          </reference>
          <reference field="6" count="1" selected="0">
            <x v="77"/>
          </reference>
        </references>
      </pivotArea>
    </format>
    <format dxfId="12578">
      <pivotArea outline="0" collapsedLevelsAreSubtotals="1" fieldPosition="0">
        <references count="3">
          <reference field="0" count="1" selected="0">
            <x v="369"/>
          </reference>
          <reference field="4" count="1" selected="0">
            <x v="22"/>
          </reference>
          <reference field="6" count="1" selected="0">
            <x v="77"/>
          </reference>
        </references>
      </pivotArea>
    </format>
    <format dxfId="12577">
      <pivotArea dataOnly="0" labelOnly="1" outline="0" offset="IV50" fieldPosition="0">
        <references count="1">
          <reference field="6" count="1">
            <x v="77"/>
          </reference>
        </references>
      </pivotArea>
    </format>
    <format dxfId="12576">
      <pivotArea dataOnly="0" labelOnly="1" outline="0" offset="IV1" fieldPosition="0">
        <references count="2">
          <reference field="0" count="1">
            <x v="369"/>
          </reference>
          <reference field="6" count="1" selected="0">
            <x v="77"/>
          </reference>
        </references>
      </pivotArea>
    </format>
    <format dxfId="12575">
      <pivotArea dataOnly="0" labelOnly="1" outline="0" fieldPosition="0">
        <references count="3">
          <reference field="0" count="1" selected="0">
            <x v="369"/>
          </reference>
          <reference field="4" count="1">
            <x v="22"/>
          </reference>
          <reference field="6" count="1" selected="0">
            <x v="77"/>
          </reference>
        </references>
      </pivotArea>
    </format>
    <format dxfId="12574">
      <pivotArea outline="0" collapsedLevelsAreSubtotals="1" fieldPosition="0">
        <references count="3">
          <reference field="0" count="1" selected="0">
            <x v="369"/>
          </reference>
          <reference field="4" count="1" selected="0">
            <x v="22"/>
          </reference>
          <reference field="6" count="1" selected="0">
            <x v="77"/>
          </reference>
        </references>
      </pivotArea>
    </format>
    <format dxfId="12573">
      <pivotArea outline="0" collapsedLevelsAreSubtotals="1" fieldPosition="0">
        <references count="3">
          <reference field="0" count="1" selected="0">
            <x v="369"/>
          </reference>
          <reference field="4" count="1" selected="0">
            <x v="23"/>
          </reference>
          <reference field="6" count="1" selected="0">
            <x v="77"/>
          </reference>
        </references>
      </pivotArea>
    </format>
    <format dxfId="12572">
      <pivotArea dataOnly="0" labelOnly="1" outline="0" offset="IV51" fieldPosition="0">
        <references count="1">
          <reference field="6" count="1">
            <x v="77"/>
          </reference>
        </references>
      </pivotArea>
    </format>
    <format dxfId="12571">
      <pivotArea dataOnly="0" labelOnly="1" outline="0" offset="IV2" fieldPosition="0">
        <references count="2">
          <reference field="0" count="1">
            <x v="369"/>
          </reference>
          <reference field="6" count="1" selected="0">
            <x v="77"/>
          </reference>
        </references>
      </pivotArea>
    </format>
    <format dxfId="12570">
      <pivotArea dataOnly="0" labelOnly="1" outline="0" fieldPosition="0">
        <references count="3">
          <reference field="0" count="1" selected="0">
            <x v="369"/>
          </reference>
          <reference field="4" count="1">
            <x v="23"/>
          </reference>
          <reference field="6" count="1" selected="0">
            <x v="77"/>
          </reference>
        </references>
      </pivotArea>
    </format>
    <format dxfId="12569">
      <pivotArea outline="0" collapsedLevelsAreSubtotals="1" fieldPosition="0">
        <references count="3">
          <reference field="0" count="1" selected="0">
            <x v="369"/>
          </reference>
          <reference field="4" count="1" selected="0">
            <x v="23"/>
          </reference>
          <reference field="6" count="1" selected="0">
            <x v="77"/>
          </reference>
        </references>
      </pivotArea>
    </format>
    <format dxfId="12568">
      <pivotArea outline="0" collapsedLevelsAreSubtotals="1" fieldPosition="0">
        <references count="3">
          <reference field="0" count="1" selected="0">
            <x v="369"/>
          </reference>
          <reference field="4" count="1" selected="0">
            <x v="25"/>
          </reference>
          <reference field="6" count="1" selected="0">
            <x v="77"/>
          </reference>
        </references>
      </pivotArea>
    </format>
    <format dxfId="12567">
      <pivotArea dataOnly="0" labelOnly="1" outline="0" offset="IV52" fieldPosition="0">
        <references count="1">
          <reference field="6" count="1">
            <x v="77"/>
          </reference>
        </references>
      </pivotArea>
    </format>
    <format dxfId="12566">
      <pivotArea dataOnly="0" labelOnly="1" outline="0" offset="IV256" fieldPosition="0">
        <references count="2">
          <reference field="0" count="1">
            <x v="369"/>
          </reference>
          <reference field="6" count="1" selected="0">
            <x v="77"/>
          </reference>
        </references>
      </pivotArea>
    </format>
    <format dxfId="12565">
      <pivotArea dataOnly="0" labelOnly="1" outline="0" fieldPosition="0">
        <references count="3">
          <reference field="0" count="1" selected="0">
            <x v="369"/>
          </reference>
          <reference field="4" count="1">
            <x v="25"/>
          </reference>
          <reference field="6" count="1" selected="0">
            <x v="77"/>
          </reference>
        </references>
      </pivotArea>
    </format>
    <format dxfId="12564">
      <pivotArea outline="0" collapsedLevelsAreSubtotals="1" fieldPosition="0">
        <references count="3">
          <reference field="0" count="1" selected="0">
            <x v="369"/>
          </reference>
          <reference field="4" count="1" selected="0">
            <x v="25"/>
          </reference>
          <reference field="6" count="1" selected="0">
            <x v="77"/>
          </reference>
        </references>
      </pivotArea>
    </format>
    <format dxfId="12563">
      <pivotArea outline="0" collapsedLevelsAreSubtotals="1" fieldPosition="0">
        <references count="3">
          <reference field="0" count="1" selected="0">
            <x v="41"/>
          </reference>
          <reference field="4" count="1" selected="0">
            <x v="25"/>
          </reference>
          <reference field="6" count="1" selected="0">
            <x v="77"/>
          </reference>
        </references>
      </pivotArea>
    </format>
    <format dxfId="12562">
      <pivotArea dataOnly="0" labelOnly="1" outline="0" offset="IV53" fieldPosition="0">
        <references count="1">
          <reference field="6" count="1">
            <x v="77"/>
          </reference>
        </references>
      </pivotArea>
    </format>
    <format dxfId="12561">
      <pivotArea dataOnly="0" labelOnly="1" outline="0" fieldPosition="0">
        <references count="2">
          <reference field="0" count="1">
            <x v="41"/>
          </reference>
          <reference field="6" count="1" selected="0">
            <x v="77"/>
          </reference>
        </references>
      </pivotArea>
    </format>
    <format dxfId="12560">
      <pivotArea dataOnly="0" labelOnly="1" outline="0" fieldPosition="0">
        <references count="3">
          <reference field="0" count="1" selected="0">
            <x v="41"/>
          </reference>
          <reference field="4" count="1">
            <x v="25"/>
          </reference>
          <reference field="6" count="1" selected="0">
            <x v="77"/>
          </reference>
        </references>
      </pivotArea>
    </format>
    <format dxfId="12559">
      <pivotArea outline="0" collapsedLevelsAreSubtotals="1" fieldPosition="0">
        <references count="3">
          <reference field="0" count="1" selected="0">
            <x v="41"/>
          </reference>
          <reference field="4" count="1" selected="0">
            <x v="25"/>
          </reference>
          <reference field="6" count="1" selected="0">
            <x v="77"/>
          </reference>
        </references>
      </pivotArea>
    </format>
    <format dxfId="12558">
      <pivotArea outline="0" collapsedLevelsAreSubtotals="1" fieldPosition="0">
        <references count="3">
          <reference field="0" count="1" selected="0">
            <x v="110"/>
          </reference>
          <reference field="4" count="1" selected="0">
            <x v="22"/>
          </reference>
          <reference field="6" count="1" selected="0">
            <x v="77"/>
          </reference>
        </references>
      </pivotArea>
    </format>
    <format dxfId="12557">
      <pivotArea dataOnly="0" labelOnly="1" outline="0" offset="IV54" fieldPosition="0">
        <references count="1">
          <reference field="6" count="1">
            <x v="77"/>
          </reference>
        </references>
      </pivotArea>
    </format>
    <format dxfId="12556">
      <pivotArea dataOnly="0" labelOnly="1" outline="0" fieldPosition="0">
        <references count="2">
          <reference field="0" count="1">
            <x v="110"/>
          </reference>
          <reference field="6" count="1" selected="0">
            <x v="77"/>
          </reference>
        </references>
      </pivotArea>
    </format>
    <format dxfId="12555">
      <pivotArea dataOnly="0" labelOnly="1" outline="0" fieldPosition="0">
        <references count="3">
          <reference field="0" count="1" selected="0">
            <x v="110"/>
          </reference>
          <reference field="4" count="1">
            <x v="22"/>
          </reference>
          <reference field="6" count="1" selected="0">
            <x v="77"/>
          </reference>
        </references>
      </pivotArea>
    </format>
    <format dxfId="12554">
      <pivotArea outline="0" collapsedLevelsAreSubtotals="1" fieldPosition="0">
        <references count="3">
          <reference field="0" count="1" selected="0">
            <x v="110"/>
          </reference>
          <reference field="4" count="1" selected="0">
            <x v="22"/>
          </reference>
          <reference field="6" count="1" selected="0">
            <x v="77"/>
          </reference>
        </references>
      </pivotArea>
    </format>
    <format dxfId="12553">
      <pivotArea outline="0" collapsedLevelsAreSubtotals="1" fieldPosition="0">
        <references count="3">
          <reference field="0" count="1" selected="0">
            <x v="223"/>
          </reference>
          <reference field="4" count="1" selected="0">
            <x v="26"/>
          </reference>
          <reference field="6" count="1" selected="0">
            <x v="77"/>
          </reference>
        </references>
      </pivotArea>
    </format>
    <format dxfId="12552">
      <pivotArea dataOnly="0" labelOnly="1" outline="0" offset="IV55" fieldPosition="0">
        <references count="1">
          <reference field="6" count="1">
            <x v="77"/>
          </reference>
        </references>
      </pivotArea>
    </format>
    <format dxfId="12551">
      <pivotArea dataOnly="0" labelOnly="1" outline="0" fieldPosition="0">
        <references count="2">
          <reference field="0" count="1">
            <x v="223"/>
          </reference>
          <reference field="6" count="1" selected="0">
            <x v="77"/>
          </reference>
        </references>
      </pivotArea>
    </format>
    <format dxfId="12550">
      <pivotArea dataOnly="0" labelOnly="1" outline="0" fieldPosition="0">
        <references count="3">
          <reference field="0" count="1" selected="0">
            <x v="223"/>
          </reference>
          <reference field="4" count="1">
            <x v="26"/>
          </reference>
          <reference field="6" count="1" selected="0">
            <x v="77"/>
          </reference>
        </references>
      </pivotArea>
    </format>
    <format dxfId="12549">
      <pivotArea outline="0" collapsedLevelsAreSubtotals="1" fieldPosition="0">
        <references count="3">
          <reference field="0" count="1" selected="0">
            <x v="223"/>
          </reference>
          <reference field="4" count="1" selected="0">
            <x v="26"/>
          </reference>
          <reference field="6" count="1" selected="0">
            <x v="77"/>
          </reference>
        </references>
      </pivotArea>
    </format>
    <format dxfId="12548">
      <pivotArea outline="0" collapsedLevelsAreSubtotals="1" fieldPosition="0">
        <references count="3">
          <reference field="0" count="1" selected="0">
            <x v="354"/>
          </reference>
          <reference field="4" count="1" selected="0">
            <x v="25"/>
          </reference>
          <reference field="6" count="1" selected="0">
            <x v="77"/>
          </reference>
        </references>
      </pivotArea>
    </format>
    <format dxfId="12547">
      <pivotArea dataOnly="0" labelOnly="1" outline="0" offset="IV56" fieldPosition="0">
        <references count="1">
          <reference field="6" count="1">
            <x v="77"/>
          </reference>
        </references>
      </pivotArea>
    </format>
    <format dxfId="12546">
      <pivotArea dataOnly="0" labelOnly="1" outline="0" offset="IV1" fieldPosition="0">
        <references count="2">
          <reference field="0" count="1">
            <x v="354"/>
          </reference>
          <reference field="6" count="1" selected="0">
            <x v="77"/>
          </reference>
        </references>
      </pivotArea>
    </format>
    <format dxfId="12545">
      <pivotArea dataOnly="0" labelOnly="1" outline="0" fieldPosition="0">
        <references count="3">
          <reference field="0" count="1" selected="0">
            <x v="354"/>
          </reference>
          <reference field="4" count="1">
            <x v="25"/>
          </reference>
          <reference field="6" count="1" selected="0">
            <x v="77"/>
          </reference>
        </references>
      </pivotArea>
    </format>
    <format dxfId="12544">
      <pivotArea outline="0" collapsedLevelsAreSubtotals="1" fieldPosition="0">
        <references count="3">
          <reference field="0" count="1" selected="0">
            <x v="354"/>
          </reference>
          <reference field="4" count="1" selected="0">
            <x v="25"/>
          </reference>
          <reference field="6" count="1" selected="0">
            <x v="77"/>
          </reference>
        </references>
      </pivotArea>
    </format>
    <format dxfId="12543">
      <pivotArea outline="0" collapsedLevelsAreSubtotals="1" fieldPosition="0">
        <references count="3">
          <reference field="0" count="1" selected="0">
            <x v="354"/>
          </reference>
          <reference field="4" count="1" selected="0">
            <x v="26"/>
          </reference>
          <reference field="6" count="1" selected="0">
            <x v="77"/>
          </reference>
        </references>
      </pivotArea>
    </format>
    <format dxfId="12542">
      <pivotArea dataOnly="0" labelOnly="1" outline="0" offset="IV57" fieldPosition="0">
        <references count="1">
          <reference field="6" count="1">
            <x v="77"/>
          </reference>
        </references>
      </pivotArea>
    </format>
    <format dxfId="12541">
      <pivotArea dataOnly="0" labelOnly="1" outline="0" offset="IV256" fieldPosition="0">
        <references count="2">
          <reference field="0" count="1">
            <x v="354"/>
          </reference>
          <reference field="6" count="1" selected="0">
            <x v="77"/>
          </reference>
        </references>
      </pivotArea>
    </format>
    <format dxfId="12540">
      <pivotArea dataOnly="0" labelOnly="1" outline="0" fieldPosition="0">
        <references count="3">
          <reference field="0" count="1" selected="0">
            <x v="354"/>
          </reference>
          <reference field="4" count="1">
            <x v="26"/>
          </reference>
          <reference field="6" count="1" selected="0">
            <x v="77"/>
          </reference>
        </references>
      </pivotArea>
    </format>
    <format dxfId="12539">
      <pivotArea outline="0" collapsedLevelsAreSubtotals="1" fieldPosition="0">
        <references count="3">
          <reference field="0" count="1" selected="0">
            <x v="354"/>
          </reference>
          <reference field="4" count="1" selected="0">
            <x v="26"/>
          </reference>
          <reference field="6" count="1" selected="0">
            <x v="77"/>
          </reference>
        </references>
      </pivotArea>
    </format>
    <format dxfId="12538">
      <pivotArea outline="0" collapsedLevelsAreSubtotals="1" fieldPosition="0">
        <references count="3">
          <reference field="0" count="1" selected="0">
            <x v="172"/>
          </reference>
          <reference field="4" count="1" selected="0">
            <x v="25"/>
          </reference>
          <reference field="6" count="1" selected="0">
            <x v="77"/>
          </reference>
        </references>
      </pivotArea>
    </format>
    <format dxfId="12537">
      <pivotArea dataOnly="0" labelOnly="1" outline="0" offset="IV58" fieldPosition="0">
        <references count="1">
          <reference field="6" count="1">
            <x v="77"/>
          </reference>
        </references>
      </pivotArea>
    </format>
    <format dxfId="12536">
      <pivotArea dataOnly="0" labelOnly="1" outline="0" fieldPosition="0">
        <references count="2">
          <reference field="0" count="1">
            <x v="172"/>
          </reference>
          <reference field="6" count="1" selected="0">
            <x v="77"/>
          </reference>
        </references>
      </pivotArea>
    </format>
    <format dxfId="12535">
      <pivotArea dataOnly="0" labelOnly="1" outline="0" fieldPosition="0">
        <references count="3">
          <reference field="0" count="1" selected="0">
            <x v="172"/>
          </reference>
          <reference field="4" count="1">
            <x v="25"/>
          </reference>
          <reference field="6" count="1" selected="0">
            <x v="77"/>
          </reference>
        </references>
      </pivotArea>
    </format>
    <format dxfId="12534">
      <pivotArea outline="0" collapsedLevelsAreSubtotals="1" fieldPosition="0">
        <references count="3">
          <reference field="0" count="1" selected="0">
            <x v="172"/>
          </reference>
          <reference field="4" count="1" selected="0">
            <x v="25"/>
          </reference>
          <reference field="6" count="1" selected="0">
            <x v="77"/>
          </reference>
        </references>
      </pivotArea>
    </format>
    <format dxfId="12533">
      <pivotArea outline="0" collapsedLevelsAreSubtotals="1" fieldPosition="0">
        <references count="3">
          <reference field="0" count="1" selected="0">
            <x v="117"/>
          </reference>
          <reference field="4" count="1" selected="0">
            <x v="26"/>
          </reference>
          <reference field="6" count="1" selected="0">
            <x v="77"/>
          </reference>
        </references>
      </pivotArea>
    </format>
    <format dxfId="12532">
      <pivotArea dataOnly="0" labelOnly="1" outline="0" offset="IV59" fieldPosition="0">
        <references count="1">
          <reference field="6" count="1">
            <x v="77"/>
          </reference>
        </references>
      </pivotArea>
    </format>
    <format dxfId="12531">
      <pivotArea dataOnly="0" labelOnly="1" outline="0" fieldPosition="0">
        <references count="2">
          <reference field="0" count="1">
            <x v="117"/>
          </reference>
          <reference field="6" count="1" selected="0">
            <x v="77"/>
          </reference>
        </references>
      </pivotArea>
    </format>
    <format dxfId="12530">
      <pivotArea dataOnly="0" labelOnly="1" outline="0" fieldPosition="0">
        <references count="3">
          <reference field="0" count="1" selected="0">
            <x v="117"/>
          </reference>
          <reference field="4" count="1">
            <x v="26"/>
          </reference>
          <reference field="6" count="1" selected="0">
            <x v="77"/>
          </reference>
        </references>
      </pivotArea>
    </format>
    <format dxfId="12529">
      <pivotArea outline="0" collapsedLevelsAreSubtotals="1" fieldPosition="0">
        <references count="3">
          <reference field="0" count="1" selected="0">
            <x v="117"/>
          </reference>
          <reference field="4" count="1" selected="0">
            <x v="26"/>
          </reference>
          <reference field="6" count="1" selected="0">
            <x v="77"/>
          </reference>
        </references>
      </pivotArea>
    </format>
    <format dxfId="12528">
      <pivotArea outline="0" collapsedLevelsAreSubtotals="1" fieldPosition="0">
        <references count="3">
          <reference field="0" count="1" selected="0">
            <x v="125"/>
          </reference>
          <reference field="4" count="1" selected="0">
            <x v="25"/>
          </reference>
          <reference field="6" count="1" selected="0">
            <x v="77"/>
          </reference>
        </references>
      </pivotArea>
    </format>
    <format dxfId="12527">
      <pivotArea dataOnly="0" labelOnly="1" outline="0" offset="IV60" fieldPosition="0">
        <references count="1">
          <reference field="6" count="1">
            <x v="77"/>
          </reference>
        </references>
      </pivotArea>
    </format>
    <format dxfId="12526">
      <pivotArea dataOnly="0" labelOnly="1" outline="0" fieldPosition="0">
        <references count="2">
          <reference field="0" count="1">
            <x v="125"/>
          </reference>
          <reference field="6" count="1" selected="0">
            <x v="77"/>
          </reference>
        </references>
      </pivotArea>
    </format>
    <format dxfId="12525">
      <pivotArea dataOnly="0" labelOnly="1" outline="0" fieldPosition="0">
        <references count="3">
          <reference field="0" count="1" selected="0">
            <x v="125"/>
          </reference>
          <reference field="4" count="1">
            <x v="25"/>
          </reference>
          <reference field="6" count="1" selected="0">
            <x v="77"/>
          </reference>
        </references>
      </pivotArea>
    </format>
    <format dxfId="12524">
      <pivotArea outline="0" collapsedLevelsAreSubtotals="1" fieldPosition="0">
        <references count="3">
          <reference field="0" count="1" selected="0">
            <x v="125"/>
          </reference>
          <reference field="4" count="1" selected="0">
            <x v="25"/>
          </reference>
          <reference field="6" count="1" selected="0">
            <x v="77"/>
          </reference>
        </references>
      </pivotArea>
    </format>
    <format dxfId="12523">
      <pivotArea outline="0" collapsedLevelsAreSubtotals="1" fieldPosition="0">
        <references count="3">
          <reference field="0" count="1" selected="0">
            <x v="339"/>
          </reference>
          <reference field="4" count="1" selected="0">
            <x v="25"/>
          </reference>
          <reference field="6" count="1" selected="0">
            <x v="77"/>
          </reference>
        </references>
      </pivotArea>
    </format>
    <format dxfId="12522">
      <pivotArea dataOnly="0" labelOnly="1" outline="0" offset="IV61" fieldPosition="0">
        <references count="1">
          <reference field="6" count="1">
            <x v="77"/>
          </reference>
        </references>
      </pivotArea>
    </format>
    <format dxfId="12521">
      <pivotArea dataOnly="0" labelOnly="1" outline="0" offset="IV1" fieldPosition="0">
        <references count="2">
          <reference field="0" count="1">
            <x v="339"/>
          </reference>
          <reference field="6" count="1" selected="0">
            <x v="77"/>
          </reference>
        </references>
      </pivotArea>
    </format>
    <format dxfId="12520">
      <pivotArea dataOnly="0" labelOnly="1" outline="0" fieldPosition="0">
        <references count="3">
          <reference field="0" count="1" selected="0">
            <x v="339"/>
          </reference>
          <reference field="4" count="1">
            <x v="25"/>
          </reference>
          <reference field="6" count="1" selected="0">
            <x v="77"/>
          </reference>
        </references>
      </pivotArea>
    </format>
    <format dxfId="12519">
      <pivotArea outline="0" collapsedLevelsAreSubtotals="1" fieldPosition="0">
        <references count="3">
          <reference field="0" count="1" selected="0">
            <x v="339"/>
          </reference>
          <reference field="4" count="1" selected="0">
            <x v="25"/>
          </reference>
          <reference field="6" count="1" selected="0">
            <x v="77"/>
          </reference>
        </references>
      </pivotArea>
    </format>
    <format dxfId="12518">
      <pivotArea outline="0" collapsedLevelsAreSubtotals="1" fieldPosition="0">
        <references count="3">
          <reference field="0" count="1" selected="0">
            <x v="339"/>
          </reference>
          <reference field="4" count="1" selected="0">
            <x v="26"/>
          </reference>
          <reference field="6" count="1" selected="0">
            <x v="77"/>
          </reference>
        </references>
      </pivotArea>
    </format>
    <format dxfId="12517">
      <pivotArea dataOnly="0" labelOnly="1" outline="0" offset="IV62" fieldPosition="0">
        <references count="1">
          <reference field="6" count="1">
            <x v="77"/>
          </reference>
        </references>
      </pivotArea>
    </format>
    <format dxfId="12516">
      <pivotArea dataOnly="0" labelOnly="1" outline="0" offset="IV256" fieldPosition="0">
        <references count="2">
          <reference field="0" count="1">
            <x v="339"/>
          </reference>
          <reference field="6" count="1" selected="0">
            <x v="77"/>
          </reference>
        </references>
      </pivotArea>
    </format>
    <format dxfId="12515">
      <pivotArea dataOnly="0" labelOnly="1" outline="0" fieldPosition="0">
        <references count="3">
          <reference field="0" count="1" selected="0">
            <x v="339"/>
          </reference>
          <reference field="4" count="1">
            <x v="26"/>
          </reference>
          <reference field="6" count="1" selected="0">
            <x v="77"/>
          </reference>
        </references>
      </pivotArea>
    </format>
    <format dxfId="12514">
      <pivotArea outline="0" collapsedLevelsAreSubtotals="1" fieldPosition="0">
        <references count="3">
          <reference field="0" count="1" selected="0">
            <x v="339"/>
          </reference>
          <reference field="4" count="1" selected="0">
            <x v="26"/>
          </reference>
          <reference field="6" count="1" selected="0">
            <x v="77"/>
          </reference>
        </references>
      </pivotArea>
    </format>
    <format dxfId="12513">
      <pivotArea outline="0" collapsedLevelsAreSubtotals="1" fieldPosition="0">
        <references count="3">
          <reference field="0" count="1" selected="0">
            <x v="151"/>
          </reference>
          <reference field="4" count="1" selected="0">
            <x v="25"/>
          </reference>
          <reference field="6" count="1" selected="0">
            <x v="77"/>
          </reference>
        </references>
      </pivotArea>
    </format>
    <format dxfId="12512">
      <pivotArea dataOnly="0" labelOnly="1" outline="0" offset="IV63" fieldPosition="0">
        <references count="1">
          <reference field="6" count="1">
            <x v="77"/>
          </reference>
        </references>
      </pivotArea>
    </format>
    <format dxfId="12511">
      <pivotArea dataOnly="0" labelOnly="1" outline="0" offset="IV1" fieldPosition="0">
        <references count="2">
          <reference field="0" count="1">
            <x v="151"/>
          </reference>
          <reference field="6" count="1" selected="0">
            <x v="77"/>
          </reference>
        </references>
      </pivotArea>
    </format>
    <format dxfId="12510">
      <pivotArea dataOnly="0" labelOnly="1" outline="0" fieldPosition="0">
        <references count="3">
          <reference field="0" count="1" selected="0">
            <x v="151"/>
          </reference>
          <reference field="4" count="1">
            <x v="25"/>
          </reference>
          <reference field="6" count="1" selected="0">
            <x v="77"/>
          </reference>
        </references>
      </pivotArea>
    </format>
    <format dxfId="12509">
      <pivotArea outline="0" collapsedLevelsAreSubtotals="1" fieldPosition="0">
        <references count="3">
          <reference field="0" count="1" selected="0">
            <x v="151"/>
          </reference>
          <reference field="4" count="1" selected="0">
            <x v="25"/>
          </reference>
          <reference field="6" count="1" selected="0">
            <x v="77"/>
          </reference>
        </references>
      </pivotArea>
    </format>
    <format dxfId="12508">
      <pivotArea outline="0" collapsedLevelsAreSubtotals="1" fieldPosition="0">
        <references count="3">
          <reference field="0" count="1" selected="0">
            <x v="151"/>
          </reference>
          <reference field="4" count="1" selected="0">
            <x v="26"/>
          </reference>
          <reference field="6" count="1" selected="0">
            <x v="77"/>
          </reference>
        </references>
      </pivotArea>
    </format>
    <format dxfId="12507">
      <pivotArea dataOnly="0" labelOnly="1" outline="0" offset="IV64" fieldPosition="0">
        <references count="1">
          <reference field="6" count="1">
            <x v="77"/>
          </reference>
        </references>
      </pivotArea>
    </format>
    <format dxfId="12506">
      <pivotArea dataOnly="0" labelOnly="1" outline="0" offset="IV256" fieldPosition="0">
        <references count="2">
          <reference field="0" count="1">
            <x v="151"/>
          </reference>
          <reference field="6" count="1" selected="0">
            <x v="77"/>
          </reference>
        </references>
      </pivotArea>
    </format>
    <format dxfId="12505">
      <pivotArea dataOnly="0" labelOnly="1" outline="0" fieldPosition="0">
        <references count="3">
          <reference field="0" count="1" selected="0">
            <x v="151"/>
          </reference>
          <reference field="4" count="1">
            <x v="26"/>
          </reference>
          <reference field="6" count="1" selected="0">
            <x v="77"/>
          </reference>
        </references>
      </pivotArea>
    </format>
    <format dxfId="12504">
      <pivotArea outline="0" collapsedLevelsAreSubtotals="1" fieldPosition="0">
        <references count="3">
          <reference field="0" count="1" selected="0">
            <x v="151"/>
          </reference>
          <reference field="4" count="1" selected="0">
            <x v="26"/>
          </reference>
          <reference field="6" count="1" selected="0">
            <x v="77"/>
          </reference>
        </references>
      </pivotArea>
    </format>
    <format dxfId="12503">
      <pivotArea outline="0" collapsedLevelsAreSubtotals="1" fieldPosition="0">
        <references count="3">
          <reference field="0" count="1" selected="0">
            <x v="115"/>
          </reference>
          <reference field="4" count="1" selected="0">
            <x v="26"/>
          </reference>
          <reference field="6" count="1" selected="0">
            <x v="77"/>
          </reference>
        </references>
      </pivotArea>
    </format>
    <format dxfId="12502">
      <pivotArea dataOnly="0" labelOnly="1" outline="0" offset="IV65" fieldPosition="0">
        <references count="1">
          <reference field="6" count="1">
            <x v="77"/>
          </reference>
        </references>
      </pivotArea>
    </format>
    <format dxfId="12501">
      <pivotArea dataOnly="0" labelOnly="1" outline="0" fieldPosition="0">
        <references count="2">
          <reference field="0" count="1">
            <x v="115"/>
          </reference>
          <reference field="6" count="1" selected="0">
            <x v="77"/>
          </reference>
        </references>
      </pivotArea>
    </format>
    <format dxfId="12500">
      <pivotArea dataOnly="0" labelOnly="1" outline="0" fieldPosition="0">
        <references count="3">
          <reference field="0" count="1" selected="0">
            <x v="115"/>
          </reference>
          <reference field="4" count="1">
            <x v="26"/>
          </reference>
          <reference field="6" count="1" selected="0">
            <x v="77"/>
          </reference>
        </references>
      </pivotArea>
    </format>
    <format dxfId="12499">
      <pivotArea outline="0" collapsedLevelsAreSubtotals="1" fieldPosition="0">
        <references count="3">
          <reference field="0" count="1" selected="0">
            <x v="115"/>
          </reference>
          <reference field="4" count="1" selected="0">
            <x v="26"/>
          </reference>
          <reference field="6" count="1" selected="0">
            <x v="77"/>
          </reference>
        </references>
      </pivotArea>
    </format>
    <format dxfId="12498">
      <pivotArea outline="0" collapsedLevelsAreSubtotals="1" fieldPosition="0">
        <references count="3">
          <reference field="0" count="1" selected="0">
            <x v="113"/>
          </reference>
          <reference field="4" count="1" selected="0">
            <x v="26"/>
          </reference>
          <reference field="6" count="1" selected="0">
            <x v="77"/>
          </reference>
        </references>
      </pivotArea>
    </format>
    <format dxfId="12497">
      <pivotArea dataOnly="0" labelOnly="1" outline="0" offset="IV66" fieldPosition="0">
        <references count="1">
          <reference field="6" count="1">
            <x v="77"/>
          </reference>
        </references>
      </pivotArea>
    </format>
    <format dxfId="12496">
      <pivotArea dataOnly="0" labelOnly="1" outline="0" fieldPosition="0">
        <references count="2">
          <reference field="0" count="1">
            <x v="113"/>
          </reference>
          <reference field="6" count="1" selected="0">
            <x v="77"/>
          </reference>
        </references>
      </pivotArea>
    </format>
    <format dxfId="12495">
      <pivotArea dataOnly="0" labelOnly="1" outline="0" fieldPosition="0">
        <references count="3">
          <reference field="0" count="1" selected="0">
            <x v="113"/>
          </reference>
          <reference field="4" count="1">
            <x v="26"/>
          </reference>
          <reference field="6" count="1" selected="0">
            <x v="77"/>
          </reference>
        </references>
      </pivotArea>
    </format>
    <format dxfId="12494">
      <pivotArea outline="0" collapsedLevelsAreSubtotals="1" fieldPosition="0">
        <references count="3">
          <reference field="0" count="1" selected="0">
            <x v="113"/>
          </reference>
          <reference field="4" count="1" selected="0">
            <x v="26"/>
          </reference>
          <reference field="6" count="1" selected="0">
            <x v="77"/>
          </reference>
        </references>
      </pivotArea>
    </format>
    <format dxfId="12493">
      <pivotArea outline="0" collapsedLevelsAreSubtotals="1" fieldPosition="0">
        <references count="3">
          <reference field="0" count="1" selected="0">
            <x v="71"/>
          </reference>
          <reference field="4" count="1" selected="0">
            <x v="25"/>
          </reference>
          <reference field="6" count="1" selected="0">
            <x v="77"/>
          </reference>
        </references>
      </pivotArea>
    </format>
    <format dxfId="12492">
      <pivotArea dataOnly="0" labelOnly="1" outline="0" offset="IV67" fieldPosition="0">
        <references count="1">
          <reference field="6" count="1">
            <x v="77"/>
          </reference>
        </references>
      </pivotArea>
    </format>
    <format dxfId="12491">
      <pivotArea dataOnly="0" labelOnly="1" outline="0" fieldPosition="0">
        <references count="2">
          <reference field="0" count="1">
            <x v="71"/>
          </reference>
          <reference field="6" count="1" selected="0">
            <x v="77"/>
          </reference>
        </references>
      </pivotArea>
    </format>
    <format dxfId="12490">
      <pivotArea dataOnly="0" labelOnly="1" outline="0" fieldPosition="0">
        <references count="3">
          <reference field="0" count="1" selected="0">
            <x v="71"/>
          </reference>
          <reference field="4" count="1">
            <x v="25"/>
          </reference>
          <reference field="6" count="1" selected="0">
            <x v="77"/>
          </reference>
        </references>
      </pivotArea>
    </format>
    <format dxfId="12489">
      <pivotArea outline="0" collapsedLevelsAreSubtotals="1" fieldPosition="0">
        <references count="3">
          <reference field="0" count="1" selected="0">
            <x v="71"/>
          </reference>
          <reference field="4" count="1" selected="0">
            <x v="25"/>
          </reference>
          <reference field="6" count="1" selected="0">
            <x v="77"/>
          </reference>
        </references>
      </pivotArea>
    </format>
    <format dxfId="12488">
      <pivotArea outline="0" collapsedLevelsAreSubtotals="1" fieldPosition="0">
        <references count="3">
          <reference field="0" count="1" selected="0">
            <x v="412"/>
          </reference>
          <reference field="4" count="1" selected="0">
            <x v="22"/>
          </reference>
          <reference field="6" count="1" selected="0">
            <x v="77"/>
          </reference>
        </references>
      </pivotArea>
    </format>
    <format dxfId="12487">
      <pivotArea dataOnly="0" labelOnly="1" outline="0" offset="IV68" fieldPosition="0">
        <references count="1">
          <reference field="6" count="1">
            <x v="77"/>
          </reference>
        </references>
      </pivotArea>
    </format>
    <format dxfId="12486">
      <pivotArea dataOnly="0" labelOnly="1" outline="0" offset="IV1" fieldPosition="0">
        <references count="2">
          <reference field="0" count="1">
            <x v="412"/>
          </reference>
          <reference field="6" count="1" selected="0">
            <x v="77"/>
          </reference>
        </references>
      </pivotArea>
    </format>
    <format dxfId="12485">
      <pivotArea dataOnly="0" labelOnly="1" outline="0" fieldPosition="0">
        <references count="3">
          <reference field="0" count="1" selected="0">
            <x v="412"/>
          </reference>
          <reference field="4" count="1">
            <x v="22"/>
          </reference>
          <reference field="6" count="1" selected="0">
            <x v="77"/>
          </reference>
        </references>
      </pivotArea>
    </format>
    <format dxfId="12484">
      <pivotArea outline="0" collapsedLevelsAreSubtotals="1" fieldPosition="0">
        <references count="3">
          <reference field="0" count="1" selected="0">
            <x v="412"/>
          </reference>
          <reference field="4" count="1" selected="0">
            <x v="22"/>
          </reference>
          <reference field="6" count="1" selected="0">
            <x v="77"/>
          </reference>
        </references>
      </pivotArea>
    </format>
    <format dxfId="12483">
      <pivotArea outline="0" collapsedLevelsAreSubtotals="1" fieldPosition="0">
        <references count="3">
          <reference field="0" count="1" selected="0">
            <x v="412"/>
          </reference>
          <reference field="4" count="1" selected="0">
            <x v="26"/>
          </reference>
          <reference field="6" count="1" selected="0">
            <x v="77"/>
          </reference>
        </references>
      </pivotArea>
    </format>
    <format dxfId="12482">
      <pivotArea dataOnly="0" labelOnly="1" outline="0" offset="IV69" fieldPosition="0">
        <references count="1">
          <reference field="6" count="1">
            <x v="77"/>
          </reference>
        </references>
      </pivotArea>
    </format>
    <format dxfId="12481">
      <pivotArea dataOnly="0" labelOnly="1" outline="0" offset="IV256" fieldPosition="0">
        <references count="2">
          <reference field="0" count="1">
            <x v="412"/>
          </reference>
          <reference field="6" count="1" selected="0">
            <x v="77"/>
          </reference>
        </references>
      </pivotArea>
    </format>
    <format dxfId="12480">
      <pivotArea dataOnly="0" labelOnly="1" outline="0" fieldPosition="0">
        <references count="3">
          <reference field="0" count="1" selected="0">
            <x v="412"/>
          </reference>
          <reference field="4" count="1">
            <x v="26"/>
          </reference>
          <reference field="6" count="1" selected="0">
            <x v="77"/>
          </reference>
        </references>
      </pivotArea>
    </format>
    <format dxfId="12479">
      <pivotArea outline="0" collapsedLevelsAreSubtotals="1" fieldPosition="0">
        <references count="3">
          <reference field="0" count="1" selected="0">
            <x v="412"/>
          </reference>
          <reference field="4" count="1" selected="0">
            <x v="26"/>
          </reference>
          <reference field="6" count="1" selected="0">
            <x v="77"/>
          </reference>
        </references>
      </pivotArea>
    </format>
    <format dxfId="12478">
      <pivotArea outline="0" collapsedLevelsAreSubtotals="1" fieldPosition="0">
        <references count="3">
          <reference field="0" count="1" selected="0">
            <x v="149"/>
          </reference>
          <reference field="4" count="1" selected="0">
            <x v="25"/>
          </reference>
          <reference field="6" count="1" selected="0">
            <x v="77"/>
          </reference>
        </references>
      </pivotArea>
    </format>
    <format dxfId="12477">
      <pivotArea dataOnly="0" labelOnly="1" outline="0" offset="IV70" fieldPosition="0">
        <references count="1">
          <reference field="6" count="1">
            <x v="77"/>
          </reference>
        </references>
      </pivotArea>
    </format>
    <format dxfId="12476">
      <pivotArea dataOnly="0" labelOnly="1" outline="0" fieldPosition="0">
        <references count="2">
          <reference field="0" count="1">
            <x v="149"/>
          </reference>
          <reference field="6" count="1" selected="0">
            <x v="77"/>
          </reference>
        </references>
      </pivotArea>
    </format>
    <format dxfId="12475">
      <pivotArea dataOnly="0" labelOnly="1" outline="0" fieldPosition="0">
        <references count="3">
          <reference field="0" count="1" selected="0">
            <x v="149"/>
          </reference>
          <reference field="4" count="1">
            <x v="25"/>
          </reference>
          <reference field="6" count="1" selected="0">
            <x v="77"/>
          </reference>
        </references>
      </pivotArea>
    </format>
    <format dxfId="12474">
      <pivotArea outline="0" collapsedLevelsAreSubtotals="1" fieldPosition="0">
        <references count="3">
          <reference field="0" count="1" selected="0">
            <x v="149"/>
          </reference>
          <reference field="4" count="1" selected="0">
            <x v="25"/>
          </reference>
          <reference field="6" count="1" selected="0">
            <x v="77"/>
          </reference>
        </references>
      </pivotArea>
    </format>
    <format dxfId="12473">
      <pivotArea outline="0" collapsedLevelsAreSubtotals="1" fieldPosition="0">
        <references count="3">
          <reference field="0" count="1" selected="0">
            <x v="390"/>
          </reference>
          <reference field="4" count="1" selected="0">
            <x v="25"/>
          </reference>
          <reference field="6" count="1" selected="0">
            <x v="77"/>
          </reference>
        </references>
      </pivotArea>
    </format>
    <format dxfId="12472">
      <pivotArea dataOnly="0" labelOnly="1" outline="0" offset="IV71" fieldPosition="0">
        <references count="1">
          <reference field="6" count="1">
            <x v="77"/>
          </reference>
        </references>
      </pivotArea>
    </format>
    <format dxfId="12471">
      <pivotArea dataOnly="0" labelOnly="1" outline="0" fieldPosition="0">
        <references count="2">
          <reference field="0" count="1">
            <x v="390"/>
          </reference>
          <reference field="6" count="1" selected="0">
            <x v="77"/>
          </reference>
        </references>
      </pivotArea>
    </format>
    <format dxfId="12470">
      <pivotArea dataOnly="0" labelOnly="1" outline="0" fieldPosition="0">
        <references count="3">
          <reference field="0" count="1" selected="0">
            <x v="390"/>
          </reference>
          <reference field="4" count="1">
            <x v="25"/>
          </reference>
          <reference field="6" count="1" selected="0">
            <x v="77"/>
          </reference>
        </references>
      </pivotArea>
    </format>
    <format dxfId="12469">
      <pivotArea outline="0" collapsedLevelsAreSubtotals="1" fieldPosition="0">
        <references count="3">
          <reference field="0" count="1" selected="0">
            <x v="390"/>
          </reference>
          <reference field="4" count="1" selected="0">
            <x v="25"/>
          </reference>
          <reference field="6" count="1" selected="0">
            <x v="77"/>
          </reference>
        </references>
      </pivotArea>
    </format>
    <format dxfId="12468">
      <pivotArea outline="0" collapsedLevelsAreSubtotals="1" fieldPosition="0">
        <references count="3">
          <reference field="0" count="1" selected="0">
            <x v="155"/>
          </reference>
          <reference field="4" count="1" selected="0">
            <x v="25"/>
          </reference>
          <reference field="6" count="1" selected="0">
            <x v="77"/>
          </reference>
        </references>
      </pivotArea>
    </format>
    <format dxfId="12467">
      <pivotArea dataOnly="0" labelOnly="1" outline="0" offset="IV72" fieldPosition="0">
        <references count="1">
          <reference field="6" count="1">
            <x v="77"/>
          </reference>
        </references>
      </pivotArea>
    </format>
    <format dxfId="12466">
      <pivotArea dataOnly="0" labelOnly="1" outline="0" fieldPosition="0">
        <references count="2">
          <reference field="0" count="1">
            <x v="155"/>
          </reference>
          <reference field="6" count="1" selected="0">
            <x v="77"/>
          </reference>
        </references>
      </pivotArea>
    </format>
    <format dxfId="12465">
      <pivotArea dataOnly="0" labelOnly="1" outline="0" fieldPosition="0">
        <references count="3">
          <reference field="0" count="1" selected="0">
            <x v="155"/>
          </reference>
          <reference field="4" count="1">
            <x v="25"/>
          </reference>
          <reference field="6" count="1" selected="0">
            <x v="77"/>
          </reference>
        </references>
      </pivotArea>
    </format>
    <format dxfId="12464">
      <pivotArea outline="0" collapsedLevelsAreSubtotals="1" fieldPosition="0">
        <references count="3">
          <reference field="0" count="1" selected="0">
            <x v="155"/>
          </reference>
          <reference field="4" count="1" selected="0">
            <x v="25"/>
          </reference>
          <reference field="6" count="1" selected="0">
            <x v="77"/>
          </reference>
        </references>
      </pivotArea>
    </format>
    <format dxfId="12463">
      <pivotArea outline="0" collapsedLevelsAreSubtotals="1" fieldPosition="0">
        <references count="3">
          <reference field="0" count="1" selected="0">
            <x v="123"/>
          </reference>
          <reference field="4" count="1" selected="0">
            <x v="25"/>
          </reference>
          <reference field="6" count="1" selected="0">
            <x v="77"/>
          </reference>
        </references>
      </pivotArea>
    </format>
    <format dxfId="12462">
      <pivotArea dataOnly="0" labelOnly="1" outline="0" offset="IV73" fieldPosition="0">
        <references count="1">
          <reference field="6" count="1">
            <x v="77"/>
          </reference>
        </references>
      </pivotArea>
    </format>
    <format dxfId="12461">
      <pivotArea dataOnly="0" labelOnly="1" outline="0" offset="IV1" fieldPosition="0">
        <references count="2">
          <reference field="0" count="1">
            <x v="123"/>
          </reference>
          <reference field="6" count="1" selected="0">
            <x v="77"/>
          </reference>
        </references>
      </pivotArea>
    </format>
    <format dxfId="12460">
      <pivotArea dataOnly="0" labelOnly="1" outline="0" fieldPosition="0">
        <references count="3">
          <reference field="0" count="1" selected="0">
            <x v="123"/>
          </reference>
          <reference field="4" count="1">
            <x v="25"/>
          </reference>
          <reference field="6" count="1" selected="0">
            <x v="77"/>
          </reference>
        </references>
      </pivotArea>
    </format>
    <format dxfId="12459">
      <pivotArea outline="0" collapsedLevelsAreSubtotals="1" fieldPosition="0">
        <references count="3">
          <reference field="0" count="1" selected="0">
            <x v="123"/>
          </reference>
          <reference field="4" count="1" selected="0">
            <x v="25"/>
          </reference>
          <reference field="6" count="1" selected="0">
            <x v="77"/>
          </reference>
        </references>
      </pivotArea>
    </format>
    <format dxfId="12458">
      <pivotArea outline="0" collapsedLevelsAreSubtotals="1" fieldPosition="0">
        <references count="3">
          <reference field="0" count="1" selected="0">
            <x v="123"/>
          </reference>
          <reference field="4" count="1" selected="0">
            <x v="26"/>
          </reference>
          <reference field="6" count="1" selected="0">
            <x v="77"/>
          </reference>
        </references>
      </pivotArea>
    </format>
    <format dxfId="12457">
      <pivotArea dataOnly="0" labelOnly="1" outline="0" offset="IV74" fieldPosition="0">
        <references count="1">
          <reference field="6" count="1">
            <x v="77"/>
          </reference>
        </references>
      </pivotArea>
    </format>
    <format dxfId="12456">
      <pivotArea dataOnly="0" labelOnly="1" outline="0" offset="IV256" fieldPosition="0">
        <references count="2">
          <reference field="0" count="1">
            <x v="123"/>
          </reference>
          <reference field="6" count="1" selected="0">
            <x v="77"/>
          </reference>
        </references>
      </pivotArea>
    </format>
    <format dxfId="12455">
      <pivotArea dataOnly="0" labelOnly="1" outline="0" fieldPosition="0">
        <references count="3">
          <reference field="0" count="1" selected="0">
            <x v="123"/>
          </reference>
          <reference field="4" count="1">
            <x v="26"/>
          </reference>
          <reference field="6" count="1" selected="0">
            <x v="77"/>
          </reference>
        </references>
      </pivotArea>
    </format>
    <format dxfId="12454">
      <pivotArea outline="0" collapsedLevelsAreSubtotals="1" fieldPosition="0">
        <references count="3">
          <reference field="0" count="1" selected="0">
            <x v="123"/>
          </reference>
          <reference field="4" count="1" selected="0">
            <x v="26"/>
          </reference>
          <reference field="6" count="1" selected="0">
            <x v="77"/>
          </reference>
        </references>
      </pivotArea>
    </format>
    <format dxfId="12453">
      <pivotArea outline="0" collapsedLevelsAreSubtotals="1" fieldPosition="0">
        <references count="3">
          <reference field="0" count="1" selected="0">
            <x v="102"/>
          </reference>
          <reference field="4" count="1" selected="0">
            <x v="26"/>
          </reference>
          <reference field="6" count="1" selected="0">
            <x v="77"/>
          </reference>
        </references>
      </pivotArea>
    </format>
    <format dxfId="12452">
      <pivotArea dataOnly="0" labelOnly="1" outline="0" offset="IV75" fieldPosition="0">
        <references count="1">
          <reference field="6" count="1">
            <x v="77"/>
          </reference>
        </references>
      </pivotArea>
    </format>
    <format dxfId="12451">
      <pivotArea dataOnly="0" labelOnly="1" outline="0" fieldPosition="0">
        <references count="2">
          <reference field="0" count="1">
            <x v="102"/>
          </reference>
          <reference field="6" count="1" selected="0">
            <x v="77"/>
          </reference>
        </references>
      </pivotArea>
    </format>
    <format dxfId="12450">
      <pivotArea dataOnly="0" labelOnly="1" outline="0" fieldPosition="0">
        <references count="3">
          <reference field="0" count="1" selected="0">
            <x v="102"/>
          </reference>
          <reference field="4" count="1">
            <x v="26"/>
          </reference>
          <reference field="6" count="1" selected="0">
            <x v="77"/>
          </reference>
        </references>
      </pivotArea>
    </format>
    <format dxfId="12449">
      <pivotArea outline="0" collapsedLevelsAreSubtotals="1" fieldPosition="0">
        <references count="3">
          <reference field="0" count="1" selected="0">
            <x v="102"/>
          </reference>
          <reference field="4" count="1" selected="0">
            <x v="26"/>
          </reference>
          <reference field="6" count="1" selected="0">
            <x v="77"/>
          </reference>
        </references>
      </pivotArea>
    </format>
    <format dxfId="12448">
      <pivotArea outline="0" collapsedLevelsAreSubtotals="1" fieldPosition="0">
        <references count="3">
          <reference field="0" count="1" selected="0">
            <x v="435"/>
          </reference>
          <reference field="4" count="1" selected="0">
            <x v="25"/>
          </reference>
          <reference field="6" count="1" selected="0">
            <x v="77"/>
          </reference>
        </references>
      </pivotArea>
    </format>
    <format dxfId="12447">
      <pivotArea dataOnly="0" labelOnly="1" outline="0" offset="IV76" fieldPosition="0">
        <references count="1">
          <reference field="6" count="1">
            <x v="77"/>
          </reference>
        </references>
      </pivotArea>
    </format>
    <format dxfId="12446">
      <pivotArea dataOnly="0" labelOnly="1" outline="0" fieldPosition="0">
        <references count="2">
          <reference field="0" count="1">
            <x v="435"/>
          </reference>
          <reference field="6" count="1" selected="0">
            <x v="77"/>
          </reference>
        </references>
      </pivotArea>
    </format>
    <format dxfId="12445">
      <pivotArea dataOnly="0" labelOnly="1" outline="0" fieldPosition="0">
        <references count="3">
          <reference field="0" count="1" selected="0">
            <x v="435"/>
          </reference>
          <reference field="4" count="1">
            <x v="25"/>
          </reference>
          <reference field="6" count="1" selected="0">
            <x v="77"/>
          </reference>
        </references>
      </pivotArea>
    </format>
    <format dxfId="12444">
      <pivotArea outline="0" collapsedLevelsAreSubtotals="1" fieldPosition="0">
        <references count="3">
          <reference field="0" count="1" selected="0">
            <x v="435"/>
          </reference>
          <reference field="4" count="1" selected="0">
            <x v="25"/>
          </reference>
          <reference field="6" count="1" selected="0">
            <x v="77"/>
          </reference>
        </references>
      </pivotArea>
    </format>
    <format dxfId="12443">
      <pivotArea outline="0" collapsedLevelsAreSubtotals="1" fieldPosition="0">
        <references count="3">
          <reference field="0" count="1" selected="0">
            <x v="357"/>
          </reference>
          <reference field="4" count="1" selected="0">
            <x v="25"/>
          </reference>
          <reference field="6" count="1" selected="0">
            <x v="77"/>
          </reference>
        </references>
      </pivotArea>
    </format>
    <format dxfId="12442">
      <pivotArea dataOnly="0" labelOnly="1" outline="0" offset="IV77" fieldPosition="0">
        <references count="1">
          <reference field="6" count="1">
            <x v="77"/>
          </reference>
        </references>
      </pivotArea>
    </format>
    <format dxfId="12441">
      <pivotArea dataOnly="0" labelOnly="1" outline="0" offset="IV1" fieldPosition="0">
        <references count="2">
          <reference field="0" count="1">
            <x v="357"/>
          </reference>
          <reference field="6" count="1" selected="0">
            <x v="77"/>
          </reference>
        </references>
      </pivotArea>
    </format>
    <format dxfId="12440">
      <pivotArea dataOnly="0" labelOnly="1" outline="0" fieldPosition="0">
        <references count="3">
          <reference field="0" count="1" selected="0">
            <x v="357"/>
          </reference>
          <reference field="4" count="1">
            <x v="25"/>
          </reference>
          <reference field="6" count="1" selected="0">
            <x v="77"/>
          </reference>
        </references>
      </pivotArea>
    </format>
    <format dxfId="12439">
      <pivotArea outline="0" collapsedLevelsAreSubtotals="1" fieldPosition="0">
        <references count="3">
          <reference field="0" count="1" selected="0">
            <x v="357"/>
          </reference>
          <reference field="4" count="1" selected="0">
            <x v="25"/>
          </reference>
          <reference field="6" count="1" selected="0">
            <x v="77"/>
          </reference>
        </references>
      </pivotArea>
    </format>
    <format dxfId="12438">
      <pivotArea outline="0" collapsedLevelsAreSubtotals="1" fieldPosition="0">
        <references count="3">
          <reference field="0" count="1" selected="0">
            <x v="357"/>
          </reference>
          <reference field="4" count="1" selected="0">
            <x v="26"/>
          </reference>
          <reference field="6" count="1" selected="0">
            <x v="77"/>
          </reference>
        </references>
      </pivotArea>
    </format>
    <format dxfId="12437">
      <pivotArea dataOnly="0" labelOnly="1" outline="0" offset="IV78" fieldPosition="0">
        <references count="1">
          <reference field="6" count="1">
            <x v="77"/>
          </reference>
        </references>
      </pivotArea>
    </format>
    <format dxfId="12436">
      <pivotArea dataOnly="0" labelOnly="1" outline="0" offset="IV256" fieldPosition="0">
        <references count="2">
          <reference field="0" count="1">
            <x v="357"/>
          </reference>
          <reference field="6" count="1" selected="0">
            <x v="77"/>
          </reference>
        </references>
      </pivotArea>
    </format>
    <format dxfId="12435">
      <pivotArea dataOnly="0" labelOnly="1" outline="0" fieldPosition="0">
        <references count="3">
          <reference field="0" count="1" selected="0">
            <x v="357"/>
          </reference>
          <reference field="4" count="1">
            <x v="26"/>
          </reference>
          <reference field="6" count="1" selected="0">
            <x v="77"/>
          </reference>
        </references>
      </pivotArea>
    </format>
    <format dxfId="12434">
      <pivotArea outline="0" collapsedLevelsAreSubtotals="1" fieldPosition="0">
        <references count="3">
          <reference field="0" count="1" selected="0">
            <x v="357"/>
          </reference>
          <reference field="4" count="1" selected="0">
            <x v="26"/>
          </reference>
          <reference field="6" count="1" selected="0">
            <x v="77"/>
          </reference>
        </references>
      </pivotArea>
    </format>
    <format dxfId="12433">
      <pivotArea outline="0" collapsedLevelsAreSubtotals="1" fieldPosition="0">
        <references count="3">
          <reference field="0" count="1" selected="0">
            <x v="84"/>
          </reference>
          <reference field="4" count="1" selected="0">
            <x v="23"/>
          </reference>
          <reference field="6" count="1" selected="0">
            <x v="77"/>
          </reference>
        </references>
      </pivotArea>
    </format>
    <format dxfId="12432">
      <pivotArea dataOnly="0" labelOnly="1" outline="0" offset="IV79" fieldPosition="0">
        <references count="1">
          <reference field="6" count="1">
            <x v="77"/>
          </reference>
        </references>
      </pivotArea>
    </format>
    <format dxfId="12431">
      <pivotArea dataOnly="0" labelOnly="1" outline="0" fieldPosition="0">
        <references count="2">
          <reference field="0" count="1">
            <x v="84"/>
          </reference>
          <reference field="6" count="1" selected="0">
            <x v="77"/>
          </reference>
        </references>
      </pivotArea>
    </format>
    <format dxfId="12430">
      <pivotArea dataOnly="0" labelOnly="1" outline="0" fieldPosition="0">
        <references count="3">
          <reference field="0" count="1" selected="0">
            <x v="84"/>
          </reference>
          <reference field="4" count="1">
            <x v="23"/>
          </reference>
          <reference field="6" count="1" selected="0">
            <x v="77"/>
          </reference>
        </references>
      </pivotArea>
    </format>
    <format dxfId="12429">
      <pivotArea outline="0" collapsedLevelsAreSubtotals="1" fieldPosition="0">
        <references count="3">
          <reference field="0" count="1" selected="0">
            <x v="84"/>
          </reference>
          <reference field="4" count="1" selected="0">
            <x v="23"/>
          </reference>
          <reference field="6" count="1" selected="0">
            <x v="77"/>
          </reference>
        </references>
      </pivotArea>
    </format>
    <format dxfId="12428">
      <pivotArea outline="0" collapsedLevelsAreSubtotals="1" fieldPosition="0">
        <references count="3">
          <reference field="0" count="1" selected="0">
            <x v="135"/>
          </reference>
          <reference field="4" count="1" selected="0">
            <x v="22"/>
          </reference>
          <reference field="6" count="1" selected="0">
            <x v="77"/>
          </reference>
        </references>
      </pivotArea>
    </format>
    <format dxfId="12427">
      <pivotArea dataOnly="0" labelOnly="1" outline="0" offset="IV80" fieldPosition="0">
        <references count="1">
          <reference field="6" count="1">
            <x v="77"/>
          </reference>
        </references>
      </pivotArea>
    </format>
    <format dxfId="12426">
      <pivotArea dataOnly="0" labelOnly="1" outline="0" fieldPosition="0">
        <references count="2">
          <reference field="0" count="1">
            <x v="135"/>
          </reference>
          <reference field="6" count="1" selected="0">
            <x v="77"/>
          </reference>
        </references>
      </pivotArea>
    </format>
    <format dxfId="12425">
      <pivotArea dataOnly="0" labelOnly="1" outline="0" fieldPosition="0">
        <references count="3">
          <reference field="0" count="1" selected="0">
            <x v="135"/>
          </reference>
          <reference field="4" count="1">
            <x v="22"/>
          </reference>
          <reference field="6" count="1" selected="0">
            <x v="77"/>
          </reference>
        </references>
      </pivotArea>
    </format>
    <format dxfId="12424">
      <pivotArea outline="0" collapsedLevelsAreSubtotals="1" fieldPosition="0">
        <references count="3">
          <reference field="0" count="1" selected="0">
            <x v="135"/>
          </reference>
          <reference field="4" count="1" selected="0">
            <x v="22"/>
          </reference>
          <reference field="6" count="1" selected="0">
            <x v="77"/>
          </reference>
        </references>
      </pivotArea>
    </format>
    <format dxfId="12423">
      <pivotArea outline="0" collapsedLevelsAreSubtotals="1" fieldPosition="0">
        <references count="3">
          <reference field="0" count="1" selected="0">
            <x v="146"/>
          </reference>
          <reference field="4" count="1" selected="0">
            <x v="25"/>
          </reference>
          <reference field="6" count="1" selected="0">
            <x v="77"/>
          </reference>
        </references>
      </pivotArea>
    </format>
    <format dxfId="12422">
      <pivotArea dataOnly="0" labelOnly="1" outline="0" offset="IV81" fieldPosition="0">
        <references count="1">
          <reference field="6" count="1">
            <x v="77"/>
          </reference>
        </references>
      </pivotArea>
    </format>
    <format dxfId="12421">
      <pivotArea dataOnly="0" labelOnly="1" outline="0" fieldPosition="0">
        <references count="2">
          <reference field="0" count="1">
            <x v="146"/>
          </reference>
          <reference field="6" count="1" selected="0">
            <x v="77"/>
          </reference>
        </references>
      </pivotArea>
    </format>
    <format dxfId="12420">
      <pivotArea dataOnly="0" labelOnly="1" outline="0" fieldPosition="0">
        <references count="3">
          <reference field="0" count="1" selected="0">
            <x v="146"/>
          </reference>
          <reference field="4" count="1">
            <x v="25"/>
          </reference>
          <reference field="6" count="1" selected="0">
            <x v="77"/>
          </reference>
        </references>
      </pivotArea>
    </format>
    <format dxfId="12419">
      <pivotArea outline="0" collapsedLevelsAreSubtotals="1" fieldPosition="0">
        <references count="3">
          <reference field="0" count="1" selected="0">
            <x v="146"/>
          </reference>
          <reference field="4" count="1" selected="0">
            <x v="25"/>
          </reference>
          <reference field="6" count="1" selected="0">
            <x v="77"/>
          </reference>
        </references>
      </pivotArea>
    </format>
    <format dxfId="12418">
      <pivotArea outline="0" collapsedLevelsAreSubtotals="1" fieldPosition="0">
        <references count="3">
          <reference field="0" count="1" selected="0">
            <x v="359"/>
          </reference>
          <reference field="4" count="1" selected="0">
            <x v="26"/>
          </reference>
          <reference field="6" count="1" selected="0">
            <x v="77"/>
          </reference>
        </references>
      </pivotArea>
    </format>
    <format dxfId="12417">
      <pivotArea dataOnly="0" labelOnly="1" outline="0" offset="IV82" fieldPosition="0">
        <references count="1">
          <reference field="6" count="1">
            <x v="77"/>
          </reference>
        </references>
      </pivotArea>
    </format>
    <format dxfId="12416">
      <pivotArea dataOnly="0" labelOnly="1" outline="0" fieldPosition="0">
        <references count="2">
          <reference field="0" count="1">
            <x v="359"/>
          </reference>
          <reference field="6" count="1" selected="0">
            <x v="77"/>
          </reference>
        </references>
      </pivotArea>
    </format>
    <format dxfId="12415">
      <pivotArea dataOnly="0" labelOnly="1" outline="0" fieldPosition="0">
        <references count="3">
          <reference field="0" count="1" selected="0">
            <x v="359"/>
          </reference>
          <reference field="4" count="1">
            <x v="26"/>
          </reference>
          <reference field="6" count="1" selected="0">
            <x v="77"/>
          </reference>
        </references>
      </pivotArea>
    </format>
    <format dxfId="12414">
      <pivotArea outline="0" collapsedLevelsAreSubtotals="1" fieldPosition="0">
        <references count="3">
          <reference field="0" count="1" selected="0">
            <x v="359"/>
          </reference>
          <reference field="4" count="1" selected="0">
            <x v="26"/>
          </reference>
          <reference field="6" count="1" selected="0">
            <x v="77"/>
          </reference>
        </references>
      </pivotArea>
    </format>
    <format dxfId="12413">
      <pivotArea outline="0" collapsedLevelsAreSubtotals="1" fieldPosition="0">
        <references count="3">
          <reference field="0" count="1" selected="0">
            <x v="131"/>
          </reference>
          <reference field="4" count="1" selected="0">
            <x v="25"/>
          </reference>
          <reference field="6" count="1" selected="0">
            <x v="77"/>
          </reference>
        </references>
      </pivotArea>
    </format>
    <format dxfId="12412">
      <pivotArea dataOnly="0" labelOnly="1" outline="0" offset="IV83" fieldPosition="0">
        <references count="1">
          <reference field="6" count="1">
            <x v="77"/>
          </reference>
        </references>
      </pivotArea>
    </format>
    <format dxfId="12411">
      <pivotArea dataOnly="0" labelOnly="1" outline="0" fieldPosition="0">
        <references count="2">
          <reference field="0" count="1">
            <x v="131"/>
          </reference>
          <reference field="6" count="1" selected="0">
            <x v="77"/>
          </reference>
        </references>
      </pivotArea>
    </format>
    <format dxfId="12410">
      <pivotArea dataOnly="0" labelOnly="1" outline="0" fieldPosition="0">
        <references count="3">
          <reference field="0" count="1" selected="0">
            <x v="131"/>
          </reference>
          <reference field="4" count="1">
            <x v="25"/>
          </reference>
          <reference field="6" count="1" selected="0">
            <x v="77"/>
          </reference>
        </references>
      </pivotArea>
    </format>
    <format dxfId="12409">
      <pivotArea outline="0" collapsedLevelsAreSubtotals="1" fieldPosition="0">
        <references count="3">
          <reference field="0" count="1" selected="0">
            <x v="131"/>
          </reference>
          <reference field="4" count="1" selected="0">
            <x v="25"/>
          </reference>
          <reference field="6" count="1" selected="0">
            <x v="77"/>
          </reference>
        </references>
      </pivotArea>
    </format>
    <format dxfId="12408">
      <pivotArea outline="0" collapsedLevelsAreSubtotals="1" fieldPosition="0">
        <references count="3">
          <reference field="0" count="1" selected="0">
            <x v="384"/>
          </reference>
          <reference field="4" count="1" selected="0">
            <x v="26"/>
          </reference>
          <reference field="6" count="1" selected="0">
            <x v="77"/>
          </reference>
        </references>
      </pivotArea>
    </format>
    <format dxfId="12407">
      <pivotArea dataOnly="0" labelOnly="1" outline="0" offset="IV84" fieldPosition="0">
        <references count="1">
          <reference field="6" count="1">
            <x v="77"/>
          </reference>
        </references>
      </pivotArea>
    </format>
    <format dxfId="12406">
      <pivotArea dataOnly="0" labelOnly="1" outline="0" fieldPosition="0">
        <references count="2">
          <reference field="0" count="1">
            <x v="384"/>
          </reference>
          <reference field="6" count="1" selected="0">
            <x v="77"/>
          </reference>
        </references>
      </pivotArea>
    </format>
    <format dxfId="12405">
      <pivotArea dataOnly="0" labelOnly="1" outline="0" fieldPosition="0">
        <references count="3">
          <reference field="0" count="1" selected="0">
            <x v="384"/>
          </reference>
          <reference field="4" count="1">
            <x v="26"/>
          </reference>
          <reference field="6" count="1" selected="0">
            <x v="77"/>
          </reference>
        </references>
      </pivotArea>
    </format>
    <format dxfId="12404">
      <pivotArea outline="0" collapsedLevelsAreSubtotals="1" fieldPosition="0">
        <references count="3">
          <reference field="0" count="1" selected="0">
            <x v="384"/>
          </reference>
          <reference field="4" count="1" selected="0">
            <x v="26"/>
          </reference>
          <reference field="6" count="1" selected="0">
            <x v="77"/>
          </reference>
        </references>
      </pivotArea>
    </format>
    <format dxfId="12403">
      <pivotArea outline="0" collapsedLevelsAreSubtotals="1" fieldPosition="0">
        <references count="3">
          <reference field="0" count="1" selected="0">
            <x v="43"/>
          </reference>
          <reference field="4" count="1" selected="0">
            <x v="25"/>
          </reference>
          <reference field="6" count="1" selected="0">
            <x v="77"/>
          </reference>
        </references>
      </pivotArea>
    </format>
    <format dxfId="12402">
      <pivotArea dataOnly="0" labelOnly="1" outline="0" offset="IV85" fieldPosition="0">
        <references count="1">
          <reference field="6" count="1">
            <x v="77"/>
          </reference>
        </references>
      </pivotArea>
    </format>
    <format dxfId="12401">
      <pivotArea dataOnly="0" labelOnly="1" outline="0" fieldPosition="0">
        <references count="2">
          <reference field="0" count="1">
            <x v="43"/>
          </reference>
          <reference field="6" count="1" selected="0">
            <x v="77"/>
          </reference>
        </references>
      </pivotArea>
    </format>
    <format dxfId="12400">
      <pivotArea dataOnly="0" labelOnly="1" outline="0" fieldPosition="0">
        <references count="3">
          <reference field="0" count="1" selected="0">
            <x v="43"/>
          </reference>
          <reference field="4" count="1">
            <x v="25"/>
          </reference>
          <reference field="6" count="1" selected="0">
            <x v="77"/>
          </reference>
        </references>
      </pivotArea>
    </format>
    <format dxfId="12399">
      <pivotArea outline="0" collapsedLevelsAreSubtotals="1" fieldPosition="0">
        <references count="3">
          <reference field="0" count="1" selected="0">
            <x v="43"/>
          </reference>
          <reference field="4" count="1" selected="0">
            <x v="25"/>
          </reference>
          <reference field="6" count="1" selected="0">
            <x v="77"/>
          </reference>
        </references>
      </pivotArea>
    </format>
    <format dxfId="12398">
      <pivotArea outline="0" collapsedLevelsAreSubtotals="1" fieldPosition="0">
        <references count="3">
          <reference field="0" count="1" selected="0">
            <x v="121"/>
          </reference>
          <reference field="4" count="1" selected="0">
            <x v="26"/>
          </reference>
          <reference field="6" count="1" selected="0">
            <x v="77"/>
          </reference>
        </references>
      </pivotArea>
    </format>
    <format dxfId="12397">
      <pivotArea dataOnly="0" labelOnly="1" outline="0" offset="IV86" fieldPosition="0">
        <references count="1">
          <reference field="6" count="1">
            <x v="77"/>
          </reference>
        </references>
      </pivotArea>
    </format>
    <format dxfId="12396">
      <pivotArea dataOnly="0" labelOnly="1" outline="0" fieldPosition="0">
        <references count="2">
          <reference field="0" count="1">
            <x v="121"/>
          </reference>
          <reference field="6" count="1" selected="0">
            <x v="77"/>
          </reference>
        </references>
      </pivotArea>
    </format>
    <format dxfId="12395">
      <pivotArea dataOnly="0" labelOnly="1" outline="0" fieldPosition="0">
        <references count="3">
          <reference field="0" count="1" selected="0">
            <x v="121"/>
          </reference>
          <reference field="4" count="1">
            <x v="26"/>
          </reference>
          <reference field="6" count="1" selected="0">
            <x v="77"/>
          </reference>
        </references>
      </pivotArea>
    </format>
    <format dxfId="12394">
      <pivotArea outline="0" collapsedLevelsAreSubtotals="1" fieldPosition="0">
        <references count="3">
          <reference field="0" count="1" selected="0">
            <x v="121"/>
          </reference>
          <reference field="4" count="1" selected="0">
            <x v="26"/>
          </reference>
          <reference field="6" count="1" selected="0">
            <x v="77"/>
          </reference>
        </references>
      </pivotArea>
    </format>
    <format dxfId="12393">
      <pivotArea outline="0" collapsedLevelsAreSubtotals="1" fieldPosition="0">
        <references count="3">
          <reference field="0" count="1" selected="0">
            <x v="129"/>
          </reference>
          <reference field="4" count="1" selected="0">
            <x v="25"/>
          </reference>
          <reference field="6" count="1" selected="0">
            <x v="77"/>
          </reference>
        </references>
      </pivotArea>
    </format>
    <format dxfId="12392">
      <pivotArea dataOnly="0" labelOnly="1" outline="0" offset="IV87" fieldPosition="0">
        <references count="1">
          <reference field="6" count="1">
            <x v="77"/>
          </reference>
        </references>
      </pivotArea>
    </format>
    <format dxfId="12391">
      <pivotArea dataOnly="0" labelOnly="1" outline="0" fieldPosition="0">
        <references count="2">
          <reference field="0" count="1">
            <x v="129"/>
          </reference>
          <reference field="6" count="1" selected="0">
            <x v="77"/>
          </reference>
        </references>
      </pivotArea>
    </format>
    <format dxfId="12390">
      <pivotArea dataOnly="0" labelOnly="1" outline="0" fieldPosition="0">
        <references count="3">
          <reference field="0" count="1" selected="0">
            <x v="129"/>
          </reference>
          <reference field="4" count="1">
            <x v="25"/>
          </reference>
          <reference field="6" count="1" selected="0">
            <x v="77"/>
          </reference>
        </references>
      </pivotArea>
    </format>
    <format dxfId="12389">
      <pivotArea outline="0" collapsedLevelsAreSubtotals="1" fieldPosition="0">
        <references count="3">
          <reference field="0" count="1" selected="0">
            <x v="129"/>
          </reference>
          <reference field="4" count="1" selected="0">
            <x v="25"/>
          </reference>
          <reference field="6" count="1" selected="0">
            <x v="77"/>
          </reference>
        </references>
      </pivotArea>
    </format>
    <format dxfId="12388">
      <pivotArea outline="0" collapsedLevelsAreSubtotals="1" fieldPosition="0">
        <references count="3">
          <reference field="0" count="1" selected="0">
            <x v="454"/>
          </reference>
          <reference field="4" count="1" selected="0">
            <x v="26"/>
          </reference>
          <reference field="6" count="1" selected="0">
            <x v="77"/>
          </reference>
        </references>
      </pivotArea>
    </format>
    <format dxfId="12387">
      <pivotArea dataOnly="0" labelOnly="1" outline="0" offset="IV88" fieldPosition="0">
        <references count="1">
          <reference field="6" count="1">
            <x v="77"/>
          </reference>
        </references>
      </pivotArea>
    </format>
    <format dxfId="12386">
      <pivotArea dataOnly="0" labelOnly="1" outline="0" fieldPosition="0">
        <references count="2">
          <reference field="0" count="1">
            <x v="454"/>
          </reference>
          <reference field="6" count="1" selected="0">
            <x v="77"/>
          </reference>
        </references>
      </pivotArea>
    </format>
    <format dxfId="12385">
      <pivotArea dataOnly="0" labelOnly="1" outline="0" fieldPosition="0">
        <references count="3">
          <reference field="0" count="1" selected="0">
            <x v="454"/>
          </reference>
          <reference field="4" count="1">
            <x v="26"/>
          </reference>
          <reference field="6" count="1" selected="0">
            <x v="77"/>
          </reference>
        </references>
      </pivotArea>
    </format>
    <format dxfId="12384">
      <pivotArea outline="0" collapsedLevelsAreSubtotals="1" fieldPosition="0">
        <references count="3">
          <reference field="0" count="1" selected="0">
            <x v="454"/>
          </reference>
          <reference field="4" count="1" selected="0">
            <x v="26"/>
          </reference>
          <reference field="6" count="1" selected="0">
            <x v="77"/>
          </reference>
        </references>
      </pivotArea>
    </format>
    <format dxfId="12383">
      <pivotArea outline="0" collapsedLevelsAreSubtotals="1" fieldPosition="0">
        <references count="3">
          <reference field="0" count="1" selected="0">
            <x v="122"/>
          </reference>
          <reference field="4" count="1" selected="0">
            <x v="26"/>
          </reference>
          <reference field="6" count="1" selected="0">
            <x v="77"/>
          </reference>
        </references>
      </pivotArea>
    </format>
    <format dxfId="12382">
      <pivotArea dataOnly="0" labelOnly="1" outline="0" offset="IV89" fieldPosition="0">
        <references count="1">
          <reference field="6" count="1">
            <x v="77"/>
          </reference>
        </references>
      </pivotArea>
    </format>
    <format dxfId="12381">
      <pivotArea dataOnly="0" labelOnly="1" outline="0" fieldPosition="0">
        <references count="2">
          <reference field="0" count="1">
            <x v="122"/>
          </reference>
          <reference field="6" count="1" selected="0">
            <x v="77"/>
          </reference>
        </references>
      </pivotArea>
    </format>
    <format dxfId="12380">
      <pivotArea dataOnly="0" labelOnly="1" outline="0" fieldPosition="0">
        <references count="3">
          <reference field="0" count="1" selected="0">
            <x v="122"/>
          </reference>
          <reference field="4" count="1">
            <x v="26"/>
          </reference>
          <reference field="6" count="1" selected="0">
            <x v="77"/>
          </reference>
        </references>
      </pivotArea>
    </format>
    <format dxfId="12379">
      <pivotArea outline="0" collapsedLevelsAreSubtotals="1" fieldPosition="0">
        <references count="3">
          <reference field="0" count="1" selected="0">
            <x v="122"/>
          </reference>
          <reference field="4" count="1" selected="0">
            <x v="26"/>
          </reference>
          <reference field="6" count="1" selected="0">
            <x v="77"/>
          </reference>
        </references>
      </pivotArea>
    </format>
    <format dxfId="12378">
      <pivotArea outline="0" collapsedLevelsAreSubtotals="1" fieldPosition="0">
        <references count="3">
          <reference field="0" count="1" selected="0">
            <x v="44"/>
          </reference>
          <reference field="4" count="1" selected="0">
            <x v="26"/>
          </reference>
          <reference field="6" count="1" selected="0">
            <x v="77"/>
          </reference>
        </references>
      </pivotArea>
    </format>
    <format dxfId="12377">
      <pivotArea dataOnly="0" labelOnly="1" outline="0" offset="IV256" fieldPosition="0">
        <references count="1">
          <reference field="6" count="1">
            <x v="77"/>
          </reference>
        </references>
      </pivotArea>
    </format>
    <format dxfId="12376">
      <pivotArea dataOnly="0" labelOnly="1" outline="0" fieldPosition="0">
        <references count="2">
          <reference field="0" count="1">
            <x v="44"/>
          </reference>
          <reference field="6" count="1" selected="0">
            <x v="77"/>
          </reference>
        </references>
      </pivotArea>
    </format>
    <format dxfId="12375">
      <pivotArea dataOnly="0" labelOnly="1" outline="0" fieldPosition="0">
        <references count="3">
          <reference field="0" count="1" selected="0">
            <x v="44"/>
          </reference>
          <reference field="4" count="1">
            <x v="26"/>
          </reference>
          <reference field="6" count="1" selected="0">
            <x v="77"/>
          </reference>
        </references>
      </pivotArea>
    </format>
    <format dxfId="12374">
      <pivotArea outline="0" collapsedLevelsAreSubtotals="1" fieldPosition="0">
        <references count="3">
          <reference field="0" count="1" selected="0">
            <x v="44"/>
          </reference>
          <reference field="4" count="1" selected="0">
            <x v="26"/>
          </reference>
          <reference field="6" count="1" selected="0">
            <x v="77"/>
          </reference>
        </references>
      </pivotArea>
    </format>
    <format dxfId="12373">
      <pivotArea dataOnly="0" labelOnly="1" outline="0" fieldPosition="0">
        <references count="1">
          <reference field="6" count="1">
            <x v="77"/>
          </reference>
        </references>
      </pivotArea>
    </format>
    <format dxfId="12372">
      <pivotArea dataOnly="0" labelOnly="1" outline="0" fieldPosition="0">
        <references count="2">
          <reference field="0" count="1">
            <x v="44"/>
          </reference>
          <reference field="6" count="1" selected="0">
            <x v="77"/>
          </reference>
        </references>
      </pivotArea>
    </format>
    <format dxfId="12371">
      <pivotArea dataOnly="0" labelOnly="1" outline="0" fieldPosition="0">
        <references count="3">
          <reference field="0" count="1" selected="0">
            <x v="44"/>
          </reference>
          <reference field="4" count="1">
            <x v="26"/>
          </reference>
          <reference field="6" count="1" selected="0">
            <x v="77"/>
          </reference>
        </references>
      </pivotArea>
    </format>
    <format dxfId="12370">
      <pivotArea outline="0" collapsedLevelsAreSubtotals="1" fieldPosition="0">
        <references count="1">
          <reference field="6" count="1" selected="0" defaultSubtotal="1">
            <x v="77"/>
          </reference>
        </references>
      </pivotArea>
    </format>
    <format dxfId="12369">
      <pivotArea dataOnly="0" labelOnly="1" outline="0" fieldPosition="0">
        <references count="1">
          <reference field="6" count="1" defaultSubtotal="1">
            <x v="77"/>
          </reference>
        </references>
      </pivotArea>
    </format>
    <format dxfId="12368">
      <pivotArea outline="0" collapsedLevelsAreSubtotals="1" fieldPosition="0">
        <references count="1">
          <reference field="6" count="1" selected="0" defaultSubtotal="1">
            <x v="77"/>
          </reference>
        </references>
      </pivotArea>
    </format>
    <format dxfId="12367">
      <pivotArea dataOnly="0" labelOnly="1" outline="0" fieldPosition="0">
        <references count="1">
          <reference field="6" count="1" defaultSubtotal="1">
            <x v="77"/>
          </reference>
        </references>
      </pivotArea>
    </format>
    <format dxfId="12366">
      <pivotArea outline="0" collapsedLevelsAreSubtotals="1" fieldPosition="0">
        <references count="3">
          <reference field="0" count="1" selected="0">
            <x v="387"/>
          </reference>
          <reference field="4" count="1" selected="0">
            <x v="153"/>
          </reference>
          <reference field="6" count="1" selected="0">
            <x v="78"/>
          </reference>
        </references>
      </pivotArea>
    </format>
    <format dxfId="12365">
      <pivotArea dataOnly="0" labelOnly="1" outline="0" offset="IV1" fieldPosition="0">
        <references count="1">
          <reference field="6" count="1">
            <x v="78"/>
          </reference>
        </references>
      </pivotArea>
    </format>
    <format dxfId="12364">
      <pivotArea dataOnly="0" labelOnly="1" outline="0" fieldPosition="0">
        <references count="2">
          <reference field="0" count="1">
            <x v="387"/>
          </reference>
          <reference field="6" count="1" selected="0">
            <x v="78"/>
          </reference>
        </references>
      </pivotArea>
    </format>
    <format dxfId="12363">
      <pivotArea dataOnly="0" labelOnly="1" outline="0" fieldPosition="0">
        <references count="3">
          <reference field="0" count="1" selected="0">
            <x v="387"/>
          </reference>
          <reference field="4" count="1">
            <x v="153"/>
          </reference>
          <reference field="6" count="1" selected="0">
            <x v="78"/>
          </reference>
        </references>
      </pivotArea>
    </format>
    <format dxfId="12362">
      <pivotArea outline="0" collapsedLevelsAreSubtotals="1" fieldPosition="0">
        <references count="3">
          <reference field="0" count="1" selected="0">
            <x v="387"/>
          </reference>
          <reference field="4" count="1" selected="0">
            <x v="153"/>
          </reference>
          <reference field="6" count="1" selected="0">
            <x v="78"/>
          </reference>
        </references>
      </pivotArea>
    </format>
    <format dxfId="12361">
      <pivotArea dataOnly="0" labelOnly="1" outline="0" fieldPosition="0">
        <references count="1">
          <reference field="6" count="1">
            <x v="78"/>
          </reference>
        </references>
      </pivotArea>
    </format>
    <format dxfId="12360">
      <pivotArea dataOnly="0" labelOnly="1" outline="0" fieldPosition="0">
        <references count="2">
          <reference field="0" count="1">
            <x v="387"/>
          </reference>
          <reference field="6" count="1" selected="0">
            <x v="78"/>
          </reference>
        </references>
      </pivotArea>
    </format>
    <format dxfId="12359">
      <pivotArea dataOnly="0" labelOnly="1" outline="0" fieldPosition="0">
        <references count="3">
          <reference field="0" count="1" selected="0">
            <x v="387"/>
          </reference>
          <reference field="4" count="1">
            <x v="153"/>
          </reference>
          <reference field="6" count="1" selected="0">
            <x v="78"/>
          </reference>
        </references>
      </pivotArea>
    </format>
    <format dxfId="12358">
      <pivotArea outline="0" collapsedLevelsAreSubtotals="1" fieldPosition="0">
        <references count="3">
          <reference field="0" count="1" selected="0">
            <x v="225"/>
          </reference>
          <reference field="4" count="1" selected="0">
            <x v="153"/>
          </reference>
          <reference field="6" count="1" selected="0">
            <x v="78"/>
          </reference>
        </references>
      </pivotArea>
    </format>
    <format dxfId="12357">
      <pivotArea dataOnly="0" labelOnly="1" outline="0" offset="IV256" fieldPosition="0">
        <references count="1">
          <reference field="6" count="1">
            <x v="78"/>
          </reference>
        </references>
      </pivotArea>
    </format>
    <format dxfId="12356">
      <pivotArea dataOnly="0" labelOnly="1" outline="0" fieldPosition="0">
        <references count="2">
          <reference field="0" count="1">
            <x v="225"/>
          </reference>
          <reference field="6" count="1" selected="0">
            <x v="78"/>
          </reference>
        </references>
      </pivotArea>
    </format>
    <format dxfId="12355">
      <pivotArea dataOnly="0" labelOnly="1" outline="0" fieldPosition="0">
        <references count="3">
          <reference field="0" count="1" selected="0">
            <x v="225"/>
          </reference>
          <reference field="4" count="1">
            <x v="153"/>
          </reference>
          <reference field="6" count="1" selected="0">
            <x v="78"/>
          </reference>
        </references>
      </pivotArea>
    </format>
    <format dxfId="12354">
      <pivotArea outline="0" collapsedLevelsAreSubtotals="1" fieldPosition="0">
        <references count="3">
          <reference field="0" count="1" selected="0">
            <x v="225"/>
          </reference>
          <reference field="4" count="1" selected="0">
            <x v="153"/>
          </reference>
          <reference field="6" count="1" selected="0">
            <x v="78"/>
          </reference>
        </references>
      </pivotArea>
    </format>
    <format dxfId="12353">
      <pivotArea dataOnly="0" labelOnly="1" outline="0" fieldPosition="0">
        <references count="1">
          <reference field="6" count="1">
            <x v="78"/>
          </reference>
        </references>
      </pivotArea>
    </format>
    <format dxfId="12352">
      <pivotArea dataOnly="0" labelOnly="1" outline="0" fieldPosition="0">
        <references count="2">
          <reference field="0" count="1">
            <x v="225"/>
          </reference>
          <reference field="6" count="1" selected="0">
            <x v="78"/>
          </reference>
        </references>
      </pivotArea>
    </format>
    <format dxfId="12351">
      <pivotArea dataOnly="0" labelOnly="1" outline="0" fieldPosition="0">
        <references count="3">
          <reference field="0" count="1" selected="0">
            <x v="225"/>
          </reference>
          <reference field="4" count="1">
            <x v="153"/>
          </reference>
          <reference field="6" count="1" selected="0">
            <x v="78"/>
          </reference>
        </references>
      </pivotArea>
    </format>
    <format dxfId="12350">
      <pivotArea outline="0" collapsedLevelsAreSubtotals="1" fieldPosition="0">
        <references count="1">
          <reference field="6" count="1" selected="0" defaultSubtotal="1">
            <x v="78"/>
          </reference>
        </references>
      </pivotArea>
    </format>
    <format dxfId="12349">
      <pivotArea dataOnly="0" labelOnly="1" outline="0" fieldPosition="0">
        <references count="1">
          <reference field="6" count="1" defaultSubtotal="1">
            <x v="78"/>
          </reference>
        </references>
      </pivotArea>
    </format>
    <format dxfId="12348">
      <pivotArea outline="0" collapsedLevelsAreSubtotals="1" fieldPosition="0">
        <references count="1">
          <reference field="6" count="1" selected="0" defaultSubtotal="1">
            <x v="78"/>
          </reference>
        </references>
      </pivotArea>
    </format>
    <format dxfId="12347">
      <pivotArea dataOnly="0" labelOnly="1" outline="0" fieldPosition="0">
        <references count="1">
          <reference field="6" count="1" defaultSubtotal="1">
            <x v="78"/>
          </reference>
        </references>
      </pivotArea>
    </format>
    <format dxfId="12346">
      <pivotArea outline="0" collapsedLevelsAreSubtotals="1" fieldPosition="0">
        <references count="3">
          <reference field="0" count="1" selected="0">
            <x v="29"/>
          </reference>
          <reference field="4" count="1" selected="0">
            <x v="260"/>
          </reference>
          <reference field="6" count="1" selected="0">
            <x v="79"/>
          </reference>
        </references>
      </pivotArea>
    </format>
    <format dxfId="12345">
      <pivotArea dataOnly="0" labelOnly="1" outline="0" offset="IV1" fieldPosition="0">
        <references count="1">
          <reference field="6" count="1">
            <x v="79"/>
          </reference>
        </references>
      </pivotArea>
    </format>
    <format dxfId="12344">
      <pivotArea dataOnly="0" labelOnly="1" outline="0" fieldPosition="0">
        <references count="2">
          <reference field="0" count="1">
            <x v="29"/>
          </reference>
          <reference field="6" count="1" selected="0">
            <x v="79"/>
          </reference>
        </references>
      </pivotArea>
    </format>
    <format dxfId="12343">
      <pivotArea dataOnly="0" labelOnly="1" outline="0" fieldPosition="0">
        <references count="3">
          <reference field="0" count="1" selected="0">
            <x v="29"/>
          </reference>
          <reference field="4" count="1">
            <x v="260"/>
          </reference>
          <reference field="6" count="1" selected="0">
            <x v="79"/>
          </reference>
        </references>
      </pivotArea>
    </format>
    <format dxfId="12342">
      <pivotArea outline="0" collapsedLevelsAreSubtotals="1" fieldPosition="0">
        <references count="3">
          <reference field="0" count="1" selected="0">
            <x v="29"/>
          </reference>
          <reference field="4" count="1" selected="0">
            <x v="260"/>
          </reference>
          <reference field="6" count="1" selected="0">
            <x v="79"/>
          </reference>
        </references>
      </pivotArea>
    </format>
    <format dxfId="12341">
      <pivotArea dataOnly="0" labelOnly="1" outline="0" fieldPosition="0">
        <references count="1">
          <reference field="6" count="1">
            <x v="79"/>
          </reference>
        </references>
      </pivotArea>
    </format>
    <format dxfId="12340">
      <pivotArea dataOnly="0" labelOnly="1" outline="0" fieldPosition="0">
        <references count="2">
          <reference field="0" count="1">
            <x v="29"/>
          </reference>
          <reference field="6" count="1" selected="0">
            <x v="79"/>
          </reference>
        </references>
      </pivotArea>
    </format>
    <format dxfId="12339">
      <pivotArea dataOnly="0" labelOnly="1" outline="0" fieldPosition="0">
        <references count="3">
          <reference field="0" count="1" selected="0">
            <x v="29"/>
          </reference>
          <reference field="4" count="1">
            <x v="260"/>
          </reference>
          <reference field="6" count="1" selected="0">
            <x v="79"/>
          </reference>
        </references>
      </pivotArea>
    </format>
    <format dxfId="12338">
      <pivotArea outline="0" collapsedLevelsAreSubtotals="1" fieldPosition="0">
        <references count="3">
          <reference field="0" count="1" selected="0">
            <x v="17"/>
          </reference>
          <reference field="4" count="1" selected="0">
            <x v="260"/>
          </reference>
          <reference field="6" count="1" selected="0">
            <x v="79"/>
          </reference>
        </references>
      </pivotArea>
    </format>
    <format dxfId="12337">
      <pivotArea dataOnly="0" labelOnly="1" outline="0" offset="IV2" fieldPosition="0">
        <references count="1">
          <reference field="6" count="1">
            <x v="79"/>
          </reference>
        </references>
      </pivotArea>
    </format>
    <format dxfId="12336">
      <pivotArea dataOnly="0" labelOnly="1" outline="0" fieldPosition="0">
        <references count="2">
          <reference field="0" count="1">
            <x v="17"/>
          </reference>
          <reference field="6" count="1" selected="0">
            <x v="79"/>
          </reference>
        </references>
      </pivotArea>
    </format>
    <format dxfId="12335">
      <pivotArea dataOnly="0" labelOnly="1" outline="0" fieldPosition="0">
        <references count="3">
          <reference field="0" count="1" selected="0">
            <x v="17"/>
          </reference>
          <reference field="4" count="1">
            <x v="260"/>
          </reference>
          <reference field="6" count="1" selected="0">
            <x v="79"/>
          </reference>
        </references>
      </pivotArea>
    </format>
    <format dxfId="12334">
      <pivotArea outline="0" collapsedLevelsAreSubtotals="1" fieldPosition="0">
        <references count="3">
          <reference field="0" count="1" selected="0">
            <x v="17"/>
          </reference>
          <reference field="4" count="1" selected="0">
            <x v="260"/>
          </reference>
          <reference field="6" count="1" selected="0">
            <x v="79"/>
          </reference>
        </references>
      </pivotArea>
    </format>
    <format dxfId="12333">
      <pivotArea outline="0" collapsedLevelsAreSubtotals="1" fieldPosition="0">
        <references count="3">
          <reference field="0" count="1" selected="0">
            <x v="19"/>
          </reference>
          <reference field="4" count="1" selected="0">
            <x v="260"/>
          </reference>
          <reference field="6" count="1" selected="0">
            <x v="79"/>
          </reference>
        </references>
      </pivotArea>
    </format>
    <format dxfId="12332">
      <pivotArea dataOnly="0" labelOnly="1" outline="0" offset="IV3" fieldPosition="0">
        <references count="1">
          <reference field="6" count="1">
            <x v="79"/>
          </reference>
        </references>
      </pivotArea>
    </format>
    <format dxfId="12331">
      <pivotArea dataOnly="0" labelOnly="1" outline="0" fieldPosition="0">
        <references count="2">
          <reference field="0" count="1">
            <x v="19"/>
          </reference>
          <reference field="6" count="1" selected="0">
            <x v="79"/>
          </reference>
        </references>
      </pivotArea>
    </format>
    <format dxfId="12330">
      <pivotArea dataOnly="0" labelOnly="1" outline="0" fieldPosition="0">
        <references count="3">
          <reference field="0" count="1" selected="0">
            <x v="19"/>
          </reference>
          <reference field="4" count="1">
            <x v="260"/>
          </reference>
          <reference field="6" count="1" selected="0">
            <x v="79"/>
          </reference>
        </references>
      </pivotArea>
    </format>
    <format dxfId="12329">
      <pivotArea outline="0" collapsedLevelsAreSubtotals="1" fieldPosition="0">
        <references count="3">
          <reference field="0" count="1" selected="0">
            <x v="19"/>
          </reference>
          <reference field="4" count="1" selected="0">
            <x v="260"/>
          </reference>
          <reference field="6" count="1" selected="0">
            <x v="79"/>
          </reference>
        </references>
      </pivotArea>
    </format>
    <format dxfId="12328">
      <pivotArea outline="0" collapsedLevelsAreSubtotals="1" fieldPosition="0">
        <references count="3">
          <reference field="0" count="1" selected="0">
            <x v="31"/>
          </reference>
          <reference field="4" count="1" selected="0">
            <x v="260"/>
          </reference>
          <reference field="6" count="1" selected="0">
            <x v="79"/>
          </reference>
        </references>
      </pivotArea>
    </format>
    <format dxfId="12327">
      <pivotArea dataOnly="0" labelOnly="1" outline="0" offset="IV4" fieldPosition="0">
        <references count="1">
          <reference field="6" count="1">
            <x v="79"/>
          </reference>
        </references>
      </pivotArea>
    </format>
    <format dxfId="12326">
      <pivotArea dataOnly="0" labelOnly="1" outline="0" fieldPosition="0">
        <references count="2">
          <reference field="0" count="1">
            <x v="31"/>
          </reference>
          <reference field="6" count="1" selected="0">
            <x v="79"/>
          </reference>
        </references>
      </pivotArea>
    </format>
    <format dxfId="12325">
      <pivotArea dataOnly="0" labelOnly="1" outline="0" fieldPosition="0">
        <references count="3">
          <reference field="0" count="1" selected="0">
            <x v="31"/>
          </reference>
          <reference field="4" count="1">
            <x v="260"/>
          </reference>
          <reference field="6" count="1" selected="0">
            <x v="79"/>
          </reference>
        </references>
      </pivotArea>
    </format>
    <format dxfId="12324">
      <pivotArea outline="0" collapsedLevelsAreSubtotals="1" fieldPosition="0">
        <references count="3">
          <reference field="0" count="1" selected="0">
            <x v="31"/>
          </reference>
          <reference field="4" count="1" selected="0">
            <x v="260"/>
          </reference>
          <reference field="6" count="1" selected="0">
            <x v="79"/>
          </reference>
        </references>
      </pivotArea>
    </format>
    <format dxfId="12323">
      <pivotArea outline="0" collapsedLevelsAreSubtotals="1" fieldPosition="0">
        <references count="3">
          <reference field="0" count="1" selected="0">
            <x v="32"/>
          </reference>
          <reference field="4" count="1" selected="0">
            <x v="260"/>
          </reference>
          <reference field="6" count="1" selected="0">
            <x v="79"/>
          </reference>
        </references>
      </pivotArea>
    </format>
    <format dxfId="12322">
      <pivotArea dataOnly="0" labelOnly="1" outline="0" offset="IV5" fieldPosition="0">
        <references count="1">
          <reference field="6" count="1">
            <x v="79"/>
          </reference>
        </references>
      </pivotArea>
    </format>
    <format dxfId="12321">
      <pivotArea dataOnly="0" labelOnly="1" outline="0" fieldPosition="0">
        <references count="2">
          <reference field="0" count="1">
            <x v="32"/>
          </reference>
          <reference field="6" count="1" selected="0">
            <x v="79"/>
          </reference>
        </references>
      </pivotArea>
    </format>
    <format dxfId="12320">
      <pivotArea dataOnly="0" labelOnly="1" outline="0" fieldPosition="0">
        <references count="3">
          <reference field="0" count="1" selected="0">
            <x v="32"/>
          </reference>
          <reference field="4" count="1">
            <x v="260"/>
          </reference>
          <reference field="6" count="1" selected="0">
            <x v="79"/>
          </reference>
        </references>
      </pivotArea>
    </format>
    <format dxfId="12319">
      <pivotArea outline="0" collapsedLevelsAreSubtotals="1" fieldPosition="0">
        <references count="3">
          <reference field="0" count="1" selected="0">
            <x v="32"/>
          </reference>
          <reference field="4" count="1" selected="0">
            <x v="260"/>
          </reference>
          <reference field="6" count="1" selected="0">
            <x v="79"/>
          </reference>
        </references>
      </pivotArea>
    </format>
    <format dxfId="12318">
      <pivotArea outline="0" collapsedLevelsAreSubtotals="1" fieldPosition="0">
        <references count="3">
          <reference field="0" count="1" selected="0">
            <x v="313"/>
          </reference>
          <reference field="4" count="1" selected="0">
            <x v="260"/>
          </reference>
          <reference field="6" count="1" selected="0">
            <x v="79"/>
          </reference>
        </references>
      </pivotArea>
    </format>
    <format dxfId="12317">
      <pivotArea dataOnly="0" labelOnly="1" outline="0" offset="IV6" fieldPosition="0">
        <references count="1">
          <reference field="6" count="1">
            <x v="79"/>
          </reference>
        </references>
      </pivotArea>
    </format>
    <format dxfId="12316">
      <pivotArea dataOnly="0" labelOnly="1" outline="0" fieldPosition="0">
        <references count="2">
          <reference field="0" count="1">
            <x v="313"/>
          </reference>
          <reference field="6" count="1" selected="0">
            <x v="79"/>
          </reference>
        </references>
      </pivotArea>
    </format>
    <format dxfId="12315">
      <pivotArea dataOnly="0" labelOnly="1" outline="0" fieldPosition="0">
        <references count="3">
          <reference field="0" count="1" selected="0">
            <x v="313"/>
          </reference>
          <reference field="4" count="1">
            <x v="260"/>
          </reference>
          <reference field="6" count="1" selected="0">
            <x v="79"/>
          </reference>
        </references>
      </pivotArea>
    </format>
    <format dxfId="12314">
      <pivotArea outline="0" collapsedLevelsAreSubtotals="1" fieldPosition="0">
        <references count="3">
          <reference field="0" count="1" selected="0">
            <x v="313"/>
          </reference>
          <reference field="4" count="1" selected="0">
            <x v="260"/>
          </reference>
          <reference field="6" count="1" selected="0">
            <x v="79"/>
          </reference>
        </references>
      </pivotArea>
    </format>
    <format dxfId="12313">
      <pivotArea outline="0" collapsedLevelsAreSubtotals="1" fieldPosition="0">
        <references count="3">
          <reference field="0" count="1" selected="0">
            <x v="30"/>
          </reference>
          <reference field="4" count="1" selected="0">
            <x v="260"/>
          </reference>
          <reference field="6" count="1" selected="0">
            <x v="79"/>
          </reference>
        </references>
      </pivotArea>
    </format>
    <format dxfId="12312">
      <pivotArea dataOnly="0" labelOnly="1" outline="0" offset="IV7" fieldPosition="0">
        <references count="1">
          <reference field="6" count="1">
            <x v="79"/>
          </reference>
        </references>
      </pivotArea>
    </format>
    <format dxfId="12311">
      <pivotArea dataOnly="0" labelOnly="1" outline="0" fieldPosition="0">
        <references count="2">
          <reference field="0" count="1">
            <x v="30"/>
          </reference>
          <reference field="6" count="1" selected="0">
            <x v="79"/>
          </reference>
        </references>
      </pivotArea>
    </format>
    <format dxfId="12310">
      <pivotArea dataOnly="0" labelOnly="1" outline="0" fieldPosition="0">
        <references count="3">
          <reference field="0" count="1" selected="0">
            <x v="30"/>
          </reference>
          <reference field="4" count="1">
            <x v="260"/>
          </reference>
          <reference field="6" count="1" selected="0">
            <x v="79"/>
          </reference>
        </references>
      </pivotArea>
    </format>
    <format dxfId="12309">
      <pivotArea outline="0" collapsedLevelsAreSubtotals="1" fieldPosition="0">
        <references count="3">
          <reference field="0" count="1" selected="0">
            <x v="30"/>
          </reference>
          <reference field="4" count="1" selected="0">
            <x v="260"/>
          </reference>
          <reference field="6" count="1" selected="0">
            <x v="79"/>
          </reference>
        </references>
      </pivotArea>
    </format>
    <format dxfId="12308">
      <pivotArea outline="0" collapsedLevelsAreSubtotals="1" fieldPosition="0">
        <references count="3">
          <reference field="0" count="1" selected="0">
            <x v="18"/>
          </reference>
          <reference field="4" count="1" selected="0">
            <x v="260"/>
          </reference>
          <reference field="6" count="1" selected="0">
            <x v="79"/>
          </reference>
        </references>
      </pivotArea>
    </format>
    <format dxfId="12307">
      <pivotArea dataOnly="0" labelOnly="1" outline="0" offset="IV8" fieldPosition="0">
        <references count="1">
          <reference field="6" count="1">
            <x v="79"/>
          </reference>
        </references>
      </pivotArea>
    </format>
    <format dxfId="12306">
      <pivotArea dataOnly="0" labelOnly="1" outline="0" fieldPosition="0">
        <references count="2">
          <reference field="0" count="1">
            <x v="18"/>
          </reference>
          <reference field="6" count="1" selected="0">
            <x v="79"/>
          </reference>
        </references>
      </pivotArea>
    </format>
    <format dxfId="12305">
      <pivotArea dataOnly="0" labelOnly="1" outline="0" fieldPosition="0">
        <references count="3">
          <reference field="0" count="1" selected="0">
            <x v="18"/>
          </reference>
          <reference field="4" count="1">
            <x v="260"/>
          </reference>
          <reference field="6" count="1" selected="0">
            <x v="79"/>
          </reference>
        </references>
      </pivotArea>
    </format>
    <format dxfId="12304">
      <pivotArea outline="0" collapsedLevelsAreSubtotals="1" fieldPosition="0">
        <references count="3">
          <reference field="0" count="1" selected="0">
            <x v="18"/>
          </reference>
          <reference field="4" count="1" selected="0">
            <x v="260"/>
          </reference>
          <reference field="6" count="1" selected="0">
            <x v="79"/>
          </reference>
        </references>
      </pivotArea>
    </format>
    <format dxfId="12303">
      <pivotArea outline="0" collapsedLevelsAreSubtotals="1" fieldPosition="0">
        <references count="3">
          <reference field="0" count="1" selected="0">
            <x v="345"/>
          </reference>
          <reference field="4" count="1" selected="0">
            <x v="260"/>
          </reference>
          <reference field="6" count="1" selected="0">
            <x v="79"/>
          </reference>
        </references>
      </pivotArea>
    </format>
    <format dxfId="12302">
      <pivotArea dataOnly="0" labelOnly="1" outline="0" offset="IV9" fieldPosition="0">
        <references count="1">
          <reference field="6" count="1">
            <x v="79"/>
          </reference>
        </references>
      </pivotArea>
    </format>
    <format dxfId="12301">
      <pivotArea dataOnly="0" labelOnly="1" outline="0" fieldPosition="0">
        <references count="2">
          <reference field="0" count="1">
            <x v="345"/>
          </reference>
          <reference field="6" count="1" selected="0">
            <x v="79"/>
          </reference>
        </references>
      </pivotArea>
    </format>
    <format dxfId="12300">
      <pivotArea dataOnly="0" labelOnly="1" outline="0" fieldPosition="0">
        <references count="3">
          <reference field="0" count="1" selected="0">
            <x v="345"/>
          </reference>
          <reference field="4" count="1">
            <x v="260"/>
          </reference>
          <reference field="6" count="1" selected="0">
            <x v="79"/>
          </reference>
        </references>
      </pivotArea>
    </format>
    <format dxfId="12299">
      <pivotArea outline="0" collapsedLevelsAreSubtotals="1" fieldPosition="0">
        <references count="3">
          <reference field="0" count="1" selected="0">
            <x v="345"/>
          </reference>
          <reference field="4" count="1" selected="0">
            <x v="260"/>
          </reference>
          <reference field="6" count="1" selected="0">
            <x v="79"/>
          </reference>
        </references>
      </pivotArea>
    </format>
    <format dxfId="12298">
      <pivotArea outline="0" collapsedLevelsAreSubtotals="1" fieldPosition="0">
        <references count="3">
          <reference field="0" count="1" selected="0">
            <x v="307"/>
          </reference>
          <reference field="4" count="1" selected="0">
            <x v="260"/>
          </reference>
          <reference field="6" count="1" selected="0">
            <x v="79"/>
          </reference>
        </references>
      </pivotArea>
    </format>
    <format dxfId="12297">
      <pivotArea dataOnly="0" labelOnly="1" outline="0" offset="IV10" fieldPosition="0">
        <references count="1">
          <reference field="6" count="1">
            <x v="79"/>
          </reference>
        </references>
      </pivotArea>
    </format>
    <format dxfId="12296">
      <pivotArea dataOnly="0" labelOnly="1" outline="0" fieldPosition="0">
        <references count="2">
          <reference field="0" count="1">
            <x v="307"/>
          </reference>
          <reference field="6" count="1" selected="0">
            <x v="79"/>
          </reference>
        </references>
      </pivotArea>
    </format>
    <format dxfId="12295">
      <pivotArea dataOnly="0" labelOnly="1" outline="0" fieldPosition="0">
        <references count="3">
          <reference field="0" count="1" selected="0">
            <x v="307"/>
          </reference>
          <reference field="4" count="1">
            <x v="260"/>
          </reference>
          <reference field="6" count="1" selected="0">
            <x v="79"/>
          </reference>
        </references>
      </pivotArea>
    </format>
    <format dxfId="12294">
      <pivotArea outline="0" collapsedLevelsAreSubtotals="1" fieldPosition="0">
        <references count="3">
          <reference field="0" count="1" selected="0">
            <x v="307"/>
          </reference>
          <reference field="4" count="1" selected="0">
            <x v="260"/>
          </reference>
          <reference field="6" count="1" selected="0">
            <x v="79"/>
          </reference>
        </references>
      </pivotArea>
    </format>
    <format dxfId="12293">
      <pivotArea outline="0" collapsedLevelsAreSubtotals="1" fieldPosition="0">
        <references count="3">
          <reference field="0" count="1" selected="0">
            <x v="305"/>
          </reference>
          <reference field="4" count="1" selected="0">
            <x v="260"/>
          </reference>
          <reference field="6" count="1" selected="0">
            <x v="79"/>
          </reference>
        </references>
      </pivotArea>
    </format>
    <format dxfId="12292">
      <pivotArea dataOnly="0" labelOnly="1" outline="0" offset="IV11" fieldPosition="0">
        <references count="1">
          <reference field="6" count="1">
            <x v="79"/>
          </reference>
        </references>
      </pivotArea>
    </format>
    <format dxfId="12291">
      <pivotArea dataOnly="0" labelOnly="1" outline="0" fieldPosition="0">
        <references count="2">
          <reference field="0" count="1">
            <x v="305"/>
          </reference>
          <reference field="6" count="1" selected="0">
            <x v="79"/>
          </reference>
        </references>
      </pivotArea>
    </format>
    <format dxfId="12290">
      <pivotArea dataOnly="0" labelOnly="1" outline="0" fieldPosition="0">
        <references count="3">
          <reference field="0" count="1" selected="0">
            <x v="305"/>
          </reference>
          <reference field="4" count="1">
            <x v="260"/>
          </reference>
          <reference field="6" count="1" selected="0">
            <x v="79"/>
          </reference>
        </references>
      </pivotArea>
    </format>
    <format dxfId="12289">
      <pivotArea outline="0" collapsedLevelsAreSubtotals="1" fieldPosition="0">
        <references count="3">
          <reference field="0" count="1" selected="0">
            <x v="305"/>
          </reference>
          <reference field="4" count="1" selected="0">
            <x v="260"/>
          </reference>
          <reference field="6" count="1" selected="0">
            <x v="79"/>
          </reference>
        </references>
      </pivotArea>
    </format>
    <format dxfId="12288">
      <pivotArea outline="0" collapsedLevelsAreSubtotals="1" fieldPosition="0">
        <references count="3">
          <reference field="0" count="1" selected="0">
            <x v="312"/>
          </reference>
          <reference field="4" count="1" selected="0">
            <x v="260"/>
          </reference>
          <reference field="6" count="1" selected="0">
            <x v="79"/>
          </reference>
        </references>
      </pivotArea>
    </format>
    <format dxfId="12287">
      <pivotArea dataOnly="0" labelOnly="1" outline="0" offset="IV12" fieldPosition="0">
        <references count="1">
          <reference field="6" count="1">
            <x v="79"/>
          </reference>
        </references>
      </pivotArea>
    </format>
    <format dxfId="12286">
      <pivotArea dataOnly="0" labelOnly="1" outline="0" fieldPosition="0">
        <references count="2">
          <reference field="0" count="1">
            <x v="312"/>
          </reference>
          <reference field="6" count="1" selected="0">
            <x v="79"/>
          </reference>
        </references>
      </pivotArea>
    </format>
    <format dxfId="12285">
      <pivotArea dataOnly="0" labelOnly="1" outline="0" fieldPosition="0">
        <references count="3">
          <reference field="0" count="1" selected="0">
            <x v="312"/>
          </reference>
          <reference field="4" count="1">
            <x v="260"/>
          </reference>
          <reference field="6" count="1" selected="0">
            <x v="79"/>
          </reference>
        </references>
      </pivotArea>
    </format>
    <format dxfId="12284">
      <pivotArea outline="0" collapsedLevelsAreSubtotals="1" fieldPosition="0">
        <references count="3">
          <reference field="0" count="1" selected="0">
            <x v="312"/>
          </reference>
          <reference field="4" count="1" selected="0">
            <x v="260"/>
          </reference>
          <reference field="6" count="1" selected="0">
            <x v="79"/>
          </reference>
        </references>
      </pivotArea>
    </format>
    <format dxfId="12283">
      <pivotArea outline="0" collapsedLevelsAreSubtotals="1" fieldPosition="0">
        <references count="3">
          <reference field="0" count="1" selected="0">
            <x v="27"/>
          </reference>
          <reference field="4" count="1" selected="0">
            <x v="260"/>
          </reference>
          <reference field="6" count="1" selected="0">
            <x v="79"/>
          </reference>
        </references>
      </pivotArea>
    </format>
    <format dxfId="12282">
      <pivotArea dataOnly="0" labelOnly="1" outline="0" offset="IV13" fieldPosition="0">
        <references count="1">
          <reference field="6" count="1">
            <x v="79"/>
          </reference>
        </references>
      </pivotArea>
    </format>
    <format dxfId="12281">
      <pivotArea dataOnly="0" labelOnly="1" outline="0" fieldPosition="0">
        <references count="2">
          <reference field="0" count="1">
            <x v="27"/>
          </reference>
          <reference field="6" count="1" selected="0">
            <x v="79"/>
          </reference>
        </references>
      </pivotArea>
    </format>
    <format dxfId="12280">
      <pivotArea dataOnly="0" labelOnly="1" outline="0" fieldPosition="0">
        <references count="3">
          <reference field="0" count="1" selected="0">
            <x v="27"/>
          </reference>
          <reference field="4" count="1">
            <x v="260"/>
          </reference>
          <reference field="6" count="1" selected="0">
            <x v="79"/>
          </reference>
        </references>
      </pivotArea>
    </format>
    <format dxfId="12279">
      <pivotArea outline="0" collapsedLevelsAreSubtotals="1" fieldPosition="0">
        <references count="3">
          <reference field="0" count="1" selected="0">
            <x v="27"/>
          </reference>
          <reference field="4" count="1" selected="0">
            <x v="260"/>
          </reference>
          <reference field="6" count="1" selected="0">
            <x v="79"/>
          </reference>
        </references>
      </pivotArea>
    </format>
    <format dxfId="12278">
      <pivotArea outline="0" collapsedLevelsAreSubtotals="1" fieldPosition="0">
        <references count="3">
          <reference field="0" count="1" selected="0">
            <x v="26"/>
          </reference>
          <reference field="4" count="1" selected="0">
            <x v="260"/>
          </reference>
          <reference field="6" count="1" selected="0">
            <x v="79"/>
          </reference>
        </references>
      </pivotArea>
    </format>
    <format dxfId="12277">
      <pivotArea dataOnly="0" labelOnly="1" outline="0" offset="IV14" fieldPosition="0">
        <references count="1">
          <reference field="6" count="1">
            <x v="79"/>
          </reference>
        </references>
      </pivotArea>
    </format>
    <format dxfId="12276">
      <pivotArea dataOnly="0" labelOnly="1" outline="0" fieldPosition="0">
        <references count="2">
          <reference field="0" count="1">
            <x v="26"/>
          </reference>
          <reference field="6" count="1" selected="0">
            <x v="79"/>
          </reference>
        </references>
      </pivotArea>
    </format>
    <format dxfId="12275">
      <pivotArea dataOnly="0" labelOnly="1" outline="0" fieldPosition="0">
        <references count="3">
          <reference field="0" count="1" selected="0">
            <x v="26"/>
          </reference>
          <reference field="4" count="1">
            <x v="260"/>
          </reference>
          <reference field="6" count="1" selected="0">
            <x v="79"/>
          </reference>
        </references>
      </pivotArea>
    </format>
    <format dxfId="12274">
      <pivotArea outline="0" collapsedLevelsAreSubtotals="1" fieldPosition="0">
        <references count="3">
          <reference field="0" count="1" selected="0">
            <x v="26"/>
          </reference>
          <reference field="4" count="1" selected="0">
            <x v="260"/>
          </reference>
          <reference field="6" count="1" selected="0">
            <x v="79"/>
          </reference>
        </references>
      </pivotArea>
    </format>
    <format dxfId="12273">
      <pivotArea outline="0" collapsedLevelsAreSubtotals="1" fieldPosition="0">
        <references count="3">
          <reference field="0" count="1" selected="0">
            <x v="301"/>
          </reference>
          <reference field="4" count="1" selected="0">
            <x v="260"/>
          </reference>
          <reference field="6" count="1" selected="0">
            <x v="79"/>
          </reference>
        </references>
      </pivotArea>
    </format>
    <format dxfId="12272">
      <pivotArea dataOnly="0" labelOnly="1" outline="0" offset="IV15" fieldPosition="0">
        <references count="1">
          <reference field="6" count="1">
            <x v="79"/>
          </reference>
        </references>
      </pivotArea>
    </format>
    <format dxfId="12271">
      <pivotArea dataOnly="0" labelOnly="1" outline="0" fieldPosition="0">
        <references count="2">
          <reference field="0" count="1">
            <x v="301"/>
          </reference>
          <reference field="6" count="1" selected="0">
            <x v="79"/>
          </reference>
        </references>
      </pivotArea>
    </format>
    <format dxfId="12270">
      <pivotArea dataOnly="0" labelOnly="1" outline="0" fieldPosition="0">
        <references count="3">
          <reference field="0" count="1" selected="0">
            <x v="301"/>
          </reference>
          <reference field="4" count="1">
            <x v="260"/>
          </reference>
          <reference field="6" count="1" selected="0">
            <x v="79"/>
          </reference>
        </references>
      </pivotArea>
    </format>
    <format dxfId="12269">
      <pivotArea outline="0" collapsedLevelsAreSubtotals="1" fieldPosition="0">
        <references count="3">
          <reference field="0" count="1" selected="0">
            <x v="301"/>
          </reference>
          <reference field="4" count="1" selected="0">
            <x v="260"/>
          </reference>
          <reference field="6" count="1" selected="0">
            <x v="79"/>
          </reference>
        </references>
      </pivotArea>
    </format>
    <format dxfId="12268">
      <pivotArea outline="0" collapsedLevelsAreSubtotals="1" fieldPosition="0">
        <references count="3">
          <reference field="0" count="1" selected="0">
            <x v="23"/>
          </reference>
          <reference field="4" count="1" selected="0">
            <x v="260"/>
          </reference>
          <reference field="6" count="1" selected="0">
            <x v="79"/>
          </reference>
        </references>
      </pivotArea>
    </format>
    <format dxfId="12267">
      <pivotArea dataOnly="0" labelOnly="1" outline="0" offset="IV16" fieldPosition="0">
        <references count="1">
          <reference field="6" count="1">
            <x v="79"/>
          </reference>
        </references>
      </pivotArea>
    </format>
    <format dxfId="12266">
      <pivotArea dataOnly="0" labelOnly="1" outline="0" fieldPosition="0">
        <references count="2">
          <reference field="0" count="1">
            <x v="23"/>
          </reference>
          <reference field="6" count="1" selected="0">
            <x v="79"/>
          </reference>
        </references>
      </pivotArea>
    </format>
    <format dxfId="12265">
      <pivotArea dataOnly="0" labelOnly="1" outline="0" fieldPosition="0">
        <references count="3">
          <reference field="0" count="1" selected="0">
            <x v="23"/>
          </reference>
          <reference field="4" count="1">
            <x v="260"/>
          </reference>
          <reference field="6" count="1" selected="0">
            <x v="79"/>
          </reference>
        </references>
      </pivotArea>
    </format>
    <format dxfId="12264">
      <pivotArea outline="0" collapsedLevelsAreSubtotals="1" fieldPosition="0">
        <references count="3">
          <reference field="0" count="1" selected="0">
            <x v="23"/>
          </reference>
          <reference field="4" count="1" selected="0">
            <x v="260"/>
          </reference>
          <reference field="6" count="1" selected="0">
            <x v="79"/>
          </reference>
        </references>
      </pivotArea>
    </format>
    <format dxfId="12263">
      <pivotArea outline="0" collapsedLevelsAreSubtotals="1" fieldPosition="0">
        <references count="3">
          <reference field="0" count="1" selected="0">
            <x v="309"/>
          </reference>
          <reference field="4" count="1" selected="0">
            <x v="260"/>
          </reference>
          <reference field="6" count="1" selected="0">
            <x v="79"/>
          </reference>
        </references>
      </pivotArea>
    </format>
    <format dxfId="12262">
      <pivotArea dataOnly="0" labelOnly="1" outline="0" offset="IV17" fieldPosition="0">
        <references count="1">
          <reference field="6" count="1">
            <x v="79"/>
          </reference>
        </references>
      </pivotArea>
    </format>
    <format dxfId="12261">
      <pivotArea dataOnly="0" labelOnly="1" outline="0" fieldPosition="0">
        <references count="2">
          <reference field="0" count="1">
            <x v="309"/>
          </reference>
          <reference field="6" count="1" selected="0">
            <x v="79"/>
          </reference>
        </references>
      </pivotArea>
    </format>
    <format dxfId="12260">
      <pivotArea dataOnly="0" labelOnly="1" outline="0" fieldPosition="0">
        <references count="3">
          <reference field="0" count="1" selected="0">
            <x v="309"/>
          </reference>
          <reference field="4" count="1">
            <x v="260"/>
          </reference>
          <reference field="6" count="1" selected="0">
            <x v="79"/>
          </reference>
        </references>
      </pivotArea>
    </format>
    <format dxfId="12259">
      <pivotArea outline="0" collapsedLevelsAreSubtotals="1" fieldPosition="0">
        <references count="3">
          <reference field="0" count="1" selected="0">
            <x v="309"/>
          </reference>
          <reference field="4" count="1" selected="0">
            <x v="260"/>
          </reference>
          <reference field="6" count="1" selected="0">
            <x v="79"/>
          </reference>
        </references>
      </pivotArea>
    </format>
    <format dxfId="12258">
      <pivotArea outline="0" collapsedLevelsAreSubtotals="1" fieldPosition="0">
        <references count="3">
          <reference field="0" count="1" selected="0">
            <x v="314"/>
          </reference>
          <reference field="4" count="1" selected="0">
            <x v="260"/>
          </reference>
          <reference field="6" count="1" selected="0">
            <x v="79"/>
          </reference>
        </references>
      </pivotArea>
    </format>
    <format dxfId="12257">
      <pivotArea dataOnly="0" labelOnly="1" outline="0" offset="IV18" fieldPosition="0">
        <references count="1">
          <reference field="6" count="1">
            <x v="79"/>
          </reference>
        </references>
      </pivotArea>
    </format>
    <format dxfId="12256">
      <pivotArea dataOnly="0" labelOnly="1" outline="0" fieldPosition="0">
        <references count="2">
          <reference field="0" count="1">
            <x v="314"/>
          </reference>
          <reference field="6" count="1" selected="0">
            <x v="79"/>
          </reference>
        </references>
      </pivotArea>
    </format>
    <format dxfId="12255">
      <pivotArea dataOnly="0" labelOnly="1" outline="0" fieldPosition="0">
        <references count="3">
          <reference field="0" count="1" selected="0">
            <x v="314"/>
          </reference>
          <reference field="4" count="1">
            <x v="260"/>
          </reference>
          <reference field="6" count="1" selected="0">
            <x v="79"/>
          </reference>
        </references>
      </pivotArea>
    </format>
    <format dxfId="12254">
      <pivotArea outline="0" collapsedLevelsAreSubtotals="1" fieldPosition="0">
        <references count="3">
          <reference field="0" count="1" selected="0">
            <x v="314"/>
          </reference>
          <reference field="4" count="1" selected="0">
            <x v="260"/>
          </reference>
          <reference field="6" count="1" selected="0">
            <x v="79"/>
          </reference>
        </references>
      </pivotArea>
    </format>
    <format dxfId="12253">
      <pivotArea outline="0" collapsedLevelsAreSubtotals="1" fieldPosition="0">
        <references count="3">
          <reference field="0" count="1" selected="0">
            <x v="310"/>
          </reference>
          <reference field="4" count="1" selected="0">
            <x v="260"/>
          </reference>
          <reference field="6" count="1" selected="0">
            <x v="79"/>
          </reference>
        </references>
      </pivotArea>
    </format>
    <format dxfId="12252">
      <pivotArea dataOnly="0" labelOnly="1" outline="0" offset="IV19" fieldPosition="0">
        <references count="1">
          <reference field="6" count="1">
            <x v="79"/>
          </reference>
        </references>
      </pivotArea>
    </format>
    <format dxfId="12251">
      <pivotArea dataOnly="0" labelOnly="1" outline="0" fieldPosition="0">
        <references count="2">
          <reference field="0" count="1">
            <x v="310"/>
          </reference>
          <reference field="6" count="1" selected="0">
            <x v="79"/>
          </reference>
        </references>
      </pivotArea>
    </format>
    <format dxfId="12250">
      <pivotArea dataOnly="0" labelOnly="1" outline="0" fieldPosition="0">
        <references count="3">
          <reference field="0" count="1" selected="0">
            <x v="310"/>
          </reference>
          <reference field="4" count="1">
            <x v="260"/>
          </reference>
          <reference field="6" count="1" selected="0">
            <x v="79"/>
          </reference>
        </references>
      </pivotArea>
    </format>
    <format dxfId="12249">
      <pivotArea outline="0" collapsedLevelsAreSubtotals="1" fieldPosition="0">
        <references count="3">
          <reference field="0" count="1" selected="0">
            <x v="310"/>
          </reference>
          <reference field="4" count="1" selected="0">
            <x v="260"/>
          </reference>
          <reference field="6" count="1" selected="0">
            <x v="79"/>
          </reference>
        </references>
      </pivotArea>
    </format>
    <format dxfId="12248">
      <pivotArea outline="0" collapsedLevelsAreSubtotals="1" fieldPosition="0">
        <references count="3">
          <reference field="0" count="1" selected="0">
            <x v="300"/>
          </reference>
          <reference field="4" count="1" selected="0">
            <x v="260"/>
          </reference>
          <reference field="6" count="1" selected="0">
            <x v="79"/>
          </reference>
        </references>
      </pivotArea>
    </format>
    <format dxfId="12247">
      <pivotArea dataOnly="0" labelOnly="1" outline="0" offset="IV20" fieldPosition="0">
        <references count="1">
          <reference field="6" count="1">
            <x v="79"/>
          </reference>
        </references>
      </pivotArea>
    </format>
    <format dxfId="12246">
      <pivotArea dataOnly="0" labelOnly="1" outline="0" fieldPosition="0">
        <references count="2">
          <reference field="0" count="1">
            <x v="300"/>
          </reference>
          <reference field="6" count="1" selected="0">
            <x v="79"/>
          </reference>
        </references>
      </pivotArea>
    </format>
    <format dxfId="12245">
      <pivotArea dataOnly="0" labelOnly="1" outline="0" fieldPosition="0">
        <references count="3">
          <reference field="0" count="1" selected="0">
            <x v="300"/>
          </reference>
          <reference field="4" count="1">
            <x v="260"/>
          </reference>
          <reference field="6" count="1" selected="0">
            <x v="79"/>
          </reference>
        </references>
      </pivotArea>
    </format>
    <format dxfId="12244">
      <pivotArea outline="0" collapsedLevelsAreSubtotals="1" fieldPosition="0">
        <references count="3">
          <reference field="0" count="1" selected="0">
            <x v="300"/>
          </reference>
          <reference field="4" count="1" selected="0">
            <x v="260"/>
          </reference>
          <reference field="6" count="1" selected="0">
            <x v="79"/>
          </reference>
        </references>
      </pivotArea>
    </format>
    <format dxfId="12243">
      <pivotArea outline="0" collapsedLevelsAreSubtotals="1" fieldPosition="0">
        <references count="3">
          <reference field="0" count="1" selected="0">
            <x v="95"/>
          </reference>
          <reference field="4" count="1" selected="0">
            <x v="260"/>
          </reference>
          <reference field="6" count="1" selected="0">
            <x v="79"/>
          </reference>
        </references>
      </pivotArea>
    </format>
    <format dxfId="12242">
      <pivotArea dataOnly="0" labelOnly="1" outline="0" offset="IV21" fieldPosition="0">
        <references count="1">
          <reference field="6" count="1">
            <x v="79"/>
          </reference>
        </references>
      </pivotArea>
    </format>
    <format dxfId="12241">
      <pivotArea dataOnly="0" labelOnly="1" outline="0" fieldPosition="0">
        <references count="2">
          <reference field="0" count="1">
            <x v="95"/>
          </reference>
          <reference field="6" count="1" selected="0">
            <x v="79"/>
          </reference>
        </references>
      </pivotArea>
    </format>
    <format dxfId="12240">
      <pivotArea dataOnly="0" labelOnly="1" outline="0" fieldPosition="0">
        <references count="3">
          <reference field="0" count="1" selected="0">
            <x v="95"/>
          </reference>
          <reference field="4" count="1">
            <x v="260"/>
          </reference>
          <reference field="6" count="1" selected="0">
            <x v="79"/>
          </reference>
        </references>
      </pivotArea>
    </format>
    <format dxfId="12239">
      <pivotArea outline="0" collapsedLevelsAreSubtotals="1" fieldPosition="0">
        <references count="3">
          <reference field="0" count="1" selected="0">
            <x v="95"/>
          </reference>
          <reference field="4" count="1" selected="0">
            <x v="260"/>
          </reference>
          <reference field="6" count="1" selected="0">
            <x v="79"/>
          </reference>
        </references>
      </pivotArea>
    </format>
    <format dxfId="12238">
      <pivotArea outline="0" collapsedLevelsAreSubtotals="1" fieldPosition="0">
        <references count="3">
          <reference field="0" count="1" selected="0">
            <x v="126"/>
          </reference>
          <reference field="4" count="1" selected="0">
            <x v="260"/>
          </reference>
          <reference field="6" count="1" selected="0">
            <x v="79"/>
          </reference>
        </references>
      </pivotArea>
    </format>
    <format dxfId="12237">
      <pivotArea dataOnly="0" labelOnly="1" outline="0" offset="IV22" fieldPosition="0">
        <references count="1">
          <reference field="6" count="1">
            <x v="79"/>
          </reference>
        </references>
      </pivotArea>
    </format>
    <format dxfId="12236">
      <pivotArea dataOnly="0" labelOnly="1" outline="0" fieldPosition="0">
        <references count="2">
          <reference field="0" count="1">
            <x v="126"/>
          </reference>
          <reference field="6" count="1" selected="0">
            <x v="79"/>
          </reference>
        </references>
      </pivotArea>
    </format>
    <format dxfId="12235">
      <pivotArea dataOnly="0" labelOnly="1" outline="0" fieldPosition="0">
        <references count="3">
          <reference field="0" count="1" selected="0">
            <x v="126"/>
          </reference>
          <reference field="4" count="1">
            <x v="260"/>
          </reference>
          <reference field="6" count="1" selected="0">
            <x v="79"/>
          </reference>
        </references>
      </pivotArea>
    </format>
    <format dxfId="12234">
      <pivotArea outline="0" collapsedLevelsAreSubtotals="1" fieldPosition="0">
        <references count="3">
          <reference field="0" count="1" selected="0">
            <x v="126"/>
          </reference>
          <reference field="4" count="1" selected="0">
            <x v="260"/>
          </reference>
          <reference field="6" count="1" selected="0">
            <x v="79"/>
          </reference>
        </references>
      </pivotArea>
    </format>
    <format dxfId="12233">
      <pivotArea outline="0" collapsedLevelsAreSubtotals="1" fieldPosition="0">
        <references count="3">
          <reference field="0" count="1" selected="0">
            <x v="20"/>
          </reference>
          <reference field="4" count="1" selected="0">
            <x v="260"/>
          </reference>
          <reference field="6" count="1" selected="0">
            <x v="79"/>
          </reference>
        </references>
      </pivotArea>
    </format>
    <format dxfId="12232">
      <pivotArea dataOnly="0" labelOnly="1" outline="0" offset="IV23" fieldPosition="0">
        <references count="1">
          <reference field="6" count="1">
            <x v="79"/>
          </reference>
        </references>
      </pivotArea>
    </format>
    <format dxfId="12231">
      <pivotArea dataOnly="0" labelOnly="1" outline="0" fieldPosition="0">
        <references count="2">
          <reference field="0" count="1">
            <x v="20"/>
          </reference>
          <reference field="6" count="1" selected="0">
            <x v="79"/>
          </reference>
        </references>
      </pivotArea>
    </format>
    <format dxfId="12230">
      <pivotArea dataOnly="0" labelOnly="1" outline="0" fieldPosition="0">
        <references count="3">
          <reference field="0" count="1" selected="0">
            <x v="20"/>
          </reference>
          <reference field="4" count="1">
            <x v="260"/>
          </reference>
          <reference field="6" count="1" selected="0">
            <x v="79"/>
          </reference>
        </references>
      </pivotArea>
    </format>
    <format dxfId="12229">
      <pivotArea outline="0" collapsedLevelsAreSubtotals="1" fieldPosition="0">
        <references count="3">
          <reference field="0" count="1" selected="0">
            <x v="20"/>
          </reference>
          <reference field="4" count="1" selected="0">
            <x v="260"/>
          </reference>
          <reference field="6" count="1" selected="0">
            <x v="79"/>
          </reference>
        </references>
      </pivotArea>
    </format>
    <format dxfId="12228">
      <pivotArea outline="0" collapsedLevelsAreSubtotals="1" fieldPosition="0">
        <references count="3">
          <reference field="0" count="1" selected="0">
            <x v="84"/>
          </reference>
          <reference field="4" count="1" selected="0">
            <x v="260"/>
          </reference>
          <reference field="6" count="1" selected="0">
            <x v="79"/>
          </reference>
        </references>
      </pivotArea>
    </format>
    <format dxfId="12227">
      <pivotArea dataOnly="0" labelOnly="1" outline="0" offset="IV24" fieldPosition="0">
        <references count="1">
          <reference field="6" count="1">
            <x v="79"/>
          </reference>
        </references>
      </pivotArea>
    </format>
    <format dxfId="12226">
      <pivotArea dataOnly="0" labelOnly="1" outline="0" fieldPosition="0">
        <references count="2">
          <reference field="0" count="1">
            <x v="84"/>
          </reference>
          <reference field="6" count="1" selected="0">
            <x v="79"/>
          </reference>
        </references>
      </pivotArea>
    </format>
    <format dxfId="12225">
      <pivotArea dataOnly="0" labelOnly="1" outline="0" fieldPosition="0">
        <references count="3">
          <reference field="0" count="1" selected="0">
            <x v="84"/>
          </reference>
          <reference field="4" count="1">
            <x v="260"/>
          </reference>
          <reference field="6" count="1" selected="0">
            <x v="79"/>
          </reference>
        </references>
      </pivotArea>
    </format>
    <format dxfId="12224">
      <pivotArea outline="0" collapsedLevelsAreSubtotals="1" fieldPosition="0">
        <references count="3">
          <reference field="0" count="1" selected="0">
            <x v="84"/>
          </reference>
          <reference field="4" count="1" selected="0">
            <x v="260"/>
          </reference>
          <reference field="6" count="1" selected="0">
            <x v="79"/>
          </reference>
        </references>
      </pivotArea>
    </format>
    <format dxfId="12223">
      <pivotArea outline="0" collapsedLevelsAreSubtotals="1" fieldPosition="0">
        <references count="3">
          <reference field="0" count="1" selected="0">
            <x v="303"/>
          </reference>
          <reference field="4" count="1" selected="0">
            <x v="260"/>
          </reference>
          <reference field="6" count="1" selected="0">
            <x v="79"/>
          </reference>
        </references>
      </pivotArea>
    </format>
    <format dxfId="12222">
      <pivotArea dataOnly="0" labelOnly="1" outline="0" offset="IV25" fieldPosition="0">
        <references count="1">
          <reference field="6" count="1">
            <x v="79"/>
          </reference>
        </references>
      </pivotArea>
    </format>
    <format dxfId="12221">
      <pivotArea dataOnly="0" labelOnly="1" outline="0" fieldPosition="0">
        <references count="2">
          <reference field="0" count="1">
            <x v="303"/>
          </reference>
          <reference field="6" count="1" selected="0">
            <x v="79"/>
          </reference>
        </references>
      </pivotArea>
    </format>
    <format dxfId="12220">
      <pivotArea dataOnly="0" labelOnly="1" outline="0" fieldPosition="0">
        <references count="3">
          <reference field="0" count="1" selected="0">
            <x v="303"/>
          </reference>
          <reference field="4" count="1">
            <x v="260"/>
          </reference>
          <reference field="6" count="1" selected="0">
            <x v="79"/>
          </reference>
        </references>
      </pivotArea>
    </format>
    <format dxfId="12219">
      <pivotArea outline="0" collapsedLevelsAreSubtotals="1" fieldPosition="0">
        <references count="3">
          <reference field="0" count="1" selected="0">
            <x v="303"/>
          </reference>
          <reference field="4" count="1" selected="0">
            <x v="260"/>
          </reference>
          <reference field="6" count="1" selected="0">
            <x v="79"/>
          </reference>
        </references>
      </pivotArea>
    </format>
    <format dxfId="12218">
      <pivotArea outline="0" collapsedLevelsAreSubtotals="1" fieldPosition="0">
        <references count="3">
          <reference field="0" count="1" selected="0">
            <x v="302"/>
          </reference>
          <reference field="4" count="1" selected="0">
            <x v="260"/>
          </reference>
          <reference field="6" count="1" selected="0">
            <x v="79"/>
          </reference>
        </references>
      </pivotArea>
    </format>
    <format dxfId="12217">
      <pivotArea dataOnly="0" labelOnly="1" outline="0" offset="IV26" fieldPosition="0">
        <references count="1">
          <reference field="6" count="1">
            <x v="79"/>
          </reference>
        </references>
      </pivotArea>
    </format>
    <format dxfId="12216">
      <pivotArea dataOnly="0" labelOnly="1" outline="0" fieldPosition="0">
        <references count="2">
          <reference field="0" count="1">
            <x v="302"/>
          </reference>
          <reference field="6" count="1" selected="0">
            <x v="79"/>
          </reference>
        </references>
      </pivotArea>
    </format>
    <format dxfId="12215">
      <pivotArea dataOnly="0" labelOnly="1" outline="0" fieldPosition="0">
        <references count="3">
          <reference field="0" count="1" selected="0">
            <x v="302"/>
          </reference>
          <reference field="4" count="1">
            <x v="260"/>
          </reference>
          <reference field="6" count="1" selected="0">
            <x v="79"/>
          </reference>
        </references>
      </pivotArea>
    </format>
    <format dxfId="12214">
      <pivotArea outline="0" collapsedLevelsAreSubtotals="1" fieldPosition="0">
        <references count="3">
          <reference field="0" count="1" selected="0">
            <x v="302"/>
          </reference>
          <reference field="4" count="1" selected="0">
            <x v="260"/>
          </reference>
          <reference field="6" count="1" selected="0">
            <x v="79"/>
          </reference>
        </references>
      </pivotArea>
    </format>
    <format dxfId="12213">
      <pivotArea outline="0" collapsedLevelsAreSubtotals="1" fieldPosition="0">
        <references count="3">
          <reference field="0" count="1" selected="0">
            <x v="304"/>
          </reference>
          <reference field="4" count="1" selected="0">
            <x v="260"/>
          </reference>
          <reference field="6" count="1" selected="0">
            <x v="79"/>
          </reference>
        </references>
      </pivotArea>
    </format>
    <format dxfId="12212">
      <pivotArea dataOnly="0" labelOnly="1" outline="0" offset="IV27" fieldPosition="0">
        <references count="1">
          <reference field="6" count="1">
            <x v="79"/>
          </reference>
        </references>
      </pivotArea>
    </format>
    <format dxfId="12211">
      <pivotArea dataOnly="0" labelOnly="1" outline="0" fieldPosition="0">
        <references count="2">
          <reference field="0" count="1">
            <x v="304"/>
          </reference>
          <reference field="6" count="1" selected="0">
            <x v="79"/>
          </reference>
        </references>
      </pivotArea>
    </format>
    <format dxfId="12210">
      <pivotArea dataOnly="0" labelOnly="1" outline="0" fieldPosition="0">
        <references count="3">
          <reference field="0" count="1" selected="0">
            <x v="304"/>
          </reference>
          <reference field="4" count="1">
            <x v="260"/>
          </reference>
          <reference field="6" count="1" selected="0">
            <x v="79"/>
          </reference>
        </references>
      </pivotArea>
    </format>
    <format dxfId="12209">
      <pivotArea outline="0" collapsedLevelsAreSubtotals="1" fieldPosition="0">
        <references count="3">
          <reference field="0" count="1" selected="0">
            <x v="304"/>
          </reference>
          <reference field="4" count="1" selected="0">
            <x v="260"/>
          </reference>
          <reference field="6" count="1" selected="0">
            <x v="79"/>
          </reference>
        </references>
      </pivotArea>
    </format>
    <format dxfId="12208">
      <pivotArea outline="0" collapsedLevelsAreSubtotals="1" fieldPosition="0">
        <references count="3">
          <reference field="0" count="1" selected="0">
            <x v="21"/>
          </reference>
          <reference field="4" count="1" selected="0">
            <x v="260"/>
          </reference>
          <reference field="6" count="1" selected="0">
            <x v="79"/>
          </reference>
        </references>
      </pivotArea>
    </format>
    <format dxfId="12207">
      <pivotArea dataOnly="0" labelOnly="1" outline="0" offset="IV28" fieldPosition="0">
        <references count="1">
          <reference field="6" count="1">
            <x v="79"/>
          </reference>
        </references>
      </pivotArea>
    </format>
    <format dxfId="12206">
      <pivotArea dataOnly="0" labelOnly="1" outline="0" fieldPosition="0">
        <references count="2">
          <reference field="0" count="1">
            <x v="21"/>
          </reference>
          <reference field="6" count="1" selected="0">
            <x v="79"/>
          </reference>
        </references>
      </pivotArea>
    </format>
    <format dxfId="12205">
      <pivotArea dataOnly="0" labelOnly="1" outline="0" fieldPosition="0">
        <references count="3">
          <reference field="0" count="1" selected="0">
            <x v="21"/>
          </reference>
          <reference field="4" count="1">
            <x v="260"/>
          </reference>
          <reference field="6" count="1" selected="0">
            <x v="79"/>
          </reference>
        </references>
      </pivotArea>
    </format>
    <format dxfId="12204">
      <pivotArea outline="0" collapsedLevelsAreSubtotals="1" fieldPosition="0">
        <references count="3">
          <reference field="0" count="1" selected="0">
            <x v="21"/>
          </reference>
          <reference field="4" count="1" selected="0">
            <x v="260"/>
          </reference>
          <reference field="6" count="1" selected="0">
            <x v="79"/>
          </reference>
        </references>
      </pivotArea>
    </format>
    <format dxfId="12203">
      <pivotArea outline="0" collapsedLevelsAreSubtotals="1" fieldPosition="0">
        <references count="3">
          <reference field="0" count="1" selected="0">
            <x v="24"/>
          </reference>
          <reference field="4" count="1" selected="0">
            <x v="260"/>
          </reference>
          <reference field="6" count="1" selected="0">
            <x v="79"/>
          </reference>
        </references>
      </pivotArea>
    </format>
    <format dxfId="12202">
      <pivotArea dataOnly="0" labelOnly="1" outline="0" offset="IV29" fieldPosition="0">
        <references count="1">
          <reference field="6" count="1">
            <x v="79"/>
          </reference>
        </references>
      </pivotArea>
    </format>
    <format dxfId="12201">
      <pivotArea dataOnly="0" labelOnly="1" outline="0" fieldPosition="0">
        <references count="2">
          <reference field="0" count="1">
            <x v="24"/>
          </reference>
          <reference field="6" count="1" selected="0">
            <x v="79"/>
          </reference>
        </references>
      </pivotArea>
    </format>
    <format dxfId="12200">
      <pivotArea dataOnly="0" labelOnly="1" outline="0" fieldPosition="0">
        <references count="3">
          <reference field="0" count="1" selected="0">
            <x v="24"/>
          </reference>
          <reference field="4" count="1">
            <x v="260"/>
          </reference>
          <reference field="6" count="1" selected="0">
            <x v="79"/>
          </reference>
        </references>
      </pivotArea>
    </format>
    <format dxfId="12199">
      <pivotArea outline="0" collapsedLevelsAreSubtotals="1" fieldPosition="0">
        <references count="3">
          <reference field="0" count="1" selected="0">
            <x v="24"/>
          </reference>
          <reference field="4" count="1" selected="0">
            <x v="260"/>
          </reference>
          <reference field="6" count="1" selected="0">
            <x v="79"/>
          </reference>
        </references>
      </pivotArea>
    </format>
    <format dxfId="12198">
      <pivotArea outline="0" collapsedLevelsAreSubtotals="1" fieldPosition="0">
        <references count="3">
          <reference field="0" count="1" selected="0">
            <x v="22"/>
          </reference>
          <reference field="4" count="1" selected="0">
            <x v="260"/>
          </reference>
          <reference field="6" count="1" selected="0">
            <x v="79"/>
          </reference>
        </references>
      </pivotArea>
    </format>
    <format dxfId="12197">
      <pivotArea dataOnly="0" labelOnly="1" outline="0" offset="IV30" fieldPosition="0">
        <references count="1">
          <reference field="6" count="1">
            <x v="79"/>
          </reference>
        </references>
      </pivotArea>
    </format>
    <format dxfId="12196">
      <pivotArea dataOnly="0" labelOnly="1" outline="0" fieldPosition="0">
        <references count="2">
          <reference field="0" count="1">
            <x v="22"/>
          </reference>
          <reference field="6" count="1" selected="0">
            <x v="79"/>
          </reference>
        </references>
      </pivotArea>
    </format>
    <format dxfId="12195">
      <pivotArea dataOnly="0" labelOnly="1" outline="0" fieldPosition="0">
        <references count="3">
          <reference field="0" count="1" selected="0">
            <x v="22"/>
          </reference>
          <reference field="4" count="1">
            <x v="260"/>
          </reference>
          <reference field="6" count="1" selected="0">
            <x v="79"/>
          </reference>
        </references>
      </pivotArea>
    </format>
    <format dxfId="12194">
      <pivotArea outline="0" collapsedLevelsAreSubtotals="1" fieldPosition="0">
        <references count="3">
          <reference field="0" count="1" selected="0">
            <x v="22"/>
          </reference>
          <reference field="4" count="1" selected="0">
            <x v="260"/>
          </reference>
          <reference field="6" count="1" selected="0">
            <x v="79"/>
          </reference>
        </references>
      </pivotArea>
    </format>
    <format dxfId="12193">
      <pivotArea outline="0" collapsedLevelsAreSubtotals="1" fieldPosition="0">
        <references count="3">
          <reference field="0" count="1" selected="0">
            <x v="306"/>
          </reference>
          <reference field="4" count="1" selected="0">
            <x v="260"/>
          </reference>
          <reference field="6" count="1" selected="0">
            <x v="79"/>
          </reference>
        </references>
      </pivotArea>
    </format>
    <format dxfId="12192">
      <pivotArea dataOnly="0" labelOnly="1" outline="0" offset="IV31" fieldPosition="0">
        <references count="1">
          <reference field="6" count="1">
            <x v="79"/>
          </reference>
        </references>
      </pivotArea>
    </format>
    <format dxfId="12191">
      <pivotArea dataOnly="0" labelOnly="1" outline="0" fieldPosition="0">
        <references count="2">
          <reference field="0" count="1">
            <x v="306"/>
          </reference>
          <reference field="6" count="1" selected="0">
            <x v="79"/>
          </reference>
        </references>
      </pivotArea>
    </format>
    <format dxfId="12190">
      <pivotArea dataOnly="0" labelOnly="1" outline="0" fieldPosition="0">
        <references count="3">
          <reference field="0" count="1" selected="0">
            <x v="306"/>
          </reference>
          <reference field="4" count="1">
            <x v="260"/>
          </reference>
          <reference field="6" count="1" selected="0">
            <x v="79"/>
          </reference>
        </references>
      </pivotArea>
    </format>
    <format dxfId="12189">
      <pivotArea outline="0" collapsedLevelsAreSubtotals="1" fieldPosition="0">
        <references count="3">
          <reference field="0" count="1" selected="0">
            <x v="306"/>
          </reference>
          <reference field="4" count="1" selected="0">
            <x v="260"/>
          </reference>
          <reference field="6" count="1" selected="0">
            <x v="79"/>
          </reference>
        </references>
      </pivotArea>
    </format>
    <format dxfId="12188">
      <pivotArea outline="0" collapsedLevelsAreSubtotals="1" fieldPosition="0">
        <references count="3">
          <reference field="0" count="1" selected="0">
            <x v="271"/>
          </reference>
          <reference field="4" count="1" selected="0">
            <x v="260"/>
          </reference>
          <reference field="6" count="1" selected="0">
            <x v="79"/>
          </reference>
        </references>
      </pivotArea>
    </format>
    <format dxfId="12187">
      <pivotArea dataOnly="0" labelOnly="1" outline="0" offset="IV32" fieldPosition="0">
        <references count="1">
          <reference field="6" count="1">
            <x v="79"/>
          </reference>
        </references>
      </pivotArea>
    </format>
    <format dxfId="12186">
      <pivotArea dataOnly="0" labelOnly="1" outline="0" fieldPosition="0">
        <references count="2">
          <reference field="0" count="1">
            <x v="271"/>
          </reference>
          <reference field="6" count="1" selected="0">
            <x v="79"/>
          </reference>
        </references>
      </pivotArea>
    </format>
    <format dxfId="12185">
      <pivotArea dataOnly="0" labelOnly="1" outline="0" fieldPosition="0">
        <references count="3">
          <reference field="0" count="1" selected="0">
            <x v="271"/>
          </reference>
          <reference field="4" count="1">
            <x v="260"/>
          </reference>
          <reference field="6" count="1" selected="0">
            <x v="79"/>
          </reference>
        </references>
      </pivotArea>
    </format>
    <format dxfId="12184">
      <pivotArea outline="0" collapsedLevelsAreSubtotals="1" fieldPosition="0">
        <references count="3">
          <reference field="0" count="1" selected="0">
            <x v="271"/>
          </reference>
          <reference field="4" count="1" selected="0">
            <x v="260"/>
          </reference>
          <reference field="6" count="1" selected="0">
            <x v="79"/>
          </reference>
        </references>
      </pivotArea>
    </format>
    <format dxfId="12183">
      <pivotArea outline="0" collapsedLevelsAreSubtotals="1" fieldPosition="0">
        <references count="3">
          <reference field="0" count="1" selected="0">
            <x v="28"/>
          </reference>
          <reference field="4" count="1" selected="0">
            <x v="260"/>
          </reference>
          <reference field="6" count="1" selected="0">
            <x v="79"/>
          </reference>
        </references>
      </pivotArea>
    </format>
    <format dxfId="12182">
      <pivotArea dataOnly="0" labelOnly="1" outline="0" offset="IV33" fieldPosition="0">
        <references count="1">
          <reference field="6" count="1">
            <x v="79"/>
          </reference>
        </references>
      </pivotArea>
    </format>
    <format dxfId="12181">
      <pivotArea dataOnly="0" labelOnly="1" outline="0" fieldPosition="0">
        <references count="2">
          <reference field="0" count="1">
            <x v="28"/>
          </reference>
          <reference field="6" count="1" selected="0">
            <x v="79"/>
          </reference>
        </references>
      </pivotArea>
    </format>
    <format dxfId="12180">
      <pivotArea dataOnly="0" labelOnly="1" outline="0" fieldPosition="0">
        <references count="3">
          <reference field="0" count="1" selected="0">
            <x v="28"/>
          </reference>
          <reference field="4" count="1">
            <x v="260"/>
          </reference>
          <reference field="6" count="1" selected="0">
            <x v="79"/>
          </reference>
        </references>
      </pivotArea>
    </format>
    <format dxfId="12179">
      <pivotArea outline="0" collapsedLevelsAreSubtotals="1" fieldPosition="0">
        <references count="3">
          <reference field="0" count="1" selected="0">
            <x v="28"/>
          </reference>
          <reference field="4" count="1" selected="0">
            <x v="260"/>
          </reference>
          <reference field="6" count="1" selected="0">
            <x v="79"/>
          </reference>
        </references>
      </pivotArea>
    </format>
    <format dxfId="12178">
      <pivotArea outline="0" collapsedLevelsAreSubtotals="1" fieldPosition="0">
        <references count="3">
          <reference field="0" count="1" selected="0">
            <x v="308"/>
          </reference>
          <reference field="4" count="1" selected="0">
            <x v="260"/>
          </reference>
          <reference field="6" count="1" selected="0">
            <x v="79"/>
          </reference>
        </references>
      </pivotArea>
    </format>
    <format dxfId="12177">
      <pivotArea dataOnly="0" labelOnly="1" outline="0" offset="IV34" fieldPosition="0">
        <references count="1">
          <reference field="6" count="1">
            <x v="79"/>
          </reference>
        </references>
      </pivotArea>
    </format>
    <format dxfId="12176">
      <pivotArea dataOnly="0" labelOnly="1" outline="0" fieldPosition="0">
        <references count="2">
          <reference field="0" count="1">
            <x v="308"/>
          </reference>
          <reference field="6" count="1" selected="0">
            <x v="79"/>
          </reference>
        </references>
      </pivotArea>
    </format>
    <format dxfId="12175">
      <pivotArea dataOnly="0" labelOnly="1" outline="0" fieldPosition="0">
        <references count="3">
          <reference field="0" count="1" selected="0">
            <x v="308"/>
          </reference>
          <reference field="4" count="1">
            <x v="260"/>
          </reference>
          <reference field="6" count="1" selected="0">
            <x v="79"/>
          </reference>
        </references>
      </pivotArea>
    </format>
    <format dxfId="12174">
      <pivotArea outline="0" collapsedLevelsAreSubtotals="1" fieldPosition="0">
        <references count="3">
          <reference field="0" count="1" selected="0">
            <x v="308"/>
          </reference>
          <reference field="4" count="1" selected="0">
            <x v="260"/>
          </reference>
          <reference field="6" count="1" selected="0">
            <x v="79"/>
          </reference>
        </references>
      </pivotArea>
    </format>
    <format dxfId="12173">
      <pivotArea outline="0" collapsedLevelsAreSubtotals="1" fieldPosition="0">
        <references count="3">
          <reference field="0" count="1" selected="0">
            <x v="25"/>
          </reference>
          <reference field="4" count="1" selected="0">
            <x v="260"/>
          </reference>
          <reference field="6" count="1" selected="0">
            <x v="79"/>
          </reference>
        </references>
      </pivotArea>
    </format>
    <format dxfId="12172">
      <pivotArea dataOnly="0" labelOnly="1" outline="0" offset="IV256" fieldPosition="0">
        <references count="1">
          <reference field="6" count="1">
            <x v="79"/>
          </reference>
        </references>
      </pivotArea>
    </format>
    <format dxfId="12171">
      <pivotArea dataOnly="0" labelOnly="1" outline="0" fieldPosition="0">
        <references count="2">
          <reference field="0" count="1">
            <x v="25"/>
          </reference>
          <reference field="6" count="1" selected="0">
            <x v="79"/>
          </reference>
        </references>
      </pivotArea>
    </format>
    <format dxfId="12170">
      <pivotArea dataOnly="0" labelOnly="1" outline="0" fieldPosition="0">
        <references count="3">
          <reference field="0" count="1" selected="0">
            <x v="25"/>
          </reference>
          <reference field="4" count="1">
            <x v="260"/>
          </reference>
          <reference field="6" count="1" selected="0">
            <x v="79"/>
          </reference>
        </references>
      </pivotArea>
    </format>
    <format dxfId="12169">
      <pivotArea outline="0" collapsedLevelsAreSubtotals="1" fieldPosition="0">
        <references count="3">
          <reference field="0" count="1" selected="0">
            <x v="25"/>
          </reference>
          <reference field="4" count="1" selected="0">
            <x v="260"/>
          </reference>
          <reference field="6" count="1" selected="0">
            <x v="79"/>
          </reference>
        </references>
      </pivotArea>
    </format>
    <format dxfId="12168">
      <pivotArea dataOnly="0" labelOnly="1" outline="0" fieldPosition="0">
        <references count="1">
          <reference field="6" count="1">
            <x v="79"/>
          </reference>
        </references>
      </pivotArea>
    </format>
    <format dxfId="12167">
      <pivotArea dataOnly="0" labelOnly="1" outline="0" fieldPosition="0">
        <references count="2">
          <reference field="0" count="1">
            <x v="25"/>
          </reference>
          <reference field="6" count="1" selected="0">
            <x v="79"/>
          </reference>
        </references>
      </pivotArea>
    </format>
    <format dxfId="12166">
      <pivotArea dataOnly="0" labelOnly="1" outline="0" fieldPosition="0">
        <references count="3">
          <reference field="0" count="1" selected="0">
            <x v="25"/>
          </reference>
          <reference field="4" count="1">
            <x v="260"/>
          </reference>
          <reference field="6" count="1" selected="0">
            <x v="79"/>
          </reference>
        </references>
      </pivotArea>
    </format>
    <format dxfId="12165">
      <pivotArea outline="0" collapsedLevelsAreSubtotals="1" fieldPosition="0">
        <references count="1">
          <reference field="6" count="1" selected="0" defaultSubtotal="1">
            <x v="79"/>
          </reference>
        </references>
      </pivotArea>
    </format>
    <format dxfId="12164">
      <pivotArea dataOnly="0" labelOnly="1" outline="0" fieldPosition="0">
        <references count="1">
          <reference field="6" count="1" defaultSubtotal="1">
            <x v="79"/>
          </reference>
        </references>
      </pivotArea>
    </format>
    <format dxfId="12163">
      <pivotArea outline="0" collapsedLevelsAreSubtotals="1" fieldPosition="0">
        <references count="1">
          <reference field="6" count="1" selected="0" defaultSubtotal="1">
            <x v="79"/>
          </reference>
        </references>
      </pivotArea>
    </format>
    <format dxfId="12162">
      <pivotArea dataOnly="0" labelOnly="1" outline="0" fieldPosition="0">
        <references count="1">
          <reference field="6" count="1" defaultSubtotal="1">
            <x v="79"/>
          </reference>
        </references>
      </pivotArea>
    </format>
    <format dxfId="12161">
      <pivotArea outline="0" collapsedLevelsAreSubtotals="1" fieldPosition="0">
        <references count="3">
          <reference field="0" count="1" selected="0">
            <x v="294"/>
          </reference>
          <reference field="4" count="1" selected="0">
            <x v="209"/>
          </reference>
          <reference field="6" count="1" selected="0">
            <x v="80"/>
          </reference>
        </references>
      </pivotArea>
    </format>
    <format dxfId="12160">
      <pivotArea dataOnly="0" labelOnly="1" outline="0" offset="IV1" fieldPosition="0">
        <references count="1">
          <reference field="6" count="1">
            <x v="80"/>
          </reference>
        </references>
      </pivotArea>
    </format>
    <format dxfId="12159">
      <pivotArea dataOnly="0" labelOnly="1" outline="0" fieldPosition="0">
        <references count="2">
          <reference field="0" count="1">
            <x v="294"/>
          </reference>
          <reference field="6" count="1" selected="0">
            <x v="80"/>
          </reference>
        </references>
      </pivotArea>
    </format>
    <format dxfId="12158">
      <pivotArea dataOnly="0" labelOnly="1" outline="0" fieldPosition="0">
        <references count="3">
          <reference field="0" count="1" selected="0">
            <x v="294"/>
          </reference>
          <reference field="4" count="1">
            <x v="209"/>
          </reference>
          <reference field="6" count="1" selected="0">
            <x v="80"/>
          </reference>
        </references>
      </pivotArea>
    </format>
    <format dxfId="12157">
      <pivotArea outline="0" collapsedLevelsAreSubtotals="1" fieldPosition="0">
        <references count="3">
          <reference field="0" count="1" selected="0">
            <x v="294"/>
          </reference>
          <reference field="4" count="1" selected="0">
            <x v="209"/>
          </reference>
          <reference field="6" count="1" selected="0">
            <x v="80"/>
          </reference>
        </references>
      </pivotArea>
    </format>
    <format dxfId="12156">
      <pivotArea dataOnly="0" labelOnly="1" outline="0" fieldPosition="0">
        <references count="1">
          <reference field="6" count="1">
            <x v="80"/>
          </reference>
        </references>
      </pivotArea>
    </format>
    <format dxfId="12155">
      <pivotArea dataOnly="0" labelOnly="1" outline="0" fieldPosition="0">
        <references count="2">
          <reference field="0" count="1">
            <x v="294"/>
          </reference>
          <reference field="6" count="1" selected="0">
            <x v="80"/>
          </reference>
        </references>
      </pivotArea>
    </format>
    <format dxfId="12154">
      <pivotArea dataOnly="0" labelOnly="1" outline="0" fieldPosition="0">
        <references count="3">
          <reference field="0" count="1" selected="0">
            <x v="294"/>
          </reference>
          <reference field="4" count="1">
            <x v="209"/>
          </reference>
          <reference field="6" count="1" selected="0">
            <x v="80"/>
          </reference>
        </references>
      </pivotArea>
    </format>
    <format dxfId="12153">
      <pivotArea outline="0" collapsedLevelsAreSubtotals="1" fieldPosition="0">
        <references count="3">
          <reference field="0" count="1" selected="0">
            <x v="424"/>
          </reference>
          <reference field="4" count="1" selected="0">
            <x v="189"/>
          </reference>
          <reference field="6" count="1" selected="0">
            <x v="80"/>
          </reference>
        </references>
      </pivotArea>
    </format>
    <format dxfId="12152">
      <pivotArea dataOnly="0" labelOnly="1" outline="0" offset="IV2" fieldPosition="0">
        <references count="1">
          <reference field="6" count="1">
            <x v="80"/>
          </reference>
        </references>
      </pivotArea>
    </format>
    <format dxfId="12151">
      <pivotArea dataOnly="0" labelOnly="1" outline="0" fieldPosition="0">
        <references count="2">
          <reference field="0" count="1">
            <x v="424"/>
          </reference>
          <reference field="6" count="1" selected="0">
            <x v="80"/>
          </reference>
        </references>
      </pivotArea>
    </format>
    <format dxfId="12150">
      <pivotArea dataOnly="0" labelOnly="1" outline="0" fieldPosition="0">
        <references count="3">
          <reference field="0" count="1" selected="0">
            <x v="424"/>
          </reference>
          <reference field="4" count="1">
            <x v="189"/>
          </reference>
          <reference field="6" count="1" selected="0">
            <x v="80"/>
          </reference>
        </references>
      </pivotArea>
    </format>
    <format dxfId="12149">
      <pivotArea outline="0" collapsedLevelsAreSubtotals="1" fieldPosition="0">
        <references count="3">
          <reference field="0" count="1" selected="0">
            <x v="424"/>
          </reference>
          <reference field="4" count="1" selected="0">
            <x v="189"/>
          </reference>
          <reference field="6" count="1" selected="0">
            <x v="80"/>
          </reference>
        </references>
      </pivotArea>
    </format>
    <format dxfId="12148">
      <pivotArea outline="0" collapsedLevelsAreSubtotals="1" fieldPosition="0">
        <references count="3">
          <reference field="0" count="1" selected="0">
            <x v="378"/>
          </reference>
          <reference field="4" count="1" selected="0">
            <x v="191"/>
          </reference>
          <reference field="6" count="1" selected="0">
            <x v="80"/>
          </reference>
        </references>
      </pivotArea>
    </format>
    <format dxfId="12147">
      <pivotArea dataOnly="0" labelOnly="1" outline="0" offset="IV3" fieldPosition="0">
        <references count="1">
          <reference field="6" count="1">
            <x v="80"/>
          </reference>
        </references>
      </pivotArea>
    </format>
    <format dxfId="12146">
      <pivotArea dataOnly="0" labelOnly="1" outline="0" offset="IV1" fieldPosition="0">
        <references count="2">
          <reference field="0" count="1">
            <x v="378"/>
          </reference>
          <reference field="6" count="1" selected="0">
            <x v="80"/>
          </reference>
        </references>
      </pivotArea>
    </format>
    <format dxfId="12145">
      <pivotArea dataOnly="0" labelOnly="1" outline="0" fieldPosition="0">
        <references count="3">
          <reference field="0" count="1" selected="0">
            <x v="378"/>
          </reference>
          <reference field="4" count="1">
            <x v="191"/>
          </reference>
          <reference field="6" count="1" selected="0">
            <x v="80"/>
          </reference>
        </references>
      </pivotArea>
    </format>
    <format dxfId="12144">
      <pivotArea outline="0" collapsedLevelsAreSubtotals="1" fieldPosition="0">
        <references count="3">
          <reference field="0" count="1" selected="0">
            <x v="378"/>
          </reference>
          <reference field="4" count="1" selected="0">
            <x v="191"/>
          </reference>
          <reference field="6" count="1" selected="0">
            <x v="80"/>
          </reference>
        </references>
      </pivotArea>
    </format>
    <format dxfId="12143">
      <pivotArea outline="0" collapsedLevelsAreSubtotals="1" fieldPosition="0">
        <references count="3">
          <reference field="0" count="1" selected="0">
            <x v="378"/>
          </reference>
          <reference field="4" count="1" selected="0">
            <x v="192"/>
          </reference>
          <reference field="6" count="1" selected="0">
            <x v="80"/>
          </reference>
        </references>
      </pivotArea>
    </format>
    <format dxfId="12142">
      <pivotArea dataOnly="0" labelOnly="1" outline="0" offset="IV4" fieldPosition="0">
        <references count="1">
          <reference field="6" count="1">
            <x v="80"/>
          </reference>
        </references>
      </pivotArea>
    </format>
    <format dxfId="12141">
      <pivotArea dataOnly="0" labelOnly="1" outline="0" offset="IV2" fieldPosition="0">
        <references count="2">
          <reference field="0" count="1">
            <x v="378"/>
          </reference>
          <reference field="6" count="1" selected="0">
            <x v="80"/>
          </reference>
        </references>
      </pivotArea>
    </format>
    <format dxfId="12140">
      <pivotArea dataOnly="0" labelOnly="1" outline="0" fieldPosition="0">
        <references count="3">
          <reference field="0" count="1" selected="0">
            <x v="378"/>
          </reference>
          <reference field="4" count="1">
            <x v="192"/>
          </reference>
          <reference field="6" count="1" selected="0">
            <x v="80"/>
          </reference>
        </references>
      </pivotArea>
    </format>
    <format dxfId="12139">
      <pivotArea outline="0" collapsedLevelsAreSubtotals="1" fieldPosition="0">
        <references count="3">
          <reference field="0" count="1" selected="0">
            <x v="378"/>
          </reference>
          <reference field="4" count="1" selected="0">
            <x v="192"/>
          </reference>
          <reference field="6" count="1" selected="0">
            <x v="80"/>
          </reference>
        </references>
      </pivotArea>
    </format>
    <format dxfId="12138">
      <pivotArea outline="0" collapsedLevelsAreSubtotals="1" fieldPosition="0">
        <references count="3">
          <reference field="0" count="1" selected="0">
            <x v="378"/>
          </reference>
          <reference field="4" count="1" selected="0">
            <x v="202"/>
          </reference>
          <reference field="6" count="1" selected="0">
            <x v="80"/>
          </reference>
        </references>
      </pivotArea>
    </format>
    <format dxfId="12137">
      <pivotArea dataOnly="0" labelOnly="1" outline="0" offset="IV5" fieldPosition="0">
        <references count="1">
          <reference field="6" count="1">
            <x v="80"/>
          </reference>
        </references>
      </pivotArea>
    </format>
    <format dxfId="12136">
      <pivotArea dataOnly="0" labelOnly="1" outline="0" offset="IV3" fieldPosition="0">
        <references count="2">
          <reference field="0" count="1">
            <x v="378"/>
          </reference>
          <reference field="6" count="1" selected="0">
            <x v="80"/>
          </reference>
        </references>
      </pivotArea>
    </format>
    <format dxfId="12135">
      <pivotArea dataOnly="0" labelOnly="1" outline="0" fieldPosition="0">
        <references count="3">
          <reference field="0" count="1" selected="0">
            <x v="378"/>
          </reference>
          <reference field="4" count="1">
            <x v="202"/>
          </reference>
          <reference field="6" count="1" selected="0">
            <x v="80"/>
          </reference>
        </references>
      </pivotArea>
    </format>
    <format dxfId="12134">
      <pivotArea outline="0" collapsedLevelsAreSubtotals="1" fieldPosition="0">
        <references count="3">
          <reference field="0" count="1" selected="0">
            <x v="378"/>
          </reference>
          <reference field="4" count="1" selected="0">
            <x v="202"/>
          </reference>
          <reference field="6" count="1" selected="0">
            <x v="80"/>
          </reference>
        </references>
      </pivotArea>
    </format>
    <format dxfId="12133">
      <pivotArea outline="0" collapsedLevelsAreSubtotals="1" fieldPosition="0">
        <references count="3">
          <reference field="0" count="1" selected="0">
            <x v="378"/>
          </reference>
          <reference field="4" count="1" selected="0">
            <x v="211"/>
          </reference>
          <reference field="6" count="1" selected="0">
            <x v="80"/>
          </reference>
        </references>
      </pivotArea>
    </format>
    <format dxfId="12132">
      <pivotArea dataOnly="0" labelOnly="1" outline="0" offset="IV6" fieldPosition="0">
        <references count="1">
          <reference field="6" count="1">
            <x v="80"/>
          </reference>
        </references>
      </pivotArea>
    </format>
    <format dxfId="12131">
      <pivotArea dataOnly="0" labelOnly="1" outline="0" offset="IV256" fieldPosition="0">
        <references count="2">
          <reference field="0" count="1">
            <x v="378"/>
          </reference>
          <reference field="6" count="1" selected="0">
            <x v="80"/>
          </reference>
        </references>
      </pivotArea>
    </format>
    <format dxfId="12130">
      <pivotArea dataOnly="0" labelOnly="1" outline="0" fieldPosition="0">
        <references count="3">
          <reference field="0" count="1" selected="0">
            <x v="378"/>
          </reference>
          <reference field="4" count="1">
            <x v="211"/>
          </reference>
          <reference field="6" count="1" selected="0">
            <x v="80"/>
          </reference>
        </references>
      </pivotArea>
    </format>
    <format dxfId="12129">
      <pivotArea outline="0" collapsedLevelsAreSubtotals="1" fieldPosition="0">
        <references count="3">
          <reference field="0" count="1" selected="0">
            <x v="378"/>
          </reference>
          <reference field="4" count="1" selected="0">
            <x v="211"/>
          </reference>
          <reference field="6" count="1" selected="0">
            <x v="80"/>
          </reference>
        </references>
      </pivotArea>
    </format>
    <format dxfId="12128">
      <pivotArea outline="0" collapsedLevelsAreSubtotals="1" fieldPosition="0">
        <references count="3">
          <reference field="0" count="1" selected="0">
            <x v="412"/>
          </reference>
          <reference field="4" count="1" selected="0">
            <x v="189"/>
          </reference>
          <reference field="6" count="1" selected="0">
            <x v="80"/>
          </reference>
        </references>
      </pivotArea>
    </format>
    <format dxfId="12127">
      <pivotArea dataOnly="0" labelOnly="1" outline="0" offset="IV7" fieldPosition="0">
        <references count="1">
          <reference field="6" count="1">
            <x v="80"/>
          </reference>
        </references>
      </pivotArea>
    </format>
    <format dxfId="12126">
      <pivotArea dataOnly="0" labelOnly="1" outline="0" offset="IV1" fieldPosition="0">
        <references count="2">
          <reference field="0" count="1">
            <x v="412"/>
          </reference>
          <reference field="6" count="1" selected="0">
            <x v="80"/>
          </reference>
        </references>
      </pivotArea>
    </format>
    <format dxfId="12125">
      <pivotArea dataOnly="0" labelOnly="1" outline="0" fieldPosition="0">
        <references count="3">
          <reference field="0" count="1" selected="0">
            <x v="412"/>
          </reference>
          <reference field="4" count="1">
            <x v="189"/>
          </reference>
          <reference field="6" count="1" selected="0">
            <x v="80"/>
          </reference>
        </references>
      </pivotArea>
    </format>
    <format dxfId="12124">
      <pivotArea outline="0" collapsedLevelsAreSubtotals="1" fieldPosition="0">
        <references count="3">
          <reference field="0" count="1" selected="0">
            <x v="412"/>
          </reference>
          <reference field="4" count="1" selected="0">
            <x v="189"/>
          </reference>
          <reference field="6" count="1" selected="0">
            <x v="80"/>
          </reference>
        </references>
      </pivotArea>
    </format>
    <format dxfId="12123">
      <pivotArea outline="0" collapsedLevelsAreSubtotals="1" fieldPosition="0">
        <references count="3">
          <reference field="0" count="1" selected="0">
            <x v="412"/>
          </reference>
          <reference field="4" count="1" selected="0">
            <x v="192"/>
          </reference>
          <reference field="6" count="1" selected="0">
            <x v="80"/>
          </reference>
        </references>
      </pivotArea>
    </format>
    <format dxfId="12122">
      <pivotArea dataOnly="0" labelOnly="1" outline="0" offset="IV8" fieldPosition="0">
        <references count="1">
          <reference field="6" count="1">
            <x v="80"/>
          </reference>
        </references>
      </pivotArea>
    </format>
    <format dxfId="12121">
      <pivotArea dataOnly="0" labelOnly="1" outline="0" offset="IV2" fieldPosition="0">
        <references count="2">
          <reference field="0" count="1">
            <x v="412"/>
          </reference>
          <reference field="6" count="1" selected="0">
            <x v="80"/>
          </reference>
        </references>
      </pivotArea>
    </format>
    <format dxfId="12120">
      <pivotArea dataOnly="0" labelOnly="1" outline="0" fieldPosition="0">
        <references count="3">
          <reference field="0" count="1" selected="0">
            <x v="412"/>
          </reference>
          <reference field="4" count="1">
            <x v="192"/>
          </reference>
          <reference field="6" count="1" selected="0">
            <x v="80"/>
          </reference>
        </references>
      </pivotArea>
    </format>
    <format dxfId="12119">
      <pivotArea outline="0" collapsedLevelsAreSubtotals="1" fieldPosition="0">
        <references count="3">
          <reference field="0" count="1" selected="0">
            <x v="412"/>
          </reference>
          <reference field="4" count="1" selected="0">
            <x v="192"/>
          </reference>
          <reference field="6" count="1" selected="0">
            <x v="80"/>
          </reference>
        </references>
      </pivotArea>
    </format>
    <format dxfId="12118">
      <pivotArea outline="0" collapsedLevelsAreSubtotals="1" fieldPosition="0">
        <references count="3">
          <reference field="0" count="1" selected="0">
            <x v="412"/>
          </reference>
          <reference field="4" count="1" selected="0">
            <x v="211"/>
          </reference>
          <reference field="6" count="1" selected="0">
            <x v="80"/>
          </reference>
        </references>
      </pivotArea>
    </format>
    <format dxfId="12117">
      <pivotArea dataOnly="0" labelOnly="1" outline="0" offset="IV9" fieldPosition="0">
        <references count="1">
          <reference field="6" count="1">
            <x v="80"/>
          </reference>
        </references>
      </pivotArea>
    </format>
    <format dxfId="12116">
      <pivotArea dataOnly="0" labelOnly="1" outline="0" offset="IV256" fieldPosition="0">
        <references count="2">
          <reference field="0" count="1">
            <x v="412"/>
          </reference>
          <reference field="6" count="1" selected="0">
            <x v="80"/>
          </reference>
        </references>
      </pivotArea>
    </format>
    <format dxfId="12115">
      <pivotArea dataOnly="0" labelOnly="1" outline="0" fieldPosition="0">
        <references count="3">
          <reference field="0" count="1" selected="0">
            <x v="412"/>
          </reference>
          <reference field="4" count="1">
            <x v="211"/>
          </reference>
          <reference field="6" count="1" selected="0">
            <x v="80"/>
          </reference>
        </references>
      </pivotArea>
    </format>
    <format dxfId="12114">
      <pivotArea outline="0" collapsedLevelsAreSubtotals="1" fieldPosition="0">
        <references count="3">
          <reference field="0" count="1" selected="0">
            <x v="412"/>
          </reference>
          <reference field="4" count="1" selected="0">
            <x v="211"/>
          </reference>
          <reference field="6" count="1" selected="0">
            <x v="80"/>
          </reference>
        </references>
      </pivotArea>
    </format>
    <format dxfId="12113">
      <pivotArea outline="0" collapsedLevelsAreSubtotals="1" fieldPosition="0">
        <references count="3">
          <reference field="0" count="1" selected="0">
            <x v="422"/>
          </reference>
          <reference field="4" count="1" selected="0">
            <x v="192"/>
          </reference>
          <reference field="6" count="1" selected="0">
            <x v="80"/>
          </reference>
        </references>
      </pivotArea>
    </format>
    <format dxfId="12112">
      <pivotArea dataOnly="0" labelOnly="1" outline="0" offset="IV10" fieldPosition="0">
        <references count="1">
          <reference field="6" count="1">
            <x v="80"/>
          </reference>
        </references>
      </pivotArea>
    </format>
    <format dxfId="12111">
      <pivotArea dataOnly="0" labelOnly="1" outline="0" offset="IV1" fieldPosition="0">
        <references count="2">
          <reference field="0" count="1">
            <x v="422"/>
          </reference>
          <reference field="6" count="1" selected="0">
            <x v="80"/>
          </reference>
        </references>
      </pivotArea>
    </format>
    <format dxfId="12110">
      <pivotArea dataOnly="0" labelOnly="1" outline="0" fieldPosition="0">
        <references count="3">
          <reference field="0" count="1" selected="0">
            <x v="422"/>
          </reference>
          <reference field="4" count="1">
            <x v="192"/>
          </reference>
          <reference field="6" count="1" selected="0">
            <x v="80"/>
          </reference>
        </references>
      </pivotArea>
    </format>
    <format dxfId="12109">
      <pivotArea outline="0" collapsedLevelsAreSubtotals="1" fieldPosition="0">
        <references count="3">
          <reference field="0" count="1" selected="0">
            <x v="422"/>
          </reference>
          <reference field="4" count="1" selected="0">
            <x v="192"/>
          </reference>
          <reference field="6" count="1" selected="0">
            <x v="80"/>
          </reference>
        </references>
      </pivotArea>
    </format>
    <format dxfId="12108">
      <pivotArea outline="0" collapsedLevelsAreSubtotals="1" fieldPosition="0">
        <references count="3">
          <reference field="0" count="1" selected="0">
            <x v="422"/>
          </reference>
          <reference field="4" count="1" selected="0">
            <x v="213"/>
          </reference>
          <reference field="6" count="1" selected="0">
            <x v="80"/>
          </reference>
        </references>
      </pivotArea>
    </format>
    <format dxfId="12107">
      <pivotArea dataOnly="0" labelOnly="1" outline="0" offset="IV11" fieldPosition="0">
        <references count="1">
          <reference field="6" count="1">
            <x v="80"/>
          </reference>
        </references>
      </pivotArea>
    </format>
    <format dxfId="12106">
      <pivotArea dataOnly="0" labelOnly="1" outline="0" offset="IV256" fieldPosition="0">
        <references count="2">
          <reference field="0" count="1">
            <x v="422"/>
          </reference>
          <reference field="6" count="1" selected="0">
            <x v="80"/>
          </reference>
        </references>
      </pivotArea>
    </format>
    <format dxfId="12105">
      <pivotArea dataOnly="0" labelOnly="1" outline="0" fieldPosition="0">
        <references count="3">
          <reference field="0" count="1" selected="0">
            <x v="422"/>
          </reference>
          <reference field="4" count="1">
            <x v="213"/>
          </reference>
          <reference field="6" count="1" selected="0">
            <x v="80"/>
          </reference>
        </references>
      </pivotArea>
    </format>
    <format dxfId="12104">
      <pivotArea outline="0" collapsedLevelsAreSubtotals="1" fieldPosition="0">
        <references count="3">
          <reference field="0" count="1" selected="0">
            <x v="422"/>
          </reference>
          <reference field="4" count="1" selected="0">
            <x v="213"/>
          </reference>
          <reference field="6" count="1" selected="0">
            <x v="80"/>
          </reference>
        </references>
      </pivotArea>
    </format>
    <format dxfId="12103">
      <pivotArea outline="0" collapsedLevelsAreSubtotals="1" fieldPosition="0">
        <references count="3">
          <reference field="0" count="1" selected="0">
            <x v="169"/>
          </reference>
          <reference field="4" count="1" selected="0">
            <x v="189"/>
          </reference>
          <reference field="6" count="1" selected="0">
            <x v="80"/>
          </reference>
        </references>
      </pivotArea>
    </format>
    <format dxfId="12102">
      <pivotArea dataOnly="0" labelOnly="1" outline="0" offset="IV12" fieldPosition="0">
        <references count="1">
          <reference field="6" count="1">
            <x v="80"/>
          </reference>
        </references>
      </pivotArea>
    </format>
    <format dxfId="12101">
      <pivotArea dataOnly="0" labelOnly="1" outline="0" offset="IV1" fieldPosition="0">
        <references count="2">
          <reference field="0" count="1">
            <x v="169"/>
          </reference>
          <reference field="6" count="1" selected="0">
            <x v="80"/>
          </reference>
        </references>
      </pivotArea>
    </format>
    <format dxfId="12100">
      <pivotArea dataOnly="0" labelOnly="1" outline="0" fieldPosition="0">
        <references count="3">
          <reference field="0" count="1" selected="0">
            <x v="169"/>
          </reference>
          <reference field="4" count="1">
            <x v="189"/>
          </reference>
          <reference field="6" count="1" selected="0">
            <x v="80"/>
          </reference>
        </references>
      </pivotArea>
    </format>
    <format dxfId="12099">
      <pivotArea outline="0" collapsedLevelsAreSubtotals="1" fieldPosition="0">
        <references count="3">
          <reference field="0" count="1" selected="0">
            <x v="169"/>
          </reference>
          <reference field="4" count="1" selected="0">
            <x v="189"/>
          </reference>
          <reference field="6" count="1" selected="0">
            <x v="80"/>
          </reference>
        </references>
      </pivotArea>
    </format>
    <format dxfId="12098">
      <pivotArea outline="0" collapsedLevelsAreSubtotals="1" fieldPosition="0">
        <references count="3">
          <reference field="0" count="1" selected="0">
            <x v="169"/>
          </reference>
          <reference field="4" count="1" selected="0">
            <x v="211"/>
          </reference>
          <reference field="6" count="1" selected="0">
            <x v="80"/>
          </reference>
        </references>
      </pivotArea>
    </format>
    <format dxfId="12097">
      <pivotArea dataOnly="0" labelOnly="1" outline="0" offset="IV13" fieldPosition="0">
        <references count="1">
          <reference field="6" count="1">
            <x v="80"/>
          </reference>
        </references>
      </pivotArea>
    </format>
    <format dxfId="12096">
      <pivotArea dataOnly="0" labelOnly="1" outline="0" offset="IV256" fieldPosition="0">
        <references count="2">
          <reference field="0" count="1">
            <x v="169"/>
          </reference>
          <reference field="6" count="1" selected="0">
            <x v="80"/>
          </reference>
        </references>
      </pivotArea>
    </format>
    <format dxfId="12095">
      <pivotArea dataOnly="0" labelOnly="1" outline="0" fieldPosition="0">
        <references count="3">
          <reference field="0" count="1" selected="0">
            <x v="169"/>
          </reference>
          <reference field="4" count="1">
            <x v="211"/>
          </reference>
          <reference field="6" count="1" selected="0">
            <x v="80"/>
          </reference>
        </references>
      </pivotArea>
    </format>
    <format dxfId="12094">
      <pivotArea outline="0" collapsedLevelsAreSubtotals="1" fieldPosition="0">
        <references count="3">
          <reference field="0" count="1" selected="0">
            <x v="169"/>
          </reference>
          <reference field="4" count="1" selected="0">
            <x v="211"/>
          </reference>
          <reference field="6" count="1" selected="0">
            <x v="80"/>
          </reference>
        </references>
      </pivotArea>
    </format>
    <format dxfId="12093">
      <pivotArea outline="0" collapsedLevelsAreSubtotals="1" fieldPosition="0">
        <references count="3">
          <reference field="0" count="1" selected="0">
            <x v="295"/>
          </reference>
          <reference field="4" count="1" selected="0">
            <x v="209"/>
          </reference>
          <reference field="6" count="1" selected="0">
            <x v="80"/>
          </reference>
        </references>
      </pivotArea>
    </format>
    <format dxfId="12092">
      <pivotArea dataOnly="0" labelOnly="1" outline="0" offset="IV14" fieldPosition="0">
        <references count="1">
          <reference field="6" count="1">
            <x v="80"/>
          </reference>
        </references>
      </pivotArea>
    </format>
    <format dxfId="12091">
      <pivotArea dataOnly="0" labelOnly="1" outline="0" fieldPosition="0">
        <references count="2">
          <reference field="0" count="1">
            <x v="295"/>
          </reference>
          <reference field="6" count="1" selected="0">
            <x v="80"/>
          </reference>
        </references>
      </pivotArea>
    </format>
    <format dxfId="12090">
      <pivotArea dataOnly="0" labelOnly="1" outline="0" fieldPosition="0">
        <references count="3">
          <reference field="0" count="1" selected="0">
            <x v="295"/>
          </reference>
          <reference field="4" count="1">
            <x v="209"/>
          </reference>
          <reference field="6" count="1" selected="0">
            <x v="80"/>
          </reference>
        </references>
      </pivotArea>
    </format>
    <format dxfId="12089">
      <pivotArea outline="0" collapsedLevelsAreSubtotals="1" fieldPosition="0">
        <references count="3">
          <reference field="0" count="1" selected="0">
            <x v="295"/>
          </reference>
          <reference field="4" count="1" selected="0">
            <x v="209"/>
          </reference>
          <reference field="6" count="1" selected="0">
            <x v="80"/>
          </reference>
        </references>
      </pivotArea>
    </format>
    <format dxfId="12088">
      <pivotArea outline="0" collapsedLevelsAreSubtotals="1" fieldPosition="0">
        <references count="3">
          <reference field="0" count="1" selected="0">
            <x v="82"/>
          </reference>
          <reference field="4" count="1" selected="0">
            <x v="189"/>
          </reference>
          <reference field="6" count="1" selected="0">
            <x v="80"/>
          </reference>
        </references>
      </pivotArea>
    </format>
    <format dxfId="12087">
      <pivotArea dataOnly="0" labelOnly="1" outline="0" offset="IV15" fieldPosition="0">
        <references count="1">
          <reference field="6" count="1">
            <x v="80"/>
          </reference>
        </references>
      </pivotArea>
    </format>
    <format dxfId="12086">
      <pivotArea dataOnly="0" labelOnly="1" outline="0" fieldPosition="0">
        <references count="2">
          <reference field="0" count="1">
            <x v="82"/>
          </reference>
          <reference field="6" count="1" selected="0">
            <x v="80"/>
          </reference>
        </references>
      </pivotArea>
    </format>
    <format dxfId="12085">
      <pivotArea dataOnly="0" labelOnly="1" outline="0" fieldPosition="0">
        <references count="3">
          <reference field="0" count="1" selected="0">
            <x v="82"/>
          </reference>
          <reference field="4" count="1">
            <x v="189"/>
          </reference>
          <reference field="6" count="1" selected="0">
            <x v="80"/>
          </reference>
        </references>
      </pivotArea>
    </format>
    <format dxfId="12084">
      <pivotArea outline="0" collapsedLevelsAreSubtotals="1" fieldPosition="0">
        <references count="3">
          <reference field="0" count="1" selected="0">
            <x v="82"/>
          </reference>
          <reference field="4" count="1" selected="0">
            <x v="189"/>
          </reference>
          <reference field="6" count="1" selected="0">
            <x v="80"/>
          </reference>
        </references>
      </pivotArea>
    </format>
    <format dxfId="12083">
      <pivotArea outline="0" collapsedLevelsAreSubtotals="1" fieldPosition="0">
        <references count="3">
          <reference field="0" count="1" selected="0">
            <x v="416"/>
          </reference>
          <reference field="4" count="1" selected="0">
            <x v="189"/>
          </reference>
          <reference field="6" count="1" selected="0">
            <x v="80"/>
          </reference>
        </references>
      </pivotArea>
    </format>
    <format dxfId="12082">
      <pivotArea dataOnly="0" labelOnly="1" outline="0" offset="IV16" fieldPosition="0">
        <references count="1">
          <reference field="6" count="1">
            <x v="80"/>
          </reference>
        </references>
      </pivotArea>
    </format>
    <format dxfId="12081">
      <pivotArea dataOnly="0" labelOnly="1" outline="0" fieldPosition="0">
        <references count="2">
          <reference field="0" count="1">
            <x v="416"/>
          </reference>
          <reference field="6" count="1" selected="0">
            <x v="80"/>
          </reference>
        </references>
      </pivotArea>
    </format>
    <format dxfId="12080">
      <pivotArea dataOnly="0" labelOnly="1" outline="0" fieldPosition="0">
        <references count="3">
          <reference field="0" count="1" selected="0">
            <x v="416"/>
          </reference>
          <reference field="4" count="1">
            <x v="189"/>
          </reference>
          <reference field="6" count="1" selected="0">
            <x v="80"/>
          </reference>
        </references>
      </pivotArea>
    </format>
    <format dxfId="12079">
      <pivotArea outline="0" collapsedLevelsAreSubtotals="1" fieldPosition="0">
        <references count="3">
          <reference field="0" count="1" selected="0">
            <x v="416"/>
          </reference>
          <reference field="4" count="1" selected="0">
            <x v="189"/>
          </reference>
          <reference field="6" count="1" selected="0">
            <x v="80"/>
          </reference>
        </references>
      </pivotArea>
    </format>
    <format dxfId="12078">
      <pivotArea outline="0" collapsedLevelsAreSubtotals="1" fieldPosition="0">
        <references count="3">
          <reference field="0" count="1" selected="0">
            <x v="409"/>
          </reference>
          <reference field="4" count="1" selected="0">
            <x v="192"/>
          </reference>
          <reference field="6" count="1" selected="0">
            <x v="80"/>
          </reference>
        </references>
      </pivotArea>
    </format>
    <format dxfId="12077">
      <pivotArea dataOnly="0" labelOnly="1" outline="0" offset="IV17" fieldPosition="0">
        <references count="1">
          <reference field="6" count="1">
            <x v="80"/>
          </reference>
        </references>
      </pivotArea>
    </format>
    <format dxfId="12076">
      <pivotArea dataOnly="0" labelOnly="1" outline="0" offset="IV1" fieldPosition="0">
        <references count="2">
          <reference field="0" count="1">
            <x v="409"/>
          </reference>
          <reference field="6" count="1" selected="0">
            <x v="80"/>
          </reference>
        </references>
      </pivotArea>
    </format>
    <format dxfId="12075">
      <pivotArea dataOnly="0" labelOnly="1" outline="0" fieldPosition="0">
        <references count="3">
          <reference field="0" count="1" selected="0">
            <x v="409"/>
          </reference>
          <reference field="4" count="1">
            <x v="192"/>
          </reference>
          <reference field="6" count="1" selected="0">
            <x v="80"/>
          </reference>
        </references>
      </pivotArea>
    </format>
    <format dxfId="12074">
      <pivotArea outline="0" collapsedLevelsAreSubtotals="1" fieldPosition="0">
        <references count="3">
          <reference field="0" count="1" selected="0">
            <x v="409"/>
          </reference>
          <reference field="4" count="1" selected="0">
            <x v="192"/>
          </reference>
          <reference field="6" count="1" selected="0">
            <x v="80"/>
          </reference>
        </references>
      </pivotArea>
    </format>
    <format dxfId="12073">
      <pivotArea outline="0" collapsedLevelsAreSubtotals="1" fieldPosition="0">
        <references count="3">
          <reference field="0" count="1" selected="0">
            <x v="409"/>
          </reference>
          <reference field="4" count="1" selected="0">
            <x v="211"/>
          </reference>
          <reference field="6" count="1" selected="0">
            <x v="80"/>
          </reference>
        </references>
      </pivotArea>
    </format>
    <format dxfId="12072">
      <pivotArea dataOnly="0" labelOnly="1" outline="0" offset="IV18" fieldPosition="0">
        <references count="1">
          <reference field="6" count="1">
            <x v="80"/>
          </reference>
        </references>
      </pivotArea>
    </format>
    <format dxfId="12071">
      <pivotArea dataOnly="0" labelOnly="1" outline="0" offset="IV256" fieldPosition="0">
        <references count="2">
          <reference field="0" count="1">
            <x v="409"/>
          </reference>
          <reference field="6" count="1" selected="0">
            <x v="80"/>
          </reference>
        </references>
      </pivotArea>
    </format>
    <format dxfId="12070">
      <pivotArea dataOnly="0" labelOnly="1" outline="0" fieldPosition="0">
        <references count="3">
          <reference field="0" count="1" selected="0">
            <x v="409"/>
          </reference>
          <reference field="4" count="1">
            <x v="211"/>
          </reference>
          <reference field="6" count="1" selected="0">
            <x v="80"/>
          </reference>
        </references>
      </pivotArea>
    </format>
    <format dxfId="12069">
      <pivotArea outline="0" collapsedLevelsAreSubtotals="1" fieldPosition="0">
        <references count="3">
          <reference field="0" count="1" selected="0">
            <x v="409"/>
          </reference>
          <reference field="4" count="1" selected="0">
            <x v="211"/>
          </reference>
          <reference field="6" count="1" selected="0">
            <x v="80"/>
          </reference>
        </references>
      </pivotArea>
    </format>
    <format dxfId="12068">
      <pivotArea outline="0" collapsedLevelsAreSubtotals="1" fieldPosition="0">
        <references count="3">
          <reference field="0" count="1" selected="0">
            <x v="372"/>
          </reference>
          <reference field="4" count="1" selected="0">
            <x v="192"/>
          </reference>
          <reference field="6" count="1" selected="0">
            <x v="80"/>
          </reference>
        </references>
      </pivotArea>
    </format>
    <format dxfId="12067">
      <pivotArea dataOnly="0" labelOnly="1" outline="0" offset="IV19" fieldPosition="0">
        <references count="1">
          <reference field="6" count="1">
            <x v="80"/>
          </reference>
        </references>
      </pivotArea>
    </format>
    <format dxfId="12066">
      <pivotArea dataOnly="0" labelOnly="1" outline="0" offset="IV1" fieldPosition="0">
        <references count="2">
          <reference field="0" count="1">
            <x v="372"/>
          </reference>
          <reference field="6" count="1" selected="0">
            <x v="80"/>
          </reference>
        </references>
      </pivotArea>
    </format>
    <format dxfId="12065">
      <pivotArea dataOnly="0" labelOnly="1" outline="0" fieldPosition="0">
        <references count="3">
          <reference field="0" count="1" selected="0">
            <x v="372"/>
          </reference>
          <reference field="4" count="1">
            <x v="192"/>
          </reference>
          <reference field="6" count="1" selected="0">
            <x v="80"/>
          </reference>
        </references>
      </pivotArea>
    </format>
    <format dxfId="12064">
      <pivotArea outline="0" collapsedLevelsAreSubtotals="1" fieldPosition="0">
        <references count="3">
          <reference field="0" count="1" selected="0">
            <x v="372"/>
          </reference>
          <reference field="4" count="1" selected="0">
            <x v="192"/>
          </reference>
          <reference field="6" count="1" selected="0">
            <x v="80"/>
          </reference>
        </references>
      </pivotArea>
    </format>
    <format dxfId="12063">
      <pivotArea outline="0" collapsedLevelsAreSubtotals="1" fieldPosition="0">
        <references count="3">
          <reference field="0" count="1" selected="0">
            <x v="372"/>
          </reference>
          <reference field="4" count="1" selected="0">
            <x v="211"/>
          </reference>
          <reference field="6" count="1" selected="0">
            <x v="80"/>
          </reference>
        </references>
      </pivotArea>
    </format>
    <format dxfId="12062">
      <pivotArea dataOnly="0" labelOnly="1" outline="0" offset="IV20" fieldPosition="0">
        <references count="1">
          <reference field="6" count="1">
            <x v="80"/>
          </reference>
        </references>
      </pivotArea>
    </format>
    <format dxfId="12061">
      <pivotArea dataOnly="0" labelOnly="1" outline="0" offset="IV256" fieldPosition="0">
        <references count="2">
          <reference field="0" count="1">
            <x v="372"/>
          </reference>
          <reference field="6" count="1" selected="0">
            <x v="80"/>
          </reference>
        </references>
      </pivotArea>
    </format>
    <format dxfId="12060">
      <pivotArea dataOnly="0" labelOnly="1" outline="0" fieldPosition="0">
        <references count="3">
          <reference field="0" count="1" selected="0">
            <x v="372"/>
          </reference>
          <reference field="4" count="1">
            <x v="211"/>
          </reference>
          <reference field="6" count="1" selected="0">
            <x v="80"/>
          </reference>
        </references>
      </pivotArea>
    </format>
    <format dxfId="12059">
      <pivotArea outline="0" collapsedLevelsAreSubtotals="1" fieldPosition="0">
        <references count="3">
          <reference field="0" count="1" selected="0">
            <x v="372"/>
          </reference>
          <reference field="4" count="1" selected="0">
            <x v="211"/>
          </reference>
          <reference field="6" count="1" selected="0">
            <x v="80"/>
          </reference>
        </references>
      </pivotArea>
    </format>
    <format dxfId="12058">
      <pivotArea outline="0" collapsedLevelsAreSubtotals="1" fieldPosition="0">
        <references count="3">
          <reference field="0" count="1" selected="0">
            <x v="83"/>
          </reference>
          <reference field="4" count="1" selected="0">
            <x v="211"/>
          </reference>
          <reference field="6" count="1" selected="0">
            <x v="80"/>
          </reference>
        </references>
      </pivotArea>
    </format>
    <format dxfId="12057">
      <pivotArea dataOnly="0" labelOnly="1" outline="0" offset="IV21" fieldPosition="0">
        <references count="1">
          <reference field="6" count="1">
            <x v="80"/>
          </reference>
        </references>
      </pivotArea>
    </format>
    <format dxfId="12056">
      <pivotArea dataOnly="0" labelOnly="1" outline="0" fieldPosition="0">
        <references count="2">
          <reference field="0" count="1">
            <x v="83"/>
          </reference>
          <reference field="6" count="1" selected="0">
            <x v="80"/>
          </reference>
        </references>
      </pivotArea>
    </format>
    <format dxfId="12055">
      <pivotArea dataOnly="0" labelOnly="1" outline="0" fieldPosition="0">
        <references count="3">
          <reference field="0" count="1" selected="0">
            <x v="83"/>
          </reference>
          <reference field="4" count="1">
            <x v="211"/>
          </reference>
          <reference field="6" count="1" selected="0">
            <x v="80"/>
          </reference>
        </references>
      </pivotArea>
    </format>
    <format dxfId="12054">
      <pivotArea outline="0" collapsedLevelsAreSubtotals="1" fieldPosition="0">
        <references count="3">
          <reference field="0" count="1" selected="0">
            <x v="83"/>
          </reference>
          <reference field="4" count="1" selected="0">
            <x v="211"/>
          </reference>
          <reference field="6" count="1" selected="0">
            <x v="80"/>
          </reference>
        </references>
      </pivotArea>
    </format>
    <format dxfId="12053">
      <pivotArea outline="0" collapsedLevelsAreSubtotals="1" fieldPosition="0">
        <references count="3">
          <reference field="0" count="1" selected="0">
            <x v="71"/>
          </reference>
          <reference field="4" count="1" selected="0">
            <x v="211"/>
          </reference>
          <reference field="6" count="1" selected="0">
            <x v="80"/>
          </reference>
        </references>
      </pivotArea>
    </format>
    <format dxfId="12052">
      <pivotArea dataOnly="0" labelOnly="1" outline="0" offset="IV22" fieldPosition="0">
        <references count="1">
          <reference field="6" count="1">
            <x v="80"/>
          </reference>
        </references>
      </pivotArea>
    </format>
    <format dxfId="12051">
      <pivotArea dataOnly="0" labelOnly="1" outline="0" fieldPosition="0">
        <references count="2">
          <reference field="0" count="1">
            <x v="71"/>
          </reference>
          <reference field="6" count="1" selected="0">
            <x v="80"/>
          </reference>
        </references>
      </pivotArea>
    </format>
    <format dxfId="12050">
      <pivotArea dataOnly="0" labelOnly="1" outline="0" fieldPosition="0">
        <references count="3">
          <reference field="0" count="1" selected="0">
            <x v="71"/>
          </reference>
          <reference field="4" count="1">
            <x v="211"/>
          </reference>
          <reference field="6" count="1" selected="0">
            <x v="80"/>
          </reference>
        </references>
      </pivotArea>
    </format>
    <format dxfId="12049">
      <pivotArea outline="0" collapsedLevelsAreSubtotals="1" fieldPosition="0">
        <references count="3">
          <reference field="0" count="1" selected="0">
            <x v="71"/>
          </reference>
          <reference field="4" count="1" selected="0">
            <x v="211"/>
          </reference>
          <reference field="6" count="1" selected="0">
            <x v="80"/>
          </reference>
        </references>
      </pivotArea>
    </format>
    <format dxfId="12048">
      <pivotArea outline="0" collapsedLevelsAreSubtotals="1" fieldPosition="0">
        <references count="3">
          <reference field="0" count="1" selected="0">
            <x v="339"/>
          </reference>
          <reference field="4" count="1" selected="0">
            <x v="211"/>
          </reference>
          <reference field="6" count="1" selected="0">
            <x v="80"/>
          </reference>
        </references>
      </pivotArea>
    </format>
    <format dxfId="12047">
      <pivotArea dataOnly="0" labelOnly="1" outline="0" offset="IV23" fieldPosition="0">
        <references count="1">
          <reference field="6" count="1">
            <x v="80"/>
          </reference>
        </references>
      </pivotArea>
    </format>
    <format dxfId="12046">
      <pivotArea dataOnly="0" labelOnly="1" outline="0" fieldPosition="0">
        <references count="2">
          <reference field="0" count="1">
            <x v="339"/>
          </reference>
          <reference field="6" count="1" selected="0">
            <x v="80"/>
          </reference>
        </references>
      </pivotArea>
    </format>
    <format dxfId="12045">
      <pivotArea dataOnly="0" labelOnly="1" outline="0" fieldPosition="0">
        <references count="3">
          <reference field="0" count="1" selected="0">
            <x v="339"/>
          </reference>
          <reference field="4" count="1">
            <x v="211"/>
          </reference>
          <reference field="6" count="1" selected="0">
            <x v="80"/>
          </reference>
        </references>
      </pivotArea>
    </format>
    <format dxfId="12044">
      <pivotArea outline="0" collapsedLevelsAreSubtotals="1" fieldPosition="0">
        <references count="3">
          <reference field="0" count="1" selected="0">
            <x v="339"/>
          </reference>
          <reference field="4" count="1" selected="0">
            <x v="211"/>
          </reference>
          <reference field="6" count="1" selected="0">
            <x v="80"/>
          </reference>
        </references>
      </pivotArea>
    </format>
    <format dxfId="12043">
      <pivotArea outline="0" collapsedLevelsAreSubtotals="1" fieldPosition="0">
        <references count="3">
          <reference field="0" count="1" selected="0">
            <x v="370"/>
          </reference>
          <reference field="4" count="1" selected="0">
            <x v="192"/>
          </reference>
          <reference field="6" count="1" selected="0">
            <x v="80"/>
          </reference>
        </references>
      </pivotArea>
    </format>
    <format dxfId="12042">
      <pivotArea dataOnly="0" labelOnly="1" outline="0" offset="IV24" fieldPosition="0">
        <references count="1">
          <reference field="6" count="1">
            <x v="80"/>
          </reference>
        </references>
      </pivotArea>
    </format>
    <format dxfId="12041">
      <pivotArea dataOnly="0" labelOnly="1" outline="0" offset="IV1" fieldPosition="0">
        <references count="2">
          <reference field="0" count="1">
            <x v="370"/>
          </reference>
          <reference field="6" count="1" selected="0">
            <x v="80"/>
          </reference>
        </references>
      </pivotArea>
    </format>
    <format dxfId="12040">
      <pivotArea dataOnly="0" labelOnly="1" outline="0" fieldPosition="0">
        <references count="3">
          <reference field="0" count="1" selected="0">
            <x v="370"/>
          </reference>
          <reference field="4" count="1">
            <x v="192"/>
          </reference>
          <reference field="6" count="1" selected="0">
            <x v="80"/>
          </reference>
        </references>
      </pivotArea>
    </format>
    <format dxfId="12039">
      <pivotArea outline="0" collapsedLevelsAreSubtotals="1" fieldPosition="0">
        <references count="3">
          <reference field="0" count="1" selected="0">
            <x v="370"/>
          </reference>
          <reference field="4" count="1" selected="0">
            <x v="192"/>
          </reference>
          <reference field="6" count="1" selected="0">
            <x v="80"/>
          </reference>
        </references>
      </pivotArea>
    </format>
    <format dxfId="12038">
      <pivotArea outline="0" collapsedLevelsAreSubtotals="1" fieldPosition="0">
        <references count="3">
          <reference field="0" count="1" selected="0">
            <x v="370"/>
          </reference>
          <reference field="4" count="1" selected="0">
            <x v="211"/>
          </reference>
          <reference field="6" count="1" selected="0">
            <x v="80"/>
          </reference>
        </references>
      </pivotArea>
    </format>
    <format dxfId="12037">
      <pivotArea dataOnly="0" labelOnly="1" outline="0" offset="IV25" fieldPosition="0">
        <references count="1">
          <reference field="6" count="1">
            <x v="80"/>
          </reference>
        </references>
      </pivotArea>
    </format>
    <format dxfId="12036">
      <pivotArea dataOnly="0" labelOnly="1" outline="0" offset="IV256" fieldPosition="0">
        <references count="2">
          <reference field="0" count="1">
            <x v="370"/>
          </reference>
          <reference field="6" count="1" selected="0">
            <x v="80"/>
          </reference>
        </references>
      </pivotArea>
    </format>
    <format dxfId="12035">
      <pivotArea dataOnly="0" labelOnly="1" outline="0" fieldPosition="0">
        <references count="3">
          <reference field="0" count="1" selected="0">
            <x v="370"/>
          </reference>
          <reference field="4" count="1">
            <x v="211"/>
          </reference>
          <reference field="6" count="1" selected="0">
            <x v="80"/>
          </reference>
        </references>
      </pivotArea>
    </format>
    <format dxfId="12034">
      <pivotArea outline="0" collapsedLevelsAreSubtotals="1" fieldPosition="0">
        <references count="3">
          <reference field="0" count="1" selected="0">
            <x v="370"/>
          </reference>
          <reference field="4" count="1" selected="0">
            <x v="211"/>
          </reference>
          <reference field="6" count="1" selected="0">
            <x v="80"/>
          </reference>
        </references>
      </pivotArea>
    </format>
    <format dxfId="12033">
      <pivotArea outline="0" collapsedLevelsAreSubtotals="1" fieldPosition="0">
        <references count="3">
          <reference field="0" count="1" selected="0">
            <x v="344"/>
          </reference>
          <reference field="4" count="1" selected="0">
            <x v="209"/>
          </reference>
          <reference field="6" count="1" selected="0">
            <x v="80"/>
          </reference>
        </references>
      </pivotArea>
    </format>
    <format dxfId="12032">
      <pivotArea dataOnly="0" labelOnly="1" outline="0" offset="IV26" fieldPosition="0">
        <references count="1">
          <reference field="6" count="1">
            <x v="80"/>
          </reference>
        </references>
      </pivotArea>
    </format>
    <format dxfId="12031">
      <pivotArea dataOnly="0" labelOnly="1" outline="0" fieldPosition="0">
        <references count="2">
          <reference field="0" count="1">
            <x v="344"/>
          </reference>
          <reference field="6" count="1" selected="0">
            <x v="80"/>
          </reference>
        </references>
      </pivotArea>
    </format>
    <format dxfId="12030">
      <pivotArea dataOnly="0" labelOnly="1" outline="0" fieldPosition="0">
        <references count="3">
          <reference field="0" count="1" selected="0">
            <x v="344"/>
          </reference>
          <reference field="4" count="1">
            <x v="209"/>
          </reference>
          <reference field="6" count="1" selected="0">
            <x v="80"/>
          </reference>
        </references>
      </pivotArea>
    </format>
    <format dxfId="12029">
      <pivotArea outline="0" collapsedLevelsAreSubtotals="1" fieldPosition="0">
        <references count="3">
          <reference field="0" count="1" selected="0">
            <x v="344"/>
          </reference>
          <reference field="4" count="1" selected="0">
            <x v="209"/>
          </reference>
          <reference field="6" count="1" selected="0">
            <x v="80"/>
          </reference>
        </references>
      </pivotArea>
    </format>
    <format dxfId="12028">
      <pivotArea outline="0" collapsedLevelsAreSubtotals="1" fieldPosition="0">
        <references count="3">
          <reference field="0" count="1" selected="0">
            <x v="413"/>
          </reference>
          <reference field="4" count="1" selected="0">
            <x v="211"/>
          </reference>
          <reference field="6" count="1" selected="0">
            <x v="80"/>
          </reference>
        </references>
      </pivotArea>
    </format>
    <format dxfId="12027">
      <pivotArea dataOnly="0" labelOnly="1" outline="0" offset="IV27" fieldPosition="0">
        <references count="1">
          <reference field="6" count="1">
            <x v="80"/>
          </reference>
        </references>
      </pivotArea>
    </format>
    <format dxfId="12026">
      <pivotArea dataOnly="0" labelOnly="1" outline="0" fieldPosition="0">
        <references count="2">
          <reference field="0" count="1">
            <x v="413"/>
          </reference>
          <reference field="6" count="1" selected="0">
            <x v="80"/>
          </reference>
        </references>
      </pivotArea>
    </format>
    <format dxfId="12025">
      <pivotArea dataOnly="0" labelOnly="1" outline="0" fieldPosition="0">
        <references count="3">
          <reference field="0" count="1" selected="0">
            <x v="413"/>
          </reference>
          <reference field="4" count="1">
            <x v="211"/>
          </reference>
          <reference field="6" count="1" selected="0">
            <x v="80"/>
          </reference>
        </references>
      </pivotArea>
    </format>
    <format dxfId="12024">
      <pivotArea outline="0" collapsedLevelsAreSubtotals="1" fieldPosition="0">
        <references count="3">
          <reference field="0" count="1" selected="0">
            <x v="413"/>
          </reference>
          <reference field="4" count="1" selected="0">
            <x v="211"/>
          </reference>
          <reference field="6" count="1" selected="0">
            <x v="80"/>
          </reference>
        </references>
      </pivotArea>
    </format>
    <format dxfId="12023">
      <pivotArea outline="0" collapsedLevelsAreSubtotals="1" fieldPosition="0">
        <references count="3">
          <reference field="0" count="1" selected="0">
            <x v="157"/>
          </reference>
          <reference field="4" count="1" selected="0">
            <x v="189"/>
          </reference>
          <reference field="6" count="1" selected="0">
            <x v="80"/>
          </reference>
        </references>
      </pivotArea>
    </format>
    <format dxfId="12022">
      <pivotArea dataOnly="0" labelOnly="1" outline="0" offset="IV28" fieldPosition="0">
        <references count="1">
          <reference field="6" count="1">
            <x v="80"/>
          </reference>
        </references>
      </pivotArea>
    </format>
    <format dxfId="12021">
      <pivotArea dataOnly="0" labelOnly="1" outline="0" fieldPosition="0">
        <references count="2">
          <reference field="0" count="1">
            <x v="157"/>
          </reference>
          <reference field="6" count="1" selected="0">
            <x v="80"/>
          </reference>
        </references>
      </pivotArea>
    </format>
    <format dxfId="12020">
      <pivotArea dataOnly="0" labelOnly="1" outline="0" fieldPosition="0">
        <references count="3">
          <reference field="0" count="1" selected="0">
            <x v="157"/>
          </reference>
          <reference field="4" count="1">
            <x v="189"/>
          </reference>
          <reference field="6" count="1" selected="0">
            <x v="80"/>
          </reference>
        </references>
      </pivotArea>
    </format>
    <format dxfId="12019">
      <pivotArea outline="0" collapsedLevelsAreSubtotals="1" fieldPosition="0">
        <references count="3">
          <reference field="0" count="1" selected="0">
            <x v="157"/>
          </reference>
          <reference field="4" count="1" selected="0">
            <x v="189"/>
          </reference>
          <reference field="6" count="1" selected="0">
            <x v="80"/>
          </reference>
        </references>
      </pivotArea>
    </format>
    <format dxfId="12018">
      <pivotArea outline="0" collapsedLevelsAreSubtotals="1" fieldPosition="0">
        <references count="3">
          <reference field="0" count="1" selected="0">
            <x v="448"/>
          </reference>
          <reference field="4" count="1" selected="0">
            <x v="192"/>
          </reference>
          <reference field="6" count="1" selected="0">
            <x v="80"/>
          </reference>
        </references>
      </pivotArea>
    </format>
    <format dxfId="12017">
      <pivotArea dataOnly="0" labelOnly="1" outline="0" offset="IV29" fieldPosition="0">
        <references count="1">
          <reference field="6" count="1">
            <x v="80"/>
          </reference>
        </references>
      </pivotArea>
    </format>
    <format dxfId="12016">
      <pivotArea dataOnly="0" labelOnly="1" outline="0" fieldPosition="0">
        <references count="2">
          <reference field="0" count="1">
            <x v="448"/>
          </reference>
          <reference field="6" count="1" selected="0">
            <x v="80"/>
          </reference>
        </references>
      </pivotArea>
    </format>
    <format dxfId="12015">
      <pivotArea dataOnly="0" labelOnly="1" outline="0" fieldPosition="0">
        <references count="3">
          <reference field="0" count="1" selected="0">
            <x v="448"/>
          </reference>
          <reference field="4" count="1">
            <x v="192"/>
          </reference>
          <reference field="6" count="1" selected="0">
            <x v="80"/>
          </reference>
        </references>
      </pivotArea>
    </format>
    <format dxfId="12014">
      <pivotArea outline="0" collapsedLevelsAreSubtotals="1" fieldPosition="0">
        <references count="3">
          <reference field="0" count="1" selected="0">
            <x v="448"/>
          </reference>
          <reference field="4" count="1" selected="0">
            <x v="192"/>
          </reference>
          <reference field="6" count="1" selected="0">
            <x v="80"/>
          </reference>
        </references>
      </pivotArea>
    </format>
    <format dxfId="12013">
      <pivotArea outline="0" collapsedLevelsAreSubtotals="1" fieldPosition="0">
        <references count="3">
          <reference field="0" count="1" selected="0">
            <x v="134"/>
          </reference>
          <reference field="4" count="1" selected="0">
            <x v="211"/>
          </reference>
          <reference field="6" count="1" selected="0">
            <x v="80"/>
          </reference>
        </references>
      </pivotArea>
    </format>
    <format dxfId="12012">
      <pivotArea dataOnly="0" labelOnly="1" outline="0" offset="IV30" fieldPosition="0">
        <references count="1">
          <reference field="6" count="1">
            <x v="80"/>
          </reference>
        </references>
      </pivotArea>
    </format>
    <format dxfId="12011">
      <pivotArea dataOnly="0" labelOnly="1" outline="0" fieldPosition="0">
        <references count="2">
          <reference field="0" count="1">
            <x v="134"/>
          </reference>
          <reference field="6" count="1" selected="0">
            <x v="80"/>
          </reference>
        </references>
      </pivotArea>
    </format>
    <format dxfId="12010">
      <pivotArea dataOnly="0" labelOnly="1" outline="0" fieldPosition="0">
        <references count="3">
          <reference field="0" count="1" selected="0">
            <x v="134"/>
          </reference>
          <reference field="4" count="1">
            <x v="211"/>
          </reference>
          <reference field="6" count="1" selected="0">
            <x v="80"/>
          </reference>
        </references>
      </pivotArea>
    </format>
    <format dxfId="12009">
      <pivotArea outline="0" collapsedLevelsAreSubtotals="1" fieldPosition="0">
        <references count="3">
          <reference field="0" count="1" selected="0">
            <x v="134"/>
          </reference>
          <reference field="4" count="1" selected="0">
            <x v="211"/>
          </reference>
          <reference field="6" count="1" selected="0">
            <x v="80"/>
          </reference>
        </references>
      </pivotArea>
    </format>
    <format dxfId="12008">
      <pivotArea outline="0" collapsedLevelsAreSubtotals="1" fieldPosition="0">
        <references count="3">
          <reference field="0" count="1" selected="0">
            <x v="398"/>
          </reference>
          <reference field="4" count="1" selected="0">
            <x v="211"/>
          </reference>
          <reference field="6" count="1" selected="0">
            <x v="80"/>
          </reference>
        </references>
      </pivotArea>
    </format>
    <format dxfId="12007">
      <pivotArea dataOnly="0" labelOnly="1" outline="0" offset="IV31" fieldPosition="0">
        <references count="1">
          <reference field="6" count="1">
            <x v="80"/>
          </reference>
        </references>
      </pivotArea>
    </format>
    <format dxfId="12006">
      <pivotArea dataOnly="0" labelOnly="1" outline="0" fieldPosition="0">
        <references count="2">
          <reference field="0" count="1">
            <x v="398"/>
          </reference>
          <reference field="6" count="1" selected="0">
            <x v="80"/>
          </reference>
        </references>
      </pivotArea>
    </format>
    <format dxfId="12005">
      <pivotArea dataOnly="0" labelOnly="1" outline="0" fieldPosition="0">
        <references count="3">
          <reference field="0" count="1" selected="0">
            <x v="398"/>
          </reference>
          <reference field="4" count="1">
            <x v="211"/>
          </reference>
          <reference field="6" count="1" selected="0">
            <x v="80"/>
          </reference>
        </references>
      </pivotArea>
    </format>
    <format dxfId="12004">
      <pivotArea outline="0" collapsedLevelsAreSubtotals="1" fieldPosition="0">
        <references count="3">
          <reference field="0" count="1" selected="0">
            <x v="398"/>
          </reference>
          <reference field="4" count="1" selected="0">
            <x v="211"/>
          </reference>
          <reference field="6" count="1" selected="0">
            <x v="80"/>
          </reference>
        </references>
      </pivotArea>
    </format>
    <format dxfId="12003">
      <pivotArea outline="0" collapsedLevelsAreSubtotals="1" fieldPosition="0">
        <references count="3">
          <reference field="0" count="1" selected="0">
            <x v="387"/>
          </reference>
          <reference field="4" count="1" selected="0">
            <x v="211"/>
          </reference>
          <reference field="6" count="1" selected="0">
            <x v="80"/>
          </reference>
        </references>
      </pivotArea>
    </format>
    <format dxfId="12002">
      <pivotArea dataOnly="0" labelOnly="1" outline="0" offset="IV32" fieldPosition="0">
        <references count="1">
          <reference field="6" count="1">
            <x v="80"/>
          </reference>
        </references>
      </pivotArea>
    </format>
    <format dxfId="12001">
      <pivotArea dataOnly="0" labelOnly="1" outline="0" fieldPosition="0">
        <references count="2">
          <reference field="0" count="1">
            <x v="387"/>
          </reference>
          <reference field="6" count="1" selected="0">
            <x v="80"/>
          </reference>
        </references>
      </pivotArea>
    </format>
    <format dxfId="12000">
      <pivotArea dataOnly="0" labelOnly="1" outline="0" fieldPosition="0">
        <references count="3">
          <reference field="0" count="1" selected="0">
            <x v="387"/>
          </reference>
          <reference field="4" count="1">
            <x v="211"/>
          </reference>
          <reference field="6" count="1" selected="0">
            <x v="80"/>
          </reference>
        </references>
      </pivotArea>
    </format>
    <format dxfId="11999">
      <pivotArea outline="0" collapsedLevelsAreSubtotals="1" fieldPosition="0">
        <references count="3">
          <reference field="0" count="1" selected="0">
            <x v="387"/>
          </reference>
          <reference field="4" count="1" selected="0">
            <x v="211"/>
          </reference>
          <reference field="6" count="1" selected="0">
            <x v="80"/>
          </reference>
        </references>
      </pivotArea>
    </format>
    <format dxfId="11998">
      <pivotArea outline="0" collapsedLevelsAreSubtotals="1" fieldPosition="0">
        <references count="3">
          <reference field="0" count="1" selected="0">
            <x v="332"/>
          </reference>
          <reference field="4" count="1" selected="0">
            <x v="211"/>
          </reference>
          <reference field="6" count="1" selected="0">
            <x v="80"/>
          </reference>
        </references>
      </pivotArea>
    </format>
    <format dxfId="11997">
      <pivotArea dataOnly="0" labelOnly="1" outline="0" offset="IV33" fieldPosition="0">
        <references count="1">
          <reference field="6" count="1">
            <x v="80"/>
          </reference>
        </references>
      </pivotArea>
    </format>
    <format dxfId="11996">
      <pivotArea dataOnly="0" labelOnly="1" outline="0" fieldPosition="0">
        <references count="2">
          <reference field="0" count="1">
            <x v="332"/>
          </reference>
          <reference field="6" count="1" selected="0">
            <x v="80"/>
          </reference>
        </references>
      </pivotArea>
    </format>
    <format dxfId="11995">
      <pivotArea dataOnly="0" labelOnly="1" outline="0" fieldPosition="0">
        <references count="3">
          <reference field="0" count="1" selected="0">
            <x v="332"/>
          </reference>
          <reference field="4" count="1">
            <x v="211"/>
          </reference>
          <reference field="6" count="1" selected="0">
            <x v="80"/>
          </reference>
        </references>
      </pivotArea>
    </format>
    <format dxfId="11994">
      <pivotArea outline="0" collapsedLevelsAreSubtotals="1" fieldPosition="0">
        <references count="3">
          <reference field="0" count="1" selected="0">
            <x v="332"/>
          </reference>
          <reference field="4" count="1" selected="0">
            <x v="211"/>
          </reference>
          <reference field="6" count="1" selected="0">
            <x v="80"/>
          </reference>
        </references>
      </pivotArea>
    </format>
    <format dxfId="11993">
      <pivotArea outline="0" collapsedLevelsAreSubtotals="1" fieldPosition="0">
        <references count="3">
          <reference field="0" count="1" selected="0">
            <x v="296"/>
          </reference>
          <reference field="4" count="1" selected="0">
            <x v="209"/>
          </reference>
          <reference field="6" count="1" selected="0">
            <x v="80"/>
          </reference>
        </references>
      </pivotArea>
    </format>
    <format dxfId="11992">
      <pivotArea dataOnly="0" labelOnly="1" outline="0" offset="IV34" fieldPosition="0">
        <references count="1">
          <reference field="6" count="1">
            <x v="80"/>
          </reference>
        </references>
      </pivotArea>
    </format>
    <format dxfId="11991">
      <pivotArea dataOnly="0" labelOnly="1" outline="0" fieldPosition="0">
        <references count="2">
          <reference field="0" count="1">
            <x v="296"/>
          </reference>
          <reference field="6" count="1" selected="0">
            <x v="80"/>
          </reference>
        </references>
      </pivotArea>
    </format>
    <format dxfId="11990">
      <pivotArea dataOnly="0" labelOnly="1" outline="0" fieldPosition="0">
        <references count="3">
          <reference field="0" count="1" selected="0">
            <x v="296"/>
          </reference>
          <reference field="4" count="1">
            <x v="209"/>
          </reference>
          <reference field="6" count="1" selected="0">
            <x v="80"/>
          </reference>
        </references>
      </pivotArea>
    </format>
    <format dxfId="11989">
      <pivotArea outline="0" collapsedLevelsAreSubtotals="1" fieldPosition="0">
        <references count="3">
          <reference field="0" count="1" selected="0">
            <x v="296"/>
          </reference>
          <reference field="4" count="1" selected="0">
            <x v="209"/>
          </reference>
          <reference field="6" count="1" selected="0">
            <x v="80"/>
          </reference>
        </references>
      </pivotArea>
    </format>
    <format dxfId="11988">
      <pivotArea outline="0" collapsedLevelsAreSubtotals="1" fieldPosition="0">
        <references count="3">
          <reference field="0" count="1" selected="0">
            <x v="172"/>
          </reference>
          <reference field="4" count="1" selected="0">
            <x v="209"/>
          </reference>
          <reference field="6" count="1" selected="0">
            <x v="80"/>
          </reference>
        </references>
      </pivotArea>
    </format>
    <format dxfId="11987">
      <pivotArea dataOnly="0" labelOnly="1" outline="0" offset="IV35" fieldPosition="0">
        <references count="1">
          <reference field="6" count="1">
            <x v="80"/>
          </reference>
        </references>
      </pivotArea>
    </format>
    <format dxfId="11986">
      <pivotArea dataOnly="0" labelOnly="1" outline="0" fieldPosition="0">
        <references count="2">
          <reference field="0" count="1">
            <x v="172"/>
          </reference>
          <reference field="6" count="1" selected="0">
            <x v="80"/>
          </reference>
        </references>
      </pivotArea>
    </format>
    <format dxfId="11985">
      <pivotArea dataOnly="0" labelOnly="1" outline="0" fieldPosition="0">
        <references count="3">
          <reference field="0" count="1" selected="0">
            <x v="172"/>
          </reference>
          <reference field="4" count="1">
            <x v="209"/>
          </reference>
          <reference field="6" count="1" selected="0">
            <x v="80"/>
          </reference>
        </references>
      </pivotArea>
    </format>
    <format dxfId="11984">
      <pivotArea outline="0" collapsedLevelsAreSubtotals="1" fieldPosition="0">
        <references count="3">
          <reference field="0" count="1" selected="0">
            <x v="172"/>
          </reference>
          <reference field="4" count="1" selected="0">
            <x v="209"/>
          </reference>
          <reference field="6" count="1" selected="0">
            <x v="80"/>
          </reference>
        </references>
      </pivotArea>
    </format>
    <format dxfId="11983">
      <pivotArea outline="0" collapsedLevelsAreSubtotals="1" fieldPosition="0">
        <references count="3">
          <reference field="0" count="1" selected="0">
            <x v="111"/>
          </reference>
          <reference field="4" count="1" selected="0">
            <x v="211"/>
          </reference>
          <reference field="6" count="1" selected="0">
            <x v="80"/>
          </reference>
        </references>
      </pivotArea>
    </format>
    <format dxfId="11982">
      <pivotArea dataOnly="0" labelOnly="1" outline="0" offset="IV36" fieldPosition="0">
        <references count="1">
          <reference field="6" count="1">
            <x v="80"/>
          </reference>
        </references>
      </pivotArea>
    </format>
    <format dxfId="11981">
      <pivotArea dataOnly="0" labelOnly="1" outline="0" fieldPosition="0">
        <references count="2">
          <reference field="0" count="1">
            <x v="111"/>
          </reference>
          <reference field="6" count="1" selected="0">
            <x v="80"/>
          </reference>
        </references>
      </pivotArea>
    </format>
    <format dxfId="11980">
      <pivotArea dataOnly="0" labelOnly="1" outline="0" fieldPosition="0">
        <references count="3">
          <reference field="0" count="1" selected="0">
            <x v="111"/>
          </reference>
          <reference field="4" count="1">
            <x v="211"/>
          </reference>
          <reference field="6" count="1" selected="0">
            <x v="80"/>
          </reference>
        </references>
      </pivotArea>
    </format>
    <format dxfId="11979">
      <pivotArea outline="0" collapsedLevelsAreSubtotals="1" fieldPosition="0">
        <references count="3">
          <reference field="0" count="1" selected="0">
            <x v="111"/>
          </reference>
          <reference field="4" count="1" selected="0">
            <x v="211"/>
          </reference>
          <reference field="6" count="1" selected="0">
            <x v="80"/>
          </reference>
        </references>
      </pivotArea>
    </format>
    <format dxfId="11978">
      <pivotArea outline="0" collapsedLevelsAreSubtotals="1" fieldPosition="0">
        <references count="3">
          <reference field="0" count="1" selected="0">
            <x v="342"/>
          </reference>
          <reference field="4" count="1" selected="0">
            <x v="211"/>
          </reference>
          <reference field="6" count="1" selected="0">
            <x v="80"/>
          </reference>
        </references>
      </pivotArea>
    </format>
    <format dxfId="11977">
      <pivotArea dataOnly="0" labelOnly="1" outline="0" offset="IV37" fieldPosition="0">
        <references count="1">
          <reference field="6" count="1">
            <x v="80"/>
          </reference>
        </references>
      </pivotArea>
    </format>
    <format dxfId="11976">
      <pivotArea dataOnly="0" labelOnly="1" outline="0" fieldPosition="0">
        <references count="2">
          <reference field="0" count="1">
            <x v="342"/>
          </reference>
          <reference field="6" count="1" selected="0">
            <x v="80"/>
          </reference>
        </references>
      </pivotArea>
    </format>
    <format dxfId="11975">
      <pivotArea dataOnly="0" labelOnly="1" outline="0" fieldPosition="0">
        <references count="3">
          <reference field="0" count="1" selected="0">
            <x v="342"/>
          </reference>
          <reference field="4" count="1">
            <x v="211"/>
          </reference>
          <reference field="6" count="1" selected="0">
            <x v="80"/>
          </reference>
        </references>
      </pivotArea>
    </format>
    <format dxfId="11974">
      <pivotArea outline="0" collapsedLevelsAreSubtotals="1" fieldPosition="0">
        <references count="3">
          <reference field="0" count="1" selected="0">
            <x v="342"/>
          </reference>
          <reference field="4" count="1" selected="0">
            <x v="211"/>
          </reference>
          <reference field="6" count="1" selected="0">
            <x v="80"/>
          </reference>
        </references>
      </pivotArea>
    </format>
    <format dxfId="11973">
      <pivotArea outline="0" collapsedLevelsAreSubtotals="1" fieldPosition="0">
        <references count="3">
          <reference field="0" count="1" selected="0">
            <x v="391"/>
          </reference>
          <reference field="4" count="1" selected="0">
            <x v="211"/>
          </reference>
          <reference field="6" count="1" selected="0">
            <x v="80"/>
          </reference>
        </references>
      </pivotArea>
    </format>
    <format dxfId="11972">
      <pivotArea dataOnly="0" labelOnly="1" outline="0" offset="IV38" fieldPosition="0">
        <references count="1">
          <reference field="6" count="1">
            <x v="80"/>
          </reference>
        </references>
      </pivotArea>
    </format>
    <format dxfId="11971">
      <pivotArea dataOnly="0" labelOnly="1" outline="0" fieldPosition="0">
        <references count="2">
          <reference field="0" count="1">
            <x v="391"/>
          </reference>
          <reference field="6" count="1" selected="0">
            <x v="80"/>
          </reference>
        </references>
      </pivotArea>
    </format>
    <format dxfId="11970">
      <pivotArea dataOnly="0" labelOnly="1" outline="0" fieldPosition="0">
        <references count="3">
          <reference field="0" count="1" selected="0">
            <x v="391"/>
          </reference>
          <reference field="4" count="1">
            <x v="211"/>
          </reference>
          <reference field="6" count="1" selected="0">
            <x v="80"/>
          </reference>
        </references>
      </pivotArea>
    </format>
    <format dxfId="11969">
      <pivotArea outline="0" collapsedLevelsAreSubtotals="1" fieldPosition="0">
        <references count="3">
          <reference field="0" count="1" selected="0">
            <x v="391"/>
          </reference>
          <reference field="4" count="1" selected="0">
            <x v="211"/>
          </reference>
          <reference field="6" count="1" selected="0">
            <x v="80"/>
          </reference>
        </references>
      </pivotArea>
    </format>
    <format dxfId="11968">
      <pivotArea outline="0" collapsedLevelsAreSubtotals="1" fieldPosition="0">
        <references count="3">
          <reference field="0" count="1" selected="0">
            <x v="289"/>
          </reference>
          <reference field="4" count="1" selected="0">
            <x v="209"/>
          </reference>
          <reference field="6" count="1" selected="0">
            <x v="80"/>
          </reference>
        </references>
      </pivotArea>
    </format>
    <format dxfId="11967">
      <pivotArea dataOnly="0" labelOnly="1" outline="0" offset="IV39" fieldPosition="0">
        <references count="1">
          <reference field="6" count="1">
            <x v="80"/>
          </reference>
        </references>
      </pivotArea>
    </format>
    <format dxfId="11966">
      <pivotArea dataOnly="0" labelOnly="1" outline="0" fieldPosition="0">
        <references count="2">
          <reference field="0" count="1">
            <x v="289"/>
          </reference>
          <reference field="6" count="1" selected="0">
            <x v="80"/>
          </reference>
        </references>
      </pivotArea>
    </format>
    <format dxfId="11965">
      <pivotArea dataOnly="0" labelOnly="1" outline="0" fieldPosition="0">
        <references count="3">
          <reference field="0" count="1" selected="0">
            <x v="289"/>
          </reference>
          <reference field="4" count="1">
            <x v="209"/>
          </reference>
          <reference field="6" count="1" selected="0">
            <x v="80"/>
          </reference>
        </references>
      </pivotArea>
    </format>
    <format dxfId="11964">
      <pivotArea outline="0" collapsedLevelsAreSubtotals="1" fieldPosition="0">
        <references count="3">
          <reference field="0" count="1" selected="0">
            <x v="289"/>
          </reference>
          <reference field="4" count="1" selected="0">
            <x v="209"/>
          </reference>
          <reference field="6" count="1" selected="0">
            <x v="80"/>
          </reference>
        </references>
      </pivotArea>
    </format>
    <format dxfId="11963">
      <pivotArea outline="0" collapsedLevelsAreSubtotals="1" fieldPosition="0">
        <references count="3">
          <reference field="0" count="1" selected="0">
            <x v="162"/>
          </reference>
          <reference field="4" count="1" selected="0">
            <x v="193"/>
          </reference>
          <reference field="6" count="1" selected="0">
            <x v="80"/>
          </reference>
        </references>
      </pivotArea>
    </format>
    <format dxfId="11962">
      <pivotArea dataOnly="0" labelOnly="1" outline="0" offset="IV40" fieldPosition="0">
        <references count="1">
          <reference field="6" count="1">
            <x v="80"/>
          </reference>
        </references>
      </pivotArea>
    </format>
    <format dxfId="11961">
      <pivotArea dataOnly="0" labelOnly="1" outline="0" fieldPosition="0">
        <references count="2">
          <reference field="0" count="1">
            <x v="162"/>
          </reference>
          <reference field="6" count="1" selected="0">
            <x v="80"/>
          </reference>
        </references>
      </pivotArea>
    </format>
    <format dxfId="11960">
      <pivotArea dataOnly="0" labelOnly="1" outline="0" fieldPosition="0">
        <references count="3">
          <reference field="0" count="1" selected="0">
            <x v="162"/>
          </reference>
          <reference field="4" count="1">
            <x v="193"/>
          </reference>
          <reference field="6" count="1" selected="0">
            <x v="80"/>
          </reference>
        </references>
      </pivotArea>
    </format>
    <format dxfId="11959">
      <pivotArea outline="0" collapsedLevelsAreSubtotals="1" fieldPosition="0">
        <references count="3">
          <reference field="0" count="1" selected="0">
            <x v="162"/>
          </reference>
          <reference field="4" count="1" selected="0">
            <x v="193"/>
          </reference>
          <reference field="6" count="1" selected="0">
            <x v="80"/>
          </reference>
        </references>
      </pivotArea>
    </format>
    <format dxfId="11958">
      <pivotArea outline="0" collapsedLevelsAreSubtotals="1" fieldPosition="0">
        <references count="3">
          <reference field="0" count="1" selected="0">
            <x v="291"/>
          </reference>
          <reference field="4" count="1" selected="0">
            <x v="209"/>
          </reference>
          <reference field="6" count="1" selected="0">
            <x v="80"/>
          </reference>
        </references>
      </pivotArea>
    </format>
    <format dxfId="11957">
      <pivotArea dataOnly="0" labelOnly="1" outline="0" offset="IV41" fieldPosition="0">
        <references count="1">
          <reference field="6" count="1">
            <x v="80"/>
          </reference>
        </references>
      </pivotArea>
    </format>
    <format dxfId="11956">
      <pivotArea dataOnly="0" labelOnly="1" outline="0" fieldPosition="0">
        <references count="2">
          <reference field="0" count="1">
            <x v="291"/>
          </reference>
          <reference field="6" count="1" selected="0">
            <x v="80"/>
          </reference>
        </references>
      </pivotArea>
    </format>
    <format dxfId="11955">
      <pivotArea dataOnly="0" labelOnly="1" outline="0" fieldPosition="0">
        <references count="3">
          <reference field="0" count="1" selected="0">
            <x v="291"/>
          </reference>
          <reference field="4" count="1">
            <x v="209"/>
          </reference>
          <reference field="6" count="1" selected="0">
            <x v="80"/>
          </reference>
        </references>
      </pivotArea>
    </format>
    <format dxfId="11954">
      <pivotArea outline="0" collapsedLevelsAreSubtotals="1" fieldPosition="0">
        <references count="3">
          <reference field="0" count="1" selected="0">
            <x v="291"/>
          </reference>
          <reference field="4" count="1" selected="0">
            <x v="209"/>
          </reference>
          <reference field="6" count="1" selected="0">
            <x v="80"/>
          </reference>
        </references>
      </pivotArea>
    </format>
    <format dxfId="11953">
      <pivotArea outline="0" collapsedLevelsAreSubtotals="1" fieldPosition="0">
        <references count="3">
          <reference field="0" count="1" selected="0">
            <x v="167"/>
          </reference>
          <reference field="4" count="1" selected="0">
            <x v="212"/>
          </reference>
          <reference field="6" count="1" selected="0">
            <x v="80"/>
          </reference>
        </references>
      </pivotArea>
    </format>
    <format dxfId="11952">
      <pivotArea dataOnly="0" labelOnly="1" outline="0" offset="IV42" fieldPosition="0">
        <references count="1">
          <reference field="6" count="1">
            <x v="80"/>
          </reference>
        </references>
      </pivotArea>
    </format>
    <format dxfId="11951">
      <pivotArea dataOnly="0" labelOnly="1" outline="0" fieldPosition="0">
        <references count="2">
          <reference field="0" count="1">
            <x v="167"/>
          </reference>
          <reference field="6" count="1" selected="0">
            <x v="80"/>
          </reference>
        </references>
      </pivotArea>
    </format>
    <format dxfId="11950">
      <pivotArea dataOnly="0" labelOnly="1" outline="0" fieldPosition="0">
        <references count="3">
          <reference field="0" count="1" selected="0">
            <x v="167"/>
          </reference>
          <reference field="4" count="1">
            <x v="212"/>
          </reference>
          <reference field="6" count="1" selected="0">
            <x v="80"/>
          </reference>
        </references>
      </pivotArea>
    </format>
    <format dxfId="11949">
      <pivotArea outline="0" collapsedLevelsAreSubtotals="1" fieldPosition="0">
        <references count="3">
          <reference field="0" count="1" selected="0">
            <x v="167"/>
          </reference>
          <reference field="4" count="1" selected="0">
            <x v="212"/>
          </reference>
          <reference field="6" count="1" selected="0">
            <x v="80"/>
          </reference>
        </references>
      </pivotArea>
    </format>
    <format dxfId="11948">
      <pivotArea outline="0" collapsedLevelsAreSubtotals="1" fieldPosition="0">
        <references count="3">
          <reference field="0" count="1" selected="0">
            <x v="371"/>
          </reference>
          <reference field="4" count="1" selected="0">
            <x v="211"/>
          </reference>
          <reference field="6" count="1" selected="0">
            <x v="80"/>
          </reference>
        </references>
      </pivotArea>
    </format>
    <format dxfId="11947">
      <pivotArea dataOnly="0" labelOnly="1" outline="0" offset="IV43" fieldPosition="0">
        <references count="1">
          <reference field="6" count="1">
            <x v="80"/>
          </reference>
        </references>
      </pivotArea>
    </format>
    <format dxfId="11946">
      <pivotArea dataOnly="0" labelOnly="1" outline="0" fieldPosition="0">
        <references count="2">
          <reference field="0" count="1">
            <x v="371"/>
          </reference>
          <reference field="6" count="1" selected="0">
            <x v="80"/>
          </reference>
        </references>
      </pivotArea>
    </format>
    <format dxfId="11945">
      <pivotArea dataOnly="0" labelOnly="1" outline="0" fieldPosition="0">
        <references count="3">
          <reference field="0" count="1" selected="0">
            <x v="371"/>
          </reference>
          <reference field="4" count="1">
            <x v="211"/>
          </reference>
          <reference field="6" count="1" selected="0">
            <x v="80"/>
          </reference>
        </references>
      </pivotArea>
    </format>
    <format dxfId="11944">
      <pivotArea outline="0" collapsedLevelsAreSubtotals="1" fieldPosition="0">
        <references count="3">
          <reference field="0" count="1" selected="0">
            <x v="371"/>
          </reference>
          <reference field="4" count="1" selected="0">
            <x v="211"/>
          </reference>
          <reference field="6" count="1" selected="0">
            <x v="80"/>
          </reference>
        </references>
      </pivotArea>
    </format>
    <format dxfId="11943">
      <pivotArea outline="0" collapsedLevelsAreSubtotals="1" fieldPosition="0">
        <references count="3">
          <reference field="0" count="1" selected="0">
            <x v="324"/>
          </reference>
          <reference field="4" count="1" selected="0">
            <x v="211"/>
          </reference>
          <reference field="6" count="1" selected="0">
            <x v="80"/>
          </reference>
        </references>
      </pivotArea>
    </format>
    <format dxfId="11942">
      <pivotArea dataOnly="0" labelOnly="1" outline="0" offset="IV44" fieldPosition="0">
        <references count="1">
          <reference field="6" count="1">
            <x v="80"/>
          </reference>
        </references>
      </pivotArea>
    </format>
    <format dxfId="11941">
      <pivotArea dataOnly="0" labelOnly="1" outline="0" fieldPosition="0">
        <references count="2">
          <reference field="0" count="1">
            <x v="324"/>
          </reference>
          <reference field="6" count="1" selected="0">
            <x v="80"/>
          </reference>
        </references>
      </pivotArea>
    </format>
    <format dxfId="11940">
      <pivotArea dataOnly="0" labelOnly="1" outline="0" fieldPosition="0">
        <references count="3">
          <reference field="0" count="1" selected="0">
            <x v="324"/>
          </reference>
          <reference field="4" count="1">
            <x v="211"/>
          </reference>
          <reference field="6" count="1" selected="0">
            <x v="80"/>
          </reference>
        </references>
      </pivotArea>
    </format>
    <format dxfId="11939">
      <pivotArea outline="0" collapsedLevelsAreSubtotals="1" fieldPosition="0">
        <references count="3">
          <reference field="0" count="1" selected="0">
            <x v="324"/>
          </reference>
          <reference field="4" count="1" selected="0">
            <x v="211"/>
          </reference>
          <reference field="6" count="1" selected="0">
            <x v="80"/>
          </reference>
        </references>
      </pivotArea>
    </format>
    <format dxfId="11938">
      <pivotArea outline="0" collapsedLevelsAreSubtotals="1" fieldPosition="0">
        <references count="3">
          <reference field="0" count="1" selected="0">
            <x v="292"/>
          </reference>
          <reference field="4" count="1" selected="0">
            <x v="209"/>
          </reference>
          <reference field="6" count="1" selected="0">
            <x v="80"/>
          </reference>
        </references>
      </pivotArea>
    </format>
    <format dxfId="11937">
      <pivotArea dataOnly="0" labelOnly="1" outline="0" offset="IV45" fieldPosition="0">
        <references count="1">
          <reference field="6" count="1">
            <x v="80"/>
          </reference>
        </references>
      </pivotArea>
    </format>
    <format dxfId="11936">
      <pivotArea dataOnly="0" labelOnly="1" outline="0" fieldPosition="0">
        <references count="2">
          <reference field="0" count="1">
            <x v="292"/>
          </reference>
          <reference field="6" count="1" selected="0">
            <x v="80"/>
          </reference>
        </references>
      </pivotArea>
    </format>
    <format dxfId="11935">
      <pivotArea dataOnly="0" labelOnly="1" outline="0" fieldPosition="0">
        <references count="3">
          <reference field="0" count="1" selected="0">
            <x v="292"/>
          </reference>
          <reference field="4" count="1">
            <x v="209"/>
          </reference>
          <reference field="6" count="1" selected="0">
            <x v="80"/>
          </reference>
        </references>
      </pivotArea>
    </format>
    <format dxfId="11934">
      <pivotArea outline="0" collapsedLevelsAreSubtotals="1" fieldPosition="0">
        <references count="3">
          <reference field="0" count="1" selected="0">
            <x v="292"/>
          </reference>
          <reference field="4" count="1" selected="0">
            <x v="209"/>
          </reference>
          <reference field="6" count="1" selected="0">
            <x v="80"/>
          </reference>
        </references>
      </pivotArea>
    </format>
    <format dxfId="11933">
      <pivotArea outline="0" collapsedLevelsAreSubtotals="1" fieldPosition="0">
        <references count="3">
          <reference field="0" count="1" selected="0">
            <x v="297"/>
          </reference>
          <reference field="4" count="1" selected="0">
            <x v="209"/>
          </reference>
          <reference field="6" count="1" selected="0">
            <x v="80"/>
          </reference>
        </references>
      </pivotArea>
    </format>
    <format dxfId="11932">
      <pivotArea dataOnly="0" labelOnly="1" outline="0" offset="IV46" fieldPosition="0">
        <references count="1">
          <reference field="6" count="1">
            <x v="80"/>
          </reference>
        </references>
      </pivotArea>
    </format>
    <format dxfId="11931">
      <pivotArea dataOnly="0" labelOnly="1" outline="0" fieldPosition="0">
        <references count="2">
          <reference field="0" count="1">
            <x v="297"/>
          </reference>
          <reference field="6" count="1" selected="0">
            <x v="80"/>
          </reference>
        </references>
      </pivotArea>
    </format>
    <format dxfId="11930">
      <pivotArea dataOnly="0" labelOnly="1" outline="0" fieldPosition="0">
        <references count="3">
          <reference field="0" count="1" selected="0">
            <x v="297"/>
          </reference>
          <reference field="4" count="1">
            <x v="209"/>
          </reference>
          <reference field="6" count="1" selected="0">
            <x v="80"/>
          </reference>
        </references>
      </pivotArea>
    </format>
    <format dxfId="11929">
      <pivotArea outline="0" collapsedLevelsAreSubtotals="1" fieldPosition="0">
        <references count="3">
          <reference field="0" count="1" selected="0">
            <x v="297"/>
          </reference>
          <reference field="4" count="1" selected="0">
            <x v="209"/>
          </reference>
          <reference field="6" count="1" selected="0">
            <x v="80"/>
          </reference>
        </references>
      </pivotArea>
    </format>
    <format dxfId="11928">
      <pivotArea outline="0" collapsedLevelsAreSubtotals="1" fieldPosition="0">
        <references count="3">
          <reference field="0" count="1" selected="0">
            <x v="63"/>
          </reference>
          <reference field="4" count="1" selected="0">
            <x v="211"/>
          </reference>
          <reference field="6" count="1" selected="0">
            <x v="80"/>
          </reference>
        </references>
      </pivotArea>
    </format>
    <format dxfId="11927">
      <pivotArea dataOnly="0" labelOnly="1" outline="0" offset="IV47" fieldPosition="0">
        <references count="1">
          <reference field="6" count="1">
            <x v="80"/>
          </reference>
        </references>
      </pivotArea>
    </format>
    <format dxfId="11926">
      <pivotArea dataOnly="0" labelOnly="1" outline="0" fieldPosition="0">
        <references count="2">
          <reference field="0" count="1">
            <x v="63"/>
          </reference>
          <reference field="6" count="1" selected="0">
            <x v="80"/>
          </reference>
        </references>
      </pivotArea>
    </format>
    <format dxfId="11925">
      <pivotArea dataOnly="0" labelOnly="1" outline="0" fieldPosition="0">
        <references count="3">
          <reference field="0" count="1" selected="0">
            <x v="63"/>
          </reference>
          <reference field="4" count="1">
            <x v="211"/>
          </reference>
          <reference field="6" count="1" selected="0">
            <x v="80"/>
          </reference>
        </references>
      </pivotArea>
    </format>
    <format dxfId="11924">
      <pivotArea outline="0" collapsedLevelsAreSubtotals="1" fieldPosition="0">
        <references count="3">
          <reference field="0" count="1" selected="0">
            <x v="63"/>
          </reference>
          <reference field="4" count="1" selected="0">
            <x v="211"/>
          </reference>
          <reference field="6" count="1" selected="0">
            <x v="80"/>
          </reference>
        </references>
      </pivotArea>
    </format>
    <format dxfId="11923">
      <pivotArea outline="0" collapsedLevelsAreSubtotals="1" fieldPosition="0">
        <references count="3">
          <reference field="0" count="1" selected="0">
            <x v="317"/>
          </reference>
          <reference field="4" count="1" selected="0">
            <x v="209"/>
          </reference>
          <reference field="6" count="1" selected="0">
            <x v="80"/>
          </reference>
        </references>
      </pivotArea>
    </format>
    <format dxfId="11922">
      <pivotArea dataOnly="0" labelOnly="1" outline="0" offset="IV256" fieldPosition="0">
        <references count="1">
          <reference field="6" count="1">
            <x v="80"/>
          </reference>
        </references>
      </pivotArea>
    </format>
    <format dxfId="11921">
      <pivotArea dataOnly="0" labelOnly="1" outline="0" fieldPosition="0">
        <references count="2">
          <reference field="0" count="1">
            <x v="317"/>
          </reference>
          <reference field="6" count="1" selected="0">
            <x v="80"/>
          </reference>
        </references>
      </pivotArea>
    </format>
    <format dxfId="11920">
      <pivotArea dataOnly="0" labelOnly="1" outline="0" fieldPosition="0">
        <references count="3">
          <reference field="0" count="1" selected="0">
            <x v="317"/>
          </reference>
          <reference field="4" count="1">
            <x v="209"/>
          </reference>
          <reference field="6" count="1" selected="0">
            <x v="80"/>
          </reference>
        </references>
      </pivotArea>
    </format>
    <format dxfId="11919">
      <pivotArea outline="0" collapsedLevelsAreSubtotals="1" fieldPosition="0">
        <references count="3">
          <reference field="0" count="1" selected="0">
            <x v="317"/>
          </reference>
          <reference field="4" count="1" selected="0">
            <x v="209"/>
          </reference>
          <reference field="6" count="1" selected="0">
            <x v="80"/>
          </reference>
        </references>
      </pivotArea>
    </format>
    <format dxfId="11918">
      <pivotArea dataOnly="0" labelOnly="1" outline="0" fieldPosition="0">
        <references count="1">
          <reference field="6" count="1">
            <x v="80"/>
          </reference>
        </references>
      </pivotArea>
    </format>
    <format dxfId="11917">
      <pivotArea dataOnly="0" labelOnly="1" outline="0" fieldPosition="0">
        <references count="2">
          <reference field="0" count="1">
            <x v="317"/>
          </reference>
          <reference field="6" count="1" selected="0">
            <x v="80"/>
          </reference>
        </references>
      </pivotArea>
    </format>
    <format dxfId="11916">
      <pivotArea dataOnly="0" labelOnly="1" outline="0" fieldPosition="0">
        <references count="3">
          <reference field="0" count="1" selected="0">
            <x v="317"/>
          </reference>
          <reference field="4" count="1">
            <x v="209"/>
          </reference>
          <reference field="6" count="1" selected="0">
            <x v="80"/>
          </reference>
        </references>
      </pivotArea>
    </format>
    <format dxfId="11915">
      <pivotArea outline="0" collapsedLevelsAreSubtotals="1" fieldPosition="0">
        <references count="1">
          <reference field="6" count="1" selected="0" defaultSubtotal="1">
            <x v="80"/>
          </reference>
        </references>
      </pivotArea>
    </format>
    <format dxfId="11914">
      <pivotArea dataOnly="0" labelOnly="1" outline="0" fieldPosition="0">
        <references count="1">
          <reference field="6" count="1" defaultSubtotal="1">
            <x v="80"/>
          </reference>
        </references>
      </pivotArea>
    </format>
    <format dxfId="11913">
      <pivotArea outline="0" collapsedLevelsAreSubtotals="1" fieldPosition="0">
        <references count="3">
          <reference field="0" count="1" selected="0">
            <x v="418"/>
          </reference>
          <reference field="4" count="1" selected="0">
            <x v="62"/>
          </reference>
          <reference field="6" count="1" selected="0">
            <x v="81"/>
          </reference>
        </references>
      </pivotArea>
    </format>
    <format dxfId="11912">
      <pivotArea dataOnly="0" labelOnly="1" outline="0" offset="IV1" fieldPosition="0">
        <references count="1">
          <reference field="6" count="1">
            <x v="81"/>
          </reference>
        </references>
      </pivotArea>
    </format>
    <format dxfId="11911">
      <pivotArea dataOnly="0" labelOnly="1" outline="0" fieldPosition="0">
        <references count="2">
          <reference field="0" count="1">
            <x v="418"/>
          </reference>
          <reference field="6" count="1" selected="0">
            <x v="81"/>
          </reference>
        </references>
      </pivotArea>
    </format>
    <format dxfId="11910">
      <pivotArea dataOnly="0" labelOnly="1" outline="0" fieldPosition="0">
        <references count="3">
          <reference field="0" count="1" selected="0">
            <x v="418"/>
          </reference>
          <reference field="4" count="1">
            <x v="62"/>
          </reference>
          <reference field="6" count="1" selected="0">
            <x v="81"/>
          </reference>
        </references>
      </pivotArea>
    </format>
    <format dxfId="11909">
      <pivotArea outline="0" collapsedLevelsAreSubtotals="1" fieldPosition="0">
        <references count="3">
          <reference field="0" count="1" selected="0">
            <x v="418"/>
          </reference>
          <reference field="4" count="1" selected="0">
            <x v="62"/>
          </reference>
          <reference field="6" count="1" selected="0">
            <x v="81"/>
          </reference>
        </references>
      </pivotArea>
    </format>
    <format dxfId="11908">
      <pivotArea dataOnly="0" labelOnly="1" outline="0" fieldPosition="0">
        <references count="1">
          <reference field="6" count="1">
            <x v="81"/>
          </reference>
        </references>
      </pivotArea>
    </format>
    <format dxfId="11907">
      <pivotArea dataOnly="0" labelOnly="1" outline="0" fieldPosition="0">
        <references count="2">
          <reference field="0" count="1">
            <x v="418"/>
          </reference>
          <reference field="6" count="1" selected="0">
            <x v="81"/>
          </reference>
        </references>
      </pivotArea>
    </format>
    <format dxfId="11906">
      <pivotArea dataOnly="0" labelOnly="1" outline="0" fieldPosition="0">
        <references count="3">
          <reference field="0" count="1" selected="0">
            <x v="418"/>
          </reference>
          <reference field="4" count="1">
            <x v="62"/>
          </reference>
          <reference field="6" count="1" selected="0">
            <x v="81"/>
          </reference>
        </references>
      </pivotArea>
    </format>
    <format dxfId="11905">
      <pivotArea outline="0" collapsedLevelsAreSubtotals="1" fieldPosition="0">
        <references count="3">
          <reference field="0" count="1" selected="0">
            <x v="417"/>
          </reference>
          <reference field="4" count="1" selected="0">
            <x v="62"/>
          </reference>
          <reference field="6" count="1" selected="0">
            <x v="81"/>
          </reference>
        </references>
      </pivotArea>
    </format>
    <format dxfId="11904">
      <pivotArea dataOnly="0" labelOnly="1" outline="0" offset="IV2" fieldPosition="0">
        <references count="1">
          <reference field="6" count="1">
            <x v="81"/>
          </reference>
        </references>
      </pivotArea>
    </format>
    <format dxfId="11903">
      <pivotArea dataOnly="0" labelOnly="1" outline="0" fieldPosition="0">
        <references count="2">
          <reference field="0" count="1">
            <x v="417"/>
          </reference>
          <reference field="6" count="1" selected="0">
            <x v="81"/>
          </reference>
        </references>
      </pivotArea>
    </format>
    <format dxfId="11902">
      <pivotArea dataOnly="0" labelOnly="1" outline="0" fieldPosition="0">
        <references count="3">
          <reference field="0" count="1" selected="0">
            <x v="417"/>
          </reference>
          <reference field="4" count="1">
            <x v="62"/>
          </reference>
          <reference field="6" count="1" selected="0">
            <x v="81"/>
          </reference>
        </references>
      </pivotArea>
    </format>
    <format dxfId="11901">
      <pivotArea outline="0" collapsedLevelsAreSubtotals="1" fieldPosition="0">
        <references count="3">
          <reference field="0" count="1" selected="0">
            <x v="417"/>
          </reference>
          <reference field="4" count="1" selected="0">
            <x v="62"/>
          </reference>
          <reference field="6" count="1" selected="0">
            <x v="81"/>
          </reference>
        </references>
      </pivotArea>
    </format>
    <format dxfId="11900">
      <pivotArea outline="0" collapsedLevelsAreSubtotals="1" fieldPosition="0">
        <references count="3">
          <reference field="0" count="1" selected="0">
            <x v="441"/>
          </reference>
          <reference field="4" count="1" selected="0">
            <x v="62"/>
          </reference>
          <reference field="6" count="1" selected="0">
            <x v="81"/>
          </reference>
        </references>
      </pivotArea>
    </format>
    <format dxfId="11899">
      <pivotArea dataOnly="0" labelOnly="1" outline="0" offset="IV3" fieldPosition="0">
        <references count="1">
          <reference field="6" count="1">
            <x v="81"/>
          </reference>
        </references>
      </pivotArea>
    </format>
    <format dxfId="11898">
      <pivotArea dataOnly="0" labelOnly="1" outline="0" fieldPosition="0">
        <references count="2">
          <reference field="0" count="1">
            <x v="441"/>
          </reference>
          <reference field="6" count="1" selected="0">
            <x v="81"/>
          </reference>
        </references>
      </pivotArea>
    </format>
    <format dxfId="11897">
      <pivotArea dataOnly="0" labelOnly="1" outline="0" fieldPosition="0">
        <references count="3">
          <reference field="0" count="1" selected="0">
            <x v="441"/>
          </reference>
          <reference field="4" count="1">
            <x v="62"/>
          </reference>
          <reference field="6" count="1" selected="0">
            <x v="81"/>
          </reference>
        </references>
      </pivotArea>
    </format>
    <format dxfId="11896">
      <pivotArea outline="0" collapsedLevelsAreSubtotals="1" fieldPosition="0">
        <references count="3">
          <reference field="0" count="1" selected="0">
            <x v="441"/>
          </reference>
          <reference field="4" count="1" selected="0">
            <x v="62"/>
          </reference>
          <reference field="6" count="1" selected="0">
            <x v="81"/>
          </reference>
        </references>
      </pivotArea>
    </format>
    <format dxfId="11895">
      <pivotArea outline="0" collapsedLevelsAreSubtotals="1" fieldPosition="0">
        <references count="3">
          <reference field="0" count="1" selected="0">
            <x v="505"/>
          </reference>
          <reference field="4" count="1" selected="0">
            <x v="62"/>
          </reference>
          <reference field="6" count="1" selected="0">
            <x v="81"/>
          </reference>
        </references>
      </pivotArea>
    </format>
    <format dxfId="11894">
      <pivotArea dataOnly="0" labelOnly="1" outline="0" offset="IV4" fieldPosition="0">
        <references count="1">
          <reference field="6" count="1">
            <x v="81"/>
          </reference>
        </references>
      </pivotArea>
    </format>
    <format dxfId="11893">
      <pivotArea dataOnly="0" labelOnly="1" outline="0" fieldPosition="0">
        <references count="2">
          <reference field="0" count="1">
            <x v="505"/>
          </reference>
          <reference field="6" count="1" selected="0">
            <x v="81"/>
          </reference>
        </references>
      </pivotArea>
    </format>
    <format dxfId="11892">
      <pivotArea dataOnly="0" labelOnly="1" outline="0" fieldPosition="0">
        <references count="3">
          <reference field="0" count="1" selected="0">
            <x v="505"/>
          </reference>
          <reference field="4" count="1">
            <x v="62"/>
          </reference>
          <reference field="6" count="1" selected="0">
            <x v="81"/>
          </reference>
        </references>
      </pivotArea>
    </format>
    <format dxfId="11891">
      <pivotArea outline="0" collapsedLevelsAreSubtotals="1" fieldPosition="0">
        <references count="3">
          <reference field="0" count="1" selected="0">
            <x v="505"/>
          </reference>
          <reference field="4" count="1" selected="0">
            <x v="62"/>
          </reference>
          <reference field="6" count="1" selected="0">
            <x v="81"/>
          </reference>
        </references>
      </pivotArea>
    </format>
    <format dxfId="11890">
      <pivotArea outline="0" collapsedLevelsAreSubtotals="1" fieldPosition="0">
        <references count="3">
          <reference field="0" count="1" selected="0">
            <x v="420"/>
          </reference>
          <reference field="4" count="1" selected="0">
            <x v="62"/>
          </reference>
          <reference field="6" count="1" selected="0">
            <x v="81"/>
          </reference>
        </references>
      </pivotArea>
    </format>
    <format dxfId="11889">
      <pivotArea dataOnly="0" labelOnly="1" outline="0" offset="IV5" fieldPosition="0">
        <references count="1">
          <reference field="6" count="1">
            <x v="81"/>
          </reference>
        </references>
      </pivotArea>
    </format>
    <format dxfId="11888">
      <pivotArea dataOnly="0" labelOnly="1" outline="0" fieldPosition="0">
        <references count="2">
          <reference field="0" count="1">
            <x v="420"/>
          </reference>
          <reference field="6" count="1" selected="0">
            <x v="81"/>
          </reference>
        </references>
      </pivotArea>
    </format>
    <format dxfId="11887">
      <pivotArea dataOnly="0" labelOnly="1" outline="0" fieldPosition="0">
        <references count="3">
          <reference field="0" count="1" selected="0">
            <x v="420"/>
          </reference>
          <reference field="4" count="1">
            <x v="62"/>
          </reference>
          <reference field="6" count="1" selected="0">
            <x v="81"/>
          </reference>
        </references>
      </pivotArea>
    </format>
    <format dxfId="11886">
      <pivotArea outline="0" collapsedLevelsAreSubtotals="1" fieldPosition="0">
        <references count="3">
          <reference field="0" count="1" selected="0">
            <x v="420"/>
          </reference>
          <reference field="4" count="1" selected="0">
            <x v="62"/>
          </reference>
          <reference field="6" count="1" selected="0">
            <x v="81"/>
          </reference>
        </references>
      </pivotArea>
    </format>
    <format dxfId="11885">
      <pivotArea outline="0" collapsedLevelsAreSubtotals="1" fieldPosition="0">
        <references count="3">
          <reference field="0" count="1" selected="0">
            <x v="416"/>
          </reference>
          <reference field="4" count="1" selected="0">
            <x v="62"/>
          </reference>
          <reference field="6" count="1" selected="0">
            <x v="81"/>
          </reference>
        </references>
      </pivotArea>
    </format>
    <format dxfId="11884">
      <pivotArea dataOnly="0" labelOnly="1" outline="0" offset="IV6" fieldPosition="0">
        <references count="1">
          <reference field="6" count="1">
            <x v="81"/>
          </reference>
        </references>
      </pivotArea>
    </format>
    <format dxfId="11883">
      <pivotArea dataOnly="0" labelOnly="1" outline="0" fieldPosition="0">
        <references count="2">
          <reference field="0" count="1">
            <x v="416"/>
          </reference>
          <reference field="6" count="1" selected="0">
            <x v="81"/>
          </reference>
        </references>
      </pivotArea>
    </format>
    <format dxfId="11882">
      <pivotArea dataOnly="0" labelOnly="1" outline="0" fieldPosition="0">
        <references count="3">
          <reference field="0" count="1" selected="0">
            <x v="416"/>
          </reference>
          <reference field="4" count="1">
            <x v="62"/>
          </reference>
          <reference field="6" count="1" selected="0">
            <x v="81"/>
          </reference>
        </references>
      </pivotArea>
    </format>
    <format dxfId="11881">
      <pivotArea outline="0" collapsedLevelsAreSubtotals="1" fieldPosition="0">
        <references count="3">
          <reference field="0" count="1" selected="0">
            <x v="416"/>
          </reference>
          <reference field="4" count="1" selected="0">
            <x v="62"/>
          </reference>
          <reference field="6" count="1" selected="0">
            <x v="81"/>
          </reference>
        </references>
      </pivotArea>
    </format>
    <format dxfId="11880">
      <pivotArea outline="0" collapsedLevelsAreSubtotals="1" fieldPosition="0">
        <references count="3">
          <reference field="0" count="1" selected="0">
            <x v="193"/>
          </reference>
          <reference field="4" count="1" selected="0">
            <x v="62"/>
          </reference>
          <reference field="6" count="1" selected="0">
            <x v="81"/>
          </reference>
        </references>
      </pivotArea>
    </format>
    <format dxfId="11879">
      <pivotArea dataOnly="0" labelOnly="1" outline="0" offset="IV7" fieldPosition="0">
        <references count="1">
          <reference field="6" count="1">
            <x v="81"/>
          </reference>
        </references>
      </pivotArea>
    </format>
    <format dxfId="11878">
      <pivotArea dataOnly="0" labelOnly="1" outline="0" fieldPosition="0">
        <references count="2">
          <reference field="0" count="1">
            <x v="193"/>
          </reference>
          <reference field="6" count="1" selected="0">
            <x v="81"/>
          </reference>
        </references>
      </pivotArea>
    </format>
    <format dxfId="11877">
      <pivotArea dataOnly="0" labelOnly="1" outline="0" fieldPosition="0">
        <references count="3">
          <reference field="0" count="1" selected="0">
            <x v="193"/>
          </reference>
          <reference field="4" count="1">
            <x v="62"/>
          </reference>
          <reference field="6" count="1" selected="0">
            <x v="81"/>
          </reference>
        </references>
      </pivotArea>
    </format>
    <format dxfId="11876">
      <pivotArea outline="0" collapsedLevelsAreSubtotals="1" fieldPosition="0">
        <references count="3">
          <reference field="0" count="1" selected="0">
            <x v="193"/>
          </reference>
          <reference field="4" count="1" selected="0">
            <x v="62"/>
          </reference>
          <reference field="6" count="1" selected="0">
            <x v="81"/>
          </reference>
        </references>
      </pivotArea>
    </format>
    <format dxfId="11875">
      <pivotArea outline="0" collapsedLevelsAreSubtotals="1" fieldPosition="0">
        <references count="3">
          <reference field="0" count="1" selected="0">
            <x v="421"/>
          </reference>
          <reference field="4" count="1" selected="0">
            <x v="62"/>
          </reference>
          <reference field="6" count="1" selected="0">
            <x v="81"/>
          </reference>
        </references>
      </pivotArea>
    </format>
    <format dxfId="11874">
      <pivotArea dataOnly="0" labelOnly="1" outline="0" offset="IV8" fieldPosition="0">
        <references count="1">
          <reference field="6" count="1">
            <x v="81"/>
          </reference>
        </references>
      </pivotArea>
    </format>
    <format dxfId="11873">
      <pivotArea dataOnly="0" labelOnly="1" outline="0" fieldPosition="0">
        <references count="2">
          <reference field="0" count="1">
            <x v="421"/>
          </reference>
          <reference field="6" count="1" selected="0">
            <x v="81"/>
          </reference>
        </references>
      </pivotArea>
    </format>
    <format dxfId="11872">
      <pivotArea dataOnly="0" labelOnly="1" outline="0" fieldPosition="0">
        <references count="3">
          <reference field="0" count="1" selected="0">
            <x v="421"/>
          </reference>
          <reference field="4" count="1">
            <x v="62"/>
          </reference>
          <reference field="6" count="1" selected="0">
            <x v="81"/>
          </reference>
        </references>
      </pivotArea>
    </format>
    <format dxfId="11871">
      <pivotArea outline="0" collapsedLevelsAreSubtotals="1" fieldPosition="0">
        <references count="3">
          <reference field="0" count="1" selected="0">
            <x v="421"/>
          </reference>
          <reference field="4" count="1" selected="0">
            <x v="62"/>
          </reference>
          <reference field="6" count="1" selected="0">
            <x v="81"/>
          </reference>
        </references>
      </pivotArea>
    </format>
    <format dxfId="11870">
      <pivotArea outline="0" collapsedLevelsAreSubtotals="1" fieldPosition="0">
        <references count="3">
          <reference field="0" count="1" selected="0">
            <x v="109"/>
          </reference>
          <reference field="4" count="1" selected="0">
            <x v="62"/>
          </reference>
          <reference field="6" count="1" selected="0">
            <x v="81"/>
          </reference>
        </references>
      </pivotArea>
    </format>
    <format dxfId="11869">
      <pivotArea dataOnly="0" labelOnly="1" outline="0" offset="IV9" fieldPosition="0">
        <references count="1">
          <reference field="6" count="1">
            <x v="81"/>
          </reference>
        </references>
      </pivotArea>
    </format>
    <format dxfId="11868">
      <pivotArea dataOnly="0" labelOnly="1" outline="0" fieldPosition="0">
        <references count="2">
          <reference field="0" count="1">
            <x v="109"/>
          </reference>
          <reference field="6" count="1" selected="0">
            <x v="81"/>
          </reference>
        </references>
      </pivotArea>
    </format>
    <format dxfId="11867">
      <pivotArea dataOnly="0" labelOnly="1" outline="0" fieldPosition="0">
        <references count="3">
          <reference field="0" count="1" selected="0">
            <x v="109"/>
          </reference>
          <reference field="4" count="1">
            <x v="62"/>
          </reference>
          <reference field="6" count="1" selected="0">
            <x v="81"/>
          </reference>
        </references>
      </pivotArea>
    </format>
    <format dxfId="11866">
      <pivotArea outline="0" collapsedLevelsAreSubtotals="1" fieldPosition="0">
        <references count="3">
          <reference field="0" count="1" selected="0">
            <x v="109"/>
          </reference>
          <reference field="4" count="1" selected="0">
            <x v="62"/>
          </reference>
          <reference field="6" count="1" selected="0">
            <x v="81"/>
          </reference>
        </references>
      </pivotArea>
    </format>
    <format dxfId="11865">
      <pivotArea outline="0" collapsedLevelsAreSubtotals="1" fieldPosition="0">
        <references count="3">
          <reference field="0" count="1" selected="0">
            <x v="506"/>
          </reference>
          <reference field="4" count="1" selected="0">
            <x v="62"/>
          </reference>
          <reference field="6" count="1" selected="0">
            <x v="81"/>
          </reference>
        </references>
      </pivotArea>
    </format>
    <format dxfId="11864">
      <pivotArea dataOnly="0" labelOnly="1" outline="0" offset="IV10" fieldPosition="0">
        <references count="1">
          <reference field="6" count="1">
            <x v="81"/>
          </reference>
        </references>
      </pivotArea>
    </format>
    <format dxfId="11863">
      <pivotArea dataOnly="0" labelOnly="1" outline="0" fieldPosition="0">
        <references count="2">
          <reference field="0" count="1">
            <x v="506"/>
          </reference>
          <reference field="6" count="1" selected="0">
            <x v="81"/>
          </reference>
        </references>
      </pivotArea>
    </format>
    <format dxfId="11862">
      <pivotArea dataOnly="0" labelOnly="1" outline="0" fieldPosition="0">
        <references count="3">
          <reference field="0" count="1" selected="0">
            <x v="506"/>
          </reference>
          <reference field="4" count="1">
            <x v="62"/>
          </reference>
          <reference field="6" count="1" selected="0">
            <x v="81"/>
          </reference>
        </references>
      </pivotArea>
    </format>
    <format dxfId="11861">
      <pivotArea outline="0" collapsedLevelsAreSubtotals="1" fieldPosition="0">
        <references count="3">
          <reference field="0" count="1" selected="0">
            <x v="506"/>
          </reference>
          <reference field="4" count="1" selected="0">
            <x v="62"/>
          </reference>
          <reference field="6" count="1" selected="0">
            <x v="81"/>
          </reference>
        </references>
      </pivotArea>
    </format>
    <format dxfId="11860">
      <pivotArea outline="0" collapsedLevelsAreSubtotals="1" fieldPosition="0">
        <references count="3">
          <reference field="0" count="1" selected="0">
            <x v="507"/>
          </reference>
          <reference field="4" count="1" selected="0">
            <x v="62"/>
          </reference>
          <reference field="6" count="1" selected="0">
            <x v="81"/>
          </reference>
        </references>
      </pivotArea>
    </format>
    <format dxfId="11859">
      <pivotArea dataOnly="0" labelOnly="1" outline="0" offset="IV11" fieldPosition="0">
        <references count="1">
          <reference field="6" count="1">
            <x v="81"/>
          </reference>
        </references>
      </pivotArea>
    </format>
    <format dxfId="11858">
      <pivotArea dataOnly="0" labelOnly="1" outline="0" fieldPosition="0">
        <references count="2">
          <reference field="0" count="1">
            <x v="507"/>
          </reference>
          <reference field="6" count="1" selected="0">
            <x v="81"/>
          </reference>
        </references>
      </pivotArea>
    </format>
    <format dxfId="11857">
      <pivotArea dataOnly="0" labelOnly="1" outline="0" fieldPosition="0">
        <references count="3">
          <reference field="0" count="1" selected="0">
            <x v="507"/>
          </reference>
          <reference field="4" count="1">
            <x v="62"/>
          </reference>
          <reference field="6" count="1" selected="0">
            <x v="81"/>
          </reference>
        </references>
      </pivotArea>
    </format>
    <format dxfId="11856">
      <pivotArea outline="0" collapsedLevelsAreSubtotals="1" fieldPosition="0">
        <references count="3">
          <reference field="0" count="1" selected="0">
            <x v="507"/>
          </reference>
          <reference field="4" count="1" selected="0">
            <x v="62"/>
          </reference>
          <reference field="6" count="1" selected="0">
            <x v="81"/>
          </reference>
        </references>
      </pivotArea>
    </format>
    <format dxfId="11855">
      <pivotArea outline="0" collapsedLevelsAreSubtotals="1" fieldPosition="0">
        <references count="3">
          <reference field="0" count="1" selected="0">
            <x v="489"/>
          </reference>
          <reference field="4" count="1" selected="0">
            <x v="62"/>
          </reference>
          <reference field="6" count="1" selected="0">
            <x v="81"/>
          </reference>
        </references>
      </pivotArea>
    </format>
    <format dxfId="11854">
      <pivotArea dataOnly="0" labelOnly="1" outline="0" offset="IV12" fieldPosition="0">
        <references count="1">
          <reference field="6" count="1">
            <x v="81"/>
          </reference>
        </references>
      </pivotArea>
    </format>
    <format dxfId="11853">
      <pivotArea dataOnly="0" labelOnly="1" outline="0" fieldPosition="0">
        <references count="2">
          <reference field="0" count="1">
            <x v="489"/>
          </reference>
          <reference field="6" count="1" selected="0">
            <x v="81"/>
          </reference>
        </references>
      </pivotArea>
    </format>
    <format dxfId="11852">
      <pivotArea dataOnly="0" labelOnly="1" outline="0" fieldPosition="0">
        <references count="3">
          <reference field="0" count="1" selected="0">
            <x v="489"/>
          </reference>
          <reference field="4" count="1">
            <x v="62"/>
          </reference>
          <reference field="6" count="1" selected="0">
            <x v="81"/>
          </reference>
        </references>
      </pivotArea>
    </format>
    <format dxfId="11851">
      <pivotArea outline="0" collapsedLevelsAreSubtotals="1" fieldPosition="0">
        <references count="3">
          <reference field="0" count="1" selected="0">
            <x v="489"/>
          </reference>
          <reference field="4" count="1" selected="0">
            <x v="62"/>
          </reference>
          <reference field="6" count="1" selected="0">
            <x v="81"/>
          </reference>
        </references>
      </pivotArea>
    </format>
    <format dxfId="11850">
      <pivotArea outline="0" collapsedLevelsAreSubtotals="1" fieldPosition="0">
        <references count="3">
          <reference field="0" count="1" selected="0">
            <x v="488"/>
          </reference>
          <reference field="4" count="1" selected="0">
            <x v="62"/>
          </reference>
          <reference field="6" count="1" selected="0">
            <x v="81"/>
          </reference>
        </references>
      </pivotArea>
    </format>
    <format dxfId="11849">
      <pivotArea dataOnly="0" labelOnly="1" outline="0" offset="IV13" fieldPosition="0">
        <references count="1">
          <reference field="6" count="1">
            <x v="81"/>
          </reference>
        </references>
      </pivotArea>
    </format>
    <format dxfId="11848">
      <pivotArea dataOnly="0" labelOnly="1" outline="0" fieldPosition="0">
        <references count="2">
          <reference field="0" count="1">
            <x v="488"/>
          </reference>
          <reference field="6" count="1" selected="0">
            <x v="81"/>
          </reference>
        </references>
      </pivotArea>
    </format>
    <format dxfId="11847">
      <pivotArea dataOnly="0" labelOnly="1" outline="0" fieldPosition="0">
        <references count="3">
          <reference field="0" count="1" selected="0">
            <x v="488"/>
          </reference>
          <reference field="4" count="1">
            <x v="62"/>
          </reference>
          <reference field="6" count="1" selected="0">
            <x v="81"/>
          </reference>
        </references>
      </pivotArea>
    </format>
    <format dxfId="11846">
      <pivotArea outline="0" collapsedLevelsAreSubtotals="1" fieldPosition="0">
        <references count="3">
          <reference field="0" count="1" selected="0">
            <x v="488"/>
          </reference>
          <reference field="4" count="1" selected="0">
            <x v="62"/>
          </reference>
          <reference field="6" count="1" selected="0">
            <x v="81"/>
          </reference>
        </references>
      </pivotArea>
    </format>
    <format dxfId="11845">
      <pivotArea outline="0" collapsedLevelsAreSubtotals="1" fieldPosition="0">
        <references count="3">
          <reference field="0" count="1" selected="0">
            <x v="486"/>
          </reference>
          <reference field="4" count="1" selected="0">
            <x v="62"/>
          </reference>
          <reference field="6" count="1" selected="0">
            <x v="81"/>
          </reference>
        </references>
      </pivotArea>
    </format>
    <format dxfId="11844">
      <pivotArea dataOnly="0" labelOnly="1" outline="0" offset="IV14" fieldPosition="0">
        <references count="1">
          <reference field="6" count="1">
            <x v="81"/>
          </reference>
        </references>
      </pivotArea>
    </format>
    <format dxfId="11843">
      <pivotArea dataOnly="0" labelOnly="1" outline="0" fieldPosition="0">
        <references count="2">
          <reference field="0" count="1">
            <x v="486"/>
          </reference>
          <reference field="6" count="1" selected="0">
            <x v="81"/>
          </reference>
        </references>
      </pivotArea>
    </format>
    <format dxfId="11842">
      <pivotArea dataOnly="0" labelOnly="1" outline="0" fieldPosition="0">
        <references count="3">
          <reference field="0" count="1" selected="0">
            <x v="486"/>
          </reference>
          <reference field="4" count="1">
            <x v="62"/>
          </reference>
          <reference field="6" count="1" selected="0">
            <x v="81"/>
          </reference>
        </references>
      </pivotArea>
    </format>
    <format dxfId="11841">
      <pivotArea outline="0" collapsedLevelsAreSubtotals="1" fieldPosition="0">
        <references count="3">
          <reference field="0" count="1" selected="0">
            <x v="486"/>
          </reference>
          <reference field="4" count="1" selected="0">
            <x v="62"/>
          </reference>
          <reference field="6" count="1" selected="0">
            <x v="81"/>
          </reference>
        </references>
      </pivotArea>
    </format>
    <format dxfId="11840">
      <pivotArea outline="0" collapsedLevelsAreSubtotals="1" fieldPosition="0">
        <references count="3">
          <reference field="0" count="1" selected="0">
            <x v="491"/>
          </reference>
          <reference field="4" count="1" selected="0">
            <x v="62"/>
          </reference>
          <reference field="6" count="1" selected="0">
            <x v="81"/>
          </reference>
        </references>
      </pivotArea>
    </format>
    <format dxfId="11839">
      <pivotArea dataOnly="0" labelOnly="1" outline="0" offset="IV15" fieldPosition="0">
        <references count="1">
          <reference field="6" count="1">
            <x v="81"/>
          </reference>
        </references>
      </pivotArea>
    </format>
    <format dxfId="11838">
      <pivotArea dataOnly="0" labelOnly="1" outline="0" fieldPosition="0">
        <references count="2">
          <reference field="0" count="1">
            <x v="491"/>
          </reference>
          <reference field="6" count="1" selected="0">
            <x v="81"/>
          </reference>
        </references>
      </pivotArea>
    </format>
    <format dxfId="11837">
      <pivotArea dataOnly="0" labelOnly="1" outline="0" fieldPosition="0">
        <references count="3">
          <reference field="0" count="1" selected="0">
            <x v="491"/>
          </reference>
          <reference field="4" count="1">
            <x v="62"/>
          </reference>
          <reference field="6" count="1" selected="0">
            <x v="81"/>
          </reference>
        </references>
      </pivotArea>
    </format>
    <format dxfId="11836">
      <pivotArea outline="0" collapsedLevelsAreSubtotals="1" fieldPosition="0">
        <references count="3">
          <reference field="0" count="1" selected="0">
            <x v="491"/>
          </reference>
          <reference field="4" count="1" selected="0">
            <x v="62"/>
          </reference>
          <reference field="6" count="1" selected="0">
            <x v="81"/>
          </reference>
        </references>
      </pivotArea>
    </format>
    <format dxfId="11835">
      <pivotArea outline="0" collapsedLevelsAreSubtotals="1" fieldPosition="0">
        <references count="3">
          <reference field="0" count="1" selected="0">
            <x v="509"/>
          </reference>
          <reference field="4" count="1" selected="0">
            <x v="62"/>
          </reference>
          <reference field="6" count="1" selected="0">
            <x v="81"/>
          </reference>
        </references>
      </pivotArea>
    </format>
    <format dxfId="11834">
      <pivotArea dataOnly="0" labelOnly="1" outline="0" offset="IV16" fieldPosition="0">
        <references count="1">
          <reference field="6" count="1">
            <x v="81"/>
          </reference>
        </references>
      </pivotArea>
    </format>
    <format dxfId="11833">
      <pivotArea dataOnly="0" labelOnly="1" outline="0" fieldPosition="0">
        <references count="2">
          <reference field="0" count="1">
            <x v="509"/>
          </reference>
          <reference field="6" count="1" selected="0">
            <x v="81"/>
          </reference>
        </references>
      </pivotArea>
    </format>
    <format dxfId="11832">
      <pivotArea dataOnly="0" labelOnly="1" outline="0" fieldPosition="0">
        <references count="3">
          <reference field="0" count="1" selected="0">
            <x v="509"/>
          </reference>
          <reference field="4" count="1">
            <x v="62"/>
          </reference>
          <reference field="6" count="1" selected="0">
            <x v="81"/>
          </reference>
        </references>
      </pivotArea>
    </format>
    <format dxfId="11831">
      <pivotArea outline="0" collapsedLevelsAreSubtotals="1" fieldPosition="0">
        <references count="3">
          <reference field="0" count="1" selected="0">
            <x v="509"/>
          </reference>
          <reference field="4" count="1" selected="0">
            <x v="62"/>
          </reference>
          <reference field="6" count="1" selected="0">
            <x v="81"/>
          </reference>
        </references>
      </pivotArea>
    </format>
    <format dxfId="11830">
      <pivotArea outline="0" collapsedLevelsAreSubtotals="1" fieldPosition="0">
        <references count="3">
          <reference field="0" count="1" selected="0">
            <x v="492"/>
          </reference>
          <reference field="4" count="1" selected="0">
            <x v="62"/>
          </reference>
          <reference field="6" count="1" selected="0">
            <x v="81"/>
          </reference>
        </references>
      </pivotArea>
    </format>
    <format dxfId="11829">
      <pivotArea dataOnly="0" labelOnly="1" outline="0" offset="IV17" fieldPosition="0">
        <references count="1">
          <reference field="6" count="1">
            <x v="81"/>
          </reference>
        </references>
      </pivotArea>
    </format>
    <format dxfId="11828">
      <pivotArea dataOnly="0" labelOnly="1" outline="0" fieldPosition="0">
        <references count="2">
          <reference field="0" count="1">
            <x v="492"/>
          </reference>
          <reference field="6" count="1" selected="0">
            <x v="81"/>
          </reference>
        </references>
      </pivotArea>
    </format>
    <format dxfId="11827">
      <pivotArea dataOnly="0" labelOnly="1" outline="0" fieldPosition="0">
        <references count="3">
          <reference field="0" count="1" selected="0">
            <x v="492"/>
          </reference>
          <reference field="4" count="1">
            <x v="62"/>
          </reference>
          <reference field="6" count="1" selected="0">
            <x v="81"/>
          </reference>
        </references>
      </pivotArea>
    </format>
    <format dxfId="11826">
      <pivotArea outline="0" collapsedLevelsAreSubtotals="1" fieldPosition="0">
        <references count="3">
          <reference field="0" count="1" selected="0">
            <x v="492"/>
          </reference>
          <reference field="4" count="1" selected="0">
            <x v="62"/>
          </reference>
          <reference field="6" count="1" selected="0">
            <x v="81"/>
          </reference>
        </references>
      </pivotArea>
    </format>
    <format dxfId="11825">
      <pivotArea outline="0" collapsedLevelsAreSubtotals="1" fieldPosition="0">
        <references count="3">
          <reference field="0" count="1" selected="0">
            <x v="495"/>
          </reference>
          <reference field="4" count="1" selected="0">
            <x v="62"/>
          </reference>
          <reference field="6" count="1" selected="0">
            <x v="81"/>
          </reference>
        </references>
      </pivotArea>
    </format>
    <format dxfId="11824">
      <pivotArea dataOnly="0" labelOnly="1" outline="0" offset="IV18" fieldPosition="0">
        <references count="1">
          <reference field="6" count="1">
            <x v="81"/>
          </reference>
        </references>
      </pivotArea>
    </format>
    <format dxfId="11823">
      <pivotArea dataOnly="0" labelOnly="1" outline="0" fieldPosition="0">
        <references count="2">
          <reference field="0" count="1">
            <x v="495"/>
          </reference>
          <reference field="6" count="1" selected="0">
            <x v="81"/>
          </reference>
        </references>
      </pivotArea>
    </format>
    <format dxfId="11822">
      <pivotArea dataOnly="0" labelOnly="1" outline="0" fieldPosition="0">
        <references count="3">
          <reference field="0" count="1" selected="0">
            <x v="495"/>
          </reference>
          <reference field="4" count="1">
            <x v="62"/>
          </reference>
          <reference field="6" count="1" selected="0">
            <x v="81"/>
          </reference>
        </references>
      </pivotArea>
    </format>
    <format dxfId="11821">
      <pivotArea outline="0" collapsedLevelsAreSubtotals="1" fieldPosition="0">
        <references count="3">
          <reference field="0" count="1" selected="0">
            <x v="495"/>
          </reference>
          <reference field="4" count="1" selected="0">
            <x v="62"/>
          </reference>
          <reference field="6" count="1" selected="0">
            <x v="81"/>
          </reference>
        </references>
      </pivotArea>
    </format>
    <format dxfId="11820">
      <pivotArea outline="0" collapsedLevelsAreSubtotals="1" fieldPosition="0">
        <references count="3">
          <reference field="0" count="1" selected="0">
            <x v="494"/>
          </reference>
          <reference field="4" count="1" selected="0">
            <x v="62"/>
          </reference>
          <reference field="6" count="1" selected="0">
            <x v="81"/>
          </reference>
        </references>
      </pivotArea>
    </format>
    <format dxfId="11819">
      <pivotArea dataOnly="0" labelOnly="1" outline="0" offset="IV19" fieldPosition="0">
        <references count="1">
          <reference field="6" count="1">
            <x v="81"/>
          </reference>
        </references>
      </pivotArea>
    </format>
    <format dxfId="11818">
      <pivotArea dataOnly="0" labelOnly="1" outline="0" fieldPosition="0">
        <references count="2">
          <reference field="0" count="1">
            <x v="494"/>
          </reference>
          <reference field="6" count="1" selected="0">
            <x v="81"/>
          </reference>
        </references>
      </pivotArea>
    </format>
    <format dxfId="11817">
      <pivotArea dataOnly="0" labelOnly="1" outline="0" fieldPosition="0">
        <references count="3">
          <reference field="0" count="1" selected="0">
            <x v="494"/>
          </reference>
          <reference field="4" count="1">
            <x v="62"/>
          </reference>
          <reference field="6" count="1" selected="0">
            <x v="81"/>
          </reference>
        </references>
      </pivotArea>
    </format>
    <format dxfId="11816">
      <pivotArea outline="0" collapsedLevelsAreSubtotals="1" fieldPosition="0">
        <references count="3">
          <reference field="0" count="1" selected="0">
            <x v="494"/>
          </reference>
          <reference field="4" count="1" selected="0">
            <x v="62"/>
          </reference>
          <reference field="6" count="1" selected="0">
            <x v="81"/>
          </reference>
        </references>
      </pivotArea>
    </format>
    <format dxfId="11815">
      <pivotArea outline="0" collapsedLevelsAreSubtotals="1" fieldPosition="0">
        <references count="3">
          <reference field="0" count="1" selected="0">
            <x v="482"/>
          </reference>
          <reference field="4" count="1" selected="0">
            <x v="62"/>
          </reference>
          <reference field="6" count="1" selected="0">
            <x v="81"/>
          </reference>
        </references>
      </pivotArea>
    </format>
    <format dxfId="11814">
      <pivotArea dataOnly="0" labelOnly="1" outline="0" offset="IV256" fieldPosition="0">
        <references count="1">
          <reference field="6" count="1">
            <x v="81"/>
          </reference>
        </references>
      </pivotArea>
    </format>
    <format dxfId="11813">
      <pivotArea dataOnly="0" labelOnly="1" outline="0" fieldPosition="0">
        <references count="2">
          <reference field="0" count="1">
            <x v="482"/>
          </reference>
          <reference field="6" count="1" selected="0">
            <x v="81"/>
          </reference>
        </references>
      </pivotArea>
    </format>
    <format dxfId="11812">
      <pivotArea dataOnly="0" labelOnly="1" outline="0" fieldPosition="0">
        <references count="3">
          <reference field="0" count="1" selected="0">
            <x v="482"/>
          </reference>
          <reference field="4" count="1">
            <x v="62"/>
          </reference>
          <reference field="6" count="1" selected="0">
            <x v="81"/>
          </reference>
        </references>
      </pivotArea>
    </format>
    <format dxfId="11811">
      <pivotArea outline="0" collapsedLevelsAreSubtotals="1" fieldPosition="0">
        <references count="3">
          <reference field="0" count="1" selected="0">
            <x v="482"/>
          </reference>
          <reference field="4" count="1" selected="0">
            <x v="62"/>
          </reference>
          <reference field="6" count="1" selected="0">
            <x v="81"/>
          </reference>
        </references>
      </pivotArea>
    </format>
    <format dxfId="11810">
      <pivotArea dataOnly="0" labelOnly="1" outline="0" fieldPosition="0">
        <references count="1">
          <reference field="6" count="1">
            <x v="81"/>
          </reference>
        </references>
      </pivotArea>
    </format>
    <format dxfId="11809">
      <pivotArea dataOnly="0" labelOnly="1" outline="0" fieldPosition="0">
        <references count="2">
          <reference field="0" count="1">
            <x v="482"/>
          </reference>
          <reference field="6" count="1" selected="0">
            <x v="81"/>
          </reference>
        </references>
      </pivotArea>
    </format>
    <format dxfId="11808">
      <pivotArea dataOnly="0" labelOnly="1" outline="0" fieldPosition="0">
        <references count="3">
          <reference field="0" count="1" selected="0">
            <x v="482"/>
          </reference>
          <reference field="4" count="1">
            <x v="62"/>
          </reference>
          <reference field="6" count="1" selected="0">
            <x v="81"/>
          </reference>
        </references>
      </pivotArea>
    </format>
    <format dxfId="11807">
      <pivotArea outline="0" collapsedLevelsAreSubtotals="1" fieldPosition="0">
        <references count="1">
          <reference field="6" count="1" selected="0" defaultSubtotal="1">
            <x v="81"/>
          </reference>
        </references>
      </pivotArea>
    </format>
    <format dxfId="11806">
      <pivotArea dataOnly="0" labelOnly="1" outline="0" fieldPosition="0">
        <references count="1">
          <reference field="6" count="1" defaultSubtotal="1">
            <x v="81"/>
          </reference>
        </references>
      </pivotArea>
    </format>
    <format dxfId="11805">
      <pivotArea outline="0" collapsedLevelsAreSubtotals="1" fieldPosition="0">
        <references count="1">
          <reference field="6" count="1" selected="0" defaultSubtotal="1">
            <x v="81"/>
          </reference>
        </references>
      </pivotArea>
    </format>
    <format dxfId="11804">
      <pivotArea dataOnly="0" labelOnly="1" outline="0" fieldPosition="0">
        <references count="1">
          <reference field="6" count="1" defaultSubtotal="1">
            <x v="81"/>
          </reference>
        </references>
      </pivotArea>
    </format>
    <format dxfId="11803">
      <pivotArea outline="0" collapsedLevelsAreSubtotals="1" fieldPosition="0">
        <references count="3">
          <reference field="0" count="1" selected="0">
            <x v="92"/>
          </reference>
          <reference field="4" count="1" selected="0">
            <x v="61"/>
          </reference>
          <reference field="6" count="1" selected="0">
            <x v="82"/>
          </reference>
        </references>
      </pivotArea>
    </format>
    <format dxfId="11802">
      <pivotArea dataOnly="0" labelOnly="1" outline="0" offset="IV1" fieldPosition="0">
        <references count="1">
          <reference field="6" count="1">
            <x v="82"/>
          </reference>
        </references>
      </pivotArea>
    </format>
    <format dxfId="11801">
      <pivotArea dataOnly="0" labelOnly="1" outline="0" fieldPosition="0">
        <references count="2">
          <reference field="0" count="1">
            <x v="92"/>
          </reference>
          <reference field="6" count="1" selected="0">
            <x v="82"/>
          </reference>
        </references>
      </pivotArea>
    </format>
    <format dxfId="11800">
      <pivotArea dataOnly="0" labelOnly="1" outline="0" fieldPosition="0">
        <references count="3">
          <reference field="0" count="1" selected="0">
            <x v="92"/>
          </reference>
          <reference field="4" count="1">
            <x v="61"/>
          </reference>
          <reference field="6" count="1" selected="0">
            <x v="82"/>
          </reference>
        </references>
      </pivotArea>
    </format>
    <format dxfId="11799">
      <pivotArea outline="0" collapsedLevelsAreSubtotals="1" fieldPosition="0">
        <references count="3">
          <reference field="0" count="1" selected="0">
            <x v="92"/>
          </reference>
          <reference field="4" count="1" selected="0">
            <x v="61"/>
          </reference>
          <reference field="6" count="1" selected="0">
            <x v="82"/>
          </reference>
        </references>
      </pivotArea>
    </format>
    <format dxfId="11798">
      <pivotArea dataOnly="0" labelOnly="1" outline="0" fieldPosition="0">
        <references count="1">
          <reference field="6" count="1">
            <x v="82"/>
          </reference>
        </references>
      </pivotArea>
    </format>
    <format dxfId="11797">
      <pivotArea dataOnly="0" labelOnly="1" outline="0" fieldPosition="0">
        <references count="2">
          <reference field="0" count="1">
            <x v="92"/>
          </reference>
          <reference field="6" count="1" selected="0">
            <x v="82"/>
          </reference>
        </references>
      </pivotArea>
    </format>
    <format dxfId="11796">
      <pivotArea dataOnly="0" labelOnly="1" outline="0" fieldPosition="0">
        <references count="3">
          <reference field="0" count="1" selected="0">
            <x v="92"/>
          </reference>
          <reference field="4" count="1">
            <x v="61"/>
          </reference>
          <reference field="6" count="1" selected="0">
            <x v="82"/>
          </reference>
        </references>
      </pivotArea>
    </format>
    <format dxfId="11795">
      <pivotArea outline="0" collapsedLevelsAreSubtotals="1" fieldPosition="0">
        <references count="3">
          <reference field="0" count="1" selected="0">
            <x v="383"/>
          </reference>
          <reference field="4" count="1" selected="0">
            <x v="61"/>
          </reference>
          <reference field="6" count="1" selected="0">
            <x v="82"/>
          </reference>
        </references>
      </pivotArea>
    </format>
    <format dxfId="11794">
      <pivotArea dataOnly="0" labelOnly="1" outline="0" offset="IV2" fieldPosition="0">
        <references count="1">
          <reference field="6" count="1">
            <x v="82"/>
          </reference>
        </references>
      </pivotArea>
    </format>
    <format dxfId="11793">
      <pivotArea dataOnly="0" labelOnly="1" outline="0" fieldPosition="0">
        <references count="2">
          <reference field="0" count="1">
            <x v="383"/>
          </reference>
          <reference field="6" count="1" selected="0">
            <x v="82"/>
          </reference>
        </references>
      </pivotArea>
    </format>
    <format dxfId="11792">
      <pivotArea dataOnly="0" labelOnly="1" outline="0" fieldPosition="0">
        <references count="3">
          <reference field="0" count="1" selected="0">
            <x v="383"/>
          </reference>
          <reference field="4" count="1">
            <x v="61"/>
          </reference>
          <reference field="6" count="1" selected="0">
            <x v="82"/>
          </reference>
        </references>
      </pivotArea>
    </format>
    <format dxfId="11791">
      <pivotArea outline="0" collapsedLevelsAreSubtotals="1" fieldPosition="0">
        <references count="3">
          <reference field="0" count="1" selected="0">
            <x v="383"/>
          </reference>
          <reference field="4" count="1" selected="0">
            <x v="61"/>
          </reference>
          <reference field="6" count="1" selected="0">
            <x v="82"/>
          </reference>
        </references>
      </pivotArea>
    </format>
    <format dxfId="11790">
      <pivotArea outline="0" collapsedLevelsAreSubtotals="1" fieldPosition="0">
        <references count="3">
          <reference field="0" count="1" selected="0">
            <x v="370"/>
          </reference>
          <reference field="4" count="1" selected="0">
            <x v="61"/>
          </reference>
          <reference field="6" count="1" selected="0">
            <x v="82"/>
          </reference>
        </references>
      </pivotArea>
    </format>
    <format dxfId="11789">
      <pivotArea dataOnly="0" labelOnly="1" outline="0" offset="IV3" fieldPosition="0">
        <references count="1">
          <reference field="6" count="1">
            <x v="82"/>
          </reference>
        </references>
      </pivotArea>
    </format>
    <format dxfId="11788">
      <pivotArea dataOnly="0" labelOnly="1" outline="0" fieldPosition="0">
        <references count="2">
          <reference field="0" count="1">
            <x v="370"/>
          </reference>
          <reference field="6" count="1" selected="0">
            <x v="82"/>
          </reference>
        </references>
      </pivotArea>
    </format>
    <format dxfId="11787">
      <pivotArea dataOnly="0" labelOnly="1" outline="0" fieldPosition="0">
        <references count="3">
          <reference field="0" count="1" selected="0">
            <x v="370"/>
          </reference>
          <reference field="4" count="1">
            <x v="61"/>
          </reference>
          <reference field="6" count="1" selected="0">
            <x v="82"/>
          </reference>
        </references>
      </pivotArea>
    </format>
    <format dxfId="11786">
      <pivotArea outline="0" collapsedLevelsAreSubtotals="1" fieldPosition="0">
        <references count="3">
          <reference field="0" count="1" selected="0">
            <x v="370"/>
          </reference>
          <reference field="4" count="1" selected="0">
            <x v="61"/>
          </reference>
          <reference field="6" count="1" selected="0">
            <x v="82"/>
          </reference>
        </references>
      </pivotArea>
    </format>
    <format dxfId="11785">
      <pivotArea outline="0" collapsedLevelsAreSubtotals="1" fieldPosition="0">
        <references count="3">
          <reference field="0" count="1" selected="0">
            <x v="293"/>
          </reference>
          <reference field="4" count="1" selected="0">
            <x v="61"/>
          </reference>
          <reference field="6" count="1" selected="0">
            <x v="82"/>
          </reference>
        </references>
      </pivotArea>
    </format>
    <format dxfId="11784">
      <pivotArea dataOnly="0" labelOnly="1" outline="0" offset="IV4" fieldPosition="0">
        <references count="1">
          <reference field="6" count="1">
            <x v="82"/>
          </reference>
        </references>
      </pivotArea>
    </format>
    <format dxfId="11783">
      <pivotArea dataOnly="0" labelOnly="1" outline="0" fieldPosition="0">
        <references count="2">
          <reference field="0" count="1">
            <x v="293"/>
          </reference>
          <reference field="6" count="1" selected="0">
            <x v="82"/>
          </reference>
        </references>
      </pivotArea>
    </format>
    <format dxfId="11782">
      <pivotArea dataOnly="0" labelOnly="1" outline="0" fieldPosition="0">
        <references count="3">
          <reference field="0" count="1" selected="0">
            <x v="293"/>
          </reference>
          <reference field="4" count="1">
            <x v="61"/>
          </reference>
          <reference field="6" count="1" selected="0">
            <x v="82"/>
          </reference>
        </references>
      </pivotArea>
    </format>
    <format dxfId="11781">
      <pivotArea outline="0" collapsedLevelsAreSubtotals="1" fieldPosition="0">
        <references count="3">
          <reference field="0" count="1" selected="0">
            <x v="293"/>
          </reference>
          <reference field="4" count="1" selected="0">
            <x v="61"/>
          </reference>
          <reference field="6" count="1" selected="0">
            <x v="82"/>
          </reference>
        </references>
      </pivotArea>
    </format>
    <format dxfId="11780">
      <pivotArea outline="0" collapsedLevelsAreSubtotals="1" fieldPosition="0">
        <references count="3">
          <reference field="0" count="1" selected="0">
            <x v="127"/>
          </reference>
          <reference field="4" count="1" selected="0">
            <x v="61"/>
          </reference>
          <reference field="6" count="1" selected="0">
            <x v="82"/>
          </reference>
        </references>
      </pivotArea>
    </format>
    <format dxfId="11779">
      <pivotArea dataOnly="0" labelOnly="1" outline="0" offset="IV5" fieldPosition="0">
        <references count="1">
          <reference field="6" count="1">
            <x v="82"/>
          </reference>
        </references>
      </pivotArea>
    </format>
    <format dxfId="11778">
      <pivotArea dataOnly="0" labelOnly="1" outline="0" fieldPosition="0">
        <references count="2">
          <reference field="0" count="1">
            <x v="127"/>
          </reference>
          <reference field="6" count="1" selected="0">
            <x v="82"/>
          </reference>
        </references>
      </pivotArea>
    </format>
    <format dxfId="11777">
      <pivotArea dataOnly="0" labelOnly="1" outline="0" fieldPosition="0">
        <references count="3">
          <reference field="0" count="1" selected="0">
            <x v="127"/>
          </reference>
          <reference field="4" count="1">
            <x v="61"/>
          </reference>
          <reference field="6" count="1" selected="0">
            <x v="82"/>
          </reference>
        </references>
      </pivotArea>
    </format>
    <format dxfId="11776">
      <pivotArea outline="0" collapsedLevelsAreSubtotals="1" fieldPosition="0">
        <references count="3">
          <reference field="0" count="1" selected="0">
            <x v="127"/>
          </reference>
          <reference field="4" count="1" selected="0">
            <x v="61"/>
          </reference>
          <reference field="6" count="1" selected="0">
            <x v="82"/>
          </reference>
        </references>
      </pivotArea>
    </format>
    <format dxfId="11775">
      <pivotArea outline="0" collapsedLevelsAreSubtotals="1" fieldPosition="0">
        <references count="3">
          <reference field="0" count="1" selected="0">
            <x v="130"/>
          </reference>
          <reference field="4" count="1" selected="0">
            <x v="61"/>
          </reference>
          <reference field="6" count="1" selected="0">
            <x v="82"/>
          </reference>
        </references>
      </pivotArea>
    </format>
    <format dxfId="11774">
      <pivotArea dataOnly="0" labelOnly="1" outline="0" offset="IV256" fieldPosition="0">
        <references count="1">
          <reference field="6" count="1">
            <x v="82"/>
          </reference>
        </references>
      </pivotArea>
    </format>
    <format dxfId="11773">
      <pivotArea dataOnly="0" labelOnly="1" outline="0" fieldPosition="0">
        <references count="2">
          <reference field="0" count="1">
            <x v="130"/>
          </reference>
          <reference field="6" count="1" selected="0">
            <x v="82"/>
          </reference>
        </references>
      </pivotArea>
    </format>
    <format dxfId="11772">
      <pivotArea dataOnly="0" labelOnly="1" outline="0" fieldPosition="0">
        <references count="3">
          <reference field="0" count="1" selected="0">
            <x v="130"/>
          </reference>
          <reference field="4" count="1">
            <x v="61"/>
          </reference>
          <reference field="6" count="1" selected="0">
            <x v="82"/>
          </reference>
        </references>
      </pivotArea>
    </format>
    <format dxfId="11771">
      <pivotArea outline="0" collapsedLevelsAreSubtotals="1" fieldPosition="0">
        <references count="3">
          <reference field="0" count="1" selected="0">
            <x v="130"/>
          </reference>
          <reference field="4" count="1" selected="0">
            <x v="61"/>
          </reference>
          <reference field="6" count="1" selected="0">
            <x v="82"/>
          </reference>
        </references>
      </pivotArea>
    </format>
    <format dxfId="11770">
      <pivotArea dataOnly="0" labelOnly="1" outline="0" fieldPosition="0">
        <references count="1">
          <reference field="6" count="1">
            <x v="82"/>
          </reference>
        </references>
      </pivotArea>
    </format>
    <format dxfId="11769">
      <pivotArea dataOnly="0" labelOnly="1" outline="0" fieldPosition="0">
        <references count="2">
          <reference field="0" count="1">
            <x v="130"/>
          </reference>
          <reference field="6" count="1" selected="0">
            <x v="82"/>
          </reference>
        </references>
      </pivotArea>
    </format>
    <format dxfId="11768">
      <pivotArea dataOnly="0" labelOnly="1" outline="0" fieldPosition="0">
        <references count="3">
          <reference field="0" count="1" selected="0">
            <x v="130"/>
          </reference>
          <reference field="4" count="1">
            <x v="61"/>
          </reference>
          <reference field="6" count="1" selected="0">
            <x v="82"/>
          </reference>
        </references>
      </pivotArea>
    </format>
    <format dxfId="11767">
      <pivotArea outline="0" collapsedLevelsAreSubtotals="1" fieldPosition="0">
        <references count="1">
          <reference field="6" count="1" selected="0" defaultSubtotal="1">
            <x v="82"/>
          </reference>
        </references>
      </pivotArea>
    </format>
    <format dxfId="11766">
      <pivotArea dataOnly="0" labelOnly="1" outline="0" fieldPosition="0">
        <references count="1">
          <reference field="6" count="1" defaultSubtotal="1">
            <x v="82"/>
          </reference>
        </references>
      </pivotArea>
    </format>
    <format dxfId="11765">
      <pivotArea outline="0" collapsedLevelsAreSubtotals="1" fieldPosition="0">
        <references count="1">
          <reference field="6" count="1" selected="0" defaultSubtotal="1">
            <x v="82"/>
          </reference>
        </references>
      </pivotArea>
    </format>
    <format dxfId="11764">
      <pivotArea dataOnly="0" labelOnly="1" outline="0" fieldPosition="0">
        <references count="1">
          <reference field="6" count="1" defaultSubtotal="1">
            <x v="82"/>
          </reference>
        </references>
      </pivotArea>
    </format>
    <format dxfId="11763">
      <pivotArea outline="0" collapsedLevelsAreSubtotals="1" fieldPosition="0">
        <references count="3">
          <reference field="0" count="1" selected="0">
            <x v="107"/>
          </reference>
          <reference field="4" count="1" selected="0">
            <x v="210"/>
          </reference>
          <reference field="6" count="1" selected="0">
            <x v="83"/>
          </reference>
        </references>
      </pivotArea>
    </format>
    <format dxfId="11762">
      <pivotArea dataOnly="0" labelOnly="1" outline="0" offset="IV1" fieldPosition="0">
        <references count="1">
          <reference field="6" count="1">
            <x v="83"/>
          </reference>
        </references>
      </pivotArea>
    </format>
    <format dxfId="11761">
      <pivotArea dataOnly="0" labelOnly="1" outline="0" fieldPosition="0">
        <references count="2">
          <reference field="0" count="1">
            <x v="107"/>
          </reference>
          <reference field="6" count="1" selected="0">
            <x v="83"/>
          </reference>
        </references>
      </pivotArea>
    </format>
    <format dxfId="11760">
      <pivotArea dataOnly="0" labelOnly="1" outline="0" fieldPosition="0">
        <references count="3">
          <reference field="0" count="1" selected="0">
            <x v="107"/>
          </reference>
          <reference field="4" count="1">
            <x v="210"/>
          </reference>
          <reference field="6" count="1" selected="0">
            <x v="83"/>
          </reference>
        </references>
      </pivotArea>
    </format>
    <format dxfId="11759">
      <pivotArea outline="0" collapsedLevelsAreSubtotals="1" fieldPosition="0">
        <references count="3">
          <reference field="0" count="1" selected="0">
            <x v="107"/>
          </reference>
          <reference field="4" count="1" selected="0">
            <x v="210"/>
          </reference>
          <reference field="6" count="1" selected="0">
            <x v="83"/>
          </reference>
        </references>
      </pivotArea>
    </format>
    <format dxfId="11758">
      <pivotArea dataOnly="0" labelOnly="1" outline="0" fieldPosition="0">
        <references count="1">
          <reference field="6" count="1">
            <x v="83"/>
          </reference>
        </references>
      </pivotArea>
    </format>
    <format dxfId="11757">
      <pivotArea dataOnly="0" labelOnly="1" outline="0" fieldPosition="0">
        <references count="2">
          <reference field="0" count="1">
            <x v="107"/>
          </reference>
          <reference field="6" count="1" selected="0">
            <x v="83"/>
          </reference>
        </references>
      </pivotArea>
    </format>
    <format dxfId="11756">
      <pivotArea dataOnly="0" labelOnly="1" outline="0" fieldPosition="0">
        <references count="3">
          <reference field="0" count="1" selected="0">
            <x v="107"/>
          </reference>
          <reference field="4" count="1">
            <x v="210"/>
          </reference>
          <reference field="6" count="1" selected="0">
            <x v="83"/>
          </reference>
        </references>
      </pivotArea>
    </format>
    <format dxfId="11755">
      <pivotArea outline="0" collapsedLevelsAreSubtotals="1" fieldPosition="0">
        <references count="3">
          <reference field="0" count="1" selected="0">
            <x v="370"/>
          </reference>
          <reference field="4" count="1" selected="0">
            <x v="210"/>
          </reference>
          <reference field="6" count="1" selected="0">
            <x v="83"/>
          </reference>
        </references>
      </pivotArea>
    </format>
    <format dxfId="11754">
      <pivotArea dataOnly="0" labelOnly="1" outline="0" offset="IV2" fieldPosition="0">
        <references count="1">
          <reference field="6" count="1">
            <x v="83"/>
          </reference>
        </references>
      </pivotArea>
    </format>
    <format dxfId="11753">
      <pivotArea dataOnly="0" labelOnly="1" outline="0" fieldPosition="0">
        <references count="2">
          <reference field="0" count="1">
            <x v="370"/>
          </reference>
          <reference field="6" count="1" selected="0">
            <x v="83"/>
          </reference>
        </references>
      </pivotArea>
    </format>
    <format dxfId="11752">
      <pivotArea dataOnly="0" labelOnly="1" outline="0" fieldPosition="0">
        <references count="3">
          <reference field="0" count="1" selected="0">
            <x v="370"/>
          </reference>
          <reference field="4" count="1">
            <x v="210"/>
          </reference>
          <reference field="6" count="1" selected="0">
            <x v="83"/>
          </reference>
        </references>
      </pivotArea>
    </format>
    <format dxfId="11751">
      <pivotArea outline="0" collapsedLevelsAreSubtotals="1" fieldPosition="0">
        <references count="3">
          <reference field="0" count="1" selected="0">
            <x v="370"/>
          </reference>
          <reference field="4" count="1" selected="0">
            <x v="210"/>
          </reference>
          <reference field="6" count="1" selected="0">
            <x v="83"/>
          </reference>
        </references>
      </pivotArea>
    </format>
    <format dxfId="11750">
      <pivotArea outline="0" collapsedLevelsAreSubtotals="1" fieldPosition="0">
        <references count="3">
          <reference field="0" count="1" selected="0">
            <x v="409"/>
          </reference>
          <reference field="4" count="1" selected="0">
            <x v="210"/>
          </reference>
          <reference field="6" count="1" selected="0">
            <x v="83"/>
          </reference>
        </references>
      </pivotArea>
    </format>
    <format dxfId="11749">
      <pivotArea dataOnly="0" labelOnly="1" outline="0" offset="IV3" fieldPosition="0">
        <references count="1">
          <reference field="6" count="1">
            <x v="83"/>
          </reference>
        </references>
      </pivotArea>
    </format>
    <format dxfId="11748">
      <pivotArea dataOnly="0" labelOnly="1" outline="0" fieldPosition="0">
        <references count="2">
          <reference field="0" count="1">
            <x v="409"/>
          </reference>
          <reference field="6" count="1" selected="0">
            <x v="83"/>
          </reference>
        </references>
      </pivotArea>
    </format>
    <format dxfId="11747">
      <pivotArea dataOnly="0" labelOnly="1" outline="0" fieldPosition="0">
        <references count="3">
          <reference field="0" count="1" selected="0">
            <x v="409"/>
          </reference>
          <reference field="4" count="1">
            <x v="210"/>
          </reference>
          <reference field="6" count="1" selected="0">
            <x v="83"/>
          </reference>
        </references>
      </pivotArea>
    </format>
    <format dxfId="11746">
      <pivotArea outline="0" collapsedLevelsAreSubtotals="1" fieldPosition="0">
        <references count="3">
          <reference field="0" count="1" selected="0">
            <x v="409"/>
          </reference>
          <reference field="4" count="1" selected="0">
            <x v="210"/>
          </reference>
          <reference field="6" count="1" selected="0">
            <x v="83"/>
          </reference>
        </references>
      </pivotArea>
    </format>
    <format dxfId="11745">
      <pivotArea outline="0" collapsedLevelsAreSubtotals="1" fieldPosition="0">
        <references count="3">
          <reference field="0" count="1" selected="0">
            <x v="317"/>
          </reference>
          <reference field="4" count="1" selected="0">
            <x v="210"/>
          </reference>
          <reference field="6" count="1" selected="0">
            <x v="83"/>
          </reference>
        </references>
      </pivotArea>
    </format>
    <format dxfId="11744">
      <pivotArea dataOnly="0" labelOnly="1" outline="0" offset="IV4" fieldPosition="0">
        <references count="1">
          <reference field="6" count="1">
            <x v="83"/>
          </reference>
        </references>
      </pivotArea>
    </format>
    <format dxfId="11743">
      <pivotArea dataOnly="0" labelOnly="1" outline="0" fieldPosition="0">
        <references count="2">
          <reference field="0" count="1">
            <x v="317"/>
          </reference>
          <reference field="6" count="1" selected="0">
            <x v="83"/>
          </reference>
        </references>
      </pivotArea>
    </format>
    <format dxfId="11742">
      <pivotArea dataOnly="0" labelOnly="1" outline="0" fieldPosition="0">
        <references count="3">
          <reference field="0" count="1" selected="0">
            <x v="317"/>
          </reference>
          <reference field="4" count="1">
            <x v="210"/>
          </reference>
          <reference field="6" count="1" selected="0">
            <x v="83"/>
          </reference>
        </references>
      </pivotArea>
    </format>
    <format dxfId="11741">
      <pivotArea outline="0" collapsedLevelsAreSubtotals="1" fieldPosition="0">
        <references count="3">
          <reference field="0" count="1" selected="0">
            <x v="317"/>
          </reference>
          <reference field="4" count="1" selected="0">
            <x v="210"/>
          </reference>
          <reference field="6" count="1" selected="0">
            <x v="83"/>
          </reference>
        </references>
      </pivotArea>
    </format>
    <format dxfId="11740">
      <pivotArea outline="0" collapsedLevelsAreSubtotals="1" fieldPosition="0">
        <references count="3">
          <reference field="0" count="1" selected="0">
            <x v="169"/>
          </reference>
          <reference field="4" count="1" selected="0">
            <x v="210"/>
          </reference>
          <reference field="6" count="1" selected="0">
            <x v="83"/>
          </reference>
        </references>
      </pivotArea>
    </format>
    <format dxfId="11739">
      <pivotArea dataOnly="0" labelOnly="1" outline="0" offset="IV5" fieldPosition="0">
        <references count="1">
          <reference field="6" count="1">
            <x v="83"/>
          </reference>
        </references>
      </pivotArea>
    </format>
    <format dxfId="11738">
      <pivotArea dataOnly="0" labelOnly="1" outline="0" fieldPosition="0">
        <references count="2">
          <reference field="0" count="1">
            <x v="169"/>
          </reference>
          <reference field="6" count="1" selected="0">
            <x v="83"/>
          </reference>
        </references>
      </pivotArea>
    </format>
    <format dxfId="11737">
      <pivotArea dataOnly="0" labelOnly="1" outline="0" fieldPosition="0">
        <references count="3">
          <reference field="0" count="1" selected="0">
            <x v="169"/>
          </reference>
          <reference field="4" count="1">
            <x v="210"/>
          </reference>
          <reference field="6" count="1" selected="0">
            <x v="83"/>
          </reference>
        </references>
      </pivotArea>
    </format>
    <format dxfId="11736">
      <pivotArea outline="0" collapsedLevelsAreSubtotals="1" fieldPosition="0">
        <references count="3">
          <reference field="0" count="1" selected="0">
            <x v="169"/>
          </reference>
          <reference field="4" count="1" selected="0">
            <x v="210"/>
          </reference>
          <reference field="6" count="1" selected="0">
            <x v="83"/>
          </reference>
        </references>
      </pivotArea>
    </format>
    <format dxfId="11735">
      <pivotArea outline="0" collapsedLevelsAreSubtotals="1" fieldPosition="0">
        <references count="3">
          <reference field="0" count="1" selected="0">
            <x v="424"/>
          </reference>
          <reference field="4" count="1" selected="0">
            <x v="210"/>
          </reference>
          <reference field="6" count="1" selected="0">
            <x v="83"/>
          </reference>
        </references>
      </pivotArea>
    </format>
    <format dxfId="11734">
      <pivotArea dataOnly="0" labelOnly="1" outline="0" offset="IV6" fieldPosition="0">
        <references count="1">
          <reference field="6" count="1">
            <x v="83"/>
          </reference>
        </references>
      </pivotArea>
    </format>
    <format dxfId="11733">
      <pivotArea dataOnly="0" labelOnly="1" outline="0" fieldPosition="0">
        <references count="2">
          <reference field="0" count="1">
            <x v="424"/>
          </reference>
          <reference field="6" count="1" selected="0">
            <x v="83"/>
          </reference>
        </references>
      </pivotArea>
    </format>
    <format dxfId="11732">
      <pivotArea dataOnly="0" labelOnly="1" outline="0" fieldPosition="0">
        <references count="3">
          <reference field="0" count="1" selected="0">
            <x v="424"/>
          </reference>
          <reference field="4" count="1">
            <x v="210"/>
          </reference>
          <reference field="6" count="1" selected="0">
            <x v="83"/>
          </reference>
        </references>
      </pivotArea>
    </format>
    <format dxfId="11731">
      <pivotArea outline="0" collapsedLevelsAreSubtotals="1" fieldPosition="0">
        <references count="3">
          <reference field="0" count="1" selected="0">
            <x v="424"/>
          </reference>
          <reference field="4" count="1" selected="0">
            <x v="210"/>
          </reference>
          <reference field="6" count="1" selected="0">
            <x v="83"/>
          </reference>
        </references>
      </pivotArea>
    </format>
    <format dxfId="11730">
      <pivotArea outline="0" collapsedLevelsAreSubtotals="1" fieldPosition="0">
        <references count="3">
          <reference field="0" count="1" selected="0">
            <x v="413"/>
          </reference>
          <reference field="4" count="1" selected="0">
            <x v="210"/>
          </reference>
          <reference field="6" count="1" selected="0">
            <x v="83"/>
          </reference>
        </references>
      </pivotArea>
    </format>
    <format dxfId="11729">
      <pivotArea dataOnly="0" labelOnly="1" outline="0" offset="IV7" fieldPosition="0">
        <references count="1">
          <reference field="6" count="1">
            <x v="83"/>
          </reference>
        </references>
      </pivotArea>
    </format>
    <format dxfId="11728">
      <pivotArea dataOnly="0" labelOnly="1" outline="0" fieldPosition="0">
        <references count="2">
          <reference field="0" count="1">
            <x v="413"/>
          </reference>
          <reference field="6" count="1" selected="0">
            <x v="83"/>
          </reference>
        </references>
      </pivotArea>
    </format>
    <format dxfId="11727">
      <pivotArea dataOnly="0" labelOnly="1" outline="0" fieldPosition="0">
        <references count="3">
          <reference field="0" count="1" selected="0">
            <x v="413"/>
          </reference>
          <reference field="4" count="1">
            <x v="210"/>
          </reference>
          <reference field="6" count="1" selected="0">
            <x v="83"/>
          </reference>
        </references>
      </pivotArea>
    </format>
    <format dxfId="11726">
      <pivotArea outline="0" collapsedLevelsAreSubtotals="1" fieldPosition="0">
        <references count="3">
          <reference field="0" count="1" selected="0">
            <x v="413"/>
          </reference>
          <reference field="4" count="1" selected="0">
            <x v="210"/>
          </reference>
          <reference field="6" count="1" selected="0">
            <x v="83"/>
          </reference>
        </references>
      </pivotArea>
    </format>
    <format dxfId="11725">
      <pivotArea outline="0" collapsedLevelsAreSubtotals="1" fieldPosition="0">
        <references count="3">
          <reference field="0" count="1" selected="0">
            <x v="167"/>
          </reference>
          <reference field="4" count="1" selected="0">
            <x v="210"/>
          </reference>
          <reference field="6" count="1" selected="0">
            <x v="83"/>
          </reference>
        </references>
      </pivotArea>
    </format>
    <format dxfId="11724">
      <pivotArea dataOnly="0" labelOnly="1" outline="0" offset="IV8" fieldPosition="0">
        <references count="1">
          <reference field="6" count="1">
            <x v="83"/>
          </reference>
        </references>
      </pivotArea>
    </format>
    <format dxfId="11723">
      <pivotArea dataOnly="0" labelOnly="1" outline="0" fieldPosition="0">
        <references count="2">
          <reference field="0" count="1">
            <x v="167"/>
          </reference>
          <reference field="6" count="1" selected="0">
            <x v="83"/>
          </reference>
        </references>
      </pivotArea>
    </format>
    <format dxfId="11722">
      <pivotArea dataOnly="0" labelOnly="1" outline="0" fieldPosition="0">
        <references count="3">
          <reference field="0" count="1" selected="0">
            <x v="167"/>
          </reference>
          <reference field="4" count="1">
            <x v="210"/>
          </reference>
          <reference field="6" count="1" selected="0">
            <x v="83"/>
          </reference>
        </references>
      </pivotArea>
    </format>
    <format dxfId="11721">
      <pivotArea outline="0" collapsedLevelsAreSubtotals="1" fieldPosition="0">
        <references count="3">
          <reference field="0" count="1" selected="0">
            <x v="167"/>
          </reference>
          <reference field="4" count="1" selected="0">
            <x v="210"/>
          </reference>
          <reference field="6" count="1" selected="0">
            <x v="83"/>
          </reference>
        </references>
      </pivotArea>
    </format>
    <format dxfId="11720">
      <pivotArea outline="0" collapsedLevelsAreSubtotals="1" fieldPosition="0">
        <references count="3">
          <reference field="0" count="1" selected="0">
            <x v="412"/>
          </reference>
          <reference field="4" count="1" selected="0">
            <x v="210"/>
          </reference>
          <reference field="6" count="1" selected="0">
            <x v="83"/>
          </reference>
        </references>
      </pivotArea>
    </format>
    <format dxfId="11719">
      <pivotArea dataOnly="0" labelOnly="1" outline="0" offset="IV9" fieldPosition="0">
        <references count="1">
          <reference field="6" count="1">
            <x v="83"/>
          </reference>
        </references>
      </pivotArea>
    </format>
    <format dxfId="11718">
      <pivotArea dataOnly="0" labelOnly="1" outline="0" fieldPosition="0">
        <references count="2">
          <reference field="0" count="1">
            <x v="412"/>
          </reference>
          <reference field="6" count="1" selected="0">
            <x v="83"/>
          </reference>
        </references>
      </pivotArea>
    </format>
    <format dxfId="11717">
      <pivotArea dataOnly="0" labelOnly="1" outline="0" fieldPosition="0">
        <references count="3">
          <reference field="0" count="1" selected="0">
            <x v="412"/>
          </reference>
          <reference field="4" count="1">
            <x v="210"/>
          </reference>
          <reference field="6" count="1" selected="0">
            <x v="83"/>
          </reference>
        </references>
      </pivotArea>
    </format>
    <format dxfId="11716">
      <pivotArea outline="0" collapsedLevelsAreSubtotals="1" fieldPosition="0">
        <references count="3">
          <reference field="0" count="1" selected="0">
            <x v="412"/>
          </reference>
          <reference field="4" count="1" selected="0">
            <x v="210"/>
          </reference>
          <reference field="6" count="1" selected="0">
            <x v="83"/>
          </reference>
        </references>
      </pivotArea>
    </format>
    <format dxfId="11715">
      <pivotArea outline="0" collapsedLevelsAreSubtotals="1" fieldPosition="0">
        <references count="3">
          <reference field="0" count="1" selected="0">
            <x v="416"/>
          </reference>
          <reference field="4" count="1" selected="0">
            <x v="210"/>
          </reference>
          <reference field="6" count="1" selected="0">
            <x v="83"/>
          </reference>
        </references>
      </pivotArea>
    </format>
    <format dxfId="11714">
      <pivotArea dataOnly="0" labelOnly="1" outline="0" offset="IV10" fieldPosition="0">
        <references count="1">
          <reference field="6" count="1">
            <x v="83"/>
          </reference>
        </references>
      </pivotArea>
    </format>
    <format dxfId="11713">
      <pivotArea dataOnly="0" labelOnly="1" outline="0" fieldPosition="0">
        <references count="2">
          <reference field="0" count="1">
            <x v="416"/>
          </reference>
          <reference field="6" count="1" selected="0">
            <x v="83"/>
          </reference>
        </references>
      </pivotArea>
    </format>
    <format dxfId="11712">
      <pivotArea dataOnly="0" labelOnly="1" outline="0" fieldPosition="0">
        <references count="3">
          <reference field="0" count="1" selected="0">
            <x v="416"/>
          </reference>
          <reference field="4" count="1">
            <x v="210"/>
          </reference>
          <reference field="6" count="1" selected="0">
            <x v="83"/>
          </reference>
        </references>
      </pivotArea>
    </format>
    <format dxfId="11711">
      <pivotArea outline="0" collapsedLevelsAreSubtotals="1" fieldPosition="0">
        <references count="3">
          <reference field="0" count="1" selected="0">
            <x v="416"/>
          </reference>
          <reference field="4" count="1" selected="0">
            <x v="210"/>
          </reference>
          <reference field="6" count="1" selected="0">
            <x v="83"/>
          </reference>
        </references>
      </pivotArea>
    </format>
    <format dxfId="11710">
      <pivotArea outline="0" collapsedLevelsAreSubtotals="1" fieldPosition="0">
        <references count="3">
          <reference field="0" count="1" selected="0">
            <x v="97"/>
          </reference>
          <reference field="4" count="1" selected="0">
            <x v="210"/>
          </reference>
          <reference field="6" count="1" selected="0">
            <x v="83"/>
          </reference>
        </references>
      </pivotArea>
    </format>
    <format dxfId="11709">
      <pivotArea dataOnly="0" labelOnly="1" outline="0" offset="IV11" fieldPosition="0">
        <references count="1">
          <reference field="6" count="1">
            <x v="83"/>
          </reference>
        </references>
      </pivotArea>
    </format>
    <format dxfId="11708">
      <pivotArea dataOnly="0" labelOnly="1" outline="0" fieldPosition="0">
        <references count="2">
          <reference field="0" count="1">
            <x v="97"/>
          </reference>
          <reference field="6" count="1" selected="0">
            <x v="83"/>
          </reference>
        </references>
      </pivotArea>
    </format>
    <format dxfId="11707">
      <pivotArea dataOnly="0" labelOnly="1" outline="0" fieldPosition="0">
        <references count="3">
          <reference field="0" count="1" selected="0">
            <x v="97"/>
          </reference>
          <reference field="4" count="1">
            <x v="210"/>
          </reference>
          <reference field="6" count="1" selected="0">
            <x v="83"/>
          </reference>
        </references>
      </pivotArea>
    </format>
    <format dxfId="11706">
      <pivotArea outline="0" collapsedLevelsAreSubtotals="1" fieldPosition="0">
        <references count="3">
          <reference field="0" count="1" selected="0">
            <x v="97"/>
          </reference>
          <reference field="4" count="1" selected="0">
            <x v="210"/>
          </reference>
          <reference field="6" count="1" selected="0">
            <x v="83"/>
          </reference>
        </references>
      </pivotArea>
    </format>
    <format dxfId="11705">
      <pivotArea outline="0" collapsedLevelsAreSubtotals="1" fieldPosition="0">
        <references count="3">
          <reference field="0" count="1" selected="0">
            <x v="152"/>
          </reference>
          <reference field="4" count="1" selected="0">
            <x v="210"/>
          </reference>
          <reference field="6" count="1" selected="0">
            <x v="83"/>
          </reference>
        </references>
      </pivotArea>
    </format>
    <format dxfId="11704">
      <pivotArea dataOnly="0" labelOnly="1" outline="0" offset="IV12" fieldPosition="0">
        <references count="1">
          <reference field="6" count="1">
            <x v="83"/>
          </reference>
        </references>
      </pivotArea>
    </format>
    <format dxfId="11703">
      <pivotArea dataOnly="0" labelOnly="1" outline="0" fieldPosition="0">
        <references count="2">
          <reference field="0" count="1">
            <x v="152"/>
          </reference>
          <reference field="6" count="1" selected="0">
            <x v="83"/>
          </reference>
        </references>
      </pivotArea>
    </format>
    <format dxfId="11702">
      <pivotArea dataOnly="0" labelOnly="1" outline="0" fieldPosition="0">
        <references count="3">
          <reference field="0" count="1" selected="0">
            <x v="152"/>
          </reference>
          <reference field="4" count="1">
            <x v="210"/>
          </reference>
          <reference field="6" count="1" selected="0">
            <x v="83"/>
          </reference>
        </references>
      </pivotArea>
    </format>
    <format dxfId="11701">
      <pivotArea outline="0" collapsedLevelsAreSubtotals="1" fieldPosition="0">
        <references count="3">
          <reference field="0" count="1" selected="0">
            <x v="152"/>
          </reference>
          <reference field="4" count="1" selected="0">
            <x v="210"/>
          </reference>
          <reference field="6" count="1" selected="0">
            <x v="83"/>
          </reference>
        </references>
      </pivotArea>
    </format>
    <format dxfId="11700">
      <pivotArea outline="0" collapsedLevelsAreSubtotals="1" fieldPosition="0">
        <references count="3">
          <reference field="0" count="1" selected="0">
            <x v="373"/>
          </reference>
          <reference field="4" count="1" selected="0">
            <x v="210"/>
          </reference>
          <reference field="6" count="1" selected="0">
            <x v="83"/>
          </reference>
        </references>
      </pivotArea>
    </format>
    <format dxfId="11699">
      <pivotArea dataOnly="0" labelOnly="1" outline="0" offset="IV13" fieldPosition="0">
        <references count="1">
          <reference field="6" count="1">
            <x v="83"/>
          </reference>
        </references>
      </pivotArea>
    </format>
    <format dxfId="11698">
      <pivotArea dataOnly="0" labelOnly="1" outline="0" fieldPosition="0">
        <references count="2">
          <reference field="0" count="1">
            <x v="373"/>
          </reference>
          <reference field="6" count="1" selected="0">
            <x v="83"/>
          </reference>
        </references>
      </pivotArea>
    </format>
    <format dxfId="11697">
      <pivotArea dataOnly="0" labelOnly="1" outline="0" fieldPosition="0">
        <references count="3">
          <reference field="0" count="1" selected="0">
            <x v="373"/>
          </reference>
          <reference field="4" count="1">
            <x v="210"/>
          </reference>
          <reference field="6" count="1" selected="0">
            <x v="83"/>
          </reference>
        </references>
      </pivotArea>
    </format>
    <format dxfId="11696">
      <pivotArea outline="0" collapsedLevelsAreSubtotals="1" fieldPosition="0">
        <references count="3">
          <reference field="0" count="1" selected="0">
            <x v="373"/>
          </reference>
          <reference field="4" count="1" selected="0">
            <x v="210"/>
          </reference>
          <reference field="6" count="1" selected="0">
            <x v="83"/>
          </reference>
        </references>
      </pivotArea>
    </format>
    <format dxfId="11695">
      <pivotArea outline="0" collapsedLevelsAreSubtotals="1" fieldPosition="0">
        <references count="3">
          <reference field="0" count="1" selected="0">
            <x v="410"/>
          </reference>
          <reference field="4" count="1" selected="0">
            <x v="210"/>
          </reference>
          <reference field="6" count="1" selected="0">
            <x v="83"/>
          </reference>
        </references>
      </pivotArea>
    </format>
    <format dxfId="11694">
      <pivotArea dataOnly="0" labelOnly="1" outline="0" offset="IV14" fieldPosition="0">
        <references count="1">
          <reference field="6" count="1">
            <x v="83"/>
          </reference>
        </references>
      </pivotArea>
    </format>
    <format dxfId="11693">
      <pivotArea dataOnly="0" labelOnly="1" outline="0" fieldPosition="0">
        <references count="2">
          <reference field="0" count="1">
            <x v="410"/>
          </reference>
          <reference field="6" count="1" selected="0">
            <x v="83"/>
          </reference>
        </references>
      </pivotArea>
    </format>
    <format dxfId="11692">
      <pivotArea dataOnly="0" labelOnly="1" outline="0" fieldPosition="0">
        <references count="3">
          <reference field="0" count="1" selected="0">
            <x v="410"/>
          </reference>
          <reference field="4" count="1">
            <x v="210"/>
          </reference>
          <reference field="6" count="1" selected="0">
            <x v="83"/>
          </reference>
        </references>
      </pivotArea>
    </format>
    <format dxfId="11691">
      <pivotArea outline="0" collapsedLevelsAreSubtotals="1" fieldPosition="0">
        <references count="3">
          <reference field="0" count="1" selected="0">
            <x v="410"/>
          </reference>
          <reference field="4" count="1" selected="0">
            <x v="210"/>
          </reference>
          <reference field="6" count="1" selected="0">
            <x v="83"/>
          </reference>
        </references>
      </pivotArea>
    </format>
    <format dxfId="11690">
      <pivotArea outline="0" collapsedLevelsAreSubtotals="1" fieldPosition="0">
        <references count="3">
          <reference field="0" count="1" selected="0">
            <x v="88"/>
          </reference>
          <reference field="4" count="1" selected="0">
            <x v="210"/>
          </reference>
          <reference field="6" count="1" selected="0">
            <x v="83"/>
          </reference>
        </references>
      </pivotArea>
    </format>
    <format dxfId="11689">
      <pivotArea dataOnly="0" labelOnly="1" outline="0" offset="IV15" fieldPosition="0">
        <references count="1">
          <reference field="6" count="1">
            <x v="83"/>
          </reference>
        </references>
      </pivotArea>
    </format>
    <format dxfId="11688">
      <pivotArea dataOnly="0" labelOnly="1" outline="0" fieldPosition="0">
        <references count="2">
          <reference field="0" count="1">
            <x v="88"/>
          </reference>
          <reference field="6" count="1" selected="0">
            <x v="83"/>
          </reference>
        </references>
      </pivotArea>
    </format>
    <format dxfId="11687">
      <pivotArea dataOnly="0" labelOnly="1" outline="0" fieldPosition="0">
        <references count="3">
          <reference field="0" count="1" selected="0">
            <x v="88"/>
          </reference>
          <reference field="4" count="1">
            <x v="210"/>
          </reference>
          <reference field="6" count="1" selected="0">
            <x v="83"/>
          </reference>
        </references>
      </pivotArea>
    </format>
    <format dxfId="11686">
      <pivotArea outline="0" collapsedLevelsAreSubtotals="1" fieldPosition="0">
        <references count="3">
          <reference field="0" count="1" selected="0">
            <x v="88"/>
          </reference>
          <reference field="4" count="1" selected="0">
            <x v="210"/>
          </reference>
          <reference field="6" count="1" selected="0">
            <x v="83"/>
          </reference>
        </references>
      </pivotArea>
    </format>
    <format dxfId="11685">
      <pivotArea outline="0" collapsedLevelsAreSubtotals="1" fieldPosition="0">
        <references count="3">
          <reference field="0" count="1" selected="0">
            <x v="71"/>
          </reference>
          <reference field="4" count="1" selected="0">
            <x v="210"/>
          </reference>
          <reference field="6" count="1" selected="0">
            <x v="83"/>
          </reference>
        </references>
      </pivotArea>
    </format>
    <format dxfId="11684">
      <pivotArea dataOnly="0" labelOnly="1" outline="0" offset="IV16" fieldPosition="0">
        <references count="1">
          <reference field="6" count="1">
            <x v="83"/>
          </reference>
        </references>
      </pivotArea>
    </format>
    <format dxfId="11683">
      <pivotArea dataOnly="0" labelOnly="1" outline="0" fieldPosition="0">
        <references count="2">
          <reference field="0" count="1">
            <x v="71"/>
          </reference>
          <reference field="6" count="1" selected="0">
            <x v="83"/>
          </reference>
        </references>
      </pivotArea>
    </format>
    <format dxfId="11682">
      <pivotArea dataOnly="0" labelOnly="1" outline="0" fieldPosition="0">
        <references count="3">
          <reference field="0" count="1" selected="0">
            <x v="71"/>
          </reference>
          <reference field="4" count="1">
            <x v="210"/>
          </reference>
          <reference field="6" count="1" selected="0">
            <x v="83"/>
          </reference>
        </references>
      </pivotArea>
    </format>
    <format dxfId="11681">
      <pivotArea outline="0" collapsedLevelsAreSubtotals="1" fieldPosition="0">
        <references count="3">
          <reference field="0" count="1" selected="0">
            <x v="71"/>
          </reference>
          <reference field="4" count="1" selected="0">
            <x v="210"/>
          </reference>
          <reference field="6" count="1" selected="0">
            <x v="83"/>
          </reference>
        </references>
      </pivotArea>
    </format>
    <format dxfId="11680">
      <pivotArea outline="0" collapsedLevelsAreSubtotals="1" fieldPosition="0">
        <references count="3">
          <reference field="0" count="1" selected="0">
            <x v="103"/>
          </reference>
          <reference field="4" count="1" selected="0">
            <x v="210"/>
          </reference>
          <reference field="6" count="1" selected="0">
            <x v="83"/>
          </reference>
        </references>
      </pivotArea>
    </format>
    <format dxfId="11679">
      <pivotArea dataOnly="0" labelOnly="1" outline="0" offset="IV17" fieldPosition="0">
        <references count="1">
          <reference field="6" count="1">
            <x v="83"/>
          </reference>
        </references>
      </pivotArea>
    </format>
    <format dxfId="11678">
      <pivotArea dataOnly="0" labelOnly="1" outline="0" fieldPosition="0">
        <references count="2">
          <reference field="0" count="1">
            <x v="103"/>
          </reference>
          <reference field="6" count="1" selected="0">
            <x v="83"/>
          </reference>
        </references>
      </pivotArea>
    </format>
    <format dxfId="11677">
      <pivotArea dataOnly="0" labelOnly="1" outline="0" fieldPosition="0">
        <references count="3">
          <reference field="0" count="1" selected="0">
            <x v="103"/>
          </reference>
          <reference field="4" count="1">
            <x v="210"/>
          </reference>
          <reference field="6" count="1" selected="0">
            <x v="83"/>
          </reference>
        </references>
      </pivotArea>
    </format>
    <format dxfId="11676">
      <pivotArea outline="0" collapsedLevelsAreSubtotals="1" fieldPosition="0">
        <references count="3">
          <reference field="0" count="1" selected="0">
            <x v="103"/>
          </reference>
          <reference field="4" count="1" selected="0">
            <x v="210"/>
          </reference>
          <reference field="6" count="1" selected="0">
            <x v="83"/>
          </reference>
        </references>
      </pivotArea>
    </format>
    <format dxfId="11675">
      <pivotArea outline="0" collapsedLevelsAreSubtotals="1" fieldPosition="0">
        <references count="3">
          <reference field="0" count="1" selected="0">
            <x v="378"/>
          </reference>
          <reference field="4" count="1" selected="0">
            <x v="210"/>
          </reference>
          <reference field="6" count="1" selected="0">
            <x v="83"/>
          </reference>
        </references>
      </pivotArea>
    </format>
    <format dxfId="11674">
      <pivotArea dataOnly="0" labelOnly="1" outline="0" offset="IV18" fieldPosition="0">
        <references count="1">
          <reference field="6" count="1">
            <x v="83"/>
          </reference>
        </references>
      </pivotArea>
    </format>
    <format dxfId="11673">
      <pivotArea dataOnly="0" labelOnly="1" outline="0" fieldPosition="0">
        <references count="2">
          <reference field="0" count="1">
            <x v="378"/>
          </reference>
          <reference field="6" count="1" selected="0">
            <x v="83"/>
          </reference>
        </references>
      </pivotArea>
    </format>
    <format dxfId="11672">
      <pivotArea dataOnly="0" labelOnly="1" outline="0" fieldPosition="0">
        <references count="3">
          <reference field="0" count="1" selected="0">
            <x v="378"/>
          </reference>
          <reference field="4" count="1">
            <x v="210"/>
          </reference>
          <reference field="6" count="1" selected="0">
            <x v="83"/>
          </reference>
        </references>
      </pivotArea>
    </format>
    <format dxfId="11671">
      <pivotArea outline="0" collapsedLevelsAreSubtotals="1" fieldPosition="0">
        <references count="3">
          <reference field="0" count="1" selected="0">
            <x v="378"/>
          </reference>
          <reference field="4" count="1" selected="0">
            <x v="210"/>
          </reference>
          <reference field="6" count="1" selected="0">
            <x v="83"/>
          </reference>
        </references>
      </pivotArea>
    </format>
    <format dxfId="11670">
      <pivotArea outline="0" collapsedLevelsAreSubtotals="1" fieldPosition="0">
        <references count="3">
          <reference field="0" count="1" selected="0">
            <x v="275"/>
          </reference>
          <reference field="4" count="1" selected="0">
            <x v="210"/>
          </reference>
          <reference field="6" count="1" selected="0">
            <x v="83"/>
          </reference>
        </references>
      </pivotArea>
    </format>
    <format dxfId="11669">
      <pivotArea dataOnly="0" labelOnly="1" outline="0" offset="IV19" fieldPosition="0">
        <references count="1">
          <reference field="6" count="1">
            <x v="83"/>
          </reference>
        </references>
      </pivotArea>
    </format>
    <format dxfId="11668">
      <pivotArea dataOnly="0" labelOnly="1" outline="0" fieldPosition="0">
        <references count="2">
          <reference field="0" count="1">
            <x v="275"/>
          </reference>
          <reference field="6" count="1" selected="0">
            <x v="83"/>
          </reference>
        </references>
      </pivotArea>
    </format>
    <format dxfId="11667">
      <pivotArea dataOnly="0" labelOnly="1" outline="0" fieldPosition="0">
        <references count="3">
          <reference field="0" count="1" selected="0">
            <x v="275"/>
          </reference>
          <reference field="4" count="1">
            <x v="210"/>
          </reference>
          <reference field="6" count="1" selected="0">
            <x v="83"/>
          </reference>
        </references>
      </pivotArea>
    </format>
    <format dxfId="11666">
      <pivotArea outline="0" collapsedLevelsAreSubtotals="1" fieldPosition="0">
        <references count="3">
          <reference field="0" count="1" selected="0">
            <x v="275"/>
          </reference>
          <reference field="4" count="1" selected="0">
            <x v="210"/>
          </reference>
          <reference field="6" count="1" selected="0">
            <x v="83"/>
          </reference>
        </references>
      </pivotArea>
    </format>
    <format dxfId="11665">
      <pivotArea outline="0" collapsedLevelsAreSubtotals="1" fieldPosition="0">
        <references count="3">
          <reference field="0" count="1" selected="0">
            <x v="37"/>
          </reference>
          <reference field="4" count="1" selected="0">
            <x v="210"/>
          </reference>
          <reference field="6" count="1" selected="0">
            <x v="83"/>
          </reference>
        </references>
      </pivotArea>
    </format>
    <format dxfId="11664">
      <pivotArea dataOnly="0" labelOnly="1" outline="0" offset="IV20" fieldPosition="0">
        <references count="1">
          <reference field="6" count="1">
            <x v="83"/>
          </reference>
        </references>
      </pivotArea>
    </format>
    <format dxfId="11663">
      <pivotArea dataOnly="0" labelOnly="1" outline="0" fieldPosition="0">
        <references count="2">
          <reference field="0" count="1">
            <x v="37"/>
          </reference>
          <reference field="6" count="1" selected="0">
            <x v="83"/>
          </reference>
        </references>
      </pivotArea>
    </format>
    <format dxfId="11662">
      <pivotArea dataOnly="0" labelOnly="1" outline="0" fieldPosition="0">
        <references count="3">
          <reference field="0" count="1" selected="0">
            <x v="37"/>
          </reference>
          <reference field="4" count="1">
            <x v="210"/>
          </reference>
          <reference field="6" count="1" selected="0">
            <x v="83"/>
          </reference>
        </references>
      </pivotArea>
    </format>
    <format dxfId="11661">
      <pivotArea outline="0" collapsedLevelsAreSubtotals="1" fieldPosition="0">
        <references count="3">
          <reference field="0" count="1" selected="0">
            <x v="37"/>
          </reference>
          <reference field="4" count="1" selected="0">
            <x v="210"/>
          </reference>
          <reference field="6" count="1" selected="0">
            <x v="83"/>
          </reference>
        </references>
      </pivotArea>
    </format>
    <format dxfId="11660">
      <pivotArea outline="0" collapsedLevelsAreSubtotals="1" fieldPosition="0">
        <references count="3">
          <reference field="0" count="1" selected="0">
            <x v="271"/>
          </reference>
          <reference field="4" count="1" selected="0">
            <x v="210"/>
          </reference>
          <reference field="6" count="1" selected="0">
            <x v="83"/>
          </reference>
        </references>
      </pivotArea>
    </format>
    <format dxfId="11659">
      <pivotArea dataOnly="0" labelOnly="1" outline="0" offset="IV21" fieldPosition="0">
        <references count="1">
          <reference field="6" count="1">
            <x v="83"/>
          </reference>
        </references>
      </pivotArea>
    </format>
    <format dxfId="11658">
      <pivotArea dataOnly="0" labelOnly="1" outline="0" fieldPosition="0">
        <references count="2">
          <reference field="0" count="1">
            <x v="271"/>
          </reference>
          <reference field="6" count="1" selected="0">
            <x v="83"/>
          </reference>
        </references>
      </pivotArea>
    </format>
    <format dxfId="11657">
      <pivotArea dataOnly="0" labelOnly="1" outline="0" fieldPosition="0">
        <references count="3">
          <reference field="0" count="1" selected="0">
            <x v="271"/>
          </reference>
          <reference field="4" count="1">
            <x v="210"/>
          </reference>
          <reference field="6" count="1" selected="0">
            <x v="83"/>
          </reference>
        </references>
      </pivotArea>
    </format>
    <format dxfId="11656">
      <pivotArea outline="0" collapsedLevelsAreSubtotals="1" fieldPosition="0">
        <references count="3">
          <reference field="0" count="1" selected="0">
            <x v="271"/>
          </reference>
          <reference field="4" count="1" selected="0">
            <x v="210"/>
          </reference>
          <reference field="6" count="1" selected="0">
            <x v="83"/>
          </reference>
        </references>
      </pivotArea>
    </format>
    <format dxfId="11655">
      <pivotArea outline="0" collapsedLevelsAreSubtotals="1" fieldPosition="0">
        <references count="3">
          <reference field="0" count="1" selected="0">
            <x v="86"/>
          </reference>
          <reference field="4" count="1" selected="0">
            <x v="210"/>
          </reference>
          <reference field="6" count="1" selected="0">
            <x v="83"/>
          </reference>
        </references>
      </pivotArea>
    </format>
    <format dxfId="11654">
      <pivotArea dataOnly="0" labelOnly="1" outline="0" offset="IV22" fieldPosition="0">
        <references count="1">
          <reference field="6" count="1">
            <x v="83"/>
          </reference>
        </references>
      </pivotArea>
    </format>
    <format dxfId="11653">
      <pivotArea dataOnly="0" labelOnly="1" outline="0" fieldPosition="0">
        <references count="2">
          <reference field="0" count="1">
            <x v="86"/>
          </reference>
          <reference field="6" count="1" selected="0">
            <x v="83"/>
          </reference>
        </references>
      </pivotArea>
    </format>
    <format dxfId="11652">
      <pivotArea dataOnly="0" labelOnly="1" outline="0" fieldPosition="0">
        <references count="3">
          <reference field="0" count="1" selected="0">
            <x v="86"/>
          </reference>
          <reference field="4" count="1">
            <x v="210"/>
          </reference>
          <reference field="6" count="1" selected="0">
            <x v="83"/>
          </reference>
        </references>
      </pivotArea>
    </format>
    <format dxfId="11651">
      <pivotArea outline="0" collapsedLevelsAreSubtotals="1" fieldPosition="0">
        <references count="3">
          <reference field="0" count="1" selected="0">
            <x v="86"/>
          </reference>
          <reference field="4" count="1" selected="0">
            <x v="210"/>
          </reference>
          <reference field="6" count="1" selected="0">
            <x v="83"/>
          </reference>
        </references>
      </pivotArea>
    </format>
    <format dxfId="11650">
      <pivotArea outline="0" collapsedLevelsAreSubtotals="1" fieldPosition="0">
        <references count="3">
          <reference field="0" count="1" selected="0">
            <x v="284"/>
          </reference>
          <reference field="4" count="1" selected="0">
            <x v="210"/>
          </reference>
          <reference field="6" count="1" selected="0">
            <x v="83"/>
          </reference>
        </references>
      </pivotArea>
    </format>
    <format dxfId="11649">
      <pivotArea dataOnly="0" labelOnly="1" outline="0" offset="IV23" fieldPosition="0">
        <references count="1">
          <reference field="6" count="1">
            <x v="83"/>
          </reference>
        </references>
      </pivotArea>
    </format>
    <format dxfId="11648">
      <pivotArea dataOnly="0" labelOnly="1" outline="0" fieldPosition="0">
        <references count="2">
          <reference field="0" count="1">
            <x v="284"/>
          </reference>
          <reference field="6" count="1" selected="0">
            <x v="83"/>
          </reference>
        </references>
      </pivotArea>
    </format>
    <format dxfId="11647">
      <pivotArea dataOnly="0" labelOnly="1" outline="0" fieldPosition="0">
        <references count="3">
          <reference field="0" count="1" selected="0">
            <x v="284"/>
          </reference>
          <reference field="4" count="1">
            <x v="210"/>
          </reference>
          <reference field="6" count="1" selected="0">
            <x v="83"/>
          </reference>
        </references>
      </pivotArea>
    </format>
    <format dxfId="11646">
      <pivotArea outline="0" collapsedLevelsAreSubtotals="1" fieldPosition="0">
        <references count="3">
          <reference field="0" count="1" selected="0">
            <x v="284"/>
          </reference>
          <reference field="4" count="1" selected="0">
            <x v="210"/>
          </reference>
          <reference field="6" count="1" selected="0">
            <x v="83"/>
          </reference>
        </references>
      </pivotArea>
    </format>
    <format dxfId="11645">
      <pivotArea outline="0" collapsedLevelsAreSubtotals="1" fieldPosition="0">
        <references count="3">
          <reference field="0" count="1" selected="0">
            <x v="272"/>
          </reference>
          <reference field="4" count="1" selected="0">
            <x v="210"/>
          </reference>
          <reference field="6" count="1" selected="0">
            <x v="83"/>
          </reference>
        </references>
      </pivotArea>
    </format>
    <format dxfId="11644">
      <pivotArea dataOnly="0" labelOnly="1" outline="0" offset="IV24" fieldPosition="0">
        <references count="1">
          <reference field="6" count="1">
            <x v="83"/>
          </reference>
        </references>
      </pivotArea>
    </format>
    <format dxfId="11643">
      <pivotArea dataOnly="0" labelOnly="1" outline="0" fieldPosition="0">
        <references count="2">
          <reference field="0" count="1">
            <x v="272"/>
          </reference>
          <reference field="6" count="1" selected="0">
            <x v="83"/>
          </reference>
        </references>
      </pivotArea>
    </format>
    <format dxfId="11642">
      <pivotArea dataOnly="0" labelOnly="1" outline="0" fieldPosition="0">
        <references count="3">
          <reference field="0" count="1" selected="0">
            <x v="272"/>
          </reference>
          <reference field="4" count="1">
            <x v="210"/>
          </reference>
          <reference field="6" count="1" selected="0">
            <x v="83"/>
          </reference>
        </references>
      </pivotArea>
    </format>
    <format dxfId="11641">
      <pivotArea outline="0" collapsedLevelsAreSubtotals="1" fieldPosition="0">
        <references count="3">
          <reference field="0" count="1" selected="0">
            <x v="272"/>
          </reference>
          <reference field="4" count="1" selected="0">
            <x v="210"/>
          </reference>
          <reference field="6" count="1" selected="0">
            <x v="83"/>
          </reference>
        </references>
      </pivotArea>
    </format>
    <format dxfId="11640">
      <pivotArea outline="0" collapsedLevelsAreSubtotals="1" fieldPosition="0">
        <references count="3">
          <reference field="0" count="1" selected="0">
            <x v="286"/>
          </reference>
          <reference field="4" count="1" selected="0">
            <x v="210"/>
          </reference>
          <reference field="6" count="1" selected="0">
            <x v="83"/>
          </reference>
        </references>
      </pivotArea>
    </format>
    <format dxfId="11639">
      <pivotArea dataOnly="0" labelOnly="1" outline="0" offset="IV25" fieldPosition="0">
        <references count="1">
          <reference field="6" count="1">
            <x v="83"/>
          </reference>
        </references>
      </pivotArea>
    </format>
    <format dxfId="11638">
      <pivotArea dataOnly="0" labelOnly="1" outline="0" fieldPosition="0">
        <references count="2">
          <reference field="0" count="1">
            <x v="286"/>
          </reference>
          <reference field="6" count="1" selected="0">
            <x v="83"/>
          </reference>
        </references>
      </pivotArea>
    </format>
    <format dxfId="11637">
      <pivotArea dataOnly="0" labelOnly="1" outline="0" fieldPosition="0">
        <references count="3">
          <reference field="0" count="1" selected="0">
            <x v="286"/>
          </reference>
          <reference field="4" count="1">
            <x v="210"/>
          </reference>
          <reference field="6" count="1" selected="0">
            <x v="83"/>
          </reference>
        </references>
      </pivotArea>
    </format>
    <format dxfId="11636">
      <pivotArea outline="0" collapsedLevelsAreSubtotals="1" fieldPosition="0">
        <references count="3">
          <reference field="0" count="1" selected="0">
            <x v="286"/>
          </reference>
          <reference field="4" count="1" selected="0">
            <x v="210"/>
          </reference>
          <reference field="6" count="1" selected="0">
            <x v="83"/>
          </reference>
        </references>
      </pivotArea>
    </format>
    <format dxfId="11635">
      <pivotArea outline="0" collapsedLevelsAreSubtotals="1" fieldPosition="0">
        <references count="3">
          <reference field="0" count="1" selected="0">
            <x v="85"/>
          </reference>
          <reference field="4" count="1" selected="0">
            <x v="210"/>
          </reference>
          <reference field="6" count="1" selected="0">
            <x v="83"/>
          </reference>
        </references>
      </pivotArea>
    </format>
    <format dxfId="11634">
      <pivotArea dataOnly="0" labelOnly="1" outline="0" offset="IV26" fieldPosition="0">
        <references count="1">
          <reference field="6" count="1">
            <x v="83"/>
          </reference>
        </references>
      </pivotArea>
    </format>
    <format dxfId="11633">
      <pivotArea dataOnly="0" labelOnly="1" outline="0" fieldPosition="0">
        <references count="2">
          <reference field="0" count="1">
            <x v="85"/>
          </reference>
          <reference field="6" count="1" selected="0">
            <x v="83"/>
          </reference>
        </references>
      </pivotArea>
    </format>
    <format dxfId="11632">
      <pivotArea dataOnly="0" labelOnly="1" outline="0" fieldPosition="0">
        <references count="3">
          <reference field="0" count="1" selected="0">
            <x v="85"/>
          </reference>
          <reference field="4" count="1">
            <x v="210"/>
          </reference>
          <reference field="6" count="1" selected="0">
            <x v="83"/>
          </reference>
        </references>
      </pivotArea>
    </format>
    <format dxfId="11631">
      <pivotArea outline="0" collapsedLevelsAreSubtotals="1" fieldPosition="0">
        <references count="3">
          <reference field="0" count="1" selected="0">
            <x v="85"/>
          </reference>
          <reference field="4" count="1" selected="0">
            <x v="210"/>
          </reference>
          <reference field="6" count="1" selected="0">
            <x v="83"/>
          </reference>
        </references>
      </pivotArea>
    </format>
    <format dxfId="11630">
      <pivotArea outline="0" collapsedLevelsAreSubtotals="1" fieldPosition="0">
        <references count="3">
          <reference field="0" count="1" selected="0">
            <x v="281"/>
          </reference>
          <reference field="4" count="1" selected="0">
            <x v="210"/>
          </reference>
          <reference field="6" count="1" selected="0">
            <x v="83"/>
          </reference>
        </references>
      </pivotArea>
    </format>
    <format dxfId="11629">
      <pivotArea dataOnly="0" labelOnly="1" outline="0" offset="IV27" fieldPosition="0">
        <references count="1">
          <reference field="6" count="1">
            <x v="83"/>
          </reference>
        </references>
      </pivotArea>
    </format>
    <format dxfId="11628">
      <pivotArea dataOnly="0" labelOnly="1" outline="0" fieldPosition="0">
        <references count="2">
          <reference field="0" count="1">
            <x v="281"/>
          </reference>
          <reference field="6" count="1" selected="0">
            <x v="83"/>
          </reference>
        </references>
      </pivotArea>
    </format>
    <format dxfId="11627">
      <pivotArea dataOnly="0" labelOnly="1" outline="0" fieldPosition="0">
        <references count="3">
          <reference field="0" count="1" selected="0">
            <x v="281"/>
          </reference>
          <reference field="4" count="1">
            <x v="210"/>
          </reference>
          <reference field="6" count="1" selected="0">
            <x v="83"/>
          </reference>
        </references>
      </pivotArea>
    </format>
    <format dxfId="11626">
      <pivotArea outline="0" collapsedLevelsAreSubtotals="1" fieldPosition="0">
        <references count="3">
          <reference field="0" count="1" selected="0">
            <x v="281"/>
          </reference>
          <reference field="4" count="1" selected="0">
            <x v="210"/>
          </reference>
          <reference field="6" count="1" selected="0">
            <x v="83"/>
          </reference>
        </references>
      </pivotArea>
    </format>
    <format dxfId="11625">
      <pivotArea outline="0" collapsedLevelsAreSubtotals="1" fieldPosition="0">
        <references count="3">
          <reference field="0" count="1" selected="0">
            <x v="42"/>
          </reference>
          <reference field="4" count="1" selected="0">
            <x v="210"/>
          </reference>
          <reference field="6" count="1" selected="0">
            <x v="83"/>
          </reference>
        </references>
      </pivotArea>
    </format>
    <format dxfId="11624">
      <pivotArea dataOnly="0" labelOnly="1" outline="0" offset="IV28" fieldPosition="0">
        <references count="1">
          <reference field="6" count="1">
            <x v="83"/>
          </reference>
        </references>
      </pivotArea>
    </format>
    <format dxfId="11623">
      <pivotArea dataOnly="0" labelOnly="1" outline="0" fieldPosition="0">
        <references count="2">
          <reference field="0" count="1">
            <x v="42"/>
          </reference>
          <reference field="6" count="1" selected="0">
            <x v="83"/>
          </reference>
        </references>
      </pivotArea>
    </format>
    <format dxfId="11622">
      <pivotArea dataOnly="0" labelOnly="1" outline="0" fieldPosition="0">
        <references count="3">
          <reference field="0" count="1" selected="0">
            <x v="42"/>
          </reference>
          <reference field="4" count="1">
            <x v="210"/>
          </reference>
          <reference field="6" count="1" selected="0">
            <x v="83"/>
          </reference>
        </references>
      </pivotArea>
    </format>
    <format dxfId="11621">
      <pivotArea outline="0" collapsedLevelsAreSubtotals="1" fieldPosition="0">
        <references count="3">
          <reference field="0" count="1" selected="0">
            <x v="42"/>
          </reference>
          <reference field="4" count="1" selected="0">
            <x v="210"/>
          </reference>
          <reference field="6" count="1" selected="0">
            <x v="83"/>
          </reference>
        </references>
      </pivotArea>
    </format>
    <format dxfId="11620">
      <pivotArea outline="0" collapsedLevelsAreSubtotals="1" fieldPosition="0">
        <references count="3">
          <reference field="0" count="1" selected="0">
            <x v="154"/>
          </reference>
          <reference field="4" count="1" selected="0">
            <x v="210"/>
          </reference>
          <reference field="6" count="1" selected="0">
            <x v="83"/>
          </reference>
        </references>
      </pivotArea>
    </format>
    <format dxfId="11619">
      <pivotArea dataOnly="0" labelOnly="1" outline="0" offset="IV29" fieldPosition="0">
        <references count="1">
          <reference field="6" count="1">
            <x v="83"/>
          </reference>
        </references>
      </pivotArea>
    </format>
    <format dxfId="11618">
      <pivotArea dataOnly="0" labelOnly="1" outline="0" fieldPosition="0">
        <references count="2">
          <reference field="0" count="1">
            <x v="154"/>
          </reference>
          <reference field="6" count="1" selected="0">
            <x v="83"/>
          </reference>
        </references>
      </pivotArea>
    </format>
    <format dxfId="11617">
      <pivotArea dataOnly="0" labelOnly="1" outline="0" fieldPosition="0">
        <references count="3">
          <reference field="0" count="1" selected="0">
            <x v="154"/>
          </reference>
          <reference field="4" count="1">
            <x v="210"/>
          </reference>
          <reference field="6" count="1" selected="0">
            <x v="83"/>
          </reference>
        </references>
      </pivotArea>
    </format>
    <format dxfId="11616">
      <pivotArea outline="0" collapsedLevelsAreSubtotals="1" fieldPosition="0">
        <references count="3">
          <reference field="0" count="1" selected="0">
            <x v="154"/>
          </reference>
          <reference field="4" count="1" selected="0">
            <x v="210"/>
          </reference>
          <reference field="6" count="1" selected="0">
            <x v="83"/>
          </reference>
        </references>
      </pivotArea>
    </format>
    <format dxfId="11615">
      <pivotArea outline="0" collapsedLevelsAreSubtotals="1" fieldPosition="0">
        <references count="3">
          <reference field="0" count="1" selected="0">
            <x v="95"/>
          </reference>
          <reference field="4" count="1" selected="0">
            <x v="210"/>
          </reference>
          <reference field="6" count="1" selected="0">
            <x v="83"/>
          </reference>
        </references>
      </pivotArea>
    </format>
    <format dxfId="11614">
      <pivotArea dataOnly="0" labelOnly="1" outline="0" offset="IV30" fieldPosition="0">
        <references count="1">
          <reference field="6" count="1">
            <x v="83"/>
          </reference>
        </references>
      </pivotArea>
    </format>
    <format dxfId="11613">
      <pivotArea dataOnly="0" labelOnly="1" outline="0" fieldPosition="0">
        <references count="2">
          <reference field="0" count="1">
            <x v="95"/>
          </reference>
          <reference field="6" count="1" selected="0">
            <x v="83"/>
          </reference>
        </references>
      </pivotArea>
    </format>
    <format dxfId="11612">
      <pivotArea dataOnly="0" labelOnly="1" outline="0" fieldPosition="0">
        <references count="3">
          <reference field="0" count="1" selected="0">
            <x v="95"/>
          </reference>
          <reference field="4" count="1">
            <x v="210"/>
          </reference>
          <reference field="6" count="1" selected="0">
            <x v="83"/>
          </reference>
        </references>
      </pivotArea>
    </format>
    <format dxfId="11611">
      <pivotArea outline="0" collapsedLevelsAreSubtotals="1" fieldPosition="0">
        <references count="3">
          <reference field="0" count="1" selected="0">
            <x v="95"/>
          </reference>
          <reference field="4" count="1" selected="0">
            <x v="210"/>
          </reference>
          <reference field="6" count="1" selected="0">
            <x v="83"/>
          </reference>
        </references>
      </pivotArea>
    </format>
    <format dxfId="11610">
      <pivotArea outline="0" collapsedLevelsAreSubtotals="1" fieldPosition="0">
        <references count="3">
          <reference field="0" count="1" selected="0">
            <x v="279"/>
          </reference>
          <reference field="4" count="1" selected="0">
            <x v="210"/>
          </reference>
          <reference field="6" count="1" selected="0">
            <x v="83"/>
          </reference>
        </references>
      </pivotArea>
    </format>
    <format dxfId="11609">
      <pivotArea dataOnly="0" labelOnly="1" outline="0" offset="IV31" fieldPosition="0">
        <references count="1">
          <reference field="6" count="1">
            <x v="83"/>
          </reference>
        </references>
      </pivotArea>
    </format>
    <format dxfId="11608">
      <pivotArea dataOnly="0" labelOnly="1" outline="0" fieldPosition="0">
        <references count="2">
          <reference field="0" count="1">
            <x v="279"/>
          </reference>
          <reference field="6" count="1" selected="0">
            <x v="83"/>
          </reference>
        </references>
      </pivotArea>
    </format>
    <format dxfId="11607">
      <pivotArea dataOnly="0" labelOnly="1" outline="0" fieldPosition="0">
        <references count="3">
          <reference field="0" count="1" selected="0">
            <x v="279"/>
          </reference>
          <reference field="4" count="1">
            <x v="210"/>
          </reference>
          <reference field="6" count="1" selected="0">
            <x v="83"/>
          </reference>
        </references>
      </pivotArea>
    </format>
    <format dxfId="11606">
      <pivotArea outline="0" collapsedLevelsAreSubtotals="1" fieldPosition="0">
        <references count="3">
          <reference field="0" count="1" selected="0">
            <x v="279"/>
          </reference>
          <reference field="4" count="1" selected="0">
            <x v="210"/>
          </reference>
          <reference field="6" count="1" selected="0">
            <x v="83"/>
          </reference>
        </references>
      </pivotArea>
    </format>
    <format dxfId="11605">
      <pivotArea outline="0" collapsedLevelsAreSubtotals="1" fieldPosition="0">
        <references count="3">
          <reference field="0" count="1" selected="0">
            <x v="218"/>
          </reference>
          <reference field="4" count="1" selected="0">
            <x v="210"/>
          </reference>
          <reference field="6" count="1" selected="0">
            <x v="83"/>
          </reference>
        </references>
      </pivotArea>
    </format>
    <format dxfId="11604">
      <pivotArea dataOnly="0" labelOnly="1" outline="0" offset="IV32" fieldPosition="0">
        <references count="1">
          <reference field="6" count="1">
            <x v="83"/>
          </reference>
        </references>
      </pivotArea>
    </format>
    <format dxfId="11603">
      <pivotArea dataOnly="0" labelOnly="1" outline="0" fieldPosition="0">
        <references count="2">
          <reference field="0" count="1">
            <x v="218"/>
          </reference>
          <reference field="6" count="1" selected="0">
            <x v="83"/>
          </reference>
        </references>
      </pivotArea>
    </format>
    <format dxfId="11602">
      <pivotArea dataOnly="0" labelOnly="1" outline="0" fieldPosition="0">
        <references count="3">
          <reference field="0" count="1" selected="0">
            <x v="218"/>
          </reference>
          <reference field="4" count="1">
            <x v="210"/>
          </reference>
          <reference field="6" count="1" selected="0">
            <x v="83"/>
          </reference>
        </references>
      </pivotArea>
    </format>
    <format dxfId="11601">
      <pivotArea outline="0" collapsedLevelsAreSubtotals="1" fieldPosition="0">
        <references count="3">
          <reference field="0" count="1" selected="0">
            <x v="218"/>
          </reference>
          <reference field="4" count="1" selected="0">
            <x v="210"/>
          </reference>
          <reference field="6" count="1" selected="0">
            <x v="83"/>
          </reference>
        </references>
      </pivotArea>
    </format>
    <format dxfId="11600">
      <pivotArea outline="0" collapsedLevelsAreSubtotals="1" fieldPosition="0">
        <references count="3">
          <reference field="0" count="1" selected="0">
            <x v="369"/>
          </reference>
          <reference field="4" count="1" selected="0">
            <x v="210"/>
          </reference>
          <reference field="6" count="1" selected="0">
            <x v="83"/>
          </reference>
        </references>
      </pivotArea>
    </format>
    <format dxfId="11599">
      <pivotArea dataOnly="0" labelOnly="1" outline="0" offset="IV33" fieldPosition="0">
        <references count="1">
          <reference field="6" count="1">
            <x v="83"/>
          </reference>
        </references>
      </pivotArea>
    </format>
    <format dxfId="11598">
      <pivotArea dataOnly="0" labelOnly="1" outline="0" fieldPosition="0">
        <references count="2">
          <reference field="0" count="1">
            <x v="369"/>
          </reference>
          <reference field="6" count="1" selected="0">
            <x v="83"/>
          </reference>
        </references>
      </pivotArea>
    </format>
    <format dxfId="11597">
      <pivotArea dataOnly="0" labelOnly="1" outline="0" fieldPosition="0">
        <references count="3">
          <reference field="0" count="1" selected="0">
            <x v="369"/>
          </reference>
          <reference field="4" count="1">
            <x v="210"/>
          </reference>
          <reference field="6" count="1" selected="0">
            <x v="83"/>
          </reference>
        </references>
      </pivotArea>
    </format>
    <format dxfId="11596">
      <pivotArea outline="0" collapsedLevelsAreSubtotals="1" fieldPosition="0">
        <references count="3">
          <reference field="0" count="1" selected="0">
            <x v="369"/>
          </reference>
          <reference field="4" count="1" selected="0">
            <x v="210"/>
          </reference>
          <reference field="6" count="1" selected="0">
            <x v="83"/>
          </reference>
        </references>
      </pivotArea>
    </format>
    <format dxfId="11595">
      <pivotArea outline="0" collapsedLevelsAreSubtotals="1" fieldPosition="0">
        <references count="3">
          <reference field="0" count="1" selected="0">
            <x v="100"/>
          </reference>
          <reference field="4" count="1" selected="0">
            <x v="210"/>
          </reference>
          <reference field="6" count="1" selected="0">
            <x v="83"/>
          </reference>
        </references>
      </pivotArea>
    </format>
    <format dxfId="11594">
      <pivotArea dataOnly="0" labelOnly="1" outline="0" offset="IV256" fieldPosition="0">
        <references count="1">
          <reference field="6" count="1">
            <x v="83"/>
          </reference>
        </references>
      </pivotArea>
    </format>
    <format dxfId="11593">
      <pivotArea dataOnly="0" labelOnly="1" outline="0" fieldPosition="0">
        <references count="2">
          <reference field="0" count="1">
            <x v="100"/>
          </reference>
          <reference field="6" count="1" selected="0">
            <x v="83"/>
          </reference>
        </references>
      </pivotArea>
    </format>
    <format dxfId="11592">
      <pivotArea dataOnly="0" labelOnly="1" outline="0" fieldPosition="0">
        <references count="3">
          <reference field="0" count="1" selected="0">
            <x v="100"/>
          </reference>
          <reference field="4" count="1">
            <x v="210"/>
          </reference>
          <reference field="6" count="1" selected="0">
            <x v="83"/>
          </reference>
        </references>
      </pivotArea>
    </format>
    <format dxfId="11591">
      <pivotArea outline="0" collapsedLevelsAreSubtotals="1" fieldPosition="0">
        <references count="3">
          <reference field="0" count="1" selected="0">
            <x v="100"/>
          </reference>
          <reference field="4" count="1" selected="0">
            <x v="210"/>
          </reference>
          <reference field="6" count="1" selected="0">
            <x v="83"/>
          </reference>
        </references>
      </pivotArea>
    </format>
    <format dxfId="11590">
      <pivotArea dataOnly="0" labelOnly="1" outline="0" fieldPosition="0">
        <references count="1">
          <reference field="6" count="1">
            <x v="83"/>
          </reference>
        </references>
      </pivotArea>
    </format>
    <format dxfId="11589">
      <pivotArea dataOnly="0" labelOnly="1" outline="0" fieldPosition="0">
        <references count="2">
          <reference field="0" count="1">
            <x v="100"/>
          </reference>
          <reference field="6" count="1" selected="0">
            <x v="83"/>
          </reference>
        </references>
      </pivotArea>
    </format>
    <format dxfId="11588">
      <pivotArea dataOnly="0" labelOnly="1" outline="0" fieldPosition="0">
        <references count="3">
          <reference field="0" count="1" selected="0">
            <x v="100"/>
          </reference>
          <reference field="4" count="1">
            <x v="210"/>
          </reference>
          <reference field="6" count="1" selected="0">
            <x v="83"/>
          </reference>
        </references>
      </pivotArea>
    </format>
    <format dxfId="11587">
      <pivotArea outline="0" collapsedLevelsAreSubtotals="1" fieldPosition="0">
        <references count="1">
          <reference field="6" count="1" selected="0" defaultSubtotal="1">
            <x v="83"/>
          </reference>
        </references>
      </pivotArea>
    </format>
    <format dxfId="11586">
      <pivotArea dataOnly="0" labelOnly="1" outline="0" fieldPosition="0">
        <references count="1">
          <reference field="6" count="1" defaultSubtotal="1">
            <x v="83"/>
          </reference>
        </references>
      </pivotArea>
    </format>
    <format dxfId="11585">
      <pivotArea outline="0" collapsedLevelsAreSubtotals="1" fieldPosition="0">
        <references count="3">
          <reference field="0" count="1" selected="0">
            <x v="274"/>
          </reference>
          <reference field="4" count="1" selected="0">
            <x v="63"/>
          </reference>
          <reference field="6" count="1" selected="0">
            <x v="84"/>
          </reference>
        </references>
      </pivotArea>
    </format>
    <format dxfId="11584">
      <pivotArea dataOnly="0" labelOnly="1" outline="0" offset="IV1" fieldPosition="0">
        <references count="1">
          <reference field="6" count="1">
            <x v="84"/>
          </reference>
        </references>
      </pivotArea>
    </format>
    <format dxfId="11583">
      <pivotArea dataOnly="0" labelOnly="1" outline="0" fieldPosition="0">
        <references count="2">
          <reference field="0" count="1">
            <x v="274"/>
          </reference>
          <reference field="6" count="1" selected="0">
            <x v="84"/>
          </reference>
        </references>
      </pivotArea>
    </format>
    <format dxfId="11582">
      <pivotArea dataOnly="0" labelOnly="1" outline="0" fieldPosition="0">
        <references count="3">
          <reference field="0" count="1" selected="0">
            <x v="274"/>
          </reference>
          <reference field="4" count="1">
            <x v="63"/>
          </reference>
          <reference field="6" count="1" selected="0">
            <x v="84"/>
          </reference>
        </references>
      </pivotArea>
    </format>
    <format dxfId="11581">
      <pivotArea outline="0" collapsedLevelsAreSubtotals="1" fieldPosition="0">
        <references count="3">
          <reference field="0" count="1" selected="0">
            <x v="274"/>
          </reference>
          <reference field="4" count="1" selected="0">
            <x v="63"/>
          </reference>
          <reference field="6" count="1" selected="0">
            <x v="84"/>
          </reference>
        </references>
      </pivotArea>
    </format>
    <format dxfId="11580">
      <pivotArea dataOnly="0" labelOnly="1" outline="0" fieldPosition="0">
        <references count="1">
          <reference field="6" count="1">
            <x v="84"/>
          </reference>
        </references>
      </pivotArea>
    </format>
    <format dxfId="11579">
      <pivotArea dataOnly="0" labelOnly="1" outline="0" fieldPosition="0">
        <references count="2">
          <reference field="0" count="1">
            <x v="274"/>
          </reference>
          <reference field="6" count="1" selected="0">
            <x v="84"/>
          </reference>
        </references>
      </pivotArea>
    </format>
    <format dxfId="11578">
      <pivotArea dataOnly="0" labelOnly="1" outline="0" fieldPosition="0">
        <references count="3">
          <reference field="0" count="1" selected="0">
            <x v="274"/>
          </reference>
          <reference field="4" count="1">
            <x v="63"/>
          </reference>
          <reference field="6" count="1" selected="0">
            <x v="84"/>
          </reference>
        </references>
      </pivotArea>
    </format>
    <format dxfId="11577">
      <pivotArea outline="0" collapsedLevelsAreSubtotals="1" fieldPosition="0">
        <references count="3">
          <reference field="0" count="1" selected="0">
            <x v="89"/>
          </reference>
          <reference field="4" count="1" selected="0">
            <x v="63"/>
          </reference>
          <reference field="6" count="1" selected="0">
            <x v="84"/>
          </reference>
        </references>
      </pivotArea>
    </format>
    <format dxfId="11576">
      <pivotArea dataOnly="0" labelOnly="1" outline="0" offset="IV2" fieldPosition="0">
        <references count="1">
          <reference field="6" count="1">
            <x v="84"/>
          </reference>
        </references>
      </pivotArea>
    </format>
    <format dxfId="11575">
      <pivotArea dataOnly="0" labelOnly="1" outline="0" fieldPosition="0">
        <references count="2">
          <reference field="0" count="1">
            <x v="89"/>
          </reference>
          <reference field="6" count="1" selected="0">
            <x v="84"/>
          </reference>
        </references>
      </pivotArea>
    </format>
    <format dxfId="11574">
      <pivotArea dataOnly="0" labelOnly="1" outline="0" fieldPosition="0">
        <references count="3">
          <reference field="0" count="1" selected="0">
            <x v="89"/>
          </reference>
          <reference field="4" count="1">
            <x v="63"/>
          </reference>
          <reference field="6" count="1" selected="0">
            <x v="84"/>
          </reference>
        </references>
      </pivotArea>
    </format>
    <format dxfId="11573">
      <pivotArea outline="0" collapsedLevelsAreSubtotals="1" fieldPosition="0">
        <references count="3">
          <reference field="0" count="1" selected="0">
            <x v="89"/>
          </reference>
          <reference field="4" count="1" selected="0">
            <x v="63"/>
          </reference>
          <reference field="6" count="1" selected="0">
            <x v="84"/>
          </reference>
        </references>
      </pivotArea>
    </format>
    <format dxfId="11572">
      <pivotArea outline="0" collapsedLevelsAreSubtotals="1" fieldPosition="0">
        <references count="3">
          <reference field="0" count="1" selected="0">
            <x v="85"/>
          </reference>
          <reference field="4" count="1" selected="0">
            <x v="63"/>
          </reference>
          <reference field="6" count="1" selected="0">
            <x v="84"/>
          </reference>
        </references>
      </pivotArea>
    </format>
    <format dxfId="11571">
      <pivotArea dataOnly="0" labelOnly="1" outline="0" offset="IV3" fieldPosition="0">
        <references count="1">
          <reference field="6" count="1">
            <x v="84"/>
          </reference>
        </references>
      </pivotArea>
    </format>
    <format dxfId="11570">
      <pivotArea dataOnly="0" labelOnly="1" outline="0" fieldPosition="0">
        <references count="2">
          <reference field="0" count="1">
            <x v="85"/>
          </reference>
          <reference field="6" count="1" selected="0">
            <x v="84"/>
          </reference>
        </references>
      </pivotArea>
    </format>
    <format dxfId="11569">
      <pivotArea dataOnly="0" labelOnly="1" outline="0" fieldPosition="0">
        <references count="3">
          <reference field="0" count="1" selected="0">
            <x v="85"/>
          </reference>
          <reference field="4" count="1">
            <x v="63"/>
          </reference>
          <reference field="6" count="1" selected="0">
            <x v="84"/>
          </reference>
        </references>
      </pivotArea>
    </format>
    <format dxfId="11568">
      <pivotArea outline="0" collapsedLevelsAreSubtotals="1" fieldPosition="0">
        <references count="3">
          <reference field="0" count="1" selected="0">
            <x v="85"/>
          </reference>
          <reference field="4" count="1" selected="0">
            <x v="63"/>
          </reference>
          <reference field="6" count="1" selected="0">
            <x v="84"/>
          </reference>
        </references>
      </pivotArea>
    </format>
    <format dxfId="11567">
      <pivotArea outline="0" collapsedLevelsAreSubtotals="1" fieldPosition="0">
        <references count="3">
          <reference field="0" count="1" selected="0">
            <x v="88"/>
          </reference>
          <reference field="4" count="1" selected="0">
            <x v="63"/>
          </reference>
          <reference field="6" count="1" selected="0">
            <x v="84"/>
          </reference>
        </references>
      </pivotArea>
    </format>
    <format dxfId="11566">
      <pivotArea dataOnly="0" labelOnly="1" outline="0" offset="IV256" fieldPosition="0">
        <references count="1">
          <reference field="6" count="1">
            <x v="84"/>
          </reference>
        </references>
      </pivotArea>
    </format>
    <format dxfId="11565">
      <pivotArea dataOnly="0" labelOnly="1" outline="0" fieldPosition="0">
        <references count="2">
          <reference field="0" count="1">
            <x v="88"/>
          </reference>
          <reference field="6" count="1" selected="0">
            <x v="84"/>
          </reference>
        </references>
      </pivotArea>
    </format>
    <format dxfId="11564">
      <pivotArea dataOnly="0" labelOnly="1" outline="0" fieldPosition="0">
        <references count="3">
          <reference field="0" count="1" selected="0">
            <x v="88"/>
          </reference>
          <reference field="4" count="1">
            <x v="63"/>
          </reference>
          <reference field="6" count="1" selected="0">
            <x v="84"/>
          </reference>
        </references>
      </pivotArea>
    </format>
    <format dxfId="11563">
      <pivotArea outline="0" collapsedLevelsAreSubtotals="1" fieldPosition="0">
        <references count="3">
          <reference field="0" count="1" selected="0">
            <x v="88"/>
          </reference>
          <reference field="4" count="1" selected="0">
            <x v="63"/>
          </reference>
          <reference field="6" count="1" selected="0">
            <x v="84"/>
          </reference>
        </references>
      </pivotArea>
    </format>
    <format dxfId="11562">
      <pivotArea dataOnly="0" labelOnly="1" outline="0" fieldPosition="0">
        <references count="1">
          <reference field="6" count="1">
            <x v="84"/>
          </reference>
        </references>
      </pivotArea>
    </format>
    <format dxfId="11561">
      <pivotArea dataOnly="0" labelOnly="1" outline="0" fieldPosition="0">
        <references count="2">
          <reference field="0" count="1">
            <x v="88"/>
          </reference>
          <reference field="6" count="1" selected="0">
            <x v="84"/>
          </reference>
        </references>
      </pivotArea>
    </format>
    <format dxfId="11560">
      <pivotArea dataOnly="0" labelOnly="1" outline="0" fieldPosition="0">
        <references count="3">
          <reference field="0" count="1" selected="0">
            <x v="88"/>
          </reference>
          <reference field="4" count="1">
            <x v="63"/>
          </reference>
          <reference field="6" count="1" selected="0">
            <x v="84"/>
          </reference>
        </references>
      </pivotArea>
    </format>
    <format dxfId="11559">
      <pivotArea outline="0" collapsedLevelsAreSubtotals="1" fieldPosition="0">
        <references count="1">
          <reference field="6" count="1" selected="0" defaultSubtotal="1">
            <x v="84"/>
          </reference>
        </references>
      </pivotArea>
    </format>
    <format dxfId="11558">
      <pivotArea dataOnly="0" labelOnly="1" outline="0" fieldPosition="0">
        <references count="1">
          <reference field="6" count="1" defaultSubtotal="1">
            <x v="84"/>
          </reference>
        </references>
      </pivotArea>
    </format>
    <format dxfId="11557">
      <pivotArea outline="0" collapsedLevelsAreSubtotals="1" fieldPosition="0">
        <references count="1">
          <reference field="6" count="1" selected="0" defaultSubtotal="1">
            <x v="84"/>
          </reference>
        </references>
      </pivotArea>
    </format>
    <format dxfId="11556">
      <pivotArea dataOnly="0" labelOnly="1" outline="0" fieldPosition="0">
        <references count="1">
          <reference field="6" count="1" defaultSubtotal="1">
            <x v="84"/>
          </reference>
        </references>
      </pivotArea>
    </format>
    <format dxfId="11555">
      <pivotArea outline="0" collapsedLevelsAreSubtotals="1" fieldPosition="0">
        <references count="3">
          <reference field="0" count="1" selected="0">
            <x v="424"/>
          </reference>
          <reference field="4" count="1" selected="0">
            <x v="190"/>
          </reference>
          <reference field="6" count="1" selected="0">
            <x v="85"/>
          </reference>
        </references>
      </pivotArea>
    </format>
    <format dxfId="11554">
      <pivotArea dataOnly="0" labelOnly="1" outline="0" offset="IV1" fieldPosition="0">
        <references count="1">
          <reference field="6" count="1">
            <x v="85"/>
          </reference>
        </references>
      </pivotArea>
    </format>
    <format dxfId="11553">
      <pivotArea dataOnly="0" labelOnly="1" outline="0" fieldPosition="0">
        <references count="2">
          <reference field="0" count="1">
            <x v="424"/>
          </reference>
          <reference field="6" count="1" selected="0">
            <x v="85"/>
          </reference>
        </references>
      </pivotArea>
    </format>
    <format dxfId="11552">
      <pivotArea dataOnly="0" labelOnly="1" outline="0" fieldPosition="0">
        <references count="3">
          <reference field="0" count="1" selected="0">
            <x v="424"/>
          </reference>
          <reference field="4" count="1">
            <x v="190"/>
          </reference>
          <reference field="6" count="1" selected="0">
            <x v="85"/>
          </reference>
        </references>
      </pivotArea>
    </format>
    <format dxfId="11551">
      <pivotArea outline="0" collapsedLevelsAreSubtotals="1" fieldPosition="0">
        <references count="3">
          <reference field="0" count="1" selected="0">
            <x v="424"/>
          </reference>
          <reference field="4" count="1" selected="0">
            <x v="190"/>
          </reference>
          <reference field="6" count="1" selected="0">
            <x v="85"/>
          </reference>
        </references>
      </pivotArea>
    </format>
    <format dxfId="11550">
      <pivotArea dataOnly="0" labelOnly="1" outline="0" fieldPosition="0">
        <references count="1">
          <reference field="6" count="1">
            <x v="85"/>
          </reference>
        </references>
      </pivotArea>
    </format>
    <format dxfId="11549">
      <pivotArea dataOnly="0" labelOnly="1" outline="0" fieldPosition="0">
        <references count="2">
          <reference field="0" count="1">
            <x v="424"/>
          </reference>
          <reference field="6" count="1" selected="0">
            <x v="85"/>
          </reference>
        </references>
      </pivotArea>
    </format>
    <format dxfId="11548">
      <pivotArea dataOnly="0" labelOnly="1" outline="0" fieldPosition="0">
        <references count="3">
          <reference field="0" count="1" selected="0">
            <x v="424"/>
          </reference>
          <reference field="4" count="1">
            <x v="190"/>
          </reference>
          <reference field="6" count="1" selected="0">
            <x v="85"/>
          </reference>
        </references>
      </pivotArea>
    </format>
    <format dxfId="11547">
      <pivotArea outline="0" collapsedLevelsAreSubtotals="1" fieldPosition="0">
        <references count="3">
          <reference field="0" count="1" selected="0">
            <x v="409"/>
          </reference>
          <reference field="4" count="1" selected="0">
            <x v="190"/>
          </reference>
          <reference field="6" count="1" selected="0">
            <x v="85"/>
          </reference>
        </references>
      </pivotArea>
    </format>
    <format dxfId="11546">
      <pivotArea dataOnly="0" labelOnly="1" outline="0" offset="IV2" fieldPosition="0">
        <references count="1">
          <reference field="6" count="1">
            <x v="85"/>
          </reference>
        </references>
      </pivotArea>
    </format>
    <format dxfId="11545">
      <pivotArea dataOnly="0" labelOnly="1" outline="0" fieldPosition="0">
        <references count="2">
          <reference field="0" count="1">
            <x v="409"/>
          </reference>
          <reference field="6" count="1" selected="0">
            <x v="85"/>
          </reference>
        </references>
      </pivotArea>
    </format>
    <format dxfId="11544">
      <pivotArea dataOnly="0" labelOnly="1" outline="0" fieldPosition="0">
        <references count="3">
          <reference field="0" count="1" selected="0">
            <x v="409"/>
          </reference>
          <reference field="4" count="1">
            <x v="190"/>
          </reference>
          <reference field="6" count="1" selected="0">
            <x v="85"/>
          </reference>
        </references>
      </pivotArea>
    </format>
    <format dxfId="11543">
      <pivotArea outline="0" collapsedLevelsAreSubtotals="1" fieldPosition="0">
        <references count="3">
          <reference field="0" count="1" selected="0">
            <x v="409"/>
          </reference>
          <reference field="4" count="1" selected="0">
            <x v="190"/>
          </reference>
          <reference field="6" count="1" selected="0">
            <x v="85"/>
          </reference>
        </references>
      </pivotArea>
    </format>
    <format dxfId="11542">
      <pivotArea outline="0" collapsedLevelsAreSubtotals="1" fieldPosition="0">
        <references count="3">
          <reference field="0" count="1" selected="0">
            <x v="422"/>
          </reference>
          <reference field="4" count="1" selected="0">
            <x v="190"/>
          </reference>
          <reference field="6" count="1" selected="0">
            <x v="85"/>
          </reference>
        </references>
      </pivotArea>
    </format>
    <format dxfId="11541">
      <pivotArea dataOnly="0" labelOnly="1" outline="0" offset="IV3" fieldPosition="0">
        <references count="1">
          <reference field="6" count="1">
            <x v="85"/>
          </reference>
        </references>
      </pivotArea>
    </format>
    <format dxfId="11540">
      <pivotArea dataOnly="0" labelOnly="1" outline="0" fieldPosition="0">
        <references count="2">
          <reference field="0" count="1">
            <x v="422"/>
          </reference>
          <reference field="6" count="1" selected="0">
            <x v="85"/>
          </reference>
        </references>
      </pivotArea>
    </format>
    <format dxfId="11539">
      <pivotArea dataOnly="0" labelOnly="1" outline="0" fieldPosition="0">
        <references count="3">
          <reference field="0" count="1" selected="0">
            <x v="422"/>
          </reference>
          <reference field="4" count="1">
            <x v="190"/>
          </reference>
          <reference field="6" count="1" selected="0">
            <x v="85"/>
          </reference>
        </references>
      </pivotArea>
    </format>
    <format dxfId="11538">
      <pivotArea outline="0" collapsedLevelsAreSubtotals="1" fieldPosition="0">
        <references count="3">
          <reference field="0" count="1" selected="0">
            <x v="422"/>
          </reference>
          <reference field="4" count="1" selected="0">
            <x v="190"/>
          </reference>
          <reference field="6" count="1" selected="0">
            <x v="85"/>
          </reference>
        </references>
      </pivotArea>
    </format>
    <format dxfId="11537">
      <pivotArea outline="0" collapsedLevelsAreSubtotals="1" fieldPosition="0">
        <references count="3">
          <reference field="0" count="1" selected="0">
            <x v="416"/>
          </reference>
          <reference field="4" count="1" selected="0">
            <x v="190"/>
          </reference>
          <reference field="6" count="1" selected="0">
            <x v="85"/>
          </reference>
        </references>
      </pivotArea>
    </format>
    <format dxfId="11536">
      <pivotArea dataOnly="0" labelOnly="1" outline="0" offset="IV4" fieldPosition="0">
        <references count="1">
          <reference field="6" count="1">
            <x v="85"/>
          </reference>
        </references>
      </pivotArea>
    </format>
    <format dxfId="11535">
      <pivotArea dataOnly="0" labelOnly="1" outline="0" fieldPosition="0">
        <references count="2">
          <reference field="0" count="1">
            <x v="416"/>
          </reference>
          <reference field="6" count="1" selected="0">
            <x v="85"/>
          </reference>
        </references>
      </pivotArea>
    </format>
    <format dxfId="11534">
      <pivotArea dataOnly="0" labelOnly="1" outline="0" fieldPosition="0">
        <references count="3">
          <reference field="0" count="1" selected="0">
            <x v="416"/>
          </reference>
          <reference field="4" count="1">
            <x v="190"/>
          </reference>
          <reference field="6" count="1" selected="0">
            <x v="85"/>
          </reference>
        </references>
      </pivotArea>
    </format>
    <format dxfId="11533">
      <pivotArea outline="0" collapsedLevelsAreSubtotals="1" fieldPosition="0">
        <references count="3">
          <reference field="0" count="1" selected="0">
            <x v="416"/>
          </reference>
          <reference field="4" count="1" selected="0">
            <x v="190"/>
          </reference>
          <reference field="6" count="1" selected="0">
            <x v="85"/>
          </reference>
        </references>
      </pivotArea>
    </format>
    <format dxfId="11532">
      <pivotArea outline="0" collapsedLevelsAreSubtotals="1" fieldPosition="0">
        <references count="3">
          <reference field="0" count="1" selected="0">
            <x v="410"/>
          </reference>
          <reference field="4" count="1" selected="0">
            <x v="190"/>
          </reference>
          <reference field="6" count="1" selected="0">
            <x v="85"/>
          </reference>
        </references>
      </pivotArea>
    </format>
    <format dxfId="11531">
      <pivotArea dataOnly="0" labelOnly="1" outline="0" offset="IV5" fieldPosition="0">
        <references count="1">
          <reference field="6" count="1">
            <x v="85"/>
          </reference>
        </references>
      </pivotArea>
    </format>
    <format dxfId="11530">
      <pivotArea dataOnly="0" labelOnly="1" outline="0" fieldPosition="0">
        <references count="2">
          <reference field="0" count="1">
            <x v="410"/>
          </reference>
          <reference field="6" count="1" selected="0">
            <x v="85"/>
          </reference>
        </references>
      </pivotArea>
    </format>
    <format dxfId="11529">
      <pivotArea dataOnly="0" labelOnly="1" outline="0" fieldPosition="0">
        <references count="3">
          <reference field="0" count="1" selected="0">
            <x v="410"/>
          </reference>
          <reference field="4" count="1">
            <x v="190"/>
          </reference>
          <reference field="6" count="1" selected="0">
            <x v="85"/>
          </reference>
        </references>
      </pivotArea>
    </format>
    <format dxfId="11528">
      <pivotArea outline="0" collapsedLevelsAreSubtotals="1" fieldPosition="0">
        <references count="3">
          <reference field="0" count="1" selected="0">
            <x v="410"/>
          </reference>
          <reference field="4" count="1" selected="0">
            <x v="190"/>
          </reference>
          <reference field="6" count="1" selected="0">
            <x v="85"/>
          </reference>
        </references>
      </pivotArea>
    </format>
    <format dxfId="11527">
      <pivotArea outline="0" collapsedLevelsAreSubtotals="1" fieldPosition="0">
        <references count="3">
          <reference field="0" count="1" selected="0">
            <x v="286"/>
          </reference>
          <reference field="4" count="1" selected="0">
            <x v="190"/>
          </reference>
          <reference field="6" count="1" selected="0">
            <x v="85"/>
          </reference>
        </references>
      </pivotArea>
    </format>
    <format dxfId="11526">
      <pivotArea dataOnly="0" labelOnly="1" outline="0" offset="IV6" fieldPosition="0">
        <references count="1">
          <reference field="6" count="1">
            <x v="85"/>
          </reference>
        </references>
      </pivotArea>
    </format>
    <format dxfId="11525">
      <pivotArea dataOnly="0" labelOnly="1" outline="0" fieldPosition="0">
        <references count="2">
          <reference field="0" count="1">
            <x v="286"/>
          </reference>
          <reference field="6" count="1" selected="0">
            <x v="85"/>
          </reference>
        </references>
      </pivotArea>
    </format>
    <format dxfId="11524">
      <pivotArea dataOnly="0" labelOnly="1" outline="0" fieldPosition="0">
        <references count="3">
          <reference field="0" count="1" selected="0">
            <x v="286"/>
          </reference>
          <reference field="4" count="1">
            <x v="190"/>
          </reference>
          <reference field="6" count="1" selected="0">
            <x v="85"/>
          </reference>
        </references>
      </pivotArea>
    </format>
    <format dxfId="11523">
      <pivotArea outline="0" collapsedLevelsAreSubtotals="1" fieldPosition="0">
        <references count="3">
          <reference field="0" count="1" selected="0">
            <x v="286"/>
          </reference>
          <reference field="4" count="1" selected="0">
            <x v="190"/>
          </reference>
          <reference field="6" count="1" selected="0">
            <x v="85"/>
          </reference>
        </references>
      </pivotArea>
    </format>
    <format dxfId="11522">
      <pivotArea outline="0" collapsedLevelsAreSubtotals="1" fieldPosition="0">
        <references count="3">
          <reference field="0" count="1" selected="0">
            <x v="107"/>
          </reference>
          <reference field="4" count="1" selected="0">
            <x v="190"/>
          </reference>
          <reference field="6" count="1" selected="0">
            <x v="85"/>
          </reference>
        </references>
      </pivotArea>
    </format>
    <format dxfId="11521">
      <pivotArea dataOnly="0" labelOnly="1" outline="0" offset="IV7" fieldPosition="0">
        <references count="1">
          <reference field="6" count="1">
            <x v="85"/>
          </reference>
        </references>
      </pivotArea>
    </format>
    <format dxfId="11520">
      <pivotArea dataOnly="0" labelOnly="1" outline="0" fieldPosition="0">
        <references count="2">
          <reference field="0" count="1">
            <x v="107"/>
          </reference>
          <reference field="6" count="1" selected="0">
            <x v="85"/>
          </reference>
        </references>
      </pivotArea>
    </format>
    <format dxfId="11519">
      <pivotArea dataOnly="0" labelOnly="1" outline="0" fieldPosition="0">
        <references count="3">
          <reference field="0" count="1" selected="0">
            <x v="107"/>
          </reference>
          <reference field="4" count="1">
            <x v="190"/>
          </reference>
          <reference field="6" count="1" selected="0">
            <x v="85"/>
          </reference>
        </references>
      </pivotArea>
    </format>
    <format dxfId="11518">
      <pivotArea outline="0" collapsedLevelsAreSubtotals="1" fieldPosition="0">
        <references count="3">
          <reference field="0" count="1" selected="0">
            <x v="107"/>
          </reference>
          <reference field="4" count="1" selected="0">
            <x v="190"/>
          </reference>
          <reference field="6" count="1" selected="0">
            <x v="85"/>
          </reference>
        </references>
      </pivotArea>
    </format>
    <format dxfId="11517">
      <pivotArea outline="0" collapsedLevelsAreSubtotals="1" fieldPosition="0">
        <references count="3">
          <reference field="0" count="1" selected="0">
            <x v="97"/>
          </reference>
          <reference field="4" count="1" selected="0">
            <x v="190"/>
          </reference>
          <reference field="6" count="1" selected="0">
            <x v="85"/>
          </reference>
        </references>
      </pivotArea>
    </format>
    <format dxfId="11516">
      <pivotArea dataOnly="0" labelOnly="1" outline="0" offset="IV256" fieldPosition="0">
        <references count="1">
          <reference field="6" count="1">
            <x v="85"/>
          </reference>
        </references>
      </pivotArea>
    </format>
    <format dxfId="11515">
      <pivotArea dataOnly="0" labelOnly="1" outline="0" fieldPosition="0">
        <references count="2">
          <reference field="0" count="1">
            <x v="97"/>
          </reference>
          <reference field="6" count="1" selected="0">
            <x v="85"/>
          </reference>
        </references>
      </pivotArea>
    </format>
    <format dxfId="11514">
      <pivotArea dataOnly="0" labelOnly="1" outline="0" fieldPosition="0">
        <references count="3">
          <reference field="0" count="1" selected="0">
            <x v="97"/>
          </reference>
          <reference field="4" count="1">
            <x v="190"/>
          </reference>
          <reference field="6" count="1" selected="0">
            <x v="85"/>
          </reference>
        </references>
      </pivotArea>
    </format>
    <format dxfId="11513">
      <pivotArea outline="0" collapsedLevelsAreSubtotals="1" fieldPosition="0">
        <references count="3">
          <reference field="0" count="1" selected="0">
            <x v="97"/>
          </reference>
          <reference field="4" count="1" selected="0">
            <x v="190"/>
          </reference>
          <reference field="6" count="1" selected="0">
            <x v="85"/>
          </reference>
        </references>
      </pivotArea>
    </format>
    <format dxfId="11512">
      <pivotArea dataOnly="0" labelOnly="1" outline="0" fieldPosition="0">
        <references count="1">
          <reference field="6" count="1">
            <x v="85"/>
          </reference>
        </references>
      </pivotArea>
    </format>
    <format dxfId="11511">
      <pivotArea dataOnly="0" labelOnly="1" outline="0" fieldPosition="0">
        <references count="2">
          <reference field="0" count="1">
            <x v="97"/>
          </reference>
          <reference field="6" count="1" selected="0">
            <x v="85"/>
          </reference>
        </references>
      </pivotArea>
    </format>
    <format dxfId="11510">
      <pivotArea dataOnly="0" labelOnly="1" outline="0" fieldPosition="0">
        <references count="3">
          <reference field="0" count="1" selected="0">
            <x v="97"/>
          </reference>
          <reference field="4" count="1">
            <x v="190"/>
          </reference>
          <reference field="6" count="1" selected="0">
            <x v="85"/>
          </reference>
        </references>
      </pivotArea>
    </format>
    <format dxfId="11509">
      <pivotArea outline="0" collapsedLevelsAreSubtotals="1" fieldPosition="0">
        <references count="1">
          <reference field="6" count="1" selected="0" defaultSubtotal="1">
            <x v="85"/>
          </reference>
        </references>
      </pivotArea>
    </format>
    <format dxfId="11508">
      <pivotArea dataOnly="0" labelOnly="1" outline="0" fieldPosition="0">
        <references count="1">
          <reference field="6" count="1" defaultSubtotal="1">
            <x v="85"/>
          </reference>
        </references>
      </pivotArea>
    </format>
    <format dxfId="11507">
      <pivotArea outline="0" collapsedLevelsAreSubtotals="1" fieldPosition="0">
        <references count="3">
          <reference field="0" count="1" selected="0">
            <x v="317"/>
          </reference>
          <reference field="4" count="1" selected="0">
            <x v="163"/>
          </reference>
          <reference field="6" count="1" selected="0">
            <x v="86"/>
          </reference>
        </references>
      </pivotArea>
    </format>
    <format dxfId="11506">
      <pivotArea dataOnly="0" labelOnly="1" outline="0" fieldPosition="0">
        <references count="1">
          <reference field="6" count="1">
            <x v="86"/>
          </reference>
        </references>
      </pivotArea>
    </format>
    <format dxfId="11505">
      <pivotArea dataOnly="0" labelOnly="1" outline="0" fieldPosition="0">
        <references count="2">
          <reference field="0" count="1">
            <x v="317"/>
          </reference>
          <reference field="6" count="1" selected="0">
            <x v="86"/>
          </reference>
        </references>
      </pivotArea>
    </format>
    <format dxfId="11504">
      <pivotArea dataOnly="0" labelOnly="1" outline="0" fieldPosition="0">
        <references count="3">
          <reference field="0" count="1" selected="0">
            <x v="317"/>
          </reference>
          <reference field="4" count="1">
            <x v="163"/>
          </reference>
          <reference field="6" count="1" selected="0">
            <x v="86"/>
          </reference>
        </references>
      </pivotArea>
    </format>
    <format dxfId="11503">
      <pivotArea outline="0" collapsedLevelsAreSubtotals="1" fieldPosition="0">
        <references count="3">
          <reference field="0" count="1" selected="0">
            <x v="317"/>
          </reference>
          <reference field="4" count="1" selected="0">
            <x v="163"/>
          </reference>
          <reference field="6" count="1" selected="0">
            <x v="86"/>
          </reference>
        </references>
      </pivotArea>
    </format>
    <format dxfId="11502">
      <pivotArea dataOnly="0" labelOnly="1" outline="0" fieldPosition="0">
        <references count="1">
          <reference field="6" count="1">
            <x v="86"/>
          </reference>
        </references>
      </pivotArea>
    </format>
    <format dxfId="11501">
      <pivotArea dataOnly="0" labelOnly="1" outline="0" fieldPosition="0">
        <references count="2">
          <reference field="0" count="1">
            <x v="317"/>
          </reference>
          <reference field="6" count="1" selected="0">
            <x v="86"/>
          </reference>
        </references>
      </pivotArea>
    </format>
    <format dxfId="11500">
      <pivotArea dataOnly="0" labelOnly="1" outline="0" fieldPosition="0">
        <references count="3">
          <reference field="0" count="1" selected="0">
            <x v="317"/>
          </reference>
          <reference field="4" count="1">
            <x v="163"/>
          </reference>
          <reference field="6" count="1" selected="0">
            <x v="86"/>
          </reference>
        </references>
      </pivotArea>
    </format>
    <format dxfId="11499">
      <pivotArea outline="0" collapsedLevelsAreSubtotals="1" fieldPosition="0">
        <references count="1">
          <reference field="6" count="1" selected="0" defaultSubtotal="1">
            <x v="86"/>
          </reference>
        </references>
      </pivotArea>
    </format>
    <format dxfId="11498">
      <pivotArea dataOnly="0" labelOnly="1" outline="0" fieldPosition="0">
        <references count="1">
          <reference field="6" count="1" defaultSubtotal="1">
            <x v="86"/>
          </reference>
        </references>
      </pivotArea>
    </format>
    <format dxfId="11497">
      <pivotArea outline="0" collapsedLevelsAreSubtotals="1" fieldPosition="0">
        <references count="1">
          <reference field="6" count="1" selected="0" defaultSubtotal="1">
            <x v="86"/>
          </reference>
        </references>
      </pivotArea>
    </format>
    <format dxfId="11496">
      <pivotArea dataOnly="0" labelOnly="1" outline="0" fieldPosition="0">
        <references count="1">
          <reference field="6" count="1" defaultSubtotal="1">
            <x v="86"/>
          </reference>
        </references>
      </pivotArea>
    </format>
    <format dxfId="11495">
      <pivotArea outline="0" collapsedLevelsAreSubtotals="1" fieldPosition="0">
        <references count="3">
          <reference field="0" count="1" selected="0">
            <x v="409"/>
          </reference>
          <reference field="4" count="1" selected="0">
            <x v="66"/>
          </reference>
          <reference field="6" count="1" selected="0">
            <x v="87"/>
          </reference>
        </references>
      </pivotArea>
    </format>
    <format dxfId="11494">
      <pivotArea dataOnly="0" labelOnly="1" outline="0" fieldPosition="0">
        <references count="1">
          <reference field="6" count="1">
            <x v="87"/>
          </reference>
        </references>
      </pivotArea>
    </format>
    <format dxfId="11493">
      <pivotArea dataOnly="0" labelOnly="1" outline="0" fieldPosition="0">
        <references count="2">
          <reference field="0" count="1">
            <x v="409"/>
          </reference>
          <reference field="6" count="1" selected="0">
            <x v="87"/>
          </reference>
        </references>
      </pivotArea>
    </format>
    <format dxfId="11492">
      <pivotArea dataOnly="0" labelOnly="1" outline="0" fieldPosition="0">
        <references count="3">
          <reference field="0" count="1" selected="0">
            <x v="409"/>
          </reference>
          <reference field="4" count="1">
            <x v="66"/>
          </reference>
          <reference field="6" count="1" selected="0">
            <x v="87"/>
          </reference>
        </references>
      </pivotArea>
    </format>
    <format dxfId="11491">
      <pivotArea outline="0" collapsedLevelsAreSubtotals="1" fieldPosition="0">
        <references count="3">
          <reference field="0" count="1" selected="0">
            <x v="409"/>
          </reference>
          <reference field="4" count="1" selected="0">
            <x v="66"/>
          </reference>
          <reference field="6" count="1" selected="0">
            <x v="87"/>
          </reference>
        </references>
      </pivotArea>
    </format>
    <format dxfId="11490">
      <pivotArea dataOnly="0" labelOnly="1" outline="0" fieldPosition="0">
        <references count="1">
          <reference field="6" count="1">
            <x v="87"/>
          </reference>
        </references>
      </pivotArea>
    </format>
    <format dxfId="11489">
      <pivotArea dataOnly="0" labelOnly="1" outline="0" fieldPosition="0">
        <references count="2">
          <reference field="0" count="1">
            <x v="409"/>
          </reference>
          <reference field="6" count="1" selected="0">
            <x v="87"/>
          </reference>
        </references>
      </pivotArea>
    </format>
    <format dxfId="11488">
      <pivotArea dataOnly="0" labelOnly="1" outline="0" fieldPosition="0">
        <references count="3">
          <reference field="0" count="1" selected="0">
            <x v="409"/>
          </reference>
          <reference field="4" count="1">
            <x v="66"/>
          </reference>
          <reference field="6" count="1" selected="0">
            <x v="87"/>
          </reference>
        </references>
      </pivotArea>
    </format>
    <format dxfId="11487">
      <pivotArea outline="0" collapsedLevelsAreSubtotals="1" fieldPosition="0">
        <references count="1">
          <reference field="6" count="1" selected="0" defaultSubtotal="1">
            <x v="87"/>
          </reference>
        </references>
      </pivotArea>
    </format>
    <format dxfId="11486">
      <pivotArea dataOnly="0" labelOnly="1" outline="0" fieldPosition="0">
        <references count="1">
          <reference field="6" count="1" defaultSubtotal="1">
            <x v="87"/>
          </reference>
        </references>
      </pivotArea>
    </format>
    <format dxfId="11485">
      <pivotArea outline="0" collapsedLevelsAreSubtotals="1" fieldPosition="0">
        <references count="1">
          <reference field="6" count="1" selected="0" defaultSubtotal="1">
            <x v="87"/>
          </reference>
        </references>
      </pivotArea>
    </format>
    <format dxfId="11484">
      <pivotArea dataOnly="0" labelOnly="1" outline="0" fieldPosition="0">
        <references count="1">
          <reference field="6" count="1" defaultSubtotal="1">
            <x v="87"/>
          </reference>
        </references>
      </pivotArea>
    </format>
    <format dxfId="11483">
      <pivotArea outline="0" collapsedLevelsAreSubtotals="1" fieldPosition="0">
        <references count="3">
          <reference field="0" count="1" selected="0">
            <x v="358"/>
          </reference>
          <reference field="4" count="1" selected="0">
            <x v="68"/>
          </reference>
          <reference field="6" count="1" selected="0">
            <x v="88"/>
          </reference>
        </references>
      </pivotArea>
    </format>
    <format dxfId="11482">
      <pivotArea dataOnly="0" labelOnly="1" outline="0" offset="IV1" fieldPosition="0">
        <references count="1">
          <reference field="6" count="1">
            <x v="88"/>
          </reference>
        </references>
      </pivotArea>
    </format>
    <format dxfId="11481">
      <pivotArea dataOnly="0" labelOnly="1" outline="0" fieldPosition="0">
        <references count="2">
          <reference field="0" count="1">
            <x v="358"/>
          </reference>
          <reference field="6" count="1" selected="0">
            <x v="88"/>
          </reference>
        </references>
      </pivotArea>
    </format>
    <format dxfId="11480">
      <pivotArea dataOnly="0" labelOnly="1" outline="0" fieldPosition="0">
        <references count="3">
          <reference field="0" count="1" selected="0">
            <x v="358"/>
          </reference>
          <reference field="4" count="1">
            <x v="68"/>
          </reference>
          <reference field="6" count="1" selected="0">
            <x v="88"/>
          </reference>
        </references>
      </pivotArea>
    </format>
    <format dxfId="11479">
      <pivotArea outline="0" collapsedLevelsAreSubtotals="1" fieldPosition="0">
        <references count="3">
          <reference field="0" count="1" selected="0">
            <x v="358"/>
          </reference>
          <reference field="4" count="1" selected="0">
            <x v="68"/>
          </reference>
          <reference field="6" count="1" selected="0">
            <x v="88"/>
          </reference>
        </references>
      </pivotArea>
    </format>
    <format dxfId="11478">
      <pivotArea dataOnly="0" labelOnly="1" outline="0" fieldPosition="0">
        <references count="1">
          <reference field="6" count="1">
            <x v="88"/>
          </reference>
        </references>
      </pivotArea>
    </format>
    <format dxfId="11477">
      <pivotArea dataOnly="0" labelOnly="1" outline="0" fieldPosition="0">
        <references count="2">
          <reference field="0" count="1">
            <x v="358"/>
          </reference>
          <reference field="6" count="1" selected="0">
            <x v="88"/>
          </reference>
        </references>
      </pivotArea>
    </format>
    <format dxfId="11476">
      <pivotArea dataOnly="0" labelOnly="1" outline="0" fieldPosition="0">
        <references count="3">
          <reference field="0" count="1" selected="0">
            <x v="358"/>
          </reference>
          <reference field="4" count="1">
            <x v="68"/>
          </reference>
          <reference field="6" count="1" selected="0">
            <x v="88"/>
          </reference>
        </references>
      </pivotArea>
    </format>
    <format dxfId="11475">
      <pivotArea outline="0" collapsedLevelsAreSubtotals="1" fieldPosition="0">
        <references count="3">
          <reference field="0" count="1" selected="0">
            <x v="282"/>
          </reference>
          <reference field="4" count="1" selected="0">
            <x v="68"/>
          </reference>
          <reference field="6" count="1" selected="0">
            <x v="88"/>
          </reference>
        </references>
      </pivotArea>
    </format>
    <format dxfId="11474">
      <pivotArea dataOnly="0" labelOnly="1" outline="0" offset="IV2" fieldPosition="0">
        <references count="1">
          <reference field="6" count="1">
            <x v="88"/>
          </reference>
        </references>
      </pivotArea>
    </format>
    <format dxfId="11473">
      <pivotArea dataOnly="0" labelOnly="1" outline="0" fieldPosition="0">
        <references count="2">
          <reference field="0" count="1">
            <x v="282"/>
          </reference>
          <reference field="6" count="1" selected="0">
            <x v="88"/>
          </reference>
        </references>
      </pivotArea>
    </format>
    <format dxfId="11472">
      <pivotArea dataOnly="0" labelOnly="1" outline="0" fieldPosition="0">
        <references count="3">
          <reference field="0" count="1" selected="0">
            <x v="282"/>
          </reference>
          <reference field="4" count="1">
            <x v="68"/>
          </reference>
          <reference field="6" count="1" selected="0">
            <x v="88"/>
          </reference>
        </references>
      </pivotArea>
    </format>
    <format dxfId="11471">
      <pivotArea outline="0" collapsedLevelsAreSubtotals="1" fieldPosition="0">
        <references count="3">
          <reference field="0" count="1" selected="0">
            <x v="282"/>
          </reference>
          <reference field="4" count="1" selected="0">
            <x v="68"/>
          </reference>
          <reference field="6" count="1" selected="0">
            <x v="88"/>
          </reference>
        </references>
      </pivotArea>
    </format>
    <format dxfId="11470">
      <pivotArea outline="0" collapsedLevelsAreSubtotals="1" fieldPosition="0">
        <references count="3">
          <reference field="0" count="1" selected="0">
            <x v="224"/>
          </reference>
          <reference field="4" count="1" selected="0">
            <x v="68"/>
          </reference>
          <reference field="6" count="1" selected="0">
            <x v="88"/>
          </reference>
        </references>
      </pivotArea>
    </format>
    <format dxfId="11469">
      <pivotArea dataOnly="0" labelOnly="1" outline="0" offset="IV3" fieldPosition="0">
        <references count="1">
          <reference field="6" count="1">
            <x v="88"/>
          </reference>
        </references>
      </pivotArea>
    </format>
    <format dxfId="11468">
      <pivotArea dataOnly="0" labelOnly="1" outline="0" fieldPosition="0">
        <references count="2">
          <reference field="0" count="1">
            <x v="224"/>
          </reference>
          <reference field="6" count="1" selected="0">
            <x v="88"/>
          </reference>
        </references>
      </pivotArea>
    </format>
    <format dxfId="11467">
      <pivotArea dataOnly="0" labelOnly="1" outline="0" fieldPosition="0">
        <references count="3">
          <reference field="0" count="1" selected="0">
            <x v="224"/>
          </reference>
          <reference field="4" count="1">
            <x v="68"/>
          </reference>
          <reference field="6" count="1" selected="0">
            <x v="88"/>
          </reference>
        </references>
      </pivotArea>
    </format>
    <format dxfId="11466">
      <pivotArea outline="0" collapsedLevelsAreSubtotals="1" fieldPosition="0">
        <references count="3">
          <reference field="0" count="1" selected="0">
            <x v="224"/>
          </reference>
          <reference field="4" count="1" selected="0">
            <x v="68"/>
          </reference>
          <reference field="6" count="1" selected="0">
            <x v="88"/>
          </reference>
        </references>
      </pivotArea>
    </format>
    <format dxfId="11465">
      <pivotArea outline="0" collapsedLevelsAreSubtotals="1" fieldPosition="0">
        <references count="3">
          <reference field="0" count="1" selected="0">
            <x v="101"/>
          </reference>
          <reference field="4" count="1" selected="0">
            <x v="68"/>
          </reference>
          <reference field="6" count="1" selected="0">
            <x v="88"/>
          </reference>
        </references>
      </pivotArea>
    </format>
    <format dxfId="11464">
      <pivotArea dataOnly="0" labelOnly="1" outline="0" offset="IV4" fieldPosition="0">
        <references count="1">
          <reference field="6" count="1">
            <x v="88"/>
          </reference>
        </references>
      </pivotArea>
    </format>
    <format dxfId="11463">
      <pivotArea dataOnly="0" labelOnly="1" outline="0" fieldPosition="0">
        <references count="2">
          <reference field="0" count="1">
            <x v="101"/>
          </reference>
          <reference field="6" count="1" selected="0">
            <x v="88"/>
          </reference>
        </references>
      </pivotArea>
    </format>
    <format dxfId="11462">
      <pivotArea dataOnly="0" labelOnly="1" outline="0" fieldPosition="0">
        <references count="3">
          <reference field="0" count="1" selected="0">
            <x v="101"/>
          </reference>
          <reference field="4" count="1">
            <x v="68"/>
          </reference>
          <reference field="6" count="1" selected="0">
            <x v="88"/>
          </reference>
        </references>
      </pivotArea>
    </format>
    <format dxfId="11461">
      <pivotArea outline="0" collapsedLevelsAreSubtotals="1" fieldPosition="0">
        <references count="3">
          <reference field="0" count="1" selected="0">
            <x v="101"/>
          </reference>
          <reference field="4" count="1" selected="0">
            <x v="68"/>
          </reference>
          <reference field="6" count="1" selected="0">
            <x v="88"/>
          </reference>
        </references>
      </pivotArea>
    </format>
    <format dxfId="11460">
      <pivotArea outline="0" collapsedLevelsAreSubtotals="1" fieldPosition="0">
        <references count="3">
          <reference field="0" count="1" selected="0">
            <x v="293"/>
          </reference>
          <reference field="4" count="1" selected="0">
            <x v="68"/>
          </reference>
          <reference field="6" count="1" selected="0">
            <x v="88"/>
          </reference>
        </references>
      </pivotArea>
    </format>
    <format dxfId="11459">
      <pivotArea dataOnly="0" labelOnly="1" outline="0" offset="IV5" fieldPosition="0">
        <references count="1">
          <reference field="6" count="1">
            <x v="88"/>
          </reference>
        </references>
      </pivotArea>
    </format>
    <format dxfId="11458">
      <pivotArea dataOnly="0" labelOnly="1" outline="0" fieldPosition="0">
        <references count="2">
          <reference field="0" count="1">
            <x v="293"/>
          </reference>
          <reference field="6" count="1" selected="0">
            <x v="88"/>
          </reference>
        </references>
      </pivotArea>
    </format>
    <format dxfId="11457">
      <pivotArea dataOnly="0" labelOnly="1" outline="0" fieldPosition="0">
        <references count="3">
          <reference field="0" count="1" selected="0">
            <x v="293"/>
          </reference>
          <reference field="4" count="1">
            <x v="68"/>
          </reference>
          <reference field="6" count="1" selected="0">
            <x v="88"/>
          </reference>
        </references>
      </pivotArea>
    </format>
    <format dxfId="11456">
      <pivotArea outline="0" collapsedLevelsAreSubtotals="1" fieldPosition="0">
        <references count="3">
          <reference field="0" count="1" selected="0">
            <x v="293"/>
          </reference>
          <reference field="4" count="1" selected="0">
            <x v="68"/>
          </reference>
          <reference field="6" count="1" selected="0">
            <x v="88"/>
          </reference>
        </references>
      </pivotArea>
    </format>
    <format dxfId="11455">
      <pivotArea outline="0" collapsedLevelsAreSubtotals="1" fieldPosition="0">
        <references count="3">
          <reference field="0" count="1" selected="0">
            <x v="103"/>
          </reference>
          <reference field="4" count="1" selected="0">
            <x v="68"/>
          </reference>
          <reference field="6" count="1" selected="0">
            <x v="88"/>
          </reference>
        </references>
      </pivotArea>
    </format>
    <format dxfId="11454">
      <pivotArea dataOnly="0" labelOnly="1" outline="0" offset="IV6" fieldPosition="0">
        <references count="1">
          <reference field="6" count="1">
            <x v="88"/>
          </reference>
        </references>
      </pivotArea>
    </format>
    <format dxfId="11453">
      <pivotArea dataOnly="0" labelOnly="1" outline="0" fieldPosition="0">
        <references count="2">
          <reference field="0" count="1">
            <x v="103"/>
          </reference>
          <reference field="6" count="1" selected="0">
            <x v="88"/>
          </reference>
        </references>
      </pivotArea>
    </format>
    <format dxfId="11452">
      <pivotArea dataOnly="0" labelOnly="1" outline="0" fieldPosition="0">
        <references count="3">
          <reference field="0" count="1" selected="0">
            <x v="103"/>
          </reference>
          <reference field="4" count="1">
            <x v="68"/>
          </reference>
          <reference field="6" count="1" selected="0">
            <x v="88"/>
          </reference>
        </references>
      </pivotArea>
    </format>
    <format dxfId="11451">
      <pivotArea outline="0" collapsedLevelsAreSubtotals="1" fieldPosition="0">
        <references count="3">
          <reference field="0" count="1" selected="0">
            <x v="103"/>
          </reference>
          <reference field="4" count="1" selected="0">
            <x v="68"/>
          </reference>
          <reference field="6" count="1" selected="0">
            <x v="88"/>
          </reference>
        </references>
      </pivotArea>
    </format>
    <format dxfId="11450">
      <pivotArea outline="0" collapsedLevelsAreSubtotals="1" fieldPosition="0">
        <references count="3">
          <reference field="0" count="1" selected="0">
            <x v="365"/>
          </reference>
          <reference field="4" count="1" selected="0">
            <x v="68"/>
          </reference>
          <reference field="6" count="1" selected="0">
            <x v="88"/>
          </reference>
        </references>
      </pivotArea>
    </format>
    <format dxfId="11449">
      <pivotArea dataOnly="0" labelOnly="1" outline="0" offset="IV7" fieldPosition="0">
        <references count="1">
          <reference field="6" count="1">
            <x v="88"/>
          </reference>
        </references>
      </pivotArea>
    </format>
    <format dxfId="11448">
      <pivotArea dataOnly="0" labelOnly="1" outline="0" fieldPosition="0">
        <references count="2">
          <reference field="0" count="1">
            <x v="365"/>
          </reference>
          <reference field="6" count="1" selected="0">
            <x v="88"/>
          </reference>
        </references>
      </pivotArea>
    </format>
    <format dxfId="11447">
      <pivotArea dataOnly="0" labelOnly="1" outline="0" fieldPosition="0">
        <references count="3">
          <reference field="0" count="1" selected="0">
            <x v="365"/>
          </reference>
          <reference field="4" count="1">
            <x v="68"/>
          </reference>
          <reference field="6" count="1" selected="0">
            <x v="88"/>
          </reference>
        </references>
      </pivotArea>
    </format>
    <format dxfId="11446">
      <pivotArea outline="0" collapsedLevelsAreSubtotals="1" fieldPosition="0">
        <references count="3">
          <reference field="0" count="1" selected="0">
            <x v="365"/>
          </reference>
          <reference field="4" count="1" selected="0">
            <x v="68"/>
          </reference>
          <reference field="6" count="1" selected="0">
            <x v="88"/>
          </reference>
        </references>
      </pivotArea>
    </format>
    <format dxfId="11445">
      <pivotArea outline="0" collapsedLevelsAreSubtotals="1" fieldPosition="0">
        <references count="3">
          <reference field="0" count="1" selected="0">
            <x v="104"/>
          </reference>
          <reference field="4" count="1" selected="0">
            <x v="68"/>
          </reference>
          <reference field="6" count="1" selected="0">
            <x v="88"/>
          </reference>
        </references>
      </pivotArea>
    </format>
    <format dxfId="11444">
      <pivotArea dataOnly="0" labelOnly="1" outline="0" offset="IV8" fieldPosition="0">
        <references count="1">
          <reference field="6" count="1">
            <x v="88"/>
          </reference>
        </references>
      </pivotArea>
    </format>
    <format dxfId="11443">
      <pivotArea dataOnly="0" labelOnly="1" outline="0" fieldPosition="0">
        <references count="2">
          <reference field="0" count="1">
            <x v="104"/>
          </reference>
          <reference field="6" count="1" selected="0">
            <x v="88"/>
          </reference>
        </references>
      </pivotArea>
    </format>
    <format dxfId="11442">
      <pivotArea dataOnly="0" labelOnly="1" outline="0" fieldPosition="0">
        <references count="3">
          <reference field="0" count="1" selected="0">
            <x v="104"/>
          </reference>
          <reference field="4" count="1">
            <x v="68"/>
          </reference>
          <reference field="6" count="1" selected="0">
            <x v="88"/>
          </reference>
        </references>
      </pivotArea>
    </format>
    <format dxfId="11441">
      <pivotArea outline="0" collapsedLevelsAreSubtotals="1" fieldPosition="0">
        <references count="3">
          <reference field="0" count="1" selected="0">
            <x v="104"/>
          </reference>
          <reference field="4" count="1" selected="0">
            <x v="68"/>
          </reference>
          <reference field="6" count="1" selected="0">
            <x v="88"/>
          </reference>
        </references>
      </pivotArea>
    </format>
    <format dxfId="11440">
      <pivotArea outline="0" collapsedLevelsAreSubtotals="1" fieldPosition="0">
        <references count="3">
          <reference field="0" count="1" selected="0">
            <x v="272"/>
          </reference>
          <reference field="4" count="1" selected="0">
            <x v="68"/>
          </reference>
          <reference field="6" count="1" selected="0">
            <x v="88"/>
          </reference>
        </references>
      </pivotArea>
    </format>
    <format dxfId="11439">
      <pivotArea dataOnly="0" labelOnly="1" outline="0" offset="IV9" fieldPosition="0">
        <references count="1">
          <reference field="6" count="1">
            <x v="88"/>
          </reference>
        </references>
      </pivotArea>
    </format>
    <format dxfId="11438">
      <pivotArea dataOnly="0" labelOnly="1" outline="0" fieldPosition="0">
        <references count="2">
          <reference field="0" count="1">
            <x v="272"/>
          </reference>
          <reference field="6" count="1" selected="0">
            <x v="88"/>
          </reference>
        </references>
      </pivotArea>
    </format>
    <format dxfId="11437">
      <pivotArea dataOnly="0" labelOnly="1" outline="0" fieldPosition="0">
        <references count="3">
          <reference field="0" count="1" selected="0">
            <x v="272"/>
          </reference>
          <reference field="4" count="1">
            <x v="68"/>
          </reference>
          <reference field="6" count="1" selected="0">
            <x v="88"/>
          </reference>
        </references>
      </pivotArea>
    </format>
    <format dxfId="11436">
      <pivotArea outline="0" collapsedLevelsAreSubtotals="1" fieldPosition="0">
        <references count="3">
          <reference field="0" count="1" selected="0">
            <x v="272"/>
          </reference>
          <reference field="4" count="1" selected="0">
            <x v="68"/>
          </reference>
          <reference field="6" count="1" selected="0">
            <x v="88"/>
          </reference>
        </references>
      </pivotArea>
    </format>
    <format dxfId="11435">
      <pivotArea outline="0" collapsedLevelsAreSubtotals="1" fieldPosition="0">
        <references count="3">
          <reference field="0" count="1" selected="0">
            <x v="105"/>
          </reference>
          <reference field="4" count="1" selected="0">
            <x v="68"/>
          </reference>
          <reference field="6" count="1" selected="0">
            <x v="88"/>
          </reference>
        </references>
      </pivotArea>
    </format>
    <format dxfId="11434">
      <pivotArea dataOnly="0" labelOnly="1" outline="0" offset="IV10" fieldPosition="0">
        <references count="1">
          <reference field="6" count="1">
            <x v="88"/>
          </reference>
        </references>
      </pivotArea>
    </format>
    <format dxfId="11433">
      <pivotArea dataOnly="0" labelOnly="1" outline="0" fieldPosition="0">
        <references count="2">
          <reference field="0" count="1">
            <x v="105"/>
          </reference>
          <reference field="6" count="1" selected="0">
            <x v="88"/>
          </reference>
        </references>
      </pivotArea>
    </format>
    <format dxfId="11432">
      <pivotArea dataOnly="0" labelOnly="1" outline="0" fieldPosition="0">
        <references count="3">
          <reference field="0" count="1" selected="0">
            <x v="105"/>
          </reference>
          <reference field="4" count="1">
            <x v="68"/>
          </reference>
          <reference field="6" count="1" selected="0">
            <x v="88"/>
          </reference>
        </references>
      </pivotArea>
    </format>
    <format dxfId="11431">
      <pivotArea outline="0" collapsedLevelsAreSubtotals="1" fieldPosition="0">
        <references count="3">
          <reference field="0" count="1" selected="0">
            <x v="105"/>
          </reference>
          <reference field="4" count="1" selected="0">
            <x v="68"/>
          </reference>
          <reference field="6" count="1" selected="0">
            <x v="88"/>
          </reference>
        </references>
      </pivotArea>
    </format>
    <format dxfId="11430">
      <pivotArea outline="0" collapsedLevelsAreSubtotals="1" fieldPosition="0">
        <references count="3">
          <reference field="0" count="1" selected="0">
            <x v="284"/>
          </reference>
          <reference field="4" count="1" selected="0">
            <x v="68"/>
          </reference>
          <reference field="6" count="1" selected="0">
            <x v="88"/>
          </reference>
        </references>
      </pivotArea>
    </format>
    <format dxfId="11429">
      <pivotArea dataOnly="0" labelOnly="1" outline="0" offset="IV11" fieldPosition="0">
        <references count="1">
          <reference field="6" count="1">
            <x v="88"/>
          </reference>
        </references>
      </pivotArea>
    </format>
    <format dxfId="11428">
      <pivotArea dataOnly="0" labelOnly="1" outline="0" fieldPosition="0">
        <references count="2">
          <reference field="0" count="1">
            <x v="284"/>
          </reference>
          <reference field="6" count="1" selected="0">
            <x v="88"/>
          </reference>
        </references>
      </pivotArea>
    </format>
    <format dxfId="11427">
      <pivotArea dataOnly="0" labelOnly="1" outline="0" fieldPosition="0">
        <references count="3">
          <reference field="0" count="1" selected="0">
            <x v="284"/>
          </reference>
          <reference field="4" count="1">
            <x v="68"/>
          </reference>
          <reference field="6" count="1" selected="0">
            <x v="88"/>
          </reference>
        </references>
      </pivotArea>
    </format>
    <format dxfId="11426">
      <pivotArea outline="0" collapsedLevelsAreSubtotals="1" fieldPosition="0">
        <references count="3">
          <reference field="0" count="1" selected="0">
            <x v="284"/>
          </reference>
          <reference field="4" count="1" selected="0">
            <x v="68"/>
          </reference>
          <reference field="6" count="1" selected="0">
            <x v="88"/>
          </reference>
        </references>
      </pivotArea>
    </format>
    <format dxfId="11425">
      <pivotArea outline="0" collapsedLevelsAreSubtotals="1" fieldPosition="0">
        <references count="3">
          <reference field="0" count="1" selected="0">
            <x v="124"/>
          </reference>
          <reference field="4" count="1" selected="0">
            <x v="68"/>
          </reference>
          <reference field="6" count="1" selected="0">
            <x v="88"/>
          </reference>
        </references>
      </pivotArea>
    </format>
    <format dxfId="11424">
      <pivotArea dataOnly="0" labelOnly="1" outline="0" offset="IV12" fieldPosition="0">
        <references count="1">
          <reference field="6" count="1">
            <x v="88"/>
          </reference>
        </references>
      </pivotArea>
    </format>
    <format dxfId="11423">
      <pivotArea dataOnly="0" labelOnly="1" outline="0" fieldPosition="0">
        <references count="2">
          <reference field="0" count="1">
            <x v="124"/>
          </reference>
          <reference field="6" count="1" selected="0">
            <x v="88"/>
          </reference>
        </references>
      </pivotArea>
    </format>
    <format dxfId="11422">
      <pivotArea dataOnly="0" labelOnly="1" outline="0" fieldPosition="0">
        <references count="3">
          <reference field="0" count="1" selected="0">
            <x v="124"/>
          </reference>
          <reference field="4" count="1">
            <x v="68"/>
          </reference>
          <reference field="6" count="1" selected="0">
            <x v="88"/>
          </reference>
        </references>
      </pivotArea>
    </format>
    <format dxfId="11421">
      <pivotArea outline="0" collapsedLevelsAreSubtotals="1" fieldPosition="0">
        <references count="3">
          <reference field="0" count="1" selected="0">
            <x v="124"/>
          </reference>
          <reference field="4" count="1" selected="0">
            <x v="68"/>
          </reference>
          <reference field="6" count="1" selected="0">
            <x v="88"/>
          </reference>
        </references>
      </pivotArea>
    </format>
    <format dxfId="11420">
      <pivotArea outline="0" collapsedLevelsAreSubtotals="1" fieldPosition="0">
        <references count="3">
          <reference field="0" count="1" selected="0">
            <x v="355"/>
          </reference>
          <reference field="4" count="1" selected="0">
            <x v="68"/>
          </reference>
          <reference field="6" count="1" selected="0">
            <x v="88"/>
          </reference>
        </references>
      </pivotArea>
    </format>
    <format dxfId="11419">
      <pivotArea dataOnly="0" labelOnly="1" outline="0" offset="IV13" fieldPosition="0">
        <references count="1">
          <reference field="6" count="1">
            <x v="88"/>
          </reference>
        </references>
      </pivotArea>
    </format>
    <format dxfId="11418">
      <pivotArea dataOnly="0" labelOnly="1" outline="0" fieldPosition="0">
        <references count="2">
          <reference field="0" count="1">
            <x v="355"/>
          </reference>
          <reference field="6" count="1" selected="0">
            <x v="88"/>
          </reference>
        </references>
      </pivotArea>
    </format>
    <format dxfId="11417">
      <pivotArea dataOnly="0" labelOnly="1" outline="0" fieldPosition="0">
        <references count="3">
          <reference field="0" count="1" selected="0">
            <x v="355"/>
          </reference>
          <reference field="4" count="1">
            <x v="68"/>
          </reference>
          <reference field="6" count="1" selected="0">
            <x v="88"/>
          </reference>
        </references>
      </pivotArea>
    </format>
    <format dxfId="11416">
      <pivotArea outline="0" collapsedLevelsAreSubtotals="1" fieldPosition="0">
        <references count="3">
          <reference field="0" count="1" selected="0">
            <x v="355"/>
          </reference>
          <reference field="4" count="1" selected="0">
            <x v="68"/>
          </reference>
          <reference field="6" count="1" selected="0">
            <x v="88"/>
          </reference>
        </references>
      </pivotArea>
    </format>
    <format dxfId="11415">
      <pivotArea outline="0" collapsedLevelsAreSubtotals="1" fieldPosition="0">
        <references count="3">
          <reference field="0" count="1" selected="0">
            <x v="139"/>
          </reference>
          <reference field="4" count="1" selected="0">
            <x v="68"/>
          </reference>
          <reference field="6" count="1" selected="0">
            <x v="88"/>
          </reference>
        </references>
      </pivotArea>
    </format>
    <format dxfId="11414">
      <pivotArea dataOnly="0" labelOnly="1" outline="0" offset="IV14" fieldPosition="0">
        <references count="1">
          <reference field="6" count="1">
            <x v="88"/>
          </reference>
        </references>
      </pivotArea>
    </format>
    <format dxfId="11413">
      <pivotArea dataOnly="0" labelOnly="1" outline="0" fieldPosition="0">
        <references count="2">
          <reference field="0" count="1">
            <x v="139"/>
          </reference>
          <reference field="6" count="1" selected="0">
            <x v="88"/>
          </reference>
        </references>
      </pivotArea>
    </format>
    <format dxfId="11412">
      <pivotArea dataOnly="0" labelOnly="1" outline="0" fieldPosition="0">
        <references count="3">
          <reference field="0" count="1" selected="0">
            <x v="139"/>
          </reference>
          <reference field="4" count="1">
            <x v="68"/>
          </reference>
          <reference field="6" count="1" selected="0">
            <x v="88"/>
          </reference>
        </references>
      </pivotArea>
    </format>
    <format dxfId="11411">
      <pivotArea outline="0" collapsedLevelsAreSubtotals="1" fieldPosition="0">
        <references count="3">
          <reference field="0" count="1" selected="0">
            <x v="139"/>
          </reference>
          <reference field="4" count="1" selected="0">
            <x v="68"/>
          </reference>
          <reference field="6" count="1" selected="0">
            <x v="88"/>
          </reference>
        </references>
      </pivotArea>
    </format>
    <format dxfId="11410">
      <pivotArea outline="0" collapsedLevelsAreSubtotals="1" fieldPosition="0">
        <references count="3">
          <reference field="0" count="1" selected="0">
            <x v="362"/>
          </reference>
          <reference field="4" count="1" selected="0">
            <x v="68"/>
          </reference>
          <reference field="6" count="1" selected="0">
            <x v="88"/>
          </reference>
        </references>
      </pivotArea>
    </format>
    <format dxfId="11409">
      <pivotArea dataOnly="0" labelOnly="1" outline="0" offset="IV15" fieldPosition="0">
        <references count="1">
          <reference field="6" count="1">
            <x v="88"/>
          </reference>
        </references>
      </pivotArea>
    </format>
    <format dxfId="11408">
      <pivotArea dataOnly="0" labelOnly="1" outline="0" fieldPosition="0">
        <references count="2">
          <reference field="0" count="1">
            <x v="362"/>
          </reference>
          <reference field="6" count="1" selected="0">
            <x v="88"/>
          </reference>
        </references>
      </pivotArea>
    </format>
    <format dxfId="11407">
      <pivotArea dataOnly="0" labelOnly="1" outline="0" fieldPosition="0">
        <references count="3">
          <reference field="0" count="1" selected="0">
            <x v="362"/>
          </reference>
          <reference field="4" count="1">
            <x v="68"/>
          </reference>
          <reference field="6" count="1" selected="0">
            <x v="88"/>
          </reference>
        </references>
      </pivotArea>
    </format>
    <format dxfId="11406">
      <pivotArea outline="0" collapsedLevelsAreSubtotals="1" fieldPosition="0">
        <references count="3">
          <reference field="0" count="1" selected="0">
            <x v="362"/>
          </reference>
          <reference field="4" count="1" selected="0">
            <x v="68"/>
          </reference>
          <reference field="6" count="1" selected="0">
            <x v="88"/>
          </reference>
        </references>
      </pivotArea>
    </format>
    <format dxfId="11405">
      <pivotArea outline="0" collapsedLevelsAreSubtotals="1" fieldPosition="0">
        <references count="3">
          <reference field="0" count="1" selected="0">
            <x v="141"/>
          </reference>
          <reference field="4" count="1" selected="0">
            <x v="68"/>
          </reference>
          <reference field="6" count="1" selected="0">
            <x v="88"/>
          </reference>
        </references>
      </pivotArea>
    </format>
    <format dxfId="11404">
      <pivotArea dataOnly="0" labelOnly="1" outline="0" offset="IV16" fieldPosition="0">
        <references count="1">
          <reference field="6" count="1">
            <x v="88"/>
          </reference>
        </references>
      </pivotArea>
    </format>
    <format dxfId="11403">
      <pivotArea dataOnly="0" labelOnly="1" outline="0" fieldPosition="0">
        <references count="2">
          <reference field="0" count="1">
            <x v="141"/>
          </reference>
          <reference field="6" count="1" selected="0">
            <x v="88"/>
          </reference>
        </references>
      </pivotArea>
    </format>
    <format dxfId="11402">
      <pivotArea dataOnly="0" labelOnly="1" outline="0" fieldPosition="0">
        <references count="3">
          <reference field="0" count="1" selected="0">
            <x v="141"/>
          </reference>
          <reference field="4" count="1">
            <x v="68"/>
          </reference>
          <reference field="6" count="1" selected="0">
            <x v="88"/>
          </reference>
        </references>
      </pivotArea>
    </format>
    <format dxfId="11401">
      <pivotArea outline="0" collapsedLevelsAreSubtotals="1" fieldPosition="0">
        <references count="3">
          <reference field="0" count="1" selected="0">
            <x v="141"/>
          </reference>
          <reference field="4" count="1" selected="0">
            <x v="68"/>
          </reference>
          <reference field="6" count="1" selected="0">
            <x v="88"/>
          </reference>
        </references>
      </pivotArea>
    </format>
    <format dxfId="11400">
      <pivotArea outline="0" collapsedLevelsAreSubtotals="1" fieldPosition="0">
        <references count="3">
          <reference field="0" count="1" selected="0">
            <x v="419"/>
          </reference>
          <reference field="4" count="1" selected="0">
            <x v="68"/>
          </reference>
          <reference field="6" count="1" selected="0">
            <x v="88"/>
          </reference>
        </references>
      </pivotArea>
    </format>
    <format dxfId="11399">
      <pivotArea dataOnly="0" labelOnly="1" outline="0" offset="IV17" fieldPosition="0">
        <references count="1">
          <reference field="6" count="1">
            <x v="88"/>
          </reference>
        </references>
      </pivotArea>
    </format>
    <format dxfId="11398">
      <pivotArea dataOnly="0" labelOnly="1" outline="0" fieldPosition="0">
        <references count="2">
          <reference field="0" count="1">
            <x v="419"/>
          </reference>
          <reference field="6" count="1" selected="0">
            <x v="88"/>
          </reference>
        </references>
      </pivotArea>
    </format>
    <format dxfId="11397">
      <pivotArea dataOnly="0" labelOnly="1" outline="0" fieldPosition="0">
        <references count="3">
          <reference field="0" count="1" selected="0">
            <x v="419"/>
          </reference>
          <reference field="4" count="1">
            <x v="68"/>
          </reference>
          <reference field="6" count="1" selected="0">
            <x v="88"/>
          </reference>
        </references>
      </pivotArea>
    </format>
    <format dxfId="11396">
      <pivotArea outline="0" collapsedLevelsAreSubtotals="1" fieldPosition="0">
        <references count="3">
          <reference field="0" count="1" selected="0">
            <x v="419"/>
          </reference>
          <reference field="4" count="1" selected="0">
            <x v="68"/>
          </reference>
          <reference field="6" count="1" selected="0">
            <x v="88"/>
          </reference>
        </references>
      </pivotArea>
    </format>
    <format dxfId="11395">
      <pivotArea outline="0" collapsedLevelsAreSubtotals="1" fieldPosition="0">
        <references count="3">
          <reference field="0" count="1" selected="0">
            <x v="143"/>
          </reference>
          <reference field="4" count="1" selected="0">
            <x v="68"/>
          </reference>
          <reference field="6" count="1" selected="0">
            <x v="88"/>
          </reference>
        </references>
      </pivotArea>
    </format>
    <format dxfId="11394">
      <pivotArea dataOnly="0" labelOnly="1" outline="0" offset="IV18" fieldPosition="0">
        <references count="1">
          <reference field="6" count="1">
            <x v="88"/>
          </reference>
        </references>
      </pivotArea>
    </format>
    <format dxfId="11393">
      <pivotArea dataOnly="0" labelOnly="1" outline="0" fieldPosition="0">
        <references count="2">
          <reference field="0" count="1">
            <x v="143"/>
          </reference>
          <reference field="6" count="1" selected="0">
            <x v="88"/>
          </reference>
        </references>
      </pivotArea>
    </format>
    <format dxfId="11392">
      <pivotArea dataOnly="0" labelOnly="1" outline="0" fieldPosition="0">
        <references count="3">
          <reference field="0" count="1" selected="0">
            <x v="143"/>
          </reference>
          <reference field="4" count="1">
            <x v="68"/>
          </reference>
          <reference field="6" count="1" selected="0">
            <x v="88"/>
          </reference>
        </references>
      </pivotArea>
    </format>
    <format dxfId="11391">
      <pivotArea outline="0" collapsedLevelsAreSubtotals="1" fieldPosition="0">
        <references count="3">
          <reference field="0" count="1" selected="0">
            <x v="143"/>
          </reference>
          <reference field="4" count="1" selected="0">
            <x v="68"/>
          </reference>
          <reference field="6" count="1" selected="0">
            <x v="88"/>
          </reference>
        </references>
      </pivotArea>
    </format>
    <format dxfId="11390">
      <pivotArea outline="0" collapsedLevelsAreSubtotals="1" fieldPosition="0">
        <references count="3">
          <reference field="0" count="1" selected="0">
            <x v="225"/>
          </reference>
          <reference field="4" count="1" selected="0">
            <x v="68"/>
          </reference>
          <reference field="6" count="1" selected="0">
            <x v="88"/>
          </reference>
        </references>
      </pivotArea>
    </format>
    <format dxfId="11389">
      <pivotArea dataOnly="0" labelOnly="1" outline="0" offset="IV19" fieldPosition="0">
        <references count="1">
          <reference field="6" count="1">
            <x v="88"/>
          </reference>
        </references>
      </pivotArea>
    </format>
    <format dxfId="11388">
      <pivotArea dataOnly="0" labelOnly="1" outline="0" fieldPosition="0">
        <references count="2">
          <reference field="0" count="1">
            <x v="225"/>
          </reference>
          <reference field="6" count="1" selected="0">
            <x v="88"/>
          </reference>
        </references>
      </pivotArea>
    </format>
    <format dxfId="11387">
      <pivotArea dataOnly="0" labelOnly="1" outline="0" fieldPosition="0">
        <references count="3">
          <reference field="0" count="1" selected="0">
            <x v="225"/>
          </reference>
          <reference field="4" count="1">
            <x v="68"/>
          </reference>
          <reference field="6" count="1" selected="0">
            <x v="88"/>
          </reference>
        </references>
      </pivotArea>
    </format>
    <format dxfId="11386">
      <pivotArea outline="0" collapsedLevelsAreSubtotals="1" fieldPosition="0">
        <references count="3">
          <reference field="0" count="1" selected="0">
            <x v="225"/>
          </reference>
          <reference field="4" count="1" selected="0">
            <x v="68"/>
          </reference>
          <reference field="6" count="1" selected="0">
            <x v="88"/>
          </reference>
        </references>
      </pivotArea>
    </format>
    <format dxfId="11385">
      <pivotArea outline="0" collapsedLevelsAreSubtotals="1" fieldPosition="0">
        <references count="3">
          <reference field="0" count="1" selected="0">
            <x v="144"/>
          </reference>
          <reference field="4" count="1" selected="0">
            <x v="68"/>
          </reference>
          <reference field="6" count="1" selected="0">
            <x v="88"/>
          </reference>
        </references>
      </pivotArea>
    </format>
    <format dxfId="11384">
      <pivotArea dataOnly="0" labelOnly="1" outline="0" offset="IV20" fieldPosition="0">
        <references count="1">
          <reference field="6" count="1">
            <x v="88"/>
          </reference>
        </references>
      </pivotArea>
    </format>
    <format dxfId="11383">
      <pivotArea dataOnly="0" labelOnly="1" outline="0" fieldPosition="0">
        <references count="2">
          <reference field="0" count="1">
            <x v="144"/>
          </reference>
          <reference field="6" count="1" selected="0">
            <x v="88"/>
          </reference>
        </references>
      </pivotArea>
    </format>
    <format dxfId="11382">
      <pivotArea dataOnly="0" labelOnly="1" outline="0" fieldPosition="0">
        <references count="3">
          <reference field="0" count="1" selected="0">
            <x v="144"/>
          </reference>
          <reference field="4" count="1">
            <x v="68"/>
          </reference>
          <reference field="6" count="1" selected="0">
            <x v="88"/>
          </reference>
        </references>
      </pivotArea>
    </format>
    <format dxfId="11381">
      <pivotArea outline="0" collapsedLevelsAreSubtotals="1" fieldPosition="0">
        <references count="3">
          <reference field="0" count="1" selected="0">
            <x v="144"/>
          </reference>
          <reference field="4" count="1" selected="0">
            <x v="68"/>
          </reference>
          <reference field="6" count="1" selected="0">
            <x v="88"/>
          </reference>
        </references>
      </pivotArea>
    </format>
    <format dxfId="11380">
      <pivotArea outline="0" collapsedLevelsAreSubtotals="1" fieldPosition="0">
        <references count="3">
          <reference field="0" count="1" selected="0">
            <x v="281"/>
          </reference>
          <reference field="4" count="1" selected="0">
            <x v="68"/>
          </reference>
          <reference field="6" count="1" selected="0">
            <x v="88"/>
          </reference>
        </references>
      </pivotArea>
    </format>
    <format dxfId="11379">
      <pivotArea dataOnly="0" labelOnly="1" outline="0" offset="IV21" fieldPosition="0">
        <references count="1">
          <reference field="6" count="1">
            <x v="88"/>
          </reference>
        </references>
      </pivotArea>
    </format>
    <format dxfId="11378">
      <pivotArea dataOnly="0" labelOnly="1" outline="0" fieldPosition="0">
        <references count="2">
          <reference field="0" count="1">
            <x v="281"/>
          </reference>
          <reference field="6" count="1" selected="0">
            <x v="88"/>
          </reference>
        </references>
      </pivotArea>
    </format>
    <format dxfId="11377">
      <pivotArea dataOnly="0" labelOnly="1" outline="0" fieldPosition="0">
        <references count="3">
          <reference field="0" count="1" selected="0">
            <x v="281"/>
          </reference>
          <reference field="4" count="1">
            <x v="68"/>
          </reference>
          <reference field="6" count="1" selected="0">
            <x v="88"/>
          </reference>
        </references>
      </pivotArea>
    </format>
    <format dxfId="11376">
      <pivotArea outline="0" collapsedLevelsAreSubtotals="1" fieldPosition="0">
        <references count="3">
          <reference field="0" count="1" selected="0">
            <x v="281"/>
          </reference>
          <reference field="4" count="1" selected="0">
            <x v="68"/>
          </reference>
          <reference field="6" count="1" selected="0">
            <x v="88"/>
          </reference>
        </references>
      </pivotArea>
    </format>
    <format dxfId="11375">
      <pivotArea outline="0" collapsedLevelsAreSubtotals="1" fieldPosition="0">
        <references count="3">
          <reference field="0" count="1" selected="0">
            <x v="150"/>
          </reference>
          <reference field="4" count="1" selected="0">
            <x v="68"/>
          </reference>
          <reference field="6" count="1" selected="0">
            <x v="88"/>
          </reference>
        </references>
      </pivotArea>
    </format>
    <format dxfId="11374">
      <pivotArea dataOnly="0" labelOnly="1" outline="0" offset="IV22" fieldPosition="0">
        <references count="1">
          <reference field="6" count="1">
            <x v="88"/>
          </reference>
        </references>
      </pivotArea>
    </format>
    <format dxfId="11373">
      <pivotArea dataOnly="0" labelOnly="1" outline="0" fieldPosition="0">
        <references count="2">
          <reference field="0" count="1">
            <x v="150"/>
          </reference>
          <reference field="6" count="1" selected="0">
            <x v="88"/>
          </reference>
        </references>
      </pivotArea>
    </format>
    <format dxfId="11372">
      <pivotArea dataOnly="0" labelOnly="1" outline="0" fieldPosition="0">
        <references count="3">
          <reference field="0" count="1" selected="0">
            <x v="150"/>
          </reference>
          <reference field="4" count="1">
            <x v="68"/>
          </reference>
          <reference field="6" count="1" selected="0">
            <x v="88"/>
          </reference>
        </references>
      </pivotArea>
    </format>
    <format dxfId="11371">
      <pivotArea outline="0" collapsedLevelsAreSubtotals="1" fieldPosition="0">
        <references count="3">
          <reference field="0" count="1" selected="0">
            <x v="150"/>
          </reference>
          <reference field="4" count="1" selected="0">
            <x v="68"/>
          </reference>
          <reference field="6" count="1" selected="0">
            <x v="88"/>
          </reference>
        </references>
      </pivotArea>
    </format>
    <format dxfId="11370">
      <pivotArea outline="0" collapsedLevelsAreSubtotals="1" fieldPosition="0">
        <references count="3">
          <reference field="0" count="1" selected="0">
            <x v="283"/>
          </reference>
          <reference field="4" count="1" selected="0">
            <x v="68"/>
          </reference>
          <reference field="6" count="1" selected="0">
            <x v="88"/>
          </reference>
        </references>
      </pivotArea>
    </format>
    <format dxfId="11369">
      <pivotArea dataOnly="0" labelOnly="1" outline="0" offset="IV23" fieldPosition="0">
        <references count="1">
          <reference field="6" count="1">
            <x v="88"/>
          </reference>
        </references>
      </pivotArea>
    </format>
    <format dxfId="11368">
      <pivotArea dataOnly="0" labelOnly="1" outline="0" fieldPosition="0">
        <references count="2">
          <reference field="0" count="1">
            <x v="283"/>
          </reference>
          <reference field="6" count="1" selected="0">
            <x v="88"/>
          </reference>
        </references>
      </pivotArea>
    </format>
    <format dxfId="11367">
      <pivotArea dataOnly="0" labelOnly="1" outline="0" fieldPosition="0">
        <references count="3">
          <reference field="0" count="1" selected="0">
            <x v="283"/>
          </reference>
          <reference field="4" count="1">
            <x v="68"/>
          </reference>
          <reference field="6" count="1" selected="0">
            <x v="88"/>
          </reference>
        </references>
      </pivotArea>
    </format>
    <format dxfId="11366">
      <pivotArea outline="0" collapsedLevelsAreSubtotals="1" fieldPosition="0">
        <references count="3">
          <reference field="0" count="1" selected="0">
            <x v="283"/>
          </reference>
          <reference field="4" count="1" selected="0">
            <x v="68"/>
          </reference>
          <reference field="6" count="1" selected="0">
            <x v="88"/>
          </reference>
        </references>
      </pivotArea>
    </format>
    <format dxfId="11365">
      <pivotArea outline="0" collapsedLevelsAreSubtotals="1" fieldPosition="0">
        <references count="3">
          <reference field="0" count="1" selected="0">
            <x v="174"/>
          </reference>
          <reference field="4" count="1" selected="0">
            <x v="68"/>
          </reference>
          <reference field="6" count="1" selected="0">
            <x v="88"/>
          </reference>
        </references>
      </pivotArea>
    </format>
    <format dxfId="11364">
      <pivotArea dataOnly="0" labelOnly="1" outline="0" offset="IV24" fieldPosition="0">
        <references count="1">
          <reference field="6" count="1">
            <x v="88"/>
          </reference>
        </references>
      </pivotArea>
    </format>
    <format dxfId="11363">
      <pivotArea dataOnly="0" labelOnly="1" outline="0" fieldPosition="0">
        <references count="2">
          <reference field="0" count="1">
            <x v="174"/>
          </reference>
          <reference field="6" count="1" selected="0">
            <x v="88"/>
          </reference>
        </references>
      </pivotArea>
    </format>
    <format dxfId="11362">
      <pivotArea dataOnly="0" labelOnly="1" outline="0" fieldPosition="0">
        <references count="3">
          <reference field="0" count="1" selected="0">
            <x v="174"/>
          </reference>
          <reference field="4" count="1">
            <x v="68"/>
          </reference>
          <reference field="6" count="1" selected="0">
            <x v="88"/>
          </reference>
        </references>
      </pivotArea>
    </format>
    <format dxfId="11361">
      <pivotArea outline="0" collapsedLevelsAreSubtotals="1" fieldPosition="0">
        <references count="3">
          <reference field="0" count="1" selected="0">
            <x v="174"/>
          </reference>
          <reference field="4" count="1" selected="0">
            <x v="68"/>
          </reference>
          <reference field="6" count="1" selected="0">
            <x v="88"/>
          </reference>
        </references>
      </pivotArea>
    </format>
    <format dxfId="11360">
      <pivotArea outline="0" collapsedLevelsAreSubtotals="1" fieldPosition="0">
        <references count="3">
          <reference field="0" count="1" selected="0">
            <x v="290"/>
          </reference>
          <reference field="4" count="1" selected="0">
            <x v="68"/>
          </reference>
          <reference field="6" count="1" selected="0">
            <x v="88"/>
          </reference>
        </references>
      </pivotArea>
    </format>
    <format dxfId="11359">
      <pivotArea dataOnly="0" labelOnly="1" outline="0" offset="IV25" fieldPosition="0">
        <references count="1">
          <reference field="6" count="1">
            <x v="88"/>
          </reference>
        </references>
      </pivotArea>
    </format>
    <format dxfId="11358">
      <pivotArea dataOnly="0" labelOnly="1" outline="0" fieldPosition="0">
        <references count="2">
          <reference field="0" count="1">
            <x v="290"/>
          </reference>
          <reference field="6" count="1" selected="0">
            <x v="88"/>
          </reference>
        </references>
      </pivotArea>
    </format>
    <format dxfId="11357">
      <pivotArea dataOnly="0" labelOnly="1" outline="0" fieldPosition="0">
        <references count="3">
          <reference field="0" count="1" selected="0">
            <x v="290"/>
          </reference>
          <reference field="4" count="1">
            <x v="68"/>
          </reference>
          <reference field="6" count="1" selected="0">
            <x v="88"/>
          </reference>
        </references>
      </pivotArea>
    </format>
    <format dxfId="11356">
      <pivotArea outline="0" collapsedLevelsAreSubtotals="1" fieldPosition="0">
        <references count="3">
          <reference field="0" count="1" selected="0">
            <x v="290"/>
          </reference>
          <reference field="4" count="1" selected="0">
            <x v="68"/>
          </reference>
          <reference field="6" count="1" selected="0">
            <x v="88"/>
          </reference>
        </references>
      </pivotArea>
    </format>
    <format dxfId="11355">
      <pivotArea outline="0" collapsedLevelsAreSubtotals="1" fieldPosition="0">
        <references count="3">
          <reference field="0" count="1" selected="0">
            <x v="175"/>
          </reference>
          <reference field="4" count="1" selected="0">
            <x v="68"/>
          </reference>
          <reference field="6" count="1" selected="0">
            <x v="88"/>
          </reference>
        </references>
      </pivotArea>
    </format>
    <format dxfId="11354">
      <pivotArea dataOnly="0" labelOnly="1" outline="0" offset="IV26" fieldPosition="0">
        <references count="1">
          <reference field="6" count="1">
            <x v="88"/>
          </reference>
        </references>
      </pivotArea>
    </format>
    <format dxfId="11353">
      <pivotArea dataOnly="0" labelOnly="1" outline="0" fieldPosition="0">
        <references count="2">
          <reference field="0" count="1">
            <x v="175"/>
          </reference>
          <reference field="6" count="1" selected="0">
            <x v="88"/>
          </reference>
        </references>
      </pivotArea>
    </format>
    <format dxfId="11352">
      <pivotArea dataOnly="0" labelOnly="1" outline="0" fieldPosition="0">
        <references count="3">
          <reference field="0" count="1" selected="0">
            <x v="175"/>
          </reference>
          <reference field="4" count="1">
            <x v="68"/>
          </reference>
          <reference field="6" count="1" selected="0">
            <x v="88"/>
          </reference>
        </references>
      </pivotArea>
    </format>
    <format dxfId="11351">
      <pivotArea outline="0" collapsedLevelsAreSubtotals="1" fieldPosition="0">
        <references count="3">
          <reference field="0" count="1" selected="0">
            <x v="175"/>
          </reference>
          <reference field="4" count="1" selected="0">
            <x v="68"/>
          </reference>
          <reference field="6" count="1" selected="0">
            <x v="88"/>
          </reference>
        </references>
      </pivotArea>
    </format>
    <format dxfId="11350">
      <pivotArea outline="0" collapsedLevelsAreSubtotals="1" fieldPosition="0">
        <references count="3">
          <reference field="0" count="1" selected="0">
            <x v="353"/>
          </reference>
          <reference field="4" count="1" selected="0">
            <x v="68"/>
          </reference>
          <reference field="6" count="1" selected="0">
            <x v="88"/>
          </reference>
        </references>
      </pivotArea>
    </format>
    <format dxfId="11349">
      <pivotArea dataOnly="0" labelOnly="1" outline="0" offset="IV27" fieldPosition="0">
        <references count="1">
          <reference field="6" count="1">
            <x v="88"/>
          </reference>
        </references>
      </pivotArea>
    </format>
    <format dxfId="11348">
      <pivotArea dataOnly="0" labelOnly="1" outline="0" fieldPosition="0">
        <references count="2">
          <reference field="0" count="1">
            <x v="353"/>
          </reference>
          <reference field="6" count="1" selected="0">
            <x v="88"/>
          </reference>
        </references>
      </pivotArea>
    </format>
    <format dxfId="11347">
      <pivotArea dataOnly="0" labelOnly="1" outline="0" fieldPosition="0">
        <references count="3">
          <reference field="0" count="1" selected="0">
            <x v="353"/>
          </reference>
          <reference field="4" count="1">
            <x v="68"/>
          </reference>
          <reference field="6" count="1" selected="0">
            <x v="88"/>
          </reference>
        </references>
      </pivotArea>
    </format>
    <format dxfId="11346">
      <pivotArea outline="0" collapsedLevelsAreSubtotals="1" fieldPosition="0">
        <references count="3">
          <reference field="0" count="1" selected="0">
            <x v="353"/>
          </reference>
          <reference field="4" count="1" selected="0">
            <x v="68"/>
          </reference>
          <reference field="6" count="1" selected="0">
            <x v="88"/>
          </reference>
        </references>
      </pivotArea>
    </format>
    <format dxfId="11345">
      <pivotArea outline="0" collapsedLevelsAreSubtotals="1" fieldPosition="0">
        <references count="3">
          <reference field="0" count="1" selected="0">
            <x v="192"/>
          </reference>
          <reference field="4" count="1" selected="0">
            <x v="68"/>
          </reference>
          <reference field="6" count="1" selected="0">
            <x v="88"/>
          </reference>
        </references>
      </pivotArea>
    </format>
    <format dxfId="11344">
      <pivotArea dataOnly="0" labelOnly="1" outline="0" offset="IV28" fieldPosition="0">
        <references count="1">
          <reference field="6" count="1">
            <x v="88"/>
          </reference>
        </references>
      </pivotArea>
    </format>
    <format dxfId="11343">
      <pivotArea dataOnly="0" labelOnly="1" outline="0" fieldPosition="0">
        <references count="2">
          <reference field="0" count="1">
            <x v="192"/>
          </reference>
          <reference field="6" count="1" selected="0">
            <x v="88"/>
          </reference>
        </references>
      </pivotArea>
    </format>
    <format dxfId="11342">
      <pivotArea dataOnly="0" labelOnly="1" outline="0" fieldPosition="0">
        <references count="3">
          <reference field="0" count="1" selected="0">
            <x v="192"/>
          </reference>
          <reference field="4" count="1">
            <x v="68"/>
          </reference>
          <reference field="6" count="1" selected="0">
            <x v="88"/>
          </reference>
        </references>
      </pivotArea>
    </format>
    <format dxfId="11341">
      <pivotArea outline="0" collapsedLevelsAreSubtotals="1" fieldPosition="0">
        <references count="3">
          <reference field="0" count="1" selected="0">
            <x v="192"/>
          </reference>
          <reference field="4" count="1" selected="0">
            <x v="68"/>
          </reference>
          <reference field="6" count="1" selected="0">
            <x v="88"/>
          </reference>
        </references>
      </pivotArea>
    </format>
    <format dxfId="11340">
      <pivotArea outline="0" collapsedLevelsAreSubtotals="1" fieldPosition="0">
        <references count="3">
          <reference field="0" count="1" selected="0">
            <x v="356"/>
          </reference>
          <reference field="4" count="1" selected="0">
            <x v="68"/>
          </reference>
          <reference field="6" count="1" selected="0">
            <x v="88"/>
          </reference>
        </references>
      </pivotArea>
    </format>
    <format dxfId="11339">
      <pivotArea dataOnly="0" labelOnly="1" outline="0" offset="IV29" fieldPosition="0">
        <references count="1">
          <reference field="6" count="1">
            <x v="88"/>
          </reference>
        </references>
      </pivotArea>
    </format>
    <format dxfId="11338">
      <pivotArea dataOnly="0" labelOnly="1" outline="0" fieldPosition="0">
        <references count="2">
          <reference field="0" count="1">
            <x v="356"/>
          </reference>
          <reference field="6" count="1" selected="0">
            <x v="88"/>
          </reference>
        </references>
      </pivotArea>
    </format>
    <format dxfId="11337">
      <pivotArea dataOnly="0" labelOnly="1" outline="0" fieldPosition="0">
        <references count="3">
          <reference field="0" count="1" selected="0">
            <x v="356"/>
          </reference>
          <reference field="4" count="1">
            <x v="68"/>
          </reference>
          <reference field="6" count="1" selected="0">
            <x v="88"/>
          </reference>
        </references>
      </pivotArea>
    </format>
    <format dxfId="11336">
      <pivotArea outline="0" collapsedLevelsAreSubtotals="1" fieldPosition="0">
        <references count="3">
          <reference field="0" count="1" selected="0">
            <x v="356"/>
          </reference>
          <reference field="4" count="1" selected="0">
            <x v="68"/>
          </reference>
          <reference field="6" count="1" selected="0">
            <x v="88"/>
          </reference>
        </references>
      </pivotArea>
    </format>
    <format dxfId="11335">
      <pivotArea outline="0" collapsedLevelsAreSubtotals="1" fieldPosition="0">
        <references count="3">
          <reference field="0" count="1" selected="0">
            <x v="195"/>
          </reference>
          <reference field="4" count="1" selected="0">
            <x v="68"/>
          </reference>
          <reference field="6" count="1" selected="0">
            <x v="88"/>
          </reference>
        </references>
      </pivotArea>
    </format>
    <format dxfId="11334">
      <pivotArea dataOnly="0" labelOnly="1" outline="0" offset="IV30" fieldPosition="0">
        <references count="1">
          <reference field="6" count="1">
            <x v="88"/>
          </reference>
        </references>
      </pivotArea>
    </format>
    <format dxfId="11333">
      <pivotArea dataOnly="0" labelOnly="1" outline="0" fieldPosition="0">
        <references count="2">
          <reference field="0" count="1">
            <x v="195"/>
          </reference>
          <reference field="6" count="1" selected="0">
            <x v="88"/>
          </reference>
        </references>
      </pivotArea>
    </format>
    <format dxfId="11332">
      <pivotArea dataOnly="0" labelOnly="1" outline="0" fieldPosition="0">
        <references count="3">
          <reference field="0" count="1" selected="0">
            <x v="195"/>
          </reference>
          <reference field="4" count="1">
            <x v="68"/>
          </reference>
          <reference field="6" count="1" selected="0">
            <x v="88"/>
          </reference>
        </references>
      </pivotArea>
    </format>
    <format dxfId="11331">
      <pivotArea outline="0" collapsedLevelsAreSubtotals="1" fieldPosition="0">
        <references count="3">
          <reference field="0" count="1" selected="0">
            <x v="195"/>
          </reference>
          <reference field="4" count="1" selected="0">
            <x v="68"/>
          </reference>
          <reference field="6" count="1" selected="0">
            <x v="88"/>
          </reference>
        </references>
      </pivotArea>
    </format>
    <format dxfId="11330">
      <pivotArea outline="0" collapsedLevelsAreSubtotals="1" fieldPosition="0">
        <references count="3">
          <reference field="0" count="1" selected="0">
            <x v="360"/>
          </reference>
          <reference field="4" count="1" selected="0">
            <x v="68"/>
          </reference>
          <reference field="6" count="1" selected="0">
            <x v="88"/>
          </reference>
        </references>
      </pivotArea>
    </format>
    <format dxfId="11329">
      <pivotArea dataOnly="0" labelOnly="1" outline="0" offset="IV31" fieldPosition="0">
        <references count="1">
          <reference field="6" count="1">
            <x v="88"/>
          </reference>
        </references>
      </pivotArea>
    </format>
    <format dxfId="11328">
      <pivotArea dataOnly="0" labelOnly="1" outline="0" fieldPosition="0">
        <references count="2">
          <reference field="0" count="1">
            <x v="360"/>
          </reference>
          <reference field="6" count="1" selected="0">
            <x v="88"/>
          </reference>
        </references>
      </pivotArea>
    </format>
    <format dxfId="11327">
      <pivotArea dataOnly="0" labelOnly="1" outline="0" fieldPosition="0">
        <references count="3">
          <reference field="0" count="1" selected="0">
            <x v="360"/>
          </reference>
          <reference field="4" count="1">
            <x v="68"/>
          </reference>
          <reference field="6" count="1" selected="0">
            <x v="88"/>
          </reference>
        </references>
      </pivotArea>
    </format>
    <format dxfId="11326">
      <pivotArea outline="0" collapsedLevelsAreSubtotals="1" fieldPosition="0">
        <references count="3">
          <reference field="0" count="1" selected="0">
            <x v="360"/>
          </reference>
          <reference field="4" count="1" selected="0">
            <x v="68"/>
          </reference>
          <reference field="6" count="1" selected="0">
            <x v="88"/>
          </reference>
        </references>
      </pivotArea>
    </format>
    <format dxfId="11325">
      <pivotArea outline="0" collapsedLevelsAreSubtotals="1" fieldPosition="0">
        <references count="3">
          <reference field="0" count="1" selected="0">
            <x v="196"/>
          </reference>
          <reference field="4" count="1" selected="0">
            <x v="68"/>
          </reference>
          <reference field="6" count="1" selected="0">
            <x v="88"/>
          </reference>
        </references>
      </pivotArea>
    </format>
    <format dxfId="11324">
      <pivotArea dataOnly="0" labelOnly="1" outline="0" offset="IV32" fieldPosition="0">
        <references count="1">
          <reference field="6" count="1">
            <x v="88"/>
          </reference>
        </references>
      </pivotArea>
    </format>
    <format dxfId="11323">
      <pivotArea dataOnly="0" labelOnly="1" outline="0" fieldPosition="0">
        <references count="2">
          <reference field="0" count="1">
            <x v="196"/>
          </reference>
          <reference field="6" count="1" selected="0">
            <x v="88"/>
          </reference>
        </references>
      </pivotArea>
    </format>
    <format dxfId="11322">
      <pivotArea dataOnly="0" labelOnly="1" outline="0" fieldPosition="0">
        <references count="3">
          <reference field="0" count="1" selected="0">
            <x v="196"/>
          </reference>
          <reference field="4" count="1">
            <x v="68"/>
          </reference>
          <reference field="6" count="1" selected="0">
            <x v="88"/>
          </reference>
        </references>
      </pivotArea>
    </format>
    <format dxfId="11321">
      <pivotArea outline="0" collapsedLevelsAreSubtotals="1" fieldPosition="0">
        <references count="3">
          <reference field="0" count="1" selected="0">
            <x v="196"/>
          </reference>
          <reference field="4" count="1" selected="0">
            <x v="68"/>
          </reference>
          <reference field="6" count="1" selected="0">
            <x v="88"/>
          </reference>
        </references>
      </pivotArea>
    </format>
    <format dxfId="11320">
      <pivotArea outline="0" collapsedLevelsAreSubtotals="1" fieldPosition="0">
        <references count="3">
          <reference field="0" count="1" selected="0">
            <x v="364"/>
          </reference>
          <reference field="4" count="1" selected="0">
            <x v="68"/>
          </reference>
          <reference field="6" count="1" selected="0">
            <x v="88"/>
          </reference>
        </references>
      </pivotArea>
    </format>
    <format dxfId="11319">
      <pivotArea dataOnly="0" labelOnly="1" outline="0" offset="IV33" fieldPosition="0">
        <references count="1">
          <reference field="6" count="1">
            <x v="88"/>
          </reference>
        </references>
      </pivotArea>
    </format>
    <format dxfId="11318">
      <pivotArea dataOnly="0" labelOnly="1" outline="0" fieldPosition="0">
        <references count="2">
          <reference field="0" count="1">
            <x v="364"/>
          </reference>
          <reference field="6" count="1" selected="0">
            <x v="88"/>
          </reference>
        </references>
      </pivotArea>
    </format>
    <format dxfId="11317">
      <pivotArea dataOnly="0" labelOnly="1" outline="0" fieldPosition="0">
        <references count="3">
          <reference field="0" count="1" selected="0">
            <x v="364"/>
          </reference>
          <reference field="4" count="1">
            <x v="68"/>
          </reference>
          <reference field="6" count="1" selected="0">
            <x v="88"/>
          </reference>
        </references>
      </pivotArea>
    </format>
    <format dxfId="11316">
      <pivotArea outline="0" collapsedLevelsAreSubtotals="1" fieldPosition="0">
        <references count="3">
          <reference field="0" count="1" selected="0">
            <x v="364"/>
          </reference>
          <reference field="4" count="1" selected="0">
            <x v="68"/>
          </reference>
          <reference field="6" count="1" selected="0">
            <x v="88"/>
          </reference>
        </references>
      </pivotArea>
    </format>
    <format dxfId="11315">
      <pivotArea outline="0" collapsedLevelsAreSubtotals="1" fieldPosition="0">
        <references count="3">
          <reference field="0" count="1" selected="0">
            <x v="197"/>
          </reference>
          <reference field="4" count="1" selected="0">
            <x v="68"/>
          </reference>
          <reference field="6" count="1" selected="0">
            <x v="88"/>
          </reference>
        </references>
      </pivotArea>
    </format>
    <format dxfId="11314">
      <pivotArea dataOnly="0" labelOnly="1" outline="0" offset="IV34" fieldPosition="0">
        <references count="1">
          <reference field="6" count="1">
            <x v="88"/>
          </reference>
        </references>
      </pivotArea>
    </format>
    <format dxfId="11313">
      <pivotArea dataOnly="0" labelOnly="1" outline="0" fieldPosition="0">
        <references count="2">
          <reference field="0" count="1">
            <x v="197"/>
          </reference>
          <reference field="6" count="1" selected="0">
            <x v="88"/>
          </reference>
        </references>
      </pivotArea>
    </format>
    <format dxfId="11312">
      <pivotArea dataOnly="0" labelOnly="1" outline="0" fieldPosition="0">
        <references count="3">
          <reference field="0" count="1" selected="0">
            <x v="197"/>
          </reference>
          <reference field="4" count="1">
            <x v="68"/>
          </reference>
          <reference field="6" count="1" selected="0">
            <x v="88"/>
          </reference>
        </references>
      </pivotArea>
    </format>
    <format dxfId="11311">
      <pivotArea outline="0" collapsedLevelsAreSubtotals="1" fieldPosition="0">
        <references count="3">
          <reference field="0" count="1" selected="0">
            <x v="197"/>
          </reference>
          <reference field="4" count="1" selected="0">
            <x v="68"/>
          </reference>
          <reference field="6" count="1" selected="0">
            <x v="88"/>
          </reference>
        </references>
      </pivotArea>
    </format>
    <format dxfId="11310">
      <pivotArea outline="0" collapsedLevelsAreSubtotals="1" fieldPosition="0">
        <references count="3">
          <reference field="0" count="1" selected="0">
            <x v="414"/>
          </reference>
          <reference field="4" count="1" selected="0">
            <x v="68"/>
          </reference>
          <reference field="6" count="1" selected="0">
            <x v="88"/>
          </reference>
        </references>
      </pivotArea>
    </format>
    <format dxfId="11309">
      <pivotArea dataOnly="0" labelOnly="1" outline="0" offset="IV35" fieldPosition="0">
        <references count="1">
          <reference field="6" count="1">
            <x v="88"/>
          </reference>
        </references>
      </pivotArea>
    </format>
    <format dxfId="11308">
      <pivotArea dataOnly="0" labelOnly="1" outline="0" fieldPosition="0">
        <references count="2">
          <reference field="0" count="1">
            <x v="414"/>
          </reference>
          <reference field="6" count="1" selected="0">
            <x v="88"/>
          </reference>
        </references>
      </pivotArea>
    </format>
    <format dxfId="11307">
      <pivotArea dataOnly="0" labelOnly="1" outline="0" fieldPosition="0">
        <references count="3">
          <reference field="0" count="1" selected="0">
            <x v="414"/>
          </reference>
          <reference field="4" count="1">
            <x v="68"/>
          </reference>
          <reference field="6" count="1" selected="0">
            <x v="88"/>
          </reference>
        </references>
      </pivotArea>
    </format>
    <format dxfId="11306">
      <pivotArea outline="0" collapsedLevelsAreSubtotals="1" fieldPosition="0">
        <references count="3">
          <reference field="0" count="1" selected="0">
            <x v="414"/>
          </reference>
          <reference field="4" count="1" selected="0">
            <x v="68"/>
          </reference>
          <reference field="6" count="1" selected="0">
            <x v="88"/>
          </reference>
        </references>
      </pivotArea>
    </format>
    <format dxfId="11305">
      <pivotArea outline="0" collapsedLevelsAreSubtotals="1" fieldPosition="0">
        <references count="3">
          <reference field="0" count="1" selected="0">
            <x v="199"/>
          </reference>
          <reference field="4" count="1" selected="0">
            <x v="68"/>
          </reference>
          <reference field="6" count="1" selected="0">
            <x v="88"/>
          </reference>
        </references>
      </pivotArea>
    </format>
    <format dxfId="11304">
      <pivotArea dataOnly="0" labelOnly="1" outline="0" offset="IV36" fieldPosition="0">
        <references count="1">
          <reference field="6" count="1">
            <x v="88"/>
          </reference>
        </references>
      </pivotArea>
    </format>
    <format dxfId="11303">
      <pivotArea dataOnly="0" labelOnly="1" outline="0" fieldPosition="0">
        <references count="2">
          <reference field="0" count="1">
            <x v="199"/>
          </reference>
          <reference field="6" count="1" selected="0">
            <x v="88"/>
          </reference>
        </references>
      </pivotArea>
    </format>
    <format dxfId="11302">
      <pivotArea dataOnly="0" labelOnly="1" outline="0" fieldPosition="0">
        <references count="3">
          <reference field="0" count="1" selected="0">
            <x v="199"/>
          </reference>
          <reference field="4" count="1">
            <x v="68"/>
          </reference>
          <reference field="6" count="1" selected="0">
            <x v="88"/>
          </reference>
        </references>
      </pivotArea>
    </format>
    <format dxfId="11301">
      <pivotArea outline="0" collapsedLevelsAreSubtotals="1" fieldPosition="0">
        <references count="3">
          <reference field="0" count="1" selected="0">
            <x v="199"/>
          </reference>
          <reference field="4" count="1" selected="0">
            <x v="68"/>
          </reference>
          <reference field="6" count="1" selected="0">
            <x v="88"/>
          </reference>
        </references>
      </pivotArea>
    </format>
    <format dxfId="11300">
      <pivotArea outline="0" collapsedLevelsAreSubtotals="1" fieldPosition="0">
        <references count="3">
          <reference field="0" count="1" selected="0">
            <x v="92"/>
          </reference>
          <reference field="4" count="1" selected="0">
            <x v="68"/>
          </reference>
          <reference field="6" count="1" selected="0">
            <x v="88"/>
          </reference>
        </references>
      </pivotArea>
    </format>
    <format dxfId="11299">
      <pivotArea dataOnly="0" labelOnly="1" outline="0" offset="IV37" fieldPosition="0">
        <references count="1">
          <reference field="6" count="1">
            <x v="88"/>
          </reference>
        </references>
      </pivotArea>
    </format>
    <format dxfId="11298">
      <pivotArea dataOnly="0" labelOnly="1" outline="0" fieldPosition="0">
        <references count="2">
          <reference field="0" count="1">
            <x v="92"/>
          </reference>
          <reference field="6" count="1" selected="0">
            <x v="88"/>
          </reference>
        </references>
      </pivotArea>
    </format>
    <format dxfId="11297">
      <pivotArea dataOnly="0" labelOnly="1" outline="0" fieldPosition="0">
        <references count="3">
          <reference field="0" count="1" selected="0">
            <x v="92"/>
          </reference>
          <reference field="4" count="1">
            <x v="68"/>
          </reference>
          <reference field="6" count="1" selected="0">
            <x v="88"/>
          </reference>
        </references>
      </pivotArea>
    </format>
    <format dxfId="11296">
      <pivotArea outline="0" collapsedLevelsAreSubtotals="1" fieldPosition="0">
        <references count="3">
          <reference field="0" count="1" selected="0">
            <x v="92"/>
          </reference>
          <reference field="4" count="1" selected="0">
            <x v="68"/>
          </reference>
          <reference field="6" count="1" selected="0">
            <x v="88"/>
          </reference>
        </references>
      </pivotArea>
    </format>
    <format dxfId="11295">
      <pivotArea outline="0" collapsedLevelsAreSubtotals="1" fieldPosition="0">
        <references count="3">
          <reference field="0" count="1" selected="0">
            <x v="218"/>
          </reference>
          <reference field="4" count="1" selected="0">
            <x v="68"/>
          </reference>
          <reference field="6" count="1" selected="0">
            <x v="88"/>
          </reference>
        </references>
      </pivotArea>
    </format>
    <format dxfId="11294">
      <pivotArea dataOnly="0" labelOnly="1" outline="0" offset="IV256" fieldPosition="0">
        <references count="1">
          <reference field="6" count="1">
            <x v="88"/>
          </reference>
        </references>
      </pivotArea>
    </format>
    <format dxfId="11293">
      <pivotArea dataOnly="0" labelOnly="1" outline="0" fieldPosition="0">
        <references count="2">
          <reference field="0" count="1">
            <x v="218"/>
          </reference>
          <reference field="6" count="1" selected="0">
            <x v="88"/>
          </reference>
        </references>
      </pivotArea>
    </format>
    <format dxfId="11292">
      <pivotArea dataOnly="0" labelOnly="1" outline="0" fieldPosition="0">
        <references count="3">
          <reference field="0" count="1" selected="0">
            <x v="218"/>
          </reference>
          <reference field="4" count="1">
            <x v="68"/>
          </reference>
          <reference field="6" count="1" selected="0">
            <x v="88"/>
          </reference>
        </references>
      </pivotArea>
    </format>
    <format dxfId="11291">
      <pivotArea outline="0" collapsedLevelsAreSubtotals="1" fieldPosition="0">
        <references count="3">
          <reference field="0" count="1" selected="0">
            <x v="218"/>
          </reference>
          <reference field="4" count="1" selected="0">
            <x v="68"/>
          </reference>
          <reference field="6" count="1" selected="0">
            <x v="88"/>
          </reference>
        </references>
      </pivotArea>
    </format>
    <format dxfId="11290">
      <pivotArea dataOnly="0" labelOnly="1" outline="0" fieldPosition="0">
        <references count="1">
          <reference field="6" count="1">
            <x v="88"/>
          </reference>
        </references>
      </pivotArea>
    </format>
    <format dxfId="11289">
      <pivotArea dataOnly="0" labelOnly="1" outline="0" fieldPosition="0">
        <references count="2">
          <reference field="0" count="1">
            <x v="218"/>
          </reference>
          <reference field="6" count="1" selected="0">
            <x v="88"/>
          </reference>
        </references>
      </pivotArea>
    </format>
    <format dxfId="11288">
      <pivotArea dataOnly="0" labelOnly="1" outline="0" fieldPosition="0">
        <references count="3">
          <reference field="0" count="1" selected="0">
            <x v="218"/>
          </reference>
          <reference field="4" count="1">
            <x v="68"/>
          </reference>
          <reference field="6" count="1" selected="0">
            <x v="88"/>
          </reference>
        </references>
      </pivotArea>
    </format>
    <format dxfId="11287">
      <pivotArea outline="0" collapsedLevelsAreSubtotals="1" fieldPosition="0">
        <references count="1">
          <reference field="6" count="1" selected="0" defaultSubtotal="1">
            <x v="88"/>
          </reference>
        </references>
      </pivotArea>
    </format>
    <format dxfId="11286">
      <pivotArea dataOnly="0" labelOnly="1" outline="0" fieldPosition="0">
        <references count="1">
          <reference field="6" count="1" defaultSubtotal="1">
            <x v="88"/>
          </reference>
        </references>
      </pivotArea>
    </format>
    <format dxfId="11285">
      <pivotArea outline="0" collapsedLevelsAreSubtotals="1" fieldPosition="0">
        <references count="1">
          <reference field="6" count="1" selected="0" defaultSubtotal="1">
            <x v="88"/>
          </reference>
        </references>
      </pivotArea>
    </format>
    <format dxfId="11284">
      <pivotArea dataOnly="0" labelOnly="1" outline="0" fieldPosition="0">
        <references count="1">
          <reference field="6" count="1" defaultSubtotal="1">
            <x v="88"/>
          </reference>
        </references>
      </pivotArea>
    </format>
    <format dxfId="11283">
      <pivotArea outline="0" collapsedLevelsAreSubtotals="1" fieldPosition="0">
        <references count="3">
          <reference field="0" count="1" selected="0">
            <x v="424"/>
          </reference>
          <reference field="4" count="1" selected="0">
            <x v="257"/>
          </reference>
          <reference field="6" count="1" selected="0">
            <x v="89"/>
          </reference>
        </references>
      </pivotArea>
    </format>
    <format dxfId="11282">
      <pivotArea dataOnly="0" labelOnly="1" outline="0" offset="IV1" fieldPosition="0">
        <references count="1">
          <reference field="6" count="1">
            <x v="89"/>
          </reference>
        </references>
      </pivotArea>
    </format>
    <format dxfId="11281">
      <pivotArea dataOnly="0" labelOnly="1" outline="0" fieldPosition="0">
        <references count="2">
          <reference field="0" count="1">
            <x v="424"/>
          </reference>
          <reference field="6" count="1" selected="0">
            <x v="89"/>
          </reference>
        </references>
      </pivotArea>
    </format>
    <format dxfId="11280">
      <pivotArea dataOnly="0" labelOnly="1" outline="0" fieldPosition="0">
        <references count="3">
          <reference field="0" count="1" selected="0">
            <x v="424"/>
          </reference>
          <reference field="4" count="1">
            <x v="257"/>
          </reference>
          <reference field="6" count="1" selected="0">
            <x v="89"/>
          </reference>
        </references>
      </pivotArea>
    </format>
    <format dxfId="11279">
      <pivotArea outline="0" collapsedLevelsAreSubtotals="1" fieldPosition="0">
        <references count="3">
          <reference field="0" count="1" selected="0">
            <x v="424"/>
          </reference>
          <reference field="4" count="1" selected="0">
            <x v="257"/>
          </reference>
          <reference field="6" count="1" selected="0">
            <x v="89"/>
          </reference>
        </references>
      </pivotArea>
    </format>
    <format dxfId="11278">
      <pivotArea dataOnly="0" labelOnly="1" outline="0" fieldPosition="0">
        <references count="1">
          <reference field="6" count="1">
            <x v="89"/>
          </reference>
        </references>
      </pivotArea>
    </format>
    <format dxfId="11277">
      <pivotArea dataOnly="0" labelOnly="1" outline="0" fieldPosition="0">
        <references count="2">
          <reference field="0" count="1">
            <x v="424"/>
          </reference>
          <reference field="6" count="1" selected="0">
            <x v="89"/>
          </reference>
        </references>
      </pivotArea>
    </format>
    <format dxfId="11276">
      <pivotArea dataOnly="0" labelOnly="1" outline="0" fieldPosition="0">
        <references count="3">
          <reference field="0" count="1" selected="0">
            <x v="424"/>
          </reference>
          <reference field="4" count="1">
            <x v="257"/>
          </reference>
          <reference field="6" count="1" selected="0">
            <x v="89"/>
          </reference>
        </references>
      </pivotArea>
    </format>
    <format dxfId="11275">
      <pivotArea outline="0" collapsedLevelsAreSubtotals="1" fieldPosition="0">
        <references count="3">
          <reference field="0" count="1" selected="0">
            <x v="275"/>
          </reference>
          <reference field="4" count="1" selected="0">
            <x v="258"/>
          </reference>
          <reference field="6" count="1" selected="0">
            <x v="89"/>
          </reference>
        </references>
      </pivotArea>
    </format>
    <format dxfId="11274">
      <pivotArea dataOnly="0" labelOnly="1" outline="0" offset="IV256" fieldPosition="0">
        <references count="1">
          <reference field="6" count="1">
            <x v="89"/>
          </reference>
        </references>
      </pivotArea>
    </format>
    <format dxfId="11273">
      <pivotArea dataOnly="0" labelOnly="1" outline="0" fieldPosition="0">
        <references count="2">
          <reference field="0" count="1">
            <x v="275"/>
          </reference>
          <reference field="6" count="1" selected="0">
            <x v="89"/>
          </reference>
        </references>
      </pivotArea>
    </format>
    <format dxfId="11272">
      <pivotArea dataOnly="0" labelOnly="1" outline="0" fieldPosition="0">
        <references count="3">
          <reference field="0" count="1" selected="0">
            <x v="275"/>
          </reference>
          <reference field="4" count="1">
            <x v="258"/>
          </reference>
          <reference field="6" count="1" selected="0">
            <x v="89"/>
          </reference>
        </references>
      </pivotArea>
    </format>
    <format dxfId="11271">
      <pivotArea outline="0" collapsedLevelsAreSubtotals="1" fieldPosition="0">
        <references count="3">
          <reference field="0" count="1" selected="0">
            <x v="275"/>
          </reference>
          <reference field="4" count="1" selected="0">
            <x v="258"/>
          </reference>
          <reference field="6" count="1" selected="0">
            <x v="89"/>
          </reference>
        </references>
      </pivotArea>
    </format>
    <format dxfId="11270">
      <pivotArea dataOnly="0" labelOnly="1" outline="0" fieldPosition="0">
        <references count="1">
          <reference field="6" count="1">
            <x v="89"/>
          </reference>
        </references>
      </pivotArea>
    </format>
    <format dxfId="11269">
      <pivotArea dataOnly="0" labelOnly="1" outline="0" fieldPosition="0">
        <references count="2">
          <reference field="0" count="1">
            <x v="275"/>
          </reference>
          <reference field="6" count="1" selected="0">
            <x v="89"/>
          </reference>
        </references>
      </pivotArea>
    </format>
    <format dxfId="11268">
      <pivotArea dataOnly="0" labelOnly="1" outline="0" fieldPosition="0">
        <references count="3">
          <reference field="0" count="1" selected="0">
            <x v="275"/>
          </reference>
          <reference field="4" count="1">
            <x v="258"/>
          </reference>
          <reference field="6" count="1" selected="0">
            <x v="89"/>
          </reference>
        </references>
      </pivotArea>
    </format>
    <format dxfId="11267">
      <pivotArea outline="0" collapsedLevelsAreSubtotals="1" fieldPosition="0">
        <references count="1">
          <reference field="6" count="1" selected="0" defaultSubtotal="1">
            <x v="89"/>
          </reference>
        </references>
      </pivotArea>
    </format>
    <format dxfId="11266">
      <pivotArea dataOnly="0" labelOnly="1" outline="0" fieldPosition="0">
        <references count="1">
          <reference field="6" count="1" defaultSubtotal="1">
            <x v="89"/>
          </reference>
        </references>
      </pivotArea>
    </format>
    <format dxfId="11265">
      <pivotArea outline="0" collapsedLevelsAreSubtotals="1" fieldPosition="0">
        <references count="1">
          <reference field="6" count="1" selected="0" defaultSubtotal="1">
            <x v="89"/>
          </reference>
        </references>
      </pivotArea>
    </format>
    <format dxfId="11264">
      <pivotArea dataOnly="0" labelOnly="1" outline="0" fieldPosition="0">
        <references count="1">
          <reference field="6" count="1" defaultSubtotal="1">
            <x v="89"/>
          </reference>
        </references>
      </pivotArea>
    </format>
    <format dxfId="11263">
      <pivotArea outline="0" collapsedLevelsAreSubtotals="1" fieldPosition="0">
        <references count="3">
          <reference field="0" count="1" selected="0">
            <x v="422"/>
          </reference>
          <reference field="4" count="1" selected="0">
            <x v="34"/>
          </reference>
          <reference field="6" count="1" selected="0">
            <x v="90"/>
          </reference>
        </references>
      </pivotArea>
    </format>
    <format dxfId="11262">
      <pivotArea dataOnly="0" labelOnly="1" outline="0" offset="IV1" fieldPosition="0">
        <references count="1">
          <reference field="6" count="1">
            <x v="90"/>
          </reference>
        </references>
      </pivotArea>
    </format>
    <format dxfId="11261">
      <pivotArea dataOnly="0" labelOnly="1" outline="0" fieldPosition="0">
        <references count="2">
          <reference field="0" count="1">
            <x v="422"/>
          </reference>
          <reference field="6" count="1" selected="0">
            <x v="90"/>
          </reference>
        </references>
      </pivotArea>
    </format>
    <format dxfId="11260">
      <pivotArea dataOnly="0" labelOnly="1" outline="0" fieldPosition="0">
        <references count="3">
          <reference field="0" count="1" selected="0">
            <x v="422"/>
          </reference>
          <reference field="4" count="1">
            <x v="34"/>
          </reference>
          <reference field="6" count="1" selected="0">
            <x v="90"/>
          </reference>
        </references>
      </pivotArea>
    </format>
    <format dxfId="11259">
      <pivotArea outline="0" collapsedLevelsAreSubtotals="1" fieldPosition="0">
        <references count="3">
          <reference field="0" count="1" selected="0">
            <x v="422"/>
          </reference>
          <reference field="4" count="1" selected="0">
            <x v="34"/>
          </reference>
          <reference field="6" count="1" selected="0">
            <x v="90"/>
          </reference>
        </references>
      </pivotArea>
    </format>
    <format dxfId="11258">
      <pivotArea dataOnly="0" labelOnly="1" outline="0" fieldPosition="0">
        <references count="1">
          <reference field="6" count="1">
            <x v="90"/>
          </reference>
        </references>
      </pivotArea>
    </format>
    <format dxfId="11257">
      <pivotArea dataOnly="0" labelOnly="1" outline="0" fieldPosition="0">
        <references count="2">
          <reference field="0" count="1">
            <x v="422"/>
          </reference>
          <reference field="6" count="1" selected="0">
            <x v="90"/>
          </reference>
        </references>
      </pivotArea>
    </format>
    <format dxfId="11256">
      <pivotArea dataOnly="0" labelOnly="1" outline="0" fieldPosition="0">
        <references count="3">
          <reference field="0" count="1" selected="0">
            <x v="422"/>
          </reference>
          <reference field="4" count="1">
            <x v="34"/>
          </reference>
          <reference field="6" count="1" selected="0">
            <x v="90"/>
          </reference>
        </references>
      </pivotArea>
    </format>
    <format dxfId="11255">
      <pivotArea outline="0" collapsedLevelsAreSubtotals="1" fieldPosition="0">
        <references count="3">
          <reference field="0" count="1" selected="0">
            <x v="413"/>
          </reference>
          <reference field="4" count="1" selected="0">
            <x v="34"/>
          </reference>
          <reference field="6" count="1" selected="0">
            <x v="90"/>
          </reference>
        </references>
      </pivotArea>
    </format>
    <format dxfId="11254">
      <pivotArea dataOnly="0" labelOnly="1" outline="0" offset="IV2" fieldPosition="0">
        <references count="1">
          <reference field="6" count="1">
            <x v="90"/>
          </reference>
        </references>
      </pivotArea>
    </format>
    <format dxfId="11253">
      <pivotArea dataOnly="0" labelOnly="1" outline="0" fieldPosition="0">
        <references count="2">
          <reference field="0" count="1">
            <x v="413"/>
          </reference>
          <reference field="6" count="1" selected="0">
            <x v="90"/>
          </reference>
        </references>
      </pivotArea>
    </format>
    <format dxfId="11252">
      <pivotArea dataOnly="0" labelOnly="1" outline="0" fieldPosition="0">
        <references count="3">
          <reference field="0" count="1" selected="0">
            <x v="413"/>
          </reference>
          <reference field="4" count="1">
            <x v="34"/>
          </reference>
          <reference field="6" count="1" selected="0">
            <x v="90"/>
          </reference>
        </references>
      </pivotArea>
    </format>
    <format dxfId="11251">
      <pivotArea outline="0" collapsedLevelsAreSubtotals="1" fieldPosition="0">
        <references count="3">
          <reference field="0" count="1" selected="0">
            <x v="413"/>
          </reference>
          <reference field="4" count="1" selected="0">
            <x v="34"/>
          </reference>
          <reference field="6" count="1" selected="0">
            <x v="90"/>
          </reference>
        </references>
      </pivotArea>
    </format>
    <format dxfId="11250">
      <pivotArea outline="0" collapsedLevelsAreSubtotals="1" fieldPosition="0">
        <references count="3">
          <reference field="0" count="1" selected="0">
            <x v="417"/>
          </reference>
          <reference field="4" count="1" selected="0">
            <x v="34"/>
          </reference>
          <reference field="6" count="1" selected="0">
            <x v="90"/>
          </reference>
        </references>
      </pivotArea>
    </format>
    <format dxfId="11249">
      <pivotArea dataOnly="0" labelOnly="1" outline="0" offset="IV3" fieldPosition="0">
        <references count="1">
          <reference field="6" count="1">
            <x v="90"/>
          </reference>
        </references>
      </pivotArea>
    </format>
    <format dxfId="11248">
      <pivotArea dataOnly="0" labelOnly="1" outline="0" fieldPosition="0">
        <references count="2">
          <reference field="0" count="1">
            <x v="417"/>
          </reference>
          <reference field="6" count="1" selected="0">
            <x v="90"/>
          </reference>
        </references>
      </pivotArea>
    </format>
    <format dxfId="11247">
      <pivotArea dataOnly="0" labelOnly="1" outline="0" fieldPosition="0">
        <references count="3">
          <reference field="0" count="1" selected="0">
            <x v="417"/>
          </reference>
          <reference field="4" count="1">
            <x v="34"/>
          </reference>
          <reference field="6" count="1" selected="0">
            <x v="90"/>
          </reference>
        </references>
      </pivotArea>
    </format>
    <format dxfId="11246">
      <pivotArea outline="0" collapsedLevelsAreSubtotals="1" fieldPosition="0">
        <references count="3">
          <reference field="0" count="1" selected="0">
            <x v="417"/>
          </reference>
          <reference field="4" count="1" selected="0">
            <x v="34"/>
          </reference>
          <reference field="6" count="1" selected="0">
            <x v="90"/>
          </reference>
        </references>
      </pivotArea>
    </format>
    <format dxfId="11245">
      <pivotArea outline="0" collapsedLevelsAreSubtotals="1" fieldPosition="0">
        <references count="3">
          <reference field="0" count="1" selected="0">
            <x v="317"/>
          </reference>
          <reference field="4" count="1" selected="0">
            <x v="34"/>
          </reference>
          <reference field="6" count="1" selected="0">
            <x v="90"/>
          </reference>
        </references>
      </pivotArea>
    </format>
    <format dxfId="11244">
      <pivotArea dataOnly="0" labelOnly="1" outline="0" offset="IV4" fieldPosition="0">
        <references count="1">
          <reference field="6" count="1">
            <x v="90"/>
          </reference>
        </references>
      </pivotArea>
    </format>
    <format dxfId="11243">
      <pivotArea dataOnly="0" labelOnly="1" outline="0" fieldPosition="0">
        <references count="2">
          <reference field="0" count="1">
            <x v="317"/>
          </reference>
          <reference field="6" count="1" selected="0">
            <x v="90"/>
          </reference>
        </references>
      </pivotArea>
    </format>
    <format dxfId="11242">
      <pivotArea dataOnly="0" labelOnly="1" outline="0" fieldPosition="0">
        <references count="3">
          <reference field="0" count="1" selected="0">
            <x v="317"/>
          </reference>
          <reference field="4" count="1">
            <x v="34"/>
          </reference>
          <reference field="6" count="1" selected="0">
            <x v="90"/>
          </reference>
        </references>
      </pivotArea>
    </format>
    <format dxfId="11241">
      <pivotArea outline="0" collapsedLevelsAreSubtotals="1" fieldPosition="0">
        <references count="3">
          <reference field="0" count="1" selected="0">
            <x v="317"/>
          </reference>
          <reference field="4" count="1" selected="0">
            <x v="34"/>
          </reference>
          <reference field="6" count="1" selected="0">
            <x v="90"/>
          </reference>
        </references>
      </pivotArea>
    </format>
    <format dxfId="11240">
      <pivotArea outline="0" collapsedLevelsAreSubtotals="1" fieldPosition="0">
        <references count="3">
          <reference field="0" count="1" selected="0">
            <x v="424"/>
          </reference>
          <reference field="4" count="1" selected="0">
            <x v="34"/>
          </reference>
          <reference field="6" count="1" selected="0">
            <x v="90"/>
          </reference>
        </references>
      </pivotArea>
    </format>
    <format dxfId="11239">
      <pivotArea dataOnly="0" labelOnly="1" outline="0" offset="IV5" fieldPosition="0">
        <references count="1">
          <reference field="6" count="1">
            <x v="90"/>
          </reference>
        </references>
      </pivotArea>
    </format>
    <format dxfId="11238">
      <pivotArea dataOnly="0" labelOnly="1" outline="0" fieldPosition="0">
        <references count="2">
          <reference field="0" count="1">
            <x v="424"/>
          </reference>
          <reference field="6" count="1" selected="0">
            <x v="90"/>
          </reference>
        </references>
      </pivotArea>
    </format>
    <format dxfId="11237">
      <pivotArea dataOnly="0" labelOnly="1" outline="0" fieldPosition="0">
        <references count="3">
          <reference field="0" count="1" selected="0">
            <x v="424"/>
          </reference>
          <reference field="4" count="1">
            <x v="34"/>
          </reference>
          <reference field="6" count="1" selected="0">
            <x v="90"/>
          </reference>
        </references>
      </pivotArea>
    </format>
    <format dxfId="11236">
      <pivotArea outline="0" collapsedLevelsAreSubtotals="1" fieldPosition="0">
        <references count="3">
          <reference field="0" count="1" selected="0">
            <x v="424"/>
          </reference>
          <reference field="4" count="1" selected="0">
            <x v="34"/>
          </reference>
          <reference field="6" count="1" selected="0">
            <x v="90"/>
          </reference>
        </references>
      </pivotArea>
    </format>
    <format dxfId="11235">
      <pivotArea outline="0" collapsedLevelsAreSubtotals="1" fieldPosition="0">
        <references count="3">
          <reference field="0" count="1" selected="0">
            <x v="187"/>
          </reference>
          <reference field="4" count="1" selected="0">
            <x v="34"/>
          </reference>
          <reference field="6" count="1" selected="0">
            <x v="90"/>
          </reference>
        </references>
      </pivotArea>
    </format>
    <format dxfId="11234">
      <pivotArea dataOnly="0" labelOnly="1" outline="0" offset="IV6" fieldPosition="0">
        <references count="1">
          <reference field="6" count="1">
            <x v="90"/>
          </reference>
        </references>
      </pivotArea>
    </format>
    <format dxfId="11233">
      <pivotArea dataOnly="0" labelOnly="1" outline="0" fieldPosition="0">
        <references count="2">
          <reference field="0" count="1">
            <x v="187"/>
          </reference>
          <reference field="6" count="1" selected="0">
            <x v="90"/>
          </reference>
        </references>
      </pivotArea>
    </format>
    <format dxfId="11232">
      <pivotArea dataOnly="0" labelOnly="1" outline="0" fieldPosition="0">
        <references count="3">
          <reference field="0" count="1" selected="0">
            <x v="187"/>
          </reference>
          <reference field="4" count="1">
            <x v="34"/>
          </reference>
          <reference field="6" count="1" selected="0">
            <x v="90"/>
          </reference>
        </references>
      </pivotArea>
    </format>
    <format dxfId="11231">
      <pivotArea outline="0" collapsedLevelsAreSubtotals="1" fieldPosition="0">
        <references count="3">
          <reference field="0" count="1" selected="0">
            <x v="187"/>
          </reference>
          <reference field="4" count="1" selected="0">
            <x v="34"/>
          </reference>
          <reference field="6" count="1" selected="0">
            <x v="90"/>
          </reference>
        </references>
      </pivotArea>
    </format>
    <format dxfId="11230">
      <pivotArea outline="0" collapsedLevelsAreSubtotals="1" fieldPosition="0">
        <references count="3">
          <reference field="0" count="1" selected="0">
            <x v="418"/>
          </reference>
          <reference field="4" count="1" selected="0">
            <x v="34"/>
          </reference>
          <reference field="6" count="1" selected="0">
            <x v="90"/>
          </reference>
        </references>
      </pivotArea>
    </format>
    <format dxfId="11229">
      <pivotArea dataOnly="0" labelOnly="1" outline="0" offset="IV7" fieldPosition="0">
        <references count="1">
          <reference field="6" count="1">
            <x v="90"/>
          </reference>
        </references>
      </pivotArea>
    </format>
    <format dxfId="11228">
      <pivotArea dataOnly="0" labelOnly="1" outline="0" fieldPosition="0">
        <references count="2">
          <reference field="0" count="1">
            <x v="418"/>
          </reference>
          <reference field="6" count="1" selected="0">
            <x v="90"/>
          </reference>
        </references>
      </pivotArea>
    </format>
    <format dxfId="11227">
      <pivotArea dataOnly="0" labelOnly="1" outline="0" fieldPosition="0">
        <references count="3">
          <reference field="0" count="1" selected="0">
            <x v="418"/>
          </reference>
          <reference field="4" count="1">
            <x v="34"/>
          </reference>
          <reference field="6" count="1" selected="0">
            <x v="90"/>
          </reference>
        </references>
      </pivotArea>
    </format>
    <format dxfId="11226">
      <pivotArea outline="0" collapsedLevelsAreSubtotals="1" fieldPosition="0">
        <references count="3">
          <reference field="0" count="1" selected="0">
            <x v="418"/>
          </reference>
          <reference field="4" count="1" selected="0">
            <x v="34"/>
          </reference>
          <reference field="6" count="1" selected="0">
            <x v="90"/>
          </reference>
        </references>
      </pivotArea>
    </format>
    <format dxfId="11225">
      <pivotArea outline="0" collapsedLevelsAreSubtotals="1" fieldPosition="0">
        <references count="3">
          <reference field="0" count="1" selected="0">
            <x v="423"/>
          </reference>
          <reference field="4" count="1" selected="0">
            <x v="34"/>
          </reference>
          <reference field="6" count="1" selected="0">
            <x v="90"/>
          </reference>
        </references>
      </pivotArea>
    </format>
    <format dxfId="11224">
      <pivotArea dataOnly="0" labelOnly="1" outline="0" offset="IV8" fieldPosition="0">
        <references count="1">
          <reference field="6" count="1">
            <x v="90"/>
          </reference>
        </references>
      </pivotArea>
    </format>
    <format dxfId="11223">
      <pivotArea dataOnly="0" labelOnly="1" outline="0" fieldPosition="0">
        <references count="2">
          <reference field="0" count="1">
            <x v="423"/>
          </reference>
          <reference field="6" count="1" selected="0">
            <x v="90"/>
          </reference>
        </references>
      </pivotArea>
    </format>
    <format dxfId="11222">
      <pivotArea dataOnly="0" labelOnly="1" outline="0" fieldPosition="0">
        <references count="3">
          <reference field="0" count="1" selected="0">
            <x v="423"/>
          </reference>
          <reference field="4" count="1">
            <x v="34"/>
          </reference>
          <reference field="6" count="1" selected="0">
            <x v="90"/>
          </reference>
        </references>
      </pivotArea>
    </format>
    <format dxfId="11221">
      <pivotArea outline="0" collapsedLevelsAreSubtotals="1" fieldPosition="0">
        <references count="3">
          <reference field="0" count="1" selected="0">
            <x v="423"/>
          </reference>
          <reference field="4" count="1" selected="0">
            <x v="34"/>
          </reference>
          <reference field="6" count="1" selected="0">
            <x v="90"/>
          </reference>
        </references>
      </pivotArea>
    </format>
    <format dxfId="11220">
      <pivotArea outline="0" collapsedLevelsAreSubtotals="1" fieldPosition="0">
        <references count="3">
          <reference field="0" count="1" selected="0">
            <x v="383"/>
          </reference>
          <reference field="4" count="1" selected="0">
            <x v="34"/>
          </reference>
          <reference field="6" count="1" selected="0">
            <x v="90"/>
          </reference>
        </references>
      </pivotArea>
    </format>
    <format dxfId="11219">
      <pivotArea dataOnly="0" labelOnly="1" outline="0" offset="IV9" fieldPosition="0">
        <references count="1">
          <reference field="6" count="1">
            <x v="90"/>
          </reference>
        </references>
      </pivotArea>
    </format>
    <format dxfId="11218">
      <pivotArea dataOnly="0" labelOnly="1" outline="0" fieldPosition="0">
        <references count="2">
          <reference field="0" count="1">
            <x v="383"/>
          </reference>
          <reference field="6" count="1" selected="0">
            <x v="90"/>
          </reference>
        </references>
      </pivotArea>
    </format>
    <format dxfId="11217">
      <pivotArea dataOnly="0" labelOnly="1" outline="0" fieldPosition="0">
        <references count="3">
          <reference field="0" count="1" selected="0">
            <x v="383"/>
          </reference>
          <reference field="4" count="1">
            <x v="34"/>
          </reference>
          <reference field="6" count="1" selected="0">
            <x v="90"/>
          </reference>
        </references>
      </pivotArea>
    </format>
    <format dxfId="11216">
      <pivotArea outline="0" collapsedLevelsAreSubtotals="1" fieldPosition="0">
        <references count="3">
          <reference field="0" count="1" selected="0">
            <x v="383"/>
          </reference>
          <reference field="4" count="1" selected="0">
            <x v="34"/>
          </reference>
          <reference field="6" count="1" selected="0">
            <x v="90"/>
          </reference>
        </references>
      </pivotArea>
    </format>
    <format dxfId="11215">
      <pivotArea outline="0" collapsedLevelsAreSubtotals="1" fieldPosition="0">
        <references count="3">
          <reference field="0" count="1" selected="0">
            <x v="319"/>
          </reference>
          <reference field="4" count="1" selected="0">
            <x v="34"/>
          </reference>
          <reference field="6" count="1" selected="0">
            <x v="90"/>
          </reference>
        </references>
      </pivotArea>
    </format>
    <format dxfId="11214">
      <pivotArea dataOnly="0" labelOnly="1" outline="0" offset="IV10" fieldPosition="0">
        <references count="1">
          <reference field="6" count="1">
            <x v="90"/>
          </reference>
        </references>
      </pivotArea>
    </format>
    <format dxfId="11213">
      <pivotArea dataOnly="0" labelOnly="1" outline="0" fieldPosition="0">
        <references count="2">
          <reference field="0" count="1">
            <x v="319"/>
          </reference>
          <reference field="6" count="1" selected="0">
            <x v="90"/>
          </reference>
        </references>
      </pivotArea>
    </format>
    <format dxfId="11212">
      <pivotArea dataOnly="0" labelOnly="1" outline="0" fieldPosition="0">
        <references count="3">
          <reference field="0" count="1" selected="0">
            <x v="319"/>
          </reference>
          <reference field="4" count="1">
            <x v="34"/>
          </reference>
          <reference field="6" count="1" selected="0">
            <x v="90"/>
          </reference>
        </references>
      </pivotArea>
    </format>
    <format dxfId="11211">
      <pivotArea outline="0" collapsedLevelsAreSubtotals="1" fieldPosition="0">
        <references count="3">
          <reference field="0" count="1" selected="0">
            <x v="319"/>
          </reference>
          <reference field="4" count="1" selected="0">
            <x v="34"/>
          </reference>
          <reference field="6" count="1" selected="0">
            <x v="90"/>
          </reference>
        </references>
      </pivotArea>
    </format>
    <format dxfId="11210">
      <pivotArea outline="0" collapsedLevelsAreSubtotals="1" fieldPosition="0">
        <references count="3">
          <reference field="0" count="1" selected="0">
            <x v="409"/>
          </reference>
          <reference field="4" count="1" selected="0">
            <x v="34"/>
          </reference>
          <reference field="6" count="1" selected="0">
            <x v="90"/>
          </reference>
        </references>
      </pivotArea>
    </format>
    <format dxfId="11209">
      <pivotArea dataOnly="0" labelOnly="1" outline="0" offset="IV11" fieldPosition="0">
        <references count="1">
          <reference field="6" count="1">
            <x v="90"/>
          </reference>
        </references>
      </pivotArea>
    </format>
    <format dxfId="11208">
      <pivotArea dataOnly="0" labelOnly="1" outline="0" fieldPosition="0">
        <references count="2">
          <reference field="0" count="1">
            <x v="409"/>
          </reference>
          <reference field="6" count="1" selected="0">
            <x v="90"/>
          </reference>
        </references>
      </pivotArea>
    </format>
    <format dxfId="11207">
      <pivotArea dataOnly="0" labelOnly="1" outline="0" fieldPosition="0">
        <references count="3">
          <reference field="0" count="1" selected="0">
            <x v="409"/>
          </reference>
          <reference field="4" count="1">
            <x v="34"/>
          </reference>
          <reference field="6" count="1" selected="0">
            <x v="90"/>
          </reference>
        </references>
      </pivotArea>
    </format>
    <format dxfId="11206">
      <pivotArea outline="0" collapsedLevelsAreSubtotals="1" fieldPosition="0">
        <references count="3">
          <reference field="0" count="1" selected="0">
            <x v="409"/>
          </reference>
          <reference field="4" count="1" selected="0">
            <x v="34"/>
          </reference>
          <reference field="6" count="1" selected="0">
            <x v="90"/>
          </reference>
        </references>
      </pivotArea>
    </format>
    <format dxfId="11205">
      <pivotArea outline="0" collapsedLevelsAreSubtotals="1" fieldPosition="0">
        <references count="3">
          <reference field="0" count="1" selected="0">
            <x v="372"/>
          </reference>
          <reference field="4" count="1" selected="0">
            <x v="34"/>
          </reference>
          <reference field="6" count="1" selected="0">
            <x v="90"/>
          </reference>
        </references>
      </pivotArea>
    </format>
    <format dxfId="11204">
      <pivotArea dataOnly="0" labelOnly="1" outline="0" offset="IV12" fieldPosition="0">
        <references count="1">
          <reference field="6" count="1">
            <x v="90"/>
          </reference>
        </references>
      </pivotArea>
    </format>
    <format dxfId="11203">
      <pivotArea dataOnly="0" labelOnly="1" outline="0" fieldPosition="0">
        <references count="2">
          <reference field="0" count="1">
            <x v="372"/>
          </reference>
          <reference field="6" count="1" selected="0">
            <x v="90"/>
          </reference>
        </references>
      </pivotArea>
    </format>
    <format dxfId="11202">
      <pivotArea dataOnly="0" labelOnly="1" outline="0" fieldPosition="0">
        <references count="3">
          <reference field="0" count="1" selected="0">
            <x v="372"/>
          </reference>
          <reference field="4" count="1">
            <x v="34"/>
          </reference>
          <reference field="6" count="1" selected="0">
            <x v="90"/>
          </reference>
        </references>
      </pivotArea>
    </format>
    <format dxfId="11201">
      <pivotArea outline="0" collapsedLevelsAreSubtotals="1" fieldPosition="0">
        <references count="3">
          <reference field="0" count="1" selected="0">
            <x v="372"/>
          </reference>
          <reference field="4" count="1" selected="0">
            <x v="34"/>
          </reference>
          <reference field="6" count="1" selected="0">
            <x v="90"/>
          </reference>
        </references>
      </pivotArea>
    </format>
    <format dxfId="11200">
      <pivotArea outline="0" collapsedLevelsAreSubtotals="1" fieldPosition="0">
        <references count="3">
          <reference field="0" count="1" selected="0">
            <x v="366"/>
          </reference>
          <reference field="4" count="1" selected="0">
            <x v="34"/>
          </reference>
          <reference field="6" count="1" selected="0">
            <x v="90"/>
          </reference>
        </references>
      </pivotArea>
    </format>
    <format dxfId="11199">
      <pivotArea dataOnly="0" labelOnly="1" outline="0" offset="IV13" fieldPosition="0">
        <references count="1">
          <reference field="6" count="1">
            <x v="90"/>
          </reference>
        </references>
      </pivotArea>
    </format>
    <format dxfId="11198">
      <pivotArea dataOnly="0" labelOnly="1" outline="0" fieldPosition="0">
        <references count="2">
          <reference field="0" count="1">
            <x v="366"/>
          </reference>
          <reference field="6" count="1" selected="0">
            <x v="90"/>
          </reference>
        </references>
      </pivotArea>
    </format>
    <format dxfId="11197">
      <pivotArea dataOnly="0" labelOnly="1" outline="0" fieldPosition="0">
        <references count="3">
          <reference field="0" count="1" selected="0">
            <x v="366"/>
          </reference>
          <reference field="4" count="1">
            <x v="34"/>
          </reference>
          <reference field="6" count="1" selected="0">
            <x v="90"/>
          </reference>
        </references>
      </pivotArea>
    </format>
    <format dxfId="11196">
      <pivotArea outline="0" collapsedLevelsAreSubtotals="1" fieldPosition="0">
        <references count="3">
          <reference field="0" count="1" selected="0">
            <x v="366"/>
          </reference>
          <reference field="4" count="1" selected="0">
            <x v="34"/>
          </reference>
          <reference field="6" count="1" selected="0">
            <x v="90"/>
          </reference>
        </references>
      </pivotArea>
    </format>
    <format dxfId="11195">
      <pivotArea outline="0" collapsedLevelsAreSubtotals="1" fieldPosition="0">
        <references count="3">
          <reference field="0" count="1" selected="0">
            <x v="170"/>
          </reference>
          <reference field="4" count="1" selected="0">
            <x v="34"/>
          </reference>
          <reference field="6" count="1" selected="0">
            <x v="90"/>
          </reference>
        </references>
      </pivotArea>
    </format>
    <format dxfId="11194">
      <pivotArea dataOnly="0" labelOnly="1" outline="0" offset="IV14" fieldPosition="0">
        <references count="1">
          <reference field="6" count="1">
            <x v="90"/>
          </reference>
        </references>
      </pivotArea>
    </format>
    <format dxfId="11193">
      <pivotArea dataOnly="0" labelOnly="1" outline="0" fieldPosition="0">
        <references count="2">
          <reference field="0" count="1">
            <x v="170"/>
          </reference>
          <reference field="6" count="1" selected="0">
            <x v="90"/>
          </reference>
        </references>
      </pivotArea>
    </format>
    <format dxfId="11192">
      <pivotArea dataOnly="0" labelOnly="1" outline="0" fieldPosition="0">
        <references count="3">
          <reference field="0" count="1" selected="0">
            <x v="170"/>
          </reference>
          <reference field="4" count="1">
            <x v="34"/>
          </reference>
          <reference field="6" count="1" selected="0">
            <x v="90"/>
          </reference>
        </references>
      </pivotArea>
    </format>
    <format dxfId="11191">
      <pivotArea outline="0" collapsedLevelsAreSubtotals="1" fieldPosition="0">
        <references count="3">
          <reference field="0" count="1" selected="0">
            <x v="170"/>
          </reference>
          <reference field="4" count="1" selected="0">
            <x v="34"/>
          </reference>
          <reference field="6" count="1" selected="0">
            <x v="90"/>
          </reference>
        </references>
      </pivotArea>
    </format>
    <format dxfId="11190">
      <pivotArea outline="0" collapsedLevelsAreSubtotals="1" fieldPosition="0">
        <references count="3">
          <reference field="0" count="1" selected="0">
            <x v="378"/>
          </reference>
          <reference field="4" count="1" selected="0">
            <x v="34"/>
          </reference>
          <reference field="6" count="1" selected="0">
            <x v="90"/>
          </reference>
        </references>
      </pivotArea>
    </format>
    <format dxfId="11189">
      <pivotArea dataOnly="0" labelOnly="1" outline="0" offset="IV15" fieldPosition="0">
        <references count="1">
          <reference field="6" count="1">
            <x v="90"/>
          </reference>
        </references>
      </pivotArea>
    </format>
    <format dxfId="11188">
      <pivotArea dataOnly="0" labelOnly="1" outline="0" fieldPosition="0">
        <references count="2">
          <reference field="0" count="1">
            <x v="378"/>
          </reference>
          <reference field="6" count="1" selected="0">
            <x v="90"/>
          </reference>
        </references>
      </pivotArea>
    </format>
    <format dxfId="11187">
      <pivotArea dataOnly="0" labelOnly="1" outline="0" fieldPosition="0">
        <references count="3">
          <reference field="0" count="1" selected="0">
            <x v="378"/>
          </reference>
          <reference field="4" count="1">
            <x v="34"/>
          </reference>
          <reference field="6" count="1" selected="0">
            <x v="90"/>
          </reference>
        </references>
      </pivotArea>
    </format>
    <format dxfId="11186">
      <pivotArea outline="0" collapsedLevelsAreSubtotals="1" fieldPosition="0">
        <references count="3">
          <reference field="0" count="1" selected="0">
            <x v="378"/>
          </reference>
          <reference field="4" count="1" selected="0">
            <x v="34"/>
          </reference>
          <reference field="6" count="1" selected="0">
            <x v="90"/>
          </reference>
        </references>
      </pivotArea>
    </format>
    <format dxfId="11185">
      <pivotArea outline="0" collapsedLevelsAreSubtotals="1" fieldPosition="0">
        <references count="3">
          <reference field="0" count="1" selected="0">
            <x v="171"/>
          </reference>
          <reference field="4" count="1" selected="0">
            <x v="34"/>
          </reference>
          <reference field="6" count="1" selected="0">
            <x v="90"/>
          </reference>
        </references>
      </pivotArea>
    </format>
    <format dxfId="11184">
      <pivotArea dataOnly="0" labelOnly="1" outline="0" offset="IV16" fieldPosition="0">
        <references count="1">
          <reference field="6" count="1">
            <x v="90"/>
          </reference>
        </references>
      </pivotArea>
    </format>
    <format dxfId="11183">
      <pivotArea dataOnly="0" labelOnly="1" outline="0" fieldPosition="0">
        <references count="2">
          <reference field="0" count="1">
            <x v="171"/>
          </reference>
          <reference field="6" count="1" selected="0">
            <x v="90"/>
          </reference>
        </references>
      </pivotArea>
    </format>
    <format dxfId="11182">
      <pivotArea dataOnly="0" labelOnly="1" outline="0" fieldPosition="0">
        <references count="3">
          <reference field="0" count="1" selected="0">
            <x v="171"/>
          </reference>
          <reference field="4" count="1">
            <x v="34"/>
          </reference>
          <reference field="6" count="1" selected="0">
            <x v="90"/>
          </reference>
        </references>
      </pivotArea>
    </format>
    <format dxfId="11181">
      <pivotArea outline="0" collapsedLevelsAreSubtotals="1" fieldPosition="0">
        <references count="3">
          <reference field="0" count="1" selected="0">
            <x v="171"/>
          </reference>
          <reference field="4" count="1" selected="0">
            <x v="34"/>
          </reference>
          <reference field="6" count="1" selected="0">
            <x v="90"/>
          </reference>
        </references>
      </pivotArea>
    </format>
    <format dxfId="11180">
      <pivotArea outline="0" collapsedLevelsAreSubtotals="1" fieldPosition="0">
        <references count="3">
          <reference field="0" count="1" selected="0">
            <x v="107"/>
          </reference>
          <reference field="4" count="1" selected="0">
            <x v="34"/>
          </reference>
          <reference field="6" count="1" selected="0">
            <x v="90"/>
          </reference>
        </references>
      </pivotArea>
    </format>
    <format dxfId="11179">
      <pivotArea dataOnly="0" labelOnly="1" outline="0" offset="IV17" fieldPosition="0">
        <references count="1">
          <reference field="6" count="1">
            <x v="90"/>
          </reference>
        </references>
      </pivotArea>
    </format>
    <format dxfId="11178">
      <pivotArea dataOnly="0" labelOnly="1" outline="0" fieldPosition="0">
        <references count="2">
          <reference field="0" count="1">
            <x v="107"/>
          </reference>
          <reference field="6" count="1" selected="0">
            <x v="90"/>
          </reference>
        </references>
      </pivotArea>
    </format>
    <format dxfId="11177">
      <pivotArea dataOnly="0" labelOnly="1" outline="0" fieldPosition="0">
        <references count="3">
          <reference field="0" count="1" selected="0">
            <x v="107"/>
          </reference>
          <reference field="4" count="1">
            <x v="34"/>
          </reference>
          <reference field="6" count="1" selected="0">
            <x v="90"/>
          </reference>
        </references>
      </pivotArea>
    </format>
    <format dxfId="11176">
      <pivotArea outline="0" collapsedLevelsAreSubtotals="1" fieldPosition="0">
        <references count="3">
          <reference field="0" count="1" selected="0">
            <x v="107"/>
          </reference>
          <reference field="4" count="1" selected="0">
            <x v="34"/>
          </reference>
          <reference field="6" count="1" selected="0">
            <x v="90"/>
          </reference>
        </references>
      </pivotArea>
    </format>
    <format dxfId="11175">
      <pivotArea outline="0" collapsedLevelsAreSubtotals="1" fieldPosition="0">
        <references count="3">
          <reference field="0" count="1" selected="0">
            <x v="93"/>
          </reference>
          <reference field="4" count="1" selected="0">
            <x v="34"/>
          </reference>
          <reference field="6" count="1" selected="0">
            <x v="90"/>
          </reference>
        </references>
      </pivotArea>
    </format>
    <format dxfId="11174">
      <pivotArea dataOnly="0" labelOnly="1" outline="0" offset="IV18" fieldPosition="0">
        <references count="1">
          <reference field="6" count="1">
            <x v="90"/>
          </reference>
        </references>
      </pivotArea>
    </format>
    <format dxfId="11173">
      <pivotArea dataOnly="0" labelOnly="1" outline="0" fieldPosition="0">
        <references count="2">
          <reference field="0" count="1">
            <x v="93"/>
          </reference>
          <reference field="6" count="1" selected="0">
            <x v="90"/>
          </reference>
        </references>
      </pivotArea>
    </format>
    <format dxfId="11172">
      <pivotArea dataOnly="0" labelOnly="1" outline="0" fieldPosition="0">
        <references count="3">
          <reference field="0" count="1" selected="0">
            <x v="93"/>
          </reference>
          <reference field="4" count="1">
            <x v="34"/>
          </reference>
          <reference field="6" count="1" selected="0">
            <x v="90"/>
          </reference>
        </references>
      </pivotArea>
    </format>
    <format dxfId="11171">
      <pivotArea outline="0" collapsedLevelsAreSubtotals="1" fieldPosition="0">
        <references count="3">
          <reference field="0" count="1" selected="0">
            <x v="93"/>
          </reference>
          <reference field="4" count="1" selected="0">
            <x v="34"/>
          </reference>
          <reference field="6" count="1" selected="0">
            <x v="90"/>
          </reference>
        </references>
      </pivotArea>
    </format>
    <format dxfId="11170">
      <pivotArea outline="0" collapsedLevelsAreSubtotals="1" fieldPosition="0">
        <references count="3">
          <reference field="0" count="1" selected="0">
            <x v="368"/>
          </reference>
          <reference field="4" count="1" selected="0">
            <x v="34"/>
          </reference>
          <reference field="6" count="1" selected="0">
            <x v="90"/>
          </reference>
        </references>
      </pivotArea>
    </format>
    <format dxfId="11169">
      <pivotArea dataOnly="0" labelOnly="1" outline="0" offset="IV19" fieldPosition="0">
        <references count="1">
          <reference field="6" count="1">
            <x v="90"/>
          </reference>
        </references>
      </pivotArea>
    </format>
    <format dxfId="11168">
      <pivotArea dataOnly="0" labelOnly="1" outline="0" fieldPosition="0">
        <references count="2">
          <reference field="0" count="1">
            <x v="368"/>
          </reference>
          <reference field="6" count="1" selected="0">
            <x v="90"/>
          </reference>
        </references>
      </pivotArea>
    </format>
    <format dxfId="11167">
      <pivotArea dataOnly="0" labelOnly="1" outline="0" fieldPosition="0">
        <references count="3">
          <reference field="0" count="1" selected="0">
            <x v="368"/>
          </reference>
          <reference field="4" count="1">
            <x v="34"/>
          </reference>
          <reference field="6" count="1" selected="0">
            <x v="90"/>
          </reference>
        </references>
      </pivotArea>
    </format>
    <format dxfId="11166">
      <pivotArea outline="0" collapsedLevelsAreSubtotals="1" fieldPosition="0">
        <references count="3">
          <reference field="0" count="1" selected="0">
            <x v="368"/>
          </reference>
          <reference field="4" count="1" selected="0">
            <x v="34"/>
          </reference>
          <reference field="6" count="1" selected="0">
            <x v="90"/>
          </reference>
        </references>
      </pivotArea>
    </format>
    <format dxfId="11165">
      <pivotArea outline="0" collapsedLevelsAreSubtotals="1" fieldPosition="0">
        <references count="3">
          <reference field="0" count="1" selected="0">
            <x v="218"/>
          </reference>
          <reference field="4" count="1" selected="0">
            <x v="34"/>
          </reference>
          <reference field="6" count="1" selected="0">
            <x v="90"/>
          </reference>
        </references>
      </pivotArea>
    </format>
    <format dxfId="11164">
      <pivotArea dataOnly="0" labelOnly="1" outline="0" offset="IV20" fieldPosition="0">
        <references count="1">
          <reference field="6" count="1">
            <x v="90"/>
          </reference>
        </references>
      </pivotArea>
    </format>
    <format dxfId="11163">
      <pivotArea dataOnly="0" labelOnly="1" outline="0" fieldPosition="0">
        <references count="2">
          <reference field="0" count="1">
            <x v="218"/>
          </reference>
          <reference field="6" count="1" selected="0">
            <x v="90"/>
          </reference>
        </references>
      </pivotArea>
    </format>
    <format dxfId="11162">
      <pivotArea dataOnly="0" labelOnly="1" outline="0" fieldPosition="0">
        <references count="3">
          <reference field="0" count="1" selected="0">
            <x v="218"/>
          </reference>
          <reference field="4" count="1">
            <x v="34"/>
          </reference>
          <reference field="6" count="1" selected="0">
            <x v="90"/>
          </reference>
        </references>
      </pivotArea>
    </format>
    <format dxfId="11161">
      <pivotArea outline="0" collapsedLevelsAreSubtotals="1" fieldPosition="0">
        <references count="3">
          <reference field="0" count="1" selected="0">
            <x v="218"/>
          </reference>
          <reference field="4" count="1" selected="0">
            <x v="34"/>
          </reference>
          <reference field="6" count="1" selected="0">
            <x v="90"/>
          </reference>
        </references>
      </pivotArea>
    </format>
    <format dxfId="11160">
      <pivotArea outline="0" collapsedLevelsAreSubtotals="1" fieldPosition="0">
        <references count="3">
          <reference field="0" count="1" selected="0">
            <x v="374"/>
          </reference>
          <reference field="4" count="1" selected="0">
            <x v="34"/>
          </reference>
          <reference field="6" count="1" selected="0">
            <x v="90"/>
          </reference>
        </references>
      </pivotArea>
    </format>
    <format dxfId="11159">
      <pivotArea dataOnly="0" labelOnly="1" outline="0" offset="IV21" fieldPosition="0">
        <references count="1">
          <reference field="6" count="1">
            <x v="90"/>
          </reference>
        </references>
      </pivotArea>
    </format>
    <format dxfId="11158">
      <pivotArea dataOnly="0" labelOnly="1" outline="0" fieldPosition="0">
        <references count="2">
          <reference field="0" count="1">
            <x v="374"/>
          </reference>
          <reference field="6" count="1" selected="0">
            <x v="90"/>
          </reference>
        </references>
      </pivotArea>
    </format>
    <format dxfId="11157">
      <pivotArea dataOnly="0" labelOnly="1" outline="0" fieldPosition="0">
        <references count="3">
          <reference field="0" count="1" selected="0">
            <x v="374"/>
          </reference>
          <reference field="4" count="1">
            <x v="34"/>
          </reference>
          <reference field="6" count="1" selected="0">
            <x v="90"/>
          </reference>
        </references>
      </pivotArea>
    </format>
    <format dxfId="11156">
      <pivotArea outline="0" collapsedLevelsAreSubtotals="1" fieldPosition="0">
        <references count="3">
          <reference field="0" count="1" selected="0">
            <x v="374"/>
          </reference>
          <reference field="4" count="1" selected="0">
            <x v="34"/>
          </reference>
          <reference field="6" count="1" selected="0">
            <x v="90"/>
          </reference>
        </references>
      </pivotArea>
    </format>
    <format dxfId="11155">
      <pivotArea outline="0" collapsedLevelsAreSubtotals="1" fieldPosition="0">
        <references count="3">
          <reference field="0" count="1" selected="0">
            <x v="239"/>
          </reference>
          <reference field="4" count="1" selected="0">
            <x v="34"/>
          </reference>
          <reference field="6" count="1" selected="0">
            <x v="90"/>
          </reference>
        </references>
      </pivotArea>
    </format>
    <format dxfId="11154">
      <pivotArea dataOnly="0" labelOnly="1" outline="0" offset="IV22" fieldPosition="0">
        <references count="1">
          <reference field="6" count="1">
            <x v="90"/>
          </reference>
        </references>
      </pivotArea>
    </format>
    <format dxfId="11153">
      <pivotArea dataOnly="0" labelOnly="1" outline="0" fieldPosition="0">
        <references count="2">
          <reference field="0" count="1">
            <x v="239"/>
          </reference>
          <reference field="6" count="1" selected="0">
            <x v="90"/>
          </reference>
        </references>
      </pivotArea>
    </format>
    <format dxfId="11152">
      <pivotArea dataOnly="0" labelOnly="1" outline="0" fieldPosition="0">
        <references count="3">
          <reference field="0" count="1" selected="0">
            <x v="239"/>
          </reference>
          <reference field="4" count="1">
            <x v="34"/>
          </reference>
          <reference field="6" count="1" selected="0">
            <x v="90"/>
          </reference>
        </references>
      </pivotArea>
    </format>
    <format dxfId="11151">
      <pivotArea outline="0" collapsedLevelsAreSubtotals="1" fieldPosition="0">
        <references count="3">
          <reference field="0" count="1" selected="0">
            <x v="239"/>
          </reference>
          <reference field="4" count="1" selected="0">
            <x v="34"/>
          </reference>
          <reference field="6" count="1" selected="0">
            <x v="90"/>
          </reference>
        </references>
      </pivotArea>
    </format>
    <format dxfId="11150">
      <pivotArea outline="0" collapsedLevelsAreSubtotals="1" fieldPosition="0">
        <references count="3">
          <reference field="0" count="1" selected="0">
            <x v="98"/>
          </reference>
          <reference field="4" count="1" selected="0">
            <x v="34"/>
          </reference>
          <reference field="6" count="1" selected="0">
            <x v="90"/>
          </reference>
        </references>
      </pivotArea>
    </format>
    <format dxfId="11149">
      <pivotArea dataOnly="0" labelOnly="1" outline="0" offset="IV23" fieldPosition="0">
        <references count="1">
          <reference field="6" count="1">
            <x v="90"/>
          </reference>
        </references>
      </pivotArea>
    </format>
    <format dxfId="11148">
      <pivotArea dataOnly="0" labelOnly="1" outline="0" fieldPosition="0">
        <references count="2">
          <reference field="0" count="1">
            <x v="98"/>
          </reference>
          <reference field="6" count="1" selected="0">
            <x v="90"/>
          </reference>
        </references>
      </pivotArea>
    </format>
    <format dxfId="11147">
      <pivotArea dataOnly="0" labelOnly="1" outline="0" fieldPosition="0">
        <references count="3">
          <reference field="0" count="1" selected="0">
            <x v="98"/>
          </reference>
          <reference field="4" count="1">
            <x v="34"/>
          </reference>
          <reference field="6" count="1" selected="0">
            <x v="90"/>
          </reference>
        </references>
      </pivotArea>
    </format>
    <format dxfId="11146">
      <pivotArea outline="0" collapsedLevelsAreSubtotals="1" fieldPosition="0">
        <references count="3">
          <reference field="0" count="1" selected="0">
            <x v="98"/>
          </reference>
          <reference field="4" count="1" selected="0">
            <x v="34"/>
          </reference>
          <reference field="6" count="1" selected="0">
            <x v="90"/>
          </reference>
        </references>
      </pivotArea>
    </format>
    <format dxfId="11145">
      <pivotArea outline="0" collapsedLevelsAreSubtotals="1" fieldPosition="0">
        <references count="3">
          <reference field="0" count="1" selected="0">
            <x v="277"/>
          </reference>
          <reference field="4" count="1" selected="0">
            <x v="34"/>
          </reference>
          <reference field="6" count="1" selected="0">
            <x v="90"/>
          </reference>
        </references>
      </pivotArea>
    </format>
    <format dxfId="11144">
      <pivotArea dataOnly="0" labelOnly="1" outline="0" offset="IV24" fieldPosition="0">
        <references count="1">
          <reference field="6" count="1">
            <x v="90"/>
          </reference>
        </references>
      </pivotArea>
    </format>
    <format dxfId="11143">
      <pivotArea dataOnly="0" labelOnly="1" outline="0" fieldPosition="0">
        <references count="2">
          <reference field="0" count="1">
            <x v="277"/>
          </reference>
          <reference field="6" count="1" selected="0">
            <x v="90"/>
          </reference>
        </references>
      </pivotArea>
    </format>
    <format dxfId="11142">
      <pivotArea dataOnly="0" labelOnly="1" outline="0" fieldPosition="0">
        <references count="3">
          <reference field="0" count="1" selected="0">
            <x v="277"/>
          </reference>
          <reference field="4" count="1">
            <x v="34"/>
          </reference>
          <reference field="6" count="1" selected="0">
            <x v="90"/>
          </reference>
        </references>
      </pivotArea>
    </format>
    <format dxfId="11141">
      <pivotArea outline="0" collapsedLevelsAreSubtotals="1" fieldPosition="0">
        <references count="3">
          <reference field="0" count="1" selected="0">
            <x v="277"/>
          </reference>
          <reference field="4" count="1" selected="0">
            <x v="34"/>
          </reference>
          <reference field="6" count="1" selected="0">
            <x v="90"/>
          </reference>
        </references>
      </pivotArea>
    </format>
    <format dxfId="11140">
      <pivotArea outline="0" collapsedLevelsAreSubtotals="1" fieldPosition="0">
        <references count="3">
          <reference field="0" count="1" selected="0">
            <x v="416"/>
          </reference>
          <reference field="4" count="1" selected="0">
            <x v="34"/>
          </reference>
          <reference field="6" count="1" selected="0">
            <x v="90"/>
          </reference>
        </references>
      </pivotArea>
    </format>
    <format dxfId="11139">
      <pivotArea dataOnly="0" labelOnly="1" outline="0" offset="IV25" fieldPosition="0">
        <references count="1">
          <reference field="6" count="1">
            <x v="90"/>
          </reference>
        </references>
      </pivotArea>
    </format>
    <format dxfId="11138">
      <pivotArea dataOnly="0" labelOnly="1" outline="0" fieldPosition="0">
        <references count="2">
          <reference field="0" count="1">
            <x v="416"/>
          </reference>
          <reference field="6" count="1" selected="0">
            <x v="90"/>
          </reference>
        </references>
      </pivotArea>
    </format>
    <format dxfId="11137">
      <pivotArea dataOnly="0" labelOnly="1" outline="0" fieldPosition="0">
        <references count="3">
          <reference field="0" count="1" selected="0">
            <x v="416"/>
          </reference>
          <reference field="4" count="1">
            <x v="34"/>
          </reference>
          <reference field="6" count="1" selected="0">
            <x v="90"/>
          </reference>
        </references>
      </pivotArea>
    </format>
    <format dxfId="11136">
      <pivotArea outline="0" collapsedLevelsAreSubtotals="1" fieldPosition="0">
        <references count="3">
          <reference field="0" count="1" selected="0">
            <x v="416"/>
          </reference>
          <reference field="4" count="1" selected="0">
            <x v="34"/>
          </reference>
          <reference field="6" count="1" selected="0">
            <x v="90"/>
          </reference>
        </references>
      </pivotArea>
    </format>
    <format dxfId="11135">
      <pivotArea outline="0" collapsedLevelsAreSubtotals="1" fieldPosition="0">
        <references count="3">
          <reference field="0" count="1" selected="0">
            <x v="278"/>
          </reference>
          <reference field="4" count="1" selected="0">
            <x v="34"/>
          </reference>
          <reference field="6" count="1" selected="0">
            <x v="90"/>
          </reference>
        </references>
      </pivotArea>
    </format>
    <format dxfId="11134">
      <pivotArea dataOnly="0" labelOnly="1" outline="0" offset="IV26" fieldPosition="0">
        <references count="1">
          <reference field="6" count="1">
            <x v="90"/>
          </reference>
        </references>
      </pivotArea>
    </format>
    <format dxfId="11133">
      <pivotArea dataOnly="0" labelOnly="1" outline="0" fieldPosition="0">
        <references count="2">
          <reference field="0" count="1">
            <x v="278"/>
          </reference>
          <reference field="6" count="1" selected="0">
            <x v="90"/>
          </reference>
        </references>
      </pivotArea>
    </format>
    <format dxfId="11132">
      <pivotArea dataOnly="0" labelOnly="1" outline="0" fieldPosition="0">
        <references count="3">
          <reference field="0" count="1" selected="0">
            <x v="278"/>
          </reference>
          <reference field="4" count="1">
            <x v="34"/>
          </reference>
          <reference field="6" count="1" selected="0">
            <x v="90"/>
          </reference>
        </references>
      </pivotArea>
    </format>
    <format dxfId="11131">
      <pivotArea outline="0" collapsedLevelsAreSubtotals="1" fieldPosition="0">
        <references count="3">
          <reference field="0" count="1" selected="0">
            <x v="278"/>
          </reference>
          <reference field="4" count="1" selected="0">
            <x v="34"/>
          </reference>
          <reference field="6" count="1" selected="0">
            <x v="90"/>
          </reference>
        </references>
      </pivotArea>
    </format>
    <format dxfId="11130">
      <pivotArea outline="0" collapsedLevelsAreSubtotals="1" fieldPosition="0">
        <references count="3">
          <reference field="0" count="1" selected="0">
            <x v="160"/>
          </reference>
          <reference field="4" count="1" selected="0">
            <x v="34"/>
          </reference>
          <reference field="6" count="1" selected="0">
            <x v="90"/>
          </reference>
        </references>
      </pivotArea>
    </format>
    <format dxfId="11129">
      <pivotArea dataOnly="0" labelOnly="1" outline="0" offset="IV27" fieldPosition="0">
        <references count="1">
          <reference field="6" count="1">
            <x v="90"/>
          </reference>
        </references>
      </pivotArea>
    </format>
    <format dxfId="11128">
      <pivotArea dataOnly="0" labelOnly="1" outline="0" fieldPosition="0">
        <references count="2">
          <reference field="0" count="1">
            <x v="160"/>
          </reference>
          <reference field="6" count="1" selected="0">
            <x v="90"/>
          </reference>
        </references>
      </pivotArea>
    </format>
    <format dxfId="11127">
      <pivotArea dataOnly="0" labelOnly="1" outline="0" fieldPosition="0">
        <references count="3">
          <reference field="0" count="1" selected="0">
            <x v="160"/>
          </reference>
          <reference field="4" count="1">
            <x v="34"/>
          </reference>
          <reference field="6" count="1" selected="0">
            <x v="90"/>
          </reference>
        </references>
      </pivotArea>
    </format>
    <format dxfId="11126">
      <pivotArea outline="0" collapsedLevelsAreSubtotals="1" fieldPosition="0">
        <references count="3">
          <reference field="0" count="1" selected="0">
            <x v="160"/>
          </reference>
          <reference field="4" count="1" selected="0">
            <x v="34"/>
          </reference>
          <reference field="6" count="1" selected="0">
            <x v="90"/>
          </reference>
        </references>
      </pivotArea>
    </format>
    <format dxfId="11125">
      <pivotArea outline="0" collapsedLevelsAreSubtotals="1" fieldPosition="0">
        <references count="3">
          <reference field="0" count="1" selected="0">
            <x v="279"/>
          </reference>
          <reference field="4" count="1" selected="0">
            <x v="34"/>
          </reference>
          <reference field="6" count="1" selected="0">
            <x v="90"/>
          </reference>
        </references>
      </pivotArea>
    </format>
    <format dxfId="11124">
      <pivotArea dataOnly="0" labelOnly="1" outline="0" offset="IV28" fieldPosition="0">
        <references count="1">
          <reference field="6" count="1">
            <x v="90"/>
          </reference>
        </references>
      </pivotArea>
    </format>
    <format dxfId="11123">
      <pivotArea dataOnly="0" labelOnly="1" outline="0" fieldPosition="0">
        <references count="2">
          <reference field="0" count="1">
            <x v="279"/>
          </reference>
          <reference field="6" count="1" selected="0">
            <x v="90"/>
          </reference>
        </references>
      </pivotArea>
    </format>
    <format dxfId="11122">
      <pivotArea dataOnly="0" labelOnly="1" outline="0" fieldPosition="0">
        <references count="3">
          <reference field="0" count="1" selected="0">
            <x v="279"/>
          </reference>
          <reference field="4" count="1">
            <x v="34"/>
          </reference>
          <reference field="6" count="1" selected="0">
            <x v="90"/>
          </reference>
        </references>
      </pivotArea>
    </format>
    <format dxfId="11121">
      <pivotArea outline="0" collapsedLevelsAreSubtotals="1" fieldPosition="0">
        <references count="3">
          <reference field="0" count="1" selected="0">
            <x v="279"/>
          </reference>
          <reference field="4" count="1" selected="0">
            <x v="34"/>
          </reference>
          <reference field="6" count="1" selected="0">
            <x v="90"/>
          </reference>
        </references>
      </pivotArea>
    </format>
    <format dxfId="11120">
      <pivotArea outline="0" collapsedLevelsAreSubtotals="1" fieldPosition="0">
        <references count="3">
          <reference field="0" count="1" selected="0">
            <x v="367"/>
          </reference>
          <reference field="4" count="1" selected="0">
            <x v="34"/>
          </reference>
          <reference field="6" count="1" selected="0">
            <x v="90"/>
          </reference>
        </references>
      </pivotArea>
    </format>
    <format dxfId="11119">
      <pivotArea dataOnly="0" labelOnly="1" outline="0" offset="IV29" fieldPosition="0">
        <references count="1">
          <reference field="6" count="1">
            <x v="90"/>
          </reference>
        </references>
      </pivotArea>
    </format>
    <format dxfId="11118">
      <pivotArea dataOnly="0" labelOnly="1" outline="0" fieldPosition="0">
        <references count="2">
          <reference field="0" count="1">
            <x v="367"/>
          </reference>
          <reference field="6" count="1" selected="0">
            <x v="90"/>
          </reference>
        </references>
      </pivotArea>
    </format>
    <format dxfId="11117">
      <pivotArea dataOnly="0" labelOnly="1" outline="0" fieldPosition="0">
        <references count="3">
          <reference field="0" count="1" selected="0">
            <x v="367"/>
          </reference>
          <reference field="4" count="1">
            <x v="34"/>
          </reference>
          <reference field="6" count="1" selected="0">
            <x v="90"/>
          </reference>
        </references>
      </pivotArea>
    </format>
    <format dxfId="11116">
      <pivotArea outline="0" collapsedLevelsAreSubtotals="1" fieldPosition="0">
        <references count="3">
          <reference field="0" count="1" selected="0">
            <x v="367"/>
          </reference>
          <reference field="4" count="1" selected="0">
            <x v="34"/>
          </reference>
          <reference field="6" count="1" selected="0">
            <x v="90"/>
          </reference>
        </references>
      </pivotArea>
    </format>
    <format dxfId="11115">
      <pivotArea outline="0" collapsedLevelsAreSubtotals="1" fieldPosition="0">
        <references count="3">
          <reference field="0" count="1" selected="0">
            <x v="286"/>
          </reference>
          <reference field="4" count="1" selected="0">
            <x v="34"/>
          </reference>
          <reference field="6" count="1" selected="0">
            <x v="90"/>
          </reference>
        </references>
      </pivotArea>
    </format>
    <format dxfId="11114">
      <pivotArea dataOnly="0" labelOnly="1" outline="0" offset="IV30" fieldPosition="0">
        <references count="1">
          <reference field="6" count="1">
            <x v="90"/>
          </reference>
        </references>
      </pivotArea>
    </format>
    <format dxfId="11113">
      <pivotArea dataOnly="0" labelOnly="1" outline="0" fieldPosition="0">
        <references count="2">
          <reference field="0" count="1">
            <x v="286"/>
          </reference>
          <reference field="6" count="1" selected="0">
            <x v="90"/>
          </reference>
        </references>
      </pivotArea>
    </format>
    <format dxfId="11112">
      <pivotArea dataOnly="0" labelOnly="1" outline="0" fieldPosition="0">
        <references count="3">
          <reference field="0" count="1" selected="0">
            <x v="286"/>
          </reference>
          <reference field="4" count="1">
            <x v="34"/>
          </reference>
          <reference field="6" count="1" selected="0">
            <x v="90"/>
          </reference>
        </references>
      </pivotArea>
    </format>
    <format dxfId="11111">
      <pivotArea outline="0" collapsedLevelsAreSubtotals="1" fieldPosition="0">
        <references count="3">
          <reference field="0" count="1" selected="0">
            <x v="286"/>
          </reference>
          <reference field="4" count="1" selected="0">
            <x v="34"/>
          </reference>
          <reference field="6" count="1" selected="0">
            <x v="90"/>
          </reference>
        </references>
      </pivotArea>
    </format>
    <format dxfId="11110">
      <pivotArea outline="0" collapsedLevelsAreSubtotals="1" fieldPosition="0">
        <references count="3">
          <reference field="0" count="1" selected="0">
            <x v="370"/>
          </reference>
          <reference field="4" count="1" selected="0">
            <x v="34"/>
          </reference>
          <reference field="6" count="1" selected="0">
            <x v="90"/>
          </reference>
        </references>
      </pivotArea>
    </format>
    <format dxfId="11109">
      <pivotArea dataOnly="0" labelOnly="1" outline="0" offset="IV31" fieldPosition="0">
        <references count="1">
          <reference field="6" count="1">
            <x v="90"/>
          </reference>
        </references>
      </pivotArea>
    </format>
    <format dxfId="11108">
      <pivotArea dataOnly="0" labelOnly="1" outline="0" fieldPosition="0">
        <references count="2">
          <reference field="0" count="1">
            <x v="370"/>
          </reference>
          <reference field="6" count="1" selected="0">
            <x v="90"/>
          </reference>
        </references>
      </pivotArea>
    </format>
    <format dxfId="11107">
      <pivotArea dataOnly="0" labelOnly="1" outline="0" fieldPosition="0">
        <references count="3">
          <reference field="0" count="1" selected="0">
            <x v="370"/>
          </reference>
          <reference field="4" count="1">
            <x v="34"/>
          </reference>
          <reference field="6" count="1" selected="0">
            <x v="90"/>
          </reference>
        </references>
      </pivotArea>
    </format>
    <format dxfId="11106">
      <pivotArea outline="0" collapsedLevelsAreSubtotals="1" fieldPosition="0">
        <references count="3">
          <reference field="0" count="1" selected="0">
            <x v="370"/>
          </reference>
          <reference field="4" count="1" selected="0">
            <x v="34"/>
          </reference>
          <reference field="6" count="1" selected="0">
            <x v="90"/>
          </reference>
        </references>
      </pivotArea>
    </format>
    <format dxfId="11105">
      <pivotArea outline="0" collapsedLevelsAreSubtotals="1" fieldPosition="0">
        <references count="3">
          <reference field="0" count="1" selected="0">
            <x v="299"/>
          </reference>
          <reference field="4" count="1" selected="0">
            <x v="34"/>
          </reference>
          <reference field="6" count="1" selected="0">
            <x v="90"/>
          </reference>
        </references>
      </pivotArea>
    </format>
    <format dxfId="11104">
      <pivotArea dataOnly="0" labelOnly="1" outline="0" offset="IV32" fieldPosition="0">
        <references count="1">
          <reference field="6" count="1">
            <x v="90"/>
          </reference>
        </references>
      </pivotArea>
    </format>
    <format dxfId="11103">
      <pivotArea dataOnly="0" labelOnly="1" outline="0" fieldPosition="0">
        <references count="2">
          <reference field="0" count="1">
            <x v="299"/>
          </reference>
          <reference field="6" count="1" selected="0">
            <x v="90"/>
          </reference>
        </references>
      </pivotArea>
    </format>
    <format dxfId="11102">
      <pivotArea dataOnly="0" labelOnly="1" outline="0" fieldPosition="0">
        <references count="3">
          <reference field="0" count="1" selected="0">
            <x v="299"/>
          </reference>
          <reference field="4" count="1">
            <x v="34"/>
          </reference>
          <reference field="6" count="1" selected="0">
            <x v="90"/>
          </reference>
        </references>
      </pivotArea>
    </format>
    <format dxfId="11101">
      <pivotArea outline="0" collapsedLevelsAreSubtotals="1" fieldPosition="0">
        <references count="3">
          <reference field="0" count="1" selected="0">
            <x v="299"/>
          </reference>
          <reference field="4" count="1" selected="0">
            <x v="34"/>
          </reference>
          <reference field="6" count="1" selected="0">
            <x v="90"/>
          </reference>
        </references>
      </pivotArea>
    </format>
    <format dxfId="11100">
      <pivotArea outline="0" collapsedLevelsAreSubtotals="1" fieldPosition="0">
        <references count="3">
          <reference field="0" count="1" selected="0">
            <x v="373"/>
          </reference>
          <reference field="4" count="1" selected="0">
            <x v="34"/>
          </reference>
          <reference field="6" count="1" selected="0">
            <x v="90"/>
          </reference>
        </references>
      </pivotArea>
    </format>
    <format dxfId="11099">
      <pivotArea dataOnly="0" labelOnly="1" outline="0" offset="IV33" fieldPosition="0">
        <references count="1">
          <reference field="6" count="1">
            <x v="90"/>
          </reference>
        </references>
      </pivotArea>
    </format>
    <format dxfId="11098">
      <pivotArea dataOnly="0" labelOnly="1" outline="0" fieldPosition="0">
        <references count="2">
          <reference field="0" count="1">
            <x v="373"/>
          </reference>
          <reference field="6" count="1" selected="0">
            <x v="90"/>
          </reference>
        </references>
      </pivotArea>
    </format>
    <format dxfId="11097">
      <pivotArea dataOnly="0" labelOnly="1" outline="0" fieldPosition="0">
        <references count="3">
          <reference field="0" count="1" selected="0">
            <x v="373"/>
          </reference>
          <reference field="4" count="1">
            <x v="34"/>
          </reference>
          <reference field="6" count="1" selected="0">
            <x v="90"/>
          </reference>
        </references>
      </pivotArea>
    </format>
    <format dxfId="11096">
      <pivotArea outline="0" collapsedLevelsAreSubtotals="1" fieldPosition="0">
        <references count="3">
          <reference field="0" count="1" selected="0">
            <x v="373"/>
          </reference>
          <reference field="4" count="1" selected="0">
            <x v="34"/>
          </reference>
          <reference field="6" count="1" selected="0">
            <x v="90"/>
          </reference>
        </references>
      </pivotArea>
    </format>
    <format dxfId="11095">
      <pivotArea outline="0" collapsedLevelsAreSubtotals="1" fieldPosition="0">
        <references count="3">
          <reference field="0" count="1" selected="0">
            <x v="94"/>
          </reference>
          <reference field="4" count="1" selected="0">
            <x v="34"/>
          </reference>
          <reference field="6" count="1" selected="0">
            <x v="90"/>
          </reference>
        </references>
      </pivotArea>
    </format>
    <format dxfId="11094">
      <pivotArea dataOnly="0" labelOnly="1" outline="0" offset="IV34" fieldPosition="0">
        <references count="1">
          <reference field="6" count="1">
            <x v="90"/>
          </reference>
        </references>
      </pivotArea>
    </format>
    <format dxfId="11093">
      <pivotArea dataOnly="0" labelOnly="1" outline="0" fieldPosition="0">
        <references count="2">
          <reference field="0" count="1">
            <x v="94"/>
          </reference>
          <reference field="6" count="1" selected="0">
            <x v="90"/>
          </reference>
        </references>
      </pivotArea>
    </format>
    <format dxfId="11092">
      <pivotArea dataOnly="0" labelOnly="1" outline="0" fieldPosition="0">
        <references count="3">
          <reference field="0" count="1" selected="0">
            <x v="94"/>
          </reference>
          <reference field="4" count="1">
            <x v="34"/>
          </reference>
          <reference field="6" count="1" selected="0">
            <x v="90"/>
          </reference>
        </references>
      </pivotArea>
    </format>
    <format dxfId="11091">
      <pivotArea outline="0" collapsedLevelsAreSubtotals="1" fieldPosition="0">
        <references count="3">
          <reference field="0" count="1" selected="0">
            <x v="94"/>
          </reference>
          <reference field="4" count="1" selected="0">
            <x v="34"/>
          </reference>
          <reference field="6" count="1" selected="0">
            <x v="90"/>
          </reference>
        </references>
      </pivotArea>
    </format>
    <format dxfId="11090">
      <pivotArea outline="0" collapsedLevelsAreSubtotals="1" fieldPosition="0">
        <references count="3">
          <reference field="0" count="1" selected="0">
            <x v="376"/>
          </reference>
          <reference field="4" count="1" selected="0">
            <x v="34"/>
          </reference>
          <reference field="6" count="1" selected="0">
            <x v="90"/>
          </reference>
        </references>
      </pivotArea>
    </format>
    <format dxfId="11089">
      <pivotArea dataOnly="0" labelOnly="1" outline="0" offset="IV35" fieldPosition="0">
        <references count="1">
          <reference field="6" count="1">
            <x v="90"/>
          </reference>
        </references>
      </pivotArea>
    </format>
    <format dxfId="11088">
      <pivotArea dataOnly="0" labelOnly="1" outline="0" fieldPosition="0">
        <references count="2">
          <reference field="0" count="1">
            <x v="376"/>
          </reference>
          <reference field="6" count="1" selected="0">
            <x v="90"/>
          </reference>
        </references>
      </pivotArea>
    </format>
    <format dxfId="11087">
      <pivotArea dataOnly="0" labelOnly="1" outline="0" fieldPosition="0">
        <references count="3">
          <reference field="0" count="1" selected="0">
            <x v="376"/>
          </reference>
          <reference field="4" count="1">
            <x v="34"/>
          </reference>
          <reference field="6" count="1" selected="0">
            <x v="90"/>
          </reference>
        </references>
      </pivotArea>
    </format>
    <format dxfId="11086">
      <pivotArea outline="0" collapsedLevelsAreSubtotals="1" fieldPosition="0">
        <references count="3">
          <reference field="0" count="1" selected="0">
            <x v="376"/>
          </reference>
          <reference field="4" count="1" selected="0">
            <x v="34"/>
          </reference>
          <reference field="6" count="1" selected="0">
            <x v="90"/>
          </reference>
        </references>
      </pivotArea>
    </format>
    <format dxfId="11085">
      <pivotArea outline="0" collapsedLevelsAreSubtotals="1" fieldPosition="0">
        <references count="3">
          <reference field="0" count="1" selected="0">
            <x v="318"/>
          </reference>
          <reference field="4" count="1" selected="0">
            <x v="34"/>
          </reference>
          <reference field="6" count="1" selected="0">
            <x v="90"/>
          </reference>
        </references>
      </pivotArea>
    </format>
    <format dxfId="11084">
      <pivotArea dataOnly="0" labelOnly="1" outline="0" offset="IV36" fieldPosition="0">
        <references count="1">
          <reference field="6" count="1">
            <x v="90"/>
          </reference>
        </references>
      </pivotArea>
    </format>
    <format dxfId="11083">
      <pivotArea dataOnly="0" labelOnly="1" outline="0" fieldPosition="0">
        <references count="2">
          <reference field="0" count="1">
            <x v="318"/>
          </reference>
          <reference field="6" count="1" selected="0">
            <x v="90"/>
          </reference>
        </references>
      </pivotArea>
    </format>
    <format dxfId="11082">
      <pivotArea dataOnly="0" labelOnly="1" outline="0" fieldPosition="0">
        <references count="3">
          <reference field="0" count="1" selected="0">
            <x v="318"/>
          </reference>
          <reference field="4" count="1">
            <x v="34"/>
          </reference>
          <reference field="6" count="1" selected="0">
            <x v="90"/>
          </reference>
        </references>
      </pivotArea>
    </format>
    <format dxfId="11081">
      <pivotArea outline="0" collapsedLevelsAreSubtotals="1" fieldPosition="0">
        <references count="3">
          <reference field="0" count="1" selected="0">
            <x v="318"/>
          </reference>
          <reference field="4" count="1" selected="0">
            <x v="34"/>
          </reference>
          <reference field="6" count="1" selected="0">
            <x v="90"/>
          </reference>
        </references>
      </pivotArea>
    </format>
    <format dxfId="11080">
      <pivotArea outline="0" collapsedLevelsAreSubtotals="1" fieldPosition="0">
        <references count="3">
          <reference field="0" count="1" selected="0">
            <x v="379"/>
          </reference>
          <reference field="4" count="1" selected="0">
            <x v="34"/>
          </reference>
          <reference field="6" count="1" selected="0">
            <x v="90"/>
          </reference>
        </references>
      </pivotArea>
    </format>
    <format dxfId="11079">
      <pivotArea dataOnly="0" labelOnly="1" outline="0" offset="IV37" fieldPosition="0">
        <references count="1">
          <reference field="6" count="1">
            <x v="90"/>
          </reference>
        </references>
      </pivotArea>
    </format>
    <format dxfId="11078">
      <pivotArea dataOnly="0" labelOnly="1" outline="0" fieldPosition="0">
        <references count="2">
          <reference field="0" count="1">
            <x v="379"/>
          </reference>
          <reference field="6" count="1" selected="0">
            <x v="90"/>
          </reference>
        </references>
      </pivotArea>
    </format>
    <format dxfId="11077">
      <pivotArea dataOnly="0" labelOnly="1" outline="0" fieldPosition="0">
        <references count="3">
          <reference field="0" count="1" selected="0">
            <x v="379"/>
          </reference>
          <reference field="4" count="1">
            <x v="34"/>
          </reference>
          <reference field="6" count="1" selected="0">
            <x v="90"/>
          </reference>
        </references>
      </pivotArea>
    </format>
    <format dxfId="11076">
      <pivotArea outline="0" collapsedLevelsAreSubtotals="1" fieldPosition="0">
        <references count="3">
          <reference field="0" count="1" selected="0">
            <x v="379"/>
          </reference>
          <reference field="4" count="1" selected="0">
            <x v="34"/>
          </reference>
          <reference field="6" count="1" selected="0">
            <x v="90"/>
          </reference>
        </references>
      </pivotArea>
    </format>
    <format dxfId="11075">
      <pivotArea outline="0" collapsedLevelsAreSubtotals="1" fieldPosition="0">
        <references count="3">
          <reference field="0" count="1" selected="0">
            <x v="96"/>
          </reference>
          <reference field="4" count="1" selected="0">
            <x v="34"/>
          </reference>
          <reference field="6" count="1" selected="0">
            <x v="90"/>
          </reference>
        </references>
      </pivotArea>
    </format>
    <format dxfId="11074">
      <pivotArea dataOnly="0" labelOnly="1" outline="0" offset="IV38" fieldPosition="0">
        <references count="1">
          <reference field="6" count="1">
            <x v="90"/>
          </reference>
        </references>
      </pivotArea>
    </format>
    <format dxfId="11073">
      <pivotArea dataOnly="0" labelOnly="1" outline="0" fieldPosition="0">
        <references count="2">
          <reference field="0" count="1">
            <x v="96"/>
          </reference>
          <reference field="6" count="1" selected="0">
            <x v="90"/>
          </reference>
        </references>
      </pivotArea>
    </format>
    <format dxfId="11072">
      <pivotArea dataOnly="0" labelOnly="1" outline="0" fieldPosition="0">
        <references count="3">
          <reference field="0" count="1" selected="0">
            <x v="96"/>
          </reference>
          <reference field="4" count="1">
            <x v="34"/>
          </reference>
          <reference field="6" count="1" selected="0">
            <x v="90"/>
          </reference>
        </references>
      </pivotArea>
    </format>
    <format dxfId="11071">
      <pivotArea outline="0" collapsedLevelsAreSubtotals="1" fieldPosition="0">
        <references count="3">
          <reference field="0" count="1" selected="0">
            <x v="96"/>
          </reference>
          <reference field="4" count="1" selected="0">
            <x v="34"/>
          </reference>
          <reference field="6" count="1" selected="0">
            <x v="90"/>
          </reference>
        </references>
      </pivotArea>
    </format>
    <format dxfId="11070">
      <pivotArea outline="0" collapsedLevelsAreSubtotals="1" fieldPosition="0">
        <references count="3">
          <reference field="0" count="1" selected="0">
            <x v="408"/>
          </reference>
          <reference field="4" count="1" selected="0">
            <x v="34"/>
          </reference>
          <reference field="6" count="1" selected="0">
            <x v="90"/>
          </reference>
        </references>
      </pivotArea>
    </format>
    <format dxfId="11069">
      <pivotArea dataOnly="0" labelOnly="1" outline="0" offset="IV39" fieldPosition="0">
        <references count="1">
          <reference field="6" count="1">
            <x v="90"/>
          </reference>
        </references>
      </pivotArea>
    </format>
    <format dxfId="11068">
      <pivotArea dataOnly="0" labelOnly="1" outline="0" fieldPosition="0">
        <references count="2">
          <reference field="0" count="1">
            <x v="408"/>
          </reference>
          <reference field="6" count="1" selected="0">
            <x v="90"/>
          </reference>
        </references>
      </pivotArea>
    </format>
    <format dxfId="11067">
      <pivotArea dataOnly="0" labelOnly="1" outline="0" fieldPosition="0">
        <references count="3">
          <reference field="0" count="1" selected="0">
            <x v="408"/>
          </reference>
          <reference field="4" count="1">
            <x v="34"/>
          </reference>
          <reference field="6" count="1" selected="0">
            <x v="90"/>
          </reference>
        </references>
      </pivotArea>
    </format>
    <format dxfId="11066">
      <pivotArea outline="0" collapsedLevelsAreSubtotals="1" fieldPosition="0">
        <references count="3">
          <reference field="0" count="1" selected="0">
            <x v="408"/>
          </reference>
          <reference field="4" count="1" selected="0">
            <x v="34"/>
          </reference>
          <reference field="6" count="1" selected="0">
            <x v="90"/>
          </reference>
        </references>
      </pivotArea>
    </format>
    <format dxfId="11065">
      <pivotArea outline="0" collapsedLevelsAreSubtotals="1" fieldPosition="0">
        <references count="3">
          <reference field="0" count="1" selected="0">
            <x v="481"/>
          </reference>
          <reference field="4" count="1" selected="0">
            <x v="34"/>
          </reference>
          <reference field="6" count="1" selected="0">
            <x v="90"/>
          </reference>
        </references>
      </pivotArea>
    </format>
    <format dxfId="11064">
      <pivotArea dataOnly="0" labelOnly="1" outline="0" offset="IV40" fieldPosition="0">
        <references count="1">
          <reference field="6" count="1">
            <x v="90"/>
          </reference>
        </references>
      </pivotArea>
    </format>
    <format dxfId="11063">
      <pivotArea dataOnly="0" labelOnly="1" outline="0" fieldPosition="0">
        <references count="2">
          <reference field="0" count="1">
            <x v="481"/>
          </reference>
          <reference field="6" count="1" selected="0">
            <x v="90"/>
          </reference>
        </references>
      </pivotArea>
    </format>
    <format dxfId="11062">
      <pivotArea dataOnly="0" labelOnly="1" outline="0" fieldPosition="0">
        <references count="3">
          <reference field="0" count="1" selected="0">
            <x v="481"/>
          </reference>
          <reference field="4" count="1">
            <x v="34"/>
          </reference>
          <reference field="6" count="1" selected="0">
            <x v="90"/>
          </reference>
        </references>
      </pivotArea>
    </format>
    <format dxfId="11061">
      <pivotArea outline="0" collapsedLevelsAreSubtotals="1" fieldPosition="0">
        <references count="3">
          <reference field="0" count="1" selected="0">
            <x v="481"/>
          </reference>
          <reference field="4" count="1" selected="0">
            <x v="34"/>
          </reference>
          <reference field="6" count="1" selected="0">
            <x v="90"/>
          </reference>
        </references>
      </pivotArea>
    </format>
    <format dxfId="11060">
      <pivotArea outline="0" collapsedLevelsAreSubtotals="1" fieldPosition="0">
        <references count="3">
          <reference field="0" count="1" selected="0">
            <x v="99"/>
          </reference>
          <reference field="4" count="1" selected="0">
            <x v="34"/>
          </reference>
          <reference field="6" count="1" selected="0">
            <x v="90"/>
          </reference>
        </references>
      </pivotArea>
    </format>
    <format dxfId="11059">
      <pivotArea dataOnly="0" labelOnly="1" outline="0" offset="IV41" fieldPosition="0">
        <references count="1">
          <reference field="6" count="1">
            <x v="90"/>
          </reference>
        </references>
      </pivotArea>
    </format>
    <format dxfId="11058">
      <pivotArea dataOnly="0" labelOnly="1" outline="0" fieldPosition="0">
        <references count="2">
          <reference field="0" count="1">
            <x v="99"/>
          </reference>
          <reference field="6" count="1" selected="0">
            <x v="90"/>
          </reference>
        </references>
      </pivotArea>
    </format>
    <format dxfId="11057">
      <pivotArea dataOnly="0" labelOnly="1" outline="0" fieldPosition="0">
        <references count="3">
          <reference field="0" count="1" selected="0">
            <x v="99"/>
          </reference>
          <reference field="4" count="1">
            <x v="34"/>
          </reference>
          <reference field="6" count="1" selected="0">
            <x v="90"/>
          </reference>
        </references>
      </pivotArea>
    </format>
    <format dxfId="11056">
      <pivotArea outline="0" collapsedLevelsAreSubtotals="1" fieldPosition="0">
        <references count="3">
          <reference field="0" count="1" selected="0">
            <x v="99"/>
          </reference>
          <reference field="4" count="1" selected="0">
            <x v="34"/>
          </reference>
          <reference field="6" count="1" selected="0">
            <x v="90"/>
          </reference>
        </references>
      </pivotArea>
    </format>
    <format dxfId="11055">
      <pivotArea outline="0" collapsedLevelsAreSubtotals="1" fieldPosition="0">
        <references count="3">
          <reference field="0" count="1" selected="0">
            <x v="321"/>
          </reference>
          <reference field="4" count="1" selected="0">
            <x v="34"/>
          </reference>
          <reference field="6" count="1" selected="0">
            <x v="90"/>
          </reference>
        </references>
      </pivotArea>
    </format>
    <format dxfId="11054">
      <pivotArea dataOnly="0" labelOnly="1" outline="0" offset="IV42" fieldPosition="0">
        <references count="1">
          <reference field="6" count="1">
            <x v="90"/>
          </reference>
        </references>
      </pivotArea>
    </format>
    <format dxfId="11053">
      <pivotArea dataOnly="0" labelOnly="1" outline="0" fieldPosition="0">
        <references count="2">
          <reference field="0" count="1">
            <x v="321"/>
          </reference>
          <reference field="6" count="1" selected="0">
            <x v="90"/>
          </reference>
        </references>
      </pivotArea>
    </format>
    <format dxfId="11052">
      <pivotArea dataOnly="0" labelOnly="1" outline="0" fieldPosition="0">
        <references count="3">
          <reference field="0" count="1" selected="0">
            <x v="321"/>
          </reference>
          <reference field="4" count="1">
            <x v="34"/>
          </reference>
          <reference field="6" count="1" selected="0">
            <x v="90"/>
          </reference>
        </references>
      </pivotArea>
    </format>
    <format dxfId="11051">
      <pivotArea outline="0" collapsedLevelsAreSubtotals="1" fieldPosition="0">
        <references count="3">
          <reference field="0" count="1" selected="0">
            <x v="321"/>
          </reference>
          <reference field="4" count="1" selected="0">
            <x v="34"/>
          </reference>
          <reference field="6" count="1" selected="0">
            <x v="90"/>
          </reference>
        </references>
      </pivotArea>
    </format>
    <format dxfId="11050">
      <pivotArea outline="0" collapsedLevelsAreSubtotals="1" fieldPosition="0">
        <references count="3">
          <reference field="0" count="1" selected="0">
            <x v="104"/>
          </reference>
          <reference field="4" count="1" selected="0">
            <x v="34"/>
          </reference>
          <reference field="6" count="1" selected="0">
            <x v="90"/>
          </reference>
        </references>
      </pivotArea>
    </format>
    <format dxfId="11049">
      <pivotArea dataOnly="0" labelOnly="1" outline="0" offset="IV43" fieldPosition="0">
        <references count="1">
          <reference field="6" count="1">
            <x v="90"/>
          </reference>
        </references>
      </pivotArea>
    </format>
    <format dxfId="11048">
      <pivotArea dataOnly="0" labelOnly="1" outline="0" fieldPosition="0">
        <references count="2">
          <reference field="0" count="1">
            <x v="104"/>
          </reference>
          <reference field="6" count="1" selected="0">
            <x v="90"/>
          </reference>
        </references>
      </pivotArea>
    </format>
    <format dxfId="11047">
      <pivotArea dataOnly="0" labelOnly="1" outline="0" fieldPosition="0">
        <references count="3">
          <reference field="0" count="1" selected="0">
            <x v="104"/>
          </reference>
          <reference field="4" count="1">
            <x v="34"/>
          </reference>
          <reference field="6" count="1" selected="0">
            <x v="90"/>
          </reference>
        </references>
      </pivotArea>
    </format>
    <format dxfId="11046">
      <pivotArea outline="0" collapsedLevelsAreSubtotals="1" fieldPosition="0">
        <references count="3">
          <reference field="0" count="1" selected="0">
            <x v="104"/>
          </reference>
          <reference field="4" count="1" selected="0">
            <x v="34"/>
          </reference>
          <reference field="6" count="1" selected="0">
            <x v="90"/>
          </reference>
        </references>
      </pivotArea>
    </format>
    <format dxfId="11045">
      <pivotArea outline="0" collapsedLevelsAreSubtotals="1" fieldPosition="0">
        <references count="3">
          <reference field="0" count="1" selected="0">
            <x v="322"/>
          </reference>
          <reference field="4" count="1" selected="0">
            <x v="34"/>
          </reference>
          <reference field="6" count="1" selected="0">
            <x v="90"/>
          </reference>
        </references>
      </pivotArea>
    </format>
    <format dxfId="11044">
      <pivotArea dataOnly="0" labelOnly="1" outline="0" offset="IV44" fieldPosition="0">
        <references count="1">
          <reference field="6" count="1">
            <x v="90"/>
          </reference>
        </references>
      </pivotArea>
    </format>
    <format dxfId="11043">
      <pivotArea dataOnly="0" labelOnly="1" outline="0" fieldPosition="0">
        <references count="2">
          <reference field="0" count="1">
            <x v="322"/>
          </reference>
          <reference field="6" count="1" selected="0">
            <x v="90"/>
          </reference>
        </references>
      </pivotArea>
    </format>
    <format dxfId="11042">
      <pivotArea dataOnly="0" labelOnly="1" outline="0" fieldPosition="0">
        <references count="3">
          <reference field="0" count="1" selected="0">
            <x v="322"/>
          </reference>
          <reference field="4" count="1">
            <x v="34"/>
          </reference>
          <reference field="6" count="1" selected="0">
            <x v="90"/>
          </reference>
        </references>
      </pivotArea>
    </format>
    <format dxfId="11041">
      <pivotArea outline="0" collapsedLevelsAreSubtotals="1" fieldPosition="0">
        <references count="3">
          <reference field="0" count="1" selected="0">
            <x v="322"/>
          </reference>
          <reference field="4" count="1" selected="0">
            <x v="34"/>
          </reference>
          <reference field="6" count="1" selected="0">
            <x v="90"/>
          </reference>
        </references>
      </pivotArea>
    </format>
    <format dxfId="11040">
      <pivotArea outline="0" collapsedLevelsAreSubtotals="1" fieldPosition="0">
        <references count="3">
          <reference field="0" count="1" selected="0">
            <x v="159"/>
          </reference>
          <reference field="4" count="1" selected="0">
            <x v="34"/>
          </reference>
          <reference field="6" count="1" selected="0">
            <x v="90"/>
          </reference>
        </references>
      </pivotArea>
    </format>
    <format dxfId="11039">
      <pivotArea dataOnly="0" labelOnly="1" outline="0" offset="IV45" fieldPosition="0">
        <references count="1">
          <reference field="6" count="1">
            <x v="90"/>
          </reference>
        </references>
      </pivotArea>
    </format>
    <format dxfId="11038">
      <pivotArea dataOnly="0" labelOnly="1" outline="0" fieldPosition="0">
        <references count="2">
          <reference field="0" count="1">
            <x v="159"/>
          </reference>
          <reference field="6" count="1" selected="0">
            <x v="90"/>
          </reference>
        </references>
      </pivotArea>
    </format>
    <format dxfId="11037">
      <pivotArea dataOnly="0" labelOnly="1" outline="0" fieldPosition="0">
        <references count="3">
          <reference field="0" count="1" selected="0">
            <x v="159"/>
          </reference>
          <reference field="4" count="1">
            <x v="34"/>
          </reference>
          <reference field="6" count="1" selected="0">
            <x v="90"/>
          </reference>
        </references>
      </pivotArea>
    </format>
    <format dxfId="11036">
      <pivotArea outline="0" collapsedLevelsAreSubtotals="1" fieldPosition="0">
        <references count="3">
          <reference field="0" count="1" selected="0">
            <x v="159"/>
          </reference>
          <reference field="4" count="1" selected="0">
            <x v="34"/>
          </reference>
          <reference field="6" count="1" selected="0">
            <x v="90"/>
          </reference>
        </references>
      </pivotArea>
    </format>
    <format dxfId="11035">
      <pivotArea outline="0" collapsedLevelsAreSubtotals="1" fieldPosition="0">
        <references count="3">
          <reference field="0" count="1" selected="0">
            <x v="347"/>
          </reference>
          <reference field="4" count="1" selected="0">
            <x v="34"/>
          </reference>
          <reference field="6" count="1" selected="0">
            <x v="90"/>
          </reference>
        </references>
      </pivotArea>
    </format>
    <format dxfId="11034">
      <pivotArea dataOnly="0" labelOnly="1" outline="0" offset="IV46" fieldPosition="0">
        <references count="1">
          <reference field="6" count="1">
            <x v="90"/>
          </reference>
        </references>
      </pivotArea>
    </format>
    <format dxfId="11033">
      <pivotArea dataOnly="0" labelOnly="1" outline="0" fieldPosition="0">
        <references count="2">
          <reference field="0" count="1">
            <x v="347"/>
          </reference>
          <reference field="6" count="1" selected="0">
            <x v="90"/>
          </reference>
        </references>
      </pivotArea>
    </format>
    <format dxfId="11032">
      <pivotArea dataOnly="0" labelOnly="1" outline="0" fieldPosition="0">
        <references count="3">
          <reference field="0" count="1" selected="0">
            <x v="347"/>
          </reference>
          <reference field="4" count="1">
            <x v="34"/>
          </reference>
          <reference field="6" count="1" selected="0">
            <x v="90"/>
          </reference>
        </references>
      </pivotArea>
    </format>
    <format dxfId="11031">
      <pivotArea outline="0" collapsedLevelsAreSubtotals="1" fieldPosition="0">
        <references count="3">
          <reference field="0" count="1" selected="0">
            <x v="347"/>
          </reference>
          <reference field="4" count="1" selected="0">
            <x v="34"/>
          </reference>
          <reference field="6" count="1" selected="0">
            <x v="90"/>
          </reference>
        </references>
      </pivotArea>
    </format>
    <format dxfId="11030">
      <pivotArea outline="0" collapsedLevelsAreSubtotals="1" fieldPosition="0">
        <references count="3">
          <reference field="0" count="1" selected="0">
            <x v="161"/>
          </reference>
          <reference field="4" count="1" selected="0">
            <x v="34"/>
          </reference>
          <reference field="6" count="1" selected="0">
            <x v="90"/>
          </reference>
        </references>
      </pivotArea>
    </format>
    <format dxfId="11029">
      <pivotArea dataOnly="0" labelOnly="1" outline="0" offset="IV47" fieldPosition="0">
        <references count="1">
          <reference field="6" count="1">
            <x v="90"/>
          </reference>
        </references>
      </pivotArea>
    </format>
    <format dxfId="11028">
      <pivotArea dataOnly="0" labelOnly="1" outline="0" fieldPosition="0">
        <references count="2">
          <reference field="0" count="1">
            <x v="161"/>
          </reference>
          <reference field="6" count="1" selected="0">
            <x v="90"/>
          </reference>
        </references>
      </pivotArea>
    </format>
    <format dxfId="11027">
      <pivotArea dataOnly="0" labelOnly="1" outline="0" fieldPosition="0">
        <references count="3">
          <reference field="0" count="1" selected="0">
            <x v="161"/>
          </reference>
          <reference field="4" count="1">
            <x v="34"/>
          </reference>
          <reference field="6" count="1" selected="0">
            <x v="90"/>
          </reference>
        </references>
      </pivotArea>
    </format>
    <format dxfId="11026">
      <pivotArea outline="0" collapsedLevelsAreSubtotals="1" fieldPosition="0">
        <references count="3">
          <reference field="0" count="1" selected="0">
            <x v="161"/>
          </reference>
          <reference field="4" count="1" selected="0">
            <x v="34"/>
          </reference>
          <reference field="6" count="1" selected="0">
            <x v="90"/>
          </reference>
        </references>
      </pivotArea>
    </format>
    <format dxfId="11025">
      <pivotArea outline="0" collapsedLevelsAreSubtotals="1" fieldPosition="0">
        <references count="3">
          <reference field="0" count="1" selected="0">
            <x v="348"/>
          </reference>
          <reference field="4" count="1" selected="0">
            <x v="34"/>
          </reference>
          <reference field="6" count="1" selected="0">
            <x v="90"/>
          </reference>
        </references>
      </pivotArea>
    </format>
    <format dxfId="11024">
      <pivotArea dataOnly="0" labelOnly="1" outline="0" offset="IV48" fieldPosition="0">
        <references count="1">
          <reference field="6" count="1">
            <x v="90"/>
          </reference>
        </references>
      </pivotArea>
    </format>
    <format dxfId="11023">
      <pivotArea dataOnly="0" labelOnly="1" outline="0" fieldPosition="0">
        <references count="2">
          <reference field="0" count="1">
            <x v="348"/>
          </reference>
          <reference field="6" count="1" selected="0">
            <x v="90"/>
          </reference>
        </references>
      </pivotArea>
    </format>
    <format dxfId="11022">
      <pivotArea dataOnly="0" labelOnly="1" outline="0" fieldPosition="0">
        <references count="3">
          <reference field="0" count="1" selected="0">
            <x v="348"/>
          </reference>
          <reference field="4" count="1">
            <x v="34"/>
          </reference>
          <reference field="6" count="1" selected="0">
            <x v="90"/>
          </reference>
        </references>
      </pivotArea>
    </format>
    <format dxfId="11021">
      <pivotArea outline="0" collapsedLevelsAreSubtotals="1" fieldPosition="0">
        <references count="3">
          <reference field="0" count="1" selected="0">
            <x v="348"/>
          </reference>
          <reference field="4" count="1" selected="0">
            <x v="34"/>
          </reference>
          <reference field="6" count="1" selected="0">
            <x v="90"/>
          </reference>
        </references>
      </pivotArea>
    </format>
    <format dxfId="11020">
      <pivotArea outline="0" collapsedLevelsAreSubtotals="1" fieldPosition="0">
        <references count="3">
          <reference field="0" count="1" selected="0">
            <x v="91"/>
          </reference>
          <reference field="4" count="1" selected="0">
            <x v="34"/>
          </reference>
          <reference field="6" count="1" selected="0">
            <x v="90"/>
          </reference>
        </references>
      </pivotArea>
    </format>
    <format dxfId="11019">
      <pivotArea dataOnly="0" labelOnly="1" outline="0" offset="IV49" fieldPosition="0">
        <references count="1">
          <reference field="6" count="1">
            <x v="90"/>
          </reference>
        </references>
      </pivotArea>
    </format>
    <format dxfId="11018">
      <pivotArea dataOnly="0" labelOnly="1" outline="0" fieldPosition="0">
        <references count="2">
          <reference field="0" count="1">
            <x v="91"/>
          </reference>
          <reference field="6" count="1" selected="0">
            <x v="90"/>
          </reference>
        </references>
      </pivotArea>
    </format>
    <format dxfId="11017">
      <pivotArea dataOnly="0" labelOnly="1" outline="0" fieldPosition="0">
        <references count="3">
          <reference field="0" count="1" selected="0">
            <x v="91"/>
          </reference>
          <reference field="4" count="1">
            <x v="34"/>
          </reference>
          <reference field="6" count="1" selected="0">
            <x v="90"/>
          </reference>
        </references>
      </pivotArea>
    </format>
    <format dxfId="11016">
      <pivotArea outline="0" collapsedLevelsAreSubtotals="1" fieldPosition="0">
        <references count="3">
          <reference field="0" count="1" selected="0">
            <x v="91"/>
          </reference>
          <reference field="4" count="1" selected="0">
            <x v="34"/>
          </reference>
          <reference field="6" count="1" selected="0">
            <x v="90"/>
          </reference>
        </references>
      </pivotArea>
    </format>
    <format dxfId="11015">
      <pivotArea outline="0" collapsedLevelsAreSubtotals="1" fieldPosition="0">
        <references count="3">
          <reference field="0" count="1" selected="0">
            <x v="320"/>
          </reference>
          <reference field="4" count="1" selected="0">
            <x v="34"/>
          </reference>
          <reference field="6" count="1" selected="0">
            <x v="90"/>
          </reference>
        </references>
      </pivotArea>
    </format>
    <format dxfId="11014">
      <pivotArea dataOnly="0" labelOnly="1" outline="0" offset="IV256" fieldPosition="0">
        <references count="1">
          <reference field="6" count="1">
            <x v="90"/>
          </reference>
        </references>
      </pivotArea>
    </format>
    <format dxfId="11013">
      <pivotArea dataOnly="0" labelOnly="1" outline="0" fieldPosition="0">
        <references count="2">
          <reference field="0" count="1">
            <x v="320"/>
          </reference>
          <reference field="6" count="1" selected="0">
            <x v="90"/>
          </reference>
        </references>
      </pivotArea>
    </format>
    <format dxfId="11012">
      <pivotArea dataOnly="0" labelOnly="1" outline="0" fieldPosition="0">
        <references count="3">
          <reference field="0" count="1" selected="0">
            <x v="320"/>
          </reference>
          <reference field="4" count="1">
            <x v="34"/>
          </reference>
          <reference field="6" count="1" selected="0">
            <x v="90"/>
          </reference>
        </references>
      </pivotArea>
    </format>
    <format dxfId="11011">
      <pivotArea outline="0" collapsedLevelsAreSubtotals="1" fieldPosition="0">
        <references count="3">
          <reference field="0" count="1" selected="0">
            <x v="320"/>
          </reference>
          <reference field="4" count="1" selected="0">
            <x v="34"/>
          </reference>
          <reference field="6" count="1" selected="0">
            <x v="90"/>
          </reference>
        </references>
      </pivotArea>
    </format>
    <format dxfId="11010">
      <pivotArea dataOnly="0" labelOnly="1" outline="0" fieldPosition="0">
        <references count="1">
          <reference field="6" count="1">
            <x v="90"/>
          </reference>
        </references>
      </pivotArea>
    </format>
    <format dxfId="11009">
      <pivotArea dataOnly="0" labelOnly="1" outline="0" fieldPosition="0">
        <references count="2">
          <reference field="0" count="1">
            <x v="320"/>
          </reference>
          <reference field="6" count="1" selected="0">
            <x v="90"/>
          </reference>
        </references>
      </pivotArea>
    </format>
    <format dxfId="11008">
      <pivotArea dataOnly="0" labelOnly="1" outline="0" fieldPosition="0">
        <references count="3">
          <reference field="0" count="1" selected="0">
            <x v="320"/>
          </reference>
          <reference field="4" count="1">
            <x v="34"/>
          </reference>
          <reference field="6" count="1" selected="0">
            <x v="90"/>
          </reference>
        </references>
      </pivotArea>
    </format>
    <format dxfId="11007">
      <pivotArea outline="0" collapsedLevelsAreSubtotals="1" fieldPosition="0">
        <references count="1">
          <reference field="6" count="1" selected="0" defaultSubtotal="1">
            <x v="90"/>
          </reference>
        </references>
      </pivotArea>
    </format>
    <format dxfId="11006">
      <pivotArea dataOnly="0" labelOnly="1" outline="0" fieldPosition="0">
        <references count="1">
          <reference field="6" count="1" defaultSubtotal="1">
            <x v="90"/>
          </reference>
        </references>
      </pivotArea>
    </format>
    <format dxfId="11005">
      <pivotArea outline="0" collapsedLevelsAreSubtotals="1" fieldPosition="0">
        <references count="1">
          <reference field="6" count="1" selected="0" defaultSubtotal="1">
            <x v="90"/>
          </reference>
        </references>
      </pivotArea>
    </format>
    <format dxfId="11004">
      <pivotArea dataOnly="0" labelOnly="1" outline="0" fieldPosition="0">
        <references count="1">
          <reference field="6" count="1" defaultSubtotal="1">
            <x v="90"/>
          </reference>
        </references>
      </pivotArea>
    </format>
    <format dxfId="11003">
      <pivotArea outline="0" collapsedLevelsAreSubtotals="1" fieldPosition="0">
        <references count="3">
          <reference field="0" count="1" selected="0">
            <x v="16"/>
          </reference>
          <reference field="4" count="1" selected="0">
            <x v="261"/>
          </reference>
          <reference field="6" count="1" selected="0">
            <x v="91"/>
          </reference>
        </references>
      </pivotArea>
    </format>
    <format dxfId="11002">
      <pivotArea dataOnly="0" labelOnly="1" outline="0" offset="IV1" fieldPosition="0">
        <references count="1">
          <reference field="6" count="1">
            <x v="91"/>
          </reference>
        </references>
      </pivotArea>
    </format>
    <format dxfId="11001">
      <pivotArea dataOnly="0" labelOnly="1" outline="0" fieldPosition="0">
        <references count="2">
          <reference field="0" count="1">
            <x v="16"/>
          </reference>
          <reference field="6" count="1" selected="0">
            <x v="91"/>
          </reference>
        </references>
      </pivotArea>
    </format>
    <format dxfId="11000">
      <pivotArea dataOnly="0" labelOnly="1" outline="0" fieldPosition="0">
        <references count="3">
          <reference field="0" count="1" selected="0">
            <x v="16"/>
          </reference>
          <reference field="4" count="1">
            <x v="261"/>
          </reference>
          <reference field="6" count="1" selected="0">
            <x v="91"/>
          </reference>
        </references>
      </pivotArea>
    </format>
    <format dxfId="10999">
      <pivotArea outline="0" collapsedLevelsAreSubtotals="1" fieldPosition="0">
        <references count="3">
          <reference field="0" count="1" selected="0">
            <x v="16"/>
          </reference>
          <reference field="4" count="1" selected="0">
            <x v="261"/>
          </reference>
          <reference field="6" count="1" selected="0">
            <x v="91"/>
          </reference>
        </references>
      </pivotArea>
    </format>
    <format dxfId="10998">
      <pivotArea dataOnly="0" labelOnly="1" outline="0" fieldPosition="0">
        <references count="1">
          <reference field="6" count="1">
            <x v="91"/>
          </reference>
        </references>
      </pivotArea>
    </format>
    <format dxfId="10997">
      <pivotArea dataOnly="0" labelOnly="1" outline="0" fieldPosition="0">
        <references count="2">
          <reference field="0" count="1">
            <x v="16"/>
          </reference>
          <reference field="6" count="1" selected="0">
            <x v="91"/>
          </reference>
        </references>
      </pivotArea>
    </format>
    <format dxfId="10996">
      <pivotArea dataOnly="0" labelOnly="1" outline="0" fieldPosition="0">
        <references count="3">
          <reference field="0" count="1" selected="0">
            <x v="16"/>
          </reference>
          <reference field="4" count="1">
            <x v="261"/>
          </reference>
          <reference field="6" count="1" selected="0">
            <x v="91"/>
          </reference>
        </references>
      </pivotArea>
    </format>
    <format dxfId="10995">
      <pivotArea outline="0" collapsedLevelsAreSubtotals="1" fieldPosition="0">
        <references count="3">
          <reference field="0" count="1" selected="0">
            <x v="15"/>
          </reference>
          <reference field="4" count="1" selected="0">
            <x v="261"/>
          </reference>
          <reference field="6" count="1" selected="0">
            <x v="91"/>
          </reference>
        </references>
      </pivotArea>
    </format>
    <format dxfId="10994">
      <pivotArea dataOnly="0" labelOnly="1" outline="0" offset="IV256" fieldPosition="0">
        <references count="1">
          <reference field="6" count="1">
            <x v="91"/>
          </reference>
        </references>
      </pivotArea>
    </format>
    <format dxfId="10993">
      <pivotArea dataOnly="0" labelOnly="1" outline="0" fieldPosition="0">
        <references count="2">
          <reference field="0" count="1">
            <x v="15"/>
          </reference>
          <reference field="6" count="1" selected="0">
            <x v="91"/>
          </reference>
        </references>
      </pivotArea>
    </format>
    <format dxfId="10992">
      <pivotArea dataOnly="0" labelOnly="1" outline="0" fieldPosition="0">
        <references count="3">
          <reference field="0" count="1" selected="0">
            <x v="15"/>
          </reference>
          <reference field="4" count="1">
            <x v="261"/>
          </reference>
          <reference field="6" count="1" selected="0">
            <x v="91"/>
          </reference>
        </references>
      </pivotArea>
    </format>
    <format dxfId="10991">
      <pivotArea outline="0" collapsedLevelsAreSubtotals="1" fieldPosition="0">
        <references count="3">
          <reference field="0" count="1" selected="0">
            <x v="15"/>
          </reference>
          <reference field="4" count="1" selected="0">
            <x v="261"/>
          </reference>
          <reference field="6" count="1" selected="0">
            <x v="91"/>
          </reference>
        </references>
      </pivotArea>
    </format>
    <format dxfId="10990">
      <pivotArea dataOnly="0" labelOnly="1" outline="0" fieldPosition="0">
        <references count="1">
          <reference field="6" count="1">
            <x v="91"/>
          </reference>
        </references>
      </pivotArea>
    </format>
    <format dxfId="10989">
      <pivotArea dataOnly="0" labelOnly="1" outline="0" fieldPosition="0">
        <references count="2">
          <reference field="0" count="1">
            <x v="15"/>
          </reference>
          <reference field="6" count="1" selected="0">
            <x v="91"/>
          </reference>
        </references>
      </pivotArea>
    </format>
    <format dxfId="10988">
      <pivotArea dataOnly="0" labelOnly="1" outline="0" fieldPosition="0">
        <references count="3">
          <reference field="0" count="1" selected="0">
            <x v="15"/>
          </reference>
          <reference field="4" count="1">
            <x v="261"/>
          </reference>
          <reference field="6" count="1" selected="0">
            <x v="91"/>
          </reference>
        </references>
      </pivotArea>
    </format>
    <format dxfId="10987">
      <pivotArea outline="0" collapsedLevelsAreSubtotals="1" fieldPosition="0">
        <references count="1">
          <reference field="6" count="1" selected="0" defaultSubtotal="1">
            <x v="91"/>
          </reference>
        </references>
      </pivotArea>
    </format>
    <format dxfId="10986">
      <pivotArea dataOnly="0" labelOnly="1" outline="0" fieldPosition="0">
        <references count="1">
          <reference field="6" count="1" defaultSubtotal="1">
            <x v="91"/>
          </reference>
        </references>
      </pivotArea>
    </format>
    <format dxfId="10985">
      <pivotArea outline="0" collapsedLevelsAreSubtotals="1" fieldPosition="0">
        <references count="1">
          <reference field="6" count="1" selected="0" defaultSubtotal="1">
            <x v="91"/>
          </reference>
        </references>
      </pivotArea>
    </format>
    <format dxfId="10984">
      <pivotArea dataOnly="0" labelOnly="1" outline="0" fieldPosition="0">
        <references count="1">
          <reference field="6" count="1" defaultSubtotal="1">
            <x v="91"/>
          </reference>
        </references>
      </pivotArea>
    </format>
    <format dxfId="10983">
      <pivotArea outline="0" collapsedLevelsAreSubtotals="1" fieldPosition="0">
        <references count="3">
          <reference field="0" count="1" selected="0">
            <x v="406"/>
          </reference>
          <reference field="4" count="1" selected="0">
            <x v="10"/>
          </reference>
          <reference field="6" count="1" selected="0">
            <x v="93"/>
          </reference>
        </references>
      </pivotArea>
    </format>
    <format dxfId="10982">
      <pivotArea dataOnly="0" labelOnly="1" outline="0" offset="IV1" fieldPosition="0">
        <references count="1">
          <reference field="6" count="1">
            <x v="93"/>
          </reference>
        </references>
      </pivotArea>
    </format>
    <format dxfId="10981">
      <pivotArea dataOnly="0" labelOnly="1" outline="0" offset="IV1" fieldPosition="0">
        <references count="2">
          <reference field="0" count="1">
            <x v="406"/>
          </reference>
          <reference field="6" count="1" selected="0">
            <x v="93"/>
          </reference>
        </references>
      </pivotArea>
    </format>
    <format dxfId="10980">
      <pivotArea dataOnly="0" labelOnly="1" outline="0" fieldPosition="0">
        <references count="3">
          <reference field="0" count="1" selected="0">
            <x v="406"/>
          </reference>
          <reference field="4" count="1">
            <x v="10"/>
          </reference>
          <reference field="6" count="1" selected="0">
            <x v="93"/>
          </reference>
        </references>
      </pivotArea>
    </format>
    <format dxfId="10979">
      <pivotArea outline="0" collapsedLevelsAreSubtotals="1" fieldPosition="0">
        <references count="3">
          <reference field="0" count="1" selected="0">
            <x v="406"/>
          </reference>
          <reference field="4" count="1" selected="0">
            <x v="10"/>
          </reference>
          <reference field="6" count="1" selected="0">
            <x v="93"/>
          </reference>
        </references>
      </pivotArea>
    </format>
    <format dxfId="10978">
      <pivotArea dataOnly="0" labelOnly="1" outline="0" fieldPosition="0">
        <references count="1">
          <reference field="6" count="1">
            <x v="93"/>
          </reference>
        </references>
      </pivotArea>
    </format>
    <format dxfId="10977">
      <pivotArea dataOnly="0" labelOnly="1" outline="0" fieldPosition="0">
        <references count="2">
          <reference field="0" count="1">
            <x v="406"/>
          </reference>
          <reference field="6" count="1" selected="0">
            <x v="93"/>
          </reference>
        </references>
      </pivotArea>
    </format>
    <format dxfId="10976">
      <pivotArea dataOnly="0" labelOnly="1" outline="0" fieldPosition="0">
        <references count="3">
          <reference field="0" count="1" selected="0">
            <x v="406"/>
          </reference>
          <reference field="4" count="1">
            <x v="10"/>
          </reference>
          <reference field="6" count="1" selected="0">
            <x v="93"/>
          </reference>
        </references>
      </pivotArea>
    </format>
    <format dxfId="10975">
      <pivotArea outline="0" collapsedLevelsAreSubtotals="1" fieldPosition="0">
        <references count="3">
          <reference field="0" count="1" selected="0">
            <x v="406"/>
          </reference>
          <reference field="4" count="1" selected="0">
            <x v="178"/>
          </reference>
          <reference field="6" count="1" selected="0">
            <x v="93"/>
          </reference>
        </references>
      </pivotArea>
    </format>
    <format dxfId="10974">
      <pivotArea dataOnly="0" labelOnly="1" outline="0" offset="IV2" fieldPosition="0">
        <references count="1">
          <reference field="6" count="1">
            <x v="93"/>
          </reference>
        </references>
      </pivotArea>
    </format>
    <format dxfId="10973">
      <pivotArea dataOnly="0" labelOnly="1" outline="0" offset="IV2" fieldPosition="0">
        <references count="2">
          <reference field="0" count="1">
            <x v="406"/>
          </reference>
          <reference field="6" count="1" selected="0">
            <x v="93"/>
          </reference>
        </references>
      </pivotArea>
    </format>
    <format dxfId="10972">
      <pivotArea dataOnly="0" labelOnly="1" outline="0" fieldPosition="0">
        <references count="3">
          <reference field="0" count="1" selected="0">
            <x v="406"/>
          </reference>
          <reference field="4" count="1">
            <x v="178"/>
          </reference>
          <reference field="6" count="1" selected="0">
            <x v="93"/>
          </reference>
        </references>
      </pivotArea>
    </format>
    <format dxfId="10971">
      <pivotArea outline="0" collapsedLevelsAreSubtotals="1" fieldPosition="0">
        <references count="3">
          <reference field="0" count="1" selected="0">
            <x v="406"/>
          </reference>
          <reference field="4" count="1" selected="0">
            <x v="178"/>
          </reference>
          <reference field="6" count="1" selected="0">
            <x v="93"/>
          </reference>
        </references>
      </pivotArea>
    </format>
    <format dxfId="10970">
      <pivotArea outline="0" collapsedLevelsAreSubtotals="1" fieldPosition="0">
        <references count="3">
          <reference field="0" count="1" selected="0">
            <x v="406"/>
          </reference>
          <reference field="4" count="1" selected="0">
            <x v="223"/>
          </reference>
          <reference field="6" count="1" selected="0">
            <x v="93"/>
          </reference>
        </references>
      </pivotArea>
    </format>
    <format dxfId="10969">
      <pivotArea dataOnly="0" labelOnly="1" outline="0" offset="IV3" fieldPosition="0">
        <references count="1">
          <reference field="6" count="1">
            <x v="93"/>
          </reference>
        </references>
      </pivotArea>
    </format>
    <format dxfId="10968">
      <pivotArea dataOnly="0" labelOnly="1" outline="0" offset="IV256" fieldPosition="0">
        <references count="2">
          <reference field="0" count="1">
            <x v="406"/>
          </reference>
          <reference field="6" count="1" selected="0">
            <x v="93"/>
          </reference>
        </references>
      </pivotArea>
    </format>
    <format dxfId="10967">
      <pivotArea dataOnly="0" labelOnly="1" outline="0" fieldPosition="0">
        <references count="3">
          <reference field="0" count="1" selected="0">
            <x v="406"/>
          </reference>
          <reference field="4" count="1">
            <x v="223"/>
          </reference>
          <reference field="6" count="1" selected="0">
            <x v="93"/>
          </reference>
        </references>
      </pivotArea>
    </format>
    <format dxfId="10966">
      <pivotArea outline="0" collapsedLevelsAreSubtotals="1" fieldPosition="0">
        <references count="3">
          <reference field="0" count="1" selected="0">
            <x v="406"/>
          </reference>
          <reference field="4" count="1" selected="0">
            <x v="223"/>
          </reference>
          <reference field="6" count="1" selected="0">
            <x v="93"/>
          </reference>
        </references>
      </pivotArea>
    </format>
    <format dxfId="10965">
      <pivotArea outline="0" collapsedLevelsAreSubtotals="1" fieldPosition="0">
        <references count="3">
          <reference field="0" count="1" selected="0">
            <x v="55"/>
          </reference>
          <reference field="4" count="1" selected="0">
            <x v="2"/>
          </reference>
          <reference field="6" count="1" selected="0">
            <x v="93"/>
          </reference>
        </references>
      </pivotArea>
    </format>
    <format dxfId="10964">
      <pivotArea dataOnly="0" labelOnly="1" outline="0" offset="IV4" fieldPosition="0">
        <references count="1">
          <reference field="6" count="1">
            <x v="93"/>
          </reference>
        </references>
      </pivotArea>
    </format>
    <format dxfId="10963">
      <pivotArea dataOnly="0" labelOnly="1" outline="0" fieldPosition="0">
        <references count="2">
          <reference field="0" count="1">
            <x v="55"/>
          </reference>
          <reference field="6" count="1" selected="0">
            <x v="93"/>
          </reference>
        </references>
      </pivotArea>
    </format>
    <format dxfId="10962">
      <pivotArea dataOnly="0" labelOnly="1" outline="0" fieldPosition="0">
        <references count="3">
          <reference field="0" count="1" selected="0">
            <x v="55"/>
          </reference>
          <reference field="4" count="1">
            <x v="2"/>
          </reference>
          <reference field="6" count="1" selected="0">
            <x v="93"/>
          </reference>
        </references>
      </pivotArea>
    </format>
    <format dxfId="10961">
      <pivotArea outline="0" collapsedLevelsAreSubtotals="1" fieldPosition="0">
        <references count="3">
          <reference field="0" count="1" selected="0">
            <x v="55"/>
          </reference>
          <reference field="4" count="1" selected="0">
            <x v="2"/>
          </reference>
          <reference field="6" count="1" selected="0">
            <x v="93"/>
          </reference>
        </references>
      </pivotArea>
    </format>
    <format dxfId="10960">
      <pivotArea outline="0" collapsedLevelsAreSubtotals="1" fieldPosition="0">
        <references count="3">
          <reference field="0" count="1" selected="0">
            <x v="50"/>
          </reference>
          <reference field="4" count="1" selected="0">
            <x v="2"/>
          </reference>
          <reference field="6" count="1" selected="0">
            <x v="93"/>
          </reference>
        </references>
      </pivotArea>
    </format>
    <format dxfId="10959">
      <pivotArea dataOnly="0" labelOnly="1" outline="0" offset="IV5" fieldPosition="0">
        <references count="1">
          <reference field="6" count="1">
            <x v="93"/>
          </reference>
        </references>
      </pivotArea>
    </format>
    <format dxfId="10958">
      <pivotArea dataOnly="0" labelOnly="1" outline="0" offset="IV1" fieldPosition="0">
        <references count="2">
          <reference field="0" count="1">
            <x v="50"/>
          </reference>
          <reference field="6" count="1" selected="0">
            <x v="93"/>
          </reference>
        </references>
      </pivotArea>
    </format>
    <format dxfId="10957">
      <pivotArea dataOnly="0" labelOnly="1" outline="0" fieldPosition="0">
        <references count="3">
          <reference field="0" count="1" selected="0">
            <x v="50"/>
          </reference>
          <reference field="4" count="1">
            <x v="2"/>
          </reference>
          <reference field="6" count="1" selected="0">
            <x v="93"/>
          </reference>
        </references>
      </pivotArea>
    </format>
    <format dxfId="10956">
      <pivotArea outline="0" collapsedLevelsAreSubtotals="1" fieldPosition="0">
        <references count="3">
          <reference field="0" count="1" selected="0">
            <x v="50"/>
          </reference>
          <reference field="4" count="1" selected="0">
            <x v="2"/>
          </reference>
          <reference field="6" count="1" selected="0">
            <x v="93"/>
          </reference>
        </references>
      </pivotArea>
    </format>
    <format dxfId="10955">
      <pivotArea outline="0" collapsedLevelsAreSubtotals="1" fieldPosition="0">
        <references count="3">
          <reference field="0" count="1" selected="0">
            <x v="50"/>
          </reference>
          <reference field="4" count="1" selected="0">
            <x v="9"/>
          </reference>
          <reference field="6" count="1" selected="0">
            <x v="93"/>
          </reference>
        </references>
      </pivotArea>
    </format>
    <format dxfId="10954">
      <pivotArea dataOnly="0" labelOnly="1" outline="0" offset="IV6" fieldPosition="0">
        <references count="1">
          <reference field="6" count="1">
            <x v="93"/>
          </reference>
        </references>
      </pivotArea>
    </format>
    <format dxfId="10953">
      <pivotArea dataOnly="0" labelOnly="1" outline="0" offset="IV2" fieldPosition="0">
        <references count="2">
          <reference field="0" count="1">
            <x v="50"/>
          </reference>
          <reference field="6" count="1" selected="0">
            <x v="93"/>
          </reference>
        </references>
      </pivotArea>
    </format>
    <format dxfId="10952">
      <pivotArea dataOnly="0" labelOnly="1" outline="0" fieldPosition="0">
        <references count="3">
          <reference field="0" count="1" selected="0">
            <x v="50"/>
          </reference>
          <reference field="4" count="1">
            <x v="9"/>
          </reference>
          <reference field="6" count="1" selected="0">
            <x v="93"/>
          </reference>
        </references>
      </pivotArea>
    </format>
    <format dxfId="10951">
      <pivotArea outline="0" collapsedLevelsAreSubtotals="1" fieldPosition="0">
        <references count="3">
          <reference field="0" count="1" selected="0">
            <x v="50"/>
          </reference>
          <reference field="4" count="1" selected="0">
            <x v="9"/>
          </reference>
          <reference field="6" count="1" selected="0">
            <x v="93"/>
          </reference>
        </references>
      </pivotArea>
    </format>
    <format dxfId="10950">
      <pivotArea outline="0" collapsedLevelsAreSubtotals="1" fieldPosition="0">
        <references count="3">
          <reference field="0" count="1" selected="0">
            <x v="50"/>
          </reference>
          <reference field="4" count="1" selected="0">
            <x v="10"/>
          </reference>
          <reference field="6" count="1" selected="0">
            <x v="93"/>
          </reference>
        </references>
      </pivotArea>
    </format>
    <format dxfId="10949">
      <pivotArea dataOnly="0" labelOnly="1" outline="0" offset="IV7" fieldPosition="0">
        <references count="1">
          <reference field="6" count="1">
            <x v="93"/>
          </reference>
        </references>
      </pivotArea>
    </format>
    <format dxfId="10948">
      <pivotArea dataOnly="0" labelOnly="1" outline="0" offset="IV256" fieldPosition="0">
        <references count="2">
          <reference field="0" count="1">
            <x v="50"/>
          </reference>
          <reference field="6" count="1" selected="0">
            <x v="93"/>
          </reference>
        </references>
      </pivotArea>
    </format>
    <format dxfId="10947">
      <pivotArea dataOnly="0" labelOnly="1" outline="0" fieldPosition="0">
        <references count="3">
          <reference field="0" count="1" selected="0">
            <x v="50"/>
          </reference>
          <reference field="4" count="1">
            <x v="10"/>
          </reference>
          <reference field="6" count="1" selected="0">
            <x v="93"/>
          </reference>
        </references>
      </pivotArea>
    </format>
    <format dxfId="10946">
      <pivotArea outline="0" collapsedLevelsAreSubtotals="1" fieldPosition="0">
        <references count="3">
          <reference field="0" count="1" selected="0">
            <x v="50"/>
          </reference>
          <reference field="4" count="1" selected="0">
            <x v="10"/>
          </reference>
          <reference field="6" count="1" selected="0">
            <x v="93"/>
          </reference>
        </references>
      </pivotArea>
    </format>
    <format dxfId="10945">
      <pivotArea outline="0" collapsedLevelsAreSubtotals="1" fieldPosition="0">
        <references count="3">
          <reference field="0" count="1" selected="0">
            <x v="397"/>
          </reference>
          <reference field="4" count="1" selected="0">
            <x v="223"/>
          </reference>
          <reference field="6" count="1" selected="0">
            <x v="93"/>
          </reference>
        </references>
      </pivotArea>
    </format>
    <format dxfId="10944">
      <pivotArea dataOnly="0" labelOnly="1" outline="0" offset="IV8" fieldPosition="0">
        <references count="1">
          <reference field="6" count="1">
            <x v="93"/>
          </reference>
        </references>
      </pivotArea>
    </format>
    <format dxfId="10943">
      <pivotArea dataOnly="0" labelOnly="1" outline="0" fieldPosition="0">
        <references count="2">
          <reference field="0" count="1">
            <x v="397"/>
          </reference>
          <reference field="6" count="1" selected="0">
            <x v="93"/>
          </reference>
        </references>
      </pivotArea>
    </format>
    <format dxfId="10942">
      <pivotArea dataOnly="0" labelOnly="1" outline="0" fieldPosition="0">
        <references count="3">
          <reference field="0" count="1" selected="0">
            <x v="397"/>
          </reference>
          <reference field="4" count="1">
            <x v="223"/>
          </reference>
          <reference field="6" count="1" selected="0">
            <x v="93"/>
          </reference>
        </references>
      </pivotArea>
    </format>
    <format dxfId="10941">
      <pivotArea outline="0" collapsedLevelsAreSubtotals="1" fieldPosition="0">
        <references count="3">
          <reference field="0" count="1" selected="0">
            <x v="397"/>
          </reference>
          <reference field="4" count="1" selected="0">
            <x v="223"/>
          </reference>
          <reference field="6" count="1" selected="0">
            <x v="93"/>
          </reference>
        </references>
      </pivotArea>
    </format>
    <format dxfId="10940">
      <pivotArea outline="0" collapsedLevelsAreSubtotals="1" fieldPosition="0">
        <references count="3">
          <reference field="0" count="1" selected="0">
            <x v="129"/>
          </reference>
          <reference field="4" count="1" selected="0">
            <x v="3"/>
          </reference>
          <reference field="6" count="1" selected="0">
            <x v="93"/>
          </reference>
        </references>
      </pivotArea>
    </format>
    <format dxfId="10939">
      <pivotArea dataOnly="0" labelOnly="1" outline="0" offset="IV9" fieldPosition="0">
        <references count="1">
          <reference field="6" count="1">
            <x v="93"/>
          </reference>
        </references>
      </pivotArea>
    </format>
    <format dxfId="10938">
      <pivotArea dataOnly="0" labelOnly="1" outline="0" fieldPosition="0">
        <references count="2">
          <reference field="0" count="1">
            <x v="129"/>
          </reference>
          <reference field="6" count="1" selected="0">
            <x v="93"/>
          </reference>
        </references>
      </pivotArea>
    </format>
    <format dxfId="10937">
      <pivotArea dataOnly="0" labelOnly="1" outline="0" fieldPosition="0">
        <references count="3">
          <reference field="0" count="1" selected="0">
            <x v="129"/>
          </reference>
          <reference field="4" count="1">
            <x v="3"/>
          </reference>
          <reference field="6" count="1" selected="0">
            <x v="93"/>
          </reference>
        </references>
      </pivotArea>
    </format>
    <format dxfId="10936">
      <pivotArea outline="0" collapsedLevelsAreSubtotals="1" fieldPosition="0">
        <references count="3">
          <reference field="0" count="1" selected="0">
            <x v="129"/>
          </reference>
          <reference field="4" count="1" selected="0">
            <x v="3"/>
          </reference>
          <reference field="6" count="1" selected="0">
            <x v="93"/>
          </reference>
        </references>
      </pivotArea>
    </format>
    <format dxfId="10935">
      <pivotArea outline="0" collapsedLevelsAreSubtotals="1" fieldPosition="0">
        <references count="3">
          <reference field="0" count="1" selected="0">
            <x v="85"/>
          </reference>
          <reference field="4" count="1" selected="0">
            <x v="223"/>
          </reference>
          <reference field="6" count="1" selected="0">
            <x v="93"/>
          </reference>
        </references>
      </pivotArea>
    </format>
    <format dxfId="10934">
      <pivotArea dataOnly="0" labelOnly="1" outline="0" offset="IV10" fieldPosition="0">
        <references count="1">
          <reference field="6" count="1">
            <x v="93"/>
          </reference>
        </references>
      </pivotArea>
    </format>
    <format dxfId="10933">
      <pivotArea dataOnly="0" labelOnly="1" outline="0" fieldPosition="0">
        <references count="2">
          <reference field="0" count="1">
            <x v="85"/>
          </reference>
          <reference field="6" count="1" selected="0">
            <x v="93"/>
          </reference>
        </references>
      </pivotArea>
    </format>
    <format dxfId="10932">
      <pivotArea dataOnly="0" labelOnly="1" outline="0" fieldPosition="0">
        <references count="3">
          <reference field="0" count="1" selected="0">
            <x v="85"/>
          </reference>
          <reference field="4" count="1">
            <x v="223"/>
          </reference>
          <reference field="6" count="1" selected="0">
            <x v="93"/>
          </reference>
        </references>
      </pivotArea>
    </format>
    <format dxfId="10931">
      <pivotArea outline="0" collapsedLevelsAreSubtotals="1" fieldPosition="0">
        <references count="3">
          <reference field="0" count="1" selected="0">
            <x v="85"/>
          </reference>
          <reference field="4" count="1" selected="0">
            <x v="223"/>
          </reference>
          <reference field="6" count="1" selected="0">
            <x v="93"/>
          </reference>
        </references>
      </pivotArea>
    </format>
    <format dxfId="10930">
      <pivotArea outline="0" collapsedLevelsAreSubtotals="1" fieldPosition="0">
        <references count="3">
          <reference field="0" count="1" selected="0">
            <x v="61"/>
          </reference>
          <reference field="4" count="1" selected="0">
            <x v="2"/>
          </reference>
          <reference field="6" count="1" selected="0">
            <x v="93"/>
          </reference>
        </references>
      </pivotArea>
    </format>
    <format dxfId="10929">
      <pivotArea dataOnly="0" labelOnly="1" outline="0" offset="IV11" fieldPosition="0">
        <references count="1">
          <reference field="6" count="1">
            <x v="93"/>
          </reference>
        </references>
      </pivotArea>
    </format>
    <format dxfId="10928">
      <pivotArea dataOnly="0" labelOnly="1" outline="0" fieldPosition="0">
        <references count="2">
          <reference field="0" count="1">
            <x v="61"/>
          </reference>
          <reference field="6" count="1" selected="0">
            <x v="93"/>
          </reference>
        </references>
      </pivotArea>
    </format>
    <format dxfId="10927">
      <pivotArea dataOnly="0" labelOnly="1" outline="0" fieldPosition="0">
        <references count="3">
          <reference field="0" count="1" selected="0">
            <x v="61"/>
          </reference>
          <reference field="4" count="1">
            <x v="2"/>
          </reference>
          <reference field="6" count="1" selected="0">
            <x v="93"/>
          </reference>
        </references>
      </pivotArea>
    </format>
    <format dxfId="10926">
      <pivotArea outline="0" collapsedLevelsAreSubtotals="1" fieldPosition="0">
        <references count="3">
          <reference field="0" count="1" selected="0">
            <x v="61"/>
          </reference>
          <reference field="4" count="1" selected="0">
            <x v="2"/>
          </reference>
          <reference field="6" count="1" selected="0">
            <x v="93"/>
          </reference>
        </references>
      </pivotArea>
    </format>
    <format dxfId="10925">
      <pivotArea outline="0" collapsedLevelsAreSubtotals="1" fieldPosition="0">
        <references count="3">
          <reference field="0" count="1" selected="0">
            <x v="106"/>
          </reference>
          <reference field="4" count="1" selected="0">
            <x v="9"/>
          </reference>
          <reference field="6" count="1" selected="0">
            <x v="93"/>
          </reference>
        </references>
      </pivotArea>
    </format>
    <format dxfId="10924">
      <pivotArea dataOnly="0" labelOnly="1" outline="0" offset="IV12" fieldPosition="0">
        <references count="1">
          <reference field="6" count="1">
            <x v="93"/>
          </reference>
        </references>
      </pivotArea>
    </format>
    <format dxfId="10923">
      <pivotArea dataOnly="0" labelOnly="1" outline="0" offset="IV1" fieldPosition="0">
        <references count="2">
          <reference field="0" count="1">
            <x v="106"/>
          </reference>
          <reference field="6" count="1" selected="0">
            <x v="93"/>
          </reference>
        </references>
      </pivotArea>
    </format>
    <format dxfId="10922">
      <pivotArea dataOnly="0" labelOnly="1" outline="0" fieldPosition="0">
        <references count="3">
          <reference field="0" count="1" selected="0">
            <x v="106"/>
          </reference>
          <reference field="4" count="1">
            <x v="9"/>
          </reference>
          <reference field="6" count="1" selected="0">
            <x v="93"/>
          </reference>
        </references>
      </pivotArea>
    </format>
    <format dxfId="10921">
      <pivotArea outline="0" collapsedLevelsAreSubtotals="1" fieldPosition="0">
        <references count="3">
          <reference field="0" count="1" selected="0">
            <x v="106"/>
          </reference>
          <reference field="4" count="1" selected="0">
            <x v="9"/>
          </reference>
          <reference field="6" count="1" selected="0">
            <x v="93"/>
          </reference>
        </references>
      </pivotArea>
    </format>
    <format dxfId="10920">
      <pivotArea outline="0" collapsedLevelsAreSubtotals="1" fieldPosition="0">
        <references count="3">
          <reference field="0" count="1" selected="0">
            <x v="106"/>
          </reference>
          <reference field="4" count="1" selected="0">
            <x v="10"/>
          </reference>
          <reference field="6" count="1" selected="0">
            <x v="93"/>
          </reference>
        </references>
      </pivotArea>
    </format>
    <format dxfId="10919">
      <pivotArea dataOnly="0" labelOnly="1" outline="0" offset="IV13" fieldPosition="0">
        <references count="1">
          <reference field="6" count="1">
            <x v="93"/>
          </reference>
        </references>
      </pivotArea>
    </format>
    <format dxfId="10918">
      <pivotArea dataOnly="0" labelOnly="1" outline="0" offset="IV256" fieldPosition="0">
        <references count="2">
          <reference field="0" count="1">
            <x v="106"/>
          </reference>
          <reference field="6" count="1" selected="0">
            <x v="93"/>
          </reference>
        </references>
      </pivotArea>
    </format>
    <format dxfId="10917">
      <pivotArea dataOnly="0" labelOnly="1" outline="0" fieldPosition="0">
        <references count="3">
          <reference field="0" count="1" selected="0">
            <x v="106"/>
          </reference>
          <reference field="4" count="1">
            <x v="10"/>
          </reference>
          <reference field="6" count="1" selected="0">
            <x v="93"/>
          </reference>
        </references>
      </pivotArea>
    </format>
    <format dxfId="10916">
      <pivotArea outline="0" collapsedLevelsAreSubtotals="1" fieldPosition="0">
        <references count="3">
          <reference field="0" count="1" selected="0">
            <x v="106"/>
          </reference>
          <reference field="4" count="1" selected="0">
            <x v="10"/>
          </reference>
          <reference field="6" count="1" selected="0">
            <x v="93"/>
          </reference>
        </references>
      </pivotArea>
    </format>
    <format dxfId="10915">
      <pivotArea outline="0" collapsedLevelsAreSubtotals="1" fieldPosition="0">
        <references count="3">
          <reference field="0" count="1" selected="0">
            <x v="132"/>
          </reference>
          <reference field="4" count="1" selected="0">
            <x v="2"/>
          </reference>
          <reference field="6" count="1" selected="0">
            <x v="93"/>
          </reference>
        </references>
      </pivotArea>
    </format>
    <format dxfId="10914">
      <pivotArea dataOnly="0" labelOnly="1" outline="0" offset="IV14" fieldPosition="0">
        <references count="1">
          <reference field="6" count="1">
            <x v="93"/>
          </reference>
        </references>
      </pivotArea>
    </format>
    <format dxfId="10913">
      <pivotArea dataOnly="0" labelOnly="1" outline="0" offset="IV1" fieldPosition="0">
        <references count="2">
          <reference field="0" count="1">
            <x v="132"/>
          </reference>
          <reference field="6" count="1" selected="0">
            <x v="93"/>
          </reference>
        </references>
      </pivotArea>
    </format>
    <format dxfId="10912">
      <pivotArea dataOnly="0" labelOnly="1" outline="0" fieldPosition="0">
        <references count="3">
          <reference field="0" count="1" selected="0">
            <x v="132"/>
          </reference>
          <reference field="4" count="1">
            <x v="2"/>
          </reference>
          <reference field="6" count="1" selected="0">
            <x v="93"/>
          </reference>
        </references>
      </pivotArea>
    </format>
    <format dxfId="10911">
      <pivotArea outline="0" collapsedLevelsAreSubtotals="1" fieldPosition="0">
        <references count="3">
          <reference field="0" count="1" selected="0">
            <x v="132"/>
          </reference>
          <reference field="4" count="1" selected="0">
            <x v="2"/>
          </reference>
          <reference field="6" count="1" selected="0">
            <x v="93"/>
          </reference>
        </references>
      </pivotArea>
    </format>
    <format dxfId="10910">
      <pivotArea outline="0" collapsedLevelsAreSubtotals="1" fieldPosition="0">
        <references count="3">
          <reference field="0" count="1" selected="0">
            <x v="132"/>
          </reference>
          <reference field="4" count="1" selected="0">
            <x v="178"/>
          </reference>
          <reference field="6" count="1" selected="0">
            <x v="93"/>
          </reference>
        </references>
      </pivotArea>
    </format>
    <format dxfId="10909">
      <pivotArea dataOnly="0" labelOnly="1" outline="0" offset="IV15" fieldPosition="0">
        <references count="1">
          <reference field="6" count="1">
            <x v="93"/>
          </reference>
        </references>
      </pivotArea>
    </format>
    <format dxfId="10908">
      <pivotArea dataOnly="0" labelOnly="1" outline="0" offset="IV256" fieldPosition="0">
        <references count="2">
          <reference field="0" count="1">
            <x v="132"/>
          </reference>
          <reference field="6" count="1" selected="0">
            <x v="93"/>
          </reference>
        </references>
      </pivotArea>
    </format>
    <format dxfId="10907">
      <pivotArea dataOnly="0" labelOnly="1" outline="0" fieldPosition="0">
        <references count="3">
          <reference field="0" count="1" selected="0">
            <x v="132"/>
          </reference>
          <reference field="4" count="1">
            <x v="178"/>
          </reference>
          <reference field="6" count="1" selected="0">
            <x v="93"/>
          </reference>
        </references>
      </pivotArea>
    </format>
    <format dxfId="10906">
      <pivotArea outline="0" collapsedLevelsAreSubtotals="1" fieldPosition="0">
        <references count="3">
          <reference field="0" count="1" selected="0">
            <x v="132"/>
          </reference>
          <reference field="4" count="1" selected="0">
            <x v="178"/>
          </reference>
          <reference field="6" count="1" selected="0">
            <x v="93"/>
          </reference>
        </references>
      </pivotArea>
    </format>
    <format dxfId="10905">
      <pivotArea outline="0" collapsedLevelsAreSubtotals="1" fieldPosition="0">
        <references count="3">
          <reference field="0" count="1" selected="0">
            <x v="97"/>
          </reference>
          <reference field="4" count="1" selected="0">
            <x v="223"/>
          </reference>
          <reference field="6" count="1" selected="0">
            <x v="93"/>
          </reference>
        </references>
      </pivotArea>
    </format>
    <format dxfId="10904">
      <pivotArea dataOnly="0" labelOnly="1" outline="0" offset="IV16" fieldPosition="0">
        <references count="1">
          <reference field="6" count="1">
            <x v="93"/>
          </reference>
        </references>
      </pivotArea>
    </format>
    <format dxfId="10903">
      <pivotArea dataOnly="0" labelOnly="1" outline="0" fieldPosition="0">
        <references count="2">
          <reference field="0" count="1">
            <x v="97"/>
          </reference>
          <reference field="6" count="1" selected="0">
            <x v="93"/>
          </reference>
        </references>
      </pivotArea>
    </format>
    <format dxfId="10902">
      <pivotArea dataOnly="0" labelOnly="1" outline="0" fieldPosition="0">
        <references count="3">
          <reference field="0" count="1" selected="0">
            <x v="97"/>
          </reference>
          <reference field="4" count="1">
            <x v="223"/>
          </reference>
          <reference field="6" count="1" selected="0">
            <x v="93"/>
          </reference>
        </references>
      </pivotArea>
    </format>
    <format dxfId="10901">
      <pivotArea outline="0" collapsedLevelsAreSubtotals="1" fieldPosition="0">
        <references count="3">
          <reference field="0" count="1" selected="0">
            <x v="97"/>
          </reference>
          <reference field="4" count="1" selected="0">
            <x v="223"/>
          </reference>
          <reference field="6" count="1" selected="0">
            <x v="93"/>
          </reference>
        </references>
      </pivotArea>
    </format>
    <format dxfId="10900">
      <pivotArea outline="0" collapsedLevelsAreSubtotals="1" fieldPosition="0">
        <references count="3">
          <reference field="0" count="1" selected="0">
            <x v="51"/>
          </reference>
          <reference field="4" count="1" selected="0">
            <x v="2"/>
          </reference>
          <reference field="6" count="1" selected="0">
            <x v="93"/>
          </reference>
        </references>
      </pivotArea>
    </format>
    <format dxfId="10899">
      <pivotArea dataOnly="0" labelOnly="1" outline="0" offset="IV17" fieldPosition="0">
        <references count="1">
          <reference field="6" count="1">
            <x v="93"/>
          </reference>
        </references>
      </pivotArea>
    </format>
    <format dxfId="10898">
      <pivotArea dataOnly="0" labelOnly="1" outline="0" fieldPosition="0">
        <references count="2">
          <reference field="0" count="1">
            <x v="51"/>
          </reference>
          <reference field="6" count="1" selected="0">
            <x v="93"/>
          </reference>
        </references>
      </pivotArea>
    </format>
    <format dxfId="10897">
      <pivotArea dataOnly="0" labelOnly="1" outline="0" fieldPosition="0">
        <references count="3">
          <reference field="0" count="1" selected="0">
            <x v="51"/>
          </reference>
          <reference field="4" count="1">
            <x v="2"/>
          </reference>
          <reference field="6" count="1" selected="0">
            <x v="93"/>
          </reference>
        </references>
      </pivotArea>
    </format>
    <format dxfId="10896">
      <pivotArea outline="0" collapsedLevelsAreSubtotals="1" fieldPosition="0">
        <references count="3">
          <reference field="0" count="1" selected="0">
            <x v="51"/>
          </reference>
          <reference field="4" count="1" selected="0">
            <x v="2"/>
          </reference>
          <reference field="6" count="1" selected="0">
            <x v="93"/>
          </reference>
        </references>
      </pivotArea>
    </format>
    <format dxfId="10895">
      <pivotArea outline="0" collapsedLevelsAreSubtotals="1" fieldPosition="0">
        <references count="3">
          <reference field="0" count="1" selected="0">
            <x v="84"/>
          </reference>
          <reference field="4" count="1" selected="0">
            <x v="177"/>
          </reference>
          <reference field="6" count="1" selected="0">
            <x v="93"/>
          </reference>
        </references>
      </pivotArea>
    </format>
    <format dxfId="10894">
      <pivotArea dataOnly="0" labelOnly="1" outline="0" offset="IV18" fieldPosition="0">
        <references count="1">
          <reference field="6" count="1">
            <x v="93"/>
          </reference>
        </references>
      </pivotArea>
    </format>
    <format dxfId="10893">
      <pivotArea dataOnly="0" labelOnly="1" outline="0" fieldPosition="0">
        <references count="2">
          <reference field="0" count="1">
            <x v="84"/>
          </reference>
          <reference field="6" count="1" selected="0">
            <x v="93"/>
          </reference>
        </references>
      </pivotArea>
    </format>
    <format dxfId="10892">
      <pivotArea dataOnly="0" labelOnly="1" outline="0" fieldPosition="0">
        <references count="3">
          <reference field="0" count="1" selected="0">
            <x v="84"/>
          </reference>
          <reference field="4" count="1">
            <x v="177"/>
          </reference>
          <reference field="6" count="1" selected="0">
            <x v="93"/>
          </reference>
        </references>
      </pivotArea>
    </format>
    <format dxfId="10891">
      <pivotArea outline="0" collapsedLevelsAreSubtotals="1" fieldPosition="0">
        <references count="3">
          <reference field="0" count="1" selected="0">
            <x v="84"/>
          </reference>
          <reference field="4" count="1" selected="0">
            <x v="177"/>
          </reference>
          <reference field="6" count="1" selected="0">
            <x v="93"/>
          </reference>
        </references>
      </pivotArea>
    </format>
    <format dxfId="10890">
      <pivotArea outline="0" collapsedLevelsAreSubtotals="1" fieldPosition="0">
        <references count="3">
          <reference field="0" count="1" selected="0">
            <x v="53"/>
          </reference>
          <reference field="4" count="1" selected="0">
            <x v="178"/>
          </reference>
          <reference field="6" count="1" selected="0">
            <x v="93"/>
          </reference>
        </references>
      </pivotArea>
    </format>
    <format dxfId="10889">
      <pivotArea dataOnly="0" labelOnly="1" outline="0" offset="IV19" fieldPosition="0">
        <references count="1">
          <reference field="6" count="1">
            <x v="93"/>
          </reference>
        </references>
      </pivotArea>
    </format>
    <format dxfId="10888">
      <pivotArea dataOnly="0" labelOnly="1" outline="0" fieldPosition="0">
        <references count="2">
          <reference field="0" count="1">
            <x v="53"/>
          </reference>
          <reference field="6" count="1" selected="0">
            <x v="93"/>
          </reference>
        </references>
      </pivotArea>
    </format>
    <format dxfId="10887">
      <pivotArea dataOnly="0" labelOnly="1" outline="0" fieldPosition="0">
        <references count="3">
          <reference field="0" count="1" selected="0">
            <x v="53"/>
          </reference>
          <reference field="4" count="1">
            <x v="178"/>
          </reference>
          <reference field="6" count="1" selected="0">
            <x v="93"/>
          </reference>
        </references>
      </pivotArea>
    </format>
    <format dxfId="10886">
      <pivotArea outline="0" collapsedLevelsAreSubtotals="1" fieldPosition="0">
        <references count="3">
          <reference field="0" count="1" selected="0">
            <x v="53"/>
          </reference>
          <reference field="4" count="1" selected="0">
            <x v="178"/>
          </reference>
          <reference field="6" count="1" selected="0">
            <x v="93"/>
          </reference>
        </references>
      </pivotArea>
    </format>
    <format dxfId="10885">
      <pivotArea outline="0" collapsedLevelsAreSubtotals="1" fieldPosition="0">
        <references count="3">
          <reference field="0" count="1" selected="0">
            <x v="34"/>
          </reference>
          <reference field="4" count="1" selected="0">
            <x v="223"/>
          </reference>
          <reference field="6" count="1" selected="0">
            <x v="93"/>
          </reference>
        </references>
      </pivotArea>
    </format>
    <format dxfId="10884">
      <pivotArea dataOnly="0" labelOnly="1" outline="0" offset="IV20" fieldPosition="0">
        <references count="1">
          <reference field="6" count="1">
            <x v="93"/>
          </reference>
        </references>
      </pivotArea>
    </format>
    <format dxfId="10883">
      <pivotArea dataOnly="0" labelOnly="1" outline="0" fieldPosition="0">
        <references count="2">
          <reference field="0" count="1">
            <x v="34"/>
          </reference>
          <reference field="6" count="1" selected="0">
            <x v="93"/>
          </reference>
        </references>
      </pivotArea>
    </format>
    <format dxfId="10882">
      <pivotArea dataOnly="0" labelOnly="1" outline="0" fieldPosition="0">
        <references count="3">
          <reference field="0" count="1" selected="0">
            <x v="34"/>
          </reference>
          <reference field="4" count="1">
            <x v="223"/>
          </reference>
          <reference field="6" count="1" selected="0">
            <x v="93"/>
          </reference>
        </references>
      </pivotArea>
    </format>
    <format dxfId="10881">
      <pivotArea outline="0" collapsedLevelsAreSubtotals="1" fieldPosition="0">
        <references count="3">
          <reference field="0" count="1" selected="0">
            <x v="34"/>
          </reference>
          <reference field="4" count="1" selected="0">
            <x v="223"/>
          </reference>
          <reference field="6" count="1" selected="0">
            <x v="93"/>
          </reference>
        </references>
      </pivotArea>
    </format>
    <format dxfId="10880">
      <pivotArea outline="0" collapsedLevelsAreSubtotals="1" fieldPosition="0">
        <references count="3">
          <reference field="0" count="1" selected="0">
            <x v="52"/>
          </reference>
          <reference field="4" count="1" selected="0">
            <x v="2"/>
          </reference>
          <reference field="6" count="1" selected="0">
            <x v="93"/>
          </reference>
        </references>
      </pivotArea>
    </format>
    <format dxfId="10879">
      <pivotArea dataOnly="0" labelOnly="1" outline="0" offset="IV21" fieldPosition="0">
        <references count="1">
          <reference field="6" count="1">
            <x v="93"/>
          </reference>
        </references>
      </pivotArea>
    </format>
    <format dxfId="10878">
      <pivotArea dataOnly="0" labelOnly="1" outline="0" fieldPosition="0">
        <references count="2">
          <reference field="0" count="1">
            <x v="52"/>
          </reference>
          <reference field="6" count="1" selected="0">
            <x v="93"/>
          </reference>
        </references>
      </pivotArea>
    </format>
    <format dxfId="10877">
      <pivotArea dataOnly="0" labelOnly="1" outline="0" fieldPosition="0">
        <references count="3">
          <reference field="0" count="1" selected="0">
            <x v="52"/>
          </reference>
          <reference field="4" count="1">
            <x v="2"/>
          </reference>
          <reference field="6" count="1" selected="0">
            <x v="93"/>
          </reference>
        </references>
      </pivotArea>
    </format>
    <format dxfId="10876">
      <pivotArea outline="0" collapsedLevelsAreSubtotals="1" fieldPosition="0">
        <references count="3">
          <reference field="0" count="1" selected="0">
            <x v="52"/>
          </reference>
          <reference field="4" count="1" selected="0">
            <x v="2"/>
          </reference>
          <reference field="6" count="1" selected="0">
            <x v="93"/>
          </reference>
        </references>
      </pivotArea>
    </format>
    <format dxfId="10875">
      <pivotArea outline="0" collapsedLevelsAreSubtotals="1" fieldPosition="0">
        <references count="3">
          <reference field="0" count="1" selected="0">
            <x v="386"/>
          </reference>
          <reference field="4" count="1" selected="0">
            <x v="10"/>
          </reference>
          <reference field="6" count="1" selected="0">
            <x v="93"/>
          </reference>
        </references>
      </pivotArea>
    </format>
    <format dxfId="10874">
      <pivotArea dataOnly="0" labelOnly="1" outline="0" offset="IV22" fieldPosition="0">
        <references count="1">
          <reference field="6" count="1">
            <x v="93"/>
          </reference>
        </references>
      </pivotArea>
    </format>
    <format dxfId="10873">
      <pivotArea dataOnly="0" labelOnly="1" outline="0" fieldPosition="0">
        <references count="2">
          <reference field="0" count="1">
            <x v="386"/>
          </reference>
          <reference field="6" count="1" selected="0">
            <x v="93"/>
          </reference>
        </references>
      </pivotArea>
    </format>
    <format dxfId="10872">
      <pivotArea dataOnly="0" labelOnly="1" outline="0" fieldPosition="0">
        <references count="3">
          <reference field="0" count="1" selected="0">
            <x v="386"/>
          </reference>
          <reference field="4" count="1">
            <x v="10"/>
          </reference>
          <reference field="6" count="1" selected="0">
            <x v="93"/>
          </reference>
        </references>
      </pivotArea>
    </format>
    <format dxfId="10871">
      <pivotArea outline="0" collapsedLevelsAreSubtotals="1" fieldPosition="0">
        <references count="3">
          <reference field="0" count="1" selected="0">
            <x v="386"/>
          </reference>
          <reference field="4" count="1" selected="0">
            <x v="10"/>
          </reference>
          <reference field="6" count="1" selected="0">
            <x v="93"/>
          </reference>
        </references>
      </pivotArea>
    </format>
    <format dxfId="10870">
      <pivotArea outline="0" collapsedLevelsAreSubtotals="1" fieldPosition="0">
        <references count="3">
          <reference field="0" count="1" selected="0">
            <x v="399"/>
          </reference>
          <reference field="4" count="1" selected="0">
            <x v="223"/>
          </reference>
          <reference field="6" count="1" selected="0">
            <x v="93"/>
          </reference>
        </references>
      </pivotArea>
    </format>
    <format dxfId="10869">
      <pivotArea dataOnly="0" labelOnly="1" outline="0" offset="IV23" fieldPosition="0">
        <references count="1">
          <reference field="6" count="1">
            <x v="93"/>
          </reference>
        </references>
      </pivotArea>
    </format>
    <format dxfId="10868">
      <pivotArea dataOnly="0" labelOnly="1" outline="0" fieldPosition="0">
        <references count="2">
          <reference field="0" count="1">
            <x v="399"/>
          </reference>
          <reference field="6" count="1" selected="0">
            <x v="93"/>
          </reference>
        </references>
      </pivotArea>
    </format>
    <format dxfId="10867">
      <pivotArea dataOnly="0" labelOnly="1" outline="0" fieldPosition="0">
        <references count="3">
          <reference field="0" count="1" selected="0">
            <x v="399"/>
          </reference>
          <reference field="4" count="1">
            <x v="223"/>
          </reference>
          <reference field="6" count="1" selected="0">
            <x v="93"/>
          </reference>
        </references>
      </pivotArea>
    </format>
    <format dxfId="10866">
      <pivotArea outline="0" collapsedLevelsAreSubtotals="1" fieldPosition="0">
        <references count="3">
          <reference field="0" count="1" selected="0">
            <x v="399"/>
          </reference>
          <reference field="4" count="1" selected="0">
            <x v="223"/>
          </reference>
          <reference field="6" count="1" selected="0">
            <x v="93"/>
          </reference>
        </references>
      </pivotArea>
    </format>
    <format dxfId="10865">
      <pivotArea outline="0" collapsedLevelsAreSubtotals="1" fieldPosition="0">
        <references count="3">
          <reference field="0" count="1" selected="0">
            <x v="125"/>
          </reference>
          <reference field="4" count="1" selected="0">
            <x v="223"/>
          </reference>
          <reference field="6" count="1" selected="0">
            <x v="93"/>
          </reference>
        </references>
      </pivotArea>
    </format>
    <format dxfId="10864">
      <pivotArea dataOnly="0" labelOnly="1" outline="0" offset="IV24" fieldPosition="0">
        <references count="1">
          <reference field="6" count="1">
            <x v="93"/>
          </reference>
        </references>
      </pivotArea>
    </format>
    <format dxfId="10863">
      <pivotArea dataOnly="0" labelOnly="1" outline="0" fieldPosition="0">
        <references count="2">
          <reference field="0" count="1">
            <x v="125"/>
          </reference>
          <reference field="6" count="1" selected="0">
            <x v="93"/>
          </reference>
        </references>
      </pivotArea>
    </format>
    <format dxfId="10862">
      <pivotArea dataOnly="0" labelOnly="1" outline="0" fieldPosition="0">
        <references count="3">
          <reference field="0" count="1" selected="0">
            <x v="125"/>
          </reference>
          <reference field="4" count="1">
            <x v="223"/>
          </reference>
          <reference field="6" count="1" selected="0">
            <x v="93"/>
          </reference>
        </references>
      </pivotArea>
    </format>
    <format dxfId="10861">
      <pivotArea outline="0" collapsedLevelsAreSubtotals="1" fieldPosition="0">
        <references count="3">
          <reference field="0" count="1" selected="0">
            <x v="125"/>
          </reference>
          <reference field="4" count="1" selected="0">
            <x v="223"/>
          </reference>
          <reference field="6" count="1" selected="0">
            <x v="93"/>
          </reference>
        </references>
      </pivotArea>
    </format>
    <format dxfId="10860">
      <pivotArea outline="0" collapsedLevelsAreSubtotals="1" fieldPosition="0">
        <references count="3">
          <reference field="0" count="1" selected="0">
            <x v="138"/>
          </reference>
          <reference field="4" count="1" selected="0">
            <x v="177"/>
          </reference>
          <reference field="6" count="1" selected="0">
            <x v="93"/>
          </reference>
        </references>
      </pivotArea>
    </format>
    <format dxfId="10859">
      <pivotArea dataOnly="0" labelOnly="1" outline="0" offset="IV25" fieldPosition="0">
        <references count="1">
          <reference field="6" count="1">
            <x v="93"/>
          </reference>
        </references>
      </pivotArea>
    </format>
    <format dxfId="10858">
      <pivotArea dataOnly="0" labelOnly="1" outline="0" fieldPosition="0">
        <references count="2">
          <reference field="0" count="1">
            <x v="138"/>
          </reference>
          <reference field="6" count="1" selected="0">
            <x v="93"/>
          </reference>
        </references>
      </pivotArea>
    </format>
    <format dxfId="10857">
      <pivotArea dataOnly="0" labelOnly="1" outline="0" fieldPosition="0">
        <references count="3">
          <reference field="0" count="1" selected="0">
            <x v="138"/>
          </reference>
          <reference field="4" count="1">
            <x v="177"/>
          </reference>
          <reference field="6" count="1" selected="0">
            <x v="93"/>
          </reference>
        </references>
      </pivotArea>
    </format>
    <format dxfId="10856">
      <pivotArea outline="0" collapsedLevelsAreSubtotals="1" fieldPosition="0">
        <references count="3">
          <reference field="0" count="1" selected="0">
            <x v="138"/>
          </reference>
          <reference field="4" count="1" selected="0">
            <x v="177"/>
          </reference>
          <reference field="6" count="1" selected="0">
            <x v="93"/>
          </reference>
        </references>
      </pivotArea>
    </format>
    <format dxfId="10855">
      <pivotArea outline="0" collapsedLevelsAreSubtotals="1" fieldPosition="0">
        <references count="3">
          <reference field="0" count="1" selected="0">
            <x v="44"/>
          </reference>
          <reference field="4" count="1" selected="0">
            <x v="31"/>
          </reference>
          <reference field="6" count="1" selected="0">
            <x v="93"/>
          </reference>
        </references>
      </pivotArea>
    </format>
    <format dxfId="10854">
      <pivotArea dataOnly="0" labelOnly="1" outline="0" offset="IV26" fieldPosition="0">
        <references count="1">
          <reference field="6" count="1">
            <x v="93"/>
          </reference>
        </references>
      </pivotArea>
    </format>
    <format dxfId="10853">
      <pivotArea dataOnly="0" labelOnly="1" outline="0" fieldPosition="0">
        <references count="2">
          <reference field="0" count="1">
            <x v="44"/>
          </reference>
          <reference field="6" count="1" selected="0">
            <x v="93"/>
          </reference>
        </references>
      </pivotArea>
    </format>
    <format dxfId="10852">
      <pivotArea dataOnly="0" labelOnly="1" outline="0" fieldPosition="0">
        <references count="3">
          <reference field="0" count="1" selected="0">
            <x v="44"/>
          </reference>
          <reference field="4" count="1">
            <x v="31"/>
          </reference>
          <reference field="6" count="1" selected="0">
            <x v="93"/>
          </reference>
        </references>
      </pivotArea>
    </format>
    <format dxfId="10851">
      <pivotArea outline="0" collapsedLevelsAreSubtotals="1" fieldPosition="0">
        <references count="3">
          <reference field="0" count="1" selected="0">
            <x v="44"/>
          </reference>
          <reference field="4" count="1" selected="0">
            <x v="31"/>
          </reference>
          <reference field="6" count="1" selected="0">
            <x v="93"/>
          </reference>
        </references>
      </pivotArea>
    </format>
    <format dxfId="10850">
      <pivotArea outline="0" collapsedLevelsAreSubtotals="1" fieldPosition="0">
        <references count="3">
          <reference field="0" count="1" selected="0">
            <x v="485"/>
          </reference>
          <reference field="4" count="1" selected="0">
            <x v="10"/>
          </reference>
          <reference field="6" count="1" selected="0">
            <x v="93"/>
          </reference>
        </references>
      </pivotArea>
    </format>
    <format dxfId="10849">
      <pivotArea dataOnly="0" labelOnly="1" outline="0" offset="IV27" fieldPosition="0">
        <references count="1">
          <reference field="6" count="1">
            <x v="93"/>
          </reference>
        </references>
      </pivotArea>
    </format>
    <format dxfId="10848">
      <pivotArea dataOnly="0" labelOnly="1" outline="0" fieldPosition="0">
        <references count="2">
          <reference field="0" count="1">
            <x v="485"/>
          </reference>
          <reference field="6" count="1" selected="0">
            <x v="93"/>
          </reference>
        </references>
      </pivotArea>
    </format>
    <format dxfId="10847">
      <pivotArea dataOnly="0" labelOnly="1" outline="0" fieldPosition="0">
        <references count="3">
          <reference field="0" count="1" selected="0">
            <x v="485"/>
          </reference>
          <reference field="4" count="1">
            <x v="10"/>
          </reference>
          <reference field="6" count="1" selected="0">
            <x v="93"/>
          </reference>
        </references>
      </pivotArea>
    </format>
    <format dxfId="10846">
      <pivotArea outline="0" collapsedLevelsAreSubtotals="1" fieldPosition="0">
        <references count="3">
          <reference field="0" count="1" selected="0">
            <x v="485"/>
          </reference>
          <reference field="4" count="1" selected="0">
            <x v="10"/>
          </reference>
          <reference field="6" count="1" selected="0">
            <x v="93"/>
          </reference>
        </references>
      </pivotArea>
    </format>
    <format dxfId="10845">
      <pivotArea outline="0" collapsedLevelsAreSubtotals="1" fieldPosition="0">
        <references count="3">
          <reference field="0" count="1" selected="0">
            <x v="57"/>
          </reference>
          <reference field="4" count="1" selected="0">
            <x v="2"/>
          </reference>
          <reference field="6" count="1" selected="0">
            <x v="93"/>
          </reference>
        </references>
      </pivotArea>
    </format>
    <format dxfId="10844">
      <pivotArea dataOnly="0" labelOnly="1" outline="0" offset="IV28" fieldPosition="0">
        <references count="1">
          <reference field="6" count="1">
            <x v="93"/>
          </reference>
        </references>
      </pivotArea>
    </format>
    <format dxfId="10843">
      <pivotArea dataOnly="0" labelOnly="1" outline="0" fieldPosition="0">
        <references count="2">
          <reference field="0" count="1">
            <x v="57"/>
          </reference>
          <reference field="6" count="1" selected="0">
            <x v="93"/>
          </reference>
        </references>
      </pivotArea>
    </format>
    <format dxfId="10842">
      <pivotArea dataOnly="0" labelOnly="1" outline="0" fieldPosition="0">
        <references count="3">
          <reference field="0" count="1" selected="0">
            <x v="57"/>
          </reference>
          <reference field="4" count="1">
            <x v="2"/>
          </reference>
          <reference field="6" count="1" selected="0">
            <x v="93"/>
          </reference>
        </references>
      </pivotArea>
    </format>
    <format dxfId="10841">
      <pivotArea outline="0" collapsedLevelsAreSubtotals="1" fieldPosition="0">
        <references count="3">
          <reference field="0" count="1" selected="0">
            <x v="57"/>
          </reference>
          <reference field="4" count="1" selected="0">
            <x v="2"/>
          </reference>
          <reference field="6" count="1" selected="0">
            <x v="93"/>
          </reference>
        </references>
      </pivotArea>
    </format>
    <format dxfId="10840">
      <pivotArea outline="0" collapsedLevelsAreSubtotals="1" fieldPosition="0">
        <references count="3">
          <reference field="0" count="1" selected="0">
            <x v="135"/>
          </reference>
          <reference field="4" count="1" selected="0">
            <x v="178"/>
          </reference>
          <reference field="6" count="1" selected="0">
            <x v="93"/>
          </reference>
        </references>
      </pivotArea>
    </format>
    <format dxfId="10839">
      <pivotArea dataOnly="0" labelOnly="1" outline="0" offset="IV256" fieldPosition="0">
        <references count="1">
          <reference field="6" count="1">
            <x v="93"/>
          </reference>
        </references>
      </pivotArea>
    </format>
    <format dxfId="10838">
      <pivotArea dataOnly="0" labelOnly="1" outline="0" fieldPosition="0">
        <references count="2">
          <reference field="0" count="1">
            <x v="135"/>
          </reference>
          <reference field="6" count="1" selected="0">
            <x v="93"/>
          </reference>
        </references>
      </pivotArea>
    </format>
    <format dxfId="10837">
      <pivotArea dataOnly="0" labelOnly="1" outline="0" fieldPosition="0">
        <references count="3">
          <reference field="0" count="1" selected="0">
            <x v="135"/>
          </reference>
          <reference field="4" count="1">
            <x v="178"/>
          </reference>
          <reference field="6" count="1" selected="0">
            <x v="93"/>
          </reference>
        </references>
      </pivotArea>
    </format>
    <format dxfId="10836">
      <pivotArea outline="0" collapsedLevelsAreSubtotals="1" fieldPosition="0">
        <references count="3">
          <reference field="0" count="1" selected="0">
            <x v="135"/>
          </reference>
          <reference field="4" count="1" selected="0">
            <x v="178"/>
          </reference>
          <reference field="6" count="1" selected="0">
            <x v="93"/>
          </reference>
        </references>
      </pivotArea>
    </format>
    <format dxfId="10835">
      <pivotArea dataOnly="0" labelOnly="1" outline="0" fieldPosition="0">
        <references count="1">
          <reference field="6" count="1">
            <x v="93"/>
          </reference>
        </references>
      </pivotArea>
    </format>
    <format dxfId="10834">
      <pivotArea dataOnly="0" labelOnly="1" outline="0" fieldPosition="0">
        <references count="2">
          <reference field="0" count="1">
            <x v="135"/>
          </reference>
          <reference field="6" count="1" selected="0">
            <x v="93"/>
          </reference>
        </references>
      </pivotArea>
    </format>
    <format dxfId="10833">
      <pivotArea dataOnly="0" labelOnly="1" outline="0" fieldPosition="0">
        <references count="3">
          <reference field="0" count="1" selected="0">
            <x v="135"/>
          </reference>
          <reference field="4" count="1">
            <x v="178"/>
          </reference>
          <reference field="6" count="1" selected="0">
            <x v="93"/>
          </reference>
        </references>
      </pivotArea>
    </format>
    <format dxfId="10832">
      <pivotArea outline="0" collapsedLevelsAreSubtotals="1" fieldPosition="0">
        <references count="1">
          <reference field="6" count="1" selected="0" defaultSubtotal="1">
            <x v="93"/>
          </reference>
        </references>
      </pivotArea>
    </format>
    <format dxfId="10831">
      <pivotArea dataOnly="0" labelOnly="1" outline="0" fieldPosition="0">
        <references count="1">
          <reference field="6" count="1" defaultSubtotal="1">
            <x v="93"/>
          </reference>
        </references>
      </pivotArea>
    </format>
    <format dxfId="10830">
      <pivotArea outline="0" collapsedLevelsAreSubtotals="1" fieldPosition="0">
        <references count="1">
          <reference field="6" count="1" selected="0" defaultSubtotal="1">
            <x v="93"/>
          </reference>
        </references>
      </pivotArea>
    </format>
    <format dxfId="10829">
      <pivotArea dataOnly="0" labelOnly="1" outline="0" fieldPosition="0">
        <references count="1">
          <reference field="6" count="1" defaultSubtotal="1">
            <x v="93"/>
          </reference>
        </references>
      </pivotArea>
    </format>
    <format dxfId="10828">
      <pivotArea outline="0" collapsedLevelsAreSubtotals="1" fieldPosition="0">
        <references count="3">
          <reference field="0" count="1" selected="0">
            <x v="451"/>
          </reference>
          <reference field="4" count="1" selected="0">
            <x v="266"/>
          </reference>
          <reference field="6" count="1" selected="0">
            <x v="95"/>
          </reference>
        </references>
      </pivotArea>
    </format>
    <format dxfId="10827">
      <pivotArea dataOnly="0" labelOnly="1" outline="0" offset="IV1" fieldPosition="0">
        <references count="1">
          <reference field="6" count="1">
            <x v="95"/>
          </reference>
        </references>
      </pivotArea>
    </format>
    <format dxfId="10826">
      <pivotArea dataOnly="0" labelOnly="1" outline="0" fieldPosition="0">
        <references count="2">
          <reference field="0" count="1">
            <x v="451"/>
          </reference>
          <reference field="6" count="1" selected="0">
            <x v="95"/>
          </reference>
        </references>
      </pivotArea>
    </format>
    <format dxfId="10825">
      <pivotArea dataOnly="0" labelOnly="1" outline="0" fieldPosition="0">
        <references count="3">
          <reference field="0" count="1" selected="0">
            <x v="451"/>
          </reference>
          <reference field="4" count="1">
            <x v="266"/>
          </reference>
          <reference field="6" count="1" selected="0">
            <x v="95"/>
          </reference>
        </references>
      </pivotArea>
    </format>
    <format dxfId="10824">
      <pivotArea outline="0" collapsedLevelsAreSubtotals="1" fieldPosition="0">
        <references count="3">
          <reference field="0" count="1" selected="0">
            <x v="451"/>
          </reference>
          <reference field="4" count="1" selected="0">
            <x v="266"/>
          </reference>
          <reference field="6" count="1" selected="0">
            <x v="95"/>
          </reference>
        </references>
      </pivotArea>
    </format>
    <format dxfId="10823">
      <pivotArea dataOnly="0" labelOnly="1" outline="0" fieldPosition="0">
        <references count="1">
          <reference field="6" count="1">
            <x v="95"/>
          </reference>
        </references>
      </pivotArea>
    </format>
    <format dxfId="10822">
      <pivotArea dataOnly="0" labelOnly="1" outline="0" fieldPosition="0">
        <references count="2">
          <reference field="0" count="1">
            <x v="451"/>
          </reference>
          <reference field="6" count="1" selected="0">
            <x v="95"/>
          </reference>
        </references>
      </pivotArea>
    </format>
    <format dxfId="10821">
      <pivotArea dataOnly="0" labelOnly="1" outline="0" fieldPosition="0">
        <references count="3">
          <reference field="0" count="1" selected="0">
            <x v="451"/>
          </reference>
          <reference field="4" count="1">
            <x v="266"/>
          </reference>
          <reference field="6" count="1" selected="0">
            <x v="95"/>
          </reference>
        </references>
      </pivotArea>
    </format>
    <format dxfId="10820">
      <pivotArea outline="0" collapsedLevelsAreSubtotals="1" fieldPosition="0">
        <references count="3">
          <reference field="0" count="1" selected="0">
            <x v="381"/>
          </reference>
          <reference field="4" count="1" selected="0">
            <x v="264"/>
          </reference>
          <reference field="6" count="1" selected="0">
            <x v="95"/>
          </reference>
        </references>
      </pivotArea>
    </format>
    <format dxfId="10819">
      <pivotArea dataOnly="0" labelOnly="1" outline="0" offset="IV2" fieldPosition="0">
        <references count="1">
          <reference field="6" count="1">
            <x v="95"/>
          </reference>
        </references>
      </pivotArea>
    </format>
    <format dxfId="10818">
      <pivotArea dataOnly="0" labelOnly="1" outline="0" fieldPosition="0">
        <references count="2">
          <reference field="0" count="1">
            <x v="381"/>
          </reference>
          <reference field="6" count="1" selected="0">
            <x v="95"/>
          </reference>
        </references>
      </pivotArea>
    </format>
    <format dxfId="10817">
      <pivotArea dataOnly="0" labelOnly="1" outline="0" fieldPosition="0">
        <references count="3">
          <reference field="0" count="1" selected="0">
            <x v="381"/>
          </reference>
          <reference field="4" count="1">
            <x v="264"/>
          </reference>
          <reference field="6" count="1" selected="0">
            <x v="95"/>
          </reference>
        </references>
      </pivotArea>
    </format>
    <format dxfId="10816">
      <pivotArea outline="0" collapsedLevelsAreSubtotals="1" fieldPosition="0">
        <references count="3">
          <reference field="0" count="1" selected="0">
            <x v="381"/>
          </reference>
          <reference field="4" count="1" selected="0">
            <x v="264"/>
          </reference>
          <reference field="6" count="1" selected="0">
            <x v="95"/>
          </reference>
        </references>
      </pivotArea>
    </format>
    <format dxfId="10815">
      <pivotArea outline="0" collapsedLevelsAreSubtotals="1" fieldPosition="0">
        <references count="3">
          <reference field="0" count="1" selected="0">
            <x v="331"/>
          </reference>
          <reference field="4" count="1" selected="0">
            <x v="264"/>
          </reference>
          <reference field="6" count="1" selected="0">
            <x v="95"/>
          </reference>
        </references>
      </pivotArea>
    </format>
    <format dxfId="10814">
      <pivotArea dataOnly="0" labelOnly="1" outline="0" offset="IV3" fieldPosition="0">
        <references count="1">
          <reference field="6" count="1">
            <x v="95"/>
          </reference>
        </references>
      </pivotArea>
    </format>
    <format dxfId="10813">
      <pivotArea dataOnly="0" labelOnly="1" outline="0" fieldPosition="0">
        <references count="2">
          <reference field="0" count="1">
            <x v="331"/>
          </reference>
          <reference field="6" count="1" selected="0">
            <x v="95"/>
          </reference>
        </references>
      </pivotArea>
    </format>
    <format dxfId="10812">
      <pivotArea dataOnly="0" labelOnly="1" outline="0" fieldPosition="0">
        <references count="3">
          <reference field="0" count="1" selected="0">
            <x v="331"/>
          </reference>
          <reference field="4" count="1">
            <x v="264"/>
          </reference>
          <reference field="6" count="1" selected="0">
            <x v="95"/>
          </reference>
        </references>
      </pivotArea>
    </format>
    <format dxfId="10811">
      <pivotArea outline="0" collapsedLevelsAreSubtotals="1" fieldPosition="0">
        <references count="3">
          <reference field="0" count="1" selected="0">
            <x v="331"/>
          </reference>
          <reference field="4" count="1" selected="0">
            <x v="264"/>
          </reference>
          <reference field="6" count="1" selected="0">
            <x v="95"/>
          </reference>
        </references>
      </pivotArea>
    </format>
    <format dxfId="10810">
      <pivotArea outline="0" collapsedLevelsAreSubtotals="1" fieldPosition="0">
        <references count="3">
          <reference field="0" count="1" selected="0">
            <x v="40"/>
          </reference>
          <reference field="4" count="1" selected="0">
            <x v="263"/>
          </reference>
          <reference field="6" count="1" selected="0">
            <x v="95"/>
          </reference>
        </references>
      </pivotArea>
    </format>
    <format dxfId="10809">
      <pivotArea dataOnly="0" labelOnly="1" outline="0" offset="IV4" fieldPosition="0">
        <references count="1">
          <reference field="6" count="1">
            <x v="95"/>
          </reference>
        </references>
      </pivotArea>
    </format>
    <format dxfId="10808">
      <pivotArea dataOnly="0" labelOnly="1" outline="0" fieldPosition="0">
        <references count="2">
          <reference field="0" count="1">
            <x v="40"/>
          </reference>
          <reference field="6" count="1" selected="0">
            <x v="95"/>
          </reference>
        </references>
      </pivotArea>
    </format>
    <format dxfId="10807">
      <pivotArea dataOnly="0" labelOnly="1" outline="0" fieldPosition="0">
        <references count="3">
          <reference field="0" count="1" selected="0">
            <x v="40"/>
          </reference>
          <reference field="4" count="1">
            <x v="263"/>
          </reference>
          <reference field="6" count="1" selected="0">
            <x v="95"/>
          </reference>
        </references>
      </pivotArea>
    </format>
    <format dxfId="10806">
      <pivotArea outline="0" collapsedLevelsAreSubtotals="1" fieldPosition="0">
        <references count="3">
          <reference field="0" count="1" selected="0">
            <x v="40"/>
          </reference>
          <reference field="4" count="1" selected="0">
            <x v="263"/>
          </reference>
          <reference field="6" count="1" selected="0">
            <x v="95"/>
          </reference>
        </references>
      </pivotArea>
    </format>
    <format dxfId="10805">
      <pivotArea outline="0" collapsedLevelsAreSubtotals="1" fieldPosition="0">
        <references count="3">
          <reference field="0" count="1" selected="0">
            <x v="425"/>
          </reference>
          <reference field="4" count="1" selected="0">
            <x v="264"/>
          </reference>
          <reference field="6" count="1" selected="0">
            <x v="95"/>
          </reference>
        </references>
      </pivotArea>
    </format>
    <format dxfId="10804">
      <pivotArea dataOnly="0" labelOnly="1" outline="0" offset="IV5" fieldPosition="0">
        <references count="1">
          <reference field="6" count="1">
            <x v="95"/>
          </reference>
        </references>
      </pivotArea>
    </format>
    <format dxfId="10803">
      <pivotArea dataOnly="0" labelOnly="1" outline="0" offset="IV1" fieldPosition="0">
        <references count="2">
          <reference field="0" count="1">
            <x v="425"/>
          </reference>
          <reference field="6" count="1" selected="0">
            <x v="95"/>
          </reference>
        </references>
      </pivotArea>
    </format>
    <format dxfId="10802">
      <pivotArea dataOnly="0" labelOnly="1" outline="0" fieldPosition="0">
        <references count="3">
          <reference field="0" count="1" selected="0">
            <x v="425"/>
          </reference>
          <reference field="4" count="1">
            <x v="264"/>
          </reference>
          <reference field="6" count="1" selected="0">
            <x v="95"/>
          </reference>
        </references>
      </pivotArea>
    </format>
    <format dxfId="10801">
      <pivotArea outline="0" collapsedLevelsAreSubtotals="1" fieldPosition="0">
        <references count="3">
          <reference field="0" count="1" selected="0">
            <x v="425"/>
          </reference>
          <reference field="4" count="1" selected="0">
            <x v="264"/>
          </reference>
          <reference field="6" count="1" selected="0">
            <x v="95"/>
          </reference>
        </references>
      </pivotArea>
    </format>
    <format dxfId="10800">
      <pivotArea outline="0" collapsedLevelsAreSubtotals="1" fieldPosition="0">
        <references count="3">
          <reference field="0" count="1" selected="0">
            <x v="425"/>
          </reference>
          <reference field="4" count="1" selected="0">
            <x v="266"/>
          </reference>
          <reference field="6" count="1" selected="0">
            <x v="95"/>
          </reference>
        </references>
      </pivotArea>
    </format>
    <format dxfId="10799">
      <pivotArea dataOnly="0" labelOnly="1" outline="0" offset="IV6" fieldPosition="0">
        <references count="1">
          <reference field="6" count="1">
            <x v="95"/>
          </reference>
        </references>
      </pivotArea>
    </format>
    <format dxfId="10798">
      <pivotArea dataOnly="0" labelOnly="1" outline="0" offset="IV256" fieldPosition="0">
        <references count="2">
          <reference field="0" count="1">
            <x v="425"/>
          </reference>
          <reference field="6" count="1" selected="0">
            <x v="95"/>
          </reference>
        </references>
      </pivotArea>
    </format>
    <format dxfId="10797">
      <pivotArea dataOnly="0" labelOnly="1" outline="0" fieldPosition="0">
        <references count="3">
          <reference field="0" count="1" selected="0">
            <x v="425"/>
          </reference>
          <reference field="4" count="1">
            <x v="266"/>
          </reference>
          <reference field="6" count="1" selected="0">
            <x v="95"/>
          </reference>
        </references>
      </pivotArea>
    </format>
    <format dxfId="10796">
      <pivotArea outline="0" collapsedLevelsAreSubtotals="1" fieldPosition="0">
        <references count="3">
          <reference field="0" count="1" selected="0">
            <x v="425"/>
          </reference>
          <reference field="4" count="1" selected="0">
            <x v="266"/>
          </reference>
          <reference field="6" count="1" selected="0">
            <x v="95"/>
          </reference>
        </references>
      </pivotArea>
    </format>
    <format dxfId="10795">
      <pivotArea outline="0" collapsedLevelsAreSubtotals="1" fieldPosition="0">
        <references count="3">
          <reference field="0" count="1" selected="0">
            <x v="41"/>
          </reference>
          <reference field="4" count="1" selected="0">
            <x v="266"/>
          </reference>
          <reference field="6" count="1" selected="0">
            <x v="95"/>
          </reference>
        </references>
      </pivotArea>
    </format>
    <format dxfId="10794">
      <pivotArea dataOnly="0" labelOnly="1" outline="0" offset="IV7" fieldPosition="0">
        <references count="1">
          <reference field="6" count="1">
            <x v="95"/>
          </reference>
        </references>
      </pivotArea>
    </format>
    <format dxfId="10793">
      <pivotArea dataOnly="0" labelOnly="1" outline="0" fieldPosition="0">
        <references count="2">
          <reference field="0" count="1">
            <x v="41"/>
          </reference>
          <reference field="6" count="1" selected="0">
            <x v="95"/>
          </reference>
        </references>
      </pivotArea>
    </format>
    <format dxfId="10792">
      <pivotArea dataOnly="0" labelOnly="1" outline="0" fieldPosition="0">
        <references count="3">
          <reference field="0" count="1" selected="0">
            <x v="41"/>
          </reference>
          <reference field="4" count="1">
            <x v="266"/>
          </reference>
          <reference field="6" count="1" selected="0">
            <x v="95"/>
          </reference>
        </references>
      </pivotArea>
    </format>
    <format dxfId="10791">
      <pivotArea outline="0" collapsedLevelsAreSubtotals="1" fieldPosition="0">
        <references count="3">
          <reference field="0" count="1" selected="0">
            <x v="41"/>
          </reference>
          <reference field="4" count="1" selected="0">
            <x v="266"/>
          </reference>
          <reference field="6" count="1" selected="0">
            <x v="95"/>
          </reference>
        </references>
      </pivotArea>
    </format>
    <format dxfId="10790">
      <pivotArea outline="0" collapsedLevelsAreSubtotals="1" fieldPosition="0">
        <references count="3">
          <reference field="0" count="1" selected="0">
            <x v="481"/>
          </reference>
          <reference field="4" count="1" selected="0">
            <x v="266"/>
          </reference>
          <reference field="6" count="1" selected="0">
            <x v="95"/>
          </reference>
        </references>
      </pivotArea>
    </format>
    <format dxfId="10789">
      <pivotArea dataOnly="0" labelOnly="1" outline="0" offset="IV8" fieldPosition="0">
        <references count="1">
          <reference field="6" count="1">
            <x v="95"/>
          </reference>
        </references>
      </pivotArea>
    </format>
    <format dxfId="10788">
      <pivotArea dataOnly="0" labelOnly="1" outline="0" fieldPosition="0">
        <references count="2">
          <reference field="0" count="1">
            <x v="481"/>
          </reference>
          <reference field="6" count="1" selected="0">
            <x v="95"/>
          </reference>
        </references>
      </pivotArea>
    </format>
    <format dxfId="10787">
      <pivotArea dataOnly="0" labelOnly="1" outline="0" fieldPosition="0">
        <references count="3">
          <reference field="0" count="1" selected="0">
            <x v="481"/>
          </reference>
          <reference field="4" count="1">
            <x v="266"/>
          </reference>
          <reference field="6" count="1" selected="0">
            <x v="95"/>
          </reference>
        </references>
      </pivotArea>
    </format>
    <format dxfId="10786">
      <pivotArea outline="0" collapsedLevelsAreSubtotals="1" fieldPosition="0">
        <references count="3">
          <reference field="0" count="1" selected="0">
            <x v="481"/>
          </reference>
          <reference field="4" count="1" selected="0">
            <x v="266"/>
          </reference>
          <reference field="6" count="1" selected="0">
            <x v="95"/>
          </reference>
        </references>
      </pivotArea>
    </format>
    <format dxfId="10785">
      <pivotArea outline="0" collapsedLevelsAreSubtotals="1" fieldPosition="0">
        <references count="3">
          <reference field="0" count="1" selected="0">
            <x v="49"/>
          </reference>
          <reference field="4" count="1" selected="0">
            <x v="266"/>
          </reference>
          <reference field="6" count="1" selected="0">
            <x v="95"/>
          </reference>
        </references>
      </pivotArea>
    </format>
    <format dxfId="10784">
      <pivotArea dataOnly="0" labelOnly="1" outline="0" offset="IV9" fieldPosition="0">
        <references count="1">
          <reference field="6" count="1">
            <x v="95"/>
          </reference>
        </references>
      </pivotArea>
    </format>
    <format dxfId="10783">
      <pivotArea dataOnly="0" labelOnly="1" outline="0" fieldPosition="0">
        <references count="2">
          <reference field="0" count="1">
            <x v="49"/>
          </reference>
          <reference field="6" count="1" selected="0">
            <x v="95"/>
          </reference>
        </references>
      </pivotArea>
    </format>
    <format dxfId="10782">
      <pivotArea dataOnly="0" labelOnly="1" outline="0" fieldPosition="0">
        <references count="3">
          <reference field="0" count="1" selected="0">
            <x v="49"/>
          </reference>
          <reference field="4" count="1">
            <x v="266"/>
          </reference>
          <reference field="6" count="1" selected="0">
            <x v="95"/>
          </reference>
        </references>
      </pivotArea>
    </format>
    <format dxfId="10781">
      <pivotArea outline="0" collapsedLevelsAreSubtotals="1" fieldPosition="0">
        <references count="3">
          <reference field="0" count="1" selected="0">
            <x v="49"/>
          </reference>
          <reference field="4" count="1" selected="0">
            <x v="266"/>
          </reference>
          <reference field="6" count="1" selected="0">
            <x v="95"/>
          </reference>
        </references>
      </pivotArea>
    </format>
    <format dxfId="10780">
      <pivotArea outline="0" collapsedLevelsAreSubtotals="1" fieldPosition="0">
        <references count="3">
          <reference field="0" count="1" selected="0">
            <x v="357"/>
          </reference>
          <reference field="4" count="1" selected="0">
            <x v="264"/>
          </reference>
          <reference field="6" count="1" selected="0">
            <x v="95"/>
          </reference>
        </references>
      </pivotArea>
    </format>
    <format dxfId="10779">
      <pivotArea dataOnly="0" labelOnly="1" outline="0" offset="IV10" fieldPosition="0">
        <references count="1">
          <reference field="6" count="1">
            <x v="95"/>
          </reference>
        </references>
      </pivotArea>
    </format>
    <format dxfId="10778">
      <pivotArea dataOnly="0" labelOnly="1" outline="0" offset="IV1" fieldPosition="0">
        <references count="2">
          <reference field="0" count="1">
            <x v="357"/>
          </reference>
          <reference field="6" count="1" selected="0">
            <x v="95"/>
          </reference>
        </references>
      </pivotArea>
    </format>
    <format dxfId="10777">
      <pivotArea dataOnly="0" labelOnly="1" outline="0" fieldPosition="0">
        <references count="3">
          <reference field="0" count="1" selected="0">
            <x v="357"/>
          </reference>
          <reference field="4" count="1">
            <x v="264"/>
          </reference>
          <reference field="6" count="1" selected="0">
            <x v="95"/>
          </reference>
        </references>
      </pivotArea>
    </format>
    <format dxfId="10776">
      <pivotArea outline="0" collapsedLevelsAreSubtotals="1" fieldPosition="0">
        <references count="3">
          <reference field="0" count="1" selected="0">
            <x v="357"/>
          </reference>
          <reference field="4" count="1" selected="0">
            <x v="264"/>
          </reference>
          <reference field="6" count="1" selected="0">
            <x v="95"/>
          </reference>
        </references>
      </pivotArea>
    </format>
    <format dxfId="10775">
      <pivotArea outline="0" collapsedLevelsAreSubtotals="1" fieldPosition="0">
        <references count="3">
          <reference field="0" count="1" selected="0">
            <x v="357"/>
          </reference>
          <reference field="4" count="1" selected="0">
            <x v="266"/>
          </reference>
          <reference field="6" count="1" selected="0">
            <x v="95"/>
          </reference>
        </references>
      </pivotArea>
    </format>
    <format dxfId="10774">
      <pivotArea dataOnly="0" labelOnly="1" outline="0" offset="IV11" fieldPosition="0">
        <references count="1">
          <reference field="6" count="1">
            <x v="95"/>
          </reference>
        </references>
      </pivotArea>
    </format>
    <format dxfId="10773">
      <pivotArea dataOnly="0" labelOnly="1" outline="0" offset="IV256" fieldPosition="0">
        <references count="2">
          <reference field="0" count="1">
            <x v="357"/>
          </reference>
          <reference field="6" count="1" selected="0">
            <x v="95"/>
          </reference>
        </references>
      </pivotArea>
    </format>
    <format dxfId="10772">
      <pivotArea dataOnly="0" labelOnly="1" outline="0" fieldPosition="0">
        <references count="3">
          <reference field="0" count="1" selected="0">
            <x v="357"/>
          </reference>
          <reference field="4" count="1">
            <x v="266"/>
          </reference>
          <reference field="6" count="1" selected="0">
            <x v="95"/>
          </reference>
        </references>
      </pivotArea>
    </format>
    <format dxfId="10771">
      <pivotArea outline="0" collapsedLevelsAreSubtotals="1" fieldPosition="0">
        <references count="3">
          <reference field="0" count="1" selected="0">
            <x v="357"/>
          </reference>
          <reference field="4" count="1" selected="0">
            <x v="266"/>
          </reference>
          <reference field="6" count="1" selected="0">
            <x v="95"/>
          </reference>
        </references>
      </pivotArea>
    </format>
    <format dxfId="10770">
      <pivotArea outline="0" collapsedLevelsAreSubtotals="1" fieldPosition="0">
        <references count="3">
          <reference field="0" count="1" selected="0">
            <x v="51"/>
          </reference>
          <reference field="4" count="1" selected="0">
            <x v="266"/>
          </reference>
          <reference field="6" count="1" selected="0">
            <x v="95"/>
          </reference>
        </references>
      </pivotArea>
    </format>
    <format dxfId="10769">
      <pivotArea dataOnly="0" labelOnly="1" outline="0" offset="IV12" fieldPosition="0">
        <references count="1">
          <reference field="6" count="1">
            <x v="95"/>
          </reference>
        </references>
      </pivotArea>
    </format>
    <format dxfId="10768">
      <pivotArea dataOnly="0" labelOnly="1" outline="0" fieldPosition="0">
        <references count="2">
          <reference field="0" count="1">
            <x v="51"/>
          </reference>
          <reference field="6" count="1" selected="0">
            <x v="95"/>
          </reference>
        </references>
      </pivotArea>
    </format>
    <format dxfId="10767">
      <pivotArea dataOnly="0" labelOnly="1" outline="0" fieldPosition="0">
        <references count="3">
          <reference field="0" count="1" selected="0">
            <x v="51"/>
          </reference>
          <reference field="4" count="1">
            <x v="266"/>
          </reference>
          <reference field="6" count="1" selected="0">
            <x v="95"/>
          </reference>
        </references>
      </pivotArea>
    </format>
    <format dxfId="10766">
      <pivotArea outline="0" collapsedLevelsAreSubtotals="1" fieldPosition="0">
        <references count="3">
          <reference field="0" count="1" selected="0">
            <x v="51"/>
          </reference>
          <reference field="4" count="1" selected="0">
            <x v="266"/>
          </reference>
          <reference field="6" count="1" selected="0">
            <x v="95"/>
          </reference>
        </references>
      </pivotArea>
    </format>
    <format dxfId="10765">
      <pivotArea outline="0" collapsedLevelsAreSubtotals="1" fieldPosition="0">
        <references count="3">
          <reference field="0" count="1" selected="0">
            <x v="399"/>
          </reference>
          <reference field="4" count="1" selected="0">
            <x v="264"/>
          </reference>
          <reference field="6" count="1" selected="0">
            <x v="95"/>
          </reference>
        </references>
      </pivotArea>
    </format>
    <format dxfId="10764">
      <pivotArea dataOnly="0" labelOnly="1" outline="0" offset="IV13" fieldPosition="0">
        <references count="1">
          <reference field="6" count="1">
            <x v="95"/>
          </reference>
        </references>
      </pivotArea>
    </format>
    <format dxfId="10763">
      <pivotArea dataOnly="0" labelOnly="1" outline="0" offset="IV1" fieldPosition="0">
        <references count="2">
          <reference field="0" count="1">
            <x v="399"/>
          </reference>
          <reference field="6" count="1" selected="0">
            <x v="95"/>
          </reference>
        </references>
      </pivotArea>
    </format>
    <format dxfId="10762">
      <pivotArea dataOnly="0" labelOnly="1" outline="0" fieldPosition="0">
        <references count="3">
          <reference field="0" count="1" selected="0">
            <x v="399"/>
          </reference>
          <reference field="4" count="1">
            <x v="264"/>
          </reference>
          <reference field="6" count="1" selected="0">
            <x v="95"/>
          </reference>
        </references>
      </pivotArea>
    </format>
    <format dxfId="10761">
      <pivotArea outline="0" collapsedLevelsAreSubtotals="1" fieldPosition="0">
        <references count="3">
          <reference field="0" count="1" selected="0">
            <x v="399"/>
          </reference>
          <reference field="4" count="1" selected="0">
            <x v="264"/>
          </reference>
          <reference field="6" count="1" selected="0">
            <x v="95"/>
          </reference>
        </references>
      </pivotArea>
    </format>
    <format dxfId="10760">
      <pivotArea outline="0" collapsedLevelsAreSubtotals="1" fieldPosition="0">
        <references count="3">
          <reference field="0" count="1" selected="0">
            <x v="399"/>
          </reference>
          <reference field="4" count="1" selected="0">
            <x v="266"/>
          </reference>
          <reference field="6" count="1" selected="0">
            <x v="95"/>
          </reference>
        </references>
      </pivotArea>
    </format>
    <format dxfId="10759">
      <pivotArea dataOnly="0" labelOnly="1" outline="0" offset="IV14" fieldPosition="0">
        <references count="1">
          <reference field="6" count="1">
            <x v="95"/>
          </reference>
        </references>
      </pivotArea>
    </format>
    <format dxfId="10758">
      <pivotArea dataOnly="0" labelOnly="1" outline="0" offset="IV256" fieldPosition="0">
        <references count="2">
          <reference field="0" count="1">
            <x v="399"/>
          </reference>
          <reference field="6" count="1" selected="0">
            <x v="95"/>
          </reference>
        </references>
      </pivotArea>
    </format>
    <format dxfId="10757">
      <pivotArea dataOnly="0" labelOnly="1" outline="0" fieldPosition="0">
        <references count="3">
          <reference field="0" count="1" selected="0">
            <x v="399"/>
          </reference>
          <reference field="4" count="1">
            <x v="266"/>
          </reference>
          <reference field="6" count="1" selected="0">
            <x v="95"/>
          </reference>
        </references>
      </pivotArea>
    </format>
    <format dxfId="10756">
      <pivotArea outline="0" collapsedLevelsAreSubtotals="1" fieldPosition="0">
        <references count="3">
          <reference field="0" count="1" selected="0">
            <x v="399"/>
          </reference>
          <reference field="4" count="1" selected="0">
            <x v="266"/>
          </reference>
          <reference field="6" count="1" selected="0">
            <x v="95"/>
          </reference>
        </references>
      </pivotArea>
    </format>
    <format dxfId="10755">
      <pivotArea outline="0" collapsedLevelsAreSubtotals="1" fieldPosition="0">
        <references count="3">
          <reference field="0" count="1" selected="0">
            <x v="53"/>
          </reference>
          <reference field="4" count="1" selected="0">
            <x v="264"/>
          </reference>
          <reference field="6" count="1" selected="0">
            <x v="95"/>
          </reference>
        </references>
      </pivotArea>
    </format>
    <format dxfId="10754">
      <pivotArea dataOnly="0" labelOnly="1" outline="0" offset="IV15" fieldPosition="0">
        <references count="1">
          <reference field="6" count="1">
            <x v="95"/>
          </reference>
        </references>
      </pivotArea>
    </format>
    <format dxfId="10753">
      <pivotArea dataOnly="0" labelOnly="1" outline="0" offset="IV1" fieldPosition="0">
        <references count="2">
          <reference field="0" count="1">
            <x v="53"/>
          </reference>
          <reference field="6" count="1" selected="0">
            <x v="95"/>
          </reference>
        </references>
      </pivotArea>
    </format>
    <format dxfId="10752">
      <pivotArea dataOnly="0" labelOnly="1" outline="0" fieldPosition="0">
        <references count="3">
          <reference field="0" count="1" selected="0">
            <x v="53"/>
          </reference>
          <reference field="4" count="1">
            <x v="264"/>
          </reference>
          <reference field="6" count="1" selected="0">
            <x v="95"/>
          </reference>
        </references>
      </pivotArea>
    </format>
    <format dxfId="10751">
      <pivotArea outline="0" collapsedLevelsAreSubtotals="1" fieldPosition="0">
        <references count="3">
          <reference field="0" count="1" selected="0">
            <x v="53"/>
          </reference>
          <reference field="4" count="1" selected="0">
            <x v="264"/>
          </reference>
          <reference field="6" count="1" selected="0">
            <x v="95"/>
          </reference>
        </references>
      </pivotArea>
    </format>
    <format dxfId="10750">
      <pivotArea outline="0" collapsedLevelsAreSubtotals="1" fieldPosition="0">
        <references count="3">
          <reference field="0" count="1" selected="0">
            <x v="53"/>
          </reference>
          <reference field="4" count="1" selected="0">
            <x v="266"/>
          </reference>
          <reference field="6" count="1" selected="0">
            <x v="95"/>
          </reference>
        </references>
      </pivotArea>
    </format>
    <format dxfId="10749">
      <pivotArea dataOnly="0" labelOnly="1" outline="0" offset="IV16" fieldPosition="0">
        <references count="1">
          <reference field="6" count="1">
            <x v="95"/>
          </reference>
        </references>
      </pivotArea>
    </format>
    <format dxfId="10748">
      <pivotArea dataOnly="0" labelOnly="1" outline="0" offset="IV256" fieldPosition="0">
        <references count="2">
          <reference field="0" count="1">
            <x v="53"/>
          </reference>
          <reference field="6" count="1" selected="0">
            <x v="95"/>
          </reference>
        </references>
      </pivotArea>
    </format>
    <format dxfId="10747">
      <pivotArea dataOnly="0" labelOnly="1" outline="0" fieldPosition="0">
        <references count="3">
          <reference field="0" count="1" selected="0">
            <x v="53"/>
          </reference>
          <reference field="4" count="1">
            <x v="266"/>
          </reference>
          <reference field="6" count="1" selected="0">
            <x v="95"/>
          </reference>
        </references>
      </pivotArea>
    </format>
    <format dxfId="10746">
      <pivotArea outline="0" collapsedLevelsAreSubtotals="1" fieldPosition="0">
        <references count="3">
          <reference field="0" count="1" selected="0">
            <x v="53"/>
          </reference>
          <reference field="4" count="1" selected="0">
            <x v="266"/>
          </reference>
          <reference field="6" count="1" selected="0">
            <x v="95"/>
          </reference>
        </references>
      </pivotArea>
    </format>
    <format dxfId="10745">
      <pivotArea outline="0" collapsedLevelsAreSubtotals="1" fieldPosition="0">
        <references count="3">
          <reference field="0" count="1" selected="0">
            <x v="436"/>
          </reference>
          <reference field="4" count="1" selected="0">
            <x v="264"/>
          </reference>
          <reference field="6" count="1" selected="0">
            <x v="95"/>
          </reference>
        </references>
      </pivotArea>
    </format>
    <format dxfId="10744">
      <pivotArea dataOnly="0" labelOnly="1" outline="0" offset="IV17" fieldPosition="0">
        <references count="1">
          <reference field="6" count="1">
            <x v="95"/>
          </reference>
        </references>
      </pivotArea>
    </format>
    <format dxfId="10743">
      <pivotArea dataOnly="0" labelOnly="1" outline="0" offset="IV1" fieldPosition="0">
        <references count="2">
          <reference field="0" count="1">
            <x v="436"/>
          </reference>
          <reference field="6" count="1" selected="0">
            <x v="95"/>
          </reference>
        </references>
      </pivotArea>
    </format>
    <format dxfId="10742">
      <pivotArea dataOnly="0" labelOnly="1" outline="0" fieldPosition="0">
        <references count="3">
          <reference field="0" count="1" selected="0">
            <x v="436"/>
          </reference>
          <reference field="4" count="1">
            <x v="264"/>
          </reference>
          <reference field="6" count="1" selected="0">
            <x v="95"/>
          </reference>
        </references>
      </pivotArea>
    </format>
    <format dxfId="10741">
      <pivotArea outline="0" collapsedLevelsAreSubtotals="1" fieldPosition="0">
        <references count="3">
          <reference field="0" count="1" selected="0">
            <x v="436"/>
          </reference>
          <reference field="4" count="1" selected="0">
            <x v="264"/>
          </reference>
          <reference field="6" count="1" selected="0">
            <x v="95"/>
          </reference>
        </references>
      </pivotArea>
    </format>
    <format dxfId="10740">
      <pivotArea outline="0" collapsedLevelsAreSubtotals="1" fieldPosition="0">
        <references count="3">
          <reference field="0" count="1" selected="0">
            <x v="436"/>
          </reference>
          <reference field="4" count="1" selected="0">
            <x v="266"/>
          </reference>
          <reference field="6" count="1" selected="0">
            <x v="95"/>
          </reference>
        </references>
      </pivotArea>
    </format>
    <format dxfId="10739">
      <pivotArea dataOnly="0" labelOnly="1" outline="0" offset="IV18" fieldPosition="0">
        <references count="1">
          <reference field="6" count="1">
            <x v="95"/>
          </reference>
        </references>
      </pivotArea>
    </format>
    <format dxfId="10738">
      <pivotArea dataOnly="0" labelOnly="1" outline="0" offset="IV256" fieldPosition="0">
        <references count="2">
          <reference field="0" count="1">
            <x v="436"/>
          </reference>
          <reference field="6" count="1" selected="0">
            <x v="95"/>
          </reference>
        </references>
      </pivotArea>
    </format>
    <format dxfId="10737">
      <pivotArea dataOnly="0" labelOnly="1" outline="0" fieldPosition="0">
        <references count="3">
          <reference field="0" count="1" selected="0">
            <x v="436"/>
          </reference>
          <reference field="4" count="1">
            <x v="266"/>
          </reference>
          <reference field="6" count="1" selected="0">
            <x v="95"/>
          </reference>
        </references>
      </pivotArea>
    </format>
    <format dxfId="10736">
      <pivotArea outline="0" collapsedLevelsAreSubtotals="1" fieldPosition="0">
        <references count="3">
          <reference field="0" count="1" selected="0">
            <x v="436"/>
          </reference>
          <reference field="4" count="1" selected="0">
            <x v="266"/>
          </reference>
          <reference field="6" count="1" selected="0">
            <x v="95"/>
          </reference>
        </references>
      </pivotArea>
    </format>
    <format dxfId="10735">
      <pivotArea outline="0" collapsedLevelsAreSubtotals="1" fieldPosition="0">
        <references count="3">
          <reference field="0" count="1" selected="0">
            <x v="55"/>
          </reference>
          <reference field="4" count="1" selected="0">
            <x v="264"/>
          </reference>
          <reference field="6" count="1" selected="0">
            <x v="95"/>
          </reference>
        </references>
      </pivotArea>
    </format>
    <format dxfId="10734">
      <pivotArea dataOnly="0" labelOnly="1" outline="0" offset="IV19" fieldPosition="0">
        <references count="1">
          <reference field="6" count="1">
            <x v="95"/>
          </reference>
        </references>
      </pivotArea>
    </format>
    <format dxfId="10733">
      <pivotArea dataOnly="0" labelOnly="1" outline="0" offset="IV1" fieldPosition="0">
        <references count="2">
          <reference field="0" count="1">
            <x v="55"/>
          </reference>
          <reference field="6" count="1" selected="0">
            <x v="95"/>
          </reference>
        </references>
      </pivotArea>
    </format>
    <format dxfId="10732">
      <pivotArea dataOnly="0" labelOnly="1" outline="0" fieldPosition="0">
        <references count="3">
          <reference field="0" count="1" selected="0">
            <x v="55"/>
          </reference>
          <reference field="4" count="1">
            <x v="264"/>
          </reference>
          <reference field="6" count="1" selected="0">
            <x v="95"/>
          </reference>
        </references>
      </pivotArea>
    </format>
    <format dxfId="10731">
      <pivotArea outline="0" collapsedLevelsAreSubtotals="1" fieldPosition="0">
        <references count="3">
          <reference field="0" count="1" selected="0">
            <x v="55"/>
          </reference>
          <reference field="4" count="1" selected="0">
            <x v="264"/>
          </reference>
          <reference field="6" count="1" selected="0">
            <x v="95"/>
          </reference>
        </references>
      </pivotArea>
    </format>
    <format dxfId="10730">
      <pivotArea outline="0" collapsedLevelsAreSubtotals="1" fieldPosition="0">
        <references count="3">
          <reference field="0" count="1" selected="0">
            <x v="55"/>
          </reference>
          <reference field="4" count="1" selected="0">
            <x v="266"/>
          </reference>
          <reference field="6" count="1" selected="0">
            <x v="95"/>
          </reference>
        </references>
      </pivotArea>
    </format>
    <format dxfId="10729">
      <pivotArea dataOnly="0" labelOnly="1" outline="0" offset="IV20" fieldPosition="0">
        <references count="1">
          <reference field="6" count="1">
            <x v="95"/>
          </reference>
        </references>
      </pivotArea>
    </format>
    <format dxfId="10728">
      <pivotArea dataOnly="0" labelOnly="1" outline="0" offset="IV256" fieldPosition="0">
        <references count="2">
          <reference field="0" count="1">
            <x v="55"/>
          </reference>
          <reference field="6" count="1" selected="0">
            <x v="95"/>
          </reference>
        </references>
      </pivotArea>
    </format>
    <format dxfId="10727">
      <pivotArea dataOnly="0" labelOnly="1" outline="0" fieldPosition="0">
        <references count="3">
          <reference field="0" count="1" selected="0">
            <x v="55"/>
          </reference>
          <reference field="4" count="1">
            <x v="266"/>
          </reference>
          <reference field="6" count="1" selected="0">
            <x v="95"/>
          </reference>
        </references>
      </pivotArea>
    </format>
    <format dxfId="10726">
      <pivotArea outline="0" collapsedLevelsAreSubtotals="1" fieldPosition="0">
        <references count="3">
          <reference field="0" count="1" selected="0">
            <x v="55"/>
          </reference>
          <reference field="4" count="1" selected="0">
            <x v="266"/>
          </reference>
          <reference field="6" count="1" selected="0">
            <x v="95"/>
          </reference>
        </references>
      </pivotArea>
    </format>
    <format dxfId="10725">
      <pivotArea outline="0" collapsedLevelsAreSubtotals="1" fieldPosition="0">
        <references count="3">
          <reference field="0" count="1" selected="0">
            <x v="455"/>
          </reference>
          <reference field="4" count="1" selected="0">
            <x v="266"/>
          </reference>
          <reference field="6" count="1" selected="0">
            <x v="95"/>
          </reference>
        </references>
      </pivotArea>
    </format>
    <format dxfId="10724">
      <pivotArea dataOnly="0" labelOnly="1" outline="0" offset="IV21" fieldPosition="0">
        <references count="1">
          <reference field="6" count="1">
            <x v="95"/>
          </reference>
        </references>
      </pivotArea>
    </format>
    <format dxfId="10723">
      <pivotArea dataOnly="0" labelOnly="1" outline="0" fieldPosition="0">
        <references count="2">
          <reference field="0" count="1">
            <x v="455"/>
          </reference>
          <reference field="6" count="1" selected="0">
            <x v="95"/>
          </reference>
        </references>
      </pivotArea>
    </format>
    <format dxfId="10722">
      <pivotArea dataOnly="0" labelOnly="1" outline="0" fieldPosition="0">
        <references count="3">
          <reference field="0" count="1" selected="0">
            <x v="455"/>
          </reference>
          <reference field="4" count="1">
            <x v="266"/>
          </reference>
          <reference field="6" count="1" selected="0">
            <x v="95"/>
          </reference>
        </references>
      </pivotArea>
    </format>
    <format dxfId="10721">
      <pivotArea outline="0" collapsedLevelsAreSubtotals="1" fieldPosition="0">
        <references count="3">
          <reference field="0" count="1" selected="0">
            <x v="455"/>
          </reference>
          <reference field="4" count="1" selected="0">
            <x v="266"/>
          </reference>
          <reference field="6" count="1" selected="0">
            <x v="95"/>
          </reference>
        </references>
      </pivotArea>
    </format>
    <format dxfId="10720">
      <pivotArea outline="0" collapsedLevelsAreSubtotals="1" fieldPosition="0">
        <references count="3">
          <reference field="0" count="1" selected="0">
            <x v="56"/>
          </reference>
          <reference field="4" count="1" selected="0">
            <x v="264"/>
          </reference>
          <reference field="6" count="1" selected="0">
            <x v="95"/>
          </reference>
        </references>
      </pivotArea>
    </format>
    <format dxfId="10719">
      <pivotArea dataOnly="0" labelOnly="1" outline="0" offset="IV22" fieldPosition="0">
        <references count="1">
          <reference field="6" count="1">
            <x v="95"/>
          </reference>
        </references>
      </pivotArea>
    </format>
    <format dxfId="10718">
      <pivotArea dataOnly="0" labelOnly="1" outline="0" offset="IV1" fieldPosition="0">
        <references count="2">
          <reference field="0" count="1">
            <x v="56"/>
          </reference>
          <reference field="6" count="1" selected="0">
            <x v="95"/>
          </reference>
        </references>
      </pivotArea>
    </format>
    <format dxfId="10717">
      <pivotArea dataOnly="0" labelOnly="1" outline="0" fieldPosition="0">
        <references count="3">
          <reference field="0" count="1" selected="0">
            <x v="56"/>
          </reference>
          <reference field="4" count="1">
            <x v="264"/>
          </reference>
          <reference field="6" count="1" selected="0">
            <x v="95"/>
          </reference>
        </references>
      </pivotArea>
    </format>
    <format dxfId="10716">
      <pivotArea outline="0" collapsedLevelsAreSubtotals="1" fieldPosition="0">
        <references count="3">
          <reference field="0" count="1" selected="0">
            <x v="56"/>
          </reference>
          <reference field="4" count="1" selected="0">
            <x v="264"/>
          </reference>
          <reference field="6" count="1" selected="0">
            <x v="95"/>
          </reference>
        </references>
      </pivotArea>
    </format>
    <format dxfId="10715">
      <pivotArea outline="0" collapsedLevelsAreSubtotals="1" fieldPosition="0">
        <references count="3">
          <reference field="0" count="1" selected="0">
            <x v="56"/>
          </reference>
          <reference field="4" count="1" selected="0">
            <x v="266"/>
          </reference>
          <reference field="6" count="1" selected="0">
            <x v="95"/>
          </reference>
        </references>
      </pivotArea>
    </format>
    <format dxfId="10714">
      <pivotArea dataOnly="0" labelOnly="1" outline="0" offset="IV23" fieldPosition="0">
        <references count="1">
          <reference field="6" count="1">
            <x v="95"/>
          </reference>
        </references>
      </pivotArea>
    </format>
    <format dxfId="10713">
      <pivotArea dataOnly="0" labelOnly="1" outline="0" offset="IV256" fieldPosition="0">
        <references count="2">
          <reference field="0" count="1">
            <x v="56"/>
          </reference>
          <reference field="6" count="1" selected="0">
            <x v="95"/>
          </reference>
        </references>
      </pivotArea>
    </format>
    <format dxfId="10712">
      <pivotArea dataOnly="0" labelOnly="1" outline="0" fieldPosition="0">
        <references count="3">
          <reference field="0" count="1" selected="0">
            <x v="56"/>
          </reference>
          <reference field="4" count="1">
            <x v="266"/>
          </reference>
          <reference field="6" count="1" selected="0">
            <x v="95"/>
          </reference>
        </references>
      </pivotArea>
    </format>
    <format dxfId="10711">
      <pivotArea outline="0" collapsedLevelsAreSubtotals="1" fieldPosition="0">
        <references count="3">
          <reference field="0" count="1" selected="0">
            <x v="56"/>
          </reference>
          <reference field="4" count="1" selected="0">
            <x v="266"/>
          </reference>
          <reference field="6" count="1" selected="0">
            <x v="95"/>
          </reference>
        </references>
      </pivotArea>
    </format>
    <format dxfId="10710">
      <pivotArea outline="0" collapsedLevelsAreSubtotals="1" fieldPosition="0">
        <references count="3">
          <reference field="0" count="1" selected="0">
            <x v="271"/>
          </reference>
          <reference field="4" count="1" selected="0">
            <x v="266"/>
          </reference>
          <reference field="6" count="1" selected="0">
            <x v="95"/>
          </reference>
        </references>
      </pivotArea>
    </format>
    <format dxfId="10709">
      <pivotArea dataOnly="0" labelOnly="1" outline="0" offset="IV24" fieldPosition="0">
        <references count="1">
          <reference field="6" count="1">
            <x v="95"/>
          </reference>
        </references>
      </pivotArea>
    </format>
    <format dxfId="10708">
      <pivotArea dataOnly="0" labelOnly="1" outline="0" fieldPosition="0">
        <references count="2">
          <reference field="0" count="1">
            <x v="271"/>
          </reference>
          <reference field="6" count="1" selected="0">
            <x v="95"/>
          </reference>
        </references>
      </pivotArea>
    </format>
    <format dxfId="10707">
      <pivotArea dataOnly="0" labelOnly="1" outline="0" fieldPosition="0">
        <references count="3">
          <reference field="0" count="1" selected="0">
            <x v="271"/>
          </reference>
          <reference field="4" count="1">
            <x v="266"/>
          </reference>
          <reference field="6" count="1" selected="0">
            <x v="95"/>
          </reference>
        </references>
      </pivotArea>
    </format>
    <format dxfId="10706">
      <pivotArea outline="0" collapsedLevelsAreSubtotals="1" fieldPosition="0">
        <references count="3">
          <reference field="0" count="1" selected="0">
            <x v="271"/>
          </reference>
          <reference field="4" count="1" selected="0">
            <x v="266"/>
          </reference>
          <reference field="6" count="1" selected="0">
            <x v="95"/>
          </reference>
        </references>
      </pivotArea>
    </format>
    <format dxfId="10705">
      <pivotArea outline="0" collapsedLevelsAreSubtotals="1" fieldPosition="0">
        <references count="3">
          <reference field="0" count="1" selected="0">
            <x v="57"/>
          </reference>
          <reference field="4" count="1" selected="0">
            <x v="264"/>
          </reference>
          <reference field="6" count="1" selected="0">
            <x v="95"/>
          </reference>
        </references>
      </pivotArea>
    </format>
    <format dxfId="10704">
      <pivotArea dataOnly="0" labelOnly="1" outline="0" offset="IV25" fieldPosition="0">
        <references count="1">
          <reference field="6" count="1">
            <x v="95"/>
          </reference>
        </references>
      </pivotArea>
    </format>
    <format dxfId="10703">
      <pivotArea dataOnly="0" labelOnly="1" outline="0" offset="IV1" fieldPosition="0">
        <references count="2">
          <reference field="0" count="1">
            <x v="57"/>
          </reference>
          <reference field="6" count="1" selected="0">
            <x v="95"/>
          </reference>
        </references>
      </pivotArea>
    </format>
    <format dxfId="10702">
      <pivotArea dataOnly="0" labelOnly="1" outline="0" fieldPosition="0">
        <references count="3">
          <reference field="0" count="1" selected="0">
            <x v="57"/>
          </reference>
          <reference field="4" count="1">
            <x v="264"/>
          </reference>
          <reference field="6" count="1" selected="0">
            <x v="95"/>
          </reference>
        </references>
      </pivotArea>
    </format>
    <format dxfId="10701">
      <pivotArea outline="0" collapsedLevelsAreSubtotals="1" fieldPosition="0">
        <references count="3">
          <reference field="0" count="1" selected="0">
            <x v="57"/>
          </reference>
          <reference field="4" count="1" selected="0">
            <x v="264"/>
          </reference>
          <reference field="6" count="1" selected="0">
            <x v="95"/>
          </reference>
        </references>
      </pivotArea>
    </format>
    <format dxfId="10700">
      <pivotArea outline="0" collapsedLevelsAreSubtotals="1" fieldPosition="0">
        <references count="3">
          <reference field="0" count="1" selected="0">
            <x v="57"/>
          </reference>
          <reference field="4" count="1" selected="0">
            <x v="266"/>
          </reference>
          <reference field="6" count="1" selected="0">
            <x v="95"/>
          </reference>
        </references>
      </pivotArea>
    </format>
    <format dxfId="10699">
      <pivotArea dataOnly="0" labelOnly="1" outline="0" offset="IV26" fieldPosition="0">
        <references count="1">
          <reference field="6" count="1">
            <x v="95"/>
          </reference>
        </references>
      </pivotArea>
    </format>
    <format dxfId="10698">
      <pivotArea dataOnly="0" labelOnly="1" outline="0" offset="IV256" fieldPosition="0">
        <references count="2">
          <reference field="0" count="1">
            <x v="57"/>
          </reference>
          <reference field="6" count="1" selected="0">
            <x v="95"/>
          </reference>
        </references>
      </pivotArea>
    </format>
    <format dxfId="10697">
      <pivotArea dataOnly="0" labelOnly="1" outline="0" fieldPosition="0">
        <references count="3">
          <reference field="0" count="1" selected="0">
            <x v="57"/>
          </reference>
          <reference field="4" count="1">
            <x v="266"/>
          </reference>
          <reference field="6" count="1" selected="0">
            <x v="95"/>
          </reference>
        </references>
      </pivotArea>
    </format>
    <format dxfId="10696">
      <pivotArea outline="0" collapsedLevelsAreSubtotals="1" fieldPosition="0">
        <references count="3">
          <reference field="0" count="1" selected="0">
            <x v="57"/>
          </reference>
          <reference field="4" count="1" selected="0">
            <x v="266"/>
          </reference>
          <reference field="6" count="1" selected="0">
            <x v="95"/>
          </reference>
        </references>
      </pivotArea>
    </format>
    <format dxfId="10695">
      <pivotArea outline="0" collapsedLevelsAreSubtotals="1" fieldPosition="0">
        <references count="3">
          <reference field="0" count="1" selected="0">
            <x v="341"/>
          </reference>
          <reference field="4" count="1" selected="0">
            <x v="264"/>
          </reference>
          <reference field="6" count="1" selected="0">
            <x v="95"/>
          </reference>
        </references>
      </pivotArea>
    </format>
    <format dxfId="10694">
      <pivotArea dataOnly="0" labelOnly="1" outline="0" offset="IV27" fieldPosition="0">
        <references count="1">
          <reference field="6" count="1">
            <x v="95"/>
          </reference>
        </references>
      </pivotArea>
    </format>
    <format dxfId="10693">
      <pivotArea dataOnly="0" labelOnly="1" outline="0" offset="IV1" fieldPosition="0">
        <references count="2">
          <reference field="0" count="1">
            <x v="341"/>
          </reference>
          <reference field="6" count="1" selected="0">
            <x v="95"/>
          </reference>
        </references>
      </pivotArea>
    </format>
    <format dxfId="10692">
      <pivotArea dataOnly="0" labelOnly="1" outline="0" fieldPosition="0">
        <references count="3">
          <reference field="0" count="1" selected="0">
            <x v="341"/>
          </reference>
          <reference field="4" count="1">
            <x v="264"/>
          </reference>
          <reference field="6" count="1" selected="0">
            <x v="95"/>
          </reference>
        </references>
      </pivotArea>
    </format>
    <format dxfId="10691">
      <pivotArea outline="0" collapsedLevelsAreSubtotals="1" fieldPosition="0">
        <references count="3">
          <reference field="0" count="1" selected="0">
            <x v="341"/>
          </reference>
          <reference field="4" count="1" selected="0">
            <x v="264"/>
          </reference>
          <reference field="6" count="1" selected="0">
            <x v="95"/>
          </reference>
        </references>
      </pivotArea>
    </format>
    <format dxfId="10690">
      <pivotArea outline="0" collapsedLevelsAreSubtotals="1" fieldPosition="0">
        <references count="3">
          <reference field="0" count="1" selected="0">
            <x v="341"/>
          </reference>
          <reference field="4" count="1" selected="0">
            <x v="266"/>
          </reference>
          <reference field="6" count="1" selected="0">
            <x v="95"/>
          </reference>
        </references>
      </pivotArea>
    </format>
    <format dxfId="10689">
      <pivotArea dataOnly="0" labelOnly="1" outline="0" offset="IV28" fieldPosition="0">
        <references count="1">
          <reference field="6" count="1">
            <x v="95"/>
          </reference>
        </references>
      </pivotArea>
    </format>
    <format dxfId="10688">
      <pivotArea dataOnly="0" labelOnly="1" outline="0" offset="IV256" fieldPosition="0">
        <references count="2">
          <reference field="0" count="1">
            <x v="341"/>
          </reference>
          <reference field="6" count="1" selected="0">
            <x v="95"/>
          </reference>
        </references>
      </pivotArea>
    </format>
    <format dxfId="10687">
      <pivotArea dataOnly="0" labelOnly="1" outline="0" fieldPosition="0">
        <references count="3">
          <reference field="0" count="1" selected="0">
            <x v="341"/>
          </reference>
          <reference field="4" count="1">
            <x v="266"/>
          </reference>
          <reference field="6" count="1" selected="0">
            <x v="95"/>
          </reference>
        </references>
      </pivotArea>
    </format>
    <format dxfId="10686">
      <pivotArea outline="0" collapsedLevelsAreSubtotals="1" fieldPosition="0">
        <references count="3">
          <reference field="0" count="1" selected="0">
            <x v="341"/>
          </reference>
          <reference field="4" count="1" selected="0">
            <x v="266"/>
          </reference>
          <reference field="6" count="1" selected="0">
            <x v="95"/>
          </reference>
        </references>
      </pivotArea>
    </format>
    <format dxfId="10685">
      <pivotArea outline="0" collapsedLevelsAreSubtotals="1" fieldPosition="0">
        <references count="3">
          <reference field="0" count="1" selected="0">
            <x v="59"/>
          </reference>
          <reference field="4" count="1" selected="0">
            <x v="264"/>
          </reference>
          <reference field="6" count="1" selected="0">
            <x v="95"/>
          </reference>
        </references>
      </pivotArea>
    </format>
    <format dxfId="10684">
      <pivotArea dataOnly="0" labelOnly="1" outline="0" offset="IV29" fieldPosition="0">
        <references count="1">
          <reference field="6" count="1">
            <x v="95"/>
          </reference>
        </references>
      </pivotArea>
    </format>
    <format dxfId="10683">
      <pivotArea dataOnly="0" labelOnly="1" outline="0" offset="IV1" fieldPosition="0">
        <references count="2">
          <reference field="0" count="1">
            <x v="59"/>
          </reference>
          <reference field="6" count="1" selected="0">
            <x v="95"/>
          </reference>
        </references>
      </pivotArea>
    </format>
    <format dxfId="10682">
      <pivotArea dataOnly="0" labelOnly="1" outline="0" fieldPosition="0">
        <references count="3">
          <reference field="0" count="1" selected="0">
            <x v="59"/>
          </reference>
          <reference field="4" count="1">
            <x v="264"/>
          </reference>
          <reference field="6" count="1" selected="0">
            <x v="95"/>
          </reference>
        </references>
      </pivotArea>
    </format>
    <format dxfId="10681">
      <pivotArea outline="0" collapsedLevelsAreSubtotals="1" fieldPosition="0">
        <references count="3">
          <reference field="0" count="1" selected="0">
            <x v="59"/>
          </reference>
          <reference field="4" count="1" selected="0">
            <x v="264"/>
          </reference>
          <reference field="6" count="1" selected="0">
            <x v="95"/>
          </reference>
        </references>
      </pivotArea>
    </format>
    <format dxfId="10680">
      <pivotArea outline="0" collapsedLevelsAreSubtotals="1" fieldPosition="0">
        <references count="3">
          <reference field="0" count="1" selected="0">
            <x v="59"/>
          </reference>
          <reference field="4" count="1" selected="0">
            <x v="266"/>
          </reference>
          <reference field="6" count="1" selected="0">
            <x v="95"/>
          </reference>
        </references>
      </pivotArea>
    </format>
    <format dxfId="10679">
      <pivotArea dataOnly="0" labelOnly="1" outline="0" offset="IV30" fieldPosition="0">
        <references count="1">
          <reference field="6" count="1">
            <x v="95"/>
          </reference>
        </references>
      </pivotArea>
    </format>
    <format dxfId="10678">
      <pivotArea dataOnly="0" labelOnly="1" outline="0" offset="IV256" fieldPosition="0">
        <references count="2">
          <reference field="0" count="1">
            <x v="59"/>
          </reference>
          <reference field="6" count="1" selected="0">
            <x v="95"/>
          </reference>
        </references>
      </pivotArea>
    </format>
    <format dxfId="10677">
      <pivotArea dataOnly="0" labelOnly="1" outline="0" fieldPosition="0">
        <references count="3">
          <reference field="0" count="1" selected="0">
            <x v="59"/>
          </reference>
          <reference field="4" count="1">
            <x v="266"/>
          </reference>
          <reference field="6" count="1" selected="0">
            <x v="95"/>
          </reference>
        </references>
      </pivotArea>
    </format>
    <format dxfId="10676">
      <pivotArea outline="0" collapsedLevelsAreSubtotals="1" fieldPosition="0">
        <references count="3">
          <reference field="0" count="1" selected="0">
            <x v="59"/>
          </reference>
          <reference field="4" count="1" selected="0">
            <x v="266"/>
          </reference>
          <reference field="6" count="1" selected="0">
            <x v="95"/>
          </reference>
        </references>
      </pivotArea>
    </format>
    <format dxfId="10675">
      <pivotArea outline="0" collapsedLevelsAreSubtotals="1" fieldPosition="0">
        <references count="3">
          <reference field="0" count="1" selected="0">
            <x v="371"/>
          </reference>
          <reference field="4" count="1" selected="0">
            <x v="264"/>
          </reference>
          <reference field="6" count="1" selected="0">
            <x v="95"/>
          </reference>
        </references>
      </pivotArea>
    </format>
    <format dxfId="10674">
      <pivotArea dataOnly="0" labelOnly="1" outline="0" offset="IV31" fieldPosition="0">
        <references count="1">
          <reference field="6" count="1">
            <x v="95"/>
          </reference>
        </references>
      </pivotArea>
    </format>
    <format dxfId="10673">
      <pivotArea dataOnly="0" labelOnly="1" outline="0" fieldPosition="0">
        <references count="2">
          <reference field="0" count="1">
            <x v="371"/>
          </reference>
          <reference field="6" count="1" selected="0">
            <x v="95"/>
          </reference>
        </references>
      </pivotArea>
    </format>
    <format dxfId="10672">
      <pivotArea dataOnly="0" labelOnly="1" outline="0" fieldPosition="0">
        <references count="3">
          <reference field="0" count="1" selected="0">
            <x v="371"/>
          </reference>
          <reference field="4" count="1">
            <x v="264"/>
          </reference>
          <reference field="6" count="1" selected="0">
            <x v="95"/>
          </reference>
        </references>
      </pivotArea>
    </format>
    <format dxfId="10671">
      <pivotArea outline="0" collapsedLevelsAreSubtotals="1" fieldPosition="0">
        <references count="3">
          <reference field="0" count="1" selected="0">
            <x v="371"/>
          </reference>
          <reference field="4" count="1" selected="0">
            <x v="264"/>
          </reference>
          <reference field="6" count="1" selected="0">
            <x v="95"/>
          </reference>
        </references>
      </pivotArea>
    </format>
    <format dxfId="10670">
      <pivotArea outline="0" collapsedLevelsAreSubtotals="1" fieldPosition="0">
        <references count="3">
          <reference field="0" count="1" selected="0">
            <x v="61"/>
          </reference>
          <reference field="4" count="1" selected="0">
            <x v="264"/>
          </reference>
          <reference field="6" count="1" selected="0">
            <x v="95"/>
          </reference>
        </references>
      </pivotArea>
    </format>
    <format dxfId="10669">
      <pivotArea dataOnly="0" labelOnly="1" outline="0" offset="IV32" fieldPosition="0">
        <references count="1">
          <reference field="6" count="1">
            <x v="95"/>
          </reference>
        </references>
      </pivotArea>
    </format>
    <format dxfId="10668">
      <pivotArea dataOnly="0" labelOnly="1" outline="0" offset="IV1" fieldPosition="0">
        <references count="2">
          <reference field="0" count="1">
            <x v="61"/>
          </reference>
          <reference field="6" count="1" selected="0">
            <x v="95"/>
          </reference>
        </references>
      </pivotArea>
    </format>
    <format dxfId="10667">
      <pivotArea dataOnly="0" labelOnly="1" outline="0" fieldPosition="0">
        <references count="3">
          <reference field="0" count="1" selected="0">
            <x v="61"/>
          </reference>
          <reference field="4" count="1">
            <x v="264"/>
          </reference>
          <reference field="6" count="1" selected="0">
            <x v="95"/>
          </reference>
        </references>
      </pivotArea>
    </format>
    <format dxfId="10666">
      <pivotArea outline="0" collapsedLevelsAreSubtotals="1" fieldPosition="0">
        <references count="3">
          <reference field="0" count="1" selected="0">
            <x v="61"/>
          </reference>
          <reference field="4" count="1" selected="0">
            <x v="264"/>
          </reference>
          <reference field="6" count="1" selected="0">
            <x v="95"/>
          </reference>
        </references>
      </pivotArea>
    </format>
    <format dxfId="10665">
      <pivotArea outline="0" collapsedLevelsAreSubtotals="1" fieldPosition="0">
        <references count="3">
          <reference field="0" count="1" selected="0">
            <x v="61"/>
          </reference>
          <reference field="4" count="1" selected="0">
            <x v="266"/>
          </reference>
          <reference field="6" count="1" selected="0">
            <x v="95"/>
          </reference>
        </references>
      </pivotArea>
    </format>
    <format dxfId="10664">
      <pivotArea dataOnly="0" labelOnly="1" outline="0" offset="IV33" fieldPosition="0">
        <references count="1">
          <reference field="6" count="1">
            <x v="95"/>
          </reference>
        </references>
      </pivotArea>
    </format>
    <format dxfId="10663">
      <pivotArea dataOnly="0" labelOnly="1" outline="0" offset="IV256" fieldPosition="0">
        <references count="2">
          <reference field="0" count="1">
            <x v="61"/>
          </reference>
          <reference field="6" count="1" selected="0">
            <x v="95"/>
          </reference>
        </references>
      </pivotArea>
    </format>
    <format dxfId="10662">
      <pivotArea dataOnly="0" labelOnly="1" outline="0" fieldPosition="0">
        <references count="3">
          <reference field="0" count="1" selected="0">
            <x v="61"/>
          </reference>
          <reference field="4" count="1">
            <x v="266"/>
          </reference>
          <reference field="6" count="1" selected="0">
            <x v="95"/>
          </reference>
        </references>
      </pivotArea>
    </format>
    <format dxfId="10661">
      <pivotArea outline="0" collapsedLevelsAreSubtotals="1" fieldPosition="0">
        <references count="3">
          <reference field="0" count="1" selected="0">
            <x v="61"/>
          </reference>
          <reference field="4" count="1" selected="0">
            <x v="266"/>
          </reference>
          <reference field="6" count="1" selected="0">
            <x v="95"/>
          </reference>
        </references>
      </pivotArea>
    </format>
    <format dxfId="10660">
      <pivotArea outline="0" collapsedLevelsAreSubtotals="1" fieldPosition="0">
        <references count="3">
          <reference field="0" count="1" selected="0">
            <x v="393"/>
          </reference>
          <reference field="4" count="1" selected="0">
            <x v="266"/>
          </reference>
          <reference field="6" count="1" selected="0">
            <x v="95"/>
          </reference>
        </references>
      </pivotArea>
    </format>
    <format dxfId="10659">
      <pivotArea dataOnly="0" labelOnly="1" outline="0" offset="IV34" fieldPosition="0">
        <references count="1">
          <reference field="6" count="1">
            <x v="95"/>
          </reference>
        </references>
      </pivotArea>
    </format>
    <format dxfId="10658">
      <pivotArea dataOnly="0" labelOnly="1" outline="0" fieldPosition="0">
        <references count="2">
          <reference field="0" count="1">
            <x v="393"/>
          </reference>
          <reference field="6" count="1" selected="0">
            <x v="95"/>
          </reference>
        </references>
      </pivotArea>
    </format>
    <format dxfId="10657">
      <pivotArea dataOnly="0" labelOnly="1" outline="0" fieldPosition="0">
        <references count="3">
          <reference field="0" count="1" selected="0">
            <x v="393"/>
          </reference>
          <reference field="4" count="1">
            <x v="266"/>
          </reference>
          <reference field="6" count="1" selected="0">
            <x v="95"/>
          </reference>
        </references>
      </pivotArea>
    </format>
    <format dxfId="10656">
      <pivotArea outline="0" collapsedLevelsAreSubtotals="1" fieldPosition="0">
        <references count="3">
          <reference field="0" count="1" selected="0">
            <x v="393"/>
          </reference>
          <reference field="4" count="1" selected="0">
            <x v="266"/>
          </reference>
          <reference field="6" count="1" selected="0">
            <x v="95"/>
          </reference>
        </references>
      </pivotArea>
    </format>
    <format dxfId="10655">
      <pivotArea outline="0" collapsedLevelsAreSubtotals="1" fieldPosition="0">
        <references count="3">
          <reference field="0" count="1" selected="0">
            <x v="68"/>
          </reference>
          <reference field="4" count="1" selected="0">
            <x v="266"/>
          </reference>
          <reference field="6" count="1" selected="0">
            <x v="95"/>
          </reference>
        </references>
      </pivotArea>
    </format>
    <format dxfId="10654">
      <pivotArea dataOnly="0" labelOnly="1" outline="0" offset="IV35" fieldPosition="0">
        <references count="1">
          <reference field="6" count="1">
            <x v="95"/>
          </reference>
        </references>
      </pivotArea>
    </format>
    <format dxfId="10653">
      <pivotArea dataOnly="0" labelOnly="1" outline="0" fieldPosition="0">
        <references count="2">
          <reference field="0" count="1">
            <x v="68"/>
          </reference>
          <reference field="6" count="1" selected="0">
            <x v="95"/>
          </reference>
        </references>
      </pivotArea>
    </format>
    <format dxfId="10652">
      <pivotArea dataOnly="0" labelOnly="1" outline="0" fieldPosition="0">
        <references count="3">
          <reference field="0" count="1" selected="0">
            <x v="68"/>
          </reference>
          <reference field="4" count="1">
            <x v="266"/>
          </reference>
          <reference field="6" count="1" selected="0">
            <x v="95"/>
          </reference>
        </references>
      </pivotArea>
    </format>
    <format dxfId="10651">
      <pivotArea outline="0" collapsedLevelsAreSubtotals="1" fieldPosition="0">
        <references count="3">
          <reference field="0" count="1" selected="0">
            <x v="68"/>
          </reference>
          <reference field="4" count="1" selected="0">
            <x v="266"/>
          </reference>
          <reference field="6" count="1" selected="0">
            <x v="95"/>
          </reference>
        </references>
      </pivotArea>
    </format>
    <format dxfId="10650">
      <pivotArea outline="0" collapsedLevelsAreSubtotals="1" fieldPosition="0">
        <references count="3">
          <reference field="0" count="1" selected="0">
            <x v="410"/>
          </reference>
          <reference field="4" count="1" selected="0">
            <x v="263"/>
          </reference>
          <reference field="6" count="1" selected="0">
            <x v="95"/>
          </reference>
        </references>
      </pivotArea>
    </format>
    <format dxfId="10649">
      <pivotArea dataOnly="0" labelOnly="1" outline="0" offset="IV36" fieldPosition="0">
        <references count="1">
          <reference field="6" count="1">
            <x v="95"/>
          </reference>
        </references>
      </pivotArea>
    </format>
    <format dxfId="10648">
      <pivotArea dataOnly="0" labelOnly="1" outline="0" fieldPosition="0">
        <references count="2">
          <reference field="0" count="1">
            <x v="410"/>
          </reference>
          <reference field="6" count="1" selected="0">
            <x v="95"/>
          </reference>
        </references>
      </pivotArea>
    </format>
    <format dxfId="10647">
      <pivotArea dataOnly="0" labelOnly="1" outline="0" fieldPosition="0">
        <references count="3">
          <reference field="0" count="1" selected="0">
            <x v="410"/>
          </reference>
          <reference field="4" count="1">
            <x v="263"/>
          </reference>
          <reference field="6" count="1" selected="0">
            <x v="95"/>
          </reference>
        </references>
      </pivotArea>
    </format>
    <format dxfId="10646">
      <pivotArea outline="0" collapsedLevelsAreSubtotals="1" fieldPosition="0">
        <references count="3">
          <reference field="0" count="1" selected="0">
            <x v="410"/>
          </reference>
          <reference field="4" count="1" selected="0">
            <x v="263"/>
          </reference>
          <reference field="6" count="1" selected="0">
            <x v="95"/>
          </reference>
        </references>
      </pivotArea>
    </format>
    <format dxfId="10645">
      <pivotArea outline="0" collapsedLevelsAreSubtotals="1" fieldPosition="0">
        <references count="3">
          <reference field="0" count="1" selected="0">
            <x v="71"/>
          </reference>
          <reference field="4" count="1" selected="0">
            <x v="264"/>
          </reference>
          <reference field="6" count="1" selected="0">
            <x v="95"/>
          </reference>
        </references>
      </pivotArea>
    </format>
    <format dxfId="10644">
      <pivotArea dataOnly="0" labelOnly="1" outline="0" offset="IV37" fieldPosition="0">
        <references count="1">
          <reference field="6" count="1">
            <x v="95"/>
          </reference>
        </references>
      </pivotArea>
    </format>
    <format dxfId="10643">
      <pivotArea dataOnly="0" labelOnly="1" outline="0" offset="IV1" fieldPosition="0">
        <references count="2">
          <reference field="0" count="1">
            <x v="71"/>
          </reference>
          <reference field="6" count="1" selected="0">
            <x v="95"/>
          </reference>
        </references>
      </pivotArea>
    </format>
    <format dxfId="10642">
      <pivotArea dataOnly="0" labelOnly="1" outline="0" fieldPosition="0">
        <references count="3">
          <reference field="0" count="1" selected="0">
            <x v="71"/>
          </reference>
          <reference field="4" count="1">
            <x v="264"/>
          </reference>
          <reference field="6" count="1" selected="0">
            <x v="95"/>
          </reference>
        </references>
      </pivotArea>
    </format>
    <format dxfId="10641">
      <pivotArea outline="0" collapsedLevelsAreSubtotals="1" fieldPosition="0">
        <references count="3">
          <reference field="0" count="1" selected="0">
            <x v="71"/>
          </reference>
          <reference field="4" count="1" selected="0">
            <x v="264"/>
          </reference>
          <reference field="6" count="1" selected="0">
            <x v="95"/>
          </reference>
        </references>
      </pivotArea>
    </format>
    <format dxfId="10640">
      <pivotArea outline="0" collapsedLevelsAreSubtotals="1" fieldPosition="0">
        <references count="3">
          <reference field="0" count="1" selected="0">
            <x v="71"/>
          </reference>
          <reference field="4" count="1" selected="0">
            <x v="266"/>
          </reference>
          <reference field="6" count="1" selected="0">
            <x v="95"/>
          </reference>
        </references>
      </pivotArea>
    </format>
    <format dxfId="10639">
      <pivotArea dataOnly="0" labelOnly="1" outline="0" offset="IV38" fieldPosition="0">
        <references count="1">
          <reference field="6" count="1">
            <x v="95"/>
          </reference>
        </references>
      </pivotArea>
    </format>
    <format dxfId="10638">
      <pivotArea dataOnly="0" labelOnly="1" outline="0" offset="IV256" fieldPosition="0">
        <references count="2">
          <reference field="0" count="1">
            <x v="71"/>
          </reference>
          <reference field="6" count="1" selected="0">
            <x v="95"/>
          </reference>
        </references>
      </pivotArea>
    </format>
    <format dxfId="10637">
      <pivotArea dataOnly="0" labelOnly="1" outline="0" fieldPosition="0">
        <references count="3">
          <reference field="0" count="1" selected="0">
            <x v="71"/>
          </reference>
          <reference field="4" count="1">
            <x v="266"/>
          </reference>
          <reference field="6" count="1" selected="0">
            <x v="95"/>
          </reference>
        </references>
      </pivotArea>
    </format>
    <format dxfId="10636">
      <pivotArea outline="0" collapsedLevelsAreSubtotals="1" fieldPosition="0">
        <references count="3">
          <reference field="0" count="1" selected="0">
            <x v="71"/>
          </reference>
          <reference field="4" count="1" selected="0">
            <x v="266"/>
          </reference>
          <reference field="6" count="1" selected="0">
            <x v="95"/>
          </reference>
        </references>
      </pivotArea>
    </format>
    <format dxfId="10635">
      <pivotArea outline="0" collapsedLevelsAreSubtotals="1" fieldPosition="0">
        <references count="3">
          <reference field="0" count="1" selected="0">
            <x v="434"/>
          </reference>
          <reference field="4" count="1" selected="0">
            <x v="264"/>
          </reference>
          <reference field="6" count="1" selected="0">
            <x v="95"/>
          </reference>
        </references>
      </pivotArea>
    </format>
    <format dxfId="10634">
      <pivotArea dataOnly="0" labelOnly="1" outline="0" offset="IV39" fieldPosition="0">
        <references count="1">
          <reference field="6" count="1">
            <x v="95"/>
          </reference>
        </references>
      </pivotArea>
    </format>
    <format dxfId="10633">
      <pivotArea dataOnly="0" labelOnly="1" outline="0" offset="IV1" fieldPosition="0">
        <references count="2">
          <reference field="0" count="1">
            <x v="434"/>
          </reference>
          <reference field="6" count="1" selected="0">
            <x v="95"/>
          </reference>
        </references>
      </pivotArea>
    </format>
    <format dxfId="10632">
      <pivotArea dataOnly="0" labelOnly="1" outline="0" fieldPosition="0">
        <references count="3">
          <reference field="0" count="1" selected="0">
            <x v="434"/>
          </reference>
          <reference field="4" count="1">
            <x v="264"/>
          </reference>
          <reference field="6" count="1" selected="0">
            <x v="95"/>
          </reference>
        </references>
      </pivotArea>
    </format>
    <format dxfId="10631">
      <pivotArea outline="0" collapsedLevelsAreSubtotals="1" fieldPosition="0">
        <references count="3">
          <reference field="0" count="1" selected="0">
            <x v="434"/>
          </reference>
          <reference field="4" count="1" selected="0">
            <x v="264"/>
          </reference>
          <reference field="6" count="1" selected="0">
            <x v="95"/>
          </reference>
        </references>
      </pivotArea>
    </format>
    <format dxfId="10630">
      <pivotArea outline="0" collapsedLevelsAreSubtotals="1" fieldPosition="0">
        <references count="3">
          <reference field="0" count="1" selected="0">
            <x v="434"/>
          </reference>
          <reference field="4" count="1" selected="0">
            <x v="266"/>
          </reference>
          <reference field="6" count="1" selected="0">
            <x v="95"/>
          </reference>
        </references>
      </pivotArea>
    </format>
    <format dxfId="10629">
      <pivotArea dataOnly="0" labelOnly="1" outline="0" offset="IV40" fieldPosition="0">
        <references count="1">
          <reference field="6" count="1">
            <x v="95"/>
          </reference>
        </references>
      </pivotArea>
    </format>
    <format dxfId="10628">
      <pivotArea dataOnly="0" labelOnly="1" outline="0" offset="IV256" fieldPosition="0">
        <references count="2">
          <reference field="0" count="1">
            <x v="434"/>
          </reference>
          <reference field="6" count="1" selected="0">
            <x v="95"/>
          </reference>
        </references>
      </pivotArea>
    </format>
    <format dxfId="10627">
      <pivotArea dataOnly="0" labelOnly="1" outline="0" fieldPosition="0">
        <references count="3">
          <reference field="0" count="1" selected="0">
            <x v="434"/>
          </reference>
          <reference field="4" count="1">
            <x v="266"/>
          </reference>
          <reference field="6" count="1" selected="0">
            <x v="95"/>
          </reference>
        </references>
      </pivotArea>
    </format>
    <format dxfId="10626">
      <pivotArea outline="0" collapsedLevelsAreSubtotals="1" fieldPosition="0">
        <references count="3">
          <reference field="0" count="1" selected="0">
            <x v="434"/>
          </reference>
          <reference field="4" count="1" selected="0">
            <x v="266"/>
          </reference>
          <reference field="6" count="1" selected="0">
            <x v="95"/>
          </reference>
        </references>
      </pivotArea>
    </format>
    <format dxfId="10625">
      <pivotArea outline="0" collapsedLevelsAreSubtotals="1" fieldPosition="0">
        <references count="3">
          <reference field="0" count="1" selected="0">
            <x v="75"/>
          </reference>
          <reference field="4" count="1" selected="0">
            <x v="264"/>
          </reference>
          <reference field="6" count="1" selected="0">
            <x v="95"/>
          </reference>
        </references>
      </pivotArea>
    </format>
    <format dxfId="10624">
      <pivotArea dataOnly="0" labelOnly="1" outline="0" offset="IV41" fieldPosition="0">
        <references count="1">
          <reference field="6" count="1">
            <x v="95"/>
          </reference>
        </references>
      </pivotArea>
    </format>
    <format dxfId="10623">
      <pivotArea dataOnly="0" labelOnly="1" outline="0" offset="IV1" fieldPosition="0">
        <references count="2">
          <reference field="0" count="1">
            <x v="75"/>
          </reference>
          <reference field="6" count="1" selected="0">
            <x v="95"/>
          </reference>
        </references>
      </pivotArea>
    </format>
    <format dxfId="10622">
      <pivotArea dataOnly="0" labelOnly="1" outline="0" fieldPosition="0">
        <references count="3">
          <reference field="0" count="1" selected="0">
            <x v="75"/>
          </reference>
          <reference field="4" count="1">
            <x v="264"/>
          </reference>
          <reference field="6" count="1" selected="0">
            <x v="95"/>
          </reference>
        </references>
      </pivotArea>
    </format>
    <format dxfId="10621">
      <pivotArea outline="0" collapsedLevelsAreSubtotals="1" fieldPosition="0">
        <references count="3">
          <reference field="0" count="1" selected="0">
            <x v="75"/>
          </reference>
          <reference field="4" count="1" selected="0">
            <x v="264"/>
          </reference>
          <reference field="6" count="1" selected="0">
            <x v="95"/>
          </reference>
        </references>
      </pivotArea>
    </format>
    <format dxfId="10620">
      <pivotArea outline="0" collapsedLevelsAreSubtotals="1" fieldPosition="0">
        <references count="3">
          <reference field="0" count="1" selected="0">
            <x v="75"/>
          </reference>
          <reference field="4" count="1" selected="0">
            <x v="266"/>
          </reference>
          <reference field="6" count="1" selected="0">
            <x v="95"/>
          </reference>
        </references>
      </pivotArea>
    </format>
    <format dxfId="10619">
      <pivotArea dataOnly="0" labelOnly="1" outline="0" offset="IV42" fieldPosition="0">
        <references count="1">
          <reference field="6" count="1">
            <x v="95"/>
          </reference>
        </references>
      </pivotArea>
    </format>
    <format dxfId="10618">
      <pivotArea dataOnly="0" labelOnly="1" outline="0" offset="IV256" fieldPosition="0">
        <references count="2">
          <reference field="0" count="1">
            <x v="75"/>
          </reference>
          <reference field="6" count="1" selected="0">
            <x v="95"/>
          </reference>
        </references>
      </pivotArea>
    </format>
    <format dxfId="10617">
      <pivotArea dataOnly="0" labelOnly="1" outline="0" fieldPosition="0">
        <references count="3">
          <reference field="0" count="1" selected="0">
            <x v="75"/>
          </reference>
          <reference field="4" count="1">
            <x v="266"/>
          </reference>
          <reference field="6" count="1" selected="0">
            <x v="95"/>
          </reference>
        </references>
      </pivotArea>
    </format>
    <format dxfId="10616">
      <pivotArea outline="0" collapsedLevelsAreSubtotals="1" fieldPosition="0">
        <references count="3">
          <reference field="0" count="1" selected="0">
            <x v="75"/>
          </reference>
          <reference field="4" count="1" selected="0">
            <x v="266"/>
          </reference>
          <reference field="6" count="1" selected="0">
            <x v="95"/>
          </reference>
        </references>
      </pivotArea>
    </format>
    <format dxfId="10615">
      <pivotArea outline="0" collapsedLevelsAreSubtotals="1" fieldPosition="0">
        <references count="3">
          <reference field="0" count="1" selected="0">
            <x v="442"/>
          </reference>
          <reference field="4" count="1" selected="0">
            <x v="264"/>
          </reference>
          <reference field="6" count="1" selected="0">
            <x v="95"/>
          </reference>
        </references>
      </pivotArea>
    </format>
    <format dxfId="10614">
      <pivotArea dataOnly="0" labelOnly="1" outline="0" offset="IV43" fieldPosition="0">
        <references count="1">
          <reference field="6" count="1">
            <x v="95"/>
          </reference>
        </references>
      </pivotArea>
    </format>
    <format dxfId="10613">
      <pivotArea dataOnly="0" labelOnly="1" outline="0" fieldPosition="0">
        <references count="2">
          <reference field="0" count="1">
            <x v="442"/>
          </reference>
          <reference field="6" count="1" selected="0">
            <x v="95"/>
          </reference>
        </references>
      </pivotArea>
    </format>
    <format dxfId="10612">
      <pivotArea dataOnly="0" labelOnly="1" outline="0" fieldPosition="0">
        <references count="3">
          <reference field="0" count="1" selected="0">
            <x v="442"/>
          </reference>
          <reference field="4" count="1">
            <x v="264"/>
          </reference>
          <reference field="6" count="1" selected="0">
            <x v="95"/>
          </reference>
        </references>
      </pivotArea>
    </format>
    <format dxfId="10611">
      <pivotArea outline="0" collapsedLevelsAreSubtotals="1" fieldPosition="0">
        <references count="3">
          <reference field="0" count="1" selected="0">
            <x v="442"/>
          </reference>
          <reference field="4" count="1" selected="0">
            <x v="264"/>
          </reference>
          <reference field="6" count="1" selected="0">
            <x v="95"/>
          </reference>
        </references>
      </pivotArea>
    </format>
    <format dxfId="10610">
      <pivotArea outline="0" collapsedLevelsAreSubtotals="1" fieldPosition="0">
        <references count="3">
          <reference field="0" count="1" selected="0">
            <x v="82"/>
          </reference>
          <reference field="4" count="1" selected="0">
            <x v="264"/>
          </reference>
          <reference field="6" count="1" selected="0">
            <x v="95"/>
          </reference>
        </references>
      </pivotArea>
    </format>
    <format dxfId="10609">
      <pivotArea dataOnly="0" labelOnly="1" outline="0" offset="IV44" fieldPosition="0">
        <references count="1">
          <reference field="6" count="1">
            <x v="95"/>
          </reference>
        </references>
      </pivotArea>
    </format>
    <format dxfId="10608">
      <pivotArea dataOnly="0" labelOnly="1" outline="0" offset="IV1" fieldPosition="0">
        <references count="2">
          <reference field="0" count="1">
            <x v="82"/>
          </reference>
          <reference field="6" count="1" selected="0">
            <x v="95"/>
          </reference>
        </references>
      </pivotArea>
    </format>
    <format dxfId="10607">
      <pivotArea dataOnly="0" labelOnly="1" outline="0" fieldPosition="0">
        <references count="3">
          <reference field="0" count="1" selected="0">
            <x v="82"/>
          </reference>
          <reference field="4" count="1">
            <x v="264"/>
          </reference>
          <reference field="6" count="1" selected="0">
            <x v="95"/>
          </reference>
        </references>
      </pivotArea>
    </format>
    <format dxfId="10606">
      <pivotArea outline="0" collapsedLevelsAreSubtotals="1" fieldPosition="0">
        <references count="3">
          <reference field="0" count="1" selected="0">
            <x v="82"/>
          </reference>
          <reference field="4" count="1" selected="0">
            <x v="264"/>
          </reference>
          <reference field="6" count="1" selected="0">
            <x v="95"/>
          </reference>
        </references>
      </pivotArea>
    </format>
    <format dxfId="10605">
      <pivotArea outline="0" collapsedLevelsAreSubtotals="1" fieldPosition="0">
        <references count="3">
          <reference field="0" count="1" selected="0">
            <x v="82"/>
          </reference>
          <reference field="4" count="1" selected="0">
            <x v="266"/>
          </reference>
          <reference field="6" count="1" selected="0">
            <x v="95"/>
          </reference>
        </references>
      </pivotArea>
    </format>
    <format dxfId="10604">
      <pivotArea dataOnly="0" labelOnly="1" outline="0" offset="IV45" fieldPosition="0">
        <references count="1">
          <reference field="6" count="1">
            <x v="95"/>
          </reference>
        </references>
      </pivotArea>
    </format>
    <format dxfId="10603">
      <pivotArea dataOnly="0" labelOnly="1" outline="0" offset="IV256" fieldPosition="0">
        <references count="2">
          <reference field="0" count="1">
            <x v="82"/>
          </reference>
          <reference field="6" count="1" selected="0">
            <x v="95"/>
          </reference>
        </references>
      </pivotArea>
    </format>
    <format dxfId="10602">
      <pivotArea dataOnly="0" labelOnly="1" outline="0" fieldPosition="0">
        <references count="3">
          <reference field="0" count="1" selected="0">
            <x v="82"/>
          </reference>
          <reference field="4" count="1">
            <x v="266"/>
          </reference>
          <reference field="6" count="1" selected="0">
            <x v="95"/>
          </reference>
        </references>
      </pivotArea>
    </format>
    <format dxfId="10601">
      <pivotArea outline="0" collapsedLevelsAreSubtotals="1" fieldPosition="0">
        <references count="3">
          <reference field="0" count="1" selected="0">
            <x v="82"/>
          </reference>
          <reference field="4" count="1" selected="0">
            <x v="266"/>
          </reference>
          <reference field="6" count="1" selected="0">
            <x v="95"/>
          </reference>
        </references>
      </pivotArea>
    </format>
    <format dxfId="10600">
      <pivotArea outline="0" collapsedLevelsAreSubtotals="1" fieldPosition="0">
        <references count="3">
          <reference field="0" count="1" selected="0">
            <x v="453"/>
          </reference>
          <reference field="4" count="1" selected="0">
            <x v="266"/>
          </reference>
          <reference field="6" count="1" selected="0">
            <x v="95"/>
          </reference>
        </references>
      </pivotArea>
    </format>
    <format dxfId="10599">
      <pivotArea dataOnly="0" labelOnly="1" outline="0" offset="IV46" fieldPosition="0">
        <references count="1">
          <reference field="6" count="1">
            <x v="95"/>
          </reference>
        </references>
      </pivotArea>
    </format>
    <format dxfId="10598">
      <pivotArea dataOnly="0" labelOnly="1" outline="0" fieldPosition="0">
        <references count="2">
          <reference field="0" count="1">
            <x v="453"/>
          </reference>
          <reference field="6" count="1" selected="0">
            <x v="95"/>
          </reference>
        </references>
      </pivotArea>
    </format>
    <format dxfId="10597">
      <pivotArea dataOnly="0" labelOnly="1" outline="0" fieldPosition="0">
        <references count="3">
          <reference field="0" count="1" selected="0">
            <x v="453"/>
          </reference>
          <reference field="4" count="1">
            <x v="266"/>
          </reference>
          <reference field="6" count="1" selected="0">
            <x v="95"/>
          </reference>
        </references>
      </pivotArea>
    </format>
    <format dxfId="10596">
      <pivotArea outline="0" collapsedLevelsAreSubtotals="1" fieldPosition="0">
        <references count="3">
          <reference field="0" count="1" selected="0">
            <x v="453"/>
          </reference>
          <reference field="4" count="1" selected="0">
            <x v="266"/>
          </reference>
          <reference field="6" count="1" selected="0">
            <x v="95"/>
          </reference>
        </references>
      </pivotArea>
    </format>
    <format dxfId="10595">
      <pivotArea outline="0" collapsedLevelsAreSubtotals="1" fieldPosition="0">
        <references count="3">
          <reference field="0" count="1" selected="0">
            <x v="85"/>
          </reference>
          <reference field="4" count="1" selected="0">
            <x v="264"/>
          </reference>
          <reference field="6" count="1" selected="0">
            <x v="95"/>
          </reference>
        </references>
      </pivotArea>
    </format>
    <format dxfId="10594">
      <pivotArea dataOnly="0" labelOnly="1" outline="0" offset="IV47" fieldPosition="0">
        <references count="1">
          <reference field="6" count="1">
            <x v="95"/>
          </reference>
        </references>
      </pivotArea>
    </format>
    <format dxfId="10593">
      <pivotArea dataOnly="0" labelOnly="1" outline="0" offset="IV1" fieldPosition="0">
        <references count="2">
          <reference field="0" count="1">
            <x v="85"/>
          </reference>
          <reference field="6" count="1" selected="0">
            <x v="95"/>
          </reference>
        </references>
      </pivotArea>
    </format>
    <format dxfId="10592">
      <pivotArea dataOnly="0" labelOnly="1" outline="0" fieldPosition="0">
        <references count="3">
          <reference field="0" count="1" selected="0">
            <x v="85"/>
          </reference>
          <reference field="4" count="1">
            <x v="264"/>
          </reference>
          <reference field="6" count="1" selected="0">
            <x v="95"/>
          </reference>
        </references>
      </pivotArea>
    </format>
    <format dxfId="10591">
      <pivotArea outline="0" collapsedLevelsAreSubtotals="1" fieldPosition="0">
        <references count="3">
          <reference field="0" count="1" selected="0">
            <x v="85"/>
          </reference>
          <reference field="4" count="1" selected="0">
            <x v="264"/>
          </reference>
          <reference field="6" count="1" selected="0">
            <x v="95"/>
          </reference>
        </references>
      </pivotArea>
    </format>
    <format dxfId="10590">
      <pivotArea outline="0" collapsedLevelsAreSubtotals="1" fieldPosition="0">
        <references count="3">
          <reference field="0" count="1" selected="0">
            <x v="85"/>
          </reference>
          <reference field="4" count="1" selected="0">
            <x v="266"/>
          </reference>
          <reference field="6" count="1" selected="0">
            <x v="95"/>
          </reference>
        </references>
      </pivotArea>
    </format>
    <format dxfId="10589">
      <pivotArea dataOnly="0" labelOnly="1" outline="0" offset="IV48" fieldPosition="0">
        <references count="1">
          <reference field="6" count="1">
            <x v="95"/>
          </reference>
        </references>
      </pivotArea>
    </format>
    <format dxfId="10588">
      <pivotArea dataOnly="0" labelOnly="1" outline="0" offset="IV256" fieldPosition="0">
        <references count="2">
          <reference field="0" count="1">
            <x v="85"/>
          </reference>
          <reference field="6" count="1" selected="0">
            <x v="95"/>
          </reference>
        </references>
      </pivotArea>
    </format>
    <format dxfId="10587">
      <pivotArea dataOnly="0" labelOnly="1" outline="0" fieldPosition="0">
        <references count="3">
          <reference field="0" count="1" selected="0">
            <x v="85"/>
          </reference>
          <reference field="4" count="1">
            <x v="266"/>
          </reference>
          <reference field="6" count="1" selected="0">
            <x v="95"/>
          </reference>
        </references>
      </pivotArea>
    </format>
    <format dxfId="10586">
      <pivotArea outline="0" collapsedLevelsAreSubtotals="1" fieldPosition="0">
        <references count="3">
          <reference field="0" count="1" selected="0">
            <x v="85"/>
          </reference>
          <reference field="4" count="1" selected="0">
            <x v="266"/>
          </reference>
          <reference field="6" count="1" selected="0">
            <x v="95"/>
          </reference>
        </references>
      </pivotArea>
    </format>
    <format dxfId="10585">
      <pivotArea outline="0" collapsedLevelsAreSubtotals="1" fieldPosition="0">
        <references count="3">
          <reference field="0" count="1" selected="0">
            <x v="464"/>
          </reference>
          <reference field="4" count="1" selected="0">
            <x v="263"/>
          </reference>
          <reference field="6" count="1" selected="0">
            <x v="95"/>
          </reference>
        </references>
      </pivotArea>
    </format>
    <format dxfId="10584">
      <pivotArea dataOnly="0" labelOnly="1" outline="0" offset="IV49" fieldPosition="0">
        <references count="1">
          <reference field="6" count="1">
            <x v="95"/>
          </reference>
        </references>
      </pivotArea>
    </format>
    <format dxfId="10583">
      <pivotArea dataOnly="0" labelOnly="1" outline="0" offset="IV1" fieldPosition="0">
        <references count="2">
          <reference field="0" count="1">
            <x v="464"/>
          </reference>
          <reference field="6" count="1" selected="0">
            <x v="95"/>
          </reference>
        </references>
      </pivotArea>
    </format>
    <format dxfId="10582">
      <pivotArea dataOnly="0" labelOnly="1" outline="0" fieldPosition="0">
        <references count="3">
          <reference field="0" count="1" selected="0">
            <x v="464"/>
          </reference>
          <reference field="4" count="1">
            <x v="263"/>
          </reference>
          <reference field="6" count="1" selected="0">
            <x v="95"/>
          </reference>
        </references>
      </pivotArea>
    </format>
    <format dxfId="10581">
      <pivotArea outline="0" collapsedLevelsAreSubtotals="1" fieldPosition="0">
        <references count="3">
          <reference field="0" count="1" selected="0">
            <x v="464"/>
          </reference>
          <reference field="4" count="1" selected="0">
            <x v="263"/>
          </reference>
          <reference field="6" count="1" selected="0">
            <x v="95"/>
          </reference>
        </references>
      </pivotArea>
    </format>
    <format dxfId="10580">
      <pivotArea outline="0" collapsedLevelsAreSubtotals="1" fieldPosition="0">
        <references count="3">
          <reference field="0" count="1" selected="0">
            <x v="464"/>
          </reference>
          <reference field="4" count="1" selected="0">
            <x v="266"/>
          </reference>
          <reference field="6" count="1" selected="0">
            <x v="95"/>
          </reference>
        </references>
      </pivotArea>
    </format>
    <format dxfId="10579">
      <pivotArea dataOnly="0" labelOnly="1" outline="0" offset="IV50" fieldPosition="0">
        <references count="1">
          <reference field="6" count="1">
            <x v="95"/>
          </reference>
        </references>
      </pivotArea>
    </format>
    <format dxfId="10578">
      <pivotArea dataOnly="0" labelOnly="1" outline="0" offset="IV256" fieldPosition="0">
        <references count="2">
          <reference field="0" count="1">
            <x v="464"/>
          </reference>
          <reference field="6" count="1" selected="0">
            <x v="95"/>
          </reference>
        </references>
      </pivotArea>
    </format>
    <format dxfId="10577">
      <pivotArea dataOnly="0" labelOnly="1" outline="0" fieldPosition="0">
        <references count="3">
          <reference field="0" count="1" selected="0">
            <x v="464"/>
          </reference>
          <reference field="4" count="1">
            <x v="266"/>
          </reference>
          <reference field="6" count="1" selected="0">
            <x v="95"/>
          </reference>
        </references>
      </pivotArea>
    </format>
    <format dxfId="10576">
      <pivotArea outline="0" collapsedLevelsAreSubtotals="1" fieldPosition="0">
        <references count="3">
          <reference field="0" count="1" selected="0">
            <x v="464"/>
          </reference>
          <reference field="4" count="1" selected="0">
            <x v="266"/>
          </reference>
          <reference field="6" count="1" selected="0">
            <x v="95"/>
          </reference>
        </references>
      </pivotArea>
    </format>
    <format dxfId="10575">
      <pivotArea outline="0" collapsedLevelsAreSubtotals="1" fieldPosition="0">
        <references count="3">
          <reference field="0" count="1" selected="0">
            <x v="95"/>
          </reference>
          <reference field="4" count="1" selected="0">
            <x v="264"/>
          </reference>
          <reference field="6" count="1" selected="0">
            <x v="95"/>
          </reference>
        </references>
      </pivotArea>
    </format>
    <format dxfId="10574">
      <pivotArea dataOnly="0" labelOnly="1" outline="0" offset="IV51" fieldPosition="0">
        <references count="1">
          <reference field="6" count="1">
            <x v="95"/>
          </reference>
        </references>
      </pivotArea>
    </format>
    <format dxfId="10573">
      <pivotArea dataOnly="0" labelOnly="1" outline="0" offset="IV1" fieldPosition="0">
        <references count="2">
          <reference field="0" count="1">
            <x v="95"/>
          </reference>
          <reference field="6" count="1" selected="0">
            <x v="95"/>
          </reference>
        </references>
      </pivotArea>
    </format>
    <format dxfId="10572">
      <pivotArea dataOnly="0" labelOnly="1" outline="0" fieldPosition="0">
        <references count="3">
          <reference field="0" count="1" selected="0">
            <x v="95"/>
          </reference>
          <reference field="4" count="1">
            <x v="264"/>
          </reference>
          <reference field="6" count="1" selected="0">
            <x v="95"/>
          </reference>
        </references>
      </pivotArea>
    </format>
    <format dxfId="10571">
      <pivotArea outline="0" collapsedLevelsAreSubtotals="1" fieldPosition="0">
        <references count="3">
          <reference field="0" count="1" selected="0">
            <x v="95"/>
          </reference>
          <reference field="4" count="1" selected="0">
            <x v="264"/>
          </reference>
          <reference field="6" count="1" selected="0">
            <x v="95"/>
          </reference>
        </references>
      </pivotArea>
    </format>
    <format dxfId="10570">
      <pivotArea outline="0" collapsedLevelsAreSubtotals="1" fieldPosition="0">
        <references count="3">
          <reference field="0" count="1" selected="0">
            <x v="95"/>
          </reference>
          <reference field="4" count="1" selected="0">
            <x v="266"/>
          </reference>
          <reference field="6" count="1" selected="0">
            <x v="95"/>
          </reference>
        </references>
      </pivotArea>
    </format>
    <format dxfId="10569">
      <pivotArea dataOnly="0" labelOnly="1" outline="0" offset="IV52" fieldPosition="0">
        <references count="1">
          <reference field="6" count="1">
            <x v="95"/>
          </reference>
        </references>
      </pivotArea>
    </format>
    <format dxfId="10568">
      <pivotArea dataOnly="0" labelOnly="1" outline="0" offset="IV256" fieldPosition="0">
        <references count="2">
          <reference field="0" count="1">
            <x v="95"/>
          </reference>
          <reference field="6" count="1" selected="0">
            <x v="95"/>
          </reference>
        </references>
      </pivotArea>
    </format>
    <format dxfId="10567">
      <pivotArea dataOnly="0" labelOnly="1" outline="0" fieldPosition="0">
        <references count="3">
          <reference field="0" count="1" selected="0">
            <x v="95"/>
          </reference>
          <reference field="4" count="1">
            <x v="266"/>
          </reference>
          <reference field="6" count="1" selected="0">
            <x v="95"/>
          </reference>
        </references>
      </pivotArea>
    </format>
    <format dxfId="10566">
      <pivotArea outline="0" collapsedLevelsAreSubtotals="1" fieldPosition="0">
        <references count="3">
          <reference field="0" count="1" selected="0">
            <x v="95"/>
          </reference>
          <reference field="4" count="1" selected="0">
            <x v="266"/>
          </reference>
          <reference field="6" count="1" selected="0">
            <x v="95"/>
          </reference>
        </references>
      </pivotArea>
    </format>
    <format dxfId="10565">
      <pivotArea outline="0" collapsedLevelsAreSubtotals="1" fieldPosition="0">
        <references count="3">
          <reference field="0" count="1" selected="0">
            <x v="500"/>
          </reference>
          <reference field="4" count="1" selected="0">
            <x v="266"/>
          </reference>
          <reference field="6" count="1" selected="0">
            <x v="95"/>
          </reference>
        </references>
      </pivotArea>
    </format>
    <format dxfId="10564">
      <pivotArea dataOnly="0" labelOnly="1" outline="0" offset="IV53" fieldPosition="0">
        <references count="1">
          <reference field="6" count="1">
            <x v="95"/>
          </reference>
        </references>
      </pivotArea>
    </format>
    <format dxfId="10563">
      <pivotArea dataOnly="0" labelOnly="1" outline="0" fieldPosition="0">
        <references count="2">
          <reference field="0" count="1">
            <x v="500"/>
          </reference>
          <reference field="6" count="1" selected="0">
            <x v="95"/>
          </reference>
        </references>
      </pivotArea>
    </format>
    <format dxfId="10562">
      <pivotArea dataOnly="0" labelOnly="1" outline="0" fieldPosition="0">
        <references count="3">
          <reference field="0" count="1" selected="0">
            <x v="500"/>
          </reference>
          <reference field="4" count="1">
            <x v="266"/>
          </reference>
          <reference field="6" count="1" selected="0">
            <x v="95"/>
          </reference>
        </references>
      </pivotArea>
    </format>
    <format dxfId="10561">
      <pivotArea outline="0" collapsedLevelsAreSubtotals="1" fieldPosition="0">
        <references count="3">
          <reference field="0" count="1" selected="0">
            <x v="500"/>
          </reference>
          <reference field="4" count="1" selected="0">
            <x v="266"/>
          </reference>
          <reference field="6" count="1" selected="0">
            <x v="95"/>
          </reference>
        </references>
      </pivotArea>
    </format>
    <format dxfId="10560">
      <pivotArea outline="0" collapsedLevelsAreSubtotals="1" fieldPosition="0">
        <references count="3">
          <reference field="0" count="1" selected="0">
            <x v="97"/>
          </reference>
          <reference field="4" count="1" selected="0">
            <x v="264"/>
          </reference>
          <reference field="6" count="1" selected="0">
            <x v="95"/>
          </reference>
        </references>
      </pivotArea>
    </format>
    <format dxfId="10559">
      <pivotArea dataOnly="0" labelOnly="1" outline="0" offset="IV54" fieldPosition="0">
        <references count="1">
          <reference field="6" count="1">
            <x v="95"/>
          </reference>
        </references>
      </pivotArea>
    </format>
    <format dxfId="10558">
      <pivotArea dataOnly="0" labelOnly="1" outline="0" offset="IV1" fieldPosition="0">
        <references count="2">
          <reference field="0" count="1">
            <x v="97"/>
          </reference>
          <reference field="6" count="1" selected="0">
            <x v="95"/>
          </reference>
        </references>
      </pivotArea>
    </format>
    <format dxfId="10557">
      <pivotArea dataOnly="0" labelOnly="1" outline="0" fieldPosition="0">
        <references count="3">
          <reference field="0" count="1" selected="0">
            <x v="97"/>
          </reference>
          <reference field="4" count="1">
            <x v="264"/>
          </reference>
          <reference field="6" count="1" selected="0">
            <x v="95"/>
          </reference>
        </references>
      </pivotArea>
    </format>
    <format dxfId="10556">
      <pivotArea outline="0" collapsedLevelsAreSubtotals="1" fieldPosition="0">
        <references count="3">
          <reference field="0" count="1" selected="0">
            <x v="97"/>
          </reference>
          <reference field="4" count="1" selected="0">
            <x v="264"/>
          </reference>
          <reference field="6" count="1" selected="0">
            <x v="95"/>
          </reference>
        </references>
      </pivotArea>
    </format>
    <format dxfId="10555">
      <pivotArea outline="0" collapsedLevelsAreSubtotals="1" fieldPosition="0">
        <references count="3">
          <reference field="0" count="1" selected="0">
            <x v="97"/>
          </reference>
          <reference field="4" count="1" selected="0">
            <x v="266"/>
          </reference>
          <reference field="6" count="1" selected="0">
            <x v="95"/>
          </reference>
        </references>
      </pivotArea>
    </format>
    <format dxfId="10554">
      <pivotArea dataOnly="0" labelOnly="1" outline="0" offset="IV55" fieldPosition="0">
        <references count="1">
          <reference field="6" count="1">
            <x v="95"/>
          </reference>
        </references>
      </pivotArea>
    </format>
    <format dxfId="10553">
      <pivotArea dataOnly="0" labelOnly="1" outline="0" offset="IV256" fieldPosition="0">
        <references count="2">
          <reference field="0" count="1">
            <x v="97"/>
          </reference>
          <reference field="6" count="1" selected="0">
            <x v="95"/>
          </reference>
        </references>
      </pivotArea>
    </format>
    <format dxfId="10552">
      <pivotArea dataOnly="0" labelOnly="1" outline="0" fieldPosition="0">
        <references count="3">
          <reference field="0" count="1" selected="0">
            <x v="97"/>
          </reference>
          <reference field="4" count="1">
            <x v="266"/>
          </reference>
          <reference field="6" count="1" selected="0">
            <x v="95"/>
          </reference>
        </references>
      </pivotArea>
    </format>
    <format dxfId="10551">
      <pivotArea outline="0" collapsedLevelsAreSubtotals="1" fieldPosition="0">
        <references count="3">
          <reference field="0" count="1" selected="0">
            <x v="97"/>
          </reference>
          <reference field="4" count="1" selected="0">
            <x v="266"/>
          </reference>
          <reference field="6" count="1" selected="0">
            <x v="95"/>
          </reference>
        </references>
      </pivotArea>
    </format>
    <format dxfId="10550">
      <pivotArea outline="0" collapsedLevelsAreSubtotals="1" fieldPosition="0">
        <references count="3">
          <reference field="0" count="1" selected="0">
            <x v="298"/>
          </reference>
          <reference field="4" count="1" selected="0">
            <x v="263"/>
          </reference>
          <reference field="6" count="1" selected="0">
            <x v="95"/>
          </reference>
        </references>
      </pivotArea>
    </format>
    <format dxfId="10549">
      <pivotArea dataOnly="0" labelOnly="1" outline="0" offset="IV56" fieldPosition="0">
        <references count="1">
          <reference field="6" count="1">
            <x v="95"/>
          </reference>
        </references>
      </pivotArea>
    </format>
    <format dxfId="10548">
      <pivotArea dataOnly="0" labelOnly="1" outline="0" fieldPosition="0">
        <references count="2">
          <reference field="0" count="1">
            <x v="298"/>
          </reference>
          <reference field="6" count="1" selected="0">
            <x v="95"/>
          </reference>
        </references>
      </pivotArea>
    </format>
    <format dxfId="10547">
      <pivotArea dataOnly="0" labelOnly="1" outline="0" fieldPosition="0">
        <references count="3">
          <reference field="0" count="1" selected="0">
            <x v="298"/>
          </reference>
          <reference field="4" count="1">
            <x v="263"/>
          </reference>
          <reference field="6" count="1" selected="0">
            <x v="95"/>
          </reference>
        </references>
      </pivotArea>
    </format>
    <format dxfId="10546">
      <pivotArea outline="0" collapsedLevelsAreSubtotals="1" fieldPosition="0">
        <references count="3">
          <reference field="0" count="1" selected="0">
            <x v="298"/>
          </reference>
          <reference field="4" count="1" selected="0">
            <x v="263"/>
          </reference>
          <reference field="6" count="1" selected="0">
            <x v="95"/>
          </reference>
        </references>
      </pivotArea>
    </format>
    <format dxfId="10545">
      <pivotArea outline="0" collapsedLevelsAreSubtotals="1" fieldPosition="0">
        <references count="3">
          <reference field="0" count="1" selected="0">
            <x v="100"/>
          </reference>
          <reference field="4" count="1" selected="0">
            <x v="264"/>
          </reference>
          <reference field="6" count="1" selected="0">
            <x v="95"/>
          </reference>
        </references>
      </pivotArea>
    </format>
    <format dxfId="10544">
      <pivotArea dataOnly="0" labelOnly="1" outline="0" offset="IV57" fieldPosition="0">
        <references count="1">
          <reference field="6" count="1">
            <x v="95"/>
          </reference>
        </references>
      </pivotArea>
    </format>
    <format dxfId="10543">
      <pivotArea dataOnly="0" labelOnly="1" outline="0" offset="IV1" fieldPosition="0">
        <references count="2">
          <reference field="0" count="1">
            <x v="100"/>
          </reference>
          <reference field="6" count="1" selected="0">
            <x v="95"/>
          </reference>
        </references>
      </pivotArea>
    </format>
    <format dxfId="10542">
      <pivotArea dataOnly="0" labelOnly="1" outline="0" fieldPosition="0">
        <references count="3">
          <reference field="0" count="1" selected="0">
            <x v="100"/>
          </reference>
          <reference field="4" count="1">
            <x v="264"/>
          </reference>
          <reference field="6" count="1" selected="0">
            <x v="95"/>
          </reference>
        </references>
      </pivotArea>
    </format>
    <format dxfId="10541">
      <pivotArea outline="0" collapsedLevelsAreSubtotals="1" fieldPosition="0">
        <references count="3">
          <reference field="0" count="1" selected="0">
            <x v="100"/>
          </reference>
          <reference field="4" count="1" selected="0">
            <x v="264"/>
          </reference>
          <reference field="6" count="1" selected="0">
            <x v="95"/>
          </reference>
        </references>
      </pivotArea>
    </format>
    <format dxfId="10540">
      <pivotArea outline="0" collapsedLevelsAreSubtotals="1" fieldPosition="0">
        <references count="3">
          <reference field="0" count="1" selected="0">
            <x v="100"/>
          </reference>
          <reference field="4" count="1" selected="0">
            <x v="266"/>
          </reference>
          <reference field="6" count="1" selected="0">
            <x v="95"/>
          </reference>
        </references>
      </pivotArea>
    </format>
    <format dxfId="10539">
      <pivotArea dataOnly="0" labelOnly="1" outline="0" offset="IV58" fieldPosition="0">
        <references count="1">
          <reference field="6" count="1">
            <x v="95"/>
          </reference>
        </references>
      </pivotArea>
    </format>
    <format dxfId="10538">
      <pivotArea dataOnly="0" labelOnly="1" outline="0" offset="IV256" fieldPosition="0">
        <references count="2">
          <reference field="0" count="1">
            <x v="100"/>
          </reference>
          <reference field="6" count="1" selected="0">
            <x v="95"/>
          </reference>
        </references>
      </pivotArea>
    </format>
    <format dxfId="10537">
      <pivotArea dataOnly="0" labelOnly="1" outline="0" fieldPosition="0">
        <references count="3">
          <reference field="0" count="1" selected="0">
            <x v="100"/>
          </reference>
          <reference field="4" count="1">
            <x v="266"/>
          </reference>
          <reference field="6" count="1" selected="0">
            <x v="95"/>
          </reference>
        </references>
      </pivotArea>
    </format>
    <format dxfId="10536">
      <pivotArea outline="0" collapsedLevelsAreSubtotals="1" fieldPosition="0">
        <references count="3">
          <reference field="0" count="1" selected="0">
            <x v="100"/>
          </reference>
          <reference field="4" count="1" selected="0">
            <x v="266"/>
          </reference>
          <reference field="6" count="1" selected="0">
            <x v="95"/>
          </reference>
        </references>
      </pivotArea>
    </format>
    <format dxfId="10535">
      <pivotArea outline="0" collapsedLevelsAreSubtotals="1" fieldPosition="0">
        <references count="3">
          <reference field="0" count="1" selected="0">
            <x v="339"/>
          </reference>
          <reference field="4" count="1" selected="0">
            <x v="264"/>
          </reference>
          <reference field="6" count="1" selected="0">
            <x v="95"/>
          </reference>
        </references>
      </pivotArea>
    </format>
    <format dxfId="10534">
      <pivotArea dataOnly="0" labelOnly="1" outline="0" offset="IV59" fieldPosition="0">
        <references count="1">
          <reference field="6" count="1">
            <x v="95"/>
          </reference>
        </references>
      </pivotArea>
    </format>
    <format dxfId="10533">
      <pivotArea dataOnly="0" labelOnly="1" outline="0" offset="IV1" fieldPosition="0">
        <references count="2">
          <reference field="0" count="1">
            <x v="339"/>
          </reference>
          <reference field="6" count="1" selected="0">
            <x v="95"/>
          </reference>
        </references>
      </pivotArea>
    </format>
    <format dxfId="10532">
      <pivotArea dataOnly="0" labelOnly="1" outline="0" fieldPosition="0">
        <references count="3">
          <reference field="0" count="1" selected="0">
            <x v="339"/>
          </reference>
          <reference field="4" count="1">
            <x v="264"/>
          </reference>
          <reference field="6" count="1" selected="0">
            <x v="95"/>
          </reference>
        </references>
      </pivotArea>
    </format>
    <format dxfId="10531">
      <pivotArea outline="0" collapsedLevelsAreSubtotals="1" fieldPosition="0">
        <references count="3">
          <reference field="0" count="1" selected="0">
            <x v="339"/>
          </reference>
          <reference field="4" count="1" selected="0">
            <x v="264"/>
          </reference>
          <reference field="6" count="1" selected="0">
            <x v="95"/>
          </reference>
        </references>
      </pivotArea>
    </format>
    <format dxfId="10530">
      <pivotArea outline="0" collapsedLevelsAreSubtotals="1" fieldPosition="0">
        <references count="3">
          <reference field="0" count="1" selected="0">
            <x v="339"/>
          </reference>
          <reference field="4" count="1" selected="0">
            <x v="266"/>
          </reference>
          <reference field="6" count="1" selected="0">
            <x v="95"/>
          </reference>
        </references>
      </pivotArea>
    </format>
    <format dxfId="10529">
      <pivotArea dataOnly="0" labelOnly="1" outline="0" offset="IV60" fieldPosition="0">
        <references count="1">
          <reference field="6" count="1">
            <x v="95"/>
          </reference>
        </references>
      </pivotArea>
    </format>
    <format dxfId="10528">
      <pivotArea dataOnly="0" labelOnly="1" outline="0" offset="IV256" fieldPosition="0">
        <references count="2">
          <reference field="0" count="1">
            <x v="339"/>
          </reference>
          <reference field="6" count="1" selected="0">
            <x v="95"/>
          </reference>
        </references>
      </pivotArea>
    </format>
    <format dxfId="10527">
      <pivotArea dataOnly="0" labelOnly="1" outline="0" fieldPosition="0">
        <references count="3">
          <reference field="0" count="1" selected="0">
            <x v="339"/>
          </reference>
          <reference field="4" count="1">
            <x v="266"/>
          </reference>
          <reference field="6" count="1" selected="0">
            <x v="95"/>
          </reference>
        </references>
      </pivotArea>
    </format>
    <format dxfId="10526">
      <pivotArea outline="0" collapsedLevelsAreSubtotals="1" fieldPosition="0">
        <references count="3">
          <reference field="0" count="1" selected="0">
            <x v="339"/>
          </reference>
          <reference field="4" count="1" selected="0">
            <x v="266"/>
          </reference>
          <reference field="6" count="1" selected="0">
            <x v="95"/>
          </reference>
        </references>
      </pivotArea>
    </format>
    <format dxfId="10525">
      <pivotArea outline="0" collapsedLevelsAreSubtotals="1" fieldPosition="0">
        <references count="3">
          <reference field="0" count="1" selected="0">
            <x v="102"/>
          </reference>
          <reference field="4" count="1" selected="0">
            <x v="264"/>
          </reference>
          <reference field="6" count="1" selected="0">
            <x v="95"/>
          </reference>
        </references>
      </pivotArea>
    </format>
    <format dxfId="10524">
      <pivotArea dataOnly="0" labelOnly="1" outline="0" offset="IV61" fieldPosition="0">
        <references count="1">
          <reference field="6" count="1">
            <x v="95"/>
          </reference>
        </references>
      </pivotArea>
    </format>
    <format dxfId="10523">
      <pivotArea dataOnly="0" labelOnly="1" outline="0" offset="IV1" fieldPosition="0">
        <references count="2">
          <reference field="0" count="1">
            <x v="102"/>
          </reference>
          <reference field="6" count="1" selected="0">
            <x v="95"/>
          </reference>
        </references>
      </pivotArea>
    </format>
    <format dxfId="10522">
      <pivotArea dataOnly="0" labelOnly="1" outline="0" fieldPosition="0">
        <references count="3">
          <reference field="0" count="1" selected="0">
            <x v="102"/>
          </reference>
          <reference field="4" count="1">
            <x v="264"/>
          </reference>
          <reference field="6" count="1" selected="0">
            <x v="95"/>
          </reference>
        </references>
      </pivotArea>
    </format>
    <format dxfId="10521">
      <pivotArea outline="0" collapsedLevelsAreSubtotals="1" fieldPosition="0">
        <references count="3">
          <reference field="0" count="1" selected="0">
            <x v="102"/>
          </reference>
          <reference field="4" count="1" selected="0">
            <x v="264"/>
          </reference>
          <reference field="6" count="1" selected="0">
            <x v="95"/>
          </reference>
        </references>
      </pivotArea>
    </format>
    <format dxfId="10520">
      <pivotArea outline="0" collapsedLevelsAreSubtotals="1" fieldPosition="0">
        <references count="3">
          <reference field="0" count="1" selected="0">
            <x v="102"/>
          </reference>
          <reference field="4" count="1" selected="0">
            <x v="266"/>
          </reference>
          <reference field="6" count="1" selected="0">
            <x v="95"/>
          </reference>
        </references>
      </pivotArea>
    </format>
    <format dxfId="10519">
      <pivotArea dataOnly="0" labelOnly="1" outline="0" offset="IV62" fieldPosition="0">
        <references count="1">
          <reference field="6" count="1">
            <x v="95"/>
          </reference>
        </references>
      </pivotArea>
    </format>
    <format dxfId="10518">
      <pivotArea dataOnly="0" labelOnly="1" outline="0" offset="IV256" fieldPosition="0">
        <references count="2">
          <reference field="0" count="1">
            <x v="102"/>
          </reference>
          <reference field="6" count="1" selected="0">
            <x v="95"/>
          </reference>
        </references>
      </pivotArea>
    </format>
    <format dxfId="10517">
      <pivotArea dataOnly="0" labelOnly="1" outline="0" fieldPosition="0">
        <references count="3">
          <reference field="0" count="1" selected="0">
            <x v="102"/>
          </reference>
          <reference field="4" count="1">
            <x v="266"/>
          </reference>
          <reference field="6" count="1" selected="0">
            <x v="95"/>
          </reference>
        </references>
      </pivotArea>
    </format>
    <format dxfId="10516">
      <pivotArea outline="0" collapsedLevelsAreSubtotals="1" fieldPosition="0">
        <references count="3">
          <reference field="0" count="1" selected="0">
            <x v="102"/>
          </reference>
          <reference field="4" count="1" selected="0">
            <x v="266"/>
          </reference>
          <reference field="6" count="1" selected="0">
            <x v="95"/>
          </reference>
        </references>
      </pivotArea>
    </format>
    <format dxfId="10515">
      <pivotArea outline="0" collapsedLevelsAreSubtotals="1" fieldPosition="0">
        <references count="3">
          <reference field="0" count="1" selected="0">
            <x v="352"/>
          </reference>
          <reference field="4" count="1" selected="0">
            <x v="264"/>
          </reference>
          <reference field="6" count="1" selected="0">
            <x v="95"/>
          </reference>
        </references>
      </pivotArea>
    </format>
    <format dxfId="10514">
      <pivotArea dataOnly="0" labelOnly="1" outline="0" offset="IV63" fieldPosition="0">
        <references count="1">
          <reference field="6" count="1">
            <x v="95"/>
          </reference>
        </references>
      </pivotArea>
    </format>
    <format dxfId="10513">
      <pivotArea dataOnly="0" labelOnly="1" outline="0" offset="IV1" fieldPosition="0">
        <references count="2">
          <reference field="0" count="1">
            <x v="352"/>
          </reference>
          <reference field="6" count="1" selected="0">
            <x v="95"/>
          </reference>
        </references>
      </pivotArea>
    </format>
    <format dxfId="10512">
      <pivotArea dataOnly="0" labelOnly="1" outline="0" fieldPosition="0">
        <references count="3">
          <reference field="0" count="1" selected="0">
            <x v="352"/>
          </reference>
          <reference field="4" count="1">
            <x v="264"/>
          </reference>
          <reference field="6" count="1" selected="0">
            <x v="95"/>
          </reference>
        </references>
      </pivotArea>
    </format>
    <format dxfId="10511">
      <pivotArea outline="0" collapsedLevelsAreSubtotals="1" fieldPosition="0">
        <references count="3">
          <reference field="0" count="1" selected="0">
            <x v="352"/>
          </reference>
          <reference field="4" count="1" selected="0">
            <x v="264"/>
          </reference>
          <reference field="6" count="1" selected="0">
            <x v="95"/>
          </reference>
        </references>
      </pivotArea>
    </format>
    <format dxfId="10510">
      <pivotArea outline="0" collapsedLevelsAreSubtotals="1" fieldPosition="0">
        <references count="3">
          <reference field="0" count="1" selected="0">
            <x v="352"/>
          </reference>
          <reference field="4" count="1" selected="0">
            <x v="266"/>
          </reference>
          <reference field="6" count="1" selected="0">
            <x v="95"/>
          </reference>
        </references>
      </pivotArea>
    </format>
    <format dxfId="10509">
      <pivotArea dataOnly="0" labelOnly="1" outline="0" offset="IV64" fieldPosition="0">
        <references count="1">
          <reference field="6" count="1">
            <x v="95"/>
          </reference>
        </references>
      </pivotArea>
    </format>
    <format dxfId="10508">
      <pivotArea dataOnly="0" labelOnly="1" outline="0" offset="IV256" fieldPosition="0">
        <references count="2">
          <reference field="0" count="1">
            <x v="352"/>
          </reference>
          <reference field="6" count="1" selected="0">
            <x v="95"/>
          </reference>
        </references>
      </pivotArea>
    </format>
    <format dxfId="10507">
      <pivotArea dataOnly="0" labelOnly="1" outline="0" fieldPosition="0">
        <references count="3">
          <reference field="0" count="1" selected="0">
            <x v="352"/>
          </reference>
          <reference field="4" count="1">
            <x v="266"/>
          </reference>
          <reference field="6" count="1" selected="0">
            <x v="95"/>
          </reference>
        </references>
      </pivotArea>
    </format>
    <format dxfId="10506">
      <pivotArea outline="0" collapsedLevelsAreSubtotals="1" fieldPosition="0">
        <references count="3">
          <reference field="0" count="1" selected="0">
            <x v="352"/>
          </reference>
          <reference field="4" count="1" selected="0">
            <x v="266"/>
          </reference>
          <reference field="6" count="1" selected="0">
            <x v="95"/>
          </reference>
        </references>
      </pivotArea>
    </format>
    <format dxfId="10505">
      <pivotArea outline="0" collapsedLevelsAreSubtotals="1" fieldPosition="0">
        <references count="3">
          <reference field="0" count="1" selected="0">
            <x v="106"/>
          </reference>
          <reference field="4" count="1" selected="0">
            <x v="264"/>
          </reference>
          <reference field="6" count="1" selected="0">
            <x v="95"/>
          </reference>
        </references>
      </pivotArea>
    </format>
    <format dxfId="10504">
      <pivotArea dataOnly="0" labelOnly="1" outline="0" offset="IV65" fieldPosition="0">
        <references count="1">
          <reference field="6" count="1">
            <x v="95"/>
          </reference>
        </references>
      </pivotArea>
    </format>
    <format dxfId="10503">
      <pivotArea dataOnly="0" labelOnly="1" outline="0" offset="IV1" fieldPosition="0">
        <references count="2">
          <reference field="0" count="1">
            <x v="106"/>
          </reference>
          <reference field="6" count="1" selected="0">
            <x v="95"/>
          </reference>
        </references>
      </pivotArea>
    </format>
    <format dxfId="10502">
      <pivotArea dataOnly="0" labelOnly="1" outline="0" fieldPosition="0">
        <references count="3">
          <reference field="0" count="1" selected="0">
            <x v="106"/>
          </reference>
          <reference field="4" count="1">
            <x v="264"/>
          </reference>
          <reference field="6" count="1" selected="0">
            <x v="95"/>
          </reference>
        </references>
      </pivotArea>
    </format>
    <format dxfId="10501">
      <pivotArea outline="0" collapsedLevelsAreSubtotals="1" fieldPosition="0">
        <references count="3">
          <reference field="0" count="1" selected="0">
            <x v="106"/>
          </reference>
          <reference field="4" count="1" selected="0">
            <x v="264"/>
          </reference>
          <reference field="6" count="1" selected="0">
            <x v="95"/>
          </reference>
        </references>
      </pivotArea>
    </format>
    <format dxfId="10500">
      <pivotArea outline="0" collapsedLevelsAreSubtotals="1" fieldPosition="0">
        <references count="3">
          <reference field="0" count="1" selected="0">
            <x v="106"/>
          </reference>
          <reference field="4" count="1" selected="0">
            <x v="266"/>
          </reference>
          <reference field="6" count="1" selected="0">
            <x v="95"/>
          </reference>
        </references>
      </pivotArea>
    </format>
    <format dxfId="10499">
      <pivotArea dataOnly="0" labelOnly="1" outline="0" offset="IV66" fieldPosition="0">
        <references count="1">
          <reference field="6" count="1">
            <x v="95"/>
          </reference>
        </references>
      </pivotArea>
    </format>
    <format dxfId="10498">
      <pivotArea dataOnly="0" labelOnly="1" outline="0" offset="IV256" fieldPosition="0">
        <references count="2">
          <reference field="0" count="1">
            <x v="106"/>
          </reference>
          <reference field="6" count="1" selected="0">
            <x v="95"/>
          </reference>
        </references>
      </pivotArea>
    </format>
    <format dxfId="10497">
      <pivotArea dataOnly="0" labelOnly="1" outline="0" fieldPosition="0">
        <references count="3">
          <reference field="0" count="1" selected="0">
            <x v="106"/>
          </reference>
          <reference field="4" count="1">
            <x v="266"/>
          </reference>
          <reference field="6" count="1" selected="0">
            <x v="95"/>
          </reference>
        </references>
      </pivotArea>
    </format>
    <format dxfId="10496">
      <pivotArea outline="0" collapsedLevelsAreSubtotals="1" fieldPosition="0">
        <references count="3">
          <reference field="0" count="1" selected="0">
            <x v="106"/>
          </reference>
          <reference field="4" count="1" selected="0">
            <x v="266"/>
          </reference>
          <reference field="6" count="1" selected="0">
            <x v="95"/>
          </reference>
        </references>
      </pivotArea>
    </format>
    <format dxfId="10495">
      <pivotArea outline="0" collapsedLevelsAreSubtotals="1" fieldPosition="0">
        <references count="3">
          <reference field="0" count="1" selected="0">
            <x v="369"/>
          </reference>
          <reference field="4" count="1" selected="0">
            <x v="264"/>
          </reference>
          <reference field="6" count="1" selected="0">
            <x v="95"/>
          </reference>
        </references>
      </pivotArea>
    </format>
    <format dxfId="10494">
      <pivotArea dataOnly="0" labelOnly="1" outline="0" offset="IV67" fieldPosition="0">
        <references count="1">
          <reference field="6" count="1">
            <x v="95"/>
          </reference>
        </references>
      </pivotArea>
    </format>
    <format dxfId="10493">
      <pivotArea dataOnly="0" labelOnly="1" outline="0" fieldPosition="0">
        <references count="2">
          <reference field="0" count="1">
            <x v="369"/>
          </reference>
          <reference field="6" count="1" selected="0">
            <x v="95"/>
          </reference>
        </references>
      </pivotArea>
    </format>
    <format dxfId="10492">
      <pivotArea dataOnly="0" labelOnly="1" outline="0" fieldPosition="0">
        <references count="3">
          <reference field="0" count="1" selected="0">
            <x v="369"/>
          </reference>
          <reference field="4" count="1">
            <x v="264"/>
          </reference>
          <reference field="6" count="1" selected="0">
            <x v="95"/>
          </reference>
        </references>
      </pivotArea>
    </format>
    <format dxfId="10491">
      <pivotArea outline="0" collapsedLevelsAreSubtotals="1" fieldPosition="0">
        <references count="3">
          <reference field="0" count="1" selected="0">
            <x v="369"/>
          </reference>
          <reference field="4" count="1" selected="0">
            <x v="264"/>
          </reference>
          <reference field="6" count="1" selected="0">
            <x v="95"/>
          </reference>
        </references>
      </pivotArea>
    </format>
    <format dxfId="10490">
      <pivotArea outline="0" collapsedLevelsAreSubtotals="1" fieldPosition="0">
        <references count="3">
          <reference field="0" count="1" selected="0">
            <x v="113"/>
          </reference>
          <reference field="4" count="1" selected="0">
            <x v="264"/>
          </reference>
          <reference field="6" count="1" selected="0">
            <x v="95"/>
          </reference>
        </references>
      </pivotArea>
    </format>
    <format dxfId="10489">
      <pivotArea dataOnly="0" labelOnly="1" outline="0" offset="IV68" fieldPosition="0">
        <references count="1">
          <reference field="6" count="1">
            <x v="95"/>
          </reference>
        </references>
      </pivotArea>
    </format>
    <format dxfId="10488">
      <pivotArea dataOnly="0" labelOnly="1" outline="0" offset="IV1" fieldPosition="0">
        <references count="2">
          <reference field="0" count="1">
            <x v="113"/>
          </reference>
          <reference field="6" count="1" selected="0">
            <x v="95"/>
          </reference>
        </references>
      </pivotArea>
    </format>
    <format dxfId="10487">
      <pivotArea dataOnly="0" labelOnly="1" outline="0" fieldPosition="0">
        <references count="3">
          <reference field="0" count="1" selected="0">
            <x v="113"/>
          </reference>
          <reference field="4" count="1">
            <x v="264"/>
          </reference>
          <reference field="6" count="1" selected="0">
            <x v="95"/>
          </reference>
        </references>
      </pivotArea>
    </format>
    <format dxfId="10486">
      <pivotArea outline="0" collapsedLevelsAreSubtotals="1" fieldPosition="0">
        <references count="3">
          <reference field="0" count="1" selected="0">
            <x v="113"/>
          </reference>
          <reference field="4" count="1" selected="0">
            <x v="264"/>
          </reference>
          <reference field="6" count="1" selected="0">
            <x v="95"/>
          </reference>
        </references>
      </pivotArea>
    </format>
    <format dxfId="10485">
      <pivotArea outline="0" collapsedLevelsAreSubtotals="1" fieldPosition="0">
        <references count="3">
          <reference field="0" count="1" selected="0">
            <x v="113"/>
          </reference>
          <reference field="4" count="1" selected="0">
            <x v="266"/>
          </reference>
          <reference field="6" count="1" selected="0">
            <x v="95"/>
          </reference>
        </references>
      </pivotArea>
    </format>
    <format dxfId="10484">
      <pivotArea dataOnly="0" labelOnly="1" outline="0" offset="IV69" fieldPosition="0">
        <references count="1">
          <reference field="6" count="1">
            <x v="95"/>
          </reference>
        </references>
      </pivotArea>
    </format>
    <format dxfId="10483">
      <pivotArea dataOnly="0" labelOnly="1" outline="0" offset="IV256" fieldPosition="0">
        <references count="2">
          <reference field="0" count="1">
            <x v="113"/>
          </reference>
          <reference field="6" count="1" selected="0">
            <x v="95"/>
          </reference>
        </references>
      </pivotArea>
    </format>
    <format dxfId="10482">
      <pivotArea dataOnly="0" labelOnly="1" outline="0" fieldPosition="0">
        <references count="3">
          <reference field="0" count="1" selected="0">
            <x v="113"/>
          </reference>
          <reference field="4" count="1">
            <x v="266"/>
          </reference>
          <reference field="6" count="1" selected="0">
            <x v="95"/>
          </reference>
        </references>
      </pivotArea>
    </format>
    <format dxfId="10481">
      <pivotArea outline="0" collapsedLevelsAreSubtotals="1" fieldPosition="0">
        <references count="3">
          <reference field="0" count="1" selected="0">
            <x v="113"/>
          </reference>
          <reference field="4" count="1" selected="0">
            <x v="266"/>
          </reference>
          <reference field="6" count="1" selected="0">
            <x v="95"/>
          </reference>
        </references>
      </pivotArea>
    </format>
    <format dxfId="10480">
      <pivotArea outline="0" collapsedLevelsAreSubtotals="1" fieldPosition="0">
        <references count="3">
          <reference field="0" count="1" selected="0">
            <x v="380"/>
          </reference>
          <reference field="4" count="1" selected="0">
            <x v="264"/>
          </reference>
          <reference field="6" count="1" selected="0">
            <x v="95"/>
          </reference>
        </references>
      </pivotArea>
    </format>
    <format dxfId="10479">
      <pivotArea dataOnly="0" labelOnly="1" outline="0" offset="IV70" fieldPosition="0">
        <references count="1">
          <reference field="6" count="1">
            <x v="95"/>
          </reference>
        </references>
      </pivotArea>
    </format>
    <format dxfId="10478">
      <pivotArea dataOnly="0" labelOnly="1" outline="0" offset="IV1" fieldPosition="0">
        <references count="2">
          <reference field="0" count="1">
            <x v="380"/>
          </reference>
          <reference field="6" count="1" selected="0">
            <x v="95"/>
          </reference>
        </references>
      </pivotArea>
    </format>
    <format dxfId="10477">
      <pivotArea dataOnly="0" labelOnly="1" outline="0" fieldPosition="0">
        <references count="3">
          <reference field="0" count="1" selected="0">
            <x v="380"/>
          </reference>
          <reference field="4" count="1">
            <x v="264"/>
          </reference>
          <reference field="6" count="1" selected="0">
            <x v="95"/>
          </reference>
        </references>
      </pivotArea>
    </format>
    <format dxfId="10476">
      <pivotArea outline="0" collapsedLevelsAreSubtotals="1" fieldPosition="0">
        <references count="3">
          <reference field="0" count="1" selected="0">
            <x v="380"/>
          </reference>
          <reference field="4" count="1" selected="0">
            <x v="264"/>
          </reference>
          <reference field="6" count="1" selected="0">
            <x v="95"/>
          </reference>
        </references>
      </pivotArea>
    </format>
    <format dxfId="10475">
      <pivotArea outline="0" collapsedLevelsAreSubtotals="1" fieldPosition="0">
        <references count="3">
          <reference field="0" count="1" selected="0">
            <x v="380"/>
          </reference>
          <reference field="4" count="1" selected="0">
            <x v="266"/>
          </reference>
          <reference field="6" count="1" selected="0">
            <x v="95"/>
          </reference>
        </references>
      </pivotArea>
    </format>
    <format dxfId="10474">
      <pivotArea dataOnly="0" labelOnly="1" outline="0" offset="IV71" fieldPosition="0">
        <references count="1">
          <reference field="6" count="1">
            <x v="95"/>
          </reference>
        </references>
      </pivotArea>
    </format>
    <format dxfId="10473">
      <pivotArea dataOnly="0" labelOnly="1" outline="0" offset="IV256" fieldPosition="0">
        <references count="2">
          <reference field="0" count="1">
            <x v="380"/>
          </reference>
          <reference field="6" count="1" selected="0">
            <x v="95"/>
          </reference>
        </references>
      </pivotArea>
    </format>
    <format dxfId="10472">
      <pivotArea dataOnly="0" labelOnly="1" outline="0" fieldPosition="0">
        <references count="3">
          <reference field="0" count="1" selected="0">
            <x v="380"/>
          </reference>
          <reference field="4" count="1">
            <x v="266"/>
          </reference>
          <reference field="6" count="1" selected="0">
            <x v="95"/>
          </reference>
        </references>
      </pivotArea>
    </format>
    <format dxfId="10471">
      <pivotArea outline="0" collapsedLevelsAreSubtotals="1" fieldPosition="0">
        <references count="3">
          <reference field="0" count="1" selected="0">
            <x v="380"/>
          </reference>
          <reference field="4" count="1" selected="0">
            <x v="266"/>
          </reference>
          <reference field="6" count="1" selected="0">
            <x v="95"/>
          </reference>
        </references>
      </pivotArea>
    </format>
    <format dxfId="10470">
      <pivotArea outline="0" collapsedLevelsAreSubtotals="1" fieldPosition="0">
        <references count="3">
          <reference field="0" count="1" selected="0">
            <x v="115"/>
          </reference>
          <reference field="4" count="1" selected="0">
            <x v="264"/>
          </reference>
          <reference field="6" count="1" selected="0">
            <x v="95"/>
          </reference>
        </references>
      </pivotArea>
    </format>
    <format dxfId="10469">
      <pivotArea dataOnly="0" labelOnly="1" outline="0" offset="IV72" fieldPosition="0">
        <references count="1">
          <reference field="6" count="1">
            <x v="95"/>
          </reference>
        </references>
      </pivotArea>
    </format>
    <format dxfId="10468">
      <pivotArea dataOnly="0" labelOnly="1" outline="0" offset="IV1" fieldPosition="0">
        <references count="2">
          <reference field="0" count="1">
            <x v="115"/>
          </reference>
          <reference field="6" count="1" selected="0">
            <x v="95"/>
          </reference>
        </references>
      </pivotArea>
    </format>
    <format dxfId="10467">
      <pivotArea dataOnly="0" labelOnly="1" outline="0" fieldPosition="0">
        <references count="3">
          <reference field="0" count="1" selected="0">
            <x v="115"/>
          </reference>
          <reference field="4" count="1">
            <x v="264"/>
          </reference>
          <reference field="6" count="1" selected="0">
            <x v="95"/>
          </reference>
        </references>
      </pivotArea>
    </format>
    <format dxfId="10466">
      <pivotArea outline="0" collapsedLevelsAreSubtotals="1" fieldPosition="0">
        <references count="3">
          <reference field="0" count="1" selected="0">
            <x v="115"/>
          </reference>
          <reference field="4" count="1" selected="0">
            <x v="264"/>
          </reference>
          <reference field="6" count="1" selected="0">
            <x v="95"/>
          </reference>
        </references>
      </pivotArea>
    </format>
    <format dxfId="10465">
      <pivotArea outline="0" collapsedLevelsAreSubtotals="1" fieldPosition="0">
        <references count="3">
          <reference field="0" count="1" selected="0">
            <x v="115"/>
          </reference>
          <reference field="4" count="1" selected="0">
            <x v="266"/>
          </reference>
          <reference field="6" count="1" selected="0">
            <x v="95"/>
          </reference>
        </references>
      </pivotArea>
    </format>
    <format dxfId="10464">
      <pivotArea dataOnly="0" labelOnly="1" outline="0" offset="IV73" fieldPosition="0">
        <references count="1">
          <reference field="6" count="1">
            <x v="95"/>
          </reference>
        </references>
      </pivotArea>
    </format>
    <format dxfId="10463">
      <pivotArea dataOnly="0" labelOnly="1" outline="0" offset="IV256" fieldPosition="0">
        <references count="2">
          <reference field="0" count="1">
            <x v="115"/>
          </reference>
          <reference field="6" count="1" selected="0">
            <x v="95"/>
          </reference>
        </references>
      </pivotArea>
    </format>
    <format dxfId="10462">
      <pivotArea dataOnly="0" labelOnly="1" outline="0" fieldPosition="0">
        <references count="3">
          <reference field="0" count="1" selected="0">
            <x v="115"/>
          </reference>
          <reference field="4" count="1">
            <x v="266"/>
          </reference>
          <reference field="6" count="1" selected="0">
            <x v="95"/>
          </reference>
        </references>
      </pivotArea>
    </format>
    <format dxfId="10461">
      <pivotArea outline="0" collapsedLevelsAreSubtotals="1" fieldPosition="0">
        <references count="3">
          <reference field="0" count="1" selected="0">
            <x v="115"/>
          </reference>
          <reference field="4" count="1" selected="0">
            <x v="266"/>
          </reference>
          <reference field="6" count="1" selected="0">
            <x v="95"/>
          </reference>
        </references>
      </pivotArea>
    </format>
    <format dxfId="10460">
      <pivotArea outline="0" collapsedLevelsAreSubtotals="1" fieldPosition="0">
        <references count="3">
          <reference field="0" count="1" selected="0">
            <x v="386"/>
          </reference>
          <reference field="4" count="1" selected="0">
            <x v="264"/>
          </reference>
          <reference field="6" count="1" selected="0">
            <x v="95"/>
          </reference>
        </references>
      </pivotArea>
    </format>
    <format dxfId="10459">
      <pivotArea dataOnly="0" labelOnly="1" outline="0" offset="IV74" fieldPosition="0">
        <references count="1">
          <reference field="6" count="1">
            <x v="95"/>
          </reference>
        </references>
      </pivotArea>
    </format>
    <format dxfId="10458">
      <pivotArea dataOnly="0" labelOnly="1" outline="0" offset="IV1" fieldPosition="0">
        <references count="2">
          <reference field="0" count="1">
            <x v="386"/>
          </reference>
          <reference field="6" count="1" selected="0">
            <x v="95"/>
          </reference>
        </references>
      </pivotArea>
    </format>
    <format dxfId="10457">
      <pivotArea dataOnly="0" labelOnly="1" outline="0" fieldPosition="0">
        <references count="3">
          <reference field="0" count="1" selected="0">
            <x v="386"/>
          </reference>
          <reference field="4" count="1">
            <x v="264"/>
          </reference>
          <reference field="6" count="1" selected="0">
            <x v="95"/>
          </reference>
        </references>
      </pivotArea>
    </format>
    <format dxfId="10456">
      <pivotArea outline="0" collapsedLevelsAreSubtotals="1" fieldPosition="0">
        <references count="3">
          <reference field="0" count="1" selected="0">
            <x v="386"/>
          </reference>
          <reference field="4" count="1" selected="0">
            <x v="264"/>
          </reference>
          <reference field="6" count="1" selected="0">
            <x v="95"/>
          </reference>
        </references>
      </pivotArea>
    </format>
    <format dxfId="10455">
      <pivotArea outline="0" collapsedLevelsAreSubtotals="1" fieldPosition="0">
        <references count="3">
          <reference field="0" count="1" selected="0">
            <x v="386"/>
          </reference>
          <reference field="4" count="1" selected="0">
            <x v="266"/>
          </reference>
          <reference field="6" count="1" selected="0">
            <x v="95"/>
          </reference>
        </references>
      </pivotArea>
    </format>
    <format dxfId="10454">
      <pivotArea dataOnly="0" labelOnly="1" outline="0" offset="IV75" fieldPosition="0">
        <references count="1">
          <reference field="6" count="1">
            <x v="95"/>
          </reference>
        </references>
      </pivotArea>
    </format>
    <format dxfId="10453">
      <pivotArea dataOnly="0" labelOnly="1" outline="0" offset="IV256" fieldPosition="0">
        <references count="2">
          <reference field="0" count="1">
            <x v="386"/>
          </reference>
          <reference field="6" count="1" selected="0">
            <x v="95"/>
          </reference>
        </references>
      </pivotArea>
    </format>
    <format dxfId="10452">
      <pivotArea dataOnly="0" labelOnly="1" outline="0" fieldPosition="0">
        <references count="3">
          <reference field="0" count="1" selected="0">
            <x v="386"/>
          </reference>
          <reference field="4" count="1">
            <x v="266"/>
          </reference>
          <reference field="6" count="1" selected="0">
            <x v="95"/>
          </reference>
        </references>
      </pivotArea>
    </format>
    <format dxfId="10451">
      <pivotArea outline="0" collapsedLevelsAreSubtotals="1" fieldPosition="0">
        <references count="3">
          <reference field="0" count="1" selected="0">
            <x v="386"/>
          </reference>
          <reference field="4" count="1" selected="0">
            <x v="266"/>
          </reference>
          <reference field="6" count="1" selected="0">
            <x v="95"/>
          </reference>
        </references>
      </pivotArea>
    </format>
    <format dxfId="10450">
      <pivotArea outline="0" collapsedLevelsAreSubtotals="1" fieldPosition="0">
        <references count="3">
          <reference field="0" count="1" selected="0">
            <x v="117"/>
          </reference>
          <reference field="4" count="1" selected="0">
            <x v="264"/>
          </reference>
          <reference field="6" count="1" selected="0">
            <x v="95"/>
          </reference>
        </references>
      </pivotArea>
    </format>
    <format dxfId="10449">
      <pivotArea dataOnly="0" labelOnly="1" outline="0" offset="IV76" fieldPosition="0">
        <references count="1">
          <reference field="6" count="1">
            <x v="95"/>
          </reference>
        </references>
      </pivotArea>
    </format>
    <format dxfId="10448">
      <pivotArea dataOnly="0" labelOnly="1" outline="0" offset="IV1" fieldPosition="0">
        <references count="2">
          <reference field="0" count="1">
            <x v="117"/>
          </reference>
          <reference field="6" count="1" selected="0">
            <x v="95"/>
          </reference>
        </references>
      </pivotArea>
    </format>
    <format dxfId="10447">
      <pivotArea dataOnly="0" labelOnly="1" outline="0" fieldPosition="0">
        <references count="3">
          <reference field="0" count="1" selected="0">
            <x v="117"/>
          </reference>
          <reference field="4" count="1">
            <x v="264"/>
          </reference>
          <reference field="6" count="1" selected="0">
            <x v="95"/>
          </reference>
        </references>
      </pivotArea>
    </format>
    <format dxfId="10446">
      <pivotArea outline="0" collapsedLevelsAreSubtotals="1" fieldPosition="0">
        <references count="3">
          <reference field="0" count="1" selected="0">
            <x v="117"/>
          </reference>
          <reference field="4" count="1" selected="0">
            <x v="264"/>
          </reference>
          <reference field="6" count="1" selected="0">
            <x v="95"/>
          </reference>
        </references>
      </pivotArea>
    </format>
    <format dxfId="10445">
      <pivotArea outline="0" collapsedLevelsAreSubtotals="1" fieldPosition="0">
        <references count="3">
          <reference field="0" count="1" selected="0">
            <x v="117"/>
          </reference>
          <reference field="4" count="1" selected="0">
            <x v="266"/>
          </reference>
          <reference field="6" count="1" selected="0">
            <x v="95"/>
          </reference>
        </references>
      </pivotArea>
    </format>
    <format dxfId="10444">
      <pivotArea dataOnly="0" labelOnly="1" outline="0" offset="IV77" fieldPosition="0">
        <references count="1">
          <reference field="6" count="1">
            <x v="95"/>
          </reference>
        </references>
      </pivotArea>
    </format>
    <format dxfId="10443">
      <pivotArea dataOnly="0" labelOnly="1" outline="0" offset="IV256" fieldPosition="0">
        <references count="2">
          <reference field="0" count="1">
            <x v="117"/>
          </reference>
          <reference field="6" count="1" selected="0">
            <x v="95"/>
          </reference>
        </references>
      </pivotArea>
    </format>
    <format dxfId="10442">
      <pivotArea dataOnly="0" labelOnly="1" outline="0" fieldPosition="0">
        <references count="3">
          <reference field="0" count="1" selected="0">
            <x v="117"/>
          </reference>
          <reference field="4" count="1">
            <x v="266"/>
          </reference>
          <reference field="6" count="1" selected="0">
            <x v="95"/>
          </reference>
        </references>
      </pivotArea>
    </format>
    <format dxfId="10441">
      <pivotArea outline="0" collapsedLevelsAreSubtotals="1" fieldPosition="0">
        <references count="3">
          <reference field="0" count="1" selected="0">
            <x v="117"/>
          </reference>
          <reference field="4" count="1" selected="0">
            <x v="266"/>
          </reference>
          <reference field="6" count="1" selected="0">
            <x v="95"/>
          </reference>
        </references>
      </pivotArea>
    </format>
    <format dxfId="10440">
      <pivotArea outline="0" collapsedLevelsAreSubtotals="1" fieldPosition="0">
        <references count="3">
          <reference field="0" count="1" selected="0">
            <x v="397"/>
          </reference>
          <reference field="4" count="1" selected="0">
            <x v="264"/>
          </reference>
          <reference field="6" count="1" selected="0">
            <x v="95"/>
          </reference>
        </references>
      </pivotArea>
    </format>
    <format dxfId="10439">
      <pivotArea dataOnly="0" labelOnly="1" outline="0" offset="IV78" fieldPosition="0">
        <references count="1">
          <reference field="6" count="1">
            <x v="95"/>
          </reference>
        </references>
      </pivotArea>
    </format>
    <format dxfId="10438">
      <pivotArea dataOnly="0" labelOnly="1" outline="0" offset="IV1" fieldPosition="0">
        <references count="2">
          <reference field="0" count="1">
            <x v="397"/>
          </reference>
          <reference field="6" count="1" selected="0">
            <x v="95"/>
          </reference>
        </references>
      </pivotArea>
    </format>
    <format dxfId="10437">
      <pivotArea dataOnly="0" labelOnly="1" outline="0" fieldPosition="0">
        <references count="3">
          <reference field="0" count="1" selected="0">
            <x v="397"/>
          </reference>
          <reference field="4" count="1">
            <x v="264"/>
          </reference>
          <reference field="6" count="1" selected="0">
            <x v="95"/>
          </reference>
        </references>
      </pivotArea>
    </format>
    <format dxfId="10436">
      <pivotArea outline="0" collapsedLevelsAreSubtotals="1" fieldPosition="0">
        <references count="3">
          <reference field="0" count="1" selected="0">
            <x v="397"/>
          </reference>
          <reference field="4" count="1" selected="0">
            <x v="264"/>
          </reference>
          <reference field="6" count="1" selected="0">
            <x v="95"/>
          </reference>
        </references>
      </pivotArea>
    </format>
    <format dxfId="10435">
      <pivotArea outline="0" collapsedLevelsAreSubtotals="1" fieldPosition="0">
        <references count="3">
          <reference field="0" count="1" selected="0">
            <x v="397"/>
          </reference>
          <reference field="4" count="1" selected="0">
            <x v="266"/>
          </reference>
          <reference field="6" count="1" selected="0">
            <x v="95"/>
          </reference>
        </references>
      </pivotArea>
    </format>
    <format dxfId="10434">
      <pivotArea dataOnly="0" labelOnly="1" outline="0" offset="IV79" fieldPosition="0">
        <references count="1">
          <reference field="6" count="1">
            <x v="95"/>
          </reference>
        </references>
      </pivotArea>
    </format>
    <format dxfId="10433">
      <pivotArea dataOnly="0" labelOnly="1" outline="0" offset="IV256" fieldPosition="0">
        <references count="2">
          <reference field="0" count="1">
            <x v="397"/>
          </reference>
          <reference field="6" count="1" selected="0">
            <x v="95"/>
          </reference>
        </references>
      </pivotArea>
    </format>
    <format dxfId="10432">
      <pivotArea dataOnly="0" labelOnly="1" outline="0" fieldPosition="0">
        <references count="3">
          <reference field="0" count="1" selected="0">
            <x v="397"/>
          </reference>
          <reference field="4" count="1">
            <x v="266"/>
          </reference>
          <reference field="6" count="1" selected="0">
            <x v="95"/>
          </reference>
        </references>
      </pivotArea>
    </format>
    <format dxfId="10431">
      <pivotArea outline="0" collapsedLevelsAreSubtotals="1" fieldPosition="0">
        <references count="3">
          <reference field="0" count="1" selected="0">
            <x v="397"/>
          </reference>
          <reference field="4" count="1" selected="0">
            <x v="266"/>
          </reference>
          <reference field="6" count="1" selected="0">
            <x v="95"/>
          </reference>
        </references>
      </pivotArea>
    </format>
    <format dxfId="10430">
      <pivotArea outline="0" collapsedLevelsAreSubtotals="1" fieldPosition="0">
        <references count="3">
          <reference field="0" count="1" selected="0">
            <x v="123"/>
          </reference>
          <reference field="4" count="1" selected="0">
            <x v="264"/>
          </reference>
          <reference field="6" count="1" selected="0">
            <x v="95"/>
          </reference>
        </references>
      </pivotArea>
    </format>
    <format dxfId="10429">
      <pivotArea dataOnly="0" labelOnly="1" outline="0" offset="IV80" fieldPosition="0">
        <references count="1">
          <reference field="6" count="1">
            <x v="95"/>
          </reference>
        </references>
      </pivotArea>
    </format>
    <format dxfId="10428">
      <pivotArea dataOnly="0" labelOnly="1" outline="0" offset="IV1" fieldPosition="0">
        <references count="2">
          <reference field="0" count="1">
            <x v="123"/>
          </reference>
          <reference field="6" count="1" selected="0">
            <x v="95"/>
          </reference>
        </references>
      </pivotArea>
    </format>
    <format dxfId="10427">
      <pivotArea dataOnly="0" labelOnly="1" outline="0" fieldPosition="0">
        <references count="3">
          <reference field="0" count="1" selected="0">
            <x v="123"/>
          </reference>
          <reference field="4" count="1">
            <x v="264"/>
          </reference>
          <reference field="6" count="1" selected="0">
            <x v="95"/>
          </reference>
        </references>
      </pivotArea>
    </format>
    <format dxfId="10426">
      <pivotArea outline="0" collapsedLevelsAreSubtotals="1" fieldPosition="0">
        <references count="3">
          <reference field="0" count="1" selected="0">
            <x v="123"/>
          </reference>
          <reference field="4" count="1" selected="0">
            <x v="264"/>
          </reference>
          <reference field="6" count="1" selected="0">
            <x v="95"/>
          </reference>
        </references>
      </pivotArea>
    </format>
    <format dxfId="10425">
      <pivotArea outline="0" collapsedLevelsAreSubtotals="1" fieldPosition="0">
        <references count="3">
          <reference field="0" count="1" selected="0">
            <x v="123"/>
          </reference>
          <reference field="4" count="1" selected="0">
            <x v="266"/>
          </reference>
          <reference field="6" count="1" selected="0">
            <x v="95"/>
          </reference>
        </references>
      </pivotArea>
    </format>
    <format dxfId="10424">
      <pivotArea dataOnly="0" labelOnly="1" outline="0" offset="IV81" fieldPosition="0">
        <references count="1">
          <reference field="6" count="1">
            <x v="95"/>
          </reference>
        </references>
      </pivotArea>
    </format>
    <format dxfId="10423">
      <pivotArea dataOnly="0" labelOnly="1" outline="0" offset="IV256" fieldPosition="0">
        <references count="2">
          <reference field="0" count="1">
            <x v="123"/>
          </reference>
          <reference field="6" count="1" selected="0">
            <x v="95"/>
          </reference>
        </references>
      </pivotArea>
    </format>
    <format dxfId="10422">
      <pivotArea dataOnly="0" labelOnly="1" outline="0" fieldPosition="0">
        <references count="3">
          <reference field="0" count="1" selected="0">
            <x v="123"/>
          </reference>
          <reference field="4" count="1">
            <x v="266"/>
          </reference>
          <reference field="6" count="1" selected="0">
            <x v="95"/>
          </reference>
        </references>
      </pivotArea>
    </format>
    <format dxfId="10421">
      <pivotArea outline="0" collapsedLevelsAreSubtotals="1" fieldPosition="0">
        <references count="3">
          <reference field="0" count="1" selected="0">
            <x v="123"/>
          </reference>
          <reference field="4" count="1" selected="0">
            <x v="266"/>
          </reference>
          <reference field="6" count="1" selected="0">
            <x v="95"/>
          </reference>
        </references>
      </pivotArea>
    </format>
    <format dxfId="10420">
      <pivotArea outline="0" collapsedLevelsAreSubtotals="1" fieldPosition="0">
        <references count="3">
          <reference field="0" count="1" selected="0">
            <x v="406"/>
          </reference>
          <reference field="4" count="1" selected="0">
            <x v="264"/>
          </reference>
          <reference field="6" count="1" selected="0">
            <x v="95"/>
          </reference>
        </references>
      </pivotArea>
    </format>
    <format dxfId="10419">
      <pivotArea dataOnly="0" labelOnly="1" outline="0" offset="IV82" fieldPosition="0">
        <references count="1">
          <reference field="6" count="1">
            <x v="95"/>
          </reference>
        </references>
      </pivotArea>
    </format>
    <format dxfId="10418">
      <pivotArea dataOnly="0" labelOnly="1" outline="0" offset="IV1" fieldPosition="0">
        <references count="2">
          <reference field="0" count="1">
            <x v="406"/>
          </reference>
          <reference field="6" count="1" selected="0">
            <x v="95"/>
          </reference>
        </references>
      </pivotArea>
    </format>
    <format dxfId="10417">
      <pivotArea dataOnly="0" labelOnly="1" outline="0" fieldPosition="0">
        <references count="3">
          <reference field="0" count="1" selected="0">
            <x v="406"/>
          </reference>
          <reference field="4" count="1">
            <x v="264"/>
          </reference>
          <reference field="6" count="1" selected="0">
            <x v="95"/>
          </reference>
        </references>
      </pivotArea>
    </format>
    <format dxfId="10416">
      <pivotArea outline="0" collapsedLevelsAreSubtotals="1" fieldPosition="0">
        <references count="3">
          <reference field="0" count="1" selected="0">
            <x v="406"/>
          </reference>
          <reference field="4" count="1" selected="0">
            <x v="264"/>
          </reference>
          <reference field="6" count="1" selected="0">
            <x v="95"/>
          </reference>
        </references>
      </pivotArea>
    </format>
    <format dxfId="10415">
      <pivotArea outline="0" collapsedLevelsAreSubtotals="1" fieldPosition="0">
        <references count="3">
          <reference field="0" count="1" selected="0">
            <x v="406"/>
          </reference>
          <reference field="4" count="1" selected="0">
            <x v="266"/>
          </reference>
          <reference field="6" count="1" selected="0">
            <x v="95"/>
          </reference>
        </references>
      </pivotArea>
    </format>
    <format dxfId="10414">
      <pivotArea dataOnly="0" labelOnly="1" outline="0" offset="IV83" fieldPosition="0">
        <references count="1">
          <reference field="6" count="1">
            <x v="95"/>
          </reference>
        </references>
      </pivotArea>
    </format>
    <format dxfId="10413">
      <pivotArea dataOnly="0" labelOnly="1" outline="0" offset="IV256" fieldPosition="0">
        <references count="2">
          <reference field="0" count="1">
            <x v="406"/>
          </reference>
          <reference field="6" count="1" selected="0">
            <x v="95"/>
          </reference>
        </references>
      </pivotArea>
    </format>
    <format dxfId="10412">
      <pivotArea dataOnly="0" labelOnly="1" outline="0" fieldPosition="0">
        <references count="3">
          <reference field="0" count="1" selected="0">
            <x v="406"/>
          </reference>
          <reference field="4" count="1">
            <x v="266"/>
          </reference>
          <reference field="6" count="1" selected="0">
            <x v="95"/>
          </reference>
        </references>
      </pivotArea>
    </format>
    <format dxfId="10411">
      <pivotArea outline="0" collapsedLevelsAreSubtotals="1" fieldPosition="0">
        <references count="3">
          <reference field="0" count="1" selected="0">
            <x v="406"/>
          </reference>
          <reference field="4" count="1" selected="0">
            <x v="266"/>
          </reference>
          <reference field="6" count="1" selected="0">
            <x v="95"/>
          </reference>
        </references>
      </pivotArea>
    </format>
    <format dxfId="10410">
      <pivotArea outline="0" collapsedLevelsAreSubtotals="1" fieldPosition="0">
        <references count="3">
          <reference field="0" count="1" selected="0">
            <x v="125"/>
          </reference>
          <reference field="4" count="1" selected="0">
            <x v="264"/>
          </reference>
          <reference field="6" count="1" selected="0">
            <x v="95"/>
          </reference>
        </references>
      </pivotArea>
    </format>
    <format dxfId="10409">
      <pivotArea dataOnly="0" labelOnly="1" outline="0" offset="IV84" fieldPosition="0">
        <references count="1">
          <reference field="6" count="1">
            <x v="95"/>
          </reference>
        </references>
      </pivotArea>
    </format>
    <format dxfId="10408">
      <pivotArea dataOnly="0" labelOnly="1" outline="0" offset="IV1" fieldPosition="0">
        <references count="2">
          <reference field="0" count="1">
            <x v="125"/>
          </reference>
          <reference field="6" count="1" selected="0">
            <x v="95"/>
          </reference>
        </references>
      </pivotArea>
    </format>
    <format dxfId="10407">
      <pivotArea dataOnly="0" labelOnly="1" outline="0" fieldPosition="0">
        <references count="3">
          <reference field="0" count="1" selected="0">
            <x v="125"/>
          </reference>
          <reference field="4" count="1">
            <x v="264"/>
          </reference>
          <reference field="6" count="1" selected="0">
            <x v="95"/>
          </reference>
        </references>
      </pivotArea>
    </format>
    <format dxfId="10406">
      <pivotArea outline="0" collapsedLevelsAreSubtotals="1" fieldPosition="0">
        <references count="3">
          <reference field="0" count="1" selected="0">
            <x v="125"/>
          </reference>
          <reference field="4" count="1" selected="0">
            <x v="264"/>
          </reference>
          <reference field="6" count="1" selected="0">
            <x v="95"/>
          </reference>
        </references>
      </pivotArea>
    </format>
    <format dxfId="10405">
      <pivotArea outline="0" collapsedLevelsAreSubtotals="1" fieldPosition="0">
        <references count="3">
          <reference field="0" count="1" selected="0">
            <x v="125"/>
          </reference>
          <reference field="4" count="1" selected="0">
            <x v="266"/>
          </reference>
          <reference field="6" count="1" selected="0">
            <x v="95"/>
          </reference>
        </references>
      </pivotArea>
    </format>
    <format dxfId="10404">
      <pivotArea dataOnly="0" labelOnly="1" outline="0" offset="IV85" fieldPosition="0">
        <references count="1">
          <reference field="6" count="1">
            <x v="95"/>
          </reference>
        </references>
      </pivotArea>
    </format>
    <format dxfId="10403">
      <pivotArea dataOnly="0" labelOnly="1" outline="0" offset="IV256" fieldPosition="0">
        <references count="2">
          <reference field="0" count="1">
            <x v="125"/>
          </reference>
          <reference field="6" count="1" selected="0">
            <x v="95"/>
          </reference>
        </references>
      </pivotArea>
    </format>
    <format dxfId="10402">
      <pivotArea dataOnly="0" labelOnly="1" outline="0" fieldPosition="0">
        <references count="3">
          <reference field="0" count="1" selected="0">
            <x v="125"/>
          </reference>
          <reference field="4" count="1">
            <x v="266"/>
          </reference>
          <reference field="6" count="1" selected="0">
            <x v="95"/>
          </reference>
        </references>
      </pivotArea>
    </format>
    <format dxfId="10401">
      <pivotArea outline="0" collapsedLevelsAreSubtotals="1" fieldPosition="0">
        <references count="3">
          <reference field="0" count="1" selected="0">
            <x v="125"/>
          </reference>
          <reference field="4" count="1" selected="0">
            <x v="266"/>
          </reference>
          <reference field="6" count="1" selected="0">
            <x v="95"/>
          </reference>
        </references>
      </pivotArea>
    </format>
    <format dxfId="10400">
      <pivotArea outline="0" collapsedLevelsAreSubtotals="1" fieldPosition="0">
        <references count="3">
          <reference field="0" count="1" selected="0">
            <x v="412"/>
          </reference>
          <reference field="4" count="1" selected="0">
            <x v="264"/>
          </reference>
          <reference field="6" count="1" selected="0">
            <x v="95"/>
          </reference>
        </references>
      </pivotArea>
    </format>
    <format dxfId="10399">
      <pivotArea dataOnly="0" labelOnly="1" outline="0" offset="IV86" fieldPosition="0">
        <references count="1">
          <reference field="6" count="1">
            <x v="95"/>
          </reference>
        </references>
      </pivotArea>
    </format>
    <format dxfId="10398">
      <pivotArea dataOnly="0" labelOnly="1" outline="0" offset="IV1" fieldPosition="0">
        <references count="2">
          <reference field="0" count="1">
            <x v="412"/>
          </reference>
          <reference field="6" count="1" selected="0">
            <x v="95"/>
          </reference>
        </references>
      </pivotArea>
    </format>
    <format dxfId="10397">
      <pivotArea dataOnly="0" labelOnly="1" outline="0" fieldPosition="0">
        <references count="3">
          <reference field="0" count="1" selected="0">
            <x v="412"/>
          </reference>
          <reference field="4" count="1">
            <x v="264"/>
          </reference>
          <reference field="6" count="1" selected="0">
            <x v="95"/>
          </reference>
        </references>
      </pivotArea>
    </format>
    <format dxfId="10396">
      <pivotArea outline="0" collapsedLevelsAreSubtotals="1" fieldPosition="0">
        <references count="3">
          <reference field="0" count="1" selected="0">
            <x v="412"/>
          </reference>
          <reference field="4" count="1" selected="0">
            <x v="264"/>
          </reference>
          <reference field="6" count="1" selected="0">
            <x v="95"/>
          </reference>
        </references>
      </pivotArea>
    </format>
    <format dxfId="10395">
      <pivotArea outline="0" collapsedLevelsAreSubtotals="1" fieldPosition="0">
        <references count="3">
          <reference field="0" count="1" selected="0">
            <x v="412"/>
          </reference>
          <reference field="4" count="1" selected="0">
            <x v="265"/>
          </reference>
          <reference field="6" count="1" selected="0">
            <x v="95"/>
          </reference>
        </references>
      </pivotArea>
    </format>
    <format dxfId="10394">
      <pivotArea dataOnly="0" labelOnly="1" outline="0" offset="IV87" fieldPosition="0">
        <references count="1">
          <reference field="6" count="1">
            <x v="95"/>
          </reference>
        </references>
      </pivotArea>
    </format>
    <format dxfId="10393">
      <pivotArea dataOnly="0" labelOnly="1" outline="0" offset="IV2" fieldPosition="0">
        <references count="2">
          <reference field="0" count="1">
            <x v="412"/>
          </reference>
          <reference field="6" count="1" selected="0">
            <x v="95"/>
          </reference>
        </references>
      </pivotArea>
    </format>
    <format dxfId="10392">
      <pivotArea dataOnly="0" labelOnly="1" outline="0" fieldPosition="0">
        <references count="3">
          <reference field="0" count="1" selected="0">
            <x v="412"/>
          </reference>
          <reference field="4" count="1">
            <x v="265"/>
          </reference>
          <reference field="6" count="1" selected="0">
            <x v="95"/>
          </reference>
        </references>
      </pivotArea>
    </format>
    <format dxfId="10391">
      <pivotArea outline="0" collapsedLevelsAreSubtotals="1" fieldPosition="0">
        <references count="3">
          <reference field="0" count="1" selected="0">
            <x v="412"/>
          </reference>
          <reference field="4" count="1" selected="0">
            <x v="265"/>
          </reference>
          <reference field="6" count="1" selected="0">
            <x v="95"/>
          </reference>
        </references>
      </pivotArea>
    </format>
    <format dxfId="10390">
      <pivotArea outline="0" collapsedLevelsAreSubtotals="1" fieldPosition="0">
        <references count="3">
          <reference field="0" count="1" selected="0">
            <x v="412"/>
          </reference>
          <reference field="4" count="1" selected="0">
            <x v="266"/>
          </reference>
          <reference field="6" count="1" selected="0">
            <x v="95"/>
          </reference>
        </references>
      </pivotArea>
    </format>
    <format dxfId="10389">
      <pivotArea dataOnly="0" labelOnly="1" outline="0" offset="IV88" fieldPosition="0">
        <references count="1">
          <reference field="6" count="1">
            <x v="95"/>
          </reference>
        </references>
      </pivotArea>
    </format>
    <format dxfId="10388">
      <pivotArea dataOnly="0" labelOnly="1" outline="0" offset="IV256" fieldPosition="0">
        <references count="2">
          <reference field="0" count="1">
            <x v="412"/>
          </reference>
          <reference field="6" count="1" selected="0">
            <x v="95"/>
          </reference>
        </references>
      </pivotArea>
    </format>
    <format dxfId="10387">
      <pivotArea dataOnly="0" labelOnly="1" outline="0" fieldPosition="0">
        <references count="3">
          <reference field="0" count="1" selected="0">
            <x v="412"/>
          </reference>
          <reference field="4" count="1">
            <x v="266"/>
          </reference>
          <reference field="6" count="1" selected="0">
            <x v="95"/>
          </reference>
        </references>
      </pivotArea>
    </format>
    <format dxfId="10386">
      <pivotArea outline="0" collapsedLevelsAreSubtotals="1" fieldPosition="0">
        <references count="3">
          <reference field="0" count="1" selected="0">
            <x v="412"/>
          </reference>
          <reference field="4" count="1" selected="0">
            <x v="266"/>
          </reference>
          <reference field="6" count="1" selected="0">
            <x v="95"/>
          </reference>
        </references>
      </pivotArea>
    </format>
    <format dxfId="10385">
      <pivotArea outline="0" collapsedLevelsAreSubtotals="1" fieldPosition="0">
        <references count="3">
          <reference field="0" count="1" selected="0">
            <x v="129"/>
          </reference>
          <reference field="4" count="1" selected="0">
            <x v="264"/>
          </reference>
          <reference field="6" count="1" selected="0">
            <x v="95"/>
          </reference>
        </references>
      </pivotArea>
    </format>
    <format dxfId="10384">
      <pivotArea dataOnly="0" labelOnly="1" outline="0" offset="IV89" fieldPosition="0">
        <references count="1">
          <reference field="6" count="1">
            <x v="95"/>
          </reference>
        </references>
      </pivotArea>
    </format>
    <format dxfId="10383">
      <pivotArea dataOnly="0" labelOnly="1" outline="0" offset="IV1" fieldPosition="0">
        <references count="2">
          <reference field="0" count="1">
            <x v="129"/>
          </reference>
          <reference field="6" count="1" selected="0">
            <x v="95"/>
          </reference>
        </references>
      </pivotArea>
    </format>
    <format dxfId="10382">
      <pivotArea dataOnly="0" labelOnly="1" outline="0" fieldPosition="0">
        <references count="3">
          <reference field="0" count="1" selected="0">
            <x v="129"/>
          </reference>
          <reference field="4" count="1">
            <x v="264"/>
          </reference>
          <reference field="6" count="1" selected="0">
            <x v="95"/>
          </reference>
        </references>
      </pivotArea>
    </format>
    <format dxfId="10381">
      <pivotArea outline="0" collapsedLevelsAreSubtotals="1" fieldPosition="0">
        <references count="3">
          <reference field="0" count="1" selected="0">
            <x v="129"/>
          </reference>
          <reference field="4" count="1" selected="0">
            <x v="264"/>
          </reference>
          <reference field="6" count="1" selected="0">
            <x v="95"/>
          </reference>
        </references>
      </pivotArea>
    </format>
    <format dxfId="10380">
      <pivotArea outline="0" collapsedLevelsAreSubtotals="1" fieldPosition="0">
        <references count="3">
          <reference field="0" count="1" selected="0">
            <x v="129"/>
          </reference>
          <reference field="4" count="1" selected="0">
            <x v="266"/>
          </reference>
          <reference field="6" count="1" selected="0">
            <x v="95"/>
          </reference>
        </references>
      </pivotArea>
    </format>
    <format dxfId="10379">
      <pivotArea dataOnly="0" labelOnly="1" outline="0" offset="IV90" fieldPosition="0">
        <references count="1">
          <reference field="6" count="1">
            <x v="95"/>
          </reference>
        </references>
      </pivotArea>
    </format>
    <format dxfId="10378">
      <pivotArea dataOnly="0" labelOnly="1" outline="0" offset="IV256" fieldPosition="0">
        <references count="2">
          <reference field="0" count="1">
            <x v="129"/>
          </reference>
          <reference field="6" count="1" selected="0">
            <x v="95"/>
          </reference>
        </references>
      </pivotArea>
    </format>
    <format dxfId="10377">
      <pivotArea dataOnly="0" labelOnly="1" outline="0" fieldPosition="0">
        <references count="3">
          <reference field="0" count="1" selected="0">
            <x v="129"/>
          </reference>
          <reference field="4" count="1">
            <x v="266"/>
          </reference>
          <reference field="6" count="1" selected="0">
            <x v="95"/>
          </reference>
        </references>
      </pivotArea>
    </format>
    <format dxfId="10376">
      <pivotArea outline="0" collapsedLevelsAreSubtotals="1" fieldPosition="0">
        <references count="3">
          <reference field="0" count="1" selected="0">
            <x v="129"/>
          </reference>
          <reference field="4" count="1" selected="0">
            <x v="266"/>
          </reference>
          <reference field="6" count="1" selected="0">
            <x v="95"/>
          </reference>
        </references>
      </pivotArea>
    </format>
    <format dxfId="10375">
      <pivotArea outline="0" collapsedLevelsAreSubtotals="1" fieldPosition="0">
        <references count="3">
          <reference field="0" count="1" selected="0">
            <x v="430"/>
          </reference>
          <reference field="4" count="1" selected="0">
            <x v="264"/>
          </reference>
          <reference field="6" count="1" selected="0">
            <x v="95"/>
          </reference>
        </references>
      </pivotArea>
    </format>
    <format dxfId="10374">
      <pivotArea dataOnly="0" labelOnly="1" outline="0" offset="IV91" fieldPosition="0">
        <references count="1">
          <reference field="6" count="1">
            <x v="95"/>
          </reference>
        </references>
      </pivotArea>
    </format>
    <format dxfId="10373">
      <pivotArea dataOnly="0" labelOnly="1" outline="0" offset="IV1" fieldPosition="0">
        <references count="2">
          <reference field="0" count="1">
            <x v="430"/>
          </reference>
          <reference field="6" count="1" selected="0">
            <x v="95"/>
          </reference>
        </references>
      </pivotArea>
    </format>
    <format dxfId="10372">
      <pivotArea dataOnly="0" labelOnly="1" outline="0" fieldPosition="0">
        <references count="3">
          <reference field="0" count="1" selected="0">
            <x v="430"/>
          </reference>
          <reference field="4" count="1">
            <x v="264"/>
          </reference>
          <reference field="6" count="1" selected="0">
            <x v="95"/>
          </reference>
        </references>
      </pivotArea>
    </format>
    <format dxfId="10371">
      <pivotArea outline="0" collapsedLevelsAreSubtotals="1" fieldPosition="0">
        <references count="3">
          <reference field="0" count="1" selected="0">
            <x v="430"/>
          </reference>
          <reference field="4" count="1" selected="0">
            <x v="264"/>
          </reference>
          <reference field="6" count="1" selected="0">
            <x v="95"/>
          </reference>
        </references>
      </pivotArea>
    </format>
    <format dxfId="10370">
      <pivotArea outline="0" collapsedLevelsAreSubtotals="1" fieldPosition="0">
        <references count="3">
          <reference field="0" count="1" selected="0">
            <x v="430"/>
          </reference>
          <reference field="4" count="1" selected="0">
            <x v="266"/>
          </reference>
          <reference field="6" count="1" selected="0">
            <x v="95"/>
          </reference>
        </references>
      </pivotArea>
    </format>
    <format dxfId="10369">
      <pivotArea dataOnly="0" labelOnly="1" outline="0" offset="IV92" fieldPosition="0">
        <references count="1">
          <reference field="6" count="1">
            <x v="95"/>
          </reference>
        </references>
      </pivotArea>
    </format>
    <format dxfId="10368">
      <pivotArea dataOnly="0" labelOnly="1" outline="0" offset="IV256" fieldPosition="0">
        <references count="2">
          <reference field="0" count="1">
            <x v="430"/>
          </reference>
          <reference field="6" count="1" selected="0">
            <x v="95"/>
          </reference>
        </references>
      </pivotArea>
    </format>
    <format dxfId="10367">
      <pivotArea dataOnly="0" labelOnly="1" outline="0" fieldPosition="0">
        <references count="3">
          <reference field="0" count="1" selected="0">
            <x v="430"/>
          </reference>
          <reference field="4" count="1">
            <x v="266"/>
          </reference>
          <reference field="6" count="1" selected="0">
            <x v="95"/>
          </reference>
        </references>
      </pivotArea>
    </format>
    <format dxfId="10366">
      <pivotArea outline="0" collapsedLevelsAreSubtotals="1" fieldPosition="0">
        <references count="3">
          <reference field="0" count="1" selected="0">
            <x v="430"/>
          </reference>
          <reference field="4" count="1" selected="0">
            <x v="266"/>
          </reference>
          <reference field="6" count="1" selected="0">
            <x v="95"/>
          </reference>
        </references>
      </pivotArea>
    </format>
    <format dxfId="10365">
      <pivotArea outline="0" collapsedLevelsAreSubtotals="1" fieldPosition="0">
        <references count="3">
          <reference field="0" count="1" selected="0">
            <x v="132"/>
          </reference>
          <reference field="4" count="1" selected="0">
            <x v="264"/>
          </reference>
          <reference field="6" count="1" selected="0">
            <x v="95"/>
          </reference>
        </references>
      </pivotArea>
    </format>
    <format dxfId="10364">
      <pivotArea dataOnly="0" labelOnly="1" outline="0" offset="IV93" fieldPosition="0">
        <references count="1">
          <reference field="6" count="1">
            <x v="95"/>
          </reference>
        </references>
      </pivotArea>
    </format>
    <format dxfId="10363">
      <pivotArea dataOnly="0" labelOnly="1" outline="0" offset="IV1" fieldPosition="0">
        <references count="2">
          <reference field="0" count="1">
            <x v="132"/>
          </reference>
          <reference field="6" count="1" selected="0">
            <x v="95"/>
          </reference>
        </references>
      </pivotArea>
    </format>
    <format dxfId="10362">
      <pivotArea dataOnly="0" labelOnly="1" outline="0" fieldPosition="0">
        <references count="3">
          <reference field="0" count="1" selected="0">
            <x v="132"/>
          </reference>
          <reference field="4" count="1">
            <x v="264"/>
          </reference>
          <reference field="6" count="1" selected="0">
            <x v="95"/>
          </reference>
        </references>
      </pivotArea>
    </format>
    <format dxfId="10361">
      <pivotArea outline="0" collapsedLevelsAreSubtotals="1" fieldPosition="0">
        <references count="3">
          <reference field="0" count="1" selected="0">
            <x v="132"/>
          </reference>
          <reference field="4" count="1" selected="0">
            <x v="264"/>
          </reference>
          <reference field="6" count="1" selected="0">
            <x v="95"/>
          </reference>
        </references>
      </pivotArea>
    </format>
    <format dxfId="10360">
      <pivotArea outline="0" collapsedLevelsAreSubtotals="1" fieldPosition="0">
        <references count="3">
          <reference field="0" count="1" selected="0">
            <x v="132"/>
          </reference>
          <reference field="4" count="1" selected="0">
            <x v="266"/>
          </reference>
          <reference field="6" count="1" selected="0">
            <x v="95"/>
          </reference>
        </references>
      </pivotArea>
    </format>
    <format dxfId="10359">
      <pivotArea dataOnly="0" labelOnly="1" outline="0" offset="IV94" fieldPosition="0">
        <references count="1">
          <reference field="6" count="1">
            <x v="95"/>
          </reference>
        </references>
      </pivotArea>
    </format>
    <format dxfId="10358">
      <pivotArea dataOnly="0" labelOnly="1" outline="0" offset="IV256" fieldPosition="0">
        <references count="2">
          <reference field="0" count="1">
            <x v="132"/>
          </reference>
          <reference field="6" count="1" selected="0">
            <x v="95"/>
          </reference>
        </references>
      </pivotArea>
    </format>
    <format dxfId="10357">
      <pivotArea dataOnly="0" labelOnly="1" outline="0" fieldPosition="0">
        <references count="3">
          <reference field="0" count="1" selected="0">
            <x v="132"/>
          </reference>
          <reference field="4" count="1">
            <x v="266"/>
          </reference>
          <reference field="6" count="1" selected="0">
            <x v="95"/>
          </reference>
        </references>
      </pivotArea>
    </format>
    <format dxfId="10356">
      <pivotArea outline="0" collapsedLevelsAreSubtotals="1" fieldPosition="0">
        <references count="3">
          <reference field="0" count="1" selected="0">
            <x v="132"/>
          </reference>
          <reference field="4" count="1" selected="0">
            <x v="266"/>
          </reference>
          <reference field="6" count="1" selected="0">
            <x v="95"/>
          </reference>
        </references>
      </pivotArea>
    </format>
    <format dxfId="10355">
      <pivotArea outline="0" collapsedLevelsAreSubtotals="1" fieldPosition="0">
        <references count="3">
          <reference field="0" count="1" selected="0">
            <x v="435"/>
          </reference>
          <reference field="4" count="1" selected="0">
            <x v="266"/>
          </reference>
          <reference field="6" count="1" selected="0">
            <x v="95"/>
          </reference>
        </references>
      </pivotArea>
    </format>
    <format dxfId="10354">
      <pivotArea dataOnly="0" labelOnly="1" outline="0" offset="IV95" fieldPosition="0">
        <references count="1">
          <reference field="6" count="1">
            <x v="95"/>
          </reference>
        </references>
      </pivotArea>
    </format>
    <format dxfId="10353">
      <pivotArea dataOnly="0" labelOnly="1" outline="0" fieldPosition="0">
        <references count="2">
          <reference field="0" count="1">
            <x v="435"/>
          </reference>
          <reference field="6" count="1" selected="0">
            <x v="95"/>
          </reference>
        </references>
      </pivotArea>
    </format>
    <format dxfId="10352">
      <pivotArea dataOnly="0" labelOnly="1" outline="0" fieldPosition="0">
        <references count="3">
          <reference field="0" count="1" selected="0">
            <x v="435"/>
          </reference>
          <reference field="4" count="1">
            <x v="266"/>
          </reference>
          <reference field="6" count="1" selected="0">
            <x v="95"/>
          </reference>
        </references>
      </pivotArea>
    </format>
    <format dxfId="10351">
      <pivotArea outline="0" collapsedLevelsAreSubtotals="1" fieldPosition="0">
        <references count="3">
          <reference field="0" count="1" selected="0">
            <x v="435"/>
          </reference>
          <reference field="4" count="1" selected="0">
            <x v="266"/>
          </reference>
          <reference field="6" count="1" selected="0">
            <x v="95"/>
          </reference>
        </references>
      </pivotArea>
    </format>
    <format dxfId="10350">
      <pivotArea outline="0" collapsedLevelsAreSubtotals="1" fieldPosition="0">
        <references count="3">
          <reference field="0" count="1" selected="0">
            <x v="149"/>
          </reference>
          <reference field="4" count="1" selected="0">
            <x v="264"/>
          </reference>
          <reference field="6" count="1" selected="0">
            <x v="95"/>
          </reference>
        </references>
      </pivotArea>
    </format>
    <format dxfId="10349">
      <pivotArea dataOnly="0" labelOnly="1" outline="0" offset="IV96" fieldPosition="0">
        <references count="1">
          <reference field="6" count="1">
            <x v="95"/>
          </reference>
        </references>
      </pivotArea>
    </format>
    <format dxfId="10348">
      <pivotArea dataOnly="0" labelOnly="1" outline="0" offset="IV1" fieldPosition="0">
        <references count="2">
          <reference field="0" count="1">
            <x v="149"/>
          </reference>
          <reference field="6" count="1" selected="0">
            <x v="95"/>
          </reference>
        </references>
      </pivotArea>
    </format>
    <format dxfId="10347">
      <pivotArea dataOnly="0" labelOnly="1" outline="0" fieldPosition="0">
        <references count="3">
          <reference field="0" count="1" selected="0">
            <x v="149"/>
          </reference>
          <reference field="4" count="1">
            <x v="264"/>
          </reference>
          <reference field="6" count="1" selected="0">
            <x v="95"/>
          </reference>
        </references>
      </pivotArea>
    </format>
    <format dxfId="10346">
      <pivotArea outline="0" collapsedLevelsAreSubtotals="1" fieldPosition="0">
        <references count="3">
          <reference field="0" count="1" selected="0">
            <x v="149"/>
          </reference>
          <reference field="4" count="1" selected="0">
            <x v="264"/>
          </reference>
          <reference field="6" count="1" selected="0">
            <x v="95"/>
          </reference>
        </references>
      </pivotArea>
    </format>
    <format dxfId="10345">
      <pivotArea outline="0" collapsedLevelsAreSubtotals="1" fieldPosition="0">
        <references count="3">
          <reference field="0" count="1" selected="0">
            <x v="149"/>
          </reference>
          <reference field="4" count="1" selected="0">
            <x v="266"/>
          </reference>
          <reference field="6" count="1" selected="0">
            <x v="95"/>
          </reference>
        </references>
      </pivotArea>
    </format>
    <format dxfId="10344">
      <pivotArea dataOnly="0" labelOnly="1" outline="0" offset="IV97" fieldPosition="0">
        <references count="1">
          <reference field="6" count="1">
            <x v="95"/>
          </reference>
        </references>
      </pivotArea>
    </format>
    <format dxfId="10343">
      <pivotArea dataOnly="0" labelOnly="1" outline="0" offset="IV256" fieldPosition="0">
        <references count="2">
          <reference field="0" count="1">
            <x v="149"/>
          </reference>
          <reference field="6" count="1" selected="0">
            <x v="95"/>
          </reference>
        </references>
      </pivotArea>
    </format>
    <format dxfId="10342">
      <pivotArea dataOnly="0" labelOnly="1" outline="0" fieldPosition="0">
        <references count="3">
          <reference field="0" count="1" selected="0">
            <x v="149"/>
          </reference>
          <reference field="4" count="1">
            <x v="266"/>
          </reference>
          <reference field="6" count="1" selected="0">
            <x v="95"/>
          </reference>
        </references>
      </pivotArea>
    </format>
    <format dxfId="10341">
      <pivotArea outline="0" collapsedLevelsAreSubtotals="1" fieldPosition="0">
        <references count="3">
          <reference field="0" count="1" selected="0">
            <x v="149"/>
          </reference>
          <reference field="4" count="1" selected="0">
            <x v="266"/>
          </reference>
          <reference field="6" count="1" selected="0">
            <x v="95"/>
          </reference>
        </references>
      </pivotArea>
    </format>
    <format dxfId="10340">
      <pivotArea outline="0" collapsedLevelsAreSubtotals="1" fieldPosition="0">
        <references count="3">
          <reference field="0" count="1" selected="0">
            <x v="439"/>
          </reference>
          <reference field="4" count="1" selected="0">
            <x v="264"/>
          </reference>
          <reference field="6" count="1" selected="0">
            <x v="95"/>
          </reference>
        </references>
      </pivotArea>
    </format>
    <format dxfId="10339">
      <pivotArea dataOnly="0" labelOnly="1" outline="0" offset="IV98" fieldPosition="0">
        <references count="1">
          <reference field="6" count="1">
            <x v="95"/>
          </reference>
        </references>
      </pivotArea>
    </format>
    <format dxfId="10338">
      <pivotArea dataOnly="0" labelOnly="1" outline="0" offset="IV1" fieldPosition="0">
        <references count="2">
          <reference field="0" count="1">
            <x v="439"/>
          </reference>
          <reference field="6" count="1" selected="0">
            <x v="95"/>
          </reference>
        </references>
      </pivotArea>
    </format>
    <format dxfId="10337">
      <pivotArea dataOnly="0" labelOnly="1" outline="0" fieldPosition="0">
        <references count="3">
          <reference field="0" count="1" selected="0">
            <x v="439"/>
          </reference>
          <reference field="4" count="1">
            <x v="264"/>
          </reference>
          <reference field="6" count="1" selected="0">
            <x v="95"/>
          </reference>
        </references>
      </pivotArea>
    </format>
    <format dxfId="10336">
      <pivotArea outline="0" collapsedLevelsAreSubtotals="1" fieldPosition="0">
        <references count="3">
          <reference field="0" count="1" selected="0">
            <x v="439"/>
          </reference>
          <reference field="4" count="1" selected="0">
            <x v="264"/>
          </reference>
          <reference field="6" count="1" selected="0">
            <x v="95"/>
          </reference>
        </references>
      </pivotArea>
    </format>
    <format dxfId="10335">
      <pivotArea outline="0" collapsedLevelsAreSubtotals="1" fieldPosition="0">
        <references count="3">
          <reference field="0" count="1" selected="0">
            <x v="439"/>
          </reference>
          <reference field="4" count="1" selected="0">
            <x v="266"/>
          </reference>
          <reference field="6" count="1" selected="0">
            <x v="95"/>
          </reference>
        </references>
      </pivotArea>
    </format>
    <format dxfId="10334">
      <pivotArea dataOnly="0" labelOnly="1" outline="0" offset="IV99" fieldPosition="0">
        <references count="1">
          <reference field="6" count="1">
            <x v="95"/>
          </reference>
        </references>
      </pivotArea>
    </format>
    <format dxfId="10333">
      <pivotArea dataOnly="0" labelOnly="1" outline="0" offset="IV256" fieldPosition="0">
        <references count="2">
          <reference field="0" count="1">
            <x v="439"/>
          </reference>
          <reference field="6" count="1" selected="0">
            <x v="95"/>
          </reference>
        </references>
      </pivotArea>
    </format>
    <format dxfId="10332">
      <pivotArea dataOnly="0" labelOnly="1" outline="0" fieldPosition="0">
        <references count="3">
          <reference field="0" count="1" selected="0">
            <x v="439"/>
          </reference>
          <reference field="4" count="1">
            <x v="266"/>
          </reference>
          <reference field="6" count="1" selected="0">
            <x v="95"/>
          </reference>
        </references>
      </pivotArea>
    </format>
    <format dxfId="10331">
      <pivotArea outline="0" collapsedLevelsAreSubtotals="1" fieldPosition="0">
        <references count="3">
          <reference field="0" count="1" selected="0">
            <x v="439"/>
          </reference>
          <reference field="4" count="1" selected="0">
            <x v="266"/>
          </reference>
          <reference field="6" count="1" selected="0">
            <x v="95"/>
          </reference>
        </references>
      </pivotArea>
    </format>
    <format dxfId="10330">
      <pivotArea outline="0" collapsedLevelsAreSubtotals="1" fieldPosition="0">
        <references count="3">
          <reference field="0" count="1" selected="0">
            <x v="151"/>
          </reference>
          <reference field="4" count="1" selected="0">
            <x v="264"/>
          </reference>
          <reference field="6" count="1" selected="0">
            <x v="95"/>
          </reference>
        </references>
      </pivotArea>
    </format>
    <format dxfId="10329">
      <pivotArea dataOnly="0" labelOnly="1" outline="0" offset="IV100" fieldPosition="0">
        <references count="1">
          <reference field="6" count="1">
            <x v="95"/>
          </reference>
        </references>
      </pivotArea>
    </format>
    <format dxfId="10328">
      <pivotArea dataOnly="0" labelOnly="1" outline="0" offset="IV1" fieldPosition="0">
        <references count="2">
          <reference field="0" count="1">
            <x v="151"/>
          </reference>
          <reference field="6" count="1" selected="0">
            <x v="95"/>
          </reference>
        </references>
      </pivotArea>
    </format>
    <format dxfId="10327">
      <pivotArea dataOnly="0" labelOnly="1" outline="0" fieldPosition="0">
        <references count="3">
          <reference field="0" count="1" selected="0">
            <x v="151"/>
          </reference>
          <reference field="4" count="1">
            <x v="264"/>
          </reference>
          <reference field="6" count="1" selected="0">
            <x v="95"/>
          </reference>
        </references>
      </pivotArea>
    </format>
    <format dxfId="10326">
      <pivotArea outline="0" collapsedLevelsAreSubtotals="1" fieldPosition="0">
        <references count="3">
          <reference field="0" count="1" selected="0">
            <x v="151"/>
          </reference>
          <reference field="4" count="1" selected="0">
            <x v="264"/>
          </reference>
          <reference field="6" count="1" selected="0">
            <x v="95"/>
          </reference>
        </references>
      </pivotArea>
    </format>
    <format dxfId="10325">
      <pivotArea outline="0" collapsedLevelsAreSubtotals="1" fieldPosition="0">
        <references count="3">
          <reference field="0" count="1" selected="0">
            <x v="151"/>
          </reference>
          <reference field="4" count="1" selected="0">
            <x v="266"/>
          </reference>
          <reference field="6" count="1" selected="0">
            <x v="95"/>
          </reference>
        </references>
      </pivotArea>
    </format>
    <format dxfId="10324">
      <pivotArea dataOnly="0" labelOnly="1" outline="0" offset="IV101" fieldPosition="0">
        <references count="1">
          <reference field="6" count="1">
            <x v="95"/>
          </reference>
        </references>
      </pivotArea>
    </format>
    <format dxfId="10323">
      <pivotArea dataOnly="0" labelOnly="1" outline="0" offset="IV256" fieldPosition="0">
        <references count="2">
          <reference field="0" count="1">
            <x v="151"/>
          </reference>
          <reference field="6" count="1" selected="0">
            <x v="95"/>
          </reference>
        </references>
      </pivotArea>
    </format>
    <format dxfId="10322">
      <pivotArea dataOnly="0" labelOnly="1" outline="0" fieldPosition="0">
        <references count="3">
          <reference field="0" count="1" selected="0">
            <x v="151"/>
          </reference>
          <reference field="4" count="1">
            <x v="266"/>
          </reference>
          <reference field="6" count="1" selected="0">
            <x v="95"/>
          </reference>
        </references>
      </pivotArea>
    </format>
    <format dxfId="10321">
      <pivotArea outline="0" collapsedLevelsAreSubtotals="1" fieldPosition="0">
        <references count="3">
          <reference field="0" count="1" selected="0">
            <x v="151"/>
          </reference>
          <reference field="4" count="1" selected="0">
            <x v="266"/>
          </reference>
          <reference field="6" count="1" selected="0">
            <x v="95"/>
          </reference>
        </references>
      </pivotArea>
    </format>
    <format dxfId="10320">
      <pivotArea outline="0" collapsedLevelsAreSubtotals="1" fieldPosition="0">
        <references count="3">
          <reference field="0" count="1" selected="0">
            <x v="450"/>
          </reference>
          <reference field="4" count="1" selected="0">
            <x v="266"/>
          </reference>
          <reference field="6" count="1" selected="0">
            <x v="95"/>
          </reference>
        </references>
      </pivotArea>
    </format>
    <format dxfId="10319">
      <pivotArea dataOnly="0" labelOnly="1" outline="0" offset="IV102" fieldPosition="0">
        <references count="1">
          <reference field="6" count="1">
            <x v="95"/>
          </reference>
        </references>
      </pivotArea>
    </format>
    <format dxfId="10318">
      <pivotArea dataOnly="0" labelOnly="1" outline="0" fieldPosition="0">
        <references count="2">
          <reference field="0" count="1">
            <x v="450"/>
          </reference>
          <reference field="6" count="1" selected="0">
            <x v="95"/>
          </reference>
        </references>
      </pivotArea>
    </format>
    <format dxfId="10317">
      <pivotArea dataOnly="0" labelOnly="1" outline="0" fieldPosition="0">
        <references count="3">
          <reference field="0" count="1" selected="0">
            <x v="450"/>
          </reference>
          <reference field="4" count="1">
            <x v="266"/>
          </reference>
          <reference field="6" count="1" selected="0">
            <x v="95"/>
          </reference>
        </references>
      </pivotArea>
    </format>
    <format dxfId="10316">
      <pivotArea outline="0" collapsedLevelsAreSubtotals="1" fieldPosition="0">
        <references count="3">
          <reference field="0" count="1" selected="0">
            <x v="450"/>
          </reference>
          <reference field="4" count="1" selected="0">
            <x v="266"/>
          </reference>
          <reference field="6" count="1" selected="0">
            <x v="95"/>
          </reference>
        </references>
      </pivotArea>
    </format>
    <format dxfId="10315">
      <pivotArea outline="0" collapsedLevelsAreSubtotals="1" fieldPosition="0">
        <references count="3">
          <reference field="0" count="1" selected="0">
            <x v="155"/>
          </reference>
          <reference field="4" count="1" selected="0">
            <x v="264"/>
          </reference>
          <reference field="6" count="1" selected="0">
            <x v="95"/>
          </reference>
        </references>
      </pivotArea>
    </format>
    <format dxfId="10314">
      <pivotArea dataOnly="0" labelOnly="1" outline="0" offset="IV103" fieldPosition="0">
        <references count="1">
          <reference field="6" count="1">
            <x v="95"/>
          </reference>
        </references>
      </pivotArea>
    </format>
    <format dxfId="10313">
      <pivotArea dataOnly="0" labelOnly="1" outline="0" offset="IV1" fieldPosition="0">
        <references count="2">
          <reference field="0" count="1">
            <x v="155"/>
          </reference>
          <reference field="6" count="1" selected="0">
            <x v="95"/>
          </reference>
        </references>
      </pivotArea>
    </format>
    <format dxfId="10312">
      <pivotArea dataOnly="0" labelOnly="1" outline="0" fieldPosition="0">
        <references count="3">
          <reference field="0" count="1" selected="0">
            <x v="155"/>
          </reference>
          <reference field="4" count="1">
            <x v="264"/>
          </reference>
          <reference field="6" count="1" selected="0">
            <x v="95"/>
          </reference>
        </references>
      </pivotArea>
    </format>
    <format dxfId="10311">
      <pivotArea outline="0" collapsedLevelsAreSubtotals="1" fieldPosition="0">
        <references count="3">
          <reference field="0" count="1" selected="0">
            <x v="155"/>
          </reference>
          <reference field="4" count="1" selected="0">
            <x v="264"/>
          </reference>
          <reference field="6" count="1" selected="0">
            <x v="95"/>
          </reference>
        </references>
      </pivotArea>
    </format>
    <format dxfId="10310">
      <pivotArea outline="0" collapsedLevelsAreSubtotals="1" fieldPosition="0">
        <references count="3">
          <reference field="0" count="1" selected="0">
            <x v="155"/>
          </reference>
          <reference field="4" count="1" selected="0">
            <x v="266"/>
          </reference>
          <reference field="6" count="1" selected="0">
            <x v="95"/>
          </reference>
        </references>
      </pivotArea>
    </format>
    <format dxfId="10309">
      <pivotArea dataOnly="0" labelOnly="1" outline="0" offset="IV104" fieldPosition="0">
        <references count="1">
          <reference field="6" count="1">
            <x v="95"/>
          </reference>
        </references>
      </pivotArea>
    </format>
    <format dxfId="10308">
      <pivotArea dataOnly="0" labelOnly="1" outline="0" offset="IV256" fieldPosition="0">
        <references count="2">
          <reference field="0" count="1">
            <x v="155"/>
          </reference>
          <reference field="6" count="1" selected="0">
            <x v="95"/>
          </reference>
        </references>
      </pivotArea>
    </format>
    <format dxfId="10307">
      <pivotArea dataOnly="0" labelOnly="1" outline="0" fieldPosition="0">
        <references count="3">
          <reference field="0" count="1" selected="0">
            <x v="155"/>
          </reference>
          <reference field="4" count="1">
            <x v="266"/>
          </reference>
          <reference field="6" count="1" selected="0">
            <x v="95"/>
          </reference>
        </references>
      </pivotArea>
    </format>
    <format dxfId="10306">
      <pivotArea outline="0" collapsedLevelsAreSubtotals="1" fieldPosition="0">
        <references count="3">
          <reference field="0" count="1" selected="0">
            <x v="155"/>
          </reference>
          <reference field="4" count="1" selected="0">
            <x v="266"/>
          </reference>
          <reference field="6" count="1" selected="0">
            <x v="95"/>
          </reference>
        </references>
      </pivotArea>
    </format>
    <format dxfId="10305">
      <pivotArea outline="0" collapsedLevelsAreSubtotals="1" fieldPosition="0">
        <references count="3">
          <reference field="0" count="1" selected="0">
            <x v="452"/>
          </reference>
          <reference field="4" count="1" selected="0">
            <x v="266"/>
          </reference>
          <reference field="6" count="1" selected="0">
            <x v="95"/>
          </reference>
        </references>
      </pivotArea>
    </format>
    <format dxfId="10304">
      <pivotArea dataOnly="0" labelOnly="1" outline="0" offset="IV105" fieldPosition="0">
        <references count="1">
          <reference field="6" count="1">
            <x v="95"/>
          </reference>
        </references>
      </pivotArea>
    </format>
    <format dxfId="10303">
      <pivotArea dataOnly="0" labelOnly="1" outline="0" fieldPosition="0">
        <references count="2">
          <reference field="0" count="1">
            <x v="452"/>
          </reference>
          <reference field="6" count="1" selected="0">
            <x v="95"/>
          </reference>
        </references>
      </pivotArea>
    </format>
    <format dxfId="10302">
      <pivotArea dataOnly="0" labelOnly="1" outline="0" fieldPosition="0">
        <references count="3">
          <reference field="0" count="1" selected="0">
            <x v="452"/>
          </reference>
          <reference field="4" count="1">
            <x v="266"/>
          </reference>
          <reference field="6" count="1" selected="0">
            <x v="95"/>
          </reference>
        </references>
      </pivotArea>
    </format>
    <format dxfId="10301">
      <pivotArea outline="0" collapsedLevelsAreSubtotals="1" fieldPosition="0">
        <references count="3">
          <reference field="0" count="1" selected="0">
            <x v="452"/>
          </reference>
          <reference field="4" count="1" selected="0">
            <x v="266"/>
          </reference>
          <reference field="6" count="1" selected="0">
            <x v="95"/>
          </reference>
        </references>
      </pivotArea>
    </format>
    <format dxfId="10300">
      <pivotArea outline="0" collapsedLevelsAreSubtotals="1" fieldPosition="0">
        <references count="3">
          <reference field="0" count="1" selected="0">
            <x v="157"/>
          </reference>
          <reference field="4" count="1" selected="0">
            <x v="264"/>
          </reference>
          <reference field="6" count="1" selected="0">
            <x v="95"/>
          </reference>
        </references>
      </pivotArea>
    </format>
    <format dxfId="10299">
      <pivotArea dataOnly="0" labelOnly="1" outline="0" offset="IV106" fieldPosition="0">
        <references count="1">
          <reference field="6" count="1">
            <x v="95"/>
          </reference>
        </references>
      </pivotArea>
    </format>
    <format dxfId="10298">
      <pivotArea dataOnly="0" labelOnly="1" outline="0" offset="IV1" fieldPosition="0">
        <references count="2">
          <reference field="0" count="1">
            <x v="157"/>
          </reference>
          <reference field="6" count="1" selected="0">
            <x v="95"/>
          </reference>
        </references>
      </pivotArea>
    </format>
    <format dxfId="10297">
      <pivotArea dataOnly="0" labelOnly="1" outline="0" fieldPosition="0">
        <references count="3">
          <reference field="0" count="1" selected="0">
            <x v="157"/>
          </reference>
          <reference field="4" count="1">
            <x v="264"/>
          </reference>
          <reference field="6" count="1" selected="0">
            <x v="95"/>
          </reference>
        </references>
      </pivotArea>
    </format>
    <format dxfId="10296">
      <pivotArea outline="0" collapsedLevelsAreSubtotals="1" fieldPosition="0">
        <references count="3">
          <reference field="0" count="1" selected="0">
            <x v="157"/>
          </reference>
          <reference field="4" count="1" selected="0">
            <x v="264"/>
          </reference>
          <reference field="6" count="1" selected="0">
            <x v="95"/>
          </reference>
        </references>
      </pivotArea>
    </format>
    <format dxfId="10295">
      <pivotArea outline="0" collapsedLevelsAreSubtotals="1" fieldPosition="0">
        <references count="3">
          <reference field="0" count="1" selected="0">
            <x v="157"/>
          </reference>
          <reference field="4" count="1" selected="0">
            <x v="266"/>
          </reference>
          <reference field="6" count="1" selected="0">
            <x v="95"/>
          </reference>
        </references>
      </pivotArea>
    </format>
    <format dxfId="10294">
      <pivotArea dataOnly="0" labelOnly="1" outline="0" offset="IV107" fieldPosition="0">
        <references count="1">
          <reference field="6" count="1">
            <x v="95"/>
          </reference>
        </references>
      </pivotArea>
    </format>
    <format dxfId="10293">
      <pivotArea dataOnly="0" labelOnly="1" outline="0" offset="IV256" fieldPosition="0">
        <references count="2">
          <reference field="0" count="1">
            <x v="157"/>
          </reference>
          <reference field="6" count="1" selected="0">
            <x v="95"/>
          </reference>
        </references>
      </pivotArea>
    </format>
    <format dxfId="10292">
      <pivotArea dataOnly="0" labelOnly="1" outline="0" fieldPosition="0">
        <references count="3">
          <reference field="0" count="1" selected="0">
            <x v="157"/>
          </reference>
          <reference field="4" count="1">
            <x v="266"/>
          </reference>
          <reference field="6" count="1" selected="0">
            <x v="95"/>
          </reference>
        </references>
      </pivotArea>
    </format>
    <format dxfId="10291">
      <pivotArea outline="0" collapsedLevelsAreSubtotals="1" fieldPosition="0">
        <references count="3">
          <reference field="0" count="1" selected="0">
            <x v="157"/>
          </reference>
          <reference field="4" count="1" selected="0">
            <x v="266"/>
          </reference>
          <reference field="6" count="1" selected="0">
            <x v="95"/>
          </reference>
        </references>
      </pivotArea>
    </format>
    <format dxfId="10290">
      <pivotArea outline="0" collapsedLevelsAreSubtotals="1" fieldPosition="0">
        <references count="3">
          <reference field="0" count="1" selected="0">
            <x v="454"/>
          </reference>
          <reference field="4" count="1" selected="0">
            <x v="264"/>
          </reference>
          <reference field="6" count="1" selected="0">
            <x v="95"/>
          </reference>
        </references>
      </pivotArea>
    </format>
    <format dxfId="10289">
      <pivotArea dataOnly="0" labelOnly="1" outline="0" offset="IV108" fieldPosition="0">
        <references count="1">
          <reference field="6" count="1">
            <x v="95"/>
          </reference>
        </references>
      </pivotArea>
    </format>
    <format dxfId="10288">
      <pivotArea dataOnly="0" labelOnly="1" outline="0" offset="IV1" fieldPosition="0">
        <references count="2">
          <reference field="0" count="1">
            <x v="454"/>
          </reference>
          <reference field="6" count="1" selected="0">
            <x v="95"/>
          </reference>
        </references>
      </pivotArea>
    </format>
    <format dxfId="10287">
      <pivotArea dataOnly="0" labelOnly="1" outline="0" fieldPosition="0">
        <references count="3">
          <reference field="0" count="1" selected="0">
            <x v="454"/>
          </reference>
          <reference field="4" count="1">
            <x v="264"/>
          </reference>
          <reference field="6" count="1" selected="0">
            <x v="95"/>
          </reference>
        </references>
      </pivotArea>
    </format>
    <format dxfId="10286">
      <pivotArea outline="0" collapsedLevelsAreSubtotals="1" fieldPosition="0">
        <references count="3">
          <reference field="0" count="1" selected="0">
            <x v="454"/>
          </reference>
          <reference field="4" count="1" selected="0">
            <x v="264"/>
          </reference>
          <reference field="6" count="1" selected="0">
            <x v="95"/>
          </reference>
        </references>
      </pivotArea>
    </format>
    <format dxfId="10285">
      <pivotArea outline="0" collapsedLevelsAreSubtotals="1" fieldPosition="0">
        <references count="3">
          <reference field="0" count="1" selected="0">
            <x v="454"/>
          </reference>
          <reference field="4" count="1" selected="0">
            <x v="266"/>
          </reference>
          <reference field="6" count="1" selected="0">
            <x v="95"/>
          </reference>
        </references>
      </pivotArea>
    </format>
    <format dxfId="10284">
      <pivotArea dataOnly="0" labelOnly="1" outline="0" offset="IV109" fieldPosition="0">
        <references count="1">
          <reference field="6" count="1">
            <x v="95"/>
          </reference>
        </references>
      </pivotArea>
    </format>
    <format dxfId="10283">
      <pivotArea dataOnly="0" labelOnly="1" outline="0" offset="IV256" fieldPosition="0">
        <references count="2">
          <reference field="0" count="1">
            <x v="454"/>
          </reference>
          <reference field="6" count="1" selected="0">
            <x v="95"/>
          </reference>
        </references>
      </pivotArea>
    </format>
    <format dxfId="10282">
      <pivotArea dataOnly="0" labelOnly="1" outline="0" fieldPosition="0">
        <references count="3">
          <reference field="0" count="1" selected="0">
            <x v="454"/>
          </reference>
          <reference field="4" count="1">
            <x v="266"/>
          </reference>
          <reference field="6" count="1" selected="0">
            <x v="95"/>
          </reference>
        </references>
      </pivotArea>
    </format>
    <format dxfId="10281">
      <pivotArea outline="0" collapsedLevelsAreSubtotals="1" fieldPosition="0">
        <references count="3">
          <reference field="0" count="1" selected="0">
            <x v="454"/>
          </reference>
          <reference field="4" count="1" selected="0">
            <x v="266"/>
          </reference>
          <reference field="6" count="1" selected="0">
            <x v="95"/>
          </reference>
        </references>
      </pivotArea>
    </format>
    <format dxfId="10280">
      <pivotArea outline="0" collapsedLevelsAreSubtotals="1" fieldPosition="0">
        <references count="3">
          <reference field="0" count="1" selected="0">
            <x v="169"/>
          </reference>
          <reference field="4" count="1" selected="0">
            <x v="264"/>
          </reference>
          <reference field="6" count="1" selected="0">
            <x v="95"/>
          </reference>
        </references>
      </pivotArea>
    </format>
    <format dxfId="10279">
      <pivotArea dataOnly="0" labelOnly="1" outline="0" offset="IV110" fieldPosition="0">
        <references count="1">
          <reference field="6" count="1">
            <x v="95"/>
          </reference>
        </references>
      </pivotArea>
    </format>
    <format dxfId="10278">
      <pivotArea dataOnly="0" labelOnly="1" outline="0" offset="IV1" fieldPosition="0">
        <references count="2">
          <reference field="0" count="1">
            <x v="169"/>
          </reference>
          <reference field="6" count="1" selected="0">
            <x v="95"/>
          </reference>
        </references>
      </pivotArea>
    </format>
    <format dxfId="10277">
      <pivotArea dataOnly="0" labelOnly="1" outline="0" fieldPosition="0">
        <references count="3">
          <reference field="0" count="1" selected="0">
            <x v="169"/>
          </reference>
          <reference field="4" count="1">
            <x v="264"/>
          </reference>
          <reference field="6" count="1" selected="0">
            <x v="95"/>
          </reference>
        </references>
      </pivotArea>
    </format>
    <format dxfId="10276">
      <pivotArea outline="0" collapsedLevelsAreSubtotals="1" fieldPosition="0">
        <references count="3">
          <reference field="0" count="1" selected="0">
            <x v="169"/>
          </reference>
          <reference field="4" count="1" selected="0">
            <x v="264"/>
          </reference>
          <reference field="6" count="1" selected="0">
            <x v="95"/>
          </reference>
        </references>
      </pivotArea>
    </format>
    <format dxfId="10275">
      <pivotArea outline="0" collapsedLevelsAreSubtotals="1" fieldPosition="0">
        <references count="3">
          <reference field="0" count="1" selected="0">
            <x v="169"/>
          </reference>
          <reference field="4" count="1" selected="0">
            <x v="266"/>
          </reference>
          <reference field="6" count="1" selected="0">
            <x v="95"/>
          </reference>
        </references>
      </pivotArea>
    </format>
    <format dxfId="10274">
      <pivotArea dataOnly="0" labelOnly="1" outline="0" offset="IV111" fieldPosition="0">
        <references count="1">
          <reference field="6" count="1">
            <x v="95"/>
          </reference>
        </references>
      </pivotArea>
    </format>
    <format dxfId="10273">
      <pivotArea dataOnly="0" labelOnly="1" outline="0" offset="IV256" fieldPosition="0">
        <references count="2">
          <reference field="0" count="1">
            <x v="169"/>
          </reference>
          <reference field="6" count="1" selected="0">
            <x v="95"/>
          </reference>
        </references>
      </pivotArea>
    </format>
    <format dxfId="10272">
      <pivotArea dataOnly="0" labelOnly="1" outline="0" fieldPosition="0">
        <references count="3">
          <reference field="0" count="1" selected="0">
            <x v="169"/>
          </reference>
          <reference field="4" count="1">
            <x v="266"/>
          </reference>
          <reference field="6" count="1" selected="0">
            <x v="95"/>
          </reference>
        </references>
      </pivotArea>
    </format>
    <format dxfId="10271">
      <pivotArea outline="0" collapsedLevelsAreSubtotals="1" fieldPosition="0">
        <references count="3">
          <reference field="0" count="1" selected="0">
            <x v="169"/>
          </reference>
          <reference field="4" count="1" selected="0">
            <x v="266"/>
          </reference>
          <reference field="6" count="1" selected="0">
            <x v="95"/>
          </reference>
        </references>
      </pivotArea>
    </format>
    <format dxfId="10270">
      <pivotArea outline="0" collapsedLevelsAreSubtotals="1" fieldPosition="0">
        <references count="3">
          <reference field="0" count="1" selected="0">
            <x v="461"/>
          </reference>
          <reference field="4" count="1" selected="0">
            <x v="266"/>
          </reference>
          <reference field="6" count="1" selected="0">
            <x v="95"/>
          </reference>
        </references>
      </pivotArea>
    </format>
    <format dxfId="10269">
      <pivotArea dataOnly="0" labelOnly="1" outline="0" offset="IV112" fieldPosition="0">
        <references count="1">
          <reference field="6" count="1">
            <x v="95"/>
          </reference>
        </references>
      </pivotArea>
    </format>
    <format dxfId="10268">
      <pivotArea dataOnly="0" labelOnly="1" outline="0" fieldPosition="0">
        <references count="2">
          <reference field="0" count="1">
            <x v="461"/>
          </reference>
          <reference field="6" count="1" selected="0">
            <x v="95"/>
          </reference>
        </references>
      </pivotArea>
    </format>
    <format dxfId="10267">
      <pivotArea dataOnly="0" labelOnly="1" outline="0" fieldPosition="0">
        <references count="3">
          <reference field="0" count="1" selected="0">
            <x v="461"/>
          </reference>
          <reference field="4" count="1">
            <x v="266"/>
          </reference>
          <reference field="6" count="1" selected="0">
            <x v="95"/>
          </reference>
        </references>
      </pivotArea>
    </format>
    <format dxfId="10266">
      <pivotArea outline="0" collapsedLevelsAreSubtotals="1" fieldPosition="0">
        <references count="3">
          <reference field="0" count="1" selected="0">
            <x v="461"/>
          </reference>
          <reference field="4" count="1" selected="0">
            <x v="266"/>
          </reference>
          <reference field="6" count="1" selected="0">
            <x v="95"/>
          </reference>
        </references>
      </pivotArea>
    </format>
    <format dxfId="10265">
      <pivotArea outline="0" collapsedLevelsAreSubtotals="1" fieldPosition="0">
        <references count="3">
          <reference field="0" count="1" selected="0">
            <x v="172"/>
          </reference>
          <reference field="4" count="1" selected="0">
            <x v="264"/>
          </reference>
          <reference field="6" count="1" selected="0">
            <x v="95"/>
          </reference>
        </references>
      </pivotArea>
    </format>
    <format dxfId="10264">
      <pivotArea dataOnly="0" labelOnly="1" outline="0" offset="IV113" fieldPosition="0">
        <references count="1">
          <reference field="6" count="1">
            <x v="95"/>
          </reference>
        </references>
      </pivotArea>
    </format>
    <format dxfId="10263">
      <pivotArea dataOnly="0" labelOnly="1" outline="0" offset="IV1" fieldPosition="0">
        <references count="2">
          <reference field="0" count="1">
            <x v="172"/>
          </reference>
          <reference field="6" count="1" selected="0">
            <x v="95"/>
          </reference>
        </references>
      </pivotArea>
    </format>
    <format dxfId="10262">
      <pivotArea dataOnly="0" labelOnly="1" outline="0" fieldPosition="0">
        <references count="3">
          <reference field="0" count="1" selected="0">
            <x v="172"/>
          </reference>
          <reference field="4" count="1">
            <x v="264"/>
          </reference>
          <reference field="6" count="1" selected="0">
            <x v="95"/>
          </reference>
        </references>
      </pivotArea>
    </format>
    <format dxfId="10261">
      <pivotArea outline="0" collapsedLevelsAreSubtotals="1" fieldPosition="0">
        <references count="3">
          <reference field="0" count="1" selected="0">
            <x v="172"/>
          </reference>
          <reference field="4" count="1" selected="0">
            <x v="264"/>
          </reference>
          <reference field="6" count="1" selected="0">
            <x v="95"/>
          </reference>
        </references>
      </pivotArea>
    </format>
    <format dxfId="10260">
      <pivotArea outline="0" collapsedLevelsAreSubtotals="1" fieldPosition="0">
        <references count="3">
          <reference field="0" count="1" selected="0">
            <x v="172"/>
          </reference>
          <reference field="4" count="1" selected="0">
            <x v="266"/>
          </reference>
          <reference field="6" count="1" selected="0">
            <x v="95"/>
          </reference>
        </references>
      </pivotArea>
    </format>
    <format dxfId="10259">
      <pivotArea dataOnly="0" labelOnly="1" outline="0" offset="IV114" fieldPosition="0">
        <references count="1">
          <reference field="6" count="1">
            <x v="95"/>
          </reference>
        </references>
      </pivotArea>
    </format>
    <format dxfId="10258">
      <pivotArea dataOnly="0" labelOnly="1" outline="0" offset="IV256" fieldPosition="0">
        <references count="2">
          <reference field="0" count="1">
            <x v="172"/>
          </reference>
          <reference field="6" count="1" selected="0">
            <x v="95"/>
          </reference>
        </references>
      </pivotArea>
    </format>
    <format dxfId="10257">
      <pivotArea dataOnly="0" labelOnly="1" outline="0" fieldPosition="0">
        <references count="3">
          <reference field="0" count="1" selected="0">
            <x v="172"/>
          </reference>
          <reference field="4" count="1">
            <x v="266"/>
          </reference>
          <reference field="6" count="1" selected="0">
            <x v="95"/>
          </reference>
        </references>
      </pivotArea>
    </format>
    <format dxfId="10256">
      <pivotArea outline="0" collapsedLevelsAreSubtotals="1" fieldPosition="0">
        <references count="3">
          <reference field="0" count="1" selected="0">
            <x v="172"/>
          </reference>
          <reference field="4" count="1" selected="0">
            <x v="266"/>
          </reference>
          <reference field="6" count="1" selected="0">
            <x v="95"/>
          </reference>
        </references>
      </pivotArea>
    </format>
    <format dxfId="10255">
      <pivotArea outline="0" collapsedLevelsAreSubtotals="1" fieldPosition="0">
        <references count="3">
          <reference field="0" count="1" selected="0">
            <x v="479"/>
          </reference>
          <reference field="4" count="1" selected="0">
            <x v="266"/>
          </reference>
          <reference field="6" count="1" selected="0">
            <x v="95"/>
          </reference>
        </references>
      </pivotArea>
    </format>
    <format dxfId="10254">
      <pivotArea dataOnly="0" labelOnly="1" outline="0" offset="IV115" fieldPosition="0">
        <references count="1">
          <reference field="6" count="1">
            <x v="95"/>
          </reference>
        </references>
      </pivotArea>
    </format>
    <format dxfId="10253">
      <pivotArea dataOnly="0" labelOnly="1" outline="0" fieldPosition="0">
        <references count="2">
          <reference field="0" count="1">
            <x v="479"/>
          </reference>
          <reference field="6" count="1" selected="0">
            <x v="95"/>
          </reference>
        </references>
      </pivotArea>
    </format>
    <format dxfId="10252">
      <pivotArea dataOnly="0" labelOnly="1" outline="0" fieldPosition="0">
        <references count="3">
          <reference field="0" count="1" selected="0">
            <x v="479"/>
          </reference>
          <reference field="4" count="1">
            <x v="266"/>
          </reference>
          <reference field="6" count="1" selected="0">
            <x v="95"/>
          </reference>
        </references>
      </pivotArea>
    </format>
    <format dxfId="10251">
      <pivotArea outline="0" collapsedLevelsAreSubtotals="1" fieldPosition="0">
        <references count="3">
          <reference field="0" count="1" selected="0">
            <x v="479"/>
          </reference>
          <reference field="4" count="1" selected="0">
            <x v="266"/>
          </reference>
          <reference field="6" count="1" selected="0">
            <x v="95"/>
          </reference>
        </references>
      </pivotArea>
    </format>
    <format dxfId="10250">
      <pivotArea outline="0" collapsedLevelsAreSubtotals="1" fieldPosition="0">
        <references count="3">
          <reference field="0" count="1" selected="0">
            <x v="178"/>
          </reference>
          <reference field="4" count="1" selected="0">
            <x v="264"/>
          </reference>
          <reference field="6" count="1" selected="0">
            <x v="95"/>
          </reference>
        </references>
      </pivotArea>
    </format>
    <format dxfId="10249">
      <pivotArea dataOnly="0" labelOnly="1" outline="0" offset="IV116" fieldPosition="0">
        <references count="1">
          <reference field="6" count="1">
            <x v="95"/>
          </reference>
        </references>
      </pivotArea>
    </format>
    <format dxfId="10248">
      <pivotArea dataOnly="0" labelOnly="1" outline="0" fieldPosition="0">
        <references count="2">
          <reference field="0" count="1">
            <x v="178"/>
          </reference>
          <reference field="6" count="1" selected="0">
            <x v="95"/>
          </reference>
        </references>
      </pivotArea>
    </format>
    <format dxfId="10247">
      <pivotArea dataOnly="0" labelOnly="1" outline="0" fieldPosition="0">
        <references count="3">
          <reference field="0" count="1" selected="0">
            <x v="178"/>
          </reference>
          <reference field="4" count="1">
            <x v="264"/>
          </reference>
          <reference field="6" count="1" selected="0">
            <x v="95"/>
          </reference>
        </references>
      </pivotArea>
    </format>
    <format dxfId="10246">
      <pivotArea outline="0" collapsedLevelsAreSubtotals="1" fieldPosition="0">
        <references count="3">
          <reference field="0" count="1" selected="0">
            <x v="178"/>
          </reference>
          <reference field="4" count="1" selected="0">
            <x v="264"/>
          </reference>
          <reference field="6" count="1" selected="0">
            <x v="95"/>
          </reference>
        </references>
      </pivotArea>
    </format>
    <format dxfId="10245">
      <pivotArea outline="0" collapsedLevelsAreSubtotals="1" fieldPosition="0">
        <references count="3">
          <reference field="0" count="1" selected="0">
            <x v="485"/>
          </reference>
          <reference field="4" count="1" selected="0">
            <x v="264"/>
          </reference>
          <reference field="6" count="1" selected="0">
            <x v="95"/>
          </reference>
        </references>
      </pivotArea>
    </format>
    <format dxfId="10244">
      <pivotArea dataOnly="0" labelOnly="1" outline="0" offset="IV117" fieldPosition="0">
        <references count="1">
          <reference field="6" count="1">
            <x v="95"/>
          </reference>
        </references>
      </pivotArea>
    </format>
    <format dxfId="10243">
      <pivotArea dataOnly="0" labelOnly="1" outline="0" offset="IV1" fieldPosition="0">
        <references count="2">
          <reference field="0" count="1">
            <x v="485"/>
          </reference>
          <reference field="6" count="1" selected="0">
            <x v="95"/>
          </reference>
        </references>
      </pivotArea>
    </format>
    <format dxfId="10242">
      <pivotArea dataOnly="0" labelOnly="1" outline="0" fieldPosition="0">
        <references count="3">
          <reference field="0" count="1" selected="0">
            <x v="485"/>
          </reference>
          <reference field="4" count="1">
            <x v="264"/>
          </reference>
          <reference field="6" count="1" selected="0">
            <x v="95"/>
          </reference>
        </references>
      </pivotArea>
    </format>
    <format dxfId="10241">
      <pivotArea outline="0" collapsedLevelsAreSubtotals="1" fieldPosition="0">
        <references count="3">
          <reference field="0" count="1" selected="0">
            <x v="485"/>
          </reference>
          <reference field="4" count="1" selected="0">
            <x v="264"/>
          </reference>
          <reference field="6" count="1" selected="0">
            <x v="95"/>
          </reference>
        </references>
      </pivotArea>
    </format>
    <format dxfId="10240">
      <pivotArea outline="0" collapsedLevelsAreSubtotals="1" fieldPosition="0">
        <references count="3">
          <reference field="0" count="1" selected="0">
            <x v="485"/>
          </reference>
          <reference field="4" count="1" selected="0">
            <x v="266"/>
          </reference>
          <reference field="6" count="1" selected="0">
            <x v="95"/>
          </reference>
        </references>
      </pivotArea>
    </format>
    <format dxfId="10239">
      <pivotArea dataOnly="0" labelOnly="1" outline="0" offset="IV118" fieldPosition="0">
        <references count="1">
          <reference field="6" count="1">
            <x v="95"/>
          </reference>
        </references>
      </pivotArea>
    </format>
    <format dxfId="10238">
      <pivotArea dataOnly="0" labelOnly="1" outline="0" offset="IV256" fieldPosition="0">
        <references count="2">
          <reference field="0" count="1">
            <x v="485"/>
          </reference>
          <reference field="6" count="1" selected="0">
            <x v="95"/>
          </reference>
        </references>
      </pivotArea>
    </format>
    <format dxfId="10237">
      <pivotArea dataOnly="0" labelOnly="1" outline="0" fieldPosition="0">
        <references count="3">
          <reference field="0" count="1" selected="0">
            <x v="485"/>
          </reference>
          <reference field="4" count="1">
            <x v="266"/>
          </reference>
          <reference field="6" count="1" selected="0">
            <x v="95"/>
          </reference>
        </references>
      </pivotArea>
    </format>
    <format dxfId="10236">
      <pivotArea outline="0" collapsedLevelsAreSubtotals="1" fieldPosition="0">
        <references count="3">
          <reference field="0" count="1" selected="0">
            <x v="485"/>
          </reference>
          <reference field="4" count="1" selected="0">
            <x v="266"/>
          </reference>
          <reference field="6" count="1" selected="0">
            <x v="95"/>
          </reference>
        </references>
      </pivotArea>
    </format>
    <format dxfId="10235">
      <pivotArea outline="0" collapsedLevelsAreSubtotals="1" fieldPosition="0">
        <references count="3">
          <reference field="0" count="1" selected="0">
            <x v="184"/>
          </reference>
          <reference field="4" count="1" selected="0">
            <x v="266"/>
          </reference>
          <reference field="6" count="1" selected="0">
            <x v="95"/>
          </reference>
        </references>
      </pivotArea>
    </format>
    <format dxfId="10234">
      <pivotArea dataOnly="0" labelOnly="1" outline="0" offset="IV119" fieldPosition="0">
        <references count="1">
          <reference field="6" count="1">
            <x v="95"/>
          </reference>
        </references>
      </pivotArea>
    </format>
    <format dxfId="10233">
      <pivotArea dataOnly="0" labelOnly="1" outline="0" fieldPosition="0">
        <references count="2">
          <reference field="0" count="1">
            <x v="184"/>
          </reference>
          <reference field="6" count="1" selected="0">
            <x v="95"/>
          </reference>
        </references>
      </pivotArea>
    </format>
    <format dxfId="10232">
      <pivotArea dataOnly="0" labelOnly="1" outline="0" fieldPosition="0">
        <references count="3">
          <reference field="0" count="1" selected="0">
            <x v="184"/>
          </reference>
          <reference field="4" count="1">
            <x v="266"/>
          </reference>
          <reference field="6" count="1" selected="0">
            <x v="95"/>
          </reference>
        </references>
      </pivotArea>
    </format>
    <format dxfId="10231">
      <pivotArea outline="0" collapsedLevelsAreSubtotals="1" fieldPosition="0">
        <references count="3">
          <reference field="0" count="1" selected="0">
            <x v="184"/>
          </reference>
          <reference field="4" count="1" selected="0">
            <x v="266"/>
          </reference>
          <reference field="6" count="1" selected="0">
            <x v="95"/>
          </reference>
        </references>
      </pivotArea>
    </format>
    <format dxfId="10230">
      <pivotArea outline="0" collapsedLevelsAreSubtotals="1" fieldPosition="0">
        <references count="3">
          <reference field="0" count="1" selected="0">
            <x v="240"/>
          </reference>
          <reference field="4" count="1" selected="0">
            <x v="264"/>
          </reference>
          <reference field="6" count="1" selected="0">
            <x v="95"/>
          </reference>
        </references>
      </pivotArea>
    </format>
    <format dxfId="10229">
      <pivotArea dataOnly="0" labelOnly="1" outline="0" offset="IV121" fieldPosition="0">
        <references count="1">
          <reference field="6" count="1">
            <x v="95"/>
          </reference>
        </references>
      </pivotArea>
    </format>
    <format dxfId="10228">
      <pivotArea dataOnly="0" labelOnly="1" outline="0" offset="IV1" fieldPosition="0">
        <references count="2">
          <reference field="0" count="1">
            <x v="240"/>
          </reference>
          <reference field="6" count="1" selected="0">
            <x v="95"/>
          </reference>
        </references>
      </pivotArea>
    </format>
    <format dxfId="10227">
      <pivotArea dataOnly="0" labelOnly="1" outline="0" fieldPosition="0">
        <references count="3">
          <reference field="0" count="1" selected="0">
            <x v="240"/>
          </reference>
          <reference field="4" count="1">
            <x v="264"/>
          </reference>
          <reference field="6" count="1" selected="0">
            <x v="95"/>
          </reference>
        </references>
      </pivotArea>
    </format>
    <format dxfId="10226">
      <pivotArea outline="0" collapsedLevelsAreSubtotals="1" fieldPosition="0">
        <references count="3">
          <reference field="0" count="1" selected="0">
            <x v="240"/>
          </reference>
          <reference field="4" count="1" selected="0">
            <x v="264"/>
          </reference>
          <reference field="6" count="1" selected="0">
            <x v="95"/>
          </reference>
        </references>
      </pivotArea>
    </format>
    <format dxfId="10225">
      <pivotArea outline="0" collapsedLevelsAreSubtotals="1" fieldPosition="0">
        <references count="3">
          <reference field="0" count="1" selected="0">
            <x v="240"/>
          </reference>
          <reference field="4" count="1" selected="0">
            <x v="266"/>
          </reference>
          <reference field="6" count="1" selected="0">
            <x v="95"/>
          </reference>
        </references>
      </pivotArea>
    </format>
    <format dxfId="10224">
      <pivotArea dataOnly="0" labelOnly="1" outline="0" offset="IV256" fieldPosition="0">
        <references count="1">
          <reference field="6" count="1">
            <x v="95"/>
          </reference>
        </references>
      </pivotArea>
    </format>
    <format dxfId="10223">
      <pivotArea dataOnly="0" labelOnly="1" outline="0" offset="IV256" fieldPosition="0">
        <references count="2">
          <reference field="0" count="1">
            <x v="240"/>
          </reference>
          <reference field="6" count="1" selected="0">
            <x v="95"/>
          </reference>
        </references>
      </pivotArea>
    </format>
    <format dxfId="10222">
      <pivotArea dataOnly="0" labelOnly="1" outline="0" fieldPosition="0">
        <references count="3">
          <reference field="0" count="1" selected="0">
            <x v="240"/>
          </reference>
          <reference field="4" count="1">
            <x v="266"/>
          </reference>
          <reference field="6" count="1" selected="0">
            <x v="95"/>
          </reference>
        </references>
      </pivotArea>
    </format>
    <format dxfId="10221">
      <pivotArea outline="0" collapsedLevelsAreSubtotals="1" fieldPosition="0">
        <references count="3">
          <reference field="0" count="1" selected="0">
            <x v="240"/>
          </reference>
          <reference field="4" count="1" selected="0">
            <x v="266"/>
          </reference>
          <reference field="6" count="1" selected="0">
            <x v="95"/>
          </reference>
        </references>
      </pivotArea>
    </format>
    <format dxfId="10220">
      <pivotArea dataOnly="0" labelOnly="1" outline="0" fieldPosition="0">
        <references count="1">
          <reference field="6" count="1">
            <x v="95"/>
          </reference>
        </references>
      </pivotArea>
    </format>
    <format dxfId="10219">
      <pivotArea dataOnly="0" labelOnly="1" outline="0" fieldPosition="0">
        <references count="2">
          <reference field="0" count="1">
            <x v="240"/>
          </reference>
          <reference field="6" count="1" selected="0">
            <x v="95"/>
          </reference>
        </references>
      </pivotArea>
    </format>
    <format dxfId="10218">
      <pivotArea dataOnly="0" labelOnly="1" outline="0" fieldPosition="0">
        <references count="3">
          <reference field="0" count="1" selected="0">
            <x v="240"/>
          </reference>
          <reference field="4" count="1">
            <x v="266"/>
          </reference>
          <reference field="6" count="1" selected="0">
            <x v="95"/>
          </reference>
        </references>
      </pivotArea>
    </format>
    <format dxfId="10217">
      <pivotArea outline="0" collapsedLevelsAreSubtotals="1" fieldPosition="0">
        <references count="1">
          <reference field="6" count="1" selected="0" defaultSubtotal="1">
            <x v="95"/>
          </reference>
        </references>
      </pivotArea>
    </format>
    <format dxfId="10216">
      <pivotArea dataOnly="0" labelOnly="1" outline="0" fieldPosition="0">
        <references count="1">
          <reference field="6" count="1" defaultSubtotal="1">
            <x v="95"/>
          </reference>
        </references>
      </pivotArea>
    </format>
    <format dxfId="10215">
      <pivotArea dataOnly="0" grandRow="1" outline="0" fieldPosition="0"/>
    </format>
    <format dxfId="10214">
      <pivotArea dataOnly="0" outline="0" fieldPosition="0">
        <references count="1">
          <reference field="6" count="0" defaultSubtotal="1"/>
        </references>
      </pivotArea>
    </format>
    <format dxfId="10213">
      <pivotArea dataOnly="0" outline="0" fieldPosition="0">
        <references count="1">
          <reference field="6" count="0" defaultSubtotal="1"/>
        </references>
      </pivotArea>
    </format>
    <format dxfId="10212">
      <pivotArea outline="0" collapsedLevelsAreSubtotals="1" fieldPosition="0">
        <references count="1">
          <reference field="6" count="1" selected="0" defaultSubtotal="1">
            <x v="0"/>
          </reference>
        </references>
      </pivotArea>
    </format>
    <format dxfId="10211">
      <pivotArea dataOnly="0" labelOnly="1" outline="0" fieldPosition="0">
        <references count="1">
          <reference field="6" count="1" defaultSubtotal="1">
            <x v="0"/>
          </reference>
        </references>
      </pivotArea>
    </format>
    <format dxfId="10210">
      <pivotArea outline="0" collapsedLevelsAreSubtotals="1" fieldPosition="0">
        <references count="1">
          <reference field="6" count="1" selected="0" defaultSubtotal="1">
            <x v="1"/>
          </reference>
        </references>
      </pivotArea>
    </format>
    <format dxfId="10209">
      <pivotArea dataOnly="0" labelOnly="1" outline="0" fieldPosition="0">
        <references count="1">
          <reference field="6" count="1" defaultSubtotal="1">
            <x v="1"/>
          </reference>
        </references>
      </pivotArea>
    </format>
    <format dxfId="10208">
      <pivotArea outline="0" collapsedLevelsAreSubtotals="1" fieldPosition="0">
        <references count="1">
          <reference field="6" count="1" selected="0" defaultSubtotal="1">
            <x v="2"/>
          </reference>
        </references>
      </pivotArea>
    </format>
    <format dxfId="10207">
      <pivotArea dataOnly="0" labelOnly="1" outline="0" fieldPosition="0">
        <references count="1">
          <reference field="6" count="1" defaultSubtotal="1">
            <x v="2"/>
          </reference>
        </references>
      </pivotArea>
    </format>
    <format dxfId="10206">
      <pivotArea outline="0" collapsedLevelsAreSubtotals="1" fieldPosition="0">
        <references count="1">
          <reference field="6" count="1" selected="0" defaultSubtotal="1">
            <x v="3"/>
          </reference>
        </references>
      </pivotArea>
    </format>
    <format dxfId="10205">
      <pivotArea dataOnly="0" labelOnly="1" outline="0" fieldPosition="0">
        <references count="1">
          <reference field="6" count="1" defaultSubtotal="1">
            <x v="3"/>
          </reference>
        </references>
      </pivotArea>
    </format>
    <format dxfId="10204">
      <pivotArea outline="0" collapsedLevelsAreSubtotals="1" fieldPosition="0">
        <references count="1">
          <reference field="6" count="1" selected="0" defaultSubtotal="1">
            <x v="4"/>
          </reference>
        </references>
      </pivotArea>
    </format>
    <format dxfId="10203">
      <pivotArea dataOnly="0" labelOnly="1" outline="0" fieldPosition="0">
        <references count="1">
          <reference field="6" count="1" defaultSubtotal="1">
            <x v="4"/>
          </reference>
        </references>
      </pivotArea>
    </format>
    <format dxfId="10202">
      <pivotArea outline="0" collapsedLevelsAreSubtotals="1" fieldPosition="0">
        <references count="1">
          <reference field="6" count="1" selected="0" defaultSubtotal="1">
            <x v="5"/>
          </reference>
        </references>
      </pivotArea>
    </format>
    <format dxfId="10201">
      <pivotArea dataOnly="0" labelOnly="1" outline="0" fieldPosition="0">
        <references count="1">
          <reference field="6" count="1" defaultSubtotal="1">
            <x v="5"/>
          </reference>
        </references>
      </pivotArea>
    </format>
    <format dxfId="10200">
      <pivotArea outline="0" collapsedLevelsAreSubtotals="1" fieldPosition="0">
        <references count="1">
          <reference field="6" count="1" selected="0" defaultSubtotal="1">
            <x v="6"/>
          </reference>
        </references>
      </pivotArea>
    </format>
    <format dxfId="10199">
      <pivotArea dataOnly="0" labelOnly="1" outline="0" fieldPosition="0">
        <references count="1">
          <reference field="6" count="1" defaultSubtotal="1">
            <x v="6"/>
          </reference>
        </references>
      </pivotArea>
    </format>
    <format dxfId="10198">
      <pivotArea outline="0" collapsedLevelsAreSubtotals="1" fieldPosition="0">
        <references count="1">
          <reference field="6" count="1" selected="0" defaultSubtotal="1">
            <x v="7"/>
          </reference>
        </references>
      </pivotArea>
    </format>
    <format dxfId="10197">
      <pivotArea dataOnly="0" labelOnly="1" outline="0" fieldPosition="0">
        <references count="1">
          <reference field="6" count="1" defaultSubtotal="1">
            <x v="7"/>
          </reference>
        </references>
      </pivotArea>
    </format>
    <format dxfId="10196">
      <pivotArea outline="0" collapsedLevelsAreSubtotals="1" fieldPosition="0">
        <references count="3">
          <reference field="0" count="1" selected="0">
            <x v="11"/>
          </reference>
          <reference field="4" count="1" selected="0">
            <x v="272"/>
          </reference>
          <reference field="6" count="1" selected="0">
            <x v="8"/>
          </reference>
        </references>
      </pivotArea>
    </format>
    <format dxfId="10195">
      <pivotArea outline="0" collapsedLevelsAreSubtotals="1" fieldPosition="0">
        <references count="3">
          <reference field="0" count="1" selected="0">
            <x v="6"/>
          </reference>
          <reference field="4" count="1" selected="0">
            <x v="272"/>
          </reference>
          <reference field="6" count="1" selected="0">
            <x v="8"/>
          </reference>
        </references>
      </pivotArea>
    </format>
    <format dxfId="10194">
      <pivotArea outline="0" collapsedLevelsAreSubtotals="1" fieldPosition="0">
        <references count="3">
          <reference field="0" count="1" selected="0">
            <x v="9"/>
          </reference>
          <reference field="4" count="1" selected="0">
            <x v="272"/>
          </reference>
          <reference field="6" count="1" selected="0">
            <x v="8"/>
          </reference>
        </references>
      </pivotArea>
    </format>
    <format dxfId="10193">
      <pivotArea outline="0" collapsedLevelsAreSubtotals="1" fieldPosition="0">
        <references count="3">
          <reference field="0" count="1" selected="0">
            <x v="12"/>
          </reference>
          <reference field="4" count="1" selected="0">
            <x v="272"/>
          </reference>
          <reference field="6" count="1" selected="0">
            <x v="8"/>
          </reference>
        </references>
      </pivotArea>
    </format>
    <format dxfId="10192">
      <pivotArea outline="0" collapsedLevelsAreSubtotals="1" fieldPosition="0">
        <references count="1">
          <reference field="6" count="1" selected="0" defaultSubtotal="1">
            <x v="8"/>
          </reference>
        </references>
      </pivotArea>
    </format>
    <format dxfId="10191">
      <pivotArea dataOnly="0" labelOnly="1" outline="0" fieldPosition="0">
        <references count="1">
          <reference field="6" count="1" defaultSubtotal="1">
            <x v="8"/>
          </reference>
        </references>
      </pivotArea>
    </format>
    <format dxfId="10190">
      <pivotArea outline="0" collapsedLevelsAreSubtotals="1" fieldPosition="0">
        <references count="3">
          <reference field="0" count="1" selected="0">
            <x v="11"/>
          </reference>
          <reference field="4" count="1" selected="0">
            <x v="273"/>
          </reference>
          <reference field="6" count="1" selected="0">
            <x v="9"/>
          </reference>
        </references>
      </pivotArea>
    </format>
    <format dxfId="10189">
      <pivotArea outline="0" collapsedLevelsAreSubtotals="1" fieldPosition="0">
        <references count="3">
          <reference field="0" count="1" selected="0">
            <x v="6"/>
          </reference>
          <reference field="4" count="1" selected="0">
            <x v="273"/>
          </reference>
          <reference field="6" count="1" selected="0">
            <x v="9"/>
          </reference>
        </references>
      </pivotArea>
    </format>
    <format dxfId="10188">
      <pivotArea outline="0" collapsedLevelsAreSubtotals="1" fieldPosition="0">
        <references count="3">
          <reference field="0" count="1" selected="0">
            <x v="9"/>
          </reference>
          <reference field="4" count="1" selected="0">
            <x v="273"/>
          </reference>
          <reference field="6" count="1" selected="0">
            <x v="9"/>
          </reference>
        </references>
      </pivotArea>
    </format>
    <format dxfId="10187">
      <pivotArea outline="0" collapsedLevelsAreSubtotals="1" fieldPosition="0">
        <references count="3">
          <reference field="0" count="1" selected="0">
            <x v="12"/>
          </reference>
          <reference field="4" count="1" selected="0">
            <x v="273"/>
          </reference>
          <reference field="6" count="1" selected="0">
            <x v="9"/>
          </reference>
        </references>
      </pivotArea>
    </format>
    <format dxfId="10186">
      <pivotArea outline="0" collapsedLevelsAreSubtotals="1" fieldPosition="0">
        <references count="1">
          <reference field="6" count="1" selected="0" defaultSubtotal="1">
            <x v="9"/>
          </reference>
        </references>
      </pivotArea>
    </format>
    <format dxfId="10185">
      <pivotArea dataOnly="0" labelOnly="1" outline="0" fieldPosition="0">
        <references count="1">
          <reference field="6" count="1" defaultSubtotal="1">
            <x v="9"/>
          </reference>
        </references>
      </pivotArea>
    </format>
    <format dxfId="10184">
      <pivotArea outline="0" collapsedLevelsAreSubtotals="1" fieldPosition="0">
        <references count="1">
          <reference field="6" count="1" selected="0" defaultSubtotal="1">
            <x v="10"/>
          </reference>
        </references>
      </pivotArea>
    </format>
    <format dxfId="10183">
      <pivotArea dataOnly="0" labelOnly="1" outline="0" fieldPosition="0">
        <references count="1">
          <reference field="6" count="1" defaultSubtotal="1">
            <x v="10"/>
          </reference>
        </references>
      </pivotArea>
    </format>
    <format dxfId="10182">
      <pivotArea outline="0" collapsedLevelsAreSubtotals="1" fieldPosition="0">
        <references count="1">
          <reference field="6" count="1" selected="0" defaultSubtotal="1">
            <x v="11"/>
          </reference>
        </references>
      </pivotArea>
    </format>
    <format dxfId="10181">
      <pivotArea dataOnly="0" labelOnly="1" outline="0" fieldPosition="0">
        <references count="1">
          <reference field="6" count="1" defaultSubtotal="1">
            <x v="11"/>
          </reference>
        </references>
      </pivotArea>
    </format>
    <format dxfId="10180">
      <pivotArea outline="0" collapsedLevelsAreSubtotals="1" fieldPosition="0">
        <references count="1">
          <reference field="6" count="1" selected="0" defaultSubtotal="1">
            <x v="12"/>
          </reference>
        </references>
      </pivotArea>
    </format>
    <format dxfId="10179">
      <pivotArea dataOnly="0" labelOnly="1" outline="0" fieldPosition="0">
        <references count="1">
          <reference field="6" count="1" defaultSubtotal="1">
            <x v="12"/>
          </reference>
        </references>
      </pivotArea>
    </format>
    <format dxfId="10178">
      <pivotArea outline="0" collapsedLevelsAreSubtotals="1" fieldPosition="0">
        <references count="1">
          <reference field="6" count="1" selected="0" defaultSubtotal="1">
            <x v="13"/>
          </reference>
        </references>
      </pivotArea>
    </format>
    <format dxfId="10177">
      <pivotArea dataOnly="0" labelOnly="1" outline="0" fieldPosition="0">
        <references count="1">
          <reference field="6" count="1" defaultSubtotal="1">
            <x v="13"/>
          </reference>
        </references>
      </pivotArea>
    </format>
    <format dxfId="10176">
      <pivotArea outline="0" collapsedLevelsAreSubtotals="1" fieldPosition="0">
        <references count="3">
          <reference field="0" count="1" selected="0">
            <x v="9"/>
          </reference>
          <reference field="4" count="1" selected="0">
            <x v="279"/>
          </reference>
          <reference field="6" count="1" selected="0">
            <x v="14"/>
          </reference>
        </references>
      </pivotArea>
    </format>
    <format dxfId="10175">
      <pivotArea outline="0" collapsedLevelsAreSubtotals="1" fieldPosition="0">
        <references count="3">
          <reference field="0" count="1" selected="0">
            <x v="13"/>
          </reference>
          <reference field="4" count="1" selected="0">
            <x v="279"/>
          </reference>
          <reference field="6" count="1" selected="0">
            <x v="14"/>
          </reference>
        </references>
      </pivotArea>
    </format>
    <format dxfId="10174">
      <pivotArea outline="0" collapsedLevelsAreSubtotals="1" fieldPosition="0">
        <references count="3">
          <reference field="0" count="1" selected="0">
            <x v="14"/>
          </reference>
          <reference field="4" count="1" selected="0">
            <x v="279"/>
          </reference>
          <reference field="6" count="1" selected="0">
            <x v="14"/>
          </reference>
        </references>
      </pivotArea>
    </format>
    <format dxfId="10173">
      <pivotArea outline="0" collapsedLevelsAreSubtotals="1" fieldPosition="0">
        <references count="3">
          <reference field="0" count="1" selected="0">
            <x v="11"/>
          </reference>
          <reference field="4" count="1" selected="0">
            <x v="279"/>
          </reference>
          <reference field="6" count="1" selected="0">
            <x v="14"/>
          </reference>
        </references>
      </pivotArea>
    </format>
    <format dxfId="10172">
      <pivotArea outline="0" collapsedLevelsAreSubtotals="1" fieldPosition="0">
        <references count="1">
          <reference field="6" count="1" selected="0" defaultSubtotal="1">
            <x v="14"/>
          </reference>
        </references>
      </pivotArea>
    </format>
    <format dxfId="10171">
      <pivotArea dataOnly="0" labelOnly="1" outline="0" fieldPosition="0">
        <references count="1">
          <reference field="6" count="1" defaultSubtotal="1">
            <x v="14"/>
          </reference>
        </references>
      </pivotArea>
    </format>
    <format dxfId="10170">
      <pivotArea outline="0" collapsedLevelsAreSubtotals="1" fieldPosition="0">
        <references count="3">
          <reference field="0" count="1" selected="0">
            <x v="11"/>
          </reference>
          <reference field="4" count="1" selected="0">
            <x v="75"/>
          </reference>
          <reference field="6" count="1" selected="0">
            <x v="18"/>
          </reference>
        </references>
      </pivotArea>
    </format>
    <format dxfId="10169">
      <pivotArea dataOnly="0" labelOnly="1" outline="0" offset="IV1" fieldPosition="0">
        <references count="1">
          <reference field="6" count="1">
            <x v="18"/>
          </reference>
        </references>
      </pivotArea>
    </format>
    <format dxfId="10168">
      <pivotArea dataOnly="0" labelOnly="1" outline="0" fieldPosition="0">
        <references count="2">
          <reference field="0" count="1">
            <x v="11"/>
          </reference>
          <reference field="6" count="1" selected="0">
            <x v="18"/>
          </reference>
        </references>
      </pivotArea>
    </format>
    <format dxfId="10167">
      <pivotArea dataOnly="0" labelOnly="1" outline="0" fieldPosition="0">
        <references count="3">
          <reference field="0" count="1" selected="0">
            <x v="11"/>
          </reference>
          <reference field="4" count="1">
            <x v="75"/>
          </reference>
          <reference field="6" count="1" selected="0">
            <x v="18"/>
          </reference>
        </references>
      </pivotArea>
    </format>
    <format dxfId="10166">
      <pivotArea outline="0" collapsedLevelsAreSubtotals="1" fieldPosition="0">
        <references count="3">
          <reference field="0" count="1" selected="0">
            <x v="6"/>
          </reference>
          <reference field="4" count="1" selected="0">
            <x v="75"/>
          </reference>
          <reference field="6" count="1" selected="0">
            <x v="18"/>
          </reference>
        </references>
      </pivotArea>
    </format>
    <format dxfId="10165">
      <pivotArea dataOnly="0" labelOnly="1" outline="0" offset="IV256" fieldPosition="0">
        <references count="1">
          <reference field="6" count="1">
            <x v="18"/>
          </reference>
        </references>
      </pivotArea>
    </format>
    <format dxfId="10164">
      <pivotArea dataOnly="0" labelOnly="1" outline="0" fieldPosition="0">
        <references count="2">
          <reference field="0" count="1">
            <x v="6"/>
          </reference>
          <reference field="6" count="1" selected="0">
            <x v="18"/>
          </reference>
        </references>
      </pivotArea>
    </format>
    <format dxfId="10163">
      <pivotArea dataOnly="0" labelOnly="1" outline="0" fieldPosition="0">
        <references count="3">
          <reference field="0" count="1" selected="0">
            <x v="6"/>
          </reference>
          <reference field="4" count="1">
            <x v="75"/>
          </reference>
          <reference field="6" count="1" selected="0">
            <x v="18"/>
          </reference>
        </references>
      </pivotArea>
    </format>
    <format dxfId="10162">
      <pivotArea outline="0" collapsedLevelsAreSubtotals="1" fieldPosition="0">
        <references count="1">
          <reference field="6" count="1" selected="0" defaultSubtotal="1">
            <x v="18"/>
          </reference>
        </references>
      </pivotArea>
    </format>
    <format dxfId="10161">
      <pivotArea dataOnly="0" labelOnly="1" outline="0" fieldPosition="0">
        <references count="1">
          <reference field="6" count="1" defaultSubtotal="1">
            <x v="18"/>
          </reference>
        </references>
      </pivotArea>
    </format>
    <format dxfId="10160">
      <pivotArea outline="0" collapsedLevelsAreSubtotals="1" fieldPosition="0">
        <references count="3">
          <reference field="0" count="1" selected="0">
            <x v="9"/>
          </reference>
          <reference field="4" count="1" selected="0">
            <x v="259"/>
          </reference>
          <reference field="6" count="1" selected="0">
            <x v="24"/>
          </reference>
        </references>
      </pivotArea>
    </format>
    <format dxfId="10159">
      <pivotArea outline="0" collapsedLevelsAreSubtotals="1" fieldPosition="0">
        <references count="3">
          <reference field="0" count="1" selected="0">
            <x v="11"/>
          </reference>
          <reference field="4" count="1" selected="0">
            <x v="259"/>
          </reference>
          <reference field="6" count="1" selected="0">
            <x v="24"/>
          </reference>
        </references>
      </pivotArea>
    </format>
    <format dxfId="10158">
      <pivotArea outline="0" collapsedLevelsAreSubtotals="1" fieldPosition="0">
        <references count="3">
          <reference field="0" count="1" selected="0">
            <x v="7"/>
          </reference>
          <reference field="4" count="1" selected="0">
            <x v="259"/>
          </reference>
          <reference field="6" count="1" selected="0">
            <x v="24"/>
          </reference>
        </references>
      </pivotArea>
    </format>
    <format dxfId="10157">
      <pivotArea dataOnly="0" labelOnly="1" outline="0" offset="IV256" fieldPosition="0">
        <references count="1">
          <reference field="6" count="1">
            <x v="24"/>
          </reference>
        </references>
      </pivotArea>
    </format>
    <format dxfId="10156">
      <pivotArea dataOnly="0" labelOnly="1" outline="0" fieldPosition="0">
        <references count="2">
          <reference field="0" count="1">
            <x v="7"/>
          </reference>
          <reference field="6" count="1" selected="0">
            <x v="24"/>
          </reference>
        </references>
      </pivotArea>
    </format>
    <format dxfId="10155">
      <pivotArea dataOnly="0" labelOnly="1" outline="0" fieldPosition="0">
        <references count="3">
          <reference field="0" count="1" selected="0">
            <x v="7"/>
          </reference>
          <reference field="4" count="1">
            <x v="259"/>
          </reference>
          <reference field="6" count="1" selected="0">
            <x v="24"/>
          </reference>
        </references>
      </pivotArea>
    </format>
    <format dxfId="10154">
      <pivotArea outline="0" collapsedLevelsAreSubtotals="1" fieldPosition="0">
        <references count="1">
          <reference field="6" count="1" selected="0" defaultSubtotal="1">
            <x v="24"/>
          </reference>
        </references>
      </pivotArea>
    </format>
    <format dxfId="10153">
      <pivotArea dataOnly="0" labelOnly="1" outline="0" fieldPosition="0">
        <references count="1">
          <reference field="6" count="1" defaultSubtotal="1">
            <x v="24"/>
          </reference>
        </references>
      </pivotArea>
    </format>
    <format dxfId="10152">
      <pivotArea outline="0" collapsedLevelsAreSubtotals="1" fieldPosition="0">
        <references count="1">
          <reference field="6" count="1" selected="0" defaultSubtotal="1">
            <x v="28"/>
          </reference>
        </references>
      </pivotArea>
    </format>
    <format dxfId="10151">
      <pivotArea dataOnly="0" labelOnly="1" outline="0" fieldPosition="0">
        <references count="1">
          <reference field="6" count="1" defaultSubtotal="1">
            <x v="28"/>
          </reference>
        </references>
      </pivotArea>
    </format>
    <format dxfId="10150">
      <pivotArea outline="0" collapsedLevelsAreSubtotals="1" fieldPosition="0">
        <references count="3">
          <reference field="0" count="1" selected="0">
            <x v="9"/>
          </reference>
          <reference field="4" count="1" selected="0">
            <x v="187"/>
          </reference>
          <reference field="6" count="1" selected="0">
            <x v="29"/>
          </reference>
        </references>
      </pivotArea>
    </format>
    <format dxfId="10149">
      <pivotArea dataOnly="0" labelOnly="1" outline="0" fieldPosition="0">
        <references count="1">
          <reference field="6" count="1">
            <x v="29"/>
          </reference>
        </references>
      </pivotArea>
    </format>
    <format dxfId="10148">
      <pivotArea dataOnly="0" labelOnly="1" outline="0" fieldPosition="0">
        <references count="2">
          <reference field="0" count="1">
            <x v="9"/>
          </reference>
          <reference field="6" count="1" selected="0">
            <x v="29"/>
          </reference>
        </references>
      </pivotArea>
    </format>
    <format dxfId="10147">
      <pivotArea dataOnly="0" labelOnly="1" outline="0" fieldPosition="0">
        <references count="3">
          <reference field="0" count="1" selected="0">
            <x v="9"/>
          </reference>
          <reference field="4" count="1">
            <x v="187"/>
          </reference>
          <reference field="6" count="1" selected="0">
            <x v="29"/>
          </reference>
        </references>
      </pivotArea>
    </format>
    <format dxfId="10146">
      <pivotArea outline="0" collapsedLevelsAreSubtotals="1" fieldPosition="0">
        <references count="1">
          <reference field="6" count="1" selected="0" defaultSubtotal="1">
            <x v="29"/>
          </reference>
        </references>
      </pivotArea>
    </format>
    <format dxfId="10145">
      <pivotArea dataOnly="0" labelOnly="1" outline="0" fieldPosition="0">
        <references count="1">
          <reference field="6" count="1" defaultSubtotal="1">
            <x v="29"/>
          </reference>
        </references>
      </pivotArea>
    </format>
    <format dxfId="10144">
      <pivotArea outline="0" collapsedLevelsAreSubtotals="1" fieldPosition="0">
        <references count="3">
          <reference field="0" count="1" selected="0">
            <x v="7"/>
          </reference>
          <reference field="4" count="1" selected="0">
            <x v="188"/>
          </reference>
          <reference field="6" count="1" selected="0">
            <x v="32"/>
          </reference>
        </references>
      </pivotArea>
    </format>
    <format dxfId="10143">
      <pivotArea dataOnly="0" labelOnly="1" outline="0" offset="IV256" fieldPosition="0">
        <references count="1">
          <reference field="6" count="1">
            <x v="32"/>
          </reference>
        </references>
      </pivotArea>
    </format>
    <format dxfId="10142">
      <pivotArea dataOnly="0" labelOnly="1" outline="0" fieldPosition="0">
        <references count="2">
          <reference field="0" count="1">
            <x v="7"/>
          </reference>
          <reference field="6" count="1" selected="0">
            <x v="32"/>
          </reference>
        </references>
      </pivotArea>
    </format>
    <format dxfId="10141">
      <pivotArea dataOnly="0" labelOnly="1" outline="0" fieldPosition="0">
        <references count="3">
          <reference field="0" count="1" selected="0">
            <x v="7"/>
          </reference>
          <reference field="4" count="1">
            <x v="188"/>
          </reference>
          <reference field="6" count="1" selected="0">
            <x v="32"/>
          </reference>
        </references>
      </pivotArea>
    </format>
    <format dxfId="10140">
      <pivotArea outline="0" collapsedLevelsAreSubtotals="1" fieldPosition="0">
        <references count="1">
          <reference field="6" count="1" selected="0" defaultSubtotal="1">
            <x v="32"/>
          </reference>
        </references>
      </pivotArea>
    </format>
    <format dxfId="10139">
      <pivotArea dataOnly="0" labelOnly="1" outline="0" fieldPosition="0">
        <references count="1">
          <reference field="6" count="1" defaultSubtotal="1">
            <x v="32"/>
          </reference>
        </references>
      </pivotArea>
    </format>
    <format dxfId="10138">
      <pivotArea outline="0" collapsedLevelsAreSubtotals="1" fieldPosition="0">
        <references count="3">
          <reference field="0" count="1" selected="0">
            <x v="10"/>
          </reference>
          <reference field="4" count="1" selected="0">
            <x v="172"/>
          </reference>
          <reference field="6" count="1" selected="0">
            <x v="56"/>
          </reference>
        </references>
      </pivotArea>
    </format>
    <format dxfId="10137">
      <pivotArea dataOnly="0" labelOnly="1" outline="0" offset="IV1" fieldPosition="0">
        <references count="1">
          <reference field="6" count="1">
            <x v="56"/>
          </reference>
        </references>
      </pivotArea>
    </format>
    <format dxfId="10136">
      <pivotArea dataOnly="0" labelOnly="1" outline="0" offset="IV1" fieldPosition="0">
        <references count="2">
          <reference field="0" count="1">
            <x v="10"/>
          </reference>
          <reference field="6" count="1" selected="0">
            <x v="56"/>
          </reference>
        </references>
      </pivotArea>
    </format>
    <format dxfId="10135">
      <pivotArea dataOnly="0" labelOnly="1" outline="0" fieldPosition="0">
        <references count="3">
          <reference field="0" count="1" selected="0">
            <x v="10"/>
          </reference>
          <reference field="4" count="1">
            <x v="172"/>
          </reference>
          <reference field="6" count="1" selected="0">
            <x v="56"/>
          </reference>
        </references>
      </pivotArea>
    </format>
    <format dxfId="10134">
      <pivotArea outline="0" collapsedLevelsAreSubtotals="1" fieldPosition="0">
        <references count="3">
          <reference field="0" count="1" selected="0">
            <x v="10"/>
          </reference>
          <reference field="4" count="1" selected="0">
            <x v="175"/>
          </reference>
          <reference field="6" count="1" selected="0">
            <x v="56"/>
          </reference>
        </references>
      </pivotArea>
    </format>
    <format dxfId="10133">
      <pivotArea dataOnly="0" labelOnly="1" outline="0" offset="IV256" fieldPosition="0">
        <references count="1">
          <reference field="6" count="1">
            <x v="56"/>
          </reference>
        </references>
      </pivotArea>
    </format>
    <format dxfId="10132">
      <pivotArea dataOnly="0" labelOnly="1" outline="0" offset="IV256" fieldPosition="0">
        <references count="2">
          <reference field="0" count="1">
            <x v="10"/>
          </reference>
          <reference field="6" count="1" selected="0">
            <x v="56"/>
          </reference>
        </references>
      </pivotArea>
    </format>
    <format dxfId="10131">
      <pivotArea dataOnly="0" labelOnly="1" outline="0" fieldPosition="0">
        <references count="3">
          <reference field="0" count="1" selected="0">
            <x v="10"/>
          </reference>
          <reference field="4" count="1">
            <x v="175"/>
          </reference>
          <reference field="6" count="1" selected="0">
            <x v="56"/>
          </reference>
        </references>
      </pivotArea>
    </format>
    <format dxfId="10130">
      <pivotArea outline="0" collapsedLevelsAreSubtotals="1" fieldPosition="0">
        <references count="1">
          <reference field="6" count="1" selected="0" defaultSubtotal="1">
            <x v="56"/>
          </reference>
        </references>
      </pivotArea>
    </format>
    <format dxfId="10129">
      <pivotArea dataOnly="0" labelOnly="1" outline="0" fieldPosition="0">
        <references count="1">
          <reference field="6" count="1" defaultSubtotal="1">
            <x v="56"/>
          </reference>
        </references>
      </pivotArea>
    </format>
    <format dxfId="10128">
      <pivotArea outline="0" collapsedLevelsAreSubtotals="1" fieldPosition="0">
        <references count="3">
          <reference field="0" count="1" selected="0">
            <x v="10"/>
          </reference>
          <reference field="4" count="1" selected="0">
            <x v="108"/>
          </reference>
          <reference field="6" count="1" selected="0">
            <x v="57"/>
          </reference>
        </references>
      </pivotArea>
    </format>
    <format dxfId="10127">
      <pivotArea dataOnly="0" labelOnly="1" outline="0" offset="IV1" fieldPosition="0">
        <references count="1">
          <reference field="6" count="1">
            <x v="57"/>
          </reference>
        </references>
      </pivotArea>
    </format>
    <format dxfId="10126">
      <pivotArea dataOnly="0" labelOnly="1" outline="0" offset="IV1" fieldPosition="0">
        <references count="2">
          <reference field="0" count="1">
            <x v="10"/>
          </reference>
          <reference field="6" count="1" selected="0">
            <x v="57"/>
          </reference>
        </references>
      </pivotArea>
    </format>
    <format dxfId="10125">
      <pivotArea dataOnly="0" labelOnly="1" outline="0" fieldPosition="0">
        <references count="3">
          <reference field="0" count="1" selected="0">
            <x v="10"/>
          </reference>
          <reference field="4" count="1">
            <x v="108"/>
          </reference>
          <reference field="6" count="1" selected="0">
            <x v="57"/>
          </reference>
        </references>
      </pivotArea>
    </format>
    <format dxfId="10124">
      <pivotArea outline="0" collapsedLevelsAreSubtotals="1" fieldPosition="0">
        <references count="1">
          <reference field="6" count="1" selected="0" defaultSubtotal="1">
            <x v="57"/>
          </reference>
        </references>
      </pivotArea>
    </format>
    <format dxfId="10123">
      <pivotArea dataOnly="0" labelOnly="1" outline="0" fieldPosition="0">
        <references count="1">
          <reference field="6" count="1" defaultSubtotal="1">
            <x v="57"/>
          </reference>
        </references>
      </pivotArea>
    </format>
    <format dxfId="10122">
      <pivotArea outline="0" collapsedLevelsAreSubtotals="1" fieldPosition="0">
        <references count="3">
          <reference field="0" count="1" selected="0">
            <x v="10"/>
          </reference>
          <reference field="4" count="1" selected="0">
            <x v="136"/>
          </reference>
          <reference field="6" count="1" selected="0">
            <x v="59"/>
          </reference>
        </references>
      </pivotArea>
    </format>
    <format dxfId="10121">
      <pivotArea dataOnly="0" labelOnly="1" outline="0" fieldPosition="0">
        <references count="1">
          <reference field="6" count="1">
            <x v="59"/>
          </reference>
        </references>
      </pivotArea>
    </format>
    <format dxfId="10120">
      <pivotArea dataOnly="0" labelOnly="1" outline="0" fieldPosition="0">
        <references count="2">
          <reference field="0" count="1">
            <x v="10"/>
          </reference>
          <reference field="6" count="1" selected="0">
            <x v="59"/>
          </reference>
        </references>
      </pivotArea>
    </format>
    <format dxfId="10119">
      <pivotArea dataOnly="0" labelOnly="1" outline="0" fieldPosition="0">
        <references count="3">
          <reference field="0" count="1" selected="0">
            <x v="10"/>
          </reference>
          <reference field="4" count="1">
            <x v="136"/>
          </reference>
          <reference field="6" count="1" selected="0">
            <x v="59"/>
          </reference>
        </references>
      </pivotArea>
    </format>
    <format dxfId="10118">
      <pivotArea outline="0" collapsedLevelsAreSubtotals="1" fieldPosition="0">
        <references count="1">
          <reference field="6" count="1" selected="0" defaultSubtotal="1">
            <x v="59"/>
          </reference>
        </references>
      </pivotArea>
    </format>
    <format dxfId="10117">
      <pivotArea dataOnly="0" labelOnly="1" outline="0" fieldPosition="0">
        <references count="1">
          <reference field="6" count="1" defaultSubtotal="1">
            <x v="59"/>
          </reference>
        </references>
      </pivotArea>
    </format>
    <format dxfId="10116">
      <pivotArea outline="0" collapsedLevelsAreSubtotals="1" fieldPosition="0">
        <references count="1">
          <reference field="6" count="1" selected="0" defaultSubtotal="1">
            <x v="60"/>
          </reference>
        </references>
      </pivotArea>
    </format>
    <format dxfId="10115">
      <pivotArea dataOnly="0" labelOnly="1" outline="0" fieldPosition="0">
        <references count="1">
          <reference field="6" count="1" defaultSubtotal="1">
            <x v="60"/>
          </reference>
        </references>
      </pivotArea>
    </format>
    <format dxfId="10114">
      <pivotArea outline="0" collapsedLevelsAreSubtotals="1" fieldPosition="0">
        <references count="3">
          <reference field="0" count="1" selected="0">
            <x v="10"/>
          </reference>
          <reference field="4" count="1" selected="0">
            <x v="106"/>
          </reference>
          <reference field="6" count="1" selected="0">
            <x v="64"/>
          </reference>
        </references>
      </pivotArea>
    </format>
    <format dxfId="10113">
      <pivotArea dataOnly="0" labelOnly="1" outline="0" fieldPosition="0">
        <references count="1">
          <reference field="6" count="1">
            <x v="64"/>
          </reference>
        </references>
      </pivotArea>
    </format>
    <format dxfId="10112">
      <pivotArea dataOnly="0" labelOnly="1" outline="0" fieldPosition="0">
        <references count="2">
          <reference field="0" count="1">
            <x v="10"/>
          </reference>
          <reference field="6" count="1" selected="0">
            <x v="64"/>
          </reference>
        </references>
      </pivotArea>
    </format>
    <format dxfId="10111">
      <pivotArea dataOnly="0" labelOnly="1" outline="0" fieldPosition="0">
        <references count="3">
          <reference field="0" count="1" selected="0">
            <x v="10"/>
          </reference>
          <reference field="4" count="1">
            <x v="106"/>
          </reference>
          <reference field="6" count="1" selected="0">
            <x v="64"/>
          </reference>
        </references>
      </pivotArea>
    </format>
    <format dxfId="10110">
      <pivotArea outline="0" collapsedLevelsAreSubtotals="1" fieldPosition="0">
        <references count="1">
          <reference field="6" count="1" selected="0" defaultSubtotal="1">
            <x v="64"/>
          </reference>
        </references>
      </pivotArea>
    </format>
    <format dxfId="10109">
      <pivotArea dataOnly="0" labelOnly="1" outline="0" fieldPosition="0">
        <references count="1">
          <reference field="6" count="1" defaultSubtotal="1">
            <x v="64"/>
          </reference>
        </references>
      </pivotArea>
    </format>
    <format dxfId="10108">
      <pivotArea outline="0" collapsedLevelsAreSubtotals="1" fieldPosition="0">
        <references count="1">
          <reference field="6" count="1" selected="0" defaultSubtotal="1">
            <x v="65"/>
          </reference>
        </references>
      </pivotArea>
    </format>
    <format dxfId="10107">
      <pivotArea dataOnly="0" labelOnly="1" outline="0" fieldPosition="0">
        <references count="1">
          <reference field="6" count="1" defaultSubtotal="1">
            <x v="65"/>
          </reference>
        </references>
      </pivotArea>
    </format>
    <format dxfId="10106">
      <pivotArea outline="0" collapsedLevelsAreSubtotals="1" fieldPosition="0">
        <references count="1">
          <reference field="6" count="1" selected="0" defaultSubtotal="1">
            <x v="66"/>
          </reference>
        </references>
      </pivotArea>
    </format>
    <format dxfId="10105">
      <pivotArea dataOnly="0" labelOnly="1" outline="0" fieldPosition="0">
        <references count="1">
          <reference field="6" count="1" defaultSubtotal="1">
            <x v="66"/>
          </reference>
        </references>
      </pivotArea>
    </format>
    <format dxfId="10104">
      <pivotArea outline="0" collapsedLevelsAreSubtotals="1" fieldPosition="0">
        <references count="1">
          <reference field="6" count="1" selected="0" defaultSubtotal="1">
            <x v="67"/>
          </reference>
        </references>
      </pivotArea>
    </format>
    <format dxfId="10103">
      <pivotArea dataOnly="0" labelOnly="1" outline="0" fieldPosition="0">
        <references count="1">
          <reference field="6" count="1" defaultSubtotal="1">
            <x v="67"/>
          </reference>
        </references>
      </pivotArea>
    </format>
    <format dxfId="10102">
      <pivotArea outline="0" collapsedLevelsAreSubtotals="1" fieldPosition="0">
        <references count="1">
          <reference field="6" count="1" selected="0" defaultSubtotal="1">
            <x v="68"/>
          </reference>
        </references>
      </pivotArea>
    </format>
    <format dxfId="10101">
      <pivotArea dataOnly="0" labelOnly="1" outline="0" fieldPosition="0">
        <references count="1">
          <reference field="6" count="1" defaultSubtotal="1">
            <x v="68"/>
          </reference>
        </references>
      </pivotArea>
    </format>
    <format dxfId="10100">
      <pivotArea outline="0" collapsedLevelsAreSubtotals="1" fieldPosition="0">
        <references count="3">
          <reference field="0" count="1" selected="0">
            <x v="11"/>
          </reference>
          <reference field="4" count="1" selected="0">
            <x v="120"/>
          </reference>
          <reference field="6" count="1" selected="0">
            <x v="71"/>
          </reference>
        </references>
      </pivotArea>
    </format>
    <format dxfId="10099">
      <pivotArea dataOnly="0" labelOnly="1" outline="0" offset="IV1" fieldPosition="0">
        <references count="1">
          <reference field="6" count="1">
            <x v="71"/>
          </reference>
        </references>
      </pivotArea>
    </format>
    <format dxfId="10098">
      <pivotArea dataOnly="0" labelOnly="1" outline="0" fieldPosition="0">
        <references count="2">
          <reference field="0" count="1">
            <x v="11"/>
          </reference>
          <reference field="6" count="1" selected="0">
            <x v="71"/>
          </reference>
        </references>
      </pivotArea>
    </format>
    <format dxfId="10097">
      <pivotArea dataOnly="0" labelOnly="1" outline="0" fieldPosition="0">
        <references count="3">
          <reference field="0" count="1" selected="0">
            <x v="11"/>
          </reference>
          <reference field="4" count="1">
            <x v="120"/>
          </reference>
          <reference field="6" count="1" selected="0">
            <x v="71"/>
          </reference>
        </references>
      </pivotArea>
    </format>
    <format dxfId="10096">
      <pivotArea outline="0" collapsedLevelsAreSubtotals="1" fieldPosition="0">
        <references count="3">
          <reference field="0" count="1" selected="0">
            <x v="10"/>
          </reference>
          <reference field="4" count="1" selected="0">
            <x v="124"/>
          </reference>
          <reference field="6" count="1" selected="0">
            <x v="71"/>
          </reference>
        </references>
      </pivotArea>
    </format>
    <format dxfId="10095">
      <pivotArea dataOnly="0" labelOnly="1" outline="0" offset="IV256" fieldPosition="0">
        <references count="1">
          <reference field="6" count="1">
            <x v="71"/>
          </reference>
        </references>
      </pivotArea>
    </format>
    <format dxfId="10094">
      <pivotArea dataOnly="0" labelOnly="1" outline="0" fieldPosition="0">
        <references count="2">
          <reference field="0" count="1">
            <x v="10"/>
          </reference>
          <reference field="6" count="1" selected="0">
            <x v="71"/>
          </reference>
        </references>
      </pivotArea>
    </format>
    <format dxfId="10093">
      <pivotArea dataOnly="0" labelOnly="1" outline="0" fieldPosition="0">
        <references count="3">
          <reference field="0" count="1" selected="0">
            <x v="10"/>
          </reference>
          <reference field="4" count="1">
            <x v="124"/>
          </reference>
          <reference field="6" count="1" selected="0">
            <x v="71"/>
          </reference>
        </references>
      </pivotArea>
    </format>
    <format dxfId="10092">
      <pivotArea outline="0" collapsedLevelsAreSubtotals="1" fieldPosition="0">
        <references count="1">
          <reference field="6" count="1" selected="0" defaultSubtotal="1">
            <x v="71"/>
          </reference>
        </references>
      </pivotArea>
    </format>
    <format dxfId="10091">
      <pivotArea dataOnly="0" labelOnly="1" outline="0" fieldPosition="0">
        <references count="1">
          <reference field="6" count="1" defaultSubtotal="1">
            <x v="71"/>
          </reference>
        </references>
      </pivotArea>
    </format>
    <format dxfId="10090">
      <pivotArea outline="0" collapsedLevelsAreSubtotals="1" fieldPosition="0">
        <references count="3">
          <reference field="0" count="1" selected="0">
            <x v="6"/>
          </reference>
          <reference field="4" count="1" selected="0">
            <x v="139"/>
          </reference>
          <reference field="6" count="1" selected="0">
            <x v="76"/>
          </reference>
        </references>
      </pivotArea>
    </format>
    <format dxfId="10089">
      <pivotArea dataOnly="0" labelOnly="1" outline="0" fieldPosition="0">
        <references count="1">
          <reference field="6" count="1">
            <x v="76"/>
          </reference>
        </references>
      </pivotArea>
    </format>
    <format dxfId="10088">
      <pivotArea dataOnly="0" labelOnly="1" outline="0" fieldPosition="0">
        <references count="2">
          <reference field="0" count="1">
            <x v="6"/>
          </reference>
          <reference field="6" count="1" selected="0">
            <x v="76"/>
          </reference>
        </references>
      </pivotArea>
    </format>
    <format dxfId="10087">
      <pivotArea dataOnly="0" labelOnly="1" outline="0" fieldPosition="0">
        <references count="3">
          <reference field="0" count="1" selected="0">
            <x v="6"/>
          </reference>
          <reference field="4" count="1">
            <x v="139"/>
          </reference>
          <reference field="6" count="1" selected="0">
            <x v="76"/>
          </reference>
        </references>
      </pivotArea>
    </format>
    <format dxfId="10086">
      <pivotArea outline="0" collapsedLevelsAreSubtotals="1" fieldPosition="0">
        <references count="1">
          <reference field="6" count="1" selected="0" defaultSubtotal="1">
            <x v="76"/>
          </reference>
        </references>
      </pivotArea>
    </format>
    <format dxfId="10085">
      <pivotArea dataOnly="0" labelOnly="1" outline="0" fieldPosition="0">
        <references count="1">
          <reference field="6" count="1" defaultSubtotal="1">
            <x v="76"/>
          </reference>
        </references>
      </pivotArea>
    </format>
    <format dxfId="10084">
      <pivotArea outline="0" collapsedLevelsAreSubtotals="1" fieldPosition="0">
        <references count="1">
          <reference field="6" count="1" selected="0" defaultSubtotal="1">
            <x v="80"/>
          </reference>
        </references>
      </pivotArea>
    </format>
    <format dxfId="10083">
      <pivotArea dataOnly="0" labelOnly="1" outline="0" fieldPosition="0">
        <references count="1">
          <reference field="6" count="1" defaultSubtotal="1">
            <x v="80"/>
          </reference>
        </references>
      </pivotArea>
    </format>
    <format dxfId="10082">
      <pivotArea outline="0" collapsedLevelsAreSubtotals="1" fieldPosition="0">
        <references count="3">
          <reference field="0" count="1" selected="0">
            <x v="9"/>
          </reference>
          <reference field="4" count="1" selected="0">
            <x v="210"/>
          </reference>
          <reference field="6" count="1" selected="0">
            <x v="83"/>
          </reference>
        </references>
      </pivotArea>
    </format>
    <format dxfId="10081">
      <pivotArea dataOnly="0" labelOnly="1" outline="0" fieldPosition="0">
        <references count="1">
          <reference field="6" count="1">
            <x v="83"/>
          </reference>
        </references>
      </pivotArea>
    </format>
    <format dxfId="10080">
      <pivotArea dataOnly="0" labelOnly="1" outline="0" fieldPosition="0">
        <references count="2">
          <reference field="0" count="1">
            <x v="9"/>
          </reference>
          <reference field="6" count="1" selected="0">
            <x v="83"/>
          </reference>
        </references>
      </pivotArea>
    </format>
    <format dxfId="10079">
      <pivotArea dataOnly="0" labelOnly="1" outline="0" fieldPosition="0">
        <references count="3">
          <reference field="0" count="1" selected="0">
            <x v="9"/>
          </reference>
          <reference field="4" count="1">
            <x v="210"/>
          </reference>
          <reference field="6" count="1" selected="0">
            <x v="83"/>
          </reference>
        </references>
      </pivotArea>
    </format>
    <format dxfId="10078">
      <pivotArea outline="0" collapsedLevelsAreSubtotals="1" fieldPosition="0">
        <references count="1">
          <reference field="6" count="1" selected="0" defaultSubtotal="1">
            <x v="83"/>
          </reference>
        </references>
      </pivotArea>
    </format>
    <format dxfId="10077">
      <pivotArea dataOnly="0" labelOnly="1" outline="0" fieldPosition="0">
        <references count="1">
          <reference field="6" count="1" defaultSubtotal="1">
            <x v="83"/>
          </reference>
        </references>
      </pivotArea>
    </format>
    <format dxfId="10076">
      <pivotArea outline="0" collapsedLevelsAreSubtotals="1" fieldPosition="0">
        <references count="3">
          <reference field="0" count="1" selected="0">
            <x v="9"/>
          </reference>
          <reference field="4" count="1" selected="0">
            <x v="190"/>
          </reference>
          <reference field="6" count="1" selected="0">
            <x v="85"/>
          </reference>
        </references>
      </pivotArea>
    </format>
    <format dxfId="10075">
      <pivotArea dataOnly="0" labelOnly="1" outline="0" fieldPosition="0">
        <references count="1">
          <reference field="6" count="1">
            <x v="85"/>
          </reference>
        </references>
      </pivotArea>
    </format>
    <format dxfId="10074">
      <pivotArea dataOnly="0" labelOnly="1" outline="0" fieldPosition="0">
        <references count="2">
          <reference field="0" count="1">
            <x v="9"/>
          </reference>
          <reference field="6" count="1" selected="0">
            <x v="85"/>
          </reference>
        </references>
      </pivotArea>
    </format>
    <format dxfId="10073">
      <pivotArea dataOnly="0" labelOnly="1" outline="0" fieldPosition="0">
        <references count="3">
          <reference field="0" count="1" selected="0">
            <x v="9"/>
          </reference>
          <reference field="4" count="1">
            <x v="190"/>
          </reference>
          <reference field="6" count="1" selected="0">
            <x v="85"/>
          </reference>
        </references>
      </pivotArea>
    </format>
    <format dxfId="10072">
      <pivotArea outline="0" collapsedLevelsAreSubtotals="1" fieldPosition="0">
        <references count="1">
          <reference field="6" count="1" selected="0" defaultSubtotal="1">
            <x v="85"/>
          </reference>
        </references>
      </pivotArea>
    </format>
    <format dxfId="10071">
      <pivotArea dataOnly="0" labelOnly="1" outline="0" fieldPosition="0">
        <references count="1">
          <reference field="6" count="1" defaultSubtotal="1">
            <x v="85"/>
          </reference>
        </references>
      </pivotArea>
    </format>
    <format dxfId="10070">
      <pivotArea outline="0" collapsedLevelsAreSubtotals="1" fieldPosition="0">
        <references count="1">
          <reference field="6" count="1" selected="0" defaultSubtotal="1">
            <x v="92"/>
          </reference>
        </references>
      </pivotArea>
    </format>
    <format dxfId="10069">
      <pivotArea dataOnly="0" labelOnly="1" outline="0" fieldPosition="0">
        <references count="1">
          <reference field="6" count="1" defaultSubtotal="1">
            <x v="92"/>
          </reference>
        </references>
      </pivotArea>
    </format>
    <format dxfId="10068">
      <pivotArea outline="0" collapsedLevelsAreSubtotals="1" fieldPosition="0">
        <references count="1">
          <reference field="6" count="1" selected="0" defaultSubtotal="1">
            <x v="95"/>
          </reference>
        </references>
      </pivotArea>
    </format>
    <format dxfId="10067">
      <pivotArea dataOnly="0" labelOnly="1" outline="0" fieldPosition="0">
        <references count="1">
          <reference field="6" count="1" defaultSubtotal="1">
            <x v="95"/>
          </reference>
        </references>
      </pivotArea>
    </format>
    <format dxfId="10066">
      <pivotArea dataOnly="0" grandRow="1" outline="0" fieldPosition="0"/>
    </format>
    <format dxfId="10065">
      <pivotArea dataOnly="0" outline="0" fieldPosition="0">
        <references count="1">
          <reference field="6" count="0" defaultSubtotal="1"/>
        </references>
      </pivotArea>
    </format>
    <format dxfId="10064">
      <pivotArea dataOnly="0" outline="0" fieldPosition="0">
        <references count="1">
          <reference field="6" count="0" defaultSubtotal="1"/>
        </references>
      </pivotArea>
    </format>
    <format dxfId="10063">
      <pivotArea outline="0" collapsedLevelsAreSubtotals="1" fieldPosition="0">
        <references count="1">
          <reference field="6" count="1" selected="0" defaultSubtotal="1">
            <x v="0"/>
          </reference>
        </references>
      </pivotArea>
    </format>
    <format dxfId="10062">
      <pivotArea dataOnly="0" labelOnly="1" outline="0" fieldPosition="0">
        <references count="1">
          <reference field="6" count="1" defaultSubtotal="1">
            <x v="0"/>
          </reference>
        </references>
      </pivotArea>
    </format>
    <format dxfId="10061">
      <pivotArea outline="0" collapsedLevelsAreSubtotals="1" fieldPosition="0">
        <references count="1">
          <reference field="6" count="1" selected="0" defaultSubtotal="1">
            <x v="1"/>
          </reference>
        </references>
      </pivotArea>
    </format>
    <format dxfId="10060">
      <pivotArea dataOnly="0" labelOnly="1" outline="0" fieldPosition="0">
        <references count="1">
          <reference field="6" count="1" defaultSubtotal="1">
            <x v="1"/>
          </reference>
        </references>
      </pivotArea>
    </format>
    <format dxfId="10059">
      <pivotArea outline="0" collapsedLevelsAreSubtotals="1" fieldPosition="0">
        <references count="1">
          <reference field="6" count="1" selected="0" defaultSubtotal="1">
            <x v="2"/>
          </reference>
        </references>
      </pivotArea>
    </format>
    <format dxfId="10058">
      <pivotArea dataOnly="0" labelOnly="1" outline="0" fieldPosition="0">
        <references count="1">
          <reference field="6" count="1" defaultSubtotal="1">
            <x v="2"/>
          </reference>
        </references>
      </pivotArea>
    </format>
    <format dxfId="10057">
      <pivotArea outline="0" collapsedLevelsAreSubtotals="1" fieldPosition="0">
        <references count="1">
          <reference field="6" count="1" selected="0" defaultSubtotal="1">
            <x v="3"/>
          </reference>
        </references>
      </pivotArea>
    </format>
    <format dxfId="10056">
      <pivotArea dataOnly="0" labelOnly="1" outline="0" fieldPosition="0">
        <references count="1">
          <reference field="6" count="1" defaultSubtotal="1">
            <x v="3"/>
          </reference>
        </references>
      </pivotArea>
    </format>
    <format dxfId="10055">
      <pivotArea outline="0" collapsedLevelsAreSubtotals="1" fieldPosition="0">
        <references count="1">
          <reference field="6" count="1" selected="0" defaultSubtotal="1">
            <x v="4"/>
          </reference>
        </references>
      </pivotArea>
    </format>
    <format dxfId="10054">
      <pivotArea dataOnly="0" labelOnly="1" outline="0" fieldPosition="0">
        <references count="1">
          <reference field="6" count="1" defaultSubtotal="1">
            <x v="4"/>
          </reference>
        </references>
      </pivotArea>
    </format>
    <format dxfId="10053">
      <pivotArea outline="0" collapsedLevelsAreSubtotals="1" fieldPosition="0">
        <references count="1">
          <reference field="6" count="1" selected="0" defaultSubtotal="1">
            <x v="5"/>
          </reference>
        </references>
      </pivotArea>
    </format>
    <format dxfId="10052">
      <pivotArea dataOnly="0" labelOnly="1" outline="0" fieldPosition="0">
        <references count="1">
          <reference field="6" count="1" defaultSubtotal="1">
            <x v="5"/>
          </reference>
        </references>
      </pivotArea>
    </format>
    <format dxfId="10051">
      <pivotArea outline="0" collapsedLevelsAreSubtotals="1" fieldPosition="0">
        <references count="1">
          <reference field="6" count="1" selected="0" defaultSubtotal="1">
            <x v="6"/>
          </reference>
        </references>
      </pivotArea>
    </format>
    <format dxfId="10050">
      <pivotArea dataOnly="0" labelOnly="1" outline="0" fieldPosition="0">
        <references count="1">
          <reference field="6" count="1" defaultSubtotal="1">
            <x v="6"/>
          </reference>
        </references>
      </pivotArea>
    </format>
    <format dxfId="10049">
      <pivotArea outline="0" collapsedLevelsAreSubtotals="1" fieldPosition="0">
        <references count="1">
          <reference field="6" count="1" selected="0" defaultSubtotal="1">
            <x v="7"/>
          </reference>
        </references>
      </pivotArea>
    </format>
    <format dxfId="10048">
      <pivotArea dataOnly="0" labelOnly="1" outline="0" fieldPosition="0">
        <references count="1">
          <reference field="6" count="1" defaultSubtotal="1">
            <x v="7"/>
          </reference>
        </references>
      </pivotArea>
    </format>
    <format dxfId="10047">
      <pivotArea outline="0" collapsedLevelsAreSubtotals="1" fieldPosition="0">
        <references count="3">
          <reference field="0" count="1" selected="0">
            <x v="11"/>
          </reference>
          <reference field="4" count="1" selected="0">
            <x v="272"/>
          </reference>
          <reference field="6" count="1" selected="0">
            <x v="8"/>
          </reference>
        </references>
      </pivotArea>
    </format>
    <format dxfId="10046">
      <pivotArea outline="0" collapsedLevelsAreSubtotals="1" fieldPosition="0">
        <references count="3">
          <reference field="0" count="1" selected="0">
            <x v="6"/>
          </reference>
          <reference field="4" count="1" selected="0">
            <x v="272"/>
          </reference>
          <reference field="6" count="1" selected="0">
            <x v="8"/>
          </reference>
        </references>
      </pivotArea>
    </format>
    <format dxfId="10045">
      <pivotArea outline="0" collapsedLevelsAreSubtotals="1" fieldPosition="0">
        <references count="3">
          <reference field="0" count="1" selected="0">
            <x v="9"/>
          </reference>
          <reference field="4" count="1" selected="0">
            <x v="272"/>
          </reference>
          <reference field="6" count="1" selected="0">
            <x v="8"/>
          </reference>
        </references>
      </pivotArea>
    </format>
    <format dxfId="10044">
      <pivotArea outline="0" collapsedLevelsAreSubtotals="1" fieldPosition="0">
        <references count="3">
          <reference field="0" count="1" selected="0">
            <x v="12"/>
          </reference>
          <reference field="4" count="1" selected="0">
            <x v="272"/>
          </reference>
          <reference field="6" count="1" selected="0">
            <x v="8"/>
          </reference>
        </references>
      </pivotArea>
    </format>
    <format dxfId="10043">
      <pivotArea outline="0" collapsedLevelsAreSubtotals="1" fieldPosition="0">
        <references count="1">
          <reference field="6" count="1" selected="0" defaultSubtotal="1">
            <x v="8"/>
          </reference>
        </references>
      </pivotArea>
    </format>
    <format dxfId="10042">
      <pivotArea dataOnly="0" labelOnly="1" outline="0" fieldPosition="0">
        <references count="1">
          <reference field="6" count="1" defaultSubtotal="1">
            <x v="8"/>
          </reference>
        </references>
      </pivotArea>
    </format>
    <format dxfId="10041">
      <pivotArea outline="0" collapsedLevelsAreSubtotals="1" fieldPosition="0">
        <references count="3">
          <reference field="0" count="1" selected="0">
            <x v="11"/>
          </reference>
          <reference field="4" count="1" selected="0">
            <x v="273"/>
          </reference>
          <reference field="6" count="1" selected="0">
            <x v="9"/>
          </reference>
        </references>
      </pivotArea>
    </format>
    <format dxfId="10040">
      <pivotArea outline="0" collapsedLevelsAreSubtotals="1" fieldPosition="0">
        <references count="3">
          <reference field="0" count="1" selected="0">
            <x v="6"/>
          </reference>
          <reference field="4" count="1" selected="0">
            <x v="273"/>
          </reference>
          <reference field="6" count="1" selected="0">
            <x v="9"/>
          </reference>
        </references>
      </pivotArea>
    </format>
    <format dxfId="10039">
      <pivotArea outline="0" collapsedLevelsAreSubtotals="1" fieldPosition="0">
        <references count="3">
          <reference field="0" count="1" selected="0">
            <x v="9"/>
          </reference>
          <reference field="4" count="1" selected="0">
            <x v="273"/>
          </reference>
          <reference field="6" count="1" selected="0">
            <x v="9"/>
          </reference>
        </references>
      </pivotArea>
    </format>
    <format dxfId="10038">
      <pivotArea outline="0" collapsedLevelsAreSubtotals="1" fieldPosition="0">
        <references count="3">
          <reference field="0" count="1" selected="0">
            <x v="12"/>
          </reference>
          <reference field="4" count="1" selected="0">
            <x v="273"/>
          </reference>
          <reference field="6" count="1" selected="0">
            <x v="9"/>
          </reference>
        </references>
      </pivotArea>
    </format>
    <format dxfId="10037">
      <pivotArea outline="0" collapsedLevelsAreSubtotals="1" fieldPosition="0">
        <references count="1">
          <reference field="6" count="1" selected="0" defaultSubtotal="1">
            <x v="9"/>
          </reference>
        </references>
      </pivotArea>
    </format>
    <format dxfId="10036">
      <pivotArea dataOnly="0" labelOnly="1" outline="0" fieldPosition="0">
        <references count="1">
          <reference field="6" count="1" defaultSubtotal="1">
            <x v="9"/>
          </reference>
        </references>
      </pivotArea>
    </format>
    <format dxfId="10035">
      <pivotArea outline="0" collapsedLevelsAreSubtotals="1" fieldPosition="0">
        <references count="1">
          <reference field="6" count="1" selected="0" defaultSubtotal="1">
            <x v="10"/>
          </reference>
        </references>
      </pivotArea>
    </format>
    <format dxfId="10034">
      <pivotArea dataOnly="0" labelOnly="1" outline="0" fieldPosition="0">
        <references count="1">
          <reference field="6" count="1" defaultSubtotal="1">
            <x v="10"/>
          </reference>
        </references>
      </pivotArea>
    </format>
    <format dxfId="10033">
      <pivotArea outline="0" collapsedLevelsAreSubtotals="1" fieldPosition="0">
        <references count="1">
          <reference field="6" count="1" selected="0" defaultSubtotal="1">
            <x v="11"/>
          </reference>
        </references>
      </pivotArea>
    </format>
    <format dxfId="10032">
      <pivotArea dataOnly="0" labelOnly="1" outline="0" fieldPosition="0">
        <references count="1">
          <reference field="6" count="1" defaultSubtotal="1">
            <x v="11"/>
          </reference>
        </references>
      </pivotArea>
    </format>
    <format dxfId="10031">
      <pivotArea outline="0" collapsedLevelsAreSubtotals="1" fieldPosition="0">
        <references count="1">
          <reference field="6" count="1" selected="0" defaultSubtotal="1">
            <x v="12"/>
          </reference>
        </references>
      </pivotArea>
    </format>
    <format dxfId="10030">
      <pivotArea dataOnly="0" labelOnly="1" outline="0" fieldPosition="0">
        <references count="1">
          <reference field="6" count="1" defaultSubtotal="1">
            <x v="12"/>
          </reference>
        </references>
      </pivotArea>
    </format>
    <format dxfId="10029">
      <pivotArea outline="0" collapsedLevelsAreSubtotals="1" fieldPosition="0">
        <references count="1">
          <reference field="6" count="1" selected="0" defaultSubtotal="1">
            <x v="13"/>
          </reference>
        </references>
      </pivotArea>
    </format>
    <format dxfId="10028">
      <pivotArea dataOnly="0" labelOnly="1" outline="0" fieldPosition="0">
        <references count="1">
          <reference field="6" count="1" defaultSubtotal="1">
            <x v="13"/>
          </reference>
        </references>
      </pivotArea>
    </format>
    <format dxfId="10027">
      <pivotArea outline="0" collapsedLevelsAreSubtotals="1" fieldPosition="0">
        <references count="3">
          <reference field="0" count="1" selected="0">
            <x v="9"/>
          </reference>
          <reference field="4" count="1" selected="0">
            <x v="279"/>
          </reference>
          <reference field="6" count="1" selected="0">
            <x v="14"/>
          </reference>
        </references>
      </pivotArea>
    </format>
    <format dxfId="10026">
      <pivotArea outline="0" collapsedLevelsAreSubtotals="1" fieldPosition="0">
        <references count="3">
          <reference field="0" count="1" selected="0">
            <x v="13"/>
          </reference>
          <reference field="4" count="1" selected="0">
            <x v="279"/>
          </reference>
          <reference field="6" count="1" selected="0">
            <x v="14"/>
          </reference>
        </references>
      </pivotArea>
    </format>
    <format dxfId="10025">
      <pivotArea outline="0" collapsedLevelsAreSubtotals="1" fieldPosition="0">
        <references count="3">
          <reference field="0" count="1" selected="0">
            <x v="14"/>
          </reference>
          <reference field="4" count="1" selected="0">
            <x v="279"/>
          </reference>
          <reference field="6" count="1" selected="0">
            <x v="14"/>
          </reference>
        </references>
      </pivotArea>
    </format>
    <format dxfId="10024">
      <pivotArea outline="0" collapsedLevelsAreSubtotals="1" fieldPosition="0">
        <references count="3">
          <reference field="0" count="1" selected="0">
            <x v="11"/>
          </reference>
          <reference field="4" count="1" selected="0">
            <x v="279"/>
          </reference>
          <reference field="6" count="1" selected="0">
            <x v="14"/>
          </reference>
        </references>
      </pivotArea>
    </format>
    <format dxfId="10023">
      <pivotArea outline="0" collapsedLevelsAreSubtotals="1" fieldPosition="0">
        <references count="1">
          <reference field="6" count="1" selected="0" defaultSubtotal="1">
            <x v="14"/>
          </reference>
        </references>
      </pivotArea>
    </format>
    <format dxfId="10022">
      <pivotArea dataOnly="0" labelOnly="1" outline="0" fieldPosition="0">
        <references count="1">
          <reference field="6" count="1" defaultSubtotal="1">
            <x v="14"/>
          </reference>
        </references>
      </pivotArea>
    </format>
    <format dxfId="10021">
      <pivotArea outline="0" collapsedLevelsAreSubtotals="1" fieldPosition="0">
        <references count="1">
          <reference field="6" count="1" selected="0" defaultSubtotal="1">
            <x v="18"/>
          </reference>
        </references>
      </pivotArea>
    </format>
    <format dxfId="10020">
      <pivotArea dataOnly="0" labelOnly="1" outline="0" fieldPosition="0">
        <references count="1">
          <reference field="6" count="1" defaultSubtotal="1">
            <x v="18"/>
          </reference>
        </references>
      </pivotArea>
    </format>
    <format dxfId="10019">
      <pivotArea outline="0" collapsedLevelsAreSubtotals="1" fieldPosition="0">
        <references count="3">
          <reference field="0" count="1" selected="0">
            <x v="9"/>
          </reference>
          <reference field="4" count="1" selected="0">
            <x v="259"/>
          </reference>
          <reference field="6" count="1" selected="0">
            <x v="24"/>
          </reference>
        </references>
      </pivotArea>
    </format>
    <format dxfId="10018">
      <pivotArea outline="0" collapsedLevelsAreSubtotals="1" fieldPosition="0">
        <references count="3">
          <reference field="0" count="1" selected="0">
            <x v="11"/>
          </reference>
          <reference field="4" count="1" selected="0">
            <x v="259"/>
          </reference>
          <reference field="6" count="1" selected="0">
            <x v="24"/>
          </reference>
        </references>
      </pivotArea>
    </format>
    <format dxfId="10017">
      <pivotArea outline="0" collapsedLevelsAreSubtotals="1" fieldPosition="0">
        <references count="1">
          <reference field="6" count="1" selected="0" defaultSubtotal="1">
            <x v="24"/>
          </reference>
        </references>
      </pivotArea>
    </format>
    <format dxfId="10016">
      <pivotArea dataOnly="0" labelOnly="1" outline="0" fieldPosition="0">
        <references count="1">
          <reference field="6" count="1" defaultSubtotal="1">
            <x v="24"/>
          </reference>
        </references>
      </pivotArea>
    </format>
    <format dxfId="10015">
      <pivotArea outline="0" collapsedLevelsAreSubtotals="1" fieldPosition="0">
        <references count="1">
          <reference field="6" count="1" selected="0" defaultSubtotal="1">
            <x v="28"/>
          </reference>
        </references>
      </pivotArea>
    </format>
    <format dxfId="10014">
      <pivotArea dataOnly="0" labelOnly="1" outline="0" fieldPosition="0">
        <references count="1">
          <reference field="6" count="1" defaultSubtotal="1">
            <x v="28"/>
          </reference>
        </references>
      </pivotArea>
    </format>
    <format dxfId="10013">
      <pivotArea outline="0" collapsedLevelsAreSubtotals="1" fieldPosition="0">
        <references count="1">
          <reference field="6" count="1" selected="0" defaultSubtotal="1">
            <x v="29"/>
          </reference>
        </references>
      </pivotArea>
    </format>
    <format dxfId="10012">
      <pivotArea dataOnly="0" labelOnly="1" outline="0" fieldPosition="0">
        <references count="1">
          <reference field="6" count="1" defaultSubtotal="1">
            <x v="29"/>
          </reference>
        </references>
      </pivotArea>
    </format>
    <format dxfId="10011">
      <pivotArea outline="0" collapsedLevelsAreSubtotals="1" fieldPosition="0">
        <references count="1">
          <reference field="6" count="1" selected="0" defaultSubtotal="1">
            <x v="32"/>
          </reference>
        </references>
      </pivotArea>
    </format>
    <format dxfId="10010">
      <pivotArea dataOnly="0" labelOnly="1" outline="0" fieldPosition="0">
        <references count="1">
          <reference field="6" count="1" defaultSubtotal="1">
            <x v="32"/>
          </reference>
        </references>
      </pivotArea>
    </format>
    <format dxfId="10009">
      <pivotArea outline="0" collapsedLevelsAreSubtotals="1" fieldPosition="0">
        <references count="1">
          <reference field="6" count="1" selected="0" defaultSubtotal="1">
            <x v="56"/>
          </reference>
        </references>
      </pivotArea>
    </format>
    <format dxfId="10008">
      <pivotArea dataOnly="0" labelOnly="1" outline="0" fieldPosition="0">
        <references count="1">
          <reference field="6" count="1" defaultSubtotal="1">
            <x v="56"/>
          </reference>
        </references>
      </pivotArea>
    </format>
    <format dxfId="10007">
      <pivotArea outline="0" collapsedLevelsAreSubtotals="1" fieldPosition="0">
        <references count="1">
          <reference field="6" count="1" selected="0" defaultSubtotal="1">
            <x v="57"/>
          </reference>
        </references>
      </pivotArea>
    </format>
    <format dxfId="10006">
      <pivotArea dataOnly="0" labelOnly="1" outline="0" fieldPosition="0">
        <references count="1">
          <reference field="6" count="1" defaultSubtotal="1">
            <x v="57"/>
          </reference>
        </references>
      </pivotArea>
    </format>
    <format dxfId="10005">
      <pivotArea outline="0" collapsedLevelsAreSubtotals="1" fieldPosition="0">
        <references count="1">
          <reference field="6" count="1" selected="0" defaultSubtotal="1">
            <x v="59"/>
          </reference>
        </references>
      </pivotArea>
    </format>
    <format dxfId="10004">
      <pivotArea dataOnly="0" labelOnly="1" outline="0" fieldPosition="0">
        <references count="1">
          <reference field="6" count="1" defaultSubtotal="1">
            <x v="59"/>
          </reference>
        </references>
      </pivotArea>
    </format>
    <format dxfId="10003">
      <pivotArea outline="0" collapsedLevelsAreSubtotals="1" fieldPosition="0">
        <references count="1">
          <reference field="6" count="1" selected="0" defaultSubtotal="1">
            <x v="60"/>
          </reference>
        </references>
      </pivotArea>
    </format>
    <format dxfId="10002">
      <pivotArea dataOnly="0" labelOnly="1" outline="0" fieldPosition="0">
        <references count="1">
          <reference field="6" count="1" defaultSubtotal="1">
            <x v="60"/>
          </reference>
        </references>
      </pivotArea>
    </format>
    <format dxfId="10001">
      <pivotArea outline="0" collapsedLevelsAreSubtotals="1" fieldPosition="0">
        <references count="1">
          <reference field="6" count="1" selected="0" defaultSubtotal="1">
            <x v="64"/>
          </reference>
        </references>
      </pivotArea>
    </format>
    <format dxfId="10000">
      <pivotArea dataOnly="0" labelOnly="1" outline="0" fieldPosition="0">
        <references count="1">
          <reference field="6" count="1" defaultSubtotal="1">
            <x v="64"/>
          </reference>
        </references>
      </pivotArea>
    </format>
    <format dxfId="9999">
      <pivotArea outline="0" collapsedLevelsAreSubtotals="1" fieldPosition="0">
        <references count="1">
          <reference field="6" count="1" selected="0" defaultSubtotal="1">
            <x v="65"/>
          </reference>
        </references>
      </pivotArea>
    </format>
    <format dxfId="9998">
      <pivotArea dataOnly="0" labelOnly="1" outline="0" fieldPosition="0">
        <references count="1">
          <reference field="6" count="1" defaultSubtotal="1">
            <x v="65"/>
          </reference>
        </references>
      </pivotArea>
    </format>
    <format dxfId="9997">
      <pivotArea outline="0" collapsedLevelsAreSubtotals="1" fieldPosition="0">
        <references count="1">
          <reference field="6" count="1" selected="0" defaultSubtotal="1">
            <x v="66"/>
          </reference>
        </references>
      </pivotArea>
    </format>
    <format dxfId="9996">
      <pivotArea dataOnly="0" labelOnly="1" outline="0" fieldPosition="0">
        <references count="1">
          <reference field="6" count="1" defaultSubtotal="1">
            <x v="66"/>
          </reference>
        </references>
      </pivotArea>
    </format>
    <format dxfId="9995">
      <pivotArea outline="0" collapsedLevelsAreSubtotals="1" fieldPosition="0">
        <references count="1">
          <reference field="6" count="1" selected="0" defaultSubtotal="1">
            <x v="67"/>
          </reference>
        </references>
      </pivotArea>
    </format>
    <format dxfId="9994">
      <pivotArea dataOnly="0" labelOnly="1" outline="0" fieldPosition="0">
        <references count="1">
          <reference field="6" count="1" defaultSubtotal="1">
            <x v="67"/>
          </reference>
        </references>
      </pivotArea>
    </format>
    <format dxfId="9993">
      <pivotArea outline="0" collapsedLevelsAreSubtotals="1" fieldPosition="0">
        <references count="1">
          <reference field="6" count="1" selected="0" defaultSubtotal="1">
            <x v="68"/>
          </reference>
        </references>
      </pivotArea>
    </format>
    <format dxfId="9992">
      <pivotArea dataOnly="0" labelOnly="1" outline="0" fieldPosition="0">
        <references count="1">
          <reference field="6" count="1" defaultSubtotal="1">
            <x v="68"/>
          </reference>
        </references>
      </pivotArea>
    </format>
    <format dxfId="9991">
      <pivotArea outline="0" collapsedLevelsAreSubtotals="1" fieldPosition="0">
        <references count="1">
          <reference field="6" count="1" selected="0" defaultSubtotal="1">
            <x v="71"/>
          </reference>
        </references>
      </pivotArea>
    </format>
    <format dxfId="9990">
      <pivotArea dataOnly="0" labelOnly="1" outline="0" fieldPosition="0">
        <references count="1">
          <reference field="6" count="1" defaultSubtotal="1">
            <x v="71"/>
          </reference>
        </references>
      </pivotArea>
    </format>
    <format dxfId="9989">
      <pivotArea outline="0" collapsedLevelsAreSubtotals="1" fieldPosition="0">
        <references count="1">
          <reference field="6" count="1" selected="0" defaultSubtotal="1">
            <x v="76"/>
          </reference>
        </references>
      </pivotArea>
    </format>
    <format dxfId="9988">
      <pivotArea dataOnly="0" labelOnly="1" outline="0" fieldPosition="0">
        <references count="1">
          <reference field="6" count="1" defaultSubtotal="1">
            <x v="76"/>
          </reference>
        </references>
      </pivotArea>
    </format>
    <format dxfId="9987">
      <pivotArea outline="0" collapsedLevelsAreSubtotals="1" fieldPosition="0">
        <references count="1">
          <reference field="6" count="1" selected="0" defaultSubtotal="1">
            <x v="80"/>
          </reference>
        </references>
      </pivotArea>
    </format>
    <format dxfId="9986">
      <pivotArea dataOnly="0" labelOnly="1" outline="0" fieldPosition="0">
        <references count="1">
          <reference field="6" count="1" defaultSubtotal="1">
            <x v="80"/>
          </reference>
        </references>
      </pivotArea>
    </format>
    <format dxfId="9985">
      <pivotArea outline="0" collapsedLevelsAreSubtotals="1" fieldPosition="0">
        <references count="1">
          <reference field="6" count="1" selected="0" defaultSubtotal="1">
            <x v="83"/>
          </reference>
        </references>
      </pivotArea>
    </format>
    <format dxfId="9984">
      <pivotArea dataOnly="0" labelOnly="1" outline="0" fieldPosition="0">
        <references count="1">
          <reference field="6" count="1" defaultSubtotal="1">
            <x v="83"/>
          </reference>
        </references>
      </pivotArea>
    </format>
    <format dxfId="9983">
      <pivotArea outline="0" collapsedLevelsAreSubtotals="1" fieldPosition="0">
        <references count="1">
          <reference field="6" count="1" selected="0" defaultSubtotal="1">
            <x v="85"/>
          </reference>
        </references>
      </pivotArea>
    </format>
    <format dxfId="9982">
      <pivotArea dataOnly="0" labelOnly="1" outline="0" fieldPosition="0">
        <references count="1">
          <reference field="6" count="1" defaultSubtotal="1">
            <x v="85"/>
          </reference>
        </references>
      </pivotArea>
    </format>
    <format dxfId="9981">
      <pivotArea outline="0" collapsedLevelsAreSubtotals="1" fieldPosition="0">
        <references count="1">
          <reference field="6" count="1" selected="0" defaultSubtotal="1">
            <x v="92"/>
          </reference>
        </references>
      </pivotArea>
    </format>
    <format dxfId="9980">
      <pivotArea dataOnly="0" labelOnly="1" outline="0" fieldPosition="0">
        <references count="1">
          <reference field="6" count="1" defaultSubtotal="1">
            <x v="92"/>
          </reference>
        </references>
      </pivotArea>
    </format>
    <format dxfId="9979">
      <pivotArea outline="0" collapsedLevelsAreSubtotals="1" fieldPosition="0">
        <references count="1">
          <reference field="6" count="1" selected="0" defaultSubtotal="1">
            <x v="95"/>
          </reference>
        </references>
      </pivotArea>
    </format>
    <format dxfId="9978">
      <pivotArea dataOnly="0" labelOnly="1" outline="0" fieldPosition="0">
        <references count="1">
          <reference field="6" count="1" defaultSubtotal="1">
            <x v="95"/>
          </reference>
        </references>
      </pivotArea>
    </format>
    <format dxfId="9977">
      <pivotArea dataOnly="0" grandRow="1" outline="0" fieldPosition="0"/>
    </format>
    <format dxfId="9976">
      <pivotArea dataOnly="0" outline="0" fieldPosition="0">
        <references count="1">
          <reference field="6" count="0" defaultSubtotal="1"/>
        </references>
      </pivotArea>
    </format>
    <format dxfId="9975">
      <pivotArea dataOnly="0" outline="0" fieldPosition="0">
        <references count="1">
          <reference field="6" count="0" defaultSubtotal="1"/>
        </references>
      </pivotArea>
    </format>
    <format dxfId="9974">
      <pivotArea outline="0" collapsedLevelsAreSubtotals="1" fieldPosition="0">
        <references count="1">
          <reference field="6" count="1" selected="0" defaultSubtotal="1">
            <x v="0"/>
          </reference>
        </references>
      </pivotArea>
    </format>
    <format dxfId="9973">
      <pivotArea dataOnly="0" labelOnly="1" outline="0" fieldPosition="0">
        <references count="1">
          <reference field="6" count="1" defaultSubtotal="1">
            <x v="0"/>
          </reference>
        </references>
      </pivotArea>
    </format>
    <format dxfId="9972">
      <pivotArea outline="0" collapsedLevelsAreSubtotals="1" fieldPosition="0">
        <references count="1">
          <reference field="6" count="1" selected="0" defaultSubtotal="1">
            <x v="1"/>
          </reference>
        </references>
      </pivotArea>
    </format>
    <format dxfId="9971">
      <pivotArea dataOnly="0" labelOnly="1" outline="0" fieldPosition="0">
        <references count="1">
          <reference field="6" count="1" defaultSubtotal="1">
            <x v="1"/>
          </reference>
        </references>
      </pivotArea>
    </format>
    <format dxfId="9970">
      <pivotArea outline="0" collapsedLevelsAreSubtotals="1" fieldPosition="0">
        <references count="1">
          <reference field="6" count="1" selected="0" defaultSubtotal="1">
            <x v="2"/>
          </reference>
        </references>
      </pivotArea>
    </format>
    <format dxfId="9969">
      <pivotArea dataOnly="0" labelOnly="1" outline="0" fieldPosition="0">
        <references count="1">
          <reference field="6" count="1" defaultSubtotal="1">
            <x v="2"/>
          </reference>
        </references>
      </pivotArea>
    </format>
    <format dxfId="9968">
      <pivotArea outline="0" collapsedLevelsAreSubtotals="1" fieldPosition="0">
        <references count="1">
          <reference field="6" count="1" selected="0" defaultSubtotal="1">
            <x v="3"/>
          </reference>
        </references>
      </pivotArea>
    </format>
    <format dxfId="9967">
      <pivotArea dataOnly="0" labelOnly="1" outline="0" fieldPosition="0">
        <references count="1">
          <reference field="6" count="1" defaultSubtotal="1">
            <x v="3"/>
          </reference>
        </references>
      </pivotArea>
    </format>
    <format dxfId="9966">
      <pivotArea outline="0" collapsedLevelsAreSubtotals="1" fieldPosition="0">
        <references count="1">
          <reference field="6" count="1" selected="0" defaultSubtotal="1">
            <x v="4"/>
          </reference>
        </references>
      </pivotArea>
    </format>
    <format dxfId="9965">
      <pivotArea dataOnly="0" labelOnly="1" outline="0" fieldPosition="0">
        <references count="1">
          <reference field="6" count="1" defaultSubtotal="1">
            <x v="4"/>
          </reference>
        </references>
      </pivotArea>
    </format>
    <format dxfId="9964">
      <pivotArea outline="0" collapsedLevelsAreSubtotals="1" fieldPosition="0">
        <references count="1">
          <reference field="6" count="1" selected="0" defaultSubtotal="1">
            <x v="5"/>
          </reference>
        </references>
      </pivotArea>
    </format>
    <format dxfId="9963">
      <pivotArea dataOnly="0" labelOnly="1" outline="0" fieldPosition="0">
        <references count="1">
          <reference field="6" count="1" defaultSubtotal="1">
            <x v="5"/>
          </reference>
        </references>
      </pivotArea>
    </format>
    <format dxfId="9962">
      <pivotArea outline="0" collapsedLevelsAreSubtotals="1" fieldPosition="0">
        <references count="1">
          <reference field="6" count="1" selected="0" defaultSubtotal="1">
            <x v="6"/>
          </reference>
        </references>
      </pivotArea>
    </format>
    <format dxfId="9961">
      <pivotArea dataOnly="0" labelOnly="1" outline="0" fieldPosition="0">
        <references count="1">
          <reference field="6" count="1" defaultSubtotal="1">
            <x v="6"/>
          </reference>
        </references>
      </pivotArea>
    </format>
    <format dxfId="9960">
      <pivotArea outline="0" collapsedLevelsAreSubtotals="1" fieldPosition="0">
        <references count="1">
          <reference field="6" count="1" selected="0" defaultSubtotal="1">
            <x v="7"/>
          </reference>
        </references>
      </pivotArea>
    </format>
    <format dxfId="9959">
      <pivotArea dataOnly="0" labelOnly="1" outline="0" fieldPosition="0">
        <references count="1">
          <reference field="6" count="1" defaultSubtotal="1">
            <x v="7"/>
          </reference>
        </references>
      </pivotArea>
    </format>
    <format dxfId="9958">
      <pivotArea outline="0" collapsedLevelsAreSubtotals="1" fieldPosition="0">
        <references count="3">
          <reference field="0" count="1" selected="0">
            <x v="11"/>
          </reference>
          <reference field="4" count="1" selected="0">
            <x v="272"/>
          </reference>
          <reference field="6" count="1" selected="0">
            <x v="8"/>
          </reference>
        </references>
      </pivotArea>
    </format>
    <format dxfId="9957">
      <pivotArea outline="0" collapsedLevelsAreSubtotals="1" fieldPosition="0">
        <references count="3">
          <reference field="0" count="1" selected="0">
            <x v="6"/>
          </reference>
          <reference field="4" count="1" selected="0">
            <x v="272"/>
          </reference>
          <reference field="6" count="1" selected="0">
            <x v="8"/>
          </reference>
        </references>
      </pivotArea>
    </format>
    <format dxfId="9956">
      <pivotArea outline="0" collapsedLevelsAreSubtotals="1" fieldPosition="0">
        <references count="3">
          <reference field="0" count="1" selected="0">
            <x v="9"/>
          </reference>
          <reference field="4" count="1" selected="0">
            <x v="272"/>
          </reference>
          <reference field="6" count="1" selected="0">
            <x v="8"/>
          </reference>
        </references>
      </pivotArea>
    </format>
    <format dxfId="9955">
      <pivotArea outline="0" collapsedLevelsAreSubtotals="1" fieldPosition="0">
        <references count="3">
          <reference field="0" count="1" selected="0">
            <x v="12"/>
          </reference>
          <reference field="4" count="1" selected="0">
            <x v="272"/>
          </reference>
          <reference field="6" count="1" selected="0">
            <x v="8"/>
          </reference>
        </references>
      </pivotArea>
    </format>
    <format dxfId="9954">
      <pivotArea outline="0" collapsedLevelsAreSubtotals="1" fieldPosition="0">
        <references count="1">
          <reference field="6" count="1" selected="0" defaultSubtotal="1">
            <x v="8"/>
          </reference>
        </references>
      </pivotArea>
    </format>
    <format dxfId="9953">
      <pivotArea dataOnly="0" labelOnly="1" outline="0" fieldPosition="0">
        <references count="1">
          <reference field="6" count="1" defaultSubtotal="1">
            <x v="8"/>
          </reference>
        </references>
      </pivotArea>
    </format>
    <format dxfId="9952">
      <pivotArea outline="0" collapsedLevelsAreSubtotals="1" fieldPosition="0">
        <references count="3">
          <reference field="0" count="1" selected="0">
            <x v="11"/>
          </reference>
          <reference field="4" count="1" selected="0">
            <x v="273"/>
          </reference>
          <reference field="6" count="1" selected="0">
            <x v="9"/>
          </reference>
        </references>
      </pivotArea>
    </format>
    <format dxfId="9951">
      <pivotArea outline="0" collapsedLevelsAreSubtotals="1" fieldPosition="0">
        <references count="3">
          <reference field="0" count="1" selected="0">
            <x v="6"/>
          </reference>
          <reference field="4" count="1" selected="0">
            <x v="273"/>
          </reference>
          <reference field="6" count="1" selected="0">
            <x v="9"/>
          </reference>
        </references>
      </pivotArea>
    </format>
    <format dxfId="9950">
      <pivotArea outline="0" collapsedLevelsAreSubtotals="1" fieldPosition="0">
        <references count="3">
          <reference field="0" count="1" selected="0">
            <x v="9"/>
          </reference>
          <reference field="4" count="1" selected="0">
            <x v="273"/>
          </reference>
          <reference field="6" count="1" selected="0">
            <x v="9"/>
          </reference>
        </references>
      </pivotArea>
    </format>
    <format dxfId="9949">
      <pivotArea outline="0" collapsedLevelsAreSubtotals="1" fieldPosition="0">
        <references count="3">
          <reference field="0" count="1" selected="0">
            <x v="12"/>
          </reference>
          <reference field="4" count="1" selected="0">
            <x v="273"/>
          </reference>
          <reference field="6" count="1" selected="0">
            <x v="9"/>
          </reference>
        </references>
      </pivotArea>
    </format>
    <format dxfId="9948">
      <pivotArea outline="0" collapsedLevelsAreSubtotals="1" fieldPosition="0">
        <references count="1">
          <reference field="6" count="1" selected="0" defaultSubtotal="1">
            <x v="9"/>
          </reference>
        </references>
      </pivotArea>
    </format>
    <format dxfId="9947">
      <pivotArea dataOnly="0" labelOnly="1" outline="0" fieldPosition="0">
        <references count="1">
          <reference field="6" count="1" defaultSubtotal="1">
            <x v="9"/>
          </reference>
        </references>
      </pivotArea>
    </format>
    <format dxfId="9946">
      <pivotArea outline="0" collapsedLevelsAreSubtotals="1" fieldPosition="0">
        <references count="1">
          <reference field="6" count="1" selected="0" defaultSubtotal="1">
            <x v="10"/>
          </reference>
        </references>
      </pivotArea>
    </format>
    <format dxfId="9945">
      <pivotArea dataOnly="0" labelOnly="1" outline="0" fieldPosition="0">
        <references count="1">
          <reference field="6" count="1" defaultSubtotal="1">
            <x v="10"/>
          </reference>
        </references>
      </pivotArea>
    </format>
    <format dxfId="9944">
      <pivotArea outline="0" collapsedLevelsAreSubtotals="1" fieldPosition="0">
        <references count="1">
          <reference field="6" count="1" selected="0" defaultSubtotal="1">
            <x v="11"/>
          </reference>
        </references>
      </pivotArea>
    </format>
    <format dxfId="9943">
      <pivotArea dataOnly="0" labelOnly="1" outline="0" fieldPosition="0">
        <references count="1">
          <reference field="6" count="1" defaultSubtotal="1">
            <x v="11"/>
          </reference>
        </references>
      </pivotArea>
    </format>
    <format dxfId="9942">
      <pivotArea outline="0" collapsedLevelsAreSubtotals="1" fieldPosition="0">
        <references count="1">
          <reference field="6" count="1" selected="0" defaultSubtotal="1">
            <x v="12"/>
          </reference>
        </references>
      </pivotArea>
    </format>
    <format dxfId="9941">
      <pivotArea dataOnly="0" labelOnly="1" outline="0" fieldPosition="0">
        <references count="1">
          <reference field="6" count="1" defaultSubtotal="1">
            <x v="12"/>
          </reference>
        </references>
      </pivotArea>
    </format>
    <format dxfId="9940">
      <pivotArea outline="0" collapsedLevelsAreSubtotals="1" fieldPosition="0">
        <references count="1">
          <reference field="6" count="1" selected="0" defaultSubtotal="1">
            <x v="13"/>
          </reference>
        </references>
      </pivotArea>
    </format>
    <format dxfId="9939">
      <pivotArea dataOnly="0" labelOnly="1" outline="0" fieldPosition="0">
        <references count="1">
          <reference field="6" count="1" defaultSubtotal="1">
            <x v="13"/>
          </reference>
        </references>
      </pivotArea>
    </format>
    <format dxfId="9938">
      <pivotArea outline="0" collapsedLevelsAreSubtotals="1" fieldPosition="0">
        <references count="3">
          <reference field="0" count="1" selected="0">
            <x v="9"/>
          </reference>
          <reference field="4" count="1" selected="0">
            <x v="279"/>
          </reference>
          <reference field="6" count="1" selected="0">
            <x v="14"/>
          </reference>
        </references>
      </pivotArea>
    </format>
    <format dxfId="9937">
      <pivotArea outline="0" collapsedLevelsAreSubtotals="1" fieldPosition="0">
        <references count="3">
          <reference field="0" count="1" selected="0">
            <x v="13"/>
          </reference>
          <reference field="4" count="1" selected="0">
            <x v="279"/>
          </reference>
          <reference field="6" count="1" selected="0">
            <x v="14"/>
          </reference>
        </references>
      </pivotArea>
    </format>
    <format dxfId="9936">
      <pivotArea outline="0" collapsedLevelsAreSubtotals="1" fieldPosition="0">
        <references count="3">
          <reference field="0" count="1" selected="0">
            <x v="14"/>
          </reference>
          <reference field="4" count="1" selected="0">
            <x v="279"/>
          </reference>
          <reference field="6" count="1" selected="0">
            <x v="14"/>
          </reference>
        </references>
      </pivotArea>
    </format>
    <format dxfId="9935">
      <pivotArea outline="0" collapsedLevelsAreSubtotals="1" fieldPosition="0">
        <references count="3">
          <reference field="0" count="1" selected="0">
            <x v="11"/>
          </reference>
          <reference field="4" count="1" selected="0">
            <x v="279"/>
          </reference>
          <reference field="6" count="1" selected="0">
            <x v="14"/>
          </reference>
        </references>
      </pivotArea>
    </format>
    <format dxfId="9934">
      <pivotArea outline="0" collapsedLevelsAreSubtotals="1" fieldPosition="0">
        <references count="1">
          <reference field="6" count="1" selected="0" defaultSubtotal="1">
            <x v="14"/>
          </reference>
        </references>
      </pivotArea>
    </format>
    <format dxfId="9933">
      <pivotArea dataOnly="0" labelOnly="1" outline="0" fieldPosition="0">
        <references count="1">
          <reference field="6" count="1" defaultSubtotal="1">
            <x v="14"/>
          </reference>
        </references>
      </pivotArea>
    </format>
    <format dxfId="9932">
      <pivotArea outline="0" collapsedLevelsAreSubtotals="1" fieldPosition="0">
        <references count="1">
          <reference field="6" count="1" selected="0" defaultSubtotal="1">
            <x v="18"/>
          </reference>
        </references>
      </pivotArea>
    </format>
    <format dxfId="9931">
      <pivotArea dataOnly="0" labelOnly="1" outline="0" fieldPosition="0">
        <references count="1">
          <reference field="6" count="1" defaultSubtotal="1">
            <x v="18"/>
          </reference>
        </references>
      </pivotArea>
    </format>
    <format dxfId="9930">
      <pivotArea outline="0" collapsedLevelsAreSubtotals="1" fieldPosition="0">
        <references count="3">
          <reference field="0" count="1" selected="0">
            <x v="9"/>
          </reference>
          <reference field="4" count="1" selected="0">
            <x v="259"/>
          </reference>
          <reference field="6" count="1" selected="0">
            <x v="24"/>
          </reference>
        </references>
      </pivotArea>
    </format>
    <format dxfId="9929">
      <pivotArea outline="0" collapsedLevelsAreSubtotals="1" fieldPosition="0">
        <references count="3">
          <reference field="0" count="1" selected="0">
            <x v="11"/>
          </reference>
          <reference field="4" count="1" selected="0">
            <x v="259"/>
          </reference>
          <reference field="6" count="1" selected="0">
            <x v="24"/>
          </reference>
        </references>
      </pivotArea>
    </format>
    <format dxfId="9928">
      <pivotArea outline="0" collapsedLevelsAreSubtotals="1" fieldPosition="0">
        <references count="1">
          <reference field="6" count="1" selected="0" defaultSubtotal="1">
            <x v="24"/>
          </reference>
        </references>
      </pivotArea>
    </format>
    <format dxfId="9927">
      <pivotArea dataOnly="0" labelOnly="1" outline="0" fieldPosition="0">
        <references count="1">
          <reference field="6" count="1" defaultSubtotal="1">
            <x v="24"/>
          </reference>
        </references>
      </pivotArea>
    </format>
    <format dxfId="9926">
      <pivotArea outline="0" collapsedLevelsAreSubtotals="1" fieldPosition="0">
        <references count="1">
          <reference field="6" count="1" selected="0" defaultSubtotal="1">
            <x v="28"/>
          </reference>
        </references>
      </pivotArea>
    </format>
    <format dxfId="9925">
      <pivotArea dataOnly="0" labelOnly="1" outline="0" fieldPosition="0">
        <references count="1">
          <reference field="6" count="1" defaultSubtotal="1">
            <x v="28"/>
          </reference>
        </references>
      </pivotArea>
    </format>
    <format dxfId="9924">
      <pivotArea outline="0" collapsedLevelsAreSubtotals="1" fieldPosition="0">
        <references count="1">
          <reference field="6" count="1" selected="0" defaultSubtotal="1">
            <x v="29"/>
          </reference>
        </references>
      </pivotArea>
    </format>
    <format dxfId="9923">
      <pivotArea dataOnly="0" labelOnly="1" outline="0" fieldPosition="0">
        <references count="1">
          <reference field="6" count="1" defaultSubtotal="1">
            <x v="29"/>
          </reference>
        </references>
      </pivotArea>
    </format>
    <format dxfId="9922">
      <pivotArea outline="0" collapsedLevelsAreSubtotals="1" fieldPosition="0">
        <references count="1">
          <reference field="6" count="1" selected="0" defaultSubtotal="1">
            <x v="32"/>
          </reference>
        </references>
      </pivotArea>
    </format>
    <format dxfId="9921">
      <pivotArea dataOnly="0" labelOnly="1" outline="0" fieldPosition="0">
        <references count="1">
          <reference field="6" count="1" defaultSubtotal="1">
            <x v="32"/>
          </reference>
        </references>
      </pivotArea>
    </format>
    <format dxfId="9920">
      <pivotArea outline="0" collapsedLevelsAreSubtotals="1" fieldPosition="0">
        <references count="1">
          <reference field="6" count="1" selected="0" defaultSubtotal="1">
            <x v="56"/>
          </reference>
        </references>
      </pivotArea>
    </format>
    <format dxfId="9919">
      <pivotArea dataOnly="0" labelOnly="1" outline="0" fieldPosition="0">
        <references count="1">
          <reference field="6" count="1" defaultSubtotal="1">
            <x v="56"/>
          </reference>
        </references>
      </pivotArea>
    </format>
    <format dxfId="9918">
      <pivotArea outline="0" collapsedLevelsAreSubtotals="1" fieldPosition="0">
        <references count="1">
          <reference field="6" count="1" selected="0" defaultSubtotal="1">
            <x v="57"/>
          </reference>
        </references>
      </pivotArea>
    </format>
    <format dxfId="9917">
      <pivotArea dataOnly="0" labelOnly="1" outline="0" fieldPosition="0">
        <references count="1">
          <reference field="6" count="1" defaultSubtotal="1">
            <x v="57"/>
          </reference>
        </references>
      </pivotArea>
    </format>
    <format dxfId="9916">
      <pivotArea outline="0" collapsedLevelsAreSubtotals="1" fieldPosition="0">
        <references count="1">
          <reference field="6" count="1" selected="0" defaultSubtotal="1">
            <x v="59"/>
          </reference>
        </references>
      </pivotArea>
    </format>
    <format dxfId="9915">
      <pivotArea dataOnly="0" labelOnly="1" outline="0" fieldPosition="0">
        <references count="1">
          <reference field="6" count="1" defaultSubtotal="1">
            <x v="59"/>
          </reference>
        </references>
      </pivotArea>
    </format>
    <format dxfId="9914">
      <pivotArea outline="0" collapsedLevelsAreSubtotals="1" fieldPosition="0">
        <references count="1">
          <reference field="6" count="1" selected="0" defaultSubtotal="1">
            <x v="60"/>
          </reference>
        </references>
      </pivotArea>
    </format>
    <format dxfId="9913">
      <pivotArea dataOnly="0" labelOnly="1" outline="0" fieldPosition="0">
        <references count="1">
          <reference field="6" count="1" defaultSubtotal="1">
            <x v="60"/>
          </reference>
        </references>
      </pivotArea>
    </format>
    <format dxfId="9912">
      <pivotArea outline="0" collapsedLevelsAreSubtotals="1" fieldPosition="0">
        <references count="1">
          <reference field="6" count="1" selected="0" defaultSubtotal="1">
            <x v="64"/>
          </reference>
        </references>
      </pivotArea>
    </format>
    <format dxfId="9911">
      <pivotArea dataOnly="0" labelOnly="1" outline="0" fieldPosition="0">
        <references count="1">
          <reference field="6" count="1" defaultSubtotal="1">
            <x v="64"/>
          </reference>
        </references>
      </pivotArea>
    </format>
    <format dxfId="9910">
      <pivotArea outline="0" collapsedLevelsAreSubtotals="1" fieldPosition="0">
        <references count="1">
          <reference field="6" count="1" selected="0" defaultSubtotal="1">
            <x v="65"/>
          </reference>
        </references>
      </pivotArea>
    </format>
    <format dxfId="9909">
      <pivotArea dataOnly="0" labelOnly="1" outline="0" fieldPosition="0">
        <references count="1">
          <reference field="6" count="1" defaultSubtotal="1">
            <x v="65"/>
          </reference>
        </references>
      </pivotArea>
    </format>
    <format dxfId="9908">
      <pivotArea outline="0" collapsedLevelsAreSubtotals="1" fieldPosition="0">
        <references count="1">
          <reference field="6" count="1" selected="0" defaultSubtotal="1">
            <x v="66"/>
          </reference>
        </references>
      </pivotArea>
    </format>
    <format dxfId="9907">
      <pivotArea dataOnly="0" labelOnly="1" outline="0" fieldPosition="0">
        <references count="1">
          <reference field="6" count="1" defaultSubtotal="1">
            <x v="66"/>
          </reference>
        </references>
      </pivotArea>
    </format>
    <format dxfId="9906">
      <pivotArea outline="0" collapsedLevelsAreSubtotals="1" fieldPosition="0">
        <references count="1">
          <reference field="6" count="1" selected="0" defaultSubtotal="1">
            <x v="67"/>
          </reference>
        </references>
      </pivotArea>
    </format>
    <format dxfId="9905">
      <pivotArea dataOnly="0" labelOnly="1" outline="0" fieldPosition="0">
        <references count="1">
          <reference field="6" count="1" defaultSubtotal="1">
            <x v="67"/>
          </reference>
        </references>
      </pivotArea>
    </format>
    <format dxfId="9904">
      <pivotArea outline="0" collapsedLevelsAreSubtotals="1" fieldPosition="0">
        <references count="1">
          <reference field="6" count="1" selected="0" defaultSubtotal="1">
            <x v="68"/>
          </reference>
        </references>
      </pivotArea>
    </format>
    <format dxfId="9903">
      <pivotArea dataOnly="0" labelOnly="1" outline="0" fieldPosition="0">
        <references count="1">
          <reference field="6" count="1" defaultSubtotal="1">
            <x v="68"/>
          </reference>
        </references>
      </pivotArea>
    </format>
    <format dxfId="9902">
      <pivotArea outline="0" collapsedLevelsAreSubtotals="1" fieldPosition="0">
        <references count="1">
          <reference field="6" count="1" selected="0" defaultSubtotal="1">
            <x v="71"/>
          </reference>
        </references>
      </pivotArea>
    </format>
    <format dxfId="9901">
      <pivotArea dataOnly="0" labelOnly="1" outline="0" fieldPosition="0">
        <references count="1">
          <reference field="6" count="1" defaultSubtotal="1">
            <x v="71"/>
          </reference>
        </references>
      </pivotArea>
    </format>
    <format dxfId="9900">
      <pivotArea outline="0" collapsedLevelsAreSubtotals="1" fieldPosition="0">
        <references count="1">
          <reference field="6" count="1" selected="0" defaultSubtotal="1">
            <x v="76"/>
          </reference>
        </references>
      </pivotArea>
    </format>
    <format dxfId="9899">
      <pivotArea dataOnly="0" labelOnly="1" outline="0" fieldPosition="0">
        <references count="1">
          <reference field="6" count="1" defaultSubtotal="1">
            <x v="76"/>
          </reference>
        </references>
      </pivotArea>
    </format>
    <format dxfId="9898">
      <pivotArea outline="0" collapsedLevelsAreSubtotals="1" fieldPosition="0">
        <references count="1">
          <reference field="6" count="1" selected="0" defaultSubtotal="1">
            <x v="80"/>
          </reference>
        </references>
      </pivotArea>
    </format>
    <format dxfId="9897">
      <pivotArea dataOnly="0" labelOnly="1" outline="0" fieldPosition="0">
        <references count="1">
          <reference field="6" count="1" defaultSubtotal="1">
            <x v="80"/>
          </reference>
        </references>
      </pivotArea>
    </format>
    <format dxfId="9896">
      <pivotArea outline="0" collapsedLevelsAreSubtotals="1" fieldPosition="0">
        <references count="1">
          <reference field="6" count="1" selected="0" defaultSubtotal="1">
            <x v="83"/>
          </reference>
        </references>
      </pivotArea>
    </format>
    <format dxfId="9895">
      <pivotArea dataOnly="0" labelOnly="1" outline="0" fieldPosition="0">
        <references count="1">
          <reference field="6" count="1" defaultSubtotal="1">
            <x v="83"/>
          </reference>
        </references>
      </pivotArea>
    </format>
    <format dxfId="9894">
      <pivotArea outline="0" collapsedLevelsAreSubtotals="1" fieldPosition="0">
        <references count="1">
          <reference field="6" count="1" selected="0" defaultSubtotal="1">
            <x v="85"/>
          </reference>
        </references>
      </pivotArea>
    </format>
    <format dxfId="9893">
      <pivotArea dataOnly="0" labelOnly="1" outline="0" fieldPosition="0">
        <references count="1">
          <reference field="6" count="1" defaultSubtotal="1">
            <x v="85"/>
          </reference>
        </references>
      </pivotArea>
    </format>
    <format dxfId="9892">
      <pivotArea outline="0" collapsedLevelsAreSubtotals="1" fieldPosition="0">
        <references count="1">
          <reference field="6" count="1" selected="0" defaultSubtotal="1">
            <x v="92"/>
          </reference>
        </references>
      </pivotArea>
    </format>
    <format dxfId="9891">
      <pivotArea dataOnly="0" labelOnly="1" outline="0" fieldPosition="0">
        <references count="1">
          <reference field="6" count="1" defaultSubtotal="1">
            <x v="92"/>
          </reference>
        </references>
      </pivotArea>
    </format>
    <format dxfId="9890">
      <pivotArea outline="0" collapsedLevelsAreSubtotals="1" fieldPosition="0">
        <references count="1">
          <reference field="6" count="1" selected="0" defaultSubtotal="1">
            <x v="95"/>
          </reference>
        </references>
      </pivotArea>
    </format>
    <format dxfId="9889">
      <pivotArea dataOnly="0" labelOnly="1" outline="0" fieldPosition="0">
        <references count="1">
          <reference field="6" count="1" defaultSubtotal="1">
            <x v="95"/>
          </reference>
        </references>
      </pivotArea>
    </format>
    <format dxfId="9888">
      <pivotArea dataOnly="0" grandRow="1" outline="0" fieldPosition="0"/>
    </format>
    <format dxfId="9887">
      <pivotArea dataOnly="0" outline="0" fieldPosition="0">
        <references count="1">
          <reference field="6" count="0" defaultSubtotal="1"/>
        </references>
      </pivotArea>
    </format>
    <format dxfId="9886">
      <pivotArea dataOnly="0" outline="0" fieldPosition="0">
        <references count="1">
          <reference field="6" count="0" defaultSubtotal="1"/>
        </references>
      </pivotArea>
    </format>
    <format dxfId="9885">
      <pivotArea outline="0" collapsedLevelsAreSubtotals="1" fieldPosition="0">
        <references count="3">
          <reference field="0" count="1" selected="0">
            <x v="584"/>
          </reference>
          <reference field="4" count="1" selected="0">
            <x v="271"/>
          </reference>
          <reference field="6" count="1" selected="0">
            <x v="0"/>
          </reference>
        </references>
      </pivotArea>
    </format>
    <format dxfId="9884">
      <pivotArea dataOnly="0" labelOnly="1" outline="0" offset="IV1" fieldPosition="0">
        <references count="1">
          <reference field="6" count="1">
            <x v="0"/>
          </reference>
        </references>
      </pivotArea>
    </format>
    <format dxfId="9883">
      <pivotArea dataOnly="0" labelOnly="1" outline="0" fieldPosition="0">
        <references count="2">
          <reference field="0" count="1">
            <x v="584"/>
          </reference>
          <reference field="6" count="1" selected="0">
            <x v="0"/>
          </reference>
        </references>
      </pivotArea>
    </format>
    <format dxfId="9882">
      <pivotArea dataOnly="0" labelOnly="1" outline="0" fieldPosition="0">
        <references count="3">
          <reference field="0" count="1" selected="0">
            <x v="584"/>
          </reference>
          <reference field="4" count="1">
            <x v="271"/>
          </reference>
          <reference field="6" count="1" selected="0">
            <x v="0"/>
          </reference>
        </references>
      </pivotArea>
    </format>
    <format dxfId="9881">
      <pivotArea outline="0" collapsedLevelsAreSubtotals="1" fieldPosition="0">
        <references count="3">
          <reference field="0" count="1" selected="0">
            <x v="584"/>
          </reference>
          <reference field="4" count="1" selected="0">
            <x v="271"/>
          </reference>
          <reference field="6" count="1" selected="0">
            <x v="0"/>
          </reference>
        </references>
      </pivotArea>
    </format>
    <format dxfId="9880">
      <pivotArea dataOnly="0" labelOnly="1" outline="0" fieldPosition="0">
        <references count="1">
          <reference field="6" count="1">
            <x v="0"/>
          </reference>
        </references>
      </pivotArea>
    </format>
    <format dxfId="9879">
      <pivotArea dataOnly="0" labelOnly="1" outline="0" fieldPosition="0">
        <references count="2">
          <reference field="0" count="1">
            <x v="584"/>
          </reference>
          <reference field="6" count="1" selected="0">
            <x v="0"/>
          </reference>
        </references>
      </pivotArea>
    </format>
    <format dxfId="9878">
      <pivotArea dataOnly="0" labelOnly="1" outline="0" fieldPosition="0">
        <references count="3">
          <reference field="0" count="1" selected="0">
            <x v="584"/>
          </reference>
          <reference field="4" count="1">
            <x v="271"/>
          </reference>
          <reference field="6" count="1" selected="0">
            <x v="0"/>
          </reference>
        </references>
      </pivotArea>
    </format>
    <format dxfId="9877">
      <pivotArea outline="0" collapsedLevelsAreSubtotals="1" fieldPosition="0">
        <references count="3">
          <reference field="0" count="1" selected="0">
            <x v="583"/>
          </reference>
          <reference field="4" count="1" selected="0">
            <x v="271"/>
          </reference>
          <reference field="6" count="1" selected="0">
            <x v="0"/>
          </reference>
        </references>
      </pivotArea>
    </format>
    <format dxfId="9876">
      <pivotArea dataOnly="0" labelOnly="1" outline="0" offset="IV2" fieldPosition="0">
        <references count="1">
          <reference field="6" count="1">
            <x v="0"/>
          </reference>
        </references>
      </pivotArea>
    </format>
    <format dxfId="9875">
      <pivotArea dataOnly="0" labelOnly="1" outline="0" fieldPosition="0">
        <references count="2">
          <reference field="0" count="1">
            <x v="583"/>
          </reference>
          <reference field="6" count="1" selected="0">
            <x v="0"/>
          </reference>
        </references>
      </pivotArea>
    </format>
    <format dxfId="9874">
      <pivotArea dataOnly="0" labelOnly="1" outline="0" fieldPosition="0">
        <references count="3">
          <reference field="0" count="1" selected="0">
            <x v="583"/>
          </reference>
          <reference field="4" count="1">
            <x v="271"/>
          </reference>
          <reference field="6" count="1" selected="0">
            <x v="0"/>
          </reference>
        </references>
      </pivotArea>
    </format>
    <format dxfId="9873">
      <pivotArea outline="0" collapsedLevelsAreSubtotals="1" fieldPosition="0">
        <references count="3">
          <reference field="0" count="1" selected="0">
            <x v="583"/>
          </reference>
          <reference field="4" count="1" selected="0">
            <x v="271"/>
          </reference>
          <reference field="6" count="1" selected="0">
            <x v="0"/>
          </reference>
        </references>
      </pivotArea>
    </format>
    <format dxfId="9872">
      <pivotArea outline="0" collapsedLevelsAreSubtotals="1" fieldPosition="0">
        <references count="3">
          <reference field="0" count="1" selected="0">
            <x v="534"/>
          </reference>
          <reference field="4" count="1" selected="0">
            <x v="271"/>
          </reference>
          <reference field="6" count="1" selected="0">
            <x v="0"/>
          </reference>
        </references>
      </pivotArea>
    </format>
    <format dxfId="9871">
      <pivotArea dataOnly="0" labelOnly="1" outline="0" offset="IV3" fieldPosition="0">
        <references count="1">
          <reference field="6" count="1">
            <x v="0"/>
          </reference>
        </references>
      </pivotArea>
    </format>
    <format dxfId="9870">
      <pivotArea dataOnly="0" labelOnly="1" outline="0" fieldPosition="0">
        <references count="2">
          <reference field="0" count="1">
            <x v="534"/>
          </reference>
          <reference field="6" count="1" selected="0">
            <x v="0"/>
          </reference>
        </references>
      </pivotArea>
    </format>
    <format dxfId="9869">
      <pivotArea dataOnly="0" labelOnly="1" outline="0" fieldPosition="0">
        <references count="3">
          <reference field="0" count="1" selected="0">
            <x v="534"/>
          </reference>
          <reference field="4" count="1">
            <x v="271"/>
          </reference>
          <reference field="6" count="1" selected="0">
            <x v="0"/>
          </reference>
        </references>
      </pivotArea>
    </format>
    <format dxfId="9868">
      <pivotArea outline="0" collapsedLevelsAreSubtotals="1" fieldPosition="0">
        <references count="3">
          <reference field="0" count="1" selected="0">
            <x v="534"/>
          </reference>
          <reference field="4" count="1" selected="0">
            <x v="271"/>
          </reference>
          <reference field="6" count="1" selected="0">
            <x v="0"/>
          </reference>
        </references>
      </pivotArea>
    </format>
    <format dxfId="9867">
      <pivotArea outline="0" collapsedLevelsAreSubtotals="1" fieldPosition="0">
        <references count="3">
          <reference field="0" count="1" selected="0">
            <x v="566"/>
          </reference>
          <reference field="4" count="1" selected="0">
            <x v="271"/>
          </reference>
          <reference field="6" count="1" selected="0">
            <x v="0"/>
          </reference>
        </references>
      </pivotArea>
    </format>
    <format dxfId="9866">
      <pivotArea dataOnly="0" labelOnly="1" outline="0" offset="IV4" fieldPosition="0">
        <references count="1">
          <reference field="6" count="1">
            <x v="0"/>
          </reference>
        </references>
      </pivotArea>
    </format>
    <format dxfId="9865">
      <pivotArea dataOnly="0" labelOnly="1" outline="0" fieldPosition="0">
        <references count="2">
          <reference field="0" count="1">
            <x v="566"/>
          </reference>
          <reference field="6" count="1" selected="0">
            <x v="0"/>
          </reference>
        </references>
      </pivotArea>
    </format>
    <format dxfId="9864">
      <pivotArea dataOnly="0" labelOnly="1" outline="0" fieldPosition="0">
        <references count="3">
          <reference field="0" count="1" selected="0">
            <x v="566"/>
          </reference>
          <reference field="4" count="1">
            <x v="271"/>
          </reference>
          <reference field="6" count="1" selected="0">
            <x v="0"/>
          </reference>
        </references>
      </pivotArea>
    </format>
    <format dxfId="9863">
      <pivotArea outline="0" collapsedLevelsAreSubtotals="1" fieldPosition="0">
        <references count="3">
          <reference field="0" count="1" selected="0">
            <x v="566"/>
          </reference>
          <reference field="4" count="1" selected="0">
            <x v="271"/>
          </reference>
          <reference field="6" count="1" selected="0">
            <x v="0"/>
          </reference>
        </references>
      </pivotArea>
    </format>
    <format dxfId="9862">
      <pivotArea outline="0" collapsedLevelsAreSubtotals="1" fieldPosition="0">
        <references count="3">
          <reference field="0" count="1" selected="0">
            <x v="562"/>
          </reference>
          <reference field="4" count="1" selected="0">
            <x v="271"/>
          </reference>
          <reference field="6" count="1" selected="0">
            <x v="0"/>
          </reference>
        </references>
      </pivotArea>
    </format>
    <format dxfId="9861">
      <pivotArea dataOnly="0" labelOnly="1" outline="0" offset="IV5" fieldPosition="0">
        <references count="1">
          <reference field="6" count="1">
            <x v="0"/>
          </reference>
        </references>
      </pivotArea>
    </format>
    <format dxfId="9860">
      <pivotArea dataOnly="0" labelOnly="1" outline="0" fieldPosition="0">
        <references count="2">
          <reference field="0" count="1">
            <x v="562"/>
          </reference>
          <reference field="6" count="1" selected="0">
            <x v="0"/>
          </reference>
        </references>
      </pivotArea>
    </format>
    <format dxfId="9859">
      <pivotArea dataOnly="0" labelOnly="1" outline="0" fieldPosition="0">
        <references count="3">
          <reference field="0" count="1" selected="0">
            <x v="562"/>
          </reference>
          <reference field="4" count="1">
            <x v="271"/>
          </reference>
          <reference field="6" count="1" selected="0">
            <x v="0"/>
          </reference>
        </references>
      </pivotArea>
    </format>
    <format dxfId="9858">
      <pivotArea outline="0" collapsedLevelsAreSubtotals="1" fieldPosition="0">
        <references count="3">
          <reference field="0" count="1" selected="0">
            <x v="562"/>
          </reference>
          <reference field="4" count="1" selected="0">
            <x v="271"/>
          </reference>
          <reference field="6" count="1" selected="0">
            <x v="0"/>
          </reference>
        </references>
      </pivotArea>
    </format>
    <format dxfId="9857">
      <pivotArea outline="0" collapsedLevelsAreSubtotals="1" fieldPosition="0">
        <references count="3">
          <reference field="0" count="1" selected="0">
            <x v="553"/>
          </reference>
          <reference field="4" count="1" selected="0">
            <x v="271"/>
          </reference>
          <reference field="6" count="1" selected="0">
            <x v="0"/>
          </reference>
        </references>
      </pivotArea>
    </format>
    <format dxfId="9856">
      <pivotArea dataOnly="0" labelOnly="1" outline="0" offset="IV6" fieldPosition="0">
        <references count="1">
          <reference field="6" count="1">
            <x v="0"/>
          </reference>
        </references>
      </pivotArea>
    </format>
    <format dxfId="9855">
      <pivotArea dataOnly="0" labelOnly="1" outline="0" fieldPosition="0">
        <references count="2">
          <reference field="0" count="1">
            <x v="553"/>
          </reference>
          <reference field="6" count="1" selected="0">
            <x v="0"/>
          </reference>
        </references>
      </pivotArea>
    </format>
    <format dxfId="9854">
      <pivotArea dataOnly="0" labelOnly="1" outline="0" fieldPosition="0">
        <references count="3">
          <reference field="0" count="1" selected="0">
            <x v="553"/>
          </reference>
          <reference field="4" count="1">
            <x v="271"/>
          </reference>
          <reference field="6" count="1" selected="0">
            <x v="0"/>
          </reference>
        </references>
      </pivotArea>
    </format>
    <format dxfId="9853">
      <pivotArea outline="0" collapsedLevelsAreSubtotals="1" fieldPosition="0">
        <references count="3">
          <reference field="0" count="1" selected="0">
            <x v="553"/>
          </reference>
          <reference field="4" count="1" selected="0">
            <x v="271"/>
          </reference>
          <reference field="6" count="1" selected="0">
            <x v="0"/>
          </reference>
        </references>
      </pivotArea>
    </format>
    <format dxfId="9852">
      <pivotArea outline="0" collapsedLevelsAreSubtotals="1" fieldPosition="0">
        <references count="3">
          <reference field="0" count="1" selected="0">
            <x v="535"/>
          </reference>
          <reference field="4" count="1" selected="0">
            <x v="271"/>
          </reference>
          <reference field="6" count="1" selected="0">
            <x v="0"/>
          </reference>
        </references>
      </pivotArea>
    </format>
    <format dxfId="9851">
      <pivotArea dataOnly="0" labelOnly="1" outline="0" offset="IV7" fieldPosition="0">
        <references count="1">
          <reference field="6" count="1">
            <x v="0"/>
          </reference>
        </references>
      </pivotArea>
    </format>
    <format dxfId="9850">
      <pivotArea dataOnly="0" labelOnly="1" outline="0" fieldPosition="0">
        <references count="2">
          <reference field="0" count="1">
            <x v="535"/>
          </reference>
          <reference field="6" count="1" selected="0">
            <x v="0"/>
          </reference>
        </references>
      </pivotArea>
    </format>
    <format dxfId="9849">
      <pivotArea dataOnly="0" labelOnly="1" outline="0" fieldPosition="0">
        <references count="3">
          <reference field="0" count="1" selected="0">
            <x v="535"/>
          </reference>
          <reference field="4" count="1">
            <x v="271"/>
          </reference>
          <reference field="6" count="1" selected="0">
            <x v="0"/>
          </reference>
        </references>
      </pivotArea>
    </format>
    <format dxfId="9848">
      <pivotArea outline="0" collapsedLevelsAreSubtotals="1" fieldPosition="0">
        <references count="3">
          <reference field="0" count="1" selected="0">
            <x v="535"/>
          </reference>
          <reference field="4" count="1" selected="0">
            <x v="271"/>
          </reference>
          <reference field="6" count="1" selected="0">
            <x v="0"/>
          </reference>
        </references>
      </pivotArea>
    </format>
    <format dxfId="9847">
      <pivotArea outline="0" collapsedLevelsAreSubtotals="1" fieldPosition="0">
        <references count="3">
          <reference field="0" count="1" selected="0">
            <x v="523"/>
          </reference>
          <reference field="4" count="1" selected="0">
            <x v="271"/>
          </reference>
          <reference field="6" count="1" selected="0">
            <x v="0"/>
          </reference>
        </references>
      </pivotArea>
    </format>
    <format dxfId="9846">
      <pivotArea dataOnly="0" labelOnly="1" outline="0" offset="IV8" fieldPosition="0">
        <references count="1">
          <reference field="6" count="1">
            <x v="0"/>
          </reference>
        </references>
      </pivotArea>
    </format>
    <format dxfId="9845">
      <pivotArea dataOnly="0" labelOnly="1" outline="0" fieldPosition="0">
        <references count="2">
          <reference field="0" count="1">
            <x v="523"/>
          </reference>
          <reference field="6" count="1" selected="0">
            <x v="0"/>
          </reference>
        </references>
      </pivotArea>
    </format>
    <format dxfId="9844">
      <pivotArea dataOnly="0" labelOnly="1" outline="0" fieldPosition="0">
        <references count="3">
          <reference field="0" count="1" selected="0">
            <x v="523"/>
          </reference>
          <reference field="4" count="1">
            <x v="271"/>
          </reference>
          <reference field="6" count="1" selected="0">
            <x v="0"/>
          </reference>
        </references>
      </pivotArea>
    </format>
    <format dxfId="9843">
      <pivotArea outline="0" collapsedLevelsAreSubtotals="1" fieldPosition="0">
        <references count="3">
          <reference field="0" count="1" selected="0">
            <x v="523"/>
          </reference>
          <reference field="4" count="1" selected="0">
            <x v="271"/>
          </reference>
          <reference field="6" count="1" selected="0">
            <x v="0"/>
          </reference>
        </references>
      </pivotArea>
    </format>
    <format dxfId="9842">
      <pivotArea outline="0" collapsedLevelsAreSubtotals="1" fieldPosition="0">
        <references count="3">
          <reference field="0" count="1" selected="0">
            <x v="587"/>
          </reference>
          <reference field="4" count="1" selected="0">
            <x v="271"/>
          </reference>
          <reference field="6" count="1" selected="0">
            <x v="0"/>
          </reference>
        </references>
      </pivotArea>
    </format>
    <format dxfId="9841">
      <pivotArea dataOnly="0" labelOnly="1" outline="0" offset="IV9" fieldPosition="0">
        <references count="1">
          <reference field="6" count="1">
            <x v="0"/>
          </reference>
        </references>
      </pivotArea>
    </format>
    <format dxfId="9840">
      <pivotArea dataOnly="0" labelOnly="1" outline="0" fieldPosition="0">
        <references count="2">
          <reference field="0" count="1">
            <x v="587"/>
          </reference>
          <reference field="6" count="1" selected="0">
            <x v="0"/>
          </reference>
        </references>
      </pivotArea>
    </format>
    <format dxfId="9839">
      <pivotArea dataOnly="0" labelOnly="1" outline="0" fieldPosition="0">
        <references count="3">
          <reference field="0" count="1" selected="0">
            <x v="587"/>
          </reference>
          <reference field="4" count="1">
            <x v="271"/>
          </reference>
          <reference field="6" count="1" selected="0">
            <x v="0"/>
          </reference>
        </references>
      </pivotArea>
    </format>
    <format dxfId="9838">
      <pivotArea outline="0" collapsedLevelsAreSubtotals="1" fieldPosition="0">
        <references count="3">
          <reference field="0" count="1" selected="0">
            <x v="587"/>
          </reference>
          <reference field="4" count="1" selected="0">
            <x v="271"/>
          </reference>
          <reference field="6" count="1" selected="0">
            <x v="0"/>
          </reference>
        </references>
      </pivotArea>
    </format>
    <format dxfId="9837">
      <pivotArea outline="0" collapsedLevelsAreSubtotals="1" fieldPosition="0">
        <references count="3">
          <reference field="0" count="1" selected="0">
            <x v="571"/>
          </reference>
          <reference field="4" count="1" selected="0">
            <x v="271"/>
          </reference>
          <reference field="6" count="1" selected="0">
            <x v="0"/>
          </reference>
        </references>
      </pivotArea>
    </format>
    <format dxfId="9836">
      <pivotArea dataOnly="0" labelOnly="1" outline="0" offset="IV10" fieldPosition="0">
        <references count="1">
          <reference field="6" count="1">
            <x v="0"/>
          </reference>
        </references>
      </pivotArea>
    </format>
    <format dxfId="9835">
      <pivotArea dataOnly="0" labelOnly="1" outline="0" fieldPosition="0">
        <references count="2">
          <reference field="0" count="1">
            <x v="571"/>
          </reference>
          <reference field="6" count="1" selected="0">
            <x v="0"/>
          </reference>
        </references>
      </pivotArea>
    </format>
    <format dxfId="9834">
      <pivotArea dataOnly="0" labelOnly="1" outline="0" fieldPosition="0">
        <references count="3">
          <reference field="0" count="1" selected="0">
            <x v="571"/>
          </reference>
          <reference field="4" count="1">
            <x v="271"/>
          </reference>
          <reference field="6" count="1" selected="0">
            <x v="0"/>
          </reference>
        </references>
      </pivotArea>
    </format>
    <format dxfId="9833">
      <pivotArea outline="0" collapsedLevelsAreSubtotals="1" fieldPosition="0">
        <references count="3">
          <reference field="0" count="1" selected="0">
            <x v="571"/>
          </reference>
          <reference field="4" count="1" selected="0">
            <x v="271"/>
          </reference>
          <reference field="6" count="1" selected="0">
            <x v="0"/>
          </reference>
        </references>
      </pivotArea>
    </format>
    <format dxfId="9832">
      <pivotArea outline="0" collapsedLevelsAreSubtotals="1" fieldPosition="0">
        <references count="3">
          <reference field="0" count="1" selected="0">
            <x v="576"/>
          </reference>
          <reference field="4" count="1" selected="0">
            <x v="271"/>
          </reference>
          <reference field="6" count="1" selected="0">
            <x v="0"/>
          </reference>
        </references>
      </pivotArea>
    </format>
    <format dxfId="9831">
      <pivotArea dataOnly="0" labelOnly="1" outline="0" offset="IV256" fieldPosition="0">
        <references count="1">
          <reference field="6" count="1">
            <x v="0"/>
          </reference>
        </references>
      </pivotArea>
    </format>
    <format dxfId="9830">
      <pivotArea dataOnly="0" labelOnly="1" outline="0" fieldPosition="0">
        <references count="2">
          <reference field="0" count="1">
            <x v="576"/>
          </reference>
          <reference field="6" count="1" selected="0">
            <x v="0"/>
          </reference>
        </references>
      </pivotArea>
    </format>
    <format dxfId="9829">
      <pivotArea dataOnly="0" labelOnly="1" outline="0" fieldPosition="0">
        <references count="3">
          <reference field="0" count="1" selected="0">
            <x v="576"/>
          </reference>
          <reference field="4" count="1">
            <x v="271"/>
          </reference>
          <reference field="6" count="1" selected="0">
            <x v="0"/>
          </reference>
        </references>
      </pivotArea>
    </format>
    <format dxfId="9828">
      <pivotArea outline="0" collapsedLevelsAreSubtotals="1" fieldPosition="0">
        <references count="3">
          <reference field="0" count="1" selected="0">
            <x v="576"/>
          </reference>
          <reference field="4" count="1" selected="0">
            <x v="271"/>
          </reference>
          <reference field="6" count="1" selected="0">
            <x v="0"/>
          </reference>
        </references>
      </pivotArea>
    </format>
    <format dxfId="9827">
      <pivotArea dataOnly="0" labelOnly="1" outline="0" fieldPosition="0">
        <references count="1">
          <reference field="6" count="1">
            <x v="0"/>
          </reference>
        </references>
      </pivotArea>
    </format>
    <format dxfId="9826">
      <pivotArea dataOnly="0" labelOnly="1" outline="0" fieldPosition="0">
        <references count="2">
          <reference field="0" count="1">
            <x v="576"/>
          </reference>
          <reference field="6" count="1" selected="0">
            <x v="0"/>
          </reference>
        </references>
      </pivotArea>
    </format>
    <format dxfId="9825">
      <pivotArea dataOnly="0" labelOnly="1" outline="0" fieldPosition="0">
        <references count="3">
          <reference field="0" count="1" selected="0">
            <x v="576"/>
          </reference>
          <reference field="4" count="1">
            <x v="271"/>
          </reference>
          <reference field="6" count="1" selected="0">
            <x v="0"/>
          </reference>
        </references>
      </pivotArea>
    </format>
    <format dxfId="9824">
      <pivotArea outline="0" collapsedLevelsAreSubtotals="1" fieldPosition="0">
        <references count="1">
          <reference field="6" count="1" selected="0" defaultSubtotal="1">
            <x v="0"/>
          </reference>
        </references>
      </pivotArea>
    </format>
    <format dxfId="9823">
      <pivotArea dataOnly="0" labelOnly="1" outline="0" fieldPosition="0">
        <references count="1">
          <reference field="6" count="1" defaultSubtotal="1">
            <x v="0"/>
          </reference>
        </references>
      </pivotArea>
    </format>
    <format dxfId="9822">
      <pivotArea outline="0" collapsedLevelsAreSubtotals="1" fieldPosition="0">
        <references count="3">
          <reference field="0" count="1" selected="0">
            <x v="566"/>
          </reference>
          <reference field="4" count="1" selected="0">
            <x v="266"/>
          </reference>
          <reference field="6" count="1" selected="0">
            <x v="1"/>
          </reference>
        </references>
      </pivotArea>
    </format>
    <format dxfId="9821">
      <pivotArea dataOnly="0" labelOnly="1" outline="0" offset="IV1" fieldPosition="0">
        <references count="1">
          <reference field="6" count="1">
            <x v="1"/>
          </reference>
        </references>
      </pivotArea>
    </format>
    <format dxfId="9820">
      <pivotArea dataOnly="0" labelOnly="1" outline="0" fieldPosition="0">
        <references count="2">
          <reference field="0" count="1">
            <x v="566"/>
          </reference>
          <reference field="6" count="1" selected="0">
            <x v="1"/>
          </reference>
        </references>
      </pivotArea>
    </format>
    <format dxfId="9819">
      <pivotArea dataOnly="0" labelOnly="1" outline="0" fieldPosition="0">
        <references count="3">
          <reference field="0" count="1" selected="0">
            <x v="566"/>
          </reference>
          <reference field="4" count="1">
            <x v="266"/>
          </reference>
          <reference field="6" count="1" selected="0">
            <x v="1"/>
          </reference>
        </references>
      </pivotArea>
    </format>
    <format dxfId="9818">
      <pivotArea outline="0" collapsedLevelsAreSubtotals="1" fieldPosition="0">
        <references count="3">
          <reference field="0" count="1" selected="0">
            <x v="566"/>
          </reference>
          <reference field="4" count="1" selected="0">
            <x v="266"/>
          </reference>
          <reference field="6" count="1" selected="0">
            <x v="1"/>
          </reference>
        </references>
      </pivotArea>
    </format>
    <format dxfId="9817">
      <pivotArea dataOnly="0" labelOnly="1" outline="0" fieldPosition="0">
        <references count="1">
          <reference field="6" count="1">
            <x v="1"/>
          </reference>
        </references>
      </pivotArea>
    </format>
    <format dxfId="9816">
      <pivotArea dataOnly="0" labelOnly="1" outline="0" fieldPosition="0">
        <references count="2">
          <reference field="0" count="1">
            <x v="566"/>
          </reference>
          <reference field="6" count="1" selected="0">
            <x v="1"/>
          </reference>
        </references>
      </pivotArea>
    </format>
    <format dxfId="9815">
      <pivotArea dataOnly="0" labelOnly="1" outline="0" fieldPosition="0">
        <references count="3">
          <reference field="0" count="1" selected="0">
            <x v="566"/>
          </reference>
          <reference field="4" count="1">
            <x v="266"/>
          </reference>
          <reference field="6" count="1" selected="0">
            <x v="1"/>
          </reference>
        </references>
      </pivotArea>
    </format>
    <format dxfId="9814">
      <pivotArea outline="0" collapsedLevelsAreSubtotals="1" fieldPosition="0">
        <references count="3">
          <reference field="0" count="1" selected="0">
            <x v="529"/>
          </reference>
          <reference field="4" count="1" selected="0">
            <x v="266"/>
          </reference>
          <reference field="6" count="1" selected="0">
            <x v="1"/>
          </reference>
        </references>
      </pivotArea>
    </format>
    <format dxfId="9813">
      <pivotArea dataOnly="0" labelOnly="1" outline="0" offset="IV2" fieldPosition="0">
        <references count="1">
          <reference field="6" count="1">
            <x v="1"/>
          </reference>
        </references>
      </pivotArea>
    </format>
    <format dxfId="9812">
      <pivotArea dataOnly="0" labelOnly="1" outline="0" fieldPosition="0">
        <references count="2">
          <reference field="0" count="1">
            <x v="529"/>
          </reference>
          <reference field="6" count="1" selected="0">
            <x v="1"/>
          </reference>
        </references>
      </pivotArea>
    </format>
    <format dxfId="9811">
      <pivotArea dataOnly="0" labelOnly="1" outline="0" fieldPosition="0">
        <references count="3">
          <reference field="0" count="1" selected="0">
            <x v="529"/>
          </reference>
          <reference field="4" count="1">
            <x v="266"/>
          </reference>
          <reference field="6" count="1" selected="0">
            <x v="1"/>
          </reference>
        </references>
      </pivotArea>
    </format>
    <format dxfId="9810">
      <pivotArea outline="0" collapsedLevelsAreSubtotals="1" fieldPosition="0">
        <references count="3">
          <reference field="0" count="1" selected="0">
            <x v="529"/>
          </reference>
          <reference field="4" count="1" selected="0">
            <x v="266"/>
          </reference>
          <reference field="6" count="1" selected="0">
            <x v="1"/>
          </reference>
        </references>
      </pivotArea>
    </format>
    <format dxfId="9809">
      <pivotArea outline="0" collapsedLevelsAreSubtotals="1" fieldPosition="0">
        <references count="3">
          <reference field="0" count="1" selected="0">
            <x v="587"/>
          </reference>
          <reference field="4" count="1" selected="0">
            <x v="266"/>
          </reference>
          <reference field="6" count="1" selected="0">
            <x v="1"/>
          </reference>
        </references>
      </pivotArea>
    </format>
    <format dxfId="9808">
      <pivotArea dataOnly="0" labelOnly="1" outline="0" offset="IV3" fieldPosition="0">
        <references count="1">
          <reference field="6" count="1">
            <x v="1"/>
          </reference>
        </references>
      </pivotArea>
    </format>
    <format dxfId="9807">
      <pivotArea dataOnly="0" labelOnly="1" outline="0" fieldPosition="0">
        <references count="2">
          <reference field="0" count="1">
            <x v="587"/>
          </reference>
          <reference field="6" count="1" selected="0">
            <x v="1"/>
          </reference>
        </references>
      </pivotArea>
    </format>
    <format dxfId="9806">
      <pivotArea dataOnly="0" labelOnly="1" outline="0" fieldPosition="0">
        <references count="3">
          <reference field="0" count="1" selected="0">
            <x v="587"/>
          </reference>
          <reference field="4" count="1">
            <x v="266"/>
          </reference>
          <reference field="6" count="1" selected="0">
            <x v="1"/>
          </reference>
        </references>
      </pivotArea>
    </format>
    <format dxfId="9805">
      <pivotArea outline="0" collapsedLevelsAreSubtotals="1" fieldPosition="0">
        <references count="3">
          <reference field="0" count="1" selected="0">
            <x v="587"/>
          </reference>
          <reference field="4" count="1" selected="0">
            <x v="266"/>
          </reference>
          <reference field="6" count="1" selected="0">
            <x v="1"/>
          </reference>
        </references>
      </pivotArea>
    </format>
    <format dxfId="9804">
      <pivotArea outline="0" collapsedLevelsAreSubtotals="1" fieldPosition="0">
        <references count="3">
          <reference field="0" count="1" selected="0">
            <x v="560"/>
          </reference>
          <reference field="4" count="1" selected="0">
            <x v="266"/>
          </reference>
          <reference field="6" count="1" selected="0">
            <x v="1"/>
          </reference>
        </references>
      </pivotArea>
    </format>
    <format dxfId="9803">
      <pivotArea dataOnly="0" labelOnly="1" outline="0" offset="IV4" fieldPosition="0">
        <references count="1">
          <reference field="6" count="1">
            <x v="1"/>
          </reference>
        </references>
      </pivotArea>
    </format>
    <format dxfId="9802">
      <pivotArea dataOnly="0" labelOnly="1" outline="0" fieldPosition="0">
        <references count="2">
          <reference field="0" count="1">
            <x v="560"/>
          </reference>
          <reference field="6" count="1" selected="0">
            <x v="1"/>
          </reference>
        </references>
      </pivotArea>
    </format>
    <format dxfId="9801">
      <pivotArea dataOnly="0" labelOnly="1" outline="0" fieldPosition="0">
        <references count="3">
          <reference field="0" count="1" selected="0">
            <x v="560"/>
          </reference>
          <reference field="4" count="1">
            <x v="266"/>
          </reference>
          <reference field="6" count="1" selected="0">
            <x v="1"/>
          </reference>
        </references>
      </pivotArea>
    </format>
    <format dxfId="9800">
      <pivotArea outline="0" collapsedLevelsAreSubtotals="1" fieldPosition="0">
        <references count="3">
          <reference field="0" count="1" selected="0">
            <x v="560"/>
          </reference>
          <reference field="4" count="1" selected="0">
            <x v="266"/>
          </reference>
          <reference field="6" count="1" selected="0">
            <x v="1"/>
          </reference>
        </references>
      </pivotArea>
    </format>
    <format dxfId="9799">
      <pivotArea outline="0" collapsedLevelsAreSubtotals="1" fieldPosition="0">
        <references count="3">
          <reference field="0" count="1" selected="0">
            <x v="549"/>
          </reference>
          <reference field="4" count="1" selected="0">
            <x v="266"/>
          </reference>
          <reference field="6" count="1" selected="0">
            <x v="1"/>
          </reference>
        </references>
      </pivotArea>
    </format>
    <format dxfId="9798">
      <pivotArea dataOnly="0" labelOnly="1" outline="0" offset="IV5" fieldPosition="0">
        <references count="1">
          <reference field="6" count="1">
            <x v="1"/>
          </reference>
        </references>
      </pivotArea>
    </format>
    <format dxfId="9797">
      <pivotArea dataOnly="0" labelOnly="1" outline="0" fieldPosition="0">
        <references count="2">
          <reference field="0" count="1">
            <x v="549"/>
          </reference>
          <reference field="6" count="1" selected="0">
            <x v="1"/>
          </reference>
        </references>
      </pivotArea>
    </format>
    <format dxfId="9796">
      <pivotArea dataOnly="0" labelOnly="1" outline="0" fieldPosition="0">
        <references count="3">
          <reference field="0" count="1" selected="0">
            <x v="549"/>
          </reference>
          <reference field="4" count="1">
            <x v="266"/>
          </reference>
          <reference field="6" count="1" selected="0">
            <x v="1"/>
          </reference>
        </references>
      </pivotArea>
    </format>
    <format dxfId="9795">
      <pivotArea outline="0" collapsedLevelsAreSubtotals="1" fieldPosition="0">
        <references count="3">
          <reference field="0" count="1" selected="0">
            <x v="549"/>
          </reference>
          <reference field="4" count="1" selected="0">
            <x v="266"/>
          </reference>
          <reference field="6" count="1" selected="0">
            <x v="1"/>
          </reference>
        </references>
      </pivotArea>
    </format>
    <format dxfId="9794">
      <pivotArea outline="0" collapsedLevelsAreSubtotals="1" fieldPosition="0">
        <references count="3">
          <reference field="0" count="1" selected="0">
            <x v="552"/>
          </reference>
          <reference field="4" count="1" selected="0">
            <x v="266"/>
          </reference>
          <reference field="6" count="1" selected="0">
            <x v="1"/>
          </reference>
        </references>
      </pivotArea>
    </format>
    <format dxfId="9793">
      <pivotArea dataOnly="0" labelOnly="1" outline="0" offset="IV6" fieldPosition="0">
        <references count="1">
          <reference field="6" count="1">
            <x v="1"/>
          </reference>
        </references>
      </pivotArea>
    </format>
    <format dxfId="9792">
      <pivotArea dataOnly="0" labelOnly="1" outline="0" fieldPosition="0">
        <references count="2">
          <reference field="0" count="1">
            <x v="552"/>
          </reference>
          <reference field="6" count="1" selected="0">
            <x v="1"/>
          </reference>
        </references>
      </pivotArea>
    </format>
    <format dxfId="9791">
      <pivotArea dataOnly="0" labelOnly="1" outline="0" fieldPosition="0">
        <references count="3">
          <reference field="0" count="1" selected="0">
            <x v="552"/>
          </reference>
          <reference field="4" count="1">
            <x v="266"/>
          </reference>
          <reference field="6" count="1" selected="0">
            <x v="1"/>
          </reference>
        </references>
      </pivotArea>
    </format>
    <format dxfId="9790">
      <pivotArea outline="0" collapsedLevelsAreSubtotals="1" fieldPosition="0">
        <references count="3">
          <reference field="0" count="1" selected="0">
            <x v="552"/>
          </reference>
          <reference field="4" count="1" selected="0">
            <x v="266"/>
          </reference>
          <reference field="6" count="1" selected="0">
            <x v="1"/>
          </reference>
        </references>
      </pivotArea>
    </format>
    <format dxfId="9789">
      <pivotArea outline="0" collapsedLevelsAreSubtotals="1" fieldPosition="0">
        <references count="3">
          <reference field="0" count="1" selected="0">
            <x v="583"/>
          </reference>
          <reference field="4" count="1" selected="0">
            <x v="266"/>
          </reference>
          <reference field="6" count="1" selected="0">
            <x v="1"/>
          </reference>
        </references>
      </pivotArea>
    </format>
    <format dxfId="9788">
      <pivotArea dataOnly="0" labelOnly="1" outline="0" offset="IV7" fieldPosition="0">
        <references count="1">
          <reference field="6" count="1">
            <x v="1"/>
          </reference>
        </references>
      </pivotArea>
    </format>
    <format dxfId="9787">
      <pivotArea dataOnly="0" labelOnly="1" outline="0" fieldPosition="0">
        <references count="2">
          <reference field="0" count="1">
            <x v="583"/>
          </reference>
          <reference field="6" count="1" selected="0">
            <x v="1"/>
          </reference>
        </references>
      </pivotArea>
    </format>
    <format dxfId="9786">
      <pivotArea dataOnly="0" labelOnly="1" outline="0" fieldPosition="0">
        <references count="3">
          <reference field="0" count="1" selected="0">
            <x v="583"/>
          </reference>
          <reference field="4" count="1">
            <x v="266"/>
          </reference>
          <reference field="6" count="1" selected="0">
            <x v="1"/>
          </reference>
        </references>
      </pivotArea>
    </format>
    <format dxfId="9785">
      <pivotArea outline="0" collapsedLevelsAreSubtotals="1" fieldPosition="0">
        <references count="3">
          <reference field="0" count="1" selected="0">
            <x v="583"/>
          </reference>
          <reference field="4" count="1" selected="0">
            <x v="266"/>
          </reference>
          <reference field="6" count="1" selected="0">
            <x v="1"/>
          </reference>
        </references>
      </pivotArea>
    </format>
    <format dxfId="9784">
      <pivotArea outline="0" collapsedLevelsAreSubtotals="1" fieldPosition="0">
        <references count="3">
          <reference field="0" count="1" selected="0">
            <x v="533"/>
          </reference>
          <reference field="4" count="1" selected="0">
            <x v="266"/>
          </reference>
          <reference field="6" count="1" selected="0">
            <x v="1"/>
          </reference>
        </references>
      </pivotArea>
    </format>
    <format dxfId="9783">
      <pivotArea dataOnly="0" labelOnly="1" outline="0" offset="IV8" fieldPosition="0">
        <references count="1">
          <reference field="6" count="1">
            <x v="1"/>
          </reference>
        </references>
      </pivotArea>
    </format>
    <format dxfId="9782">
      <pivotArea dataOnly="0" labelOnly="1" outline="0" fieldPosition="0">
        <references count="2">
          <reference field="0" count="1">
            <x v="533"/>
          </reference>
          <reference field="6" count="1" selected="0">
            <x v="1"/>
          </reference>
        </references>
      </pivotArea>
    </format>
    <format dxfId="9781">
      <pivotArea dataOnly="0" labelOnly="1" outline="0" fieldPosition="0">
        <references count="3">
          <reference field="0" count="1" selected="0">
            <x v="533"/>
          </reference>
          <reference field="4" count="1">
            <x v="266"/>
          </reference>
          <reference field="6" count="1" selected="0">
            <x v="1"/>
          </reference>
        </references>
      </pivotArea>
    </format>
    <format dxfId="9780">
      <pivotArea outline="0" collapsedLevelsAreSubtotals="1" fieldPosition="0">
        <references count="3">
          <reference field="0" count="1" selected="0">
            <x v="533"/>
          </reference>
          <reference field="4" count="1" selected="0">
            <x v="266"/>
          </reference>
          <reference field="6" count="1" selected="0">
            <x v="1"/>
          </reference>
        </references>
      </pivotArea>
    </format>
    <format dxfId="9779">
      <pivotArea outline="0" collapsedLevelsAreSubtotals="1" fieldPosition="0">
        <references count="3">
          <reference field="0" count="1" selected="0">
            <x v="585"/>
          </reference>
          <reference field="4" count="1" selected="0">
            <x v="266"/>
          </reference>
          <reference field="6" count="1" selected="0">
            <x v="1"/>
          </reference>
        </references>
      </pivotArea>
    </format>
    <format dxfId="9778">
      <pivotArea dataOnly="0" labelOnly="1" outline="0" offset="IV9" fieldPosition="0">
        <references count="1">
          <reference field="6" count="1">
            <x v="1"/>
          </reference>
        </references>
      </pivotArea>
    </format>
    <format dxfId="9777">
      <pivotArea dataOnly="0" labelOnly="1" outline="0" fieldPosition="0">
        <references count="2">
          <reference field="0" count="1">
            <x v="585"/>
          </reference>
          <reference field="6" count="1" selected="0">
            <x v="1"/>
          </reference>
        </references>
      </pivotArea>
    </format>
    <format dxfId="9776">
      <pivotArea dataOnly="0" labelOnly="1" outline="0" fieldPosition="0">
        <references count="3">
          <reference field="0" count="1" selected="0">
            <x v="585"/>
          </reference>
          <reference field="4" count="1">
            <x v="266"/>
          </reference>
          <reference field="6" count="1" selected="0">
            <x v="1"/>
          </reference>
        </references>
      </pivotArea>
    </format>
    <format dxfId="9775">
      <pivotArea outline="0" collapsedLevelsAreSubtotals="1" fieldPosition="0">
        <references count="3">
          <reference field="0" count="1" selected="0">
            <x v="585"/>
          </reference>
          <reference field="4" count="1" selected="0">
            <x v="266"/>
          </reference>
          <reference field="6" count="1" selected="0">
            <x v="1"/>
          </reference>
        </references>
      </pivotArea>
    </format>
    <format dxfId="9774">
      <pivotArea outline="0" collapsedLevelsAreSubtotals="1" fieldPosition="0">
        <references count="3">
          <reference field="0" count="1" selected="0">
            <x v="562"/>
          </reference>
          <reference field="4" count="1" selected="0">
            <x v="266"/>
          </reference>
          <reference field="6" count="1" selected="0">
            <x v="1"/>
          </reference>
        </references>
      </pivotArea>
    </format>
    <format dxfId="9773">
      <pivotArea dataOnly="0" labelOnly="1" outline="0" offset="IV10" fieldPosition="0">
        <references count="1">
          <reference field="6" count="1">
            <x v="1"/>
          </reference>
        </references>
      </pivotArea>
    </format>
    <format dxfId="9772">
      <pivotArea dataOnly="0" labelOnly="1" outline="0" fieldPosition="0">
        <references count="2">
          <reference field="0" count="1">
            <x v="562"/>
          </reference>
          <reference field="6" count="1" selected="0">
            <x v="1"/>
          </reference>
        </references>
      </pivotArea>
    </format>
    <format dxfId="9771">
      <pivotArea dataOnly="0" labelOnly="1" outline="0" fieldPosition="0">
        <references count="3">
          <reference field="0" count="1" selected="0">
            <x v="562"/>
          </reference>
          <reference field="4" count="1">
            <x v="266"/>
          </reference>
          <reference field="6" count="1" selected="0">
            <x v="1"/>
          </reference>
        </references>
      </pivotArea>
    </format>
    <format dxfId="9770">
      <pivotArea outline="0" collapsedLevelsAreSubtotals="1" fieldPosition="0">
        <references count="3">
          <reference field="0" count="1" selected="0">
            <x v="562"/>
          </reference>
          <reference field="4" count="1" selected="0">
            <x v="266"/>
          </reference>
          <reference field="6" count="1" selected="0">
            <x v="1"/>
          </reference>
        </references>
      </pivotArea>
    </format>
    <format dxfId="9769">
      <pivotArea outline="0" collapsedLevelsAreSubtotals="1" fieldPosition="0">
        <references count="3">
          <reference field="0" count="1" selected="0">
            <x v="526"/>
          </reference>
          <reference field="4" count="1" selected="0">
            <x v="266"/>
          </reference>
          <reference field="6" count="1" selected="0">
            <x v="1"/>
          </reference>
        </references>
      </pivotArea>
    </format>
    <format dxfId="9768">
      <pivotArea dataOnly="0" labelOnly="1" outline="0" offset="IV11" fieldPosition="0">
        <references count="1">
          <reference field="6" count="1">
            <x v="1"/>
          </reference>
        </references>
      </pivotArea>
    </format>
    <format dxfId="9767">
      <pivotArea dataOnly="0" labelOnly="1" outline="0" fieldPosition="0">
        <references count="2">
          <reference field="0" count="1">
            <x v="526"/>
          </reference>
          <reference field="6" count="1" selected="0">
            <x v="1"/>
          </reference>
        </references>
      </pivotArea>
    </format>
    <format dxfId="9766">
      <pivotArea dataOnly="0" labelOnly="1" outline="0" fieldPosition="0">
        <references count="3">
          <reference field="0" count="1" selected="0">
            <x v="526"/>
          </reference>
          <reference field="4" count="1">
            <x v="266"/>
          </reference>
          <reference field="6" count="1" selected="0">
            <x v="1"/>
          </reference>
        </references>
      </pivotArea>
    </format>
    <format dxfId="9765">
      <pivotArea outline="0" collapsedLevelsAreSubtotals="1" fieldPosition="0">
        <references count="3">
          <reference field="0" count="1" selected="0">
            <x v="526"/>
          </reference>
          <reference field="4" count="1" selected="0">
            <x v="266"/>
          </reference>
          <reference field="6" count="1" selected="0">
            <x v="1"/>
          </reference>
        </references>
      </pivotArea>
    </format>
    <format dxfId="9764">
      <pivotArea outline="0" collapsedLevelsAreSubtotals="1" fieldPosition="0">
        <references count="3">
          <reference field="0" count="1" selected="0">
            <x v="553"/>
          </reference>
          <reference field="4" count="1" selected="0">
            <x v="266"/>
          </reference>
          <reference field="6" count="1" selected="0">
            <x v="1"/>
          </reference>
        </references>
      </pivotArea>
    </format>
    <format dxfId="9763">
      <pivotArea dataOnly="0" labelOnly="1" outline="0" offset="IV256" fieldPosition="0">
        <references count="1">
          <reference field="6" count="1">
            <x v="1"/>
          </reference>
        </references>
      </pivotArea>
    </format>
    <format dxfId="9762">
      <pivotArea dataOnly="0" labelOnly="1" outline="0" fieldPosition="0">
        <references count="2">
          <reference field="0" count="1">
            <x v="553"/>
          </reference>
          <reference field="6" count="1" selected="0">
            <x v="1"/>
          </reference>
        </references>
      </pivotArea>
    </format>
    <format dxfId="9761">
      <pivotArea dataOnly="0" labelOnly="1" outline="0" fieldPosition="0">
        <references count="3">
          <reference field="0" count="1" selected="0">
            <x v="553"/>
          </reference>
          <reference field="4" count="1">
            <x v="266"/>
          </reference>
          <reference field="6" count="1" selected="0">
            <x v="1"/>
          </reference>
        </references>
      </pivotArea>
    </format>
    <format dxfId="9760">
      <pivotArea outline="0" collapsedLevelsAreSubtotals="1" fieldPosition="0">
        <references count="3">
          <reference field="0" count="1" selected="0">
            <x v="553"/>
          </reference>
          <reference field="4" count="1" selected="0">
            <x v="266"/>
          </reference>
          <reference field="6" count="1" selected="0">
            <x v="1"/>
          </reference>
        </references>
      </pivotArea>
    </format>
    <format dxfId="9759">
      <pivotArea dataOnly="0" labelOnly="1" outline="0" fieldPosition="0">
        <references count="1">
          <reference field="6" count="1">
            <x v="1"/>
          </reference>
        </references>
      </pivotArea>
    </format>
    <format dxfId="9758">
      <pivotArea dataOnly="0" labelOnly="1" outline="0" fieldPosition="0">
        <references count="2">
          <reference field="0" count="1">
            <x v="553"/>
          </reference>
          <reference field="6" count="1" selected="0">
            <x v="1"/>
          </reference>
        </references>
      </pivotArea>
    </format>
    <format dxfId="9757">
      <pivotArea dataOnly="0" labelOnly="1" outline="0" fieldPosition="0">
        <references count="3">
          <reference field="0" count="1" selected="0">
            <x v="553"/>
          </reference>
          <reference field="4" count="1">
            <x v="266"/>
          </reference>
          <reference field="6" count="1" selected="0">
            <x v="1"/>
          </reference>
        </references>
      </pivotArea>
    </format>
    <format dxfId="9756">
      <pivotArea outline="0" collapsedLevelsAreSubtotals="1" fieldPosition="0">
        <references count="1">
          <reference field="6" count="1" selected="0" defaultSubtotal="1">
            <x v="1"/>
          </reference>
        </references>
      </pivotArea>
    </format>
    <format dxfId="9755">
      <pivotArea dataOnly="0" labelOnly="1" outline="0" fieldPosition="0">
        <references count="1">
          <reference field="6" count="1" defaultSubtotal="1">
            <x v="1"/>
          </reference>
        </references>
      </pivotArea>
    </format>
    <format dxfId="9754">
      <pivotArea outline="0" collapsedLevelsAreSubtotals="1" fieldPosition="0">
        <references count="3">
          <reference field="0" count="1" selected="0">
            <x v="566"/>
          </reference>
          <reference field="4" count="1" selected="0">
            <x v="268"/>
          </reference>
          <reference field="6" count="1" selected="0">
            <x v="4"/>
          </reference>
        </references>
      </pivotArea>
    </format>
    <format dxfId="9753">
      <pivotArea dataOnly="0" labelOnly="1" outline="0" offset="IV1" fieldPosition="0">
        <references count="1">
          <reference field="6" count="1">
            <x v="4"/>
          </reference>
        </references>
      </pivotArea>
    </format>
    <format dxfId="9752">
      <pivotArea dataOnly="0" labelOnly="1" outline="0" fieldPosition="0">
        <references count="2">
          <reference field="0" count="1">
            <x v="566"/>
          </reference>
          <reference field="6" count="1" selected="0">
            <x v="4"/>
          </reference>
        </references>
      </pivotArea>
    </format>
    <format dxfId="9751">
      <pivotArea dataOnly="0" labelOnly="1" outline="0" fieldPosition="0">
        <references count="3">
          <reference field="0" count="1" selected="0">
            <x v="566"/>
          </reference>
          <reference field="4" count="1">
            <x v="268"/>
          </reference>
          <reference field="6" count="1" selected="0">
            <x v="4"/>
          </reference>
        </references>
      </pivotArea>
    </format>
    <format dxfId="9750">
      <pivotArea outline="0" collapsedLevelsAreSubtotals="1" fieldPosition="0">
        <references count="3">
          <reference field="0" count="1" selected="0">
            <x v="566"/>
          </reference>
          <reference field="4" count="1" selected="0">
            <x v="268"/>
          </reference>
          <reference field="6" count="1" selected="0">
            <x v="4"/>
          </reference>
        </references>
      </pivotArea>
    </format>
    <format dxfId="9749">
      <pivotArea dataOnly="0" labelOnly="1" outline="0" fieldPosition="0">
        <references count="1">
          <reference field="6" count="1">
            <x v="4"/>
          </reference>
        </references>
      </pivotArea>
    </format>
    <format dxfId="9748">
      <pivotArea dataOnly="0" labelOnly="1" outline="0" fieldPosition="0">
        <references count="2">
          <reference field="0" count="1">
            <x v="566"/>
          </reference>
          <reference field="6" count="1" selected="0">
            <x v="4"/>
          </reference>
        </references>
      </pivotArea>
    </format>
    <format dxfId="9747">
      <pivotArea dataOnly="0" labelOnly="1" outline="0" fieldPosition="0">
        <references count="3">
          <reference field="0" count="1" selected="0">
            <x v="566"/>
          </reference>
          <reference field="4" count="1">
            <x v="268"/>
          </reference>
          <reference field="6" count="1" selected="0">
            <x v="4"/>
          </reference>
        </references>
      </pivotArea>
    </format>
    <format dxfId="9746">
      <pivotArea outline="0" collapsedLevelsAreSubtotals="1" fieldPosition="0">
        <references count="3">
          <reference field="0" count="1" selected="0">
            <x v="560"/>
          </reference>
          <reference field="4" count="1" selected="0">
            <x v="268"/>
          </reference>
          <reference field="6" count="1" selected="0">
            <x v="4"/>
          </reference>
        </references>
      </pivotArea>
    </format>
    <format dxfId="9745">
      <pivotArea dataOnly="0" labelOnly="1" outline="0" offset="IV2" fieldPosition="0">
        <references count="1">
          <reference field="6" count="1">
            <x v="4"/>
          </reference>
        </references>
      </pivotArea>
    </format>
    <format dxfId="9744">
      <pivotArea dataOnly="0" labelOnly="1" outline="0" fieldPosition="0">
        <references count="2">
          <reference field="0" count="1">
            <x v="560"/>
          </reference>
          <reference field="6" count="1" selected="0">
            <x v="4"/>
          </reference>
        </references>
      </pivotArea>
    </format>
    <format dxfId="9743">
      <pivotArea dataOnly="0" labelOnly="1" outline="0" fieldPosition="0">
        <references count="3">
          <reference field="0" count="1" selected="0">
            <x v="560"/>
          </reference>
          <reference field="4" count="1">
            <x v="268"/>
          </reference>
          <reference field="6" count="1" selected="0">
            <x v="4"/>
          </reference>
        </references>
      </pivotArea>
    </format>
    <format dxfId="9742">
      <pivotArea outline="0" collapsedLevelsAreSubtotals="1" fieldPosition="0">
        <references count="3">
          <reference field="0" count="1" selected="0">
            <x v="560"/>
          </reference>
          <reference field="4" count="1" selected="0">
            <x v="268"/>
          </reference>
          <reference field="6" count="1" selected="0">
            <x v="4"/>
          </reference>
        </references>
      </pivotArea>
    </format>
    <format dxfId="9741">
      <pivotArea outline="0" collapsedLevelsAreSubtotals="1" fieldPosition="0">
        <references count="3">
          <reference field="0" count="1" selected="0">
            <x v="526"/>
          </reference>
          <reference field="4" count="1" selected="0">
            <x v="268"/>
          </reference>
          <reference field="6" count="1" selected="0">
            <x v="4"/>
          </reference>
        </references>
      </pivotArea>
    </format>
    <format dxfId="9740">
      <pivotArea dataOnly="0" labelOnly="1" outline="0" offset="IV3" fieldPosition="0">
        <references count="1">
          <reference field="6" count="1">
            <x v="4"/>
          </reference>
        </references>
      </pivotArea>
    </format>
    <format dxfId="9739">
      <pivotArea dataOnly="0" labelOnly="1" outline="0" fieldPosition="0">
        <references count="2">
          <reference field="0" count="1">
            <x v="526"/>
          </reference>
          <reference field="6" count="1" selected="0">
            <x v="4"/>
          </reference>
        </references>
      </pivotArea>
    </format>
    <format dxfId="9738">
      <pivotArea dataOnly="0" labelOnly="1" outline="0" fieldPosition="0">
        <references count="3">
          <reference field="0" count="1" selected="0">
            <x v="526"/>
          </reference>
          <reference field="4" count="1">
            <x v="268"/>
          </reference>
          <reference field="6" count="1" selected="0">
            <x v="4"/>
          </reference>
        </references>
      </pivotArea>
    </format>
    <format dxfId="9737">
      <pivotArea outline="0" collapsedLevelsAreSubtotals="1" fieldPosition="0">
        <references count="3">
          <reference field="0" count="1" selected="0">
            <x v="526"/>
          </reference>
          <reference field="4" count="1" selected="0">
            <x v="268"/>
          </reference>
          <reference field="6" count="1" selected="0">
            <x v="4"/>
          </reference>
        </references>
      </pivotArea>
    </format>
    <format dxfId="9736">
      <pivotArea outline="0" collapsedLevelsAreSubtotals="1" fieldPosition="0">
        <references count="3">
          <reference field="0" count="1" selected="0">
            <x v="529"/>
          </reference>
          <reference field="4" count="1" selected="0">
            <x v="268"/>
          </reference>
          <reference field="6" count="1" selected="0">
            <x v="4"/>
          </reference>
        </references>
      </pivotArea>
    </format>
    <format dxfId="9735">
      <pivotArea dataOnly="0" labelOnly="1" outline="0" offset="IV4" fieldPosition="0">
        <references count="1">
          <reference field="6" count="1">
            <x v="4"/>
          </reference>
        </references>
      </pivotArea>
    </format>
    <format dxfId="9734">
      <pivotArea dataOnly="0" labelOnly="1" outline="0" fieldPosition="0">
        <references count="2">
          <reference field="0" count="1">
            <x v="529"/>
          </reference>
          <reference field="6" count="1" selected="0">
            <x v="4"/>
          </reference>
        </references>
      </pivotArea>
    </format>
    <format dxfId="9733">
      <pivotArea dataOnly="0" labelOnly="1" outline="0" fieldPosition="0">
        <references count="3">
          <reference field="0" count="1" selected="0">
            <x v="529"/>
          </reference>
          <reference field="4" count="1">
            <x v="268"/>
          </reference>
          <reference field="6" count="1" selected="0">
            <x v="4"/>
          </reference>
        </references>
      </pivotArea>
    </format>
    <format dxfId="9732">
      <pivotArea outline="0" collapsedLevelsAreSubtotals="1" fieldPosition="0">
        <references count="3">
          <reference field="0" count="1" selected="0">
            <x v="529"/>
          </reference>
          <reference field="4" count="1" selected="0">
            <x v="268"/>
          </reference>
          <reference field="6" count="1" selected="0">
            <x v="4"/>
          </reference>
        </references>
      </pivotArea>
    </format>
    <format dxfId="9731">
      <pivotArea outline="0" collapsedLevelsAreSubtotals="1" fieldPosition="0">
        <references count="3">
          <reference field="0" count="1" selected="0">
            <x v="535"/>
          </reference>
          <reference field="4" count="1" selected="0">
            <x v="268"/>
          </reference>
          <reference field="6" count="1" selected="0">
            <x v="4"/>
          </reference>
        </references>
      </pivotArea>
    </format>
    <format dxfId="9730">
      <pivotArea dataOnly="0" labelOnly="1" outline="0" offset="IV256" fieldPosition="0">
        <references count="1">
          <reference field="6" count="1">
            <x v="4"/>
          </reference>
        </references>
      </pivotArea>
    </format>
    <format dxfId="9729">
      <pivotArea dataOnly="0" labelOnly="1" outline="0" fieldPosition="0">
        <references count="2">
          <reference field="0" count="1">
            <x v="535"/>
          </reference>
          <reference field="6" count="1" selected="0">
            <x v="4"/>
          </reference>
        </references>
      </pivotArea>
    </format>
    <format dxfId="9728">
      <pivotArea dataOnly="0" labelOnly="1" outline="0" fieldPosition="0">
        <references count="3">
          <reference field="0" count="1" selected="0">
            <x v="535"/>
          </reference>
          <reference field="4" count="1">
            <x v="268"/>
          </reference>
          <reference field="6" count="1" selected="0">
            <x v="4"/>
          </reference>
        </references>
      </pivotArea>
    </format>
    <format dxfId="9727">
      <pivotArea outline="0" collapsedLevelsAreSubtotals="1" fieldPosition="0">
        <references count="3">
          <reference field="0" count="1" selected="0">
            <x v="535"/>
          </reference>
          <reference field="4" count="1" selected="0">
            <x v="268"/>
          </reference>
          <reference field="6" count="1" selected="0">
            <x v="4"/>
          </reference>
        </references>
      </pivotArea>
    </format>
    <format dxfId="9726">
      <pivotArea dataOnly="0" labelOnly="1" outline="0" fieldPosition="0">
        <references count="1">
          <reference field="6" count="1">
            <x v="4"/>
          </reference>
        </references>
      </pivotArea>
    </format>
    <format dxfId="9725">
      <pivotArea dataOnly="0" labelOnly="1" outline="0" fieldPosition="0">
        <references count="2">
          <reference field="0" count="1">
            <x v="535"/>
          </reference>
          <reference field="6" count="1" selected="0">
            <x v="4"/>
          </reference>
        </references>
      </pivotArea>
    </format>
    <format dxfId="9724">
      <pivotArea dataOnly="0" labelOnly="1" outline="0" fieldPosition="0">
        <references count="3">
          <reference field="0" count="1" selected="0">
            <x v="535"/>
          </reference>
          <reference field="4" count="1">
            <x v="268"/>
          </reference>
          <reference field="6" count="1" selected="0">
            <x v="4"/>
          </reference>
        </references>
      </pivotArea>
    </format>
    <format dxfId="9723">
      <pivotArea outline="0" collapsedLevelsAreSubtotals="1" fieldPosition="0">
        <references count="1">
          <reference field="6" count="1" selected="0" defaultSubtotal="1">
            <x v="4"/>
          </reference>
        </references>
      </pivotArea>
    </format>
    <format dxfId="9722">
      <pivotArea dataOnly="0" labelOnly="1" outline="0" fieldPosition="0">
        <references count="1">
          <reference field="6" count="1" defaultSubtotal="1">
            <x v="4"/>
          </reference>
        </references>
      </pivotArea>
    </format>
    <format dxfId="9721">
      <pivotArea outline="0" collapsedLevelsAreSubtotals="1" fieldPosition="0">
        <references count="3">
          <reference field="0" count="1" selected="0">
            <x v="566"/>
          </reference>
          <reference field="4" count="1" selected="0">
            <x v="270"/>
          </reference>
          <reference field="6" count="1" selected="0">
            <x v="5"/>
          </reference>
        </references>
      </pivotArea>
    </format>
    <format dxfId="9720">
      <pivotArea dataOnly="0" labelOnly="1" outline="0" fieldPosition="0">
        <references count="1">
          <reference field="6" count="1">
            <x v="5"/>
          </reference>
        </references>
      </pivotArea>
    </format>
    <format dxfId="9719">
      <pivotArea dataOnly="0" labelOnly="1" outline="0" fieldPosition="0">
        <references count="2">
          <reference field="0" count="1">
            <x v="566"/>
          </reference>
          <reference field="6" count="1" selected="0">
            <x v="5"/>
          </reference>
        </references>
      </pivotArea>
    </format>
    <format dxfId="9718">
      <pivotArea dataOnly="0" labelOnly="1" outline="0" fieldPosition="0">
        <references count="3">
          <reference field="0" count="1" selected="0">
            <x v="566"/>
          </reference>
          <reference field="4" count="1">
            <x v="270"/>
          </reference>
          <reference field="6" count="1" selected="0">
            <x v="5"/>
          </reference>
        </references>
      </pivotArea>
    </format>
    <format dxfId="9717">
      <pivotArea outline="0" collapsedLevelsAreSubtotals="1" fieldPosition="0">
        <references count="3">
          <reference field="0" count="1" selected="0">
            <x v="566"/>
          </reference>
          <reference field="4" count="1" selected="0">
            <x v="270"/>
          </reference>
          <reference field="6" count="1" selected="0">
            <x v="5"/>
          </reference>
        </references>
      </pivotArea>
    </format>
    <format dxfId="9716">
      <pivotArea dataOnly="0" labelOnly="1" outline="0" fieldPosition="0">
        <references count="1">
          <reference field="6" count="1">
            <x v="5"/>
          </reference>
        </references>
      </pivotArea>
    </format>
    <format dxfId="9715">
      <pivotArea dataOnly="0" labelOnly="1" outline="0" fieldPosition="0">
        <references count="2">
          <reference field="0" count="1">
            <x v="566"/>
          </reference>
          <reference field="6" count="1" selected="0">
            <x v="5"/>
          </reference>
        </references>
      </pivotArea>
    </format>
    <format dxfId="9714">
      <pivotArea dataOnly="0" labelOnly="1" outline="0" fieldPosition="0">
        <references count="3">
          <reference field="0" count="1" selected="0">
            <x v="566"/>
          </reference>
          <reference field="4" count="1">
            <x v="270"/>
          </reference>
          <reference field="6" count="1" selected="0">
            <x v="5"/>
          </reference>
        </references>
      </pivotArea>
    </format>
    <format dxfId="9713">
      <pivotArea outline="0" collapsedLevelsAreSubtotals="1" fieldPosition="0">
        <references count="1">
          <reference field="6" count="1" selected="0" defaultSubtotal="1">
            <x v="5"/>
          </reference>
        </references>
      </pivotArea>
    </format>
    <format dxfId="9712">
      <pivotArea dataOnly="0" labelOnly="1" outline="0" fieldPosition="0">
        <references count="1">
          <reference field="6" count="1" defaultSubtotal="1">
            <x v="5"/>
          </reference>
        </references>
      </pivotArea>
    </format>
    <format dxfId="9711">
      <pivotArea outline="0" collapsedLevelsAreSubtotals="1" fieldPosition="0">
        <references count="3">
          <reference field="0" count="1" selected="0">
            <x v="549"/>
          </reference>
          <reference field="4" count="1" selected="0">
            <x v="264"/>
          </reference>
          <reference field="6" count="1" selected="0">
            <x v="6"/>
          </reference>
        </references>
      </pivotArea>
    </format>
    <format dxfId="9710">
      <pivotArea dataOnly="0" labelOnly="1" outline="0" offset="IV1" fieldPosition="0">
        <references count="1">
          <reference field="6" count="1">
            <x v="6"/>
          </reference>
        </references>
      </pivotArea>
    </format>
    <format dxfId="9709">
      <pivotArea dataOnly="0" labelOnly="1" outline="0" fieldPosition="0">
        <references count="2">
          <reference field="0" count="1">
            <x v="549"/>
          </reference>
          <reference field="6" count="1" selected="0">
            <x v="6"/>
          </reference>
        </references>
      </pivotArea>
    </format>
    <format dxfId="9708">
      <pivotArea dataOnly="0" labelOnly="1" outline="0" fieldPosition="0">
        <references count="3">
          <reference field="0" count="1" selected="0">
            <x v="549"/>
          </reference>
          <reference field="4" count="1">
            <x v="264"/>
          </reference>
          <reference field="6" count="1" selected="0">
            <x v="6"/>
          </reference>
        </references>
      </pivotArea>
    </format>
    <format dxfId="9707">
      <pivotArea outline="0" collapsedLevelsAreSubtotals="1" fieldPosition="0">
        <references count="3">
          <reference field="0" count="1" selected="0">
            <x v="549"/>
          </reference>
          <reference field="4" count="1" selected="0">
            <x v="264"/>
          </reference>
          <reference field="6" count="1" selected="0">
            <x v="6"/>
          </reference>
        </references>
      </pivotArea>
    </format>
    <format dxfId="9706">
      <pivotArea dataOnly="0" labelOnly="1" outline="0" fieldPosition="0">
        <references count="1">
          <reference field="6" count="1">
            <x v="6"/>
          </reference>
        </references>
      </pivotArea>
    </format>
    <format dxfId="9705">
      <pivotArea dataOnly="0" labelOnly="1" outline="0" fieldPosition="0">
        <references count="2">
          <reference field="0" count="1">
            <x v="549"/>
          </reference>
          <reference field="6" count="1" selected="0">
            <x v="6"/>
          </reference>
        </references>
      </pivotArea>
    </format>
    <format dxfId="9704">
      <pivotArea dataOnly="0" labelOnly="1" outline="0" fieldPosition="0">
        <references count="3">
          <reference field="0" count="1" selected="0">
            <x v="549"/>
          </reference>
          <reference field="4" count="1">
            <x v="264"/>
          </reference>
          <reference field="6" count="1" selected="0">
            <x v="6"/>
          </reference>
        </references>
      </pivotArea>
    </format>
    <format dxfId="9703">
      <pivotArea outline="0" collapsedLevelsAreSubtotals="1" fieldPosition="0">
        <references count="3">
          <reference field="0" count="1" selected="0">
            <x v="583"/>
          </reference>
          <reference field="4" count="1" selected="0">
            <x v="264"/>
          </reference>
          <reference field="6" count="1" selected="0">
            <x v="6"/>
          </reference>
        </references>
      </pivotArea>
    </format>
    <format dxfId="9702">
      <pivotArea dataOnly="0" labelOnly="1" outline="0" offset="IV2" fieldPosition="0">
        <references count="1">
          <reference field="6" count="1">
            <x v="6"/>
          </reference>
        </references>
      </pivotArea>
    </format>
    <format dxfId="9701">
      <pivotArea dataOnly="0" labelOnly="1" outline="0" fieldPosition="0">
        <references count="2">
          <reference field="0" count="1">
            <x v="583"/>
          </reference>
          <reference field="6" count="1" selected="0">
            <x v="6"/>
          </reference>
        </references>
      </pivotArea>
    </format>
    <format dxfId="9700">
      <pivotArea dataOnly="0" labelOnly="1" outline="0" fieldPosition="0">
        <references count="3">
          <reference field="0" count="1" selected="0">
            <x v="583"/>
          </reference>
          <reference field="4" count="1">
            <x v="264"/>
          </reference>
          <reference field="6" count="1" selected="0">
            <x v="6"/>
          </reference>
        </references>
      </pivotArea>
    </format>
    <format dxfId="9699">
      <pivotArea outline="0" collapsedLevelsAreSubtotals="1" fieldPosition="0">
        <references count="3">
          <reference field="0" count="1" selected="0">
            <x v="583"/>
          </reference>
          <reference field="4" count="1" selected="0">
            <x v="264"/>
          </reference>
          <reference field="6" count="1" selected="0">
            <x v="6"/>
          </reference>
        </references>
      </pivotArea>
    </format>
    <format dxfId="9698">
      <pivotArea outline="0" collapsedLevelsAreSubtotals="1" fieldPosition="0">
        <references count="3">
          <reference field="0" count="1" selected="0">
            <x v="587"/>
          </reference>
          <reference field="4" count="1" selected="0">
            <x v="264"/>
          </reference>
          <reference field="6" count="1" selected="0">
            <x v="6"/>
          </reference>
        </references>
      </pivotArea>
    </format>
    <format dxfId="9697">
      <pivotArea dataOnly="0" labelOnly="1" outline="0" offset="IV3" fieldPosition="0">
        <references count="1">
          <reference field="6" count="1">
            <x v="6"/>
          </reference>
        </references>
      </pivotArea>
    </format>
    <format dxfId="9696">
      <pivotArea dataOnly="0" labelOnly="1" outline="0" fieldPosition="0">
        <references count="2">
          <reference field="0" count="1">
            <x v="587"/>
          </reference>
          <reference field="6" count="1" selected="0">
            <x v="6"/>
          </reference>
        </references>
      </pivotArea>
    </format>
    <format dxfId="9695">
      <pivotArea dataOnly="0" labelOnly="1" outline="0" fieldPosition="0">
        <references count="3">
          <reference field="0" count="1" selected="0">
            <x v="587"/>
          </reference>
          <reference field="4" count="1">
            <x v="264"/>
          </reference>
          <reference field="6" count="1" selected="0">
            <x v="6"/>
          </reference>
        </references>
      </pivotArea>
    </format>
    <format dxfId="9694">
      <pivotArea outline="0" collapsedLevelsAreSubtotals="1" fieldPosition="0">
        <references count="3">
          <reference field="0" count="1" selected="0">
            <x v="587"/>
          </reference>
          <reference field="4" count="1" selected="0">
            <x v="264"/>
          </reference>
          <reference field="6" count="1" selected="0">
            <x v="6"/>
          </reference>
        </references>
      </pivotArea>
    </format>
    <format dxfId="9693">
      <pivotArea outline="0" collapsedLevelsAreSubtotals="1" fieldPosition="0">
        <references count="3">
          <reference field="0" count="1" selected="0">
            <x v="547"/>
          </reference>
          <reference field="4" count="1" selected="0">
            <x v="264"/>
          </reference>
          <reference field="6" count="1" selected="0">
            <x v="6"/>
          </reference>
        </references>
      </pivotArea>
    </format>
    <format dxfId="9692">
      <pivotArea dataOnly="0" labelOnly="1" outline="0" offset="IV4" fieldPosition="0">
        <references count="1">
          <reference field="6" count="1">
            <x v="6"/>
          </reference>
        </references>
      </pivotArea>
    </format>
    <format dxfId="9691">
      <pivotArea dataOnly="0" labelOnly="1" outline="0" fieldPosition="0">
        <references count="2">
          <reference field="0" count="1">
            <x v="547"/>
          </reference>
          <reference field="6" count="1" selected="0">
            <x v="6"/>
          </reference>
        </references>
      </pivotArea>
    </format>
    <format dxfId="9690">
      <pivotArea dataOnly="0" labelOnly="1" outline="0" fieldPosition="0">
        <references count="3">
          <reference field="0" count="1" selected="0">
            <x v="547"/>
          </reference>
          <reference field="4" count="1">
            <x v="264"/>
          </reference>
          <reference field="6" count="1" selected="0">
            <x v="6"/>
          </reference>
        </references>
      </pivotArea>
    </format>
    <format dxfId="9689">
      <pivotArea outline="0" collapsedLevelsAreSubtotals="1" fieldPosition="0">
        <references count="3">
          <reference field="0" count="1" selected="0">
            <x v="547"/>
          </reference>
          <reference field="4" count="1" selected="0">
            <x v="264"/>
          </reference>
          <reference field="6" count="1" selected="0">
            <x v="6"/>
          </reference>
        </references>
      </pivotArea>
    </format>
    <format dxfId="9688">
      <pivotArea outline="0" collapsedLevelsAreSubtotals="1" fieldPosition="0">
        <references count="3">
          <reference field="0" count="1" selected="0">
            <x v="582"/>
          </reference>
          <reference field="4" count="1" selected="0">
            <x v="264"/>
          </reference>
          <reference field="6" count="1" selected="0">
            <x v="6"/>
          </reference>
        </references>
      </pivotArea>
    </format>
    <format dxfId="9687">
      <pivotArea dataOnly="0" labelOnly="1" outline="0" offset="IV5" fieldPosition="0">
        <references count="1">
          <reference field="6" count="1">
            <x v="6"/>
          </reference>
        </references>
      </pivotArea>
    </format>
    <format dxfId="9686">
      <pivotArea dataOnly="0" labelOnly="1" outline="0" fieldPosition="0">
        <references count="2">
          <reference field="0" count="1">
            <x v="582"/>
          </reference>
          <reference field="6" count="1" selected="0">
            <x v="6"/>
          </reference>
        </references>
      </pivotArea>
    </format>
    <format dxfId="9685">
      <pivotArea dataOnly="0" labelOnly="1" outline="0" fieldPosition="0">
        <references count="3">
          <reference field="0" count="1" selected="0">
            <x v="582"/>
          </reference>
          <reference field="4" count="1">
            <x v="264"/>
          </reference>
          <reference field="6" count="1" selected="0">
            <x v="6"/>
          </reference>
        </references>
      </pivotArea>
    </format>
    <format dxfId="9684">
      <pivotArea outline="0" collapsedLevelsAreSubtotals="1" fieldPosition="0">
        <references count="3">
          <reference field="0" count="1" selected="0">
            <x v="582"/>
          </reference>
          <reference field="4" count="1" selected="0">
            <x v="264"/>
          </reference>
          <reference field="6" count="1" selected="0">
            <x v="6"/>
          </reference>
        </references>
      </pivotArea>
    </format>
    <format dxfId="9683">
      <pivotArea outline="0" collapsedLevelsAreSubtotals="1" fieldPosition="0">
        <references count="3">
          <reference field="0" count="1" selected="0">
            <x v="585"/>
          </reference>
          <reference field="4" count="1" selected="0">
            <x v="264"/>
          </reference>
          <reference field="6" count="1" selected="0">
            <x v="6"/>
          </reference>
        </references>
      </pivotArea>
    </format>
    <format dxfId="9682">
      <pivotArea dataOnly="0" labelOnly="1" outline="0" offset="IV6" fieldPosition="0">
        <references count="1">
          <reference field="6" count="1">
            <x v="6"/>
          </reference>
        </references>
      </pivotArea>
    </format>
    <format dxfId="9681">
      <pivotArea dataOnly="0" labelOnly="1" outline="0" fieldPosition="0">
        <references count="2">
          <reference field="0" count="1">
            <x v="585"/>
          </reference>
          <reference field="6" count="1" selected="0">
            <x v="6"/>
          </reference>
        </references>
      </pivotArea>
    </format>
    <format dxfId="9680">
      <pivotArea dataOnly="0" labelOnly="1" outline="0" fieldPosition="0">
        <references count="3">
          <reference field="0" count="1" selected="0">
            <x v="585"/>
          </reference>
          <reference field="4" count="1">
            <x v="264"/>
          </reference>
          <reference field="6" count="1" selected="0">
            <x v="6"/>
          </reference>
        </references>
      </pivotArea>
    </format>
    <format dxfId="9679">
      <pivotArea outline="0" collapsedLevelsAreSubtotals="1" fieldPosition="0">
        <references count="3">
          <reference field="0" count="1" selected="0">
            <x v="585"/>
          </reference>
          <reference field="4" count="1" selected="0">
            <x v="264"/>
          </reference>
          <reference field="6" count="1" selected="0">
            <x v="6"/>
          </reference>
        </references>
      </pivotArea>
    </format>
    <format dxfId="9678">
      <pivotArea outline="0" collapsedLevelsAreSubtotals="1" fieldPosition="0">
        <references count="3">
          <reference field="0" count="1" selected="0">
            <x v="526"/>
          </reference>
          <reference field="4" count="1" selected="0">
            <x v="264"/>
          </reference>
          <reference field="6" count="1" selected="0">
            <x v="6"/>
          </reference>
        </references>
      </pivotArea>
    </format>
    <format dxfId="9677">
      <pivotArea dataOnly="0" labelOnly="1" outline="0" offset="IV7" fieldPosition="0">
        <references count="1">
          <reference field="6" count="1">
            <x v="6"/>
          </reference>
        </references>
      </pivotArea>
    </format>
    <format dxfId="9676">
      <pivotArea dataOnly="0" labelOnly="1" outline="0" fieldPosition="0">
        <references count="2">
          <reference field="0" count="1">
            <x v="526"/>
          </reference>
          <reference field="6" count="1" selected="0">
            <x v="6"/>
          </reference>
        </references>
      </pivotArea>
    </format>
    <format dxfId="9675">
      <pivotArea dataOnly="0" labelOnly="1" outline="0" fieldPosition="0">
        <references count="3">
          <reference field="0" count="1" selected="0">
            <x v="526"/>
          </reference>
          <reference field="4" count="1">
            <x v="264"/>
          </reference>
          <reference field="6" count="1" selected="0">
            <x v="6"/>
          </reference>
        </references>
      </pivotArea>
    </format>
    <format dxfId="9674">
      <pivotArea outline="0" collapsedLevelsAreSubtotals="1" fieldPosition="0">
        <references count="3">
          <reference field="0" count="1" selected="0">
            <x v="526"/>
          </reference>
          <reference field="4" count="1" selected="0">
            <x v="264"/>
          </reference>
          <reference field="6" count="1" selected="0">
            <x v="6"/>
          </reference>
        </references>
      </pivotArea>
    </format>
    <format dxfId="9673">
      <pivotArea outline="0" collapsedLevelsAreSubtotals="1" fieldPosition="0">
        <references count="3">
          <reference field="0" count="1" selected="0">
            <x v="562"/>
          </reference>
          <reference field="4" count="1" selected="0">
            <x v="264"/>
          </reference>
          <reference field="6" count="1" selected="0">
            <x v="6"/>
          </reference>
        </references>
      </pivotArea>
    </format>
    <format dxfId="9672">
      <pivotArea dataOnly="0" labelOnly="1" outline="0" offset="IV8" fieldPosition="0">
        <references count="1">
          <reference field="6" count="1">
            <x v="6"/>
          </reference>
        </references>
      </pivotArea>
    </format>
    <format dxfId="9671">
      <pivotArea dataOnly="0" labelOnly="1" outline="0" fieldPosition="0">
        <references count="2">
          <reference field="0" count="1">
            <x v="562"/>
          </reference>
          <reference field="6" count="1" selected="0">
            <x v="6"/>
          </reference>
        </references>
      </pivotArea>
    </format>
    <format dxfId="9670">
      <pivotArea dataOnly="0" labelOnly="1" outline="0" fieldPosition="0">
        <references count="3">
          <reference field="0" count="1" selected="0">
            <x v="562"/>
          </reference>
          <reference field="4" count="1">
            <x v="264"/>
          </reference>
          <reference field="6" count="1" selected="0">
            <x v="6"/>
          </reference>
        </references>
      </pivotArea>
    </format>
    <format dxfId="9669">
      <pivotArea outline="0" collapsedLevelsAreSubtotals="1" fieldPosition="0">
        <references count="3">
          <reference field="0" count="1" selected="0">
            <x v="562"/>
          </reference>
          <reference field="4" count="1" selected="0">
            <x v="264"/>
          </reference>
          <reference field="6" count="1" selected="0">
            <x v="6"/>
          </reference>
        </references>
      </pivotArea>
    </format>
    <format dxfId="9668">
      <pivotArea outline="0" collapsedLevelsAreSubtotals="1" fieldPosition="0">
        <references count="3">
          <reference field="0" count="1" selected="0">
            <x v="566"/>
          </reference>
          <reference field="4" count="1" selected="0">
            <x v="264"/>
          </reference>
          <reference field="6" count="1" selected="0">
            <x v="6"/>
          </reference>
        </references>
      </pivotArea>
    </format>
    <format dxfId="9667">
      <pivotArea dataOnly="0" labelOnly="1" outline="0" offset="IV256" fieldPosition="0">
        <references count="1">
          <reference field="6" count="1">
            <x v="6"/>
          </reference>
        </references>
      </pivotArea>
    </format>
    <format dxfId="9666">
      <pivotArea dataOnly="0" labelOnly="1" outline="0" fieldPosition="0">
        <references count="2">
          <reference field="0" count="1">
            <x v="566"/>
          </reference>
          <reference field="6" count="1" selected="0">
            <x v="6"/>
          </reference>
        </references>
      </pivotArea>
    </format>
    <format dxfId="9665">
      <pivotArea dataOnly="0" labelOnly="1" outline="0" fieldPosition="0">
        <references count="3">
          <reference field="0" count="1" selected="0">
            <x v="566"/>
          </reference>
          <reference field="4" count="1">
            <x v="264"/>
          </reference>
          <reference field="6" count="1" selected="0">
            <x v="6"/>
          </reference>
        </references>
      </pivotArea>
    </format>
    <format dxfId="9664">
      <pivotArea outline="0" collapsedLevelsAreSubtotals="1" fieldPosition="0">
        <references count="3">
          <reference field="0" count="1" selected="0">
            <x v="566"/>
          </reference>
          <reference field="4" count="1" selected="0">
            <x v="264"/>
          </reference>
          <reference field="6" count="1" selected="0">
            <x v="6"/>
          </reference>
        </references>
      </pivotArea>
    </format>
    <format dxfId="9663">
      <pivotArea dataOnly="0" labelOnly="1" outline="0" fieldPosition="0">
        <references count="1">
          <reference field="6" count="1">
            <x v="6"/>
          </reference>
        </references>
      </pivotArea>
    </format>
    <format dxfId="9662">
      <pivotArea dataOnly="0" labelOnly="1" outline="0" fieldPosition="0">
        <references count="2">
          <reference field="0" count="1">
            <x v="566"/>
          </reference>
          <reference field="6" count="1" selected="0">
            <x v="6"/>
          </reference>
        </references>
      </pivotArea>
    </format>
    <format dxfId="9661">
      <pivotArea dataOnly="0" labelOnly="1" outline="0" fieldPosition="0">
        <references count="3">
          <reference field="0" count="1" selected="0">
            <x v="566"/>
          </reference>
          <reference field="4" count="1">
            <x v="264"/>
          </reference>
          <reference field="6" count="1" selected="0">
            <x v="6"/>
          </reference>
        </references>
      </pivotArea>
    </format>
    <format dxfId="9660">
      <pivotArea outline="0" collapsedLevelsAreSubtotals="1" fieldPosition="0">
        <references count="1">
          <reference field="6" count="1" selected="0" defaultSubtotal="1">
            <x v="6"/>
          </reference>
        </references>
      </pivotArea>
    </format>
    <format dxfId="9659">
      <pivotArea dataOnly="0" labelOnly="1" outline="0" fieldPosition="0">
        <references count="1">
          <reference field="6" count="1" defaultSubtotal="1">
            <x v="6"/>
          </reference>
        </references>
      </pivotArea>
    </format>
    <format dxfId="9658">
      <pivotArea outline="0" collapsedLevelsAreSubtotals="1" fieldPosition="0">
        <references count="3">
          <reference field="0" count="1" selected="0">
            <x v="590"/>
          </reference>
          <reference field="4" count="1" selected="0">
            <x v="267"/>
          </reference>
          <reference field="6" count="1" selected="0">
            <x v="7"/>
          </reference>
        </references>
      </pivotArea>
    </format>
    <format dxfId="9657">
      <pivotArea dataOnly="0" labelOnly="1" outline="0" offset="IV1" fieldPosition="0">
        <references count="1">
          <reference field="6" count="1">
            <x v="7"/>
          </reference>
        </references>
      </pivotArea>
    </format>
    <format dxfId="9656">
      <pivotArea dataOnly="0" labelOnly="1" outline="0" fieldPosition="0">
        <references count="2">
          <reference field="0" count="1">
            <x v="590"/>
          </reference>
          <reference field="6" count="1" selected="0">
            <x v="7"/>
          </reference>
        </references>
      </pivotArea>
    </format>
    <format dxfId="9655">
      <pivotArea dataOnly="0" labelOnly="1" outline="0" fieldPosition="0">
        <references count="3">
          <reference field="0" count="1" selected="0">
            <x v="590"/>
          </reference>
          <reference field="4" count="1">
            <x v="267"/>
          </reference>
          <reference field="6" count="1" selected="0">
            <x v="7"/>
          </reference>
        </references>
      </pivotArea>
    </format>
    <format dxfId="9654">
      <pivotArea outline="0" collapsedLevelsAreSubtotals="1" fieldPosition="0">
        <references count="3">
          <reference field="0" count="1" selected="0">
            <x v="590"/>
          </reference>
          <reference field="4" count="1" selected="0">
            <x v="267"/>
          </reference>
          <reference field="6" count="1" selected="0">
            <x v="7"/>
          </reference>
        </references>
      </pivotArea>
    </format>
    <format dxfId="9653">
      <pivotArea dataOnly="0" labelOnly="1" outline="0" fieldPosition="0">
        <references count="1">
          <reference field="6" count="1">
            <x v="7"/>
          </reference>
        </references>
      </pivotArea>
    </format>
    <format dxfId="9652">
      <pivotArea dataOnly="0" labelOnly="1" outline="0" fieldPosition="0">
        <references count="2">
          <reference field="0" count="1">
            <x v="590"/>
          </reference>
          <reference field="6" count="1" selected="0">
            <x v="7"/>
          </reference>
        </references>
      </pivotArea>
    </format>
    <format dxfId="9651">
      <pivotArea dataOnly="0" labelOnly="1" outline="0" fieldPosition="0">
        <references count="3">
          <reference field="0" count="1" selected="0">
            <x v="590"/>
          </reference>
          <reference field="4" count="1">
            <x v="267"/>
          </reference>
          <reference field="6" count="1" selected="0">
            <x v="7"/>
          </reference>
        </references>
      </pivotArea>
    </format>
    <format dxfId="9650">
      <pivotArea outline="0" collapsedLevelsAreSubtotals="1" fieldPosition="0">
        <references count="3">
          <reference field="0" count="1" selected="0">
            <x v="568"/>
          </reference>
          <reference field="4" count="1" selected="0">
            <x v="267"/>
          </reference>
          <reference field="6" count="1" selected="0">
            <x v="7"/>
          </reference>
        </references>
      </pivotArea>
    </format>
    <format dxfId="9649">
      <pivotArea dataOnly="0" labelOnly="1" outline="0" offset="IV2" fieldPosition="0">
        <references count="1">
          <reference field="6" count="1">
            <x v="7"/>
          </reference>
        </references>
      </pivotArea>
    </format>
    <format dxfId="9648">
      <pivotArea dataOnly="0" labelOnly="1" outline="0" fieldPosition="0">
        <references count="2">
          <reference field="0" count="1">
            <x v="568"/>
          </reference>
          <reference field="6" count="1" selected="0">
            <x v="7"/>
          </reference>
        </references>
      </pivotArea>
    </format>
    <format dxfId="9647">
      <pivotArea dataOnly="0" labelOnly="1" outline="0" fieldPosition="0">
        <references count="3">
          <reference field="0" count="1" selected="0">
            <x v="568"/>
          </reference>
          <reference field="4" count="1">
            <x v="267"/>
          </reference>
          <reference field="6" count="1" selected="0">
            <x v="7"/>
          </reference>
        </references>
      </pivotArea>
    </format>
    <format dxfId="9646">
      <pivotArea outline="0" collapsedLevelsAreSubtotals="1" fieldPosition="0">
        <references count="3">
          <reference field="0" count="1" selected="0">
            <x v="568"/>
          </reference>
          <reference field="4" count="1" selected="0">
            <x v="267"/>
          </reference>
          <reference field="6" count="1" selected="0">
            <x v="7"/>
          </reference>
        </references>
      </pivotArea>
    </format>
    <format dxfId="9645">
      <pivotArea outline="0" collapsedLevelsAreSubtotals="1" fieldPosition="0">
        <references count="3">
          <reference field="0" count="1" selected="0">
            <x v="586"/>
          </reference>
          <reference field="4" count="1" selected="0">
            <x v="267"/>
          </reference>
          <reference field="6" count="1" selected="0">
            <x v="7"/>
          </reference>
        </references>
      </pivotArea>
    </format>
    <format dxfId="9644">
      <pivotArea dataOnly="0" labelOnly="1" outline="0" offset="IV3" fieldPosition="0">
        <references count="1">
          <reference field="6" count="1">
            <x v="7"/>
          </reference>
        </references>
      </pivotArea>
    </format>
    <format dxfId="9643">
      <pivotArea dataOnly="0" labelOnly="1" outline="0" fieldPosition="0">
        <references count="2">
          <reference field="0" count="1">
            <x v="586"/>
          </reference>
          <reference field="6" count="1" selected="0">
            <x v="7"/>
          </reference>
        </references>
      </pivotArea>
    </format>
    <format dxfId="9642">
      <pivotArea dataOnly="0" labelOnly="1" outline="0" fieldPosition="0">
        <references count="3">
          <reference field="0" count="1" selected="0">
            <x v="586"/>
          </reference>
          <reference field="4" count="1">
            <x v="267"/>
          </reference>
          <reference field="6" count="1" selected="0">
            <x v="7"/>
          </reference>
        </references>
      </pivotArea>
    </format>
    <format dxfId="9641">
      <pivotArea outline="0" collapsedLevelsAreSubtotals="1" fieldPosition="0">
        <references count="3">
          <reference field="0" count="1" selected="0">
            <x v="586"/>
          </reference>
          <reference field="4" count="1" selected="0">
            <x v="267"/>
          </reference>
          <reference field="6" count="1" selected="0">
            <x v="7"/>
          </reference>
        </references>
      </pivotArea>
    </format>
    <format dxfId="9640">
      <pivotArea outline="0" collapsedLevelsAreSubtotals="1" fieldPosition="0">
        <references count="3">
          <reference field="0" count="1" selected="0">
            <x v="571"/>
          </reference>
          <reference field="4" count="1" selected="0">
            <x v="267"/>
          </reference>
          <reference field="6" count="1" selected="0">
            <x v="7"/>
          </reference>
        </references>
      </pivotArea>
    </format>
    <format dxfId="9639">
      <pivotArea dataOnly="0" labelOnly="1" outline="0" offset="IV4" fieldPosition="0">
        <references count="1">
          <reference field="6" count="1">
            <x v="7"/>
          </reference>
        </references>
      </pivotArea>
    </format>
    <format dxfId="9638">
      <pivotArea dataOnly="0" labelOnly="1" outline="0" fieldPosition="0">
        <references count="2">
          <reference field="0" count="1">
            <x v="571"/>
          </reference>
          <reference field="6" count="1" selected="0">
            <x v="7"/>
          </reference>
        </references>
      </pivotArea>
    </format>
    <format dxfId="9637">
      <pivotArea dataOnly="0" labelOnly="1" outline="0" fieldPosition="0">
        <references count="3">
          <reference field="0" count="1" selected="0">
            <x v="571"/>
          </reference>
          <reference field="4" count="1">
            <x v="267"/>
          </reference>
          <reference field="6" count="1" selected="0">
            <x v="7"/>
          </reference>
        </references>
      </pivotArea>
    </format>
    <format dxfId="9636">
      <pivotArea outline="0" collapsedLevelsAreSubtotals="1" fieldPosition="0">
        <references count="3">
          <reference field="0" count="1" selected="0">
            <x v="571"/>
          </reference>
          <reference field="4" count="1" selected="0">
            <x v="267"/>
          </reference>
          <reference field="6" count="1" selected="0">
            <x v="7"/>
          </reference>
        </references>
      </pivotArea>
    </format>
    <format dxfId="9635">
      <pivotArea outline="0" collapsedLevelsAreSubtotals="1" fieldPosition="0">
        <references count="3">
          <reference field="0" count="1" selected="0">
            <x v="587"/>
          </reference>
          <reference field="4" count="1" selected="0">
            <x v="267"/>
          </reference>
          <reference field="6" count="1" selected="0">
            <x v="7"/>
          </reference>
        </references>
      </pivotArea>
    </format>
    <format dxfId="9634">
      <pivotArea dataOnly="0" labelOnly="1" outline="0" offset="IV5" fieldPosition="0">
        <references count="1">
          <reference field="6" count="1">
            <x v="7"/>
          </reference>
        </references>
      </pivotArea>
    </format>
    <format dxfId="9633">
      <pivotArea dataOnly="0" labelOnly="1" outline="0" fieldPosition="0">
        <references count="2">
          <reference field="0" count="1">
            <x v="587"/>
          </reference>
          <reference field="6" count="1" selected="0">
            <x v="7"/>
          </reference>
        </references>
      </pivotArea>
    </format>
    <format dxfId="9632">
      <pivotArea dataOnly="0" labelOnly="1" outline="0" fieldPosition="0">
        <references count="3">
          <reference field="0" count="1" selected="0">
            <x v="587"/>
          </reference>
          <reference field="4" count="1">
            <x v="267"/>
          </reference>
          <reference field="6" count="1" selected="0">
            <x v="7"/>
          </reference>
        </references>
      </pivotArea>
    </format>
    <format dxfId="9631">
      <pivotArea outline="0" collapsedLevelsAreSubtotals="1" fieldPosition="0">
        <references count="3">
          <reference field="0" count="1" selected="0">
            <x v="587"/>
          </reference>
          <reference field="4" count="1" selected="0">
            <x v="267"/>
          </reference>
          <reference field="6" count="1" selected="0">
            <x v="7"/>
          </reference>
        </references>
      </pivotArea>
    </format>
    <format dxfId="9630">
      <pivotArea outline="0" collapsedLevelsAreSubtotals="1" fieldPosition="0">
        <references count="3">
          <reference field="0" count="1" selected="0">
            <x v="582"/>
          </reference>
          <reference field="4" count="1" selected="0">
            <x v="267"/>
          </reference>
          <reference field="6" count="1" selected="0">
            <x v="7"/>
          </reference>
        </references>
      </pivotArea>
    </format>
    <format dxfId="9629">
      <pivotArea dataOnly="0" labelOnly="1" outline="0" offset="IV6" fieldPosition="0">
        <references count="1">
          <reference field="6" count="1">
            <x v="7"/>
          </reference>
        </references>
      </pivotArea>
    </format>
    <format dxfId="9628">
      <pivotArea dataOnly="0" labelOnly="1" outline="0" fieldPosition="0">
        <references count="2">
          <reference field="0" count="1">
            <x v="582"/>
          </reference>
          <reference field="6" count="1" selected="0">
            <x v="7"/>
          </reference>
        </references>
      </pivotArea>
    </format>
    <format dxfId="9627">
      <pivotArea dataOnly="0" labelOnly="1" outline="0" fieldPosition="0">
        <references count="3">
          <reference field="0" count="1" selected="0">
            <x v="582"/>
          </reference>
          <reference field="4" count="1">
            <x v="267"/>
          </reference>
          <reference field="6" count="1" selected="0">
            <x v="7"/>
          </reference>
        </references>
      </pivotArea>
    </format>
    <format dxfId="9626">
      <pivotArea outline="0" collapsedLevelsAreSubtotals="1" fieldPosition="0">
        <references count="3">
          <reference field="0" count="1" selected="0">
            <x v="582"/>
          </reference>
          <reference field="4" count="1" selected="0">
            <x v="267"/>
          </reference>
          <reference field="6" count="1" selected="0">
            <x v="7"/>
          </reference>
        </references>
      </pivotArea>
    </format>
    <format dxfId="9625">
      <pivotArea outline="0" collapsedLevelsAreSubtotals="1" fieldPosition="0">
        <references count="3">
          <reference field="0" count="1" selected="0">
            <x v="589"/>
          </reference>
          <reference field="4" count="1" selected="0">
            <x v="267"/>
          </reference>
          <reference field="6" count="1" selected="0">
            <x v="7"/>
          </reference>
        </references>
      </pivotArea>
    </format>
    <format dxfId="9624">
      <pivotArea dataOnly="0" labelOnly="1" outline="0" offset="IV7" fieldPosition="0">
        <references count="1">
          <reference field="6" count="1">
            <x v="7"/>
          </reference>
        </references>
      </pivotArea>
    </format>
    <format dxfId="9623">
      <pivotArea dataOnly="0" labelOnly="1" outline="0" fieldPosition="0">
        <references count="2">
          <reference field="0" count="1">
            <x v="589"/>
          </reference>
          <reference field="6" count="1" selected="0">
            <x v="7"/>
          </reference>
        </references>
      </pivotArea>
    </format>
    <format dxfId="9622">
      <pivotArea dataOnly="0" labelOnly="1" outline="0" fieldPosition="0">
        <references count="3">
          <reference field="0" count="1" selected="0">
            <x v="589"/>
          </reference>
          <reference field="4" count="1">
            <x v="267"/>
          </reference>
          <reference field="6" count="1" selected="0">
            <x v="7"/>
          </reference>
        </references>
      </pivotArea>
    </format>
    <format dxfId="9621">
      <pivotArea outline="0" collapsedLevelsAreSubtotals="1" fieldPosition="0">
        <references count="3">
          <reference field="0" count="1" selected="0">
            <x v="589"/>
          </reference>
          <reference field="4" count="1" selected="0">
            <x v="267"/>
          </reference>
          <reference field="6" count="1" selected="0">
            <x v="7"/>
          </reference>
        </references>
      </pivotArea>
    </format>
    <format dxfId="9620">
      <pivotArea outline="0" collapsedLevelsAreSubtotals="1" fieldPosition="0">
        <references count="3">
          <reference field="0" count="1" selected="0">
            <x v="527"/>
          </reference>
          <reference field="4" count="1" selected="0">
            <x v="267"/>
          </reference>
          <reference field="6" count="1" selected="0">
            <x v="7"/>
          </reference>
        </references>
      </pivotArea>
    </format>
    <format dxfId="9619">
      <pivotArea dataOnly="0" labelOnly="1" outline="0" offset="IV8" fieldPosition="0">
        <references count="1">
          <reference field="6" count="1">
            <x v="7"/>
          </reference>
        </references>
      </pivotArea>
    </format>
    <format dxfId="9618">
      <pivotArea dataOnly="0" labelOnly="1" outline="0" fieldPosition="0">
        <references count="2">
          <reference field="0" count="1">
            <x v="527"/>
          </reference>
          <reference field="6" count="1" selected="0">
            <x v="7"/>
          </reference>
        </references>
      </pivotArea>
    </format>
    <format dxfId="9617">
      <pivotArea dataOnly="0" labelOnly="1" outline="0" fieldPosition="0">
        <references count="3">
          <reference field="0" count="1" selected="0">
            <x v="527"/>
          </reference>
          <reference field="4" count="1">
            <x v="267"/>
          </reference>
          <reference field="6" count="1" selected="0">
            <x v="7"/>
          </reference>
        </references>
      </pivotArea>
    </format>
    <format dxfId="9616">
      <pivotArea outline="0" collapsedLevelsAreSubtotals="1" fieldPosition="0">
        <references count="3">
          <reference field="0" count="1" selected="0">
            <x v="527"/>
          </reference>
          <reference field="4" count="1" selected="0">
            <x v="267"/>
          </reference>
          <reference field="6" count="1" selected="0">
            <x v="7"/>
          </reference>
        </references>
      </pivotArea>
    </format>
    <format dxfId="9615">
      <pivotArea outline="0" collapsedLevelsAreSubtotals="1" fieldPosition="0">
        <references count="3">
          <reference field="0" count="1" selected="0">
            <x v="581"/>
          </reference>
          <reference field="4" count="1" selected="0">
            <x v="267"/>
          </reference>
          <reference field="6" count="1" selected="0">
            <x v="7"/>
          </reference>
        </references>
      </pivotArea>
    </format>
    <format dxfId="9614">
      <pivotArea dataOnly="0" labelOnly="1" outline="0" offset="IV9" fieldPosition="0">
        <references count="1">
          <reference field="6" count="1">
            <x v="7"/>
          </reference>
        </references>
      </pivotArea>
    </format>
    <format dxfId="9613">
      <pivotArea dataOnly="0" labelOnly="1" outline="0" fieldPosition="0">
        <references count="2">
          <reference field="0" count="1">
            <x v="581"/>
          </reference>
          <reference field="6" count="1" selected="0">
            <x v="7"/>
          </reference>
        </references>
      </pivotArea>
    </format>
    <format dxfId="9612">
      <pivotArea dataOnly="0" labelOnly="1" outline="0" fieldPosition="0">
        <references count="3">
          <reference field="0" count="1" selected="0">
            <x v="581"/>
          </reference>
          <reference field="4" count="1">
            <x v="267"/>
          </reference>
          <reference field="6" count="1" selected="0">
            <x v="7"/>
          </reference>
        </references>
      </pivotArea>
    </format>
    <format dxfId="9611">
      <pivotArea outline="0" collapsedLevelsAreSubtotals="1" fieldPosition="0">
        <references count="3">
          <reference field="0" count="1" selected="0">
            <x v="581"/>
          </reference>
          <reference field="4" count="1" selected="0">
            <x v="267"/>
          </reference>
          <reference field="6" count="1" selected="0">
            <x v="7"/>
          </reference>
        </references>
      </pivotArea>
    </format>
    <format dxfId="9610">
      <pivotArea outline="0" collapsedLevelsAreSubtotals="1" fieldPosition="0">
        <references count="3">
          <reference field="0" count="1" selected="0">
            <x v="515"/>
          </reference>
          <reference field="4" count="1" selected="0">
            <x v="267"/>
          </reference>
          <reference field="6" count="1" selected="0">
            <x v="7"/>
          </reference>
        </references>
      </pivotArea>
    </format>
    <format dxfId="9609">
      <pivotArea dataOnly="0" labelOnly="1" outline="0" offset="IV10" fieldPosition="0">
        <references count="1">
          <reference field="6" count="1">
            <x v="7"/>
          </reference>
        </references>
      </pivotArea>
    </format>
    <format dxfId="9608">
      <pivotArea dataOnly="0" labelOnly="1" outline="0" fieldPosition="0">
        <references count="2">
          <reference field="0" count="1">
            <x v="515"/>
          </reference>
          <reference field="6" count="1" selected="0">
            <x v="7"/>
          </reference>
        </references>
      </pivotArea>
    </format>
    <format dxfId="9607">
      <pivotArea dataOnly="0" labelOnly="1" outline="0" fieldPosition="0">
        <references count="3">
          <reference field="0" count="1" selected="0">
            <x v="515"/>
          </reference>
          <reference field="4" count="1">
            <x v="267"/>
          </reference>
          <reference field="6" count="1" selected="0">
            <x v="7"/>
          </reference>
        </references>
      </pivotArea>
    </format>
    <format dxfId="9606">
      <pivotArea outline="0" collapsedLevelsAreSubtotals="1" fieldPosition="0">
        <references count="3">
          <reference field="0" count="1" selected="0">
            <x v="515"/>
          </reference>
          <reference field="4" count="1" selected="0">
            <x v="267"/>
          </reference>
          <reference field="6" count="1" selected="0">
            <x v="7"/>
          </reference>
        </references>
      </pivotArea>
    </format>
    <format dxfId="9605">
      <pivotArea outline="0" collapsedLevelsAreSubtotals="1" fieldPosition="0">
        <references count="3">
          <reference field="0" count="1" selected="0">
            <x v="519"/>
          </reference>
          <reference field="4" count="1" selected="0">
            <x v="267"/>
          </reference>
          <reference field="6" count="1" selected="0">
            <x v="7"/>
          </reference>
        </references>
      </pivotArea>
    </format>
    <format dxfId="9604">
      <pivotArea dataOnly="0" labelOnly="1" outline="0" offset="IV11" fieldPosition="0">
        <references count="1">
          <reference field="6" count="1">
            <x v="7"/>
          </reference>
        </references>
      </pivotArea>
    </format>
    <format dxfId="9603">
      <pivotArea dataOnly="0" labelOnly="1" outline="0" fieldPosition="0">
        <references count="2">
          <reference field="0" count="1">
            <x v="519"/>
          </reference>
          <reference field="6" count="1" selected="0">
            <x v="7"/>
          </reference>
        </references>
      </pivotArea>
    </format>
    <format dxfId="9602">
      <pivotArea dataOnly="0" labelOnly="1" outline="0" fieldPosition="0">
        <references count="3">
          <reference field="0" count="1" selected="0">
            <x v="519"/>
          </reference>
          <reference field="4" count="1">
            <x v="267"/>
          </reference>
          <reference field="6" count="1" selected="0">
            <x v="7"/>
          </reference>
        </references>
      </pivotArea>
    </format>
    <format dxfId="9601">
      <pivotArea outline="0" collapsedLevelsAreSubtotals="1" fieldPosition="0">
        <references count="3">
          <reference field="0" count="1" selected="0">
            <x v="519"/>
          </reference>
          <reference field="4" count="1" selected="0">
            <x v="267"/>
          </reference>
          <reference field="6" count="1" selected="0">
            <x v="7"/>
          </reference>
        </references>
      </pivotArea>
    </format>
    <format dxfId="9600">
      <pivotArea outline="0" collapsedLevelsAreSubtotals="1" fieldPosition="0">
        <references count="3">
          <reference field="0" count="1" selected="0">
            <x v="539"/>
          </reference>
          <reference field="4" count="1" selected="0">
            <x v="267"/>
          </reference>
          <reference field="6" count="1" selected="0">
            <x v="7"/>
          </reference>
        </references>
      </pivotArea>
    </format>
    <format dxfId="9599">
      <pivotArea dataOnly="0" labelOnly="1" outline="0" offset="IV12" fieldPosition="0">
        <references count="1">
          <reference field="6" count="1">
            <x v="7"/>
          </reference>
        </references>
      </pivotArea>
    </format>
    <format dxfId="9598">
      <pivotArea dataOnly="0" labelOnly="1" outline="0" fieldPosition="0">
        <references count="2">
          <reference field="0" count="1">
            <x v="539"/>
          </reference>
          <reference field="6" count="1" selected="0">
            <x v="7"/>
          </reference>
        </references>
      </pivotArea>
    </format>
    <format dxfId="9597">
      <pivotArea dataOnly="0" labelOnly="1" outline="0" fieldPosition="0">
        <references count="3">
          <reference field="0" count="1" selected="0">
            <x v="539"/>
          </reference>
          <reference field="4" count="1">
            <x v="267"/>
          </reference>
          <reference field="6" count="1" selected="0">
            <x v="7"/>
          </reference>
        </references>
      </pivotArea>
    </format>
    <format dxfId="9596">
      <pivotArea outline="0" collapsedLevelsAreSubtotals="1" fieldPosition="0">
        <references count="3">
          <reference field="0" count="1" selected="0">
            <x v="539"/>
          </reference>
          <reference field="4" count="1" selected="0">
            <x v="267"/>
          </reference>
          <reference field="6" count="1" selected="0">
            <x v="7"/>
          </reference>
        </references>
      </pivotArea>
    </format>
    <format dxfId="9595">
      <pivotArea outline="0" collapsedLevelsAreSubtotals="1" fieldPosition="0">
        <references count="3">
          <reference field="0" count="1" selected="0">
            <x v="585"/>
          </reference>
          <reference field="4" count="1" selected="0">
            <x v="267"/>
          </reference>
          <reference field="6" count="1" selected="0">
            <x v="7"/>
          </reference>
        </references>
      </pivotArea>
    </format>
    <format dxfId="9594">
      <pivotArea dataOnly="0" labelOnly="1" outline="0" offset="IV13" fieldPosition="0">
        <references count="1">
          <reference field="6" count="1">
            <x v="7"/>
          </reference>
        </references>
      </pivotArea>
    </format>
    <format dxfId="9593">
      <pivotArea dataOnly="0" labelOnly="1" outline="0" fieldPosition="0">
        <references count="2">
          <reference field="0" count="1">
            <x v="585"/>
          </reference>
          <reference field="6" count="1" selected="0">
            <x v="7"/>
          </reference>
        </references>
      </pivotArea>
    </format>
    <format dxfId="9592">
      <pivotArea dataOnly="0" labelOnly="1" outline="0" fieldPosition="0">
        <references count="3">
          <reference field="0" count="1" selected="0">
            <x v="585"/>
          </reference>
          <reference field="4" count="1">
            <x v="267"/>
          </reference>
          <reference field="6" count="1" selected="0">
            <x v="7"/>
          </reference>
        </references>
      </pivotArea>
    </format>
    <format dxfId="9591">
      <pivotArea outline="0" collapsedLevelsAreSubtotals="1" fieldPosition="0">
        <references count="3">
          <reference field="0" count="1" selected="0">
            <x v="585"/>
          </reference>
          <reference field="4" count="1" selected="0">
            <x v="267"/>
          </reference>
          <reference field="6" count="1" selected="0">
            <x v="7"/>
          </reference>
        </references>
      </pivotArea>
    </format>
    <format dxfId="9590">
      <pivotArea outline="0" collapsedLevelsAreSubtotals="1" fieldPosition="0">
        <references count="3">
          <reference field="0" count="1" selected="0">
            <x v="530"/>
          </reference>
          <reference field="4" count="1" selected="0">
            <x v="267"/>
          </reference>
          <reference field="6" count="1" selected="0">
            <x v="7"/>
          </reference>
        </references>
      </pivotArea>
    </format>
    <format dxfId="9589">
      <pivotArea dataOnly="0" labelOnly="1" outline="0" offset="IV14" fieldPosition="0">
        <references count="1">
          <reference field="6" count="1">
            <x v="7"/>
          </reference>
        </references>
      </pivotArea>
    </format>
    <format dxfId="9588">
      <pivotArea dataOnly="0" labelOnly="1" outline="0" fieldPosition="0">
        <references count="2">
          <reference field="0" count="1">
            <x v="530"/>
          </reference>
          <reference field="6" count="1" selected="0">
            <x v="7"/>
          </reference>
        </references>
      </pivotArea>
    </format>
    <format dxfId="9587">
      <pivotArea dataOnly="0" labelOnly="1" outline="0" fieldPosition="0">
        <references count="3">
          <reference field="0" count="1" selected="0">
            <x v="530"/>
          </reference>
          <reference field="4" count="1">
            <x v="267"/>
          </reference>
          <reference field="6" count="1" selected="0">
            <x v="7"/>
          </reference>
        </references>
      </pivotArea>
    </format>
    <format dxfId="9586">
      <pivotArea outline="0" collapsedLevelsAreSubtotals="1" fieldPosition="0">
        <references count="3">
          <reference field="0" count="1" selected="0">
            <x v="530"/>
          </reference>
          <reference field="4" count="1" selected="0">
            <x v="267"/>
          </reference>
          <reference field="6" count="1" selected="0">
            <x v="7"/>
          </reference>
        </references>
      </pivotArea>
    </format>
    <format dxfId="9585">
      <pivotArea outline="0" collapsedLevelsAreSubtotals="1" fieldPosition="0">
        <references count="3">
          <reference field="0" count="1" selected="0">
            <x v="566"/>
          </reference>
          <reference field="4" count="1" selected="0">
            <x v="267"/>
          </reference>
          <reference field="6" count="1" selected="0">
            <x v="7"/>
          </reference>
        </references>
      </pivotArea>
    </format>
    <format dxfId="9584">
      <pivotArea dataOnly="0" labelOnly="1" outline="0" offset="IV15" fieldPosition="0">
        <references count="1">
          <reference field="6" count="1">
            <x v="7"/>
          </reference>
        </references>
      </pivotArea>
    </format>
    <format dxfId="9583">
      <pivotArea dataOnly="0" labelOnly="1" outline="0" fieldPosition="0">
        <references count="2">
          <reference field="0" count="1">
            <x v="566"/>
          </reference>
          <reference field="6" count="1" selected="0">
            <x v="7"/>
          </reference>
        </references>
      </pivotArea>
    </format>
    <format dxfId="9582">
      <pivotArea dataOnly="0" labelOnly="1" outline="0" fieldPosition="0">
        <references count="3">
          <reference field="0" count="1" selected="0">
            <x v="566"/>
          </reference>
          <reference field="4" count="1">
            <x v="267"/>
          </reference>
          <reference field="6" count="1" selected="0">
            <x v="7"/>
          </reference>
        </references>
      </pivotArea>
    </format>
    <format dxfId="9581">
      <pivotArea outline="0" collapsedLevelsAreSubtotals="1" fieldPosition="0">
        <references count="3">
          <reference field="0" count="1" selected="0">
            <x v="566"/>
          </reference>
          <reference field="4" count="1" selected="0">
            <x v="267"/>
          </reference>
          <reference field="6" count="1" selected="0">
            <x v="7"/>
          </reference>
        </references>
      </pivotArea>
    </format>
    <format dxfId="9580">
      <pivotArea outline="0" collapsedLevelsAreSubtotals="1" fieldPosition="0">
        <references count="3">
          <reference field="0" count="1" selected="0">
            <x v="560"/>
          </reference>
          <reference field="4" count="1" selected="0">
            <x v="267"/>
          </reference>
          <reference field="6" count="1" selected="0">
            <x v="7"/>
          </reference>
        </references>
      </pivotArea>
    </format>
    <format dxfId="9579">
      <pivotArea dataOnly="0" labelOnly="1" outline="0" offset="IV16" fieldPosition="0">
        <references count="1">
          <reference field="6" count="1">
            <x v="7"/>
          </reference>
        </references>
      </pivotArea>
    </format>
    <format dxfId="9578">
      <pivotArea dataOnly="0" labelOnly="1" outline="0" fieldPosition="0">
        <references count="2">
          <reference field="0" count="1">
            <x v="560"/>
          </reference>
          <reference field="6" count="1" selected="0">
            <x v="7"/>
          </reference>
        </references>
      </pivotArea>
    </format>
    <format dxfId="9577">
      <pivotArea dataOnly="0" labelOnly="1" outline="0" fieldPosition="0">
        <references count="3">
          <reference field="0" count="1" selected="0">
            <x v="560"/>
          </reference>
          <reference field="4" count="1">
            <x v="267"/>
          </reference>
          <reference field="6" count="1" selected="0">
            <x v="7"/>
          </reference>
        </references>
      </pivotArea>
    </format>
    <format dxfId="9576">
      <pivotArea outline="0" collapsedLevelsAreSubtotals="1" fieldPosition="0">
        <references count="3">
          <reference field="0" count="1" selected="0">
            <x v="560"/>
          </reference>
          <reference field="4" count="1" selected="0">
            <x v="267"/>
          </reference>
          <reference field="6" count="1" selected="0">
            <x v="7"/>
          </reference>
        </references>
      </pivotArea>
    </format>
    <format dxfId="9575">
      <pivotArea outline="0" collapsedLevelsAreSubtotals="1" fieldPosition="0">
        <references count="3">
          <reference field="0" count="1" selected="0">
            <x v="579"/>
          </reference>
          <reference field="4" count="1" selected="0">
            <x v="267"/>
          </reference>
          <reference field="6" count="1" selected="0">
            <x v="7"/>
          </reference>
        </references>
      </pivotArea>
    </format>
    <format dxfId="9574">
      <pivotArea dataOnly="0" labelOnly="1" outline="0" offset="IV17" fieldPosition="0">
        <references count="1">
          <reference field="6" count="1">
            <x v="7"/>
          </reference>
        </references>
      </pivotArea>
    </format>
    <format dxfId="9573">
      <pivotArea dataOnly="0" labelOnly="1" outline="0" fieldPosition="0">
        <references count="2">
          <reference field="0" count="1">
            <x v="579"/>
          </reference>
          <reference field="6" count="1" selected="0">
            <x v="7"/>
          </reference>
        </references>
      </pivotArea>
    </format>
    <format dxfId="9572">
      <pivotArea dataOnly="0" labelOnly="1" outline="0" fieldPosition="0">
        <references count="3">
          <reference field="0" count="1" selected="0">
            <x v="579"/>
          </reference>
          <reference field="4" count="1">
            <x v="267"/>
          </reference>
          <reference field="6" count="1" selected="0">
            <x v="7"/>
          </reference>
        </references>
      </pivotArea>
    </format>
    <format dxfId="9571">
      <pivotArea outline="0" collapsedLevelsAreSubtotals="1" fieldPosition="0">
        <references count="3">
          <reference field="0" count="1" selected="0">
            <x v="579"/>
          </reference>
          <reference field="4" count="1" selected="0">
            <x v="267"/>
          </reference>
          <reference field="6" count="1" selected="0">
            <x v="7"/>
          </reference>
        </references>
      </pivotArea>
    </format>
    <format dxfId="9570">
      <pivotArea outline="0" collapsedLevelsAreSubtotals="1" fieldPosition="0">
        <references count="3">
          <reference field="0" count="1" selected="0">
            <x v="516"/>
          </reference>
          <reference field="4" count="1" selected="0">
            <x v="267"/>
          </reference>
          <reference field="6" count="1" selected="0">
            <x v="7"/>
          </reference>
        </references>
      </pivotArea>
    </format>
    <format dxfId="9569">
      <pivotArea dataOnly="0" labelOnly="1" outline="0" offset="IV18" fieldPosition="0">
        <references count="1">
          <reference field="6" count="1">
            <x v="7"/>
          </reference>
        </references>
      </pivotArea>
    </format>
    <format dxfId="9568">
      <pivotArea dataOnly="0" labelOnly="1" outline="0" fieldPosition="0">
        <references count="2">
          <reference field="0" count="1">
            <x v="516"/>
          </reference>
          <reference field="6" count="1" selected="0">
            <x v="7"/>
          </reference>
        </references>
      </pivotArea>
    </format>
    <format dxfId="9567">
      <pivotArea dataOnly="0" labelOnly="1" outline="0" fieldPosition="0">
        <references count="3">
          <reference field="0" count="1" selected="0">
            <x v="516"/>
          </reference>
          <reference field="4" count="1">
            <x v="267"/>
          </reference>
          <reference field="6" count="1" selected="0">
            <x v="7"/>
          </reference>
        </references>
      </pivotArea>
    </format>
    <format dxfId="9566">
      <pivotArea outline="0" collapsedLevelsAreSubtotals="1" fieldPosition="0">
        <references count="3">
          <reference field="0" count="1" selected="0">
            <x v="516"/>
          </reference>
          <reference field="4" count="1" selected="0">
            <x v="267"/>
          </reference>
          <reference field="6" count="1" selected="0">
            <x v="7"/>
          </reference>
        </references>
      </pivotArea>
    </format>
    <format dxfId="9565">
      <pivotArea outline="0" collapsedLevelsAreSubtotals="1" fieldPosition="0">
        <references count="3">
          <reference field="0" count="1" selected="0">
            <x v="584"/>
          </reference>
          <reference field="4" count="1" selected="0">
            <x v="267"/>
          </reference>
          <reference field="6" count="1" selected="0">
            <x v="7"/>
          </reference>
        </references>
      </pivotArea>
    </format>
    <format dxfId="9564">
      <pivotArea dataOnly="0" labelOnly="1" outline="0" offset="IV19" fieldPosition="0">
        <references count="1">
          <reference field="6" count="1">
            <x v="7"/>
          </reference>
        </references>
      </pivotArea>
    </format>
    <format dxfId="9563">
      <pivotArea dataOnly="0" labelOnly="1" outline="0" fieldPosition="0">
        <references count="2">
          <reference field="0" count="1">
            <x v="584"/>
          </reference>
          <reference field="6" count="1" selected="0">
            <x v="7"/>
          </reference>
        </references>
      </pivotArea>
    </format>
    <format dxfId="9562">
      <pivotArea dataOnly="0" labelOnly="1" outline="0" fieldPosition="0">
        <references count="3">
          <reference field="0" count="1" selected="0">
            <x v="584"/>
          </reference>
          <reference field="4" count="1">
            <x v="267"/>
          </reference>
          <reference field="6" count="1" selected="0">
            <x v="7"/>
          </reference>
        </references>
      </pivotArea>
    </format>
    <format dxfId="9561">
      <pivotArea outline="0" collapsedLevelsAreSubtotals="1" fieldPosition="0">
        <references count="3">
          <reference field="0" count="1" selected="0">
            <x v="584"/>
          </reference>
          <reference field="4" count="1" selected="0">
            <x v="267"/>
          </reference>
          <reference field="6" count="1" selected="0">
            <x v="7"/>
          </reference>
        </references>
      </pivotArea>
    </format>
    <format dxfId="9560">
      <pivotArea outline="0" collapsedLevelsAreSubtotals="1" fieldPosition="0">
        <references count="3">
          <reference field="0" count="1" selected="0">
            <x v="548"/>
          </reference>
          <reference field="4" count="1" selected="0">
            <x v="267"/>
          </reference>
          <reference field="6" count="1" selected="0">
            <x v="7"/>
          </reference>
        </references>
      </pivotArea>
    </format>
    <format dxfId="9559">
      <pivotArea dataOnly="0" labelOnly="1" outline="0" offset="IV20" fieldPosition="0">
        <references count="1">
          <reference field="6" count="1">
            <x v="7"/>
          </reference>
        </references>
      </pivotArea>
    </format>
    <format dxfId="9558">
      <pivotArea dataOnly="0" labelOnly="1" outline="0" fieldPosition="0">
        <references count="2">
          <reference field="0" count="1">
            <x v="548"/>
          </reference>
          <reference field="6" count="1" selected="0">
            <x v="7"/>
          </reference>
        </references>
      </pivotArea>
    </format>
    <format dxfId="9557">
      <pivotArea dataOnly="0" labelOnly="1" outline="0" fieldPosition="0">
        <references count="3">
          <reference field="0" count="1" selected="0">
            <x v="548"/>
          </reference>
          <reference field="4" count="1">
            <x v="267"/>
          </reference>
          <reference field="6" count="1" selected="0">
            <x v="7"/>
          </reference>
        </references>
      </pivotArea>
    </format>
    <format dxfId="9556">
      <pivotArea outline="0" collapsedLevelsAreSubtotals="1" fieldPosition="0">
        <references count="3">
          <reference field="0" count="1" selected="0">
            <x v="548"/>
          </reference>
          <reference field="4" count="1" selected="0">
            <x v="267"/>
          </reference>
          <reference field="6" count="1" selected="0">
            <x v="7"/>
          </reference>
        </references>
      </pivotArea>
    </format>
    <format dxfId="9555">
      <pivotArea outline="0" collapsedLevelsAreSubtotals="1" fieldPosition="0">
        <references count="3">
          <reference field="0" count="1" selected="0">
            <x v="529"/>
          </reference>
          <reference field="4" count="1" selected="0">
            <x v="267"/>
          </reference>
          <reference field="6" count="1" selected="0">
            <x v="7"/>
          </reference>
        </references>
      </pivotArea>
    </format>
    <format dxfId="9554">
      <pivotArea dataOnly="0" labelOnly="1" outline="0" offset="IV21" fieldPosition="0">
        <references count="1">
          <reference field="6" count="1">
            <x v="7"/>
          </reference>
        </references>
      </pivotArea>
    </format>
    <format dxfId="9553">
      <pivotArea dataOnly="0" labelOnly="1" outline="0" fieldPosition="0">
        <references count="2">
          <reference field="0" count="1">
            <x v="529"/>
          </reference>
          <reference field="6" count="1" selected="0">
            <x v="7"/>
          </reference>
        </references>
      </pivotArea>
    </format>
    <format dxfId="9552">
      <pivotArea dataOnly="0" labelOnly="1" outline="0" fieldPosition="0">
        <references count="3">
          <reference field="0" count="1" selected="0">
            <x v="529"/>
          </reference>
          <reference field="4" count="1">
            <x v="267"/>
          </reference>
          <reference field="6" count="1" selected="0">
            <x v="7"/>
          </reference>
        </references>
      </pivotArea>
    </format>
    <format dxfId="9551">
      <pivotArea outline="0" collapsedLevelsAreSubtotals="1" fieldPosition="0">
        <references count="3">
          <reference field="0" count="1" selected="0">
            <x v="529"/>
          </reference>
          <reference field="4" count="1" selected="0">
            <x v="267"/>
          </reference>
          <reference field="6" count="1" selected="0">
            <x v="7"/>
          </reference>
        </references>
      </pivotArea>
    </format>
    <format dxfId="9550">
      <pivotArea outline="0" collapsedLevelsAreSubtotals="1" fieldPosition="0">
        <references count="3">
          <reference field="0" count="1" selected="0">
            <x v="526"/>
          </reference>
          <reference field="4" count="1" selected="0">
            <x v="267"/>
          </reference>
          <reference field="6" count="1" selected="0">
            <x v="7"/>
          </reference>
        </references>
      </pivotArea>
    </format>
    <format dxfId="9549">
      <pivotArea dataOnly="0" labelOnly="1" outline="0" offset="IV256" fieldPosition="0">
        <references count="1">
          <reference field="6" count="1">
            <x v="7"/>
          </reference>
        </references>
      </pivotArea>
    </format>
    <format dxfId="9548">
      <pivotArea dataOnly="0" labelOnly="1" outline="0" fieldPosition="0">
        <references count="2">
          <reference field="0" count="1">
            <x v="526"/>
          </reference>
          <reference field="6" count="1" selected="0">
            <x v="7"/>
          </reference>
        </references>
      </pivotArea>
    </format>
    <format dxfId="9547">
      <pivotArea dataOnly="0" labelOnly="1" outline="0" fieldPosition="0">
        <references count="3">
          <reference field="0" count="1" selected="0">
            <x v="526"/>
          </reference>
          <reference field="4" count="1">
            <x v="267"/>
          </reference>
          <reference field="6" count="1" selected="0">
            <x v="7"/>
          </reference>
        </references>
      </pivotArea>
    </format>
    <format dxfId="9546">
      <pivotArea outline="0" collapsedLevelsAreSubtotals="1" fieldPosition="0">
        <references count="3">
          <reference field="0" count="1" selected="0">
            <x v="526"/>
          </reference>
          <reference field="4" count="1" selected="0">
            <x v="267"/>
          </reference>
          <reference field="6" count="1" selected="0">
            <x v="7"/>
          </reference>
        </references>
      </pivotArea>
    </format>
    <format dxfId="9545">
      <pivotArea dataOnly="0" labelOnly="1" outline="0" fieldPosition="0">
        <references count="1">
          <reference field="6" count="1">
            <x v="7"/>
          </reference>
        </references>
      </pivotArea>
    </format>
    <format dxfId="9544">
      <pivotArea dataOnly="0" labelOnly="1" outline="0" fieldPosition="0">
        <references count="2">
          <reference field="0" count="1">
            <x v="526"/>
          </reference>
          <reference field="6" count="1" selected="0">
            <x v="7"/>
          </reference>
        </references>
      </pivotArea>
    </format>
    <format dxfId="9543">
      <pivotArea dataOnly="0" labelOnly="1" outline="0" fieldPosition="0">
        <references count="3">
          <reference field="0" count="1" selected="0">
            <x v="526"/>
          </reference>
          <reference field="4" count="1">
            <x v="267"/>
          </reference>
          <reference field="6" count="1" selected="0">
            <x v="7"/>
          </reference>
        </references>
      </pivotArea>
    </format>
    <format dxfId="9542">
      <pivotArea outline="0" collapsedLevelsAreSubtotals="1" fieldPosition="0">
        <references count="1">
          <reference field="6" count="1" selected="0" defaultSubtotal="1">
            <x v="7"/>
          </reference>
        </references>
      </pivotArea>
    </format>
    <format dxfId="9541">
      <pivotArea dataOnly="0" labelOnly="1" outline="0" fieldPosition="0">
        <references count="1">
          <reference field="6" count="1" defaultSubtotal="1">
            <x v="7"/>
          </reference>
        </references>
      </pivotArea>
    </format>
    <format dxfId="9540">
      <pivotArea outline="0" collapsedLevelsAreSubtotals="1" fieldPosition="0">
        <references count="3">
          <reference field="0" count="1" selected="0">
            <x v="538"/>
          </reference>
          <reference field="4" count="1" selected="0">
            <x v="74"/>
          </reference>
          <reference field="6" count="1" selected="0">
            <x v="15"/>
          </reference>
        </references>
      </pivotArea>
    </format>
    <format dxfId="9539">
      <pivotArea dataOnly="0" labelOnly="1" outline="0" offset="IV1" fieldPosition="0">
        <references count="1">
          <reference field="6" count="1">
            <x v="15"/>
          </reference>
        </references>
      </pivotArea>
    </format>
    <format dxfId="9538">
      <pivotArea dataOnly="0" labelOnly="1" outline="0" fieldPosition="0">
        <references count="2">
          <reference field="0" count="1">
            <x v="538"/>
          </reference>
          <reference field="6" count="1" selected="0">
            <x v="15"/>
          </reference>
        </references>
      </pivotArea>
    </format>
    <format dxfId="9537">
      <pivotArea dataOnly="0" labelOnly="1" outline="0" fieldPosition="0">
        <references count="3">
          <reference field="0" count="1" selected="0">
            <x v="538"/>
          </reference>
          <reference field="4" count="1">
            <x v="74"/>
          </reference>
          <reference field="6" count="1" selected="0">
            <x v="15"/>
          </reference>
        </references>
      </pivotArea>
    </format>
    <format dxfId="9536">
      <pivotArea outline="0" collapsedLevelsAreSubtotals="1" fieldPosition="0">
        <references count="3">
          <reference field="0" count="1" selected="0">
            <x v="538"/>
          </reference>
          <reference field="4" count="1" selected="0">
            <x v="74"/>
          </reference>
          <reference field="6" count="1" selected="0">
            <x v="15"/>
          </reference>
        </references>
      </pivotArea>
    </format>
    <format dxfId="9535">
      <pivotArea dataOnly="0" labelOnly="1" outline="0" fieldPosition="0">
        <references count="1">
          <reference field="6" count="1">
            <x v="15"/>
          </reference>
        </references>
      </pivotArea>
    </format>
    <format dxfId="9534">
      <pivotArea dataOnly="0" labelOnly="1" outline="0" fieldPosition="0">
        <references count="2">
          <reference field="0" count="1">
            <x v="538"/>
          </reference>
          <reference field="6" count="1" selected="0">
            <x v="15"/>
          </reference>
        </references>
      </pivotArea>
    </format>
    <format dxfId="9533">
      <pivotArea dataOnly="0" labelOnly="1" outline="0" fieldPosition="0">
        <references count="3">
          <reference field="0" count="1" selected="0">
            <x v="538"/>
          </reference>
          <reference field="4" count="1">
            <x v="74"/>
          </reference>
          <reference field="6" count="1" selected="0">
            <x v="15"/>
          </reference>
        </references>
      </pivotArea>
    </format>
    <format dxfId="9532">
      <pivotArea outline="0" collapsedLevelsAreSubtotals="1" fieldPosition="0">
        <references count="3">
          <reference field="0" count="1" selected="0">
            <x v="536"/>
          </reference>
          <reference field="4" count="1" selected="0">
            <x v="33"/>
          </reference>
          <reference field="6" count="1" selected="0">
            <x v="15"/>
          </reference>
        </references>
      </pivotArea>
    </format>
    <format dxfId="9531">
      <pivotArea dataOnly="0" labelOnly="1" outline="0" offset="IV256" fieldPosition="0">
        <references count="1">
          <reference field="6" count="1">
            <x v="15"/>
          </reference>
        </references>
      </pivotArea>
    </format>
    <format dxfId="9530">
      <pivotArea dataOnly="0" labelOnly="1" outline="0" fieldPosition="0">
        <references count="2">
          <reference field="0" count="1">
            <x v="536"/>
          </reference>
          <reference field="6" count="1" selected="0">
            <x v="15"/>
          </reference>
        </references>
      </pivotArea>
    </format>
    <format dxfId="9529">
      <pivotArea dataOnly="0" labelOnly="1" outline="0" fieldPosition="0">
        <references count="3">
          <reference field="0" count="1" selected="0">
            <x v="536"/>
          </reference>
          <reference field="4" count="1">
            <x v="33"/>
          </reference>
          <reference field="6" count="1" selected="0">
            <x v="15"/>
          </reference>
        </references>
      </pivotArea>
    </format>
    <format dxfId="9528">
      <pivotArea outline="0" collapsedLevelsAreSubtotals="1" fieldPosition="0">
        <references count="3">
          <reference field="0" count="1" selected="0">
            <x v="536"/>
          </reference>
          <reference field="4" count="1" selected="0">
            <x v="33"/>
          </reference>
          <reference field="6" count="1" selected="0">
            <x v="15"/>
          </reference>
        </references>
      </pivotArea>
    </format>
    <format dxfId="9527">
      <pivotArea dataOnly="0" labelOnly="1" outline="0" fieldPosition="0">
        <references count="1">
          <reference field="6" count="1">
            <x v="15"/>
          </reference>
        </references>
      </pivotArea>
    </format>
    <format dxfId="9526">
      <pivotArea dataOnly="0" labelOnly="1" outline="0" fieldPosition="0">
        <references count="2">
          <reference field="0" count="1">
            <x v="536"/>
          </reference>
          <reference field="6" count="1" selected="0">
            <x v="15"/>
          </reference>
        </references>
      </pivotArea>
    </format>
    <format dxfId="9525">
      <pivotArea dataOnly="0" labelOnly="1" outline="0" fieldPosition="0">
        <references count="3">
          <reference field="0" count="1" selected="0">
            <x v="536"/>
          </reference>
          <reference field="4" count="1">
            <x v="33"/>
          </reference>
          <reference field="6" count="1" selected="0">
            <x v="15"/>
          </reference>
        </references>
      </pivotArea>
    </format>
    <format dxfId="9524">
      <pivotArea outline="0" collapsedLevelsAreSubtotals="1" fieldPosition="0">
        <references count="1">
          <reference field="6" count="1" selected="0" defaultSubtotal="1">
            <x v="15"/>
          </reference>
        </references>
      </pivotArea>
    </format>
    <format dxfId="9523">
      <pivotArea dataOnly="0" labelOnly="1" outline="0" fieldPosition="0">
        <references count="1">
          <reference field="6" count="1" defaultSubtotal="1">
            <x v="15"/>
          </reference>
        </references>
      </pivotArea>
    </format>
    <format dxfId="9522">
      <pivotArea outline="0" collapsedLevelsAreSubtotals="1" fieldPosition="0">
        <references count="3">
          <reference field="0" count="1" selected="0">
            <x v="538"/>
          </reference>
          <reference field="4" count="1" selected="0">
            <x v="123"/>
          </reference>
          <reference field="6" count="1" selected="0">
            <x v="17"/>
          </reference>
        </references>
      </pivotArea>
    </format>
    <format dxfId="9521">
      <pivotArea dataOnly="0" labelOnly="1" outline="0" fieldPosition="0">
        <references count="1">
          <reference field="6" count="1">
            <x v="17"/>
          </reference>
        </references>
      </pivotArea>
    </format>
    <format dxfId="9520">
      <pivotArea dataOnly="0" labelOnly="1" outline="0" fieldPosition="0">
        <references count="2">
          <reference field="0" count="1">
            <x v="538"/>
          </reference>
          <reference field="6" count="1" selected="0">
            <x v="17"/>
          </reference>
        </references>
      </pivotArea>
    </format>
    <format dxfId="9519">
      <pivotArea dataOnly="0" labelOnly="1" outline="0" fieldPosition="0">
        <references count="3">
          <reference field="0" count="1" selected="0">
            <x v="538"/>
          </reference>
          <reference field="4" count="1">
            <x v="123"/>
          </reference>
          <reference field="6" count="1" selected="0">
            <x v="17"/>
          </reference>
        </references>
      </pivotArea>
    </format>
    <format dxfId="9518">
      <pivotArea outline="0" collapsedLevelsAreSubtotals="1" fieldPosition="0">
        <references count="3">
          <reference field="0" count="1" selected="0">
            <x v="538"/>
          </reference>
          <reference field="4" count="1" selected="0">
            <x v="123"/>
          </reference>
          <reference field="6" count="1" selected="0">
            <x v="17"/>
          </reference>
        </references>
      </pivotArea>
    </format>
    <format dxfId="9517">
      <pivotArea dataOnly="0" labelOnly="1" outline="0" fieldPosition="0">
        <references count="1">
          <reference field="6" count="1">
            <x v="17"/>
          </reference>
        </references>
      </pivotArea>
    </format>
    <format dxfId="9516">
      <pivotArea dataOnly="0" labelOnly="1" outline="0" fieldPosition="0">
        <references count="2">
          <reference field="0" count="1">
            <x v="538"/>
          </reference>
          <reference field="6" count="1" selected="0">
            <x v="17"/>
          </reference>
        </references>
      </pivotArea>
    </format>
    <format dxfId="9515">
      <pivotArea dataOnly="0" labelOnly="1" outline="0" fieldPosition="0">
        <references count="3">
          <reference field="0" count="1" selected="0">
            <x v="538"/>
          </reference>
          <reference field="4" count="1">
            <x v="123"/>
          </reference>
          <reference field="6" count="1" selected="0">
            <x v="17"/>
          </reference>
        </references>
      </pivotArea>
    </format>
    <format dxfId="9514">
      <pivotArea outline="0" collapsedLevelsAreSubtotals="1" fieldPosition="0">
        <references count="1">
          <reference field="6" count="1" selected="0" defaultSubtotal="1">
            <x v="17"/>
          </reference>
        </references>
      </pivotArea>
    </format>
    <format dxfId="9513">
      <pivotArea dataOnly="0" labelOnly="1" outline="0" fieldPosition="0">
        <references count="1">
          <reference field="6" count="1" defaultSubtotal="1">
            <x v="17"/>
          </reference>
        </references>
      </pivotArea>
    </format>
    <format dxfId="9512">
      <pivotArea outline="0" collapsedLevelsAreSubtotals="1" fieldPosition="0">
        <references count="3">
          <reference field="0" count="1" selected="0">
            <x v="535"/>
          </reference>
          <reference field="4" count="1" selected="0">
            <x v="75"/>
          </reference>
          <reference field="6" count="1" selected="0">
            <x v="18"/>
          </reference>
        </references>
      </pivotArea>
    </format>
    <format dxfId="9511">
      <pivotArea dataOnly="0" labelOnly="1" outline="0" offset="IV1" fieldPosition="0">
        <references count="1">
          <reference field="6" count="1">
            <x v="18"/>
          </reference>
        </references>
      </pivotArea>
    </format>
    <format dxfId="9510">
      <pivotArea dataOnly="0" labelOnly="1" outline="0" fieldPosition="0">
        <references count="2">
          <reference field="0" count="1">
            <x v="535"/>
          </reference>
          <reference field="6" count="1" selected="0">
            <x v="18"/>
          </reference>
        </references>
      </pivotArea>
    </format>
    <format dxfId="9509">
      <pivotArea dataOnly="0" labelOnly="1" outline="0" fieldPosition="0">
        <references count="3">
          <reference field="0" count="1" selected="0">
            <x v="535"/>
          </reference>
          <reference field="4" count="1">
            <x v="75"/>
          </reference>
          <reference field="6" count="1" selected="0">
            <x v="18"/>
          </reference>
        </references>
      </pivotArea>
    </format>
    <format dxfId="9508">
      <pivotArea outline="0" collapsedLevelsAreSubtotals="1" fieldPosition="0">
        <references count="3">
          <reference field="0" count="1" selected="0">
            <x v="535"/>
          </reference>
          <reference field="4" count="1" selected="0">
            <x v="75"/>
          </reference>
          <reference field="6" count="1" selected="0">
            <x v="18"/>
          </reference>
        </references>
      </pivotArea>
    </format>
    <format dxfId="9507">
      <pivotArea dataOnly="0" labelOnly="1" outline="0" fieldPosition="0">
        <references count="1">
          <reference field="6" count="1">
            <x v="18"/>
          </reference>
        </references>
      </pivotArea>
    </format>
    <format dxfId="9506">
      <pivotArea dataOnly="0" labelOnly="1" outline="0" fieldPosition="0">
        <references count="2">
          <reference field="0" count="1">
            <x v="535"/>
          </reference>
          <reference field="6" count="1" selected="0">
            <x v="18"/>
          </reference>
        </references>
      </pivotArea>
    </format>
    <format dxfId="9505">
      <pivotArea dataOnly="0" labelOnly="1" outline="0" fieldPosition="0">
        <references count="3">
          <reference field="0" count="1" selected="0">
            <x v="535"/>
          </reference>
          <reference field="4" count="1">
            <x v="75"/>
          </reference>
          <reference field="6" count="1" selected="0">
            <x v="18"/>
          </reference>
        </references>
      </pivotArea>
    </format>
    <format dxfId="9504">
      <pivotArea outline="0" collapsedLevelsAreSubtotals="1" fieldPosition="0">
        <references count="3">
          <reference field="0" count="1" selected="0">
            <x v="572"/>
          </reference>
          <reference field="4" count="1" selected="0">
            <x v="75"/>
          </reference>
          <reference field="6" count="1" selected="0">
            <x v="18"/>
          </reference>
        </references>
      </pivotArea>
    </format>
    <format dxfId="9503">
      <pivotArea dataOnly="0" labelOnly="1" outline="0" offset="IV2" fieldPosition="0">
        <references count="1">
          <reference field="6" count="1">
            <x v="18"/>
          </reference>
        </references>
      </pivotArea>
    </format>
    <format dxfId="9502">
      <pivotArea dataOnly="0" labelOnly="1" outline="0" fieldPosition="0">
        <references count="2">
          <reference field="0" count="1">
            <x v="572"/>
          </reference>
          <reference field="6" count="1" selected="0">
            <x v="18"/>
          </reference>
        </references>
      </pivotArea>
    </format>
    <format dxfId="9501">
      <pivotArea dataOnly="0" labelOnly="1" outline="0" fieldPosition="0">
        <references count="3">
          <reference field="0" count="1" selected="0">
            <x v="572"/>
          </reference>
          <reference field="4" count="1">
            <x v="75"/>
          </reference>
          <reference field="6" count="1" selected="0">
            <x v="18"/>
          </reference>
        </references>
      </pivotArea>
    </format>
    <format dxfId="9500">
      <pivotArea outline="0" collapsedLevelsAreSubtotals="1" fieldPosition="0">
        <references count="3">
          <reference field="0" count="1" selected="0">
            <x v="572"/>
          </reference>
          <reference field="4" count="1" selected="0">
            <x v="75"/>
          </reference>
          <reference field="6" count="1" selected="0">
            <x v="18"/>
          </reference>
        </references>
      </pivotArea>
    </format>
    <format dxfId="9499">
      <pivotArea outline="0" collapsedLevelsAreSubtotals="1" fieldPosition="0">
        <references count="3">
          <reference field="0" count="1" selected="0">
            <x v="590"/>
          </reference>
          <reference field="4" count="1" selected="0">
            <x v="75"/>
          </reference>
          <reference field="6" count="1" selected="0">
            <x v="18"/>
          </reference>
        </references>
      </pivotArea>
    </format>
    <format dxfId="9498">
      <pivotArea dataOnly="0" labelOnly="1" outline="0" offset="IV3" fieldPosition="0">
        <references count="1">
          <reference field="6" count="1">
            <x v="18"/>
          </reference>
        </references>
      </pivotArea>
    </format>
    <format dxfId="9497">
      <pivotArea dataOnly="0" labelOnly="1" outline="0" fieldPosition="0">
        <references count="2">
          <reference field="0" count="1">
            <x v="590"/>
          </reference>
          <reference field="6" count="1" selected="0">
            <x v="18"/>
          </reference>
        </references>
      </pivotArea>
    </format>
    <format dxfId="9496">
      <pivotArea dataOnly="0" labelOnly="1" outline="0" fieldPosition="0">
        <references count="3">
          <reference field="0" count="1" selected="0">
            <x v="590"/>
          </reference>
          <reference field="4" count="1">
            <x v="75"/>
          </reference>
          <reference field="6" count="1" selected="0">
            <x v="18"/>
          </reference>
        </references>
      </pivotArea>
    </format>
    <format dxfId="9495">
      <pivotArea outline="0" collapsedLevelsAreSubtotals="1" fieldPosition="0">
        <references count="3">
          <reference field="0" count="1" selected="0">
            <x v="590"/>
          </reference>
          <reference field="4" count="1" selected="0">
            <x v="75"/>
          </reference>
          <reference field="6" count="1" selected="0">
            <x v="18"/>
          </reference>
        </references>
      </pivotArea>
    </format>
    <format dxfId="9494">
      <pivotArea outline="0" collapsedLevelsAreSubtotals="1" fieldPosition="0">
        <references count="3">
          <reference field="0" count="1" selected="0">
            <x v="519"/>
          </reference>
          <reference field="4" count="1" selected="0">
            <x v="75"/>
          </reference>
          <reference field="6" count="1" selected="0">
            <x v="18"/>
          </reference>
        </references>
      </pivotArea>
    </format>
    <format dxfId="9493">
      <pivotArea dataOnly="0" labelOnly="1" outline="0" offset="IV4" fieldPosition="0">
        <references count="1">
          <reference field="6" count="1">
            <x v="18"/>
          </reference>
        </references>
      </pivotArea>
    </format>
    <format dxfId="9492">
      <pivotArea dataOnly="0" labelOnly="1" outline="0" fieldPosition="0">
        <references count="2">
          <reference field="0" count="1">
            <x v="519"/>
          </reference>
          <reference field="6" count="1" selected="0">
            <x v="18"/>
          </reference>
        </references>
      </pivotArea>
    </format>
    <format dxfId="9491">
      <pivotArea dataOnly="0" labelOnly="1" outline="0" fieldPosition="0">
        <references count="3">
          <reference field="0" count="1" selected="0">
            <x v="519"/>
          </reference>
          <reference field="4" count="1">
            <x v="75"/>
          </reference>
          <reference field="6" count="1" selected="0">
            <x v="18"/>
          </reference>
        </references>
      </pivotArea>
    </format>
    <format dxfId="9490">
      <pivotArea outline="0" collapsedLevelsAreSubtotals="1" fieldPosition="0">
        <references count="3">
          <reference field="0" count="1" selected="0">
            <x v="519"/>
          </reference>
          <reference field="4" count="1" selected="0">
            <x v="75"/>
          </reference>
          <reference field="6" count="1" selected="0">
            <x v="18"/>
          </reference>
        </references>
      </pivotArea>
    </format>
    <format dxfId="9489">
      <pivotArea outline="0" collapsedLevelsAreSubtotals="1" fieldPosition="0">
        <references count="3">
          <reference field="0" count="1" selected="0">
            <x v="549"/>
          </reference>
          <reference field="4" count="1" selected="0">
            <x v="75"/>
          </reference>
          <reference field="6" count="1" selected="0">
            <x v="18"/>
          </reference>
        </references>
      </pivotArea>
    </format>
    <format dxfId="9488">
      <pivotArea dataOnly="0" labelOnly="1" outline="0" offset="IV5" fieldPosition="0">
        <references count="1">
          <reference field="6" count="1">
            <x v="18"/>
          </reference>
        </references>
      </pivotArea>
    </format>
    <format dxfId="9487">
      <pivotArea dataOnly="0" labelOnly="1" outline="0" fieldPosition="0">
        <references count="2">
          <reference field="0" count="1">
            <x v="549"/>
          </reference>
          <reference field="6" count="1" selected="0">
            <x v="18"/>
          </reference>
        </references>
      </pivotArea>
    </format>
    <format dxfId="9486">
      <pivotArea dataOnly="0" labelOnly="1" outline="0" fieldPosition="0">
        <references count="3">
          <reference field="0" count="1" selected="0">
            <x v="549"/>
          </reference>
          <reference field="4" count="1">
            <x v="75"/>
          </reference>
          <reference field="6" count="1" selected="0">
            <x v="18"/>
          </reference>
        </references>
      </pivotArea>
    </format>
    <format dxfId="9485">
      <pivotArea outline="0" collapsedLevelsAreSubtotals="1" fieldPosition="0">
        <references count="3">
          <reference field="0" count="1" selected="0">
            <x v="549"/>
          </reference>
          <reference field="4" count="1" selected="0">
            <x v="75"/>
          </reference>
          <reference field="6" count="1" selected="0">
            <x v="18"/>
          </reference>
        </references>
      </pivotArea>
    </format>
    <format dxfId="9484">
      <pivotArea outline="0" collapsedLevelsAreSubtotals="1" fieldPosition="0">
        <references count="3">
          <reference field="0" count="1" selected="0">
            <x v="530"/>
          </reference>
          <reference field="4" count="1" selected="0">
            <x v="75"/>
          </reference>
          <reference field="6" count="1" selected="0">
            <x v="18"/>
          </reference>
        </references>
      </pivotArea>
    </format>
    <format dxfId="9483">
      <pivotArea dataOnly="0" labelOnly="1" outline="0" offset="IV6" fieldPosition="0">
        <references count="1">
          <reference field="6" count="1">
            <x v="18"/>
          </reference>
        </references>
      </pivotArea>
    </format>
    <format dxfId="9482">
      <pivotArea dataOnly="0" labelOnly="1" outline="0" fieldPosition="0">
        <references count="2">
          <reference field="0" count="1">
            <x v="530"/>
          </reference>
          <reference field="6" count="1" selected="0">
            <x v="18"/>
          </reference>
        </references>
      </pivotArea>
    </format>
    <format dxfId="9481">
      <pivotArea dataOnly="0" labelOnly="1" outline="0" fieldPosition="0">
        <references count="3">
          <reference field="0" count="1" selected="0">
            <x v="530"/>
          </reference>
          <reference field="4" count="1">
            <x v="75"/>
          </reference>
          <reference field="6" count="1" selected="0">
            <x v="18"/>
          </reference>
        </references>
      </pivotArea>
    </format>
    <format dxfId="9480">
      <pivotArea outline="0" collapsedLevelsAreSubtotals="1" fieldPosition="0">
        <references count="3">
          <reference field="0" count="1" selected="0">
            <x v="530"/>
          </reference>
          <reference field="4" count="1" selected="0">
            <x v="75"/>
          </reference>
          <reference field="6" count="1" selected="0">
            <x v="18"/>
          </reference>
        </references>
      </pivotArea>
    </format>
    <format dxfId="9479">
      <pivotArea outline="0" collapsedLevelsAreSubtotals="1" fieldPosition="0">
        <references count="3">
          <reference field="0" count="1" selected="0">
            <x v="528"/>
          </reference>
          <reference field="4" count="1" selected="0">
            <x v="75"/>
          </reference>
          <reference field="6" count="1" selected="0">
            <x v="18"/>
          </reference>
        </references>
      </pivotArea>
    </format>
    <format dxfId="9478">
      <pivotArea dataOnly="0" labelOnly="1" outline="0" offset="IV7" fieldPosition="0">
        <references count="1">
          <reference field="6" count="1">
            <x v="18"/>
          </reference>
        </references>
      </pivotArea>
    </format>
    <format dxfId="9477">
      <pivotArea dataOnly="0" labelOnly="1" outline="0" fieldPosition="0">
        <references count="2">
          <reference field="0" count="1">
            <x v="528"/>
          </reference>
          <reference field="6" count="1" selected="0">
            <x v="18"/>
          </reference>
        </references>
      </pivotArea>
    </format>
    <format dxfId="9476">
      <pivotArea dataOnly="0" labelOnly="1" outline="0" fieldPosition="0">
        <references count="3">
          <reference field="0" count="1" selected="0">
            <x v="528"/>
          </reference>
          <reference field="4" count="1">
            <x v="75"/>
          </reference>
          <reference field="6" count="1" selected="0">
            <x v="18"/>
          </reference>
        </references>
      </pivotArea>
    </format>
    <format dxfId="9475">
      <pivotArea outline="0" collapsedLevelsAreSubtotals="1" fieldPosition="0">
        <references count="3">
          <reference field="0" count="1" selected="0">
            <x v="528"/>
          </reference>
          <reference field="4" count="1" selected="0">
            <x v="75"/>
          </reference>
          <reference field="6" count="1" selected="0">
            <x v="18"/>
          </reference>
        </references>
      </pivotArea>
    </format>
    <format dxfId="9474">
      <pivotArea outline="0" collapsedLevelsAreSubtotals="1" fieldPosition="0">
        <references count="3">
          <reference field="0" count="1" selected="0">
            <x v="581"/>
          </reference>
          <reference field="4" count="1" selected="0">
            <x v="75"/>
          </reference>
          <reference field="6" count="1" selected="0">
            <x v="18"/>
          </reference>
        </references>
      </pivotArea>
    </format>
    <format dxfId="9473">
      <pivotArea dataOnly="0" labelOnly="1" outline="0" offset="IV8" fieldPosition="0">
        <references count="1">
          <reference field="6" count="1">
            <x v="18"/>
          </reference>
        </references>
      </pivotArea>
    </format>
    <format dxfId="9472">
      <pivotArea dataOnly="0" labelOnly="1" outline="0" fieldPosition="0">
        <references count="2">
          <reference field="0" count="1">
            <x v="581"/>
          </reference>
          <reference field="6" count="1" selected="0">
            <x v="18"/>
          </reference>
        </references>
      </pivotArea>
    </format>
    <format dxfId="9471">
      <pivotArea dataOnly="0" labelOnly="1" outline="0" fieldPosition="0">
        <references count="3">
          <reference field="0" count="1" selected="0">
            <x v="581"/>
          </reference>
          <reference field="4" count="1">
            <x v="75"/>
          </reference>
          <reference field="6" count="1" selected="0">
            <x v="18"/>
          </reference>
        </references>
      </pivotArea>
    </format>
    <format dxfId="9470">
      <pivotArea outline="0" collapsedLevelsAreSubtotals="1" fieldPosition="0">
        <references count="3">
          <reference field="0" count="1" selected="0">
            <x v="581"/>
          </reference>
          <reference field="4" count="1" selected="0">
            <x v="75"/>
          </reference>
          <reference field="6" count="1" selected="0">
            <x v="18"/>
          </reference>
        </references>
      </pivotArea>
    </format>
    <format dxfId="9469">
      <pivotArea outline="0" collapsedLevelsAreSubtotals="1" fieldPosition="0">
        <references count="3">
          <reference field="0" count="1" selected="0">
            <x v="587"/>
          </reference>
          <reference field="4" count="1" selected="0">
            <x v="75"/>
          </reference>
          <reference field="6" count="1" selected="0">
            <x v="18"/>
          </reference>
        </references>
      </pivotArea>
    </format>
    <format dxfId="9468">
      <pivotArea dataOnly="0" labelOnly="1" outline="0" offset="IV9" fieldPosition="0">
        <references count="1">
          <reference field="6" count="1">
            <x v="18"/>
          </reference>
        </references>
      </pivotArea>
    </format>
    <format dxfId="9467">
      <pivotArea dataOnly="0" labelOnly="1" outline="0" fieldPosition="0">
        <references count="2">
          <reference field="0" count="1">
            <x v="587"/>
          </reference>
          <reference field="6" count="1" selected="0">
            <x v="18"/>
          </reference>
        </references>
      </pivotArea>
    </format>
    <format dxfId="9466">
      <pivotArea dataOnly="0" labelOnly="1" outline="0" fieldPosition="0">
        <references count="3">
          <reference field="0" count="1" selected="0">
            <x v="587"/>
          </reference>
          <reference field="4" count="1">
            <x v="75"/>
          </reference>
          <reference field="6" count="1" selected="0">
            <x v="18"/>
          </reference>
        </references>
      </pivotArea>
    </format>
    <format dxfId="9465">
      <pivotArea outline="0" collapsedLevelsAreSubtotals="1" fieldPosition="0">
        <references count="3">
          <reference field="0" count="1" selected="0">
            <x v="587"/>
          </reference>
          <reference field="4" count="1" selected="0">
            <x v="75"/>
          </reference>
          <reference field="6" count="1" selected="0">
            <x v="18"/>
          </reference>
        </references>
      </pivotArea>
    </format>
    <format dxfId="9464">
      <pivotArea outline="0" collapsedLevelsAreSubtotals="1" fieldPosition="0">
        <references count="3">
          <reference field="0" count="1" selected="0">
            <x v="582"/>
          </reference>
          <reference field="4" count="1" selected="0">
            <x v="75"/>
          </reference>
          <reference field="6" count="1" selected="0">
            <x v="18"/>
          </reference>
        </references>
      </pivotArea>
    </format>
    <format dxfId="9463">
      <pivotArea dataOnly="0" labelOnly="1" outline="0" offset="IV10" fieldPosition="0">
        <references count="1">
          <reference field="6" count="1">
            <x v="18"/>
          </reference>
        </references>
      </pivotArea>
    </format>
    <format dxfId="9462">
      <pivotArea dataOnly="0" labelOnly="1" outline="0" fieldPosition="0">
        <references count="2">
          <reference field="0" count="1">
            <x v="582"/>
          </reference>
          <reference field="6" count="1" selected="0">
            <x v="18"/>
          </reference>
        </references>
      </pivotArea>
    </format>
    <format dxfId="9461">
      <pivotArea dataOnly="0" labelOnly="1" outline="0" fieldPosition="0">
        <references count="3">
          <reference field="0" count="1" selected="0">
            <x v="582"/>
          </reference>
          <reference field="4" count="1">
            <x v="75"/>
          </reference>
          <reference field="6" count="1" selected="0">
            <x v="18"/>
          </reference>
        </references>
      </pivotArea>
    </format>
    <format dxfId="9460">
      <pivotArea outline="0" collapsedLevelsAreSubtotals="1" fieldPosition="0">
        <references count="3">
          <reference field="0" count="1" selected="0">
            <x v="582"/>
          </reference>
          <reference field="4" count="1" selected="0">
            <x v="75"/>
          </reference>
          <reference field="6" count="1" selected="0">
            <x v="18"/>
          </reference>
        </references>
      </pivotArea>
    </format>
    <format dxfId="9459">
      <pivotArea outline="0" collapsedLevelsAreSubtotals="1" fieldPosition="0">
        <references count="3">
          <reference field="0" count="1" selected="0">
            <x v="534"/>
          </reference>
          <reference field="4" count="1" selected="0">
            <x v="75"/>
          </reference>
          <reference field="6" count="1" selected="0">
            <x v="18"/>
          </reference>
        </references>
      </pivotArea>
    </format>
    <format dxfId="9458">
      <pivotArea dataOnly="0" labelOnly="1" outline="0" offset="IV11" fieldPosition="0">
        <references count="1">
          <reference field="6" count="1">
            <x v="18"/>
          </reference>
        </references>
      </pivotArea>
    </format>
    <format dxfId="9457">
      <pivotArea dataOnly="0" labelOnly="1" outline="0" fieldPosition="0">
        <references count="2">
          <reference field="0" count="1">
            <x v="534"/>
          </reference>
          <reference field="6" count="1" selected="0">
            <x v="18"/>
          </reference>
        </references>
      </pivotArea>
    </format>
    <format dxfId="9456">
      <pivotArea dataOnly="0" labelOnly="1" outline="0" fieldPosition="0">
        <references count="3">
          <reference field="0" count="1" selected="0">
            <x v="534"/>
          </reference>
          <reference field="4" count="1">
            <x v="75"/>
          </reference>
          <reference field="6" count="1" selected="0">
            <x v="18"/>
          </reference>
        </references>
      </pivotArea>
    </format>
    <format dxfId="9455">
      <pivotArea outline="0" collapsedLevelsAreSubtotals="1" fieldPosition="0">
        <references count="3">
          <reference field="0" count="1" selected="0">
            <x v="534"/>
          </reference>
          <reference field="4" count="1" selected="0">
            <x v="75"/>
          </reference>
          <reference field="6" count="1" selected="0">
            <x v="18"/>
          </reference>
        </references>
      </pivotArea>
    </format>
    <format dxfId="9454">
      <pivotArea outline="0" collapsedLevelsAreSubtotals="1" fieldPosition="0">
        <references count="3">
          <reference field="0" count="1" selected="0">
            <x v="527"/>
          </reference>
          <reference field="4" count="1" selected="0">
            <x v="75"/>
          </reference>
          <reference field="6" count="1" selected="0">
            <x v="18"/>
          </reference>
        </references>
      </pivotArea>
    </format>
    <format dxfId="9453">
      <pivotArea dataOnly="0" labelOnly="1" outline="0" offset="IV12" fieldPosition="0">
        <references count="1">
          <reference field="6" count="1">
            <x v="18"/>
          </reference>
        </references>
      </pivotArea>
    </format>
    <format dxfId="9452">
      <pivotArea dataOnly="0" labelOnly="1" outline="0" fieldPosition="0">
        <references count="2">
          <reference field="0" count="1">
            <x v="527"/>
          </reference>
          <reference field="6" count="1" selected="0">
            <x v="18"/>
          </reference>
        </references>
      </pivotArea>
    </format>
    <format dxfId="9451">
      <pivotArea dataOnly="0" labelOnly="1" outline="0" fieldPosition="0">
        <references count="3">
          <reference field="0" count="1" selected="0">
            <x v="527"/>
          </reference>
          <reference field="4" count="1">
            <x v="75"/>
          </reference>
          <reference field="6" count="1" selected="0">
            <x v="18"/>
          </reference>
        </references>
      </pivotArea>
    </format>
    <format dxfId="9450">
      <pivotArea outline="0" collapsedLevelsAreSubtotals="1" fieldPosition="0">
        <references count="3">
          <reference field="0" count="1" selected="0">
            <x v="527"/>
          </reference>
          <reference field="4" count="1" selected="0">
            <x v="75"/>
          </reference>
          <reference field="6" count="1" selected="0">
            <x v="18"/>
          </reference>
        </references>
      </pivotArea>
    </format>
    <format dxfId="9449">
      <pivotArea outline="0" collapsedLevelsAreSubtotals="1" fieldPosition="0">
        <references count="3">
          <reference field="0" count="1" selected="0">
            <x v="514"/>
          </reference>
          <reference field="4" count="1" selected="0">
            <x v="75"/>
          </reference>
          <reference field="6" count="1" selected="0">
            <x v="18"/>
          </reference>
        </references>
      </pivotArea>
    </format>
    <format dxfId="9448">
      <pivotArea dataOnly="0" labelOnly="1" outline="0" offset="IV13" fieldPosition="0">
        <references count="1">
          <reference field="6" count="1">
            <x v="18"/>
          </reference>
        </references>
      </pivotArea>
    </format>
    <format dxfId="9447">
      <pivotArea dataOnly="0" labelOnly="1" outline="0" fieldPosition="0">
        <references count="2">
          <reference field="0" count="1">
            <x v="514"/>
          </reference>
          <reference field="6" count="1" selected="0">
            <x v="18"/>
          </reference>
        </references>
      </pivotArea>
    </format>
    <format dxfId="9446">
      <pivotArea dataOnly="0" labelOnly="1" outline="0" fieldPosition="0">
        <references count="3">
          <reference field="0" count="1" selected="0">
            <x v="514"/>
          </reference>
          <reference field="4" count="1">
            <x v="75"/>
          </reference>
          <reference field="6" count="1" selected="0">
            <x v="18"/>
          </reference>
        </references>
      </pivotArea>
    </format>
    <format dxfId="9445">
      <pivotArea outline="0" collapsedLevelsAreSubtotals="1" fieldPosition="0">
        <references count="3">
          <reference field="0" count="1" selected="0">
            <x v="514"/>
          </reference>
          <reference field="4" count="1" selected="0">
            <x v="75"/>
          </reference>
          <reference field="6" count="1" selected="0">
            <x v="18"/>
          </reference>
        </references>
      </pivotArea>
    </format>
    <format dxfId="9444">
      <pivotArea outline="0" collapsedLevelsAreSubtotals="1" fieldPosition="0">
        <references count="3">
          <reference field="0" count="1" selected="0">
            <x v="521"/>
          </reference>
          <reference field="4" count="1" selected="0">
            <x v="75"/>
          </reference>
          <reference field="6" count="1" selected="0">
            <x v="18"/>
          </reference>
        </references>
      </pivotArea>
    </format>
    <format dxfId="9443">
      <pivotArea dataOnly="0" labelOnly="1" outline="0" offset="IV14" fieldPosition="0">
        <references count="1">
          <reference field="6" count="1">
            <x v="18"/>
          </reference>
        </references>
      </pivotArea>
    </format>
    <format dxfId="9442">
      <pivotArea dataOnly="0" labelOnly="1" outline="0" fieldPosition="0">
        <references count="2">
          <reference field="0" count="1">
            <x v="521"/>
          </reference>
          <reference field="6" count="1" selected="0">
            <x v="18"/>
          </reference>
        </references>
      </pivotArea>
    </format>
    <format dxfId="9441">
      <pivotArea dataOnly="0" labelOnly="1" outline="0" fieldPosition="0">
        <references count="3">
          <reference field="0" count="1" selected="0">
            <x v="521"/>
          </reference>
          <reference field="4" count="1">
            <x v="75"/>
          </reference>
          <reference field="6" count="1" selected="0">
            <x v="18"/>
          </reference>
        </references>
      </pivotArea>
    </format>
    <format dxfId="9440">
      <pivotArea outline="0" collapsedLevelsAreSubtotals="1" fieldPosition="0">
        <references count="3">
          <reference field="0" count="1" selected="0">
            <x v="521"/>
          </reference>
          <reference field="4" count="1" selected="0">
            <x v="75"/>
          </reference>
          <reference field="6" count="1" selected="0">
            <x v="18"/>
          </reference>
        </references>
      </pivotArea>
    </format>
    <format dxfId="9439">
      <pivotArea outline="0" collapsedLevelsAreSubtotals="1" fieldPosition="0">
        <references count="3">
          <reference field="0" count="1" selected="0">
            <x v="589"/>
          </reference>
          <reference field="4" count="1" selected="0">
            <x v="75"/>
          </reference>
          <reference field="6" count="1" selected="0">
            <x v="18"/>
          </reference>
        </references>
      </pivotArea>
    </format>
    <format dxfId="9438">
      <pivotArea dataOnly="0" labelOnly="1" outline="0" offset="IV15" fieldPosition="0">
        <references count="1">
          <reference field="6" count="1">
            <x v="18"/>
          </reference>
        </references>
      </pivotArea>
    </format>
    <format dxfId="9437">
      <pivotArea dataOnly="0" labelOnly="1" outline="0" fieldPosition="0">
        <references count="2">
          <reference field="0" count="1">
            <x v="589"/>
          </reference>
          <reference field="6" count="1" selected="0">
            <x v="18"/>
          </reference>
        </references>
      </pivotArea>
    </format>
    <format dxfId="9436">
      <pivotArea dataOnly="0" labelOnly="1" outline="0" fieldPosition="0">
        <references count="3">
          <reference field="0" count="1" selected="0">
            <x v="589"/>
          </reference>
          <reference field="4" count="1">
            <x v="75"/>
          </reference>
          <reference field="6" count="1" selected="0">
            <x v="18"/>
          </reference>
        </references>
      </pivotArea>
    </format>
    <format dxfId="9435">
      <pivotArea outline="0" collapsedLevelsAreSubtotals="1" fieldPosition="0">
        <references count="3">
          <reference field="0" count="1" selected="0">
            <x v="589"/>
          </reference>
          <reference field="4" count="1" selected="0">
            <x v="75"/>
          </reference>
          <reference field="6" count="1" selected="0">
            <x v="18"/>
          </reference>
        </references>
      </pivotArea>
    </format>
    <format dxfId="9434">
      <pivotArea outline="0" collapsedLevelsAreSubtotals="1" fieldPosition="0">
        <references count="3">
          <reference field="0" count="1" selected="0">
            <x v="588"/>
          </reference>
          <reference field="4" count="1" selected="0">
            <x v="75"/>
          </reference>
          <reference field="6" count="1" selected="0">
            <x v="18"/>
          </reference>
        </references>
      </pivotArea>
    </format>
    <format dxfId="9433">
      <pivotArea dataOnly="0" labelOnly="1" outline="0" offset="IV16" fieldPosition="0">
        <references count="1">
          <reference field="6" count="1">
            <x v="18"/>
          </reference>
        </references>
      </pivotArea>
    </format>
    <format dxfId="9432">
      <pivotArea dataOnly="0" labelOnly="1" outline="0" fieldPosition="0">
        <references count="2">
          <reference field="0" count="1">
            <x v="588"/>
          </reference>
          <reference field="6" count="1" selected="0">
            <x v="18"/>
          </reference>
        </references>
      </pivotArea>
    </format>
    <format dxfId="9431">
      <pivotArea dataOnly="0" labelOnly="1" outline="0" fieldPosition="0">
        <references count="3">
          <reference field="0" count="1" selected="0">
            <x v="588"/>
          </reference>
          <reference field="4" count="1">
            <x v="75"/>
          </reference>
          <reference field="6" count="1" selected="0">
            <x v="18"/>
          </reference>
        </references>
      </pivotArea>
    </format>
    <format dxfId="9430">
      <pivotArea outline="0" collapsedLevelsAreSubtotals="1" fieldPosition="0">
        <references count="3">
          <reference field="0" count="1" selected="0">
            <x v="588"/>
          </reference>
          <reference field="4" count="1" selected="0">
            <x v="75"/>
          </reference>
          <reference field="6" count="1" selected="0">
            <x v="18"/>
          </reference>
        </references>
      </pivotArea>
    </format>
    <format dxfId="9429">
      <pivotArea outline="0" collapsedLevelsAreSubtotals="1" fieldPosition="0">
        <references count="3">
          <reference field="0" count="1" selected="0">
            <x v="516"/>
          </reference>
          <reference field="4" count="1" selected="0">
            <x v="75"/>
          </reference>
          <reference field="6" count="1" selected="0">
            <x v="18"/>
          </reference>
        </references>
      </pivotArea>
    </format>
    <format dxfId="9428">
      <pivotArea dataOnly="0" labelOnly="1" outline="0" offset="IV17" fieldPosition="0">
        <references count="1">
          <reference field="6" count="1">
            <x v="18"/>
          </reference>
        </references>
      </pivotArea>
    </format>
    <format dxfId="9427">
      <pivotArea dataOnly="0" labelOnly="1" outline="0" fieldPosition="0">
        <references count="2">
          <reference field="0" count="1">
            <x v="516"/>
          </reference>
          <reference field="6" count="1" selected="0">
            <x v="18"/>
          </reference>
        </references>
      </pivotArea>
    </format>
    <format dxfId="9426">
      <pivotArea dataOnly="0" labelOnly="1" outline="0" fieldPosition="0">
        <references count="3">
          <reference field="0" count="1" selected="0">
            <x v="516"/>
          </reference>
          <reference field="4" count="1">
            <x v="75"/>
          </reference>
          <reference field="6" count="1" selected="0">
            <x v="18"/>
          </reference>
        </references>
      </pivotArea>
    </format>
    <format dxfId="9425">
      <pivotArea outline="0" collapsedLevelsAreSubtotals="1" fieldPosition="0">
        <references count="3">
          <reference field="0" count="1" selected="0">
            <x v="516"/>
          </reference>
          <reference field="4" count="1" selected="0">
            <x v="75"/>
          </reference>
          <reference field="6" count="1" selected="0">
            <x v="18"/>
          </reference>
        </references>
      </pivotArea>
    </format>
    <format dxfId="9424">
      <pivotArea outline="0" collapsedLevelsAreSubtotals="1" fieldPosition="0">
        <references count="3">
          <reference field="0" count="1" selected="0">
            <x v="517"/>
          </reference>
          <reference field="4" count="1" selected="0">
            <x v="75"/>
          </reference>
          <reference field="6" count="1" selected="0">
            <x v="18"/>
          </reference>
        </references>
      </pivotArea>
    </format>
    <format dxfId="9423">
      <pivotArea dataOnly="0" labelOnly="1" outline="0" offset="IV18" fieldPosition="0">
        <references count="1">
          <reference field="6" count="1">
            <x v="18"/>
          </reference>
        </references>
      </pivotArea>
    </format>
    <format dxfId="9422">
      <pivotArea dataOnly="0" labelOnly="1" outline="0" fieldPosition="0">
        <references count="2">
          <reference field="0" count="1">
            <x v="517"/>
          </reference>
          <reference field="6" count="1" selected="0">
            <x v="18"/>
          </reference>
        </references>
      </pivotArea>
    </format>
    <format dxfId="9421">
      <pivotArea dataOnly="0" labelOnly="1" outline="0" fieldPosition="0">
        <references count="3">
          <reference field="0" count="1" selected="0">
            <x v="517"/>
          </reference>
          <reference field="4" count="1">
            <x v="75"/>
          </reference>
          <reference field="6" count="1" selected="0">
            <x v="18"/>
          </reference>
        </references>
      </pivotArea>
    </format>
    <format dxfId="9420">
      <pivotArea outline="0" collapsedLevelsAreSubtotals="1" fieldPosition="0">
        <references count="3">
          <reference field="0" count="1" selected="0">
            <x v="517"/>
          </reference>
          <reference field="4" count="1" selected="0">
            <x v="75"/>
          </reference>
          <reference field="6" count="1" selected="0">
            <x v="18"/>
          </reference>
        </references>
      </pivotArea>
    </format>
    <format dxfId="9419">
      <pivotArea outline="0" collapsedLevelsAreSubtotals="1" fieldPosition="0">
        <references count="3">
          <reference field="0" count="1" selected="0">
            <x v="529"/>
          </reference>
          <reference field="4" count="1" selected="0">
            <x v="75"/>
          </reference>
          <reference field="6" count="1" selected="0">
            <x v="18"/>
          </reference>
        </references>
      </pivotArea>
    </format>
    <format dxfId="9418">
      <pivotArea dataOnly="0" labelOnly="1" outline="0" offset="IV19" fieldPosition="0">
        <references count="1">
          <reference field="6" count="1">
            <x v="18"/>
          </reference>
        </references>
      </pivotArea>
    </format>
    <format dxfId="9417">
      <pivotArea dataOnly="0" labelOnly="1" outline="0" fieldPosition="0">
        <references count="2">
          <reference field="0" count="1">
            <x v="529"/>
          </reference>
          <reference field="6" count="1" selected="0">
            <x v="18"/>
          </reference>
        </references>
      </pivotArea>
    </format>
    <format dxfId="9416">
      <pivotArea dataOnly="0" labelOnly="1" outline="0" fieldPosition="0">
        <references count="3">
          <reference field="0" count="1" selected="0">
            <x v="529"/>
          </reference>
          <reference field="4" count="1">
            <x v="75"/>
          </reference>
          <reference field="6" count="1" selected="0">
            <x v="18"/>
          </reference>
        </references>
      </pivotArea>
    </format>
    <format dxfId="9415">
      <pivotArea outline="0" collapsedLevelsAreSubtotals="1" fieldPosition="0">
        <references count="3">
          <reference field="0" count="1" selected="0">
            <x v="529"/>
          </reference>
          <reference field="4" count="1" selected="0">
            <x v="75"/>
          </reference>
          <reference field="6" count="1" selected="0">
            <x v="18"/>
          </reference>
        </references>
      </pivotArea>
    </format>
    <format dxfId="9414">
      <pivotArea outline="0" collapsedLevelsAreSubtotals="1" fieldPosition="0">
        <references count="3">
          <reference field="0" count="1" selected="0">
            <x v="531"/>
          </reference>
          <reference field="4" count="1" selected="0">
            <x v="75"/>
          </reference>
          <reference field="6" count="1" selected="0">
            <x v="18"/>
          </reference>
        </references>
      </pivotArea>
    </format>
    <format dxfId="9413">
      <pivotArea dataOnly="0" labelOnly="1" outline="0" offset="IV256" fieldPosition="0">
        <references count="1">
          <reference field="6" count="1">
            <x v="18"/>
          </reference>
        </references>
      </pivotArea>
    </format>
    <format dxfId="9412">
      <pivotArea dataOnly="0" labelOnly="1" outline="0" fieldPosition="0">
        <references count="2">
          <reference field="0" count="1">
            <x v="531"/>
          </reference>
          <reference field="6" count="1" selected="0">
            <x v="18"/>
          </reference>
        </references>
      </pivotArea>
    </format>
    <format dxfId="9411">
      <pivotArea dataOnly="0" labelOnly="1" outline="0" fieldPosition="0">
        <references count="3">
          <reference field="0" count="1" selected="0">
            <x v="531"/>
          </reference>
          <reference field="4" count="1">
            <x v="75"/>
          </reference>
          <reference field="6" count="1" selected="0">
            <x v="18"/>
          </reference>
        </references>
      </pivotArea>
    </format>
    <format dxfId="9410">
      <pivotArea outline="0" collapsedLevelsAreSubtotals="1" fieldPosition="0">
        <references count="3">
          <reference field="0" count="1" selected="0">
            <x v="531"/>
          </reference>
          <reference field="4" count="1" selected="0">
            <x v="75"/>
          </reference>
          <reference field="6" count="1" selected="0">
            <x v="18"/>
          </reference>
        </references>
      </pivotArea>
    </format>
    <format dxfId="9409">
      <pivotArea dataOnly="0" labelOnly="1" outline="0" fieldPosition="0">
        <references count="1">
          <reference field="6" count="1">
            <x v="18"/>
          </reference>
        </references>
      </pivotArea>
    </format>
    <format dxfId="9408">
      <pivotArea dataOnly="0" labelOnly="1" outline="0" fieldPosition="0">
        <references count="2">
          <reference field="0" count="1">
            <x v="531"/>
          </reference>
          <reference field="6" count="1" selected="0">
            <x v="18"/>
          </reference>
        </references>
      </pivotArea>
    </format>
    <format dxfId="9407">
      <pivotArea dataOnly="0" labelOnly="1" outline="0" fieldPosition="0">
        <references count="3">
          <reference field="0" count="1" selected="0">
            <x v="531"/>
          </reference>
          <reference field="4" count="1">
            <x v="75"/>
          </reference>
          <reference field="6" count="1" selected="0">
            <x v="18"/>
          </reference>
        </references>
      </pivotArea>
    </format>
    <format dxfId="9406">
      <pivotArea outline="0" collapsedLevelsAreSubtotals="1" fieldPosition="0">
        <references count="1">
          <reference field="6" count="1" selected="0" defaultSubtotal="1">
            <x v="18"/>
          </reference>
        </references>
      </pivotArea>
    </format>
    <format dxfId="9405">
      <pivotArea dataOnly="0" labelOnly="1" outline="0" fieldPosition="0">
        <references count="1">
          <reference field="6" count="1" defaultSubtotal="1">
            <x v="18"/>
          </reference>
        </references>
      </pivotArea>
    </format>
    <format dxfId="9404">
      <pivotArea outline="0" collapsedLevelsAreSubtotals="1" fieldPosition="0">
        <references count="3">
          <reference field="0" count="1" selected="0">
            <x v="590"/>
          </reference>
          <reference field="4" count="1" selected="0">
            <x v="131"/>
          </reference>
          <reference field="6" count="1" selected="0">
            <x v="20"/>
          </reference>
        </references>
      </pivotArea>
    </format>
    <format dxfId="9403">
      <pivotArea dataOnly="0" labelOnly="1" outline="0" fieldPosition="0">
        <references count="1">
          <reference field="6" count="1">
            <x v="20"/>
          </reference>
        </references>
      </pivotArea>
    </format>
    <format dxfId="9402">
      <pivotArea dataOnly="0" labelOnly="1" outline="0" fieldPosition="0">
        <references count="2">
          <reference field="0" count="1">
            <x v="590"/>
          </reference>
          <reference field="6" count="1" selected="0">
            <x v="20"/>
          </reference>
        </references>
      </pivotArea>
    </format>
    <format dxfId="9401">
      <pivotArea dataOnly="0" labelOnly="1" outline="0" fieldPosition="0">
        <references count="3">
          <reference field="0" count="1" selected="0">
            <x v="590"/>
          </reference>
          <reference field="4" count="1">
            <x v="131"/>
          </reference>
          <reference field="6" count="1" selected="0">
            <x v="20"/>
          </reference>
        </references>
      </pivotArea>
    </format>
    <format dxfId="9400">
      <pivotArea outline="0" collapsedLevelsAreSubtotals="1" fieldPosition="0">
        <references count="3">
          <reference field="0" count="1" selected="0">
            <x v="590"/>
          </reference>
          <reference field="4" count="1" selected="0">
            <x v="131"/>
          </reference>
          <reference field="6" count="1" selected="0">
            <x v="20"/>
          </reference>
        </references>
      </pivotArea>
    </format>
    <format dxfId="9399">
      <pivotArea dataOnly="0" labelOnly="1" outline="0" fieldPosition="0">
        <references count="1">
          <reference field="6" count="1">
            <x v="20"/>
          </reference>
        </references>
      </pivotArea>
    </format>
    <format dxfId="9398">
      <pivotArea dataOnly="0" labelOnly="1" outline="0" fieldPosition="0">
        <references count="2">
          <reference field="0" count="1">
            <x v="590"/>
          </reference>
          <reference field="6" count="1" selected="0">
            <x v="20"/>
          </reference>
        </references>
      </pivotArea>
    </format>
    <format dxfId="9397">
      <pivotArea dataOnly="0" labelOnly="1" outline="0" fieldPosition="0">
        <references count="3">
          <reference field="0" count="1" selected="0">
            <x v="590"/>
          </reference>
          <reference field="4" count="1">
            <x v="131"/>
          </reference>
          <reference field="6" count="1" selected="0">
            <x v="20"/>
          </reference>
        </references>
      </pivotArea>
    </format>
    <format dxfId="9396">
      <pivotArea outline="0" collapsedLevelsAreSubtotals="1" fieldPosition="0">
        <references count="1">
          <reference field="6" count="1" selected="0" defaultSubtotal="1">
            <x v="20"/>
          </reference>
        </references>
      </pivotArea>
    </format>
    <format dxfId="9395">
      <pivotArea dataOnly="0" labelOnly="1" outline="0" fieldPosition="0">
        <references count="1">
          <reference field="6" count="1" defaultSubtotal="1">
            <x v="20"/>
          </reference>
        </references>
      </pivotArea>
    </format>
    <format dxfId="9394">
      <pivotArea outline="0" collapsedLevelsAreSubtotals="1" fieldPosition="0">
        <references count="3">
          <reference field="0" count="1" selected="0">
            <x v="514"/>
          </reference>
          <reference field="4" count="1" selected="0">
            <x v="56"/>
          </reference>
          <reference field="6" count="1" selected="0">
            <x v="21"/>
          </reference>
        </references>
      </pivotArea>
    </format>
    <format dxfId="9393">
      <pivotArea dataOnly="0" labelOnly="1" outline="0" offset="IV1" fieldPosition="0">
        <references count="1">
          <reference field="6" count="1">
            <x v="21"/>
          </reference>
        </references>
      </pivotArea>
    </format>
    <format dxfId="9392">
      <pivotArea dataOnly="0" labelOnly="1" outline="0" fieldPosition="0">
        <references count="2">
          <reference field="0" count="1">
            <x v="514"/>
          </reference>
          <reference field="6" count="1" selected="0">
            <x v="21"/>
          </reference>
        </references>
      </pivotArea>
    </format>
    <format dxfId="9391">
      <pivotArea dataOnly="0" labelOnly="1" outline="0" fieldPosition="0">
        <references count="3">
          <reference field="0" count="1" selected="0">
            <x v="514"/>
          </reference>
          <reference field="4" count="1">
            <x v="56"/>
          </reference>
          <reference field="6" count="1" selected="0">
            <x v="21"/>
          </reference>
        </references>
      </pivotArea>
    </format>
    <format dxfId="9390">
      <pivotArea outline="0" collapsedLevelsAreSubtotals="1" fieldPosition="0">
        <references count="3">
          <reference field="0" count="1" selected="0">
            <x v="514"/>
          </reference>
          <reference field="4" count="1" selected="0">
            <x v="56"/>
          </reference>
          <reference field="6" count="1" selected="0">
            <x v="21"/>
          </reference>
        </references>
      </pivotArea>
    </format>
    <format dxfId="9389">
      <pivotArea dataOnly="0" labelOnly="1" outline="0" fieldPosition="0">
        <references count="1">
          <reference field="6" count="1">
            <x v="21"/>
          </reference>
        </references>
      </pivotArea>
    </format>
    <format dxfId="9388">
      <pivotArea dataOnly="0" labelOnly="1" outline="0" fieldPosition="0">
        <references count="2">
          <reference field="0" count="1">
            <x v="514"/>
          </reference>
          <reference field="6" count="1" selected="0">
            <x v="21"/>
          </reference>
        </references>
      </pivotArea>
    </format>
    <format dxfId="9387">
      <pivotArea dataOnly="0" labelOnly="1" outline="0" fieldPosition="0">
        <references count="3">
          <reference field="0" count="1" selected="0">
            <x v="514"/>
          </reference>
          <reference field="4" count="1">
            <x v="56"/>
          </reference>
          <reference field="6" count="1" selected="0">
            <x v="21"/>
          </reference>
        </references>
      </pivotArea>
    </format>
    <format dxfId="9386">
      <pivotArea outline="0" collapsedLevelsAreSubtotals="1" fieldPosition="0">
        <references count="3">
          <reference field="0" count="1" selected="0">
            <x v="518"/>
          </reference>
          <reference field="4" count="1" selected="0">
            <x v="56"/>
          </reference>
          <reference field="6" count="1" selected="0">
            <x v="21"/>
          </reference>
        </references>
      </pivotArea>
    </format>
    <format dxfId="9385">
      <pivotArea dataOnly="0" labelOnly="1" outline="0" offset="IV256" fieldPosition="0">
        <references count="1">
          <reference field="6" count="1">
            <x v="21"/>
          </reference>
        </references>
      </pivotArea>
    </format>
    <format dxfId="9384">
      <pivotArea dataOnly="0" labelOnly="1" outline="0" fieldPosition="0">
        <references count="2">
          <reference field="0" count="1">
            <x v="518"/>
          </reference>
          <reference field="6" count="1" selected="0">
            <x v="21"/>
          </reference>
        </references>
      </pivotArea>
    </format>
    <format dxfId="9383">
      <pivotArea dataOnly="0" labelOnly="1" outline="0" fieldPosition="0">
        <references count="3">
          <reference field="0" count="1" selected="0">
            <x v="518"/>
          </reference>
          <reference field="4" count="1">
            <x v="56"/>
          </reference>
          <reference field="6" count="1" selected="0">
            <x v="21"/>
          </reference>
        </references>
      </pivotArea>
    </format>
    <format dxfId="9382">
      <pivotArea outline="0" collapsedLevelsAreSubtotals="1" fieldPosition="0">
        <references count="3">
          <reference field="0" count="1" selected="0">
            <x v="518"/>
          </reference>
          <reference field="4" count="1" selected="0">
            <x v="56"/>
          </reference>
          <reference field="6" count="1" selected="0">
            <x v="21"/>
          </reference>
        </references>
      </pivotArea>
    </format>
    <format dxfId="9381">
      <pivotArea dataOnly="0" labelOnly="1" outline="0" fieldPosition="0">
        <references count="1">
          <reference field="6" count="1">
            <x v="21"/>
          </reference>
        </references>
      </pivotArea>
    </format>
    <format dxfId="9380">
      <pivotArea dataOnly="0" labelOnly="1" outline="0" fieldPosition="0">
        <references count="2">
          <reference field="0" count="1">
            <x v="518"/>
          </reference>
          <reference field="6" count="1" selected="0">
            <x v="21"/>
          </reference>
        </references>
      </pivotArea>
    </format>
    <format dxfId="9379">
      <pivotArea dataOnly="0" labelOnly="1" outline="0" fieldPosition="0">
        <references count="3">
          <reference field="0" count="1" selected="0">
            <x v="518"/>
          </reference>
          <reference field="4" count="1">
            <x v="56"/>
          </reference>
          <reference field="6" count="1" selected="0">
            <x v="21"/>
          </reference>
        </references>
      </pivotArea>
    </format>
    <format dxfId="9378">
      <pivotArea outline="0" collapsedLevelsAreSubtotals="1" fieldPosition="0">
        <references count="1">
          <reference field="6" count="1" selected="0" defaultSubtotal="1">
            <x v="21"/>
          </reference>
        </references>
      </pivotArea>
    </format>
    <format dxfId="9377">
      <pivotArea dataOnly="0" labelOnly="1" outline="0" fieldPosition="0">
        <references count="1">
          <reference field="6" count="1" defaultSubtotal="1">
            <x v="21"/>
          </reference>
        </references>
      </pivotArea>
    </format>
    <format dxfId="9376">
      <pivotArea outline="0" collapsedLevelsAreSubtotals="1" fieldPosition="0">
        <references count="3">
          <reference field="0" count="1" selected="0">
            <x v="589"/>
          </reference>
          <reference field="4" count="1" selected="0">
            <x v="221"/>
          </reference>
          <reference field="6" count="1" selected="0">
            <x v="27"/>
          </reference>
        </references>
      </pivotArea>
    </format>
    <format dxfId="9375">
      <pivotArea dataOnly="0" labelOnly="1" outline="0" fieldPosition="0">
        <references count="1">
          <reference field="6" count="1">
            <x v="27"/>
          </reference>
        </references>
      </pivotArea>
    </format>
    <format dxfId="9374">
      <pivotArea dataOnly="0" labelOnly="1" outline="0" fieldPosition="0">
        <references count="2">
          <reference field="0" count="1">
            <x v="589"/>
          </reference>
          <reference field="6" count="1" selected="0">
            <x v="27"/>
          </reference>
        </references>
      </pivotArea>
    </format>
    <format dxfId="9373">
      <pivotArea dataOnly="0" labelOnly="1" outline="0" fieldPosition="0">
        <references count="3">
          <reference field="0" count="1" selected="0">
            <x v="589"/>
          </reference>
          <reference field="4" count="1">
            <x v="221"/>
          </reference>
          <reference field="6" count="1" selected="0">
            <x v="27"/>
          </reference>
        </references>
      </pivotArea>
    </format>
    <format dxfId="9372">
      <pivotArea outline="0" collapsedLevelsAreSubtotals="1" fieldPosition="0">
        <references count="3">
          <reference field="0" count="1" selected="0">
            <x v="589"/>
          </reference>
          <reference field="4" count="1" selected="0">
            <x v="221"/>
          </reference>
          <reference field="6" count="1" selected="0">
            <x v="27"/>
          </reference>
        </references>
      </pivotArea>
    </format>
    <format dxfId="9371">
      <pivotArea dataOnly="0" labelOnly="1" outline="0" fieldPosition="0">
        <references count="1">
          <reference field="6" count="1">
            <x v="27"/>
          </reference>
        </references>
      </pivotArea>
    </format>
    <format dxfId="9370">
      <pivotArea dataOnly="0" labelOnly="1" outline="0" fieldPosition="0">
        <references count="2">
          <reference field="0" count="1">
            <x v="589"/>
          </reference>
          <reference field="6" count="1" selected="0">
            <x v="27"/>
          </reference>
        </references>
      </pivotArea>
    </format>
    <format dxfId="9369">
      <pivotArea dataOnly="0" labelOnly="1" outline="0" fieldPosition="0">
        <references count="3">
          <reference field="0" count="1" selected="0">
            <x v="589"/>
          </reference>
          <reference field="4" count="1">
            <x v="221"/>
          </reference>
          <reference field="6" count="1" selected="0">
            <x v="27"/>
          </reference>
        </references>
      </pivotArea>
    </format>
    <format dxfId="9368">
      <pivotArea outline="0" collapsedLevelsAreSubtotals="1" fieldPosition="0">
        <references count="1">
          <reference field="6" count="1" selected="0" defaultSubtotal="1">
            <x v="27"/>
          </reference>
        </references>
      </pivotArea>
    </format>
    <format dxfId="9367">
      <pivotArea dataOnly="0" labelOnly="1" outline="0" fieldPosition="0">
        <references count="1">
          <reference field="6" count="1" defaultSubtotal="1">
            <x v="27"/>
          </reference>
        </references>
      </pivotArea>
    </format>
    <format dxfId="9366">
      <pivotArea outline="0" collapsedLevelsAreSubtotals="1" fieldPosition="0">
        <references count="3">
          <reference field="0" count="1" selected="0">
            <x v="571"/>
          </reference>
          <reference field="4" count="1" selected="0">
            <x v="145"/>
          </reference>
          <reference field="6" count="1" selected="0">
            <x v="31"/>
          </reference>
        </references>
      </pivotArea>
    </format>
    <format dxfId="9365">
      <pivotArea dataOnly="0" labelOnly="1" outline="0" offset="IV1" fieldPosition="0">
        <references count="1">
          <reference field="6" count="1">
            <x v="31"/>
          </reference>
        </references>
      </pivotArea>
    </format>
    <format dxfId="9364">
      <pivotArea dataOnly="0" labelOnly="1" outline="0" fieldPosition="0">
        <references count="2">
          <reference field="0" count="1">
            <x v="571"/>
          </reference>
          <reference field="6" count="1" selected="0">
            <x v="31"/>
          </reference>
        </references>
      </pivotArea>
    </format>
    <format dxfId="9363">
      <pivotArea dataOnly="0" labelOnly="1" outline="0" fieldPosition="0">
        <references count="3">
          <reference field="0" count="1" selected="0">
            <x v="571"/>
          </reference>
          <reference field="4" count="1">
            <x v="145"/>
          </reference>
          <reference field="6" count="1" selected="0">
            <x v="31"/>
          </reference>
        </references>
      </pivotArea>
    </format>
    <format dxfId="9362">
      <pivotArea outline="0" collapsedLevelsAreSubtotals="1" fieldPosition="0">
        <references count="3">
          <reference field="0" count="1" selected="0">
            <x v="571"/>
          </reference>
          <reference field="4" count="1" selected="0">
            <x v="145"/>
          </reference>
          <reference field="6" count="1" selected="0">
            <x v="31"/>
          </reference>
        </references>
      </pivotArea>
    </format>
    <format dxfId="9361">
      <pivotArea dataOnly="0" labelOnly="1" outline="0" fieldPosition="0">
        <references count="1">
          <reference field="6" count="1">
            <x v="31"/>
          </reference>
        </references>
      </pivotArea>
    </format>
    <format dxfId="9360">
      <pivotArea dataOnly="0" labelOnly="1" outline="0" fieldPosition="0">
        <references count="2">
          <reference field="0" count="1">
            <x v="571"/>
          </reference>
          <reference field="6" count="1" selected="0">
            <x v="31"/>
          </reference>
        </references>
      </pivotArea>
    </format>
    <format dxfId="9359">
      <pivotArea dataOnly="0" labelOnly="1" outline="0" fieldPosition="0">
        <references count="3">
          <reference field="0" count="1" selected="0">
            <x v="571"/>
          </reference>
          <reference field="4" count="1">
            <x v="145"/>
          </reference>
          <reference field="6" count="1" selected="0">
            <x v="31"/>
          </reference>
        </references>
      </pivotArea>
    </format>
    <format dxfId="9358">
      <pivotArea outline="0" collapsedLevelsAreSubtotals="1" fieldPosition="0">
        <references count="3">
          <reference field="0" count="1" selected="0">
            <x v="576"/>
          </reference>
          <reference field="4" count="1" selected="0">
            <x v="145"/>
          </reference>
          <reference field="6" count="1" selected="0">
            <x v="31"/>
          </reference>
        </references>
      </pivotArea>
    </format>
    <format dxfId="9357">
      <pivotArea dataOnly="0" labelOnly="1" outline="0" offset="IV2" fieldPosition="0">
        <references count="1">
          <reference field="6" count="1">
            <x v="31"/>
          </reference>
        </references>
      </pivotArea>
    </format>
    <format dxfId="9356">
      <pivotArea dataOnly="0" labelOnly="1" outline="0" fieldPosition="0">
        <references count="2">
          <reference field="0" count="1">
            <x v="576"/>
          </reference>
          <reference field="6" count="1" selected="0">
            <x v="31"/>
          </reference>
        </references>
      </pivotArea>
    </format>
    <format dxfId="9355">
      <pivotArea dataOnly="0" labelOnly="1" outline="0" fieldPosition="0">
        <references count="3">
          <reference field="0" count="1" selected="0">
            <x v="576"/>
          </reference>
          <reference field="4" count="1">
            <x v="145"/>
          </reference>
          <reference field="6" count="1" selected="0">
            <x v="31"/>
          </reference>
        </references>
      </pivotArea>
    </format>
    <format dxfId="9354">
      <pivotArea outline="0" collapsedLevelsAreSubtotals="1" fieldPosition="0">
        <references count="3">
          <reference field="0" count="1" selected="0">
            <x v="576"/>
          </reference>
          <reference field="4" count="1" selected="0">
            <x v="145"/>
          </reference>
          <reference field="6" count="1" selected="0">
            <x v="31"/>
          </reference>
        </references>
      </pivotArea>
    </format>
    <format dxfId="9353">
      <pivotArea outline="0" collapsedLevelsAreSubtotals="1" fieldPosition="0">
        <references count="3">
          <reference field="0" count="1" selected="0">
            <x v="526"/>
          </reference>
          <reference field="4" count="1" selected="0">
            <x v="145"/>
          </reference>
          <reference field="6" count="1" selected="0">
            <x v="31"/>
          </reference>
        </references>
      </pivotArea>
    </format>
    <format dxfId="9352">
      <pivotArea dataOnly="0" labelOnly="1" outline="0" offset="IV3" fieldPosition="0">
        <references count="1">
          <reference field="6" count="1">
            <x v="31"/>
          </reference>
        </references>
      </pivotArea>
    </format>
    <format dxfId="9351">
      <pivotArea dataOnly="0" labelOnly="1" outline="0" fieldPosition="0">
        <references count="2">
          <reference field="0" count="1">
            <x v="526"/>
          </reference>
          <reference field="6" count="1" selected="0">
            <x v="31"/>
          </reference>
        </references>
      </pivotArea>
    </format>
    <format dxfId="9350">
      <pivotArea dataOnly="0" labelOnly="1" outline="0" fieldPosition="0">
        <references count="3">
          <reference field="0" count="1" selected="0">
            <x v="526"/>
          </reference>
          <reference field="4" count="1">
            <x v="145"/>
          </reference>
          <reference field="6" count="1" selected="0">
            <x v="31"/>
          </reference>
        </references>
      </pivotArea>
    </format>
    <format dxfId="9349">
      <pivotArea outline="0" collapsedLevelsAreSubtotals="1" fieldPosition="0">
        <references count="3">
          <reference field="0" count="1" selected="0">
            <x v="526"/>
          </reference>
          <reference field="4" count="1" selected="0">
            <x v="145"/>
          </reference>
          <reference field="6" count="1" selected="0">
            <x v="31"/>
          </reference>
        </references>
      </pivotArea>
    </format>
    <format dxfId="9348">
      <pivotArea outline="0" collapsedLevelsAreSubtotals="1" fieldPosition="0">
        <references count="3">
          <reference field="0" count="1" selected="0">
            <x v="528"/>
          </reference>
          <reference field="4" count="1" selected="0">
            <x v="145"/>
          </reference>
          <reference field="6" count="1" selected="0">
            <x v="31"/>
          </reference>
        </references>
      </pivotArea>
    </format>
    <format dxfId="9347">
      <pivotArea dataOnly="0" labelOnly="1" outline="0" offset="IV256" fieldPosition="0">
        <references count="1">
          <reference field="6" count="1">
            <x v="31"/>
          </reference>
        </references>
      </pivotArea>
    </format>
    <format dxfId="9346">
      <pivotArea dataOnly="0" labelOnly="1" outline="0" fieldPosition="0">
        <references count="2">
          <reference field="0" count="1">
            <x v="528"/>
          </reference>
          <reference field="6" count="1" selected="0">
            <x v="31"/>
          </reference>
        </references>
      </pivotArea>
    </format>
    <format dxfId="9345">
      <pivotArea dataOnly="0" labelOnly="1" outline="0" fieldPosition="0">
        <references count="3">
          <reference field="0" count="1" selected="0">
            <x v="528"/>
          </reference>
          <reference field="4" count="1">
            <x v="145"/>
          </reference>
          <reference field="6" count="1" selected="0">
            <x v="31"/>
          </reference>
        </references>
      </pivotArea>
    </format>
    <format dxfId="9344">
      <pivotArea outline="0" collapsedLevelsAreSubtotals="1" fieldPosition="0">
        <references count="3">
          <reference field="0" count="1" selected="0">
            <x v="528"/>
          </reference>
          <reference field="4" count="1" selected="0">
            <x v="145"/>
          </reference>
          <reference field="6" count="1" selected="0">
            <x v="31"/>
          </reference>
        </references>
      </pivotArea>
    </format>
    <format dxfId="9343">
      <pivotArea dataOnly="0" labelOnly="1" outline="0" fieldPosition="0">
        <references count="1">
          <reference field="6" count="1">
            <x v="31"/>
          </reference>
        </references>
      </pivotArea>
    </format>
    <format dxfId="9342">
      <pivotArea dataOnly="0" labelOnly="1" outline="0" fieldPosition="0">
        <references count="2">
          <reference field="0" count="1">
            <x v="528"/>
          </reference>
          <reference field="6" count="1" selected="0">
            <x v="31"/>
          </reference>
        </references>
      </pivotArea>
    </format>
    <format dxfId="9341">
      <pivotArea dataOnly="0" labelOnly="1" outline="0" fieldPosition="0">
        <references count="3">
          <reference field="0" count="1" selected="0">
            <x v="528"/>
          </reference>
          <reference field="4" count="1">
            <x v="145"/>
          </reference>
          <reference field="6" count="1" selected="0">
            <x v="31"/>
          </reference>
        </references>
      </pivotArea>
    </format>
    <format dxfId="9340">
      <pivotArea outline="0" collapsedLevelsAreSubtotals="1" fieldPosition="0">
        <references count="1">
          <reference field="6" count="1" selected="0" defaultSubtotal="1">
            <x v="31"/>
          </reference>
        </references>
      </pivotArea>
    </format>
    <format dxfId="9339">
      <pivotArea dataOnly="0" labelOnly="1" outline="0" fieldPosition="0">
        <references count="1">
          <reference field="6" count="1" defaultSubtotal="1">
            <x v="31"/>
          </reference>
        </references>
      </pivotArea>
    </format>
    <format dxfId="9338">
      <pivotArea outline="0" collapsedLevelsAreSubtotals="1" fieldPosition="0">
        <references count="3">
          <reference field="0" count="1" selected="0">
            <x v="532"/>
          </reference>
          <reference field="4" count="1" selected="0">
            <x v="208"/>
          </reference>
          <reference field="6" count="1" selected="0">
            <x v="32"/>
          </reference>
        </references>
      </pivotArea>
    </format>
    <format dxfId="9337">
      <pivotArea dataOnly="0" labelOnly="1" outline="0" offset="IV1" fieldPosition="0">
        <references count="1">
          <reference field="6" count="1">
            <x v="32"/>
          </reference>
        </references>
      </pivotArea>
    </format>
    <format dxfId="9336">
      <pivotArea dataOnly="0" labelOnly="1" outline="0" fieldPosition="0">
        <references count="2">
          <reference field="0" count="1">
            <x v="532"/>
          </reference>
          <reference field="6" count="1" selected="0">
            <x v="32"/>
          </reference>
        </references>
      </pivotArea>
    </format>
    <format dxfId="9335">
      <pivotArea dataOnly="0" labelOnly="1" outline="0" fieldPosition="0">
        <references count="3">
          <reference field="0" count="1" selected="0">
            <x v="532"/>
          </reference>
          <reference field="4" count="1">
            <x v="208"/>
          </reference>
          <reference field="6" count="1" selected="0">
            <x v="32"/>
          </reference>
        </references>
      </pivotArea>
    </format>
    <format dxfId="9334">
      <pivotArea outline="0" collapsedLevelsAreSubtotals="1" fieldPosition="0">
        <references count="3">
          <reference field="0" count="1" selected="0">
            <x v="532"/>
          </reference>
          <reference field="4" count="1" selected="0">
            <x v="208"/>
          </reference>
          <reference field="6" count="1" selected="0">
            <x v="32"/>
          </reference>
        </references>
      </pivotArea>
    </format>
    <format dxfId="9333">
      <pivotArea dataOnly="0" labelOnly="1" outline="0" fieldPosition="0">
        <references count="1">
          <reference field="6" count="1">
            <x v="32"/>
          </reference>
        </references>
      </pivotArea>
    </format>
    <format dxfId="9332">
      <pivotArea dataOnly="0" labelOnly="1" outline="0" fieldPosition="0">
        <references count="2">
          <reference field="0" count="1">
            <x v="532"/>
          </reference>
          <reference field="6" count="1" selected="0">
            <x v="32"/>
          </reference>
        </references>
      </pivotArea>
    </format>
    <format dxfId="9331">
      <pivotArea dataOnly="0" labelOnly="1" outline="0" fieldPosition="0">
        <references count="3">
          <reference field="0" count="1" selected="0">
            <x v="532"/>
          </reference>
          <reference field="4" count="1">
            <x v="208"/>
          </reference>
          <reference field="6" count="1" selected="0">
            <x v="32"/>
          </reference>
        </references>
      </pivotArea>
    </format>
    <format dxfId="9330">
      <pivotArea outline="0" collapsedLevelsAreSubtotals="1" fieldPosition="0">
        <references count="3">
          <reference field="0" count="1" selected="0">
            <x v="527"/>
          </reference>
          <reference field="4" count="1" selected="0">
            <x v="188"/>
          </reference>
          <reference field="6" count="1" selected="0">
            <x v="32"/>
          </reference>
        </references>
      </pivotArea>
    </format>
    <format dxfId="9329">
      <pivotArea dataOnly="0" labelOnly="1" outline="0" offset="IV2" fieldPosition="0">
        <references count="1">
          <reference field="6" count="1">
            <x v="32"/>
          </reference>
        </references>
      </pivotArea>
    </format>
    <format dxfId="9328">
      <pivotArea dataOnly="0" labelOnly="1" outline="0" fieldPosition="0">
        <references count="2">
          <reference field="0" count="1">
            <x v="527"/>
          </reference>
          <reference field="6" count="1" selected="0">
            <x v="32"/>
          </reference>
        </references>
      </pivotArea>
    </format>
    <format dxfId="9327">
      <pivotArea dataOnly="0" labelOnly="1" outline="0" fieldPosition="0">
        <references count="3">
          <reference field="0" count="1" selected="0">
            <x v="527"/>
          </reference>
          <reference field="4" count="1">
            <x v="188"/>
          </reference>
          <reference field="6" count="1" selected="0">
            <x v="32"/>
          </reference>
        </references>
      </pivotArea>
    </format>
    <format dxfId="9326">
      <pivotArea outline="0" collapsedLevelsAreSubtotals="1" fieldPosition="0">
        <references count="3">
          <reference field="0" count="1" selected="0">
            <x v="527"/>
          </reference>
          <reference field="4" count="1" selected="0">
            <x v="188"/>
          </reference>
          <reference field="6" count="1" selected="0">
            <x v="32"/>
          </reference>
        </references>
      </pivotArea>
    </format>
    <format dxfId="9325">
      <pivotArea outline="0" collapsedLevelsAreSubtotals="1" fieldPosition="0">
        <references count="3">
          <reference field="0" count="1" selected="0">
            <x v="526"/>
          </reference>
          <reference field="4" count="1" selected="0">
            <x v="206"/>
          </reference>
          <reference field="6" count="1" selected="0">
            <x v="32"/>
          </reference>
        </references>
      </pivotArea>
    </format>
    <format dxfId="9324">
      <pivotArea dataOnly="0" labelOnly="1" outline="0" offset="IV3" fieldPosition="0">
        <references count="1">
          <reference field="6" count="1">
            <x v="32"/>
          </reference>
        </references>
      </pivotArea>
    </format>
    <format dxfId="9323">
      <pivotArea dataOnly="0" labelOnly="1" outline="0" fieldPosition="0">
        <references count="2">
          <reference field="0" count="1">
            <x v="526"/>
          </reference>
          <reference field="6" count="1" selected="0">
            <x v="32"/>
          </reference>
        </references>
      </pivotArea>
    </format>
    <format dxfId="9322">
      <pivotArea dataOnly="0" labelOnly="1" outline="0" fieldPosition="0">
        <references count="3">
          <reference field="0" count="1" selected="0">
            <x v="526"/>
          </reference>
          <reference field="4" count="1">
            <x v="206"/>
          </reference>
          <reference field="6" count="1" selected="0">
            <x v="32"/>
          </reference>
        </references>
      </pivotArea>
    </format>
    <format dxfId="9321">
      <pivotArea outline="0" collapsedLevelsAreSubtotals="1" fieldPosition="0">
        <references count="3">
          <reference field="0" count="1" selected="0">
            <x v="526"/>
          </reference>
          <reference field="4" count="1" selected="0">
            <x v="206"/>
          </reference>
          <reference field="6" count="1" selected="0">
            <x v="32"/>
          </reference>
        </references>
      </pivotArea>
    </format>
    <format dxfId="9320">
      <pivotArea outline="0" collapsedLevelsAreSubtotals="1" fieldPosition="0">
        <references count="3">
          <reference field="0" count="1" selected="0">
            <x v="529"/>
          </reference>
          <reference field="4" count="1" selected="0">
            <x v="188"/>
          </reference>
          <reference field="6" count="1" selected="0">
            <x v="32"/>
          </reference>
        </references>
      </pivotArea>
    </format>
    <format dxfId="9319">
      <pivotArea dataOnly="0" labelOnly="1" outline="0" offset="IV4" fieldPosition="0">
        <references count="1">
          <reference field="6" count="1">
            <x v="32"/>
          </reference>
        </references>
      </pivotArea>
    </format>
    <format dxfId="9318">
      <pivotArea dataOnly="0" labelOnly="1" outline="0" fieldPosition="0">
        <references count="2">
          <reference field="0" count="1">
            <x v="529"/>
          </reference>
          <reference field="6" count="1" selected="0">
            <x v="32"/>
          </reference>
        </references>
      </pivotArea>
    </format>
    <format dxfId="9317">
      <pivotArea dataOnly="0" labelOnly="1" outline="0" fieldPosition="0">
        <references count="3">
          <reference field="0" count="1" selected="0">
            <x v="529"/>
          </reference>
          <reference field="4" count="1">
            <x v="188"/>
          </reference>
          <reference field="6" count="1" selected="0">
            <x v="32"/>
          </reference>
        </references>
      </pivotArea>
    </format>
    <format dxfId="9316">
      <pivotArea outline="0" collapsedLevelsAreSubtotals="1" fieldPosition="0">
        <references count="3">
          <reference field="0" count="1" selected="0">
            <x v="529"/>
          </reference>
          <reference field="4" count="1" selected="0">
            <x v="188"/>
          </reference>
          <reference field="6" count="1" selected="0">
            <x v="32"/>
          </reference>
        </references>
      </pivotArea>
    </format>
    <format dxfId="9315">
      <pivotArea outline="0" collapsedLevelsAreSubtotals="1" fieldPosition="0">
        <references count="3">
          <reference field="0" count="1" selected="0">
            <x v="528"/>
          </reference>
          <reference field="4" count="1" selected="0">
            <x v="206"/>
          </reference>
          <reference field="6" count="1" selected="0">
            <x v="32"/>
          </reference>
        </references>
      </pivotArea>
    </format>
    <format dxfId="9314">
      <pivotArea dataOnly="0" labelOnly="1" outline="0" offset="IV256" fieldPosition="0">
        <references count="1">
          <reference field="6" count="1">
            <x v="32"/>
          </reference>
        </references>
      </pivotArea>
    </format>
    <format dxfId="9313">
      <pivotArea dataOnly="0" labelOnly="1" outline="0" fieldPosition="0">
        <references count="2">
          <reference field="0" count="1">
            <x v="528"/>
          </reference>
          <reference field="6" count="1" selected="0">
            <x v="32"/>
          </reference>
        </references>
      </pivotArea>
    </format>
    <format dxfId="9312">
      <pivotArea dataOnly="0" labelOnly="1" outline="0" fieldPosition="0">
        <references count="3">
          <reference field="0" count="1" selected="0">
            <x v="528"/>
          </reference>
          <reference field="4" count="1">
            <x v="206"/>
          </reference>
          <reference field="6" count="1" selected="0">
            <x v="32"/>
          </reference>
        </references>
      </pivotArea>
    </format>
    <format dxfId="9311">
      <pivotArea outline="0" collapsedLevelsAreSubtotals="1" fieldPosition="0">
        <references count="3">
          <reference field="0" count="1" selected="0">
            <x v="528"/>
          </reference>
          <reference field="4" count="1" selected="0">
            <x v="206"/>
          </reference>
          <reference field="6" count="1" selected="0">
            <x v="32"/>
          </reference>
        </references>
      </pivotArea>
    </format>
    <format dxfId="9310">
      <pivotArea dataOnly="0" labelOnly="1" outline="0" fieldPosition="0">
        <references count="1">
          <reference field="6" count="1">
            <x v="32"/>
          </reference>
        </references>
      </pivotArea>
    </format>
    <format dxfId="9309">
      <pivotArea dataOnly="0" labelOnly="1" outline="0" fieldPosition="0">
        <references count="2">
          <reference field="0" count="1">
            <x v="528"/>
          </reference>
          <reference field="6" count="1" selected="0">
            <x v="32"/>
          </reference>
        </references>
      </pivotArea>
    </format>
    <format dxfId="9308">
      <pivotArea dataOnly="0" labelOnly="1" outline="0" fieldPosition="0">
        <references count="3">
          <reference field="0" count="1" selected="0">
            <x v="528"/>
          </reference>
          <reference field="4" count="1">
            <x v="206"/>
          </reference>
          <reference field="6" count="1" selected="0">
            <x v="32"/>
          </reference>
        </references>
      </pivotArea>
    </format>
    <format dxfId="9307">
      <pivotArea outline="0" collapsedLevelsAreSubtotals="1" fieldPosition="0">
        <references count="1">
          <reference field="6" count="1" selected="0" defaultSubtotal="1">
            <x v="32"/>
          </reference>
        </references>
      </pivotArea>
    </format>
    <format dxfId="9306">
      <pivotArea dataOnly="0" labelOnly="1" outline="0" fieldPosition="0">
        <references count="1">
          <reference field="6" count="1" defaultSubtotal="1">
            <x v="32"/>
          </reference>
        </references>
      </pivotArea>
    </format>
    <format dxfId="9305">
      <pivotArea outline="0" collapsedLevelsAreSubtotals="1" fieldPosition="0">
        <references count="3">
          <reference field="0" count="1" selected="0">
            <x v="526"/>
          </reference>
          <reference field="4" count="1" selected="0">
            <x v="170"/>
          </reference>
          <reference field="6" count="1" selected="0">
            <x v="34"/>
          </reference>
        </references>
      </pivotArea>
    </format>
    <format dxfId="9304">
      <pivotArea dataOnly="0" labelOnly="1" outline="0" fieldPosition="0">
        <references count="1">
          <reference field="6" count="1">
            <x v="34"/>
          </reference>
        </references>
      </pivotArea>
    </format>
    <format dxfId="9303">
      <pivotArea dataOnly="0" labelOnly="1" outline="0" fieldPosition="0">
        <references count="2">
          <reference field="0" count="1">
            <x v="526"/>
          </reference>
          <reference field="6" count="1" selected="0">
            <x v="34"/>
          </reference>
        </references>
      </pivotArea>
    </format>
    <format dxfId="9302">
      <pivotArea dataOnly="0" labelOnly="1" outline="0" fieldPosition="0">
        <references count="3">
          <reference field="0" count="1" selected="0">
            <x v="526"/>
          </reference>
          <reference field="4" count="1">
            <x v="170"/>
          </reference>
          <reference field="6" count="1" selected="0">
            <x v="34"/>
          </reference>
        </references>
      </pivotArea>
    </format>
    <format dxfId="9301">
      <pivotArea outline="0" collapsedLevelsAreSubtotals="1" fieldPosition="0">
        <references count="3">
          <reference field="0" count="1" selected="0">
            <x v="526"/>
          </reference>
          <reference field="4" count="1" selected="0">
            <x v="170"/>
          </reference>
          <reference field="6" count="1" selected="0">
            <x v="34"/>
          </reference>
        </references>
      </pivotArea>
    </format>
    <format dxfId="9300">
      <pivotArea dataOnly="0" labelOnly="1" outline="0" fieldPosition="0">
        <references count="1">
          <reference field="6" count="1">
            <x v="34"/>
          </reference>
        </references>
      </pivotArea>
    </format>
    <format dxfId="9299">
      <pivotArea dataOnly="0" labelOnly="1" outline="0" fieldPosition="0">
        <references count="2">
          <reference field="0" count="1">
            <x v="526"/>
          </reference>
          <reference field="6" count="1" selected="0">
            <x v="34"/>
          </reference>
        </references>
      </pivotArea>
    </format>
    <format dxfId="9298">
      <pivotArea dataOnly="0" labelOnly="1" outline="0" fieldPosition="0">
        <references count="3">
          <reference field="0" count="1" selected="0">
            <x v="526"/>
          </reference>
          <reference field="4" count="1">
            <x v="170"/>
          </reference>
          <reference field="6" count="1" selected="0">
            <x v="34"/>
          </reference>
        </references>
      </pivotArea>
    </format>
    <format dxfId="9297">
      <pivotArea outline="0" collapsedLevelsAreSubtotals="1" fieldPosition="0">
        <references count="1">
          <reference field="6" count="1" selected="0" defaultSubtotal="1">
            <x v="34"/>
          </reference>
        </references>
      </pivotArea>
    </format>
    <format dxfId="9296">
      <pivotArea dataOnly="0" labelOnly="1" outline="0" fieldPosition="0">
        <references count="1">
          <reference field="6" count="1" defaultSubtotal="1">
            <x v="34"/>
          </reference>
        </references>
      </pivotArea>
    </format>
    <format dxfId="9295">
      <pivotArea outline="0" collapsedLevelsAreSubtotals="1" fieldPosition="0">
        <references count="3">
          <reference field="0" count="1" selected="0">
            <x v="546"/>
          </reference>
          <reference field="4" count="1" selected="0">
            <x v="234"/>
          </reference>
          <reference field="6" count="1" selected="0">
            <x v="37"/>
          </reference>
        </references>
      </pivotArea>
    </format>
    <format dxfId="9294">
      <pivotArea dataOnly="0" labelOnly="1" outline="0" offset="IV1" fieldPosition="0">
        <references count="1">
          <reference field="6" count="1">
            <x v="37"/>
          </reference>
        </references>
      </pivotArea>
    </format>
    <format dxfId="9293">
      <pivotArea dataOnly="0" labelOnly="1" outline="0" offset="IV1" fieldPosition="0">
        <references count="2">
          <reference field="0" count="1">
            <x v="546"/>
          </reference>
          <reference field="6" count="1" selected="0">
            <x v="37"/>
          </reference>
        </references>
      </pivotArea>
    </format>
    <format dxfId="9292">
      <pivotArea dataOnly="0" labelOnly="1" outline="0" fieldPosition="0">
        <references count="3">
          <reference field="0" count="1" selected="0">
            <x v="546"/>
          </reference>
          <reference field="4" count="1">
            <x v="234"/>
          </reference>
          <reference field="6" count="1" selected="0">
            <x v="37"/>
          </reference>
        </references>
      </pivotArea>
    </format>
    <format dxfId="9291">
      <pivotArea outline="0" collapsedLevelsAreSubtotals="1" fieldPosition="0">
        <references count="3">
          <reference field="0" count="1" selected="0">
            <x v="546"/>
          </reference>
          <reference field="4" count="1" selected="0">
            <x v="234"/>
          </reference>
          <reference field="6" count="1" selected="0">
            <x v="37"/>
          </reference>
        </references>
      </pivotArea>
    </format>
    <format dxfId="9290">
      <pivotArea dataOnly="0" labelOnly="1" outline="0" fieldPosition="0">
        <references count="1">
          <reference field="6" count="1">
            <x v="37"/>
          </reference>
        </references>
      </pivotArea>
    </format>
    <format dxfId="9289">
      <pivotArea dataOnly="0" labelOnly="1" outline="0" fieldPosition="0">
        <references count="2">
          <reference field="0" count="1">
            <x v="546"/>
          </reference>
          <reference field="6" count="1" selected="0">
            <x v="37"/>
          </reference>
        </references>
      </pivotArea>
    </format>
    <format dxfId="9288">
      <pivotArea dataOnly="0" labelOnly="1" outline="0" fieldPosition="0">
        <references count="3">
          <reference field="0" count="1" selected="0">
            <x v="546"/>
          </reference>
          <reference field="4" count="1">
            <x v="234"/>
          </reference>
          <reference field="6" count="1" selected="0">
            <x v="37"/>
          </reference>
        </references>
      </pivotArea>
    </format>
    <format dxfId="9287">
      <pivotArea outline="0" collapsedLevelsAreSubtotals="1" fieldPosition="0">
        <references count="3">
          <reference field="0" count="1" selected="0">
            <x v="546"/>
          </reference>
          <reference field="4" count="1" selected="0">
            <x v="235"/>
          </reference>
          <reference field="6" count="1" selected="0">
            <x v="37"/>
          </reference>
        </references>
      </pivotArea>
    </format>
    <format dxfId="9286">
      <pivotArea dataOnly="0" labelOnly="1" outline="0" offset="IV2" fieldPosition="0">
        <references count="1">
          <reference field="6" count="1">
            <x v="37"/>
          </reference>
        </references>
      </pivotArea>
    </format>
    <format dxfId="9285">
      <pivotArea dataOnly="0" labelOnly="1" outline="0" offset="IV2" fieldPosition="0">
        <references count="2">
          <reference field="0" count="1">
            <x v="546"/>
          </reference>
          <reference field="6" count="1" selected="0">
            <x v="37"/>
          </reference>
        </references>
      </pivotArea>
    </format>
    <format dxfId="9284">
      <pivotArea dataOnly="0" labelOnly="1" outline="0" fieldPosition="0">
        <references count="3">
          <reference field="0" count="1" selected="0">
            <x v="546"/>
          </reference>
          <reference field="4" count="1">
            <x v="235"/>
          </reference>
          <reference field="6" count="1" selected="0">
            <x v="37"/>
          </reference>
        </references>
      </pivotArea>
    </format>
    <format dxfId="9283">
      <pivotArea outline="0" collapsedLevelsAreSubtotals="1" fieldPosition="0">
        <references count="3">
          <reference field="0" count="1" selected="0">
            <x v="546"/>
          </reference>
          <reference field="4" count="1" selected="0">
            <x v="235"/>
          </reference>
          <reference field="6" count="1" selected="0">
            <x v="37"/>
          </reference>
        </references>
      </pivotArea>
    </format>
    <format dxfId="9282">
      <pivotArea outline="0" collapsedLevelsAreSubtotals="1" fieldPosition="0">
        <references count="3">
          <reference field="0" count="1" selected="0">
            <x v="546"/>
          </reference>
          <reference field="4" count="1" selected="0">
            <x v="239"/>
          </reference>
          <reference field="6" count="1" selected="0">
            <x v="37"/>
          </reference>
        </references>
      </pivotArea>
    </format>
    <format dxfId="9281">
      <pivotArea dataOnly="0" labelOnly="1" outline="0" offset="IV3" fieldPosition="0">
        <references count="1">
          <reference field="6" count="1">
            <x v="37"/>
          </reference>
        </references>
      </pivotArea>
    </format>
    <format dxfId="9280">
      <pivotArea dataOnly="0" labelOnly="1" outline="0" offset="IV256" fieldPosition="0">
        <references count="2">
          <reference field="0" count="1">
            <x v="546"/>
          </reference>
          <reference field="6" count="1" selected="0">
            <x v="37"/>
          </reference>
        </references>
      </pivotArea>
    </format>
    <format dxfId="9279">
      <pivotArea dataOnly="0" labelOnly="1" outline="0" fieldPosition="0">
        <references count="3">
          <reference field="0" count="1" selected="0">
            <x v="546"/>
          </reference>
          <reference field="4" count="1">
            <x v="239"/>
          </reference>
          <reference field="6" count="1" selected="0">
            <x v="37"/>
          </reference>
        </references>
      </pivotArea>
    </format>
    <format dxfId="9278">
      <pivotArea outline="0" collapsedLevelsAreSubtotals="1" fieldPosition="0">
        <references count="3">
          <reference field="0" count="1" selected="0">
            <x v="546"/>
          </reference>
          <reference field="4" count="1" selected="0">
            <x v="239"/>
          </reference>
          <reference field="6" count="1" selected="0">
            <x v="37"/>
          </reference>
        </references>
      </pivotArea>
    </format>
    <format dxfId="9277">
      <pivotArea outline="0" collapsedLevelsAreSubtotals="1" fieldPosition="0">
        <references count="3">
          <reference field="0" count="1" selected="0">
            <x v="542"/>
          </reference>
          <reference field="4" count="1" selected="0">
            <x v="234"/>
          </reference>
          <reference field="6" count="1" selected="0">
            <x v="37"/>
          </reference>
        </references>
      </pivotArea>
    </format>
    <format dxfId="9276">
      <pivotArea dataOnly="0" labelOnly="1" outline="0" offset="IV4" fieldPosition="0">
        <references count="1">
          <reference field="6" count="1">
            <x v="37"/>
          </reference>
        </references>
      </pivotArea>
    </format>
    <format dxfId="9275">
      <pivotArea dataOnly="0" labelOnly="1" outline="0" offset="IV1" fieldPosition="0">
        <references count="2">
          <reference field="0" count="1">
            <x v="542"/>
          </reference>
          <reference field="6" count="1" selected="0">
            <x v="37"/>
          </reference>
        </references>
      </pivotArea>
    </format>
    <format dxfId="9274">
      <pivotArea dataOnly="0" labelOnly="1" outline="0" fieldPosition="0">
        <references count="3">
          <reference field="0" count="1" selected="0">
            <x v="542"/>
          </reference>
          <reference field="4" count="1">
            <x v="234"/>
          </reference>
          <reference field="6" count="1" selected="0">
            <x v="37"/>
          </reference>
        </references>
      </pivotArea>
    </format>
    <format dxfId="9273">
      <pivotArea outline="0" collapsedLevelsAreSubtotals="1" fieldPosition="0">
        <references count="3">
          <reference field="0" count="1" selected="0">
            <x v="542"/>
          </reference>
          <reference field="4" count="1" selected="0">
            <x v="234"/>
          </reference>
          <reference field="6" count="1" selected="0">
            <x v="37"/>
          </reference>
        </references>
      </pivotArea>
    </format>
    <format dxfId="9272">
      <pivotArea outline="0" collapsedLevelsAreSubtotals="1" fieldPosition="0">
        <references count="3">
          <reference field="0" count="1" selected="0">
            <x v="542"/>
          </reference>
          <reference field="4" count="1" selected="0">
            <x v="239"/>
          </reference>
          <reference field="6" count="1" selected="0">
            <x v="37"/>
          </reference>
        </references>
      </pivotArea>
    </format>
    <format dxfId="9271">
      <pivotArea dataOnly="0" labelOnly="1" outline="0" offset="IV5" fieldPosition="0">
        <references count="1">
          <reference field="6" count="1">
            <x v="37"/>
          </reference>
        </references>
      </pivotArea>
    </format>
    <format dxfId="9270">
      <pivotArea dataOnly="0" labelOnly="1" outline="0" offset="IV256" fieldPosition="0">
        <references count="2">
          <reference field="0" count="1">
            <x v="542"/>
          </reference>
          <reference field="6" count="1" selected="0">
            <x v="37"/>
          </reference>
        </references>
      </pivotArea>
    </format>
    <format dxfId="9269">
      <pivotArea dataOnly="0" labelOnly="1" outline="0" fieldPosition="0">
        <references count="3">
          <reference field="0" count="1" selected="0">
            <x v="542"/>
          </reference>
          <reference field="4" count="1">
            <x v="239"/>
          </reference>
          <reference field="6" count="1" selected="0">
            <x v="37"/>
          </reference>
        </references>
      </pivotArea>
    </format>
    <format dxfId="9268">
      <pivotArea outline="0" collapsedLevelsAreSubtotals="1" fieldPosition="0">
        <references count="3">
          <reference field="0" count="1" selected="0">
            <x v="542"/>
          </reference>
          <reference field="4" count="1" selected="0">
            <x v="239"/>
          </reference>
          <reference field="6" count="1" selected="0">
            <x v="37"/>
          </reference>
        </references>
      </pivotArea>
    </format>
    <format dxfId="9267">
      <pivotArea outline="0" collapsedLevelsAreSubtotals="1" fieldPosition="0">
        <references count="3">
          <reference field="0" count="1" selected="0">
            <x v="547"/>
          </reference>
          <reference field="4" count="1" selected="0">
            <x v="229"/>
          </reference>
          <reference field="6" count="1" selected="0">
            <x v="37"/>
          </reference>
        </references>
      </pivotArea>
    </format>
    <format dxfId="9266">
      <pivotArea dataOnly="0" labelOnly="1" outline="0" offset="IV6" fieldPosition="0">
        <references count="1">
          <reference field="6" count="1">
            <x v="37"/>
          </reference>
        </references>
      </pivotArea>
    </format>
    <format dxfId="9265">
      <pivotArea dataOnly="0" labelOnly="1" outline="0" offset="IV1" fieldPosition="0">
        <references count="2">
          <reference field="0" count="1">
            <x v="547"/>
          </reference>
          <reference field="6" count="1" selected="0">
            <x v="37"/>
          </reference>
        </references>
      </pivotArea>
    </format>
    <format dxfId="9264">
      <pivotArea dataOnly="0" labelOnly="1" outline="0" fieldPosition="0">
        <references count="3">
          <reference field="0" count="1" selected="0">
            <x v="547"/>
          </reference>
          <reference field="4" count="1">
            <x v="229"/>
          </reference>
          <reference field="6" count="1" selected="0">
            <x v="37"/>
          </reference>
        </references>
      </pivotArea>
    </format>
    <format dxfId="9263">
      <pivotArea outline="0" collapsedLevelsAreSubtotals="1" fieldPosition="0">
        <references count="3">
          <reference field="0" count="1" selected="0">
            <x v="547"/>
          </reference>
          <reference field="4" count="1" selected="0">
            <x v="229"/>
          </reference>
          <reference field="6" count="1" selected="0">
            <x v="37"/>
          </reference>
        </references>
      </pivotArea>
    </format>
    <format dxfId="9262">
      <pivotArea outline="0" collapsedLevelsAreSubtotals="1" fieldPosition="0">
        <references count="3">
          <reference field="0" count="1" selected="0">
            <x v="547"/>
          </reference>
          <reference field="4" count="1" selected="0">
            <x v="235"/>
          </reference>
          <reference field="6" count="1" selected="0">
            <x v="37"/>
          </reference>
        </references>
      </pivotArea>
    </format>
    <format dxfId="9261">
      <pivotArea dataOnly="0" labelOnly="1" outline="0" offset="IV7" fieldPosition="0">
        <references count="1">
          <reference field="6" count="1">
            <x v="37"/>
          </reference>
        </references>
      </pivotArea>
    </format>
    <format dxfId="9260">
      <pivotArea dataOnly="0" labelOnly="1" outline="0" offset="IV2" fieldPosition="0">
        <references count="2">
          <reference field="0" count="1">
            <x v="547"/>
          </reference>
          <reference field="6" count="1" selected="0">
            <x v="37"/>
          </reference>
        </references>
      </pivotArea>
    </format>
    <format dxfId="9259">
      <pivotArea dataOnly="0" labelOnly="1" outline="0" fieldPosition="0">
        <references count="3">
          <reference field="0" count="1" selected="0">
            <x v="547"/>
          </reference>
          <reference field="4" count="1">
            <x v="235"/>
          </reference>
          <reference field="6" count="1" selected="0">
            <x v="37"/>
          </reference>
        </references>
      </pivotArea>
    </format>
    <format dxfId="9258">
      <pivotArea outline="0" collapsedLevelsAreSubtotals="1" fieldPosition="0">
        <references count="3">
          <reference field="0" count="1" selected="0">
            <x v="547"/>
          </reference>
          <reference field="4" count="1" selected="0">
            <x v="235"/>
          </reference>
          <reference field="6" count="1" selected="0">
            <x v="37"/>
          </reference>
        </references>
      </pivotArea>
    </format>
    <format dxfId="9257">
      <pivotArea outline="0" collapsedLevelsAreSubtotals="1" fieldPosition="0">
        <references count="3">
          <reference field="0" count="1" selected="0">
            <x v="547"/>
          </reference>
          <reference field="4" count="1" selected="0">
            <x v="236"/>
          </reference>
          <reference field="6" count="1" selected="0">
            <x v="37"/>
          </reference>
        </references>
      </pivotArea>
    </format>
    <format dxfId="9256">
      <pivotArea dataOnly="0" labelOnly="1" outline="0" offset="IV8" fieldPosition="0">
        <references count="1">
          <reference field="6" count="1">
            <x v="37"/>
          </reference>
        </references>
      </pivotArea>
    </format>
    <format dxfId="9255">
      <pivotArea dataOnly="0" labelOnly="1" outline="0" offset="IV3" fieldPosition="0">
        <references count="2">
          <reference field="0" count="1">
            <x v="547"/>
          </reference>
          <reference field="6" count="1" selected="0">
            <x v="37"/>
          </reference>
        </references>
      </pivotArea>
    </format>
    <format dxfId="9254">
      <pivotArea dataOnly="0" labelOnly="1" outline="0" fieldPosition="0">
        <references count="3">
          <reference field="0" count="1" selected="0">
            <x v="547"/>
          </reference>
          <reference field="4" count="1">
            <x v="236"/>
          </reference>
          <reference field="6" count="1" selected="0">
            <x v="37"/>
          </reference>
        </references>
      </pivotArea>
    </format>
    <format dxfId="9253">
      <pivotArea outline="0" collapsedLevelsAreSubtotals="1" fieldPosition="0">
        <references count="3">
          <reference field="0" count="1" selected="0">
            <x v="547"/>
          </reference>
          <reference field="4" count="1" selected="0">
            <x v="236"/>
          </reference>
          <reference field="6" count="1" selected="0">
            <x v="37"/>
          </reference>
        </references>
      </pivotArea>
    </format>
    <format dxfId="9252">
      <pivotArea outline="0" collapsedLevelsAreSubtotals="1" fieldPosition="0">
        <references count="3">
          <reference field="0" count="1" selected="0">
            <x v="547"/>
          </reference>
          <reference field="4" count="1" selected="0">
            <x v="237"/>
          </reference>
          <reference field="6" count="1" selected="0">
            <x v="37"/>
          </reference>
        </references>
      </pivotArea>
    </format>
    <format dxfId="9251">
      <pivotArea dataOnly="0" labelOnly="1" outline="0" offset="IV9" fieldPosition="0">
        <references count="1">
          <reference field="6" count="1">
            <x v="37"/>
          </reference>
        </references>
      </pivotArea>
    </format>
    <format dxfId="9250">
      <pivotArea dataOnly="0" labelOnly="1" outline="0" offset="IV256" fieldPosition="0">
        <references count="2">
          <reference field="0" count="1">
            <x v="547"/>
          </reference>
          <reference field="6" count="1" selected="0">
            <x v="37"/>
          </reference>
        </references>
      </pivotArea>
    </format>
    <format dxfId="9249">
      <pivotArea dataOnly="0" labelOnly="1" outline="0" fieldPosition="0">
        <references count="3">
          <reference field="0" count="1" selected="0">
            <x v="547"/>
          </reference>
          <reference field="4" count="1">
            <x v="237"/>
          </reference>
          <reference field="6" count="1" selected="0">
            <x v="37"/>
          </reference>
        </references>
      </pivotArea>
    </format>
    <format dxfId="9248">
      <pivotArea outline="0" collapsedLevelsAreSubtotals="1" fieldPosition="0">
        <references count="3">
          <reference field="0" count="1" selected="0">
            <x v="547"/>
          </reference>
          <reference field="4" count="1" selected="0">
            <x v="237"/>
          </reference>
          <reference field="6" count="1" selected="0">
            <x v="37"/>
          </reference>
        </references>
      </pivotArea>
    </format>
    <format dxfId="9247">
      <pivotArea outline="0" collapsedLevelsAreSubtotals="1" fieldPosition="0">
        <references count="3">
          <reference field="0" count="1" selected="0">
            <x v="544"/>
          </reference>
          <reference field="4" count="1" selected="0">
            <x v="234"/>
          </reference>
          <reference field="6" count="1" selected="0">
            <x v="37"/>
          </reference>
        </references>
      </pivotArea>
    </format>
    <format dxfId="9246">
      <pivotArea dataOnly="0" labelOnly="1" outline="0" offset="IV10" fieldPosition="0">
        <references count="1">
          <reference field="6" count="1">
            <x v="37"/>
          </reference>
        </references>
      </pivotArea>
    </format>
    <format dxfId="9245">
      <pivotArea dataOnly="0" labelOnly="1" outline="0" offset="IV1" fieldPosition="0">
        <references count="2">
          <reference field="0" count="1">
            <x v="544"/>
          </reference>
          <reference field="6" count="1" selected="0">
            <x v="37"/>
          </reference>
        </references>
      </pivotArea>
    </format>
    <format dxfId="9244">
      <pivotArea dataOnly="0" labelOnly="1" outline="0" fieldPosition="0">
        <references count="3">
          <reference field="0" count="1" selected="0">
            <x v="544"/>
          </reference>
          <reference field="4" count="1">
            <x v="234"/>
          </reference>
          <reference field="6" count="1" selected="0">
            <x v="37"/>
          </reference>
        </references>
      </pivotArea>
    </format>
    <format dxfId="9243">
      <pivotArea outline="0" collapsedLevelsAreSubtotals="1" fieldPosition="0">
        <references count="3">
          <reference field="0" count="1" selected="0">
            <x v="544"/>
          </reference>
          <reference field="4" count="1" selected="0">
            <x v="234"/>
          </reference>
          <reference field="6" count="1" selected="0">
            <x v="37"/>
          </reference>
        </references>
      </pivotArea>
    </format>
    <format dxfId="9242">
      <pivotArea outline="0" collapsedLevelsAreSubtotals="1" fieldPosition="0">
        <references count="3">
          <reference field="0" count="1" selected="0">
            <x v="544"/>
          </reference>
          <reference field="4" count="1" selected="0">
            <x v="235"/>
          </reference>
          <reference field="6" count="1" selected="0">
            <x v="37"/>
          </reference>
        </references>
      </pivotArea>
    </format>
    <format dxfId="9241">
      <pivotArea dataOnly="0" labelOnly="1" outline="0" offset="IV11" fieldPosition="0">
        <references count="1">
          <reference field="6" count="1">
            <x v="37"/>
          </reference>
        </references>
      </pivotArea>
    </format>
    <format dxfId="9240">
      <pivotArea dataOnly="0" labelOnly="1" outline="0" offset="IV2" fieldPosition="0">
        <references count="2">
          <reference field="0" count="1">
            <x v="544"/>
          </reference>
          <reference field="6" count="1" selected="0">
            <x v="37"/>
          </reference>
        </references>
      </pivotArea>
    </format>
    <format dxfId="9239">
      <pivotArea dataOnly="0" labelOnly="1" outline="0" fieldPosition="0">
        <references count="3">
          <reference field="0" count="1" selected="0">
            <x v="544"/>
          </reference>
          <reference field="4" count="1">
            <x v="235"/>
          </reference>
          <reference field="6" count="1" selected="0">
            <x v="37"/>
          </reference>
        </references>
      </pivotArea>
    </format>
    <format dxfId="9238">
      <pivotArea outline="0" collapsedLevelsAreSubtotals="1" fieldPosition="0">
        <references count="3">
          <reference field="0" count="1" selected="0">
            <x v="544"/>
          </reference>
          <reference field="4" count="1" selected="0">
            <x v="235"/>
          </reference>
          <reference field="6" count="1" selected="0">
            <x v="37"/>
          </reference>
        </references>
      </pivotArea>
    </format>
    <format dxfId="9237">
      <pivotArea outline="0" collapsedLevelsAreSubtotals="1" fieldPosition="0">
        <references count="3">
          <reference field="0" count="1" selected="0">
            <x v="544"/>
          </reference>
          <reference field="4" count="1" selected="0">
            <x v="239"/>
          </reference>
          <reference field="6" count="1" selected="0">
            <x v="37"/>
          </reference>
        </references>
      </pivotArea>
    </format>
    <format dxfId="9236">
      <pivotArea dataOnly="0" labelOnly="1" outline="0" offset="IV12" fieldPosition="0">
        <references count="1">
          <reference field="6" count="1">
            <x v="37"/>
          </reference>
        </references>
      </pivotArea>
    </format>
    <format dxfId="9235">
      <pivotArea dataOnly="0" labelOnly="1" outline="0" offset="IV256" fieldPosition="0">
        <references count="2">
          <reference field="0" count="1">
            <x v="544"/>
          </reference>
          <reference field="6" count="1" selected="0">
            <x v="37"/>
          </reference>
        </references>
      </pivotArea>
    </format>
    <format dxfId="9234">
      <pivotArea dataOnly="0" labelOnly="1" outline="0" fieldPosition="0">
        <references count="3">
          <reference field="0" count="1" selected="0">
            <x v="544"/>
          </reference>
          <reference field="4" count="1">
            <x v="239"/>
          </reference>
          <reference field="6" count="1" selected="0">
            <x v="37"/>
          </reference>
        </references>
      </pivotArea>
    </format>
    <format dxfId="9233">
      <pivotArea outline="0" collapsedLevelsAreSubtotals="1" fieldPosition="0">
        <references count="3">
          <reference field="0" count="1" selected="0">
            <x v="544"/>
          </reference>
          <reference field="4" count="1" selected="0">
            <x v="239"/>
          </reference>
          <reference field="6" count="1" selected="0">
            <x v="37"/>
          </reference>
        </references>
      </pivotArea>
    </format>
    <format dxfId="9232">
      <pivotArea outline="0" collapsedLevelsAreSubtotals="1" fieldPosition="0">
        <references count="3">
          <reference field="0" count="1" selected="0">
            <x v="543"/>
          </reference>
          <reference field="4" count="1" selected="0">
            <x v="234"/>
          </reference>
          <reference field="6" count="1" selected="0">
            <x v="37"/>
          </reference>
        </references>
      </pivotArea>
    </format>
    <format dxfId="9231">
      <pivotArea dataOnly="0" labelOnly="1" outline="0" offset="IV13" fieldPosition="0">
        <references count="1">
          <reference field="6" count="1">
            <x v="37"/>
          </reference>
        </references>
      </pivotArea>
    </format>
    <format dxfId="9230">
      <pivotArea dataOnly="0" labelOnly="1" outline="0" offset="IV1" fieldPosition="0">
        <references count="2">
          <reference field="0" count="1">
            <x v="543"/>
          </reference>
          <reference field="6" count="1" selected="0">
            <x v="37"/>
          </reference>
        </references>
      </pivotArea>
    </format>
    <format dxfId="9229">
      <pivotArea dataOnly="0" labelOnly="1" outline="0" fieldPosition="0">
        <references count="3">
          <reference field="0" count="1" selected="0">
            <x v="543"/>
          </reference>
          <reference field="4" count="1">
            <x v="234"/>
          </reference>
          <reference field="6" count="1" selected="0">
            <x v="37"/>
          </reference>
        </references>
      </pivotArea>
    </format>
    <format dxfId="9228">
      <pivotArea outline="0" collapsedLevelsAreSubtotals="1" fieldPosition="0">
        <references count="3">
          <reference field="0" count="1" selected="0">
            <x v="543"/>
          </reference>
          <reference field="4" count="1" selected="0">
            <x v="234"/>
          </reference>
          <reference field="6" count="1" selected="0">
            <x v="37"/>
          </reference>
        </references>
      </pivotArea>
    </format>
    <format dxfId="9227">
      <pivotArea outline="0" collapsedLevelsAreSubtotals="1" fieldPosition="0">
        <references count="3">
          <reference field="0" count="1" selected="0">
            <x v="543"/>
          </reference>
          <reference field="4" count="1" selected="0">
            <x v="239"/>
          </reference>
          <reference field="6" count="1" selected="0">
            <x v="37"/>
          </reference>
        </references>
      </pivotArea>
    </format>
    <format dxfId="9226">
      <pivotArea dataOnly="0" labelOnly="1" outline="0" offset="IV14" fieldPosition="0">
        <references count="1">
          <reference field="6" count="1">
            <x v="37"/>
          </reference>
        </references>
      </pivotArea>
    </format>
    <format dxfId="9225">
      <pivotArea dataOnly="0" labelOnly="1" outline="0" offset="IV256" fieldPosition="0">
        <references count="2">
          <reference field="0" count="1">
            <x v="543"/>
          </reference>
          <reference field="6" count="1" selected="0">
            <x v="37"/>
          </reference>
        </references>
      </pivotArea>
    </format>
    <format dxfId="9224">
      <pivotArea dataOnly="0" labelOnly="1" outline="0" fieldPosition="0">
        <references count="3">
          <reference field="0" count="1" selected="0">
            <x v="543"/>
          </reference>
          <reference field="4" count="1">
            <x v="239"/>
          </reference>
          <reference field="6" count="1" selected="0">
            <x v="37"/>
          </reference>
        </references>
      </pivotArea>
    </format>
    <format dxfId="9223">
      <pivotArea outline="0" collapsedLevelsAreSubtotals="1" fieldPosition="0">
        <references count="3">
          <reference field="0" count="1" selected="0">
            <x v="543"/>
          </reference>
          <reference field="4" count="1" selected="0">
            <x v="239"/>
          </reference>
          <reference field="6" count="1" selected="0">
            <x v="37"/>
          </reference>
        </references>
      </pivotArea>
    </format>
    <format dxfId="9222">
      <pivotArea outline="0" collapsedLevelsAreSubtotals="1" fieldPosition="0">
        <references count="3">
          <reference field="0" count="1" selected="0">
            <x v="541"/>
          </reference>
          <reference field="4" count="1" selected="0">
            <x v="234"/>
          </reference>
          <reference field="6" count="1" selected="0">
            <x v="37"/>
          </reference>
        </references>
      </pivotArea>
    </format>
    <format dxfId="9221">
      <pivotArea dataOnly="0" labelOnly="1" outline="0" offset="IV15" fieldPosition="0">
        <references count="1">
          <reference field="6" count="1">
            <x v="37"/>
          </reference>
        </references>
      </pivotArea>
    </format>
    <format dxfId="9220">
      <pivotArea dataOnly="0" labelOnly="1" outline="0" offset="IV1" fieldPosition="0">
        <references count="2">
          <reference field="0" count="1">
            <x v="541"/>
          </reference>
          <reference field="6" count="1" selected="0">
            <x v="37"/>
          </reference>
        </references>
      </pivotArea>
    </format>
    <format dxfId="9219">
      <pivotArea dataOnly="0" labelOnly="1" outline="0" fieldPosition="0">
        <references count="3">
          <reference field="0" count="1" selected="0">
            <x v="541"/>
          </reference>
          <reference field="4" count="1">
            <x v="234"/>
          </reference>
          <reference field="6" count="1" selected="0">
            <x v="37"/>
          </reference>
        </references>
      </pivotArea>
    </format>
    <format dxfId="9218">
      <pivotArea outline="0" collapsedLevelsAreSubtotals="1" fieldPosition="0">
        <references count="3">
          <reference field="0" count="1" selected="0">
            <x v="541"/>
          </reference>
          <reference field="4" count="1" selected="0">
            <x v="234"/>
          </reference>
          <reference field="6" count="1" selected="0">
            <x v="37"/>
          </reference>
        </references>
      </pivotArea>
    </format>
    <format dxfId="9217">
      <pivotArea outline="0" collapsedLevelsAreSubtotals="1" fieldPosition="0">
        <references count="3">
          <reference field="0" count="1" selected="0">
            <x v="541"/>
          </reference>
          <reference field="4" count="1" selected="0">
            <x v="239"/>
          </reference>
          <reference field="6" count="1" selected="0">
            <x v="37"/>
          </reference>
        </references>
      </pivotArea>
    </format>
    <format dxfId="9216">
      <pivotArea dataOnly="0" labelOnly="1" outline="0" offset="IV16" fieldPosition="0">
        <references count="1">
          <reference field="6" count="1">
            <x v="37"/>
          </reference>
        </references>
      </pivotArea>
    </format>
    <format dxfId="9215">
      <pivotArea dataOnly="0" labelOnly="1" outline="0" offset="IV256" fieldPosition="0">
        <references count="2">
          <reference field="0" count="1">
            <x v="541"/>
          </reference>
          <reference field="6" count="1" selected="0">
            <x v="37"/>
          </reference>
        </references>
      </pivotArea>
    </format>
    <format dxfId="9214">
      <pivotArea dataOnly="0" labelOnly="1" outline="0" fieldPosition="0">
        <references count="3">
          <reference field="0" count="1" selected="0">
            <x v="541"/>
          </reference>
          <reference field="4" count="1">
            <x v="239"/>
          </reference>
          <reference field="6" count="1" selected="0">
            <x v="37"/>
          </reference>
        </references>
      </pivotArea>
    </format>
    <format dxfId="9213">
      <pivotArea outline="0" collapsedLevelsAreSubtotals="1" fieldPosition="0">
        <references count="3">
          <reference field="0" count="1" selected="0">
            <x v="541"/>
          </reference>
          <reference field="4" count="1" selected="0">
            <x v="239"/>
          </reference>
          <reference field="6" count="1" selected="0">
            <x v="37"/>
          </reference>
        </references>
      </pivotArea>
    </format>
    <format dxfId="9212">
      <pivotArea outline="0" collapsedLevelsAreSubtotals="1" fieldPosition="0">
        <references count="3">
          <reference field="0" count="1" selected="0">
            <x v="540"/>
          </reference>
          <reference field="4" count="1" selected="0">
            <x v="239"/>
          </reference>
          <reference field="6" count="1" selected="0">
            <x v="37"/>
          </reference>
        </references>
      </pivotArea>
    </format>
    <format dxfId="9211">
      <pivotArea dataOnly="0" labelOnly="1" outline="0" offset="IV17" fieldPosition="0">
        <references count="1">
          <reference field="6" count="1">
            <x v="37"/>
          </reference>
        </references>
      </pivotArea>
    </format>
    <format dxfId="9210">
      <pivotArea dataOnly="0" labelOnly="1" outline="0" fieldPosition="0">
        <references count="2">
          <reference field="0" count="1">
            <x v="540"/>
          </reference>
          <reference field="6" count="1" selected="0">
            <x v="37"/>
          </reference>
        </references>
      </pivotArea>
    </format>
    <format dxfId="9209">
      <pivotArea dataOnly="0" labelOnly="1" outline="0" fieldPosition="0">
        <references count="3">
          <reference field="0" count="1" selected="0">
            <x v="540"/>
          </reference>
          <reference field="4" count="1">
            <x v="239"/>
          </reference>
          <reference field="6" count="1" selected="0">
            <x v="37"/>
          </reference>
        </references>
      </pivotArea>
    </format>
    <format dxfId="9208">
      <pivotArea outline="0" collapsedLevelsAreSubtotals="1" fieldPosition="0">
        <references count="3">
          <reference field="0" count="1" selected="0">
            <x v="540"/>
          </reference>
          <reference field="4" count="1" selected="0">
            <x v="239"/>
          </reference>
          <reference field="6" count="1" selected="0">
            <x v="37"/>
          </reference>
        </references>
      </pivotArea>
    </format>
    <format dxfId="9207">
      <pivotArea outline="0" collapsedLevelsAreSubtotals="1" fieldPosition="0">
        <references count="3">
          <reference field="0" count="1" selected="0">
            <x v="522"/>
          </reference>
          <reference field="4" count="1" selected="0">
            <x v="253"/>
          </reference>
          <reference field="6" count="1" selected="0">
            <x v="37"/>
          </reference>
        </references>
      </pivotArea>
    </format>
    <format dxfId="9206">
      <pivotArea dataOnly="0" labelOnly="1" outline="0" offset="IV256" fieldPosition="0">
        <references count="1">
          <reference field="6" count="1">
            <x v="37"/>
          </reference>
        </references>
      </pivotArea>
    </format>
    <format dxfId="9205">
      <pivotArea dataOnly="0" labelOnly="1" outline="0" fieldPosition="0">
        <references count="2">
          <reference field="0" count="1">
            <x v="522"/>
          </reference>
          <reference field="6" count="1" selected="0">
            <x v="37"/>
          </reference>
        </references>
      </pivotArea>
    </format>
    <format dxfId="9204">
      <pivotArea dataOnly="0" labelOnly="1" outline="0" fieldPosition="0">
        <references count="3">
          <reference field="0" count="1" selected="0">
            <x v="522"/>
          </reference>
          <reference field="4" count="1">
            <x v="253"/>
          </reference>
          <reference field="6" count="1" selected="0">
            <x v="37"/>
          </reference>
        </references>
      </pivotArea>
    </format>
    <format dxfId="9203">
      <pivotArea outline="0" collapsedLevelsAreSubtotals="1" fieldPosition="0">
        <references count="3">
          <reference field="0" count="1" selected="0">
            <x v="522"/>
          </reference>
          <reference field="4" count="1" selected="0">
            <x v="253"/>
          </reference>
          <reference field="6" count="1" selected="0">
            <x v="37"/>
          </reference>
        </references>
      </pivotArea>
    </format>
    <format dxfId="9202">
      <pivotArea dataOnly="0" labelOnly="1" outline="0" fieldPosition="0">
        <references count="1">
          <reference field="6" count="1">
            <x v="37"/>
          </reference>
        </references>
      </pivotArea>
    </format>
    <format dxfId="9201">
      <pivotArea dataOnly="0" labelOnly="1" outline="0" fieldPosition="0">
        <references count="2">
          <reference field="0" count="1">
            <x v="522"/>
          </reference>
          <reference field="6" count="1" selected="0">
            <x v="37"/>
          </reference>
        </references>
      </pivotArea>
    </format>
    <format dxfId="9200">
      <pivotArea dataOnly="0" labelOnly="1" outline="0" fieldPosition="0">
        <references count="3">
          <reference field="0" count="1" selected="0">
            <x v="522"/>
          </reference>
          <reference field="4" count="1">
            <x v="253"/>
          </reference>
          <reference field="6" count="1" selected="0">
            <x v="37"/>
          </reference>
        </references>
      </pivotArea>
    </format>
    <format dxfId="9199">
      <pivotArea outline="0" collapsedLevelsAreSubtotals="1" fieldPosition="0">
        <references count="1">
          <reference field="6" count="1" selected="0" defaultSubtotal="1">
            <x v="37"/>
          </reference>
        </references>
      </pivotArea>
    </format>
    <format dxfId="9198">
      <pivotArea dataOnly="0" labelOnly="1" outline="0" fieldPosition="0">
        <references count="1">
          <reference field="6" count="1" defaultSubtotal="1">
            <x v="37"/>
          </reference>
        </references>
      </pivotArea>
    </format>
    <format dxfId="9197">
      <pivotArea outline="0" collapsedLevelsAreSubtotals="1" fieldPosition="0">
        <references count="3">
          <reference field="0" count="1" selected="0">
            <x v="525"/>
          </reference>
          <reference field="4" count="1" selected="0">
            <x v="87"/>
          </reference>
          <reference field="6" count="1" selected="0">
            <x v="39"/>
          </reference>
        </references>
      </pivotArea>
    </format>
    <format dxfId="9196">
      <pivotArea dataOnly="0" labelOnly="1" outline="0" offset="IV1" fieldPosition="0">
        <references count="1">
          <reference field="6" count="1">
            <x v="39"/>
          </reference>
        </references>
      </pivotArea>
    </format>
    <format dxfId="9195">
      <pivotArea dataOnly="0" labelOnly="1" outline="0" fieldPosition="0">
        <references count="2">
          <reference field="0" count="1">
            <x v="525"/>
          </reference>
          <reference field="6" count="1" selected="0">
            <x v="39"/>
          </reference>
        </references>
      </pivotArea>
    </format>
    <format dxfId="9194">
      <pivotArea dataOnly="0" labelOnly="1" outline="0" fieldPosition="0">
        <references count="3">
          <reference field="0" count="1" selected="0">
            <x v="525"/>
          </reference>
          <reference field="4" count="1">
            <x v="87"/>
          </reference>
          <reference field="6" count="1" selected="0">
            <x v="39"/>
          </reference>
        </references>
      </pivotArea>
    </format>
    <format dxfId="9193">
      <pivotArea outline="0" collapsedLevelsAreSubtotals="1" fieldPosition="0">
        <references count="3">
          <reference field="0" count="1" selected="0">
            <x v="525"/>
          </reference>
          <reference field="4" count="1" selected="0">
            <x v="87"/>
          </reference>
          <reference field="6" count="1" selected="0">
            <x v="39"/>
          </reference>
        </references>
      </pivotArea>
    </format>
    <format dxfId="9192">
      <pivotArea dataOnly="0" labelOnly="1" outline="0" fieldPosition="0">
        <references count="1">
          <reference field="6" count="1">
            <x v="39"/>
          </reference>
        </references>
      </pivotArea>
    </format>
    <format dxfId="9191">
      <pivotArea dataOnly="0" labelOnly="1" outline="0" fieldPosition="0">
        <references count="2">
          <reference field="0" count="1">
            <x v="525"/>
          </reference>
          <reference field="6" count="1" selected="0">
            <x v="39"/>
          </reference>
        </references>
      </pivotArea>
    </format>
    <format dxfId="9190">
      <pivotArea dataOnly="0" labelOnly="1" outline="0" fieldPosition="0">
        <references count="3">
          <reference field="0" count="1" selected="0">
            <x v="525"/>
          </reference>
          <reference field="4" count="1">
            <x v="87"/>
          </reference>
          <reference field="6" count="1" selected="0">
            <x v="39"/>
          </reference>
        </references>
      </pivotArea>
    </format>
    <format dxfId="9189">
      <pivotArea outline="0" collapsedLevelsAreSubtotals="1" fieldPosition="0">
        <references count="3">
          <reference field="0" count="1" selected="0">
            <x v="546"/>
          </reference>
          <reference field="4" count="1" selected="0">
            <x v="87"/>
          </reference>
          <reference field="6" count="1" selected="0">
            <x v="39"/>
          </reference>
        </references>
      </pivotArea>
    </format>
    <format dxfId="9188">
      <pivotArea dataOnly="0" labelOnly="1" outline="0" offset="IV2" fieldPosition="0">
        <references count="1">
          <reference field="6" count="1">
            <x v="39"/>
          </reference>
        </references>
      </pivotArea>
    </format>
    <format dxfId="9187">
      <pivotArea dataOnly="0" labelOnly="1" outline="0" fieldPosition="0">
        <references count="2">
          <reference field="0" count="1">
            <x v="546"/>
          </reference>
          <reference field="6" count="1" selected="0">
            <x v="39"/>
          </reference>
        </references>
      </pivotArea>
    </format>
    <format dxfId="9186">
      <pivotArea dataOnly="0" labelOnly="1" outline="0" fieldPosition="0">
        <references count="3">
          <reference field="0" count="1" selected="0">
            <x v="546"/>
          </reference>
          <reference field="4" count="1">
            <x v="87"/>
          </reference>
          <reference field="6" count="1" selected="0">
            <x v="39"/>
          </reference>
        </references>
      </pivotArea>
    </format>
    <format dxfId="9185">
      <pivotArea outline="0" collapsedLevelsAreSubtotals="1" fieldPosition="0">
        <references count="3">
          <reference field="0" count="1" selected="0">
            <x v="546"/>
          </reference>
          <reference field="4" count="1" selected="0">
            <x v="87"/>
          </reference>
          <reference field="6" count="1" selected="0">
            <x v="39"/>
          </reference>
        </references>
      </pivotArea>
    </format>
    <format dxfId="9184">
      <pivotArea outline="0" collapsedLevelsAreSubtotals="1" fieldPosition="0">
        <references count="3">
          <reference field="0" count="1" selected="0">
            <x v="542"/>
          </reference>
          <reference field="4" count="1" selected="0">
            <x v="87"/>
          </reference>
          <reference field="6" count="1" selected="0">
            <x v="39"/>
          </reference>
        </references>
      </pivotArea>
    </format>
    <format dxfId="9183">
      <pivotArea dataOnly="0" labelOnly="1" outline="0" offset="IV3" fieldPosition="0">
        <references count="1">
          <reference field="6" count="1">
            <x v="39"/>
          </reference>
        </references>
      </pivotArea>
    </format>
    <format dxfId="9182">
      <pivotArea dataOnly="0" labelOnly="1" outline="0" fieldPosition="0">
        <references count="2">
          <reference field="0" count="1">
            <x v="542"/>
          </reference>
          <reference field="6" count="1" selected="0">
            <x v="39"/>
          </reference>
        </references>
      </pivotArea>
    </format>
    <format dxfId="9181">
      <pivotArea dataOnly="0" labelOnly="1" outline="0" fieldPosition="0">
        <references count="3">
          <reference field="0" count="1" selected="0">
            <x v="542"/>
          </reference>
          <reference field="4" count="1">
            <x v="87"/>
          </reference>
          <reference field="6" count="1" selected="0">
            <x v="39"/>
          </reference>
        </references>
      </pivotArea>
    </format>
    <format dxfId="9180">
      <pivotArea outline="0" collapsedLevelsAreSubtotals="1" fieldPosition="0">
        <references count="3">
          <reference field="0" count="1" selected="0">
            <x v="542"/>
          </reference>
          <reference field="4" count="1" selected="0">
            <x v="87"/>
          </reference>
          <reference field="6" count="1" selected="0">
            <x v="39"/>
          </reference>
        </references>
      </pivotArea>
    </format>
    <format dxfId="9179">
      <pivotArea outline="0" collapsedLevelsAreSubtotals="1" fieldPosition="0">
        <references count="3">
          <reference field="0" count="1" selected="0">
            <x v="544"/>
          </reference>
          <reference field="4" count="1" selected="0">
            <x v="87"/>
          </reference>
          <reference field="6" count="1" selected="0">
            <x v="39"/>
          </reference>
        </references>
      </pivotArea>
    </format>
    <format dxfId="9178">
      <pivotArea dataOnly="0" labelOnly="1" outline="0" offset="IV4" fieldPosition="0">
        <references count="1">
          <reference field="6" count="1">
            <x v="39"/>
          </reference>
        </references>
      </pivotArea>
    </format>
    <format dxfId="9177">
      <pivotArea dataOnly="0" labelOnly="1" outline="0" fieldPosition="0">
        <references count="2">
          <reference field="0" count="1">
            <x v="544"/>
          </reference>
          <reference field="6" count="1" selected="0">
            <x v="39"/>
          </reference>
        </references>
      </pivotArea>
    </format>
    <format dxfId="9176">
      <pivotArea dataOnly="0" labelOnly="1" outline="0" fieldPosition="0">
        <references count="3">
          <reference field="0" count="1" selected="0">
            <x v="544"/>
          </reference>
          <reference field="4" count="1">
            <x v="87"/>
          </reference>
          <reference field="6" count="1" selected="0">
            <x v="39"/>
          </reference>
        </references>
      </pivotArea>
    </format>
    <format dxfId="9175">
      <pivotArea outline="0" collapsedLevelsAreSubtotals="1" fieldPosition="0">
        <references count="3">
          <reference field="0" count="1" selected="0">
            <x v="544"/>
          </reference>
          <reference field="4" count="1" selected="0">
            <x v="87"/>
          </reference>
          <reference field="6" count="1" selected="0">
            <x v="39"/>
          </reference>
        </references>
      </pivotArea>
    </format>
    <format dxfId="9174">
      <pivotArea outline="0" collapsedLevelsAreSubtotals="1" fieldPosition="0">
        <references count="3">
          <reference field="0" count="1" selected="0">
            <x v="547"/>
          </reference>
          <reference field="4" count="1" selected="0">
            <x v="87"/>
          </reference>
          <reference field="6" count="1" selected="0">
            <x v="39"/>
          </reference>
        </references>
      </pivotArea>
    </format>
    <format dxfId="9173">
      <pivotArea dataOnly="0" labelOnly="1" outline="0" offset="IV5" fieldPosition="0">
        <references count="1">
          <reference field="6" count="1">
            <x v="39"/>
          </reference>
        </references>
      </pivotArea>
    </format>
    <format dxfId="9172">
      <pivotArea dataOnly="0" labelOnly="1" outline="0" fieldPosition="0">
        <references count="2">
          <reference field="0" count="1">
            <x v="547"/>
          </reference>
          <reference field="6" count="1" selected="0">
            <x v="39"/>
          </reference>
        </references>
      </pivotArea>
    </format>
    <format dxfId="9171">
      <pivotArea dataOnly="0" labelOnly="1" outline="0" fieldPosition="0">
        <references count="3">
          <reference field="0" count="1" selected="0">
            <x v="547"/>
          </reference>
          <reference field="4" count="1">
            <x v="87"/>
          </reference>
          <reference field="6" count="1" selected="0">
            <x v="39"/>
          </reference>
        </references>
      </pivotArea>
    </format>
    <format dxfId="9170">
      <pivotArea outline="0" collapsedLevelsAreSubtotals="1" fieldPosition="0">
        <references count="3">
          <reference field="0" count="1" selected="0">
            <x v="547"/>
          </reference>
          <reference field="4" count="1" selected="0">
            <x v="87"/>
          </reference>
          <reference field="6" count="1" selected="0">
            <x v="39"/>
          </reference>
        </references>
      </pivotArea>
    </format>
    <format dxfId="9169">
      <pivotArea outline="0" collapsedLevelsAreSubtotals="1" fieldPosition="0">
        <references count="3">
          <reference field="0" count="1" selected="0">
            <x v="534"/>
          </reference>
          <reference field="4" count="1" selected="0">
            <x v="87"/>
          </reference>
          <reference field="6" count="1" selected="0">
            <x v="39"/>
          </reference>
        </references>
      </pivotArea>
    </format>
    <format dxfId="9168">
      <pivotArea dataOnly="0" labelOnly="1" outline="0" offset="IV6" fieldPosition="0">
        <references count="1">
          <reference field="6" count="1">
            <x v="39"/>
          </reference>
        </references>
      </pivotArea>
    </format>
    <format dxfId="9167">
      <pivotArea dataOnly="0" labelOnly="1" outline="0" fieldPosition="0">
        <references count="2">
          <reference field="0" count="1">
            <x v="534"/>
          </reference>
          <reference field="6" count="1" selected="0">
            <x v="39"/>
          </reference>
        </references>
      </pivotArea>
    </format>
    <format dxfId="9166">
      <pivotArea dataOnly="0" labelOnly="1" outline="0" fieldPosition="0">
        <references count="3">
          <reference field="0" count="1" selected="0">
            <x v="534"/>
          </reference>
          <reference field="4" count="1">
            <x v="87"/>
          </reference>
          <reference field="6" count="1" selected="0">
            <x v="39"/>
          </reference>
        </references>
      </pivotArea>
    </format>
    <format dxfId="9165">
      <pivotArea outline="0" collapsedLevelsAreSubtotals="1" fieldPosition="0">
        <references count="3">
          <reference field="0" count="1" selected="0">
            <x v="534"/>
          </reference>
          <reference field="4" count="1" selected="0">
            <x v="87"/>
          </reference>
          <reference field="6" count="1" selected="0">
            <x v="39"/>
          </reference>
        </references>
      </pivotArea>
    </format>
    <format dxfId="9164">
      <pivotArea outline="0" collapsedLevelsAreSubtotals="1" fieldPosition="0">
        <references count="3">
          <reference field="0" count="1" selected="0">
            <x v="548"/>
          </reference>
          <reference field="4" count="1" selected="0">
            <x v="87"/>
          </reference>
          <reference field="6" count="1" selected="0">
            <x v="39"/>
          </reference>
        </references>
      </pivotArea>
    </format>
    <format dxfId="9163">
      <pivotArea dataOnly="0" labelOnly="1" outline="0" offset="IV7" fieldPosition="0">
        <references count="1">
          <reference field="6" count="1">
            <x v="39"/>
          </reference>
        </references>
      </pivotArea>
    </format>
    <format dxfId="9162">
      <pivotArea dataOnly="0" labelOnly="1" outline="0" fieldPosition="0">
        <references count="2">
          <reference field="0" count="1">
            <x v="548"/>
          </reference>
          <reference field="6" count="1" selected="0">
            <x v="39"/>
          </reference>
        </references>
      </pivotArea>
    </format>
    <format dxfId="9161">
      <pivotArea dataOnly="0" labelOnly="1" outline="0" fieldPosition="0">
        <references count="3">
          <reference field="0" count="1" selected="0">
            <x v="548"/>
          </reference>
          <reference field="4" count="1">
            <x v="87"/>
          </reference>
          <reference field="6" count="1" selected="0">
            <x v="39"/>
          </reference>
        </references>
      </pivotArea>
    </format>
    <format dxfId="9160">
      <pivotArea outline="0" collapsedLevelsAreSubtotals="1" fieldPosition="0">
        <references count="3">
          <reference field="0" count="1" selected="0">
            <x v="548"/>
          </reference>
          <reference field="4" count="1" selected="0">
            <x v="87"/>
          </reference>
          <reference field="6" count="1" selected="0">
            <x v="39"/>
          </reference>
        </references>
      </pivotArea>
    </format>
    <format dxfId="9159">
      <pivotArea outline="0" collapsedLevelsAreSubtotals="1" fieldPosition="0">
        <references count="3">
          <reference field="0" count="1" selected="0">
            <x v="541"/>
          </reference>
          <reference field="4" count="1" selected="0">
            <x v="87"/>
          </reference>
          <reference field="6" count="1" selected="0">
            <x v="39"/>
          </reference>
        </references>
      </pivotArea>
    </format>
    <format dxfId="9158">
      <pivotArea dataOnly="0" labelOnly="1" outline="0" offset="IV8" fieldPosition="0">
        <references count="1">
          <reference field="6" count="1">
            <x v="39"/>
          </reference>
        </references>
      </pivotArea>
    </format>
    <format dxfId="9157">
      <pivotArea dataOnly="0" labelOnly="1" outline="0" fieldPosition="0">
        <references count="2">
          <reference field="0" count="1">
            <x v="541"/>
          </reference>
          <reference field="6" count="1" selected="0">
            <x v="39"/>
          </reference>
        </references>
      </pivotArea>
    </format>
    <format dxfId="9156">
      <pivotArea dataOnly="0" labelOnly="1" outline="0" fieldPosition="0">
        <references count="3">
          <reference field="0" count="1" selected="0">
            <x v="541"/>
          </reference>
          <reference field="4" count="1">
            <x v="87"/>
          </reference>
          <reference field="6" count="1" selected="0">
            <x v="39"/>
          </reference>
        </references>
      </pivotArea>
    </format>
    <format dxfId="9155">
      <pivotArea outline="0" collapsedLevelsAreSubtotals="1" fieldPosition="0">
        <references count="3">
          <reference field="0" count="1" selected="0">
            <x v="541"/>
          </reference>
          <reference field="4" count="1" selected="0">
            <x v="87"/>
          </reference>
          <reference field="6" count="1" selected="0">
            <x v="39"/>
          </reference>
        </references>
      </pivotArea>
    </format>
    <format dxfId="9154">
      <pivotArea outline="0" collapsedLevelsAreSubtotals="1" fieldPosition="0">
        <references count="3">
          <reference field="0" count="1" selected="0">
            <x v="570"/>
          </reference>
          <reference field="4" count="1" selected="0">
            <x v="87"/>
          </reference>
          <reference field="6" count="1" selected="0">
            <x v="39"/>
          </reference>
        </references>
      </pivotArea>
    </format>
    <format dxfId="9153">
      <pivotArea dataOnly="0" labelOnly="1" outline="0" offset="IV9" fieldPosition="0">
        <references count="1">
          <reference field="6" count="1">
            <x v="39"/>
          </reference>
        </references>
      </pivotArea>
    </format>
    <format dxfId="9152">
      <pivotArea dataOnly="0" labelOnly="1" outline="0" fieldPosition="0">
        <references count="2">
          <reference field="0" count="1">
            <x v="570"/>
          </reference>
          <reference field="6" count="1" selected="0">
            <x v="39"/>
          </reference>
        </references>
      </pivotArea>
    </format>
    <format dxfId="9151">
      <pivotArea dataOnly="0" labelOnly="1" outline="0" fieldPosition="0">
        <references count="3">
          <reference field="0" count="1" selected="0">
            <x v="570"/>
          </reference>
          <reference field="4" count="1">
            <x v="87"/>
          </reference>
          <reference field="6" count="1" selected="0">
            <x v="39"/>
          </reference>
        </references>
      </pivotArea>
    </format>
    <format dxfId="9150">
      <pivotArea outline="0" collapsedLevelsAreSubtotals="1" fieldPosition="0">
        <references count="3">
          <reference field="0" count="1" selected="0">
            <x v="570"/>
          </reference>
          <reference field="4" count="1" selected="0">
            <x v="87"/>
          </reference>
          <reference field="6" count="1" selected="0">
            <x v="39"/>
          </reference>
        </references>
      </pivotArea>
    </format>
    <format dxfId="9149">
      <pivotArea outline="0" collapsedLevelsAreSubtotals="1" fieldPosition="0">
        <references count="3">
          <reference field="0" count="1" selected="0">
            <x v="533"/>
          </reference>
          <reference field="4" count="1" selected="0">
            <x v="87"/>
          </reference>
          <reference field="6" count="1" selected="0">
            <x v="39"/>
          </reference>
        </references>
      </pivotArea>
    </format>
    <format dxfId="9148">
      <pivotArea dataOnly="0" labelOnly="1" outline="0" offset="IV10" fieldPosition="0">
        <references count="1">
          <reference field="6" count="1">
            <x v="39"/>
          </reference>
        </references>
      </pivotArea>
    </format>
    <format dxfId="9147">
      <pivotArea dataOnly="0" labelOnly="1" outline="0" fieldPosition="0">
        <references count="2">
          <reference field="0" count="1">
            <x v="533"/>
          </reference>
          <reference field="6" count="1" selected="0">
            <x v="39"/>
          </reference>
        </references>
      </pivotArea>
    </format>
    <format dxfId="9146">
      <pivotArea dataOnly="0" labelOnly="1" outline="0" fieldPosition="0">
        <references count="3">
          <reference field="0" count="1" selected="0">
            <x v="533"/>
          </reference>
          <reference field="4" count="1">
            <x v="87"/>
          </reference>
          <reference field="6" count="1" selected="0">
            <x v="39"/>
          </reference>
        </references>
      </pivotArea>
    </format>
    <format dxfId="9145">
      <pivotArea outline="0" collapsedLevelsAreSubtotals="1" fieldPosition="0">
        <references count="3">
          <reference field="0" count="1" selected="0">
            <x v="533"/>
          </reference>
          <reference field="4" count="1" selected="0">
            <x v="87"/>
          </reference>
          <reference field="6" count="1" selected="0">
            <x v="39"/>
          </reference>
        </references>
      </pivotArea>
    </format>
    <format dxfId="9144">
      <pivotArea outline="0" collapsedLevelsAreSubtotals="1" fieldPosition="0">
        <references count="3">
          <reference field="0" count="1" selected="0">
            <x v="576"/>
          </reference>
          <reference field="4" count="1" selected="0">
            <x v="87"/>
          </reference>
          <reference field="6" count="1" selected="0">
            <x v="39"/>
          </reference>
        </references>
      </pivotArea>
    </format>
    <format dxfId="9143">
      <pivotArea dataOnly="0" labelOnly="1" outline="0" offset="IV11" fieldPosition="0">
        <references count="1">
          <reference field="6" count="1">
            <x v="39"/>
          </reference>
        </references>
      </pivotArea>
    </format>
    <format dxfId="9142">
      <pivotArea dataOnly="0" labelOnly="1" outline="0" fieldPosition="0">
        <references count="2">
          <reference field="0" count="1">
            <x v="576"/>
          </reference>
          <reference field="6" count="1" selected="0">
            <x v="39"/>
          </reference>
        </references>
      </pivotArea>
    </format>
    <format dxfId="9141">
      <pivotArea dataOnly="0" labelOnly="1" outline="0" fieldPosition="0">
        <references count="3">
          <reference field="0" count="1" selected="0">
            <x v="576"/>
          </reference>
          <reference field="4" count="1">
            <x v="87"/>
          </reference>
          <reference field="6" count="1" selected="0">
            <x v="39"/>
          </reference>
        </references>
      </pivotArea>
    </format>
    <format dxfId="9140">
      <pivotArea outline="0" collapsedLevelsAreSubtotals="1" fieldPosition="0">
        <references count="3">
          <reference field="0" count="1" selected="0">
            <x v="576"/>
          </reference>
          <reference field="4" count="1" selected="0">
            <x v="87"/>
          </reference>
          <reference field="6" count="1" selected="0">
            <x v="39"/>
          </reference>
        </references>
      </pivotArea>
    </format>
    <format dxfId="9139">
      <pivotArea outline="0" collapsedLevelsAreSubtotals="1" fieldPosition="0">
        <references count="3">
          <reference field="0" count="1" selected="0">
            <x v="543"/>
          </reference>
          <reference field="4" count="1" selected="0">
            <x v="87"/>
          </reference>
          <reference field="6" count="1" selected="0">
            <x v="39"/>
          </reference>
        </references>
      </pivotArea>
    </format>
    <format dxfId="9138">
      <pivotArea dataOnly="0" labelOnly="1" outline="0" offset="IV256" fieldPosition="0">
        <references count="1">
          <reference field="6" count="1">
            <x v="39"/>
          </reference>
        </references>
      </pivotArea>
    </format>
    <format dxfId="9137">
      <pivotArea dataOnly="0" labelOnly="1" outline="0" fieldPosition="0">
        <references count="2">
          <reference field="0" count="1">
            <x v="543"/>
          </reference>
          <reference field="6" count="1" selected="0">
            <x v="39"/>
          </reference>
        </references>
      </pivotArea>
    </format>
    <format dxfId="9136">
      <pivotArea dataOnly="0" labelOnly="1" outline="0" fieldPosition="0">
        <references count="3">
          <reference field="0" count="1" selected="0">
            <x v="543"/>
          </reference>
          <reference field="4" count="1">
            <x v="87"/>
          </reference>
          <reference field="6" count="1" selected="0">
            <x v="39"/>
          </reference>
        </references>
      </pivotArea>
    </format>
    <format dxfId="9135">
      <pivotArea outline="0" collapsedLevelsAreSubtotals="1" fieldPosition="0">
        <references count="3">
          <reference field="0" count="1" selected="0">
            <x v="543"/>
          </reference>
          <reference field="4" count="1" selected="0">
            <x v="87"/>
          </reference>
          <reference field="6" count="1" selected="0">
            <x v="39"/>
          </reference>
        </references>
      </pivotArea>
    </format>
    <format dxfId="9134">
      <pivotArea dataOnly="0" labelOnly="1" outline="0" fieldPosition="0">
        <references count="1">
          <reference field="6" count="1">
            <x v="39"/>
          </reference>
        </references>
      </pivotArea>
    </format>
    <format dxfId="9133">
      <pivotArea dataOnly="0" labelOnly="1" outline="0" fieldPosition="0">
        <references count="2">
          <reference field="0" count="1">
            <x v="543"/>
          </reference>
          <reference field="6" count="1" selected="0">
            <x v="39"/>
          </reference>
        </references>
      </pivotArea>
    </format>
    <format dxfId="9132">
      <pivotArea dataOnly="0" labelOnly="1" outline="0" fieldPosition="0">
        <references count="3">
          <reference field="0" count="1" selected="0">
            <x v="543"/>
          </reference>
          <reference field="4" count="1">
            <x v="87"/>
          </reference>
          <reference field="6" count="1" selected="0">
            <x v="39"/>
          </reference>
        </references>
      </pivotArea>
    </format>
    <format dxfId="9131">
      <pivotArea outline="0" collapsedLevelsAreSubtotals="1" fieldPosition="0">
        <references count="1">
          <reference field="6" count="1" selected="0" defaultSubtotal="1">
            <x v="39"/>
          </reference>
        </references>
      </pivotArea>
    </format>
    <format dxfId="9130">
      <pivotArea dataOnly="0" labelOnly="1" outline="0" fieldPosition="0">
        <references count="1">
          <reference field="6" count="1" defaultSubtotal="1">
            <x v="39"/>
          </reference>
        </references>
      </pivotArea>
    </format>
    <format dxfId="9129">
      <pivotArea outline="0" collapsedLevelsAreSubtotals="1" fieldPosition="0">
        <references count="3">
          <reference field="0" count="1" selected="0">
            <x v="523"/>
          </reference>
          <reference field="4" count="1" selected="0">
            <x v="13"/>
          </reference>
          <reference field="6" count="1" selected="0">
            <x v="40"/>
          </reference>
        </references>
      </pivotArea>
    </format>
    <format dxfId="9128">
      <pivotArea dataOnly="0" labelOnly="1" outline="0" offset="IV1" fieldPosition="0">
        <references count="1">
          <reference field="6" count="1">
            <x v="40"/>
          </reference>
        </references>
      </pivotArea>
    </format>
    <format dxfId="9127">
      <pivotArea dataOnly="0" labelOnly="1" outline="0" fieldPosition="0">
        <references count="2">
          <reference field="0" count="1">
            <x v="523"/>
          </reference>
          <reference field="6" count="1" selected="0">
            <x v="40"/>
          </reference>
        </references>
      </pivotArea>
    </format>
    <format dxfId="9126">
      <pivotArea dataOnly="0" labelOnly="1" outline="0" fieldPosition="0">
        <references count="3">
          <reference field="0" count="1" selected="0">
            <x v="523"/>
          </reference>
          <reference field="4" count="1">
            <x v="13"/>
          </reference>
          <reference field="6" count="1" selected="0">
            <x v="40"/>
          </reference>
        </references>
      </pivotArea>
    </format>
    <format dxfId="9125">
      <pivotArea outline="0" collapsedLevelsAreSubtotals="1" fieldPosition="0">
        <references count="3">
          <reference field="0" count="1" selected="0">
            <x v="523"/>
          </reference>
          <reference field="4" count="1" selected="0">
            <x v="13"/>
          </reference>
          <reference field="6" count="1" selected="0">
            <x v="40"/>
          </reference>
        </references>
      </pivotArea>
    </format>
    <format dxfId="9124">
      <pivotArea dataOnly="0" labelOnly="1" outline="0" fieldPosition="0">
        <references count="1">
          <reference field="6" count="1">
            <x v="40"/>
          </reference>
        </references>
      </pivotArea>
    </format>
    <format dxfId="9123">
      <pivotArea dataOnly="0" labelOnly="1" outline="0" fieldPosition="0">
        <references count="2">
          <reference field="0" count="1">
            <x v="523"/>
          </reference>
          <reference field="6" count="1" selected="0">
            <x v="40"/>
          </reference>
        </references>
      </pivotArea>
    </format>
    <format dxfId="9122">
      <pivotArea dataOnly="0" labelOnly="1" outline="0" fieldPosition="0">
        <references count="3">
          <reference field="0" count="1" selected="0">
            <x v="523"/>
          </reference>
          <reference field="4" count="1">
            <x v="13"/>
          </reference>
          <reference field="6" count="1" selected="0">
            <x v="40"/>
          </reference>
        </references>
      </pivotArea>
    </format>
    <format dxfId="9121">
      <pivotArea outline="0" collapsedLevelsAreSubtotals="1" fieldPosition="0">
        <references count="3">
          <reference field="0" count="1" selected="0">
            <x v="570"/>
          </reference>
          <reference field="4" count="1" selected="0">
            <x v="13"/>
          </reference>
          <reference field="6" count="1" selected="0">
            <x v="40"/>
          </reference>
        </references>
      </pivotArea>
    </format>
    <format dxfId="9120">
      <pivotArea dataOnly="0" labelOnly="1" outline="0" offset="IV256" fieldPosition="0">
        <references count="1">
          <reference field="6" count="1">
            <x v="40"/>
          </reference>
        </references>
      </pivotArea>
    </format>
    <format dxfId="9119">
      <pivotArea dataOnly="0" labelOnly="1" outline="0" fieldPosition="0">
        <references count="2">
          <reference field="0" count="1">
            <x v="570"/>
          </reference>
          <reference field="6" count="1" selected="0">
            <x v="40"/>
          </reference>
        </references>
      </pivotArea>
    </format>
    <format dxfId="9118">
      <pivotArea dataOnly="0" labelOnly="1" outline="0" fieldPosition="0">
        <references count="3">
          <reference field="0" count="1" selected="0">
            <x v="570"/>
          </reference>
          <reference field="4" count="1">
            <x v="13"/>
          </reference>
          <reference field="6" count="1" selected="0">
            <x v="40"/>
          </reference>
        </references>
      </pivotArea>
    </format>
    <format dxfId="9117">
      <pivotArea outline="0" collapsedLevelsAreSubtotals="1" fieldPosition="0">
        <references count="3">
          <reference field="0" count="1" selected="0">
            <x v="570"/>
          </reference>
          <reference field="4" count="1" selected="0">
            <x v="13"/>
          </reference>
          <reference field="6" count="1" selected="0">
            <x v="40"/>
          </reference>
        </references>
      </pivotArea>
    </format>
    <format dxfId="9116">
      <pivotArea dataOnly="0" labelOnly="1" outline="0" fieldPosition="0">
        <references count="1">
          <reference field="6" count="1">
            <x v="40"/>
          </reference>
        </references>
      </pivotArea>
    </format>
    <format dxfId="9115">
      <pivotArea dataOnly="0" labelOnly="1" outline="0" fieldPosition="0">
        <references count="2">
          <reference field="0" count="1">
            <x v="570"/>
          </reference>
          <reference field="6" count="1" selected="0">
            <x v="40"/>
          </reference>
        </references>
      </pivotArea>
    </format>
    <format dxfId="9114">
      <pivotArea dataOnly="0" labelOnly="1" outline="0" fieldPosition="0">
        <references count="3">
          <reference field="0" count="1" selected="0">
            <x v="570"/>
          </reference>
          <reference field="4" count="1">
            <x v="13"/>
          </reference>
          <reference field="6" count="1" selected="0">
            <x v="40"/>
          </reference>
        </references>
      </pivotArea>
    </format>
    <format dxfId="9113">
      <pivotArea outline="0" collapsedLevelsAreSubtotals="1" fieldPosition="0">
        <references count="1">
          <reference field="6" count="1" selected="0" defaultSubtotal="1">
            <x v="40"/>
          </reference>
        </references>
      </pivotArea>
    </format>
    <format dxfId="9112">
      <pivotArea dataOnly="0" labelOnly="1" outline="0" fieldPosition="0">
        <references count="1">
          <reference field="6" count="1" defaultSubtotal="1">
            <x v="40"/>
          </reference>
        </references>
      </pivotArea>
    </format>
    <format dxfId="9111">
      <pivotArea outline="0" collapsedLevelsAreSubtotals="1" fieldPosition="0">
        <references count="3">
          <reference field="0" count="1" selected="0">
            <x v="524"/>
          </reference>
          <reference field="4" count="1" selected="0">
            <x v="15"/>
          </reference>
          <reference field="6" count="1" selected="0">
            <x v="41"/>
          </reference>
        </references>
      </pivotArea>
    </format>
    <format dxfId="9110">
      <pivotArea dataOnly="0" labelOnly="1" outline="0" offset="IV1" fieldPosition="0">
        <references count="1">
          <reference field="6" count="1">
            <x v="41"/>
          </reference>
        </references>
      </pivotArea>
    </format>
    <format dxfId="9109">
      <pivotArea dataOnly="0" labelOnly="1" outline="0" fieldPosition="0">
        <references count="2">
          <reference field="0" count="1">
            <x v="524"/>
          </reference>
          <reference field="6" count="1" selected="0">
            <x v="41"/>
          </reference>
        </references>
      </pivotArea>
    </format>
    <format dxfId="9108">
      <pivotArea dataOnly="0" labelOnly="1" outline="0" fieldPosition="0">
        <references count="3">
          <reference field="0" count="1" selected="0">
            <x v="524"/>
          </reference>
          <reference field="4" count="1">
            <x v="15"/>
          </reference>
          <reference field="6" count="1" selected="0">
            <x v="41"/>
          </reference>
        </references>
      </pivotArea>
    </format>
    <format dxfId="9107">
      <pivotArea outline="0" collapsedLevelsAreSubtotals="1" fieldPosition="0">
        <references count="3">
          <reference field="0" count="1" selected="0">
            <x v="524"/>
          </reference>
          <reference field="4" count="1" selected="0">
            <x v="15"/>
          </reference>
          <reference field="6" count="1" selected="0">
            <x v="41"/>
          </reference>
        </references>
      </pivotArea>
    </format>
    <format dxfId="9106">
      <pivotArea dataOnly="0" labelOnly="1" outline="0" fieldPosition="0">
        <references count="1">
          <reference field="6" count="1">
            <x v="41"/>
          </reference>
        </references>
      </pivotArea>
    </format>
    <format dxfId="9105">
      <pivotArea dataOnly="0" labelOnly="1" outline="0" fieldPosition="0">
        <references count="2">
          <reference field="0" count="1">
            <x v="524"/>
          </reference>
          <reference field="6" count="1" selected="0">
            <x v="41"/>
          </reference>
        </references>
      </pivotArea>
    </format>
    <format dxfId="9104">
      <pivotArea dataOnly="0" labelOnly="1" outline="0" fieldPosition="0">
        <references count="3">
          <reference field="0" count="1" selected="0">
            <x v="524"/>
          </reference>
          <reference field="4" count="1">
            <x v="15"/>
          </reference>
          <reference field="6" count="1" selected="0">
            <x v="41"/>
          </reference>
        </references>
      </pivotArea>
    </format>
    <format dxfId="9103">
      <pivotArea outline="0" collapsedLevelsAreSubtotals="1" fieldPosition="0">
        <references count="3">
          <reference field="0" count="1" selected="0">
            <x v="523"/>
          </reference>
          <reference field="4" count="1" selected="0">
            <x v="15"/>
          </reference>
          <reference field="6" count="1" selected="0">
            <x v="41"/>
          </reference>
        </references>
      </pivotArea>
    </format>
    <format dxfId="9102">
      <pivotArea dataOnly="0" labelOnly="1" outline="0" offset="IV256" fieldPosition="0">
        <references count="1">
          <reference field="6" count="1">
            <x v="41"/>
          </reference>
        </references>
      </pivotArea>
    </format>
    <format dxfId="9101">
      <pivotArea dataOnly="0" labelOnly="1" outline="0" fieldPosition="0">
        <references count="2">
          <reference field="0" count="1">
            <x v="523"/>
          </reference>
          <reference field="6" count="1" selected="0">
            <x v="41"/>
          </reference>
        </references>
      </pivotArea>
    </format>
    <format dxfId="9100">
      <pivotArea dataOnly="0" labelOnly="1" outline="0" fieldPosition="0">
        <references count="3">
          <reference field="0" count="1" selected="0">
            <x v="523"/>
          </reference>
          <reference field="4" count="1">
            <x v="15"/>
          </reference>
          <reference field="6" count="1" selected="0">
            <x v="41"/>
          </reference>
        </references>
      </pivotArea>
    </format>
    <format dxfId="9099">
      <pivotArea outline="0" collapsedLevelsAreSubtotals="1" fieldPosition="0">
        <references count="3">
          <reference field="0" count="1" selected="0">
            <x v="523"/>
          </reference>
          <reference field="4" count="1" selected="0">
            <x v="15"/>
          </reference>
          <reference field="6" count="1" selected="0">
            <x v="41"/>
          </reference>
        </references>
      </pivotArea>
    </format>
    <format dxfId="9098">
      <pivotArea dataOnly="0" labelOnly="1" outline="0" fieldPosition="0">
        <references count="1">
          <reference field="6" count="1">
            <x v="41"/>
          </reference>
        </references>
      </pivotArea>
    </format>
    <format dxfId="9097">
      <pivotArea dataOnly="0" labelOnly="1" outline="0" fieldPosition="0">
        <references count="2">
          <reference field="0" count="1">
            <x v="523"/>
          </reference>
          <reference field="6" count="1" selected="0">
            <x v="41"/>
          </reference>
        </references>
      </pivotArea>
    </format>
    <format dxfId="9096">
      <pivotArea dataOnly="0" labelOnly="1" outline="0" fieldPosition="0">
        <references count="3">
          <reference field="0" count="1" selected="0">
            <x v="523"/>
          </reference>
          <reference field="4" count="1">
            <x v="15"/>
          </reference>
          <reference field="6" count="1" selected="0">
            <x v="41"/>
          </reference>
        </references>
      </pivotArea>
    </format>
    <format dxfId="9095">
      <pivotArea outline="0" collapsedLevelsAreSubtotals="1" fieldPosition="0">
        <references count="1">
          <reference field="6" count="1" selected="0" defaultSubtotal="1">
            <x v="41"/>
          </reference>
        </references>
      </pivotArea>
    </format>
    <format dxfId="9094">
      <pivotArea dataOnly="0" labelOnly="1" outline="0" fieldPosition="0">
        <references count="1">
          <reference field="6" count="1" defaultSubtotal="1">
            <x v="41"/>
          </reference>
        </references>
      </pivotArea>
    </format>
    <format dxfId="9093">
      <pivotArea outline="0" collapsedLevelsAreSubtotals="1" fieldPosition="0">
        <references count="3">
          <reference field="0" count="1" selected="0">
            <x v="546"/>
          </reference>
          <reference field="4" count="1" selected="0">
            <x v="255"/>
          </reference>
          <reference field="6" count="1" selected="0">
            <x v="48"/>
          </reference>
        </references>
      </pivotArea>
    </format>
    <format dxfId="9092">
      <pivotArea dataOnly="0" labelOnly="1" outline="0" offset="IV1" fieldPosition="0">
        <references count="1">
          <reference field="6" count="1">
            <x v="48"/>
          </reference>
        </references>
      </pivotArea>
    </format>
    <format dxfId="9091">
      <pivotArea dataOnly="0" labelOnly="1" outline="0" fieldPosition="0">
        <references count="2">
          <reference field="0" count="1">
            <x v="546"/>
          </reference>
          <reference field="6" count="1" selected="0">
            <x v="48"/>
          </reference>
        </references>
      </pivotArea>
    </format>
    <format dxfId="9090">
      <pivotArea dataOnly="0" labelOnly="1" outline="0" fieldPosition="0">
        <references count="3">
          <reference field="0" count="1" selected="0">
            <x v="546"/>
          </reference>
          <reference field="4" count="1">
            <x v="255"/>
          </reference>
          <reference field="6" count="1" selected="0">
            <x v="48"/>
          </reference>
        </references>
      </pivotArea>
    </format>
    <format dxfId="9089">
      <pivotArea outline="0" collapsedLevelsAreSubtotals="1" fieldPosition="0">
        <references count="3">
          <reference field="0" count="1" selected="0">
            <x v="546"/>
          </reference>
          <reference field="4" count="1" selected="0">
            <x v="255"/>
          </reference>
          <reference field="6" count="1" selected="0">
            <x v="48"/>
          </reference>
        </references>
      </pivotArea>
    </format>
    <format dxfId="9088">
      <pivotArea dataOnly="0" labelOnly="1" outline="0" fieldPosition="0">
        <references count="1">
          <reference field="6" count="1">
            <x v="48"/>
          </reference>
        </references>
      </pivotArea>
    </format>
    <format dxfId="9087">
      <pivotArea dataOnly="0" labelOnly="1" outline="0" fieldPosition="0">
        <references count="2">
          <reference field="0" count="1">
            <x v="546"/>
          </reference>
          <reference field="6" count="1" selected="0">
            <x v="48"/>
          </reference>
        </references>
      </pivotArea>
    </format>
    <format dxfId="9086">
      <pivotArea dataOnly="0" labelOnly="1" outline="0" fieldPosition="0">
        <references count="3">
          <reference field="0" count="1" selected="0">
            <x v="546"/>
          </reference>
          <reference field="4" count="1">
            <x v="255"/>
          </reference>
          <reference field="6" count="1" selected="0">
            <x v="48"/>
          </reference>
        </references>
      </pivotArea>
    </format>
    <format dxfId="9085">
      <pivotArea outline="0" collapsedLevelsAreSubtotals="1" fieldPosition="0">
        <references count="3">
          <reference field="0" count="1" selected="0">
            <x v="542"/>
          </reference>
          <reference field="4" count="1" selected="0">
            <x v="255"/>
          </reference>
          <reference field="6" count="1" selected="0">
            <x v="48"/>
          </reference>
        </references>
      </pivotArea>
    </format>
    <format dxfId="9084">
      <pivotArea dataOnly="0" labelOnly="1" outline="0" offset="IV2" fieldPosition="0">
        <references count="1">
          <reference field="6" count="1">
            <x v="48"/>
          </reference>
        </references>
      </pivotArea>
    </format>
    <format dxfId="9083">
      <pivotArea dataOnly="0" labelOnly="1" outline="0" fieldPosition="0">
        <references count="2">
          <reference field="0" count="1">
            <x v="542"/>
          </reference>
          <reference field="6" count="1" selected="0">
            <x v="48"/>
          </reference>
        </references>
      </pivotArea>
    </format>
    <format dxfId="9082">
      <pivotArea dataOnly="0" labelOnly="1" outline="0" fieldPosition="0">
        <references count="3">
          <reference field="0" count="1" selected="0">
            <x v="542"/>
          </reference>
          <reference field="4" count="1">
            <x v="255"/>
          </reference>
          <reference field="6" count="1" selected="0">
            <x v="48"/>
          </reference>
        </references>
      </pivotArea>
    </format>
    <format dxfId="9081">
      <pivotArea outline="0" collapsedLevelsAreSubtotals="1" fieldPosition="0">
        <references count="3">
          <reference field="0" count="1" selected="0">
            <x v="542"/>
          </reference>
          <reference field="4" count="1" selected="0">
            <x v="255"/>
          </reference>
          <reference field="6" count="1" selected="0">
            <x v="48"/>
          </reference>
        </references>
      </pivotArea>
    </format>
    <format dxfId="9080">
      <pivotArea outline="0" collapsedLevelsAreSubtotals="1" fieldPosition="0">
        <references count="3">
          <reference field="0" count="1" selected="0">
            <x v="544"/>
          </reference>
          <reference field="4" count="1" selected="0">
            <x v="255"/>
          </reference>
          <reference field="6" count="1" selected="0">
            <x v="48"/>
          </reference>
        </references>
      </pivotArea>
    </format>
    <format dxfId="9079">
      <pivotArea dataOnly="0" labelOnly="1" outline="0" offset="IV3" fieldPosition="0">
        <references count="1">
          <reference field="6" count="1">
            <x v="48"/>
          </reference>
        </references>
      </pivotArea>
    </format>
    <format dxfId="9078">
      <pivotArea dataOnly="0" labelOnly="1" outline="0" fieldPosition="0">
        <references count="2">
          <reference field="0" count="1">
            <x v="544"/>
          </reference>
          <reference field="6" count="1" selected="0">
            <x v="48"/>
          </reference>
        </references>
      </pivotArea>
    </format>
    <format dxfId="9077">
      <pivotArea dataOnly="0" labelOnly="1" outline="0" fieldPosition="0">
        <references count="3">
          <reference field="0" count="1" selected="0">
            <x v="544"/>
          </reference>
          <reference field="4" count="1">
            <x v="255"/>
          </reference>
          <reference field="6" count="1" selected="0">
            <x v="48"/>
          </reference>
        </references>
      </pivotArea>
    </format>
    <format dxfId="9076">
      <pivotArea outline="0" collapsedLevelsAreSubtotals="1" fieldPosition="0">
        <references count="3">
          <reference field="0" count="1" selected="0">
            <x v="544"/>
          </reference>
          <reference field="4" count="1" selected="0">
            <x v="255"/>
          </reference>
          <reference field="6" count="1" selected="0">
            <x v="48"/>
          </reference>
        </references>
      </pivotArea>
    </format>
    <format dxfId="9075">
      <pivotArea outline="0" collapsedLevelsAreSubtotals="1" fieldPosition="0">
        <references count="3">
          <reference field="0" count="1" selected="0">
            <x v="541"/>
          </reference>
          <reference field="4" count="1" selected="0">
            <x v="255"/>
          </reference>
          <reference field="6" count="1" selected="0">
            <x v="48"/>
          </reference>
        </references>
      </pivotArea>
    </format>
    <format dxfId="9074">
      <pivotArea dataOnly="0" labelOnly="1" outline="0" offset="IV4" fieldPosition="0">
        <references count="1">
          <reference field="6" count="1">
            <x v="48"/>
          </reference>
        </references>
      </pivotArea>
    </format>
    <format dxfId="9073">
      <pivotArea dataOnly="0" labelOnly="1" outline="0" fieldPosition="0">
        <references count="2">
          <reference field="0" count="1">
            <x v="541"/>
          </reference>
          <reference field="6" count="1" selected="0">
            <x v="48"/>
          </reference>
        </references>
      </pivotArea>
    </format>
    <format dxfId="9072">
      <pivotArea dataOnly="0" labelOnly="1" outline="0" fieldPosition="0">
        <references count="3">
          <reference field="0" count="1" selected="0">
            <x v="541"/>
          </reference>
          <reference field="4" count="1">
            <x v="255"/>
          </reference>
          <reference field="6" count="1" selected="0">
            <x v="48"/>
          </reference>
        </references>
      </pivotArea>
    </format>
    <format dxfId="9071">
      <pivotArea outline="0" collapsedLevelsAreSubtotals="1" fieldPosition="0">
        <references count="3">
          <reference field="0" count="1" selected="0">
            <x v="541"/>
          </reference>
          <reference field="4" count="1" selected="0">
            <x v="255"/>
          </reference>
          <reference field="6" count="1" selected="0">
            <x v="48"/>
          </reference>
        </references>
      </pivotArea>
    </format>
    <format dxfId="9070">
      <pivotArea outline="0" collapsedLevelsAreSubtotals="1" fieldPosition="0">
        <references count="3">
          <reference field="0" count="1" selected="0">
            <x v="543"/>
          </reference>
          <reference field="4" count="1" selected="0">
            <x v="255"/>
          </reference>
          <reference field="6" count="1" selected="0">
            <x v="48"/>
          </reference>
        </references>
      </pivotArea>
    </format>
    <format dxfId="9069">
      <pivotArea dataOnly="0" labelOnly="1" outline="0" offset="IV5" fieldPosition="0">
        <references count="1">
          <reference field="6" count="1">
            <x v="48"/>
          </reference>
        </references>
      </pivotArea>
    </format>
    <format dxfId="9068">
      <pivotArea dataOnly="0" labelOnly="1" outline="0" fieldPosition="0">
        <references count="2">
          <reference field="0" count="1">
            <x v="543"/>
          </reference>
          <reference field="6" count="1" selected="0">
            <x v="48"/>
          </reference>
        </references>
      </pivotArea>
    </format>
    <format dxfId="9067">
      <pivotArea dataOnly="0" labelOnly="1" outline="0" fieldPosition="0">
        <references count="3">
          <reference field="0" count="1" selected="0">
            <x v="543"/>
          </reference>
          <reference field="4" count="1">
            <x v="255"/>
          </reference>
          <reference field="6" count="1" selected="0">
            <x v="48"/>
          </reference>
        </references>
      </pivotArea>
    </format>
    <format dxfId="9066">
      <pivotArea outline="0" collapsedLevelsAreSubtotals="1" fieldPosition="0">
        <references count="3">
          <reference field="0" count="1" selected="0">
            <x v="543"/>
          </reference>
          <reference field="4" count="1" selected="0">
            <x v="255"/>
          </reference>
          <reference field="6" count="1" selected="0">
            <x v="48"/>
          </reference>
        </references>
      </pivotArea>
    </format>
    <format dxfId="9065">
      <pivotArea outline="0" collapsedLevelsAreSubtotals="1" fieldPosition="0">
        <references count="3">
          <reference field="0" count="1" selected="0">
            <x v="547"/>
          </reference>
          <reference field="4" count="1" selected="0">
            <x v="255"/>
          </reference>
          <reference field="6" count="1" selected="0">
            <x v="48"/>
          </reference>
        </references>
      </pivotArea>
    </format>
    <format dxfId="9064">
      <pivotArea dataOnly="0" labelOnly="1" outline="0" offset="IV256" fieldPosition="0">
        <references count="1">
          <reference field="6" count="1">
            <x v="48"/>
          </reference>
        </references>
      </pivotArea>
    </format>
    <format dxfId="9063">
      <pivotArea dataOnly="0" labelOnly="1" outline="0" fieldPosition="0">
        <references count="2">
          <reference field="0" count="1">
            <x v="547"/>
          </reference>
          <reference field="6" count="1" selected="0">
            <x v="48"/>
          </reference>
        </references>
      </pivotArea>
    </format>
    <format dxfId="9062">
      <pivotArea dataOnly="0" labelOnly="1" outline="0" fieldPosition="0">
        <references count="3">
          <reference field="0" count="1" selected="0">
            <x v="547"/>
          </reference>
          <reference field="4" count="1">
            <x v="255"/>
          </reference>
          <reference field="6" count="1" selected="0">
            <x v="48"/>
          </reference>
        </references>
      </pivotArea>
    </format>
    <format dxfId="9061">
      <pivotArea outline="0" collapsedLevelsAreSubtotals="1" fieldPosition="0">
        <references count="3">
          <reference field="0" count="1" selected="0">
            <x v="547"/>
          </reference>
          <reference field="4" count="1" selected="0">
            <x v="255"/>
          </reference>
          <reference field="6" count="1" selected="0">
            <x v="48"/>
          </reference>
        </references>
      </pivotArea>
    </format>
    <format dxfId="9060">
      <pivotArea dataOnly="0" labelOnly="1" outline="0" fieldPosition="0">
        <references count="1">
          <reference field="6" count="1">
            <x v="48"/>
          </reference>
        </references>
      </pivotArea>
    </format>
    <format dxfId="9059">
      <pivotArea dataOnly="0" labelOnly="1" outline="0" fieldPosition="0">
        <references count="2">
          <reference field="0" count="1">
            <x v="547"/>
          </reference>
          <reference field="6" count="1" selected="0">
            <x v="48"/>
          </reference>
        </references>
      </pivotArea>
    </format>
    <format dxfId="9058">
      <pivotArea dataOnly="0" labelOnly="1" outline="0" fieldPosition="0">
        <references count="3">
          <reference field="0" count="1" selected="0">
            <x v="547"/>
          </reference>
          <reference field="4" count="1">
            <x v="255"/>
          </reference>
          <reference field="6" count="1" selected="0">
            <x v="48"/>
          </reference>
        </references>
      </pivotArea>
    </format>
    <format dxfId="9057">
      <pivotArea outline="0" collapsedLevelsAreSubtotals="1" fieldPosition="0">
        <references count="1">
          <reference field="6" count="1" selected="0" defaultSubtotal="1">
            <x v="48"/>
          </reference>
        </references>
      </pivotArea>
    </format>
    <format dxfId="9056">
      <pivotArea dataOnly="0" labelOnly="1" outline="0" fieldPosition="0">
        <references count="1">
          <reference field="6" count="1" defaultSubtotal="1">
            <x v="48"/>
          </reference>
        </references>
      </pivotArea>
    </format>
    <format dxfId="9055">
      <pivotArea outline="0" collapsedLevelsAreSubtotals="1" fieldPosition="0">
        <references count="3">
          <reference field="0" count="1" selected="0">
            <x v="546"/>
          </reference>
          <reference field="4" count="1" selected="0">
            <x v="196"/>
          </reference>
          <reference field="6" count="1" selected="0">
            <x v="50"/>
          </reference>
        </references>
      </pivotArea>
    </format>
    <format dxfId="9054">
      <pivotArea dataOnly="0" labelOnly="1" outline="0" offset="IV1" fieldPosition="0">
        <references count="1">
          <reference field="6" count="1">
            <x v="50"/>
          </reference>
        </references>
      </pivotArea>
    </format>
    <format dxfId="9053">
      <pivotArea dataOnly="0" labelOnly="1" outline="0" fieldPosition="0">
        <references count="2">
          <reference field="0" count="1">
            <x v="546"/>
          </reference>
          <reference field="6" count="1" selected="0">
            <x v="50"/>
          </reference>
        </references>
      </pivotArea>
    </format>
    <format dxfId="9052">
      <pivotArea dataOnly="0" labelOnly="1" outline="0" fieldPosition="0">
        <references count="3">
          <reference field="0" count="1" selected="0">
            <x v="546"/>
          </reference>
          <reference field="4" count="1">
            <x v="196"/>
          </reference>
          <reference field="6" count="1" selected="0">
            <x v="50"/>
          </reference>
        </references>
      </pivotArea>
    </format>
    <format dxfId="9051">
      <pivotArea outline="0" collapsedLevelsAreSubtotals="1" fieldPosition="0">
        <references count="3">
          <reference field="0" count="1" selected="0">
            <x v="546"/>
          </reference>
          <reference field="4" count="1" selected="0">
            <x v="196"/>
          </reference>
          <reference field="6" count="1" selected="0">
            <x v="50"/>
          </reference>
        </references>
      </pivotArea>
    </format>
    <format dxfId="9050">
      <pivotArea dataOnly="0" labelOnly="1" outline="0" fieldPosition="0">
        <references count="1">
          <reference field="6" count="1">
            <x v="50"/>
          </reference>
        </references>
      </pivotArea>
    </format>
    <format dxfId="9049">
      <pivotArea dataOnly="0" labelOnly="1" outline="0" fieldPosition="0">
        <references count="2">
          <reference field="0" count="1">
            <x v="546"/>
          </reference>
          <reference field="6" count="1" selected="0">
            <x v="50"/>
          </reference>
        </references>
      </pivotArea>
    </format>
    <format dxfId="9048">
      <pivotArea dataOnly="0" labelOnly="1" outline="0" fieldPosition="0">
        <references count="3">
          <reference field="0" count="1" selected="0">
            <x v="546"/>
          </reference>
          <reference field="4" count="1">
            <x v="196"/>
          </reference>
          <reference field="6" count="1" selected="0">
            <x v="50"/>
          </reference>
        </references>
      </pivotArea>
    </format>
    <format dxfId="9047">
      <pivotArea outline="0" collapsedLevelsAreSubtotals="1" fieldPosition="0">
        <references count="3">
          <reference field="0" count="1" selected="0">
            <x v="515"/>
          </reference>
          <reference field="4" count="1" selected="0">
            <x v="196"/>
          </reference>
          <reference field="6" count="1" selected="0">
            <x v="50"/>
          </reference>
        </references>
      </pivotArea>
    </format>
    <format dxfId="9046">
      <pivotArea dataOnly="0" labelOnly="1" outline="0" offset="IV2" fieldPosition="0">
        <references count="1">
          <reference field="6" count="1">
            <x v="50"/>
          </reference>
        </references>
      </pivotArea>
    </format>
    <format dxfId="9045">
      <pivotArea dataOnly="0" labelOnly="1" outline="0" fieldPosition="0">
        <references count="2">
          <reference field="0" count="1">
            <x v="515"/>
          </reference>
          <reference field="6" count="1" selected="0">
            <x v="50"/>
          </reference>
        </references>
      </pivotArea>
    </format>
    <format dxfId="9044">
      <pivotArea dataOnly="0" labelOnly="1" outline="0" fieldPosition="0">
        <references count="3">
          <reference field="0" count="1" selected="0">
            <x v="515"/>
          </reference>
          <reference field="4" count="1">
            <x v="196"/>
          </reference>
          <reference field="6" count="1" selected="0">
            <x v="50"/>
          </reference>
        </references>
      </pivotArea>
    </format>
    <format dxfId="9043">
      <pivotArea outline="0" collapsedLevelsAreSubtotals="1" fieldPosition="0">
        <references count="3">
          <reference field="0" count="1" selected="0">
            <x v="515"/>
          </reference>
          <reference field="4" count="1" selected="0">
            <x v="196"/>
          </reference>
          <reference field="6" count="1" selected="0">
            <x v="50"/>
          </reference>
        </references>
      </pivotArea>
    </format>
    <format dxfId="9042">
      <pivotArea outline="0" collapsedLevelsAreSubtotals="1" fieldPosition="0">
        <references count="3">
          <reference field="0" count="1" selected="0">
            <x v="519"/>
          </reference>
          <reference field="4" count="1" selected="0">
            <x v="196"/>
          </reference>
          <reference field="6" count="1" selected="0">
            <x v="50"/>
          </reference>
        </references>
      </pivotArea>
    </format>
    <format dxfId="9041">
      <pivotArea dataOnly="0" labelOnly="1" outline="0" offset="IV3" fieldPosition="0">
        <references count="1">
          <reference field="6" count="1">
            <x v="50"/>
          </reference>
        </references>
      </pivotArea>
    </format>
    <format dxfId="9040">
      <pivotArea dataOnly="0" labelOnly="1" outline="0" fieldPosition="0">
        <references count="2">
          <reference field="0" count="1">
            <x v="519"/>
          </reference>
          <reference field="6" count="1" selected="0">
            <x v="50"/>
          </reference>
        </references>
      </pivotArea>
    </format>
    <format dxfId="9039">
      <pivotArea dataOnly="0" labelOnly="1" outline="0" fieldPosition="0">
        <references count="3">
          <reference field="0" count="1" selected="0">
            <x v="519"/>
          </reference>
          <reference field="4" count="1">
            <x v="196"/>
          </reference>
          <reference field="6" count="1" selected="0">
            <x v="50"/>
          </reference>
        </references>
      </pivotArea>
    </format>
    <format dxfId="9038">
      <pivotArea outline="0" collapsedLevelsAreSubtotals="1" fieldPosition="0">
        <references count="3">
          <reference field="0" count="1" selected="0">
            <x v="519"/>
          </reference>
          <reference field="4" count="1" selected="0">
            <x v="196"/>
          </reference>
          <reference field="6" count="1" selected="0">
            <x v="50"/>
          </reference>
        </references>
      </pivotArea>
    </format>
    <format dxfId="9037">
      <pivotArea outline="0" collapsedLevelsAreSubtotals="1" fieldPosition="0">
        <references count="3">
          <reference field="0" count="1" selected="0">
            <x v="542"/>
          </reference>
          <reference field="4" count="1" selected="0">
            <x v="196"/>
          </reference>
          <reference field="6" count="1" selected="0">
            <x v="50"/>
          </reference>
        </references>
      </pivotArea>
    </format>
    <format dxfId="9036">
      <pivotArea dataOnly="0" labelOnly="1" outline="0" offset="IV4" fieldPosition="0">
        <references count="1">
          <reference field="6" count="1">
            <x v="50"/>
          </reference>
        </references>
      </pivotArea>
    </format>
    <format dxfId="9035">
      <pivotArea dataOnly="0" labelOnly="1" outline="0" fieldPosition="0">
        <references count="2">
          <reference field="0" count="1">
            <x v="542"/>
          </reference>
          <reference field="6" count="1" selected="0">
            <x v="50"/>
          </reference>
        </references>
      </pivotArea>
    </format>
    <format dxfId="9034">
      <pivotArea dataOnly="0" labelOnly="1" outline="0" fieldPosition="0">
        <references count="3">
          <reference field="0" count="1" selected="0">
            <x v="542"/>
          </reference>
          <reference field="4" count="1">
            <x v="196"/>
          </reference>
          <reference field="6" count="1" selected="0">
            <x v="50"/>
          </reference>
        </references>
      </pivotArea>
    </format>
    <format dxfId="9033">
      <pivotArea outline="0" collapsedLevelsAreSubtotals="1" fieldPosition="0">
        <references count="3">
          <reference field="0" count="1" selected="0">
            <x v="542"/>
          </reference>
          <reference field="4" count="1" selected="0">
            <x v="196"/>
          </reference>
          <reference field="6" count="1" selected="0">
            <x v="50"/>
          </reference>
        </references>
      </pivotArea>
    </format>
    <format dxfId="9032">
      <pivotArea outline="0" collapsedLevelsAreSubtotals="1" fieldPosition="0">
        <references count="3">
          <reference field="0" count="1" selected="0">
            <x v="547"/>
          </reference>
          <reference field="4" count="1" selected="0">
            <x v="196"/>
          </reference>
          <reference field="6" count="1" selected="0">
            <x v="50"/>
          </reference>
        </references>
      </pivotArea>
    </format>
    <format dxfId="9031">
      <pivotArea dataOnly="0" labelOnly="1" outline="0" offset="IV5" fieldPosition="0">
        <references count="1">
          <reference field="6" count="1">
            <x v="50"/>
          </reference>
        </references>
      </pivotArea>
    </format>
    <format dxfId="9030">
      <pivotArea dataOnly="0" labelOnly="1" outline="0" fieldPosition="0">
        <references count="2">
          <reference field="0" count="1">
            <x v="547"/>
          </reference>
          <reference field="6" count="1" selected="0">
            <x v="50"/>
          </reference>
        </references>
      </pivotArea>
    </format>
    <format dxfId="9029">
      <pivotArea dataOnly="0" labelOnly="1" outline="0" fieldPosition="0">
        <references count="3">
          <reference field="0" count="1" selected="0">
            <x v="547"/>
          </reference>
          <reference field="4" count="1">
            <x v="196"/>
          </reference>
          <reference field="6" count="1" selected="0">
            <x v="50"/>
          </reference>
        </references>
      </pivotArea>
    </format>
    <format dxfId="9028">
      <pivotArea outline="0" collapsedLevelsAreSubtotals="1" fieldPosition="0">
        <references count="3">
          <reference field="0" count="1" selected="0">
            <x v="547"/>
          </reference>
          <reference field="4" count="1" selected="0">
            <x v="196"/>
          </reference>
          <reference field="6" count="1" selected="0">
            <x v="50"/>
          </reference>
        </references>
      </pivotArea>
    </format>
    <format dxfId="9027">
      <pivotArea outline="0" collapsedLevelsAreSubtotals="1" fieldPosition="0">
        <references count="3">
          <reference field="0" count="1" selected="0">
            <x v="544"/>
          </reference>
          <reference field="4" count="1" selected="0">
            <x v="196"/>
          </reference>
          <reference field="6" count="1" selected="0">
            <x v="50"/>
          </reference>
        </references>
      </pivotArea>
    </format>
    <format dxfId="9026">
      <pivotArea dataOnly="0" labelOnly="1" outline="0" offset="IV6" fieldPosition="0">
        <references count="1">
          <reference field="6" count="1">
            <x v="50"/>
          </reference>
        </references>
      </pivotArea>
    </format>
    <format dxfId="9025">
      <pivotArea dataOnly="0" labelOnly="1" outline="0" fieldPosition="0">
        <references count="2">
          <reference field="0" count="1">
            <x v="544"/>
          </reference>
          <reference field="6" count="1" selected="0">
            <x v="50"/>
          </reference>
        </references>
      </pivotArea>
    </format>
    <format dxfId="9024">
      <pivotArea dataOnly="0" labelOnly="1" outline="0" fieldPosition="0">
        <references count="3">
          <reference field="0" count="1" selected="0">
            <x v="544"/>
          </reference>
          <reference field="4" count="1">
            <x v="196"/>
          </reference>
          <reference field="6" count="1" selected="0">
            <x v="50"/>
          </reference>
        </references>
      </pivotArea>
    </format>
    <format dxfId="9023">
      <pivotArea outline="0" collapsedLevelsAreSubtotals="1" fieldPosition="0">
        <references count="3">
          <reference field="0" count="1" selected="0">
            <x v="544"/>
          </reference>
          <reference field="4" count="1" selected="0">
            <x v="196"/>
          </reference>
          <reference field="6" count="1" selected="0">
            <x v="50"/>
          </reference>
        </references>
      </pivotArea>
    </format>
    <format dxfId="9022">
      <pivotArea outline="0" collapsedLevelsAreSubtotals="1" fieldPosition="0">
        <references count="3">
          <reference field="0" count="1" selected="0">
            <x v="543"/>
          </reference>
          <reference field="4" count="1" selected="0">
            <x v="196"/>
          </reference>
          <reference field="6" count="1" selected="0">
            <x v="50"/>
          </reference>
        </references>
      </pivotArea>
    </format>
    <format dxfId="9021">
      <pivotArea dataOnly="0" labelOnly="1" outline="0" offset="IV7" fieldPosition="0">
        <references count="1">
          <reference field="6" count="1">
            <x v="50"/>
          </reference>
        </references>
      </pivotArea>
    </format>
    <format dxfId="9020">
      <pivotArea dataOnly="0" labelOnly="1" outline="0" fieldPosition="0">
        <references count="2">
          <reference field="0" count="1">
            <x v="543"/>
          </reference>
          <reference field="6" count="1" selected="0">
            <x v="50"/>
          </reference>
        </references>
      </pivotArea>
    </format>
    <format dxfId="9019">
      <pivotArea dataOnly="0" labelOnly="1" outline="0" fieldPosition="0">
        <references count="3">
          <reference field="0" count="1" selected="0">
            <x v="543"/>
          </reference>
          <reference field="4" count="1">
            <x v="196"/>
          </reference>
          <reference field="6" count="1" selected="0">
            <x v="50"/>
          </reference>
        </references>
      </pivotArea>
    </format>
    <format dxfId="9018">
      <pivotArea outline="0" collapsedLevelsAreSubtotals="1" fieldPosition="0">
        <references count="3">
          <reference field="0" count="1" selected="0">
            <x v="543"/>
          </reference>
          <reference field="4" count="1" selected="0">
            <x v="196"/>
          </reference>
          <reference field="6" count="1" selected="0">
            <x v="50"/>
          </reference>
        </references>
      </pivotArea>
    </format>
    <format dxfId="9017">
      <pivotArea outline="0" collapsedLevelsAreSubtotals="1" fieldPosition="0">
        <references count="3">
          <reference field="0" count="1" selected="0">
            <x v="541"/>
          </reference>
          <reference field="4" count="1" selected="0">
            <x v="196"/>
          </reference>
          <reference field="6" count="1" selected="0">
            <x v="50"/>
          </reference>
        </references>
      </pivotArea>
    </format>
    <format dxfId="9016">
      <pivotArea dataOnly="0" labelOnly="1" outline="0" offset="IV256" fieldPosition="0">
        <references count="1">
          <reference field="6" count="1">
            <x v="50"/>
          </reference>
        </references>
      </pivotArea>
    </format>
    <format dxfId="9015">
      <pivotArea dataOnly="0" labelOnly="1" outline="0" fieldPosition="0">
        <references count="2">
          <reference field="0" count="1">
            <x v="541"/>
          </reference>
          <reference field="6" count="1" selected="0">
            <x v="50"/>
          </reference>
        </references>
      </pivotArea>
    </format>
    <format dxfId="9014">
      <pivotArea dataOnly="0" labelOnly="1" outline="0" fieldPosition="0">
        <references count="3">
          <reference field="0" count="1" selected="0">
            <x v="541"/>
          </reference>
          <reference field="4" count="1">
            <x v="196"/>
          </reference>
          <reference field="6" count="1" selected="0">
            <x v="50"/>
          </reference>
        </references>
      </pivotArea>
    </format>
    <format dxfId="9013">
      <pivotArea outline="0" collapsedLevelsAreSubtotals="1" fieldPosition="0">
        <references count="3">
          <reference field="0" count="1" selected="0">
            <x v="541"/>
          </reference>
          <reference field="4" count="1" selected="0">
            <x v="196"/>
          </reference>
          <reference field="6" count="1" selected="0">
            <x v="50"/>
          </reference>
        </references>
      </pivotArea>
    </format>
    <format dxfId="9012">
      <pivotArea dataOnly="0" labelOnly="1" outline="0" fieldPosition="0">
        <references count="1">
          <reference field="6" count="1">
            <x v="50"/>
          </reference>
        </references>
      </pivotArea>
    </format>
    <format dxfId="9011">
      <pivotArea dataOnly="0" labelOnly="1" outline="0" fieldPosition="0">
        <references count="2">
          <reference field="0" count="1">
            <x v="541"/>
          </reference>
          <reference field="6" count="1" selected="0">
            <x v="50"/>
          </reference>
        </references>
      </pivotArea>
    </format>
    <format dxfId="9010">
      <pivotArea dataOnly="0" labelOnly="1" outline="0" fieldPosition="0">
        <references count="3">
          <reference field="0" count="1" selected="0">
            <x v="541"/>
          </reference>
          <reference field="4" count="1">
            <x v="196"/>
          </reference>
          <reference field="6" count="1" selected="0">
            <x v="50"/>
          </reference>
        </references>
      </pivotArea>
    </format>
    <format dxfId="9009">
      <pivotArea outline="0" collapsedLevelsAreSubtotals="1" fieldPosition="0">
        <references count="1">
          <reference field="6" count="1" selected="0" defaultSubtotal="1">
            <x v="50"/>
          </reference>
        </references>
      </pivotArea>
    </format>
    <format dxfId="9008">
      <pivotArea dataOnly="0" labelOnly="1" outline="0" fieldPosition="0">
        <references count="1">
          <reference field="6" count="1" defaultSubtotal="1">
            <x v="50"/>
          </reference>
        </references>
      </pivotArea>
    </format>
    <format dxfId="9007">
      <pivotArea outline="0" collapsedLevelsAreSubtotals="1" fieldPosition="0">
        <references count="3">
          <reference field="0" count="1" selected="0">
            <x v="576"/>
          </reference>
          <reference field="4" count="1" selected="0">
            <x v="172"/>
          </reference>
          <reference field="6" count="1" selected="0">
            <x v="56"/>
          </reference>
        </references>
      </pivotArea>
    </format>
    <format dxfId="9006">
      <pivotArea dataOnly="0" labelOnly="1" outline="0" offset="IV1" fieldPosition="0">
        <references count="1">
          <reference field="6" count="1">
            <x v="56"/>
          </reference>
        </references>
      </pivotArea>
    </format>
    <format dxfId="9005">
      <pivotArea dataOnly="0" labelOnly="1" outline="0" offset="IV1" fieldPosition="0">
        <references count="2">
          <reference field="0" count="1">
            <x v="576"/>
          </reference>
          <reference field="6" count="1" selected="0">
            <x v="56"/>
          </reference>
        </references>
      </pivotArea>
    </format>
    <format dxfId="9004">
      <pivotArea dataOnly="0" labelOnly="1" outline="0" fieldPosition="0">
        <references count="3">
          <reference field="0" count="1" selected="0">
            <x v="576"/>
          </reference>
          <reference field="4" count="1">
            <x v="172"/>
          </reference>
          <reference field="6" count="1" selected="0">
            <x v="56"/>
          </reference>
        </references>
      </pivotArea>
    </format>
    <format dxfId="9003">
      <pivotArea outline="0" collapsedLevelsAreSubtotals="1" fieldPosition="0">
        <references count="3">
          <reference field="0" count="1" selected="0">
            <x v="576"/>
          </reference>
          <reference field="4" count="1" selected="0">
            <x v="172"/>
          </reference>
          <reference field="6" count="1" selected="0">
            <x v="56"/>
          </reference>
        </references>
      </pivotArea>
    </format>
    <format dxfId="9002">
      <pivotArea dataOnly="0" labelOnly="1" outline="0" fieldPosition="0">
        <references count="1">
          <reference field="6" count="1">
            <x v="56"/>
          </reference>
        </references>
      </pivotArea>
    </format>
    <format dxfId="9001">
      <pivotArea dataOnly="0" labelOnly="1" outline="0" fieldPosition="0">
        <references count="2">
          <reference field="0" count="1">
            <x v="576"/>
          </reference>
          <reference field="6" count="1" selected="0">
            <x v="56"/>
          </reference>
        </references>
      </pivotArea>
    </format>
    <format dxfId="9000">
      <pivotArea dataOnly="0" labelOnly="1" outline="0" fieldPosition="0">
        <references count="3">
          <reference field="0" count="1" selected="0">
            <x v="576"/>
          </reference>
          <reference field="4" count="1">
            <x v="172"/>
          </reference>
          <reference field="6" count="1" selected="0">
            <x v="56"/>
          </reference>
        </references>
      </pivotArea>
    </format>
    <format dxfId="8999">
      <pivotArea outline="0" collapsedLevelsAreSubtotals="1" fieldPosition="0">
        <references count="3">
          <reference field="0" count="1" selected="0">
            <x v="576"/>
          </reference>
          <reference field="4" count="1" selected="0">
            <x v="175"/>
          </reference>
          <reference field="6" count="1" selected="0">
            <x v="56"/>
          </reference>
        </references>
      </pivotArea>
    </format>
    <format dxfId="8998">
      <pivotArea dataOnly="0" labelOnly="1" outline="0" offset="IV2" fieldPosition="0">
        <references count="1">
          <reference field="6" count="1">
            <x v="56"/>
          </reference>
        </references>
      </pivotArea>
    </format>
    <format dxfId="8997">
      <pivotArea dataOnly="0" labelOnly="1" outline="0" offset="IV256" fieldPosition="0">
        <references count="2">
          <reference field="0" count="1">
            <x v="576"/>
          </reference>
          <reference field="6" count="1" selected="0">
            <x v="56"/>
          </reference>
        </references>
      </pivotArea>
    </format>
    <format dxfId="8996">
      <pivotArea dataOnly="0" labelOnly="1" outline="0" fieldPosition="0">
        <references count="3">
          <reference field="0" count="1" selected="0">
            <x v="576"/>
          </reference>
          <reference field="4" count="1">
            <x v="175"/>
          </reference>
          <reference field="6" count="1" selected="0">
            <x v="56"/>
          </reference>
        </references>
      </pivotArea>
    </format>
    <format dxfId="8995">
      <pivotArea outline="0" collapsedLevelsAreSubtotals="1" fieldPosition="0">
        <references count="3">
          <reference field="0" count="1" selected="0">
            <x v="576"/>
          </reference>
          <reference field="4" count="1" selected="0">
            <x v="175"/>
          </reference>
          <reference field="6" count="1" selected="0">
            <x v="56"/>
          </reference>
        </references>
      </pivotArea>
    </format>
    <format dxfId="8994">
      <pivotArea outline="0" collapsedLevelsAreSubtotals="1" fieldPosition="0">
        <references count="3">
          <reference field="0" count="1" selected="0">
            <x v="587"/>
          </reference>
          <reference field="4" count="1" selected="0">
            <x v="171"/>
          </reference>
          <reference field="6" count="1" selected="0">
            <x v="56"/>
          </reference>
        </references>
      </pivotArea>
    </format>
    <format dxfId="8993">
      <pivotArea dataOnly="0" labelOnly="1" outline="0" offset="IV3" fieldPosition="0">
        <references count="1">
          <reference field="6" count="1">
            <x v="56"/>
          </reference>
        </references>
      </pivotArea>
    </format>
    <format dxfId="8992">
      <pivotArea dataOnly="0" labelOnly="1" outline="0" offset="IV1" fieldPosition="0">
        <references count="2">
          <reference field="0" count="1">
            <x v="587"/>
          </reference>
          <reference field="6" count="1" selected="0">
            <x v="56"/>
          </reference>
        </references>
      </pivotArea>
    </format>
    <format dxfId="8991">
      <pivotArea dataOnly="0" labelOnly="1" outline="0" fieldPosition="0">
        <references count="3">
          <reference field="0" count="1" selected="0">
            <x v="587"/>
          </reference>
          <reference field="4" count="1">
            <x v="171"/>
          </reference>
          <reference field="6" count="1" selected="0">
            <x v="56"/>
          </reference>
        </references>
      </pivotArea>
    </format>
    <format dxfId="8990">
      <pivotArea outline="0" collapsedLevelsAreSubtotals="1" fieldPosition="0">
        <references count="3">
          <reference field="0" count="1" selected="0">
            <x v="587"/>
          </reference>
          <reference field="4" count="1" selected="0">
            <x v="171"/>
          </reference>
          <reference field="6" count="1" selected="0">
            <x v="56"/>
          </reference>
        </references>
      </pivotArea>
    </format>
    <format dxfId="8989">
      <pivotArea outline="0" collapsedLevelsAreSubtotals="1" fieldPosition="0">
        <references count="3">
          <reference field="0" count="1" selected="0">
            <x v="587"/>
          </reference>
          <reference field="4" count="1" selected="0">
            <x v="174"/>
          </reference>
          <reference field="6" count="1" selected="0">
            <x v="56"/>
          </reference>
        </references>
      </pivotArea>
    </format>
    <format dxfId="8988">
      <pivotArea dataOnly="0" labelOnly="1" outline="0" offset="IV4" fieldPosition="0">
        <references count="1">
          <reference field="6" count="1">
            <x v="56"/>
          </reference>
        </references>
      </pivotArea>
    </format>
    <format dxfId="8987">
      <pivotArea dataOnly="0" labelOnly="1" outline="0" offset="IV256" fieldPosition="0">
        <references count="2">
          <reference field="0" count="1">
            <x v="587"/>
          </reference>
          <reference field="6" count="1" selected="0">
            <x v="56"/>
          </reference>
        </references>
      </pivotArea>
    </format>
    <format dxfId="8986">
      <pivotArea dataOnly="0" labelOnly="1" outline="0" fieldPosition="0">
        <references count="3">
          <reference field="0" count="1" selected="0">
            <x v="587"/>
          </reference>
          <reference field="4" count="1">
            <x v="174"/>
          </reference>
          <reference field="6" count="1" selected="0">
            <x v="56"/>
          </reference>
        </references>
      </pivotArea>
    </format>
    <format dxfId="8985">
      <pivotArea outline="0" collapsedLevelsAreSubtotals="1" fieldPosition="0">
        <references count="3">
          <reference field="0" count="1" selected="0">
            <x v="587"/>
          </reference>
          <reference field="4" count="1" selected="0">
            <x v="174"/>
          </reference>
          <reference field="6" count="1" selected="0">
            <x v="56"/>
          </reference>
        </references>
      </pivotArea>
    </format>
    <format dxfId="8984">
      <pivotArea outline="0" collapsedLevelsAreSubtotals="1" fieldPosition="0">
        <references count="3">
          <reference field="0" count="1" selected="0">
            <x v="582"/>
          </reference>
          <reference field="4" count="1" selected="0">
            <x v="171"/>
          </reference>
          <reference field="6" count="1" selected="0">
            <x v="56"/>
          </reference>
        </references>
      </pivotArea>
    </format>
    <format dxfId="8983">
      <pivotArea dataOnly="0" labelOnly="1" outline="0" offset="IV5" fieldPosition="0">
        <references count="1">
          <reference field="6" count="1">
            <x v="56"/>
          </reference>
        </references>
      </pivotArea>
    </format>
    <format dxfId="8982">
      <pivotArea dataOnly="0" labelOnly="1" outline="0" offset="IV1" fieldPosition="0">
        <references count="2">
          <reference field="0" count="1">
            <x v="582"/>
          </reference>
          <reference field="6" count="1" selected="0">
            <x v="56"/>
          </reference>
        </references>
      </pivotArea>
    </format>
    <format dxfId="8981">
      <pivotArea dataOnly="0" labelOnly="1" outline="0" fieldPosition="0">
        <references count="3">
          <reference field="0" count="1" selected="0">
            <x v="582"/>
          </reference>
          <reference field="4" count="1">
            <x v="171"/>
          </reference>
          <reference field="6" count="1" selected="0">
            <x v="56"/>
          </reference>
        </references>
      </pivotArea>
    </format>
    <format dxfId="8980">
      <pivotArea outline="0" collapsedLevelsAreSubtotals="1" fieldPosition="0">
        <references count="3">
          <reference field="0" count="1" selected="0">
            <x v="582"/>
          </reference>
          <reference field="4" count="1" selected="0">
            <x v="171"/>
          </reference>
          <reference field="6" count="1" selected="0">
            <x v="56"/>
          </reference>
        </references>
      </pivotArea>
    </format>
    <format dxfId="8979">
      <pivotArea outline="0" collapsedLevelsAreSubtotals="1" fieldPosition="0">
        <references count="3">
          <reference field="0" count="1" selected="0">
            <x v="582"/>
          </reference>
          <reference field="4" count="1" selected="0">
            <x v="174"/>
          </reference>
          <reference field="6" count="1" selected="0">
            <x v="56"/>
          </reference>
        </references>
      </pivotArea>
    </format>
    <format dxfId="8978">
      <pivotArea dataOnly="0" labelOnly="1" outline="0" offset="IV6" fieldPosition="0">
        <references count="1">
          <reference field="6" count="1">
            <x v="56"/>
          </reference>
        </references>
      </pivotArea>
    </format>
    <format dxfId="8977">
      <pivotArea dataOnly="0" labelOnly="1" outline="0" offset="IV256" fieldPosition="0">
        <references count="2">
          <reference field="0" count="1">
            <x v="582"/>
          </reference>
          <reference field="6" count="1" selected="0">
            <x v="56"/>
          </reference>
        </references>
      </pivotArea>
    </format>
    <format dxfId="8976">
      <pivotArea dataOnly="0" labelOnly="1" outline="0" fieldPosition="0">
        <references count="3">
          <reference field="0" count="1" selected="0">
            <x v="582"/>
          </reference>
          <reference field="4" count="1">
            <x v="174"/>
          </reference>
          <reference field="6" count="1" selected="0">
            <x v="56"/>
          </reference>
        </references>
      </pivotArea>
    </format>
    <format dxfId="8975">
      <pivotArea outline="0" collapsedLevelsAreSubtotals="1" fieldPosition="0">
        <references count="3">
          <reference field="0" count="1" selected="0">
            <x v="582"/>
          </reference>
          <reference field="4" count="1" selected="0">
            <x v="174"/>
          </reference>
          <reference field="6" count="1" selected="0">
            <x v="56"/>
          </reference>
        </references>
      </pivotArea>
    </format>
    <format dxfId="8974">
      <pivotArea outline="0" collapsedLevelsAreSubtotals="1" fieldPosition="0">
        <references count="3">
          <reference field="0" count="1" selected="0">
            <x v="581"/>
          </reference>
          <reference field="4" count="1" selected="0">
            <x v="171"/>
          </reference>
          <reference field="6" count="1" selected="0">
            <x v="56"/>
          </reference>
        </references>
      </pivotArea>
    </format>
    <format dxfId="8973">
      <pivotArea dataOnly="0" labelOnly="1" outline="0" offset="IV7" fieldPosition="0">
        <references count="1">
          <reference field="6" count="1">
            <x v="56"/>
          </reference>
        </references>
      </pivotArea>
    </format>
    <format dxfId="8972">
      <pivotArea dataOnly="0" labelOnly="1" outline="0" offset="IV1" fieldPosition="0">
        <references count="2">
          <reference field="0" count="1">
            <x v="581"/>
          </reference>
          <reference field="6" count="1" selected="0">
            <x v="56"/>
          </reference>
        </references>
      </pivotArea>
    </format>
    <format dxfId="8971">
      <pivotArea dataOnly="0" labelOnly="1" outline="0" fieldPosition="0">
        <references count="3">
          <reference field="0" count="1" selected="0">
            <x v="581"/>
          </reference>
          <reference field="4" count="1">
            <x v="171"/>
          </reference>
          <reference field="6" count="1" selected="0">
            <x v="56"/>
          </reference>
        </references>
      </pivotArea>
    </format>
    <format dxfId="8970">
      <pivotArea outline="0" collapsedLevelsAreSubtotals="1" fieldPosition="0">
        <references count="3">
          <reference field="0" count="1" selected="0">
            <x v="581"/>
          </reference>
          <reference field="4" count="1" selected="0">
            <x v="171"/>
          </reference>
          <reference field="6" count="1" selected="0">
            <x v="56"/>
          </reference>
        </references>
      </pivotArea>
    </format>
    <format dxfId="8969">
      <pivotArea outline="0" collapsedLevelsAreSubtotals="1" fieldPosition="0">
        <references count="3">
          <reference field="0" count="1" selected="0">
            <x v="581"/>
          </reference>
          <reference field="4" count="1" selected="0">
            <x v="174"/>
          </reference>
          <reference field="6" count="1" selected="0">
            <x v="56"/>
          </reference>
        </references>
      </pivotArea>
    </format>
    <format dxfId="8968">
      <pivotArea dataOnly="0" labelOnly="1" outline="0" offset="IV8" fieldPosition="0">
        <references count="1">
          <reference field="6" count="1">
            <x v="56"/>
          </reference>
        </references>
      </pivotArea>
    </format>
    <format dxfId="8967">
      <pivotArea dataOnly="0" labelOnly="1" outline="0" offset="IV256" fieldPosition="0">
        <references count="2">
          <reference field="0" count="1">
            <x v="581"/>
          </reference>
          <reference field="6" count="1" selected="0">
            <x v="56"/>
          </reference>
        </references>
      </pivotArea>
    </format>
    <format dxfId="8966">
      <pivotArea dataOnly="0" labelOnly="1" outline="0" fieldPosition="0">
        <references count="3">
          <reference field="0" count="1" selected="0">
            <x v="581"/>
          </reference>
          <reference field="4" count="1">
            <x v="174"/>
          </reference>
          <reference field="6" count="1" selected="0">
            <x v="56"/>
          </reference>
        </references>
      </pivotArea>
    </format>
    <format dxfId="8965">
      <pivotArea outline="0" collapsedLevelsAreSubtotals="1" fieldPosition="0">
        <references count="3">
          <reference field="0" count="1" selected="0">
            <x v="581"/>
          </reference>
          <reference field="4" count="1" selected="0">
            <x v="174"/>
          </reference>
          <reference field="6" count="1" selected="0">
            <x v="56"/>
          </reference>
        </references>
      </pivotArea>
    </format>
    <format dxfId="8964">
      <pivotArea outline="0" collapsedLevelsAreSubtotals="1" fieldPosition="0">
        <references count="3">
          <reference field="0" count="1" selected="0">
            <x v="529"/>
          </reference>
          <reference field="4" count="1" selected="0">
            <x v="172"/>
          </reference>
          <reference field="6" count="1" selected="0">
            <x v="56"/>
          </reference>
        </references>
      </pivotArea>
    </format>
    <format dxfId="8963">
      <pivotArea dataOnly="0" labelOnly="1" outline="0" offset="IV256" fieldPosition="0">
        <references count="1">
          <reference field="6" count="1">
            <x v="56"/>
          </reference>
        </references>
      </pivotArea>
    </format>
    <format dxfId="8962">
      <pivotArea dataOnly="0" labelOnly="1" outline="0" fieldPosition="0">
        <references count="2">
          <reference field="0" count="1">
            <x v="529"/>
          </reference>
          <reference field="6" count="1" selected="0">
            <x v="56"/>
          </reference>
        </references>
      </pivotArea>
    </format>
    <format dxfId="8961">
      <pivotArea dataOnly="0" labelOnly="1" outline="0" fieldPosition="0">
        <references count="3">
          <reference field="0" count="1" selected="0">
            <x v="529"/>
          </reference>
          <reference field="4" count="1">
            <x v="172"/>
          </reference>
          <reference field="6" count="1" selected="0">
            <x v="56"/>
          </reference>
        </references>
      </pivotArea>
    </format>
    <format dxfId="8960">
      <pivotArea outline="0" collapsedLevelsAreSubtotals="1" fieldPosition="0">
        <references count="3">
          <reference field="0" count="1" selected="0">
            <x v="529"/>
          </reference>
          <reference field="4" count="1" selected="0">
            <x v="172"/>
          </reference>
          <reference field="6" count="1" selected="0">
            <x v="56"/>
          </reference>
        </references>
      </pivotArea>
    </format>
    <format dxfId="8959">
      <pivotArea dataOnly="0" labelOnly="1" outline="0" fieldPosition="0">
        <references count="1">
          <reference field="6" count="1">
            <x v="56"/>
          </reference>
        </references>
      </pivotArea>
    </format>
    <format dxfId="8958">
      <pivotArea dataOnly="0" labelOnly="1" outline="0" fieldPosition="0">
        <references count="2">
          <reference field="0" count="1">
            <x v="529"/>
          </reference>
          <reference field="6" count="1" selected="0">
            <x v="56"/>
          </reference>
        </references>
      </pivotArea>
    </format>
    <format dxfId="8957">
      <pivotArea dataOnly="0" labelOnly="1" outline="0" fieldPosition="0">
        <references count="3">
          <reference field="0" count="1" selected="0">
            <x v="529"/>
          </reference>
          <reference field="4" count="1">
            <x v="172"/>
          </reference>
          <reference field="6" count="1" selected="0">
            <x v="56"/>
          </reference>
        </references>
      </pivotArea>
    </format>
    <format dxfId="8956">
      <pivotArea outline="0" collapsedLevelsAreSubtotals="1" fieldPosition="0">
        <references count="1">
          <reference field="6" count="1" selected="0" defaultSubtotal="1">
            <x v="56"/>
          </reference>
        </references>
      </pivotArea>
    </format>
    <format dxfId="8955">
      <pivotArea dataOnly="0" labelOnly="1" outline="0" fieldPosition="0">
        <references count="1">
          <reference field="6" count="1" defaultSubtotal="1">
            <x v="56"/>
          </reference>
        </references>
      </pivotArea>
    </format>
    <format dxfId="8954">
      <pivotArea outline="0" collapsedLevelsAreSubtotals="1" fieldPosition="0">
        <references count="3">
          <reference field="0" count="1" selected="0">
            <x v="519"/>
          </reference>
          <reference field="4" count="1" selected="0">
            <x v="140"/>
          </reference>
          <reference field="6" count="1" selected="0">
            <x v="57"/>
          </reference>
        </references>
      </pivotArea>
    </format>
    <format dxfId="8953">
      <pivotArea dataOnly="0" labelOnly="1" outline="0" offset="IV1" fieldPosition="0">
        <references count="1">
          <reference field="6" count="1">
            <x v="57"/>
          </reference>
        </references>
      </pivotArea>
    </format>
    <format dxfId="8952">
      <pivotArea dataOnly="0" labelOnly="1" outline="0" offset="IV1" fieldPosition="0">
        <references count="2">
          <reference field="0" count="1">
            <x v="519"/>
          </reference>
          <reference field="6" count="1" selected="0">
            <x v="57"/>
          </reference>
        </references>
      </pivotArea>
    </format>
    <format dxfId="8951">
      <pivotArea dataOnly="0" labelOnly="1" outline="0" fieldPosition="0">
        <references count="3">
          <reference field="0" count="1" selected="0">
            <x v="519"/>
          </reference>
          <reference field="4" count="1">
            <x v="140"/>
          </reference>
          <reference field="6" count="1" selected="0">
            <x v="57"/>
          </reference>
        </references>
      </pivotArea>
    </format>
    <format dxfId="8950">
      <pivotArea outline="0" collapsedLevelsAreSubtotals="1" fieldPosition="0">
        <references count="3">
          <reference field="0" count="1" selected="0">
            <x v="519"/>
          </reference>
          <reference field="4" count="1" selected="0">
            <x v="140"/>
          </reference>
          <reference field="6" count="1" selected="0">
            <x v="57"/>
          </reference>
        </references>
      </pivotArea>
    </format>
    <format dxfId="8949">
      <pivotArea dataOnly="0" labelOnly="1" outline="0" fieldPosition="0">
        <references count="1">
          <reference field="6" count="1">
            <x v="57"/>
          </reference>
        </references>
      </pivotArea>
    </format>
    <format dxfId="8948">
      <pivotArea dataOnly="0" labelOnly="1" outline="0" fieldPosition="0">
        <references count="2">
          <reference field="0" count="1">
            <x v="519"/>
          </reference>
          <reference field="6" count="1" selected="0">
            <x v="57"/>
          </reference>
        </references>
      </pivotArea>
    </format>
    <format dxfId="8947">
      <pivotArea dataOnly="0" labelOnly="1" outline="0" fieldPosition="0">
        <references count="3">
          <reference field="0" count="1" selected="0">
            <x v="519"/>
          </reference>
          <reference field="4" count="1">
            <x v="140"/>
          </reference>
          <reference field="6" count="1" selected="0">
            <x v="57"/>
          </reference>
        </references>
      </pivotArea>
    </format>
    <format dxfId="8946">
      <pivotArea outline="0" collapsedLevelsAreSubtotals="1" fieldPosition="0">
        <references count="3">
          <reference field="0" count="1" selected="0">
            <x v="519"/>
          </reference>
          <reference field="4" count="1" selected="0">
            <x v="146"/>
          </reference>
          <reference field="6" count="1" selected="0">
            <x v="57"/>
          </reference>
        </references>
      </pivotArea>
    </format>
    <format dxfId="8945">
      <pivotArea dataOnly="0" labelOnly="1" outline="0" offset="IV2" fieldPosition="0">
        <references count="1">
          <reference field="6" count="1">
            <x v="57"/>
          </reference>
        </references>
      </pivotArea>
    </format>
    <format dxfId="8944">
      <pivotArea dataOnly="0" labelOnly="1" outline="0" offset="IV2" fieldPosition="0">
        <references count="2">
          <reference field="0" count="1">
            <x v="519"/>
          </reference>
          <reference field="6" count="1" selected="0">
            <x v="57"/>
          </reference>
        </references>
      </pivotArea>
    </format>
    <format dxfId="8943">
      <pivotArea dataOnly="0" labelOnly="1" outline="0" fieldPosition="0">
        <references count="3">
          <reference field="0" count="1" selected="0">
            <x v="519"/>
          </reference>
          <reference field="4" count="1">
            <x v="146"/>
          </reference>
          <reference field="6" count="1" selected="0">
            <x v="57"/>
          </reference>
        </references>
      </pivotArea>
    </format>
    <format dxfId="8942">
      <pivotArea outline="0" collapsedLevelsAreSubtotals="1" fieldPosition="0">
        <references count="3">
          <reference field="0" count="1" selected="0">
            <x v="519"/>
          </reference>
          <reference field="4" count="1" selected="0">
            <x v="146"/>
          </reference>
          <reference field="6" count="1" selected="0">
            <x v="57"/>
          </reference>
        </references>
      </pivotArea>
    </format>
    <format dxfId="8941">
      <pivotArea outline="0" collapsedLevelsAreSubtotals="1" fieldPosition="0">
        <references count="3">
          <reference field="0" count="1" selected="0">
            <x v="519"/>
          </reference>
          <reference field="4" count="1" selected="0">
            <x v="161"/>
          </reference>
          <reference field="6" count="1" selected="0">
            <x v="57"/>
          </reference>
        </references>
      </pivotArea>
    </format>
    <format dxfId="8940">
      <pivotArea dataOnly="0" labelOnly="1" outline="0" offset="IV3" fieldPosition="0">
        <references count="1">
          <reference field="6" count="1">
            <x v="57"/>
          </reference>
        </references>
      </pivotArea>
    </format>
    <format dxfId="8939">
      <pivotArea dataOnly="0" labelOnly="1" outline="0" offset="IV256" fieldPosition="0">
        <references count="2">
          <reference field="0" count="1">
            <x v="519"/>
          </reference>
          <reference field="6" count="1" selected="0">
            <x v="57"/>
          </reference>
        </references>
      </pivotArea>
    </format>
    <format dxfId="8938">
      <pivotArea dataOnly="0" labelOnly="1" outline="0" fieldPosition="0">
        <references count="3">
          <reference field="0" count="1" selected="0">
            <x v="519"/>
          </reference>
          <reference field="4" count="1">
            <x v="161"/>
          </reference>
          <reference field="6" count="1" selected="0">
            <x v="57"/>
          </reference>
        </references>
      </pivotArea>
    </format>
    <format dxfId="8937">
      <pivotArea outline="0" collapsedLevelsAreSubtotals="1" fieldPosition="0">
        <references count="3">
          <reference field="0" count="1" selected="0">
            <x v="519"/>
          </reference>
          <reference field="4" count="1" selected="0">
            <x v="161"/>
          </reference>
          <reference field="6" count="1" selected="0">
            <x v="57"/>
          </reference>
        </references>
      </pivotArea>
    </format>
    <format dxfId="8936">
      <pivotArea outline="0" collapsedLevelsAreSubtotals="1" fieldPosition="0">
        <references count="3">
          <reference field="0" count="1" selected="0">
            <x v="586"/>
          </reference>
          <reference field="4" count="1" selected="0">
            <x v="146"/>
          </reference>
          <reference field="6" count="1" selected="0">
            <x v="57"/>
          </reference>
        </references>
      </pivotArea>
    </format>
    <format dxfId="8935">
      <pivotArea dataOnly="0" labelOnly="1" outline="0" offset="IV4" fieldPosition="0">
        <references count="1">
          <reference field="6" count="1">
            <x v="57"/>
          </reference>
        </references>
      </pivotArea>
    </format>
    <format dxfId="8934">
      <pivotArea dataOnly="0" labelOnly="1" outline="0" fieldPosition="0">
        <references count="2">
          <reference field="0" count="1">
            <x v="586"/>
          </reference>
          <reference field="6" count="1" selected="0">
            <x v="57"/>
          </reference>
        </references>
      </pivotArea>
    </format>
    <format dxfId="8933">
      <pivotArea dataOnly="0" labelOnly="1" outline="0" fieldPosition="0">
        <references count="3">
          <reference field="0" count="1" selected="0">
            <x v="586"/>
          </reference>
          <reference field="4" count="1">
            <x v="146"/>
          </reference>
          <reference field="6" count="1" selected="0">
            <x v="57"/>
          </reference>
        </references>
      </pivotArea>
    </format>
    <format dxfId="8932">
      <pivotArea outline="0" collapsedLevelsAreSubtotals="1" fieldPosition="0">
        <references count="3">
          <reference field="0" count="1" selected="0">
            <x v="586"/>
          </reference>
          <reference field="4" count="1" selected="0">
            <x v="146"/>
          </reference>
          <reference field="6" count="1" selected="0">
            <x v="57"/>
          </reference>
        </references>
      </pivotArea>
    </format>
    <format dxfId="8931">
      <pivotArea outline="0" collapsedLevelsAreSubtotals="1" fieldPosition="0">
        <references count="3">
          <reference field="0" count="1" selected="0">
            <x v="577"/>
          </reference>
          <reference field="4" count="1" selected="0">
            <x v="146"/>
          </reference>
          <reference field="6" count="1" selected="0">
            <x v="57"/>
          </reference>
        </references>
      </pivotArea>
    </format>
    <format dxfId="8930">
      <pivotArea dataOnly="0" labelOnly="1" outline="0" offset="IV5" fieldPosition="0">
        <references count="1">
          <reference field="6" count="1">
            <x v="57"/>
          </reference>
        </references>
      </pivotArea>
    </format>
    <format dxfId="8929">
      <pivotArea dataOnly="0" labelOnly="1" outline="0" fieldPosition="0">
        <references count="2">
          <reference field="0" count="1">
            <x v="577"/>
          </reference>
          <reference field="6" count="1" selected="0">
            <x v="57"/>
          </reference>
        </references>
      </pivotArea>
    </format>
    <format dxfId="8928">
      <pivotArea dataOnly="0" labelOnly="1" outline="0" fieldPosition="0">
        <references count="3">
          <reference field="0" count="1" selected="0">
            <x v="577"/>
          </reference>
          <reference field="4" count="1">
            <x v="146"/>
          </reference>
          <reference field="6" count="1" selected="0">
            <x v="57"/>
          </reference>
        </references>
      </pivotArea>
    </format>
    <format dxfId="8927">
      <pivotArea outline="0" collapsedLevelsAreSubtotals="1" fieldPosition="0">
        <references count="3">
          <reference field="0" count="1" selected="0">
            <x v="577"/>
          </reference>
          <reference field="4" count="1" selected="0">
            <x v="146"/>
          </reference>
          <reference field="6" count="1" selected="0">
            <x v="57"/>
          </reference>
        </references>
      </pivotArea>
    </format>
    <format dxfId="8926">
      <pivotArea outline="0" collapsedLevelsAreSubtotals="1" fieldPosition="0">
        <references count="3">
          <reference field="0" count="1" selected="0">
            <x v="571"/>
          </reference>
          <reference field="4" count="1" selected="0">
            <x v="146"/>
          </reference>
          <reference field="6" count="1" selected="0">
            <x v="57"/>
          </reference>
        </references>
      </pivotArea>
    </format>
    <format dxfId="8925">
      <pivotArea dataOnly="0" labelOnly="1" outline="0" offset="IV6" fieldPosition="0">
        <references count="1">
          <reference field="6" count="1">
            <x v="57"/>
          </reference>
        </references>
      </pivotArea>
    </format>
    <format dxfId="8924">
      <pivotArea dataOnly="0" labelOnly="1" outline="0" fieldPosition="0">
        <references count="2">
          <reference field="0" count="1">
            <x v="571"/>
          </reference>
          <reference field="6" count="1" selected="0">
            <x v="57"/>
          </reference>
        </references>
      </pivotArea>
    </format>
    <format dxfId="8923">
      <pivotArea dataOnly="0" labelOnly="1" outline="0" fieldPosition="0">
        <references count="3">
          <reference field="0" count="1" selected="0">
            <x v="571"/>
          </reference>
          <reference field="4" count="1">
            <x v="146"/>
          </reference>
          <reference field="6" count="1" selected="0">
            <x v="57"/>
          </reference>
        </references>
      </pivotArea>
    </format>
    <format dxfId="8922">
      <pivotArea outline="0" collapsedLevelsAreSubtotals="1" fieldPosition="0">
        <references count="3">
          <reference field="0" count="1" selected="0">
            <x v="571"/>
          </reference>
          <reference field="4" count="1" selected="0">
            <x v="146"/>
          </reference>
          <reference field="6" count="1" selected="0">
            <x v="57"/>
          </reference>
        </references>
      </pivotArea>
    </format>
    <format dxfId="8921">
      <pivotArea outline="0" collapsedLevelsAreSubtotals="1" fieldPosition="0">
        <references count="3">
          <reference field="0" count="1" selected="0">
            <x v="587"/>
          </reference>
          <reference field="4" count="1" selected="0">
            <x v="140"/>
          </reference>
          <reference field="6" count="1" selected="0">
            <x v="57"/>
          </reference>
        </references>
      </pivotArea>
    </format>
    <format dxfId="8920">
      <pivotArea dataOnly="0" labelOnly="1" outline="0" offset="IV7" fieldPosition="0">
        <references count="1">
          <reference field="6" count="1">
            <x v="57"/>
          </reference>
        </references>
      </pivotArea>
    </format>
    <format dxfId="8919">
      <pivotArea dataOnly="0" labelOnly="1" outline="0" fieldPosition="0">
        <references count="2">
          <reference field="0" count="1">
            <x v="587"/>
          </reference>
          <reference field="6" count="1" selected="0">
            <x v="57"/>
          </reference>
        </references>
      </pivotArea>
    </format>
    <format dxfId="8918">
      <pivotArea dataOnly="0" labelOnly="1" outline="0" fieldPosition="0">
        <references count="3">
          <reference field="0" count="1" selected="0">
            <x v="587"/>
          </reference>
          <reference field="4" count="1">
            <x v="140"/>
          </reference>
          <reference field="6" count="1" selected="0">
            <x v="57"/>
          </reference>
        </references>
      </pivotArea>
    </format>
    <format dxfId="8917">
      <pivotArea outline="0" collapsedLevelsAreSubtotals="1" fieldPosition="0">
        <references count="3">
          <reference field="0" count="1" selected="0">
            <x v="587"/>
          </reference>
          <reference field="4" count="1" selected="0">
            <x v="140"/>
          </reference>
          <reference field="6" count="1" selected="0">
            <x v="57"/>
          </reference>
        </references>
      </pivotArea>
    </format>
    <format dxfId="8916">
      <pivotArea outline="0" collapsedLevelsAreSubtotals="1" fieldPosition="0">
        <references count="3">
          <reference field="0" count="1" selected="0">
            <x v="581"/>
          </reference>
          <reference field="4" count="1" selected="0">
            <x v="140"/>
          </reference>
          <reference field="6" count="1" selected="0">
            <x v="57"/>
          </reference>
        </references>
      </pivotArea>
    </format>
    <format dxfId="8915">
      <pivotArea dataOnly="0" labelOnly="1" outline="0" offset="IV8" fieldPosition="0">
        <references count="1">
          <reference field="6" count="1">
            <x v="57"/>
          </reference>
        </references>
      </pivotArea>
    </format>
    <format dxfId="8914">
      <pivotArea dataOnly="0" labelOnly="1" outline="0" fieldPosition="0">
        <references count="2">
          <reference field="0" count="1">
            <x v="581"/>
          </reference>
          <reference field="6" count="1" selected="0">
            <x v="57"/>
          </reference>
        </references>
      </pivotArea>
    </format>
    <format dxfId="8913">
      <pivotArea dataOnly="0" labelOnly="1" outline="0" fieldPosition="0">
        <references count="3">
          <reference field="0" count="1" selected="0">
            <x v="581"/>
          </reference>
          <reference field="4" count="1">
            <x v="140"/>
          </reference>
          <reference field="6" count="1" selected="0">
            <x v="57"/>
          </reference>
        </references>
      </pivotArea>
    </format>
    <format dxfId="8912">
      <pivotArea outline="0" collapsedLevelsAreSubtotals="1" fieldPosition="0">
        <references count="3">
          <reference field="0" count="1" selected="0">
            <x v="581"/>
          </reference>
          <reference field="4" count="1" selected="0">
            <x v="140"/>
          </reference>
          <reference field="6" count="1" selected="0">
            <x v="57"/>
          </reference>
        </references>
      </pivotArea>
    </format>
    <format dxfId="8911">
      <pivotArea outline="0" collapsedLevelsAreSubtotals="1" fieldPosition="0">
        <references count="3">
          <reference field="0" count="1" selected="0">
            <x v="582"/>
          </reference>
          <reference field="4" count="1" selected="0">
            <x v="140"/>
          </reference>
          <reference field="6" count="1" selected="0">
            <x v="57"/>
          </reference>
        </references>
      </pivotArea>
    </format>
    <format dxfId="8910">
      <pivotArea dataOnly="0" labelOnly="1" outline="0" offset="IV9" fieldPosition="0">
        <references count="1">
          <reference field="6" count="1">
            <x v="57"/>
          </reference>
        </references>
      </pivotArea>
    </format>
    <format dxfId="8909">
      <pivotArea dataOnly="0" labelOnly="1" outline="0" fieldPosition="0">
        <references count="2">
          <reference field="0" count="1">
            <x v="582"/>
          </reference>
          <reference field="6" count="1" selected="0">
            <x v="57"/>
          </reference>
        </references>
      </pivotArea>
    </format>
    <format dxfId="8908">
      <pivotArea dataOnly="0" labelOnly="1" outline="0" fieldPosition="0">
        <references count="3">
          <reference field="0" count="1" selected="0">
            <x v="582"/>
          </reference>
          <reference field="4" count="1">
            <x v="140"/>
          </reference>
          <reference field="6" count="1" selected="0">
            <x v="57"/>
          </reference>
        </references>
      </pivotArea>
    </format>
    <format dxfId="8907">
      <pivotArea outline="0" collapsedLevelsAreSubtotals="1" fieldPosition="0">
        <references count="3">
          <reference field="0" count="1" selected="0">
            <x v="582"/>
          </reference>
          <reference field="4" count="1" selected="0">
            <x v="140"/>
          </reference>
          <reference field="6" count="1" selected="0">
            <x v="57"/>
          </reference>
        </references>
      </pivotArea>
    </format>
    <format dxfId="8906">
      <pivotArea outline="0" collapsedLevelsAreSubtotals="1" fieldPosition="0">
        <references count="3">
          <reference field="0" count="1" selected="0">
            <x v="521"/>
          </reference>
          <reference field="4" count="1" selected="0">
            <x v="146"/>
          </reference>
          <reference field="6" count="1" selected="0">
            <x v="57"/>
          </reference>
        </references>
      </pivotArea>
    </format>
    <format dxfId="8905">
      <pivotArea dataOnly="0" labelOnly="1" outline="0" offset="IV10" fieldPosition="0">
        <references count="1">
          <reference field="6" count="1">
            <x v="57"/>
          </reference>
        </references>
      </pivotArea>
    </format>
    <format dxfId="8904">
      <pivotArea dataOnly="0" labelOnly="1" outline="0" fieldPosition="0">
        <references count="2">
          <reference field="0" count="1">
            <x v="521"/>
          </reference>
          <reference field="6" count="1" selected="0">
            <x v="57"/>
          </reference>
        </references>
      </pivotArea>
    </format>
    <format dxfId="8903">
      <pivotArea dataOnly="0" labelOnly="1" outline="0" fieldPosition="0">
        <references count="3">
          <reference field="0" count="1" selected="0">
            <x v="521"/>
          </reference>
          <reference field="4" count="1">
            <x v="146"/>
          </reference>
          <reference field="6" count="1" selected="0">
            <x v="57"/>
          </reference>
        </references>
      </pivotArea>
    </format>
    <format dxfId="8902">
      <pivotArea outline="0" collapsedLevelsAreSubtotals="1" fieldPosition="0">
        <references count="3">
          <reference field="0" count="1" selected="0">
            <x v="521"/>
          </reference>
          <reference field="4" count="1" selected="0">
            <x v="146"/>
          </reference>
          <reference field="6" count="1" selected="0">
            <x v="57"/>
          </reference>
        </references>
      </pivotArea>
    </format>
    <format dxfId="8901">
      <pivotArea outline="0" collapsedLevelsAreSubtotals="1" fieldPosition="0">
        <references count="3">
          <reference field="0" count="1" selected="0">
            <x v="529"/>
          </reference>
          <reference field="4" count="1" selected="0">
            <x v="146"/>
          </reference>
          <reference field="6" count="1" selected="0">
            <x v="57"/>
          </reference>
        </references>
      </pivotArea>
    </format>
    <format dxfId="8900">
      <pivotArea dataOnly="0" labelOnly="1" outline="0" offset="IV11" fieldPosition="0">
        <references count="1">
          <reference field="6" count="1">
            <x v="57"/>
          </reference>
        </references>
      </pivotArea>
    </format>
    <format dxfId="8899">
      <pivotArea dataOnly="0" labelOnly="1" outline="0" fieldPosition="0">
        <references count="2">
          <reference field="0" count="1">
            <x v="529"/>
          </reference>
          <reference field="6" count="1" selected="0">
            <x v="57"/>
          </reference>
        </references>
      </pivotArea>
    </format>
    <format dxfId="8898">
      <pivotArea dataOnly="0" labelOnly="1" outline="0" fieldPosition="0">
        <references count="3">
          <reference field="0" count="1" selected="0">
            <x v="529"/>
          </reference>
          <reference field="4" count="1">
            <x v="146"/>
          </reference>
          <reference field="6" count="1" selected="0">
            <x v="57"/>
          </reference>
        </references>
      </pivotArea>
    </format>
    <format dxfId="8897">
      <pivotArea outline="0" collapsedLevelsAreSubtotals="1" fieldPosition="0">
        <references count="3">
          <reference field="0" count="1" selected="0">
            <x v="529"/>
          </reference>
          <reference field="4" count="1" selected="0">
            <x v="146"/>
          </reference>
          <reference field="6" count="1" selected="0">
            <x v="57"/>
          </reference>
        </references>
      </pivotArea>
    </format>
    <format dxfId="8896">
      <pivotArea outline="0" collapsedLevelsAreSubtotals="1" fieldPosition="0">
        <references count="3">
          <reference field="0" count="1" selected="0">
            <x v="572"/>
          </reference>
          <reference field="4" count="1" selected="0">
            <x v="146"/>
          </reference>
          <reference field="6" count="1" selected="0">
            <x v="57"/>
          </reference>
        </references>
      </pivotArea>
    </format>
    <format dxfId="8895">
      <pivotArea dataOnly="0" labelOnly="1" outline="0" offset="IV12" fieldPosition="0">
        <references count="1">
          <reference field="6" count="1">
            <x v="57"/>
          </reference>
        </references>
      </pivotArea>
    </format>
    <format dxfId="8894">
      <pivotArea dataOnly="0" labelOnly="1" outline="0" fieldPosition="0">
        <references count="2">
          <reference field="0" count="1">
            <x v="572"/>
          </reference>
          <reference field="6" count="1" selected="0">
            <x v="57"/>
          </reference>
        </references>
      </pivotArea>
    </format>
    <format dxfId="8893">
      <pivotArea dataOnly="0" labelOnly="1" outline="0" fieldPosition="0">
        <references count="3">
          <reference field="0" count="1" selected="0">
            <x v="572"/>
          </reference>
          <reference field="4" count="1">
            <x v="146"/>
          </reference>
          <reference field="6" count="1" selected="0">
            <x v="57"/>
          </reference>
        </references>
      </pivotArea>
    </format>
    <format dxfId="8892">
      <pivotArea outline="0" collapsedLevelsAreSubtotals="1" fieldPosition="0">
        <references count="3">
          <reference field="0" count="1" selected="0">
            <x v="572"/>
          </reference>
          <reference field="4" count="1" selected="0">
            <x v="146"/>
          </reference>
          <reference field="6" count="1" selected="0">
            <x v="57"/>
          </reference>
        </references>
      </pivotArea>
    </format>
    <format dxfId="8891">
      <pivotArea outline="0" collapsedLevelsAreSubtotals="1" fieldPosition="0">
        <references count="3">
          <reference field="0" count="1" selected="0">
            <x v="576"/>
          </reference>
          <reference field="4" count="1" selected="0">
            <x v="140"/>
          </reference>
          <reference field="6" count="1" selected="0">
            <x v="57"/>
          </reference>
        </references>
      </pivotArea>
    </format>
    <format dxfId="8890">
      <pivotArea dataOnly="0" labelOnly="1" outline="0" offset="IV256" fieldPosition="0">
        <references count="1">
          <reference field="6" count="1">
            <x v="57"/>
          </reference>
        </references>
      </pivotArea>
    </format>
    <format dxfId="8889">
      <pivotArea dataOnly="0" labelOnly="1" outline="0" fieldPosition="0">
        <references count="2">
          <reference field="0" count="1">
            <x v="576"/>
          </reference>
          <reference field="6" count="1" selected="0">
            <x v="57"/>
          </reference>
        </references>
      </pivotArea>
    </format>
    <format dxfId="8888">
      <pivotArea dataOnly="0" labelOnly="1" outline="0" fieldPosition="0">
        <references count="3">
          <reference field="0" count="1" selected="0">
            <x v="576"/>
          </reference>
          <reference field="4" count="1">
            <x v="140"/>
          </reference>
          <reference field="6" count="1" selected="0">
            <x v="57"/>
          </reference>
        </references>
      </pivotArea>
    </format>
    <format dxfId="8887">
      <pivotArea outline="0" collapsedLevelsAreSubtotals="1" fieldPosition="0">
        <references count="3">
          <reference field="0" count="1" selected="0">
            <x v="576"/>
          </reference>
          <reference field="4" count="1" selected="0">
            <x v="140"/>
          </reference>
          <reference field="6" count="1" selected="0">
            <x v="57"/>
          </reference>
        </references>
      </pivotArea>
    </format>
    <format dxfId="8886">
      <pivotArea dataOnly="0" labelOnly="1" outline="0" fieldPosition="0">
        <references count="1">
          <reference field="6" count="1">
            <x v="57"/>
          </reference>
        </references>
      </pivotArea>
    </format>
    <format dxfId="8885">
      <pivotArea dataOnly="0" labelOnly="1" outline="0" fieldPosition="0">
        <references count="2">
          <reference field="0" count="1">
            <x v="576"/>
          </reference>
          <reference field="6" count="1" selected="0">
            <x v="57"/>
          </reference>
        </references>
      </pivotArea>
    </format>
    <format dxfId="8884">
      <pivotArea dataOnly="0" labelOnly="1" outline="0" fieldPosition="0">
        <references count="3">
          <reference field="0" count="1" selected="0">
            <x v="576"/>
          </reference>
          <reference field="4" count="1">
            <x v="140"/>
          </reference>
          <reference field="6" count="1" selected="0">
            <x v="57"/>
          </reference>
        </references>
      </pivotArea>
    </format>
    <format dxfId="8883">
      <pivotArea outline="0" collapsedLevelsAreSubtotals="1" fieldPosition="0">
        <references count="1">
          <reference field="6" count="1" selected="0" defaultSubtotal="1">
            <x v="57"/>
          </reference>
        </references>
      </pivotArea>
    </format>
    <format dxfId="8882">
      <pivotArea dataOnly="0" labelOnly="1" outline="0" fieldPosition="0">
        <references count="1">
          <reference field="6" count="1" defaultSubtotal="1">
            <x v="57"/>
          </reference>
        </references>
      </pivotArea>
    </format>
    <format dxfId="8881">
      <pivotArea outline="0" collapsedLevelsAreSubtotals="1" fieldPosition="0">
        <references count="3">
          <reference field="0" count="1" selected="0">
            <x v="515"/>
          </reference>
          <reference field="4" count="1" selected="0">
            <x v="197"/>
          </reference>
          <reference field="6" count="1" selected="0">
            <x v="58"/>
          </reference>
        </references>
      </pivotArea>
    </format>
    <format dxfId="8880">
      <pivotArea dataOnly="0" labelOnly="1" outline="0" offset="IV1" fieldPosition="0">
        <references count="1">
          <reference field="6" count="1">
            <x v="58"/>
          </reference>
        </references>
      </pivotArea>
    </format>
    <format dxfId="8879">
      <pivotArea dataOnly="0" labelOnly="1" outline="0" offset="IV1" fieldPosition="0">
        <references count="2">
          <reference field="0" count="1">
            <x v="515"/>
          </reference>
          <reference field="6" count="1" selected="0">
            <x v="58"/>
          </reference>
        </references>
      </pivotArea>
    </format>
    <format dxfId="8878">
      <pivotArea dataOnly="0" labelOnly="1" outline="0" fieldPosition="0">
        <references count="3">
          <reference field="0" count="1" selected="0">
            <x v="515"/>
          </reference>
          <reference field="4" count="1">
            <x v="197"/>
          </reference>
          <reference field="6" count="1" selected="0">
            <x v="58"/>
          </reference>
        </references>
      </pivotArea>
    </format>
    <format dxfId="8877">
      <pivotArea outline="0" collapsedLevelsAreSubtotals="1" fieldPosition="0">
        <references count="3">
          <reference field="0" count="1" selected="0">
            <x v="515"/>
          </reference>
          <reference field="4" count="1" selected="0">
            <x v="197"/>
          </reference>
          <reference field="6" count="1" selected="0">
            <x v="58"/>
          </reference>
        </references>
      </pivotArea>
    </format>
    <format dxfId="8876">
      <pivotArea dataOnly="0" labelOnly="1" outline="0" fieldPosition="0">
        <references count="1">
          <reference field="6" count="1">
            <x v="58"/>
          </reference>
        </references>
      </pivotArea>
    </format>
    <format dxfId="8875">
      <pivotArea dataOnly="0" labelOnly="1" outline="0" fieldPosition="0">
        <references count="2">
          <reference field="0" count="1">
            <x v="515"/>
          </reference>
          <reference field="6" count="1" selected="0">
            <x v="58"/>
          </reference>
        </references>
      </pivotArea>
    </format>
    <format dxfId="8874">
      <pivotArea dataOnly="0" labelOnly="1" outline="0" fieldPosition="0">
        <references count="3">
          <reference field="0" count="1" selected="0">
            <x v="515"/>
          </reference>
          <reference field="4" count="1">
            <x v="197"/>
          </reference>
          <reference field="6" count="1" selected="0">
            <x v="58"/>
          </reference>
        </references>
      </pivotArea>
    </format>
    <format dxfId="8873">
      <pivotArea outline="0" collapsedLevelsAreSubtotals="1" fieldPosition="0">
        <references count="3">
          <reference field="0" count="1" selected="0">
            <x v="515"/>
          </reference>
          <reference field="4" count="1" selected="0">
            <x v="198"/>
          </reference>
          <reference field="6" count="1" selected="0">
            <x v="58"/>
          </reference>
        </references>
      </pivotArea>
    </format>
    <format dxfId="8872">
      <pivotArea dataOnly="0" labelOnly="1" outline="0" offset="IV2" fieldPosition="0">
        <references count="1">
          <reference field="6" count="1">
            <x v="58"/>
          </reference>
        </references>
      </pivotArea>
    </format>
    <format dxfId="8871">
      <pivotArea dataOnly="0" labelOnly="1" outline="0" offset="IV256" fieldPosition="0">
        <references count="2">
          <reference field="0" count="1">
            <x v="515"/>
          </reference>
          <reference field="6" count="1" selected="0">
            <x v="58"/>
          </reference>
        </references>
      </pivotArea>
    </format>
    <format dxfId="8870">
      <pivotArea dataOnly="0" labelOnly="1" outline="0" fieldPosition="0">
        <references count="3">
          <reference field="0" count="1" selected="0">
            <x v="515"/>
          </reference>
          <reference field="4" count="1">
            <x v="198"/>
          </reference>
          <reference field="6" count="1" selected="0">
            <x v="58"/>
          </reference>
        </references>
      </pivotArea>
    </format>
    <format dxfId="8869">
      <pivotArea outline="0" collapsedLevelsAreSubtotals="1" fieldPosition="0">
        <references count="3">
          <reference field="0" count="1" selected="0">
            <x v="515"/>
          </reference>
          <reference field="4" count="1" selected="0">
            <x v="198"/>
          </reference>
          <reference field="6" count="1" selected="0">
            <x v="58"/>
          </reference>
        </references>
      </pivotArea>
    </format>
    <format dxfId="8868">
      <pivotArea outline="0" collapsedLevelsAreSubtotals="1" fieldPosition="0">
        <references count="3">
          <reference field="0" count="1" selected="0">
            <x v="519"/>
          </reference>
          <reference field="4" count="1" selected="0">
            <x v="197"/>
          </reference>
          <reference field="6" count="1" selected="0">
            <x v="58"/>
          </reference>
        </references>
      </pivotArea>
    </format>
    <format dxfId="8867">
      <pivotArea dataOnly="0" labelOnly="1" outline="0" offset="IV3" fieldPosition="0">
        <references count="1">
          <reference field="6" count="1">
            <x v="58"/>
          </reference>
        </references>
      </pivotArea>
    </format>
    <format dxfId="8866">
      <pivotArea dataOnly="0" labelOnly="1" outline="0" offset="IV1" fieldPosition="0">
        <references count="2">
          <reference field="0" count="1">
            <x v="519"/>
          </reference>
          <reference field="6" count="1" selected="0">
            <x v="58"/>
          </reference>
        </references>
      </pivotArea>
    </format>
    <format dxfId="8865">
      <pivotArea dataOnly="0" labelOnly="1" outline="0" fieldPosition="0">
        <references count="3">
          <reference field="0" count="1" selected="0">
            <x v="519"/>
          </reference>
          <reference field="4" count="1">
            <x v="197"/>
          </reference>
          <reference field="6" count="1" selected="0">
            <x v="58"/>
          </reference>
        </references>
      </pivotArea>
    </format>
    <format dxfId="8864">
      <pivotArea outline="0" collapsedLevelsAreSubtotals="1" fieldPosition="0">
        <references count="3">
          <reference field="0" count="1" selected="0">
            <x v="519"/>
          </reference>
          <reference field="4" count="1" selected="0">
            <x v="197"/>
          </reference>
          <reference field="6" count="1" selected="0">
            <x v="58"/>
          </reference>
        </references>
      </pivotArea>
    </format>
    <format dxfId="8863">
      <pivotArea outline="0" collapsedLevelsAreSubtotals="1" fieldPosition="0">
        <references count="3">
          <reference field="0" count="1" selected="0">
            <x v="519"/>
          </reference>
          <reference field="4" count="1" selected="0">
            <x v="198"/>
          </reference>
          <reference field="6" count="1" selected="0">
            <x v="58"/>
          </reference>
        </references>
      </pivotArea>
    </format>
    <format dxfId="8862">
      <pivotArea dataOnly="0" labelOnly="1" outline="0" offset="IV256" fieldPosition="0">
        <references count="1">
          <reference field="6" count="1">
            <x v="58"/>
          </reference>
        </references>
      </pivotArea>
    </format>
    <format dxfId="8861">
      <pivotArea dataOnly="0" labelOnly="1" outline="0" offset="IV256" fieldPosition="0">
        <references count="2">
          <reference field="0" count="1">
            <x v="519"/>
          </reference>
          <reference field="6" count="1" selected="0">
            <x v="58"/>
          </reference>
        </references>
      </pivotArea>
    </format>
    <format dxfId="8860">
      <pivotArea dataOnly="0" labelOnly="1" outline="0" fieldPosition="0">
        <references count="3">
          <reference field="0" count="1" selected="0">
            <x v="519"/>
          </reference>
          <reference field="4" count="1">
            <x v="198"/>
          </reference>
          <reference field="6" count="1" selected="0">
            <x v="58"/>
          </reference>
        </references>
      </pivotArea>
    </format>
    <format dxfId="8859">
      <pivotArea outline="0" collapsedLevelsAreSubtotals="1" fieldPosition="0">
        <references count="3">
          <reference field="0" count="1" selected="0">
            <x v="519"/>
          </reference>
          <reference field="4" count="1" selected="0">
            <x v="198"/>
          </reference>
          <reference field="6" count="1" selected="0">
            <x v="58"/>
          </reference>
        </references>
      </pivotArea>
    </format>
    <format dxfId="8858">
      <pivotArea dataOnly="0" labelOnly="1" outline="0" fieldPosition="0">
        <references count="1">
          <reference field="6" count="1">
            <x v="58"/>
          </reference>
        </references>
      </pivotArea>
    </format>
    <format dxfId="8857">
      <pivotArea dataOnly="0" labelOnly="1" outline="0" fieldPosition="0">
        <references count="2">
          <reference field="0" count="1">
            <x v="519"/>
          </reference>
          <reference field="6" count="1" selected="0">
            <x v="58"/>
          </reference>
        </references>
      </pivotArea>
    </format>
    <format dxfId="8856">
      <pivotArea dataOnly="0" labelOnly="1" outline="0" fieldPosition="0">
        <references count="3">
          <reference field="0" count="1" selected="0">
            <x v="519"/>
          </reference>
          <reference field="4" count="1">
            <x v="198"/>
          </reference>
          <reference field="6" count="1" selected="0">
            <x v="58"/>
          </reference>
        </references>
      </pivotArea>
    </format>
    <format dxfId="8855">
      <pivotArea outline="0" collapsedLevelsAreSubtotals="1" fieldPosition="0">
        <references count="1">
          <reference field="6" count="1" selected="0" defaultSubtotal="1">
            <x v="58"/>
          </reference>
        </references>
      </pivotArea>
    </format>
    <format dxfId="8854">
      <pivotArea dataOnly="0" labelOnly="1" outline="0" fieldPosition="0">
        <references count="1">
          <reference field="6" count="1" defaultSubtotal="1">
            <x v="58"/>
          </reference>
        </references>
      </pivotArea>
    </format>
    <format dxfId="8853">
      <pivotArea outline="0" collapsedLevelsAreSubtotals="1" fieldPosition="0">
        <references count="3">
          <reference field="0" count="1" selected="0">
            <x v="581"/>
          </reference>
          <reference field="4" count="1" selected="0">
            <x v="136"/>
          </reference>
          <reference field="6" count="1" selected="0">
            <x v="59"/>
          </reference>
        </references>
      </pivotArea>
    </format>
    <format dxfId="8852">
      <pivotArea dataOnly="0" labelOnly="1" outline="0" fieldPosition="0">
        <references count="1">
          <reference field="6" count="1">
            <x v="59"/>
          </reference>
        </references>
      </pivotArea>
    </format>
    <format dxfId="8851">
      <pivotArea dataOnly="0" labelOnly="1" outline="0" fieldPosition="0">
        <references count="2">
          <reference field="0" count="1">
            <x v="581"/>
          </reference>
          <reference field="6" count="1" selected="0">
            <x v="59"/>
          </reference>
        </references>
      </pivotArea>
    </format>
    <format dxfId="8850">
      <pivotArea dataOnly="0" labelOnly="1" outline="0" fieldPosition="0">
        <references count="3">
          <reference field="0" count="1" selected="0">
            <x v="581"/>
          </reference>
          <reference field="4" count="1">
            <x v="136"/>
          </reference>
          <reference field="6" count="1" selected="0">
            <x v="59"/>
          </reference>
        </references>
      </pivotArea>
    </format>
    <format dxfId="8849">
      <pivotArea outline="0" collapsedLevelsAreSubtotals="1" fieldPosition="0">
        <references count="3">
          <reference field="0" count="1" selected="0">
            <x v="581"/>
          </reference>
          <reference field="4" count="1" selected="0">
            <x v="136"/>
          </reference>
          <reference field="6" count="1" selected="0">
            <x v="59"/>
          </reference>
        </references>
      </pivotArea>
    </format>
    <format dxfId="8848">
      <pivotArea dataOnly="0" labelOnly="1" outline="0" fieldPosition="0">
        <references count="1">
          <reference field="6" count="1">
            <x v="59"/>
          </reference>
        </references>
      </pivotArea>
    </format>
    <format dxfId="8847">
      <pivotArea dataOnly="0" labelOnly="1" outline="0" fieldPosition="0">
        <references count="2">
          <reference field="0" count="1">
            <x v="581"/>
          </reference>
          <reference field="6" count="1" selected="0">
            <x v="59"/>
          </reference>
        </references>
      </pivotArea>
    </format>
    <format dxfId="8846">
      <pivotArea dataOnly="0" labelOnly="1" outline="0" fieldPosition="0">
        <references count="3">
          <reference field="0" count="1" selected="0">
            <x v="581"/>
          </reference>
          <reference field="4" count="1">
            <x v="136"/>
          </reference>
          <reference field="6" count="1" selected="0">
            <x v="59"/>
          </reference>
        </references>
      </pivotArea>
    </format>
    <format dxfId="8845">
      <pivotArea outline="0" collapsedLevelsAreSubtotals="1" fieldPosition="0">
        <references count="1">
          <reference field="6" count="1" selected="0" defaultSubtotal="1">
            <x v="59"/>
          </reference>
        </references>
      </pivotArea>
    </format>
    <format dxfId="8844">
      <pivotArea dataOnly="0" labelOnly="1" outline="0" fieldPosition="0">
        <references count="1">
          <reference field="6" count="1" defaultSubtotal="1">
            <x v="59"/>
          </reference>
        </references>
      </pivotArea>
    </format>
    <format dxfId="8843">
      <pivotArea outline="0" collapsedLevelsAreSubtotals="1" fieldPosition="0">
        <references count="3">
          <reference field="0" count="1" selected="0">
            <x v="529"/>
          </reference>
          <reference field="4" count="1" selected="0">
            <x v="105"/>
          </reference>
          <reference field="6" count="1" selected="0">
            <x v="65"/>
          </reference>
        </references>
      </pivotArea>
    </format>
    <format dxfId="8842">
      <pivotArea dataOnly="0" labelOnly="1" outline="0" offset="IV1" fieldPosition="0">
        <references count="1">
          <reference field="6" count="1">
            <x v="65"/>
          </reference>
        </references>
      </pivotArea>
    </format>
    <format dxfId="8841">
      <pivotArea dataOnly="0" labelOnly="1" outline="0" offset="IV1" fieldPosition="0">
        <references count="2">
          <reference field="0" count="1">
            <x v="529"/>
          </reference>
          <reference field="6" count="1" selected="0">
            <x v="65"/>
          </reference>
        </references>
      </pivotArea>
    </format>
    <format dxfId="8840">
      <pivotArea dataOnly="0" labelOnly="1" outline="0" fieldPosition="0">
        <references count="3">
          <reference field="0" count="1" selected="0">
            <x v="529"/>
          </reference>
          <reference field="4" count="1">
            <x v="105"/>
          </reference>
          <reference field="6" count="1" selected="0">
            <x v="65"/>
          </reference>
        </references>
      </pivotArea>
    </format>
    <format dxfId="8839">
      <pivotArea outline="0" collapsedLevelsAreSubtotals="1" fieldPosition="0">
        <references count="3">
          <reference field="0" count="1" selected="0">
            <x v="529"/>
          </reference>
          <reference field="4" count="1" selected="0">
            <x v="105"/>
          </reference>
          <reference field="6" count="1" selected="0">
            <x v="65"/>
          </reference>
        </references>
      </pivotArea>
    </format>
    <format dxfId="8838">
      <pivotArea dataOnly="0" labelOnly="1" outline="0" fieldPosition="0">
        <references count="1">
          <reference field="6" count="1">
            <x v="65"/>
          </reference>
        </references>
      </pivotArea>
    </format>
    <format dxfId="8837">
      <pivotArea dataOnly="0" labelOnly="1" outline="0" fieldPosition="0">
        <references count="2">
          <reference field="0" count="1">
            <x v="529"/>
          </reference>
          <reference field="6" count="1" selected="0">
            <x v="65"/>
          </reference>
        </references>
      </pivotArea>
    </format>
    <format dxfId="8836">
      <pivotArea dataOnly="0" labelOnly="1" outline="0" fieldPosition="0">
        <references count="3">
          <reference field="0" count="1" selected="0">
            <x v="529"/>
          </reference>
          <reference field="4" count="1">
            <x v="105"/>
          </reference>
          <reference field="6" count="1" selected="0">
            <x v="65"/>
          </reference>
        </references>
      </pivotArea>
    </format>
    <format dxfId="8835">
      <pivotArea outline="0" collapsedLevelsAreSubtotals="1" fieldPosition="0">
        <references count="3">
          <reference field="0" count="1" selected="0">
            <x v="529"/>
          </reference>
          <reference field="4" count="1" selected="0">
            <x v="110"/>
          </reference>
          <reference field="6" count="1" selected="0">
            <x v="65"/>
          </reference>
        </references>
      </pivotArea>
    </format>
    <format dxfId="8834">
      <pivotArea dataOnly="0" labelOnly="1" outline="0" offset="IV256" fieldPosition="0">
        <references count="1">
          <reference field="6" count="1">
            <x v="65"/>
          </reference>
        </references>
      </pivotArea>
    </format>
    <format dxfId="8833">
      <pivotArea dataOnly="0" labelOnly="1" outline="0" offset="IV256" fieldPosition="0">
        <references count="2">
          <reference field="0" count="1">
            <x v="529"/>
          </reference>
          <reference field="6" count="1" selected="0">
            <x v="65"/>
          </reference>
        </references>
      </pivotArea>
    </format>
    <format dxfId="8832">
      <pivotArea dataOnly="0" labelOnly="1" outline="0" fieldPosition="0">
        <references count="3">
          <reference field="0" count="1" selected="0">
            <x v="529"/>
          </reference>
          <reference field="4" count="1">
            <x v="110"/>
          </reference>
          <reference field="6" count="1" selected="0">
            <x v="65"/>
          </reference>
        </references>
      </pivotArea>
    </format>
    <format dxfId="8831">
      <pivotArea outline="0" collapsedLevelsAreSubtotals="1" fieldPosition="0">
        <references count="3">
          <reference field="0" count="1" selected="0">
            <x v="529"/>
          </reference>
          <reference field="4" count="1" selected="0">
            <x v="110"/>
          </reference>
          <reference field="6" count="1" selected="0">
            <x v="65"/>
          </reference>
        </references>
      </pivotArea>
    </format>
    <format dxfId="8830">
      <pivotArea dataOnly="0" labelOnly="1" outline="0" fieldPosition="0">
        <references count="1">
          <reference field="6" count="1">
            <x v="65"/>
          </reference>
        </references>
      </pivotArea>
    </format>
    <format dxfId="8829">
      <pivotArea dataOnly="0" labelOnly="1" outline="0" fieldPosition="0">
        <references count="2">
          <reference field="0" count="1">
            <x v="529"/>
          </reference>
          <reference field="6" count="1" selected="0">
            <x v="65"/>
          </reference>
        </references>
      </pivotArea>
    </format>
    <format dxfId="8828">
      <pivotArea dataOnly="0" labelOnly="1" outline="0" fieldPosition="0">
        <references count="3">
          <reference field="0" count="1" selected="0">
            <x v="529"/>
          </reference>
          <reference field="4" count="1">
            <x v="110"/>
          </reference>
          <reference field="6" count="1" selected="0">
            <x v="65"/>
          </reference>
        </references>
      </pivotArea>
    </format>
    <format dxfId="8827">
      <pivotArea outline="0" collapsedLevelsAreSubtotals="1" fieldPosition="0">
        <references count="1">
          <reference field="6" count="1" selected="0" defaultSubtotal="1">
            <x v="65"/>
          </reference>
        </references>
      </pivotArea>
    </format>
    <format dxfId="8826">
      <pivotArea dataOnly="0" labelOnly="1" outline="0" fieldPosition="0">
        <references count="1">
          <reference field="6" count="1" defaultSubtotal="1">
            <x v="65"/>
          </reference>
        </references>
      </pivotArea>
    </format>
    <format dxfId="8825">
      <pivotArea outline="0" collapsedLevelsAreSubtotals="1" fieldPosition="0">
        <references count="3">
          <reference field="0" count="1" selected="0">
            <x v="529"/>
          </reference>
          <reference field="4" count="1" selected="0">
            <x v="104"/>
          </reference>
          <reference field="6" count="1" selected="0">
            <x v="66"/>
          </reference>
        </references>
      </pivotArea>
    </format>
    <format dxfId="8824">
      <pivotArea dataOnly="0" labelOnly="1" outline="0" offset="IV1" fieldPosition="0">
        <references count="1">
          <reference field="6" count="1">
            <x v="66"/>
          </reference>
        </references>
      </pivotArea>
    </format>
    <format dxfId="8823">
      <pivotArea dataOnly="0" labelOnly="1" outline="0" fieldPosition="0">
        <references count="2">
          <reference field="0" count="1">
            <x v="529"/>
          </reference>
          <reference field="6" count="1" selected="0">
            <x v="66"/>
          </reference>
        </references>
      </pivotArea>
    </format>
    <format dxfId="8822">
      <pivotArea dataOnly="0" labelOnly="1" outline="0" fieldPosition="0">
        <references count="3">
          <reference field="0" count="1" selected="0">
            <x v="529"/>
          </reference>
          <reference field="4" count="1">
            <x v="104"/>
          </reference>
          <reference field="6" count="1" selected="0">
            <x v="66"/>
          </reference>
        </references>
      </pivotArea>
    </format>
    <format dxfId="8821">
      <pivotArea outline="0" collapsedLevelsAreSubtotals="1" fieldPosition="0">
        <references count="3">
          <reference field="0" count="1" selected="0">
            <x v="529"/>
          </reference>
          <reference field="4" count="1" selected="0">
            <x v="104"/>
          </reference>
          <reference field="6" count="1" selected="0">
            <x v="66"/>
          </reference>
        </references>
      </pivotArea>
    </format>
    <format dxfId="8820">
      <pivotArea dataOnly="0" labelOnly="1" outline="0" fieldPosition="0">
        <references count="1">
          <reference field="6" count="1">
            <x v="66"/>
          </reference>
        </references>
      </pivotArea>
    </format>
    <format dxfId="8819">
      <pivotArea dataOnly="0" labelOnly="1" outline="0" fieldPosition="0">
        <references count="2">
          <reference field="0" count="1">
            <x v="529"/>
          </reference>
          <reference field="6" count="1" selected="0">
            <x v="66"/>
          </reference>
        </references>
      </pivotArea>
    </format>
    <format dxfId="8818">
      <pivotArea dataOnly="0" labelOnly="1" outline="0" fieldPosition="0">
        <references count="3">
          <reference field="0" count="1" selected="0">
            <x v="529"/>
          </reference>
          <reference field="4" count="1">
            <x v="104"/>
          </reference>
          <reference field="6" count="1" selected="0">
            <x v="66"/>
          </reference>
        </references>
      </pivotArea>
    </format>
    <format dxfId="8817">
      <pivotArea outline="0" collapsedLevelsAreSubtotals="1" fieldPosition="0">
        <references count="3">
          <reference field="0" count="1" selected="0">
            <x v="521"/>
          </reference>
          <reference field="4" count="1" selected="0">
            <x v="104"/>
          </reference>
          <reference field="6" count="1" selected="0">
            <x v="66"/>
          </reference>
        </references>
      </pivotArea>
    </format>
    <format dxfId="8816">
      <pivotArea dataOnly="0" labelOnly="1" outline="0" offset="IV2" fieldPosition="0">
        <references count="1">
          <reference field="6" count="1">
            <x v="66"/>
          </reference>
        </references>
      </pivotArea>
    </format>
    <format dxfId="8815">
      <pivotArea dataOnly="0" labelOnly="1" outline="0" fieldPosition="0">
        <references count="2">
          <reference field="0" count="1">
            <x v="521"/>
          </reference>
          <reference field="6" count="1" selected="0">
            <x v="66"/>
          </reference>
        </references>
      </pivotArea>
    </format>
    <format dxfId="8814">
      <pivotArea dataOnly="0" labelOnly="1" outline="0" fieldPosition="0">
        <references count="3">
          <reference field="0" count="1" selected="0">
            <x v="521"/>
          </reference>
          <reference field="4" count="1">
            <x v="104"/>
          </reference>
          <reference field="6" count="1" selected="0">
            <x v="66"/>
          </reference>
        </references>
      </pivotArea>
    </format>
    <format dxfId="8813">
      <pivotArea outline="0" collapsedLevelsAreSubtotals="1" fieldPosition="0">
        <references count="3">
          <reference field="0" count="1" selected="0">
            <x v="521"/>
          </reference>
          <reference field="4" count="1" selected="0">
            <x v="104"/>
          </reference>
          <reference field="6" count="1" selected="0">
            <x v="66"/>
          </reference>
        </references>
      </pivotArea>
    </format>
    <format dxfId="8812">
      <pivotArea outline="0" collapsedLevelsAreSubtotals="1" fieldPosition="0">
        <references count="3">
          <reference field="0" count="1" selected="0">
            <x v="579"/>
          </reference>
          <reference field="4" count="1" selected="0">
            <x v="104"/>
          </reference>
          <reference field="6" count="1" selected="0">
            <x v="66"/>
          </reference>
        </references>
      </pivotArea>
    </format>
    <format dxfId="8811">
      <pivotArea dataOnly="0" labelOnly="1" outline="0" offset="IV3" fieldPosition="0">
        <references count="1">
          <reference field="6" count="1">
            <x v="66"/>
          </reference>
        </references>
      </pivotArea>
    </format>
    <format dxfId="8810">
      <pivotArea dataOnly="0" labelOnly="1" outline="0" fieldPosition="0">
        <references count="2">
          <reference field="0" count="1">
            <x v="579"/>
          </reference>
          <reference field="6" count="1" selected="0">
            <x v="66"/>
          </reference>
        </references>
      </pivotArea>
    </format>
    <format dxfId="8809">
      <pivotArea dataOnly="0" labelOnly="1" outline="0" fieldPosition="0">
        <references count="3">
          <reference field="0" count="1" selected="0">
            <x v="579"/>
          </reference>
          <reference field="4" count="1">
            <x v="104"/>
          </reference>
          <reference field="6" count="1" selected="0">
            <x v="66"/>
          </reference>
        </references>
      </pivotArea>
    </format>
    <format dxfId="8808">
      <pivotArea outline="0" collapsedLevelsAreSubtotals="1" fieldPosition="0">
        <references count="3">
          <reference field="0" count="1" selected="0">
            <x v="579"/>
          </reference>
          <reference field="4" count="1" selected="0">
            <x v="104"/>
          </reference>
          <reference field="6" count="1" selected="0">
            <x v="66"/>
          </reference>
        </references>
      </pivotArea>
    </format>
    <format dxfId="8807">
      <pivotArea outline="0" collapsedLevelsAreSubtotals="1" fieldPosition="0">
        <references count="3">
          <reference field="0" count="1" selected="0">
            <x v="556"/>
          </reference>
          <reference field="4" count="1" selected="0">
            <x v="104"/>
          </reference>
          <reference field="6" count="1" selected="0">
            <x v="66"/>
          </reference>
        </references>
      </pivotArea>
    </format>
    <format dxfId="8806">
      <pivotArea dataOnly="0" labelOnly="1" outline="0" offset="IV256" fieldPosition="0">
        <references count="1">
          <reference field="6" count="1">
            <x v="66"/>
          </reference>
        </references>
      </pivotArea>
    </format>
    <format dxfId="8805">
      <pivotArea dataOnly="0" labelOnly="1" outline="0" fieldPosition="0">
        <references count="2">
          <reference field="0" count="1">
            <x v="556"/>
          </reference>
          <reference field="6" count="1" selected="0">
            <x v="66"/>
          </reference>
        </references>
      </pivotArea>
    </format>
    <format dxfId="8804">
      <pivotArea dataOnly="0" labelOnly="1" outline="0" fieldPosition="0">
        <references count="3">
          <reference field="0" count="1" selected="0">
            <x v="556"/>
          </reference>
          <reference field="4" count="1">
            <x v="104"/>
          </reference>
          <reference field="6" count="1" selected="0">
            <x v="66"/>
          </reference>
        </references>
      </pivotArea>
    </format>
    <format dxfId="8803">
      <pivotArea outline="0" collapsedLevelsAreSubtotals="1" fieldPosition="0">
        <references count="3">
          <reference field="0" count="1" selected="0">
            <x v="556"/>
          </reference>
          <reference field="4" count="1" selected="0">
            <x v="104"/>
          </reference>
          <reference field="6" count="1" selected="0">
            <x v="66"/>
          </reference>
        </references>
      </pivotArea>
    </format>
    <format dxfId="8802">
      <pivotArea dataOnly="0" labelOnly="1" outline="0" fieldPosition="0">
        <references count="1">
          <reference field="6" count="1">
            <x v="66"/>
          </reference>
        </references>
      </pivotArea>
    </format>
    <format dxfId="8801">
      <pivotArea dataOnly="0" labelOnly="1" outline="0" fieldPosition="0">
        <references count="2">
          <reference field="0" count="1">
            <x v="556"/>
          </reference>
          <reference field="6" count="1" selected="0">
            <x v="66"/>
          </reference>
        </references>
      </pivotArea>
    </format>
    <format dxfId="8800">
      <pivotArea dataOnly="0" labelOnly="1" outline="0" fieldPosition="0">
        <references count="3">
          <reference field="0" count="1" selected="0">
            <x v="556"/>
          </reference>
          <reference field="4" count="1">
            <x v="104"/>
          </reference>
          <reference field="6" count="1" selected="0">
            <x v="66"/>
          </reference>
        </references>
      </pivotArea>
    </format>
    <format dxfId="8799">
      <pivotArea outline="0" collapsedLevelsAreSubtotals="1" fieldPosition="0">
        <references count="1">
          <reference field="6" count="1" selected="0" defaultSubtotal="1">
            <x v="66"/>
          </reference>
        </references>
      </pivotArea>
    </format>
    <format dxfId="8798">
      <pivotArea dataOnly="0" labelOnly="1" outline="0" fieldPosition="0">
        <references count="1">
          <reference field="6" count="1" defaultSubtotal="1">
            <x v="66"/>
          </reference>
        </references>
      </pivotArea>
    </format>
    <format dxfId="8797">
      <pivotArea outline="0" collapsedLevelsAreSubtotals="1" fieldPosition="0">
        <references count="3">
          <reference field="0" count="1" selected="0">
            <x v="590"/>
          </reference>
          <reference field="4" count="1" selected="0">
            <x v="124"/>
          </reference>
          <reference field="6" count="1" selected="0">
            <x v="71"/>
          </reference>
        </references>
      </pivotArea>
    </format>
    <format dxfId="8796">
      <pivotArea dataOnly="0" labelOnly="1" outline="0" fieldPosition="0">
        <references count="1">
          <reference field="6" count="1">
            <x v="71"/>
          </reference>
        </references>
      </pivotArea>
    </format>
    <format dxfId="8795">
      <pivotArea dataOnly="0" labelOnly="1" outline="0" fieldPosition="0">
        <references count="2">
          <reference field="0" count="1">
            <x v="590"/>
          </reference>
          <reference field="6" count="1" selected="0">
            <x v="71"/>
          </reference>
        </references>
      </pivotArea>
    </format>
    <format dxfId="8794">
      <pivotArea dataOnly="0" labelOnly="1" outline="0" fieldPosition="0">
        <references count="3">
          <reference field="0" count="1" selected="0">
            <x v="590"/>
          </reference>
          <reference field="4" count="1">
            <x v="124"/>
          </reference>
          <reference field="6" count="1" selected="0">
            <x v="71"/>
          </reference>
        </references>
      </pivotArea>
    </format>
    <format dxfId="8793">
      <pivotArea outline="0" collapsedLevelsAreSubtotals="1" fieldPosition="0">
        <references count="3">
          <reference field="0" count="1" selected="0">
            <x v="590"/>
          </reference>
          <reference field="4" count="1" selected="0">
            <x v="124"/>
          </reference>
          <reference field="6" count="1" selected="0">
            <x v="71"/>
          </reference>
        </references>
      </pivotArea>
    </format>
    <format dxfId="8792">
      <pivotArea dataOnly="0" labelOnly="1" outline="0" fieldPosition="0">
        <references count="1">
          <reference field="6" count="1">
            <x v="71"/>
          </reference>
        </references>
      </pivotArea>
    </format>
    <format dxfId="8791">
      <pivotArea dataOnly="0" labelOnly="1" outline="0" fieldPosition="0">
        <references count="2">
          <reference field="0" count="1">
            <x v="590"/>
          </reference>
          <reference field="6" count="1" selected="0">
            <x v="71"/>
          </reference>
        </references>
      </pivotArea>
    </format>
    <format dxfId="8790">
      <pivotArea dataOnly="0" labelOnly="1" outline="0" fieldPosition="0">
        <references count="3">
          <reference field="0" count="1" selected="0">
            <x v="590"/>
          </reference>
          <reference field="4" count="1">
            <x v="124"/>
          </reference>
          <reference field="6" count="1" selected="0">
            <x v="71"/>
          </reference>
        </references>
      </pivotArea>
    </format>
    <format dxfId="8789">
      <pivotArea outline="0" collapsedLevelsAreSubtotals="1" fieldPosition="0">
        <references count="1">
          <reference field="6" count="1" selected="0" defaultSubtotal="1">
            <x v="71"/>
          </reference>
        </references>
      </pivotArea>
    </format>
    <format dxfId="8788">
      <pivotArea dataOnly="0" labelOnly="1" outline="0" fieldPosition="0">
        <references count="1">
          <reference field="6" count="1" defaultSubtotal="1">
            <x v="71"/>
          </reference>
        </references>
      </pivotArea>
    </format>
    <format dxfId="8787">
      <pivotArea outline="0" collapsedLevelsAreSubtotals="1" fieldPosition="0">
        <references count="3">
          <reference field="0" count="1" selected="0">
            <x v="526"/>
          </reference>
          <reference field="4" count="1" selected="0">
            <x v="220"/>
          </reference>
          <reference field="6" count="1" selected="0">
            <x v="73"/>
          </reference>
        </references>
      </pivotArea>
    </format>
    <format dxfId="8786">
      <pivotArea dataOnly="0" labelOnly="1" outline="0" offset="IV1" fieldPosition="0">
        <references count="1">
          <reference field="6" count="1">
            <x v="73"/>
          </reference>
        </references>
      </pivotArea>
    </format>
    <format dxfId="8785">
      <pivotArea dataOnly="0" labelOnly="1" outline="0" fieldPosition="0">
        <references count="2">
          <reference field="0" count="1">
            <x v="526"/>
          </reference>
          <reference field="6" count="1" selected="0">
            <x v="73"/>
          </reference>
        </references>
      </pivotArea>
    </format>
    <format dxfId="8784">
      <pivotArea dataOnly="0" labelOnly="1" outline="0" fieldPosition="0">
        <references count="3">
          <reference field="0" count="1" selected="0">
            <x v="526"/>
          </reference>
          <reference field="4" count="1">
            <x v="220"/>
          </reference>
          <reference field="6" count="1" selected="0">
            <x v="73"/>
          </reference>
        </references>
      </pivotArea>
    </format>
    <format dxfId="8783">
      <pivotArea outline="0" collapsedLevelsAreSubtotals="1" fieldPosition="0">
        <references count="3">
          <reference field="0" count="1" selected="0">
            <x v="526"/>
          </reference>
          <reference field="4" count="1" selected="0">
            <x v="220"/>
          </reference>
          <reference field="6" count="1" selected="0">
            <x v="73"/>
          </reference>
        </references>
      </pivotArea>
    </format>
    <format dxfId="8782">
      <pivotArea dataOnly="0" labelOnly="1" outline="0" fieldPosition="0">
        <references count="1">
          <reference field="6" count="1">
            <x v="73"/>
          </reference>
        </references>
      </pivotArea>
    </format>
    <format dxfId="8781">
      <pivotArea dataOnly="0" labelOnly="1" outline="0" fieldPosition="0">
        <references count="2">
          <reference field="0" count="1">
            <x v="526"/>
          </reference>
          <reference field="6" count="1" selected="0">
            <x v="73"/>
          </reference>
        </references>
      </pivotArea>
    </format>
    <format dxfId="8780">
      <pivotArea dataOnly="0" labelOnly="1" outline="0" fieldPosition="0">
        <references count="3">
          <reference field="0" count="1" selected="0">
            <x v="526"/>
          </reference>
          <reference field="4" count="1">
            <x v="220"/>
          </reference>
          <reference field="6" count="1" selected="0">
            <x v="73"/>
          </reference>
        </references>
      </pivotArea>
    </format>
    <format dxfId="8779">
      <pivotArea outline="0" collapsedLevelsAreSubtotals="1" fieldPosition="0">
        <references count="3">
          <reference field="0" count="1" selected="0">
            <x v="524"/>
          </reference>
          <reference field="4" count="1" selected="0">
            <x v="220"/>
          </reference>
          <reference field="6" count="1" selected="0">
            <x v="73"/>
          </reference>
        </references>
      </pivotArea>
    </format>
    <format dxfId="8778">
      <pivotArea dataOnly="0" labelOnly="1" outline="0" offset="IV2" fieldPosition="0">
        <references count="1">
          <reference field="6" count="1">
            <x v="73"/>
          </reference>
        </references>
      </pivotArea>
    </format>
    <format dxfId="8777">
      <pivotArea dataOnly="0" labelOnly="1" outline="0" fieldPosition="0">
        <references count="2">
          <reference field="0" count="1">
            <x v="524"/>
          </reference>
          <reference field="6" count="1" selected="0">
            <x v="73"/>
          </reference>
        </references>
      </pivotArea>
    </format>
    <format dxfId="8776">
      <pivotArea dataOnly="0" labelOnly="1" outline="0" fieldPosition="0">
        <references count="3">
          <reference field="0" count="1" selected="0">
            <x v="524"/>
          </reference>
          <reference field="4" count="1">
            <x v="220"/>
          </reference>
          <reference field="6" count="1" selected="0">
            <x v="73"/>
          </reference>
        </references>
      </pivotArea>
    </format>
    <format dxfId="8775">
      <pivotArea outline="0" collapsedLevelsAreSubtotals="1" fieldPosition="0">
        <references count="3">
          <reference field="0" count="1" selected="0">
            <x v="524"/>
          </reference>
          <reference field="4" count="1" selected="0">
            <x v="220"/>
          </reference>
          <reference field="6" count="1" selected="0">
            <x v="73"/>
          </reference>
        </references>
      </pivotArea>
    </format>
    <format dxfId="8774">
      <pivotArea outline="0" collapsedLevelsAreSubtotals="1" fieldPosition="0">
        <references count="3">
          <reference field="0" count="1" selected="0">
            <x v="535"/>
          </reference>
          <reference field="4" count="1" selected="0">
            <x v="220"/>
          </reference>
          <reference field="6" count="1" selected="0">
            <x v="73"/>
          </reference>
        </references>
      </pivotArea>
    </format>
    <format dxfId="8773">
      <pivotArea dataOnly="0" labelOnly="1" outline="0" offset="IV3" fieldPosition="0">
        <references count="1">
          <reference field="6" count="1">
            <x v="73"/>
          </reference>
        </references>
      </pivotArea>
    </format>
    <format dxfId="8772">
      <pivotArea dataOnly="0" labelOnly="1" outline="0" fieldPosition="0">
        <references count="2">
          <reference field="0" count="1">
            <x v="535"/>
          </reference>
          <reference field="6" count="1" selected="0">
            <x v="73"/>
          </reference>
        </references>
      </pivotArea>
    </format>
    <format dxfId="8771">
      <pivotArea dataOnly="0" labelOnly="1" outline="0" fieldPosition="0">
        <references count="3">
          <reference field="0" count="1" selected="0">
            <x v="535"/>
          </reference>
          <reference field="4" count="1">
            <x v="220"/>
          </reference>
          <reference field="6" count="1" selected="0">
            <x v="73"/>
          </reference>
        </references>
      </pivotArea>
    </format>
    <format dxfId="8770">
      <pivotArea outline="0" collapsedLevelsAreSubtotals="1" fieldPosition="0">
        <references count="3">
          <reference field="0" count="1" selected="0">
            <x v="535"/>
          </reference>
          <reference field="4" count="1" selected="0">
            <x v="220"/>
          </reference>
          <reference field="6" count="1" selected="0">
            <x v="73"/>
          </reference>
        </references>
      </pivotArea>
    </format>
    <format dxfId="8769">
      <pivotArea outline="0" collapsedLevelsAreSubtotals="1" fieldPosition="0">
        <references count="3">
          <reference field="0" count="1" selected="0">
            <x v="528"/>
          </reference>
          <reference field="4" count="1" selected="0">
            <x v="220"/>
          </reference>
          <reference field="6" count="1" selected="0">
            <x v="73"/>
          </reference>
        </references>
      </pivotArea>
    </format>
    <format dxfId="8768">
      <pivotArea dataOnly="0" labelOnly="1" outline="0" offset="IV256" fieldPosition="0">
        <references count="1">
          <reference field="6" count="1">
            <x v="73"/>
          </reference>
        </references>
      </pivotArea>
    </format>
    <format dxfId="8767">
      <pivotArea dataOnly="0" labelOnly="1" outline="0" fieldPosition="0">
        <references count="2">
          <reference field="0" count="1">
            <x v="528"/>
          </reference>
          <reference field="6" count="1" selected="0">
            <x v="73"/>
          </reference>
        </references>
      </pivotArea>
    </format>
    <format dxfId="8766">
      <pivotArea dataOnly="0" labelOnly="1" outline="0" fieldPosition="0">
        <references count="3">
          <reference field="0" count="1" selected="0">
            <x v="528"/>
          </reference>
          <reference field="4" count="1">
            <x v="220"/>
          </reference>
          <reference field="6" count="1" selected="0">
            <x v="73"/>
          </reference>
        </references>
      </pivotArea>
    </format>
    <format dxfId="8765">
      <pivotArea outline="0" collapsedLevelsAreSubtotals="1" fieldPosition="0">
        <references count="3">
          <reference field="0" count="1" selected="0">
            <x v="528"/>
          </reference>
          <reference field="4" count="1" selected="0">
            <x v="220"/>
          </reference>
          <reference field="6" count="1" selected="0">
            <x v="73"/>
          </reference>
        </references>
      </pivotArea>
    </format>
    <format dxfId="8764">
      <pivotArea dataOnly="0" labelOnly="1" outline="0" fieldPosition="0">
        <references count="1">
          <reference field="6" count="1">
            <x v="73"/>
          </reference>
        </references>
      </pivotArea>
    </format>
    <format dxfId="8763">
      <pivotArea dataOnly="0" labelOnly="1" outline="0" fieldPosition="0">
        <references count="2">
          <reference field="0" count="1">
            <x v="528"/>
          </reference>
          <reference field="6" count="1" selected="0">
            <x v="73"/>
          </reference>
        </references>
      </pivotArea>
    </format>
    <format dxfId="8762">
      <pivotArea dataOnly="0" labelOnly="1" outline="0" fieldPosition="0">
        <references count="3">
          <reference field="0" count="1" selected="0">
            <x v="528"/>
          </reference>
          <reference field="4" count="1">
            <x v="220"/>
          </reference>
          <reference field="6" count="1" selected="0">
            <x v="73"/>
          </reference>
        </references>
      </pivotArea>
    </format>
    <format dxfId="8761">
      <pivotArea outline="0" collapsedLevelsAreSubtotals="1" fieldPosition="0">
        <references count="1">
          <reference field="6" count="1" selected="0" defaultSubtotal="1">
            <x v="73"/>
          </reference>
        </references>
      </pivotArea>
    </format>
    <format dxfId="8760">
      <pivotArea dataOnly="0" labelOnly="1" outline="0" fieldPosition="0">
        <references count="1">
          <reference field="6" count="1" defaultSubtotal="1">
            <x v="73"/>
          </reference>
        </references>
      </pivotArea>
    </format>
    <format dxfId="8759">
      <pivotArea outline="0" collapsedLevelsAreSubtotals="1" fieldPosition="0">
        <references count="3">
          <reference field="0" count="1" selected="0">
            <x v="586"/>
          </reference>
          <reference field="4" count="1" selected="0">
            <x v="52"/>
          </reference>
          <reference field="6" count="1" selected="0">
            <x v="74"/>
          </reference>
        </references>
      </pivotArea>
    </format>
    <format dxfId="8758">
      <pivotArea dataOnly="0" labelOnly="1" outline="0" offset="IV1" fieldPosition="0">
        <references count="1">
          <reference field="6" count="1">
            <x v="74"/>
          </reference>
        </references>
      </pivotArea>
    </format>
    <format dxfId="8757">
      <pivotArea dataOnly="0" labelOnly="1" outline="0" fieldPosition="0">
        <references count="2">
          <reference field="0" count="1">
            <x v="586"/>
          </reference>
          <reference field="6" count="1" selected="0">
            <x v="74"/>
          </reference>
        </references>
      </pivotArea>
    </format>
    <format dxfId="8756">
      <pivotArea dataOnly="0" labelOnly="1" outline="0" fieldPosition="0">
        <references count="3">
          <reference field="0" count="1" selected="0">
            <x v="586"/>
          </reference>
          <reference field="4" count="1">
            <x v="52"/>
          </reference>
          <reference field="6" count="1" selected="0">
            <x v="74"/>
          </reference>
        </references>
      </pivotArea>
    </format>
    <format dxfId="8755">
      <pivotArea outline="0" collapsedLevelsAreSubtotals="1" fieldPosition="0">
        <references count="3">
          <reference field="0" count="1" selected="0">
            <x v="586"/>
          </reference>
          <reference field="4" count="1" selected="0">
            <x v="52"/>
          </reference>
          <reference field="6" count="1" selected="0">
            <x v="74"/>
          </reference>
        </references>
      </pivotArea>
    </format>
    <format dxfId="8754">
      <pivotArea dataOnly="0" labelOnly="1" outline="0" fieldPosition="0">
        <references count="1">
          <reference field="6" count="1">
            <x v="74"/>
          </reference>
        </references>
      </pivotArea>
    </format>
    <format dxfId="8753">
      <pivotArea dataOnly="0" labelOnly="1" outline="0" fieldPosition="0">
        <references count="2">
          <reference field="0" count="1">
            <x v="586"/>
          </reference>
          <reference field="6" count="1" selected="0">
            <x v="74"/>
          </reference>
        </references>
      </pivotArea>
    </format>
    <format dxfId="8752">
      <pivotArea dataOnly="0" labelOnly="1" outline="0" fieldPosition="0">
        <references count="3">
          <reference field="0" count="1" selected="0">
            <x v="586"/>
          </reference>
          <reference field="4" count="1">
            <x v="52"/>
          </reference>
          <reference field="6" count="1" selected="0">
            <x v="74"/>
          </reference>
        </references>
      </pivotArea>
    </format>
    <format dxfId="8751">
      <pivotArea outline="0" collapsedLevelsAreSubtotals="1" fieldPosition="0">
        <references count="3">
          <reference field="0" count="1" selected="0">
            <x v="571"/>
          </reference>
          <reference field="4" count="1" selected="0">
            <x v="52"/>
          </reference>
          <reference field="6" count="1" selected="0">
            <x v="74"/>
          </reference>
        </references>
      </pivotArea>
    </format>
    <format dxfId="8750">
      <pivotArea dataOnly="0" labelOnly="1" outline="0" offset="IV256" fieldPosition="0">
        <references count="1">
          <reference field="6" count="1">
            <x v="74"/>
          </reference>
        </references>
      </pivotArea>
    </format>
    <format dxfId="8749">
      <pivotArea dataOnly="0" labelOnly="1" outline="0" fieldPosition="0">
        <references count="2">
          <reference field="0" count="1">
            <x v="571"/>
          </reference>
          <reference field="6" count="1" selected="0">
            <x v="74"/>
          </reference>
        </references>
      </pivotArea>
    </format>
    <format dxfId="8748">
      <pivotArea dataOnly="0" labelOnly="1" outline="0" fieldPosition="0">
        <references count="3">
          <reference field="0" count="1" selected="0">
            <x v="571"/>
          </reference>
          <reference field="4" count="1">
            <x v="52"/>
          </reference>
          <reference field="6" count="1" selected="0">
            <x v="74"/>
          </reference>
        </references>
      </pivotArea>
    </format>
    <format dxfId="8747">
      <pivotArea outline="0" collapsedLevelsAreSubtotals="1" fieldPosition="0">
        <references count="3">
          <reference field="0" count="1" selected="0">
            <x v="571"/>
          </reference>
          <reference field="4" count="1" selected="0">
            <x v="52"/>
          </reference>
          <reference field="6" count="1" selected="0">
            <x v="74"/>
          </reference>
        </references>
      </pivotArea>
    </format>
    <format dxfId="8746">
      <pivotArea dataOnly="0" labelOnly="1" outline="0" fieldPosition="0">
        <references count="1">
          <reference field="6" count="1">
            <x v="74"/>
          </reference>
        </references>
      </pivotArea>
    </format>
    <format dxfId="8745">
      <pivotArea dataOnly="0" labelOnly="1" outline="0" fieldPosition="0">
        <references count="2">
          <reference field="0" count="1">
            <x v="571"/>
          </reference>
          <reference field="6" count="1" selected="0">
            <x v="74"/>
          </reference>
        </references>
      </pivotArea>
    </format>
    <format dxfId="8744">
      <pivotArea dataOnly="0" labelOnly="1" outline="0" fieldPosition="0">
        <references count="3">
          <reference field="0" count="1" selected="0">
            <x v="571"/>
          </reference>
          <reference field="4" count="1">
            <x v="52"/>
          </reference>
          <reference field="6" count="1" selected="0">
            <x v="74"/>
          </reference>
        </references>
      </pivotArea>
    </format>
    <format dxfId="8743">
      <pivotArea outline="0" collapsedLevelsAreSubtotals="1" fieldPosition="0">
        <references count="1">
          <reference field="6" count="1" selected="0" defaultSubtotal="1">
            <x v="74"/>
          </reference>
        </references>
      </pivotArea>
    </format>
    <format dxfId="8742">
      <pivotArea dataOnly="0" labelOnly="1" outline="0" fieldPosition="0">
        <references count="1">
          <reference field="6" count="1" defaultSubtotal="1">
            <x v="74"/>
          </reference>
        </references>
      </pivotArea>
    </format>
    <format dxfId="8741">
      <pivotArea outline="0" collapsedLevelsAreSubtotals="1" fieldPosition="0">
        <references count="3">
          <reference field="0" count="1" selected="0">
            <x v="534"/>
          </reference>
          <reference field="4" count="1" selected="0">
            <x v="139"/>
          </reference>
          <reference field="6" count="1" selected="0">
            <x v="76"/>
          </reference>
        </references>
      </pivotArea>
    </format>
    <format dxfId="8740">
      <pivotArea dataOnly="0" labelOnly="1" outline="0" offset="IV1" fieldPosition="0">
        <references count="1">
          <reference field="6" count="1">
            <x v="76"/>
          </reference>
        </references>
      </pivotArea>
    </format>
    <format dxfId="8739">
      <pivotArea dataOnly="0" labelOnly="1" outline="0" fieldPosition="0">
        <references count="2">
          <reference field="0" count="1">
            <x v="534"/>
          </reference>
          <reference field="6" count="1" selected="0">
            <x v="76"/>
          </reference>
        </references>
      </pivotArea>
    </format>
    <format dxfId="8738">
      <pivotArea dataOnly="0" labelOnly="1" outline="0" fieldPosition="0">
        <references count="3">
          <reference field="0" count="1" selected="0">
            <x v="534"/>
          </reference>
          <reference field="4" count="1">
            <x v="139"/>
          </reference>
          <reference field="6" count="1" selected="0">
            <x v="76"/>
          </reference>
        </references>
      </pivotArea>
    </format>
    <format dxfId="8737">
      <pivotArea outline="0" collapsedLevelsAreSubtotals="1" fieldPosition="0">
        <references count="3">
          <reference field="0" count="1" selected="0">
            <x v="534"/>
          </reference>
          <reference field="4" count="1" selected="0">
            <x v="139"/>
          </reference>
          <reference field="6" count="1" selected="0">
            <x v="76"/>
          </reference>
        </references>
      </pivotArea>
    </format>
    <format dxfId="8736">
      <pivotArea dataOnly="0" labelOnly="1" outline="0" fieldPosition="0">
        <references count="1">
          <reference field="6" count="1">
            <x v="76"/>
          </reference>
        </references>
      </pivotArea>
    </format>
    <format dxfId="8735">
      <pivotArea dataOnly="0" labelOnly="1" outline="0" fieldPosition="0">
        <references count="2">
          <reference field="0" count="1">
            <x v="534"/>
          </reference>
          <reference field="6" count="1" selected="0">
            <x v="76"/>
          </reference>
        </references>
      </pivotArea>
    </format>
    <format dxfId="8734">
      <pivotArea dataOnly="0" labelOnly="1" outline="0" fieldPosition="0">
        <references count="3">
          <reference field="0" count="1" selected="0">
            <x v="534"/>
          </reference>
          <reference field="4" count="1">
            <x v="139"/>
          </reference>
          <reference field="6" count="1" selected="0">
            <x v="76"/>
          </reference>
        </references>
      </pivotArea>
    </format>
    <format dxfId="8733">
      <pivotArea outline="0" collapsedLevelsAreSubtotals="1" fieldPosition="0">
        <references count="3">
          <reference field="0" count="1" selected="0">
            <x v="521"/>
          </reference>
          <reference field="4" count="1" selected="0">
            <x v="139"/>
          </reference>
          <reference field="6" count="1" selected="0">
            <x v="76"/>
          </reference>
        </references>
      </pivotArea>
    </format>
    <format dxfId="8732">
      <pivotArea dataOnly="0" labelOnly="1" outline="0" offset="IV2" fieldPosition="0">
        <references count="1">
          <reference field="6" count="1">
            <x v="76"/>
          </reference>
        </references>
      </pivotArea>
    </format>
    <format dxfId="8731">
      <pivotArea dataOnly="0" labelOnly="1" outline="0" fieldPosition="0">
        <references count="2">
          <reference field="0" count="1">
            <x v="521"/>
          </reference>
          <reference field="6" count="1" selected="0">
            <x v="76"/>
          </reference>
        </references>
      </pivotArea>
    </format>
    <format dxfId="8730">
      <pivotArea dataOnly="0" labelOnly="1" outline="0" fieldPosition="0">
        <references count="3">
          <reference field="0" count="1" selected="0">
            <x v="521"/>
          </reference>
          <reference field="4" count="1">
            <x v="139"/>
          </reference>
          <reference field="6" count="1" selected="0">
            <x v="76"/>
          </reference>
        </references>
      </pivotArea>
    </format>
    <format dxfId="8729">
      <pivotArea outline="0" collapsedLevelsAreSubtotals="1" fieldPosition="0">
        <references count="3">
          <reference field="0" count="1" selected="0">
            <x v="521"/>
          </reference>
          <reference field="4" count="1" selected="0">
            <x v="139"/>
          </reference>
          <reference field="6" count="1" selected="0">
            <x v="76"/>
          </reference>
        </references>
      </pivotArea>
    </format>
    <format dxfId="8728">
      <pivotArea outline="0" collapsedLevelsAreSubtotals="1" fieldPosition="0">
        <references count="3">
          <reference field="0" count="1" selected="0">
            <x v="515"/>
          </reference>
          <reference field="4" count="1" selected="0">
            <x v="139"/>
          </reference>
          <reference field="6" count="1" selected="0">
            <x v="76"/>
          </reference>
        </references>
      </pivotArea>
    </format>
    <format dxfId="8727">
      <pivotArea dataOnly="0" labelOnly="1" outline="0" offset="IV3" fieldPosition="0">
        <references count="1">
          <reference field="6" count="1">
            <x v="76"/>
          </reference>
        </references>
      </pivotArea>
    </format>
    <format dxfId="8726">
      <pivotArea dataOnly="0" labelOnly="1" outline="0" fieldPosition="0">
        <references count="2">
          <reference field="0" count="1">
            <x v="515"/>
          </reference>
          <reference field="6" count="1" selected="0">
            <x v="76"/>
          </reference>
        </references>
      </pivotArea>
    </format>
    <format dxfId="8725">
      <pivotArea dataOnly="0" labelOnly="1" outline="0" fieldPosition="0">
        <references count="3">
          <reference field="0" count="1" selected="0">
            <x v="515"/>
          </reference>
          <reference field="4" count="1">
            <x v="139"/>
          </reference>
          <reference field="6" count="1" selected="0">
            <x v="76"/>
          </reference>
        </references>
      </pivotArea>
    </format>
    <format dxfId="8724">
      <pivotArea outline="0" collapsedLevelsAreSubtotals="1" fieldPosition="0">
        <references count="3">
          <reference field="0" count="1" selected="0">
            <x v="515"/>
          </reference>
          <reference field="4" count="1" selected="0">
            <x v="139"/>
          </reference>
          <reference field="6" count="1" selected="0">
            <x v="76"/>
          </reference>
        </references>
      </pivotArea>
    </format>
    <format dxfId="8723">
      <pivotArea outline="0" collapsedLevelsAreSubtotals="1" fieldPosition="0">
        <references count="3">
          <reference field="0" count="1" selected="0">
            <x v="516"/>
          </reference>
          <reference field="4" count="1" selected="0">
            <x v="139"/>
          </reference>
          <reference field="6" count="1" selected="0">
            <x v="76"/>
          </reference>
        </references>
      </pivotArea>
    </format>
    <format dxfId="8722">
      <pivotArea dataOnly="0" labelOnly="1" outline="0" offset="IV4" fieldPosition="0">
        <references count="1">
          <reference field="6" count="1">
            <x v="76"/>
          </reference>
        </references>
      </pivotArea>
    </format>
    <format dxfId="8721">
      <pivotArea dataOnly="0" labelOnly="1" outline="0" fieldPosition="0">
        <references count="2">
          <reference field="0" count="1">
            <x v="516"/>
          </reference>
          <reference field="6" count="1" selected="0">
            <x v="76"/>
          </reference>
        </references>
      </pivotArea>
    </format>
    <format dxfId="8720">
      <pivotArea dataOnly="0" labelOnly="1" outline="0" fieldPosition="0">
        <references count="3">
          <reference field="0" count="1" selected="0">
            <x v="516"/>
          </reference>
          <reference field="4" count="1">
            <x v="139"/>
          </reference>
          <reference field="6" count="1" selected="0">
            <x v="76"/>
          </reference>
        </references>
      </pivotArea>
    </format>
    <format dxfId="8719">
      <pivotArea outline="0" collapsedLevelsAreSubtotals="1" fieldPosition="0">
        <references count="3">
          <reference field="0" count="1" selected="0">
            <x v="516"/>
          </reference>
          <reference field="4" count="1" selected="0">
            <x v="139"/>
          </reference>
          <reference field="6" count="1" selected="0">
            <x v="76"/>
          </reference>
        </references>
      </pivotArea>
    </format>
    <format dxfId="8718">
      <pivotArea outline="0" collapsedLevelsAreSubtotals="1" fieldPosition="0">
        <references count="3">
          <reference field="0" count="1" selected="0">
            <x v="520"/>
          </reference>
          <reference field="4" count="1" selected="0">
            <x v="139"/>
          </reference>
          <reference field="6" count="1" selected="0">
            <x v="76"/>
          </reference>
        </references>
      </pivotArea>
    </format>
    <format dxfId="8717">
      <pivotArea dataOnly="0" labelOnly="1" outline="0" offset="IV256" fieldPosition="0">
        <references count="1">
          <reference field="6" count="1">
            <x v="76"/>
          </reference>
        </references>
      </pivotArea>
    </format>
    <format dxfId="8716">
      <pivotArea dataOnly="0" labelOnly="1" outline="0" fieldPosition="0">
        <references count="2">
          <reference field="0" count="1">
            <x v="520"/>
          </reference>
          <reference field="6" count="1" selected="0">
            <x v="76"/>
          </reference>
        </references>
      </pivotArea>
    </format>
    <format dxfId="8715">
      <pivotArea dataOnly="0" labelOnly="1" outline="0" fieldPosition="0">
        <references count="3">
          <reference field="0" count="1" selected="0">
            <x v="520"/>
          </reference>
          <reference field="4" count="1">
            <x v="139"/>
          </reference>
          <reference field="6" count="1" selected="0">
            <x v="76"/>
          </reference>
        </references>
      </pivotArea>
    </format>
    <format dxfId="8714">
      <pivotArea outline="0" collapsedLevelsAreSubtotals="1" fieldPosition="0">
        <references count="3">
          <reference field="0" count="1" selected="0">
            <x v="520"/>
          </reference>
          <reference field="4" count="1" selected="0">
            <x v="139"/>
          </reference>
          <reference field="6" count="1" selected="0">
            <x v="76"/>
          </reference>
        </references>
      </pivotArea>
    </format>
    <format dxfId="8713">
      <pivotArea dataOnly="0" labelOnly="1" outline="0" fieldPosition="0">
        <references count="1">
          <reference field="6" count="1">
            <x v="76"/>
          </reference>
        </references>
      </pivotArea>
    </format>
    <format dxfId="8712">
      <pivotArea dataOnly="0" labelOnly="1" outline="0" fieldPosition="0">
        <references count="2">
          <reference field="0" count="1">
            <x v="520"/>
          </reference>
          <reference field="6" count="1" selected="0">
            <x v="76"/>
          </reference>
        </references>
      </pivotArea>
    </format>
    <format dxfId="8711">
      <pivotArea dataOnly="0" labelOnly="1" outline="0" fieldPosition="0">
        <references count="3">
          <reference field="0" count="1" selected="0">
            <x v="520"/>
          </reference>
          <reference field="4" count="1">
            <x v="139"/>
          </reference>
          <reference field="6" count="1" selected="0">
            <x v="76"/>
          </reference>
        </references>
      </pivotArea>
    </format>
    <format dxfId="8710">
      <pivotArea outline="0" collapsedLevelsAreSubtotals="1" fieldPosition="0">
        <references count="1">
          <reference field="6" count="1" selected="0" defaultSubtotal="1">
            <x v="76"/>
          </reference>
        </references>
      </pivotArea>
    </format>
    <format dxfId="8709">
      <pivotArea dataOnly="0" labelOnly="1" outline="0" fieldPosition="0">
        <references count="1">
          <reference field="6" count="1" defaultSubtotal="1">
            <x v="76"/>
          </reference>
        </references>
      </pivotArea>
    </format>
    <format dxfId="8708">
      <pivotArea outline="0" collapsedLevelsAreSubtotals="1" fieldPosition="0">
        <references count="3">
          <reference field="0" count="1" selected="0">
            <x v="523"/>
          </reference>
          <reference field="4" count="1" selected="0">
            <x v="22"/>
          </reference>
          <reference field="6" count="1" selected="0">
            <x v="77"/>
          </reference>
        </references>
      </pivotArea>
    </format>
    <format dxfId="8707">
      <pivotArea dataOnly="0" labelOnly="1" outline="0" offset="IV1" fieldPosition="0">
        <references count="1">
          <reference field="6" count="1">
            <x v="77"/>
          </reference>
        </references>
      </pivotArea>
    </format>
    <format dxfId="8706">
      <pivotArea dataOnly="0" labelOnly="1" outline="0" fieldPosition="0">
        <references count="2">
          <reference field="0" count="1">
            <x v="523"/>
          </reference>
          <reference field="6" count="1" selected="0">
            <x v="77"/>
          </reference>
        </references>
      </pivotArea>
    </format>
    <format dxfId="8705">
      <pivotArea dataOnly="0" labelOnly="1" outline="0" fieldPosition="0">
        <references count="3">
          <reference field="0" count="1" selected="0">
            <x v="523"/>
          </reference>
          <reference field="4" count="1">
            <x v="22"/>
          </reference>
          <reference field="6" count="1" selected="0">
            <x v="77"/>
          </reference>
        </references>
      </pivotArea>
    </format>
    <format dxfId="8704">
      <pivotArea outline="0" collapsedLevelsAreSubtotals="1" fieldPosition="0">
        <references count="3">
          <reference field="0" count="1" selected="0">
            <x v="523"/>
          </reference>
          <reference field="4" count="1" selected="0">
            <x v="22"/>
          </reference>
          <reference field="6" count="1" selected="0">
            <x v="77"/>
          </reference>
        </references>
      </pivotArea>
    </format>
    <format dxfId="8703">
      <pivotArea dataOnly="0" labelOnly="1" outline="0" fieldPosition="0">
        <references count="1">
          <reference field="6" count="1">
            <x v="77"/>
          </reference>
        </references>
      </pivotArea>
    </format>
    <format dxfId="8702">
      <pivotArea dataOnly="0" labelOnly="1" outline="0" fieldPosition="0">
        <references count="2">
          <reference field="0" count="1">
            <x v="523"/>
          </reference>
          <reference field="6" count="1" selected="0">
            <x v="77"/>
          </reference>
        </references>
      </pivotArea>
    </format>
    <format dxfId="8701">
      <pivotArea dataOnly="0" labelOnly="1" outline="0" fieldPosition="0">
        <references count="3">
          <reference field="0" count="1" selected="0">
            <x v="523"/>
          </reference>
          <reference field="4" count="1">
            <x v="22"/>
          </reference>
          <reference field="6" count="1" selected="0">
            <x v="77"/>
          </reference>
        </references>
      </pivotArea>
    </format>
    <format dxfId="8700">
      <pivotArea outline="0" collapsedLevelsAreSubtotals="1" fieldPosition="0">
        <references count="3">
          <reference field="0" count="1" selected="0">
            <x v="574"/>
          </reference>
          <reference field="4" count="1" selected="0">
            <x v="25"/>
          </reference>
          <reference field="6" count="1" selected="0">
            <x v="77"/>
          </reference>
        </references>
      </pivotArea>
    </format>
    <format dxfId="8699">
      <pivotArea dataOnly="0" labelOnly="1" outline="0" offset="IV256" fieldPosition="0">
        <references count="1">
          <reference field="6" count="1">
            <x v="77"/>
          </reference>
        </references>
      </pivotArea>
    </format>
    <format dxfId="8698">
      <pivotArea dataOnly="0" labelOnly="1" outline="0" fieldPosition="0">
        <references count="2">
          <reference field="0" count="1">
            <x v="574"/>
          </reference>
          <reference field="6" count="1" selected="0">
            <x v="77"/>
          </reference>
        </references>
      </pivotArea>
    </format>
    <format dxfId="8697">
      <pivotArea dataOnly="0" labelOnly="1" outline="0" fieldPosition="0">
        <references count="3">
          <reference field="0" count="1" selected="0">
            <x v="574"/>
          </reference>
          <reference field="4" count="1">
            <x v="25"/>
          </reference>
          <reference field="6" count="1" selected="0">
            <x v="77"/>
          </reference>
        </references>
      </pivotArea>
    </format>
    <format dxfId="8696">
      <pivotArea outline="0" collapsedLevelsAreSubtotals="1" fieldPosition="0">
        <references count="3">
          <reference field="0" count="1" selected="0">
            <x v="574"/>
          </reference>
          <reference field="4" count="1" selected="0">
            <x v="25"/>
          </reference>
          <reference field="6" count="1" selected="0">
            <x v="77"/>
          </reference>
        </references>
      </pivotArea>
    </format>
    <format dxfId="8695">
      <pivotArea dataOnly="0" labelOnly="1" outline="0" fieldPosition="0">
        <references count="1">
          <reference field="6" count="1">
            <x v="77"/>
          </reference>
        </references>
      </pivotArea>
    </format>
    <format dxfId="8694">
      <pivotArea dataOnly="0" labelOnly="1" outline="0" fieldPosition="0">
        <references count="2">
          <reference field="0" count="1">
            <x v="574"/>
          </reference>
          <reference field="6" count="1" selected="0">
            <x v="77"/>
          </reference>
        </references>
      </pivotArea>
    </format>
    <format dxfId="8693">
      <pivotArea dataOnly="0" labelOnly="1" outline="0" fieldPosition="0">
        <references count="3">
          <reference field="0" count="1" selected="0">
            <x v="574"/>
          </reference>
          <reference field="4" count="1">
            <x v="25"/>
          </reference>
          <reference field="6" count="1" selected="0">
            <x v="77"/>
          </reference>
        </references>
      </pivotArea>
    </format>
    <format dxfId="8692">
      <pivotArea outline="0" collapsedLevelsAreSubtotals="1" fieldPosition="0">
        <references count="1">
          <reference field="6" count="1" selected="0" defaultSubtotal="1">
            <x v="77"/>
          </reference>
        </references>
      </pivotArea>
    </format>
    <format dxfId="8691">
      <pivotArea dataOnly="0" labelOnly="1" outline="0" fieldPosition="0">
        <references count="1">
          <reference field="6" count="1" defaultSubtotal="1">
            <x v="77"/>
          </reference>
        </references>
      </pivotArea>
    </format>
    <format dxfId="8690">
      <pivotArea outline="0" collapsedLevelsAreSubtotals="1" fieldPosition="0">
        <references count="3">
          <reference field="0" count="1" selected="0">
            <x v="580"/>
          </reference>
          <reference field="4" count="1" selected="0">
            <x v="257"/>
          </reference>
          <reference field="6" count="1" selected="0">
            <x v="89"/>
          </reference>
        </references>
      </pivotArea>
    </format>
    <format dxfId="8689">
      <pivotArea dataOnly="0" labelOnly="1" outline="0" offset="IV1" fieldPosition="0">
        <references count="1">
          <reference field="6" count="1">
            <x v="89"/>
          </reference>
        </references>
      </pivotArea>
    </format>
    <format dxfId="8688">
      <pivotArea dataOnly="0" labelOnly="1" outline="0" fieldPosition="0">
        <references count="2">
          <reference field="0" count="1">
            <x v="580"/>
          </reference>
          <reference field="6" count="1" selected="0">
            <x v="89"/>
          </reference>
        </references>
      </pivotArea>
    </format>
    <format dxfId="8687">
      <pivotArea dataOnly="0" labelOnly="1" outline="0" fieldPosition="0">
        <references count="3">
          <reference field="0" count="1" selected="0">
            <x v="580"/>
          </reference>
          <reference field="4" count="1">
            <x v="257"/>
          </reference>
          <reference field="6" count="1" selected="0">
            <x v="89"/>
          </reference>
        </references>
      </pivotArea>
    </format>
    <format dxfId="8686">
      <pivotArea outline="0" collapsedLevelsAreSubtotals="1" fieldPosition="0">
        <references count="3">
          <reference field="0" count="1" selected="0">
            <x v="580"/>
          </reference>
          <reference field="4" count="1" selected="0">
            <x v="257"/>
          </reference>
          <reference field="6" count="1" selected="0">
            <x v="89"/>
          </reference>
        </references>
      </pivotArea>
    </format>
    <format dxfId="8685">
      <pivotArea dataOnly="0" labelOnly="1" outline="0" fieldPosition="0">
        <references count="1">
          <reference field="6" count="1">
            <x v="89"/>
          </reference>
        </references>
      </pivotArea>
    </format>
    <format dxfId="8684">
      <pivotArea dataOnly="0" labelOnly="1" outline="0" fieldPosition="0">
        <references count="2">
          <reference field="0" count="1">
            <x v="580"/>
          </reference>
          <reference field="6" count="1" selected="0">
            <x v="89"/>
          </reference>
        </references>
      </pivotArea>
    </format>
    <format dxfId="8683">
      <pivotArea dataOnly="0" labelOnly="1" outline="0" fieldPosition="0">
        <references count="3">
          <reference field="0" count="1" selected="0">
            <x v="580"/>
          </reference>
          <reference field="4" count="1">
            <x v="257"/>
          </reference>
          <reference field="6" count="1" selected="0">
            <x v="89"/>
          </reference>
        </references>
      </pivotArea>
    </format>
    <format dxfId="8682">
      <pivotArea outline="0" collapsedLevelsAreSubtotals="1" fieldPosition="0">
        <references count="3">
          <reference field="0" count="1" selected="0">
            <x v="557"/>
          </reference>
          <reference field="4" count="1" selected="0">
            <x v="257"/>
          </reference>
          <reference field="6" count="1" selected="0">
            <x v="89"/>
          </reference>
        </references>
      </pivotArea>
    </format>
    <format dxfId="8681">
      <pivotArea dataOnly="0" labelOnly="1" outline="0" offset="IV256" fieldPosition="0">
        <references count="1">
          <reference field="6" count="1">
            <x v="89"/>
          </reference>
        </references>
      </pivotArea>
    </format>
    <format dxfId="8680">
      <pivotArea dataOnly="0" labelOnly="1" outline="0" fieldPosition="0">
        <references count="2">
          <reference field="0" count="1">
            <x v="557"/>
          </reference>
          <reference field="6" count="1" selected="0">
            <x v="89"/>
          </reference>
        </references>
      </pivotArea>
    </format>
    <format dxfId="8679">
      <pivotArea dataOnly="0" labelOnly="1" outline="0" fieldPosition="0">
        <references count="3">
          <reference field="0" count="1" selected="0">
            <x v="557"/>
          </reference>
          <reference field="4" count="1">
            <x v="257"/>
          </reference>
          <reference field="6" count="1" selected="0">
            <x v="89"/>
          </reference>
        </references>
      </pivotArea>
    </format>
    <format dxfId="8678">
      <pivotArea outline="0" collapsedLevelsAreSubtotals="1" fieldPosition="0">
        <references count="3">
          <reference field="0" count="1" selected="0">
            <x v="557"/>
          </reference>
          <reference field="4" count="1" selected="0">
            <x v="257"/>
          </reference>
          <reference field="6" count="1" selected="0">
            <x v="89"/>
          </reference>
        </references>
      </pivotArea>
    </format>
    <format dxfId="8677">
      <pivotArea dataOnly="0" labelOnly="1" outline="0" fieldPosition="0">
        <references count="1">
          <reference field="6" count="1">
            <x v="89"/>
          </reference>
        </references>
      </pivotArea>
    </format>
    <format dxfId="8676">
      <pivotArea dataOnly="0" labelOnly="1" outline="0" fieldPosition="0">
        <references count="2">
          <reference field="0" count="1">
            <x v="557"/>
          </reference>
          <reference field="6" count="1" selected="0">
            <x v="89"/>
          </reference>
        </references>
      </pivotArea>
    </format>
    <format dxfId="8675">
      <pivotArea dataOnly="0" labelOnly="1" outline="0" fieldPosition="0">
        <references count="3">
          <reference field="0" count="1" selected="0">
            <x v="557"/>
          </reference>
          <reference field="4" count="1">
            <x v="257"/>
          </reference>
          <reference field="6" count="1" selected="0">
            <x v="89"/>
          </reference>
        </references>
      </pivotArea>
    </format>
    <format dxfId="8674">
      <pivotArea outline="0" collapsedLevelsAreSubtotals="1" fieldPosition="0">
        <references count="1">
          <reference field="6" count="1" selected="0" defaultSubtotal="1">
            <x v="89"/>
          </reference>
        </references>
      </pivotArea>
    </format>
    <format dxfId="8673">
      <pivotArea dataOnly="0" labelOnly="1" outline="0" fieldPosition="0">
        <references count="1">
          <reference field="6" count="1" defaultSubtotal="1">
            <x v="89"/>
          </reference>
        </references>
      </pivotArea>
    </format>
    <format dxfId="8672">
      <pivotArea outline="0" collapsedLevelsAreSubtotals="1" fieldPosition="0">
        <references count="3">
          <reference field="0" count="1" selected="0">
            <x v="513"/>
          </reference>
          <reference field="4" count="1" selected="0">
            <x v="261"/>
          </reference>
          <reference field="6" count="1" selected="0">
            <x v="91"/>
          </reference>
        </references>
      </pivotArea>
    </format>
    <format dxfId="8671">
      <pivotArea dataOnly="0" labelOnly="1" outline="0" offset="IV1" fieldPosition="0">
        <references count="1">
          <reference field="6" count="1">
            <x v="91"/>
          </reference>
        </references>
      </pivotArea>
    </format>
    <format dxfId="8670">
      <pivotArea dataOnly="0" labelOnly="1" outline="0" fieldPosition="0">
        <references count="2">
          <reference field="0" count="1">
            <x v="513"/>
          </reference>
          <reference field="6" count="1" selected="0">
            <x v="91"/>
          </reference>
        </references>
      </pivotArea>
    </format>
    <format dxfId="8669">
      <pivotArea dataOnly="0" labelOnly="1" outline="0" fieldPosition="0">
        <references count="3">
          <reference field="0" count="1" selected="0">
            <x v="513"/>
          </reference>
          <reference field="4" count="1">
            <x v="261"/>
          </reference>
          <reference field="6" count="1" selected="0">
            <x v="91"/>
          </reference>
        </references>
      </pivotArea>
    </format>
    <format dxfId="8668">
      <pivotArea outline="0" collapsedLevelsAreSubtotals="1" fieldPosition="0">
        <references count="3">
          <reference field="0" count="1" selected="0">
            <x v="513"/>
          </reference>
          <reference field="4" count="1" selected="0">
            <x v="261"/>
          </reference>
          <reference field="6" count="1" selected="0">
            <x v="91"/>
          </reference>
        </references>
      </pivotArea>
    </format>
    <format dxfId="8667">
      <pivotArea dataOnly="0" labelOnly="1" outline="0" fieldPosition="0">
        <references count="1">
          <reference field="6" count="1">
            <x v="91"/>
          </reference>
        </references>
      </pivotArea>
    </format>
    <format dxfId="8666">
      <pivotArea dataOnly="0" labelOnly="1" outline="0" fieldPosition="0">
        <references count="2">
          <reference field="0" count="1">
            <x v="513"/>
          </reference>
          <reference field="6" count="1" selected="0">
            <x v="91"/>
          </reference>
        </references>
      </pivotArea>
    </format>
    <format dxfId="8665">
      <pivotArea dataOnly="0" labelOnly="1" outline="0" fieldPosition="0">
        <references count="3">
          <reference field="0" count="1" selected="0">
            <x v="513"/>
          </reference>
          <reference field="4" count="1">
            <x v="261"/>
          </reference>
          <reference field="6" count="1" selected="0">
            <x v="91"/>
          </reference>
        </references>
      </pivotArea>
    </format>
    <format dxfId="8664">
      <pivotArea outline="0" collapsedLevelsAreSubtotals="1" fieldPosition="0">
        <references count="3">
          <reference field="0" count="1" selected="0">
            <x v="512"/>
          </reference>
          <reference field="4" count="1" selected="0">
            <x v="261"/>
          </reference>
          <reference field="6" count="1" selected="0">
            <x v="91"/>
          </reference>
        </references>
      </pivotArea>
    </format>
    <format dxfId="8663">
      <pivotArea dataOnly="0" labelOnly="1" outline="0" offset="IV256" fieldPosition="0">
        <references count="1">
          <reference field="6" count="1">
            <x v="91"/>
          </reference>
        </references>
      </pivotArea>
    </format>
    <format dxfId="8662">
      <pivotArea dataOnly="0" labelOnly="1" outline="0" fieldPosition="0">
        <references count="2">
          <reference field="0" count="1">
            <x v="512"/>
          </reference>
          <reference field="6" count="1" selected="0">
            <x v="91"/>
          </reference>
        </references>
      </pivotArea>
    </format>
    <format dxfId="8661">
      <pivotArea dataOnly="0" labelOnly="1" outline="0" fieldPosition="0">
        <references count="3">
          <reference field="0" count="1" selected="0">
            <x v="512"/>
          </reference>
          <reference field="4" count="1">
            <x v="261"/>
          </reference>
          <reference field="6" count="1" selected="0">
            <x v="91"/>
          </reference>
        </references>
      </pivotArea>
    </format>
    <format dxfId="8660">
      <pivotArea outline="0" collapsedLevelsAreSubtotals="1" fieldPosition="0">
        <references count="3">
          <reference field="0" count="1" selected="0">
            <x v="512"/>
          </reference>
          <reference field="4" count="1" selected="0">
            <x v="261"/>
          </reference>
          <reference field="6" count="1" selected="0">
            <x v="91"/>
          </reference>
        </references>
      </pivotArea>
    </format>
    <format dxfId="8659">
      <pivotArea dataOnly="0" labelOnly="1" outline="0" fieldPosition="0">
        <references count="1">
          <reference field="6" count="1">
            <x v="91"/>
          </reference>
        </references>
      </pivotArea>
    </format>
    <format dxfId="8658">
      <pivotArea dataOnly="0" labelOnly="1" outline="0" fieldPosition="0">
        <references count="2">
          <reference field="0" count="1">
            <x v="512"/>
          </reference>
          <reference field="6" count="1" selected="0">
            <x v="91"/>
          </reference>
        </references>
      </pivotArea>
    </format>
    <format dxfId="8657">
      <pivotArea dataOnly="0" labelOnly="1" outline="0" fieldPosition="0">
        <references count="3">
          <reference field="0" count="1" selected="0">
            <x v="512"/>
          </reference>
          <reference field="4" count="1">
            <x v="261"/>
          </reference>
          <reference field="6" count="1" selected="0">
            <x v="91"/>
          </reference>
        </references>
      </pivotArea>
    </format>
    <format dxfId="8656">
      <pivotArea outline="0" collapsedLevelsAreSubtotals="1" fieldPosition="0">
        <references count="1">
          <reference field="6" count="1" selected="0" defaultSubtotal="1">
            <x v="91"/>
          </reference>
        </references>
      </pivotArea>
    </format>
    <format dxfId="8655">
      <pivotArea dataOnly="0" labelOnly="1" outline="0" fieldPosition="0">
        <references count="1">
          <reference field="6" count="1" defaultSubtotal="1">
            <x v="91"/>
          </reference>
        </references>
      </pivotArea>
    </format>
    <format dxfId="8654">
      <pivotArea outline="0" collapsedLevelsAreSubtotals="1" fieldPosition="0">
        <references count="3">
          <reference field="0" count="1" selected="0">
            <x v="546"/>
          </reference>
          <reference field="4" count="1" selected="0">
            <x v="2"/>
          </reference>
          <reference field="6" count="1" selected="0">
            <x v="93"/>
          </reference>
        </references>
      </pivotArea>
    </format>
    <format dxfId="8653">
      <pivotArea dataOnly="0" labelOnly="1" outline="0" offset="IV1" fieldPosition="0">
        <references count="1">
          <reference field="6" count="1">
            <x v="93"/>
          </reference>
        </references>
      </pivotArea>
    </format>
    <format dxfId="8652">
      <pivotArea dataOnly="0" labelOnly="1" outline="0" fieldPosition="0">
        <references count="2">
          <reference field="0" count="1">
            <x v="546"/>
          </reference>
          <reference field="6" count="1" selected="0">
            <x v="93"/>
          </reference>
        </references>
      </pivotArea>
    </format>
    <format dxfId="8651">
      <pivotArea dataOnly="0" labelOnly="1" outline="0" fieldPosition="0">
        <references count="3">
          <reference field="0" count="1" selected="0">
            <x v="546"/>
          </reference>
          <reference field="4" count="1">
            <x v="2"/>
          </reference>
          <reference field="6" count="1" selected="0">
            <x v="93"/>
          </reference>
        </references>
      </pivotArea>
    </format>
    <format dxfId="8650">
      <pivotArea outline="0" collapsedLevelsAreSubtotals="1" fieldPosition="0">
        <references count="3">
          <reference field="0" count="1" selected="0">
            <x v="546"/>
          </reference>
          <reference field="4" count="1" selected="0">
            <x v="2"/>
          </reference>
          <reference field="6" count="1" selected="0">
            <x v="93"/>
          </reference>
        </references>
      </pivotArea>
    </format>
    <format dxfId="8649">
      <pivotArea dataOnly="0" labelOnly="1" outline="0" fieldPosition="0">
        <references count="1">
          <reference field="6" count="1">
            <x v="93"/>
          </reference>
        </references>
      </pivotArea>
    </format>
    <format dxfId="8648">
      <pivotArea dataOnly="0" labelOnly="1" outline="0" fieldPosition="0">
        <references count="2">
          <reference field="0" count="1">
            <x v="546"/>
          </reference>
          <reference field="6" count="1" selected="0">
            <x v="93"/>
          </reference>
        </references>
      </pivotArea>
    </format>
    <format dxfId="8647">
      <pivotArea dataOnly="0" labelOnly="1" outline="0" fieldPosition="0">
        <references count="3">
          <reference field="0" count="1" selected="0">
            <x v="546"/>
          </reference>
          <reference field="4" count="1">
            <x v="2"/>
          </reference>
          <reference field="6" count="1" selected="0">
            <x v="93"/>
          </reference>
        </references>
      </pivotArea>
    </format>
    <format dxfId="8646">
      <pivotArea outline="0" collapsedLevelsAreSubtotals="1" fieldPosition="0">
        <references count="3">
          <reference field="0" count="1" selected="0">
            <x v="547"/>
          </reference>
          <reference field="4" count="1" selected="0">
            <x v="2"/>
          </reference>
          <reference field="6" count="1" selected="0">
            <x v="93"/>
          </reference>
        </references>
      </pivotArea>
    </format>
    <format dxfId="8645">
      <pivotArea dataOnly="0" labelOnly="1" outline="0" offset="IV2" fieldPosition="0">
        <references count="1">
          <reference field="6" count="1">
            <x v="93"/>
          </reference>
        </references>
      </pivotArea>
    </format>
    <format dxfId="8644">
      <pivotArea dataOnly="0" labelOnly="1" outline="0" offset="IV1" fieldPosition="0">
        <references count="2">
          <reference field="0" count="1">
            <x v="547"/>
          </reference>
          <reference field="6" count="1" selected="0">
            <x v="93"/>
          </reference>
        </references>
      </pivotArea>
    </format>
    <format dxfId="8643">
      <pivotArea dataOnly="0" labelOnly="1" outline="0" fieldPosition="0">
        <references count="3">
          <reference field="0" count="1" selected="0">
            <x v="547"/>
          </reference>
          <reference field="4" count="1">
            <x v="2"/>
          </reference>
          <reference field="6" count="1" selected="0">
            <x v="93"/>
          </reference>
        </references>
      </pivotArea>
    </format>
    <format dxfId="8642">
      <pivotArea outline="0" collapsedLevelsAreSubtotals="1" fieldPosition="0">
        <references count="3">
          <reference field="0" count="1" selected="0">
            <x v="547"/>
          </reference>
          <reference field="4" count="1" selected="0">
            <x v="2"/>
          </reference>
          <reference field="6" count="1" selected="0">
            <x v="93"/>
          </reference>
        </references>
      </pivotArea>
    </format>
    <format dxfId="8641">
      <pivotArea outline="0" collapsedLevelsAreSubtotals="1" fieldPosition="0">
        <references count="3">
          <reference field="0" count="1" selected="0">
            <x v="547"/>
          </reference>
          <reference field="4" count="1" selected="0">
            <x v="223"/>
          </reference>
          <reference field="6" count="1" selected="0">
            <x v="93"/>
          </reference>
        </references>
      </pivotArea>
    </format>
    <format dxfId="8640">
      <pivotArea dataOnly="0" labelOnly="1" outline="0" offset="IV3" fieldPosition="0">
        <references count="1">
          <reference field="6" count="1">
            <x v="93"/>
          </reference>
        </references>
      </pivotArea>
    </format>
    <format dxfId="8639">
      <pivotArea dataOnly="0" labelOnly="1" outline="0" offset="IV256" fieldPosition="0">
        <references count="2">
          <reference field="0" count="1">
            <x v="547"/>
          </reference>
          <reference field="6" count="1" selected="0">
            <x v="93"/>
          </reference>
        </references>
      </pivotArea>
    </format>
    <format dxfId="8638">
      <pivotArea dataOnly="0" labelOnly="1" outline="0" fieldPosition="0">
        <references count="3">
          <reference field="0" count="1" selected="0">
            <x v="547"/>
          </reference>
          <reference field="4" count="1">
            <x v="223"/>
          </reference>
          <reference field="6" count="1" selected="0">
            <x v="93"/>
          </reference>
        </references>
      </pivotArea>
    </format>
    <format dxfId="8637">
      <pivotArea outline="0" collapsedLevelsAreSubtotals="1" fieldPosition="0">
        <references count="3">
          <reference field="0" count="1" selected="0">
            <x v="547"/>
          </reference>
          <reference field="4" count="1" selected="0">
            <x v="223"/>
          </reference>
          <reference field="6" count="1" selected="0">
            <x v="93"/>
          </reference>
        </references>
      </pivotArea>
    </format>
    <format dxfId="8636">
      <pivotArea outline="0" collapsedLevelsAreSubtotals="1" fieldPosition="0">
        <references count="3">
          <reference field="0" count="1" selected="0">
            <x v="542"/>
          </reference>
          <reference field="4" count="1" selected="0">
            <x v="2"/>
          </reference>
          <reference field="6" count="1" selected="0">
            <x v="93"/>
          </reference>
        </references>
      </pivotArea>
    </format>
    <format dxfId="8635">
      <pivotArea dataOnly="0" labelOnly="1" outline="0" offset="IV4" fieldPosition="0">
        <references count="1">
          <reference field="6" count="1">
            <x v="93"/>
          </reference>
        </references>
      </pivotArea>
    </format>
    <format dxfId="8634">
      <pivotArea dataOnly="0" labelOnly="1" outline="0" fieldPosition="0">
        <references count="2">
          <reference field="0" count="1">
            <x v="542"/>
          </reference>
          <reference field="6" count="1" selected="0">
            <x v="93"/>
          </reference>
        </references>
      </pivotArea>
    </format>
    <format dxfId="8633">
      <pivotArea dataOnly="0" labelOnly="1" outline="0" fieldPosition="0">
        <references count="3">
          <reference field="0" count="1" selected="0">
            <x v="542"/>
          </reference>
          <reference field="4" count="1">
            <x v="2"/>
          </reference>
          <reference field="6" count="1" selected="0">
            <x v="93"/>
          </reference>
        </references>
      </pivotArea>
    </format>
    <format dxfId="8632">
      <pivotArea outline="0" collapsedLevelsAreSubtotals="1" fieldPosition="0">
        <references count="3">
          <reference field="0" count="1" selected="0">
            <x v="542"/>
          </reference>
          <reference field="4" count="1" selected="0">
            <x v="2"/>
          </reference>
          <reference field="6" count="1" selected="0">
            <x v="93"/>
          </reference>
        </references>
      </pivotArea>
    </format>
    <format dxfId="8631">
      <pivotArea outline="0" collapsedLevelsAreSubtotals="1" fieldPosition="0">
        <references count="3">
          <reference field="0" count="1" selected="0">
            <x v="529"/>
          </reference>
          <reference field="4" count="1" selected="0">
            <x v="223"/>
          </reference>
          <reference field="6" count="1" selected="0">
            <x v="93"/>
          </reference>
        </references>
      </pivotArea>
    </format>
    <format dxfId="8630">
      <pivotArea dataOnly="0" labelOnly="1" outline="0" offset="IV5" fieldPosition="0">
        <references count="1">
          <reference field="6" count="1">
            <x v="93"/>
          </reference>
        </references>
      </pivotArea>
    </format>
    <format dxfId="8629">
      <pivotArea dataOnly="0" labelOnly="1" outline="0" fieldPosition="0">
        <references count="2">
          <reference field="0" count="1">
            <x v="529"/>
          </reference>
          <reference field="6" count="1" selected="0">
            <x v="93"/>
          </reference>
        </references>
      </pivotArea>
    </format>
    <format dxfId="8628">
      <pivotArea dataOnly="0" labelOnly="1" outline="0" fieldPosition="0">
        <references count="3">
          <reference field="0" count="1" selected="0">
            <x v="529"/>
          </reference>
          <reference field="4" count="1">
            <x v="223"/>
          </reference>
          <reference field="6" count="1" selected="0">
            <x v="93"/>
          </reference>
        </references>
      </pivotArea>
    </format>
    <format dxfId="8627">
      <pivotArea outline="0" collapsedLevelsAreSubtotals="1" fieldPosition="0">
        <references count="3">
          <reference field="0" count="1" selected="0">
            <x v="529"/>
          </reference>
          <reference field="4" count="1" selected="0">
            <x v="223"/>
          </reference>
          <reference field="6" count="1" selected="0">
            <x v="93"/>
          </reference>
        </references>
      </pivotArea>
    </format>
    <format dxfId="8626">
      <pivotArea outline="0" collapsedLevelsAreSubtotals="1" fieldPosition="0">
        <references count="3">
          <reference field="0" count="1" selected="0">
            <x v="544"/>
          </reference>
          <reference field="4" count="1" selected="0">
            <x v="2"/>
          </reference>
          <reference field="6" count="1" selected="0">
            <x v="93"/>
          </reference>
        </references>
      </pivotArea>
    </format>
    <format dxfId="8625">
      <pivotArea dataOnly="0" labelOnly="1" outline="0" offset="IV6" fieldPosition="0">
        <references count="1">
          <reference field="6" count="1">
            <x v="93"/>
          </reference>
        </references>
      </pivotArea>
    </format>
    <format dxfId="8624">
      <pivotArea dataOnly="0" labelOnly="1" outline="0" offset="IV1" fieldPosition="0">
        <references count="2">
          <reference field="0" count="1">
            <x v="544"/>
          </reference>
          <reference field="6" count="1" selected="0">
            <x v="93"/>
          </reference>
        </references>
      </pivotArea>
    </format>
    <format dxfId="8623">
      <pivotArea dataOnly="0" labelOnly="1" outline="0" fieldPosition="0">
        <references count="3">
          <reference field="0" count="1" selected="0">
            <x v="544"/>
          </reference>
          <reference field="4" count="1">
            <x v="2"/>
          </reference>
          <reference field="6" count="1" selected="0">
            <x v="93"/>
          </reference>
        </references>
      </pivotArea>
    </format>
    <format dxfId="8622">
      <pivotArea outline="0" collapsedLevelsAreSubtotals="1" fieldPosition="0">
        <references count="3">
          <reference field="0" count="1" selected="0">
            <x v="544"/>
          </reference>
          <reference field="4" count="1" selected="0">
            <x v="2"/>
          </reference>
          <reference field="6" count="1" selected="0">
            <x v="93"/>
          </reference>
        </references>
      </pivotArea>
    </format>
    <format dxfId="8621">
      <pivotArea outline="0" collapsedLevelsAreSubtotals="1" fieldPosition="0">
        <references count="3">
          <reference field="0" count="1" selected="0">
            <x v="544"/>
          </reference>
          <reference field="4" count="1" selected="0">
            <x v="10"/>
          </reference>
          <reference field="6" count="1" selected="0">
            <x v="93"/>
          </reference>
        </references>
      </pivotArea>
    </format>
    <format dxfId="8620">
      <pivotArea dataOnly="0" labelOnly="1" outline="0" offset="IV7" fieldPosition="0">
        <references count="1">
          <reference field="6" count="1">
            <x v="93"/>
          </reference>
        </references>
      </pivotArea>
    </format>
    <format dxfId="8619">
      <pivotArea dataOnly="0" labelOnly="1" outline="0" offset="IV256" fieldPosition="0">
        <references count="2">
          <reference field="0" count="1">
            <x v="544"/>
          </reference>
          <reference field="6" count="1" selected="0">
            <x v="93"/>
          </reference>
        </references>
      </pivotArea>
    </format>
    <format dxfId="8618">
      <pivotArea dataOnly="0" labelOnly="1" outline="0" fieldPosition="0">
        <references count="3">
          <reference field="0" count="1" selected="0">
            <x v="544"/>
          </reference>
          <reference field="4" count="1">
            <x v="10"/>
          </reference>
          <reference field="6" count="1" selected="0">
            <x v="93"/>
          </reference>
        </references>
      </pivotArea>
    </format>
    <format dxfId="8617">
      <pivotArea outline="0" collapsedLevelsAreSubtotals="1" fieldPosition="0">
        <references count="3">
          <reference field="0" count="1" selected="0">
            <x v="544"/>
          </reference>
          <reference field="4" count="1" selected="0">
            <x v="10"/>
          </reference>
          <reference field="6" count="1" selected="0">
            <x v="93"/>
          </reference>
        </references>
      </pivotArea>
    </format>
    <format dxfId="8616">
      <pivotArea outline="0" collapsedLevelsAreSubtotals="1" fieldPosition="0">
        <references count="3">
          <reference field="0" count="1" selected="0">
            <x v="543"/>
          </reference>
          <reference field="4" count="1" selected="0">
            <x v="2"/>
          </reference>
          <reference field="6" count="1" selected="0">
            <x v="93"/>
          </reference>
        </references>
      </pivotArea>
    </format>
    <format dxfId="8615">
      <pivotArea dataOnly="0" labelOnly="1" outline="0" offset="IV8" fieldPosition="0">
        <references count="1">
          <reference field="6" count="1">
            <x v="93"/>
          </reference>
        </references>
      </pivotArea>
    </format>
    <format dxfId="8614">
      <pivotArea dataOnly="0" labelOnly="1" outline="0" offset="IV1" fieldPosition="0">
        <references count="2">
          <reference field="0" count="1">
            <x v="543"/>
          </reference>
          <reference field="6" count="1" selected="0">
            <x v="93"/>
          </reference>
        </references>
      </pivotArea>
    </format>
    <format dxfId="8613">
      <pivotArea dataOnly="0" labelOnly="1" outline="0" fieldPosition="0">
        <references count="3">
          <reference field="0" count="1" selected="0">
            <x v="543"/>
          </reference>
          <reference field="4" count="1">
            <x v="2"/>
          </reference>
          <reference field="6" count="1" selected="0">
            <x v="93"/>
          </reference>
        </references>
      </pivotArea>
    </format>
    <format dxfId="8612">
      <pivotArea outline="0" collapsedLevelsAreSubtotals="1" fieldPosition="0">
        <references count="3">
          <reference field="0" count="1" selected="0">
            <x v="543"/>
          </reference>
          <reference field="4" count="1" selected="0">
            <x v="2"/>
          </reference>
          <reference field="6" count="1" selected="0">
            <x v="93"/>
          </reference>
        </references>
      </pivotArea>
    </format>
    <format dxfId="8611">
      <pivotArea outline="0" collapsedLevelsAreSubtotals="1" fieldPosition="0">
        <references count="3">
          <reference field="0" count="1" selected="0">
            <x v="543"/>
          </reference>
          <reference field="4" count="1" selected="0">
            <x v="10"/>
          </reference>
          <reference field="6" count="1" selected="0">
            <x v="93"/>
          </reference>
        </references>
      </pivotArea>
    </format>
    <format dxfId="8610">
      <pivotArea dataOnly="0" labelOnly="1" outline="0" offset="IV9" fieldPosition="0">
        <references count="1">
          <reference field="6" count="1">
            <x v="93"/>
          </reference>
        </references>
      </pivotArea>
    </format>
    <format dxfId="8609">
      <pivotArea dataOnly="0" labelOnly="1" outline="0" offset="IV256" fieldPosition="0">
        <references count="2">
          <reference field="0" count="1">
            <x v="543"/>
          </reference>
          <reference field="6" count="1" selected="0">
            <x v="93"/>
          </reference>
        </references>
      </pivotArea>
    </format>
    <format dxfId="8608">
      <pivotArea dataOnly="0" labelOnly="1" outline="0" fieldPosition="0">
        <references count="3">
          <reference field="0" count="1" selected="0">
            <x v="543"/>
          </reference>
          <reference field="4" count="1">
            <x v="10"/>
          </reference>
          <reference field="6" count="1" selected="0">
            <x v="93"/>
          </reference>
        </references>
      </pivotArea>
    </format>
    <format dxfId="8607">
      <pivotArea outline="0" collapsedLevelsAreSubtotals="1" fieldPosition="0">
        <references count="3">
          <reference field="0" count="1" selected="0">
            <x v="543"/>
          </reference>
          <reference field="4" count="1" selected="0">
            <x v="10"/>
          </reference>
          <reference field="6" count="1" selected="0">
            <x v="93"/>
          </reference>
        </references>
      </pivotArea>
    </format>
    <format dxfId="8606">
      <pivotArea outline="0" collapsedLevelsAreSubtotals="1" fieldPosition="0">
        <references count="3">
          <reference field="0" count="1" selected="0">
            <x v="541"/>
          </reference>
          <reference field="4" count="1" selected="0">
            <x v="2"/>
          </reference>
          <reference field="6" count="1" selected="0">
            <x v="93"/>
          </reference>
        </references>
      </pivotArea>
    </format>
    <format dxfId="8605">
      <pivotArea dataOnly="0" labelOnly="1" outline="0" offset="IV256" fieldPosition="0">
        <references count="1">
          <reference field="6" count="1">
            <x v="93"/>
          </reference>
        </references>
      </pivotArea>
    </format>
    <format dxfId="8604">
      <pivotArea dataOnly="0" labelOnly="1" outline="0" fieldPosition="0">
        <references count="2">
          <reference field="0" count="1">
            <x v="541"/>
          </reference>
          <reference field="6" count="1" selected="0">
            <x v="93"/>
          </reference>
        </references>
      </pivotArea>
    </format>
    <format dxfId="8603">
      <pivotArea dataOnly="0" labelOnly="1" outline="0" fieldPosition="0">
        <references count="3">
          <reference field="0" count="1" selected="0">
            <x v="541"/>
          </reference>
          <reference field="4" count="1">
            <x v="2"/>
          </reference>
          <reference field="6" count="1" selected="0">
            <x v="93"/>
          </reference>
        </references>
      </pivotArea>
    </format>
    <format dxfId="8602">
      <pivotArea outline="0" collapsedLevelsAreSubtotals="1" fieldPosition="0">
        <references count="3">
          <reference field="0" count="1" selected="0">
            <x v="541"/>
          </reference>
          <reference field="4" count="1" selected="0">
            <x v="2"/>
          </reference>
          <reference field="6" count="1" selected="0">
            <x v="93"/>
          </reference>
        </references>
      </pivotArea>
    </format>
    <format dxfId="8601">
      <pivotArea dataOnly="0" labelOnly="1" outline="0" fieldPosition="0">
        <references count="1">
          <reference field="6" count="1">
            <x v="93"/>
          </reference>
        </references>
      </pivotArea>
    </format>
    <format dxfId="8600">
      <pivotArea dataOnly="0" labelOnly="1" outline="0" fieldPosition="0">
        <references count="2">
          <reference field="0" count="1">
            <x v="541"/>
          </reference>
          <reference field="6" count="1" selected="0">
            <x v="93"/>
          </reference>
        </references>
      </pivotArea>
    </format>
    <format dxfId="8599">
      <pivotArea dataOnly="0" labelOnly="1" outline="0" fieldPosition="0">
        <references count="3">
          <reference field="0" count="1" selected="0">
            <x v="541"/>
          </reference>
          <reference field="4" count="1">
            <x v="2"/>
          </reference>
          <reference field="6" count="1" selected="0">
            <x v="93"/>
          </reference>
        </references>
      </pivotArea>
    </format>
    <format dxfId="8598">
      <pivotArea outline="0" collapsedLevelsAreSubtotals="1" fieldPosition="0">
        <references count="1">
          <reference field="6" count="1" selected="0" defaultSubtotal="1">
            <x v="93"/>
          </reference>
        </references>
      </pivotArea>
    </format>
    <format dxfId="8597">
      <pivotArea dataOnly="0" labelOnly="1" outline="0" fieldPosition="0">
        <references count="1">
          <reference field="6" count="1" defaultSubtotal="1">
            <x v="93"/>
          </reference>
        </references>
      </pivotArea>
    </format>
    <format dxfId="8596">
      <pivotArea outline="0" collapsedLevelsAreSubtotals="1" fieldPosition="0">
        <references count="3">
          <reference field="0" count="1" selected="0">
            <x v="1"/>
          </reference>
          <reference field="4" count="1" selected="0">
            <x v="280"/>
          </reference>
          <reference field="6" count="1" selected="0">
            <x v="95"/>
          </reference>
        </references>
      </pivotArea>
    </format>
    <format dxfId="8595">
      <pivotArea dataOnly="0" labelOnly="1" outline="0" fieldPosition="0">
        <references count="1">
          <reference field="6" count="1">
            <x v="95"/>
          </reference>
        </references>
      </pivotArea>
    </format>
    <format dxfId="8594">
      <pivotArea dataOnly="0" labelOnly="1" outline="0" fieldPosition="0">
        <references count="2">
          <reference field="0" count="1">
            <x v="1"/>
          </reference>
          <reference field="6" count="1" selected="0">
            <x v="95"/>
          </reference>
        </references>
      </pivotArea>
    </format>
    <format dxfId="8593">
      <pivotArea dataOnly="0" labelOnly="1" outline="0" fieldPosition="0">
        <references count="3">
          <reference field="0" count="1" selected="0">
            <x v="1"/>
          </reference>
          <reference field="4" count="1">
            <x v="280"/>
          </reference>
          <reference field="6" count="1" selected="0">
            <x v="95"/>
          </reference>
        </references>
      </pivotArea>
    </format>
    <format dxfId="8592">
      <pivotArea outline="0" collapsedLevelsAreSubtotals="1" fieldPosition="0">
        <references count="1">
          <reference field="6" count="1" selected="0" defaultSubtotal="1">
            <x v="95"/>
          </reference>
        </references>
      </pivotArea>
    </format>
    <format dxfId="8591">
      <pivotArea dataOnly="0" labelOnly="1" outline="0" fieldPosition="0">
        <references count="1">
          <reference field="6" count="1" defaultSubtotal="1">
            <x v="95"/>
          </reference>
        </references>
      </pivotArea>
    </format>
    <format dxfId="8590">
      <pivotArea dataOnly="0" grandRow="1" outline="0" fieldPosition="0"/>
    </format>
    <format dxfId="8589">
      <pivotArea dataOnly="0" outline="0" fieldPosition="0">
        <references count="1">
          <reference field="6" count="0" defaultSubtotal="1"/>
        </references>
      </pivotArea>
    </format>
    <format dxfId="8588">
      <pivotArea dataOnly="0" outline="0" fieldPosition="0">
        <references count="1">
          <reference field="6" count="0" defaultSubtotal="1"/>
        </references>
      </pivotArea>
    </format>
    <format dxfId="8587">
      <pivotArea outline="0" collapsedLevelsAreSubtotals="1" fieldPosition="0">
        <references count="3">
          <reference field="0" count="1" selected="0">
            <x v="605"/>
          </reference>
          <reference field="4" count="1" selected="0">
            <x v="271"/>
          </reference>
          <reference field="6" count="1" selected="0">
            <x v="0"/>
          </reference>
        </references>
      </pivotArea>
    </format>
    <format dxfId="8586">
      <pivotArea dataOnly="0" labelOnly="1" outline="0" offset="IV1" fieldPosition="0">
        <references count="1">
          <reference field="6" count="1">
            <x v="0"/>
          </reference>
        </references>
      </pivotArea>
    </format>
    <format dxfId="8585">
      <pivotArea dataOnly="0" labelOnly="1" outline="0" fieldPosition="0">
        <references count="2">
          <reference field="0" count="1">
            <x v="605"/>
          </reference>
          <reference field="6" count="1" selected="0">
            <x v="0"/>
          </reference>
        </references>
      </pivotArea>
    </format>
    <format dxfId="8584">
      <pivotArea dataOnly="0" labelOnly="1" outline="0" fieldPosition="0">
        <references count="3">
          <reference field="0" count="1" selected="0">
            <x v="605"/>
          </reference>
          <reference field="4" count="1">
            <x v="271"/>
          </reference>
          <reference field="6" count="1" selected="0">
            <x v="0"/>
          </reference>
        </references>
      </pivotArea>
    </format>
    <format dxfId="8583">
      <pivotArea outline="0" collapsedLevelsAreSubtotals="1" fieldPosition="0">
        <references count="3">
          <reference field="0" count="1" selected="0">
            <x v="605"/>
          </reference>
          <reference field="4" count="1" selected="0">
            <x v="271"/>
          </reference>
          <reference field="6" count="1" selected="0">
            <x v="0"/>
          </reference>
        </references>
      </pivotArea>
    </format>
    <format dxfId="8582">
      <pivotArea dataOnly="0" labelOnly="1" outline="0" fieldPosition="0">
        <references count="1">
          <reference field="6" count="1">
            <x v="0"/>
          </reference>
        </references>
      </pivotArea>
    </format>
    <format dxfId="8581">
      <pivotArea dataOnly="0" labelOnly="1" outline="0" fieldPosition="0">
        <references count="2">
          <reference field="0" count="1">
            <x v="605"/>
          </reference>
          <reference field="6" count="1" selected="0">
            <x v="0"/>
          </reference>
        </references>
      </pivotArea>
    </format>
    <format dxfId="8580">
      <pivotArea dataOnly="0" labelOnly="1" outline="0" fieldPosition="0">
        <references count="3">
          <reference field="0" count="1" selected="0">
            <x v="605"/>
          </reference>
          <reference field="4" count="1">
            <x v="271"/>
          </reference>
          <reference field="6" count="1" selected="0">
            <x v="0"/>
          </reference>
        </references>
      </pivotArea>
    </format>
    <format dxfId="8579">
      <pivotArea outline="0" collapsedLevelsAreSubtotals="1" fieldPosition="0">
        <references count="3">
          <reference field="0" count="1" selected="0">
            <x v="661"/>
          </reference>
          <reference field="4" count="1" selected="0">
            <x v="271"/>
          </reference>
          <reference field="6" count="1" selected="0">
            <x v="0"/>
          </reference>
        </references>
      </pivotArea>
    </format>
    <format dxfId="8578">
      <pivotArea dataOnly="0" labelOnly="1" outline="0" offset="IV2" fieldPosition="0">
        <references count="1">
          <reference field="6" count="1">
            <x v="0"/>
          </reference>
        </references>
      </pivotArea>
    </format>
    <format dxfId="8577">
      <pivotArea dataOnly="0" labelOnly="1" outline="0" fieldPosition="0">
        <references count="2">
          <reference field="0" count="1">
            <x v="661"/>
          </reference>
          <reference field="6" count="1" selected="0">
            <x v="0"/>
          </reference>
        </references>
      </pivotArea>
    </format>
    <format dxfId="8576">
      <pivotArea dataOnly="0" labelOnly="1" outline="0" fieldPosition="0">
        <references count="3">
          <reference field="0" count="1" selected="0">
            <x v="661"/>
          </reference>
          <reference field="4" count="1">
            <x v="271"/>
          </reference>
          <reference field="6" count="1" selected="0">
            <x v="0"/>
          </reference>
        </references>
      </pivotArea>
    </format>
    <format dxfId="8575">
      <pivotArea outline="0" collapsedLevelsAreSubtotals="1" fieldPosition="0">
        <references count="3">
          <reference field="0" count="1" selected="0">
            <x v="661"/>
          </reference>
          <reference field="4" count="1" selected="0">
            <x v="271"/>
          </reference>
          <reference field="6" count="1" selected="0">
            <x v="0"/>
          </reference>
        </references>
      </pivotArea>
    </format>
    <format dxfId="8574">
      <pivotArea outline="0" collapsedLevelsAreSubtotals="1" fieldPosition="0">
        <references count="3">
          <reference field="0" count="1" selected="0">
            <x v="603"/>
          </reference>
          <reference field="4" count="1" selected="0">
            <x v="271"/>
          </reference>
          <reference field="6" count="1" selected="0">
            <x v="0"/>
          </reference>
        </references>
      </pivotArea>
    </format>
    <format dxfId="8573">
      <pivotArea dataOnly="0" labelOnly="1" outline="0" offset="IV3" fieldPosition="0">
        <references count="1">
          <reference field="6" count="1">
            <x v="0"/>
          </reference>
        </references>
      </pivotArea>
    </format>
    <format dxfId="8572">
      <pivotArea dataOnly="0" labelOnly="1" outline="0" fieldPosition="0">
        <references count="2">
          <reference field="0" count="1">
            <x v="603"/>
          </reference>
          <reference field="6" count="1" selected="0">
            <x v="0"/>
          </reference>
        </references>
      </pivotArea>
    </format>
    <format dxfId="8571">
      <pivotArea dataOnly="0" labelOnly="1" outline="0" fieldPosition="0">
        <references count="3">
          <reference field="0" count="1" selected="0">
            <x v="603"/>
          </reference>
          <reference field="4" count="1">
            <x v="271"/>
          </reference>
          <reference field="6" count="1" selected="0">
            <x v="0"/>
          </reference>
        </references>
      </pivotArea>
    </format>
    <format dxfId="8570">
      <pivotArea outline="0" collapsedLevelsAreSubtotals="1" fieldPosition="0">
        <references count="3">
          <reference field="0" count="1" selected="0">
            <x v="603"/>
          </reference>
          <reference field="4" count="1" selected="0">
            <x v="271"/>
          </reference>
          <reference field="6" count="1" selected="0">
            <x v="0"/>
          </reference>
        </references>
      </pivotArea>
    </format>
    <format dxfId="8569">
      <pivotArea outline="0" collapsedLevelsAreSubtotals="1" fieldPosition="0">
        <references count="3">
          <reference field="0" count="1" selected="0">
            <x v="644"/>
          </reference>
          <reference field="4" count="1" selected="0">
            <x v="271"/>
          </reference>
          <reference field="6" count="1" selected="0">
            <x v="0"/>
          </reference>
        </references>
      </pivotArea>
    </format>
    <format dxfId="8568">
      <pivotArea dataOnly="0" labelOnly="1" outline="0" offset="IV4" fieldPosition="0">
        <references count="1">
          <reference field="6" count="1">
            <x v="0"/>
          </reference>
        </references>
      </pivotArea>
    </format>
    <format dxfId="8567">
      <pivotArea dataOnly="0" labelOnly="1" outline="0" fieldPosition="0">
        <references count="2">
          <reference field="0" count="1">
            <x v="644"/>
          </reference>
          <reference field="6" count="1" selected="0">
            <x v="0"/>
          </reference>
        </references>
      </pivotArea>
    </format>
    <format dxfId="8566">
      <pivotArea dataOnly="0" labelOnly="1" outline="0" fieldPosition="0">
        <references count="3">
          <reference field="0" count="1" selected="0">
            <x v="644"/>
          </reference>
          <reference field="4" count="1">
            <x v="271"/>
          </reference>
          <reference field="6" count="1" selected="0">
            <x v="0"/>
          </reference>
        </references>
      </pivotArea>
    </format>
    <format dxfId="8565">
      <pivotArea outline="0" collapsedLevelsAreSubtotals="1" fieldPosition="0">
        <references count="3">
          <reference field="0" count="1" selected="0">
            <x v="644"/>
          </reference>
          <reference field="4" count="1" selected="0">
            <x v="271"/>
          </reference>
          <reference field="6" count="1" selected="0">
            <x v="0"/>
          </reference>
        </references>
      </pivotArea>
    </format>
    <format dxfId="8564">
      <pivotArea outline="0" collapsedLevelsAreSubtotals="1" fieldPosition="0">
        <references count="3">
          <reference field="0" count="1" selected="0">
            <x v="637"/>
          </reference>
          <reference field="4" count="1" selected="0">
            <x v="271"/>
          </reference>
          <reference field="6" count="1" selected="0">
            <x v="0"/>
          </reference>
        </references>
      </pivotArea>
    </format>
    <format dxfId="8563">
      <pivotArea dataOnly="0" labelOnly="1" outline="0" offset="IV5" fieldPosition="0">
        <references count="1">
          <reference field="6" count="1">
            <x v="0"/>
          </reference>
        </references>
      </pivotArea>
    </format>
    <format dxfId="8562">
      <pivotArea dataOnly="0" labelOnly="1" outline="0" fieldPosition="0">
        <references count="2">
          <reference field="0" count="1">
            <x v="637"/>
          </reference>
          <reference field="6" count="1" selected="0">
            <x v="0"/>
          </reference>
        </references>
      </pivotArea>
    </format>
    <format dxfId="8561">
      <pivotArea dataOnly="0" labelOnly="1" outline="0" fieldPosition="0">
        <references count="3">
          <reference field="0" count="1" selected="0">
            <x v="637"/>
          </reference>
          <reference field="4" count="1">
            <x v="271"/>
          </reference>
          <reference field="6" count="1" selected="0">
            <x v="0"/>
          </reference>
        </references>
      </pivotArea>
    </format>
    <format dxfId="8560">
      <pivotArea outline="0" collapsedLevelsAreSubtotals="1" fieldPosition="0">
        <references count="3">
          <reference field="0" count="1" selected="0">
            <x v="637"/>
          </reference>
          <reference field="4" count="1" selected="0">
            <x v="271"/>
          </reference>
          <reference field="6" count="1" selected="0">
            <x v="0"/>
          </reference>
        </references>
      </pivotArea>
    </format>
    <format dxfId="8559">
      <pivotArea outline="0" collapsedLevelsAreSubtotals="1" fieldPosition="0">
        <references count="3">
          <reference field="0" count="1" selected="0">
            <x v="598"/>
          </reference>
          <reference field="4" count="1" selected="0">
            <x v="271"/>
          </reference>
          <reference field="6" count="1" selected="0">
            <x v="0"/>
          </reference>
        </references>
      </pivotArea>
    </format>
    <format dxfId="8558">
      <pivotArea dataOnly="0" labelOnly="1" outline="0" offset="IV6" fieldPosition="0">
        <references count="1">
          <reference field="6" count="1">
            <x v="0"/>
          </reference>
        </references>
      </pivotArea>
    </format>
    <format dxfId="8557">
      <pivotArea dataOnly="0" labelOnly="1" outline="0" fieldPosition="0">
        <references count="2">
          <reference field="0" count="1">
            <x v="598"/>
          </reference>
          <reference field="6" count="1" selected="0">
            <x v="0"/>
          </reference>
        </references>
      </pivotArea>
    </format>
    <format dxfId="8556">
      <pivotArea dataOnly="0" labelOnly="1" outline="0" fieldPosition="0">
        <references count="3">
          <reference field="0" count="1" selected="0">
            <x v="598"/>
          </reference>
          <reference field="4" count="1">
            <x v="271"/>
          </reference>
          <reference field="6" count="1" selected="0">
            <x v="0"/>
          </reference>
        </references>
      </pivotArea>
    </format>
    <format dxfId="8555">
      <pivotArea outline="0" collapsedLevelsAreSubtotals="1" fieldPosition="0">
        <references count="3">
          <reference field="0" count="1" selected="0">
            <x v="598"/>
          </reference>
          <reference field="4" count="1" selected="0">
            <x v="271"/>
          </reference>
          <reference field="6" count="1" selected="0">
            <x v="0"/>
          </reference>
        </references>
      </pivotArea>
    </format>
    <format dxfId="8554">
      <pivotArea outline="0" collapsedLevelsAreSubtotals="1" fieldPosition="0">
        <references count="3">
          <reference field="0" count="1" selected="0">
            <x v="660"/>
          </reference>
          <reference field="4" count="1" selected="0">
            <x v="271"/>
          </reference>
          <reference field="6" count="1" selected="0">
            <x v="0"/>
          </reference>
        </references>
      </pivotArea>
    </format>
    <format dxfId="8553">
      <pivotArea dataOnly="0" labelOnly="1" outline="0" offset="IV7" fieldPosition="0">
        <references count="1">
          <reference field="6" count="1">
            <x v="0"/>
          </reference>
        </references>
      </pivotArea>
    </format>
    <format dxfId="8552">
      <pivotArea dataOnly="0" labelOnly="1" outline="0" fieldPosition="0">
        <references count="2">
          <reference field="0" count="1">
            <x v="660"/>
          </reference>
          <reference field="6" count="1" selected="0">
            <x v="0"/>
          </reference>
        </references>
      </pivotArea>
    </format>
    <format dxfId="8551">
      <pivotArea dataOnly="0" labelOnly="1" outline="0" fieldPosition="0">
        <references count="3">
          <reference field="0" count="1" selected="0">
            <x v="660"/>
          </reference>
          <reference field="4" count="1">
            <x v="271"/>
          </reference>
          <reference field="6" count="1" selected="0">
            <x v="0"/>
          </reference>
        </references>
      </pivotArea>
    </format>
    <format dxfId="8550">
      <pivotArea outline="0" collapsedLevelsAreSubtotals="1" fieldPosition="0">
        <references count="3">
          <reference field="0" count="1" selected="0">
            <x v="660"/>
          </reference>
          <reference field="4" count="1" selected="0">
            <x v="271"/>
          </reference>
          <reference field="6" count="1" selected="0">
            <x v="0"/>
          </reference>
        </references>
      </pivotArea>
    </format>
    <format dxfId="8549">
      <pivotArea outline="0" collapsedLevelsAreSubtotals="1" fieldPosition="0">
        <references count="3">
          <reference field="0" count="1" selected="0">
            <x v="604"/>
          </reference>
          <reference field="4" count="1" selected="0">
            <x v="271"/>
          </reference>
          <reference field="6" count="1" selected="0">
            <x v="0"/>
          </reference>
        </references>
      </pivotArea>
    </format>
    <format dxfId="8548">
      <pivotArea dataOnly="0" labelOnly="1" outline="0" offset="IV8" fieldPosition="0">
        <references count="1">
          <reference field="6" count="1">
            <x v="0"/>
          </reference>
        </references>
      </pivotArea>
    </format>
    <format dxfId="8547">
      <pivotArea dataOnly="0" labelOnly="1" outline="0" fieldPosition="0">
        <references count="2">
          <reference field="0" count="1">
            <x v="604"/>
          </reference>
          <reference field="6" count="1" selected="0">
            <x v="0"/>
          </reference>
        </references>
      </pivotArea>
    </format>
    <format dxfId="8546">
      <pivotArea dataOnly="0" labelOnly="1" outline="0" fieldPosition="0">
        <references count="3">
          <reference field="0" count="1" selected="0">
            <x v="604"/>
          </reference>
          <reference field="4" count="1">
            <x v="271"/>
          </reference>
          <reference field="6" count="1" selected="0">
            <x v="0"/>
          </reference>
        </references>
      </pivotArea>
    </format>
    <format dxfId="8545">
      <pivotArea outline="0" collapsedLevelsAreSubtotals="1" fieldPosition="0">
        <references count="3">
          <reference field="0" count="1" selected="0">
            <x v="604"/>
          </reference>
          <reference field="4" count="1" selected="0">
            <x v="271"/>
          </reference>
          <reference field="6" count="1" selected="0">
            <x v="0"/>
          </reference>
        </references>
      </pivotArea>
    </format>
    <format dxfId="8544">
      <pivotArea outline="0" collapsedLevelsAreSubtotals="1" fieldPosition="0">
        <references count="3">
          <reference field="0" count="1" selected="0">
            <x v="618"/>
          </reference>
          <reference field="4" count="1" selected="0">
            <x v="271"/>
          </reference>
          <reference field="6" count="1" selected="0">
            <x v="0"/>
          </reference>
        </references>
      </pivotArea>
    </format>
    <format dxfId="8543">
      <pivotArea dataOnly="0" labelOnly="1" outline="0" offset="IV9" fieldPosition="0">
        <references count="1">
          <reference field="6" count="1">
            <x v="0"/>
          </reference>
        </references>
      </pivotArea>
    </format>
    <format dxfId="8542">
      <pivotArea dataOnly="0" labelOnly="1" outline="0" fieldPosition="0">
        <references count="2">
          <reference field="0" count="1">
            <x v="618"/>
          </reference>
          <reference field="6" count="1" selected="0">
            <x v="0"/>
          </reference>
        </references>
      </pivotArea>
    </format>
    <format dxfId="8541">
      <pivotArea dataOnly="0" labelOnly="1" outline="0" fieldPosition="0">
        <references count="3">
          <reference field="0" count="1" selected="0">
            <x v="618"/>
          </reference>
          <reference field="4" count="1">
            <x v="271"/>
          </reference>
          <reference field="6" count="1" selected="0">
            <x v="0"/>
          </reference>
        </references>
      </pivotArea>
    </format>
    <format dxfId="8540">
      <pivotArea outline="0" collapsedLevelsAreSubtotals="1" fieldPosition="0">
        <references count="3">
          <reference field="0" count="1" selected="0">
            <x v="618"/>
          </reference>
          <reference field="4" count="1" selected="0">
            <x v="271"/>
          </reference>
          <reference field="6" count="1" selected="0">
            <x v="0"/>
          </reference>
        </references>
      </pivotArea>
    </format>
    <format dxfId="8539">
      <pivotArea outline="0" collapsedLevelsAreSubtotals="1" fieldPosition="0">
        <references count="3">
          <reference field="0" count="1" selected="0">
            <x v="615"/>
          </reference>
          <reference field="4" count="1" selected="0">
            <x v="271"/>
          </reference>
          <reference field="6" count="1" selected="0">
            <x v="0"/>
          </reference>
        </references>
      </pivotArea>
    </format>
    <format dxfId="8538">
      <pivotArea dataOnly="0" labelOnly="1" outline="0" offset="IV10" fieldPosition="0">
        <references count="1">
          <reference field="6" count="1">
            <x v="0"/>
          </reference>
        </references>
      </pivotArea>
    </format>
    <format dxfId="8537">
      <pivotArea dataOnly="0" labelOnly="1" outline="0" fieldPosition="0">
        <references count="2">
          <reference field="0" count="1">
            <x v="615"/>
          </reference>
          <reference field="6" count="1" selected="0">
            <x v="0"/>
          </reference>
        </references>
      </pivotArea>
    </format>
    <format dxfId="8536">
      <pivotArea dataOnly="0" labelOnly="1" outline="0" fieldPosition="0">
        <references count="3">
          <reference field="0" count="1" selected="0">
            <x v="615"/>
          </reference>
          <reference field="4" count="1">
            <x v="271"/>
          </reference>
          <reference field="6" count="1" selected="0">
            <x v="0"/>
          </reference>
        </references>
      </pivotArea>
    </format>
    <format dxfId="8535">
      <pivotArea outline="0" collapsedLevelsAreSubtotals="1" fieldPosition="0">
        <references count="3">
          <reference field="0" count="1" selected="0">
            <x v="615"/>
          </reference>
          <reference field="4" count="1" selected="0">
            <x v="271"/>
          </reference>
          <reference field="6" count="1" selected="0">
            <x v="0"/>
          </reference>
        </references>
      </pivotArea>
    </format>
    <format dxfId="8534">
      <pivotArea outline="0" collapsedLevelsAreSubtotals="1" fieldPosition="0">
        <references count="3">
          <reference field="0" count="1" selected="0">
            <x v="648"/>
          </reference>
          <reference field="4" count="1" selected="0">
            <x v="271"/>
          </reference>
          <reference field="6" count="1" selected="0">
            <x v="0"/>
          </reference>
        </references>
      </pivotArea>
    </format>
    <format dxfId="8533">
      <pivotArea dataOnly="0" labelOnly="1" outline="0" offset="IV11" fieldPosition="0">
        <references count="1">
          <reference field="6" count="1">
            <x v="0"/>
          </reference>
        </references>
      </pivotArea>
    </format>
    <format dxfId="8532">
      <pivotArea dataOnly="0" labelOnly="1" outline="0" fieldPosition="0">
        <references count="2">
          <reference field="0" count="1">
            <x v="648"/>
          </reference>
          <reference field="6" count="1" selected="0">
            <x v="0"/>
          </reference>
        </references>
      </pivotArea>
    </format>
    <format dxfId="8531">
      <pivotArea dataOnly="0" labelOnly="1" outline="0" fieldPosition="0">
        <references count="3">
          <reference field="0" count="1" selected="0">
            <x v="648"/>
          </reference>
          <reference field="4" count="1">
            <x v="271"/>
          </reference>
          <reference field="6" count="1" selected="0">
            <x v="0"/>
          </reference>
        </references>
      </pivotArea>
    </format>
    <format dxfId="8530">
      <pivotArea outline="0" collapsedLevelsAreSubtotals="1" fieldPosition="0">
        <references count="3">
          <reference field="0" count="1" selected="0">
            <x v="648"/>
          </reference>
          <reference field="4" count="1" selected="0">
            <x v="271"/>
          </reference>
          <reference field="6" count="1" selected="0">
            <x v="0"/>
          </reference>
        </references>
      </pivotArea>
    </format>
    <format dxfId="8529">
      <pivotArea outline="0" collapsedLevelsAreSubtotals="1" fieldPosition="0">
        <references count="3">
          <reference field="0" count="1" selected="0">
            <x v="646"/>
          </reference>
          <reference field="4" count="1" selected="0">
            <x v="271"/>
          </reference>
          <reference field="6" count="1" selected="0">
            <x v="0"/>
          </reference>
        </references>
      </pivotArea>
    </format>
    <format dxfId="8528">
      <pivotArea dataOnly="0" labelOnly="1" outline="0" offset="IV12" fieldPosition="0">
        <references count="1">
          <reference field="6" count="1">
            <x v="0"/>
          </reference>
        </references>
      </pivotArea>
    </format>
    <format dxfId="8527">
      <pivotArea dataOnly="0" labelOnly="1" outline="0" fieldPosition="0">
        <references count="2">
          <reference field="0" count="1">
            <x v="646"/>
          </reference>
          <reference field="6" count="1" selected="0">
            <x v="0"/>
          </reference>
        </references>
      </pivotArea>
    </format>
    <format dxfId="8526">
      <pivotArea dataOnly="0" labelOnly="1" outline="0" fieldPosition="0">
        <references count="3">
          <reference field="0" count="1" selected="0">
            <x v="646"/>
          </reference>
          <reference field="4" count="1">
            <x v="271"/>
          </reference>
          <reference field="6" count="1" selected="0">
            <x v="0"/>
          </reference>
        </references>
      </pivotArea>
    </format>
    <format dxfId="8525">
      <pivotArea outline="0" collapsedLevelsAreSubtotals="1" fieldPosition="0">
        <references count="3">
          <reference field="0" count="1" selected="0">
            <x v="646"/>
          </reference>
          <reference field="4" count="1" selected="0">
            <x v="271"/>
          </reference>
          <reference field="6" count="1" selected="0">
            <x v="0"/>
          </reference>
        </references>
      </pivotArea>
    </format>
    <format dxfId="8524">
      <pivotArea outline="0" collapsedLevelsAreSubtotals="1" fieldPosition="0">
        <references count="3">
          <reference field="0" count="1" selected="0">
            <x v="617"/>
          </reference>
          <reference field="4" count="1" selected="0">
            <x v="271"/>
          </reference>
          <reference field="6" count="1" selected="0">
            <x v="0"/>
          </reference>
        </references>
      </pivotArea>
    </format>
    <format dxfId="8523">
      <pivotArea dataOnly="0" labelOnly="1" outline="0" offset="IV13" fieldPosition="0">
        <references count="1">
          <reference field="6" count="1">
            <x v="0"/>
          </reference>
        </references>
      </pivotArea>
    </format>
    <format dxfId="8522">
      <pivotArea dataOnly="0" labelOnly="1" outline="0" fieldPosition="0">
        <references count="2">
          <reference field="0" count="1">
            <x v="617"/>
          </reference>
          <reference field="6" count="1" selected="0">
            <x v="0"/>
          </reference>
        </references>
      </pivotArea>
    </format>
    <format dxfId="8521">
      <pivotArea dataOnly="0" labelOnly="1" outline="0" fieldPosition="0">
        <references count="3">
          <reference field="0" count="1" selected="0">
            <x v="617"/>
          </reference>
          <reference field="4" count="1">
            <x v="271"/>
          </reference>
          <reference field="6" count="1" selected="0">
            <x v="0"/>
          </reference>
        </references>
      </pivotArea>
    </format>
    <format dxfId="8520">
      <pivotArea outline="0" collapsedLevelsAreSubtotals="1" fieldPosition="0">
        <references count="3">
          <reference field="0" count="1" selected="0">
            <x v="617"/>
          </reference>
          <reference field="4" count="1" selected="0">
            <x v="271"/>
          </reference>
          <reference field="6" count="1" selected="0">
            <x v="0"/>
          </reference>
        </references>
      </pivotArea>
    </format>
    <format dxfId="8519">
      <pivotArea outline="0" collapsedLevelsAreSubtotals="1" fieldPosition="0">
        <references count="3">
          <reference field="0" count="1" selected="0">
            <x v="651"/>
          </reference>
          <reference field="4" count="1" selected="0">
            <x v="271"/>
          </reference>
          <reference field="6" count="1" selected="0">
            <x v="0"/>
          </reference>
        </references>
      </pivotArea>
    </format>
    <format dxfId="8518">
      <pivotArea dataOnly="0" labelOnly="1" outline="0" offset="IV14" fieldPosition="0">
        <references count="1">
          <reference field="6" count="1">
            <x v="0"/>
          </reference>
        </references>
      </pivotArea>
    </format>
    <format dxfId="8517">
      <pivotArea dataOnly="0" labelOnly="1" outline="0" fieldPosition="0">
        <references count="2">
          <reference field="0" count="1">
            <x v="651"/>
          </reference>
          <reference field="6" count="1" selected="0">
            <x v="0"/>
          </reference>
        </references>
      </pivotArea>
    </format>
    <format dxfId="8516">
      <pivotArea dataOnly="0" labelOnly="1" outline="0" fieldPosition="0">
        <references count="3">
          <reference field="0" count="1" selected="0">
            <x v="651"/>
          </reference>
          <reference field="4" count="1">
            <x v="271"/>
          </reference>
          <reference field="6" count="1" selected="0">
            <x v="0"/>
          </reference>
        </references>
      </pivotArea>
    </format>
    <format dxfId="8515">
      <pivotArea outline="0" collapsedLevelsAreSubtotals="1" fieldPosition="0">
        <references count="3">
          <reference field="0" count="1" selected="0">
            <x v="651"/>
          </reference>
          <reference field="4" count="1" selected="0">
            <x v="271"/>
          </reference>
          <reference field="6" count="1" selected="0">
            <x v="0"/>
          </reference>
        </references>
      </pivotArea>
    </format>
    <format dxfId="8514">
      <pivotArea outline="0" collapsedLevelsAreSubtotals="1" fieldPosition="0">
        <references count="3">
          <reference field="0" count="1" selected="0">
            <x v="600"/>
          </reference>
          <reference field="4" count="1" selected="0">
            <x v="271"/>
          </reference>
          <reference field="6" count="1" selected="0">
            <x v="0"/>
          </reference>
        </references>
      </pivotArea>
    </format>
    <format dxfId="8513">
      <pivotArea dataOnly="0" labelOnly="1" outline="0" offset="IV15" fieldPosition="0">
        <references count="1">
          <reference field="6" count="1">
            <x v="0"/>
          </reference>
        </references>
      </pivotArea>
    </format>
    <format dxfId="8512">
      <pivotArea dataOnly="0" labelOnly="1" outline="0" fieldPosition="0">
        <references count="2">
          <reference field="0" count="1">
            <x v="600"/>
          </reference>
          <reference field="6" count="1" selected="0">
            <x v="0"/>
          </reference>
        </references>
      </pivotArea>
    </format>
    <format dxfId="8511">
      <pivotArea dataOnly="0" labelOnly="1" outline="0" fieldPosition="0">
        <references count="3">
          <reference field="0" count="1" selected="0">
            <x v="600"/>
          </reference>
          <reference field="4" count="1">
            <x v="271"/>
          </reference>
          <reference field="6" count="1" selected="0">
            <x v="0"/>
          </reference>
        </references>
      </pivotArea>
    </format>
    <format dxfId="8510">
      <pivotArea outline="0" collapsedLevelsAreSubtotals="1" fieldPosition="0">
        <references count="3">
          <reference field="0" count="1" selected="0">
            <x v="600"/>
          </reference>
          <reference field="4" count="1" selected="0">
            <x v="271"/>
          </reference>
          <reference field="6" count="1" selected="0">
            <x v="0"/>
          </reference>
        </references>
      </pivotArea>
    </format>
    <format dxfId="8509">
      <pivotArea outline="0" collapsedLevelsAreSubtotals="1" fieldPosition="0">
        <references count="3">
          <reference field="0" count="1" selected="0">
            <x v="645"/>
          </reference>
          <reference field="4" count="1" selected="0">
            <x v="271"/>
          </reference>
          <reference field="6" count="1" selected="0">
            <x v="0"/>
          </reference>
        </references>
      </pivotArea>
    </format>
    <format dxfId="8508">
      <pivotArea dataOnly="0" labelOnly="1" outline="0" offset="IV16" fieldPosition="0">
        <references count="1">
          <reference field="6" count="1">
            <x v="0"/>
          </reference>
        </references>
      </pivotArea>
    </format>
    <format dxfId="8507">
      <pivotArea dataOnly="0" labelOnly="1" outline="0" fieldPosition="0">
        <references count="2">
          <reference field="0" count="1">
            <x v="645"/>
          </reference>
          <reference field="6" count="1" selected="0">
            <x v="0"/>
          </reference>
        </references>
      </pivotArea>
    </format>
    <format dxfId="8506">
      <pivotArea dataOnly="0" labelOnly="1" outline="0" fieldPosition="0">
        <references count="3">
          <reference field="0" count="1" selected="0">
            <x v="645"/>
          </reference>
          <reference field="4" count="1">
            <x v="271"/>
          </reference>
          <reference field="6" count="1" selected="0">
            <x v="0"/>
          </reference>
        </references>
      </pivotArea>
    </format>
    <format dxfId="8505">
      <pivotArea outline="0" collapsedLevelsAreSubtotals="1" fieldPosition="0">
        <references count="3">
          <reference field="0" count="1" selected="0">
            <x v="645"/>
          </reference>
          <reference field="4" count="1" selected="0">
            <x v="271"/>
          </reference>
          <reference field="6" count="1" selected="0">
            <x v="0"/>
          </reference>
        </references>
      </pivotArea>
    </format>
    <format dxfId="8504">
      <pivotArea outline="0" collapsedLevelsAreSubtotals="1" fieldPosition="0">
        <references count="3">
          <reference field="0" count="1" selected="0">
            <x v="662"/>
          </reference>
          <reference field="4" count="1" selected="0">
            <x v="271"/>
          </reference>
          <reference field="6" count="1" selected="0">
            <x v="0"/>
          </reference>
        </references>
      </pivotArea>
    </format>
    <format dxfId="8503">
      <pivotArea dataOnly="0" labelOnly="1" outline="0" offset="IV17" fieldPosition="0">
        <references count="1">
          <reference field="6" count="1">
            <x v="0"/>
          </reference>
        </references>
      </pivotArea>
    </format>
    <format dxfId="8502">
      <pivotArea dataOnly="0" labelOnly="1" outline="0" fieldPosition="0">
        <references count="2">
          <reference field="0" count="1">
            <x v="662"/>
          </reference>
          <reference field="6" count="1" selected="0">
            <x v="0"/>
          </reference>
        </references>
      </pivotArea>
    </format>
    <format dxfId="8501">
      <pivotArea dataOnly="0" labelOnly="1" outline="0" fieldPosition="0">
        <references count="3">
          <reference field="0" count="1" selected="0">
            <x v="662"/>
          </reference>
          <reference field="4" count="1">
            <x v="271"/>
          </reference>
          <reference field="6" count="1" selected="0">
            <x v="0"/>
          </reference>
        </references>
      </pivotArea>
    </format>
    <format dxfId="8500">
      <pivotArea outline="0" collapsedLevelsAreSubtotals="1" fieldPosition="0">
        <references count="3">
          <reference field="0" count="1" selected="0">
            <x v="662"/>
          </reference>
          <reference field="4" count="1" selected="0">
            <x v="271"/>
          </reference>
          <reference field="6" count="1" selected="0">
            <x v="0"/>
          </reference>
        </references>
      </pivotArea>
    </format>
    <format dxfId="8499">
      <pivotArea outline="0" collapsedLevelsAreSubtotals="1" fieldPosition="0">
        <references count="3">
          <reference field="0" count="1" selected="0">
            <x v="647"/>
          </reference>
          <reference field="4" count="1" selected="0">
            <x v="271"/>
          </reference>
          <reference field="6" count="1" selected="0">
            <x v="0"/>
          </reference>
        </references>
      </pivotArea>
    </format>
    <format dxfId="8498">
      <pivotArea dataOnly="0" labelOnly="1" outline="0" offset="IV18" fieldPosition="0">
        <references count="1">
          <reference field="6" count="1">
            <x v="0"/>
          </reference>
        </references>
      </pivotArea>
    </format>
    <format dxfId="8497">
      <pivotArea dataOnly="0" labelOnly="1" outline="0" fieldPosition="0">
        <references count="2">
          <reference field="0" count="1">
            <x v="647"/>
          </reference>
          <reference field="6" count="1" selected="0">
            <x v="0"/>
          </reference>
        </references>
      </pivotArea>
    </format>
    <format dxfId="8496">
      <pivotArea dataOnly="0" labelOnly="1" outline="0" fieldPosition="0">
        <references count="3">
          <reference field="0" count="1" selected="0">
            <x v="647"/>
          </reference>
          <reference field="4" count="1">
            <x v="271"/>
          </reference>
          <reference field="6" count="1" selected="0">
            <x v="0"/>
          </reference>
        </references>
      </pivotArea>
    </format>
    <format dxfId="8495">
      <pivotArea outline="0" collapsedLevelsAreSubtotals="1" fieldPosition="0">
        <references count="3">
          <reference field="0" count="1" selected="0">
            <x v="647"/>
          </reference>
          <reference field="4" count="1" selected="0">
            <x v="271"/>
          </reference>
          <reference field="6" count="1" selected="0">
            <x v="0"/>
          </reference>
        </references>
      </pivotArea>
    </format>
    <format dxfId="8494">
      <pivotArea outline="0" collapsedLevelsAreSubtotals="1" fieldPosition="0">
        <references count="3">
          <reference field="0" count="1" selected="0">
            <x v="665"/>
          </reference>
          <reference field="4" count="1" selected="0">
            <x v="271"/>
          </reference>
          <reference field="6" count="1" selected="0">
            <x v="0"/>
          </reference>
        </references>
      </pivotArea>
    </format>
    <format dxfId="8493">
      <pivotArea dataOnly="0" labelOnly="1" outline="0" offset="IV19" fieldPosition="0">
        <references count="1">
          <reference field="6" count="1">
            <x v="0"/>
          </reference>
        </references>
      </pivotArea>
    </format>
    <format dxfId="8492">
      <pivotArea dataOnly="0" labelOnly="1" outline="0" fieldPosition="0">
        <references count="2">
          <reference field="0" count="1">
            <x v="665"/>
          </reference>
          <reference field="6" count="1" selected="0">
            <x v="0"/>
          </reference>
        </references>
      </pivotArea>
    </format>
    <format dxfId="8491">
      <pivotArea dataOnly="0" labelOnly="1" outline="0" fieldPosition="0">
        <references count="3">
          <reference field="0" count="1" selected="0">
            <x v="665"/>
          </reference>
          <reference field="4" count="1">
            <x v="271"/>
          </reference>
          <reference field="6" count="1" selected="0">
            <x v="0"/>
          </reference>
        </references>
      </pivotArea>
    </format>
    <format dxfId="8490">
      <pivotArea outline="0" collapsedLevelsAreSubtotals="1" fieldPosition="0">
        <references count="3">
          <reference field="0" count="1" selected="0">
            <x v="665"/>
          </reference>
          <reference field="4" count="1" selected="0">
            <x v="271"/>
          </reference>
          <reference field="6" count="1" selected="0">
            <x v="0"/>
          </reference>
        </references>
      </pivotArea>
    </format>
    <format dxfId="8489">
      <pivotArea outline="0" collapsedLevelsAreSubtotals="1" fieldPosition="0">
        <references count="3">
          <reference field="0" count="1" selected="0">
            <x v="650"/>
          </reference>
          <reference field="4" count="1" selected="0">
            <x v="271"/>
          </reference>
          <reference field="6" count="1" selected="0">
            <x v="0"/>
          </reference>
        </references>
      </pivotArea>
    </format>
    <format dxfId="8488">
      <pivotArea dataOnly="0" labelOnly="1" outline="0" offset="IV20" fieldPosition="0">
        <references count="1">
          <reference field="6" count="1">
            <x v="0"/>
          </reference>
        </references>
      </pivotArea>
    </format>
    <format dxfId="8487">
      <pivotArea dataOnly="0" labelOnly="1" outline="0" fieldPosition="0">
        <references count="2">
          <reference field="0" count="1">
            <x v="650"/>
          </reference>
          <reference field="6" count="1" selected="0">
            <x v="0"/>
          </reference>
        </references>
      </pivotArea>
    </format>
    <format dxfId="8486">
      <pivotArea dataOnly="0" labelOnly="1" outline="0" fieldPosition="0">
        <references count="3">
          <reference field="0" count="1" selected="0">
            <x v="650"/>
          </reference>
          <reference field="4" count="1">
            <x v="271"/>
          </reference>
          <reference field="6" count="1" selected="0">
            <x v="0"/>
          </reference>
        </references>
      </pivotArea>
    </format>
    <format dxfId="8485">
      <pivotArea outline="0" collapsedLevelsAreSubtotals="1" fieldPosition="0">
        <references count="3">
          <reference field="0" count="1" selected="0">
            <x v="650"/>
          </reference>
          <reference field="4" count="1" selected="0">
            <x v="271"/>
          </reference>
          <reference field="6" count="1" selected="0">
            <x v="0"/>
          </reference>
        </references>
      </pivotArea>
    </format>
    <format dxfId="8484">
      <pivotArea outline="0" collapsedLevelsAreSubtotals="1" fieldPosition="0">
        <references count="3">
          <reference field="0" count="1" selected="0">
            <x v="597"/>
          </reference>
          <reference field="4" count="1" selected="0">
            <x v="271"/>
          </reference>
          <reference field="6" count="1" selected="0">
            <x v="0"/>
          </reference>
        </references>
      </pivotArea>
    </format>
    <format dxfId="8483">
      <pivotArea dataOnly="0" labelOnly="1" outline="0" offset="IV21" fieldPosition="0">
        <references count="1">
          <reference field="6" count="1">
            <x v="0"/>
          </reference>
        </references>
      </pivotArea>
    </format>
    <format dxfId="8482">
      <pivotArea dataOnly="0" labelOnly="1" outline="0" fieldPosition="0">
        <references count="2">
          <reference field="0" count="1">
            <x v="597"/>
          </reference>
          <reference field="6" count="1" selected="0">
            <x v="0"/>
          </reference>
        </references>
      </pivotArea>
    </format>
    <format dxfId="8481">
      <pivotArea dataOnly="0" labelOnly="1" outline="0" fieldPosition="0">
        <references count="3">
          <reference field="0" count="1" selected="0">
            <x v="597"/>
          </reference>
          <reference field="4" count="1">
            <x v="271"/>
          </reference>
          <reference field="6" count="1" selected="0">
            <x v="0"/>
          </reference>
        </references>
      </pivotArea>
    </format>
    <format dxfId="8480">
      <pivotArea outline="0" collapsedLevelsAreSubtotals="1" fieldPosition="0">
        <references count="3">
          <reference field="0" count="1" selected="0">
            <x v="597"/>
          </reference>
          <reference field="4" count="1" selected="0">
            <x v="271"/>
          </reference>
          <reference field="6" count="1" selected="0">
            <x v="0"/>
          </reference>
        </references>
      </pivotArea>
    </format>
    <format dxfId="8479">
      <pivotArea outline="0" collapsedLevelsAreSubtotals="1" fieldPosition="0">
        <references count="3">
          <reference field="0" count="1" selected="0">
            <x v="599"/>
          </reference>
          <reference field="4" count="1" selected="0">
            <x v="271"/>
          </reference>
          <reference field="6" count="1" selected="0">
            <x v="0"/>
          </reference>
        </references>
      </pivotArea>
    </format>
    <format dxfId="8478">
      <pivotArea dataOnly="0" labelOnly="1" outline="0" offset="IV22" fieldPosition="0">
        <references count="1">
          <reference field="6" count="1">
            <x v="0"/>
          </reference>
        </references>
      </pivotArea>
    </format>
    <format dxfId="8477">
      <pivotArea dataOnly="0" labelOnly="1" outline="0" fieldPosition="0">
        <references count="2">
          <reference field="0" count="1">
            <x v="599"/>
          </reference>
          <reference field="6" count="1" selected="0">
            <x v="0"/>
          </reference>
        </references>
      </pivotArea>
    </format>
    <format dxfId="8476">
      <pivotArea dataOnly="0" labelOnly="1" outline="0" fieldPosition="0">
        <references count="3">
          <reference field="0" count="1" selected="0">
            <x v="599"/>
          </reference>
          <reference field="4" count="1">
            <x v="271"/>
          </reference>
          <reference field="6" count="1" selected="0">
            <x v="0"/>
          </reference>
        </references>
      </pivotArea>
    </format>
    <format dxfId="8475">
      <pivotArea outline="0" collapsedLevelsAreSubtotals="1" fieldPosition="0">
        <references count="3">
          <reference field="0" count="1" selected="0">
            <x v="599"/>
          </reference>
          <reference field="4" count="1" selected="0">
            <x v="271"/>
          </reference>
          <reference field="6" count="1" selected="0">
            <x v="0"/>
          </reference>
        </references>
      </pivotArea>
    </format>
    <format dxfId="8474">
      <pivotArea outline="0" collapsedLevelsAreSubtotals="1" fieldPosition="0">
        <references count="3">
          <reference field="0" count="1" selected="0">
            <x v="643"/>
          </reference>
          <reference field="4" count="1" selected="0">
            <x v="271"/>
          </reference>
          <reference field="6" count="1" selected="0">
            <x v="0"/>
          </reference>
        </references>
      </pivotArea>
    </format>
    <format dxfId="8473">
      <pivotArea dataOnly="0" labelOnly="1" outline="0" offset="IV23" fieldPosition="0">
        <references count="1">
          <reference field="6" count="1">
            <x v="0"/>
          </reference>
        </references>
      </pivotArea>
    </format>
    <format dxfId="8472">
      <pivotArea dataOnly="0" labelOnly="1" outline="0" fieldPosition="0">
        <references count="2">
          <reference field="0" count="1">
            <x v="643"/>
          </reference>
          <reference field="6" count="1" selected="0">
            <x v="0"/>
          </reference>
        </references>
      </pivotArea>
    </format>
    <format dxfId="8471">
      <pivotArea dataOnly="0" labelOnly="1" outline="0" fieldPosition="0">
        <references count="3">
          <reference field="0" count="1" selected="0">
            <x v="643"/>
          </reference>
          <reference field="4" count="1">
            <x v="271"/>
          </reference>
          <reference field="6" count="1" selected="0">
            <x v="0"/>
          </reference>
        </references>
      </pivotArea>
    </format>
    <format dxfId="8470">
      <pivotArea outline="0" collapsedLevelsAreSubtotals="1" fieldPosition="0">
        <references count="3">
          <reference field="0" count="1" selected="0">
            <x v="643"/>
          </reference>
          <reference field="4" count="1" selected="0">
            <x v="271"/>
          </reference>
          <reference field="6" count="1" selected="0">
            <x v="0"/>
          </reference>
        </references>
      </pivotArea>
    </format>
    <format dxfId="8469">
      <pivotArea outline="0" collapsedLevelsAreSubtotals="1" fieldPosition="0">
        <references count="3">
          <reference field="0" count="1" selected="0">
            <x v="595"/>
          </reference>
          <reference field="4" count="1" selected="0">
            <x v="271"/>
          </reference>
          <reference field="6" count="1" selected="0">
            <x v="0"/>
          </reference>
        </references>
      </pivotArea>
    </format>
    <format dxfId="8468">
      <pivotArea dataOnly="0" labelOnly="1" outline="0" offset="IV24" fieldPosition="0">
        <references count="1">
          <reference field="6" count="1">
            <x v="0"/>
          </reference>
        </references>
      </pivotArea>
    </format>
    <format dxfId="8467">
      <pivotArea dataOnly="0" labelOnly="1" outline="0" fieldPosition="0">
        <references count="2">
          <reference field="0" count="1">
            <x v="595"/>
          </reference>
          <reference field="6" count="1" selected="0">
            <x v="0"/>
          </reference>
        </references>
      </pivotArea>
    </format>
    <format dxfId="8466">
      <pivotArea dataOnly="0" labelOnly="1" outline="0" fieldPosition="0">
        <references count="3">
          <reference field="0" count="1" selected="0">
            <x v="595"/>
          </reference>
          <reference field="4" count="1">
            <x v="271"/>
          </reference>
          <reference field="6" count="1" selected="0">
            <x v="0"/>
          </reference>
        </references>
      </pivotArea>
    </format>
    <format dxfId="8465">
      <pivotArea outline="0" collapsedLevelsAreSubtotals="1" fieldPosition="0">
        <references count="3">
          <reference field="0" count="1" selected="0">
            <x v="595"/>
          </reference>
          <reference field="4" count="1" selected="0">
            <x v="271"/>
          </reference>
          <reference field="6" count="1" selected="0">
            <x v="0"/>
          </reference>
        </references>
      </pivotArea>
    </format>
    <format dxfId="8464">
      <pivotArea outline="0" collapsedLevelsAreSubtotals="1" fieldPosition="0">
        <references count="3">
          <reference field="0" count="1" selected="0">
            <x v="663"/>
          </reference>
          <reference field="4" count="1" selected="0">
            <x v="271"/>
          </reference>
          <reference field="6" count="1" selected="0">
            <x v="0"/>
          </reference>
        </references>
      </pivotArea>
    </format>
    <format dxfId="8463">
      <pivotArea dataOnly="0" labelOnly="1" outline="0" offset="IV25" fieldPosition="0">
        <references count="1">
          <reference field="6" count="1">
            <x v="0"/>
          </reference>
        </references>
      </pivotArea>
    </format>
    <format dxfId="8462">
      <pivotArea dataOnly="0" labelOnly="1" outline="0" fieldPosition="0">
        <references count="2">
          <reference field="0" count="1">
            <x v="663"/>
          </reference>
          <reference field="6" count="1" selected="0">
            <x v="0"/>
          </reference>
        </references>
      </pivotArea>
    </format>
    <format dxfId="8461">
      <pivotArea dataOnly="0" labelOnly="1" outline="0" fieldPosition="0">
        <references count="3">
          <reference field="0" count="1" selected="0">
            <x v="663"/>
          </reference>
          <reference field="4" count="1">
            <x v="271"/>
          </reference>
          <reference field="6" count="1" selected="0">
            <x v="0"/>
          </reference>
        </references>
      </pivotArea>
    </format>
    <format dxfId="8460">
      <pivotArea outline="0" collapsedLevelsAreSubtotals="1" fieldPosition="0">
        <references count="3">
          <reference field="0" count="1" selected="0">
            <x v="663"/>
          </reference>
          <reference field="4" count="1" selected="0">
            <x v="271"/>
          </reference>
          <reference field="6" count="1" selected="0">
            <x v="0"/>
          </reference>
        </references>
      </pivotArea>
    </format>
    <format dxfId="8459">
      <pivotArea outline="0" collapsedLevelsAreSubtotals="1" fieldPosition="0">
        <references count="3">
          <reference field="0" count="1" selected="0">
            <x v="628"/>
          </reference>
          <reference field="4" count="1" selected="0">
            <x v="271"/>
          </reference>
          <reference field="6" count="1" selected="0">
            <x v="0"/>
          </reference>
        </references>
      </pivotArea>
    </format>
    <format dxfId="8458">
      <pivotArea dataOnly="0" labelOnly="1" outline="0" offset="IV26" fieldPosition="0">
        <references count="1">
          <reference field="6" count="1">
            <x v="0"/>
          </reference>
        </references>
      </pivotArea>
    </format>
    <format dxfId="8457">
      <pivotArea dataOnly="0" labelOnly="1" outline="0" fieldPosition="0">
        <references count="2">
          <reference field="0" count="1">
            <x v="628"/>
          </reference>
          <reference field="6" count="1" selected="0">
            <x v="0"/>
          </reference>
        </references>
      </pivotArea>
    </format>
    <format dxfId="8456">
      <pivotArea dataOnly="0" labelOnly="1" outline="0" fieldPosition="0">
        <references count="3">
          <reference field="0" count="1" selected="0">
            <x v="628"/>
          </reference>
          <reference field="4" count="1">
            <x v="271"/>
          </reference>
          <reference field="6" count="1" selected="0">
            <x v="0"/>
          </reference>
        </references>
      </pivotArea>
    </format>
    <format dxfId="8455">
      <pivotArea outline="0" collapsedLevelsAreSubtotals="1" fieldPosition="0">
        <references count="3">
          <reference field="0" count="1" selected="0">
            <x v="628"/>
          </reference>
          <reference field="4" count="1" selected="0">
            <x v="271"/>
          </reference>
          <reference field="6" count="1" selected="0">
            <x v="0"/>
          </reference>
        </references>
      </pivotArea>
    </format>
    <format dxfId="8454">
      <pivotArea outline="0" collapsedLevelsAreSubtotals="1" fieldPosition="0">
        <references count="3">
          <reference field="0" count="1" selected="0">
            <x v="592"/>
          </reference>
          <reference field="4" count="1" selected="0">
            <x v="271"/>
          </reference>
          <reference field="6" count="1" selected="0">
            <x v="0"/>
          </reference>
        </references>
      </pivotArea>
    </format>
    <format dxfId="8453">
      <pivotArea dataOnly="0" labelOnly="1" outline="0" offset="IV27" fieldPosition="0">
        <references count="1">
          <reference field="6" count="1">
            <x v="0"/>
          </reference>
        </references>
      </pivotArea>
    </format>
    <format dxfId="8452">
      <pivotArea dataOnly="0" labelOnly="1" outline="0" fieldPosition="0">
        <references count="2">
          <reference field="0" count="1">
            <x v="592"/>
          </reference>
          <reference field="6" count="1" selected="0">
            <x v="0"/>
          </reference>
        </references>
      </pivotArea>
    </format>
    <format dxfId="8451">
      <pivotArea dataOnly="0" labelOnly="1" outline="0" fieldPosition="0">
        <references count="3">
          <reference field="0" count="1" selected="0">
            <x v="592"/>
          </reference>
          <reference field="4" count="1">
            <x v="271"/>
          </reference>
          <reference field="6" count="1" selected="0">
            <x v="0"/>
          </reference>
        </references>
      </pivotArea>
    </format>
    <format dxfId="8450">
      <pivotArea outline="0" collapsedLevelsAreSubtotals="1" fieldPosition="0">
        <references count="3">
          <reference field="0" count="1" selected="0">
            <x v="592"/>
          </reference>
          <reference field="4" count="1" selected="0">
            <x v="271"/>
          </reference>
          <reference field="6" count="1" selected="0">
            <x v="0"/>
          </reference>
        </references>
      </pivotArea>
    </format>
    <format dxfId="8449">
      <pivotArea outline="0" collapsedLevelsAreSubtotals="1" fieldPosition="0">
        <references count="3">
          <reference field="0" count="1" selected="0">
            <x v="633"/>
          </reference>
          <reference field="4" count="1" selected="0">
            <x v="271"/>
          </reference>
          <reference field="6" count="1" selected="0">
            <x v="0"/>
          </reference>
        </references>
      </pivotArea>
    </format>
    <format dxfId="8448">
      <pivotArea dataOnly="0" labelOnly="1" outline="0" offset="IV256" fieldPosition="0">
        <references count="1">
          <reference field="6" count="1">
            <x v="0"/>
          </reference>
        </references>
      </pivotArea>
    </format>
    <format dxfId="8447">
      <pivotArea dataOnly="0" labelOnly="1" outline="0" fieldPosition="0">
        <references count="2">
          <reference field="0" count="1">
            <x v="633"/>
          </reference>
          <reference field="6" count="1" selected="0">
            <x v="0"/>
          </reference>
        </references>
      </pivotArea>
    </format>
    <format dxfId="8446">
      <pivotArea dataOnly="0" labelOnly="1" outline="0" fieldPosition="0">
        <references count="3">
          <reference field="0" count="1" selected="0">
            <x v="633"/>
          </reference>
          <reference field="4" count="1">
            <x v="271"/>
          </reference>
          <reference field="6" count="1" selected="0">
            <x v="0"/>
          </reference>
        </references>
      </pivotArea>
    </format>
    <format dxfId="8445">
      <pivotArea outline="0" collapsedLevelsAreSubtotals="1" fieldPosition="0">
        <references count="3">
          <reference field="0" count="1" selected="0">
            <x v="633"/>
          </reference>
          <reference field="4" count="1" selected="0">
            <x v="271"/>
          </reference>
          <reference field="6" count="1" selected="0">
            <x v="0"/>
          </reference>
        </references>
      </pivotArea>
    </format>
    <format dxfId="8444">
      <pivotArea dataOnly="0" labelOnly="1" outline="0" fieldPosition="0">
        <references count="1">
          <reference field="6" count="1">
            <x v="0"/>
          </reference>
        </references>
      </pivotArea>
    </format>
    <format dxfId="8443">
      <pivotArea dataOnly="0" labelOnly="1" outline="0" fieldPosition="0">
        <references count="2">
          <reference field="0" count="1">
            <x v="633"/>
          </reference>
          <reference field="6" count="1" selected="0">
            <x v="0"/>
          </reference>
        </references>
      </pivotArea>
    </format>
    <format dxfId="8442">
      <pivotArea dataOnly="0" labelOnly="1" outline="0" fieldPosition="0">
        <references count="3">
          <reference field="0" count="1" selected="0">
            <x v="633"/>
          </reference>
          <reference field="4" count="1">
            <x v="271"/>
          </reference>
          <reference field="6" count="1" selected="0">
            <x v="0"/>
          </reference>
        </references>
      </pivotArea>
    </format>
    <format dxfId="8441">
      <pivotArea outline="0" collapsedLevelsAreSubtotals="1" fieldPosition="0">
        <references count="1">
          <reference field="6" count="1" selected="0" defaultSubtotal="1">
            <x v="0"/>
          </reference>
        </references>
      </pivotArea>
    </format>
    <format dxfId="8440">
      <pivotArea dataOnly="0" labelOnly="1" outline="0" fieldPosition="0">
        <references count="1">
          <reference field="6" count="1" defaultSubtotal="1">
            <x v="0"/>
          </reference>
        </references>
      </pivotArea>
    </format>
    <format dxfId="8439">
      <pivotArea outline="0" collapsedLevelsAreSubtotals="1" fieldPosition="0">
        <references count="3">
          <reference field="0" count="1" selected="0">
            <x v="597"/>
          </reference>
          <reference field="4" count="1" selected="0">
            <x v="266"/>
          </reference>
          <reference field="6" count="1" selected="0">
            <x v="1"/>
          </reference>
        </references>
      </pivotArea>
    </format>
    <format dxfId="8438">
      <pivotArea dataOnly="0" labelOnly="1" outline="0" offset="IV1" fieldPosition="0">
        <references count="1">
          <reference field="6" count="1">
            <x v="1"/>
          </reference>
        </references>
      </pivotArea>
    </format>
    <format dxfId="8437">
      <pivotArea dataOnly="0" labelOnly="1" outline="0" fieldPosition="0">
        <references count="2">
          <reference field="0" count="1">
            <x v="597"/>
          </reference>
          <reference field="6" count="1" selected="0">
            <x v="1"/>
          </reference>
        </references>
      </pivotArea>
    </format>
    <format dxfId="8436">
      <pivotArea dataOnly="0" labelOnly="1" outline="0" fieldPosition="0">
        <references count="3">
          <reference field="0" count="1" selected="0">
            <x v="597"/>
          </reference>
          <reference field="4" count="1">
            <x v="266"/>
          </reference>
          <reference field="6" count="1" selected="0">
            <x v="1"/>
          </reference>
        </references>
      </pivotArea>
    </format>
    <format dxfId="8435">
      <pivotArea outline="0" collapsedLevelsAreSubtotals="1" fieldPosition="0">
        <references count="3">
          <reference field="0" count="1" selected="0">
            <x v="597"/>
          </reference>
          <reference field="4" count="1" selected="0">
            <x v="266"/>
          </reference>
          <reference field="6" count="1" selected="0">
            <x v="1"/>
          </reference>
        </references>
      </pivotArea>
    </format>
    <format dxfId="8434">
      <pivotArea dataOnly="0" labelOnly="1" outline="0" fieldPosition="0">
        <references count="1">
          <reference field="6" count="1">
            <x v="1"/>
          </reference>
        </references>
      </pivotArea>
    </format>
    <format dxfId="8433">
      <pivotArea dataOnly="0" labelOnly="1" outline="0" fieldPosition="0">
        <references count="2">
          <reference field="0" count="1">
            <x v="597"/>
          </reference>
          <reference field="6" count="1" selected="0">
            <x v="1"/>
          </reference>
        </references>
      </pivotArea>
    </format>
    <format dxfId="8432">
      <pivotArea dataOnly="0" labelOnly="1" outline="0" fieldPosition="0">
        <references count="3">
          <reference field="0" count="1" selected="0">
            <x v="597"/>
          </reference>
          <reference field="4" count="1">
            <x v="266"/>
          </reference>
          <reference field="6" count="1" selected="0">
            <x v="1"/>
          </reference>
        </references>
      </pivotArea>
    </format>
    <format dxfId="8431">
      <pivotArea outline="0" collapsedLevelsAreSubtotals="1" fieldPosition="0">
        <references count="3">
          <reference field="0" count="1" selected="0">
            <x v="600"/>
          </reference>
          <reference field="4" count="1" selected="0">
            <x v="266"/>
          </reference>
          <reference field="6" count="1" selected="0">
            <x v="1"/>
          </reference>
        </references>
      </pivotArea>
    </format>
    <format dxfId="8430">
      <pivotArea dataOnly="0" labelOnly="1" outline="0" offset="IV2" fieldPosition="0">
        <references count="1">
          <reference field="6" count="1">
            <x v="1"/>
          </reference>
        </references>
      </pivotArea>
    </format>
    <format dxfId="8429">
      <pivotArea dataOnly="0" labelOnly="1" outline="0" fieldPosition="0">
        <references count="2">
          <reference field="0" count="1">
            <x v="600"/>
          </reference>
          <reference field="6" count="1" selected="0">
            <x v="1"/>
          </reference>
        </references>
      </pivotArea>
    </format>
    <format dxfId="8428">
      <pivotArea dataOnly="0" labelOnly="1" outline="0" fieldPosition="0">
        <references count="3">
          <reference field="0" count="1" selected="0">
            <x v="600"/>
          </reference>
          <reference field="4" count="1">
            <x v="266"/>
          </reference>
          <reference field="6" count="1" selected="0">
            <x v="1"/>
          </reference>
        </references>
      </pivotArea>
    </format>
    <format dxfId="8427">
      <pivotArea outline="0" collapsedLevelsAreSubtotals="1" fieldPosition="0">
        <references count="3">
          <reference field="0" count="1" selected="0">
            <x v="600"/>
          </reference>
          <reference field="4" count="1" selected="0">
            <x v="266"/>
          </reference>
          <reference field="6" count="1" selected="0">
            <x v="1"/>
          </reference>
        </references>
      </pivotArea>
    </format>
    <format dxfId="8426">
      <pivotArea outline="0" collapsedLevelsAreSubtotals="1" fieldPosition="0">
        <references count="3">
          <reference field="0" count="1" selected="0">
            <x v="637"/>
          </reference>
          <reference field="4" count="1" selected="0">
            <x v="266"/>
          </reference>
          <reference field="6" count="1" selected="0">
            <x v="1"/>
          </reference>
        </references>
      </pivotArea>
    </format>
    <format dxfId="8425">
      <pivotArea dataOnly="0" labelOnly="1" outline="0" offset="IV3" fieldPosition="0">
        <references count="1">
          <reference field="6" count="1">
            <x v="1"/>
          </reference>
        </references>
      </pivotArea>
    </format>
    <format dxfId="8424">
      <pivotArea dataOnly="0" labelOnly="1" outline="0" fieldPosition="0">
        <references count="2">
          <reference field="0" count="1">
            <x v="637"/>
          </reference>
          <reference field="6" count="1" selected="0">
            <x v="1"/>
          </reference>
        </references>
      </pivotArea>
    </format>
    <format dxfId="8423">
      <pivotArea dataOnly="0" labelOnly="1" outline="0" fieldPosition="0">
        <references count="3">
          <reference field="0" count="1" selected="0">
            <x v="637"/>
          </reference>
          <reference field="4" count="1">
            <x v="266"/>
          </reference>
          <reference field="6" count="1" selected="0">
            <x v="1"/>
          </reference>
        </references>
      </pivotArea>
    </format>
    <format dxfId="8422">
      <pivotArea outline="0" collapsedLevelsAreSubtotals="1" fieldPosition="0">
        <references count="3">
          <reference field="0" count="1" selected="0">
            <x v="637"/>
          </reference>
          <reference field="4" count="1" selected="0">
            <x v="266"/>
          </reference>
          <reference field="6" count="1" selected="0">
            <x v="1"/>
          </reference>
        </references>
      </pivotArea>
    </format>
    <format dxfId="8421">
      <pivotArea outline="0" collapsedLevelsAreSubtotals="1" fieldPosition="0">
        <references count="3">
          <reference field="0" count="1" selected="0">
            <x v="599"/>
          </reference>
          <reference field="4" count="1" selected="0">
            <x v="266"/>
          </reference>
          <reference field="6" count="1" selected="0">
            <x v="1"/>
          </reference>
        </references>
      </pivotArea>
    </format>
    <format dxfId="8420">
      <pivotArea dataOnly="0" labelOnly="1" outline="0" offset="IV4" fieldPosition="0">
        <references count="1">
          <reference field="6" count="1">
            <x v="1"/>
          </reference>
        </references>
      </pivotArea>
    </format>
    <format dxfId="8419">
      <pivotArea dataOnly="0" labelOnly="1" outline="0" fieldPosition="0">
        <references count="2">
          <reference field="0" count="1">
            <x v="599"/>
          </reference>
          <reference field="6" count="1" selected="0">
            <x v="1"/>
          </reference>
        </references>
      </pivotArea>
    </format>
    <format dxfId="8418">
      <pivotArea dataOnly="0" labelOnly="1" outline="0" fieldPosition="0">
        <references count="3">
          <reference field="0" count="1" selected="0">
            <x v="599"/>
          </reference>
          <reference field="4" count="1">
            <x v="266"/>
          </reference>
          <reference field="6" count="1" selected="0">
            <x v="1"/>
          </reference>
        </references>
      </pivotArea>
    </format>
    <format dxfId="8417">
      <pivotArea outline="0" collapsedLevelsAreSubtotals="1" fieldPosition="0">
        <references count="3">
          <reference field="0" count="1" selected="0">
            <x v="599"/>
          </reference>
          <reference field="4" count="1" selected="0">
            <x v="266"/>
          </reference>
          <reference field="6" count="1" selected="0">
            <x v="1"/>
          </reference>
        </references>
      </pivotArea>
    </format>
    <format dxfId="8416">
      <pivotArea outline="0" collapsedLevelsAreSubtotals="1" fieldPosition="0">
        <references count="3">
          <reference field="0" count="1" selected="0">
            <x v="596"/>
          </reference>
          <reference field="4" count="1" selected="0">
            <x v="266"/>
          </reference>
          <reference field="6" count="1" selected="0">
            <x v="1"/>
          </reference>
        </references>
      </pivotArea>
    </format>
    <format dxfId="8415">
      <pivotArea dataOnly="0" labelOnly="1" outline="0" offset="IV5" fieldPosition="0">
        <references count="1">
          <reference field="6" count="1">
            <x v="1"/>
          </reference>
        </references>
      </pivotArea>
    </format>
    <format dxfId="8414">
      <pivotArea dataOnly="0" labelOnly="1" outline="0" fieldPosition="0">
        <references count="2">
          <reference field="0" count="1">
            <x v="596"/>
          </reference>
          <reference field="6" count="1" selected="0">
            <x v="1"/>
          </reference>
        </references>
      </pivotArea>
    </format>
    <format dxfId="8413">
      <pivotArea dataOnly="0" labelOnly="1" outline="0" fieldPosition="0">
        <references count="3">
          <reference field="0" count="1" selected="0">
            <x v="596"/>
          </reference>
          <reference field="4" count="1">
            <x v="266"/>
          </reference>
          <reference field="6" count="1" selected="0">
            <x v="1"/>
          </reference>
        </references>
      </pivotArea>
    </format>
    <format dxfId="8412">
      <pivotArea outline="0" collapsedLevelsAreSubtotals="1" fieldPosition="0">
        <references count="3">
          <reference field="0" count="1" selected="0">
            <x v="596"/>
          </reference>
          <reference field="4" count="1" selected="0">
            <x v="266"/>
          </reference>
          <reference field="6" count="1" selected="0">
            <x v="1"/>
          </reference>
        </references>
      </pivotArea>
    </format>
    <format dxfId="8411">
      <pivotArea outline="0" collapsedLevelsAreSubtotals="1" fieldPosition="0">
        <references count="3">
          <reference field="0" count="1" selected="0">
            <x v="653"/>
          </reference>
          <reference field="4" count="1" selected="0">
            <x v="266"/>
          </reference>
          <reference field="6" count="1" selected="0">
            <x v="1"/>
          </reference>
        </references>
      </pivotArea>
    </format>
    <format dxfId="8410">
      <pivotArea dataOnly="0" labelOnly="1" outline="0" offset="IV6" fieldPosition="0">
        <references count="1">
          <reference field="6" count="1">
            <x v="1"/>
          </reference>
        </references>
      </pivotArea>
    </format>
    <format dxfId="8409">
      <pivotArea dataOnly="0" labelOnly="1" outline="0" fieldPosition="0">
        <references count="2">
          <reference field="0" count="1">
            <x v="653"/>
          </reference>
          <reference field="6" count="1" selected="0">
            <x v="1"/>
          </reference>
        </references>
      </pivotArea>
    </format>
    <format dxfId="8408">
      <pivotArea dataOnly="0" labelOnly="1" outline="0" fieldPosition="0">
        <references count="3">
          <reference field="0" count="1" selected="0">
            <x v="653"/>
          </reference>
          <reference field="4" count="1">
            <x v="266"/>
          </reference>
          <reference field="6" count="1" selected="0">
            <x v="1"/>
          </reference>
        </references>
      </pivotArea>
    </format>
    <format dxfId="8407">
      <pivotArea outline="0" collapsedLevelsAreSubtotals="1" fieldPosition="0">
        <references count="3">
          <reference field="0" count="1" selected="0">
            <x v="653"/>
          </reference>
          <reference field="4" count="1" selected="0">
            <x v="266"/>
          </reference>
          <reference field="6" count="1" selected="0">
            <x v="1"/>
          </reference>
        </references>
      </pivotArea>
    </format>
    <format dxfId="8406">
      <pivotArea outline="0" collapsedLevelsAreSubtotals="1" fieldPosition="0">
        <references count="3">
          <reference field="0" count="1" selected="0">
            <x v="612"/>
          </reference>
          <reference field="4" count="1" selected="0">
            <x v="266"/>
          </reference>
          <reference field="6" count="1" selected="0">
            <x v="1"/>
          </reference>
        </references>
      </pivotArea>
    </format>
    <format dxfId="8405">
      <pivotArea dataOnly="0" labelOnly="1" outline="0" offset="IV7" fieldPosition="0">
        <references count="1">
          <reference field="6" count="1">
            <x v="1"/>
          </reference>
        </references>
      </pivotArea>
    </format>
    <format dxfId="8404">
      <pivotArea dataOnly="0" labelOnly="1" outline="0" fieldPosition="0">
        <references count="2">
          <reference field="0" count="1">
            <x v="612"/>
          </reference>
          <reference field="6" count="1" selected="0">
            <x v="1"/>
          </reference>
        </references>
      </pivotArea>
    </format>
    <format dxfId="8403">
      <pivotArea dataOnly="0" labelOnly="1" outline="0" fieldPosition="0">
        <references count="3">
          <reference field="0" count="1" selected="0">
            <x v="612"/>
          </reference>
          <reference field="4" count="1">
            <x v="266"/>
          </reference>
          <reference field="6" count="1" selected="0">
            <x v="1"/>
          </reference>
        </references>
      </pivotArea>
    </format>
    <format dxfId="8402">
      <pivotArea outline="0" collapsedLevelsAreSubtotals="1" fieldPosition="0">
        <references count="3">
          <reference field="0" count="1" selected="0">
            <x v="612"/>
          </reference>
          <reference field="4" count="1" selected="0">
            <x v="266"/>
          </reference>
          <reference field="6" count="1" selected="0">
            <x v="1"/>
          </reference>
        </references>
      </pivotArea>
    </format>
    <format dxfId="8401">
      <pivotArea outline="0" collapsedLevelsAreSubtotals="1" fieldPosition="0">
        <references count="3">
          <reference field="0" count="1" selected="0">
            <x v="631"/>
          </reference>
          <reference field="4" count="1" selected="0">
            <x v="266"/>
          </reference>
          <reference field="6" count="1" selected="0">
            <x v="1"/>
          </reference>
        </references>
      </pivotArea>
    </format>
    <format dxfId="8400">
      <pivotArea dataOnly="0" labelOnly="1" outline="0" offset="IV8" fieldPosition="0">
        <references count="1">
          <reference field="6" count="1">
            <x v="1"/>
          </reference>
        </references>
      </pivotArea>
    </format>
    <format dxfId="8399">
      <pivotArea dataOnly="0" labelOnly="1" outline="0" fieldPosition="0">
        <references count="2">
          <reference field="0" count="1">
            <x v="631"/>
          </reference>
          <reference field="6" count="1" selected="0">
            <x v="1"/>
          </reference>
        </references>
      </pivotArea>
    </format>
    <format dxfId="8398">
      <pivotArea dataOnly="0" labelOnly="1" outline="0" fieldPosition="0">
        <references count="3">
          <reference field="0" count="1" selected="0">
            <x v="631"/>
          </reference>
          <reference field="4" count="1">
            <x v="266"/>
          </reference>
          <reference field="6" count="1" selected="0">
            <x v="1"/>
          </reference>
        </references>
      </pivotArea>
    </format>
    <format dxfId="8397">
      <pivotArea outline="0" collapsedLevelsAreSubtotals="1" fieldPosition="0">
        <references count="3">
          <reference field="0" count="1" selected="0">
            <x v="631"/>
          </reference>
          <reference field="4" count="1" selected="0">
            <x v="266"/>
          </reference>
          <reference field="6" count="1" selected="0">
            <x v="1"/>
          </reference>
        </references>
      </pivotArea>
    </format>
    <format dxfId="8396">
      <pivotArea outline="0" collapsedLevelsAreSubtotals="1" fieldPosition="0">
        <references count="3">
          <reference field="0" count="1" selected="0">
            <x v="660"/>
          </reference>
          <reference field="4" count="1" selected="0">
            <x v="266"/>
          </reference>
          <reference field="6" count="1" selected="0">
            <x v="1"/>
          </reference>
        </references>
      </pivotArea>
    </format>
    <format dxfId="8395">
      <pivotArea dataOnly="0" labelOnly="1" outline="0" offset="IV9" fieldPosition="0">
        <references count="1">
          <reference field="6" count="1">
            <x v="1"/>
          </reference>
        </references>
      </pivotArea>
    </format>
    <format dxfId="8394">
      <pivotArea dataOnly="0" labelOnly="1" outline="0" fieldPosition="0">
        <references count="2">
          <reference field="0" count="1">
            <x v="660"/>
          </reference>
          <reference field="6" count="1" selected="0">
            <x v="1"/>
          </reference>
        </references>
      </pivotArea>
    </format>
    <format dxfId="8393">
      <pivotArea dataOnly="0" labelOnly="1" outline="0" fieldPosition="0">
        <references count="3">
          <reference field="0" count="1" selected="0">
            <x v="660"/>
          </reference>
          <reference field="4" count="1">
            <x v="266"/>
          </reference>
          <reference field="6" count="1" selected="0">
            <x v="1"/>
          </reference>
        </references>
      </pivotArea>
    </format>
    <format dxfId="8392">
      <pivotArea outline="0" collapsedLevelsAreSubtotals="1" fieldPosition="0">
        <references count="3">
          <reference field="0" count="1" selected="0">
            <x v="660"/>
          </reference>
          <reference field="4" count="1" selected="0">
            <x v="266"/>
          </reference>
          <reference field="6" count="1" selected="0">
            <x v="1"/>
          </reference>
        </references>
      </pivotArea>
    </format>
    <format dxfId="8391">
      <pivotArea outline="0" collapsedLevelsAreSubtotals="1" fieldPosition="0">
        <references count="3">
          <reference field="0" count="1" selected="0">
            <x v="650"/>
          </reference>
          <reference field="4" count="1" selected="0">
            <x v="266"/>
          </reference>
          <reference field="6" count="1" selected="0">
            <x v="1"/>
          </reference>
        </references>
      </pivotArea>
    </format>
    <format dxfId="8390">
      <pivotArea dataOnly="0" labelOnly="1" outline="0" offset="IV10" fieldPosition="0">
        <references count="1">
          <reference field="6" count="1">
            <x v="1"/>
          </reference>
        </references>
      </pivotArea>
    </format>
    <format dxfId="8389">
      <pivotArea dataOnly="0" labelOnly="1" outline="0" fieldPosition="0">
        <references count="2">
          <reference field="0" count="1">
            <x v="650"/>
          </reference>
          <reference field="6" count="1" selected="0">
            <x v="1"/>
          </reference>
        </references>
      </pivotArea>
    </format>
    <format dxfId="8388">
      <pivotArea dataOnly="0" labelOnly="1" outline="0" fieldPosition="0">
        <references count="3">
          <reference field="0" count="1" selected="0">
            <x v="650"/>
          </reference>
          <reference field="4" count="1">
            <x v="266"/>
          </reference>
          <reference field="6" count="1" selected="0">
            <x v="1"/>
          </reference>
        </references>
      </pivotArea>
    </format>
    <format dxfId="8387">
      <pivotArea outline="0" collapsedLevelsAreSubtotals="1" fieldPosition="0">
        <references count="3">
          <reference field="0" count="1" selected="0">
            <x v="650"/>
          </reference>
          <reference field="4" count="1" selected="0">
            <x v="266"/>
          </reference>
          <reference field="6" count="1" selected="0">
            <x v="1"/>
          </reference>
        </references>
      </pivotArea>
    </format>
    <format dxfId="8386">
      <pivotArea outline="0" collapsedLevelsAreSubtotals="1" fieldPosition="0">
        <references count="3">
          <reference field="0" count="1" selected="0">
            <x v="604"/>
          </reference>
          <reference field="4" count="1" selected="0">
            <x v="266"/>
          </reference>
          <reference field="6" count="1" selected="0">
            <x v="1"/>
          </reference>
        </references>
      </pivotArea>
    </format>
    <format dxfId="8385">
      <pivotArea dataOnly="0" labelOnly="1" outline="0" offset="IV11" fieldPosition="0">
        <references count="1">
          <reference field="6" count="1">
            <x v="1"/>
          </reference>
        </references>
      </pivotArea>
    </format>
    <format dxfId="8384">
      <pivotArea dataOnly="0" labelOnly="1" outline="0" fieldPosition="0">
        <references count="2">
          <reference field="0" count="1">
            <x v="604"/>
          </reference>
          <reference field="6" count="1" selected="0">
            <x v="1"/>
          </reference>
        </references>
      </pivotArea>
    </format>
    <format dxfId="8383">
      <pivotArea dataOnly="0" labelOnly="1" outline="0" fieldPosition="0">
        <references count="3">
          <reference field="0" count="1" selected="0">
            <x v="604"/>
          </reference>
          <reference field="4" count="1">
            <x v="266"/>
          </reference>
          <reference field="6" count="1" selected="0">
            <x v="1"/>
          </reference>
        </references>
      </pivotArea>
    </format>
    <format dxfId="8382">
      <pivotArea outline="0" collapsedLevelsAreSubtotals="1" fieldPosition="0">
        <references count="3">
          <reference field="0" count="1" selected="0">
            <x v="604"/>
          </reference>
          <reference field="4" count="1" selected="0">
            <x v="266"/>
          </reference>
          <reference field="6" count="1" selected="0">
            <x v="1"/>
          </reference>
        </references>
      </pivotArea>
    </format>
    <format dxfId="8381">
      <pivotArea outline="0" collapsedLevelsAreSubtotals="1" fieldPosition="0">
        <references count="3">
          <reference field="0" count="1" selected="0">
            <x v="607"/>
          </reference>
          <reference field="4" count="1" selected="0">
            <x v="266"/>
          </reference>
          <reference field="6" count="1" selected="0">
            <x v="1"/>
          </reference>
        </references>
      </pivotArea>
    </format>
    <format dxfId="8380">
      <pivotArea dataOnly="0" labelOnly="1" outline="0" offset="IV12" fieldPosition="0">
        <references count="1">
          <reference field="6" count="1">
            <x v="1"/>
          </reference>
        </references>
      </pivotArea>
    </format>
    <format dxfId="8379">
      <pivotArea dataOnly="0" labelOnly="1" outline="0" fieldPosition="0">
        <references count="2">
          <reference field="0" count="1">
            <x v="607"/>
          </reference>
          <reference field="6" count="1" selected="0">
            <x v="1"/>
          </reference>
        </references>
      </pivotArea>
    </format>
    <format dxfId="8378">
      <pivotArea dataOnly="0" labelOnly="1" outline="0" fieldPosition="0">
        <references count="3">
          <reference field="0" count="1" selected="0">
            <x v="607"/>
          </reference>
          <reference field="4" count="1">
            <x v="266"/>
          </reference>
          <reference field="6" count="1" selected="0">
            <x v="1"/>
          </reference>
        </references>
      </pivotArea>
    </format>
    <format dxfId="8377">
      <pivotArea outline="0" collapsedLevelsAreSubtotals="1" fieldPosition="0">
        <references count="3">
          <reference field="0" count="1" selected="0">
            <x v="607"/>
          </reference>
          <reference field="4" count="1" selected="0">
            <x v="266"/>
          </reference>
          <reference field="6" count="1" selected="0">
            <x v="1"/>
          </reference>
        </references>
      </pivotArea>
    </format>
    <format dxfId="8376">
      <pivotArea outline="0" collapsedLevelsAreSubtotals="1" fieldPosition="0">
        <references count="3">
          <reference field="0" count="1" selected="0">
            <x v="602"/>
          </reference>
          <reference field="4" count="1" selected="0">
            <x v="266"/>
          </reference>
          <reference field="6" count="1" selected="0">
            <x v="1"/>
          </reference>
        </references>
      </pivotArea>
    </format>
    <format dxfId="8375">
      <pivotArea dataOnly="0" labelOnly="1" outline="0" offset="IV13" fieldPosition="0">
        <references count="1">
          <reference field="6" count="1">
            <x v="1"/>
          </reference>
        </references>
      </pivotArea>
    </format>
    <format dxfId="8374">
      <pivotArea dataOnly="0" labelOnly="1" outline="0" fieldPosition="0">
        <references count="2">
          <reference field="0" count="1">
            <x v="602"/>
          </reference>
          <reference field="6" count="1" selected="0">
            <x v="1"/>
          </reference>
        </references>
      </pivotArea>
    </format>
    <format dxfId="8373">
      <pivotArea dataOnly="0" labelOnly="1" outline="0" fieldPosition="0">
        <references count="3">
          <reference field="0" count="1" selected="0">
            <x v="602"/>
          </reference>
          <reference field="4" count="1">
            <x v="266"/>
          </reference>
          <reference field="6" count="1" selected="0">
            <x v="1"/>
          </reference>
        </references>
      </pivotArea>
    </format>
    <format dxfId="8372">
      <pivotArea outline="0" collapsedLevelsAreSubtotals="1" fieldPosition="0">
        <references count="3">
          <reference field="0" count="1" selected="0">
            <x v="602"/>
          </reference>
          <reference field="4" count="1" selected="0">
            <x v="266"/>
          </reference>
          <reference field="6" count="1" selected="0">
            <x v="1"/>
          </reference>
        </references>
      </pivotArea>
    </format>
    <format dxfId="8371">
      <pivotArea outline="0" collapsedLevelsAreSubtotals="1" fieldPosition="0">
        <references count="3">
          <reference field="0" count="1" selected="0">
            <x v="593"/>
          </reference>
          <reference field="4" count="1" selected="0">
            <x v="266"/>
          </reference>
          <reference field="6" count="1" selected="0">
            <x v="1"/>
          </reference>
        </references>
      </pivotArea>
    </format>
    <format dxfId="8370">
      <pivotArea dataOnly="0" labelOnly="1" outline="0" offset="IV14" fieldPosition="0">
        <references count="1">
          <reference field="6" count="1">
            <x v="1"/>
          </reference>
        </references>
      </pivotArea>
    </format>
    <format dxfId="8369">
      <pivotArea dataOnly="0" labelOnly="1" outline="0" fieldPosition="0">
        <references count="2">
          <reference field="0" count="1">
            <x v="593"/>
          </reference>
          <reference field="6" count="1" selected="0">
            <x v="1"/>
          </reference>
        </references>
      </pivotArea>
    </format>
    <format dxfId="8368">
      <pivotArea dataOnly="0" labelOnly="1" outline="0" fieldPosition="0">
        <references count="3">
          <reference field="0" count="1" selected="0">
            <x v="593"/>
          </reference>
          <reference field="4" count="1">
            <x v="266"/>
          </reference>
          <reference field="6" count="1" selected="0">
            <x v="1"/>
          </reference>
        </references>
      </pivotArea>
    </format>
    <format dxfId="8367">
      <pivotArea outline="0" collapsedLevelsAreSubtotals="1" fieldPosition="0">
        <references count="3">
          <reference field="0" count="1" selected="0">
            <x v="593"/>
          </reference>
          <reference field="4" count="1" selected="0">
            <x v="266"/>
          </reference>
          <reference field="6" count="1" selected="0">
            <x v="1"/>
          </reference>
        </references>
      </pivotArea>
    </format>
    <format dxfId="8366">
      <pivotArea outline="0" collapsedLevelsAreSubtotals="1" fieldPosition="0">
        <references count="3">
          <reference field="0" count="1" selected="0">
            <x v="664"/>
          </reference>
          <reference field="4" count="1" selected="0">
            <x v="266"/>
          </reference>
          <reference field="6" count="1" selected="0">
            <x v="1"/>
          </reference>
        </references>
      </pivotArea>
    </format>
    <format dxfId="8365">
      <pivotArea dataOnly="0" labelOnly="1" outline="0" offset="IV15" fieldPosition="0">
        <references count="1">
          <reference field="6" count="1">
            <x v="1"/>
          </reference>
        </references>
      </pivotArea>
    </format>
    <format dxfId="8364">
      <pivotArea dataOnly="0" labelOnly="1" outline="0" fieldPosition="0">
        <references count="2">
          <reference field="0" count="1">
            <x v="664"/>
          </reference>
          <reference field="6" count="1" selected="0">
            <x v="1"/>
          </reference>
        </references>
      </pivotArea>
    </format>
    <format dxfId="8363">
      <pivotArea dataOnly="0" labelOnly="1" outline="0" fieldPosition="0">
        <references count="3">
          <reference field="0" count="1" selected="0">
            <x v="664"/>
          </reference>
          <reference field="4" count="1">
            <x v="266"/>
          </reference>
          <reference field="6" count="1" selected="0">
            <x v="1"/>
          </reference>
        </references>
      </pivotArea>
    </format>
    <format dxfId="8362">
      <pivotArea outline="0" collapsedLevelsAreSubtotals="1" fieldPosition="0">
        <references count="3">
          <reference field="0" count="1" selected="0">
            <x v="664"/>
          </reference>
          <reference field="4" count="1" selected="0">
            <x v="266"/>
          </reference>
          <reference field="6" count="1" selected="0">
            <x v="1"/>
          </reference>
        </references>
      </pivotArea>
    </format>
    <format dxfId="8361">
      <pivotArea outline="0" collapsedLevelsAreSubtotals="1" fieldPosition="0">
        <references count="3">
          <reference field="0" count="1" selected="0">
            <x v="615"/>
          </reference>
          <reference field="4" count="1" selected="0">
            <x v="266"/>
          </reference>
          <reference field="6" count="1" selected="0">
            <x v="1"/>
          </reference>
        </references>
      </pivotArea>
    </format>
    <format dxfId="8360">
      <pivotArea dataOnly="0" labelOnly="1" outline="0" offset="IV16" fieldPosition="0">
        <references count="1">
          <reference field="6" count="1">
            <x v="1"/>
          </reference>
        </references>
      </pivotArea>
    </format>
    <format dxfId="8359">
      <pivotArea dataOnly="0" labelOnly="1" outline="0" fieldPosition="0">
        <references count="2">
          <reference field="0" count="1">
            <x v="615"/>
          </reference>
          <reference field="6" count="1" selected="0">
            <x v="1"/>
          </reference>
        </references>
      </pivotArea>
    </format>
    <format dxfId="8358">
      <pivotArea dataOnly="0" labelOnly="1" outline="0" fieldPosition="0">
        <references count="3">
          <reference field="0" count="1" selected="0">
            <x v="615"/>
          </reference>
          <reference field="4" count="1">
            <x v="266"/>
          </reference>
          <reference field="6" count="1" selected="0">
            <x v="1"/>
          </reference>
        </references>
      </pivotArea>
    </format>
    <format dxfId="8357">
      <pivotArea outline="0" collapsedLevelsAreSubtotals="1" fieldPosition="0">
        <references count="3">
          <reference field="0" count="1" selected="0">
            <x v="615"/>
          </reference>
          <reference field="4" count="1" selected="0">
            <x v="266"/>
          </reference>
          <reference field="6" count="1" selected="0">
            <x v="1"/>
          </reference>
        </references>
      </pivotArea>
    </format>
    <format dxfId="8356">
      <pivotArea outline="0" collapsedLevelsAreSubtotals="1" fieldPosition="0">
        <references count="3">
          <reference field="0" count="1" selected="0">
            <x v="645"/>
          </reference>
          <reference field="4" count="1" selected="0">
            <x v="266"/>
          </reference>
          <reference field="6" count="1" selected="0">
            <x v="1"/>
          </reference>
        </references>
      </pivotArea>
    </format>
    <format dxfId="8355">
      <pivotArea dataOnly="0" labelOnly="1" outline="0" offset="IV17" fieldPosition="0">
        <references count="1">
          <reference field="6" count="1">
            <x v="1"/>
          </reference>
        </references>
      </pivotArea>
    </format>
    <format dxfId="8354">
      <pivotArea dataOnly="0" labelOnly="1" outline="0" fieldPosition="0">
        <references count="2">
          <reference field="0" count="1">
            <x v="645"/>
          </reference>
          <reference field="6" count="1" selected="0">
            <x v="1"/>
          </reference>
        </references>
      </pivotArea>
    </format>
    <format dxfId="8353">
      <pivotArea dataOnly="0" labelOnly="1" outline="0" fieldPosition="0">
        <references count="3">
          <reference field="0" count="1" selected="0">
            <x v="645"/>
          </reference>
          <reference field="4" count="1">
            <x v="266"/>
          </reference>
          <reference field="6" count="1" selected="0">
            <x v="1"/>
          </reference>
        </references>
      </pivotArea>
    </format>
    <format dxfId="8352">
      <pivotArea outline="0" collapsedLevelsAreSubtotals="1" fieldPosition="0">
        <references count="3">
          <reference field="0" count="1" selected="0">
            <x v="645"/>
          </reference>
          <reference field="4" count="1" selected="0">
            <x v="266"/>
          </reference>
          <reference field="6" count="1" selected="0">
            <x v="1"/>
          </reference>
        </references>
      </pivotArea>
    </format>
    <format dxfId="8351">
      <pivotArea outline="0" collapsedLevelsAreSubtotals="1" fieldPosition="0">
        <references count="3">
          <reference field="0" count="1" selected="0">
            <x v="619"/>
          </reference>
          <reference field="4" count="1" selected="0">
            <x v="266"/>
          </reference>
          <reference field="6" count="1" selected="0">
            <x v="1"/>
          </reference>
        </references>
      </pivotArea>
    </format>
    <format dxfId="8350">
      <pivotArea dataOnly="0" labelOnly="1" outline="0" offset="IV18" fieldPosition="0">
        <references count="1">
          <reference field="6" count="1">
            <x v="1"/>
          </reference>
        </references>
      </pivotArea>
    </format>
    <format dxfId="8349">
      <pivotArea dataOnly="0" labelOnly="1" outline="0" fieldPosition="0">
        <references count="2">
          <reference field="0" count="1">
            <x v="619"/>
          </reference>
          <reference field="6" count="1" selected="0">
            <x v="1"/>
          </reference>
        </references>
      </pivotArea>
    </format>
    <format dxfId="8348">
      <pivotArea dataOnly="0" labelOnly="1" outline="0" fieldPosition="0">
        <references count="3">
          <reference field="0" count="1" selected="0">
            <x v="619"/>
          </reference>
          <reference field="4" count="1">
            <x v="266"/>
          </reference>
          <reference field="6" count="1" selected="0">
            <x v="1"/>
          </reference>
        </references>
      </pivotArea>
    </format>
    <format dxfId="8347">
      <pivotArea outline="0" collapsedLevelsAreSubtotals="1" fieldPosition="0">
        <references count="3">
          <reference field="0" count="1" selected="0">
            <x v="619"/>
          </reference>
          <reference field="4" count="1" selected="0">
            <x v="266"/>
          </reference>
          <reference field="6" count="1" selected="0">
            <x v="1"/>
          </reference>
        </references>
      </pivotArea>
    </format>
    <format dxfId="8346">
      <pivotArea outline="0" collapsedLevelsAreSubtotals="1" fieldPosition="0">
        <references count="3">
          <reference field="0" count="1" selected="0">
            <x v="652"/>
          </reference>
          <reference field="4" count="1" selected="0">
            <x v="266"/>
          </reference>
          <reference field="6" count="1" selected="0">
            <x v="1"/>
          </reference>
        </references>
      </pivotArea>
    </format>
    <format dxfId="8345">
      <pivotArea dataOnly="0" labelOnly="1" outline="0" offset="IV19" fieldPosition="0">
        <references count="1">
          <reference field="6" count="1">
            <x v="1"/>
          </reference>
        </references>
      </pivotArea>
    </format>
    <format dxfId="8344">
      <pivotArea dataOnly="0" labelOnly="1" outline="0" fieldPosition="0">
        <references count="2">
          <reference field="0" count="1">
            <x v="652"/>
          </reference>
          <reference field="6" count="1" selected="0">
            <x v="1"/>
          </reference>
        </references>
      </pivotArea>
    </format>
    <format dxfId="8343">
      <pivotArea dataOnly="0" labelOnly="1" outline="0" fieldPosition="0">
        <references count="3">
          <reference field="0" count="1" selected="0">
            <x v="652"/>
          </reference>
          <reference field="4" count="1">
            <x v="266"/>
          </reference>
          <reference field="6" count="1" selected="0">
            <x v="1"/>
          </reference>
        </references>
      </pivotArea>
    </format>
    <format dxfId="8342">
      <pivotArea outline="0" collapsedLevelsAreSubtotals="1" fieldPosition="0">
        <references count="3">
          <reference field="0" count="1" selected="0">
            <x v="652"/>
          </reference>
          <reference field="4" count="1" selected="0">
            <x v="266"/>
          </reference>
          <reference field="6" count="1" selected="0">
            <x v="1"/>
          </reference>
        </references>
      </pivotArea>
    </format>
    <format dxfId="8341">
      <pivotArea outline="0" collapsedLevelsAreSubtotals="1" fieldPosition="0">
        <references count="3">
          <reference field="0" count="1" selected="0">
            <x v="592"/>
          </reference>
          <reference field="4" count="1" selected="0">
            <x v="266"/>
          </reference>
          <reference field="6" count="1" selected="0">
            <x v="1"/>
          </reference>
        </references>
      </pivotArea>
    </format>
    <format dxfId="8340">
      <pivotArea dataOnly="0" labelOnly="1" outline="0" offset="IV20" fieldPosition="0">
        <references count="1">
          <reference field="6" count="1">
            <x v="1"/>
          </reference>
        </references>
      </pivotArea>
    </format>
    <format dxfId="8339">
      <pivotArea dataOnly="0" labelOnly="1" outline="0" fieldPosition="0">
        <references count="2">
          <reference field="0" count="1">
            <x v="592"/>
          </reference>
          <reference field="6" count="1" selected="0">
            <x v="1"/>
          </reference>
        </references>
      </pivotArea>
    </format>
    <format dxfId="8338">
      <pivotArea dataOnly="0" labelOnly="1" outline="0" fieldPosition="0">
        <references count="3">
          <reference field="0" count="1" selected="0">
            <x v="592"/>
          </reference>
          <reference field="4" count="1">
            <x v="266"/>
          </reference>
          <reference field="6" count="1" selected="0">
            <x v="1"/>
          </reference>
        </references>
      </pivotArea>
    </format>
    <format dxfId="8337">
      <pivotArea outline="0" collapsedLevelsAreSubtotals="1" fieldPosition="0">
        <references count="3">
          <reference field="0" count="1" selected="0">
            <x v="592"/>
          </reference>
          <reference field="4" count="1" selected="0">
            <x v="266"/>
          </reference>
          <reference field="6" count="1" selected="0">
            <x v="1"/>
          </reference>
        </references>
      </pivotArea>
    </format>
    <format dxfId="8336">
      <pivotArea outline="0" collapsedLevelsAreSubtotals="1" fieldPosition="0">
        <references count="3">
          <reference field="0" count="1" selected="0">
            <x v="658"/>
          </reference>
          <reference field="4" count="1" selected="0">
            <x v="266"/>
          </reference>
          <reference field="6" count="1" selected="0">
            <x v="1"/>
          </reference>
        </references>
      </pivotArea>
    </format>
    <format dxfId="8335">
      <pivotArea dataOnly="0" labelOnly="1" outline="0" offset="IV21" fieldPosition="0">
        <references count="1">
          <reference field="6" count="1">
            <x v="1"/>
          </reference>
        </references>
      </pivotArea>
    </format>
    <format dxfId="8334">
      <pivotArea dataOnly="0" labelOnly="1" outline="0" fieldPosition="0">
        <references count="2">
          <reference field="0" count="1">
            <x v="658"/>
          </reference>
          <reference field="6" count="1" selected="0">
            <x v="1"/>
          </reference>
        </references>
      </pivotArea>
    </format>
    <format dxfId="8333">
      <pivotArea dataOnly="0" labelOnly="1" outline="0" fieldPosition="0">
        <references count="3">
          <reference field="0" count="1" selected="0">
            <x v="658"/>
          </reference>
          <reference field="4" count="1">
            <x v="266"/>
          </reference>
          <reference field="6" count="1" selected="0">
            <x v="1"/>
          </reference>
        </references>
      </pivotArea>
    </format>
    <format dxfId="8332">
      <pivotArea outline="0" collapsedLevelsAreSubtotals="1" fieldPosition="0">
        <references count="3">
          <reference field="0" count="1" selected="0">
            <x v="658"/>
          </reference>
          <reference field="4" count="1" selected="0">
            <x v="266"/>
          </reference>
          <reference field="6" count="1" selected="0">
            <x v="1"/>
          </reference>
        </references>
      </pivotArea>
    </format>
    <format dxfId="8331">
      <pivotArea outline="0" collapsedLevelsAreSubtotals="1" fieldPosition="0">
        <references count="3">
          <reference field="0" count="1" selected="0">
            <x v="633"/>
          </reference>
          <reference field="4" count="1" selected="0">
            <x v="266"/>
          </reference>
          <reference field="6" count="1" selected="0">
            <x v="1"/>
          </reference>
        </references>
      </pivotArea>
    </format>
    <format dxfId="8330">
      <pivotArea dataOnly="0" labelOnly="1" outline="0" offset="IV22" fieldPosition="0">
        <references count="1">
          <reference field="6" count="1">
            <x v="1"/>
          </reference>
        </references>
      </pivotArea>
    </format>
    <format dxfId="8329">
      <pivotArea dataOnly="0" labelOnly="1" outline="0" fieldPosition="0">
        <references count="2">
          <reference field="0" count="1">
            <x v="633"/>
          </reference>
          <reference field="6" count="1" selected="0">
            <x v="1"/>
          </reference>
        </references>
      </pivotArea>
    </format>
    <format dxfId="8328">
      <pivotArea dataOnly="0" labelOnly="1" outline="0" fieldPosition="0">
        <references count="3">
          <reference field="0" count="1" selected="0">
            <x v="633"/>
          </reference>
          <reference field="4" count="1">
            <x v="266"/>
          </reference>
          <reference field="6" count="1" selected="0">
            <x v="1"/>
          </reference>
        </references>
      </pivotArea>
    </format>
    <format dxfId="8327">
      <pivotArea outline="0" collapsedLevelsAreSubtotals="1" fieldPosition="0">
        <references count="3">
          <reference field="0" count="1" selected="0">
            <x v="633"/>
          </reference>
          <reference field="4" count="1" selected="0">
            <x v="266"/>
          </reference>
          <reference field="6" count="1" selected="0">
            <x v="1"/>
          </reference>
        </references>
      </pivotArea>
    </format>
    <format dxfId="8326">
      <pivotArea outline="0" collapsedLevelsAreSubtotals="1" fieldPosition="0">
        <references count="3">
          <reference field="0" count="1" selected="0">
            <x v="663"/>
          </reference>
          <reference field="4" count="1" selected="0">
            <x v="266"/>
          </reference>
          <reference field="6" count="1" selected="0">
            <x v="1"/>
          </reference>
        </references>
      </pivotArea>
    </format>
    <format dxfId="8325">
      <pivotArea dataOnly="0" labelOnly="1" outline="0" offset="IV23" fieldPosition="0">
        <references count="1">
          <reference field="6" count="1">
            <x v="1"/>
          </reference>
        </references>
      </pivotArea>
    </format>
    <format dxfId="8324">
      <pivotArea dataOnly="0" labelOnly="1" outline="0" fieldPosition="0">
        <references count="2">
          <reference field="0" count="1">
            <x v="663"/>
          </reference>
          <reference field="6" count="1" selected="0">
            <x v="1"/>
          </reference>
        </references>
      </pivotArea>
    </format>
    <format dxfId="8323">
      <pivotArea dataOnly="0" labelOnly="1" outline="0" fieldPosition="0">
        <references count="3">
          <reference field="0" count="1" selected="0">
            <x v="663"/>
          </reference>
          <reference field="4" count="1">
            <x v="266"/>
          </reference>
          <reference field="6" count="1" selected="0">
            <x v="1"/>
          </reference>
        </references>
      </pivotArea>
    </format>
    <format dxfId="8322">
      <pivotArea outline="0" collapsedLevelsAreSubtotals="1" fieldPosition="0">
        <references count="3">
          <reference field="0" count="1" selected="0">
            <x v="663"/>
          </reference>
          <reference field="4" count="1" selected="0">
            <x v="266"/>
          </reference>
          <reference field="6" count="1" selected="0">
            <x v="1"/>
          </reference>
        </references>
      </pivotArea>
    </format>
    <format dxfId="8321">
      <pivotArea outline="0" collapsedLevelsAreSubtotals="1" fieldPosition="0">
        <references count="3">
          <reference field="0" count="1" selected="0">
            <x v="598"/>
          </reference>
          <reference field="4" count="1" selected="0">
            <x v="266"/>
          </reference>
          <reference field="6" count="1" selected="0">
            <x v="1"/>
          </reference>
        </references>
      </pivotArea>
    </format>
    <format dxfId="8320">
      <pivotArea dataOnly="0" labelOnly="1" outline="0" offset="IV24" fieldPosition="0">
        <references count="1">
          <reference field="6" count="1">
            <x v="1"/>
          </reference>
        </references>
      </pivotArea>
    </format>
    <format dxfId="8319">
      <pivotArea dataOnly="0" labelOnly="1" outline="0" fieldPosition="0">
        <references count="2">
          <reference field="0" count="1">
            <x v="598"/>
          </reference>
          <reference field="6" count="1" selected="0">
            <x v="1"/>
          </reference>
        </references>
      </pivotArea>
    </format>
    <format dxfId="8318">
      <pivotArea dataOnly="0" labelOnly="1" outline="0" fieldPosition="0">
        <references count="3">
          <reference field="0" count="1" selected="0">
            <x v="598"/>
          </reference>
          <reference field="4" count="1">
            <x v="266"/>
          </reference>
          <reference field="6" count="1" selected="0">
            <x v="1"/>
          </reference>
        </references>
      </pivotArea>
    </format>
    <format dxfId="8317">
      <pivotArea outline="0" collapsedLevelsAreSubtotals="1" fieldPosition="0">
        <references count="3">
          <reference field="0" count="1" selected="0">
            <x v="598"/>
          </reference>
          <reference field="4" count="1" selected="0">
            <x v="266"/>
          </reference>
          <reference field="6" count="1" selected="0">
            <x v="1"/>
          </reference>
        </references>
      </pivotArea>
    </format>
    <format dxfId="8316">
      <pivotArea outline="0" collapsedLevelsAreSubtotals="1" fieldPosition="0">
        <references count="3">
          <reference field="0" count="1" selected="0">
            <x v="666"/>
          </reference>
          <reference field="4" count="1" selected="0">
            <x v="266"/>
          </reference>
          <reference field="6" count="1" selected="0">
            <x v="1"/>
          </reference>
        </references>
      </pivotArea>
    </format>
    <format dxfId="8315">
      <pivotArea dataOnly="0" labelOnly="1" outline="0" offset="IV25" fieldPosition="0">
        <references count="1">
          <reference field="6" count="1">
            <x v="1"/>
          </reference>
        </references>
      </pivotArea>
    </format>
    <format dxfId="8314">
      <pivotArea dataOnly="0" labelOnly="1" outline="0" fieldPosition="0">
        <references count="2">
          <reference field="0" count="1">
            <x v="666"/>
          </reference>
          <reference field="6" count="1" selected="0">
            <x v="1"/>
          </reference>
        </references>
      </pivotArea>
    </format>
    <format dxfId="8313">
      <pivotArea dataOnly="0" labelOnly="1" outline="0" fieldPosition="0">
        <references count="3">
          <reference field="0" count="1" selected="0">
            <x v="666"/>
          </reference>
          <reference field="4" count="1">
            <x v="266"/>
          </reference>
          <reference field="6" count="1" selected="0">
            <x v="1"/>
          </reference>
        </references>
      </pivotArea>
    </format>
    <format dxfId="8312">
      <pivotArea outline="0" collapsedLevelsAreSubtotals="1" fieldPosition="0">
        <references count="3">
          <reference field="0" count="1" selected="0">
            <x v="666"/>
          </reference>
          <reference field="4" count="1" selected="0">
            <x v="266"/>
          </reference>
          <reference field="6" count="1" selected="0">
            <x v="1"/>
          </reference>
        </references>
      </pivotArea>
    </format>
    <format dxfId="8311">
      <pivotArea outline="0" collapsedLevelsAreSubtotals="1" fieldPosition="0">
        <references count="3">
          <reference field="0" count="1" selected="0">
            <x v="642"/>
          </reference>
          <reference field="4" count="1" selected="0">
            <x v="266"/>
          </reference>
          <reference field="6" count="1" selected="0">
            <x v="1"/>
          </reference>
        </references>
      </pivotArea>
    </format>
    <format dxfId="8310">
      <pivotArea dataOnly="0" labelOnly="1" outline="0" offset="IV26" fieldPosition="0">
        <references count="1">
          <reference field="6" count="1">
            <x v="1"/>
          </reference>
        </references>
      </pivotArea>
    </format>
    <format dxfId="8309">
      <pivotArea dataOnly="0" labelOnly="1" outline="0" fieldPosition="0">
        <references count="2">
          <reference field="0" count="1">
            <x v="642"/>
          </reference>
          <reference field="6" count="1" selected="0">
            <x v="1"/>
          </reference>
        </references>
      </pivotArea>
    </format>
    <format dxfId="8308">
      <pivotArea dataOnly="0" labelOnly="1" outline="0" fieldPosition="0">
        <references count="3">
          <reference field="0" count="1" selected="0">
            <x v="642"/>
          </reference>
          <reference field="4" count="1">
            <x v="266"/>
          </reference>
          <reference field="6" count="1" selected="0">
            <x v="1"/>
          </reference>
        </references>
      </pivotArea>
    </format>
    <format dxfId="8307">
      <pivotArea outline="0" collapsedLevelsAreSubtotals="1" fieldPosition="0">
        <references count="3">
          <reference field="0" count="1" selected="0">
            <x v="642"/>
          </reference>
          <reference field="4" count="1" selected="0">
            <x v="266"/>
          </reference>
          <reference field="6" count="1" selected="0">
            <x v="1"/>
          </reference>
        </references>
      </pivotArea>
    </format>
    <format dxfId="8306">
      <pivotArea outline="0" collapsedLevelsAreSubtotals="1" fieldPosition="0">
        <references count="3">
          <reference field="0" count="1" selected="0">
            <x v="644"/>
          </reference>
          <reference field="4" count="1" selected="0">
            <x v="266"/>
          </reference>
          <reference field="6" count="1" selected="0">
            <x v="1"/>
          </reference>
        </references>
      </pivotArea>
    </format>
    <format dxfId="8305">
      <pivotArea dataOnly="0" labelOnly="1" outline="0" offset="IV256" fieldPosition="0">
        <references count="1">
          <reference field="6" count="1">
            <x v="1"/>
          </reference>
        </references>
      </pivotArea>
    </format>
    <format dxfId="8304">
      <pivotArea dataOnly="0" labelOnly="1" outline="0" fieldPosition="0">
        <references count="2">
          <reference field="0" count="1">
            <x v="644"/>
          </reference>
          <reference field="6" count="1" selected="0">
            <x v="1"/>
          </reference>
        </references>
      </pivotArea>
    </format>
    <format dxfId="8303">
      <pivotArea dataOnly="0" labelOnly="1" outline="0" fieldPosition="0">
        <references count="3">
          <reference field="0" count="1" selected="0">
            <x v="644"/>
          </reference>
          <reference field="4" count="1">
            <x v="266"/>
          </reference>
          <reference field="6" count="1" selected="0">
            <x v="1"/>
          </reference>
        </references>
      </pivotArea>
    </format>
    <format dxfId="8302">
      <pivotArea outline="0" collapsedLevelsAreSubtotals="1" fieldPosition="0">
        <references count="3">
          <reference field="0" count="1" selected="0">
            <x v="644"/>
          </reference>
          <reference field="4" count="1" selected="0">
            <x v="266"/>
          </reference>
          <reference field="6" count="1" selected="0">
            <x v="1"/>
          </reference>
        </references>
      </pivotArea>
    </format>
    <format dxfId="8301">
      <pivotArea dataOnly="0" labelOnly="1" outline="0" fieldPosition="0">
        <references count="1">
          <reference field="6" count="1">
            <x v="1"/>
          </reference>
        </references>
      </pivotArea>
    </format>
    <format dxfId="8300">
      <pivotArea dataOnly="0" labelOnly="1" outline="0" fieldPosition="0">
        <references count="2">
          <reference field="0" count="1">
            <x v="644"/>
          </reference>
          <reference field="6" count="1" selected="0">
            <x v="1"/>
          </reference>
        </references>
      </pivotArea>
    </format>
    <format dxfId="8299">
      <pivotArea dataOnly="0" labelOnly="1" outline="0" fieldPosition="0">
        <references count="3">
          <reference field="0" count="1" selected="0">
            <x v="644"/>
          </reference>
          <reference field="4" count="1">
            <x v="266"/>
          </reference>
          <reference field="6" count="1" selected="0">
            <x v="1"/>
          </reference>
        </references>
      </pivotArea>
    </format>
    <format dxfId="8298">
      <pivotArea outline="0" collapsedLevelsAreSubtotals="1" fieldPosition="0">
        <references count="1">
          <reference field="6" count="1" selected="0" defaultSubtotal="1">
            <x v="1"/>
          </reference>
        </references>
      </pivotArea>
    </format>
    <format dxfId="8297">
      <pivotArea dataOnly="0" labelOnly="1" outline="0" fieldPosition="0">
        <references count="1">
          <reference field="6" count="1" defaultSubtotal="1">
            <x v="1"/>
          </reference>
        </references>
      </pivotArea>
    </format>
    <format dxfId="8296">
      <pivotArea outline="0" collapsedLevelsAreSubtotals="1" fieldPosition="0">
        <references count="3">
          <reference field="0" count="1" selected="0">
            <x v="637"/>
          </reference>
          <reference field="4" count="1" selected="0">
            <x v="268"/>
          </reference>
          <reference field="6" count="1" selected="0">
            <x v="4"/>
          </reference>
        </references>
      </pivotArea>
    </format>
    <format dxfId="8295">
      <pivotArea dataOnly="0" labelOnly="1" outline="0" offset="IV1" fieldPosition="0">
        <references count="1">
          <reference field="6" count="1">
            <x v="4"/>
          </reference>
        </references>
      </pivotArea>
    </format>
    <format dxfId="8294">
      <pivotArea dataOnly="0" labelOnly="1" outline="0" fieldPosition="0">
        <references count="2">
          <reference field="0" count="1">
            <x v="637"/>
          </reference>
          <reference field="6" count="1" selected="0">
            <x v="4"/>
          </reference>
        </references>
      </pivotArea>
    </format>
    <format dxfId="8293">
      <pivotArea dataOnly="0" labelOnly="1" outline="0" fieldPosition="0">
        <references count="3">
          <reference field="0" count="1" selected="0">
            <x v="637"/>
          </reference>
          <reference field="4" count="1">
            <x v="268"/>
          </reference>
          <reference field="6" count="1" selected="0">
            <x v="4"/>
          </reference>
        </references>
      </pivotArea>
    </format>
    <format dxfId="8292">
      <pivotArea outline="0" collapsedLevelsAreSubtotals="1" fieldPosition="0">
        <references count="3">
          <reference field="0" count="1" selected="0">
            <x v="637"/>
          </reference>
          <reference field="4" count="1" selected="0">
            <x v="268"/>
          </reference>
          <reference field="6" count="1" selected="0">
            <x v="4"/>
          </reference>
        </references>
      </pivotArea>
    </format>
    <format dxfId="8291">
      <pivotArea dataOnly="0" labelOnly="1" outline="0" fieldPosition="0">
        <references count="1">
          <reference field="6" count="1">
            <x v="4"/>
          </reference>
        </references>
      </pivotArea>
    </format>
    <format dxfId="8290">
      <pivotArea dataOnly="0" labelOnly="1" outline="0" fieldPosition="0">
        <references count="2">
          <reference field="0" count="1">
            <x v="637"/>
          </reference>
          <reference field="6" count="1" selected="0">
            <x v="4"/>
          </reference>
        </references>
      </pivotArea>
    </format>
    <format dxfId="8289">
      <pivotArea dataOnly="0" labelOnly="1" outline="0" fieldPosition="0">
        <references count="3">
          <reference field="0" count="1" selected="0">
            <x v="637"/>
          </reference>
          <reference field="4" count="1">
            <x v="268"/>
          </reference>
          <reference field="6" count="1" selected="0">
            <x v="4"/>
          </reference>
        </references>
      </pivotArea>
    </format>
    <format dxfId="8288">
      <pivotArea outline="0" collapsedLevelsAreSubtotals="1" fieldPosition="0">
        <references count="3">
          <reference field="0" count="1" selected="0">
            <x v="597"/>
          </reference>
          <reference field="4" count="1" selected="0">
            <x v="268"/>
          </reference>
          <reference field="6" count="1" selected="0">
            <x v="4"/>
          </reference>
        </references>
      </pivotArea>
    </format>
    <format dxfId="8287">
      <pivotArea dataOnly="0" labelOnly="1" outline="0" offset="IV2" fieldPosition="0">
        <references count="1">
          <reference field="6" count="1">
            <x v="4"/>
          </reference>
        </references>
      </pivotArea>
    </format>
    <format dxfId="8286">
      <pivotArea dataOnly="0" labelOnly="1" outline="0" fieldPosition="0">
        <references count="2">
          <reference field="0" count="1">
            <x v="597"/>
          </reference>
          <reference field="6" count="1" selected="0">
            <x v="4"/>
          </reference>
        </references>
      </pivotArea>
    </format>
    <format dxfId="8285">
      <pivotArea dataOnly="0" labelOnly="1" outline="0" fieldPosition="0">
        <references count="3">
          <reference field="0" count="1" selected="0">
            <x v="597"/>
          </reference>
          <reference field="4" count="1">
            <x v="268"/>
          </reference>
          <reference field="6" count="1" selected="0">
            <x v="4"/>
          </reference>
        </references>
      </pivotArea>
    </format>
    <format dxfId="8284">
      <pivotArea outline="0" collapsedLevelsAreSubtotals="1" fieldPosition="0">
        <references count="3">
          <reference field="0" count="1" selected="0">
            <x v="597"/>
          </reference>
          <reference field="4" count="1" selected="0">
            <x v="268"/>
          </reference>
          <reference field="6" count="1" selected="0">
            <x v="4"/>
          </reference>
        </references>
      </pivotArea>
    </format>
    <format dxfId="8283">
      <pivotArea outline="0" collapsedLevelsAreSubtotals="1" fieldPosition="0">
        <references count="3">
          <reference field="0" count="1" selected="0">
            <x v="644"/>
          </reference>
          <reference field="4" count="1" selected="0">
            <x v="268"/>
          </reference>
          <reference field="6" count="1" selected="0">
            <x v="4"/>
          </reference>
        </references>
      </pivotArea>
    </format>
    <format dxfId="8282">
      <pivotArea dataOnly="0" labelOnly="1" outline="0" offset="IV3" fieldPosition="0">
        <references count="1">
          <reference field="6" count="1">
            <x v="4"/>
          </reference>
        </references>
      </pivotArea>
    </format>
    <format dxfId="8281">
      <pivotArea dataOnly="0" labelOnly="1" outline="0" fieldPosition="0">
        <references count="2">
          <reference field="0" count="1">
            <x v="644"/>
          </reference>
          <reference field="6" count="1" selected="0">
            <x v="4"/>
          </reference>
        </references>
      </pivotArea>
    </format>
    <format dxfId="8280">
      <pivotArea dataOnly="0" labelOnly="1" outline="0" fieldPosition="0">
        <references count="3">
          <reference field="0" count="1" selected="0">
            <x v="644"/>
          </reference>
          <reference field="4" count="1">
            <x v="268"/>
          </reference>
          <reference field="6" count="1" selected="0">
            <x v="4"/>
          </reference>
        </references>
      </pivotArea>
    </format>
    <format dxfId="8279">
      <pivotArea outline="0" collapsedLevelsAreSubtotals="1" fieldPosition="0">
        <references count="3">
          <reference field="0" count="1" selected="0">
            <x v="644"/>
          </reference>
          <reference field="4" count="1" selected="0">
            <x v="268"/>
          </reference>
          <reference field="6" count="1" selected="0">
            <x v="4"/>
          </reference>
        </references>
      </pivotArea>
    </format>
    <format dxfId="8278">
      <pivotArea outline="0" collapsedLevelsAreSubtotals="1" fieldPosition="0">
        <references count="3">
          <reference field="0" count="1" selected="0">
            <x v="600"/>
          </reference>
          <reference field="4" count="1" selected="0">
            <x v="268"/>
          </reference>
          <reference field="6" count="1" selected="0">
            <x v="4"/>
          </reference>
        </references>
      </pivotArea>
    </format>
    <format dxfId="8277">
      <pivotArea dataOnly="0" labelOnly="1" outline="0" offset="IV4" fieldPosition="0">
        <references count="1">
          <reference field="6" count="1">
            <x v="4"/>
          </reference>
        </references>
      </pivotArea>
    </format>
    <format dxfId="8276">
      <pivotArea dataOnly="0" labelOnly="1" outline="0" fieldPosition="0">
        <references count="2">
          <reference field="0" count="1">
            <x v="600"/>
          </reference>
          <reference field="6" count="1" selected="0">
            <x v="4"/>
          </reference>
        </references>
      </pivotArea>
    </format>
    <format dxfId="8275">
      <pivotArea dataOnly="0" labelOnly="1" outline="0" fieldPosition="0">
        <references count="3">
          <reference field="0" count="1" selected="0">
            <x v="600"/>
          </reference>
          <reference field="4" count="1">
            <x v="268"/>
          </reference>
          <reference field="6" count="1" selected="0">
            <x v="4"/>
          </reference>
        </references>
      </pivotArea>
    </format>
    <format dxfId="8274">
      <pivotArea outline="0" collapsedLevelsAreSubtotals="1" fieldPosition="0">
        <references count="3">
          <reference field="0" count="1" selected="0">
            <x v="600"/>
          </reference>
          <reference field="4" count="1" selected="0">
            <x v="268"/>
          </reference>
          <reference field="6" count="1" selected="0">
            <x v="4"/>
          </reference>
        </references>
      </pivotArea>
    </format>
    <format dxfId="8273">
      <pivotArea outline="0" collapsedLevelsAreSubtotals="1" fieldPosition="0">
        <references count="3">
          <reference field="0" count="1" selected="0">
            <x v="599"/>
          </reference>
          <reference field="4" count="1" selected="0">
            <x v="268"/>
          </reference>
          <reference field="6" count="1" selected="0">
            <x v="4"/>
          </reference>
        </references>
      </pivotArea>
    </format>
    <format dxfId="8272">
      <pivotArea dataOnly="0" labelOnly="1" outline="0" offset="IV5" fieldPosition="0">
        <references count="1">
          <reference field="6" count="1">
            <x v="4"/>
          </reference>
        </references>
      </pivotArea>
    </format>
    <format dxfId="8271">
      <pivotArea dataOnly="0" labelOnly="1" outline="0" fieldPosition="0">
        <references count="2">
          <reference field="0" count="1">
            <x v="599"/>
          </reference>
          <reference field="6" count="1" selected="0">
            <x v="4"/>
          </reference>
        </references>
      </pivotArea>
    </format>
    <format dxfId="8270">
      <pivotArea dataOnly="0" labelOnly="1" outline="0" fieldPosition="0">
        <references count="3">
          <reference field="0" count="1" selected="0">
            <x v="599"/>
          </reference>
          <reference field="4" count="1">
            <x v="268"/>
          </reference>
          <reference field="6" count="1" selected="0">
            <x v="4"/>
          </reference>
        </references>
      </pivotArea>
    </format>
    <format dxfId="8269">
      <pivotArea outline="0" collapsedLevelsAreSubtotals="1" fieldPosition="0">
        <references count="3">
          <reference field="0" count="1" selected="0">
            <x v="599"/>
          </reference>
          <reference field="4" count="1" selected="0">
            <x v="268"/>
          </reference>
          <reference field="6" count="1" selected="0">
            <x v="4"/>
          </reference>
        </references>
      </pivotArea>
    </format>
    <format dxfId="8268">
      <pivotArea outline="0" collapsedLevelsAreSubtotals="1" fieldPosition="0">
        <references count="3">
          <reference field="0" count="1" selected="0">
            <x v="631"/>
          </reference>
          <reference field="4" count="1" selected="0">
            <x v="268"/>
          </reference>
          <reference field="6" count="1" selected="0">
            <x v="4"/>
          </reference>
        </references>
      </pivotArea>
    </format>
    <format dxfId="8267">
      <pivotArea dataOnly="0" labelOnly="1" outline="0" offset="IV6" fieldPosition="0">
        <references count="1">
          <reference field="6" count="1">
            <x v="4"/>
          </reference>
        </references>
      </pivotArea>
    </format>
    <format dxfId="8266">
      <pivotArea dataOnly="0" labelOnly="1" outline="0" fieldPosition="0">
        <references count="2">
          <reference field="0" count="1">
            <x v="631"/>
          </reference>
          <reference field="6" count="1" selected="0">
            <x v="4"/>
          </reference>
        </references>
      </pivotArea>
    </format>
    <format dxfId="8265">
      <pivotArea dataOnly="0" labelOnly="1" outline="0" fieldPosition="0">
        <references count="3">
          <reference field="0" count="1" selected="0">
            <x v="631"/>
          </reference>
          <reference field="4" count="1">
            <x v="268"/>
          </reference>
          <reference field="6" count="1" selected="0">
            <x v="4"/>
          </reference>
        </references>
      </pivotArea>
    </format>
    <format dxfId="8264">
      <pivotArea outline="0" collapsedLevelsAreSubtotals="1" fieldPosition="0">
        <references count="3">
          <reference field="0" count="1" selected="0">
            <x v="631"/>
          </reference>
          <reference field="4" count="1" selected="0">
            <x v="268"/>
          </reference>
          <reference field="6" count="1" selected="0">
            <x v="4"/>
          </reference>
        </references>
      </pivotArea>
    </format>
    <format dxfId="8263">
      <pivotArea outline="0" collapsedLevelsAreSubtotals="1" fieldPosition="0">
        <references count="3">
          <reference field="0" count="1" selected="0">
            <x v="598"/>
          </reference>
          <reference field="4" count="1" selected="0">
            <x v="268"/>
          </reference>
          <reference field="6" count="1" selected="0">
            <x v="4"/>
          </reference>
        </references>
      </pivotArea>
    </format>
    <format dxfId="8262">
      <pivotArea dataOnly="0" labelOnly="1" outline="0" offset="IV7" fieldPosition="0">
        <references count="1">
          <reference field="6" count="1">
            <x v="4"/>
          </reference>
        </references>
      </pivotArea>
    </format>
    <format dxfId="8261">
      <pivotArea dataOnly="0" labelOnly="1" outline="0" fieldPosition="0">
        <references count="2">
          <reference field="0" count="1">
            <x v="598"/>
          </reference>
          <reference field="6" count="1" selected="0">
            <x v="4"/>
          </reference>
        </references>
      </pivotArea>
    </format>
    <format dxfId="8260">
      <pivotArea dataOnly="0" labelOnly="1" outline="0" fieldPosition="0">
        <references count="3">
          <reference field="0" count="1" selected="0">
            <x v="598"/>
          </reference>
          <reference field="4" count="1">
            <x v="268"/>
          </reference>
          <reference field="6" count="1" selected="0">
            <x v="4"/>
          </reference>
        </references>
      </pivotArea>
    </format>
    <format dxfId="8259">
      <pivotArea outline="0" collapsedLevelsAreSubtotals="1" fieldPosition="0">
        <references count="3">
          <reference field="0" count="1" selected="0">
            <x v="598"/>
          </reference>
          <reference field="4" count="1" selected="0">
            <x v="268"/>
          </reference>
          <reference field="6" count="1" selected="0">
            <x v="4"/>
          </reference>
        </references>
      </pivotArea>
    </format>
    <format dxfId="8258">
      <pivotArea outline="0" collapsedLevelsAreSubtotals="1" fieldPosition="0">
        <references count="3">
          <reference field="0" count="1" selected="0">
            <x v="646"/>
          </reference>
          <reference field="4" count="1" selected="0">
            <x v="268"/>
          </reference>
          <reference field="6" count="1" selected="0">
            <x v="4"/>
          </reference>
        </references>
      </pivotArea>
    </format>
    <format dxfId="8257">
      <pivotArea dataOnly="0" labelOnly="1" outline="0" offset="IV8" fieldPosition="0">
        <references count="1">
          <reference field="6" count="1">
            <x v="4"/>
          </reference>
        </references>
      </pivotArea>
    </format>
    <format dxfId="8256">
      <pivotArea dataOnly="0" labelOnly="1" outline="0" fieldPosition="0">
        <references count="2">
          <reference field="0" count="1">
            <x v="646"/>
          </reference>
          <reference field="6" count="1" selected="0">
            <x v="4"/>
          </reference>
        </references>
      </pivotArea>
    </format>
    <format dxfId="8255">
      <pivotArea dataOnly="0" labelOnly="1" outline="0" fieldPosition="0">
        <references count="3">
          <reference field="0" count="1" selected="0">
            <x v="646"/>
          </reference>
          <reference field="4" count="1">
            <x v="268"/>
          </reference>
          <reference field="6" count="1" selected="0">
            <x v="4"/>
          </reference>
        </references>
      </pivotArea>
    </format>
    <format dxfId="8254">
      <pivotArea outline="0" collapsedLevelsAreSubtotals="1" fieldPosition="0">
        <references count="3">
          <reference field="0" count="1" selected="0">
            <x v="646"/>
          </reference>
          <reference field="4" count="1" selected="0">
            <x v="268"/>
          </reference>
          <reference field="6" count="1" selected="0">
            <x v="4"/>
          </reference>
        </references>
      </pivotArea>
    </format>
    <format dxfId="8253">
      <pivotArea outline="0" collapsedLevelsAreSubtotals="1" fieldPosition="0">
        <references count="3">
          <reference field="0" count="1" selected="0">
            <x v="645"/>
          </reference>
          <reference field="4" count="1" selected="0">
            <x v="268"/>
          </reference>
          <reference field="6" count="1" selected="0">
            <x v="4"/>
          </reference>
        </references>
      </pivotArea>
    </format>
    <format dxfId="8252">
      <pivotArea dataOnly="0" labelOnly="1" outline="0" offset="IV9" fieldPosition="0">
        <references count="1">
          <reference field="6" count="1">
            <x v="4"/>
          </reference>
        </references>
      </pivotArea>
    </format>
    <format dxfId="8251">
      <pivotArea dataOnly="0" labelOnly="1" outline="0" fieldPosition="0">
        <references count="2">
          <reference field="0" count="1">
            <x v="645"/>
          </reference>
          <reference field="6" count="1" selected="0">
            <x v="4"/>
          </reference>
        </references>
      </pivotArea>
    </format>
    <format dxfId="8250">
      <pivotArea dataOnly="0" labelOnly="1" outline="0" fieldPosition="0">
        <references count="3">
          <reference field="0" count="1" selected="0">
            <x v="645"/>
          </reference>
          <reference field="4" count="1">
            <x v="268"/>
          </reference>
          <reference field="6" count="1" selected="0">
            <x v="4"/>
          </reference>
        </references>
      </pivotArea>
    </format>
    <format dxfId="8249">
      <pivotArea outline="0" collapsedLevelsAreSubtotals="1" fieldPosition="0">
        <references count="3">
          <reference field="0" count="1" selected="0">
            <x v="645"/>
          </reference>
          <reference field="4" count="1" selected="0">
            <x v="268"/>
          </reference>
          <reference field="6" count="1" selected="0">
            <x v="4"/>
          </reference>
        </references>
      </pivotArea>
    </format>
    <format dxfId="8248">
      <pivotArea outline="0" collapsedLevelsAreSubtotals="1" fieldPosition="0">
        <references count="3">
          <reference field="0" count="1" selected="0">
            <x v="604"/>
          </reference>
          <reference field="4" count="1" selected="0">
            <x v="268"/>
          </reference>
          <reference field="6" count="1" selected="0">
            <x v="4"/>
          </reference>
        </references>
      </pivotArea>
    </format>
    <format dxfId="8247">
      <pivotArea dataOnly="0" labelOnly="1" outline="0" offset="IV10" fieldPosition="0">
        <references count="1">
          <reference field="6" count="1">
            <x v="4"/>
          </reference>
        </references>
      </pivotArea>
    </format>
    <format dxfId="8246">
      <pivotArea dataOnly="0" labelOnly="1" outline="0" fieldPosition="0">
        <references count="2">
          <reference field="0" count="1">
            <x v="604"/>
          </reference>
          <reference field="6" count="1" selected="0">
            <x v="4"/>
          </reference>
        </references>
      </pivotArea>
    </format>
    <format dxfId="8245">
      <pivotArea dataOnly="0" labelOnly="1" outline="0" fieldPosition="0">
        <references count="3">
          <reference field="0" count="1" selected="0">
            <x v="604"/>
          </reference>
          <reference field="4" count="1">
            <x v="268"/>
          </reference>
          <reference field="6" count="1" selected="0">
            <x v="4"/>
          </reference>
        </references>
      </pivotArea>
    </format>
    <format dxfId="8244">
      <pivotArea outline="0" collapsedLevelsAreSubtotals="1" fieldPosition="0">
        <references count="3">
          <reference field="0" count="1" selected="0">
            <x v="604"/>
          </reference>
          <reference field="4" count="1" selected="0">
            <x v="268"/>
          </reference>
          <reference field="6" count="1" selected="0">
            <x v="4"/>
          </reference>
        </references>
      </pivotArea>
    </format>
    <format dxfId="8243">
      <pivotArea outline="0" collapsedLevelsAreSubtotals="1" fieldPosition="0">
        <references count="3">
          <reference field="0" count="1" selected="0">
            <x v="658"/>
          </reference>
          <reference field="4" count="1" selected="0">
            <x v="268"/>
          </reference>
          <reference field="6" count="1" selected="0">
            <x v="4"/>
          </reference>
        </references>
      </pivotArea>
    </format>
    <format dxfId="8242">
      <pivotArea dataOnly="0" labelOnly="1" outline="0" offset="IV11" fieldPosition="0">
        <references count="1">
          <reference field="6" count="1">
            <x v="4"/>
          </reference>
        </references>
      </pivotArea>
    </format>
    <format dxfId="8241">
      <pivotArea dataOnly="0" labelOnly="1" outline="0" fieldPosition="0">
        <references count="2">
          <reference field="0" count="1">
            <x v="658"/>
          </reference>
          <reference field="6" count="1" selected="0">
            <x v="4"/>
          </reference>
        </references>
      </pivotArea>
    </format>
    <format dxfId="8240">
      <pivotArea dataOnly="0" labelOnly="1" outline="0" fieldPosition="0">
        <references count="3">
          <reference field="0" count="1" selected="0">
            <x v="658"/>
          </reference>
          <reference field="4" count="1">
            <x v="268"/>
          </reference>
          <reference field="6" count="1" selected="0">
            <x v="4"/>
          </reference>
        </references>
      </pivotArea>
    </format>
    <format dxfId="8239">
      <pivotArea outline="0" collapsedLevelsAreSubtotals="1" fieldPosition="0">
        <references count="3">
          <reference field="0" count="1" selected="0">
            <x v="658"/>
          </reference>
          <reference field="4" count="1" selected="0">
            <x v="268"/>
          </reference>
          <reference field="6" count="1" selected="0">
            <x v="4"/>
          </reference>
        </references>
      </pivotArea>
    </format>
    <format dxfId="8238">
      <pivotArea outline="0" collapsedLevelsAreSubtotals="1" fieldPosition="0">
        <references count="3">
          <reference field="0" count="1" selected="0">
            <x v="642"/>
          </reference>
          <reference field="4" count="1" selected="0">
            <x v="268"/>
          </reference>
          <reference field="6" count="1" selected="0">
            <x v="4"/>
          </reference>
        </references>
      </pivotArea>
    </format>
    <format dxfId="8237">
      <pivotArea dataOnly="0" labelOnly="1" outline="0" offset="IV12" fieldPosition="0">
        <references count="1">
          <reference field="6" count="1">
            <x v="4"/>
          </reference>
        </references>
      </pivotArea>
    </format>
    <format dxfId="8236">
      <pivotArea dataOnly="0" labelOnly="1" outline="0" fieldPosition="0">
        <references count="2">
          <reference field="0" count="1">
            <x v="642"/>
          </reference>
          <reference field="6" count="1" selected="0">
            <x v="4"/>
          </reference>
        </references>
      </pivotArea>
    </format>
    <format dxfId="8235">
      <pivotArea dataOnly="0" labelOnly="1" outline="0" fieldPosition="0">
        <references count="3">
          <reference field="0" count="1" selected="0">
            <x v="642"/>
          </reference>
          <reference field="4" count="1">
            <x v="268"/>
          </reference>
          <reference field="6" count="1" selected="0">
            <x v="4"/>
          </reference>
        </references>
      </pivotArea>
    </format>
    <format dxfId="8234">
      <pivotArea outline="0" collapsedLevelsAreSubtotals="1" fieldPosition="0">
        <references count="3">
          <reference field="0" count="1" selected="0">
            <x v="642"/>
          </reference>
          <reference field="4" count="1" selected="0">
            <x v="268"/>
          </reference>
          <reference field="6" count="1" selected="0">
            <x v="4"/>
          </reference>
        </references>
      </pivotArea>
    </format>
    <format dxfId="8233">
      <pivotArea outline="0" collapsedLevelsAreSubtotals="1" fieldPosition="0">
        <references count="3">
          <reference field="0" count="1" selected="0">
            <x v="612"/>
          </reference>
          <reference field="4" count="1" selected="0">
            <x v="268"/>
          </reference>
          <reference field="6" count="1" selected="0">
            <x v="4"/>
          </reference>
        </references>
      </pivotArea>
    </format>
    <format dxfId="8232">
      <pivotArea dataOnly="0" labelOnly="1" outline="0" offset="IV256" fieldPosition="0">
        <references count="1">
          <reference field="6" count="1">
            <x v="4"/>
          </reference>
        </references>
      </pivotArea>
    </format>
    <format dxfId="8231">
      <pivotArea dataOnly="0" labelOnly="1" outline="0" fieldPosition="0">
        <references count="2">
          <reference field="0" count="1">
            <x v="612"/>
          </reference>
          <reference field="6" count="1" selected="0">
            <x v="4"/>
          </reference>
        </references>
      </pivotArea>
    </format>
    <format dxfId="8230">
      <pivotArea dataOnly="0" labelOnly="1" outline="0" fieldPosition="0">
        <references count="3">
          <reference field="0" count="1" selected="0">
            <x v="612"/>
          </reference>
          <reference field="4" count="1">
            <x v="268"/>
          </reference>
          <reference field="6" count="1" selected="0">
            <x v="4"/>
          </reference>
        </references>
      </pivotArea>
    </format>
    <format dxfId="8229">
      <pivotArea outline="0" collapsedLevelsAreSubtotals="1" fieldPosition="0">
        <references count="3">
          <reference field="0" count="1" selected="0">
            <x v="612"/>
          </reference>
          <reference field="4" count="1" selected="0">
            <x v="268"/>
          </reference>
          <reference field="6" count="1" selected="0">
            <x v="4"/>
          </reference>
        </references>
      </pivotArea>
    </format>
    <format dxfId="8228">
      <pivotArea dataOnly="0" labelOnly="1" outline="0" fieldPosition="0">
        <references count="1">
          <reference field="6" count="1">
            <x v="4"/>
          </reference>
        </references>
      </pivotArea>
    </format>
    <format dxfId="8227">
      <pivotArea dataOnly="0" labelOnly="1" outline="0" fieldPosition="0">
        <references count="2">
          <reference field="0" count="1">
            <x v="612"/>
          </reference>
          <reference field="6" count="1" selected="0">
            <x v="4"/>
          </reference>
        </references>
      </pivotArea>
    </format>
    <format dxfId="8226">
      <pivotArea dataOnly="0" labelOnly="1" outline="0" fieldPosition="0">
        <references count="3">
          <reference field="0" count="1" selected="0">
            <x v="612"/>
          </reference>
          <reference field="4" count="1">
            <x v="268"/>
          </reference>
          <reference field="6" count="1" selected="0">
            <x v="4"/>
          </reference>
        </references>
      </pivotArea>
    </format>
    <format dxfId="8225">
      <pivotArea outline="0" collapsedLevelsAreSubtotals="1" fieldPosition="0">
        <references count="1">
          <reference field="6" count="1" selected="0" defaultSubtotal="1">
            <x v="4"/>
          </reference>
        </references>
      </pivotArea>
    </format>
    <format dxfId="8224">
      <pivotArea dataOnly="0" labelOnly="1" outline="0" fieldPosition="0">
        <references count="1">
          <reference field="6" count="1" defaultSubtotal="1">
            <x v="4"/>
          </reference>
        </references>
      </pivotArea>
    </format>
    <format dxfId="8223">
      <pivotArea outline="0" collapsedLevelsAreSubtotals="1" fieldPosition="0">
        <references count="3">
          <reference field="0" count="1" selected="0">
            <x v="637"/>
          </reference>
          <reference field="4" count="1" selected="0">
            <x v="270"/>
          </reference>
          <reference field="6" count="1" selected="0">
            <x v="5"/>
          </reference>
        </references>
      </pivotArea>
    </format>
    <format dxfId="8222">
      <pivotArea dataOnly="0" labelOnly="1" outline="0" fieldPosition="0">
        <references count="1">
          <reference field="6" count="1">
            <x v="5"/>
          </reference>
        </references>
      </pivotArea>
    </format>
    <format dxfId="8221">
      <pivotArea dataOnly="0" labelOnly="1" outline="0" fieldPosition="0">
        <references count="2">
          <reference field="0" count="1">
            <x v="637"/>
          </reference>
          <reference field="6" count="1" selected="0">
            <x v="5"/>
          </reference>
        </references>
      </pivotArea>
    </format>
    <format dxfId="8220">
      <pivotArea dataOnly="0" labelOnly="1" outline="0" fieldPosition="0">
        <references count="3">
          <reference field="0" count="1" selected="0">
            <x v="637"/>
          </reference>
          <reference field="4" count="1">
            <x v="270"/>
          </reference>
          <reference field="6" count="1" selected="0">
            <x v="5"/>
          </reference>
        </references>
      </pivotArea>
    </format>
    <format dxfId="8219">
      <pivotArea outline="0" collapsedLevelsAreSubtotals="1" fieldPosition="0">
        <references count="3">
          <reference field="0" count="1" selected="0">
            <x v="637"/>
          </reference>
          <reference field="4" count="1" selected="0">
            <x v="270"/>
          </reference>
          <reference field="6" count="1" selected="0">
            <x v="5"/>
          </reference>
        </references>
      </pivotArea>
    </format>
    <format dxfId="8218">
      <pivotArea dataOnly="0" labelOnly="1" outline="0" fieldPosition="0">
        <references count="1">
          <reference field="6" count="1">
            <x v="5"/>
          </reference>
        </references>
      </pivotArea>
    </format>
    <format dxfId="8217">
      <pivotArea dataOnly="0" labelOnly="1" outline="0" fieldPosition="0">
        <references count="2">
          <reference field="0" count="1">
            <x v="637"/>
          </reference>
          <reference field="6" count="1" selected="0">
            <x v="5"/>
          </reference>
        </references>
      </pivotArea>
    </format>
    <format dxfId="8216">
      <pivotArea dataOnly="0" labelOnly="1" outline="0" fieldPosition="0">
        <references count="3">
          <reference field="0" count="1" selected="0">
            <x v="637"/>
          </reference>
          <reference field="4" count="1">
            <x v="270"/>
          </reference>
          <reference field="6" count="1" selected="0">
            <x v="5"/>
          </reference>
        </references>
      </pivotArea>
    </format>
    <format dxfId="8215">
      <pivotArea outline="0" collapsedLevelsAreSubtotals="1" fieldPosition="0">
        <references count="1">
          <reference field="6" count="1" selected="0" defaultSubtotal="1">
            <x v="5"/>
          </reference>
        </references>
      </pivotArea>
    </format>
    <format dxfId="8214">
      <pivotArea dataOnly="0" labelOnly="1" outline="0" fieldPosition="0">
        <references count="1">
          <reference field="6" count="1" defaultSubtotal="1">
            <x v="5"/>
          </reference>
        </references>
      </pivotArea>
    </format>
    <format dxfId="8213">
      <pivotArea outline="0" collapsedLevelsAreSubtotals="1" fieldPosition="0">
        <references count="3">
          <reference field="0" count="1" selected="0">
            <x v="665"/>
          </reference>
          <reference field="4" count="1" selected="0">
            <x v="264"/>
          </reference>
          <reference field="6" count="1" selected="0">
            <x v="6"/>
          </reference>
        </references>
      </pivotArea>
    </format>
    <format dxfId="8212">
      <pivotArea dataOnly="0" labelOnly="1" outline="0" offset="IV1" fieldPosition="0">
        <references count="1">
          <reference field="6" count="1">
            <x v="6"/>
          </reference>
        </references>
      </pivotArea>
    </format>
    <format dxfId="8211">
      <pivotArea dataOnly="0" labelOnly="1" outline="0" fieldPosition="0">
        <references count="2">
          <reference field="0" count="1">
            <x v="665"/>
          </reference>
          <reference field="6" count="1" selected="0">
            <x v="6"/>
          </reference>
        </references>
      </pivotArea>
    </format>
    <format dxfId="8210">
      <pivotArea dataOnly="0" labelOnly="1" outline="0" fieldPosition="0">
        <references count="3">
          <reference field="0" count="1" selected="0">
            <x v="665"/>
          </reference>
          <reference field="4" count="1">
            <x v="264"/>
          </reference>
          <reference field="6" count="1" selected="0">
            <x v="6"/>
          </reference>
        </references>
      </pivotArea>
    </format>
    <format dxfId="8209">
      <pivotArea outline="0" collapsedLevelsAreSubtotals="1" fieldPosition="0">
        <references count="3">
          <reference field="0" count="1" selected="0">
            <x v="665"/>
          </reference>
          <reference field="4" count="1" selected="0">
            <x v="264"/>
          </reference>
          <reference field="6" count="1" selected="0">
            <x v="6"/>
          </reference>
        </references>
      </pivotArea>
    </format>
    <format dxfId="8208">
      <pivotArea dataOnly="0" labelOnly="1" outline="0" fieldPosition="0">
        <references count="1">
          <reference field="6" count="1">
            <x v="6"/>
          </reference>
        </references>
      </pivotArea>
    </format>
    <format dxfId="8207">
      <pivotArea dataOnly="0" labelOnly="1" outline="0" fieldPosition="0">
        <references count="2">
          <reference field="0" count="1">
            <x v="665"/>
          </reference>
          <reference field="6" count="1" selected="0">
            <x v="6"/>
          </reference>
        </references>
      </pivotArea>
    </format>
    <format dxfId="8206">
      <pivotArea dataOnly="0" labelOnly="1" outline="0" fieldPosition="0">
        <references count="3">
          <reference field="0" count="1" selected="0">
            <x v="665"/>
          </reference>
          <reference field="4" count="1">
            <x v="264"/>
          </reference>
          <reference field="6" count="1" selected="0">
            <x v="6"/>
          </reference>
        </references>
      </pivotArea>
    </format>
    <format dxfId="8205">
      <pivotArea outline="0" collapsedLevelsAreSubtotals="1" fieldPosition="0">
        <references count="3">
          <reference field="0" count="1" selected="0">
            <x v="663"/>
          </reference>
          <reference field="4" count="1" selected="0">
            <x v="264"/>
          </reference>
          <reference field="6" count="1" selected="0">
            <x v="6"/>
          </reference>
        </references>
      </pivotArea>
    </format>
    <format dxfId="8204">
      <pivotArea dataOnly="0" labelOnly="1" outline="0" offset="IV2" fieldPosition="0">
        <references count="1">
          <reference field="6" count="1">
            <x v="6"/>
          </reference>
        </references>
      </pivotArea>
    </format>
    <format dxfId="8203">
      <pivotArea dataOnly="0" labelOnly="1" outline="0" fieldPosition="0">
        <references count="2">
          <reference field="0" count="1">
            <x v="663"/>
          </reference>
          <reference field="6" count="1" selected="0">
            <x v="6"/>
          </reference>
        </references>
      </pivotArea>
    </format>
    <format dxfId="8202">
      <pivotArea dataOnly="0" labelOnly="1" outline="0" fieldPosition="0">
        <references count="3">
          <reference field="0" count="1" selected="0">
            <x v="663"/>
          </reference>
          <reference field="4" count="1">
            <x v="264"/>
          </reference>
          <reference field="6" count="1" selected="0">
            <x v="6"/>
          </reference>
        </references>
      </pivotArea>
    </format>
    <format dxfId="8201">
      <pivotArea outline="0" collapsedLevelsAreSubtotals="1" fieldPosition="0">
        <references count="3">
          <reference field="0" count="1" selected="0">
            <x v="663"/>
          </reference>
          <reference field="4" count="1" selected="0">
            <x v="264"/>
          </reference>
          <reference field="6" count="1" selected="0">
            <x v="6"/>
          </reference>
        </references>
      </pivotArea>
    </format>
    <format dxfId="8200">
      <pivotArea outline="0" collapsedLevelsAreSubtotals="1" fieldPosition="0">
        <references count="3">
          <reference field="0" count="1" selected="0">
            <x v="597"/>
          </reference>
          <reference field="4" count="1" selected="0">
            <x v="264"/>
          </reference>
          <reference field="6" count="1" selected="0">
            <x v="6"/>
          </reference>
        </references>
      </pivotArea>
    </format>
    <format dxfId="8199">
      <pivotArea dataOnly="0" labelOnly="1" outline="0" offset="IV3" fieldPosition="0">
        <references count="1">
          <reference field="6" count="1">
            <x v="6"/>
          </reference>
        </references>
      </pivotArea>
    </format>
    <format dxfId="8198">
      <pivotArea dataOnly="0" labelOnly="1" outline="0" fieldPosition="0">
        <references count="2">
          <reference field="0" count="1">
            <x v="597"/>
          </reference>
          <reference field="6" count="1" selected="0">
            <x v="6"/>
          </reference>
        </references>
      </pivotArea>
    </format>
    <format dxfId="8197">
      <pivotArea dataOnly="0" labelOnly="1" outline="0" fieldPosition="0">
        <references count="3">
          <reference field="0" count="1" selected="0">
            <x v="597"/>
          </reference>
          <reference field="4" count="1">
            <x v="264"/>
          </reference>
          <reference field="6" count="1" selected="0">
            <x v="6"/>
          </reference>
        </references>
      </pivotArea>
    </format>
    <format dxfId="8196">
      <pivotArea outline="0" collapsedLevelsAreSubtotals="1" fieldPosition="0">
        <references count="3">
          <reference field="0" count="1" selected="0">
            <x v="597"/>
          </reference>
          <reference field="4" count="1" selected="0">
            <x v="264"/>
          </reference>
          <reference field="6" count="1" selected="0">
            <x v="6"/>
          </reference>
        </references>
      </pivotArea>
    </format>
    <format dxfId="8195">
      <pivotArea outline="0" collapsedLevelsAreSubtotals="1" fieldPosition="0">
        <references count="3">
          <reference field="0" count="1" selected="0">
            <x v="660"/>
          </reference>
          <reference field="4" count="1" selected="0">
            <x v="264"/>
          </reference>
          <reference field="6" count="1" selected="0">
            <x v="6"/>
          </reference>
        </references>
      </pivotArea>
    </format>
    <format dxfId="8194">
      <pivotArea dataOnly="0" labelOnly="1" outline="0" offset="IV4" fieldPosition="0">
        <references count="1">
          <reference field="6" count="1">
            <x v="6"/>
          </reference>
        </references>
      </pivotArea>
    </format>
    <format dxfId="8193">
      <pivotArea dataOnly="0" labelOnly="1" outline="0" fieldPosition="0">
        <references count="2">
          <reference field="0" count="1">
            <x v="660"/>
          </reference>
          <reference field="6" count="1" selected="0">
            <x v="6"/>
          </reference>
        </references>
      </pivotArea>
    </format>
    <format dxfId="8192">
      <pivotArea dataOnly="0" labelOnly="1" outline="0" fieldPosition="0">
        <references count="3">
          <reference field="0" count="1" selected="0">
            <x v="660"/>
          </reference>
          <reference field="4" count="1">
            <x v="264"/>
          </reference>
          <reference field="6" count="1" selected="0">
            <x v="6"/>
          </reference>
        </references>
      </pivotArea>
    </format>
    <format dxfId="8191">
      <pivotArea outline="0" collapsedLevelsAreSubtotals="1" fieldPosition="0">
        <references count="3">
          <reference field="0" count="1" selected="0">
            <x v="660"/>
          </reference>
          <reference field="4" count="1" selected="0">
            <x v="264"/>
          </reference>
          <reference field="6" count="1" selected="0">
            <x v="6"/>
          </reference>
        </references>
      </pivotArea>
    </format>
    <format dxfId="8190">
      <pivotArea outline="0" collapsedLevelsAreSubtotals="1" fieldPosition="0">
        <references count="3">
          <reference field="0" count="1" selected="0">
            <x v="645"/>
          </reference>
          <reference field="4" count="1" selected="0">
            <x v="264"/>
          </reference>
          <reference field="6" count="1" selected="0">
            <x v="6"/>
          </reference>
        </references>
      </pivotArea>
    </format>
    <format dxfId="8189">
      <pivotArea dataOnly="0" labelOnly="1" outline="0" offset="IV5" fieldPosition="0">
        <references count="1">
          <reference field="6" count="1">
            <x v="6"/>
          </reference>
        </references>
      </pivotArea>
    </format>
    <format dxfId="8188">
      <pivotArea dataOnly="0" labelOnly="1" outline="0" fieldPosition="0">
        <references count="2">
          <reference field="0" count="1">
            <x v="645"/>
          </reference>
          <reference field="6" count="1" selected="0">
            <x v="6"/>
          </reference>
        </references>
      </pivotArea>
    </format>
    <format dxfId="8187">
      <pivotArea dataOnly="0" labelOnly="1" outline="0" fieldPosition="0">
        <references count="3">
          <reference field="0" count="1" selected="0">
            <x v="645"/>
          </reference>
          <reference field="4" count="1">
            <x v="264"/>
          </reference>
          <reference field="6" count="1" selected="0">
            <x v="6"/>
          </reference>
        </references>
      </pivotArea>
    </format>
    <format dxfId="8186">
      <pivotArea outline="0" collapsedLevelsAreSubtotals="1" fieldPosition="0">
        <references count="3">
          <reference field="0" count="1" selected="0">
            <x v="645"/>
          </reference>
          <reference field="4" count="1" selected="0">
            <x v="264"/>
          </reference>
          <reference field="6" count="1" selected="0">
            <x v="6"/>
          </reference>
        </references>
      </pivotArea>
    </format>
    <format dxfId="8185">
      <pivotArea outline="0" collapsedLevelsAreSubtotals="1" fieldPosition="0">
        <references count="3">
          <reference field="0" count="1" selected="0">
            <x v="633"/>
          </reference>
          <reference field="4" count="1" selected="0">
            <x v="264"/>
          </reference>
          <reference field="6" count="1" selected="0">
            <x v="6"/>
          </reference>
        </references>
      </pivotArea>
    </format>
    <format dxfId="8184">
      <pivotArea dataOnly="0" labelOnly="1" outline="0" offset="IV6" fieldPosition="0">
        <references count="1">
          <reference field="6" count="1">
            <x v="6"/>
          </reference>
        </references>
      </pivotArea>
    </format>
    <format dxfId="8183">
      <pivotArea dataOnly="0" labelOnly="1" outline="0" fieldPosition="0">
        <references count="2">
          <reference field="0" count="1">
            <x v="633"/>
          </reference>
          <reference field="6" count="1" selected="0">
            <x v="6"/>
          </reference>
        </references>
      </pivotArea>
    </format>
    <format dxfId="8182">
      <pivotArea dataOnly="0" labelOnly="1" outline="0" fieldPosition="0">
        <references count="3">
          <reference field="0" count="1" selected="0">
            <x v="633"/>
          </reference>
          <reference field="4" count="1">
            <x v="264"/>
          </reference>
          <reference field="6" count="1" selected="0">
            <x v="6"/>
          </reference>
        </references>
      </pivotArea>
    </format>
    <format dxfId="8181">
      <pivotArea outline="0" collapsedLevelsAreSubtotals="1" fieldPosition="0">
        <references count="3">
          <reference field="0" count="1" selected="0">
            <x v="633"/>
          </reference>
          <reference field="4" count="1" selected="0">
            <x v="264"/>
          </reference>
          <reference field="6" count="1" selected="0">
            <x v="6"/>
          </reference>
        </references>
      </pivotArea>
    </format>
    <format dxfId="8180">
      <pivotArea outline="0" collapsedLevelsAreSubtotals="1" fieldPosition="0">
        <references count="3">
          <reference field="0" count="1" selected="0">
            <x v="604"/>
          </reference>
          <reference field="4" count="1" selected="0">
            <x v="264"/>
          </reference>
          <reference field="6" count="1" selected="0">
            <x v="6"/>
          </reference>
        </references>
      </pivotArea>
    </format>
    <format dxfId="8179">
      <pivotArea dataOnly="0" labelOnly="1" outline="0" offset="IV7" fieldPosition="0">
        <references count="1">
          <reference field="6" count="1">
            <x v="6"/>
          </reference>
        </references>
      </pivotArea>
    </format>
    <format dxfId="8178">
      <pivotArea dataOnly="0" labelOnly="1" outline="0" fieldPosition="0">
        <references count="2">
          <reference field="0" count="1">
            <x v="604"/>
          </reference>
          <reference field="6" count="1" selected="0">
            <x v="6"/>
          </reference>
        </references>
      </pivotArea>
    </format>
    <format dxfId="8177">
      <pivotArea dataOnly="0" labelOnly="1" outline="0" fieldPosition="0">
        <references count="3">
          <reference field="0" count="1" selected="0">
            <x v="604"/>
          </reference>
          <reference field="4" count="1">
            <x v="264"/>
          </reference>
          <reference field="6" count="1" selected="0">
            <x v="6"/>
          </reference>
        </references>
      </pivotArea>
    </format>
    <format dxfId="8176">
      <pivotArea outline="0" collapsedLevelsAreSubtotals="1" fieldPosition="0">
        <references count="3">
          <reference field="0" count="1" selected="0">
            <x v="604"/>
          </reference>
          <reference field="4" count="1" selected="0">
            <x v="264"/>
          </reference>
          <reference field="6" count="1" selected="0">
            <x v="6"/>
          </reference>
        </references>
      </pivotArea>
    </format>
    <format dxfId="8175">
      <pivotArea outline="0" collapsedLevelsAreSubtotals="1" fieldPosition="0">
        <references count="3">
          <reference field="0" count="1" selected="0">
            <x v="612"/>
          </reference>
          <reference field="4" count="1" selected="0">
            <x v="264"/>
          </reference>
          <reference field="6" count="1" selected="0">
            <x v="6"/>
          </reference>
        </references>
      </pivotArea>
    </format>
    <format dxfId="8174">
      <pivotArea dataOnly="0" labelOnly="1" outline="0" offset="IV8" fieldPosition="0">
        <references count="1">
          <reference field="6" count="1">
            <x v="6"/>
          </reference>
        </references>
      </pivotArea>
    </format>
    <format dxfId="8173">
      <pivotArea dataOnly="0" labelOnly="1" outline="0" fieldPosition="0">
        <references count="2">
          <reference field="0" count="1">
            <x v="612"/>
          </reference>
          <reference field="6" count="1" selected="0">
            <x v="6"/>
          </reference>
        </references>
      </pivotArea>
    </format>
    <format dxfId="8172">
      <pivotArea dataOnly="0" labelOnly="1" outline="0" fieldPosition="0">
        <references count="3">
          <reference field="0" count="1" selected="0">
            <x v="612"/>
          </reference>
          <reference field="4" count="1">
            <x v="264"/>
          </reference>
          <reference field="6" count="1" selected="0">
            <x v="6"/>
          </reference>
        </references>
      </pivotArea>
    </format>
    <format dxfId="8171">
      <pivotArea outline="0" collapsedLevelsAreSubtotals="1" fieldPosition="0">
        <references count="3">
          <reference field="0" count="1" selected="0">
            <x v="612"/>
          </reference>
          <reference field="4" count="1" selected="0">
            <x v="264"/>
          </reference>
          <reference field="6" count="1" selected="0">
            <x v="6"/>
          </reference>
        </references>
      </pivotArea>
    </format>
    <format dxfId="8170">
      <pivotArea outline="0" collapsedLevelsAreSubtotals="1" fieldPosition="0">
        <references count="3">
          <reference field="0" count="1" selected="0">
            <x v="637"/>
          </reference>
          <reference field="4" count="1" selected="0">
            <x v="264"/>
          </reference>
          <reference field="6" count="1" selected="0">
            <x v="6"/>
          </reference>
        </references>
      </pivotArea>
    </format>
    <format dxfId="8169">
      <pivotArea dataOnly="0" labelOnly="1" outline="0" offset="IV9" fieldPosition="0">
        <references count="1">
          <reference field="6" count="1">
            <x v="6"/>
          </reference>
        </references>
      </pivotArea>
    </format>
    <format dxfId="8168">
      <pivotArea dataOnly="0" labelOnly="1" outline="0" fieldPosition="0">
        <references count="2">
          <reference field="0" count="1">
            <x v="637"/>
          </reference>
          <reference field="6" count="1" selected="0">
            <x v="6"/>
          </reference>
        </references>
      </pivotArea>
    </format>
    <format dxfId="8167">
      <pivotArea dataOnly="0" labelOnly="1" outline="0" fieldPosition="0">
        <references count="3">
          <reference field="0" count="1" selected="0">
            <x v="637"/>
          </reference>
          <reference field="4" count="1">
            <x v="264"/>
          </reference>
          <reference field="6" count="1" selected="0">
            <x v="6"/>
          </reference>
        </references>
      </pivotArea>
    </format>
    <format dxfId="8166">
      <pivotArea outline="0" collapsedLevelsAreSubtotals="1" fieldPosition="0">
        <references count="3">
          <reference field="0" count="1" selected="0">
            <x v="637"/>
          </reference>
          <reference field="4" count="1" selected="0">
            <x v="264"/>
          </reference>
          <reference field="6" count="1" selected="0">
            <x v="6"/>
          </reference>
        </references>
      </pivotArea>
    </format>
    <format dxfId="8165">
      <pivotArea outline="0" collapsedLevelsAreSubtotals="1" fieldPosition="0">
        <references count="3">
          <reference field="0" count="1" selected="0">
            <x v="651"/>
          </reference>
          <reference field="4" count="1" selected="0">
            <x v="264"/>
          </reference>
          <reference field="6" count="1" selected="0">
            <x v="6"/>
          </reference>
        </references>
      </pivotArea>
    </format>
    <format dxfId="8164">
      <pivotArea dataOnly="0" labelOnly="1" outline="0" offset="IV10" fieldPosition="0">
        <references count="1">
          <reference field="6" count="1">
            <x v="6"/>
          </reference>
        </references>
      </pivotArea>
    </format>
    <format dxfId="8163">
      <pivotArea dataOnly="0" labelOnly="1" outline="0" fieldPosition="0">
        <references count="2">
          <reference field="0" count="1">
            <x v="651"/>
          </reference>
          <reference field="6" count="1" selected="0">
            <x v="6"/>
          </reference>
        </references>
      </pivotArea>
    </format>
    <format dxfId="8162">
      <pivotArea dataOnly="0" labelOnly="1" outline="0" fieldPosition="0">
        <references count="3">
          <reference field="0" count="1" selected="0">
            <x v="651"/>
          </reference>
          <reference field="4" count="1">
            <x v="264"/>
          </reference>
          <reference field="6" count="1" selected="0">
            <x v="6"/>
          </reference>
        </references>
      </pivotArea>
    </format>
    <format dxfId="8161">
      <pivotArea outline="0" collapsedLevelsAreSubtotals="1" fieldPosition="0">
        <references count="3">
          <reference field="0" count="1" selected="0">
            <x v="651"/>
          </reference>
          <reference field="4" count="1" selected="0">
            <x v="264"/>
          </reference>
          <reference field="6" count="1" selected="0">
            <x v="6"/>
          </reference>
        </references>
      </pivotArea>
    </format>
    <format dxfId="8160">
      <pivotArea outline="0" collapsedLevelsAreSubtotals="1" fieldPosition="0">
        <references count="3">
          <reference field="0" count="1" selected="0">
            <x v="649"/>
          </reference>
          <reference field="4" count="1" selected="0">
            <x v="264"/>
          </reference>
          <reference field="6" count="1" selected="0">
            <x v="6"/>
          </reference>
        </references>
      </pivotArea>
    </format>
    <format dxfId="8159">
      <pivotArea dataOnly="0" labelOnly="1" outline="0" offset="IV11" fieldPosition="0">
        <references count="1">
          <reference field="6" count="1">
            <x v="6"/>
          </reference>
        </references>
      </pivotArea>
    </format>
    <format dxfId="8158">
      <pivotArea dataOnly="0" labelOnly="1" outline="0" fieldPosition="0">
        <references count="2">
          <reference field="0" count="1">
            <x v="649"/>
          </reference>
          <reference field="6" count="1" selected="0">
            <x v="6"/>
          </reference>
        </references>
      </pivotArea>
    </format>
    <format dxfId="8157">
      <pivotArea dataOnly="0" labelOnly="1" outline="0" fieldPosition="0">
        <references count="3">
          <reference field="0" count="1" selected="0">
            <x v="649"/>
          </reference>
          <reference field="4" count="1">
            <x v="264"/>
          </reference>
          <reference field="6" count="1" selected="0">
            <x v="6"/>
          </reference>
        </references>
      </pivotArea>
    </format>
    <format dxfId="8156">
      <pivotArea outline="0" collapsedLevelsAreSubtotals="1" fieldPosition="0">
        <references count="3">
          <reference field="0" count="1" selected="0">
            <x v="649"/>
          </reference>
          <reference field="4" count="1" selected="0">
            <x v="264"/>
          </reference>
          <reference field="6" count="1" selected="0">
            <x v="6"/>
          </reference>
        </references>
      </pivotArea>
    </format>
    <format dxfId="8155">
      <pivotArea outline="0" collapsedLevelsAreSubtotals="1" fieldPosition="0">
        <references count="3">
          <reference field="0" count="1" selected="0">
            <x v="596"/>
          </reference>
          <reference field="4" count="1" selected="0">
            <x v="264"/>
          </reference>
          <reference field="6" count="1" selected="0">
            <x v="6"/>
          </reference>
        </references>
      </pivotArea>
    </format>
    <format dxfId="8154">
      <pivotArea dataOnly="0" labelOnly="1" outline="0" offset="IV12" fieldPosition="0">
        <references count="1">
          <reference field="6" count="1">
            <x v="6"/>
          </reference>
        </references>
      </pivotArea>
    </format>
    <format dxfId="8153">
      <pivotArea dataOnly="0" labelOnly="1" outline="0" fieldPosition="0">
        <references count="2">
          <reference field="0" count="1">
            <x v="596"/>
          </reference>
          <reference field="6" count="1" selected="0">
            <x v="6"/>
          </reference>
        </references>
      </pivotArea>
    </format>
    <format dxfId="8152">
      <pivotArea dataOnly="0" labelOnly="1" outline="0" fieldPosition="0">
        <references count="3">
          <reference field="0" count="1" selected="0">
            <x v="596"/>
          </reference>
          <reference field="4" count="1">
            <x v="264"/>
          </reference>
          <reference field="6" count="1" selected="0">
            <x v="6"/>
          </reference>
        </references>
      </pivotArea>
    </format>
    <format dxfId="8151">
      <pivotArea outline="0" collapsedLevelsAreSubtotals="1" fieldPosition="0">
        <references count="3">
          <reference field="0" count="1" selected="0">
            <x v="596"/>
          </reference>
          <reference field="4" count="1" selected="0">
            <x v="264"/>
          </reference>
          <reference field="6" count="1" selected="0">
            <x v="6"/>
          </reference>
        </references>
      </pivotArea>
    </format>
    <format dxfId="8150">
      <pivotArea outline="0" collapsedLevelsAreSubtotals="1" fieldPosition="0">
        <references count="3">
          <reference field="0" count="1" selected="0">
            <x v="599"/>
          </reference>
          <reference field="4" count="1" selected="0">
            <x v="264"/>
          </reference>
          <reference field="6" count="1" selected="0">
            <x v="6"/>
          </reference>
        </references>
      </pivotArea>
    </format>
    <format dxfId="8149">
      <pivotArea dataOnly="0" labelOnly="1" outline="0" offset="IV13" fieldPosition="0">
        <references count="1">
          <reference field="6" count="1">
            <x v="6"/>
          </reference>
        </references>
      </pivotArea>
    </format>
    <format dxfId="8148">
      <pivotArea dataOnly="0" labelOnly="1" outline="0" fieldPosition="0">
        <references count="2">
          <reference field="0" count="1">
            <x v="599"/>
          </reference>
          <reference field="6" count="1" selected="0">
            <x v="6"/>
          </reference>
        </references>
      </pivotArea>
    </format>
    <format dxfId="8147">
      <pivotArea dataOnly="0" labelOnly="1" outline="0" fieldPosition="0">
        <references count="3">
          <reference field="0" count="1" selected="0">
            <x v="599"/>
          </reference>
          <reference field="4" count="1">
            <x v="264"/>
          </reference>
          <reference field="6" count="1" selected="0">
            <x v="6"/>
          </reference>
        </references>
      </pivotArea>
    </format>
    <format dxfId="8146">
      <pivotArea outline="0" collapsedLevelsAreSubtotals="1" fieldPosition="0">
        <references count="3">
          <reference field="0" count="1" selected="0">
            <x v="599"/>
          </reference>
          <reference field="4" count="1" selected="0">
            <x v="264"/>
          </reference>
          <reference field="6" count="1" selected="0">
            <x v="6"/>
          </reference>
        </references>
      </pivotArea>
    </format>
    <format dxfId="8145">
      <pivotArea outline="0" collapsedLevelsAreSubtotals="1" fieldPosition="0">
        <references count="3">
          <reference field="0" count="1" selected="0">
            <x v="615"/>
          </reference>
          <reference field="4" count="1" selected="0">
            <x v="264"/>
          </reference>
          <reference field="6" count="1" selected="0">
            <x v="6"/>
          </reference>
        </references>
      </pivotArea>
    </format>
    <format dxfId="8144">
      <pivotArea dataOnly="0" labelOnly="1" outline="0" offset="IV14" fieldPosition="0">
        <references count="1">
          <reference field="6" count="1">
            <x v="6"/>
          </reference>
        </references>
      </pivotArea>
    </format>
    <format dxfId="8143">
      <pivotArea dataOnly="0" labelOnly="1" outline="0" fieldPosition="0">
        <references count="2">
          <reference field="0" count="1">
            <x v="615"/>
          </reference>
          <reference field="6" count="1" selected="0">
            <x v="6"/>
          </reference>
        </references>
      </pivotArea>
    </format>
    <format dxfId="8142">
      <pivotArea dataOnly="0" labelOnly="1" outline="0" fieldPosition="0">
        <references count="3">
          <reference field="0" count="1" selected="0">
            <x v="615"/>
          </reference>
          <reference field="4" count="1">
            <x v="264"/>
          </reference>
          <reference field="6" count="1" selected="0">
            <x v="6"/>
          </reference>
        </references>
      </pivotArea>
    </format>
    <format dxfId="8141">
      <pivotArea outline="0" collapsedLevelsAreSubtotals="1" fieldPosition="0">
        <references count="3">
          <reference field="0" count="1" selected="0">
            <x v="615"/>
          </reference>
          <reference field="4" count="1" selected="0">
            <x v="264"/>
          </reference>
          <reference field="6" count="1" selected="0">
            <x v="6"/>
          </reference>
        </references>
      </pivotArea>
    </format>
    <format dxfId="8140">
      <pivotArea outline="0" collapsedLevelsAreSubtotals="1" fieldPosition="0">
        <references count="3">
          <reference field="0" count="1" selected="0">
            <x v="664"/>
          </reference>
          <reference field="4" count="1" selected="0">
            <x v="264"/>
          </reference>
          <reference field="6" count="1" selected="0">
            <x v="6"/>
          </reference>
        </references>
      </pivotArea>
    </format>
    <format dxfId="8139">
      <pivotArea dataOnly="0" labelOnly="1" outline="0" offset="IV15" fieldPosition="0">
        <references count="1">
          <reference field="6" count="1">
            <x v="6"/>
          </reference>
        </references>
      </pivotArea>
    </format>
    <format dxfId="8138">
      <pivotArea dataOnly="0" labelOnly="1" outline="0" fieldPosition="0">
        <references count="2">
          <reference field="0" count="1">
            <x v="664"/>
          </reference>
          <reference field="6" count="1" selected="0">
            <x v="6"/>
          </reference>
        </references>
      </pivotArea>
    </format>
    <format dxfId="8137">
      <pivotArea dataOnly="0" labelOnly="1" outline="0" fieldPosition="0">
        <references count="3">
          <reference field="0" count="1" selected="0">
            <x v="664"/>
          </reference>
          <reference field="4" count="1">
            <x v="264"/>
          </reference>
          <reference field="6" count="1" selected="0">
            <x v="6"/>
          </reference>
        </references>
      </pivotArea>
    </format>
    <format dxfId="8136">
      <pivotArea outline="0" collapsedLevelsAreSubtotals="1" fieldPosition="0">
        <references count="3">
          <reference field="0" count="1" selected="0">
            <x v="664"/>
          </reference>
          <reference field="4" count="1" selected="0">
            <x v="264"/>
          </reference>
          <reference field="6" count="1" selected="0">
            <x v="6"/>
          </reference>
        </references>
      </pivotArea>
    </format>
    <format dxfId="8135">
      <pivotArea outline="0" collapsedLevelsAreSubtotals="1" fieldPosition="0">
        <references count="3">
          <reference field="0" count="1" selected="0">
            <x v="619"/>
          </reference>
          <reference field="4" count="1" selected="0">
            <x v="264"/>
          </reference>
          <reference field="6" count="1" selected="0">
            <x v="6"/>
          </reference>
        </references>
      </pivotArea>
    </format>
    <format dxfId="8134">
      <pivotArea dataOnly="0" labelOnly="1" outline="0" offset="IV16" fieldPosition="0">
        <references count="1">
          <reference field="6" count="1">
            <x v="6"/>
          </reference>
        </references>
      </pivotArea>
    </format>
    <format dxfId="8133">
      <pivotArea dataOnly="0" labelOnly="1" outline="0" fieldPosition="0">
        <references count="2">
          <reference field="0" count="1">
            <x v="619"/>
          </reference>
          <reference field="6" count="1" selected="0">
            <x v="6"/>
          </reference>
        </references>
      </pivotArea>
    </format>
    <format dxfId="8132">
      <pivotArea dataOnly="0" labelOnly="1" outline="0" fieldPosition="0">
        <references count="3">
          <reference field="0" count="1" selected="0">
            <x v="619"/>
          </reference>
          <reference field="4" count="1">
            <x v="264"/>
          </reference>
          <reference field="6" count="1" selected="0">
            <x v="6"/>
          </reference>
        </references>
      </pivotArea>
    </format>
    <format dxfId="8131">
      <pivotArea outline="0" collapsedLevelsAreSubtotals="1" fieldPosition="0">
        <references count="3">
          <reference field="0" count="1" selected="0">
            <x v="619"/>
          </reference>
          <reference field="4" count="1" selected="0">
            <x v="264"/>
          </reference>
          <reference field="6" count="1" selected="0">
            <x v="6"/>
          </reference>
        </references>
      </pivotArea>
    </format>
    <format dxfId="8130">
      <pivotArea outline="0" collapsedLevelsAreSubtotals="1" fieldPosition="0">
        <references count="3">
          <reference field="0" count="1" selected="0">
            <x v="593"/>
          </reference>
          <reference field="4" count="1" selected="0">
            <x v="264"/>
          </reference>
          <reference field="6" count="1" selected="0">
            <x v="6"/>
          </reference>
        </references>
      </pivotArea>
    </format>
    <format dxfId="8129">
      <pivotArea dataOnly="0" labelOnly="1" outline="0" offset="IV17" fieldPosition="0">
        <references count="1">
          <reference field="6" count="1">
            <x v="6"/>
          </reference>
        </references>
      </pivotArea>
    </format>
    <format dxfId="8128">
      <pivotArea dataOnly="0" labelOnly="1" outline="0" fieldPosition="0">
        <references count="2">
          <reference field="0" count="1">
            <x v="593"/>
          </reference>
          <reference field="6" count="1" selected="0">
            <x v="6"/>
          </reference>
        </references>
      </pivotArea>
    </format>
    <format dxfId="8127">
      <pivotArea dataOnly="0" labelOnly="1" outline="0" fieldPosition="0">
        <references count="3">
          <reference field="0" count="1" selected="0">
            <x v="593"/>
          </reference>
          <reference field="4" count="1">
            <x v="264"/>
          </reference>
          <reference field="6" count="1" selected="0">
            <x v="6"/>
          </reference>
        </references>
      </pivotArea>
    </format>
    <format dxfId="8126">
      <pivotArea outline="0" collapsedLevelsAreSubtotals="1" fieldPosition="0">
        <references count="3">
          <reference field="0" count="1" selected="0">
            <x v="593"/>
          </reference>
          <reference field="4" count="1" selected="0">
            <x v="264"/>
          </reference>
          <reference field="6" count="1" selected="0">
            <x v="6"/>
          </reference>
        </references>
      </pivotArea>
    </format>
    <format dxfId="8125">
      <pivotArea outline="0" collapsedLevelsAreSubtotals="1" fieldPosition="0">
        <references count="3">
          <reference field="0" count="1" selected="0">
            <x v="631"/>
          </reference>
          <reference field="4" count="1" selected="0">
            <x v="264"/>
          </reference>
          <reference field="6" count="1" selected="0">
            <x v="6"/>
          </reference>
        </references>
      </pivotArea>
    </format>
    <format dxfId="8124">
      <pivotArea dataOnly="0" labelOnly="1" outline="0" offset="IV256" fieldPosition="0">
        <references count="1">
          <reference field="6" count="1">
            <x v="6"/>
          </reference>
        </references>
      </pivotArea>
    </format>
    <format dxfId="8123">
      <pivotArea dataOnly="0" labelOnly="1" outline="0" fieldPosition="0">
        <references count="2">
          <reference field="0" count="1">
            <x v="631"/>
          </reference>
          <reference field="6" count="1" selected="0">
            <x v="6"/>
          </reference>
        </references>
      </pivotArea>
    </format>
    <format dxfId="8122">
      <pivotArea dataOnly="0" labelOnly="1" outline="0" fieldPosition="0">
        <references count="3">
          <reference field="0" count="1" selected="0">
            <x v="631"/>
          </reference>
          <reference field="4" count="1">
            <x v="264"/>
          </reference>
          <reference field="6" count="1" selected="0">
            <x v="6"/>
          </reference>
        </references>
      </pivotArea>
    </format>
    <format dxfId="8121">
      <pivotArea outline="0" collapsedLevelsAreSubtotals="1" fieldPosition="0">
        <references count="3">
          <reference field="0" count="1" selected="0">
            <x v="631"/>
          </reference>
          <reference field="4" count="1" selected="0">
            <x v="264"/>
          </reference>
          <reference field="6" count="1" selected="0">
            <x v="6"/>
          </reference>
        </references>
      </pivotArea>
    </format>
    <format dxfId="8120">
      <pivotArea dataOnly="0" labelOnly="1" outline="0" fieldPosition="0">
        <references count="1">
          <reference field="6" count="1">
            <x v="6"/>
          </reference>
        </references>
      </pivotArea>
    </format>
    <format dxfId="8119">
      <pivotArea dataOnly="0" labelOnly="1" outline="0" fieldPosition="0">
        <references count="2">
          <reference field="0" count="1">
            <x v="631"/>
          </reference>
          <reference field="6" count="1" selected="0">
            <x v="6"/>
          </reference>
        </references>
      </pivotArea>
    </format>
    <format dxfId="8118">
      <pivotArea dataOnly="0" labelOnly="1" outline="0" fieldPosition="0">
        <references count="3">
          <reference field="0" count="1" selected="0">
            <x v="631"/>
          </reference>
          <reference field="4" count="1">
            <x v="264"/>
          </reference>
          <reference field="6" count="1" selected="0">
            <x v="6"/>
          </reference>
        </references>
      </pivotArea>
    </format>
    <format dxfId="8117">
      <pivotArea outline="0" collapsedLevelsAreSubtotals="1" fieldPosition="0">
        <references count="1">
          <reference field="6" count="1" selected="0" defaultSubtotal="1">
            <x v="6"/>
          </reference>
        </references>
      </pivotArea>
    </format>
    <format dxfId="8116">
      <pivotArea dataOnly="0" labelOnly="1" outline="0" fieldPosition="0">
        <references count="1">
          <reference field="6" count="1" defaultSubtotal="1">
            <x v="6"/>
          </reference>
        </references>
      </pivotArea>
    </format>
    <format dxfId="8115">
      <pivotArea outline="0" collapsedLevelsAreSubtotals="1" fieldPosition="0">
        <references count="3">
          <reference field="0" count="1" selected="0">
            <x v="658"/>
          </reference>
          <reference field="4" count="1" selected="0">
            <x v="267"/>
          </reference>
          <reference field="6" count="1" selected="0">
            <x v="7"/>
          </reference>
        </references>
      </pivotArea>
    </format>
    <format dxfId="8114">
      <pivotArea dataOnly="0" labelOnly="1" outline="0" offset="IV1" fieldPosition="0">
        <references count="1">
          <reference field="6" count="1">
            <x v="7"/>
          </reference>
        </references>
      </pivotArea>
    </format>
    <format dxfId="8113">
      <pivotArea dataOnly="0" labelOnly="1" outline="0" fieldPosition="0">
        <references count="2">
          <reference field="0" count="1">
            <x v="658"/>
          </reference>
          <reference field="6" count="1" selected="0">
            <x v="7"/>
          </reference>
        </references>
      </pivotArea>
    </format>
    <format dxfId="8112">
      <pivotArea dataOnly="0" labelOnly="1" outline="0" fieldPosition="0">
        <references count="3">
          <reference field="0" count="1" selected="0">
            <x v="658"/>
          </reference>
          <reference field="4" count="1">
            <x v="267"/>
          </reference>
          <reference field="6" count="1" selected="0">
            <x v="7"/>
          </reference>
        </references>
      </pivotArea>
    </format>
    <format dxfId="8111">
      <pivotArea outline="0" collapsedLevelsAreSubtotals="1" fieldPosition="0">
        <references count="3">
          <reference field="0" count="1" selected="0">
            <x v="658"/>
          </reference>
          <reference field="4" count="1" selected="0">
            <x v="267"/>
          </reference>
          <reference field="6" count="1" selected="0">
            <x v="7"/>
          </reference>
        </references>
      </pivotArea>
    </format>
    <format dxfId="8110">
      <pivotArea dataOnly="0" labelOnly="1" outline="0" fieldPosition="0">
        <references count="1">
          <reference field="6" count="1">
            <x v="7"/>
          </reference>
        </references>
      </pivotArea>
    </format>
    <format dxfId="8109">
      <pivotArea dataOnly="0" labelOnly="1" outline="0" fieldPosition="0">
        <references count="2">
          <reference field="0" count="1">
            <x v="658"/>
          </reference>
          <reference field="6" count="1" selected="0">
            <x v="7"/>
          </reference>
        </references>
      </pivotArea>
    </format>
    <format dxfId="8108">
      <pivotArea dataOnly="0" labelOnly="1" outline="0" fieldPosition="0">
        <references count="3">
          <reference field="0" count="1" selected="0">
            <x v="658"/>
          </reference>
          <reference field="4" count="1">
            <x v="267"/>
          </reference>
          <reference field="6" count="1" selected="0">
            <x v="7"/>
          </reference>
        </references>
      </pivotArea>
    </format>
    <format dxfId="8107">
      <pivotArea outline="0" collapsedLevelsAreSubtotals="1" fieldPosition="0">
        <references count="3">
          <reference field="0" count="1" selected="0">
            <x v="655"/>
          </reference>
          <reference field="4" count="1" selected="0">
            <x v="267"/>
          </reference>
          <reference field="6" count="1" selected="0">
            <x v="7"/>
          </reference>
        </references>
      </pivotArea>
    </format>
    <format dxfId="8106">
      <pivotArea dataOnly="0" labelOnly="1" outline="0" offset="IV2" fieldPosition="0">
        <references count="1">
          <reference field="6" count="1">
            <x v="7"/>
          </reference>
        </references>
      </pivotArea>
    </format>
    <format dxfId="8105">
      <pivotArea dataOnly="0" labelOnly="1" outline="0" fieldPosition="0">
        <references count="2">
          <reference field="0" count="1">
            <x v="655"/>
          </reference>
          <reference field="6" count="1" selected="0">
            <x v="7"/>
          </reference>
        </references>
      </pivotArea>
    </format>
    <format dxfId="8104">
      <pivotArea dataOnly="0" labelOnly="1" outline="0" fieldPosition="0">
        <references count="3">
          <reference field="0" count="1" selected="0">
            <x v="655"/>
          </reference>
          <reference field="4" count="1">
            <x v="267"/>
          </reference>
          <reference field="6" count="1" selected="0">
            <x v="7"/>
          </reference>
        </references>
      </pivotArea>
    </format>
    <format dxfId="8103">
      <pivotArea outline="0" collapsedLevelsAreSubtotals="1" fieldPosition="0">
        <references count="3">
          <reference field="0" count="1" selected="0">
            <x v="655"/>
          </reference>
          <reference field="4" count="1" selected="0">
            <x v="267"/>
          </reference>
          <reference field="6" count="1" selected="0">
            <x v="7"/>
          </reference>
        </references>
      </pivotArea>
    </format>
    <format dxfId="8102">
      <pivotArea outline="0" collapsedLevelsAreSubtotals="1" fieldPosition="0">
        <references count="3">
          <reference field="0" count="1" selected="0">
            <x v="620"/>
          </reference>
          <reference field="4" count="1" selected="0">
            <x v="267"/>
          </reference>
          <reference field="6" count="1" selected="0">
            <x v="7"/>
          </reference>
        </references>
      </pivotArea>
    </format>
    <format dxfId="8101">
      <pivotArea dataOnly="0" labelOnly="1" outline="0" offset="IV3" fieldPosition="0">
        <references count="1">
          <reference field="6" count="1">
            <x v="7"/>
          </reference>
        </references>
      </pivotArea>
    </format>
    <format dxfId="8100">
      <pivotArea dataOnly="0" labelOnly="1" outline="0" fieldPosition="0">
        <references count="2">
          <reference field="0" count="1">
            <x v="620"/>
          </reference>
          <reference field="6" count="1" selected="0">
            <x v="7"/>
          </reference>
        </references>
      </pivotArea>
    </format>
    <format dxfId="8099">
      <pivotArea dataOnly="0" labelOnly="1" outline="0" fieldPosition="0">
        <references count="3">
          <reference field="0" count="1" selected="0">
            <x v="620"/>
          </reference>
          <reference field="4" count="1">
            <x v="267"/>
          </reference>
          <reference field="6" count="1" selected="0">
            <x v="7"/>
          </reference>
        </references>
      </pivotArea>
    </format>
    <format dxfId="8098">
      <pivotArea outline="0" collapsedLevelsAreSubtotals="1" fieldPosition="0">
        <references count="3">
          <reference field="0" count="1" selected="0">
            <x v="620"/>
          </reference>
          <reference field="4" count="1" selected="0">
            <x v="267"/>
          </reference>
          <reference field="6" count="1" selected="0">
            <x v="7"/>
          </reference>
        </references>
      </pivotArea>
    </format>
    <format dxfId="8097">
      <pivotArea outline="0" collapsedLevelsAreSubtotals="1" fieldPosition="0">
        <references count="3">
          <reference field="0" count="1" selected="0">
            <x v="637"/>
          </reference>
          <reference field="4" count="1" selected="0">
            <x v="267"/>
          </reference>
          <reference field="6" count="1" selected="0">
            <x v="7"/>
          </reference>
        </references>
      </pivotArea>
    </format>
    <format dxfId="8096">
      <pivotArea dataOnly="0" labelOnly="1" outline="0" offset="IV4" fieldPosition="0">
        <references count="1">
          <reference field="6" count="1">
            <x v="7"/>
          </reference>
        </references>
      </pivotArea>
    </format>
    <format dxfId="8095">
      <pivotArea dataOnly="0" labelOnly="1" outline="0" fieldPosition="0">
        <references count="2">
          <reference field="0" count="1">
            <x v="637"/>
          </reference>
          <reference field="6" count="1" selected="0">
            <x v="7"/>
          </reference>
        </references>
      </pivotArea>
    </format>
    <format dxfId="8094">
      <pivotArea dataOnly="0" labelOnly="1" outline="0" fieldPosition="0">
        <references count="3">
          <reference field="0" count="1" selected="0">
            <x v="637"/>
          </reference>
          <reference field="4" count="1">
            <x v="267"/>
          </reference>
          <reference field="6" count="1" selected="0">
            <x v="7"/>
          </reference>
        </references>
      </pivotArea>
    </format>
    <format dxfId="8093">
      <pivotArea outline="0" collapsedLevelsAreSubtotals="1" fieldPosition="0">
        <references count="3">
          <reference field="0" count="1" selected="0">
            <x v="637"/>
          </reference>
          <reference field="4" count="1" selected="0">
            <x v="267"/>
          </reference>
          <reference field="6" count="1" selected="0">
            <x v="7"/>
          </reference>
        </references>
      </pivotArea>
    </format>
    <format dxfId="8092">
      <pivotArea outline="0" collapsedLevelsAreSubtotals="1" fieldPosition="0">
        <references count="3">
          <reference field="0" count="1" selected="0">
            <x v="597"/>
          </reference>
          <reference field="4" count="1" selected="0">
            <x v="267"/>
          </reference>
          <reference field="6" count="1" selected="0">
            <x v="7"/>
          </reference>
        </references>
      </pivotArea>
    </format>
    <format dxfId="8091">
      <pivotArea dataOnly="0" labelOnly="1" outline="0" offset="IV5" fieldPosition="0">
        <references count="1">
          <reference field="6" count="1">
            <x v="7"/>
          </reference>
        </references>
      </pivotArea>
    </format>
    <format dxfId="8090">
      <pivotArea dataOnly="0" labelOnly="1" outline="0" fieldPosition="0">
        <references count="2">
          <reference field="0" count="1">
            <x v="597"/>
          </reference>
          <reference field="6" count="1" selected="0">
            <x v="7"/>
          </reference>
        </references>
      </pivotArea>
    </format>
    <format dxfId="8089">
      <pivotArea dataOnly="0" labelOnly="1" outline="0" fieldPosition="0">
        <references count="3">
          <reference field="0" count="1" selected="0">
            <x v="597"/>
          </reference>
          <reference field="4" count="1">
            <x v="267"/>
          </reference>
          <reference field="6" count="1" selected="0">
            <x v="7"/>
          </reference>
        </references>
      </pivotArea>
    </format>
    <format dxfId="8088">
      <pivotArea outline="0" collapsedLevelsAreSubtotals="1" fieldPosition="0">
        <references count="3">
          <reference field="0" count="1" selected="0">
            <x v="597"/>
          </reference>
          <reference field="4" count="1" selected="0">
            <x v="267"/>
          </reference>
          <reference field="6" count="1" selected="0">
            <x v="7"/>
          </reference>
        </references>
      </pivotArea>
    </format>
    <format dxfId="8087">
      <pivotArea outline="0" collapsedLevelsAreSubtotals="1" fieldPosition="0">
        <references count="3">
          <reference field="0" count="1" selected="0">
            <x v="601"/>
          </reference>
          <reference field="4" count="1" selected="0">
            <x v="267"/>
          </reference>
          <reference field="6" count="1" selected="0">
            <x v="7"/>
          </reference>
        </references>
      </pivotArea>
    </format>
    <format dxfId="8086">
      <pivotArea dataOnly="0" labelOnly="1" outline="0" offset="IV6" fieldPosition="0">
        <references count="1">
          <reference field="6" count="1">
            <x v="7"/>
          </reference>
        </references>
      </pivotArea>
    </format>
    <format dxfId="8085">
      <pivotArea dataOnly="0" labelOnly="1" outline="0" fieldPosition="0">
        <references count="2">
          <reference field="0" count="1">
            <x v="601"/>
          </reference>
          <reference field="6" count="1" selected="0">
            <x v="7"/>
          </reference>
        </references>
      </pivotArea>
    </format>
    <format dxfId="8084">
      <pivotArea dataOnly="0" labelOnly="1" outline="0" fieldPosition="0">
        <references count="3">
          <reference field="0" count="1" selected="0">
            <x v="601"/>
          </reference>
          <reference field="4" count="1">
            <x v="267"/>
          </reference>
          <reference field="6" count="1" selected="0">
            <x v="7"/>
          </reference>
        </references>
      </pivotArea>
    </format>
    <format dxfId="8083">
      <pivotArea outline="0" collapsedLevelsAreSubtotals="1" fieldPosition="0">
        <references count="3">
          <reference field="0" count="1" selected="0">
            <x v="601"/>
          </reference>
          <reference field="4" count="1" selected="0">
            <x v="267"/>
          </reference>
          <reference field="6" count="1" selected="0">
            <x v="7"/>
          </reference>
        </references>
      </pivotArea>
    </format>
    <format dxfId="8082">
      <pivotArea outline="0" collapsedLevelsAreSubtotals="1" fieldPosition="0">
        <references count="3">
          <reference field="0" count="1" selected="0">
            <x v="612"/>
          </reference>
          <reference field="4" count="1" selected="0">
            <x v="267"/>
          </reference>
          <reference field="6" count="1" selected="0">
            <x v="7"/>
          </reference>
        </references>
      </pivotArea>
    </format>
    <format dxfId="8081">
      <pivotArea dataOnly="0" labelOnly="1" outline="0" offset="IV7" fieldPosition="0">
        <references count="1">
          <reference field="6" count="1">
            <x v="7"/>
          </reference>
        </references>
      </pivotArea>
    </format>
    <format dxfId="8080">
      <pivotArea dataOnly="0" labelOnly="1" outline="0" fieldPosition="0">
        <references count="2">
          <reference field="0" count="1">
            <x v="612"/>
          </reference>
          <reference field="6" count="1" selected="0">
            <x v="7"/>
          </reference>
        </references>
      </pivotArea>
    </format>
    <format dxfId="8079">
      <pivotArea dataOnly="0" labelOnly="1" outline="0" fieldPosition="0">
        <references count="3">
          <reference field="0" count="1" selected="0">
            <x v="612"/>
          </reference>
          <reference field="4" count="1">
            <x v="267"/>
          </reference>
          <reference field="6" count="1" selected="0">
            <x v="7"/>
          </reference>
        </references>
      </pivotArea>
    </format>
    <format dxfId="8078">
      <pivotArea outline="0" collapsedLevelsAreSubtotals="1" fieldPosition="0">
        <references count="3">
          <reference field="0" count="1" selected="0">
            <x v="612"/>
          </reference>
          <reference field="4" count="1" selected="0">
            <x v="267"/>
          </reference>
          <reference field="6" count="1" selected="0">
            <x v="7"/>
          </reference>
        </references>
      </pivotArea>
    </format>
    <format dxfId="8077">
      <pivotArea outline="0" collapsedLevelsAreSubtotals="1" fieldPosition="0">
        <references count="3">
          <reference field="0" count="1" selected="0">
            <x v="591"/>
          </reference>
          <reference field="4" count="1" selected="0">
            <x v="267"/>
          </reference>
          <reference field="6" count="1" selected="0">
            <x v="7"/>
          </reference>
        </references>
      </pivotArea>
    </format>
    <format dxfId="8076">
      <pivotArea dataOnly="0" labelOnly="1" outline="0" offset="IV8" fieldPosition="0">
        <references count="1">
          <reference field="6" count="1">
            <x v="7"/>
          </reference>
        </references>
      </pivotArea>
    </format>
    <format dxfId="8075">
      <pivotArea dataOnly="0" labelOnly="1" outline="0" fieldPosition="0">
        <references count="2">
          <reference field="0" count="1">
            <x v="591"/>
          </reference>
          <reference field="6" count="1" selected="0">
            <x v="7"/>
          </reference>
        </references>
      </pivotArea>
    </format>
    <format dxfId="8074">
      <pivotArea dataOnly="0" labelOnly="1" outline="0" fieldPosition="0">
        <references count="3">
          <reference field="0" count="1" selected="0">
            <x v="591"/>
          </reference>
          <reference field="4" count="1">
            <x v="267"/>
          </reference>
          <reference field="6" count="1" selected="0">
            <x v="7"/>
          </reference>
        </references>
      </pivotArea>
    </format>
    <format dxfId="8073">
      <pivotArea outline="0" collapsedLevelsAreSubtotals="1" fieldPosition="0">
        <references count="3">
          <reference field="0" count="1" selected="0">
            <x v="591"/>
          </reference>
          <reference field="4" count="1" selected="0">
            <x v="267"/>
          </reference>
          <reference field="6" count="1" selected="0">
            <x v="7"/>
          </reference>
        </references>
      </pivotArea>
    </format>
    <format dxfId="8072">
      <pivotArea outline="0" collapsedLevelsAreSubtotals="1" fieldPosition="0">
        <references count="3">
          <reference field="0" count="1" selected="0">
            <x v="639"/>
          </reference>
          <reference field="4" count="1" selected="0">
            <x v="267"/>
          </reference>
          <reference field="6" count="1" selected="0">
            <x v="7"/>
          </reference>
        </references>
      </pivotArea>
    </format>
    <format dxfId="8071">
      <pivotArea dataOnly="0" labelOnly="1" outline="0" offset="IV9" fieldPosition="0">
        <references count="1">
          <reference field="6" count="1">
            <x v="7"/>
          </reference>
        </references>
      </pivotArea>
    </format>
    <format dxfId="8070">
      <pivotArea dataOnly="0" labelOnly="1" outline="0" fieldPosition="0">
        <references count="2">
          <reference field="0" count="1">
            <x v="639"/>
          </reference>
          <reference field="6" count="1" selected="0">
            <x v="7"/>
          </reference>
        </references>
      </pivotArea>
    </format>
    <format dxfId="8069">
      <pivotArea dataOnly="0" labelOnly="1" outline="0" fieldPosition="0">
        <references count="3">
          <reference field="0" count="1" selected="0">
            <x v="639"/>
          </reference>
          <reference field="4" count="1">
            <x v="267"/>
          </reference>
          <reference field="6" count="1" selected="0">
            <x v="7"/>
          </reference>
        </references>
      </pivotArea>
    </format>
    <format dxfId="8068">
      <pivotArea outline="0" collapsedLevelsAreSubtotals="1" fieldPosition="0">
        <references count="3">
          <reference field="0" count="1" selected="0">
            <x v="639"/>
          </reference>
          <reference field="4" count="1" selected="0">
            <x v="267"/>
          </reference>
          <reference field="6" count="1" selected="0">
            <x v="7"/>
          </reference>
        </references>
      </pivotArea>
    </format>
    <format dxfId="8067">
      <pivotArea outline="0" collapsedLevelsAreSubtotals="1" fieldPosition="0">
        <references count="3">
          <reference field="0" count="1" selected="0">
            <x v="596"/>
          </reference>
          <reference field="4" count="1" selected="0">
            <x v="267"/>
          </reference>
          <reference field="6" count="1" selected="0">
            <x v="7"/>
          </reference>
        </references>
      </pivotArea>
    </format>
    <format dxfId="8066">
      <pivotArea dataOnly="0" labelOnly="1" outline="0" offset="IV10" fieldPosition="0">
        <references count="1">
          <reference field="6" count="1">
            <x v="7"/>
          </reference>
        </references>
      </pivotArea>
    </format>
    <format dxfId="8065">
      <pivotArea dataOnly="0" labelOnly="1" outline="0" fieldPosition="0">
        <references count="2">
          <reference field="0" count="1">
            <x v="596"/>
          </reference>
          <reference field="6" count="1" selected="0">
            <x v="7"/>
          </reference>
        </references>
      </pivotArea>
    </format>
    <format dxfId="8064">
      <pivotArea dataOnly="0" labelOnly="1" outline="0" fieldPosition="0">
        <references count="3">
          <reference field="0" count="1" selected="0">
            <x v="596"/>
          </reference>
          <reference field="4" count="1">
            <x v="267"/>
          </reference>
          <reference field="6" count="1" selected="0">
            <x v="7"/>
          </reference>
        </references>
      </pivotArea>
    </format>
    <format dxfId="8063">
      <pivotArea outline="0" collapsedLevelsAreSubtotals="1" fieldPosition="0">
        <references count="3">
          <reference field="0" count="1" selected="0">
            <x v="596"/>
          </reference>
          <reference field="4" count="1" selected="0">
            <x v="267"/>
          </reference>
          <reference field="6" count="1" selected="0">
            <x v="7"/>
          </reference>
        </references>
      </pivotArea>
    </format>
    <format dxfId="8062">
      <pivotArea outline="0" collapsedLevelsAreSubtotals="1" fieldPosition="0">
        <references count="3">
          <reference field="0" count="1" selected="0">
            <x v="651"/>
          </reference>
          <reference field="4" count="1" selected="0">
            <x v="267"/>
          </reference>
          <reference field="6" count="1" selected="0">
            <x v="7"/>
          </reference>
        </references>
      </pivotArea>
    </format>
    <format dxfId="8061">
      <pivotArea dataOnly="0" labelOnly="1" outline="0" offset="IV11" fieldPosition="0">
        <references count="1">
          <reference field="6" count="1">
            <x v="7"/>
          </reference>
        </references>
      </pivotArea>
    </format>
    <format dxfId="8060">
      <pivotArea dataOnly="0" labelOnly="1" outline="0" fieldPosition="0">
        <references count="2">
          <reference field="0" count="1">
            <x v="651"/>
          </reference>
          <reference field="6" count="1" selected="0">
            <x v="7"/>
          </reference>
        </references>
      </pivotArea>
    </format>
    <format dxfId="8059">
      <pivotArea dataOnly="0" labelOnly="1" outline="0" fieldPosition="0">
        <references count="3">
          <reference field="0" count="1" selected="0">
            <x v="651"/>
          </reference>
          <reference field="4" count="1">
            <x v="267"/>
          </reference>
          <reference field="6" count="1" selected="0">
            <x v="7"/>
          </reference>
        </references>
      </pivotArea>
    </format>
    <format dxfId="8058">
      <pivotArea outline="0" collapsedLevelsAreSubtotals="1" fieldPosition="0">
        <references count="3">
          <reference field="0" count="1" selected="0">
            <x v="651"/>
          </reference>
          <reference field="4" count="1" selected="0">
            <x v="267"/>
          </reference>
          <reference field="6" count="1" selected="0">
            <x v="7"/>
          </reference>
        </references>
      </pivotArea>
    </format>
    <format dxfId="8057">
      <pivotArea outline="0" collapsedLevelsAreSubtotals="1" fieldPosition="0">
        <references count="3">
          <reference field="0" count="1" selected="0">
            <x v="593"/>
          </reference>
          <reference field="4" count="1" selected="0">
            <x v="267"/>
          </reference>
          <reference field="6" count="1" selected="0">
            <x v="7"/>
          </reference>
        </references>
      </pivotArea>
    </format>
    <format dxfId="8056">
      <pivotArea dataOnly="0" labelOnly="1" outline="0" offset="IV12" fieldPosition="0">
        <references count="1">
          <reference field="6" count="1">
            <x v="7"/>
          </reference>
        </references>
      </pivotArea>
    </format>
    <format dxfId="8055">
      <pivotArea dataOnly="0" labelOnly="1" outline="0" fieldPosition="0">
        <references count="2">
          <reference field="0" count="1">
            <x v="593"/>
          </reference>
          <reference field="6" count="1" selected="0">
            <x v="7"/>
          </reference>
        </references>
      </pivotArea>
    </format>
    <format dxfId="8054">
      <pivotArea dataOnly="0" labelOnly="1" outline="0" fieldPosition="0">
        <references count="3">
          <reference field="0" count="1" selected="0">
            <x v="593"/>
          </reference>
          <reference field="4" count="1">
            <x v="267"/>
          </reference>
          <reference field="6" count="1" selected="0">
            <x v="7"/>
          </reference>
        </references>
      </pivotArea>
    </format>
    <format dxfId="8053">
      <pivotArea outline="0" collapsedLevelsAreSubtotals="1" fieldPosition="0">
        <references count="3">
          <reference field="0" count="1" selected="0">
            <x v="593"/>
          </reference>
          <reference field="4" count="1" selected="0">
            <x v="267"/>
          </reference>
          <reference field="6" count="1" selected="0">
            <x v="7"/>
          </reference>
        </references>
      </pivotArea>
    </format>
    <format dxfId="8052">
      <pivotArea outline="0" collapsedLevelsAreSubtotals="1" fieldPosition="0">
        <references count="3">
          <reference field="0" count="1" selected="0">
            <x v="603"/>
          </reference>
          <reference field="4" count="1" selected="0">
            <x v="267"/>
          </reference>
          <reference field="6" count="1" selected="0">
            <x v="7"/>
          </reference>
        </references>
      </pivotArea>
    </format>
    <format dxfId="8051">
      <pivotArea dataOnly="0" labelOnly="1" outline="0" offset="IV13" fieldPosition="0">
        <references count="1">
          <reference field="6" count="1">
            <x v="7"/>
          </reference>
        </references>
      </pivotArea>
    </format>
    <format dxfId="8050">
      <pivotArea dataOnly="0" labelOnly="1" outline="0" fieldPosition="0">
        <references count="2">
          <reference field="0" count="1">
            <x v="603"/>
          </reference>
          <reference field="6" count="1" selected="0">
            <x v="7"/>
          </reference>
        </references>
      </pivotArea>
    </format>
    <format dxfId="8049">
      <pivotArea dataOnly="0" labelOnly="1" outline="0" fieldPosition="0">
        <references count="3">
          <reference field="0" count="1" selected="0">
            <x v="603"/>
          </reference>
          <reference field="4" count="1">
            <x v="267"/>
          </reference>
          <reference field="6" count="1" selected="0">
            <x v="7"/>
          </reference>
        </references>
      </pivotArea>
    </format>
    <format dxfId="8048">
      <pivotArea outline="0" collapsedLevelsAreSubtotals="1" fieldPosition="0">
        <references count="3">
          <reference field="0" count="1" selected="0">
            <x v="603"/>
          </reference>
          <reference field="4" count="1" selected="0">
            <x v="267"/>
          </reference>
          <reference field="6" count="1" selected="0">
            <x v="7"/>
          </reference>
        </references>
      </pivotArea>
    </format>
    <format dxfId="8047">
      <pivotArea outline="0" collapsedLevelsAreSubtotals="1" fieldPosition="0">
        <references count="3">
          <reference field="0" count="1" selected="0">
            <x v="664"/>
          </reference>
          <reference field="4" count="1" selected="0">
            <x v="267"/>
          </reference>
          <reference field="6" count="1" selected="0">
            <x v="7"/>
          </reference>
        </references>
      </pivotArea>
    </format>
    <format dxfId="8046">
      <pivotArea dataOnly="0" labelOnly="1" outline="0" offset="IV14" fieldPosition="0">
        <references count="1">
          <reference field="6" count="1">
            <x v="7"/>
          </reference>
        </references>
      </pivotArea>
    </format>
    <format dxfId="8045">
      <pivotArea dataOnly="0" labelOnly="1" outline="0" fieldPosition="0">
        <references count="2">
          <reference field="0" count="1">
            <x v="664"/>
          </reference>
          <reference field="6" count="1" selected="0">
            <x v="7"/>
          </reference>
        </references>
      </pivotArea>
    </format>
    <format dxfId="8044">
      <pivotArea dataOnly="0" labelOnly="1" outline="0" fieldPosition="0">
        <references count="3">
          <reference field="0" count="1" selected="0">
            <x v="664"/>
          </reference>
          <reference field="4" count="1">
            <x v="267"/>
          </reference>
          <reference field="6" count="1" selected="0">
            <x v="7"/>
          </reference>
        </references>
      </pivotArea>
    </format>
    <format dxfId="8043">
      <pivotArea outline="0" collapsedLevelsAreSubtotals="1" fieldPosition="0">
        <references count="3">
          <reference field="0" count="1" selected="0">
            <x v="664"/>
          </reference>
          <reference field="4" count="1" selected="0">
            <x v="267"/>
          </reference>
          <reference field="6" count="1" selected="0">
            <x v="7"/>
          </reference>
        </references>
      </pivotArea>
    </format>
    <format dxfId="8042">
      <pivotArea outline="0" collapsedLevelsAreSubtotals="1" fieldPosition="0">
        <references count="3">
          <reference field="0" count="1" selected="0">
            <x v="642"/>
          </reference>
          <reference field="4" count="1" selected="0">
            <x v="267"/>
          </reference>
          <reference field="6" count="1" selected="0">
            <x v="7"/>
          </reference>
        </references>
      </pivotArea>
    </format>
    <format dxfId="8041">
      <pivotArea dataOnly="0" labelOnly="1" outline="0" offset="IV15" fieldPosition="0">
        <references count="1">
          <reference field="6" count="1">
            <x v="7"/>
          </reference>
        </references>
      </pivotArea>
    </format>
    <format dxfId="8040">
      <pivotArea dataOnly="0" labelOnly="1" outline="0" fieldPosition="0">
        <references count="2">
          <reference field="0" count="1">
            <x v="642"/>
          </reference>
          <reference field="6" count="1" selected="0">
            <x v="7"/>
          </reference>
        </references>
      </pivotArea>
    </format>
    <format dxfId="8039">
      <pivotArea dataOnly="0" labelOnly="1" outline="0" fieldPosition="0">
        <references count="3">
          <reference field="0" count="1" selected="0">
            <x v="642"/>
          </reference>
          <reference field="4" count="1">
            <x v="267"/>
          </reference>
          <reference field="6" count="1" selected="0">
            <x v="7"/>
          </reference>
        </references>
      </pivotArea>
    </format>
    <format dxfId="8038">
      <pivotArea outline="0" collapsedLevelsAreSubtotals="1" fieldPosition="0">
        <references count="3">
          <reference field="0" count="1" selected="0">
            <x v="642"/>
          </reference>
          <reference field="4" count="1" selected="0">
            <x v="267"/>
          </reference>
          <reference field="6" count="1" selected="0">
            <x v="7"/>
          </reference>
        </references>
      </pivotArea>
    </format>
    <format dxfId="8037">
      <pivotArea outline="0" collapsedLevelsAreSubtotals="1" fieldPosition="0">
        <references count="3">
          <reference field="0" count="1" selected="0">
            <x v="598"/>
          </reference>
          <reference field="4" count="1" selected="0">
            <x v="267"/>
          </reference>
          <reference field="6" count="1" selected="0">
            <x v="7"/>
          </reference>
        </references>
      </pivotArea>
    </format>
    <format dxfId="8036">
      <pivotArea dataOnly="0" labelOnly="1" outline="0" offset="IV16" fieldPosition="0">
        <references count="1">
          <reference field="6" count="1">
            <x v="7"/>
          </reference>
        </references>
      </pivotArea>
    </format>
    <format dxfId="8035">
      <pivotArea dataOnly="0" labelOnly="1" outline="0" fieldPosition="0">
        <references count="2">
          <reference field="0" count="1">
            <x v="598"/>
          </reference>
          <reference field="6" count="1" selected="0">
            <x v="7"/>
          </reference>
        </references>
      </pivotArea>
    </format>
    <format dxfId="8034">
      <pivotArea dataOnly="0" labelOnly="1" outline="0" fieldPosition="0">
        <references count="3">
          <reference field="0" count="1" selected="0">
            <x v="598"/>
          </reference>
          <reference field="4" count="1">
            <x v="267"/>
          </reference>
          <reference field="6" count="1" selected="0">
            <x v="7"/>
          </reference>
        </references>
      </pivotArea>
    </format>
    <format dxfId="8033">
      <pivotArea outline="0" collapsedLevelsAreSubtotals="1" fieldPosition="0">
        <references count="3">
          <reference field="0" count="1" selected="0">
            <x v="598"/>
          </reference>
          <reference field="4" count="1" selected="0">
            <x v="267"/>
          </reference>
          <reference field="6" count="1" selected="0">
            <x v="7"/>
          </reference>
        </references>
      </pivotArea>
    </format>
    <format dxfId="8032">
      <pivotArea outline="0" collapsedLevelsAreSubtotals="1" fieldPosition="0">
        <references count="3">
          <reference field="0" count="1" selected="0">
            <x v="600"/>
          </reference>
          <reference field="4" count="1" selected="0">
            <x v="267"/>
          </reference>
          <reference field="6" count="1" selected="0">
            <x v="7"/>
          </reference>
        </references>
      </pivotArea>
    </format>
    <format dxfId="8031">
      <pivotArea dataOnly="0" labelOnly="1" outline="0" offset="IV17" fieldPosition="0">
        <references count="1">
          <reference field="6" count="1">
            <x v="7"/>
          </reference>
        </references>
      </pivotArea>
    </format>
    <format dxfId="8030">
      <pivotArea dataOnly="0" labelOnly="1" outline="0" fieldPosition="0">
        <references count="2">
          <reference field="0" count="1">
            <x v="600"/>
          </reference>
          <reference field="6" count="1" selected="0">
            <x v="7"/>
          </reference>
        </references>
      </pivotArea>
    </format>
    <format dxfId="8029">
      <pivotArea dataOnly="0" labelOnly="1" outline="0" fieldPosition="0">
        <references count="3">
          <reference field="0" count="1" selected="0">
            <x v="600"/>
          </reference>
          <reference field="4" count="1">
            <x v="267"/>
          </reference>
          <reference field="6" count="1" selected="0">
            <x v="7"/>
          </reference>
        </references>
      </pivotArea>
    </format>
    <format dxfId="8028">
      <pivotArea outline="0" collapsedLevelsAreSubtotals="1" fieldPosition="0">
        <references count="3">
          <reference field="0" count="1" selected="0">
            <x v="600"/>
          </reference>
          <reference field="4" count="1" selected="0">
            <x v="267"/>
          </reference>
          <reference field="6" count="1" selected="0">
            <x v="7"/>
          </reference>
        </references>
      </pivotArea>
    </format>
    <format dxfId="8027">
      <pivotArea outline="0" collapsedLevelsAreSubtotals="1" fieldPosition="0">
        <references count="3">
          <reference field="0" count="1" selected="0">
            <x v="625"/>
          </reference>
          <reference field="4" count="1" selected="0">
            <x v="267"/>
          </reference>
          <reference field="6" count="1" selected="0">
            <x v="7"/>
          </reference>
        </references>
      </pivotArea>
    </format>
    <format dxfId="8026">
      <pivotArea dataOnly="0" labelOnly="1" outline="0" offset="IV18" fieldPosition="0">
        <references count="1">
          <reference field="6" count="1">
            <x v="7"/>
          </reference>
        </references>
      </pivotArea>
    </format>
    <format dxfId="8025">
      <pivotArea dataOnly="0" labelOnly="1" outline="0" fieldPosition="0">
        <references count="2">
          <reference field="0" count="1">
            <x v="625"/>
          </reference>
          <reference field="6" count="1" selected="0">
            <x v="7"/>
          </reference>
        </references>
      </pivotArea>
    </format>
    <format dxfId="8024">
      <pivotArea dataOnly="0" labelOnly="1" outline="0" fieldPosition="0">
        <references count="3">
          <reference field="0" count="1" selected="0">
            <x v="625"/>
          </reference>
          <reference field="4" count="1">
            <x v="267"/>
          </reference>
          <reference field="6" count="1" selected="0">
            <x v="7"/>
          </reference>
        </references>
      </pivotArea>
    </format>
    <format dxfId="8023">
      <pivotArea outline="0" collapsedLevelsAreSubtotals="1" fieldPosition="0">
        <references count="3">
          <reference field="0" count="1" selected="0">
            <x v="625"/>
          </reference>
          <reference field="4" count="1" selected="0">
            <x v="267"/>
          </reference>
          <reference field="6" count="1" selected="0">
            <x v="7"/>
          </reference>
        </references>
      </pivotArea>
    </format>
    <format dxfId="8022">
      <pivotArea outline="0" collapsedLevelsAreSubtotals="1" fieldPosition="0">
        <references count="3">
          <reference field="0" count="1" selected="0">
            <x v="663"/>
          </reference>
          <reference field="4" count="1" selected="0">
            <x v="267"/>
          </reference>
          <reference field="6" count="1" selected="0">
            <x v="7"/>
          </reference>
        </references>
      </pivotArea>
    </format>
    <format dxfId="8021">
      <pivotArea dataOnly="0" labelOnly="1" outline="0" offset="IV19" fieldPosition="0">
        <references count="1">
          <reference field="6" count="1">
            <x v="7"/>
          </reference>
        </references>
      </pivotArea>
    </format>
    <format dxfId="8020">
      <pivotArea dataOnly="0" labelOnly="1" outline="0" fieldPosition="0">
        <references count="2">
          <reference field="0" count="1">
            <x v="663"/>
          </reference>
          <reference field="6" count="1" selected="0">
            <x v="7"/>
          </reference>
        </references>
      </pivotArea>
    </format>
    <format dxfId="8019">
      <pivotArea dataOnly="0" labelOnly="1" outline="0" fieldPosition="0">
        <references count="3">
          <reference field="0" count="1" selected="0">
            <x v="663"/>
          </reference>
          <reference field="4" count="1">
            <x v="267"/>
          </reference>
          <reference field="6" count="1" selected="0">
            <x v="7"/>
          </reference>
        </references>
      </pivotArea>
    </format>
    <format dxfId="8018">
      <pivotArea outline="0" collapsedLevelsAreSubtotals="1" fieldPosition="0">
        <references count="3">
          <reference field="0" count="1" selected="0">
            <x v="663"/>
          </reference>
          <reference field="4" count="1" selected="0">
            <x v="267"/>
          </reference>
          <reference field="6" count="1" selected="0">
            <x v="7"/>
          </reference>
        </references>
      </pivotArea>
    </format>
    <format dxfId="8017">
      <pivotArea outline="0" collapsedLevelsAreSubtotals="1" fieldPosition="0">
        <references count="3">
          <reference field="0" count="1" selected="0">
            <x v="631"/>
          </reference>
          <reference field="4" count="1" selected="0">
            <x v="267"/>
          </reference>
          <reference field="6" count="1" selected="0">
            <x v="7"/>
          </reference>
        </references>
      </pivotArea>
    </format>
    <format dxfId="8016">
      <pivotArea dataOnly="0" labelOnly="1" outline="0" offset="IV20" fieldPosition="0">
        <references count="1">
          <reference field="6" count="1">
            <x v="7"/>
          </reference>
        </references>
      </pivotArea>
    </format>
    <format dxfId="8015">
      <pivotArea dataOnly="0" labelOnly="1" outline="0" fieldPosition="0">
        <references count="2">
          <reference field="0" count="1">
            <x v="631"/>
          </reference>
          <reference field="6" count="1" selected="0">
            <x v="7"/>
          </reference>
        </references>
      </pivotArea>
    </format>
    <format dxfId="8014">
      <pivotArea dataOnly="0" labelOnly="1" outline="0" fieldPosition="0">
        <references count="3">
          <reference field="0" count="1" selected="0">
            <x v="631"/>
          </reference>
          <reference field="4" count="1">
            <x v="267"/>
          </reference>
          <reference field="6" count="1" selected="0">
            <x v="7"/>
          </reference>
        </references>
      </pivotArea>
    </format>
    <format dxfId="8013">
      <pivotArea outline="0" collapsedLevelsAreSubtotals="1" fieldPosition="0">
        <references count="3">
          <reference field="0" count="1" selected="0">
            <x v="631"/>
          </reference>
          <reference field="4" count="1" selected="0">
            <x v="267"/>
          </reference>
          <reference field="6" count="1" selected="0">
            <x v="7"/>
          </reference>
        </references>
      </pivotArea>
    </format>
    <format dxfId="8012">
      <pivotArea outline="0" collapsedLevelsAreSubtotals="1" fieldPosition="0">
        <references count="3">
          <reference field="0" count="1" selected="0">
            <x v="599"/>
          </reference>
          <reference field="4" count="1" selected="0">
            <x v="267"/>
          </reference>
          <reference field="6" count="1" selected="0">
            <x v="7"/>
          </reference>
        </references>
      </pivotArea>
    </format>
    <format dxfId="8011">
      <pivotArea dataOnly="0" labelOnly="1" outline="0" offset="IV21" fieldPosition="0">
        <references count="1">
          <reference field="6" count="1">
            <x v="7"/>
          </reference>
        </references>
      </pivotArea>
    </format>
    <format dxfId="8010">
      <pivotArea dataOnly="0" labelOnly="1" outline="0" fieldPosition="0">
        <references count="2">
          <reference field="0" count="1">
            <x v="599"/>
          </reference>
          <reference field="6" count="1" selected="0">
            <x v="7"/>
          </reference>
        </references>
      </pivotArea>
    </format>
    <format dxfId="8009">
      <pivotArea dataOnly="0" labelOnly="1" outline="0" fieldPosition="0">
        <references count="3">
          <reference field="0" count="1" selected="0">
            <x v="599"/>
          </reference>
          <reference field="4" count="1">
            <x v="267"/>
          </reference>
          <reference field="6" count="1" selected="0">
            <x v="7"/>
          </reference>
        </references>
      </pivotArea>
    </format>
    <format dxfId="8008">
      <pivotArea outline="0" collapsedLevelsAreSubtotals="1" fieldPosition="0">
        <references count="3">
          <reference field="0" count="1" selected="0">
            <x v="599"/>
          </reference>
          <reference field="4" count="1" selected="0">
            <x v="267"/>
          </reference>
          <reference field="6" count="1" selected="0">
            <x v="7"/>
          </reference>
        </references>
      </pivotArea>
    </format>
    <format dxfId="8007">
      <pivotArea outline="0" collapsedLevelsAreSubtotals="1" fieldPosition="0">
        <references count="3">
          <reference field="0" count="1" selected="0">
            <x v="616"/>
          </reference>
          <reference field="4" count="1" selected="0">
            <x v="267"/>
          </reference>
          <reference field="6" count="1" selected="0">
            <x v="7"/>
          </reference>
        </references>
      </pivotArea>
    </format>
    <format dxfId="8006">
      <pivotArea dataOnly="0" labelOnly="1" outline="0" offset="IV256" fieldPosition="0">
        <references count="1">
          <reference field="6" count="1">
            <x v="7"/>
          </reference>
        </references>
      </pivotArea>
    </format>
    <format dxfId="8005">
      <pivotArea dataOnly="0" labelOnly="1" outline="0" fieldPosition="0">
        <references count="2">
          <reference field="0" count="1">
            <x v="616"/>
          </reference>
          <reference field="6" count="1" selected="0">
            <x v="7"/>
          </reference>
        </references>
      </pivotArea>
    </format>
    <format dxfId="8004">
      <pivotArea dataOnly="0" labelOnly="1" outline="0" fieldPosition="0">
        <references count="3">
          <reference field="0" count="1" selected="0">
            <x v="616"/>
          </reference>
          <reference field="4" count="1">
            <x v="267"/>
          </reference>
          <reference field="6" count="1" selected="0">
            <x v="7"/>
          </reference>
        </references>
      </pivotArea>
    </format>
    <format dxfId="8003">
      <pivotArea outline="0" collapsedLevelsAreSubtotals="1" fieldPosition="0">
        <references count="3">
          <reference field="0" count="1" selected="0">
            <x v="616"/>
          </reference>
          <reference field="4" count="1" selected="0">
            <x v="267"/>
          </reference>
          <reference field="6" count="1" selected="0">
            <x v="7"/>
          </reference>
        </references>
      </pivotArea>
    </format>
    <format dxfId="8002">
      <pivotArea dataOnly="0" labelOnly="1" outline="0" fieldPosition="0">
        <references count="1">
          <reference field="6" count="1">
            <x v="7"/>
          </reference>
        </references>
      </pivotArea>
    </format>
    <format dxfId="8001">
      <pivotArea dataOnly="0" labelOnly="1" outline="0" fieldPosition="0">
        <references count="2">
          <reference field="0" count="1">
            <x v="616"/>
          </reference>
          <reference field="6" count="1" selected="0">
            <x v="7"/>
          </reference>
        </references>
      </pivotArea>
    </format>
    <format dxfId="8000">
      <pivotArea dataOnly="0" labelOnly="1" outline="0" fieldPosition="0">
        <references count="3">
          <reference field="0" count="1" selected="0">
            <x v="616"/>
          </reference>
          <reference field="4" count="1">
            <x v="267"/>
          </reference>
          <reference field="6" count="1" selected="0">
            <x v="7"/>
          </reference>
        </references>
      </pivotArea>
    </format>
    <format dxfId="7999">
      <pivotArea outline="0" collapsedLevelsAreSubtotals="1" fieldPosition="0">
        <references count="1">
          <reference field="6" count="1" selected="0" defaultSubtotal="1">
            <x v="7"/>
          </reference>
        </references>
      </pivotArea>
    </format>
    <format dxfId="7998">
      <pivotArea dataOnly="0" labelOnly="1" outline="0" fieldPosition="0">
        <references count="1">
          <reference field="6" count="1" defaultSubtotal="1">
            <x v="7"/>
          </reference>
        </references>
      </pivotArea>
    </format>
    <format dxfId="7997">
      <pivotArea outline="0" collapsedLevelsAreSubtotals="1" fieldPosition="0">
        <references count="3">
          <reference field="0" count="1" selected="0">
            <x v="592"/>
          </reference>
          <reference field="4" count="1" selected="0">
            <x v="75"/>
          </reference>
          <reference field="6" count="1" selected="0">
            <x v="18"/>
          </reference>
        </references>
      </pivotArea>
    </format>
    <format dxfId="7996">
      <pivotArea dataOnly="0" labelOnly="1" outline="0" offset="IV1" fieldPosition="0">
        <references count="1">
          <reference field="6" count="1">
            <x v="18"/>
          </reference>
        </references>
      </pivotArea>
    </format>
    <format dxfId="7995">
      <pivotArea dataOnly="0" labelOnly="1" outline="0" fieldPosition="0">
        <references count="2">
          <reference field="0" count="1">
            <x v="592"/>
          </reference>
          <reference field="6" count="1" selected="0">
            <x v="18"/>
          </reference>
        </references>
      </pivotArea>
    </format>
    <format dxfId="7994">
      <pivotArea dataOnly="0" labelOnly="1" outline="0" fieldPosition="0">
        <references count="3">
          <reference field="0" count="1" selected="0">
            <x v="592"/>
          </reference>
          <reference field="4" count="1">
            <x v="75"/>
          </reference>
          <reference field="6" count="1" selected="0">
            <x v="18"/>
          </reference>
        </references>
      </pivotArea>
    </format>
    <format dxfId="7993">
      <pivotArea outline="0" collapsedLevelsAreSubtotals="1" fieldPosition="0">
        <references count="3">
          <reference field="0" count="1" selected="0">
            <x v="592"/>
          </reference>
          <reference field="4" count="1" selected="0">
            <x v="75"/>
          </reference>
          <reference field="6" count="1" selected="0">
            <x v="18"/>
          </reference>
        </references>
      </pivotArea>
    </format>
    <format dxfId="7992">
      <pivotArea dataOnly="0" labelOnly="1" outline="0" fieldPosition="0">
        <references count="1">
          <reference field="6" count="1">
            <x v="18"/>
          </reference>
        </references>
      </pivotArea>
    </format>
    <format dxfId="7991">
      <pivotArea dataOnly="0" labelOnly="1" outline="0" fieldPosition="0">
        <references count="2">
          <reference field="0" count="1">
            <x v="592"/>
          </reference>
          <reference field="6" count="1" selected="0">
            <x v="18"/>
          </reference>
        </references>
      </pivotArea>
    </format>
    <format dxfId="7990">
      <pivotArea dataOnly="0" labelOnly="1" outline="0" fieldPosition="0">
        <references count="3">
          <reference field="0" count="1" selected="0">
            <x v="592"/>
          </reference>
          <reference field="4" count="1">
            <x v="75"/>
          </reference>
          <reference field="6" count="1" selected="0">
            <x v="18"/>
          </reference>
        </references>
      </pivotArea>
    </format>
    <format dxfId="7989">
      <pivotArea outline="0" collapsedLevelsAreSubtotals="1" fieldPosition="0">
        <references count="3">
          <reference field="0" count="1" selected="0">
            <x v="607"/>
          </reference>
          <reference field="4" count="1" selected="0">
            <x v="75"/>
          </reference>
          <reference field="6" count="1" selected="0">
            <x v="18"/>
          </reference>
        </references>
      </pivotArea>
    </format>
    <format dxfId="7988">
      <pivotArea dataOnly="0" labelOnly="1" outline="0" offset="IV2" fieldPosition="0">
        <references count="1">
          <reference field="6" count="1">
            <x v="18"/>
          </reference>
        </references>
      </pivotArea>
    </format>
    <format dxfId="7987">
      <pivotArea dataOnly="0" labelOnly="1" outline="0" fieldPosition="0">
        <references count="2">
          <reference field="0" count="1">
            <x v="607"/>
          </reference>
          <reference field="6" count="1" selected="0">
            <x v="18"/>
          </reference>
        </references>
      </pivotArea>
    </format>
    <format dxfId="7986">
      <pivotArea dataOnly="0" labelOnly="1" outline="0" fieldPosition="0">
        <references count="3">
          <reference field="0" count="1" selected="0">
            <x v="607"/>
          </reference>
          <reference field="4" count="1">
            <x v="75"/>
          </reference>
          <reference field="6" count="1" selected="0">
            <x v="18"/>
          </reference>
        </references>
      </pivotArea>
    </format>
    <format dxfId="7985">
      <pivotArea outline="0" collapsedLevelsAreSubtotals="1" fieldPosition="0">
        <references count="3">
          <reference field="0" count="1" selected="0">
            <x v="607"/>
          </reference>
          <reference field="4" count="1" selected="0">
            <x v="75"/>
          </reference>
          <reference field="6" count="1" selected="0">
            <x v="18"/>
          </reference>
        </references>
      </pivotArea>
    </format>
    <format dxfId="7984">
      <pivotArea outline="0" collapsedLevelsAreSubtotals="1" fieldPosition="0">
        <references count="3">
          <reference field="0" count="1" selected="0">
            <x v="608"/>
          </reference>
          <reference field="4" count="1" selected="0">
            <x v="75"/>
          </reference>
          <reference field="6" count="1" selected="0">
            <x v="18"/>
          </reference>
        </references>
      </pivotArea>
    </format>
    <format dxfId="7983">
      <pivotArea dataOnly="0" labelOnly="1" outline="0" offset="IV256" fieldPosition="0">
        <references count="1">
          <reference field="6" count="1">
            <x v="18"/>
          </reference>
        </references>
      </pivotArea>
    </format>
    <format dxfId="7982">
      <pivotArea dataOnly="0" labelOnly="1" outline="0" fieldPosition="0">
        <references count="2">
          <reference field="0" count="1">
            <x v="608"/>
          </reference>
          <reference field="6" count="1" selected="0">
            <x v="18"/>
          </reference>
        </references>
      </pivotArea>
    </format>
    <format dxfId="7981">
      <pivotArea dataOnly="0" labelOnly="1" outline="0" fieldPosition="0">
        <references count="3">
          <reference field="0" count="1" selected="0">
            <x v="608"/>
          </reference>
          <reference field="4" count="1">
            <x v="75"/>
          </reference>
          <reference field="6" count="1" selected="0">
            <x v="18"/>
          </reference>
        </references>
      </pivotArea>
    </format>
    <format dxfId="7980">
      <pivotArea outline="0" collapsedLevelsAreSubtotals="1" fieldPosition="0">
        <references count="3">
          <reference field="0" count="1" selected="0">
            <x v="608"/>
          </reference>
          <reference field="4" count="1" selected="0">
            <x v="75"/>
          </reference>
          <reference field="6" count="1" selected="0">
            <x v="18"/>
          </reference>
        </references>
      </pivotArea>
    </format>
    <format dxfId="7979">
      <pivotArea dataOnly="0" labelOnly="1" outline="0" fieldPosition="0">
        <references count="1">
          <reference field="6" count="1">
            <x v="18"/>
          </reference>
        </references>
      </pivotArea>
    </format>
    <format dxfId="7978">
      <pivotArea dataOnly="0" labelOnly="1" outline="0" fieldPosition="0">
        <references count="2">
          <reference field="0" count="1">
            <x v="608"/>
          </reference>
          <reference field="6" count="1" selected="0">
            <x v="18"/>
          </reference>
        </references>
      </pivotArea>
    </format>
    <format dxfId="7977">
      <pivotArea dataOnly="0" labelOnly="1" outline="0" fieldPosition="0">
        <references count="3">
          <reference field="0" count="1" selected="0">
            <x v="608"/>
          </reference>
          <reference field="4" count="1">
            <x v="75"/>
          </reference>
          <reference field="6" count="1" selected="0">
            <x v="18"/>
          </reference>
        </references>
      </pivotArea>
    </format>
    <format dxfId="7976">
      <pivotArea outline="0" collapsedLevelsAreSubtotals="1" fieldPosition="0">
        <references count="1">
          <reference field="6" count="1" selected="0" defaultSubtotal="1">
            <x v="18"/>
          </reference>
        </references>
      </pivotArea>
    </format>
    <format dxfId="7975">
      <pivotArea dataOnly="0" labelOnly="1" outline="0" fieldPosition="0">
        <references count="1">
          <reference field="6" count="1" defaultSubtotal="1">
            <x v="18"/>
          </reference>
        </references>
      </pivotArea>
    </format>
    <format dxfId="7974">
      <pivotArea outline="0" collapsedLevelsAreSubtotals="1" fieldPosition="0">
        <references count="3">
          <reference field="0" count="1" selected="0">
            <x v="603"/>
          </reference>
          <reference field="4" count="1" selected="0">
            <x v="5"/>
          </reference>
          <reference field="6" count="1" selected="0">
            <x v="19"/>
          </reference>
        </references>
      </pivotArea>
    </format>
    <format dxfId="7973">
      <pivotArea dataOnly="0" labelOnly="1" outline="0" fieldPosition="0">
        <references count="1">
          <reference field="6" count="1">
            <x v="19"/>
          </reference>
        </references>
      </pivotArea>
    </format>
    <format dxfId="7972">
      <pivotArea dataOnly="0" labelOnly="1" outline="0" fieldPosition="0">
        <references count="2">
          <reference field="0" count="1">
            <x v="603"/>
          </reference>
          <reference field="6" count="1" selected="0">
            <x v="19"/>
          </reference>
        </references>
      </pivotArea>
    </format>
    <format dxfId="7971">
      <pivotArea dataOnly="0" labelOnly="1" outline="0" fieldPosition="0">
        <references count="3">
          <reference field="0" count="1" selected="0">
            <x v="603"/>
          </reference>
          <reference field="4" count="1">
            <x v="5"/>
          </reference>
          <reference field="6" count="1" selected="0">
            <x v="19"/>
          </reference>
        </references>
      </pivotArea>
    </format>
    <format dxfId="7970">
      <pivotArea outline="0" collapsedLevelsAreSubtotals="1" fieldPosition="0">
        <references count="3">
          <reference field="0" count="1" selected="0">
            <x v="603"/>
          </reference>
          <reference field="4" count="1" selected="0">
            <x v="5"/>
          </reference>
          <reference field="6" count="1" selected="0">
            <x v="19"/>
          </reference>
        </references>
      </pivotArea>
    </format>
    <format dxfId="7969">
      <pivotArea dataOnly="0" labelOnly="1" outline="0" fieldPosition="0">
        <references count="1">
          <reference field="6" count="1">
            <x v="19"/>
          </reference>
        </references>
      </pivotArea>
    </format>
    <format dxfId="7968">
      <pivotArea dataOnly="0" labelOnly="1" outline="0" fieldPosition="0">
        <references count="2">
          <reference field="0" count="1">
            <x v="603"/>
          </reference>
          <reference field="6" count="1" selected="0">
            <x v="19"/>
          </reference>
        </references>
      </pivotArea>
    </format>
    <format dxfId="7967">
      <pivotArea dataOnly="0" labelOnly="1" outline="0" fieldPosition="0">
        <references count="3">
          <reference field="0" count="1" selected="0">
            <x v="603"/>
          </reference>
          <reference field="4" count="1">
            <x v="5"/>
          </reference>
          <reference field="6" count="1" selected="0">
            <x v="19"/>
          </reference>
        </references>
      </pivotArea>
    </format>
    <format dxfId="7966">
      <pivotArea outline="0" collapsedLevelsAreSubtotals="1" fieldPosition="0">
        <references count="1">
          <reference field="6" count="1" selected="0" defaultSubtotal="1">
            <x v="19"/>
          </reference>
        </references>
      </pivotArea>
    </format>
    <format dxfId="7965">
      <pivotArea dataOnly="0" labelOnly="1" outline="0" fieldPosition="0">
        <references count="1">
          <reference field="6" count="1" defaultSubtotal="1">
            <x v="19"/>
          </reference>
        </references>
      </pivotArea>
    </format>
    <format dxfId="7964">
      <pivotArea outline="0" collapsedLevelsAreSubtotals="1" fieldPosition="0">
        <references count="3">
          <reference field="0" count="1" selected="0">
            <x v="607"/>
          </reference>
          <reference field="4" count="1" selected="0">
            <x v="131"/>
          </reference>
          <reference field="6" count="1" selected="0">
            <x v="20"/>
          </reference>
        </references>
      </pivotArea>
    </format>
    <format dxfId="7963">
      <pivotArea dataOnly="0" labelOnly="1" outline="0" fieldPosition="0">
        <references count="1">
          <reference field="6" count="1">
            <x v="20"/>
          </reference>
        </references>
      </pivotArea>
    </format>
    <format dxfId="7962">
      <pivotArea dataOnly="0" labelOnly="1" outline="0" fieldPosition="0">
        <references count="2">
          <reference field="0" count="1">
            <x v="607"/>
          </reference>
          <reference field="6" count="1" selected="0">
            <x v="20"/>
          </reference>
        </references>
      </pivotArea>
    </format>
    <format dxfId="7961">
      <pivotArea dataOnly="0" labelOnly="1" outline="0" fieldPosition="0">
        <references count="3">
          <reference field="0" count="1" selected="0">
            <x v="607"/>
          </reference>
          <reference field="4" count="1">
            <x v="131"/>
          </reference>
          <reference field="6" count="1" selected="0">
            <x v="20"/>
          </reference>
        </references>
      </pivotArea>
    </format>
    <format dxfId="7960">
      <pivotArea outline="0" collapsedLevelsAreSubtotals="1" fieldPosition="0">
        <references count="3">
          <reference field="0" count="1" selected="0">
            <x v="607"/>
          </reference>
          <reference field="4" count="1" selected="0">
            <x v="131"/>
          </reference>
          <reference field="6" count="1" selected="0">
            <x v="20"/>
          </reference>
        </references>
      </pivotArea>
    </format>
    <format dxfId="7959">
      <pivotArea dataOnly="0" labelOnly="1" outline="0" fieldPosition="0">
        <references count="1">
          <reference field="6" count="1">
            <x v="20"/>
          </reference>
        </references>
      </pivotArea>
    </format>
    <format dxfId="7958">
      <pivotArea dataOnly="0" labelOnly="1" outline="0" fieldPosition="0">
        <references count="2">
          <reference field="0" count="1">
            <x v="607"/>
          </reference>
          <reference field="6" count="1" selected="0">
            <x v="20"/>
          </reference>
        </references>
      </pivotArea>
    </format>
    <format dxfId="7957">
      <pivotArea dataOnly="0" labelOnly="1" outline="0" fieldPosition="0">
        <references count="3">
          <reference field="0" count="1" selected="0">
            <x v="607"/>
          </reference>
          <reference field="4" count="1">
            <x v="131"/>
          </reference>
          <reference field="6" count="1" selected="0">
            <x v="20"/>
          </reference>
        </references>
      </pivotArea>
    </format>
    <format dxfId="7956">
      <pivotArea outline="0" collapsedLevelsAreSubtotals="1" fieldPosition="0">
        <references count="1">
          <reference field="6" count="1" selected="0" defaultSubtotal="1">
            <x v="20"/>
          </reference>
        </references>
      </pivotArea>
    </format>
    <format dxfId="7955">
      <pivotArea dataOnly="0" labelOnly="1" outline="0" fieldPosition="0">
        <references count="1">
          <reference field="6" count="1" defaultSubtotal="1">
            <x v="20"/>
          </reference>
        </references>
      </pivotArea>
    </format>
    <format dxfId="7954">
      <pivotArea outline="0" collapsedLevelsAreSubtotals="1" fieldPosition="0">
        <references count="3">
          <reference field="0" count="1" selected="0">
            <x v="619"/>
          </reference>
          <reference field="4" count="1" selected="0">
            <x v="145"/>
          </reference>
          <reference field="6" count="1" selected="0">
            <x v="31"/>
          </reference>
        </references>
      </pivotArea>
    </format>
    <format dxfId="7953">
      <pivotArea dataOnly="0" labelOnly="1" outline="0" offset="IV1" fieldPosition="0">
        <references count="1">
          <reference field="6" count="1">
            <x v="31"/>
          </reference>
        </references>
      </pivotArea>
    </format>
    <format dxfId="7952">
      <pivotArea dataOnly="0" labelOnly="1" outline="0" fieldPosition="0">
        <references count="2">
          <reference field="0" count="1">
            <x v="619"/>
          </reference>
          <reference field="6" count="1" selected="0">
            <x v="31"/>
          </reference>
        </references>
      </pivotArea>
    </format>
    <format dxfId="7951">
      <pivotArea dataOnly="0" labelOnly="1" outline="0" fieldPosition="0">
        <references count="3">
          <reference field="0" count="1" selected="0">
            <x v="619"/>
          </reference>
          <reference field="4" count="1">
            <x v="145"/>
          </reference>
          <reference field="6" count="1" selected="0">
            <x v="31"/>
          </reference>
        </references>
      </pivotArea>
    </format>
    <format dxfId="7950">
      <pivotArea outline="0" collapsedLevelsAreSubtotals="1" fieldPosition="0">
        <references count="3">
          <reference field="0" count="1" selected="0">
            <x v="619"/>
          </reference>
          <reference field="4" count="1" selected="0">
            <x v="145"/>
          </reference>
          <reference field="6" count="1" selected="0">
            <x v="31"/>
          </reference>
        </references>
      </pivotArea>
    </format>
    <format dxfId="7949">
      <pivotArea dataOnly="0" labelOnly="1" outline="0" fieldPosition="0">
        <references count="1">
          <reference field="6" count="1">
            <x v="31"/>
          </reference>
        </references>
      </pivotArea>
    </format>
    <format dxfId="7948">
      <pivotArea dataOnly="0" labelOnly="1" outline="0" fieldPosition="0">
        <references count="2">
          <reference field="0" count="1">
            <x v="619"/>
          </reference>
          <reference field="6" count="1" selected="0">
            <x v="31"/>
          </reference>
        </references>
      </pivotArea>
    </format>
    <format dxfId="7947">
      <pivotArea dataOnly="0" labelOnly="1" outline="0" fieldPosition="0">
        <references count="3">
          <reference field="0" count="1" selected="0">
            <x v="619"/>
          </reference>
          <reference field="4" count="1">
            <x v="145"/>
          </reference>
          <reference field="6" count="1" selected="0">
            <x v="31"/>
          </reference>
        </references>
      </pivotArea>
    </format>
    <format dxfId="7946">
      <pivotArea outline="0" collapsedLevelsAreSubtotals="1" fieldPosition="0">
        <references count="3">
          <reference field="0" count="1" selected="0">
            <x v="600"/>
          </reference>
          <reference field="4" count="1" selected="0">
            <x v="145"/>
          </reference>
          <reference field="6" count="1" selected="0">
            <x v="31"/>
          </reference>
        </references>
      </pivotArea>
    </format>
    <format dxfId="7945">
      <pivotArea dataOnly="0" labelOnly="1" outline="0" offset="IV2" fieldPosition="0">
        <references count="1">
          <reference field="6" count="1">
            <x v="31"/>
          </reference>
        </references>
      </pivotArea>
    </format>
    <format dxfId="7944">
      <pivotArea dataOnly="0" labelOnly="1" outline="0" fieldPosition="0">
        <references count="2">
          <reference field="0" count="1">
            <x v="600"/>
          </reference>
          <reference field="6" count="1" selected="0">
            <x v="31"/>
          </reference>
        </references>
      </pivotArea>
    </format>
    <format dxfId="7943">
      <pivotArea dataOnly="0" labelOnly="1" outline="0" fieldPosition="0">
        <references count="3">
          <reference field="0" count="1" selected="0">
            <x v="600"/>
          </reference>
          <reference field="4" count="1">
            <x v="145"/>
          </reference>
          <reference field="6" count="1" selected="0">
            <x v="31"/>
          </reference>
        </references>
      </pivotArea>
    </format>
    <format dxfId="7942">
      <pivotArea outline="0" collapsedLevelsAreSubtotals="1" fieldPosition="0">
        <references count="3">
          <reference field="0" count="1" selected="0">
            <x v="600"/>
          </reference>
          <reference field="4" count="1" selected="0">
            <x v="145"/>
          </reference>
          <reference field="6" count="1" selected="0">
            <x v="31"/>
          </reference>
        </references>
      </pivotArea>
    </format>
    <format dxfId="7941">
      <pivotArea outline="0" collapsedLevelsAreSubtotals="1" fieldPosition="0">
        <references count="3">
          <reference field="0" count="1" selected="0">
            <x v="596"/>
          </reference>
          <reference field="4" count="1" selected="0">
            <x v="145"/>
          </reference>
          <reference field="6" count="1" selected="0">
            <x v="31"/>
          </reference>
        </references>
      </pivotArea>
    </format>
    <format dxfId="7940">
      <pivotArea dataOnly="0" labelOnly="1" outline="0" offset="IV3" fieldPosition="0">
        <references count="1">
          <reference field="6" count="1">
            <x v="31"/>
          </reference>
        </references>
      </pivotArea>
    </format>
    <format dxfId="7939">
      <pivotArea dataOnly="0" labelOnly="1" outline="0" fieldPosition="0">
        <references count="2">
          <reference field="0" count="1">
            <x v="596"/>
          </reference>
          <reference field="6" count="1" selected="0">
            <x v="31"/>
          </reference>
        </references>
      </pivotArea>
    </format>
    <format dxfId="7938">
      <pivotArea dataOnly="0" labelOnly="1" outline="0" fieldPosition="0">
        <references count="3">
          <reference field="0" count="1" selected="0">
            <x v="596"/>
          </reference>
          <reference field="4" count="1">
            <x v="145"/>
          </reference>
          <reference field="6" count="1" selected="0">
            <x v="31"/>
          </reference>
        </references>
      </pivotArea>
    </format>
    <format dxfId="7937">
      <pivotArea outline="0" collapsedLevelsAreSubtotals="1" fieldPosition="0">
        <references count="3">
          <reference field="0" count="1" selected="0">
            <x v="596"/>
          </reference>
          <reference field="4" count="1" selected="0">
            <x v="145"/>
          </reference>
          <reference field="6" count="1" selected="0">
            <x v="31"/>
          </reference>
        </references>
      </pivotArea>
    </format>
    <format dxfId="7936">
      <pivotArea outline="0" collapsedLevelsAreSubtotals="1" fieldPosition="0">
        <references count="3">
          <reference field="0" count="1" selected="0">
            <x v="597"/>
          </reference>
          <reference field="4" count="1" selected="0">
            <x v="145"/>
          </reference>
          <reference field="6" count="1" selected="0">
            <x v="31"/>
          </reference>
        </references>
      </pivotArea>
    </format>
    <format dxfId="7935">
      <pivotArea dataOnly="0" labelOnly="1" outline="0" offset="IV256" fieldPosition="0">
        <references count="1">
          <reference field="6" count="1">
            <x v="31"/>
          </reference>
        </references>
      </pivotArea>
    </format>
    <format dxfId="7934">
      <pivotArea dataOnly="0" labelOnly="1" outline="0" fieldPosition="0">
        <references count="2">
          <reference field="0" count="1">
            <x v="597"/>
          </reference>
          <reference field="6" count="1" selected="0">
            <x v="31"/>
          </reference>
        </references>
      </pivotArea>
    </format>
    <format dxfId="7933">
      <pivotArea dataOnly="0" labelOnly="1" outline="0" fieldPosition="0">
        <references count="3">
          <reference field="0" count="1" selected="0">
            <x v="597"/>
          </reference>
          <reference field="4" count="1">
            <x v="145"/>
          </reference>
          <reference field="6" count="1" selected="0">
            <x v="31"/>
          </reference>
        </references>
      </pivotArea>
    </format>
    <format dxfId="7932">
      <pivotArea outline="0" collapsedLevelsAreSubtotals="1" fieldPosition="0">
        <references count="3">
          <reference field="0" count="1" selected="0">
            <x v="597"/>
          </reference>
          <reference field="4" count="1" selected="0">
            <x v="145"/>
          </reference>
          <reference field="6" count="1" selected="0">
            <x v="31"/>
          </reference>
        </references>
      </pivotArea>
    </format>
    <format dxfId="7931">
      <pivotArea dataOnly="0" labelOnly="1" outline="0" fieldPosition="0">
        <references count="1">
          <reference field="6" count="1">
            <x v="31"/>
          </reference>
        </references>
      </pivotArea>
    </format>
    <format dxfId="7930">
      <pivotArea dataOnly="0" labelOnly="1" outline="0" fieldPosition="0">
        <references count="2">
          <reference field="0" count="1">
            <x v="597"/>
          </reference>
          <reference field="6" count="1" selected="0">
            <x v="31"/>
          </reference>
        </references>
      </pivotArea>
    </format>
    <format dxfId="7929">
      <pivotArea dataOnly="0" labelOnly="1" outline="0" fieldPosition="0">
        <references count="3">
          <reference field="0" count="1" selected="0">
            <x v="597"/>
          </reference>
          <reference field="4" count="1">
            <x v="145"/>
          </reference>
          <reference field="6" count="1" selected="0">
            <x v="31"/>
          </reference>
        </references>
      </pivotArea>
    </format>
    <format dxfId="7928">
      <pivotArea outline="0" collapsedLevelsAreSubtotals="1" fieldPosition="0">
        <references count="1">
          <reference field="6" count="1" selected="0" defaultSubtotal="1">
            <x v="31"/>
          </reference>
        </references>
      </pivotArea>
    </format>
    <format dxfId="7927">
      <pivotArea dataOnly="0" labelOnly="1" outline="0" fieldPosition="0">
        <references count="1">
          <reference field="6" count="1" defaultSubtotal="1">
            <x v="31"/>
          </reference>
        </references>
      </pivotArea>
    </format>
    <format dxfId="7926">
      <pivotArea outline="0" collapsedLevelsAreSubtotals="1" fieldPosition="0">
        <references count="3">
          <reference field="0" count="1" selected="0">
            <x v="620"/>
          </reference>
          <reference field="4" count="1" selected="0">
            <x v="188"/>
          </reference>
          <reference field="6" count="1" selected="0">
            <x v="32"/>
          </reference>
        </references>
      </pivotArea>
    </format>
    <format dxfId="7925">
      <pivotArea dataOnly="0" labelOnly="1" outline="0" offset="IV1" fieldPosition="0">
        <references count="1">
          <reference field="6" count="1">
            <x v="32"/>
          </reference>
        </references>
      </pivotArea>
    </format>
    <format dxfId="7924">
      <pivotArea dataOnly="0" labelOnly="1" outline="0" fieldPosition="0">
        <references count="2">
          <reference field="0" count="1">
            <x v="620"/>
          </reference>
          <reference field="6" count="1" selected="0">
            <x v="32"/>
          </reference>
        </references>
      </pivotArea>
    </format>
    <format dxfId="7923">
      <pivotArea dataOnly="0" labelOnly="1" outline="0" fieldPosition="0">
        <references count="3">
          <reference field="0" count="1" selected="0">
            <x v="620"/>
          </reference>
          <reference field="4" count="1">
            <x v="188"/>
          </reference>
          <reference field="6" count="1" selected="0">
            <x v="32"/>
          </reference>
        </references>
      </pivotArea>
    </format>
    <format dxfId="7922">
      <pivotArea outline="0" collapsedLevelsAreSubtotals="1" fieldPosition="0">
        <references count="3">
          <reference field="0" count="1" selected="0">
            <x v="620"/>
          </reference>
          <reference field="4" count="1" selected="0">
            <x v="188"/>
          </reference>
          <reference field="6" count="1" selected="0">
            <x v="32"/>
          </reference>
        </references>
      </pivotArea>
    </format>
    <format dxfId="7921">
      <pivotArea dataOnly="0" labelOnly="1" outline="0" fieldPosition="0">
        <references count="1">
          <reference field="6" count="1">
            <x v="32"/>
          </reference>
        </references>
      </pivotArea>
    </format>
    <format dxfId="7920">
      <pivotArea dataOnly="0" labelOnly="1" outline="0" fieldPosition="0">
        <references count="2">
          <reference field="0" count="1">
            <x v="620"/>
          </reference>
          <reference field="6" count="1" selected="0">
            <x v="32"/>
          </reference>
        </references>
      </pivotArea>
    </format>
    <format dxfId="7919">
      <pivotArea dataOnly="0" labelOnly="1" outline="0" fieldPosition="0">
        <references count="3">
          <reference field="0" count="1" selected="0">
            <x v="620"/>
          </reference>
          <reference field="4" count="1">
            <x v="188"/>
          </reference>
          <reference field="6" count="1" selected="0">
            <x v="32"/>
          </reference>
        </references>
      </pivotArea>
    </format>
    <format dxfId="7918">
      <pivotArea outline="0" collapsedLevelsAreSubtotals="1" fieldPosition="0">
        <references count="3">
          <reference field="0" count="1" selected="0">
            <x v="592"/>
          </reference>
          <reference field="4" count="1" selected="0">
            <x v="188"/>
          </reference>
          <reference field="6" count="1" selected="0">
            <x v="32"/>
          </reference>
        </references>
      </pivotArea>
    </format>
    <format dxfId="7917">
      <pivotArea dataOnly="0" labelOnly="1" outline="0" offset="IV2" fieldPosition="0">
        <references count="1">
          <reference field="6" count="1">
            <x v="32"/>
          </reference>
        </references>
      </pivotArea>
    </format>
    <format dxfId="7916">
      <pivotArea dataOnly="0" labelOnly="1" outline="0" fieldPosition="0">
        <references count="2">
          <reference field="0" count="1">
            <x v="592"/>
          </reference>
          <reference field="6" count="1" selected="0">
            <x v="32"/>
          </reference>
        </references>
      </pivotArea>
    </format>
    <format dxfId="7915">
      <pivotArea dataOnly="0" labelOnly="1" outline="0" fieldPosition="0">
        <references count="3">
          <reference field="0" count="1" selected="0">
            <x v="592"/>
          </reference>
          <reference field="4" count="1">
            <x v="188"/>
          </reference>
          <reference field="6" count="1" selected="0">
            <x v="32"/>
          </reference>
        </references>
      </pivotArea>
    </format>
    <format dxfId="7914">
      <pivotArea outline="0" collapsedLevelsAreSubtotals="1" fieldPosition="0">
        <references count="3">
          <reference field="0" count="1" selected="0">
            <x v="592"/>
          </reference>
          <reference field="4" count="1" selected="0">
            <x v="188"/>
          </reference>
          <reference field="6" count="1" selected="0">
            <x v="32"/>
          </reference>
        </references>
      </pivotArea>
    </format>
    <format dxfId="7913">
      <pivotArea outline="0" collapsedLevelsAreSubtotals="1" fieldPosition="0">
        <references count="3">
          <reference field="0" count="1" selected="0">
            <x v="619"/>
          </reference>
          <reference field="4" count="1" selected="0">
            <x v="188"/>
          </reference>
          <reference field="6" count="1" selected="0">
            <x v="32"/>
          </reference>
        </references>
      </pivotArea>
    </format>
    <format dxfId="7912">
      <pivotArea dataOnly="0" labelOnly="1" outline="0" offset="IV256" fieldPosition="0">
        <references count="1">
          <reference field="6" count="1">
            <x v="32"/>
          </reference>
        </references>
      </pivotArea>
    </format>
    <format dxfId="7911">
      <pivotArea dataOnly="0" labelOnly="1" outline="0" fieldPosition="0">
        <references count="2">
          <reference field="0" count="1">
            <x v="619"/>
          </reference>
          <reference field="6" count="1" selected="0">
            <x v="32"/>
          </reference>
        </references>
      </pivotArea>
    </format>
    <format dxfId="7910">
      <pivotArea dataOnly="0" labelOnly="1" outline="0" fieldPosition="0">
        <references count="3">
          <reference field="0" count="1" selected="0">
            <x v="619"/>
          </reference>
          <reference field="4" count="1">
            <x v="188"/>
          </reference>
          <reference field="6" count="1" selected="0">
            <x v="32"/>
          </reference>
        </references>
      </pivotArea>
    </format>
    <format dxfId="7909">
      <pivotArea outline="0" collapsedLevelsAreSubtotals="1" fieldPosition="0">
        <references count="3">
          <reference field="0" count="1" selected="0">
            <x v="619"/>
          </reference>
          <reference field="4" count="1" selected="0">
            <x v="188"/>
          </reference>
          <reference field="6" count="1" selected="0">
            <x v="32"/>
          </reference>
        </references>
      </pivotArea>
    </format>
    <format dxfId="7908">
      <pivotArea dataOnly="0" labelOnly="1" outline="0" fieldPosition="0">
        <references count="1">
          <reference field="6" count="1">
            <x v="32"/>
          </reference>
        </references>
      </pivotArea>
    </format>
    <format dxfId="7907">
      <pivotArea dataOnly="0" labelOnly="1" outline="0" fieldPosition="0">
        <references count="2">
          <reference field="0" count="1">
            <x v="619"/>
          </reference>
          <reference field="6" count="1" selected="0">
            <x v="32"/>
          </reference>
        </references>
      </pivotArea>
    </format>
    <format dxfId="7906">
      <pivotArea dataOnly="0" labelOnly="1" outline="0" fieldPosition="0">
        <references count="3">
          <reference field="0" count="1" selected="0">
            <x v="619"/>
          </reference>
          <reference field="4" count="1">
            <x v="188"/>
          </reference>
          <reference field="6" count="1" selected="0">
            <x v="32"/>
          </reference>
        </references>
      </pivotArea>
    </format>
    <format dxfId="7905">
      <pivotArea outline="0" collapsedLevelsAreSubtotals="1" fieldPosition="0">
        <references count="1">
          <reference field="6" count="1" selected="0" defaultSubtotal="1">
            <x v="32"/>
          </reference>
        </references>
      </pivotArea>
    </format>
    <format dxfId="7904">
      <pivotArea dataOnly="0" labelOnly="1" outline="0" fieldPosition="0">
        <references count="1">
          <reference field="6" count="1" defaultSubtotal="1">
            <x v="32"/>
          </reference>
        </references>
      </pivotArea>
    </format>
    <format dxfId="7903">
      <pivotArea outline="0" collapsedLevelsAreSubtotals="1" fieldPosition="0">
        <references count="3">
          <reference field="0" count="1" selected="0">
            <x v="623"/>
          </reference>
          <reference field="4" count="1" selected="0">
            <x v="46"/>
          </reference>
          <reference field="6" count="1" selected="0">
            <x v="35"/>
          </reference>
        </references>
      </pivotArea>
    </format>
    <format dxfId="7902">
      <pivotArea dataOnly="0" labelOnly="1" outline="0" offset="IV1" fieldPosition="0">
        <references count="1">
          <reference field="6" count="1">
            <x v="35"/>
          </reference>
        </references>
      </pivotArea>
    </format>
    <format dxfId="7901">
      <pivotArea dataOnly="0" labelOnly="1" outline="0" offset="IV1" fieldPosition="0">
        <references count="2">
          <reference field="0" count="1">
            <x v="623"/>
          </reference>
          <reference field="6" count="1" selected="0">
            <x v="35"/>
          </reference>
        </references>
      </pivotArea>
    </format>
    <format dxfId="7900">
      <pivotArea dataOnly="0" labelOnly="1" outline="0" fieldPosition="0">
        <references count="3">
          <reference field="0" count="1" selected="0">
            <x v="623"/>
          </reference>
          <reference field="4" count="1">
            <x v="46"/>
          </reference>
          <reference field="6" count="1" selected="0">
            <x v="35"/>
          </reference>
        </references>
      </pivotArea>
    </format>
    <format dxfId="7899">
      <pivotArea outline="0" collapsedLevelsAreSubtotals="1" fieldPosition="0">
        <references count="3">
          <reference field="0" count="1" selected="0">
            <x v="623"/>
          </reference>
          <reference field="4" count="1" selected="0">
            <x v="46"/>
          </reference>
          <reference field="6" count="1" selected="0">
            <x v="35"/>
          </reference>
        </references>
      </pivotArea>
    </format>
    <format dxfId="7898">
      <pivotArea dataOnly="0" labelOnly="1" outline="0" fieldPosition="0">
        <references count="1">
          <reference field="6" count="1">
            <x v="35"/>
          </reference>
        </references>
      </pivotArea>
    </format>
    <format dxfId="7897">
      <pivotArea dataOnly="0" labelOnly="1" outline="0" fieldPosition="0">
        <references count="2">
          <reference field="0" count="1">
            <x v="623"/>
          </reference>
          <reference field="6" count="1" selected="0">
            <x v="35"/>
          </reference>
        </references>
      </pivotArea>
    </format>
    <format dxfId="7896">
      <pivotArea dataOnly="0" labelOnly="1" outline="0" fieldPosition="0">
        <references count="3">
          <reference field="0" count="1" selected="0">
            <x v="623"/>
          </reference>
          <reference field="4" count="1">
            <x v="46"/>
          </reference>
          <reference field="6" count="1" selected="0">
            <x v="35"/>
          </reference>
        </references>
      </pivotArea>
    </format>
    <format dxfId="7895">
      <pivotArea outline="0" collapsedLevelsAreSubtotals="1" fieldPosition="0">
        <references count="3">
          <reference field="0" count="1" selected="0">
            <x v="623"/>
          </reference>
          <reference field="4" count="1" selected="0">
            <x v="47"/>
          </reference>
          <reference field="6" count="1" selected="0">
            <x v="35"/>
          </reference>
        </references>
      </pivotArea>
    </format>
    <format dxfId="7894">
      <pivotArea dataOnly="0" labelOnly="1" outline="0" offset="IV256" fieldPosition="0">
        <references count="1">
          <reference field="6" count="1">
            <x v="35"/>
          </reference>
        </references>
      </pivotArea>
    </format>
    <format dxfId="7893">
      <pivotArea dataOnly="0" labelOnly="1" outline="0" offset="IV256" fieldPosition="0">
        <references count="2">
          <reference field="0" count="1">
            <x v="623"/>
          </reference>
          <reference field="6" count="1" selected="0">
            <x v="35"/>
          </reference>
        </references>
      </pivotArea>
    </format>
    <format dxfId="7892">
      <pivotArea dataOnly="0" labelOnly="1" outline="0" fieldPosition="0">
        <references count="3">
          <reference field="0" count="1" selected="0">
            <x v="623"/>
          </reference>
          <reference field="4" count="1">
            <x v="47"/>
          </reference>
          <reference field="6" count="1" selected="0">
            <x v="35"/>
          </reference>
        </references>
      </pivotArea>
    </format>
    <format dxfId="7891">
      <pivotArea outline="0" collapsedLevelsAreSubtotals="1" fieldPosition="0">
        <references count="3">
          <reference field="0" count="1" selected="0">
            <x v="623"/>
          </reference>
          <reference field="4" count="1" selected="0">
            <x v="47"/>
          </reference>
          <reference field="6" count="1" selected="0">
            <x v="35"/>
          </reference>
        </references>
      </pivotArea>
    </format>
    <format dxfId="7890">
      <pivotArea dataOnly="0" labelOnly="1" outline="0" fieldPosition="0">
        <references count="1">
          <reference field="6" count="1">
            <x v="35"/>
          </reference>
        </references>
      </pivotArea>
    </format>
    <format dxfId="7889">
      <pivotArea dataOnly="0" labelOnly="1" outline="0" fieldPosition="0">
        <references count="2">
          <reference field="0" count="1">
            <x v="623"/>
          </reference>
          <reference field="6" count="1" selected="0">
            <x v="35"/>
          </reference>
        </references>
      </pivotArea>
    </format>
    <format dxfId="7888">
      <pivotArea dataOnly="0" labelOnly="1" outline="0" fieldPosition="0">
        <references count="3">
          <reference field="0" count="1" selected="0">
            <x v="623"/>
          </reference>
          <reference field="4" count="1">
            <x v="47"/>
          </reference>
          <reference field="6" count="1" selected="0">
            <x v="35"/>
          </reference>
        </references>
      </pivotArea>
    </format>
    <format dxfId="7887">
      <pivotArea outline="0" collapsedLevelsAreSubtotals="1" fieldPosition="0">
        <references count="1">
          <reference field="6" count="1" selected="0" defaultSubtotal="1">
            <x v="35"/>
          </reference>
        </references>
      </pivotArea>
    </format>
    <format dxfId="7886">
      <pivotArea dataOnly="0" labelOnly="1" outline="0" fieldPosition="0">
        <references count="1">
          <reference field="6" count="1" defaultSubtotal="1">
            <x v="35"/>
          </reference>
        </references>
      </pivotArea>
    </format>
    <format dxfId="7885">
      <pivotArea outline="0" collapsedLevelsAreSubtotals="1" fieldPosition="0">
        <references count="3">
          <reference field="0" count="1" selected="0">
            <x v="641"/>
          </reference>
          <reference field="4" count="1" selected="0">
            <x v="243"/>
          </reference>
          <reference field="6" count="1" selected="0">
            <x v="37"/>
          </reference>
        </references>
      </pivotArea>
    </format>
    <format dxfId="7884">
      <pivotArea dataOnly="0" labelOnly="1" outline="0" offset="IV1" fieldPosition="0">
        <references count="1">
          <reference field="6" count="1">
            <x v="37"/>
          </reference>
        </references>
      </pivotArea>
    </format>
    <format dxfId="7883">
      <pivotArea dataOnly="0" labelOnly="1" outline="0" fieldPosition="0">
        <references count="2">
          <reference field="0" count="1">
            <x v="641"/>
          </reference>
          <reference field="6" count="1" selected="0">
            <x v="37"/>
          </reference>
        </references>
      </pivotArea>
    </format>
    <format dxfId="7882">
      <pivotArea dataOnly="0" labelOnly="1" outline="0" fieldPosition="0">
        <references count="3">
          <reference field="0" count="1" selected="0">
            <x v="641"/>
          </reference>
          <reference field="4" count="1">
            <x v="243"/>
          </reference>
          <reference field="6" count="1" selected="0">
            <x v="37"/>
          </reference>
        </references>
      </pivotArea>
    </format>
    <format dxfId="7881">
      <pivotArea outline="0" collapsedLevelsAreSubtotals="1" fieldPosition="0">
        <references count="3">
          <reference field="0" count="1" selected="0">
            <x v="641"/>
          </reference>
          <reference field="4" count="1" selected="0">
            <x v="243"/>
          </reference>
          <reference field="6" count="1" selected="0">
            <x v="37"/>
          </reference>
        </references>
      </pivotArea>
    </format>
    <format dxfId="7880">
      <pivotArea dataOnly="0" labelOnly="1" outline="0" fieldPosition="0">
        <references count="1">
          <reference field="6" count="1">
            <x v="37"/>
          </reference>
        </references>
      </pivotArea>
    </format>
    <format dxfId="7879">
      <pivotArea dataOnly="0" labelOnly="1" outline="0" fieldPosition="0">
        <references count="2">
          <reference field="0" count="1">
            <x v="641"/>
          </reference>
          <reference field="6" count="1" selected="0">
            <x v="37"/>
          </reference>
        </references>
      </pivotArea>
    </format>
    <format dxfId="7878">
      <pivotArea dataOnly="0" labelOnly="1" outline="0" fieldPosition="0">
        <references count="3">
          <reference field="0" count="1" selected="0">
            <x v="641"/>
          </reference>
          <reference field="4" count="1">
            <x v="243"/>
          </reference>
          <reference field="6" count="1" selected="0">
            <x v="37"/>
          </reference>
        </references>
      </pivotArea>
    </format>
    <format dxfId="7877">
      <pivotArea outline="0" collapsedLevelsAreSubtotals="1" fieldPosition="0">
        <references count="3">
          <reference field="0" count="1" selected="0">
            <x v="594"/>
          </reference>
          <reference field="4" count="1" selected="0">
            <x v="253"/>
          </reference>
          <reference field="6" count="1" selected="0">
            <x v="37"/>
          </reference>
        </references>
      </pivotArea>
    </format>
    <format dxfId="7876">
      <pivotArea dataOnly="0" labelOnly="1" outline="0" offset="IV256" fieldPosition="0">
        <references count="1">
          <reference field="6" count="1">
            <x v="37"/>
          </reference>
        </references>
      </pivotArea>
    </format>
    <format dxfId="7875">
      <pivotArea dataOnly="0" labelOnly="1" outline="0" fieldPosition="0">
        <references count="2">
          <reference field="0" count="1">
            <x v="594"/>
          </reference>
          <reference field="6" count="1" selected="0">
            <x v="37"/>
          </reference>
        </references>
      </pivotArea>
    </format>
    <format dxfId="7874">
      <pivotArea dataOnly="0" labelOnly="1" outline="0" fieldPosition="0">
        <references count="3">
          <reference field="0" count="1" selected="0">
            <x v="594"/>
          </reference>
          <reference field="4" count="1">
            <x v="253"/>
          </reference>
          <reference field="6" count="1" selected="0">
            <x v="37"/>
          </reference>
        </references>
      </pivotArea>
    </format>
    <format dxfId="7873">
      <pivotArea outline="0" collapsedLevelsAreSubtotals="1" fieldPosition="0">
        <references count="3">
          <reference field="0" count="1" selected="0">
            <x v="594"/>
          </reference>
          <reference field="4" count="1" selected="0">
            <x v="253"/>
          </reference>
          <reference field="6" count="1" selected="0">
            <x v="37"/>
          </reference>
        </references>
      </pivotArea>
    </format>
    <format dxfId="7872">
      <pivotArea dataOnly="0" labelOnly="1" outline="0" fieldPosition="0">
        <references count="1">
          <reference field="6" count="1">
            <x v="37"/>
          </reference>
        </references>
      </pivotArea>
    </format>
    <format dxfId="7871">
      <pivotArea dataOnly="0" labelOnly="1" outline="0" fieldPosition="0">
        <references count="2">
          <reference field="0" count="1">
            <x v="594"/>
          </reference>
          <reference field="6" count="1" selected="0">
            <x v="37"/>
          </reference>
        </references>
      </pivotArea>
    </format>
    <format dxfId="7870">
      <pivotArea dataOnly="0" labelOnly="1" outline="0" fieldPosition="0">
        <references count="3">
          <reference field="0" count="1" selected="0">
            <x v="594"/>
          </reference>
          <reference field="4" count="1">
            <x v="253"/>
          </reference>
          <reference field="6" count="1" selected="0">
            <x v="37"/>
          </reference>
        </references>
      </pivotArea>
    </format>
    <format dxfId="7869">
      <pivotArea outline="0" collapsedLevelsAreSubtotals="1" fieldPosition="0">
        <references count="1">
          <reference field="6" count="1" selected="0" defaultSubtotal="1">
            <x v="37"/>
          </reference>
        </references>
      </pivotArea>
    </format>
    <format dxfId="7868">
      <pivotArea dataOnly="0" labelOnly="1" outline="0" fieldPosition="0">
        <references count="1">
          <reference field="6" count="1" defaultSubtotal="1">
            <x v="37"/>
          </reference>
        </references>
      </pivotArea>
    </format>
    <format dxfId="7867">
      <pivotArea outline="0" collapsedLevelsAreSubtotals="1" fieldPosition="0">
        <references count="3">
          <reference field="0" count="1" selected="0">
            <x v="657"/>
          </reference>
          <reference field="4" count="1" selected="0">
            <x v="87"/>
          </reference>
          <reference field="6" count="1" selected="0">
            <x v="39"/>
          </reference>
        </references>
      </pivotArea>
    </format>
    <format dxfId="7866">
      <pivotArea dataOnly="0" labelOnly="1" outline="0" offset="IV1" fieldPosition="0">
        <references count="1">
          <reference field="6" count="1">
            <x v="39"/>
          </reference>
        </references>
      </pivotArea>
    </format>
    <format dxfId="7865">
      <pivotArea dataOnly="0" labelOnly="1" outline="0" fieldPosition="0">
        <references count="2">
          <reference field="0" count="1">
            <x v="657"/>
          </reference>
          <reference field="6" count="1" selected="0">
            <x v="39"/>
          </reference>
        </references>
      </pivotArea>
    </format>
    <format dxfId="7864">
      <pivotArea dataOnly="0" labelOnly="1" outline="0" fieldPosition="0">
        <references count="3">
          <reference field="0" count="1" selected="0">
            <x v="657"/>
          </reference>
          <reference field="4" count="1">
            <x v="87"/>
          </reference>
          <reference field="6" count="1" selected="0">
            <x v="39"/>
          </reference>
        </references>
      </pivotArea>
    </format>
    <format dxfId="7863">
      <pivotArea outline="0" collapsedLevelsAreSubtotals="1" fieldPosition="0">
        <references count="3">
          <reference field="0" count="1" selected="0">
            <x v="657"/>
          </reference>
          <reference field="4" count="1" selected="0">
            <x v="87"/>
          </reference>
          <reference field="6" count="1" selected="0">
            <x v="39"/>
          </reference>
        </references>
      </pivotArea>
    </format>
    <format dxfId="7862">
      <pivotArea dataOnly="0" labelOnly="1" outline="0" fieldPosition="0">
        <references count="1">
          <reference field="6" count="1">
            <x v="39"/>
          </reference>
        </references>
      </pivotArea>
    </format>
    <format dxfId="7861">
      <pivotArea dataOnly="0" labelOnly="1" outline="0" fieldPosition="0">
        <references count="2">
          <reference field="0" count="1">
            <x v="657"/>
          </reference>
          <reference field="6" count="1" selected="0">
            <x v="39"/>
          </reference>
        </references>
      </pivotArea>
    </format>
    <format dxfId="7860">
      <pivotArea dataOnly="0" labelOnly="1" outline="0" fieldPosition="0">
        <references count="3">
          <reference field="0" count="1" selected="0">
            <x v="657"/>
          </reference>
          <reference field="4" count="1">
            <x v="87"/>
          </reference>
          <reference field="6" count="1" selected="0">
            <x v="39"/>
          </reference>
        </references>
      </pivotArea>
    </format>
    <format dxfId="7859">
      <pivotArea outline="0" collapsedLevelsAreSubtotals="1" fieldPosition="0">
        <references count="3">
          <reference field="0" count="1" selected="0">
            <x v="616"/>
          </reference>
          <reference field="4" count="1" selected="0">
            <x v="87"/>
          </reference>
          <reference field="6" count="1" selected="0">
            <x v="39"/>
          </reference>
        </references>
      </pivotArea>
    </format>
    <format dxfId="7858">
      <pivotArea dataOnly="0" labelOnly="1" outline="0" offset="IV256" fieldPosition="0">
        <references count="1">
          <reference field="6" count="1">
            <x v="39"/>
          </reference>
        </references>
      </pivotArea>
    </format>
    <format dxfId="7857">
      <pivotArea dataOnly="0" labelOnly="1" outline="0" fieldPosition="0">
        <references count="2">
          <reference field="0" count="1">
            <x v="616"/>
          </reference>
          <reference field="6" count="1" selected="0">
            <x v="39"/>
          </reference>
        </references>
      </pivotArea>
    </format>
    <format dxfId="7856">
      <pivotArea dataOnly="0" labelOnly="1" outline="0" fieldPosition="0">
        <references count="3">
          <reference field="0" count="1" selected="0">
            <x v="616"/>
          </reference>
          <reference field="4" count="1">
            <x v="87"/>
          </reference>
          <reference field="6" count="1" selected="0">
            <x v="39"/>
          </reference>
        </references>
      </pivotArea>
    </format>
    <format dxfId="7855">
      <pivotArea outline="0" collapsedLevelsAreSubtotals="1" fieldPosition="0">
        <references count="3">
          <reference field="0" count="1" selected="0">
            <x v="616"/>
          </reference>
          <reference field="4" count="1" selected="0">
            <x v="87"/>
          </reference>
          <reference field="6" count="1" selected="0">
            <x v="39"/>
          </reference>
        </references>
      </pivotArea>
    </format>
    <format dxfId="7854">
      <pivotArea dataOnly="0" labelOnly="1" outline="0" fieldPosition="0">
        <references count="1">
          <reference field="6" count="1">
            <x v="39"/>
          </reference>
        </references>
      </pivotArea>
    </format>
    <format dxfId="7853">
      <pivotArea dataOnly="0" labelOnly="1" outline="0" fieldPosition="0">
        <references count="2">
          <reference field="0" count="1">
            <x v="616"/>
          </reference>
          <reference field="6" count="1" selected="0">
            <x v="39"/>
          </reference>
        </references>
      </pivotArea>
    </format>
    <format dxfId="7852">
      <pivotArea dataOnly="0" labelOnly="1" outline="0" fieldPosition="0">
        <references count="3">
          <reference field="0" count="1" selected="0">
            <x v="616"/>
          </reference>
          <reference field="4" count="1">
            <x v="87"/>
          </reference>
          <reference field="6" count="1" selected="0">
            <x v="39"/>
          </reference>
        </references>
      </pivotArea>
    </format>
    <format dxfId="7851">
      <pivotArea outline="0" collapsedLevelsAreSubtotals="1" fieldPosition="0">
        <references count="1">
          <reference field="6" count="1" selected="0" defaultSubtotal="1">
            <x v="39"/>
          </reference>
        </references>
      </pivotArea>
    </format>
    <format dxfId="7850">
      <pivotArea dataOnly="0" labelOnly="1" outline="0" fieldPosition="0">
        <references count="1">
          <reference field="6" count="1" defaultSubtotal="1">
            <x v="39"/>
          </reference>
        </references>
      </pivotArea>
    </format>
    <format dxfId="7849">
      <pivotArea outline="0" collapsedLevelsAreSubtotals="1" fieldPosition="0">
        <references count="3">
          <reference field="0" count="1" selected="0">
            <x v="595"/>
          </reference>
          <reference field="4" count="1" selected="0">
            <x v="13"/>
          </reference>
          <reference field="6" count="1" selected="0">
            <x v="40"/>
          </reference>
        </references>
      </pivotArea>
    </format>
    <format dxfId="7848">
      <pivotArea dataOnly="0" labelOnly="1" outline="0" fieldPosition="0">
        <references count="1">
          <reference field="6" count="1">
            <x v="40"/>
          </reference>
        </references>
      </pivotArea>
    </format>
    <format dxfId="7847">
      <pivotArea dataOnly="0" labelOnly="1" outline="0" fieldPosition="0">
        <references count="2">
          <reference field="0" count="1">
            <x v="595"/>
          </reference>
          <reference field="6" count="1" selected="0">
            <x v="40"/>
          </reference>
        </references>
      </pivotArea>
    </format>
    <format dxfId="7846">
      <pivotArea dataOnly="0" labelOnly="1" outline="0" fieldPosition="0">
        <references count="3">
          <reference field="0" count="1" selected="0">
            <x v="595"/>
          </reference>
          <reference field="4" count="1">
            <x v="13"/>
          </reference>
          <reference field="6" count="1" selected="0">
            <x v="40"/>
          </reference>
        </references>
      </pivotArea>
    </format>
    <format dxfId="7845">
      <pivotArea outline="0" collapsedLevelsAreSubtotals="1" fieldPosition="0">
        <references count="3">
          <reference field="0" count="1" selected="0">
            <x v="595"/>
          </reference>
          <reference field="4" count="1" selected="0">
            <x v="13"/>
          </reference>
          <reference field="6" count="1" selected="0">
            <x v="40"/>
          </reference>
        </references>
      </pivotArea>
    </format>
    <format dxfId="7844">
      <pivotArea dataOnly="0" labelOnly="1" outline="0" fieldPosition="0">
        <references count="1">
          <reference field="6" count="1">
            <x v="40"/>
          </reference>
        </references>
      </pivotArea>
    </format>
    <format dxfId="7843">
      <pivotArea dataOnly="0" labelOnly="1" outline="0" fieldPosition="0">
        <references count="2">
          <reference field="0" count="1">
            <x v="595"/>
          </reference>
          <reference field="6" count="1" selected="0">
            <x v="40"/>
          </reference>
        </references>
      </pivotArea>
    </format>
    <format dxfId="7842">
      <pivotArea dataOnly="0" labelOnly="1" outline="0" fieldPosition="0">
        <references count="3">
          <reference field="0" count="1" selected="0">
            <x v="595"/>
          </reference>
          <reference field="4" count="1">
            <x v="13"/>
          </reference>
          <reference field="6" count="1" selected="0">
            <x v="40"/>
          </reference>
        </references>
      </pivotArea>
    </format>
    <format dxfId="7841">
      <pivotArea outline="0" collapsedLevelsAreSubtotals="1" fieldPosition="0">
        <references count="1">
          <reference field="6" count="1" selected="0" defaultSubtotal="1">
            <x v="40"/>
          </reference>
        </references>
      </pivotArea>
    </format>
    <format dxfId="7840">
      <pivotArea dataOnly="0" labelOnly="1" outline="0" fieldPosition="0">
        <references count="1">
          <reference field="6" count="1" defaultSubtotal="1">
            <x v="40"/>
          </reference>
        </references>
      </pivotArea>
    </format>
    <format dxfId="7839">
      <pivotArea outline="0" collapsedLevelsAreSubtotals="1" fieldPosition="0">
        <references count="3">
          <reference field="0" count="1" selected="0">
            <x v="595"/>
          </reference>
          <reference field="4" count="1" selected="0">
            <x v="15"/>
          </reference>
          <reference field="6" count="1" selected="0">
            <x v="41"/>
          </reference>
        </references>
      </pivotArea>
    </format>
    <format dxfId="7838">
      <pivotArea dataOnly="0" labelOnly="1" outline="0" fieldPosition="0">
        <references count="1">
          <reference field="6" count="1">
            <x v="41"/>
          </reference>
        </references>
      </pivotArea>
    </format>
    <format dxfId="7837">
      <pivotArea dataOnly="0" labelOnly="1" outline="0" fieldPosition="0">
        <references count="2">
          <reference field="0" count="1">
            <x v="595"/>
          </reference>
          <reference field="6" count="1" selected="0">
            <x v="41"/>
          </reference>
        </references>
      </pivotArea>
    </format>
    <format dxfId="7836">
      <pivotArea dataOnly="0" labelOnly="1" outline="0" fieldPosition="0">
        <references count="3">
          <reference field="0" count="1" selected="0">
            <x v="595"/>
          </reference>
          <reference field="4" count="1">
            <x v="15"/>
          </reference>
          <reference field="6" count="1" selected="0">
            <x v="41"/>
          </reference>
        </references>
      </pivotArea>
    </format>
    <format dxfId="7835">
      <pivotArea outline="0" collapsedLevelsAreSubtotals="1" fieldPosition="0">
        <references count="3">
          <reference field="0" count="1" selected="0">
            <x v="595"/>
          </reference>
          <reference field="4" count="1" selected="0">
            <x v="15"/>
          </reference>
          <reference field="6" count="1" selected="0">
            <x v="41"/>
          </reference>
        </references>
      </pivotArea>
    </format>
    <format dxfId="7834">
      <pivotArea dataOnly="0" labelOnly="1" outline="0" fieldPosition="0">
        <references count="1">
          <reference field="6" count="1">
            <x v="41"/>
          </reference>
        </references>
      </pivotArea>
    </format>
    <format dxfId="7833">
      <pivotArea dataOnly="0" labelOnly="1" outline="0" fieldPosition="0">
        <references count="2">
          <reference field="0" count="1">
            <x v="595"/>
          </reference>
          <reference field="6" count="1" selected="0">
            <x v="41"/>
          </reference>
        </references>
      </pivotArea>
    </format>
    <format dxfId="7832">
      <pivotArea dataOnly="0" labelOnly="1" outline="0" fieldPosition="0">
        <references count="3">
          <reference field="0" count="1" selected="0">
            <x v="595"/>
          </reference>
          <reference field="4" count="1">
            <x v="15"/>
          </reference>
          <reference field="6" count="1" selected="0">
            <x v="41"/>
          </reference>
        </references>
      </pivotArea>
    </format>
    <format dxfId="7831">
      <pivotArea outline="0" collapsedLevelsAreSubtotals="1" fieldPosition="0">
        <references count="1">
          <reference field="6" count="1" selected="0" defaultSubtotal="1">
            <x v="41"/>
          </reference>
        </references>
      </pivotArea>
    </format>
    <format dxfId="7830">
      <pivotArea dataOnly="0" labelOnly="1" outline="0" fieldPosition="0">
        <references count="1">
          <reference field="6" count="1" defaultSubtotal="1">
            <x v="41"/>
          </reference>
        </references>
      </pivotArea>
    </format>
    <format dxfId="7829">
      <pivotArea outline="0" collapsedLevelsAreSubtotals="1" fieldPosition="0">
        <references count="3">
          <reference field="0" count="1" selected="0">
            <x v="641"/>
          </reference>
          <reference field="4" count="1" selected="0">
            <x v="16"/>
          </reference>
          <reference field="6" count="1" selected="0">
            <x v="42"/>
          </reference>
        </references>
      </pivotArea>
    </format>
    <format dxfId="7828">
      <pivotArea dataOnly="0" labelOnly="1" outline="0" offset="IV1" fieldPosition="0">
        <references count="1">
          <reference field="6" count="1">
            <x v="42"/>
          </reference>
        </references>
      </pivotArea>
    </format>
    <format dxfId="7827">
      <pivotArea dataOnly="0" labelOnly="1" outline="0" offset="IV1" fieldPosition="0">
        <references count="2">
          <reference field="0" count="1">
            <x v="641"/>
          </reference>
          <reference field="6" count="1" selected="0">
            <x v="42"/>
          </reference>
        </references>
      </pivotArea>
    </format>
    <format dxfId="7826">
      <pivotArea dataOnly="0" labelOnly="1" outline="0" fieldPosition="0">
        <references count="3">
          <reference field="0" count="1" selected="0">
            <x v="641"/>
          </reference>
          <reference field="4" count="1">
            <x v="16"/>
          </reference>
          <reference field="6" count="1" selected="0">
            <x v="42"/>
          </reference>
        </references>
      </pivotArea>
    </format>
    <format dxfId="7825">
      <pivotArea outline="0" collapsedLevelsAreSubtotals="1" fieldPosition="0">
        <references count="3">
          <reference field="0" count="1" selected="0">
            <x v="641"/>
          </reference>
          <reference field="4" count="1" selected="0">
            <x v="16"/>
          </reference>
          <reference field="6" count="1" selected="0">
            <x v="42"/>
          </reference>
        </references>
      </pivotArea>
    </format>
    <format dxfId="7824">
      <pivotArea dataOnly="0" labelOnly="1" outline="0" fieldPosition="0">
        <references count="1">
          <reference field="6" count="1">
            <x v="42"/>
          </reference>
        </references>
      </pivotArea>
    </format>
    <format dxfId="7823">
      <pivotArea dataOnly="0" labelOnly="1" outline="0" fieldPosition="0">
        <references count="2">
          <reference field="0" count="1">
            <x v="641"/>
          </reference>
          <reference field="6" count="1" selected="0">
            <x v="42"/>
          </reference>
        </references>
      </pivotArea>
    </format>
    <format dxfId="7822">
      <pivotArea dataOnly="0" labelOnly="1" outline="0" fieldPosition="0">
        <references count="3">
          <reference field="0" count="1" selected="0">
            <x v="641"/>
          </reference>
          <reference field="4" count="1">
            <x v="16"/>
          </reference>
          <reference field="6" count="1" selected="0">
            <x v="42"/>
          </reference>
        </references>
      </pivotArea>
    </format>
    <format dxfId="7821">
      <pivotArea outline="0" collapsedLevelsAreSubtotals="1" fieldPosition="0">
        <references count="3">
          <reference field="0" count="1" selected="0">
            <x v="641"/>
          </reference>
          <reference field="4" count="1" selected="0">
            <x v="17"/>
          </reference>
          <reference field="6" count="1" selected="0">
            <x v="42"/>
          </reference>
        </references>
      </pivotArea>
    </format>
    <format dxfId="7820">
      <pivotArea dataOnly="0" labelOnly="1" outline="0" offset="IV256" fieldPosition="0">
        <references count="1">
          <reference field="6" count="1">
            <x v="42"/>
          </reference>
        </references>
      </pivotArea>
    </format>
    <format dxfId="7819">
      <pivotArea dataOnly="0" labelOnly="1" outline="0" offset="IV256" fieldPosition="0">
        <references count="2">
          <reference field="0" count="1">
            <x v="641"/>
          </reference>
          <reference field="6" count="1" selected="0">
            <x v="42"/>
          </reference>
        </references>
      </pivotArea>
    </format>
    <format dxfId="7818">
      <pivotArea dataOnly="0" labelOnly="1" outline="0" fieldPosition="0">
        <references count="3">
          <reference field="0" count="1" selected="0">
            <x v="641"/>
          </reference>
          <reference field="4" count="1">
            <x v="17"/>
          </reference>
          <reference field="6" count="1" selected="0">
            <x v="42"/>
          </reference>
        </references>
      </pivotArea>
    </format>
    <format dxfId="7817">
      <pivotArea outline="0" collapsedLevelsAreSubtotals="1" fieldPosition="0">
        <references count="3">
          <reference field="0" count="1" selected="0">
            <x v="641"/>
          </reference>
          <reference field="4" count="1" selected="0">
            <x v="17"/>
          </reference>
          <reference field="6" count="1" selected="0">
            <x v="42"/>
          </reference>
        </references>
      </pivotArea>
    </format>
    <format dxfId="7816">
      <pivotArea dataOnly="0" labelOnly="1" outline="0" fieldPosition="0">
        <references count="1">
          <reference field="6" count="1">
            <x v="42"/>
          </reference>
        </references>
      </pivotArea>
    </format>
    <format dxfId="7815">
      <pivotArea dataOnly="0" labelOnly="1" outline="0" fieldPosition="0">
        <references count="2">
          <reference field="0" count="1">
            <x v="641"/>
          </reference>
          <reference field="6" count="1" selected="0">
            <x v="42"/>
          </reference>
        </references>
      </pivotArea>
    </format>
    <format dxfId="7814">
      <pivotArea dataOnly="0" labelOnly="1" outline="0" fieldPosition="0">
        <references count="3">
          <reference field="0" count="1" selected="0">
            <x v="641"/>
          </reference>
          <reference field="4" count="1">
            <x v="17"/>
          </reference>
          <reference field="6" count="1" selected="0">
            <x v="42"/>
          </reference>
        </references>
      </pivotArea>
    </format>
    <format dxfId="7813">
      <pivotArea outline="0" collapsedLevelsAreSubtotals="1" fieldPosition="0">
        <references count="1">
          <reference field="6" count="1" selected="0" defaultSubtotal="1">
            <x v="42"/>
          </reference>
        </references>
      </pivotArea>
    </format>
    <format dxfId="7812">
      <pivotArea dataOnly="0" labelOnly="1" outline="0" fieldPosition="0">
        <references count="1">
          <reference field="6" count="1" defaultSubtotal="1">
            <x v="42"/>
          </reference>
        </references>
      </pivotArea>
    </format>
    <format dxfId="7811">
      <pivotArea outline="0" collapsedLevelsAreSubtotals="1" fieldPosition="0">
        <references count="3">
          <reference field="0" count="1" selected="0">
            <x v="641"/>
          </reference>
          <reference field="4" count="1" selected="0">
            <x v="196"/>
          </reference>
          <reference field="6" count="1" selected="0">
            <x v="50"/>
          </reference>
        </references>
      </pivotArea>
    </format>
    <format dxfId="7810">
      <pivotArea dataOnly="0" labelOnly="1" outline="0" fieldPosition="0">
        <references count="1">
          <reference field="6" count="1">
            <x v="50"/>
          </reference>
        </references>
      </pivotArea>
    </format>
    <format dxfId="7809">
      <pivotArea dataOnly="0" labelOnly="1" outline="0" fieldPosition="0">
        <references count="2">
          <reference field="0" count="1">
            <x v="641"/>
          </reference>
          <reference field="6" count="1" selected="0">
            <x v="50"/>
          </reference>
        </references>
      </pivotArea>
    </format>
    <format dxfId="7808">
      <pivotArea dataOnly="0" labelOnly="1" outline="0" fieldPosition="0">
        <references count="3">
          <reference field="0" count="1" selected="0">
            <x v="641"/>
          </reference>
          <reference field="4" count="1">
            <x v="196"/>
          </reference>
          <reference field="6" count="1" selected="0">
            <x v="50"/>
          </reference>
        </references>
      </pivotArea>
    </format>
    <format dxfId="7807">
      <pivotArea outline="0" collapsedLevelsAreSubtotals="1" fieldPosition="0">
        <references count="3">
          <reference field="0" count="1" selected="0">
            <x v="641"/>
          </reference>
          <reference field="4" count="1" selected="0">
            <x v="196"/>
          </reference>
          <reference field="6" count="1" selected="0">
            <x v="50"/>
          </reference>
        </references>
      </pivotArea>
    </format>
    <format dxfId="7806">
      <pivotArea dataOnly="0" labelOnly="1" outline="0" fieldPosition="0">
        <references count="1">
          <reference field="6" count="1">
            <x v="50"/>
          </reference>
        </references>
      </pivotArea>
    </format>
    <format dxfId="7805">
      <pivotArea dataOnly="0" labelOnly="1" outline="0" fieldPosition="0">
        <references count="2">
          <reference field="0" count="1">
            <x v="641"/>
          </reference>
          <reference field="6" count="1" selected="0">
            <x v="50"/>
          </reference>
        </references>
      </pivotArea>
    </format>
    <format dxfId="7804">
      <pivotArea dataOnly="0" labelOnly="1" outline="0" fieldPosition="0">
        <references count="3">
          <reference field="0" count="1" selected="0">
            <x v="641"/>
          </reference>
          <reference field="4" count="1">
            <x v="196"/>
          </reference>
          <reference field="6" count="1" selected="0">
            <x v="50"/>
          </reference>
        </references>
      </pivotArea>
    </format>
    <format dxfId="7803">
      <pivotArea outline="0" collapsedLevelsAreSubtotals="1" fieldPosition="0">
        <references count="1">
          <reference field="6" count="1" selected="0" defaultSubtotal="1">
            <x v="50"/>
          </reference>
        </references>
      </pivotArea>
    </format>
    <format dxfId="7802">
      <pivotArea dataOnly="0" labelOnly="1" outline="0" fieldPosition="0">
        <references count="1">
          <reference field="6" count="1" defaultSubtotal="1">
            <x v="50"/>
          </reference>
        </references>
      </pivotArea>
    </format>
    <format dxfId="7801">
      <pivotArea outline="0" collapsedLevelsAreSubtotals="1" fieldPosition="0">
        <references count="3">
          <reference field="0" count="1" selected="0">
            <x v="592"/>
          </reference>
          <reference field="4" count="1" selected="0">
            <x v="204"/>
          </reference>
          <reference field="6" count="1" selected="0">
            <x v="52"/>
          </reference>
        </references>
      </pivotArea>
    </format>
    <format dxfId="7800">
      <pivotArea dataOnly="0" labelOnly="1" outline="0" fieldPosition="0">
        <references count="1">
          <reference field="6" count="1">
            <x v="52"/>
          </reference>
        </references>
      </pivotArea>
    </format>
    <format dxfId="7799">
      <pivotArea dataOnly="0" labelOnly="1" outline="0" fieldPosition="0">
        <references count="2">
          <reference field="0" count="1">
            <x v="592"/>
          </reference>
          <reference field="6" count="1" selected="0">
            <x v="52"/>
          </reference>
        </references>
      </pivotArea>
    </format>
    <format dxfId="7798">
      <pivotArea dataOnly="0" labelOnly="1" outline="0" fieldPosition="0">
        <references count="3">
          <reference field="0" count="1" selected="0">
            <x v="592"/>
          </reference>
          <reference field="4" count="1">
            <x v="204"/>
          </reference>
          <reference field="6" count="1" selected="0">
            <x v="52"/>
          </reference>
        </references>
      </pivotArea>
    </format>
    <format dxfId="7797">
      <pivotArea outline="0" collapsedLevelsAreSubtotals="1" fieldPosition="0">
        <references count="3">
          <reference field="0" count="1" selected="0">
            <x v="592"/>
          </reference>
          <reference field="4" count="1" selected="0">
            <x v="204"/>
          </reference>
          <reference field="6" count="1" selected="0">
            <x v="52"/>
          </reference>
        </references>
      </pivotArea>
    </format>
    <format dxfId="7796">
      <pivotArea dataOnly="0" labelOnly="1" outline="0" fieldPosition="0">
        <references count="1">
          <reference field="6" count="1">
            <x v="52"/>
          </reference>
        </references>
      </pivotArea>
    </format>
    <format dxfId="7795">
      <pivotArea dataOnly="0" labelOnly="1" outline="0" fieldPosition="0">
        <references count="2">
          <reference field="0" count="1">
            <x v="592"/>
          </reference>
          <reference field="6" count="1" selected="0">
            <x v="52"/>
          </reference>
        </references>
      </pivotArea>
    </format>
    <format dxfId="7794">
      <pivotArea dataOnly="0" labelOnly="1" outline="0" fieldPosition="0">
        <references count="3">
          <reference field="0" count="1" selected="0">
            <x v="592"/>
          </reference>
          <reference field="4" count="1">
            <x v="204"/>
          </reference>
          <reference field="6" count="1" selected="0">
            <x v="52"/>
          </reference>
        </references>
      </pivotArea>
    </format>
    <format dxfId="7793">
      <pivotArea outline="0" collapsedLevelsAreSubtotals="1" fieldPosition="0">
        <references count="1">
          <reference field="6" count="1" selected="0" defaultSubtotal="1">
            <x v="52"/>
          </reference>
        </references>
      </pivotArea>
    </format>
    <format dxfId="7792">
      <pivotArea dataOnly="0" labelOnly="1" outline="0" fieldPosition="0">
        <references count="1">
          <reference field="6" count="1" defaultSubtotal="1">
            <x v="52"/>
          </reference>
        </references>
      </pivotArea>
    </format>
    <format dxfId="7791">
      <pivotArea outline="0" collapsedLevelsAreSubtotals="1" fieldPosition="0">
        <references count="3">
          <reference field="0" count="1" selected="0">
            <x v="628"/>
          </reference>
          <reference field="4" count="1" selected="0">
            <x v="115"/>
          </reference>
          <reference field="6" count="1" selected="0">
            <x v="54"/>
          </reference>
        </references>
      </pivotArea>
    </format>
    <format dxfId="7790">
      <pivotArea dataOnly="0" labelOnly="1" outline="0" offset="IV1" fieldPosition="0">
        <references count="1">
          <reference field="6" count="1">
            <x v="54"/>
          </reference>
        </references>
      </pivotArea>
    </format>
    <format dxfId="7789">
      <pivotArea dataOnly="0" labelOnly="1" outline="0" offset="IV1" fieldPosition="0">
        <references count="2">
          <reference field="0" count="1">
            <x v="628"/>
          </reference>
          <reference field="6" count="1" selected="0">
            <x v="54"/>
          </reference>
        </references>
      </pivotArea>
    </format>
    <format dxfId="7788">
      <pivotArea dataOnly="0" labelOnly="1" outline="0" fieldPosition="0">
        <references count="3">
          <reference field="0" count="1" selected="0">
            <x v="628"/>
          </reference>
          <reference field="4" count="1">
            <x v="115"/>
          </reference>
          <reference field="6" count="1" selected="0">
            <x v="54"/>
          </reference>
        </references>
      </pivotArea>
    </format>
    <format dxfId="7787">
      <pivotArea outline="0" collapsedLevelsAreSubtotals="1" fieldPosition="0">
        <references count="3">
          <reference field="0" count="1" selected="0">
            <x v="628"/>
          </reference>
          <reference field="4" count="1" selected="0">
            <x v="115"/>
          </reference>
          <reference field="6" count="1" selected="0">
            <x v="54"/>
          </reference>
        </references>
      </pivotArea>
    </format>
    <format dxfId="7786">
      <pivotArea dataOnly="0" labelOnly="1" outline="0" fieldPosition="0">
        <references count="1">
          <reference field="6" count="1">
            <x v="54"/>
          </reference>
        </references>
      </pivotArea>
    </format>
    <format dxfId="7785">
      <pivotArea dataOnly="0" labelOnly="1" outline="0" fieldPosition="0">
        <references count="2">
          <reference field="0" count="1">
            <x v="628"/>
          </reference>
          <reference field="6" count="1" selected="0">
            <x v="54"/>
          </reference>
        </references>
      </pivotArea>
    </format>
    <format dxfId="7784">
      <pivotArea dataOnly="0" labelOnly="1" outline="0" fieldPosition="0">
        <references count="3">
          <reference field="0" count="1" selected="0">
            <x v="628"/>
          </reference>
          <reference field="4" count="1">
            <x v="115"/>
          </reference>
          <reference field="6" count="1" selected="0">
            <x v="54"/>
          </reference>
        </references>
      </pivotArea>
    </format>
    <format dxfId="7783">
      <pivotArea outline="0" collapsedLevelsAreSubtotals="1" fieldPosition="0">
        <references count="3">
          <reference field="0" count="1" selected="0">
            <x v="628"/>
          </reference>
          <reference field="4" count="1" selected="0">
            <x v="116"/>
          </reference>
          <reference field="6" count="1" selected="0">
            <x v="54"/>
          </reference>
        </references>
      </pivotArea>
    </format>
    <format dxfId="7782">
      <pivotArea dataOnly="0" labelOnly="1" outline="0" offset="IV256" fieldPosition="0">
        <references count="1">
          <reference field="6" count="1">
            <x v="54"/>
          </reference>
        </references>
      </pivotArea>
    </format>
    <format dxfId="7781">
      <pivotArea dataOnly="0" labelOnly="1" outline="0" offset="IV256" fieldPosition="0">
        <references count="2">
          <reference field="0" count="1">
            <x v="628"/>
          </reference>
          <reference field="6" count="1" selected="0">
            <x v="54"/>
          </reference>
        </references>
      </pivotArea>
    </format>
    <format dxfId="7780">
      <pivotArea dataOnly="0" labelOnly="1" outline="0" fieldPosition="0">
        <references count="3">
          <reference field="0" count="1" selected="0">
            <x v="628"/>
          </reference>
          <reference field="4" count="1">
            <x v="116"/>
          </reference>
          <reference field="6" count="1" selected="0">
            <x v="54"/>
          </reference>
        </references>
      </pivotArea>
    </format>
    <format dxfId="7779">
      <pivotArea outline="0" collapsedLevelsAreSubtotals="1" fieldPosition="0">
        <references count="3">
          <reference field="0" count="1" selected="0">
            <x v="628"/>
          </reference>
          <reference field="4" count="1" selected="0">
            <x v="116"/>
          </reference>
          <reference field="6" count="1" selected="0">
            <x v="54"/>
          </reference>
        </references>
      </pivotArea>
    </format>
    <format dxfId="7778">
      <pivotArea dataOnly="0" labelOnly="1" outline="0" fieldPosition="0">
        <references count="1">
          <reference field="6" count="1">
            <x v="54"/>
          </reference>
        </references>
      </pivotArea>
    </format>
    <format dxfId="7777">
      <pivotArea dataOnly="0" labelOnly="1" outline="0" fieldPosition="0">
        <references count="2">
          <reference field="0" count="1">
            <x v="628"/>
          </reference>
          <reference field="6" count="1" selected="0">
            <x v="54"/>
          </reference>
        </references>
      </pivotArea>
    </format>
    <format dxfId="7776">
      <pivotArea dataOnly="0" labelOnly="1" outline="0" fieldPosition="0">
        <references count="3">
          <reference field="0" count="1" selected="0">
            <x v="628"/>
          </reference>
          <reference field="4" count="1">
            <x v="116"/>
          </reference>
          <reference field="6" count="1" selected="0">
            <x v="54"/>
          </reference>
        </references>
      </pivotArea>
    </format>
    <format dxfId="7775">
      <pivotArea outline="0" collapsedLevelsAreSubtotals="1" fieldPosition="0">
        <references count="1">
          <reference field="6" count="1" selected="0" defaultSubtotal="1">
            <x v="54"/>
          </reference>
        </references>
      </pivotArea>
    </format>
    <format dxfId="7774">
      <pivotArea dataOnly="0" labelOnly="1" outline="0" fieldPosition="0">
        <references count="1">
          <reference field="6" count="1" defaultSubtotal="1">
            <x v="54"/>
          </reference>
        </references>
      </pivotArea>
    </format>
    <format dxfId="7773">
      <pivotArea outline="0" collapsedLevelsAreSubtotals="1" fieldPosition="0">
        <references count="1">
          <reference field="6" count="1" selected="0" defaultSubtotal="1">
            <x v="54"/>
          </reference>
        </references>
      </pivotArea>
    </format>
    <format dxfId="7772">
      <pivotArea dataOnly="0" labelOnly="1" outline="0" fieldPosition="0">
        <references count="1">
          <reference field="6" count="1" defaultSubtotal="1">
            <x v="54"/>
          </reference>
        </references>
      </pivotArea>
    </format>
    <format dxfId="7771">
      <pivotArea outline="0" collapsedLevelsAreSubtotals="1" fieldPosition="0">
        <references count="3">
          <reference field="0" count="1" selected="0">
            <x v="628"/>
          </reference>
          <reference field="4" count="1" selected="0">
            <x v="119"/>
          </reference>
          <reference field="6" count="1" selected="0">
            <x v="55"/>
          </reference>
        </references>
      </pivotArea>
    </format>
    <format dxfId="7770">
      <pivotArea dataOnly="0" labelOnly="1" outline="0" fieldPosition="0">
        <references count="1">
          <reference field="6" count="1">
            <x v="55"/>
          </reference>
        </references>
      </pivotArea>
    </format>
    <format dxfId="7769">
      <pivotArea dataOnly="0" labelOnly="1" outline="0" fieldPosition="0">
        <references count="2">
          <reference field="0" count="1">
            <x v="628"/>
          </reference>
          <reference field="6" count="1" selected="0">
            <x v="55"/>
          </reference>
        </references>
      </pivotArea>
    </format>
    <format dxfId="7768">
      <pivotArea dataOnly="0" labelOnly="1" outline="0" fieldPosition="0">
        <references count="3">
          <reference field="0" count="1" selected="0">
            <x v="628"/>
          </reference>
          <reference field="4" count="1">
            <x v="119"/>
          </reference>
          <reference field="6" count="1" selected="0">
            <x v="55"/>
          </reference>
        </references>
      </pivotArea>
    </format>
    <format dxfId="7767">
      <pivotArea outline="0" collapsedLevelsAreSubtotals="1" fieldPosition="0">
        <references count="3">
          <reference field="0" count="1" selected="0">
            <x v="628"/>
          </reference>
          <reference field="4" count="1" selected="0">
            <x v="119"/>
          </reference>
          <reference field="6" count="1" selected="0">
            <x v="55"/>
          </reference>
        </references>
      </pivotArea>
    </format>
    <format dxfId="7766">
      <pivotArea dataOnly="0" labelOnly="1" outline="0" fieldPosition="0">
        <references count="1">
          <reference field="6" count="1">
            <x v="55"/>
          </reference>
        </references>
      </pivotArea>
    </format>
    <format dxfId="7765">
      <pivotArea dataOnly="0" labelOnly="1" outline="0" fieldPosition="0">
        <references count="2">
          <reference field="0" count="1">
            <x v="628"/>
          </reference>
          <reference field="6" count="1" selected="0">
            <x v="55"/>
          </reference>
        </references>
      </pivotArea>
    </format>
    <format dxfId="7764">
      <pivotArea dataOnly="0" labelOnly="1" outline="0" fieldPosition="0">
        <references count="3">
          <reference field="0" count="1" selected="0">
            <x v="628"/>
          </reference>
          <reference field="4" count="1">
            <x v="119"/>
          </reference>
          <reference field="6" count="1" selected="0">
            <x v="55"/>
          </reference>
        </references>
      </pivotArea>
    </format>
    <format dxfId="7763">
      <pivotArea outline="0" collapsedLevelsAreSubtotals="1" fieldPosition="0">
        <references count="1">
          <reference field="6" count="1" selected="0" defaultSubtotal="1">
            <x v="55"/>
          </reference>
        </references>
      </pivotArea>
    </format>
    <format dxfId="7762">
      <pivotArea dataOnly="0" labelOnly="1" outline="0" fieldPosition="0">
        <references count="1">
          <reference field="6" count="1" defaultSubtotal="1">
            <x v="55"/>
          </reference>
        </references>
      </pivotArea>
    </format>
    <format dxfId="7761">
      <pivotArea outline="0" collapsedLevelsAreSubtotals="1" fieldPosition="0">
        <references count="3">
          <reference field="0" count="1" selected="0">
            <x v="641"/>
          </reference>
          <reference field="4" count="1" selected="0">
            <x v="127"/>
          </reference>
          <reference field="6" count="1" selected="0">
            <x v="58"/>
          </reference>
        </references>
      </pivotArea>
    </format>
    <format dxfId="7760">
      <pivotArea dataOnly="0" labelOnly="1" outline="0" fieldPosition="0">
        <references count="1">
          <reference field="6" count="1">
            <x v="58"/>
          </reference>
        </references>
      </pivotArea>
    </format>
    <format dxfId="7759">
      <pivotArea dataOnly="0" labelOnly="1" outline="0" fieldPosition="0">
        <references count="2">
          <reference field="0" count="1">
            <x v="641"/>
          </reference>
          <reference field="6" count="1" selected="0">
            <x v="58"/>
          </reference>
        </references>
      </pivotArea>
    </format>
    <format dxfId="7758">
      <pivotArea dataOnly="0" labelOnly="1" outline="0" fieldPosition="0">
        <references count="3">
          <reference field="0" count="1" selected="0">
            <x v="641"/>
          </reference>
          <reference field="4" count="1">
            <x v="127"/>
          </reference>
          <reference field="6" count="1" selected="0">
            <x v="58"/>
          </reference>
        </references>
      </pivotArea>
    </format>
    <format dxfId="7757">
      <pivotArea outline="0" collapsedLevelsAreSubtotals="1" fieldPosition="0">
        <references count="3">
          <reference field="0" count="1" selected="0">
            <x v="641"/>
          </reference>
          <reference field="4" count="1" selected="0">
            <x v="127"/>
          </reference>
          <reference field="6" count="1" selected="0">
            <x v="58"/>
          </reference>
        </references>
      </pivotArea>
    </format>
    <format dxfId="7756">
      <pivotArea dataOnly="0" labelOnly="1" outline="0" fieldPosition="0">
        <references count="1">
          <reference field="6" count="1">
            <x v="58"/>
          </reference>
        </references>
      </pivotArea>
    </format>
    <format dxfId="7755">
      <pivotArea dataOnly="0" labelOnly="1" outline="0" fieldPosition="0">
        <references count="2">
          <reference field="0" count="1">
            <x v="641"/>
          </reference>
          <reference field="6" count="1" selected="0">
            <x v="58"/>
          </reference>
        </references>
      </pivotArea>
    </format>
    <format dxfId="7754">
      <pivotArea dataOnly="0" labelOnly="1" outline="0" fieldPosition="0">
        <references count="3">
          <reference field="0" count="1" selected="0">
            <x v="641"/>
          </reference>
          <reference field="4" count="1">
            <x v="127"/>
          </reference>
          <reference field="6" count="1" selected="0">
            <x v="58"/>
          </reference>
        </references>
      </pivotArea>
    </format>
    <format dxfId="7753">
      <pivotArea outline="0" collapsedLevelsAreSubtotals="1" fieldPosition="0">
        <references count="1">
          <reference field="6" count="1" selected="0" defaultSubtotal="1">
            <x v="58"/>
          </reference>
        </references>
      </pivotArea>
    </format>
    <format dxfId="7752">
      <pivotArea dataOnly="0" labelOnly="1" outline="0" fieldPosition="0">
        <references count="1">
          <reference field="6" count="1" defaultSubtotal="1">
            <x v="58"/>
          </reference>
        </references>
      </pivotArea>
    </format>
    <format dxfId="7751">
      <pivotArea outline="0" collapsedLevelsAreSubtotals="1" fieldPosition="0">
        <references count="3">
          <reference field="0" count="1" selected="0">
            <x v="627"/>
          </reference>
          <reference field="4" count="1" selected="0">
            <x v="136"/>
          </reference>
          <reference field="6" count="1" selected="0">
            <x v="59"/>
          </reference>
        </references>
      </pivotArea>
    </format>
    <format dxfId="7750">
      <pivotArea dataOnly="0" labelOnly="1" outline="0" offset="IV1" fieldPosition="0">
        <references count="1">
          <reference field="6" count="1">
            <x v="59"/>
          </reference>
        </references>
      </pivotArea>
    </format>
    <format dxfId="7749">
      <pivotArea dataOnly="0" labelOnly="1" outline="0" fieldPosition="0">
        <references count="2">
          <reference field="0" count="1">
            <x v="627"/>
          </reference>
          <reference field="6" count="1" selected="0">
            <x v="59"/>
          </reference>
        </references>
      </pivotArea>
    </format>
    <format dxfId="7748">
      <pivotArea dataOnly="0" labelOnly="1" outline="0" fieldPosition="0">
        <references count="3">
          <reference field="0" count="1" selected="0">
            <x v="627"/>
          </reference>
          <reference field="4" count="1">
            <x v="136"/>
          </reference>
          <reference field="6" count="1" selected="0">
            <x v="59"/>
          </reference>
        </references>
      </pivotArea>
    </format>
    <format dxfId="7747">
      <pivotArea outline="0" collapsedLevelsAreSubtotals="1" fieldPosition="0">
        <references count="3">
          <reference field="0" count="1" selected="0">
            <x v="627"/>
          </reference>
          <reference field="4" count="1" selected="0">
            <x v="136"/>
          </reference>
          <reference field="6" count="1" selected="0">
            <x v="59"/>
          </reference>
        </references>
      </pivotArea>
    </format>
    <format dxfId="7746">
      <pivotArea dataOnly="0" labelOnly="1" outline="0" fieldPosition="0">
        <references count="1">
          <reference field="6" count="1">
            <x v="59"/>
          </reference>
        </references>
      </pivotArea>
    </format>
    <format dxfId="7745">
      <pivotArea dataOnly="0" labelOnly="1" outline="0" fieldPosition="0">
        <references count="2">
          <reference field="0" count="1">
            <x v="627"/>
          </reference>
          <reference field="6" count="1" selected="0">
            <x v="59"/>
          </reference>
        </references>
      </pivotArea>
    </format>
    <format dxfId="7744">
      <pivotArea dataOnly="0" labelOnly="1" outline="0" fieldPosition="0">
        <references count="3">
          <reference field="0" count="1" selected="0">
            <x v="627"/>
          </reference>
          <reference field="4" count="1">
            <x v="136"/>
          </reference>
          <reference field="6" count="1" selected="0">
            <x v="59"/>
          </reference>
        </references>
      </pivotArea>
    </format>
    <format dxfId="7743">
      <pivotArea outline="0" collapsedLevelsAreSubtotals="1" fieldPosition="0">
        <references count="3">
          <reference field="0" count="1" selected="0">
            <x v="624"/>
          </reference>
          <reference field="4" count="1" selected="0">
            <x v="136"/>
          </reference>
          <reference field="6" count="1" selected="0">
            <x v="59"/>
          </reference>
        </references>
      </pivotArea>
    </format>
    <format dxfId="7742">
      <pivotArea dataOnly="0" labelOnly="1" outline="0" offset="IV256" fieldPosition="0">
        <references count="1">
          <reference field="6" count="1">
            <x v="59"/>
          </reference>
        </references>
      </pivotArea>
    </format>
    <format dxfId="7741">
      <pivotArea dataOnly="0" labelOnly="1" outline="0" fieldPosition="0">
        <references count="2">
          <reference field="0" count="1">
            <x v="624"/>
          </reference>
          <reference field="6" count="1" selected="0">
            <x v="59"/>
          </reference>
        </references>
      </pivotArea>
    </format>
    <format dxfId="7740">
      <pivotArea dataOnly="0" labelOnly="1" outline="0" fieldPosition="0">
        <references count="3">
          <reference field="0" count="1" selected="0">
            <x v="624"/>
          </reference>
          <reference field="4" count="1">
            <x v="136"/>
          </reference>
          <reference field="6" count="1" selected="0">
            <x v="59"/>
          </reference>
        </references>
      </pivotArea>
    </format>
    <format dxfId="7739">
      <pivotArea outline="0" collapsedLevelsAreSubtotals="1" fieldPosition="0">
        <references count="3">
          <reference field="0" count="1" selected="0">
            <x v="624"/>
          </reference>
          <reference field="4" count="1" selected="0">
            <x v="136"/>
          </reference>
          <reference field="6" count="1" selected="0">
            <x v="59"/>
          </reference>
        </references>
      </pivotArea>
    </format>
    <format dxfId="7738">
      <pivotArea dataOnly="0" labelOnly="1" outline="0" fieldPosition="0">
        <references count="1">
          <reference field="6" count="1">
            <x v="59"/>
          </reference>
        </references>
      </pivotArea>
    </format>
    <format dxfId="7737">
      <pivotArea dataOnly="0" labelOnly="1" outline="0" fieldPosition="0">
        <references count="2">
          <reference field="0" count="1">
            <x v="624"/>
          </reference>
          <reference field="6" count="1" selected="0">
            <x v="59"/>
          </reference>
        </references>
      </pivotArea>
    </format>
    <format dxfId="7736">
      <pivotArea dataOnly="0" labelOnly="1" outline="0" fieldPosition="0">
        <references count="3">
          <reference field="0" count="1" selected="0">
            <x v="624"/>
          </reference>
          <reference field="4" count="1">
            <x v="136"/>
          </reference>
          <reference field="6" count="1" selected="0">
            <x v="59"/>
          </reference>
        </references>
      </pivotArea>
    </format>
    <format dxfId="7735">
      <pivotArea outline="0" collapsedLevelsAreSubtotals="1" fieldPosition="0">
        <references count="1">
          <reference field="6" count="1" selected="0" defaultSubtotal="1">
            <x v="59"/>
          </reference>
        </references>
      </pivotArea>
    </format>
    <format dxfId="7734">
      <pivotArea dataOnly="0" labelOnly="1" outline="0" fieldPosition="0">
        <references count="1">
          <reference field="6" count="1" defaultSubtotal="1">
            <x v="59"/>
          </reference>
        </references>
      </pivotArea>
    </format>
    <format dxfId="7733">
      <pivotArea outline="0" collapsedLevelsAreSubtotals="1" fieldPosition="0">
        <references count="3">
          <reference field="0" count="1" selected="0">
            <x v="639"/>
          </reference>
          <reference field="4" count="1" selected="0">
            <x v="106"/>
          </reference>
          <reference field="6" count="1" selected="0">
            <x v="64"/>
          </reference>
        </references>
      </pivotArea>
    </format>
    <format dxfId="7732">
      <pivotArea dataOnly="0" labelOnly="1" outline="0" fieldPosition="0">
        <references count="1">
          <reference field="6" count="1">
            <x v="64"/>
          </reference>
        </references>
      </pivotArea>
    </format>
    <format dxfId="7731">
      <pivotArea dataOnly="0" labelOnly="1" outline="0" fieldPosition="0">
        <references count="2">
          <reference field="0" count="1">
            <x v="639"/>
          </reference>
          <reference field="6" count="1" selected="0">
            <x v="64"/>
          </reference>
        </references>
      </pivotArea>
    </format>
    <format dxfId="7730">
      <pivotArea dataOnly="0" labelOnly="1" outline="0" fieldPosition="0">
        <references count="3">
          <reference field="0" count="1" selected="0">
            <x v="639"/>
          </reference>
          <reference field="4" count="1">
            <x v="106"/>
          </reference>
          <reference field="6" count="1" selected="0">
            <x v="64"/>
          </reference>
        </references>
      </pivotArea>
    </format>
    <format dxfId="7729">
      <pivotArea outline="0" collapsedLevelsAreSubtotals="1" fieldPosition="0">
        <references count="3">
          <reference field="0" count="1" selected="0">
            <x v="639"/>
          </reference>
          <reference field="4" count="1" selected="0">
            <x v="106"/>
          </reference>
          <reference field="6" count="1" selected="0">
            <x v="64"/>
          </reference>
        </references>
      </pivotArea>
    </format>
    <format dxfId="7728">
      <pivotArea dataOnly="0" labelOnly="1" outline="0" fieldPosition="0">
        <references count="1">
          <reference field="6" count="1">
            <x v="64"/>
          </reference>
        </references>
      </pivotArea>
    </format>
    <format dxfId="7727">
      <pivotArea dataOnly="0" labelOnly="1" outline="0" fieldPosition="0">
        <references count="2">
          <reference field="0" count="1">
            <x v="639"/>
          </reference>
          <reference field="6" count="1" selected="0">
            <x v="64"/>
          </reference>
        </references>
      </pivotArea>
    </format>
    <format dxfId="7726">
      <pivotArea dataOnly="0" labelOnly="1" outline="0" fieldPosition="0">
        <references count="3">
          <reference field="0" count="1" selected="0">
            <x v="639"/>
          </reference>
          <reference field="4" count="1">
            <x v="106"/>
          </reference>
          <reference field="6" count="1" selected="0">
            <x v="64"/>
          </reference>
        </references>
      </pivotArea>
    </format>
    <format dxfId="7725">
      <pivotArea outline="0" collapsedLevelsAreSubtotals="1" fieldPosition="0">
        <references count="1">
          <reference field="6" count="1" selected="0" defaultSubtotal="1">
            <x v="64"/>
          </reference>
        </references>
      </pivotArea>
    </format>
    <format dxfId="7724">
      <pivotArea dataOnly="0" labelOnly="1" outline="0" fieldPosition="0">
        <references count="1">
          <reference field="6" count="1" defaultSubtotal="1">
            <x v="64"/>
          </reference>
        </references>
      </pivotArea>
    </format>
    <format dxfId="7723">
      <pivotArea outline="0" collapsedLevelsAreSubtotals="1" fieldPosition="0">
        <references count="3">
          <reference field="0" count="1" selected="0">
            <x v="604"/>
          </reference>
          <reference field="4" count="1" selected="0">
            <x v="220"/>
          </reference>
          <reference field="6" count="1" selected="0">
            <x v="73"/>
          </reference>
        </references>
      </pivotArea>
    </format>
    <format dxfId="7722">
      <pivotArea dataOnly="0" labelOnly="1" outline="0" offset="IV1" fieldPosition="0">
        <references count="1">
          <reference field="6" count="1">
            <x v="73"/>
          </reference>
        </references>
      </pivotArea>
    </format>
    <format dxfId="7721">
      <pivotArea dataOnly="0" labelOnly="1" outline="0" fieldPosition="0">
        <references count="2">
          <reference field="0" count="1">
            <x v="604"/>
          </reference>
          <reference field="6" count="1" selected="0">
            <x v="73"/>
          </reference>
        </references>
      </pivotArea>
    </format>
    <format dxfId="7720">
      <pivotArea dataOnly="0" labelOnly="1" outline="0" fieldPosition="0">
        <references count="3">
          <reference field="0" count="1" selected="0">
            <x v="604"/>
          </reference>
          <reference field="4" count="1">
            <x v="220"/>
          </reference>
          <reference field="6" count="1" selected="0">
            <x v="73"/>
          </reference>
        </references>
      </pivotArea>
    </format>
    <format dxfId="7719">
      <pivotArea outline="0" collapsedLevelsAreSubtotals="1" fieldPosition="0">
        <references count="3">
          <reference field="0" count="1" selected="0">
            <x v="604"/>
          </reference>
          <reference field="4" count="1" selected="0">
            <x v="220"/>
          </reference>
          <reference field="6" count="1" selected="0">
            <x v="73"/>
          </reference>
        </references>
      </pivotArea>
    </format>
    <format dxfId="7718">
      <pivotArea dataOnly="0" labelOnly="1" outline="0" fieldPosition="0">
        <references count="1">
          <reference field="6" count="1">
            <x v="73"/>
          </reference>
        </references>
      </pivotArea>
    </format>
    <format dxfId="7717">
      <pivotArea dataOnly="0" labelOnly="1" outline="0" fieldPosition="0">
        <references count="2">
          <reference field="0" count="1">
            <x v="604"/>
          </reference>
          <reference field="6" count="1" selected="0">
            <x v="73"/>
          </reference>
        </references>
      </pivotArea>
    </format>
    <format dxfId="7716">
      <pivotArea dataOnly="0" labelOnly="1" outline="0" fieldPosition="0">
        <references count="3">
          <reference field="0" count="1" selected="0">
            <x v="604"/>
          </reference>
          <reference field="4" count="1">
            <x v="220"/>
          </reference>
          <reference field="6" count="1" selected="0">
            <x v="73"/>
          </reference>
        </references>
      </pivotArea>
    </format>
    <format dxfId="7715">
      <pivotArea outline="0" collapsedLevelsAreSubtotals="1" fieldPosition="0">
        <references count="3">
          <reference field="0" count="1" selected="0">
            <x v="658"/>
          </reference>
          <reference field="4" count="1" selected="0">
            <x v="220"/>
          </reference>
          <reference field="6" count="1" selected="0">
            <x v="73"/>
          </reference>
        </references>
      </pivotArea>
    </format>
    <format dxfId="7714">
      <pivotArea dataOnly="0" labelOnly="1" outline="0" offset="IV2" fieldPosition="0">
        <references count="1">
          <reference field="6" count="1">
            <x v="73"/>
          </reference>
        </references>
      </pivotArea>
    </format>
    <format dxfId="7713">
      <pivotArea dataOnly="0" labelOnly="1" outline="0" fieldPosition="0">
        <references count="2">
          <reference field="0" count="1">
            <x v="658"/>
          </reference>
          <reference field="6" count="1" selected="0">
            <x v="73"/>
          </reference>
        </references>
      </pivotArea>
    </format>
    <format dxfId="7712">
      <pivotArea dataOnly="0" labelOnly="1" outline="0" fieldPosition="0">
        <references count="3">
          <reference field="0" count="1" selected="0">
            <x v="658"/>
          </reference>
          <reference field="4" count="1">
            <x v="220"/>
          </reference>
          <reference field="6" count="1" selected="0">
            <x v="73"/>
          </reference>
        </references>
      </pivotArea>
    </format>
    <format dxfId="7711">
      <pivotArea outline="0" collapsedLevelsAreSubtotals="1" fieldPosition="0">
        <references count="3">
          <reference field="0" count="1" selected="0">
            <x v="658"/>
          </reference>
          <reference field="4" count="1" selected="0">
            <x v="220"/>
          </reference>
          <reference field="6" count="1" selected="0">
            <x v="73"/>
          </reference>
        </references>
      </pivotArea>
    </format>
    <format dxfId="7710">
      <pivotArea outline="0" collapsedLevelsAreSubtotals="1" fieldPosition="0">
        <references count="3">
          <reference field="0" count="1" selected="0">
            <x v="655"/>
          </reference>
          <reference field="4" count="1" selected="0">
            <x v="220"/>
          </reference>
          <reference field="6" count="1" selected="0">
            <x v="73"/>
          </reference>
        </references>
      </pivotArea>
    </format>
    <format dxfId="7709">
      <pivotArea dataOnly="0" labelOnly="1" outline="0" offset="IV256" fieldPosition="0">
        <references count="1">
          <reference field="6" count="1">
            <x v="73"/>
          </reference>
        </references>
      </pivotArea>
    </format>
    <format dxfId="7708">
      <pivotArea dataOnly="0" labelOnly="1" outline="0" fieldPosition="0">
        <references count="2">
          <reference field="0" count="1">
            <x v="655"/>
          </reference>
          <reference field="6" count="1" selected="0">
            <x v="73"/>
          </reference>
        </references>
      </pivotArea>
    </format>
    <format dxfId="7707">
      <pivotArea dataOnly="0" labelOnly="1" outline="0" fieldPosition="0">
        <references count="3">
          <reference field="0" count="1" selected="0">
            <x v="655"/>
          </reference>
          <reference field="4" count="1">
            <x v="220"/>
          </reference>
          <reference field="6" count="1" selected="0">
            <x v="73"/>
          </reference>
        </references>
      </pivotArea>
    </format>
    <format dxfId="7706">
      <pivotArea outline="0" collapsedLevelsAreSubtotals="1" fieldPosition="0">
        <references count="3">
          <reference field="0" count="1" selected="0">
            <x v="655"/>
          </reference>
          <reference field="4" count="1" selected="0">
            <x v="220"/>
          </reference>
          <reference field="6" count="1" selected="0">
            <x v="73"/>
          </reference>
        </references>
      </pivotArea>
    </format>
    <format dxfId="7705">
      <pivotArea dataOnly="0" labelOnly="1" outline="0" fieldPosition="0">
        <references count="1">
          <reference field="6" count="1">
            <x v="73"/>
          </reference>
        </references>
      </pivotArea>
    </format>
    <format dxfId="7704">
      <pivotArea dataOnly="0" labelOnly="1" outline="0" fieldPosition="0">
        <references count="2">
          <reference field="0" count="1">
            <x v="655"/>
          </reference>
          <reference field="6" count="1" selected="0">
            <x v="73"/>
          </reference>
        </references>
      </pivotArea>
    </format>
    <format dxfId="7703">
      <pivotArea dataOnly="0" labelOnly="1" outline="0" fieldPosition="0">
        <references count="3">
          <reference field="0" count="1" selected="0">
            <x v="655"/>
          </reference>
          <reference field="4" count="1">
            <x v="220"/>
          </reference>
          <reference field="6" count="1" selected="0">
            <x v="73"/>
          </reference>
        </references>
      </pivotArea>
    </format>
    <format dxfId="7702">
      <pivotArea outline="0" collapsedLevelsAreSubtotals="1" fieldPosition="0">
        <references count="1">
          <reference field="6" count="1" selected="0" defaultSubtotal="1">
            <x v="73"/>
          </reference>
        </references>
      </pivotArea>
    </format>
    <format dxfId="7701">
      <pivotArea dataOnly="0" labelOnly="1" outline="0" fieldPosition="0">
        <references count="1">
          <reference field="6" count="1" defaultSubtotal="1">
            <x v="73"/>
          </reference>
        </references>
      </pivotArea>
    </format>
    <format dxfId="7700">
      <pivotArea outline="0" collapsedLevelsAreSubtotals="1" fieldPosition="0">
        <references count="3">
          <reference field="0" count="1" selected="0">
            <x v="603"/>
          </reference>
          <reference field="4" count="1" selected="0">
            <x v="139"/>
          </reference>
          <reference field="6" count="1" selected="0">
            <x v="76"/>
          </reference>
        </references>
      </pivotArea>
    </format>
    <format dxfId="7699">
      <pivotArea dataOnly="0" labelOnly="1" outline="0" offset="IV1" fieldPosition="0">
        <references count="1">
          <reference field="6" count="1">
            <x v="76"/>
          </reference>
        </references>
      </pivotArea>
    </format>
    <format dxfId="7698">
      <pivotArea dataOnly="0" labelOnly="1" outline="0" fieldPosition="0">
        <references count="2">
          <reference field="0" count="1">
            <x v="603"/>
          </reference>
          <reference field="6" count="1" selected="0">
            <x v="76"/>
          </reference>
        </references>
      </pivotArea>
    </format>
    <format dxfId="7697">
      <pivotArea dataOnly="0" labelOnly="1" outline="0" fieldPosition="0">
        <references count="3">
          <reference field="0" count="1" selected="0">
            <x v="603"/>
          </reference>
          <reference field="4" count="1">
            <x v="139"/>
          </reference>
          <reference field="6" count="1" selected="0">
            <x v="76"/>
          </reference>
        </references>
      </pivotArea>
    </format>
    <format dxfId="7696">
      <pivotArea outline="0" collapsedLevelsAreSubtotals="1" fieldPosition="0">
        <references count="3">
          <reference field="0" count="1" selected="0">
            <x v="603"/>
          </reference>
          <reference field="4" count="1" selected="0">
            <x v="139"/>
          </reference>
          <reference field="6" count="1" selected="0">
            <x v="76"/>
          </reference>
        </references>
      </pivotArea>
    </format>
    <format dxfId="7695">
      <pivotArea dataOnly="0" labelOnly="1" outline="0" fieldPosition="0">
        <references count="1">
          <reference field="6" count="1">
            <x v="76"/>
          </reference>
        </references>
      </pivotArea>
    </format>
    <format dxfId="7694">
      <pivotArea dataOnly="0" labelOnly="1" outline="0" fieldPosition="0">
        <references count="2">
          <reference field="0" count="1">
            <x v="603"/>
          </reference>
          <reference field="6" count="1" selected="0">
            <x v="76"/>
          </reference>
        </references>
      </pivotArea>
    </format>
    <format dxfId="7693">
      <pivotArea dataOnly="0" labelOnly="1" outline="0" fieldPosition="0">
        <references count="3">
          <reference field="0" count="1" selected="0">
            <x v="603"/>
          </reference>
          <reference field="4" count="1">
            <x v="139"/>
          </reference>
          <reference field="6" count="1" selected="0">
            <x v="76"/>
          </reference>
        </references>
      </pivotArea>
    </format>
    <format dxfId="7692">
      <pivotArea outline="0" collapsedLevelsAreSubtotals="1" fieldPosition="0">
        <references count="3">
          <reference field="0" count="1" selected="0">
            <x v="593"/>
          </reference>
          <reference field="4" count="1" selected="0">
            <x v="139"/>
          </reference>
          <reference field="6" count="1" selected="0">
            <x v="76"/>
          </reference>
        </references>
      </pivotArea>
    </format>
    <format dxfId="7691">
      <pivotArea dataOnly="0" labelOnly="1" outline="0" offset="IV256" fieldPosition="0">
        <references count="1">
          <reference field="6" count="1">
            <x v="76"/>
          </reference>
        </references>
      </pivotArea>
    </format>
    <format dxfId="7690">
      <pivotArea dataOnly="0" labelOnly="1" outline="0" fieldPosition="0">
        <references count="2">
          <reference field="0" count="1">
            <x v="593"/>
          </reference>
          <reference field="6" count="1" selected="0">
            <x v="76"/>
          </reference>
        </references>
      </pivotArea>
    </format>
    <format dxfId="7689">
      <pivotArea dataOnly="0" labelOnly="1" outline="0" fieldPosition="0">
        <references count="3">
          <reference field="0" count="1" selected="0">
            <x v="593"/>
          </reference>
          <reference field="4" count="1">
            <x v="139"/>
          </reference>
          <reference field="6" count="1" selected="0">
            <x v="76"/>
          </reference>
        </references>
      </pivotArea>
    </format>
    <format dxfId="7688">
      <pivotArea outline="0" collapsedLevelsAreSubtotals="1" fieldPosition="0">
        <references count="3">
          <reference field="0" count="1" selected="0">
            <x v="593"/>
          </reference>
          <reference field="4" count="1" selected="0">
            <x v="139"/>
          </reference>
          <reference field="6" count="1" selected="0">
            <x v="76"/>
          </reference>
        </references>
      </pivotArea>
    </format>
    <format dxfId="7687">
      <pivotArea dataOnly="0" labelOnly="1" outline="0" fieldPosition="0">
        <references count="1">
          <reference field="6" count="1">
            <x v="76"/>
          </reference>
        </references>
      </pivotArea>
    </format>
    <format dxfId="7686">
      <pivotArea dataOnly="0" labelOnly="1" outline="0" fieldPosition="0">
        <references count="2">
          <reference field="0" count="1">
            <x v="593"/>
          </reference>
          <reference field="6" count="1" selected="0">
            <x v="76"/>
          </reference>
        </references>
      </pivotArea>
    </format>
    <format dxfId="7685">
      <pivotArea dataOnly="0" labelOnly="1" outline="0" fieldPosition="0">
        <references count="3">
          <reference field="0" count="1" selected="0">
            <x v="593"/>
          </reference>
          <reference field="4" count="1">
            <x v="139"/>
          </reference>
          <reference field="6" count="1" selected="0">
            <x v="76"/>
          </reference>
        </references>
      </pivotArea>
    </format>
    <format dxfId="7684">
      <pivotArea outline="0" collapsedLevelsAreSubtotals="1" fieldPosition="0">
        <references count="1">
          <reference field="6" count="1" selected="0" defaultSubtotal="1">
            <x v="76"/>
          </reference>
        </references>
      </pivotArea>
    </format>
    <format dxfId="7683">
      <pivotArea dataOnly="0" labelOnly="1" outline="0" fieldPosition="0">
        <references count="1">
          <reference field="6" count="1" defaultSubtotal="1">
            <x v="76"/>
          </reference>
        </references>
      </pivotArea>
    </format>
    <format dxfId="7682">
      <pivotArea outline="0" collapsedLevelsAreSubtotals="1" fieldPosition="0">
        <references count="3">
          <reference field="0" count="1" selected="0">
            <x v="592"/>
          </reference>
          <reference field="4" count="1" selected="0">
            <x v="26"/>
          </reference>
          <reference field="6" count="1" selected="0">
            <x v="77"/>
          </reference>
        </references>
      </pivotArea>
    </format>
    <format dxfId="7681">
      <pivotArea dataOnly="0" labelOnly="1" outline="0" offset="IV1" fieldPosition="0">
        <references count="1">
          <reference field="6" count="1">
            <x v="77"/>
          </reference>
        </references>
      </pivotArea>
    </format>
    <format dxfId="7680">
      <pivotArea dataOnly="0" labelOnly="1" outline="0" fieldPosition="0">
        <references count="2">
          <reference field="0" count="1">
            <x v="592"/>
          </reference>
          <reference field="6" count="1" selected="0">
            <x v="77"/>
          </reference>
        </references>
      </pivotArea>
    </format>
    <format dxfId="7679">
      <pivotArea dataOnly="0" labelOnly="1" outline="0" fieldPosition="0">
        <references count="3">
          <reference field="0" count="1" selected="0">
            <x v="592"/>
          </reference>
          <reference field="4" count="1">
            <x v="26"/>
          </reference>
          <reference field="6" count="1" selected="0">
            <x v="77"/>
          </reference>
        </references>
      </pivotArea>
    </format>
    <format dxfId="7678">
      <pivotArea outline="0" collapsedLevelsAreSubtotals="1" fieldPosition="0">
        <references count="3">
          <reference field="0" count="1" selected="0">
            <x v="592"/>
          </reference>
          <reference field="4" count="1" selected="0">
            <x v="26"/>
          </reference>
          <reference field="6" count="1" selected="0">
            <x v="77"/>
          </reference>
        </references>
      </pivotArea>
    </format>
    <format dxfId="7677">
      <pivotArea dataOnly="0" labelOnly="1" outline="0" fieldPosition="0">
        <references count="1">
          <reference field="6" count="1">
            <x v="77"/>
          </reference>
        </references>
      </pivotArea>
    </format>
    <format dxfId="7676">
      <pivotArea dataOnly="0" labelOnly="1" outline="0" fieldPosition="0">
        <references count="2">
          <reference field="0" count="1">
            <x v="592"/>
          </reference>
          <reference field="6" count="1" selected="0">
            <x v="77"/>
          </reference>
        </references>
      </pivotArea>
    </format>
    <format dxfId="7675">
      <pivotArea dataOnly="0" labelOnly="1" outline="0" fieldPosition="0">
        <references count="3">
          <reference field="0" count="1" selected="0">
            <x v="592"/>
          </reference>
          <reference field="4" count="1">
            <x v="26"/>
          </reference>
          <reference field="6" count="1" selected="0">
            <x v="77"/>
          </reference>
        </references>
      </pivotArea>
    </format>
    <format dxfId="7674">
      <pivotArea outline="0" collapsedLevelsAreSubtotals="1" fieldPosition="0">
        <references count="3">
          <reference field="0" count="1" selected="0">
            <x v="595"/>
          </reference>
          <reference field="4" count="1" selected="0">
            <x v="22"/>
          </reference>
          <reference field="6" count="1" selected="0">
            <x v="77"/>
          </reference>
        </references>
      </pivotArea>
    </format>
    <format dxfId="7673">
      <pivotArea dataOnly="0" labelOnly="1" outline="0" offset="IV2" fieldPosition="0">
        <references count="1">
          <reference field="6" count="1">
            <x v="77"/>
          </reference>
        </references>
      </pivotArea>
    </format>
    <format dxfId="7672">
      <pivotArea dataOnly="0" labelOnly="1" outline="0" fieldPosition="0">
        <references count="2">
          <reference field="0" count="1">
            <x v="595"/>
          </reference>
          <reference field="6" count="1" selected="0">
            <x v="77"/>
          </reference>
        </references>
      </pivotArea>
    </format>
    <format dxfId="7671">
      <pivotArea dataOnly="0" labelOnly="1" outline="0" fieldPosition="0">
        <references count="3">
          <reference field="0" count="1" selected="0">
            <x v="595"/>
          </reference>
          <reference field="4" count="1">
            <x v="22"/>
          </reference>
          <reference field="6" count="1" selected="0">
            <x v="77"/>
          </reference>
        </references>
      </pivotArea>
    </format>
    <format dxfId="7670">
      <pivotArea outline="0" collapsedLevelsAreSubtotals="1" fieldPosition="0">
        <references count="3">
          <reference field="0" count="1" selected="0">
            <x v="595"/>
          </reference>
          <reference field="4" count="1" selected="0">
            <x v="22"/>
          </reference>
          <reference field="6" count="1" selected="0">
            <x v="77"/>
          </reference>
        </references>
      </pivotArea>
    </format>
    <format dxfId="7669">
      <pivotArea outline="0" collapsedLevelsAreSubtotals="1" fieldPosition="0">
        <references count="3">
          <reference field="0" count="1" selected="0">
            <x v="641"/>
          </reference>
          <reference field="4" count="1" selected="0">
            <x v="22"/>
          </reference>
          <reference field="6" count="1" selected="0">
            <x v="77"/>
          </reference>
        </references>
      </pivotArea>
    </format>
    <format dxfId="7668">
      <pivotArea dataOnly="0" labelOnly="1" outline="0" offset="IV256" fieldPosition="0">
        <references count="1">
          <reference field="6" count="1">
            <x v="77"/>
          </reference>
        </references>
      </pivotArea>
    </format>
    <format dxfId="7667">
      <pivotArea dataOnly="0" labelOnly="1" outline="0" fieldPosition="0">
        <references count="2">
          <reference field="0" count="1">
            <x v="641"/>
          </reference>
          <reference field="6" count="1" selected="0">
            <x v="77"/>
          </reference>
        </references>
      </pivotArea>
    </format>
    <format dxfId="7666">
      <pivotArea dataOnly="0" labelOnly="1" outline="0" fieldPosition="0">
        <references count="3">
          <reference field="0" count="1" selected="0">
            <x v="641"/>
          </reference>
          <reference field="4" count="1">
            <x v="22"/>
          </reference>
          <reference field="6" count="1" selected="0">
            <x v="77"/>
          </reference>
        </references>
      </pivotArea>
    </format>
    <format dxfId="7665">
      <pivotArea outline="0" collapsedLevelsAreSubtotals="1" fieldPosition="0">
        <references count="3">
          <reference field="0" count="1" selected="0">
            <x v="641"/>
          </reference>
          <reference field="4" count="1" selected="0">
            <x v="22"/>
          </reference>
          <reference field="6" count="1" selected="0">
            <x v="77"/>
          </reference>
        </references>
      </pivotArea>
    </format>
    <format dxfId="7664">
      <pivotArea dataOnly="0" labelOnly="1" outline="0" fieldPosition="0">
        <references count="1">
          <reference field="6" count="1">
            <x v="77"/>
          </reference>
        </references>
      </pivotArea>
    </format>
    <format dxfId="7663">
      <pivotArea dataOnly="0" labelOnly="1" outline="0" fieldPosition="0">
        <references count="2">
          <reference field="0" count="1">
            <x v="641"/>
          </reference>
          <reference field="6" count="1" selected="0">
            <x v="77"/>
          </reference>
        </references>
      </pivotArea>
    </format>
    <format dxfId="7662">
      <pivotArea dataOnly="0" labelOnly="1" outline="0" fieldPosition="0">
        <references count="3">
          <reference field="0" count="1" selected="0">
            <x v="641"/>
          </reference>
          <reference field="4" count="1">
            <x v="22"/>
          </reference>
          <reference field="6" count="1" selected="0">
            <x v="77"/>
          </reference>
        </references>
      </pivotArea>
    </format>
    <format dxfId="7661">
      <pivotArea outline="0" collapsedLevelsAreSubtotals="1" fieldPosition="0">
        <references count="1">
          <reference field="6" count="1" selected="0" defaultSubtotal="1">
            <x v="77"/>
          </reference>
        </references>
      </pivotArea>
    </format>
    <format dxfId="7660">
      <pivotArea dataOnly="0" labelOnly="1" outline="0" fieldPosition="0">
        <references count="1">
          <reference field="6" count="1" defaultSubtotal="1">
            <x v="77"/>
          </reference>
        </references>
      </pivotArea>
    </format>
    <format dxfId="7659">
      <pivotArea outline="0" collapsedLevelsAreSubtotals="1" fieldPosition="0">
        <references count="1">
          <reference field="6" count="1" selected="0" defaultSubtotal="1">
            <x v="91"/>
          </reference>
        </references>
      </pivotArea>
    </format>
    <format dxfId="7658">
      <pivotArea dataOnly="0" labelOnly="1" outline="0" fieldPosition="0">
        <references count="1">
          <reference field="6" count="1" defaultSubtotal="1">
            <x v="91"/>
          </reference>
        </references>
      </pivotArea>
    </format>
    <format dxfId="7657">
      <pivotArea outline="0" collapsedLevelsAreSubtotals="1" fieldPosition="0">
        <references count="3">
          <reference field="0" count="1" selected="0">
            <x v="1"/>
          </reference>
          <reference field="4" count="1" selected="0">
            <x v="280"/>
          </reference>
          <reference field="6" count="1" selected="0">
            <x v="95"/>
          </reference>
        </references>
      </pivotArea>
    </format>
    <format dxfId="7656">
      <pivotArea dataOnly="0" labelOnly="1" outline="0" fieldPosition="0">
        <references count="1">
          <reference field="6" count="1">
            <x v="95"/>
          </reference>
        </references>
      </pivotArea>
    </format>
    <format dxfId="7655">
      <pivotArea dataOnly="0" labelOnly="1" outline="0" fieldPosition="0">
        <references count="2">
          <reference field="0" count="1">
            <x v="1"/>
          </reference>
          <reference field="6" count="1" selected="0">
            <x v="95"/>
          </reference>
        </references>
      </pivotArea>
    </format>
    <format dxfId="7654">
      <pivotArea dataOnly="0" labelOnly="1" outline="0" fieldPosition="0">
        <references count="3">
          <reference field="0" count="1" selected="0">
            <x v="1"/>
          </reference>
          <reference field="4" count="1">
            <x v="280"/>
          </reference>
          <reference field="6" count="1" selected="0">
            <x v="95"/>
          </reference>
        </references>
      </pivotArea>
    </format>
    <format dxfId="7653">
      <pivotArea outline="0" collapsedLevelsAreSubtotals="1" fieldPosition="0">
        <references count="1">
          <reference field="6" count="1" selected="0" defaultSubtotal="1">
            <x v="95"/>
          </reference>
        </references>
      </pivotArea>
    </format>
    <format dxfId="7652">
      <pivotArea dataOnly="0" labelOnly="1" outline="0" fieldPosition="0">
        <references count="1">
          <reference field="6" count="1" defaultSubtotal="1">
            <x v="95"/>
          </reference>
        </references>
      </pivotArea>
    </format>
    <format dxfId="7651">
      <pivotArea dataOnly="0" grandRow="1" outline="0" fieldPosition="0"/>
    </format>
    <format dxfId="7650">
      <pivotArea dataOnly="0" outline="0" fieldPosition="0">
        <references count="1">
          <reference field="6" count="0" defaultSubtotal="1"/>
        </references>
      </pivotArea>
    </format>
    <format dxfId="7649">
      <pivotArea dataOnly="0" outline="0" fieldPosition="0">
        <references count="1">
          <reference field="6" count="0" defaultSubtotal="1"/>
        </references>
      </pivotArea>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QACDetail" cacheId="4" dataOnRows="1" autoFormatId="16" applyNumberFormats="0" applyBorderFormats="1" applyFontFormats="1" applyPatternFormats="1" applyAlignmentFormats="1" applyWidthHeightFormats="1" dataCaption="Daten" grandTotalCaption="overall result" updatedVersion="5" minRefreshableVersion="3" asteriskTotals="1" showMultipleLabel="0" showMemberPropertyTips="0" useAutoFormatting="1" itemPrintTitles="1" createdVersion="3" indent="0" compact="0" compactData="0" gridDropZones="1">
  <location ref="A5:C86" firstHeaderRow="2" firstDataRow="2" firstDataCol="2" rowPageCount="1" colPageCount="1"/>
  <pivotFields count="8">
    <pivotField axis="axisRow" compact="0" outline="0" subtotalTop="0" showAll="0" includeNewItemsInFilter="1">
      <items count="668">
        <item m="1" x="139"/>
        <item m="1" x="335"/>
        <item m="1" x="282"/>
        <item x="78"/>
        <item m="1" x="587"/>
        <item m="1" x="134"/>
        <item m="1" x="276"/>
        <item m="1" x="308"/>
        <item m="1" x="100"/>
        <item m="1" x="609"/>
        <item m="1" x="277"/>
        <item m="1" x="291"/>
        <item m="1" x="304"/>
        <item m="1" x="647"/>
        <item m="1" x="451"/>
        <item m="1" x="532"/>
        <item m="1" x="302"/>
        <item m="1" x="620"/>
        <item m="1" x="136"/>
        <item m="1" x="577"/>
        <item m="1" x="500"/>
        <item m="1" x="88"/>
        <item m="1" x="281"/>
        <item m="1" x="636"/>
        <item m="1" x="563"/>
        <item m="1" x="627"/>
        <item m="1" x="633"/>
        <item m="1" x="300"/>
        <item m="1" x="107"/>
        <item m="1" x="521"/>
        <item m="1" x="399"/>
        <item m="1" x="213"/>
        <item m="1" x="333"/>
        <item m="1" x="353"/>
        <item m="1" x="463"/>
        <item m="1" x="471"/>
        <item m="1" x="611"/>
        <item m="1" x="615"/>
        <item m="1" x="506"/>
        <item m="1" x="608"/>
        <item m="1" x="468"/>
        <item m="1" x="336"/>
        <item m="1" x="349"/>
        <item m="1" x="92"/>
        <item m="1" x="130"/>
        <item m="1" x="660"/>
        <item m="1" x="155"/>
        <item m="1" x="234"/>
        <item m="1" x="616"/>
        <item m="1" x="311"/>
        <item m="1" x="217"/>
        <item m="1" x="518"/>
        <item m="1" x="539"/>
        <item m="1" x="510"/>
        <item m="1" x="148"/>
        <item m="1" x="180"/>
        <item m="1" x="487"/>
        <item m="1" x="413"/>
        <item m="1" x="644"/>
        <item m="1" x="204"/>
        <item m="1" x="137"/>
        <item m="1" x="497"/>
        <item m="1" x="99"/>
        <item m="1" x="295"/>
        <item m="1" x="318"/>
        <item m="1" x="601"/>
        <item m="1" x="239"/>
        <item m="1" x="113"/>
        <item m="1" x="646"/>
        <item m="1" x="424"/>
        <item m="1" x="126"/>
        <item m="1" x="534"/>
        <item m="1" x="536"/>
        <item m="1" x="509"/>
        <item m="1" x="454"/>
        <item m="1" x="106"/>
        <item m="1" x="109"/>
        <item m="1" x="519"/>
        <item m="1" x="535"/>
        <item m="1" x="287"/>
        <item m="1" x="467"/>
        <item m="1" x="593"/>
        <item m="1" x="640"/>
        <item m="1" x="212"/>
        <item m="1" x="504"/>
        <item m="1" x="96"/>
        <item m="1" x="284"/>
        <item m="1" x="337"/>
        <item m="1" x="339"/>
        <item m="1" x="144"/>
        <item m="1" x="523"/>
        <item m="1" x="351"/>
        <item m="1" x="664"/>
        <item m="1" x="248"/>
        <item m="1" x="623"/>
        <item m="1" x="549"/>
        <item m="1" x="124"/>
        <item m="1" x="108"/>
        <item m="1" x="306"/>
        <item m="1" x="352"/>
        <item m="1" x="210"/>
        <item m="1" x="401"/>
        <item m="1" x="651"/>
        <item m="1" x="418"/>
        <item m="1" x="145"/>
        <item m="1" x="524"/>
        <item m="1" x="338"/>
        <item m="1" x="472"/>
        <item m="1" x="598"/>
        <item m="1" x="170"/>
        <item m="1" x="403"/>
        <item m="1" x="522"/>
        <item m="1" x="240"/>
        <item m="1" x="238"/>
        <item m="1" x="546"/>
        <item m="1" x="569"/>
        <item m="1" x="102"/>
        <item m="1" x="547"/>
        <item m="1" x="236"/>
        <item m="1" x="119"/>
        <item m="1" x="508"/>
        <item m="1" x="606"/>
        <item m="1" x="617"/>
        <item m="1" x="416"/>
        <item m="1" x="417"/>
        <item m="1" x="527"/>
        <item m="1" x="223"/>
        <item m="1" x="189"/>
        <item m="1" x="168"/>
        <item m="1" x="257"/>
        <item m="1" x="190"/>
        <item m="1" x="143"/>
        <item m="1" x="258"/>
        <item m="1" x="658"/>
        <item m="1" x="246"/>
        <item m="1" x="360"/>
        <item m="1" x="176"/>
        <item m="1" x="332"/>
        <item m="1" x="331"/>
        <item m="1" x="334"/>
        <item m="1" x="101"/>
        <item m="1" x="574"/>
        <item m="1" x="543"/>
        <item m="1" x="356"/>
        <item m="1" x="592"/>
        <item m="1" x="428"/>
        <item m="1" x="594"/>
        <item m="1" x="358"/>
        <item m="1" x="478"/>
        <item m="1" x="595"/>
        <item m="1" x="132"/>
        <item m="1" x="164"/>
        <item m="1" x="165"/>
        <item m="1" x="476"/>
        <item m="1" x="427"/>
        <item m="1" x="133"/>
        <item m="1" x="135"/>
        <item m="1" x="583"/>
        <item m="1" x="586"/>
        <item m="1" x="389"/>
        <item m="1" x="98"/>
        <item m="1" x="610"/>
        <item m="1" x="407"/>
        <item m="1" x="462"/>
        <item m="1" x="540"/>
        <item m="1" x="632"/>
        <item m="1" x="263"/>
        <item m="1" x="516"/>
        <item m="1" x="604"/>
        <item m="1" x="398"/>
        <item m="1" x="89"/>
        <item m="1" x="648"/>
        <item m="1" x="227"/>
        <item m="1" x="128"/>
        <item m="1" x="396"/>
        <item m="1" x="363"/>
        <item m="1" x="400"/>
        <item m="1" x="538"/>
        <item m="1" x="579"/>
        <item m="1" x="289"/>
        <item m="1" x="235"/>
        <item m="1" x="169"/>
        <item m="1" x="149"/>
        <item m="1" x="156"/>
        <item m="1" x="121"/>
        <item m="1" x="216"/>
        <item m="1" x="379"/>
        <item m="1" x="125"/>
        <item m="1" x="533"/>
        <item m="1" x="576"/>
        <item m="1" x="201"/>
        <item m="1" x="172"/>
        <item m="1" x="559"/>
        <item m="1" x="225"/>
        <item m="1" x="174"/>
        <item m="1" x="605"/>
        <item m="1" x="653"/>
        <item m="1" x="419"/>
        <item m="1" x="380"/>
        <item m="1" x="272"/>
        <item m="1" x="355"/>
        <item m="1" x="294"/>
        <item m="1" x="321"/>
        <item m="1" x="482"/>
        <item m="1" x="440"/>
        <item m="1" x="381"/>
        <item m="1" x="150"/>
        <item m="1" x="382"/>
        <item m="1" x="326"/>
        <item m="1" x="194"/>
        <item m="1" x="554"/>
        <item m="1" x="631"/>
        <item m="1" x="452"/>
        <item m="1" x="320"/>
        <item m="1" x="491"/>
        <item m="1" x="95"/>
        <item m="1" x="82"/>
        <item m="1" x="479"/>
        <item m="1" x="564"/>
        <item m="1" x="105"/>
        <item m="1" x="208"/>
        <item m="1" x="485"/>
        <item m="1" x="255"/>
        <item m="1" x="637"/>
        <item m="1" x="643"/>
        <item m="1" x="415"/>
        <item m="1" x="621"/>
        <item m="1" x="221"/>
        <item m="1" x="297"/>
        <item m="1" x="177"/>
        <item m="1" x="90"/>
        <item m="1" x="412"/>
        <item m="1" x="383"/>
        <item m="1" x="411"/>
        <item m="1" x="325"/>
        <item m="1" x="420"/>
        <item m="1" x="489"/>
        <item m="1" x="450"/>
        <item m="1" x="224"/>
        <item m="1" x="548"/>
        <item m="1" x="573"/>
        <item m="1" x="663"/>
        <item m="1" x="301"/>
        <item m="1" x="652"/>
        <item m="1" x="341"/>
        <item m="1" x="390"/>
        <item m="1" x="97"/>
        <item m="1" x="298"/>
        <item m="1" x="322"/>
        <item m="1" x="545"/>
        <item m="1" x="581"/>
        <item m="1" x="397"/>
        <item m="1" x="607"/>
        <item m="1" x="198"/>
        <item m="1" x="483"/>
        <item m="1" x="161"/>
        <item m="1" x="460"/>
        <item m="1" x="656"/>
        <item m="1" x="197"/>
        <item m="1" x="111"/>
        <item m="1" x="357"/>
        <item m="1" x="254"/>
        <item m="1" x="429"/>
        <item m="1" x="122"/>
        <item m="1" x="629"/>
        <item m="1" x="218"/>
        <item m="1" x="625"/>
        <item m="1" x="79"/>
        <item m="1" x="91"/>
        <item m="1" x="666"/>
        <item m="1" x="365"/>
        <item m="1" x="376"/>
        <item m="1" x="112"/>
        <item m="1" x="551"/>
        <item m="1" x="552"/>
        <item m="1" x="530"/>
        <item m="1" x="303"/>
        <item m="1" x="307"/>
        <item m="1" x="274"/>
        <item m="1" x="279"/>
        <item m="1" x="558"/>
        <item m="1" x="562"/>
        <item m="1" x="578"/>
        <item m="1" x="600"/>
        <item m="1" x="531"/>
        <item m="1" x="186"/>
        <item m="1" x="188"/>
        <item m="1" x="425"/>
        <item m="1" x="582"/>
        <item m="1" x="219"/>
        <item m="1" x="253"/>
        <item m="1" x="596"/>
        <item m="1" x="393"/>
        <item m="1" x="280"/>
        <item m="1" x="377"/>
        <item m="1" x="542"/>
        <item m="1" x="661"/>
        <item m="1" x="502"/>
        <item m="1" x="250"/>
        <item m="1" x="147"/>
        <item m="1" x="638"/>
        <item m="1" x="206"/>
        <item m="1" x="275"/>
        <item m="1" x="256"/>
        <item m="1" x="443"/>
        <item m="1" x="391"/>
        <item m="1" x="195"/>
        <item m="1" x="404"/>
        <item m="1" x="196"/>
        <item m="1" x="405"/>
        <item m="1" x="346"/>
        <item m="1" x="495"/>
        <item m="1" x="329"/>
        <item m="1" x="361"/>
        <item m="1" x="286"/>
        <item m="1" x="340"/>
        <item m="1" x="296"/>
        <item m="1" x="299"/>
        <item m="1" x="163"/>
        <item m="1" x="635"/>
        <item m="1" x="641"/>
        <item m="1" x="305"/>
        <item m="1" x="192"/>
        <item m="1" x="386"/>
        <item m="1" x="511"/>
        <item m="1" x="266"/>
        <item m="1" x="571"/>
        <item m="1" x="183"/>
        <item m="1" x="241"/>
        <item m="1" x="114"/>
        <item m="1" x="395"/>
        <item m="1" x="446"/>
        <item m="1" x="588"/>
        <item m="1" x="499"/>
        <item m="1" x="231"/>
        <item m="1" x="184"/>
        <item m="1" x="242"/>
        <item m="1" x="115"/>
        <item m="1" x="614"/>
        <item m="1" x="158"/>
        <item m="1" x="480"/>
        <item m="1" x="323"/>
        <item m="1" x="459"/>
        <item m="1" x="243"/>
        <item m="1" x="116"/>
        <item m="1" x="354"/>
        <item m="1" x="570"/>
        <item m="1" x="327"/>
        <item m="1" x="316"/>
        <item m="1" x="657"/>
        <item m="1" x="572"/>
        <item m="1" x="366"/>
        <item m="1" x="490"/>
        <item m="1" x="645"/>
        <item m="1" x="612"/>
        <item m="1" x="370"/>
        <item m="1" x="566"/>
        <item m="1" x="229"/>
        <item m="1" x="537"/>
        <item m="1" x="330"/>
        <item m="1" x="375"/>
        <item m="1" x="555"/>
        <item m="1" x="319"/>
        <item m="1" x="659"/>
        <item m="1" x="662"/>
        <item m="1" x="146"/>
        <item m="1" x="575"/>
        <item m="1" x="207"/>
        <item m="1" x="385"/>
        <item m="1" x="84"/>
        <item m="1" x="267"/>
        <item m="1" x="639"/>
        <item m="1" x="252"/>
        <item m="1" x="553"/>
        <item m="1" x="622"/>
        <item m="1" x="154"/>
        <item m="1" x="199"/>
        <item m="1" x="93"/>
        <item m="1" x="650"/>
        <item m="1" x="409"/>
        <item m="1" x="584"/>
        <item m="1" x="364"/>
        <item m="1" x="505"/>
        <item m="1" x="517"/>
        <item m="1" x="369"/>
        <item m="1" x="371"/>
        <item m="1" x="456"/>
        <item m="1" x="458"/>
        <item m="1" x="603"/>
        <item m="1" x="437"/>
        <item m="1" x="173"/>
        <item m="1" x="367"/>
        <item m="1" x="461"/>
        <item m="1" x="185"/>
        <item m="1" x="244"/>
        <item m="1" x="117"/>
        <item m="1" x="264"/>
        <item m="1" x="265"/>
        <item m="1" x="435"/>
        <item m="1" x="568"/>
        <item m="1" x="178"/>
        <item m="1" x="496"/>
        <item m="1" x="245"/>
        <item m="1" x="118"/>
        <item m="1" x="328"/>
        <item m="1" x="613"/>
        <item m="1" x="544"/>
        <item m="1" x="550"/>
        <item m="1" x="200"/>
        <item m="1" x="262"/>
        <item m="1" x="313"/>
        <item m="1" x="410"/>
        <item m="1" x="439"/>
        <item m="1" x="142"/>
        <item m="1" x="317"/>
        <item m="1" x="179"/>
        <item m="1" x="422"/>
        <item m="1" x="453"/>
        <item m="1" x="237"/>
        <item m="1" x="127"/>
        <item m="1" x="421"/>
        <item m="1" x="315"/>
        <item m="1" x="449"/>
        <item m="1" x="167"/>
        <item m="1" x="493"/>
        <item m="1" x="528"/>
        <item m="1" x="268"/>
        <item m="1" x="259"/>
        <item m="1" x="292"/>
        <item m="1" x="261"/>
        <item m="1" x="448"/>
        <item m="1" x="626"/>
        <item m="1" x="430"/>
        <item m="1" x="507"/>
        <item m="1" x="512"/>
        <item m="1" x="484"/>
        <item m="1" x="269"/>
        <item m="1" x="260"/>
        <item m="1" x="293"/>
        <item m="1" x="560"/>
        <item m="1" x="406"/>
        <item m="1" x="191"/>
        <item m="1" x="222"/>
        <item m="1" x="392"/>
        <item m="1" x="373"/>
        <item m="1" x="214"/>
        <item m="1" x="561"/>
        <item m="1" x="402"/>
        <item m="1" x="520"/>
        <item m="1" x="374"/>
        <item m="1" x="589"/>
        <item m="1" x="434"/>
        <item m="1" x="442"/>
        <item m="1" x="359"/>
        <item m="1" x="202"/>
        <item m="1" x="247"/>
        <item m="1" x="270"/>
        <item m="1" x="271"/>
        <item m="1" x="203"/>
        <item m="1" x="488"/>
        <item m="1" x="525"/>
        <item m="1" x="288"/>
        <item m="1" x="368"/>
        <item m="1" x="414"/>
        <item m="1" x="469"/>
        <item m="1" x="481"/>
        <item m="1" x="599"/>
        <item m="1" x="249"/>
        <item m="1" x="457"/>
        <item m="1" x="182"/>
        <item m="1" x="526"/>
        <item m="1" x="285"/>
        <item m="1" x="86"/>
        <item m="1" x="515"/>
        <item m="1" x="350"/>
        <item m="1" x="618"/>
        <item m="1" x="503"/>
        <item m="1" x="348"/>
        <item m="1" x="123"/>
        <item m="1" x="590"/>
        <item m="1" x="85"/>
        <item m="1" x="498"/>
        <item m="1" x="131"/>
        <item m="1" x="171"/>
        <item m="1" x="436"/>
        <item m="1" x="159"/>
        <item m="1" x="372"/>
        <item m="1" x="475"/>
        <item m="1" x="455"/>
        <item m="1" x="273"/>
        <item m="1" x="80"/>
        <item m="1" x="580"/>
        <item m="1" x="465"/>
        <item m="1" x="347"/>
        <item m="1" x="494"/>
        <item m="1" x="464"/>
        <item m="1" x="444"/>
        <item m="1" x="585"/>
        <item m="1" x="83"/>
        <item m="1" x="591"/>
        <item m="1" x="655"/>
        <item m="1" x="408"/>
        <item m="1" x="567"/>
        <item m="1" x="215"/>
        <item m="1" x="211"/>
        <item m="1" x="438"/>
        <item m="1" x="426"/>
        <item m="1" x="441"/>
        <item m="1" x="283"/>
        <item m="1" x="166"/>
        <item m="1" x="466"/>
        <item m="1" x="232"/>
        <item x="0"/>
        <item x="1"/>
        <item m="1" x="138"/>
        <item m="1" x="445"/>
        <item m="1" x="447"/>
        <item m="1" x="634"/>
        <item m="1" x="314"/>
        <item m="1" x="151"/>
        <item m="1" x="628"/>
        <item m="1" x="110"/>
        <item m="1" x="433"/>
        <item m="1" x="432"/>
        <item m="1" x="431"/>
        <item m="1" x="309"/>
        <item m="1" x="152"/>
        <item m="1" x="290"/>
        <item m="1" x="226"/>
        <item m="1" x="187"/>
        <item m="1" x="278"/>
        <item m="1" x="378"/>
        <item m="1" x="87"/>
        <item m="1" x="394"/>
        <item m="1" x="556"/>
        <item m="1" x="470"/>
        <item m="1" x="384"/>
        <item m="1" x="181"/>
        <item m="1" x="630"/>
        <item m="1" x="230"/>
        <item m="1" x="104"/>
        <item m="1" x="654"/>
        <item m="1" x="642"/>
        <item m="1" x="597"/>
        <item m="1" x="233"/>
        <item m="1" x="602"/>
        <item m="1" x="324"/>
        <item m="1" x="387"/>
        <item m="1" x="160"/>
        <item m="1" x="624"/>
        <item m="1" x="153"/>
        <item m="1" x="175"/>
        <item m="1" x="514"/>
        <item m="1" x="649"/>
        <item m="1" x="162"/>
        <item m="1" x="141"/>
        <item m="1" x="310"/>
        <item m="1" x="312"/>
        <item m="1" x="129"/>
        <item m="1" x="541"/>
        <item m="1" x="486"/>
        <item m="1" x="103"/>
        <item m="1" x="665"/>
        <item m="1" x="513"/>
        <item m="1" x="205"/>
        <item m="1" x="209"/>
        <item m="1" x="228"/>
        <item m="1" x="81"/>
        <item m="1" x="140"/>
        <item m="1" x="477"/>
        <item m="1" x="157"/>
        <item m="1" x="362"/>
        <item m="1" x="193"/>
        <item m="1" x="529"/>
        <item m="1" x="251"/>
        <item m="1" x="342"/>
        <item m="1" x="501"/>
        <item m="1" x="619"/>
        <item m="1" x="557"/>
        <item m="1" x="565"/>
        <item m="1" x="474"/>
        <item m="1" x="343"/>
        <item m="1" x="344"/>
        <item m="1" x="220"/>
        <item m="1" x="94"/>
        <item m="1" x="423"/>
        <item m="1" x="473"/>
        <item m="1" x="120"/>
        <item m="1" x="492"/>
        <item m="1" x="345"/>
        <item m="1" x="388"/>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items count="400">
        <item m="1" x="181"/>
        <item m="1" x="278"/>
        <item m="1" x="367"/>
        <item m="1" x="157"/>
        <item m="1" x="71"/>
        <item m="1" x="156"/>
        <item m="1" x="220"/>
        <item m="1" x="233"/>
        <item m="1" x="244"/>
        <item m="1" x="259"/>
        <item m="1" x="282"/>
        <item x="24"/>
        <item m="1" x="308"/>
        <item m="1" x="325"/>
        <item m="1" x="370"/>
        <item m="1" x="388"/>
        <item m="1" x="56"/>
        <item m="1" x="69"/>
        <item m="1" x="80"/>
        <item m="1" x="90"/>
        <item m="1" x="209"/>
        <item m="1" x="237"/>
        <item x="18"/>
        <item m="1" x="288"/>
        <item x="16"/>
        <item x="42"/>
        <item x="43"/>
        <item m="1" x="257"/>
        <item m="1" x="229"/>
        <item m="1" x="153"/>
        <item m="1" x="163"/>
        <item m="1" x="198"/>
        <item m="1" x="225"/>
        <item m="1" x="236"/>
        <item m="1" x="251"/>
        <item m="1" x="61"/>
        <item m="1" x="113"/>
        <item m="1" x="131"/>
        <item x="17"/>
        <item m="1" x="117"/>
        <item m="1" x="126"/>
        <item m="1" x="137"/>
        <item x="3"/>
        <item m="1" x="161"/>
        <item m="1" x="223"/>
        <item m="1" x="249"/>
        <item m="1" x="263"/>
        <item m="1" x="297"/>
        <item m="1" x="192"/>
        <item x="37"/>
        <item m="1" x="239"/>
        <item m="1" x="262"/>
        <item m="1" x="304"/>
        <item m="1" x="60"/>
        <item m="1" x="87"/>
        <item m="1" x="92"/>
        <item m="1" x="116"/>
        <item x="26"/>
        <item m="1" x="144"/>
        <item m="1" x="147"/>
        <item m="1" x="159"/>
        <item m="1" x="167"/>
        <item m="1" x="171"/>
        <item m="1" x="261"/>
        <item m="1" x="272"/>
        <item m="1" x="291"/>
        <item m="1" x="296"/>
        <item m="1" x="316"/>
        <item m="1" x="333"/>
        <item m="1" x="359"/>
        <item m="1" x="383"/>
        <item m="1" x="390"/>
        <item m="1" x="398"/>
        <item m="1" x="52"/>
        <item m="1" x="68"/>
        <item m="1" x="91"/>
        <item m="1" x="107"/>
        <item m="1" x="115"/>
        <item m="1" x="129"/>
        <item m="1" x="135"/>
        <item m="1" x="180"/>
        <item m="1" x="207"/>
        <item m="1" x="248"/>
        <item x="30"/>
        <item x="31"/>
        <item m="1" x="302"/>
        <item m="1" x="353"/>
        <item m="1" x="376"/>
        <item m="1" x="382"/>
        <item m="1" x="59"/>
        <item m="1" x="101"/>
        <item m="1" x="206"/>
        <item m="1" x="214"/>
        <item m="1" x="222"/>
        <item m="1" x="247"/>
        <item m="1" x="260"/>
        <item m="1" x="301"/>
        <item m="1" x="358"/>
        <item m="1" x="366"/>
        <item m="1" x="397"/>
        <item m="1" x="51"/>
        <item m="1" x="53"/>
        <item m="1" x="58"/>
        <item m="1" x="67"/>
        <item m="1" x="213"/>
        <item m="1" x="269"/>
        <item m="1" x="323"/>
        <item m="1" x="326"/>
        <item m="1" x="389"/>
        <item m="1" x="395"/>
        <item m="1" x="50"/>
        <item m="1" x="85"/>
        <item m="1" x="121"/>
        <item m="1" x="201"/>
        <item m="1" x="253"/>
        <item x="45"/>
        <item m="1" x="267"/>
        <item m="1" x="310"/>
        <item m="1" x="343"/>
        <item m="1" x="351"/>
        <item m="1" x="356"/>
        <item m="1" x="363"/>
        <item m="1" x="393"/>
        <item m="1" x="65"/>
        <item m="1" x="134"/>
        <item m="1" x="141"/>
        <item m="1" x="165"/>
        <item m="1" x="200"/>
        <item m="1" x="221"/>
        <item x="2"/>
        <item m="1" x="298"/>
        <item m="1" x="155"/>
        <item m="1" x="211"/>
        <item m="1" x="226"/>
        <item x="13"/>
        <item m="1" x="232"/>
        <item m="1" x="62"/>
        <item x="28"/>
        <item x="23"/>
        <item m="1" x="243"/>
        <item x="15"/>
        <item m="1" x="89"/>
        <item m="1" x="292"/>
        <item m="1" x="307"/>
        <item x="29"/>
        <item m="1" x="374"/>
        <item m="1" x="189"/>
        <item m="1" x="380"/>
        <item m="1" x="231"/>
        <item m="1" x="258"/>
        <item m="1" x="94"/>
        <item m="1" x="277"/>
        <item m="1" x="99"/>
        <item m="1" x="281"/>
        <item m="1" x="103"/>
        <item m="1" x="287"/>
        <item m="1" x="109"/>
        <item m="1" x="321"/>
        <item m="1" x="139"/>
        <item x="19"/>
        <item m="1" x="184"/>
        <item m="1" x="188"/>
        <item m="1" x="379"/>
        <item m="1" x="208"/>
        <item m="1" x="48"/>
        <item m="1" x="217"/>
        <item m="1" x="276"/>
        <item m="1" x="120"/>
        <item x="20"/>
        <item m="1" x="132"/>
        <item m="1" x="320"/>
        <item m="1" x="332"/>
        <item x="10"/>
        <item m="1" x="337"/>
        <item m="1" x="328"/>
        <item m="1" x="149"/>
        <item m="1" x="334"/>
        <item x="39"/>
        <item m="1" x="160"/>
        <item m="1" x="346"/>
        <item m="1" x="168"/>
        <item m="1" x="368"/>
        <item m="1" x="193"/>
        <item m="1" x="102"/>
        <item m="1" x="185"/>
        <item m="1" x="219"/>
        <item m="1" x="145"/>
        <item m="1" x="327"/>
        <item x="34"/>
        <item x="35"/>
        <item m="1" x="218"/>
        <item m="1" x="136"/>
        <item x="36"/>
        <item m="1" x="242"/>
        <item m="1" x="341"/>
        <item m="1" x="76"/>
        <item m="1" x="344"/>
        <item m="1" x="79"/>
        <item m="1" x="300"/>
        <item m="1" x="122"/>
        <item x="32"/>
        <item x="40"/>
        <item x="46"/>
        <item m="1" x="315"/>
        <item m="1" x="128"/>
        <item m="1" x="216"/>
        <item x="27"/>
        <item x="6"/>
        <item m="1" x="143"/>
        <item m="1" x="230"/>
        <item m="1" x="339"/>
        <item x="33"/>
        <item m="1" x="84"/>
        <item m="1" x="73"/>
        <item x="11"/>
        <item m="1" x="164"/>
        <item m="1" x="255"/>
        <item m="1" x="86"/>
        <item m="1" x="172"/>
        <item x="4"/>
        <item m="1" x="97"/>
        <item x="21"/>
        <item m="1" x="369"/>
        <item m="1" x="182"/>
        <item m="1" x="284"/>
        <item m="1" x="105"/>
        <item m="1" x="195"/>
        <item m="1" x="294"/>
        <item m="1" x="299"/>
        <item m="1" x="197"/>
        <item m="1" x="306"/>
        <item m="1" x="205"/>
        <item m="1" x="312"/>
        <item m="1" x="396"/>
        <item m="1" x="127"/>
        <item m="1" x="212"/>
        <item m="1" x="319"/>
        <item m="1" x="138"/>
        <item m="1" x="227"/>
        <item m="1" x="146"/>
        <item m="1" x="235"/>
        <item m="1" x="331"/>
        <item m="1" x="154"/>
        <item m="1" x="238"/>
        <item m="1" x="336"/>
        <item m="1" x="72"/>
        <item m="1" x="246"/>
        <item m="1" x="254"/>
        <item m="1" x="348"/>
        <item m="1" x="81"/>
        <item m="1" x="169"/>
        <item m="1" x="271"/>
        <item m="1" x="96"/>
        <item m="1" x="178"/>
        <item m="1" x="283"/>
        <item m="1" x="372"/>
        <item m="1" x="187"/>
        <item m="1" x="290"/>
        <item m="1" x="377"/>
        <item m="1" x="111"/>
        <item m="1" x="194"/>
        <item m="1" x="293"/>
        <item m="1" x="314"/>
        <item m="1" x="142"/>
        <item m="1" x="75"/>
        <item m="1" x="252"/>
        <item m="1" x="78"/>
        <item m="1" x="166"/>
        <item m="1" x="256"/>
        <item m="1" x="352"/>
        <item m="1" x="83"/>
        <item m="1" x="266"/>
        <item m="1" x="357"/>
        <item m="1" x="173"/>
        <item x="7"/>
        <item m="1" x="93"/>
        <item m="1" x="177"/>
        <item m="1" x="274"/>
        <item m="1" x="364"/>
        <item m="1" x="98"/>
        <item m="1" x="179"/>
        <item m="1" x="280"/>
        <item x="44"/>
        <item m="1" x="186"/>
        <item m="1" x="286"/>
        <item m="1" x="191"/>
        <item m="1" x="114"/>
        <item m="1" x="196"/>
        <item m="1" x="385"/>
        <item m="1" x="119"/>
        <item m="1" x="202"/>
        <item m="1" x="305"/>
        <item m="1" x="394"/>
        <item x="5"/>
        <item m="1" x="318"/>
        <item m="1" x="324"/>
        <item m="1" x="57"/>
        <item m="1" x="234"/>
        <item m="1" x="330"/>
        <item m="1" x="66"/>
        <item m="1" x="152"/>
        <item m="1" x="245"/>
        <item m="1" x="77"/>
        <item m="1" x="162"/>
        <item m="1" x="100"/>
        <item m="1" x="104"/>
        <item m="1" x="386"/>
        <item m="1" x="204"/>
        <item m="1" x="392"/>
        <item m="1" x="215"/>
        <item m="1" x="350"/>
        <item m="1" x="265"/>
        <item m="1" x="176"/>
        <item m="1" x="273"/>
        <item m="1" x="362"/>
        <item x="25"/>
        <item m="1" x="279"/>
        <item m="1" x="375"/>
        <item m="1" x="108"/>
        <item m="1" x="190"/>
        <item m="1" x="381"/>
        <item m="1" x="112"/>
        <item m="1" x="118"/>
        <item m="1" x="130"/>
        <item m="1" x="64"/>
        <item m="1" x="150"/>
        <item m="1" x="335"/>
        <item m="1" x="342"/>
        <item m="1" x="347"/>
        <item m="1" x="361"/>
        <item m="1" x="95"/>
        <item m="1" x="289"/>
        <item m="1" x="203"/>
        <item m="1" x="309"/>
        <item m="1" x="391"/>
        <item m="1" x="124"/>
        <item m="1" x="313"/>
        <item m="1" x="133"/>
        <item m="1" x="224"/>
        <item m="1" x="322"/>
        <item m="1" x="54"/>
        <item m="1" x="140"/>
        <item m="1" x="240"/>
        <item m="1" x="338"/>
        <item m="1" x="74"/>
        <item m="1" x="158"/>
        <item m="1" x="349"/>
        <item m="1" x="82"/>
        <item m="1" x="170"/>
        <item m="1" x="264"/>
        <item m="1" x="355"/>
        <item m="1" x="88"/>
        <item m="1" x="250"/>
        <item m="1" x="384"/>
        <item m="1" x="125"/>
        <item x="41"/>
        <item m="1" x="329"/>
        <item m="1" x="270"/>
        <item m="1" x="285"/>
        <item m="1" x="373"/>
        <item m="1" x="63"/>
        <item m="1" x="106"/>
        <item m="1" x="148"/>
        <item m="1" x="378"/>
        <item m="1" x="70"/>
        <item x="14"/>
        <item m="1" x="295"/>
        <item m="1" x="345"/>
        <item m="1" x="387"/>
        <item m="1" x="174"/>
        <item m="1" x="317"/>
        <item m="1" x="210"/>
        <item m="1" x="268"/>
        <item m="1" x="110"/>
        <item m="1" x="371"/>
        <item m="1" x="151"/>
        <item m="1" x="123"/>
        <item m="1" x="311"/>
        <item m="1" x="354"/>
        <item x="0"/>
        <item m="1" x="49"/>
        <item m="1" x="360"/>
        <item x="12"/>
        <item m="1" x="183"/>
        <item x="8"/>
        <item x="1"/>
        <item x="22"/>
        <item m="1" x="55"/>
        <item x="38"/>
        <item x="9"/>
        <item m="1" x="241"/>
        <item m="1" x="340"/>
        <item m="1" x="175"/>
        <item m="1" x="228"/>
        <item m="1" x="275"/>
        <item m="1" x="365"/>
        <item m="1" x="199"/>
        <item m="1" x="303"/>
        <item x="47"/>
        <item t="default"/>
      </items>
    </pivotField>
    <pivotField compact="0" outline="0" subtotalTop="0" showAll="0" includeNewItemsInFilter="1" defaultSubtotal="0"/>
    <pivotField axis="axisPage" dataField="1" compact="0" outline="0" subtotalTop="0" showAll="0" includeNewItemsInFilter="1">
      <items count="97">
        <item h="1" m="1" x="55"/>
        <item h="1" x="9"/>
        <item h="1" m="1" x="36"/>
        <item x="4"/>
        <item h="1" x="29"/>
        <item h="1" x="6"/>
        <item h="1" x="11"/>
        <item h="1" x="2"/>
        <item h="1" m="1" x="85"/>
        <item h="1" m="1" x="68"/>
        <item h="1" m="1" x="41"/>
        <item h="1" m="1" x="89"/>
        <item h="1" m="1" x="57"/>
        <item h="1" m="1" x="43"/>
        <item h="1" m="1" x="39"/>
        <item h="1" m="1" x="74"/>
        <item h="1" m="1" x="52"/>
        <item h="1" x="7"/>
        <item h="1" x="15"/>
        <item h="1" m="1" x="83"/>
        <item h="1" x="21"/>
        <item h="1" x="1"/>
        <item h="1" m="1" x="91"/>
        <item h="1" x="25"/>
        <item h="1" x="16"/>
        <item h="1" m="1" x="49"/>
        <item h="1" x="10"/>
        <item h="1" x="8"/>
        <item h="1" x="24"/>
        <item h="1" m="1" x="47"/>
        <item h="1" m="1" x="82"/>
        <item h="1" m="1" x="87"/>
        <item h="1" m="1" x="78"/>
        <item h="1" m="1" x="30"/>
        <item h="1" m="1" x="35"/>
        <item h="1" m="1" x="80"/>
        <item h="1" m="1" x="66"/>
        <item h="1" m="1" x="50"/>
        <item m="1" x="69"/>
        <item m="1" x="70"/>
        <item m="1" x="86"/>
        <item m="1" x="71"/>
        <item x="0"/>
        <item m="1" x="53"/>
        <item x="18"/>
        <item m="1" x="61"/>
        <item m="1" x="48"/>
        <item m="1" x="46"/>
        <item x="14"/>
        <item x="3"/>
        <item m="1" x="37"/>
        <item x="19"/>
        <item x="28"/>
        <item m="1" x="40"/>
        <item m="1" x="76"/>
        <item m="1" x="51"/>
        <item m="1" x="60"/>
        <item m="1" x="79"/>
        <item m="1" x="45"/>
        <item m="1" x="63"/>
        <item m="1" x="34"/>
        <item x="5"/>
        <item m="1" x="77"/>
        <item m="1" x="38"/>
        <item m="1" x="75"/>
        <item x="26"/>
        <item x="17"/>
        <item m="1" x="67"/>
        <item m="1" x="62"/>
        <item m="1" x="90"/>
        <item m="1" x="44"/>
        <item m="1" x="32"/>
        <item m="1" x="42"/>
        <item m="1" x="95"/>
        <item m="1" x="94"/>
        <item m="1" x="84"/>
        <item x="23"/>
        <item m="1" x="31"/>
        <item m="1" x="56"/>
        <item m="1" x="93"/>
        <item m="1" x="59"/>
        <item m="1" x="64"/>
        <item m="1" x="88"/>
        <item x="13"/>
        <item m="1" x="72"/>
        <item x="12"/>
        <item m="1" x="81"/>
        <item m="1" x="54"/>
        <item m="1" x="33"/>
        <item x="27"/>
        <item m="1" x="65"/>
        <item x="20"/>
        <item m="1" x="92"/>
        <item m="1" x="73"/>
        <item m="1" x="58"/>
        <item x="22"/>
        <item t="default"/>
      </items>
    </pivotField>
    <pivotField compact="0" outline="0" subtotalTop="0" showAll="0" includeNewItemsInFilter="1"/>
  </pivotFields>
  <rowFields count="2">
    <field x="4"/>
    <field x="0"/>
  </rowFields>
  <rowItems count="80">
    <i>
      <x v="49"/>
      <x v="636"/>
    </i>
    <i t="default">
      <x v="49"/>
    </i>
    <i>
      <x v="57"/>
      <x v="607"/>
    </i>
    <i t="default">
      <x v="57"/>
    </i>
    <i>
      <x v="115"/>
      <x v="655"/>
    </i>
    <i r="1">
      <x v="656"/>
    </i>
    <i r="1">
      <x v="657"/>
    </i>
    <i r="1">
      <x v="658"/>
    </i>
    <i r="1">
      <x v="659"/>
    </i>
    <i t="default">
      <x v="115"/>
    </i>
    <i>
      <x v="134"/>
      <x v="594"/>
    </i>
    <i r="1">
      <x v="595"/>
    </i>
    <i r="1">
      <x v="606"/>
    </i>
    <i r="1">
      <x v="607"/>
    </i>
    <i r="1">
      <x v="621"/>
    </i>
    <i r="1">
      <x v="622"/>
    </i>
    <i r="1">
      <x v="623"/>
    </i>
    <i r="1">
      <x v="624"/>
    </i>
    <i r="1">
      <x v="626"/>
    </i>
    <i r="1">
      <x v="627"/>
    </i>
    <i r="1">
      <x v="628"/>
    </i>
    <i r="1">
      <x v="630"/>
    </i>
    <i r="1">
      <x v="631"/>
    </i>
    <i r="1">
      <x v="632"/>
    </i>
    <i r="1">
      <x v="633"/>
    </i>
    <i r="1">
      <x v="634"/>
    </i>
    <i r="1">
      <x v="637"/>
    </i>
    <i t="default">
      <x v="134"/>
    </i>
    <i>
      <x v="137"/>
      <x v="610"/>
    </i>
    <i r="1">
      <x v="613"/>
    </i>
    <i r="1">
      <x v="657"/>
    </i>
    <i t="default">
      <x v="137"/>
    </i>
    <i>
      <x v="138"/>
      <x v="603"/>
    </i>
    <i r="1">
      <x v="609"/>
    </i>
    <i r="1">
      <x v="610"/>
    </i>
    <i r="1">
      <x v="611"/>
    </i>
    <i r="1">
      <x v="614"/>
    </i>
    <i r="1">
      <x v="616"/>
    </i>
    <i r="1">
      <x v="657"/>
    </i>
    <i t="default">
      <x v="138"/>
    </i>
    <i>
      <x v="140"/>
      <x v="594"/>
    </i>
    <i r="1">
      <x v="606"/>
    </i>
    <i r="1">
      <x v="607"/>
    </i>
    <i r="1">
      <x v="623"/>
    </i>
    <i r="1">
      <x v="629"/>
    </i>
    <i r="1">
      <x v="630"/>
    </i>
    <i r="1">
      <x v="631"/>
    </i>
    <i r="1">
      <x v="633"/>
    </i>
    <i r="1">
      <x v="634"/>
    </i>
    <i r="1">
      <x v="635"/>
    </i>
    <i r="1">
      <x v="637"/>
    </i>
    <i r="1">
      <x v="638"/>
    </i>
    <i r="1">
      <x v="640"/>
    </i>
    <i r="1">
      <x v="654"/>
    </i>
    <i t="default">
      <x v="140"/>
    </i>
    <i>
      <x v="159"/>
      <x v="595"/>
    </i>
    <i t="default">
      <x v="159"/>
    </i>
    <i>
      <x v="168"/>
      <x v="595"/>
    </i>
    <i t="default">
      <x v="168"/>
    </i>
    <i>
      <x v="172"/>
      <x v="592"/>
    </i>
    <i t="default">
      <x v="172"/>
    </i>
    <i>
      <x v="200"/>
      <x v="624"/>
    </i>
    <i r="1">
      <x v="627"/>
    </i>
    <i t="default">
      <x v="200"/>
    </i>
    <i>
      <x v="202"/>
      <x v="656"/>
    </i>
    <i t="default">
      <x v="202"/>
    </i>
    <i>
      <x v="207"/>
      <x v="592"/>
    </i>
    <i r="1">
      <x v="603"/>
    </i>
    <i t="default">
      <x v="207"/>
    </i>
    <i>
      <x v="219"/>
      <x v="592"/>
    </i>
    <i r="1">
      <x v="608"/>
    </i>
    <i r="1">
      <x v="609"/>
    </i>
    <i r="1">
      <x v="610"/>
    </i>
    <i r="1">
      <x v="613"/>
    </i>
    <i r="1">
      <x v="614"/>
    </i>
    <i r="1">
      <x v="616"/>
    </i>
    <i r="1">
      <x v="641"/>
    </i>
    <i r="1">
      <x v="657"/>
    </i>
    <i t="default">
      <x v="219"/>
    </i>
    <i t="grand">
      <x/>
    </i>
  </rowItems>
  <colItems count="1">
    <i/>
  </colItems>
  <pageFields count="1">
    <pageField fld="6" item="3" hier="0"/>
  </pageFields>
  <dataFields count="1">
    <dataField name="Count - MISRA-Rule" fld="6" subtotal="count" baseField="0" baseItem="0"/>
  </dataFields>
  <formats count="7559">
    <format dxfId="7648">
      <pivotArea dataOnly="0" labelOnly="1" outline="0" fieldPosition="0">
        <references count="1">
          <reference field="4" count="1">
            <x v="48"/>
          </reference>
        </references>
      </pivotArea>
    </format>
    <format dxfId="7647">
      <pivotArea outline="0" fieldPosition="0">
        <references count="1">
          <reference field="4" count="1" selected="0" defaultSubtotal="1">
            <x v="48"/>
          </reference>
        </references>
      </pivotArea>
    </format>
    <format dxfId="7646">
      <pivotArea dataOnly="0" labelOnly="1" outline="0" fieldPosition="0">
        <references count="1">
          <reference field="4" count="1" defaultSubtotal="1">
            <x v="48"/>
          </reference>
        </references>
      </pivotArea>
    </format>
    <format dxfId="7645">
      <pivotArea dataOnly="0" labelOnly="1" outline="0" fieldPosition="0">
        <references count="1">
          <reference field="4" count="1">
            <x v="122"/>
          </reference>
        </references>
      </pivotArea>
    </format>
    <format dxfId="7644">
      <pivotArea outline="0" fieldPosition="0">
        <references count="1">
          <reference field="4" count="1" selected="0" defaultSubtotal="1">
            <x v="122"/>
          </reference>
        </references>
      </pivotArea>
    </format>
    <format dxfId="7643">
      <pivotArea dataOnly="0" labelOnly="1" outline="0" fieldPosition="0">
        <references count="1">
          <reference field="4" count="1" defaultSubtotal="1">
            <x v="122"/>
          </reference>
        </references>
      </pivotArea>
    </format>
    <format dxfId="7642">
      <pivotArea dataOnly="0" labelOnly="1" outline="0" fieldPosition="0">
        <references count="1">
          <reference field="4" count="1">
            <x v="123"/>
          </reference>
        </references>
      </pivotArea>
    </format>
    <format dxfId="7641">
      <pivotArea outline="0" fieldPosition="0">
        <references count="1">
          <reference field="4" count="1" selected="0" defaultSubtotal="1">
            <x v="123"/>
          </reference>
        </references>
      </pivotArea>
    </format>
    <format dxfId="7640">
      <pivotArea dataOnly="0" labelOnly="1" outline="0" fieldPosition="0">
        <references count="1">
          <reference field="4" count="1" defaultSubtotal="1">
            <x v="123"/>
          </reference>
        </references>
      </pivotArea>
    </format>
    <format dxfId="7639">
      <pivotArea type="origin" dataOnly="0" labelOnly="1" outline="0" fieldPosition="0"/>
    </format>
    <format dxfId="7638">
      <pivotArea type="origin" dataOnly="0" labelOnly="1" outline="0" fieldPosition="0"/>
    </format>
    <format dxfId="7637">
      <pivotArea type="origin" dataOnly="0" labelOnly="1" outline="0" fieldPosition="0"/>
    </format>
    <format dxfId="7636">
      <pivotArea dataOnly="0" grandRow="1" outline="0" fieldPosition="0"/>
    </format>
    <format dxfId="7635">
      <pivotArea dataOnly="0" grandRow="1" outline="0" fieldPosition="0"/>
    </format>
    <format dxfId="7634">
      <pivotArea dataOnly="0" grandRow="1" outline="0" fieldPosition="0"/>
    </format>
    <format dxfId="7633">
      <pivotArea dataOnly="0" grandRow="1" outline="0" fieldPosition="0"/>
    </format>
    <format dxfId="7632">
      <pivotArea dataOnly="0" grandRow="1" outline="0" fieldPosition="0"/>
    </format>
    <format dxfId="7631">
      <pivotArea dataOnly="0" outline="0" fieldPosition="0">
        <references count="1">
          <reference field="4" count="0" defaultSubtotal="1"/>
        </references>
      </pivotArea>
    </format>
    <format dxfId="7630">
      <pivotArea dataOnly="0" outline="0" fieldPosition="0">
        <references count="1">
          <reference field="4" count="0" defaultSubtotal="1"/>
        </references>
      </pivotArea>
    </format>
    <format dxfId="7629">
      <pivotArea dataOnly="0" outline="0" fieldPosition="0">
        <references count="1">
          <reference field="4" count="0" defaultSubtotal="1"/>
        </references>
      </pivotArea>
    </format>
    <format dxfId="7628">
      <pivotArea outline="0" fieldPosition="0">
        <references count="1">
          <reference field="4" count="1" selected="0">
            <x v="48"/>
          </reference>
        </references>
      </pivotArea>
    </format>
    <format dxfId="7627">
      <pivotArea dataOnly="0" labelOnly="1" outline="0" fieldPosition="0">
        <references count="1">
          <reference field="4" count="1">
            <x v="48"/>
          </reference>
        </references>
      </pivotArea>
    </format>
    <format dxfId="7626">
      <pivotArea outline="0" fieldPosition="0">
        <references count="1">
          <reference field="4" count="1" selected="0">
            <x v="48"/>
          </reference>
        </references>
      </pivotArea>
    </format>
    <format dxfId="7625">
      <pivotArea dataOnly="0" labelOnly="1" outline="0" fieldPosition="0">
        <references count="1">
          <reference field="4" count="1">
            <x v="48"/>
          </reference>
        </references>
      </pivotArea>
    </format>
    <format dxfId="7624">
      <pivotArea outline="0" fieldPosition="0">
        <references count="1">
          <reference field="4" count="1" selected="0">
            <x v="122"/>
          </reference>
        </references>
      </pivotArea>
    </format>
    <format dxfId="7623">
      <pivotArea dataOnly="0" labelOnly="1" outline="0" fieldPosition="0">
        <references count="1">
          <reference field="4" count="1">
            <x v="122"/>
          </reference>
        </references>
      </pivotArea>
    </format>
    <format dxfId="7622">
      <pivotArea outline="0" fieldPosition="0">
        <references count="1">
          <reference field="4" count="1" selected="0">
            <x v="122"/>
          </reference>
        </references>
      </pivotArea>
    </format>
    <format dxfId="7621">
      <pivotArea dataOnly="0" labelOnly="1" outline="0" fieldPosition="0">
        <references count="1">
          <reference field="4" count="1">
            <x v="122"/>
          </reference>
        </references>
      </pivotArea>
    </format>
    <format dxfId="7620">
      <pivotArea outline="0" fieldPosition="0">
        <references count="1">
          <reference field="4" count="1" selected="0">
            <x v="123"/>
          </reference>
        </references>
      </pivotArea>
    </format>
    <format dxfId="7619">
      <pivotArea dataOnly="0" labelOnly="1" outline="0" fieldPosition="0">
        <references count="1">
          <reference field="4" count="1">
            <x v="123"/>
          </reference>
        </references>
      </pivotArea>
    </format>
    <format dxfId="7618">
      <pivotArea outline="0" fieldPosition="0">
        <references count="1">
          <reference field="4" count="1" selected="0">
            <x v="123"/>
          </reference>
        </references>
      </pivotArea>
    </format>
    <format dxfId="7617">
      <pivotArea dataOnly="0" labelOnly="1" outline="0" fieldPosition="0">
        <references count="1">
          <reference field="4" count="1">
            <x v="123"/>
          </reference>
        </references>
      </pivotArea>
    </format>
    <format dxfId="7616">
      <pivotArea outline="0" fieldPosition="0">
        <references count="1">
          <reference field="4" count="0" selected="0" defaultSubtotal="1"/>
        </references>
      </pivotArea>
    </format>
    <format dxfId="7615">
      <pivotArea outline="0" fieldPosition="0">
        <references count="1">
          <reference field="4" count="1" selected="0">
            <x v="12"/>
          </reference>
        </references>
      </pivotArea>
    </format>
    <format dxfId="7614">
      <pivotArea dataOnly="0" labelOnly="1" outline="0" fieldPosition="0">
        <references count="1">
          <reference field="4" count="1">
            <x v="12"/>
          </reference>
        </references>
      </pivotArea>
    </format>
    <format dxfId="7613">
      <pivotArea outline="0" fieldPosition="0">
        <references count="1">
          <reference field="4" count="1" selected="0">
            <x v="12"/>
          </reference>
        </references>
      </pivotArea>
    </format>
    <format dxfId="7612">
      <pivotArea dataOnly="0" labelOnly="1" outline="0" fieldPosition="0">
        <references count="1">
          <reference field="4" count="1">
            <x v="12"/>
          </reference>
        </references>
      </pivotArea>
    </format>
    <format dxfId="7611">
      <pivotArea dataOnly="0" labelOnly="1" outline="0" fieldPosition="0">
        <references count="1">
          <reference field="4" count="1">
            <x v="12"/>
          </reference>
        </references>
      </pivotArea>
    </format>
    <format dxfId="7610">
      <pivotArea outline="0" fieldPosition="0">
        <references count="1">
          <reference field="4" count="1" selected="0" defaultSubtotal="1">
            <x v="12"/>
          </reference>
        </references>
      </pivotArea>
    </format>
    <format dxfId="7609">
      <pivotArea outline="0" fieldPosition="0">
        <references count="1">
          <reference field="4" count="1" selected="0" defaultSubtotal="1">
            <x v="12"/>
          </reference>
        </references>
      </pivotArea>
    </format>
    <format dxfId="7608">
      <pivotArea dataOnly="0" labelOnly="1" outline="0" fieldPosition="0">
        <references count="1">
          <reference field="4" count="1" defaultSubtotal="1">
            <x v="12"/>
          </reference>
        </references>
      </pivotArea>
    </format>
    <format dxfId="7607">
      <pivotArea outline="0" fieldPosition="0">
        <references count="1">
          <reference field="4" count="1" selected="0">
            <x v="49"/>
          </reference>
        </references>
      </pivotArea>
    </format>
    <format dxfId="7606">
      <pivotArea dataOnly="0" labelOnly="1" outline="0" fieldPosition="0">
        <references count="1">
          <reference field="4" count="1">
            <x v="49"/>
          </reference>
        </references>
      </pivotArea>
    </format>
    <format dxfId="7605">
      <pivotArea dataOnly="0" labelOnly="1" outline="0" fieldPosition="0">
        <references count="1">
          <reference field="4" count="1">
            <x v="49"/>
          </reference>
        </references>
      </pivotArea>
    </format>
    <format dxfId="7604">
      <pivotArea outline="0" fieldPosition="0">
        <references count="1">
          <reference field="4" count="1" selected="0" defaultSubtotal="1">
            <x v="49"/>
          </reference>
        </references>
      </pivotArea>
    </format>
    <format dxfId="7603">
      <pivotArea dataOnly="0" labelOnly="1" outline="0" fieldPosition="0">
        <references count="1">
          <reference field="4" count="1" defaultSubtotal="1">
            <x v="49"/>
          </reference>
        </references>
      </pivotArea>
    </format>
    <format dxfId="7602">
      <pivotArea outline="0" fieldPosition="0">
        <references count="1">
          <reference field="4" count="1" selected="0" defaultSubtotal="1">
            <x v="57"/>
          </reference>
        </references>
      </pivotArea>
    </format>
    <format dxfId="7601">
      <pivotArea dataOnly="0" labelOnly="1" outline="0" fieldPosition="0">
        <references count="1">
          <reference field="4" count="1" defaultSubtotal="1">
            <x v="57"/>
          </reference>
        </references>
      </pivotArea>
    </format>
    <format dxfId="7600">
      <pivotArea outline="0" fieldPosition="0">
        <references count="1">
          <reference field="4" count="1" selected="0">
            <x v="61"/>
          </reference>
        </references>
      </pivotArea>
    </format>
    <format dxfId="7599">
      <pivotArea dataOnly="0" labelOnly="1" outline="0" fieldPosition="0">
        <references count="1">
          <reference field="4" count="1">
            <x v="61"/>
          </reference>
        </references>
      </pivotArea>
    </format>
    <format dxfId="7598">
      <pivotArea dataOnly="0" labelOnly="1" outline="0" fieldPosition="0">
        <references count="1">
          <reference field="4" count="1">
            <x v="61"/>
          </reference>
        </references>
      </pivotArea>
    </format>
    <format dxfId="7597">
      <pivotArea outline="0" fieldPosition="0">
        <references count="1">
          <reference field="4" count="1" selected="0" defaultSubtotal="1">
            <x v="61"/>
          </reference>
        </references>
      </pivotArea>
    </format>
    <format dxfId="7596">
      <pivotArea dataOnly="0" labelOnly="1" outline="0" fieldPosition="0">
        <references count="1">
          <reference field="4" count="1" defaultSubtotal="1">
            <x v="61"/>
          </reference>
        </references>
      </pivotArea>
    </format>
    <format dxfId="7595">
      <pivotArea outline="0" fieldPosition="0">
        <references count="1">
          <reference field="4" count="1" selected="0">
            <x v="71"/>
          </reference>
        </references>
      </pivotArea>
    </format>
    <format dxfId="7594">
      <pivotArea dataOnly="0" labelOnly="1" outline="0" fieldPosition="0">
        <references count="1">
          <reference field="4" count="1">
            <x v="71"/>
          </reference>
        </references>
      </pivotArea>
    </format>
    <format dxfId="7593">
      <pivotArea outline="0" fieldPosition="0">
        <references count="1">
          <reference field="4" count="1" selected="0">
            <x v="71"/>
          </reference>
        </references>
      </pivotArea>
    </format>
    <format dxfId="7592">
      <pivotArea dataOnly="0" labelOnly="1" outline="0" fieldPosition="0">
        <references count="1">
          <reference field="4" count="1">
            <x v="71"/>
          </reference>
        </references>
      </pivotArea>
    </format>
    <format dxfId="7591">
      <pivotArea dataOnly="0" labelOnly="1" outline="0" fieldPosition="0">
        <references count="1">
          <reference field="4" count="1">
            <x v="71"/>
          </reference>
        </references>
      </pivotArea>
    </format>
    <format dxfId="7590">
      <pivotArea outline="0" fieldPosition="0">
        <references count="1">
          <reference field="4" count="1" selected="0" defaultSubtotal="1">
            <x v="71"/>
          </reference>
        </references>
      </pivotArea>
    </format>
    <format dxfId="7589">
      <pivotArea outline="0" fieldPosition="0">
        <references count="1">
          <reference field="4" count="1" selected="0" defaultSubtotal="1">
            <x v="71"/>
          </reference>
        </references>
      </pivotArea>
    </format>
    <format dxfId="7588">
      <pivotArea dataOnly="0" labelOnly="1" outline="0" fieldPosition="0">
        <references count="1">
          <reference field="4" count="1" defaultSubtotal="1">
            <x v="71"/>
          </reference>
        </references>
      </pivotArea>
    </format>
    <format dxfId="7587">
      <pivotArea outline="0" fieldPosition="0">
        <references count="1">
          <reference field="4" count="1" selected="0">
            <x v="86"/>
          </reference>
        </references>
      </pivotArea>
    </format>
    <format dxfId="7586">
      <pivotArea dataOnly="0" labelOnly="1" outline="0" fieldPosition="0">
        <references count="1">
          <reference field="4" count="1">
            <x v="86"/>
          </reference>
        </references>
      </pivotArea>
    </format>
    <format dxfId="7585">
      <pivotArea dataOnly="0" labelOnly="1" outline="0" fieldPosition="0">
        <references count="1">
          <reference field="4" count="1">
            <x v="86"/>
          </reference>
        </references>
      </pivotArea>
    </format>
    <format dxfId="7584">
      <pivotArea outline="0" fieldPosition="0">
        <references count="1">
          <reference field="4" count="1" selected="0" defaultSubtotal="1">
            <x v="86"/>
          </reference>
        </references>
      </pivotArea>
    </format>
    <format dxfId="7583">
      <pivotArea dataOnly="0" labelOnly="1" outline="0" fieldPosition="0">
        <references count="1">
          <reference field="4" count="1" defaultSubtotal="1">
            <x v="86"/>
          </reference>
        </references>
      </pivotArea>
    </format>
    <format dxfId="7582">
      <pivotArea outline="0" fieldPosition="0">
        <references count="1">
          <reference field="4" count="1" selected="0" defaultSubtotal="1">
            <x v="100"/>
          </reference>
        </references>
      </pivotArea>
    </format>
    <format dxfId="7581">
      <pivotArea dataOnly="0" labelOnly="1" outline="0" fieldPosition="0">
        <references count="1">
          <reference field="4" count="1" defaultSubtotal="1">
            <x v="100"/>
          </reference>
        </references>
      </pivotArea>
    </format>
    <format dxfId="7580">
      <pivotArea dataOnly="0" labelOnly="1" outline="0" offset="IV1" fieldPosition="0">
        <references count="1">
          <reference field="4" count="1">
            <x v="133"/>
          </reference>
        </references>
      </pivotArea>
    </format>
    <format dxfId="7579">
      <pivotArea dataOnly="0" labelOnly="1" outline="0" offset="IV2" fieldPosition="0">
        <references count="1">
          <reference field="4" count="1">
            <x v="133"/>
          </reference>
        </references>
      </pivotArea>
    </format>
    <format dxfId="7578">
      <pivotArea dataOnly="0" labelOnly="1" outline="0" offset="IV3" fieldPosition="0">
        <references count="1">
          <reference field="4" count="1">
            <x v="133"/>
          </reference>
        </references>
      </pivotArea>
    </format>
    <format dxfId="7577">
      <pivotArea dataOnly="0" labelOnly="1" outline="0" offset="IV4" fieldPosition="0">
        <references count="1">
          <reference field="4" count="1">
            <x v="133"/>
          </reference>
        </references>
      </pivotArea>
    </format>
    <format dxfId="7576">
      <pivotArea dataOnly="0" labelOnly="1" outline="0" offset="IV5" fieldPosition="0">
        <references count="1">
          <reference field="4" count="1">
            <x v="133"/>
          </reference>
        </references>
      </pivotArea>
    </format>
    <format dxfId="7575">
      <pivotArea dataOnly="0" labelOnly="1" outline="0" offset="IV6" fieldPosition="0">
        <references count="1">
          <reference field="4" count="1">
            <x v="133"/>
          </reference>
        </references>
      </pivotArea>
    </format>
    <format dxfId="7574">
      <pivotArea dataOnly="0" labelOnly="1" outline="0" offset="IV7" fieldPosition="0">
        <references count="1">
          <reference field="4" count="1">
            <x v="133"/>
          </reference>
        </references>
      </pivotArea>
    </format>
    <format dxfId="7573">
      <pivotArea dataOnly="0" labelOnly="1" outline="0" offset="IV8" fieldPosition="0">
        <references count="1">
          <reference field="4" count="1">
            <x v="133"/>
          </reference>
        </references>
      </pivotArea>
    </format>
    <format dxfId="7572">
      <pivotArea dataOnly="0" labelOnly="1" outline="0" offset="IV256" fieldPosition="0">
        <references count="1">
          <reference field="4" count="1">
            <x v="133"/>
          </reference>
        </references>
      </pivotArea>
    </format>
    <format dxfId="7571">
      <pivotArea outline="0" fieldPosition="0">
        <references count="1">
          <reference field="4" count="1" selected="0" defaultSubtotal="1">
            <x v="133"/>
          </reference>
        </references>
      </pivotArea>
    </format>
    <format dxfId="7570">
      <pivotArea outline="0" fieldPosition="0">
        <references count="1">
          <reference field="4" count="1" selected="0" defaultSubtotal="1">
            <x v="133"/>
          </reference>
        </references>
      </pivotArea>
    </format>
    <format dxfId="7569">
      <pivotArea dataOnly="0" labelOnly="1" outline="0" fieldPosition="0">
        <references count="1">
          <reference field="4" count="1" defaultSubtotal="1">
            <x v="133"/>
          </reference>
        </references>
      </pivotArea>
    </format>
    <format dxfId="7568">
      <pivotArea dataOnly="0" labelOnly="1" outline="0" offset="IV23" fieldPosition="0">
        <references count="1">
          <reference field="4" count="1">
            <x v="134"/>
          </reference>
        </references>
      </pivotArea>
    </format>
    <format dxfId="7567">
      <pivotArea dataOnly="0" labelOnly="1" outline="0" offset="IV24" fieldPosition="0">
        <references count="1">
          <reference field="4" count="1">
            <x v="134"/>
          </reference>
        </references>
      </pivotArea>
    </format>
    <format dxfId="7566">
      <pivotArea dataOnly="0" labelOnly="1" outline="0" offset="IV25" fieldPosition="0">
        <references count="1">
          <reference field="4" count="1">
            <x v="134"/>
          </reference>
        </references>
      </pivotArea>
    </format>
    <format dxfId="7565">
      <pivotArea dataOnly="0" labelOnly="1" outline="0" offset="IV26" fieldPosition="0">
        <references count="1">
          <reference field="4" count="1">
            <x v="134"/>
          </reference>
        </references>
      </pivotArea>
    </format>
    <format dxfId="7564">
      <pivotArea dataOnly="0" labelOnly="1" outline="0" offset="IV27" fieldPosition="0">
        <references count="1">
          <reference field="4" count="1">
            <x v="134"/>
          </reference>
        </references>
      </pivotArea>
    </format>
    <format dxfId="7563">
      <pivotArea outline="0" fieldPosition="0">
        <references count="1">
          <reference field="4" count="1" selected="0" defaultSubtotal="1">
            <x v="134"/>
          </reference>
        </references>
      </pivotArea>
    </format>
    <format dxfId="7562">
      <pivotArea dataOnly="0" labelOnly="1" outline="0" fieldPosition="0">
        <references count="1">
          <reference field="4" count="1" defaultSubtotal="1">
            <x v="134"/>
          </reference>
        </references>
      </pivotArea>
    </format>
    <format dxfId="7561">
      <pivotArea dataOnly="0" labelOnly="1" outline="0" fieldPosition="0">
        <references count="1">
          <reference field="4" count="1">
            <x v="135"/>
          </reference>
        </references>
      </pivotArea>
    </format>
    <format dxfId="7560">
      <pivotArea outline="0" fieldPosition="0">
        <references count="1">
          <reference field="4" count="1" selected="0" defaultSubtotal="1">
            <x v="135"/>
          </reference>
        </references>
      </pivotArea>
    </format>
    <format dxfId="7559">
      <pivotArea dataOnly="0" labelOnly="1" outline="0" fieldPosition="0">
        <references count="1">
          <reference field="4" count="1" defaultSubtotal="1">
            <x v="135"/>
          </reference>
        </references>
      </pivotArea>
    </format>
    <format dxfId="7558">
      <pivotArea dataOnly="0" labelOnly="1" outline="0" offset="IV13" fieldPosition="0">
        <references count="1">
          <reference field="4" count="1">
            <x v="136"/>
          </reference>
        </references>
      </pivotArea>
    </format>
    <format dxfId="7557">
      <pivotArea dataOnly="0" labelOnly="1" outline="0" offset="IV14" fieldPosition="0">
        <references count="1">
          <reference field="4" count="1">
            <x v="136"/>
          </reference>
        </references>
      </pivotArea>
    </format>
    <format dxfId="7556">
      <pivotArea dataOnly="0" labelOnly="1" outline="0" offset="IV15" fieldPosition="0">
        <references count="1">
          <reference field="4" count="1">
            <x v="136"/>
          </reference>
        </references>
      </pivotArea>
    </format>
    <format dxfId="7555">
      <pivotArea dataOnly="0" labelOnly="1" outline="0" offset="IV16" fieldPosition="0">
        <references count="1">
          <reference field="4" count="1">
            <x v="136"/>
          </reference>
        </references>
      </pivotArea>
    </format>
    <format dxfId="7554">
      <pivotArea dataOnly="0" labelOnly="1" outline="0" offset="IV17" fieldPosition="0">
        <references count="1">
          <reference field="4" count="1">
            <x v="136"/>
          </reference>
        </references>
      </pivotArea>
    </format>
    <format dxfId="7553">
      <pivotArea outline="0" fieldPosition="0">
        <references count="1">
          <reference field="4" count="1" selected="0" defaultSubtotal="1">
            <x v="136"/>
          </reference>
        </references>
      </pivotArea>
    </format>
    <format dxfId="7552">
      <pivotArea dataOnly="0" labelOnly="1" outline="0" fieldPosition="0">
        <references count="1">
          <reference field="4" count="1" defaultSubtotal="1">
            <x v="136"/>
          </reference>
        </references>
      </pivotArea>
    </format>
    <format dxfId="7551">
      <pivotArea dataOnly="0" labelOnly="1" outline="0" offset="IV1" fieldPosition="0">
        <references count="1">
          <reference field="4" count="1">
            <x v="137"/>
          </reference>
        </references>
      </pivotArea>
    </format>
    <format dxfId="7550">
      <pivotArea dataOnly="0" labelOnly="1" outline="0" offset="IV2" fieldPosition="0">
        <references count="1">
          <reference field="4" count="1">
            <x v="137"/>
          </reference>
        </references>
      </pivotArea>
    </format>
    <format dxfId="7549">
      <pivotArea dataOnly="0" labelOnly="1" outline="0" offset="IV3" fieldPosition="0">
        <references count="1">
          <reference field="4" count="1">
            <x v="137"/>
          </reference>
        </references>
      </pivotArea>
    </format>
    <format dxfId="7548">
      <pivotArea dataOnly="0" labelOnly="1" outline="0" offset="IV4" fieldPosition="0">
        <references count="1">
          <reference field="4" count="1">
            <x v="137"/>
          </reference>
        </references>
      </pivotArea>
    </format>
    <format dxfId="7547">
      <pivotArea dataOnly="0" labelOnly="1" outline="0" offset="IV5" fieldPosition="0">
        <references count="1">
          <reference field="4" count="1">
            <x v="137"/>
          </reference>
        </references>
      </pivotArea>
    </format>
    <format dxfId="7546">
      <pivotArea dataOnly="0" labelOnly="1" outline="0" offset="IV6" fieldPosition="0">
        <references count="1">
          <reference field="4" count="1">
            <x v="137"/>
          </reference>
        </references>
      </pivotArea>
    </format>
    <format dxfId="7545">
      <pivotArea dataOnly="0" labelOnly="1" outline="0" offset="IV7" fieldPosition="0">
        <references count="1">
          <reference field="4" count="1">
            <x v="137"/>
          </reference>
        </references>
      </pivotArea>
    </format>
    <format dxfId="7544">
      <pivotArea dataOnly="0" labelOnly="1" outline="0" offset="IV8" fieldPosition="0">
        <references count="1">
          <reference field="4" count="1">
            <x v="137"/>
          </reference>
        </references>
      </pivotArea>
    </format>
    <format dxfId="7543">
      <pivotArea dataOnly="0" labelOnly="1" outline="0" offset="IV9" fieldPosition="0">
        <references count="1">
          <reference field="4" count="1">
            <x v="137"/>
          </reference>
        </references>
      </pivotArea>
    </format>
    <format dxfId="7542">
      <pivotArea dataOnly="0" labelOnly="1" outline="0" offset="IV10" fieldPosition="0">
        <references count="1">
          <reference field="4" count="1">
            <x v="137"/>
          </reference>
        </references>
      </pivotArea>
    </format>
    <format dxfId="7541">
      <pivotArea dataOnly="0" labelOnly="1" outline="0" offset="IV256" fieldPosition="0">
        <references count="1">
          <reference field="4" count="1">
            <x v="137"/>
          </reference>
        </references>
      </pivotArea>
    </format>
    <format dxfId="7540">
      <pivotArea outline="0" fieldPosition="0">
        <references count="1">
          <reference field="4" count="1" selected="0" defaultSubtotal="1">
            <x v="137"/>
          </reference>
        </references>
      </pivotArea>
    </format>
    <format dxfId="7539">
      <pivotArea outline="0" fieldPosition="0">
        <references count="1">
          <reference field="4" count="1" selected="0" defaultSubtotal="1">
            <x v="137"/>
          </reference>
        </references>
      </pivotArea>
    </format>
    <format dxfId="7538">
      <pivotArea dataOnly="0" labelOnly="1" outline="0" fieldPosition="0">
        <references count="1">
          <reference field="4" count="1" defaultSubtotal="1">
            <x v="137"/>
          </reference>
        </references>
      </pivotArea>
    </format>
    <format dxfId="7537">
      <pivotArea outline="0" fieldPosition="0">
        <references count="1">
          <reference field="4" count="1" selected="0" defaultSubtotal="1">
            <x v="138"/>
          </reference>
        </references>
      </pivotArea>
    </format>
    <format dxfId="7536">
      <pivotArea dataOnly="0" labelOnly="1" outline="0" fieldPosition="0">
        <references count="1">
          <reference field="4" count="1" defaultSubtotal="1">
            <x v="138"/>
          </reference>
        </references>
      </pivotArea>
    </format>
    <format dxfId="7535">
      <pivotArea outline="0" fieldPosition="0">
        <references count="1">
          <reference field="4" count="1" selected="0" defaultSubtotal="1">
            <x v="140"/>
          </reference>
        </references>
      </pivotArea>
    </format>
    <format dxfId="7534">
      <pivotArea dataOnly="0" labelOnly="1" outline="0" fieldPosition="0">
        <references count="1">
          <reference field="4" count="1" defaultSubtotal="1">
            <x v="140"/>
          </reference>
        </references>
      </pivotArea>
    </format>
    <format dxfId="7533">
      <pivotArea dataOnly="0" labelOnly="1" outline="0" offset="IV1" fieldPosition="0">
        <references count="1">
          <reference field="4" count="1">
            <x v="142"/>
          </reference>
        </references>
      </pivotArea>
    </format>
    <format dxfId="7532">
      <pivotArea dataOnly="0" labelOnly="1" outline="0" offset="IV2" fieldPosition="0">
        <references count="1">
          <reference field="4" count="1">
            <x v="142"/>
          </reference>
        </references>
      </pivotArea>
    </format>
    <format dxfId="7531">
      <pivotArea dataOnly="0" labelOnly="1" outline="0" offset="IV3" fieldPosition="0">
        <references count="1">
          <reference field="4" count="1">
            <x v="142"/>
          </reference>
        </references>
      </pivotArea>
    </format>
    <format dxfId="7530">
      <pivotArea dataOnly="0" labelOnly="1" outline="0" offset="IV4" fieldPosition="0">
        <references count="1">
          <reference field="4" count="1">
            <x v="142"/>
          </reference>
        </references>
      </pivotArea>
    </format>
    <format dxfId="7529">
      <pivotArea dataOnly="0" labelOnly="1" outline="0" offset="IV5" fieldPosition="0">
        <references count="1">
          <reference field="4" count="1">
            <x v="142"/>
          </reference>
        </references>
      </pivotArea>
    </format>
    <format dxfId="7528">
      <pivotArea dataOnly="0" labelOnly="1" outline="0" offset="IV6" fieldPosition="0">
        <references count="1">
          <reference field="4" count="1">
            <x v="142"/>
          </reference>
        </references>
      </pivotArea>
    </format>
    <format dxfId="7527">
      <pivotArea dataOnly="0" labelOnly="1" outline="0" offset="IV256" fieldPosition="0">
        <references count="1">
          <reference field="4" count="1">
            <x v="142"/>
          </reference>
        </references>
      </pivotArea>
    </format>
    <format dxfId="7526">
      <pivotArea outline="0" fieldPosition="0">
        <references count="1">
          <reference field="4" count="1" selected="0" defaultSubtotal="1">
            <x v="142"/>
          </reference>
        </references>
      </pivotArea>
    </format>
    <format dxfId="7525">
      <pivotArea outline="0" fieldPosition="0">
        <references count="1">
          <reference field="4" count="1" selected="0" defaultSubtotal="1">
            <x v="142"/>
          </reference>
        </references>
      </pivotArea>
    </format>
    <format dxfId="7524">
      <pivotArea dataOnly="0" labelOnly="1" outline="0" fieldPosition="0">
        <references count="1">
          <reference field="4" count="1" defaultSubtotal="1">
            <x v="142"/>
          </reference>
        </references>
      </pivotArea>
    </format>
    <format dxfId="7523">
      <pivotArea outline="0" fieldPosition="0">
        <references count="1">
          <reference field="4" count="1" selected="0">
            <x v="143"/>
          </reference>
        </references>
      </pivotArea>
    </format>
    <format dxfId="7522">
      <pivotArea dataOnly="0" labelOnly="1" outline="0" fieldPosition="0">
        <references count="1">
          <reference field="4" count="1">
            <x v="143"/>
          </reference>
        </references>
      </pivotArea>
    </format>
    <format dxfId="7521">
      <pivotArea dataOnly="0" labelOnly="1" outline="0" fieldPosition="0">
        <references count="1">
          <reference field="4" count="1">
            <x v="143"/>
          </reference>
        </references>
      </pivotArea>
    </format>
    <format dxfId="7520">
      <pivotArea outline="0" fieldPosition="0">
        <references count="1">
          <reference field="4" count="1" selected="0" defaultSubtotal="1">
            <x v="143"/>
          </reference>
        </references>
      </pivotArea>
    </format>
    <format dxfId="7519">
      <pivotArea dataOnly="0" labelOnly="1" outline="0" fieldPosition="0">
        <references count="1">
          <reference field="4" count="1" defaultSubtotal="1">
            <x v="143"/>
          </reference>
        </references>
      </pivotArea>
    </format>
    <format dxfId="7518">
      <pivotArea outline="0" fieldPosition="0">
        <references count="1">
          <reference field="4" count="1" selected="0">
            <x v="159"/>
          </reference>
        </references>
      </pivotArea>
    </format>
    <format dxfId="7517">
      <pivotArea dataOnly="0" labelOnly="1" outline="0" fieldPosition="0">
        <references count="1">
          <reference field="4" count="1">
            <x v="159"/>
          </reference>
        </references>
      </pivotArea>
    </format>
    <format dxfId="7516">
      <pivotArea dataOnly="0" labelOnly="1" outline="0" fieldPosition="0">
        <references count="1">
          <reference field="4" count="1">
            <x v="159"/>
          </reference>
        </references>
      </pivotArea>
    </format>
    <format dxfId="7515">
      <pivotArea outline="0" fieldPosition="0">
        <references count="1">
          <reference field="4" count="1" selected="0" defaultSubtotal="1">
            <x v="159"/>
          </reference>
        </references>
      </pivotArea>
    </format>
    <format dxfId="7514">
      <pivotArea dataOnly="0" labelOnly="1" outline="0" fieldPosition="0">
        <references count="1">
          <reference field="4" count="1" defaultSubtotal="1">
            <x v="159"/>
          </reference>
        </references>
      </pivotArea>
    </format>
    <format dxfId="7513">
      <pivotArea outline="0" fieldPosition="0">
        <references count="1">
          <reference field="4" count="1" selected="0" defaultSubtotal="1">
            <x v="172"/>
          </reference>
        </references>
      </pivotArea>
    </format>
    <format dxfId="7512">
      <pivotArea dataOnly="0" labelOnly="1" outline="0" fieldPosition="0">
        <references count="1">
          <reference field="4" count="1" defaultSubtotal="1">
            <x v="172"/>
          </reference>
        </references>
      </pivotArea>
    </format>
    <format dxfId="7511">
      <pivotArea outline="0" fieldPosition="0">
        <references count="1">
          <reference field="4" count="1" selected="0">
            <x v="185"/>
          </reference>
        </references>
      </pivotArea>
    </format>
    <format dxfId="7510">
      <pivotArea dataOnly="0" labelOnly="1" outline="0" fieldPosition="0">
        <references count="1">
          <reference field="4" count="1">
            <x v="185"/>
          </reference>
        </references>
      </pivotArea>
    </format>
    <format dxfId="7509">
      <pivotArea dataOnly="0" labelOnly="1" outline="0" fieldPosition="0">
        <references count="1">
          <reference field="4" count="1">
            <x v="185"/>
          </reference>
        </references>
      </pivotArea>
    </format>
    <format dxfId="7508">
      <pivotArea outline="0" fieldPosition="0">
        <references count="1">
          <reference field="4" count="1" selected="0" defaultSubtotal="1">
            <x v="185"/>
          </reference>
        </references>
      </pivotArea>
    </format>
    <format dxfId="7507">
      <pivotArea dataOnly="0" labelOnly="1" outline="0" fieldPosition="0">
        <references count="1">
          <reference field="4" count="1" defaultSubtotal="1">
            <x v="185"/>
          </reference>
        </references>
      </pivotArea>
    </format>
    <format dxfId="7506">
      <pivotArea dataOnly="0" labelOnly="1" outline="0" fieldPosition="0">
        <references count="1">
          <reference field="4" count="1">
            <x v="198"/>
          </reference>
        </references>
      </pivotArea>
    </format>
    <format dxfId="7505">
      <pivotArea outline="0" fieldPosition="0">
        <references count="1">
          <reference field="4" count="1" selected="0" defaultSubtotal="1">
            <x v="198"/>
          </reference>
        </references>
      </pivotArea>
    </format>
    <format dxfId="7504">
      <pivotArea dataOnly="0" labelOnly="1" outline="0" fieldPosition="0">
        <references count="1">
          <reference field="4" count="1" defaultSubtotal="1">
            <x v="198"/>
          </reference>
        </references>
      </pivotArea>
    </format>
    <format dxfId="7503">
      <pivotArea outline="0" fieldPosition="0">
        <references count="1">
          <reference field="4" count="1" selected="0" defaultSubtotal="1">
            <x v="200"/>
          </reference>
        </references>
      </pivotArea>
    </format>
    <format dxfId="7502">
      <pivotArea dataOnly="0" labelOnly="1" outline="0" fieldPosition="0">
        <references count="1">
          <reference field="4" count="1" defaultSubtotal="1">
            <x v="200"/>
          </reference>
        </references>
      </pivotArea>
    </format>
    <format dxfId="7501">
      <pivotArea outline="0" fieldPosition="0">
        <references count="1">
          <reference field="4" count="1" selected="0" defaultSubtotal="1">
            <x v="207"/>
          </reference>
        </references>
      </pivotArea>
    </format>
    <format dxfId="7500">
      <pivotArea dataOnly="0" labelOnly="1" outline="0" fieldPosition="0">
        <references count="1">
          <reference field="4" count="1" defaultSubtotal="1">
            <x v="207"/>
          </reference>
        </references>
      </pivotArea>
    </format>
    <format dxfId="7499">
      <pivotArea dataOnly="0" labelOnly="1" outline="0" fieldPosition="0">
        <references count="1">
          <reference field="4" count="1">
            <x v="208"/>
          </reference>
        </references>
      </pivotArea>
    </format>
    <format dxfId="7498">
      <pivotArea outline="0" fieldPosition="0">
        <references count="1">
          <reference field="4" count="1" selected="0" defaultSubtotal="1">
            <x v="208"/>
          </reference>
        </references>
      </pivotArea>
    </format>
    <format dxfId="7497">
      <pivotArea dataOnly="0" labelOnly="1" outline="0" fieldPosition="0">
        <references count="1">
          <reference field="4" count="1" defaultSubtotal="1">
            <x v="208"/>
          </reference>
        </references>
      </pivotArea>
    </format>
    <format dxfId="7496">
      <pivotArea outline="0" fieldPosition="0">
        <references count="1">
          <reference field="4" count="1" selected="0" defaultSubtotal="1">
            <x v="210"/>
          </reference>
        </references>
      </pivotArea>
    </format>
    <format dxfId="7495">
      <pivotArea dataOnly="0" labelOnly="1" outline="0" fieldPosition="0">
        <references count="1">
          <reference field="4" count="1" defaultSubtotal="1">
            <x v="210"/>
          </reference>
        </references>
      </pivotArea>
    </format>
    <format dxfId="7494">
      <pivotArea outline="0" fieldPosition="0">
        <references count="1">
          <reference field="4" count="1" selected="0" defaultSubtotal="1">
            <x v="212"/>
          </reference>
        </references>
      </pivotArea>
    </format>
    <format dxfId="7493">
      <pivotArea dataOnly="0" labelOnly="1" outline="0" fieldPosition="0">
        <references count="1">
          <reference field="4" count="1" defaultSubtotal="1">
            <x v="212"/>
          </reference>
        </references>
      </pivotArea>
    </format>
    <format dxfId="7492">
      <pivotArea outline="0" fieldPosition="0">
        <references count="1">
          <reference field="4" count="1" selected="0" defaultSubtotal="1">
            <x v="213"/>
          </reference>
        </references>
      </pivotArea>
    </format>
    <format dxfId="7491">
      <pivotArea dataOnly="0" labelOnly="1" outline="0" fieldPosition="0">
        <references count="1">
          <reference field="4" count="1" defaultSubtotal="1">
            <x v="213"/>
          </reference>
        </references>
      </pivotArea>
    </format>
    <format dxfId="7490">
      <pivotArea outline="0" fieldPosition="0">
        <references count="1">
          <reference field="4" count="1" selected="0">
            <x v="217"/>
          </reference>
        </references>
      </pivotArea>
    </format>
    <format dxfId="7489">
      <pivotArea dataOnly="0" labelOnly="1" outline="0" fieldPosition="0">
        <references count="1">
          <reference field="4" count="1">
            <x v="217"/>
          </reference>
        </references>
      </pivotArea>
    </format>
    <format dxfId="7488">
      <pivotArea outline="0" fieldPosition="0">
        <references count="1">
          <reference field="4" count="1" selected="0">
            <x v="217"/>
          </reference>
        </references>
      </pivotArea>
    </format>
    <format dxfId="7487">
      <pivotArea dataOnly="0" labelOnly="1" outline="0" fieldPosition="0">
        <references count="1">
          <reference field="4" count="1">
            <x v="217"/>
          </reference>
        </references>
      </pivotArea>
    </format>
    <format dxfId="7486">
      <pivotArea dataOnly="0" labelOnly="1" outline="0" fieldPosition="0">
        <references count="1">
          <reference field="4" count="1">
            <x v="217"/>
          </reference>
        </references>
      </pivotArea>
    </format>
    <format dxfId="7485">
      <pivotArea outline="0" fieldPosition="0">
        <references count="1">
          <reference field="4" count="1" selected="0" defaultSubtotal="1">
            <x v="217"/>
          </reference>
        </references>
      </pivotArea>
    </format>
    <format dxfId="7484">
      <pivotArea dataOnly="0" labelOnly="1" outline="0" fieldPosition="0">
        <references count="1">
          <reference field="4" count="1" defaultSubtotal="1">
            <x v="217"/>
          </reference>
        </references>
      </pivotArea>
    </format>
    <format dxfId="7483">
      <pivotArea outline="0" fieldPosition="0">
        <references count="1">
          <reference field="4" count="1" selected="0" defaultSubtotal="1">
            <x v="218"/>
          </reference>
        </references>
      </pivotArea>
    </format>
    <format dxfId="7482">
      <pivotArea dataOnly="0" labelOnly="1" outline="0" fieldPosition="0">
        <references count="1">
          <reference field="4" count="1" defaultSubtotal="1">
            <x v="218"/>
          </reference>
        </references>
      </pivotArea>
    </format>
    <format dxfId="7481">
      <pivotArea outline="0" fieldPosition="0">
        <references count="1">
          <reference field="4" count="1" selected="0" defaultSubtotal="1">
            <x v="219"/>
          </reference>
        </references>
      </pivotArea>
    </format>
    <format dxfId="7480">
      <pivotArea dataOnly="0" labelOnly="1" outline="0" fieldPosition="0">
        <references count="1">
          <reference field="4" count="1" defaultSubtotal="1">
            <x v="219"/>
          </reference>
        </references>
      </pivotArea>
    </format>
    <format dxfId="7479">
      <pivotArea outline="0" fieldPosition="0">
        <references count="1">
          <reference field="4" count="1" selected="0">
            <x v="229"/>
          </reference>
        </references>
      </pivotArea>
    </format>
    <format dxfId="7478">
      <pivotArea dataOnly="0" labelOnly="1" outline="0" fieldPosition="0">
        <references count="1">
          <reference field="4" count="1">
            <x v="229"/>
          </reference>
        </references>
      </pivotArea>
    </format>
    <format dxfId="7477">
      <pivotArea outline="0" fieldPosition="0">
        <references count="1">
          <reference field="4" count="1" selected="0">
            <x v="229"/>
          </reference>
        </references>
      </pivotArea>
    </format>
    <format dxfId="7476">
      <pivotArea dataOnly="0" labelOnly="1" outline="0" fieldPosition="0">
        <references count="1">
          <reference field="4" count="1">
            <x v="229"/>
          </reference>
        </references>
      </pivotArea>
    </format>
    <format dxfId="7475">
      <pivotArea dataOnly="0" labelOnly="1" outline="0" fieldPosition="0">
        <references count="1">
          <reference field="4" count="1">
            <x v="229"/>
          </reference>
        </references>
      </pivotArea>
    </format>
    <format dxfId="7474">
      <pivotArea outline="0" fieldPosition="0">
        <references count="1">
          <reference field="4" count="1" selected="0" defaultSubtotal="1">
            <x v="229"/>
          </reference>
        </references>
      </pivotArea>
    </format>
    <format dxfId="7473">
      <pivotArea outline="0" fieldPosition="0">
        <references count="1">
          <reference field="4" count="1" selected="0" defaultSubtotal="1">
            <x v="229"/>
          </reference>
        </references>
      </pivotArea>
    </format>
    <format dxfId="7472">
      <pivotArea dataOnly="0" labelOnly="1" outline="0" fieldPosition="0">
        <references count="1">
          <reference field="4" count="1" defaultSubtotal="1">
            <x v="229"/>
          </reference>
        </references>
      </pivotArea>
    </format>
    <format dxfId="7471">
      <pivotArea outline="0" fieldPosition="0">
        <references count="1">
          <reference field="4" count="1" selected="0">
            <x v="232"/>
          </reference>
        </references>
      </pivotArea>
    </format>
    <format dxfId="7470">
      <pivotArea dataOnly="0" labelOnly="1" outline="0" fieldPosition="0">
        <references count="1">
          <reference field="4" count="1">
            <x v="232"/>
          </reference>
        </references>
      </pivotArea>
    </format>
    <format dxfId="7469">
      <pivotArea dataOnly="0" labelOnly="1" outline="0" fieldPosition="0">
        <references count="1">
          <reference field="4" count="1">
            <x v="232"/>
          </reference>
        </references>
      </pivotArea>
    </format>
    <format dxfId="7468">
      <pivotArea outline="0" fieldPosition="0">
        <references count="1">
          <reference field="4" count="1" selected="0" defaultSubtotal="1">
            <x v="232"/>
          </reference>
        </references>
      </pivotArea>
    </format>
    <format dxfId="7467">
      <pivotArea dataOnly="0" labelOnly="1" outline="0" fieldPosition="0">
        <references count="1">
          <reference field="4" count="1" defaultSubtotal="1">
            <x v="232"/>
          </reference>
        </references>
      </pivotArea>
    </format>
    <format dxfId="7466">
      <pivotArea outline="0" fieldPosition="0">
        <references count="1">
          <reference field="4" count="1" selected="0">
            <x v="235"/>
          </reference>
        </references>
      </pivotArea>
    </format>
    <format dxfId="7465">
      <pivotArea dataOnly="0" labelOnly="1" outline="0" fieldPosition="0">
        <references count="1">
          <reference field="4" count="1">
            <x v="235"/>
          </reference>
        </references>
      </pivotArea>
    </format>
    <format dxfId="7464">
      <pivotArea dataOnly="0" labelOnly="1" outline="0" fieldPosition="0">
        <references count="1">
          <reference field="4" count="1">
            <x v="235"/>
          </reference>
        </references>
      </pivotArea>
    </format>
    <format dxfId="7463">
      <pivotArea outline="0" fieldPosition="0">
        <references count="1">
          <reference field="4" count="1" selected="0" defaultSubtotal="1">
            <x v="235"/>
          </reference>
        </references>
      </pivotArea>
    </format>
    <format dxfId="7462">
      <pivotArea dataOnly="0" labelOnly="1" outline="0" fieldPosition="0">
        <references count="1">
          <reference field="4" count="1" defaultSubtotal="1">
            <x v="235"/>
          </reference>
        </references>
      </pivotArea>
    </format>
    <format dxfId="7461">
      <pivotArea outline="0" fieldPosition="0">
        <references count="1">
          <reference field="4" count="1" selected="0" defaultSubtotal="1">
            <x v="252"/>
          </reference>
        </references>
      </pivotArea>
    </format>
    <format dxfId="7460">
      <pivotArea dataOnly="0" labelOnly="1" outline="0" fieldPosition="0">
        <references count="1">
          <reference field="4" count="1" defaultSubtotal="1">
            <x v="252"/>
          </reference>
        </references>
      </pivotArea>
    </format>
    <format dxfId="7459">
      <pivotArea dataOnly="0" labelOnly="1" outline="0" fieldPosition="0">
        <references count="1">
          <reference field="4" count="1">
            <x v="254"/>
          </reference>
        </references>
      </pivotArea>
    </format>
    <format dxfId="7458">
      <pivotArea outline="0" fieldPosition="0">
        <references count="1">
          <reference field="4" count="1" selected="0" defaultSubtotal="1">
            <x v="254"/>
          </reference>
        </references>
      </pivotArea>
    </format>
    <format dxfId="7457">
      <pivotArea dataOnly="0" labelOnly="1" outline="0" fieldPosition="0">
        <references count="1">
          <reference field="4" count="1" defaultSubtotal="1">
            <x v="254"/>
          </reference>
        </references>
      </pivotArea>
    </format>
    <format dxfId="7456">
      <pivotArea outline="0" fieldPosition="0">
        <references count="1">
          <reference field="4" count="1" selected="0" defaultSubtotal="1">
            <x v="270"/>
          </reference>
        </references>
      </pivotArea>
    </format>
    <format dxfId="7455">
      <pivotArea dataOnly="0" labelOnly="1" outline="0" fieldPosition="0">
        <references count="1">
          <reference field="4" count="1" defaultSubtotal="1">
            <x v="270"/>
          </reference>
        </references>
      </pivotArea>
    </format>
    <format dxfId="7454">
      <pivotArea outline="0" fieldPosition="0">
        <references count="1">
          <reference field="4" count="1" selected="0">
            <x v="280"/>
          </reference>
        </references>
      </pivotArea>
    </format>
    <format dxfId="7453">
      <pivotArea dataOnly="0" labelOnly="1" outline="0" fieldPosition="0">
        <references count="1">
          <reference field="4" count="1">
            <x v="280"/>
          </reference>
        </references>
      </pivotArea>
    </format>
    <format dxfId="7452">
      <pivotArea dataOnly="0" labelOnly="1" outline="0" fieldPosition="0">
        <references count="1">
          <reference field="4" count="1">
            <x v="280"/>
          </reference>
        </references>
      </pivotArea>
    </format>
    <format dxfId="7451">
      <pivotArea outline="0" fieldPosition="0">
        <references count="1">
          <reference field="4" count="1" selected="0" defaultSubtotal="1">
            <x v="280"/>
          </reference>
        </references>
      </pivotArea>
    </format>
    <format dxfId="7450">
      <pivotArea dataOnly="0" labelOnly="1" outline="0" fieldPosition="0">
        <references count="1">
          <reference field="4" count="1" defaultSubtotal="1">
            <x v="280"/>
          </reference>
        </references>
      </pivotArea>
    </format>
    <format dxfId="7449">
      <pivotArea outline="0" fieldPosition="0">
        <references count="1">
          <reference field="4" count="1" selected="0" defaultSubtotal="1">
            <x v="289"/>
          </reference>
        </references>
      </pivotArea>
    </format>
    <format dxfId="7448">
      <pivotArea dataOnly="0" labelOnly="1" outline="0" fieldPosition="0">
        <references count="1">
          <reference field="4" count="1" defaultSubtotal="1">
            <x v="289"/>
          </reference>
        </references>
      </pivotArea>
    </format>
    <format dxfId="7447">
      <pivotArea outline="0" fieldPosition="0">
        <references count="1">
          <reference field="4" count="1" selected="0" defaultSubtotal="1">
            <x v="290"/>
          </reference>
        </references>
      </pivotArea>
    </format>
    <format dxfId="7446">
      <pivotArea dataOnly="0" labelOnly="1" outline="0" fieldPosition="0">
        <references count="1">
          <reference field="4" count="1" defaultSubtotal="1">
            <x v="290"/>
          </reference>
        </references>
      </pivotArea>
    </format>
    <format dxfId="7445">
      <pivotArea outline="0" fieldPosition="0">
        <references count="1">
          <reference field="4" count="1" selected="0" defaultSubtotal="1">
            <x v="292"/>
          </reference>
        </references>
      </pivotArea>
    </format>
    <format dxfId="7444">
      <pivotArea dataOnly="0" labelOnly="1" outline="0" fieldPosition="0">
        <references count="1">
          <reference field="4" count="1" defaultSubtotal="1">
            <x v="292"/>
          </reference>
        </references>
      </pivotArea>
    </format>
    <format dxfId="7443">
      <pivotArea outline="0" fieldPosition="0">
        <references count="1">
          <reference field="4" count="1" selected="0" defaultSubtotal="1">
            <x v="305"/>
          </reference>
        </references>
      </pivotArea>
    </format>
    <format dxfId="7442">
      <pivotArea dataOnly="0" labelOnly="1" outline="0" fieldPosition="0">
        <references count="1">
          <reference field="4" count="1" defaultSubtotal="1">
            <x v="305"/>
          </reference>
        </references>
      </pivotArea>
    </format>
    <format dxfId="7441">
      <pivotArea outline="0" fieldPosition="0">
        <references count="1">
          <reference field="4" count="1" selected="0">
            <x v="313"/>
          </reference>
        </references>
      </pivotArea>
    </format>
    <format dxfId="7440">
      <pivotArea dataOnly="0" labelOnly="1" outline="0" fieldPosition="0">
        <references count="1">
          <reference field="4" count="1">
            <x v="313"/>
          </reference>
        </references>
      </pivotArea>
    </format>
    <format dxfId="7439">
      <pivotArea dataOnly="0" labelOnly="1" outline="0" fieldPosition="0">
        <references count="1">
          <reference field="4" count="1">
            <x v="313"/>
          </reference>
        </references>
      </pivotArea>
    </format>
    <format dxfId="7438">
      <pivotArea outline="0" fieldPosition="0">
        <references count="1">
          <reference field="4" count="1" selected="0" defaultSubtotal="1">
            <x v="313"/>
          </reference>
        </references>
      </pivotArea>
    </format>
    <format dxfId="7437">
      <pivotArea dataOnly="0" labelOnly="1" outline="0" fieldPosition="0">
        <references count="1">
          <reference field="4" count="1" defaultSubtotal="1">
            <x v="313"/>
          </reference>
        </references>
      </pivotArea>
    </format>
    <format dxfId="7436">
      <pivotArea outline="0" fieldPosition="0">
        <references count="1">
          <reference field="4" count="1" selected="0" defaultSubtotal="1">
            <x v="314"/>
          </reference>
        </references>
      </pivotArea>
    </format>
    <format dxfId="7435">
      <pivotArea dataOnly="0" labelOnly="1" outline="0" fieldPosition="0">
        <references count="1">
          <reference field="4" count="1" defaultSubtotal="1">
            <x v="314"/>
          </reference>
        </references>
      </pivotArea>
    </format>
    <format dxfId="7434">
      <pivotArea dataOnly="0" labelOnly="1" outline="0" fieldPosition="0">
        <references count="1">
          <reference field="4" count="1">
            <x v="138"/>
          </reference>
        </references>
      </pivotArea>
    </format>
    <format dxfId="7433">
      <pivotArea outline="0" fieldPosition="0">
        <references count="1">
          <reference field="4" count="1" selected="0">
            <x v="162"/>
          </reference>
        </references>
      </pivotArea>
    </format>
    <format dxfId="7432">
      <pivotArea dataOnly="0" labelOnly="1" outline="0" fieldPosition="0">
        <references count="1">
          <reference field="4" count="1">
            <x v="162"/>
          </reference>
        </references>
      </pivotArea>
    </format>
    <format dxfId="7431">
      <pivotArea dataOnly="0" labelOnly="1" outline="0" fieldPosition="0">
        <references count="1">
          <reference field="4" count="1">
            <x v="162"/>
          </reference>
        </references>
      </pivotArea>
    </format>
    <format dxfId="7430">
      <pivotArea outline="0" fieldPosition="0">
        <references count="1">
          <reference field="4" count="1" selected="0" defaultSubtotal="1">
            <x v="162"/>
          </reference>
        </references>
      </pivotArea>
    </format>
    <format dxfId="7429">
      <pivotArea dataOnly="0" labelOnly="1" outline="0" fieldPosition="0">
        <references count="1">
          <reference field="4" count="1" defaultSubtotal="1">
            <x v="162"/>
          </reference>
        </references>
      </pivotArea>
    </format>
    <format dxfId="7428">
      <pivotArea dataOnly="0" labelOnly="1" outline="0" offset="IV6" fieldPosition="0">
        <references count="1">
          <reference field="4" count="1">
            <x v="292"/>
          </reference>
        </references>
      </pivotArea>
    </format>
    <format dxfId="7427">
      <pivotArea outline="0" fieldPosition="0">
        <references count="1">
          <reference field="4" count="1" selected="0" defaultSubtotal="1">
            <x v="32"/>
          </reference>
        </references>
      </pivotArea>
    </format>
    <format dxfId="7426">
      <pivotArea dataOnly="0" labelOnly="1" outline="0" fieldPosition="0">
        <references count="1">
          <reference field="4" count="1" defaultSubtotal="1">
            <x v="32"/>
          </reference>
        </references>
      </pivotArea>
    </format>
    <format dxfId="7425">
      <pivotArea outline="0" fieldPosition="0">
        <references count="1">
          <reference field="4" count="1" selected="0">
            <x v="34"/>
          </reference>
        </references>
      </pivotArea>
    </format>
    <format dxfId="7424">
      <pivotArea dataOnly="0" labelOnly="1" outline="0" fieldPosition="0">
        <references count="1">
          <reference field="4" count="1">
            <x v="34"/>
          </reference>
        </references>
      </pivotArea>
    </format>
    <format dxfId="7423">
      <pivotArea dataOnly="0" labelOnly="1" outline="0" fieldPosition="0">
        <references count="1">
          <reference field="4" count="1">
            <x v="34"/>
          </reference>
        </references>
      </pivotArea>
    </format>
    <format dxfId="7422">
      <pivotArea outline="0" fieldPosition="0">
        <references count="1">
          <reference field="4" count="1" selected="0" defaultSubtotal="1">
            <x v="34"/>
          </reference>
        </references>
      </pivotArea>
    </format>
    <format dxfId="7421">
      <pivotArea dataOnly="0" labelOnly="1" outline="0" fieldPosition="0">
        <references count="1">
          <reference field="4" count="1" defaultSubtotal="1">
            <x v="34"/>
          </reference>
        </references>
      </pivotArea>
    </format>
    <format dxfId="7420">
      <pivotArea outline="0" fieldPosition="0">
        <references count="1">
          <reference field="4" count="1" selected="0" defaultSubtotal="1">
            <x v="35"/>
          </reference>
        </references>
      </pivotArea>
    </format>
    <format dxfId="7419">
      <pivotArea dataOnly="0" labelOnly="1" outline="0" fieldPosition="0">
        <references count="1">
          <reference field="4" count="1" defaultSubtotal="1">
            <x v="35"/>
          </reference>
        </references>
      </pivotArea>
    </format>
    <format dxfId="7418">
      <pivotArea outline="0" fieldPosition="0">
        <references count="1">
          <reference field="4" count="1" selected="0" defaultSubtotal="1">
            <x v="50"/>
          </reference>
        </references>
      </pivotArea>
    </format>
    <format dxfId="7417">
      <pivotArea dataOnly="0" labelOnly="1" outline="0" fieldPosition="0">
        <references count="1">
          <reference field="4" count="1" defaultSubtotal="1">
            <x v="50"/>
          </reference>
        </references>
      </pivotArea>
    </format>
    <format dxfId="7416">
      <pivotArea outline="0" fieldPosition="0">
        <references count="1">
          <reference field="4" count="1" selected="0">
            <x v="54"/>
          </reference>
        </references>
      </pivotArea>
    </format>
    <format dxfId="7415">
      <pivotArea dataOnly="0" labelOnly="1" outline="0" fieldPosition="0">
        <references count="1">
          <reference field="4" count="1">
            <x v="54"/>
          </reference>
        </references>
      </pivotArea>
    </format>
    <format dxfId="7414">
      <pivotArea dataOnly="0" labelOnly="1" outline="0" fieldPosition="0">
        <references count="1">
          <reference field="4" count="1">
            <x v="54"/>
          </reference>
        </references>
      </pivotArea>
    </format>
    <format dxfId="7413">
      <pivotArea outline="0" fieldPosition="0">
        <references count="1">
          <reference field="4" count="1" selected="0" defaultSubtotal="1">
            <x v="54"/>
          </reference>
        </references>
      </pivotArea>
    </format>
    <format dxfId="7412">
      <pivotArea dataOnly="0" labelOnly="1" outline="0" fieldPosition="0">
        <references count="1">
          <reference field="4" count="1" defaultSubtotal="1">
            <x v="54"/>
          </reference>
        </references>
      </pivotArea>
    </format>
    <format dxfId="7411">
      <pivotArea dataOnly="0" labelOnly="1" outline="0" fieldPosition="0">
        <references count="1">
          <reference field="4" count="1">
            <x v="55"/>
          </reference>
        </references>
      </pivotArea>
    </format>
    <format dxfId="7410">
      <pivotArea outline="0" fieldPosition="0">
        <references count="1">
          <reference field="4" count="1" selected="0" defaultSubtotal="1">
            <x v="55"/>
          </reference>
        </references>
      </pivotArea>
    </format>
    <format dxfId="7409">
      <pivotArea dataOnly="0" labelOnly="1" outline="0" fieldPosition="0">
        <references count="1">
          <reference field="4" count="1" defaultSubtotal="1">
            <x v="55"/>
          </reference>
        </references>
      </pivotArea>
    </format>
    <format dxfId="7408">
      <pivotArea outline="0" fieldPosition="0">
        <references count="1">
          <reference field="4" count="1" selected="0">
            <x v="63"/>
          </reference>
        </references>
      </pivotArea>
    </format>
    <format dxfId="7407">
      <pivotArea dataOnly="0" labelOnly="1" outline="0" fieldPosition="0">
        <references count="1">
          <reference field="4" count="1">
            <x v="63"/>
          </reference>
        </references>
      </pivotArea>
    </format>
    <format dxfId="7406">
      <pivotArea dataOnly="0" labelOnly="1" outline="0" fieldPosition="0">
        <references count="1">
          <reference field="4" count="1">
            <x v="63"/>
          </reference>
        </references>
      </pivotArea>
    </format>
    <format dxfId="7405">
      <pivotArea outline="0" fieldPosition="0">
        <references count="1">
          <reference field="4" count="1" selected="0" defaultSubtotal="1">
            <x v="63"/>
          </reference>
        </references>
      </pivotArea>
    </format>
    <format dxfId="7404">
      <pivotArea dataOnly="0" labelOnly="1" outline="0" fieldPosition="0">
        <references count="1">
          <reference field="4" count="1" defaultSubtotal="1">
            <x v="63"/>
          </reference>
        </references>
      </pivotArea>
    </format>
    <format dxfId="7403">
      <pivotArea outline="0" fieldPosition="0">
        <references count="1">
          <reference field="4" count="1" selected="0">
            <x v="67"/>
          </reference>
        </references>
      </pivotArea>
    </format>
    <format dxfId="7402">
      <pivotArea dataOnly="0" labelOnly="1" outline="0" fieldPosition="0">
        <references count="1">
          <reference field="4" count="1">
            <x v="67"/>
          </reference>
        </references>
      </pivotArea>
    </format>
    <format dxfId="7401">
      <pivotArea dataOnly="0" labelOnly="1" outline="0" fieldPosition="0">
        <references count="1">
          <reference field="4" count="1">
            <x v="67"/>
          </reference>
        </references>
      </pivotArea>
    </format>
    <format dxfId="7400">
      <pivotArea outline="0" fieldPosition="0">
        <references count="1">
          <reference field="4" count="1" selected="0" defaultSubtotal="1">
            <x v="67"/>
          </reference>
        </references>
      </pivotArea>
    </format>
    <format dxfId="7399">
      <pivotArea dataOnly="0" labelOnly="1" outline="0" fieldPosition="0">
        <references count="1">
          <reference field="4" count="1" defaultSubtotal="1">
            <x v="67"/>
          </reference>
        </references>
      </pivotArea>
    </format>
    <format dxfId="7398">
      <pivotArea outline="0" fieldPosition="0">
        <references count="1">
          <reference field="4" count="1" selected="0" defaultSubtotal="1">
            <x v="73"/>
          </reference>
        </references>
      </pivotArea>
    </format>
    <format dxfId="7397">
      <pivotArea dataOnly="0" labelOnly="1" outline="0" fieldPosition="0">
        <references count="1">
          <reference field="4" count="1" defaultSubtotal="1">
            <x v="73"/>
          </reference>
        </references>
      </pivotArea>
    </format>
    <format dxfId="7396">
      <pivotArea outline="0" fieldPosition="0">
        <references count="1">
          <reference field="4" count="1" selected="0" defaultSubtotal="1">
            <x v="74"/>
          </reference>
        </references>
      </pivotArea>
    </format>
    <format dxfId="7395">
      <pivotArea dataOnly="0" labelOnly="1" outline="0" fieldPosition="0">
        <references count="1">
          <reference field="4" count="1" defaultSubtotal="1">
            <x v="74"/>
          </reference>
        </references>
      </pivotArea>
    </format>
    <format dxfId="7394">
      <pivotArea outline="0" fieldPosition="0">
        <references count="1">
          <reference field="4" count="1" selected="0" defaultSubtotal="1">
            <x v="78"/>
          </reference>
        </references>
      </pivotArea>
    </format>
    <format dxfId="7393">
      <pivotArea dataOnly="0" labelOnly="1" outline="0" fieldPosition="0">
        <references count="1">
          <reference field="4" count="1" defaultSubtotal="1">
            <x v="78"/>
          </reference>
        </references>
      </pivotArea>
    </format>
    <format dxfId="7392">
      <pivotArea outline="0" fieldPosition="0">
        <references count="1">
          <reference field="4" count="1" selected="0">
            <x v="79"/>
          </reference>
        </references>
      </pivotArea>
    </format>
    <format dxfId="7391">
      <pivotArea dataOnly="0" labelOnly="1" outline="0" fieldPosition="0">
        <references count="1">
          <reference field="4" count="1">
            <x v="79"/>
          </reference>
        </references>
      </pivotArea>
    </format>
    <format dxfId="7390">
      <pivotArea dataOnly="0" labelOnly="1" outline="0" fieldPosition="0">
        <references count="1">
          <reference field="4" count="1">
            <x v="79"/>
          </reference>
        </references>
      </pivotArea>
    </format>
    <format dxfId="7389">
      <pivotArea outline="0" fieldPosition="0">
        <references count="1">
          <reference field="4" count="1" selected="0" defaultSubtotal="1">
            <x v="79"/>
          </reference>
        </references>
      </pivotArea>
    </format>
    <format dxfId="7388">
      <pivotArea dataOnly="0" labelOnly="1" outline="0" fieldPosition="0">
        <references count="1">
          <reference field="4" count="1" defaultSubtotal="1">
            <x v="79"/>
          </reference>
        </references>
      </pivotArea>
    </format>
    <format dxfId="7387">
      <pivotArea outline="0" fieldPosition="0">
        <references count="1">
          <reference field="4" count="1" selected="0" defaultSubtotal="1">
            <x v="82"/>
          </reference>
        </references>
      </pivotArea>
    </format>
    <format dxfId="7386">
      <pivotArea dataOnly="0" labelOnly="1" outline="0" fieldPosition="0">
        <references count="1">
          <reference field="4" count="1" defaultSubtotal="1">
            <x v="82"/>
          </reference>
        </references>
      </pivotArea>
    </format>
    <format dxfId="7385">
      <pivotArea outline="0" fieldPosition="0">
        <references count="1">
          <reference field="4" count="1" selected="0" defaultSubtotal="1">
            <x v="88"/>
          </reference>
        </references>
      </pivotArea>
    </format>
    <format dxfId="7384">
      <pivotArea dataOnly="0" labelOnly="1" outline="0" fieldPosition="0">
        <references count="1">
          <reference field="4" count="1" defaultSubtotal="1">
            <x v="88"/>
          </reference>
        </references>
      </pivotArea>
    </format>
    <format dxfId="7383">
      <pivotArea outline="0" fieldPosition="0">
        <references count="1">
          <reference field="4" count="1" selected="0" defaultSubtotal="1">
            <x v="105"/>
          </reference>
        </references>
      </pivotArea>
    </format>
    <format dxfId="7382">
      <pivotArea dataOnly="0" labelOnly="1" outline="0" fieldPosition="0">
        <references count="1">
          <reference field="4" count="1" defaultSubtotal="1">
            <x v="105"/>
          </reference>
        </references>
      </pivotArea>
    </format>
    <format dxfId="7381">
      <pivotArea outline="0" fieldPosition="0">
        <references count="1">
          <reference field="4" count="1" selected="0" defaultSubtotal="1">
            <x v="121"/>
          </reference>
        </references>
      </pivotArea>
    </format>
    <format dxfId="7380">
      <pivotArea dataOnly="0" labelOnly="1" outline="0" fieldPosition="0">
        <references count="1">
          <reference field="4" count="1" defaultSubtotal="1">
            <x v="121"/>
          </reference>
        </references>
      </pivotArea>
    </format>
    <format dxfId="7379">
      <pivotArea outline="0" fieldPosition="0">
        <references count="1">
          <reference field="4" count="1" selected="0" defaultSubtotal="1">
            <x v="125"/>
          </reference>
        </references>
      </pivotArea>
    </format>
    <format dxfId="7378">
      <pivotArea dataOnly="0" labelOnly="1" outline="0" fieldPosition="0">
        <references count="1">
          <reference field="4" count="1" defaultSubtotal="1">
            <x v="125"/>
          </reference>
        </references>
      </pivotArea>
    </format>
    <format dxfId="7377">
      <pivotArea outline="0" fieldPosition="0">
        <references count="1">
          <reference field="4" count="1" selected="0">
            <x v="135"/>
          </reference>
        </references>
      </pivotArea>
    </format>
    <format dxfId="7376">
      <pivotArea dataOnly="0" labelOnly="1" outline="0" fieldPosition="0">
        <references count="1">
          <reference field="4" count="1">
            <x v="135"/>
          </reference>
        </references>
      </pivotArea>
    </format>
    <format dxfId="7375">
      <pivotArea outline="0" fieldPosition="0">
        <references count="1">
          <reference field="4" count="1" selected="0" defaultSubtotal="1">
            <x v="145"/>
          </reference>
        </references>
      </pivotArea>
    </format>
    <format dxfId="7374">
      <pivotArea dataOnly="0" labelOnly="1" outline="0" fieldPosition="0">
        <references count="1">
          <reference field="4" count="1" defaultSubtotal="1">
            <x v="145"/>
          </reference>
        </references>
      </pivotArea>
    </format>
    <format dxfId="7373">
      <pivotArea outline="0" fieldPosition="0">
        <references count="1">
          <reference field="4" count="1" selected="0" defaultSubtotal="1">
            <x v="147"/>
          </reference>
        </references>
      </pivotArea>
    </format>
    <format dxfId="7372">
      <pivotArea dataOnly="0" labelOnly="1" outline="0" fieldPosition="0">
        <references count="1">
          <reference field="4" count="1" defaultSubtotal="1">
            <x v="147"/>
          </reference>
        </references>
      </pivotArea>
    </format>
    <format dxfId="7371">
      <pivotArea dataOnly="0" labelOnly="1" outline="0" fieldPosition="0">
        <references count="1">
          <reference field="4" count="1">
            <x v="173"/>
          </reference>
        </references>
      </pivotArea>
    </format>
    <format dxfId="7370">
      <pivotArea outline="0" fieldPosition="0">
        <references count="1">
          <reference field="4" count="1" selected="0" defaultSubtotal="1">
            <x v="173"/>
          </reference>
        </references>
      </pivotArea>
    </format>
    <format dxfId="7369">
      <pivotArea dataOnly="0" labelOnly="1" outline="0" fieldPosition="0">
        <references count="1">
          <reference field="4" count="1" defaultSubtotal="1">
            <x v="173"/>
          </reference>
        </references>
      </pivotArea>
    </format>
    <format dxfId="7368">
      <pivotArea dataOnly="0" labelOnly="1" outline="0" fieldPosition="0">
        <references count="1">
          <reference field="4" count="1">
            <x v="226"/>
          </reference>
        </references>
      </pivotArea>
    </format>
    <format dxfId="7367">
      <pivotArea outline="0" fieldPosition="0">
        <references count="1">
          <reference field="4" count="1" selected="0" defaultSubtotal="1">
            <x v="226"/>
          </reference>
        </references>
      </pivotArea>
    </format>
    <format dxfId="7366">
      <pivotArea dataOnly="0" labelOnly="1" outline="0" fieldPosition="0">
        <references count="1">
          <reference field="4" count="1" defaultSubtotal="1">
            <x v="226"/>
          </reference>
        </references>
      </pivotArea>
    </format>
    <format dxfId="7365">
      <pivotArea dataOnly="0" labelOnly="1" outline="0" fieldPosition="0">
        <references count="1">
          <reference field="4" count="1">
            <x v="305"/>
          </reference>
        </references>
      </pivotArea>
    </format>
    <format dxfId="7364">
      <pivotArea outline="0" fieldPosition="0">
        <references count="1">
          <reference field="4" count="1" selected="0">
            <x v="34"/>
          </reference>
        </references>
      </pivotArea>
    </format>
    <format dxfId="7363">
      <pivotArea dataOnly="0" labelOnly="1" outline="0" fieldPosition="0">
        <references count="1">
          <reference field="4" count="1">
            <x v="34"/>
          </reference>
        </references>
      </pivotArea>
    </format>
    <format dxfId="7362">
      <pivotArea dataOnly="0" labelOnly="1" outline="0" offset="IV1" fieldPosition="0">
        <references count="1">
          <reference field="4" count="1">
            <x v="35"/>
          </reference>
        </references>
      </pivotArea>
    </format>
    <format dxfId="7361">
      <pivotArea dataOnly="0" labelOnly="1" outline="0" offset="IV2" fieldPosition="0">
        <references count="1">
          <reference field="4" count="1">
            <x v="35"/>
          </reference>
        </references>
      </pivotArea>
    </format>
    <format dxfId="7360">
      <pivotArea dataOnly="0" labelOnly="1" outline="0" offset="IV256" fieldPosition="0">
        <references count="1">
          <reference field="4" count="1">
            <x v="35"/>
          </reference>
        </references>
      </pivotArea>
    </format>
    <format dxfId="7359">
      <pivotArea dataOnly="0" labelOnly="1" outline="0" offset="IV1" fieldPosition="0">
        <references count="1">
          <reference field="4" count="1">
            <x v="50"/>
          </reference>
        </references>
      </pivotArea>
    </format>
    <format dxfId="7358">
      <pivotArea dataOnly="0" labelOnly="1" outline="0" offset="IV2" fieldPosition="0">
        <references count="1">
          <reference field="4" count="1">
            <x v="50"/>
          </reference>
        </references>
      </pivotArea>
    </format>
    <format dxfId="7357">
      <pivotArea dataOnly="0" labelOnly="1" outline="0" offset="IV3" fieldPosition="0">
        <references count="1">
          <reference field="4" count="1">
            <x v="50"/>
          </reference>
        </references>
      </pivotArea>
    </format>
    <format dxfId="7356">
      <pivotArea dataOnly="0" labelOnly="1" outline="0" offset="IV256" fieldPosition="0">
        <references count="1">
          <reference field="4" count="1">
            <x v="50"/>
          </reference>
        </references>
      </pivotArea>
    </format>
    <format dxfId="7355">
      <pivotArea outline="0" fieldPosition="0">
        <references count="1">
          <reference field="4" count="1" selected="0">
            <x v="54"/>
          </reference>
        </references>
      </pivotArea>
    </format>
    <format dxfId="7354">
      <pivotArea dataOnly="0" labelOnly="1" outline="0" fieldPosition="0">
        <references count="1">
          <reference field="4" count="1">
            <x v="54"/>
          </reference>
        </references>
      </pivotArea>
    </format>
    <format dxfId="7353">
      <pivotArea outline="0" fieldPosition="0">
        <references count="1">
          <reference field="4" count="1" selected="0">
            <x v="63"/>
          </reference>
        </references>
      </pivotArea>
    </format>
    <format dxfId="7352">
      <pivotArea dataOnly="0" labelOnly="1" outline="0" fieldPosition="0">
        <references count="1">
          <reference field="4" count="1">
            <x v="63"/>
          </reference>
        </references>
      </pivotArea>
    </format>
    <format dxfId="7351">
      <pivotArea outline="0" fieldPosition="0">
        <references count="1">
          <reference field="4" count="1" selected="0">
            <x v="67"/>
          </reference>
        </references>
      </pivotArea>
    </format>
    <format dxfId="7350">
      <pivotArea dataOnly="0" labelOnly="1" outline="0" fieldPosition="0">
        <references count="1">
          <reference field="4" count="1">
            <x v="67"/>
          </reference>
        </references>
      </pivotArea>
    </format>
    <format dxfId="7349">
      <pivotArea dataOnly="0" labelOnly="1" outline="0" offset="IV1" fieldPosition="0">
        <references count="1">
          <reference field="4" count="1">
            <x v="73"/>
          </reference>
        </references>
      </pivotArea>
    </format>
    <format dxfId="7348">
      <pivotArea dataOnly="0" labelOnly="1" outline="0" offset="IV2" fieldPosition="0">
        <references count="1">
          <reference field="4" count="1">
            <x v="73"/>
          </reference>
        </references>
      </pivotArea>
    </format>
    <format dxfId="7347">
      <pivotArea dataOnly="0" labelOnly="1" outline="0" offset="IV256" fieldPosition="0">
        <references count="1">
          <reference field="4" count="1">
            <x v="73"/>
          </reference>
        </references>
      </pivotArea>
    </format>
    <format dxfId="7346">
      <pivotArea dataOnly="0" labelOnly="1" outline="0" offset="IV1" fieldPosition="0">
        <references count="1">
          <reference field="4" count="1">
            <x v="74"/>
          </reference>
        </references>
      </pivotArea>
    </format>
    <format dxfId="7345">
      <pivotArea dataOnly="0" labelOnly="1" outline="0" offset="IV2" fieldPosition="0">
        <references count="1">
          <reference field="4" count="1">
            <x v="74"/>
          </reference>
        </references>
      </pivotArea>
    </format>
    <format dxfId="7344">
      <pivotArea dataOnly="0" labelOnly="1" outline="0" offset="IV3" fieldPosition="0">
        <references count="1">
          <reference field="4" count="1">
            <x v="74"/>
          </reference>
        </references>
      </pivotArea>
    </format>
    <format dxfId="7343">
      <pivotArea dataOnly="0" labelOnly="1" outline="0" offset="IV256" fieldPosition="0">
        <references count="1">
          <reference field="4" count="1">
            <x v="74"/>
          </reference>
        </references>
      </pivotArea>
    </format>
    <format dxfId="7342">
      <pivotArea dataOnly="0" labelOnly="1" outline="0" offset="IV1" fieldPosition="0">
        <references count="1">
          <reference field="4" count="1">
            <x v="78"/>
          </reference>
        </references>
      </pivotArea>
    </format>
    <format dxfId="7341">
      <pivotArea dataOnly="0" labelOnly="1" outline="0" offset="IV2" fieldPosition="0">
        <references count="1">
          <reference field="4" count="1">
            <x v="78"/>
          </reference>
        </references>
      </pivotArea>
    </format>
    <format dxfId="7340">
      <pivotArea dataOnly="0" labelOnly="1" outline="0" offset="IV3" fieldPosition="0">
        <references count="1">
          <reference field="4" count="1">
            <x v="78"/>
          </reference>
        </references>
      </pivotArea>
    </format>
    <format dxfId="7339">
      <pivotArea dataOnly="0" labelOnly="1" outline="0" offset="IV4" fieldPosition="0">
        <references count="1">
          <reference field="4" count="1">
            <x v="78"/>
          </reference>
        </references>
      </pivotArea>
    </format>
    <format dxfId="7338">
      <pivotArea dataOnly="0" labelOnly="1" outline="0" offset="IV5" fieldPosition="0">
        <references count="1">
          <reference field="4" count="1">
            <x v="78"/>
          </reference>
        </references>
      </pivotArea>
    </format>
    <format dxfId="7337">
      <pivotArea dataOnly="0" labelOnly="1" outline="0" offset="IV6" fieldPosition="0">
        <references count="1">
          <reference field="4" count="1">
            <x v="78"/>
          </reference>
        </references>
      </pivotArea>
    </format>
    <format dxfId="7336">
      <pivotArea dataOnly="0" labelOnly="1" outline="0" offset="IV7" fieldPosition="0">
        <references count="1">
          <reference field="4" count="1">
            <x v="78"/>
          </reference>
        </references>
      </pivotArea>
    </format>
    <format dxfId="7335">
      <pivotArea dataOnly="0" labelOnly="1" outline="0" offset="IV256" fieldPosition="0">
        <references count="1">
          <reference field="4" count="1">
            <x v="78"/>
          </reference>
        </references>
      </pivotArea>
    </format>
    <format dxfId="7334">
      <pivotArea outline="0" fieldPosition="0">
        <references count="1">
          <reference field="4" count="1" selected="0">
            <x v="79"/>
          </reference>
        </references>
      </pivotArea>
    </format>
    <format dxfId="7333">
      <pivotArea dataOnly="0" labelOnly="1" outline="0" fieldPosition="0">
        <references count="1">
          <reference field="4" count="1">
            <x v="79"/>
          </reference>
        </references>
      </pivotArea>
    </format>
    <format dxfId="7332">
      <pivotArea dataOnly="0" labelOnly="1" outline="0" offset="IV1" fieldPosition="0">
        <references count="1">
          <reference field="4" count="1">
            <x v="82"/>
          </reference>
        </references>
      </pivotArea>
    </format>
    <format dxfId="7331">
      <pivotArea dataOnly="0" labelOnly="1" outline="0" offset="IV2" fieldPosition="0">
        <references count="1">
          <reference field="4" count="1">
            <x v="82"/>
          </reference>
        </references>
      </pivotArea>
    </format>
    <format dxfId="7330">
      <pivotArea dataOnly="0" labelOnly="1" outline="0" offset="IV256" fieldPosition="0">
        <references count="1">
          <reference field="4" count="1">
            <x v="82"/>
          </reference>
        </references>
      </pivotArea>
    </format>
    <format dxfId="7329">
      <pivotArea dataOnly="0" labelOnly="1" outline="0" offset="IV1" fieldPosition="0">
        <references count="1">
          <reference field="4" count="1">
            <x v="88"/>
          </reference>
        </references>
      </pivotArea>
    </format>
    <format dxfId="7328">
      <pivotArea dataOnly="0" labelOnly="1" outline="0" offset="IV2" fieldPosition="0">
        <references count="1">
          <reference field="4" count="1">
            <x v="88"/>
          </reference>
        </references>
      </pivotArea>
    </format>
    <format dxfId="7327">
      <pivotArea dataOnly="0" labelOnly="1" outline="0" offset="IV3" fieldPosition="0">
        <references count="1">
          <reference field="4" count="1">
            <x v="88"/>
          </reference>
        </references>
      </pivotArea>
    </format>
    <format dxfId="7326">
      <pivotArea dataOnly="0" labelOnly="1" outline="0" offset="IV4" fieldPosition="0">
        <references count="1">
          <reference field="4" count="1">
            <x v="88"/>
          </reference>
        </references>
      </pivotArea>
    </format>
    <format dxfId="7325">
      <pivotArea dataOnly="0" labelOnly="1" outline="0" offset="IV5" fieldPosition="0">
        <references count="1">
          <reference field="4" count="1">
            <x v="88"/>
          </reference>
        </references>
      </pivotArea>
    </format>
    <format dxfId="7324">
      <pivotArea dataOnly="0" labelOnly="1" outline="0" offset="IV6" fieldPosition="0">
        <references count="1">
          <reference field="4" count="1">
            <x v="88"/>
          </reference>
        </references>
      </pivotArea>
    </format>
    <format dxfId="7323">
      <pivotArea dataOnly="0" labelOnly="1" outline="0" offset="IV256" fieldPosition="0">
        <references count="1">
          <reference field="4" count="1">
            <x v="88"/>
          </reference>
        </references>
      </pivotArea>
    </format>
    <format dxfId="7322">
      <pivotArea dataOnly="0" labelOnly="1" outline="0" offset="IV3" fieldPosition="0">
        <references count="1">
          <reference field="4" count="1">
            <x v="105"/>
          </reference>
        </references>
      </pivotArea>
    </format>
    <format dxfId="7321">
      <pivotArea dataOnly="0" labelOnly="1" outline="0" offset="IV4" fieldPosition="0">
        <references count="1">
          <reference field="4" count="1">
            <x v="105"/>
          </reference>
        </references>
      </pivotArea>
    </format>
    <format dxfId="7320">
      <pivotArea dataOnly="0" labelOnly="1" outline="0" offset="IV5" fieldPosition="0">
        <references count="1">
          <reference field="4" count="1">
            <x v="105"/>
          </reference>
        </references>
      </pivotArea>
    </format>
    <format dxfId="7319">
      <pivotArea dataOnly="0" labelOnly="1" outline="0" offset="IV6" fieldPosition="0">
        <references count="1">
          <reference field="4" count="1">
            <x v="105"/>
          </reference>
        </references>
      </pivotArea>
    </format>
    <format dxfId="7318">
      <pivotArea dataOnly="0" labelOnly="1" outline="0" offset="IV7" fieldPosition="0">
        <references count="1">
          <reference field="4" count="1">
            <x v="105"/>
          </reference>
        </references>
      </pivotArea>
    </format>
    <format dxfId="7317">
      <pivotArea dataOnly="0" labelOnly="1" outline="0" offset="IV8" fieldPosition="0">
        <references count="1">
          <reference field="4" count="1">
            <x v="105"/>
          </reference>
        </references>
      </pivotArea>
    </format>
    <format dxfId="7316">
      <pivotArea dataOnly="0" labelOnly="1" outline="0" offset="IV9" fieldPosition="0">
        <references count="1">
          <reference field="4" count="1">
            <x v="105"/>
          </reference>
        </references>
      </pivotArea>
    </format>
    <format dxfId="7315">
      <pivotArea dataOnly="0" labelOnly="1" outline="0" offset="IV10" fieldPosition="0">
        <references count="1">
          <reference field="4" count="1">
            <x v="105"/>
          </reference>
        </references>
      </pivotArea>
    </format>
    <format dxfId="7314">
      <pivotArea dataOnly="0" labelOnly="1" outline="0" offset="IV11" fieldPosition="0">
        <references count="1">
          <reference field="4" count="1">
            <x v="105"/>
          </reference>
        </references>
      </pivotArea>
    </format>
    <format dxfId="7313">
      <pivotArea dataOnly="0" labelOnly="1" outline="0" offset="IV12" fieldPosition="0">
        <references count="1">
          <reference field="4" count="1">
            <x v="105"/>
          </reference>
        </references>
      </pivotArea>
    </format>
    <format dxfId="7312">
      <pivotArea dataOnly="0" labelOnly="1" outline="0" offset="IV13" fieldPosition="0">
        <references count="1">
          <reference field="4" count="1">
            <x v="105"/>
          </reference>
        </references>
      </pivotArea>
    </format>
    <format dxfId="7311">
      <pivotArea dataOnly="0" labelOnly="1" outline="0" offset="IV14" fieldPosition="0">
        <references count="1">
          <reference field="4" count="1">
            <x v="105"/>
          </reference>
        </references>
      </pivotArea>
    </format>
    <format dxfId="7310">
      <pivotArea dataOnly="0" labelOnly="1" outline="0" offset="IV15" fieldPosition="0">
        <references count="1">
          <reference field="4" count="1">
            <x v="105"/>
          </reference>
        </references>
      </pivotArea>
    </format>
    <format dxfId="7309">
      <pivotArea dataOnly="0" labelOnly="1" outline="0" offset="IV16" fieldPosition="0">
        <references count="1">
          <reference field="4" count="1">
            <x v="105"/>
          </reference>
        </references>
      </pivotArea>
    </format>
    <format dxfId="7308">
      <pivotArea dataOnly="0" labelOnly="1" outline="0" offset="IV17" fieldPosition="0">
        <references count="1">
          <reference field="4" count="1">
            <x v="105"/>
          </reference>
        </references>
      </pivotArea>
    </format>
    <format dxfId="7307">
      <pivotArea dataOnly="0" labelOnly="1" outline="0" offset="IV18" fieldPosition="0">
        <references count="1">
          <reference field="4" count="1">
            <x v="105"/>
          </reference>
        </references>
      </pivotArea>
    </format>
    <format dxfId="7306">
      <pivotArea dataOnly="0" labelOnly="1" outline="0" offset="IV19" fieldPosition="0">
        <references count="1">
          <reference field="4" count="1">
            <x v="105"/>
          </reference>
        </references>
      </pivotArea>
    </format>
    <format dxfId="7305">
      <pivotArea dataOnly="0" labelOnly="1" outline="0" offset="IV20" fieldPosition="0">
        <references count="1">
          <reference field="4" count="1">
            <x v="105"/>
          </reference>
        </references>
      </pivotArea>
    </format>
    <format dxfId="7304">
      <pivotArea dataOnly="0" labelOnly="1" outline="0" offset="IV21" fieldPosition="0">
        <references count="1">
          <reference field="4" count="1">
            <x v="105"/>
          </reference>
        </references>
      </pivotArea>
    </format>
    <format dxfId="7303">
      <pivotArea dataOnly="0" labelOnly="1" outline="0" offset="IV22" fieldPosition="0">
        <references count="1">
          <reference field="4" count="1">
            <x v="105"/>
          </reference>
        </references>
      </pivotArea>
    </format>
    <format dxfId="7302">
      <pivotArea dataOnly="0" labelOnly="1" outline="0" offset="IV23" fieldPosition="0">
        <references count="1">
          <reference field="4" count="1">
            <x v="105"/>
          </reference>
        </references>
      </pivotArea>
    </format>
    <format dxfId="7301">
      <pivotArea dataOnly="0" labelOnly="1" outline="0" offset="IV24" fieldPosition="0">
        <references count="1">
          <reference field="4" count="1">
            <x v="105"/>
          </reference>
        </references>
      </pivotArea>
    </format>
    <format dxfId="7300">
      <pivotArea dataOnly="0" labelOnly="1" outline="0" offset="IV25" fieldPosition="0">
        <references count="1">
          <reference field="4" count="1">
            <x v="105"/>
          </reference>
        </references>
      </pivotArea>
    </format>
    <format dxfId="7299">
      <pivotArea dataOnly="0" labelOnly="1" outline="0" offset="IV26" fieldPosition="0">
        <references count="1">
          <reference field="4" count="1">
            <x v="105"/>
          </reference>
        </references>
      </pivotArea>
    </format>
    <format dxfId="7298">
      <pivotArea dataOnly="0" labelOnly="1" outline="0" offset="IV27" fieldPosition="0">
        <references count="1">
          <reference field="4" count="1">
            <x v="105"/>
          </reference>
        </references>
      </pivotArea>
    </format>
    <format dxfId="7297">
      <pivotArea dataOnly="0" labelOnly="1" outline="0" offset="IV28" fieldPosition="0">
        <references count="1">
          <reference field="4" count="1">
            <x v="105"/>
          </reference>
        </references>
      </pivotArea>
    </format>
    <format dxfId="7296">
      <pivotArea dataOnly="0" labelOnly="1" outline="0" offset="IV29" fieldPosition="0">
        <references count="1">
          <reference field="4" count="1">
            <x v="105"/>
          </reference>
        </references>
      </pivotArea>
    </format>
    <format dxfId="7295">
      <pivotArea dataOnly="0" labelOnly="1" outline="0" offset="IV30" fieldPosition="0">
        <references count="1">
          <reference field="4" count="1">
            <x v="105"/>
          </reference>
        </references>
      </pivotArea>
    </format>
    <format dxfId="7294">
      <pivotArea dataOnly="0" labelOnly="1" outline="0" offset="IV31" fieldPosition="0">
        <references count="1">
          <reference field="4" count="1">
            <x v="105"/>
          </reference>
        </references>
      </pivotArea>
    </format>
    <format dxfId="7293">
      <pivotArea dataOnly="0" labelOnly="1" outline="0" offset="IV32" fieldPosition="0">
        <references count="1">
          <reference field="4" count="1">
            <x v="105"/>
          </reference>
        </references>
      </pivotArea>
    </format>
    <format dxfId="7292">
      <pivotArea dataOnly="0" labelOnly="1" outline="0" offset="IV33" fieldPosition="0">
        <references count="1">
          <reference field="4" count="1">
            <x v="105"/>
          </reference>
        </references>
      </pivotArea>
    </format>
    <format dxfId="7291">
      <pivotArea dataOnly="0" labelOnly="1" outline="0" offset="IV34" fieldPosition="0">
        <references count="1">
          <reference field="4" count="1">
            <x v="105"/>
          </reference>
        </references>
      </pivotArea>
    </format>
    <format dxfId="7290">
      <pivotArea dataOnly="0" labelOnly="1" outline="0" offset="IV35" fieldPosition="0">
        <references count="1">
          <reference field="4" count="1">
            <x v="105"/>
          </reference>
        </references>
      </pivotArea>
    </format>
    <format dxfId="7289">
      <pivotArea dataOnly="0" labelOnly="1" outline="0" offset="IV36" fieldPosition="0">
        <references count="1">
          <reference field="4" count="1">
            <x v="105"/>
          </reference>
        </references>
      </pivotArea>
    </format>
    <format dxfId="7288">
      <pivotArea dataOnly="0" labelOnly="1" outline="0" offset="IV37" fieldPosition="0">
        <references count="1">
          <reference field="4" count="1">
            <x v="105"/>
          </reference>
        </references>
      </pivotArea>
    </format>
    <format dxfId="7287">
      <pivotArea dataOnly="0" labelOnly="1" outline="0" offset="IV38" fieldPosition="0">
        <references count="1">
          <reference field="4" count="1">
            <x v="105"/>
          </reference>
        </references>
      </pivotArea>
    </format>
    <format dxfId="7286">
      <pivotArea dataOnly="0" labelOnly="1" outline="0" offset="IV39" fieldPosition="0">
        <references count="1">
          <reference field="4" count="1">
            <x v="105"/>
          </reference>
        </references>
      </pivotArea>
    </format>
    <format dxfId="7285">
      <pivotArea dataOnly="0" labelOnly="1" outline="0" offset="IV40" fieldPosition="0">
        <references count="1">
          <reference field="4" count="1">
            <x v="105"/>
          </reference>
        </references>
      </pivotArea>
    </format>
    <format dxfId="7284">
      <pivotArea dataOnly="0" labelOnly="1" outline="0" offset="IV41" fieldPosition="0">
        <references count="1">
          <reference field="4" count="1">
            <x v="105"/>
          </reference>
        </references>
      </pivotArea>
    </format>
    <format dxfId="7283">
      <pivotArea dataOnly="0" labelOnly="1" outline="0" offset="IV42" fieldPosition="0">
        <references count="1">
          <reference field="4" count="1">
            <x v="105"/>
          </reference>
        </references>
      </pivotArea>
    </format>
    <format dxfId="7282">
      <pivotArea dataOnly="0" labelOnly="1" outline="0" offset="IV43" fieldPosition="0">
        <references count="1">
          <reference field="4" count="1">
            <x v="105"/>
          </reference>
        </references>
      </pivotArea>
    </format>
    <format dxfId="7281">
      <pivotArea dataOnly="0" labelOnly="1" outline="0" offset="IV44" fieldPosition="0">
        <references count="1">
          <reference field="4" count="1">
            <x v="105"/>
          </reference>
        </references>
      </pivotArea>
    </format>
    <format dxfId="7280">
      <pivotArea dataOnly="0" labelOnly="1" outline="0" offset="IV45" fieldPosition="0">
        <references count="1">
          <reference field="4" count="1">
            <x v="105"/>
          </reference>
        </references>
      </pivotArea>
    </format>
    <format dxfId="7279">
      <pivotArea dataOnly="0" labelOnly="1" outline="0" offset="IV46" fieldPosition="0">
        <references count="1">
          <reference field="4" count="1">
            <x v="105"/>
          </reference>
        </references>
      </pivotArea>
    </format>
    <format dxfId="7278">
      <pivotArea dataOnly="0" labelOnly="1" outline="0" offset="IV47" fieldPosition="0">
        <references count="1">
          <reference field="4" count="1">
            <x v="105"/>
          </reference>
        </references>
      </pivotArea>
    </format>
    <format dxfId="7277">
      <pivotArea dataOnly="0" labelOnly="1" outline="0" offset="IV48" fieldPosition="0">
        <references count="1">
          <reference field="4" count="1">
            <x v="105"/>
          </reference>
        </references>
      </pivotArea>
    </format>
    <format dxfId="7276">
      <pivotArea dataOnly="0" labelOnly="1" outline="0" offset="IV49" fieldPosition="0">
        <references count="1">
          <reference field="4" count="1">
            <x v="105"/>
          </reference>
        </references>
      </pivotArea>
    </format>
    <format dxfId="7275">
      <pivotArea dataOnly="0" labelOnly="1" outline="0" offset="IV50" fieldPosition="0">
        <references count="1">
          <reference field="4" count="1">
            <x v="105"/>
          </reference>
        </references>
      </pivotArea>
    </format>
    <format dxfId="7274">
      <pivotArea dataOnly="0" labelOnly="1" outline="0" offset="IV51" fieldPosition="0">
        <references count="1">
          <reference field="4" count="1">
            <x v="105"/>
          </reference>
        </references>
      </pivotArea>
    </format>
    <format dxfId="7273">
      <pivotArea dataOnly="0" labelOnly="1" outline="0" offset="IV52" fieldPosition="0">
        <references count="1">
          <reference field="4" count="1">
            <x v="105"/>
          </reference>
        </references>
      </pivotArea>
    </format>
    <format dxfId="7272">
      <pivotArea dataOnly="0" labelOnly="1" outline="0" offset="IV53" fieldPosition="0">
        <references count="1">
          <reference field="4" count="1">
            <x v="105"/>
          </reference>
        </references>
      </pivotArea>
    </format>
    <format dxfId="7271">
      <pivotArea dataOnly="0" labelOnly="1" outline="0" offset="IV54" fieldPosition="0">
        <references count="1">
          <reference field="4" count="1">
            <x v="105"/>
          </reference>
        </references>
      </pivotArea>
    </format>
    <format dxfId="7270">
      <pivotArea dataOnly="0" labelOnly="1" outline="0" offset="IV55" fieldPosition="0">
        <references count="1">
          <reference field="4" count="1">
            <x v="105"/>
          </reference>
        </references>
      </pivotArea>
    </format>
    <format dxfId="7269">
      <pivotArea dataOnly="0" labelOnly="1" outline="0" offset="IV56" fieldPosition="0">
        <references count="1">
          <reference field="4" count="1">
            <x v="105"/>
          </reference>
        </references>
      </pivotArea>
    </format>
    <format dxfId="7268">
      <pivotArea dataOnly="0" labelOnly="1" outline="0" offset="IV57" fieldPosition="0">
        <references count="1">
          <reference field="4" count="1">
            <x v="105"/>
          </reference>
        </references>
      </pivotArea>
    </format>
    <format dxfId="7267">
      <pivotArea dataOnly="0" labelOnly="1" outline="0" offset="IV58" fieldPosition="0">
        <references count="1">
          <reference field="4" count="1">
            <x v="105"/>
          </reference>
        </references>
      </pivotArea>
    </format>
    <format dxfId="7266">
      <pivotArea dataOnly="0" labelOnly="1" outline="0" offset="IV59" fieldPosition="0">
        <references count="1">
          <reference field="4" count="1">
            <x v="105"/>
          </reference>
        </references>
      </pivotArea>
    </format>
    <format dxfId="7265">
      <pivotArea dataOnly="0" labelOnly="1" outline="0" offset="IV60" fieldPosition="0">
        <references count="1">
          <reference field="4" count="1">
            <x v="105"/>
          </reference>
        </references>
      </pivotArea>
    </format>
    <format dxfId="7264">
      <pivotArea dataOnly="0" labelOnly="1" outline="0" offset="IV1" fieldPosition="0">
        <references count="1">
          <reference field="4" count="1">
            <x v="121"/>
          </reference>
        </references>
      </pivotArea>
    </format>
    <format dxfId="7263">
      <pivotArea dataOnly="0" labelOnly="1" outline="0" offset="IV2" fieldPosition="0">
        <references count="1">
          <reference field="4" count="1">
            <x v="121"/>
          </reference>
        </references>
      </pivotArea>
    </format>
    <format dxfId="7262">
      <pivotArea dataOnly="0" labelOnly="1" outline="0" offset="IV3" fieldPosition="0">
        <references count="1">
          <reference field="4" count="1">
            <x v="121"/>
          </reference>
        </references>
      </pivotArea>
    </format>
    <format dxfId="7261">
      <pivotArea dataOnly="0" labelOnly="1" outline="0" offset="IV4" fieldPosition="0">
        <references count="1">
          <reference field="4" count="1">
            <x v="121"/>
          </reference>
        </references>
      </pivotArea>
    </format>
    <format dxfId="7260">
      <pivotArea dataOnly="0" labelOnly="1" outline="0" offset="IV5" fieldPosition="0">
        <references count="1">
          <reference field="4" count="1">
            <x v="121"/>
          </reference>
        </references>
      </pivotArea>
    </format>
    <format dxfId="7259">
      <pivotArea dataOnly="0" labelOnly="1" outline="0" offset="IV6" fieldPosition="0">
        <references count="1">
          <reference field="4" count="1">
            <x v="121"/>
          </reference>
        </references>
      </pivotArea>
    </format>
    <format dxfId="7258">
      <pivotArea dataOnly="0" labelOnly="1" outline="0" offset="IV7" fieldPosition="0">
        <references count="1">
          <reference field="4" count="1">
            <x v="121"/>
          </reference>
        </references>
      </pivotArea>
    </format>
    <format dxfId="7257">
      <pivotArea dataOnly="0" labelOnly="1" outline="0" offset="IV8" fieldPosition="0">
        <references count="1">
          <reference field="4" count="1">
            <x v="121"/>
          </reference>
        </references>
      </pivotArea>
    </format>
    <format dxfId="7256">
      <pivotArea dataOnly="0" labelOnly="1" outline="0" offset="IV256" fieldPosition="0">
        <references count="1">
          <reference field="4" count="1">
            <x v="121"/>
          </reference>
        </references>
      </pivotArea>
    </format>
    <format dxfId="7255">
      <pivotArea dataOnly="0" labelOnly="1" outline="0" offset="IV2" fieldPosition="0">
        <references count="1">
          <reference field="4" count="1">
            <x v="122"/>
          </reference>
        </references>
      </pivotArea>
    </format>
    <format dxfId="7254">
      <pivotArea dataOnly="0" labelOnly="1" outline="0" offset="IV3" fieldPosition="0">
        <references count="1">
          <reference field="4" count="1">
            <x v="122"/>
          </reference>
        </references>
      </pivotArea>
    </format>
    <format dxfId="7253">
      <pivotArea dataOnly="0" labelOnly="1" outline="0" offset="IV4" fieldPosition="0">
        <references count="1">
          <reference field="4" count="1">
            <x v="122"/>
          </reference>
        </references>
      </pivotArea>
    </format>
    <format dxfId="7252">
      <pivotArea dataOnly="0" labelOnly="1" outline="0" offset="IV5" fieldPosition="0">
        <references count="1">
          <reference field="4" count="1">
            <x v="122"/>
          </reference>
        </references>
      </pivotArea>
    </format>
    <format dxfId="7251">
      <pivotArea dataOnly="0" labelOnly="1" outline="0" offset="IV6" fieldPosition="0">
        <references count="1">
          <reference field="4" count="1">
            <x v="122"/>
          </reference>
        </references>
      </pivotArea>
    </format>
    <format dxfId="7250">
      <pivotArea dataOnly="0" labelOnly="1" outline="0" offset="IV7" fieldPosition="0">
        <references count="1">
          <reference field="4" count="1">
            <x v="122"/>
          </reference>
        </references>
      </pivotArea>
    </format>
    <format dxfId="7249">
      <pivotArea dataOnly="0" labelOnly="1" outline="0" offset="IV8" fieldPosition="0">
        <references count="1">
          <reference field="4" count="1">
            <x v="122"/>
          </reference>
        </references>
      </pivotArea>
    </format>
    <format dxfId="7248">
      <pivotArea dataOnly="0" labelOnly="1" outline="0" offset="IV9" fieldPosition="0">
        <references count="1">
          <reference field="4" count="1">
            <x v="122"/>
          </reference>
        </references>
      </pivotArea>
    </format>
    <format dxfId="7247">
      <pivotArea dataOnly="0" labelOnly="1" outline="0" offset="IV10" fieldPosition="0">
        <references count="1">
          <reference field="4" count="1">
            <x v="122"/>
          </reference>
        </references>
      </pivotArea>
    </format>
    <format dxfId="7246">
      <pivotArea dataOnly="0" labelOnly="1" outline="0" offset="IV11" fieldPosition="0">
        <references count="1">
          <reference field="4" count="1">
            <x v="122"/>
          </reference>
        </references>
      </pivotArea>
    </format>
    <format dxfId="7245">
      <pivotArea dataOnly="0" labelOnly="1" outline="0" offset="IV12" fieldPosition="0">
        <references count="1">
          <reference field="4" count="1">
            <x v="122"/>
          </reference>
        </references>
      </pivotArea>
    </format>
    <format dxfId="7244">
      <pivotArea dataOnly="0" labelOnly="1" outline="0" offset="IV13" fieldPosition="0">
        <references count="1">
          <reference field="4" count="1">
            <x v="122"/>
          </reference>
        </references>
      </pivotArea>
    </format>
    <format dxfId="7243">
      <pivotArea dataOnly="0" labelOnly="1" outline="0" offset="IV14" fieldPosition="0">
        <references count="1">
          <reference field="4" count="1">
            <x v="122"/>
          </reference>
        </references>
      </pivotArea>
    </format>
    <format dxfId="7242">
      <pivotArea dataOnly="0" labelOnly="1" outline="0" offset="IV15" fieldPosition="0">
        <references count="1">
          <reference field="4" count="1">
            <x v="122"/>
          </reference>
        </references>
      </pivotArea>
    </format>
    <format dxfId="7241">
      <pivotArea dataOnly="0" labelOnly="1" outline="0" offset="IV16" fieldPosition="0">
        <references count="1">
          <reference field="4" count="1">
            <x v="122"/>
          </reference>
        </references>
      </pivotArea>
    </format>
    <format dxfId="7240">
      <pivotArea dataOnly="0" labelOnly="1" outline="0" offset="IV17" fieldPosition="0">
        <references count="1">
          <reference field="4" count="1">
            <x v="122"/>
          </reference>
        </references>
      </pivotArea>
    </format>
    <format dxfId="7239">
      <pivotArea dataOnly="0" labelOnly="1" outline="0" offset="IV18" fieldPosition="0">
        <references count="1">
          <reference field="4" count="1">
            <x v="122"/>
          </reference>
        </references>
      </pivotArea>
    </format>
    <format dxfId="7238">
      <pivotArea dataOnly="0" labelOnly="1" outline="0" offset="IV19" fieldPosition="0">
        <references count="1">
          <reference field="4" count="1">
            <x v="122"/>
          </reference>
        </references>
      </pivotArea>
    </format>
    <format dxfId="7237">
      <pivotArea dataOnly="0" labelOnly="1" outline="0" offset="IV2" fieldPosition="0">
        <references count="1">
          <reference field="4" count="1">
            <x v="123"/>
          </reference>
        </references>
      </pivotArea>
    </format>
    <format dxfId="7236">
      <pivotArea dataOnly="0" labelOnly="1" outline="0" offset="IV3" fieldPosition="0">
        <references count="1">
          <reference field="4" count="1">
            <x v="123"/>
          </reference>
        </references>
      </pivotArea>
    </format>
    <format dxfId="7235">
      <pivotArea dataOnly="0" labelOnly="1" outline="0" offset="IV4" fieldPosition="0">
        <references count="1">
          <reference field="4" count="1">
            <x v="123"/>
          </reference>
        </references>
      </pivotArea>
    </format>
    <format dxfId="7234">
      <pivotArea dataOnly="0" labelOnly="1" outline="0" offset="IV5" fieldPosition="0">
        <references count="1">
          <reference field="4" count="1">
            <x v="123"/>
          </reference>
        </references>
      </pivotArea>
    </format>
    <format dxfId="7233">
      <pivotArea dataOnly="0" labelOnly="1" outline="0" offset="IV6" fieldPosition="0">
        <references count="1">
          <reference field="4" count="1">
            <x v="123"/>
          </reference>
        </references>
      </pivotArea>
    </format>
    <format dxfId="7232">
      <pivotArea dataOnly="0" labelOnly="1" outline="0" offset="IV7" fieldPosition="0">
        <references count="1">
          <reference field="4" count="1">
            <x v="123"/>
          </reference>
        </references>
      </pivotArea>
    </format>
    <format dxfId="7231">
      <pivotArea dataOnly="0" labelOnly="1" outline="0" offset="IV8" fieldPosition="0">
        <references count="1">
          <reference field="4" count="1">
            <x v="123"/>
          </reference>
        </references>
      </pivotArea>
    </format>
    <format dxfId="7230">
      <pivotArea dataOnly="0" labelOnly="1" outline="0" offset="IV9" fieldPosition="0">
        <references count="1">
          <reference field="4" count="1">
            <x v="123"/>
          </reference>
        </references>
      </pivotArea>
    </format>
    <format dxfId="7229">
      <pivotArea dataOnly="0" labelOnly="1" outline="0" offset="IV10" fieldPosition="0">
        <references count="1">
          <reference field="4" count="1">
            <x v="123"/>
          </reference>
        </references>
      </pivotArea>
    </format>
    <format dxfId="7228">
      <pivotArea dataOnly="0" labelOnly="1" outline="0" offset="IV11" fieldPosition="0">
        <references count="1">
          <reference field="4" count="1">
            <x v="123"/>
          </reference>
        </references>
      </pivotArea>
    </format>
    <format dxfId="7227">
      <pivotArea dataOnly="0" labelOnly="1" outline="0" offset="IV12" fieldPosition="0">
        <references count="1">
          <reference field="4" count="1">
            <x v="123"/>
          </reference>
        </references>
      </pivotArea>
    </format>
    <format dxfId="7226">
      <pivotArea dataOnly="0" labelOnly="1" outline="0" offset="IV13" fieldPosition="0">
        <references count="1">
          <reference field="4" count="1">
            <x v="123"/>
          </reference>
        </references>
      </pivotArea>
    </format>
    <format dxfId="7225">
      <pivotArea dataOnly="0" labelOnly="1" outline="0" offset="IV14" fieldPosition="0">
        <references count="1">
          <reference field="4" count="1">
            <x v="123"/>
          </reference>
        </references>
      </pivotArea>
    </format>
    <format dxfId="7224">
      <pivotArea dataOnly="0" labelOnly="1" outline="0" offset="IV15" fieldPosition="0">
        <references count="1">
          <reference field="4" count="1">
            <x v="123"/>
          </reference>
        </references>
      </pivotArea>
    </format>
    <format dxfId="7223">
      <pivotArea dataOnly="0" labelOnly="1" outline="0" offset="IV16" fieldPosition="0">
        <references count="1">
          <reference field="4" count="1">
            <x v="123"/>
          </reference>
        </references>
      </pivotArea>
    </format>
    <format dxfId="7222">
      <pivotArea dataOnly="0" labelOnly="1" outline="0" offset="IV17" fieldPosition="0">
        <references count="1">
          <reference field="4" count="1">
            <x v="123"/>
          </reference>
        </references>
      </pivotArea>
    </format>
    <format dxfId="7221">
      <pivotArea dataOnly="0" labelOnly="1" outline="0" offset="IV18" fieldPosition="0">
        <references count="1">
          <reference field="4" count="1">
            <x v="123"/>
          </reference>
        </references>
      </pivotArea>
    </format>
    <format dxfId="7220">
      <pivotArea dataOnly="0" labelOnly="1" outline="0" offset="IV19" fieldPosition="0">
        <references count="1">
          <reference field="4" count="1">
            <x v="123"/>
          </reference>
        </references>
      </pivotArea>
    </format>
    <format dxfId="7219">
      <pivotArea dataOnly="0" labelOnly="1" outline="0" offset="IV20" fieldPosition="0">
        <references count="1">
          <reference field="4" count="1">
            <x v="123"/>
          </reference>
        </references>
      </pivotArea>
    </format>
    <format dxfId="7218">
      <pivotArea dataOnly="0" labelOnly="1" outline="0" offset="IV2" fieldPosition="0">
        <references count="1">
          <reference field="4" count="1">
            <x v="125"/>
          </reference>
        </references>
      </pivotArea>
    </format>
    <format dxfId="7217">
      <pivotArea dataOnly="0" labelOnly="1" outline="0" offset="IV3" fieldPosition="0">
        <references count="1">
          <reference field="4" count="1">
            <x v="125"/>
          </reference>
        </references>
      </pivotArea>
    </format>
    <format dxfId="7216">
      <pivotArea dataOnly="0" labelOnly="1" outline="0" offset="IV4" fieldPosition="0">
        <references count="1">
          <reference field="4" count="1">
            <x v="125"/>
          </reference>
        </references>
      </pivotArea>
    </format>
    <format dxfId="7215">
      <pivotArea dataOnly="0" labelOnly="1" outline="0" offset="IV5" fieldPosition="0">
        <references count="1">
          <reference field="4" count="1">
            <x v="125"/>
          </reference>
        </references>
      </pivotArea>
    </format>
    <format dxfId="7214">
      <pivotArea dataOnly="0" labelOnly="1" outline="0" offset="IV6" fieldPosition="0">
        <references count="1">
          <reference field="4" count="1">
            <x v="125"/>
          </reference>
        </references>
      </pivotArea>
    </format>
    <format dxfId="7213">
      <pivotArea dataOnly="0" labelOnly="1" outline="0" offset="IV7" fieldPosition="0">
        <references count="1">
          <reference field="4" count="1">
            <x v="125"/>
          </reference>
        </references>
      </pivotArea>
    </format>
    <format dxfId="7212">
      <pivotArea dataOnly="0" labelOnly="1" outline="0" offset="IV8" fieldPosition="0">
        <references count="1">
          <reference field="4" count="1">
            <x v="125"/>
          </reference>
        </references>
      </pivotArea>
    </format>
    <format dxfId="7211">
      <pivotArea dataOnly="0" labelOnly="1" outline="0" offset="IV1" fieldPosition="0">
        <references count="1">
          <reference field="4" count="1">
            <x v="147"/>
          </reference>
        </references>
      </pivotArea>
    </format>
    <format dxfId="7210">
      <pivotArea dataOnly="0" labelOnly="1" outline="0" offset="IV2" fieldPosition="0">
        <references count="1">
          <reference field="4" count="1">
            <x v="147"/>
          </reference>
        </references>
      </pivotArea>
    </format>
    <format dxfId="7209">
      <pivotArea dataOnly="0" labelOnly="1" outline="0" offset="IV3" fieldPosition="0">
        <references count="1">
          <reference field="4" count="1">
            <x v="147"/>
          </reference>
        </references>
      </pivotArea>
    </format>
    <format dxfId="7208">
      <pivotArea dataOnly="0" labelOnly="1" outline="0" offset="IV4" fieldPosition="0">
        <references count="1">
          <reference field="4" count="1">
            <x v="147"/>
          </reference>
        </references>
      </pivotArea>
    </format>
    <format dxfId="7207">
      <pivotArea dataOnly="0" labelOnly="1" outline="0" offset="IV5" fieldPosition="0">
        <references count="1">
          <reference field="4" count="1">
            <x v="147"/>
          </reference>
        </references>
      </pivotArea>
    </format>
    <format dxfId="7206">
      <pivotArea dataOnly="0" labelOnly="1" outline="0" offset="IV6" fieldPosition="0">
        <references count="1">
          <reference field="4" count="1">
            <x v="147"/>
          </reference>
        </references>
      </pivotArea>
    </format>
    <format dxfId="7205">
      <pivotArea dataOnly="0" labelOnly="1" outline="0" offset="IV7" fieldPosition="0">
        <references count="1">
          <reference field="4" count="1">
            <x v="147"/>
          </reference>
        </references>
      </pivotArea>
    </format>
    <format dxfId="7204">
      <pivotArea dataOnly="0" labelOnly="1" outline="0" offset="IV8" fieldPosition="0">
        <references count="1">
          <reference field="4" count="1">
            <x v="147"/>
          </reference>
        </references>
      </pivotArea>
    </format>
    <format dxfId="7203">
      <pivotArea dataOnly="0" labelOnly="1" outline="0" offset="IV9" fieldPosition="0">
        <references count="1">
          <reference field="4" count="1">
            <x v="147"/>
          </reference>
        </references>
      </pivotArea>
    </format>
    <format dxfId="7202">
      <pivotArea dataOnly="0" labelOnly="1" outline="0" offset="IV256" fieldPosition="0">
        <references count="1">
          <reference field="4" count="1">
            <x v="147"/>
          </reference>
        </references>
      </pivotArea>
    </format>
    <format dxfId="7201">
      <pivotArea dataOnly="0" labelOnly="1" outline="0" offset="IV8" fieldPosition="0">
        <references count="1">
          <reference field="4" count="1">
            <x v="172"/>
          </reference>
        </references>
      </pivotArea>
    </format>
    <format dxfId="7200">
      <pivotArea dataOnly="0" labelOnly="1" outline="0" offset="IV1" fieldPosition="0">
        <references count="1">
          <reference field="4" count="1">
            <x v="217"/>
          </reference>
        </references>
      </pivotArea>
    </format>
    <format dxfId="7199">
      <pivotArea dataOnly="0" labelOnly="1" outline="0" offset="IV256" fieldPosition="0">
        <references count="1">
          <reference field="4" count="1">
            <x v="217"/>
          </reference>
        </references>
      </pivotArea>
    </format>
    <format dxfId="7198">
      <pivotArea outline="0" fieldPosition="0">
        <references count="1">
          <reference field="4" count="1" selected="0" defaultSubtotal="1">
            <x v="34"/>
          </reference>
        </references>
      </pivotArea>
    </format>
    <format dxfId="7197">
      <pivotArea outline="0" fieldPosition="0">
        <references count="1">
          <reference field="4" count="1" selected="0" defaultSubtotal="1">
            <x v="35"/>
          </reference>
        </references>
      </pivotArea>
    </format>
    <format dxfId="7196">
      <pivotArea outline="0" fieldPosition="0">
        <references count="1">
          <reference field="4" count="1" selected="0" defaultSubtotal="1">
            <x v="50"/>
          </reference>
        </references>
      </pivotArea>
    </format>
    <format dxfId="7195">
      <pivotArea outline="0" fieldPosition="0">
        <references count="1">
          <reference field="4" count="1" selected="0" defaultSubtotal="1">
            <x v="54"/>
          </reference>
        </references>
      </pivotArea>
    </format>
    <format dxfId="7194">
      <pivotArea outline="0" fieldPosition="0">
        <references count="1">
          <reference field="4" count="1" selected="0" defaultSubtotal="1">
            <x v="63"/>
          </reference>
        </references>
      </pivotArea>
    </format>
    <format dxfId="7193">
      <pivotArea outline="0" fieldPosition="0">
        <references count="1">
          <reference field="4" count="1" selected="0" defaultSubtotal="1">
            <x v="67"/>
          </reference>
        </references>
      </pivotArea>
    </format>
    <format dxfId="7192">
      <pivotArea outline="0" fieldPosition="0">
        <references count="1">
          <reference field="4" count="1" selected="0" defaultSubtotal="1">
            <x v="73"/>
          </reference>
        </references>
      </pivotArea>
    </format>
    <format dxfId="7191">
      <pivotArea outline="0" fieldPosition="0">
        <references count="1">
          <reference field="4" count="1" selected="0" defaultSubtotal="1">
            <x v="74"/>
          </reference>
        </references>
      </pivotArea>
    </format>
    <format dxfId="7190">
      <pivotArea outline="0" fieldPosition="0">
        <references count="1">
          <reference field="4" count="1" selected="0" defaultSubtotal="1">
            <x v="78"/>
          </reference>
        </references>
      </pivotArea>
    </format>
    <format dxfId="7189">
      <pivotArea outline="0" fieldPosition="0">
        <references count="1">
          <reference field="4" count="1" selected="0" defaultSubtotal="1">
            <x v="79"/>
          </reference>
        </references>
      </pivotArea>
    </format>
    <format dxfId="7188">
      <pivotArea outline="0" fieldPosition="0">
        <references count="1">
          <reference field="4" count="1" selected="0" defaultSubtotal="1">
            <x v="82"/>
          </reference>
        </references>
      </pivotArea>
    </format>
    <format dxfId="7187">
      <pivotArea outline="0" fieldPosition="0">
        <references count="1">
          <reference field="4" count="1" selected="0" defaultSubtotal="1">
            <x v="88"/>
          </reference>
        </references>
      </pivotArea>
    </format>
    <format dxfId="7186">
      <pivotArea outline="0" fieldPosition="0">
        <references count="1">
          <reference field="4" count="1" selected="0" defaultSubtotal="1">
            <x v="121"/>
          </reference>
        </references>
      </pivotArea>
    </format>
    <format dxfId="7185">
      <pivotArea outline="0" fieldPosition="0">
        <references count="1">
          <reference field="4" count="1" selected="0" defaultSubtotal="1">
            <x v="147"/>
          </reference>
        </references>
      </pivotArea>
    </format>
    <format dxfId="7184">
      <pivotArea outline="0" fieldPosition="0">
        <references count="1">
          <reference field="4" count="1" selected="0" defaultSubtotal="1">
            <x v="217"/>
          </reference>
        </references>
      </pivotArea>
    </format>
    <format dxfId="7183">
      <pivotArea dataOnly="0" labelOnly="1" outline="0" offset="IV1" fieldPosition="0">
        <references count="1">
          <reference field="4" count="1">
            <x v="41"/>
          </reference>
        </references>
      </pivotArea>
    </format>
    <format dxfId="7182">
      <pivotArea dataOnly="0" labelOnly="1" outline="0" offset="IV256" fieldPosition="0">
        <references count="1">
          <reference field="4" count="1">
            <x v="41"/>
          </reference>
        </references>
      </pivotArea>
    </format>
    <format dxfId="7181">
      <pivotArea outline="0" fieldPosition="0">
        <references count="1">
          <reference field="4" count="1" selected="0" defaultSubtotal="1">
            <x v="41"/>
          </reference>
        </references>
      </pivotArea>
    </format>
    <format dxfId="7180">
      <pivotArea outline="0" fieldPosition="0">
        <references count="1">
          <reference field="4" count="1" selected="0" defaultSubtotal="1">
            <x v="41"/>
          </reference>
        </references>
      </pivotArea>
    </format>
    <format dxfId="7179">
      <pivotArea dataOnly="0" labelOnly="1" outline="0" fieldPosition="0">
        <references count="1">
          <reference field="4" count="1" defaultSubtotal="1">
            <x v="41"/>
          </reference>
        </references>
      </pivotArea>
    </format>
    <format dxfId="7178">
      <pivotArea dataOnly="0" labelOnly="1" outline="0" offset="IV1" fieldPosition="0">
        <references count="1">
          <reference field="4" count="1">
            <x v="42"/>
          </reference>
        </references>
      </pivotArea>
    </format>
    <format dxfId="7177">
      <pivotArea dataOnly="0" labelOnly="1" outline="0" offset="IV2" fieldPosition="0">
        <references count="1">
          <reference field="4" count="1">
            <x v="42"/>
          </reference>
        </references>
      </pivotArea>
    </format>
    <format dxfId="7176">
      <pivotArea dataOnly="0" labelOnly="1" outline="0" offset="IV256" fieldPosition="0">
        <references count="1">
          <reference field="4" count="1">
            <x v="42"/>
          </reference>
        </references>
      </pivotArea>
    </format>
    <format dxfId="7175">
      <pivotArea outline="0" fieldPosition="0">
        <references count="1">
          <reference field="4" count="1" selected="0" defaultSubtotal="1">
            <x v="42"/>
          </reference>
        </references>
      </pivotArea>
    </format>
    <format dxfId="7174">
      <pivotArea outline="0" fieldPosition="0">
        <references count="1">
          <reference field="4" count="1" selected="0" defaultSubtotal="1">
            <x v="42"/>
          </reference>
        </references>
      </pivotArea>
    </format>
    <format dxfId="7173">
      <pivotArea dataOnly="0" labelOnly="1" outline="0" fieldPosition="0">
        <references count="1">
          <reference field="4" count="1" defaultSubtotal="1">
            <x v="42"/>
          </reference>
        </references>
      </pivotArea>
    </format>
    <format dxfId="7172">
      <pivotArea outline="0" fieldPosition="0">
        <references count="1">
          <reference field="4" count="1" selected="0">
            <x v="120"/>
          </reference>
        </references>
      </pivotArea>
    </format>
    <format dxfId="7171">
      <pivotArea dataOnly="0" labelOnly="1" outline="0" fieldPosition="0">
        <references count="1">
          <reference field="4" count="1">
            <x v="120"/>
          </reference>
        </references>
      </pivotArea>
    </format>
    <format dxfId="7170">
      <pivotArea outline="0" fieldPosition="0">
        <references count="1">
          <reference field="4" count="1" selected="0">
            <x v="120"/>
          </reference>
        </references>
      </pivotArea>
    </format>
    <format dxfId="7169">
      <pivotArea dataOnly="0" labelOnly="1" outline="0" fieldPosition="0">
        <references count="1">
          <reference field="4" count="1">
            <x v="120"/>
          </reference>
        </references>
      </pivotArea>
    </format>
    <format dxfId="7168">
      <pivotArea dataOnly="0" labelOnly="1" outline="0" fieldPosition="0">
        <references count="1">
          <reference field="4" count="1">
            <x v="120"/>
          </reference>
        </references>
      </pivotArea>
    </format>
    <format dxfId="7167">
      <pivotArea outline="0" fieldPosition="0">
        <references count="1">
          <reference field="4" count="1" selected="0" defaultSubtotal="1">
            <x v="120"/>
          </reference>
        </references>
      </pivotArea>
    </format>
    <format dxfId="7166">
      <pivotArea outline="0" fieldPosition="0">
        <references count="1">
          <reference field="4" count="1" selected="0" defaultSubtotal="1">
            <x v="120"/>
          </reference>
        </references>
      </pivotArea>
    </format>
    <format dxfId="7165">
      <pivotArea dataOnly="0" labelOnly="1" outline="0" fieldPosition="0">
        <references count="1">
          <reference field="4" count="1" defaultSubtotal="1">
            <x v="120"/>
          </reference>
        </references>
      </pivotArea>
    </format>
    <format dxfId="7164">
      <pivotArea dataOnly="0" labelOnly="1" outline="0" offset="IV1" fieldPosition="0">
        <references count="1">
          <reference field="4" count="1">
            <x v="299"/>
          </reference>
        </references>
      </pivotArea>
    </format>
    <format dxfId="7163">
      <pivotArea dataOnly="0" labelOnly="1" outline="0" offset="IV2" fieldPosition="0">
        <references count="1">
          <reference field="4" count="1">
            <x v="299"/>
          </reference>
        </references>
      </pivotArea>
    </format>
    <format dxfId="7162">
      <pivotArea dataOnly="0" labelOnly="1" outline="0" offset="IV3" fieldPosition="0">
        <references count="1">
          <reference field="4" count="1">
            <x v="299"/>
          </reference>
        </references>
      </pivotArea>
    </format>
    <format dxfId="7161">
      <pivotArea dataOnly="0" labelOnly="1" outline="0" offset="IV4" fieldPosition="0">
        <references count="1">
          <reference field="4" count="1">
            <x v="299"/>
          </reference>
        </references>
      </pivotArea>
    </format>
    <format dxfId="7160">
      <pivotArea dataOnly="0" labelOnly="1" outline="0" offset="IV256" fieldPosition="0">
        <references count="1">
          <reference field="4" count="1">
            <x v="299"/>
          </reference>
        </references>
      </pivotArea>
    </format>
    <format dxfId="7159">
      <pivotArea outline="0" fieldPosition="0">
        <references count="1">
          <reference field="4" count="1" selected="0" defaultSubtotal="1">
            <x v="299"/>
          </reference>
        </references>
      </pivotArea>
    </format>
    <format dxfId="7158">
      <pivotArea outline="0" fieldPosition="0">
        <references count="1">
          <reference field="4" count="1" selected="0" defaultSubtotal="1">
            <x v="299"/>
          </reference>
        </references>
      </pivotArea>
    </format>
    <format dxfId="7157">
      <pivotArea dataOnly="0" labelOnly="1" outline="0" fieldPosition="0">
        <references count="1">
          <reference field="4" count="1" defaultSubtotal="1">
            <x v="299"/>
          </reference>
        </references>
      </pivotArea>
    </format>
    <format dxfId="7156">
      <pivotArea outline="0" fieldPosition="0">
        <references count="1">
          <reference field="4" count="1" selected="0">
            <x v="363"/>
          </reference>
        </references>
      </pivotArea>
    </format>
    <format dxfId="7155">
      <pivotArea dataOnly="0" labelOnly="1" outline="0" fieldPosition="0">
        <references count="1">
          <reference field="4" count="1">
            <x v="363"/>
          </reference>
        </references>
      </pivotArea>
    </format>
    <format dxfId="7154">
      <pivotArea outline="0" fieldPosition="0">
        <references count="1">
          <reference field="4" count="1" selected="0">
            <x v="363"/>
          </reference>
        </references>
      </pivotArea>
    </format>
    <format dxfId="7153">
      <pivotArea dataOnly="0" labelOnly="1" outline="0" fieldPosition="0">
        <references count="1">
          <reference field="4" count="1">
            <x v="363"/>
          </reference>
        </references>
      </pivotArea>
    </format>
    <format dxfId="7152">
      <pivotArea dataOnly="0" labelOnly="1" outline="0" fieldPosition="0">
        <references count="1">
          <reference field="4" count="1">
            <x v="363"/>
          </reference>
        </references>
      </pivotArea>
    </format>
    <format dxfId="7151">
      <pivotArea outline="0" fieldPosition="0">
        <references count="1">
          <reference field="4" count="1" selected="0" defaultSubtotal="1">
            <x v="363"/>
          </reference>
        </references>
      </pivotArea>
    </format>
    <format dxfId="7150">
      <pivotArea outline="0" fieldPosition="0">
        <references count="1">
          <reference field="4" count="1" selected="0" defaultSubtotal="1">
            <x v="363"/>
          </reference>
        </references>
      </pivotArea>
    </format>
    <format dxfId="7149">
      <pivotArea dataOnly="0" labelOnly="1" outline="0" fieldPosition="0">
        <references count="1">
          <reference field="4" count="1" defaultSubtotal="1">
            <x v="363"/>
          </reference>
        </references>
      </pivotArea>
    </format>
    <format dxfId="7148">
      <pivotArea outline="0" fieldPosition="0">
        <references count="1">
          <reference field="4" count="1" selected="0">
            <x v="49"/>
          </reference>
        </references>
      </pivotArea>
    </format>
    <format dxfId="7147">
      <pivotArea dataOnly="0" labelOnly="1" outline="0" fieldPosition="0">
        <references count="1">
          <reference field="4" count="1">
            <x v="49"/>
          </reference>
        </references>
      </pivotArea>
    </format>
    <format dxfId="7146">
      <pivotArea outline="0" fieldPosition="0">
        <references count="1">
          <reference field="4" count="1" selected="0">
            <x v="61"/>
          </reference>
        </references>
      </pivotArea>
    </format>
    <format dxfId="7145">
      <pivotArea dataOnly="0" labelOnly="1" outline="0" fieldPosition="0">
        <references count="1">
          <reference field="4" count="1">
            <x v="61"/>
          </reference>
        </references>
      </pivotArea>
    </format>
    <format dxfId="7144">
      <pivotArea outline="0" fieldPosition="0">
        <references count="1">
          <reference field="4" count="1" selected="0">
            <x v="86"/>
          </reference>
        </references>
      </pivotArea>
    </format>
    <format dxfId="7143">
      <pivotArea dataOnly="0" labelOnly="1" outline="0" fieldPosition="0">
        <references count="1">
          <reference field="4" count="1">
            <x v="86"/>
          </reference>
        </references>
      </pivotArea>
    </format>
    <format dxfId="7142">
      <pivotArea outline="0" fieldPosition="0">
        <references count="1">
          <reference field="4" count="1" selected="0">
            <x v="235"/>
          </reference>
        </references>
      </pivotArea>
    </format>
    <format dxfId="7141">
      <pivotArea dataOnly="0" labelOnly="1" outline="0" fieldPosition="0">
        <references count="1">
          <reference field="4" count="1">
            <x v="235"/>
          </reference>
        </references>
      </pivotArea>
    </format>
    <format dxfId="7140">
      <pivotArea dataOnly="0" labelOnly="1" outline="0" offset="IV1" fieldPosition="0">
        <references count="1">
          <reference field="4" count="1">
            <x v="270"/>
          </reference>
        </references>
      </pivotArea>
    </format>
    <format dxfId="7139">
      <pivotArea dataOnly="0" labelOnly="1" outline="0" offset="IV256" fieldPosition="0">
        <references count="1">
          <reference field="4" count="1">
            <x v="270"/>
          </reference>
        </references>
      </pivotArea>
    </format>
    <format dxfId="7138">
      <pivotArea outline="0" fieldPosition="0">
        <references count="1">
          <reference field="4" count="1" selected="0">
            <x v="280"/>
          </reference>
        </references>
      </pivotArea>
    </format>
    <format dxfId="7137">
      <pivotArea dataOnly="0" labelOnly="1" outline="0" fieldPosition="0">
        <references count="1">
          <reference field="4" count="1">
            <x v="280"/>
          </reference>
        </references>
      </pivotArea>
    </format>
    <format dxfId="7136">
      <pivotArea dataOnly="0" labelOnly="1" outline="0" offset="IV1" fieldPosition="0">
        <references count="1">
          <reference field="4" count="1">
            <x v="290"/>
          </reference>
        </references>
      </pivotArea>
    </format>
    <format dxfId="7135">
      <pivotArea dataOnly="0" labelOnly="1" outline="0" offset="IV256" fieldPosition="0">
        <references count="1">
          <reference field="4" count="1">
            <x v="290"/>
          </reference>
        </references>
      </pivotArea>
    </format>
    <format dxfId="7134">
      <pivotArea dataOnly="0" labelOnly="1" outline="0" offset="IV3" fieldPosition="0">
        <references count="1">
          <reference field="4" count="1">
            <x v="292"/>
          </reference>
        </references>
      </pivotArea>
    </format>
    <format dxfId="7133">
      <pivotArea dataOnly="0" labelOnly="1" outline="0" offset="IV4" fieldPosition="0">
        <references count="1">
          <reference field="4" count="1">
            <x v="292"/>
          </reference>
        </references>
      </pivotArea>
    </format>
    <format dxfId="7132">
      <pivotArea dataOnly="0" labelOnly="1" outline="0" offset="IV5" fieldPosition="0">
        <references count="1">
          <reference field="4" count="1">
            <x v="292"/>
          </reference>
        </references>
      </pivotArea>
    </format>
    <format dxfId="7131">
      <pivotArea dataOnly="0" labelOnly="1" outline="0" fieldPosition="0">
        <references count="1">
          <reference field="4" count="1">
            <x v="31"/>
          </reference>
        </references>
      </pivotArea>
    </format>
    <format dxfId="7130">
      <pivotArea outline="0" fieldPosition="0">
        <references count="1">
          <reference field="4" count="1" selected="0" defaultSubtotal="1">
            <x v="31"/>
          </reference>
        </references>
      </pivotArea>
    </format>
    <format dxfId="7129">
      <pivotArea dataOnly="0" labelOnly="1" outline="0" fieldPosition="0">
        <references count="1">
          <reference field="4" count="1" defaultSubtotal="1">
            <x v="31"/>
          </reference>
        </references>
      </pivotArea>
    </format>
    <format dxfId="7128">
      <pivotArea dataOnly="0" labelOnly="1" outline="0" offset="IV1" fieldPosition="0">
        <references count="1">
          <reference field="4" count="1">
            <x v="49"/>
          </reference>
        </references>
      </pivotArea>
    </format>
    <format dxfId="7127">
      <pivotArea dataOnly="0" labelOnly="1" outline="0" offset="IV2" fieldPosition="0">
        <references count="1">
          <reference field="4" count="1">
            <x v="49"/>
          </reference>
        </references>
      </pivotArea>
    </format>
    <format dxfId="7126">
      <pivotArea outline="0" fieldPosition="0">
        <references count="1">
          <reference field="4" count="1" selected="0">
            <x v="55"/>
          </reference>
        </references>
      </pivotArea>
    </format>
    <format dxfId="7125">
      <pivotArea dataOnly="0" labelOnly="1" outline="0" fieldPosition="0">
        <references count="1">
          <reference field="4" count="1">
            <x v="55"/>
          </reference>
        </references>
      </pivotArea>
    </format>
    <format dxfId="7124">
      <pivotArea outline="0" fieldPosition="0">
        <references count="1">
          <reference field="4" count="1" selected="0">
            <x v="55"/>
          </reference>
        </references>
      </pivotArea>
    </format>
    <format dxfId="7123">
      <pivotArea dataOnly="0" labelOnly="1" outline="0" fieldPosition="0">
        <references count="1">
          <reference field="4" count="1">
            <x v="55"/>
          </reference>
        </references>
      </pivotArea>
    </format>
    <format dxfId="7122">
      <pivotArea outline="0" fieldPosition="0">
        <references count="1">
          <reference field="4" count="1" selected="0" defaultSubtotal="1">
            <x v="55"/>
          </reference>
        </references>
      </pivotArea>
    </format>
    <format dxfId="7121">
      <pivotArea dataOnly="0" labelOnly="1" outline="0" offset="IV2" fieldPosition="0">
        <references count="1">
          <reference field="4" count="1">
            <x v="100"/>
          </reference>
        </references>
      </pivotArea>
    </format>
    <format dxfId="7120">
      <pivotArea dataOnly="0" labelOnly="1" outline="0" offset="IV1" fieldPosition="0">
        <references count="1">
          <reference field="4" count="1">
            <x v="105"/>
          </reference>
        </references>
      </pivotArea>
    </format>
    <format dxfId="7119">
      <pivotArea dataOnly="0" labelOnly="1" outline="0" offset="IV2" fieldPosition="0">
        <references count="1">
          <reference field="4" count="1">
            <x v="105"/>
          </reference>
        </references>
      </pivotArea>
    </format>
    <format dxfId="7118">
      <pivotArea dataOnly="0" labelOnly="1" outline="0" offset="IV256" fieldPosition="0">
        <references count="1">
          <reference field="4" count="1">
            <x v="105"/>
          </reference>
        </references>
      </pivotArea>
    </format>
    <format dxfId="7117">
      <pivotArea outline="0" fieldPosition="0">
        <references count="1">
          <reference field="4" count="1" selected="0" defaultSubtotal="1">
            <x v="105"/>
          </reference>
        </references>
      </pivotArea>
    </format>
    <format dxfId="7116">
      <pivotArea dataOnly="0" labelOnly="1" outline="0" offset="IV10" fieldPosition="0">
        <references count="1">
          <reference field="4" count="1">
            <x v="136"/>
          </reference>
        </references>
      </pivotArea>
    </format>
    <format dxfId="7115">
      <pivotArea dataOnly="0" labelOnly="1" outline="0" offset="IV11" fieldPosition="0">
        <references count="1">
          <reference field="4" count="1">
            <x v="136"/>
          </reference>
        </references>
      </pivotArea>
    </format>
    <format dxfId="7114">
      <pivotArea dataOnly="0" labelOnly="1" outline="0" offset="IV12" fieldPosition="0">
        <references count="1">
          <reference field="4" count="1">
            <x v="136"/>
          </reference>
        </references>
      </pivotArea>
    </format>
    <format dxfId="7113">
      <pivotArea dataOnly="0" labelOnly="1" outline="0" fieldPosition="0">
        <references count="1">
          <reference field="4" count="1">
            <x v="145"/>
          </reference>
        </references>
      </pivotArea>
    </format>
    <format dxfId="7112">
      <pivotArea outline="0" fieldPosition="0">
        <references count="1">
          <reference field="4" count="1" selected="0">
            <x v="167"/>
          </reference>
        </references>
      </pivotArea>
    </format>
    <format dxfId="7111">
      <pivotArea dataOnly="0" labelOnly="1" outline="0" fieldPosition="0">
        <references count="1">
          <reference field="4" count="1">
            <x v="167"/>
          </reference>
        </references>
      </pivotArea>
    </format>
    <format dxfId="7110">
      <pivotArea outline="0" fieldPosition="0">
        <references count="1">
          <reference field="4" count="1" selected="0">
            <x v="167"/>
          </reference>
        </references>
      </pivotArea>
    </format>
    <format dxfId="7109">
      <pivotArea dataOnly="0" labelOnly="1" outline="0" fieldPosition="0">
        <references count="1">
          <reference field="4" count="1">
            <x v="167"/>
          </reference>
        </references>
      </pivotArea>
    </format>
    <format dxfId="7108">
      <pivotArea dataOnly="0" labelOnly="1" outline="0" fieldPosition="0">
        <references count="1">
          <reference field="4" count="1">
            <x v="167"/>
          </reference>
        </references>
      </pivotArea>
    </format>
    <format dxfId="7107">
      <pivotArea outline="0" fieldPosition="0">
        <references count="1">
          <reference field="4" count="1" selected="0" defaultSubtotal="1">
            <x v="167"/>
          </reference>
        </references>
      </pivotArea>
    </format>
    <format dxfId="7106">
      <pivotArea outline="0" fieldPosition="0">
        <references count="1">
          <reference field="4" count="1" selected="0" defaultSubtotal="1">
            <x v="167"/>
          </reference>
        </references>
      </pivotArea>
    </format>
    <format dxfId="7105">
      <pivotArea dataOnly="0" labelOnly="1" outline="0" fieldPosition="0">
        <references count="1">
          <reference field="4" count="1" defaultSubtotal="1">
            <x v="167"/>
          </reference>
        </references>
      </pivotArea>
    </format>
    <format dxfId="7104">
      <pivotArea outline="0" fieldPosition="0">
        <references count="1">
          <reference field="4" count="1" selected="0">
            <x v="173"/>
          </reference>
        </references>
      </pivotArea>
    </format>
    <format dxfId="7103">
      <pivotArea dataOnly="0" labelOnly="1" outline="0" fieldPosition="0">
        <references count="1">
          <reference field="4" count="1">
            <x v="173"/>
          </reference>
        </references>
      </pivotArea>
    </format>
    <format dxfId="7102">
      <pivotArea outline="0" fieldPosition="0">
        <references count="1">
          <reference field="4" count="1" selected="0">
            <x v="173"/>
          </reference>
        </references>
      </pivotArea>
    </format>
    <format dxfId="7101">
      <pivotArea dataOnly="0" labelOnly="1" outline="0" fieldPosition="0">
        <references count="1">
          <reference field="4" count="1">
            <x v="173"/>
          </reference>
        </references>
      </pivotArea>
    </format>
    <format dxfId="7100">
      <pivotArea outline="0" fieldPosition="0">
        <references count="1">
          <reference field="4" count="1" selected="0" defaultSubtotal="1">
            <x v="173"/>
          </reference>
        </references>
      </pivotArea>
    </format>
    <format dxfId="7099">
      <pivotArea outline="0" fieldPosition="0">
        <references count="1">
          <reference field="4" count="1" selected="0">
            <x v="198"/>
          </reference>
        </references>
      </pivotArea>
    </format>
    <format dxfId="7098">
      <pivotArea dataOnly="0" labelOnly="1" outline="0" fieldPosition="0">
        <references count="1">
          <reference field="4" count="1">
            <x v="198"/>
          </reference>
        </references>
      </pivotArea>
    </format>
    <format dxfId="7097">
      <pivotArea outline="0" fieldPosition="0">
        <references count="1">
          <reference field="4" count="1" selected="0" defaultSubtotal="1">
            <x v="49"/>
          </reference>
        </references>
      </pivotArea>
    </format>
    <format dxfId="7096">
      <pivotArea outline="0" fieldPosition="0">
        <references count="1">
          <reference field="4" count="1" selected="0" defaultSubtotal="1">
            <x v="61"/>
          </reference>
        </references>
      </pivotArea>
    </format>
    <format dxfId="7095">
      <pivotArea outline="0" fieldPosition="0">
        <references count="1">
          <reference field="4" count="1" selected="0" defaultSubtotal="1">
            <x v="86"/>
          </reference>
        </references>
      </pivotArea>
    </format>
    <format dxfId="7094">
      <pivotArea dataOnly="0" labelOnly="1" outline="0" offset="IV13" fieldPosition="0">
        <references count="1">
          <reference field="4" count="1">
            <x v="134"/>
          </reference>
        </references>
      </pivotArea>
    </format>
    <format dxfId="7093">
      <pivotArea dataOnly="0" labelOnly="1" outline="0" offset="IV14" fieldPosition="0">
        <references count="1">
          <reference field="4" count="1">
            <x v="134"/>
          </reference>
        </references>
      </pivotArea>
    </format>
    <format dxfId="7092">
      <pivotArea dataOnly="0" labelOnly="1" outline="0" offset="IV15" fieldPosition="0">
        <references count="1">
          <reference field="4" count="1">
            <x v="134"/>
          </reference>
        </references>
      </pivotArea>
    </format>
    <format dxfId="7091">
      <pivotArea dataOnly="0" labelOnly="1" outline="0" offset="IV16" fieldPosition="0">
        <references count="1">
          <reference field="4" count="1">
            <x v="134"/>
          </reference>
        </references>
      </pivotArea>
    </format>
    <format dxfId="7090">
      <pivotArea dataOnly="0" labelOnly="1" outline="0" offset="IV17" fieldPosition="0">
        <references count="1">
          <reference field="4" count="1">
            <x v="134"/>
          </reference>
        </references>
      </pivotArea>
    </format>
    <format dxfId="7089">
      <pivotArea dataOnly="0" labelOnly="1" outline="0" offset="IV18" fieldPosition="0">
        <references count="1">
          <reference field="4" count="1">
            <x v="134"/>
          </reference>
        </references>
      </pivotArea>
    </format>
    <format dxfId="7088">
      <pivotArea dataOnly="0" labelOnly="1" outline="0" offset="IV19" fieldPosition="0">
        <references count="1">
          <reference field="4" count="1">
            <x v="134"/>
          </reference>
        </references>
      </pivotArea>
    </format>
    <format dxfId="7087">
      <pivotArea dataOnly="0" labelOnly="1" outline="0" offset="IV20" fieldPosition="0">
        <references count="1">
          <reference field="4" count="1">
            <x v="134"/>
          </reference>
        </references>
      </pivotArea>
    </format>
    <format dxfId="7086">
      <pivotArea dataOnly="0" labelOnly="1" outline="0" offset="IV21" fieldPosition="0">
        <references count="1">
          <reference field="4" count="1">
            <x v="134"/>
          </reference>
        </references>
      </pivotArea>
    </format>
    <format dxfId="7085">
      <pivotArea dataOnly="0" labelOnly="1" outline="0" offset="IV22" fieldPosition="0">
        <references count="1">
          <reference field="4" count="1">
            <x v="134"/>
          </reference>
        </references>
      </pivotArea>
    </format>
    <format dxfId="7084">
      <pivotArea outline="0" fieldPosition="0">
        <references count="1">
          <reference field="4" count="1" selected="0">
            <x v="135"/>
          </reference>
        </references>
      </pivotArea>
    </format>
    <format dxfId="7083">
      <pivotArea dataOnly="0" labelOnly="1" outline="0" fieldPosition="0">
        <references count="1">
          <reference field="4" count="1">
            <x v="135"/>
          </reference>
        </references>
      </pivotArea>
    </format>
    <format dxfId="7082">
      <pivotArea outline="0" fieldPosition="0">
        <references count="1">
          <reference field="4" count="1" selected="0" defaultSubtotal="1">
            <x v="135"/>
          </reference>
        </references>
      </pivotArea>
    </format>
    <format dxfId="7081">
      <pivotArea dataOnly="0" labelOnly="1" outline="0" offset="IV3" fieldPosition="0">
        <references count="1">
          <reference field="4" count="1">
            <x v="136"/>
          </reference>
        </references>
      </pivotArea>
    </format>
    <format dxfId="7080">
      <pivotArea dataOnly="0" labelOnly="1" outline="0" offset="IV4" fieldPosition="0">
        <references count="1">
          <reference field="4" count="1">
            <x v="136"/>
          </reference>
        </references>
      </pivotArea>
    </format>
    <format dxfId="7079">
      <pivotArea dataOnly="0" labelOnly="1" outline="0" offset="IV5" fieldPosition="0">
        <references count="1">
          <reference field="4" count="1">
            <x v="136"/>
          </reference>
        </references>
      </pivotArea>
    </format>
    <format dxfId="7078">
      <pivotArea dataOnly="0" labelOnly="1" outline="0" offset="IV6" fieldPosition="0">
        <references count="1">
          <reference field="4" count="1">
            <x v="136"/>
          </reference>
        </references>
      </pivotArea>
    </format>
    <format dxfId="7077">
      <pivotArea dataOnly="0" labelOnly="1" outline="0" offset="IV7" fieldPosition="0">
        <references count="1">
          <reference field="4" count="1">
            <x v="136"/>
          </reference>
        </references>
      </pivotArea>
    </format>
    <format dxfId="7076">
      <pivotArea dataOnly="0" labelOnly="1" outline="0" offset="IV8" fieldPosition="0">
        <references count="1">
          <reference field="4" count="1">
            <x v="136"/>
          </reference>
        </references>
      </pivotArea>
    </format>
    <format dxfId="7075">
      <pivotArea dataOnly="0" labelOnly="1" outline="0" offset="IV9" fieldPosition="0">
        <references count="1">
          <reference field="4" count="1">
            <x v="136"/>
          </reference>
        </references>
      </pivotArea>
    </format>
    <format dxfId="7074">
      <pivotArea outline="0" fieldPosition="0">
        <references count="1">
          <reference field="4" count="1" selected="0">
            <x v="159"/>
          </reference>
        </references>
      </pivotArea>
    </format>
    <format dxfId="7073">
      <pivotArea dataOnly="0" labelOnly="1" outline="0" fieldPosition="0">
        <references count="1">
          <reference field="4" count="1">
            <x v="159"/>
          </reference>
        </references>
      </pivotArea>
    </format>
    <format dxfId="7072">
      <pivotArea outline="0" fieldPosition="0">
        <references count="1">
          <reference field="4" count="1" selected="0" defaultSubtotal="1">
            <x v="159"/>
          </reference>
        </references>
      </pivotArea>
    </format>
    <format dxfId="7071">
      <pivotArea outline="0" fieldPosition="0">
        <references count="1">
          <reference field="4" count="1" selected="0">
            <x v="162"/>
          </reference>
        </references>
      </pivotArea>
    </format>
    <format dxfId="7070">
      <pivotArea dataOnly="0" labelOnly="1" outline="0" fieldPosition="0">
        <references count="1">
          <reference field="4" count="1">
            <x v="162"/>
          </reference>
        </references>
      </pivotArea>
    </format>
    <format dxfId="7069">
      <pivotArea outline="0" fieldPosition="0">
        <references count="1">
          <reference field="4" count="1" selected="0" defaultSubtotal="1">
            <x v="162"/>
          </reference>
        </references>
      </pivotArea>
    </format>
    <format dxfId="7068">
      <pivotArea dataOnly="0" labelOnly="1" outline="0" offset="IV6" fieldPosition="0">
        <references count="1">
          <reference field="4" count="1">
            <x v="172"/>
          </reference>
        </references>
      </pivotArea>
    </format>
    <format dxfId="7067">
      <pivotArea dataOnly="0" labelOnly="1" outline="0" offset="IV7" fieldPosition="0">
        <references count="1">
          <reference field="4" count="1">
            <x v="172"/>
          </reference>
        </references>
      </pivotArea>
    </format>
    <format dxfId="7066">
      <pivotArea outline="0" fieldPosition="0">
        <references count="1">
          <reference field="4" count="1" selected="0">
            <x v="185"/>
          </reference>
        </references>
      </pivotArea>
    </format>
    <format dxfId="7065">
      <pivotArea dataOnly="0" labelOnly="1" outline="0" fieldPosition="0">
        <references count="1">
          <reference field="4" count="1">
            <x v="185"/>
          </reference>
        </references>
      </pivotArea>
    </format>
    <format dxfId="7064">
      <pivotArea outline="0" fieldPosition="0">
        <references count="1">
          <reference field="4" count="1" selected="0" defaultSubtotal="1">
            <x v="185"/>
          </reference>
        </references>
      </pivotArea>
    </format>
    <format dxfId="7063">
      <pivotArea outline="0" fieldPosition="0">
        <references count="1">
          <reference field="4" count="1" selected="0">
            <x v="198"/>
          </reference>
        </references>
      </pivotArea>
    </format>
    <format dxfId="7062">
      <pivotArea dataOnly="0" labelOnly="1" outline="0" fieldPosition="0">
        <references count="1">
          <reference field="4" count="1">
            <x v="198"/>
          </reference>
        </references>
      </pivotArea>
    </format>
    <format dxfId="7061">
      <pivotArea outline="0" fieldPosition="0">
        <references count="1">
          <reference field="4" count="1" selected="0" defaultSubtotal="1">
            <x v="198"/>
          </reference>
        </references>
      </pivotArea>
    </format>
    <format dxfId="7060">
      <pivotArea dataOnly="0" labelOnly="1" outline="0" offset="IV3" fieldPosition="0">
        <references count="1">
          <reference field="4" count="1">
            <x v="212"/>
          </reference>
        </references>
      </pivotArea>
    </format>
    <format dxfId="7059">
      <pivotArea outline="0" fieldPosition="0">
        <references count="1">
          <reference field="4" count="1" selected="0" defaultSubtotal="1">
            <x v="235"/>
          </reference>
        </references>
      </pivotArea>
    </format>
    <format dxfId="7058">
      <pivotArea outline="0" fieldPosition="0">
        <references count="1">
          <reference field="4" count="1" selected="0" defaultSubtotal="1">
            <x v="270"/>
          </reference>
        </references>
      </pivotArea>
    </format>
    <format dxfId="7057">
      <pivotArea outline="0" fieldPosition="0">
        <references count="1">
          <reference field="4" count="1" selected="0" defaultSubtotal="1">
            <x v="290"/>
          </reference>
        </references>
      </pivotArea>
    </format>
    <format dxfId="7056">
      <pivotArea outline="0" fieldPosition="0">
        <references count="1">
          <reference field="4" count="1" selected="0">
            <x v="36"/>
          </reference>
        </references>
      </pivotArea>
    </format>
    <format dxfId="7055">
      <pivotArea dataOnly="0" labelOnly="1" outline="0" fieldPosition="0">
        <references count="1">
          <reference field="4" count="1">
            <x v="36"/>
          </reference>
        </references>
      </pivotArea>
    </format>
    <format dxfId="7054">
      <pivotArea outline="0" fieldPosition="0">
        <references count="1">
          <reference field="4" count="1" selected="0">
            <x v="36"/>
          </reference>
        </references>
      </pivotArea>
    </format>
    <format dxfId="7053">
      <pivotArea dataOnly="0" labelOnly="1" outline="0" fieldPosition="0">
        <references count="1">
          <reference field="4" count="1">
            <x v="36"/>
          </reference>
        </references>
      </pivotArea>
    </format>
    <format dxfId="7052">
      <pivotArea dataOnly="0" labelOnly="1" outline="0" fieldPosition="0">
        <references count="1">
          <reference field="4" count="1">
            <x v="36"/>
          </reference>
        </references>
      </pivotArea>
    </format>
    <format dxfId="7051">
      <pivotArea outline="0" fieldPosition="0">
        <references count="1">
          <reference field="4" count="1" selected="0" defaultSubtotal="1">
            <x v="36"/>
          </reference>
        </references>
      </pivotArea>
    </format>
    <format dxfId="7050">
      <pivotArea dataOnly="0" labelOnly="1" outline="0" fieldPosition="0">
        <references count="1">
          <reference field="4" count="1" defaultSubtotal="1">
            <x v="36"/>
          </reference>
        </references>
      </pivotArea>
    </format>
    <format dxfId="7049">
      <pivotArea dataOnly="0" labelOnly="1" outline="0" offset="IV256" fieldPosition="0">
        <references count="1">
          <reference field="4" count="1">
            <x v="134"/>
          </reference>
        </references>
      </pivotArea>
    </format>
    <format dxfId="7048">
      <pivotArea outline="0" fieldPosition="0">
        <references count="1">
          <reference field="4" count="1" selected="0">
            <x v="138"/>
          </reference>
        </references>
      </pivotArea>
    </format>
    <format dxfId="7047">
      <pivotArea dataOnly="0" labelOnly="1" outline="0" fieldPosition="0">
        <references count="1">
          <reference field="4" count="1">
            <x v="138"/>
          </reference>
        </references>
      </pivotArea>
    </format>
    <format dxfId="7046">
      <pivotArea dataOnly="0" labelOnly="1" outline="0" fieldPosition="0">
        <references count="1">
          <reference field="4" count="1">
            <x v="200"/>
          </reference>
        </references>
      </pivotArea>
    </format>
    <format dxfId="7045">
      <pivotArea dataOnly="0" labelOnly="1" outline="0" offset="IV2" fieldPosition="0">
        <references count="1">
          <reference field="4" count="1">
            <x v="212"/>
          </reference>
        </references>
      </pivotArea>
    </format>
    <format dxfId="7044">
      <pivotArea dataOnly="0" labelOnly="1" outline="0" offset="IV1" fieldPosition="0">
        <references count="1">
          <reference field="4" count="1">
            <x v="213"/>
          </reference>
        </references>
      </pivotArea>
    </format>
    <format dxfId="7043">
      <pivotArea dataOnly="0" labelOnly="1" outline="0" offset="IV256" fieldPosition="0">
        <references count="1">
          <reference field="4" count="1">
            <x v="213"/>
          </reference>
        </references>
      </pivotArea>
    </format>
    <format dxfId="7042">
      <pivotArea dataOnly="0" labelOnly="1" outline="0" fieldPosition="0">
        <references count="1">
          <reference field="4" count="1">
            <x v="218"/>
          </reference>
        </references>
      </pivotArea>
    </format>
    <format dxfId="7041">
      <pivotArea outline="0" fieldPosition="0">
        <references count="1">
          <reference field="4" count="1" selected="0">
            <x v="314"/>
          </reference>
        </references>
      </pivotArea>
    </format>
    <format dxfId="7040">
      <pivotArea dataOnly="0" labelOnly="1" outline="0" fieldPosition="0">
        <references count="1">
          <reference field="4" count="1">
            <x v="314"/>
          </reference>
        </references>
      </pivotArea>
    </format>
    <format dxfId="7039">
      <pivotArea outline="0" fieldPosition="0">
        <references count="1">
          <reference field="4" count="1" selected="0">
            <x v="314"/>
          </reference>
        </references>
      </pivotArea>
    </format>
    <format dxfId="7038">
      <pivotArea dataOnly="0" labelOnly="1" outline="0" fieldPosition="0">
        <references count="1">
          <reference field="4" count="1">
            <x v="314"/>
          </reference>
        </references>
      </pivotArea>
    </format>
    <format dxfId="7037">
      <pivotArea dataOnly="0" labelOnly="1" outline="0" fieldPosition="0">
        <references count="1">
          <reference field="4" count="1">
            <x v="314"/>
          </reference>
        </references>
      </pivotArea>
    </format>
    <format dxfId="7036">
      <pivotArea outline="0" fieldPosition="0">
        <references count="1">
          <reference field="4" count="1" selected="0" defaultSubtotal="1">
            <x v="36"/>
          </reference>
        </references>
      </pivotArea>
    </format>
    <format dxfId="7035">
      <pivotArea outline="0" fieldPosition="0">
        <references count="1">
          <reference field="4" count="1" selected="0" defaultSubtotal="1">
            <x v="280"/>
          </reference>
        </references>
      </pivotArea>
    </format>
    <format dxfId="7034">
      <pivotArea outline="0" fieldPosition="0">
        <references count="1">
          <reference field="4" count="1" selected="0" defaultSubtotal="1">
            <x v="314"/>
          </reference>
        </references>
      </pivotArea>
    </format>
    <format dxfId="7033">
      <pivotArea outline="0" fieldPosition="0">
        <references count="1">
          <reference field="4" count="1" selected="0">
            <x v="2"/>
          </reference>
        </references>
      </pivotArea>
    </format>
    <format dxfId="7032">
      <pivotArea dataOnly="0" labelOnly="1" outline="0" fieldPosition="0">
        <references count="1">
          <reference field="4" count="1">
            <x v="2"/>
          </reference>
        </references>
      </pivotArea>
    </format>
    <format dxfId="7031">
      <pivotArea outline="0" fieldPosition="0">
        <references count="1">
          <reference field="4" count="1" selected="0">
            <x v="2"/>
          </reference>
        </references>
      </pivotArea>
    </format>
    <format dxfId="7030">
      <pivotArea dataOnly="0" labelOnly="1" outline="0" fieldPosition="0">
        <references count="1">
          <reference field="4" count="1">
            <x v="2"/>
          </reference>
        </references>
      </pivotArea>
    </format>
    <format dxfId="7029">
      <pivotArea dataOnly="0" labelOnly="1" outline="0" fieldPosition="0">
        <references count="1">
          <reference field="4" count="1">
            <x v="2"/>
          </reference>
        </references>
      </pivotArea>
    </format>
    <format dxfId="7028">
      <pivotArea outline="0" fieldPosition="0">
        <references count="1">
          <reference field="4" count="1" selected="0" defaultSubtotal="1">
            <x v="2"/>
          </reference>
        </references>
      </pivotArea>
    </format>
    <format dxfId="7027">
      <pivotArea dataOnly="0" labelOnly="1" outline="0" fieldPosition="0">
        <references count="1">
          <reference field="4" count="1" defaultSubtotal="1">
            <x v="2"/>
          </reference>
        </references>
      </pivotArea>
    </format>
    <format dxfId="7026">
      <pivotArea dataOnly="0" labelOnly="1" outline="0" fieldPosition="0">
        <references count="1">
          <reference field="4" count="1">
            <x v="57"/>
          </reference>
        </references>
      </pivotArea>
    </format>
    <format dxfId="7025">
      <pivotArea dataOnly="0" labelOnly="1" outline="0" offset="IV1" fieldPosition="0">
        <references count="1">
          <reference field="4" count="1">
            <x v="100"/>
          </reference>
        </references>
      </pivotArea>
    </format>
    <format dxfId="7024">
      <pivotArea dataOnly="0" labelOnly="1" outline="0" offset="IV256" fieldPosition="0">
        <references count="1">
          <reference field="4" count="1">
            <x v="100"/>
          </reference>
        </references>
      </pivotArea>
    </format>
    <format dxfId="7023">
      <pivotArea dataOnly="0" labelOnly="1" outline="0" offset="IV1" fieldPosition="0">
        <references count="1">
          <reference field="4" count="1">
            <x v="134"/>
          </reference>
        </references>
      </pivotArea>
    </format>
    <format dxfId="7022">
      <pivotArea dataOnly="0" labelOnly="1" outline="0" offset="IV2" fieldPosition="0">
        <references count="1">
          <reference field="4" count="1">
            <x v="134"/>
          </reference>
        </references>
      </pivotArea>
    </format>
    <format dxfId="7021">
      <pivotArea dataOnly="0" labelOnly="1" outline="0" offset="IV3" fieldPosition="0">
        <references count="1">
          <reference field="4" count="1">
            <x v="134"/>
          </reference>
        </references>
      </pivotArea>
    </format>
    <format dxfId="7020">
      <pivotArea dataOnly="0" labelOnly="1" outline="0" offset="IV4" fieldPosition="0">
        <references count="1">
          <reference field="4" count="1">
            <x v="134"/>
          </reference>
        </references>
      </pivotArea>
    </format>
    <format dxfId="7019">
      <pivotArea dataOnly="0" labelOnly="1" outline="0" offset="IV5" fieldPosition="0">
        <references count="1">
          <reference field="4" count="1">
            <x v="134"/>
          </reference>
        </references>
      </pivotArea>
    </format>
    <format dxfId="7018">
      <pivotArea dataOnly="0" labelOnly="1" outline="0" offset="IV6" fieldPosition="0">
        <references count="1">
          <reference field="4" count="1">
            <x v="134"/>
          </reference>
        </references>
      </pivotArea>
    </format>
    <format dxfId="7017">
      <pivotArea dataOnly="0" labelOnly="1" outline="0" offset="IV7" fieldPosition="0">
        <references count="1">
          <reference field="4" count="1">
            <x v="134"/>
          </reference>
        </references>
      </pivotArea>
    </format>
    <format dxfId="7016">
      <pivotArea dataOnly="0" labelOnly="1" outline="0" offset="IV8" fieldPosition="0">
        <references count="1">
          <reference field="4" count="1">
            <x v="134"/>
          </reference>
        </references>
      </pivotArea>
    </format>
    <format dxfId="7015">
      <pivotArea dataOnly="0" labelOnly="1" outline="0" offset="IV9" fieldPosition="0">
        <references count="1">
          <reference field="4" count="1">
            <x v="134"/>
          </reference>
        </references>
      </pivotArea>
    </format>
    <format dxfId="7014">
      <pivotArea dataOnly="0" labelOnly="1" outline="0" offset="IV10" fieldPosition="0">
        <references count="1">
          <reference field="4" count="1">
            <x v="134"/>
          </reference>
        </references>
      </pivotArea>
    </format>
    <format dxfId="7013">
      <pivotArea dataOnly="0" labelOnly="1" outline="0" offset="IV11" fieldPosition="0">
        <references count="1">
          <reference field="4" count="1">
            <x v="134"/>
          </reference>
        </references>
      </pivotArea>
    </format>
    <format dxfId="7012">
      <pivotArea dataOnly="0" labelOnly="1" outline="0" offset="IV12" fieldPosition="0">
        <references count="1">
          <reference field="4" count="1">
            <x v="134"/>
          </reference>
        </references>
      </pivotArea>
    </format>
    <format dxfId="7011">
      <pivotArea outline="0" fieldPosition="0">
        <references count="1">
          <reference field="4" count="1" selected="0">
            <x v="140"/>
          </reference>
        </references>
      </pivotArea>
    </format>
    <format dxfId="7010">
      <pivotArea dataOnly="0" labelOnly="1" outline="0" fieldPosition="0">
        <references count="1">
          <reference field="4" count="1">
            <x v="140"/>
          </reference>
        </references>
      </pivotArea>
    </format>
    <format dxfId="7009">
      <pivotArea outline="0" fieldPosition="0">
        <references count="1">
          <reference field="4" count="1" selected="0">
            <x v="140"/>
          </reference>
        </references>
      </pivotArea>
    </format>
    <format dxfId="7008">
      <pivotArea dataOnly="0" labelOnly="1" outline="0" fieldPosition="0">
        <references count="1">
          <reference field="4" count="1">
            <x v="140"/>
          </reference>
        </references>
      </pivotArea>
    </format>
    <format dxfId="7007">
      <pivotArea dataOnly="0" labelOnly="1" outline="0" fieldPosition="0">
        <references count="1">
          <reference field="4" count="1">
            <x v="140"/>
          </reference>
        </references>
      </pivotArea>
    </format>
    <format dxfId="7006">
      <pivotArea outline="0" fieldPosition="0">
        <references count="1">
          <reference field="4" count="1" selected="0">
            <x v="143"/>
          </reference>
        </references>
      </pivotArea>
    </format>
    <format dxfId="7005">
      <pivotArea dataOnly="0" labelOnly="1" outline="0" fieldPosition="0">
        <references count="1">
          <reference field="4" count="1">
            <x v="143"/>
          </reference>
        </references>
      </pivotArea>
    </format>
    <format dxfId="7004">
      <pivotArea dataOnly="0" labelOnly="1" outline="0" offset="IV3" fieldPosition="0">
        <references count="1">
          <reference field="4" count="1">
            <x v="172"/>
          </reference>
        </references>
      </pivotArea>
    </format>
    <format dxfId="7003">
      <pivotArea dataOnly="0" labelOnly="1" outline="0" offset="IV4" fieldPosition="0">
        <references count="1">
          <reference field="4" count="1">
            <x v="172"/>
          </reference>
        </references>
      </pivotArea>
    </format>
    <format dxfId="7002">
      <pivotArea dataOnly="0" labelOnly="1" outline="0" offset="IV5" fieldPosition="0">
        <references count="1">
          <reference field="4" count="1">
            <x v="172"/>
          </reference>
        </references>
      </pivotArea>
    </format>
    <format dxfId="7001">
      <pivotArea dataOnly="0" labelOnly="1" outline="0" fieldPosition="0">
        <references count="1">
          <reference field="4" count="1">
            <x v="207"/>
          </reference>
        </references>
      </pivotArea>
    </format>
    <format dxfId="7000">
      <pivotArea dataOnly="0" labelOnly="1" outline="0" offset="IV1" fieldPosition="0">
        <references count="1">
          <reference field="4" count="1">
            <x v="212"/>
          </reference>
        </references>
      </pivotArea>
    </format>
    <format dxfId="6999">
      <pivotArea dataOnly="0" labelOnly="1" outline="0" offset="IV256" fieldPosition="0">
        <references count="1">
          <reference field="4" count="1">
            <x v="212"/>
          </reference>
        </references>
      </pivotArea>
    </format>
    <format dxfId="6998">
      <pivotArea outline="0" fieldPosition="0">
        <references count="1">
          <reference field="4" count="1" selected="0">
            <x v="213"/>
          </reference>
        </references>
      </pivotArea>
    </format>
    <format dxfId="6997">
      <pivotArea dataOnly="0" labelOnly="1" outline="0" fieldPosition="0">
        <references count="1">
          <reference field="4" count="1">
            <x v="213"/>
          </reference>
        </references>
      </pivotArea>
    </format>
    <format dxfId="6996">
      <pivotArea dataOnly="0" labelOnly="1" outline="0" fieldPosition="0">
        <references count="1">
          <reference field="4" count="1">
            <x v="213"/>
          </reference>
        </references>
      </pivotArea>
    </format>
    <format dxfId="6995">
      <pivotArea outline="0" fieldPosition="0">
        <references count="1">
          <reference field="4" count="1" selected="0">
            <x v="219"/>
          </reference>
        </references>
      </pivotArea>
    </format>
    <format dxfId="6994">
      <pivotArea dataOnly="0" labelOnly="1" outline="0" fieldPosition="0">
        <references count="1">
          <reference field="4" count="1">
            <x v="219"/>
          </reference>
        </references>
      </pivotArea>
    </format>
    <format dxfId="6993">
      <pivotArea outline="0" fieldPosition="0">
        <references count="1">
          <reference field="4" count="1" selected="0">
            <x v="219"/>
          </reference>
        </references>
      </pivotArea>
    </format>
    <format dxfId="6992">
      <pivotArea dataOnly="0" labelOnly="1" outline="0" fieldPosition="0">
        <references count="1">
          <reference field="4" count="1">
            <x v="219"/>
          </reference>
        </references>
      </pivotArea>
    </format>
    <format dxfId="6991">
      <pivotArea dataOnly="0" labelOnly="1" outline="0" fieldPosition="0">
        <references count="1">
          <reference field="4" count="1">
            <x v="219"/>
          </reference>
        </references>
      </pivotArea>
    </format>
    <format dxfId="6990">
      <pivotArea outline="0" fieldPosition="0">
        <references count="1">
          <reference field="4" count="1" selected="0">
            <x v="226"/>
          </reference>
        </references>
      </pivotArea>
    </format>
    <format dxfId="6989">
      <pivotArea dataOnly="0" labelOnly="1" outline="0" fieldPosition="0">
        <references count="1">
          <reference field="4" count="1">
            <x v="226"/>
          </reference>
        </references>
      </pivotArea>
    </format>
    <format dxfId="6988">
      <pivotArea outline="0" fieldPosition="0">
        <references count="1">
          <reference field="4" count="1" selected="0">
            <x v="226"/>
          </reference>
        </references>
      </pivotArea>
    </format>
    <format dxfId="6987">
      <pivotArea dataOnly="0" labelOnly="1" outline="0" fieldPosition="0">
        <references count="1">
          <reference field="4" count="1">
            <x v="226"/>
          </reference>
        </references>
      </pivotArea>
    </format>
    <format dxfId="6986">
      <pivotArea dataOnly="0" labelOnly="1" outline="0" offset="IV1" fieldPosition="0">
        <references count="1">
          <reference field="4" count="1">
            <x v="292"/>
          </reference>
        </references>
      </pivotArea>
    </format>
    <format dxfId="6985">
      <pivotArea dataOnly="0" labelOnly="1" outline="0" offset="IV2" fieldPosition="0">
        <references count="1">
          <reference field="4" count="1">
            <x v="292"/>
          </reference>
        </references>
      </pivotArea>
    </format>
    <format dxfId="6984">
      <pivotArea outline="0" fieldPosition="0">
        <references count="1">
          <reference field="4" count="1" selected="0">
            <x v="305"/>
          </reference>
        </references>
      </pivotArea>
    </format>
    <format dxfId="6983">
      <pivotArea dataOnly="0" labelOnly="1" outline="0" fieldPosition="0">
        <references count="1">
          <reference field="4" count="1">
            <x v="305"/>
          </reference>
        </references>
      </pivotArea>
    </format>
    <format dxfId="6982">
      <pivotArea outline="0" fieldPosition="0">
        <references count="1">
          <reference field="4" count="1" selected="0">
            <x v="305"/>
          </reference>
        </references>
      </pivotArea>
    </format>
    <format dxfId="6981">
      <pivotArea dataOnly="0" labelOnly="1" outline="0" fieldPosition="0">
        <references count="1">
          <reference field="4" count="1">
            <x v="305"/>
          </reference>
        </references>
      </pivotArea>
    </format>
    <format dxfId="6980">
      <pivotArea outline="0" fieldPosition="0">
        <references count="1">
          <reference field="4" count="1" selected="0">
            <x v="313"/>
          </reference>
        </references>
      </pivotArea>
    </format>
    <format dxfId="6979">
      <pivotArea dataOnly="0" labelOnly="1" outline="0" fieldPosition="0">
        <references count="1">
          <reference field="4" count="1">
            <x v="313"/>
          </reference>
        </references>
      </pivotArea>
    </format>
    <format dxfId="6978">
      <pivotArea outline="0" fieldPosition="0">
        <references count="1">
          <reference field="4" count="1" selected="0" defaultSubtotal="1">
            <x v="213"/>
          </reference>
        </references>
      </pivotArea>
    </format>
    <format dxfId="6977">
      <pivotArea outline="0" fieldPosition="0">
        <references count="1">
          <reference field="4" count="1" selected="0" defaultSubtotal="1">
            <x v="226"/>
          </reference>
        </references>
      </pivotArea>
    </format>
    <format dxfId="6976">
      <pivotArea outline="0" fieldPosition="0">
        <references count="1">
          <reference field="4" count="1" selected="0" defaultSubtotal="1">
            <x v="2"/>
          </reference>
        </references>
      </pivotArea>
    </format>
    <format dxfId="6975">
      <pivotArea outline="0" fieldPosition="0">
        <references count="1">
          <reference field="4" count="1" selected="0">
            <x v="57"/>
          </reference>
        </references>
      </pivotArea>
    </format>
    <format dxfId="6974">
      <pivotArea dataOnly="0" labelOnly="1" outline="0" fieldPosition="0">
        <references count="1">
          <reference field="4" count="1">
            <x v="57"/>
          </reference>
        </references>
      </pivotArea>
    </format>
    <format dxfId="6973">
      <pivotArea outline="0" fieldPosition="0">
        <references count="1">
          <reference field="4" count="1" selected="0">
            <x v="57"/>
          </reference>
        </references>
      </pivotArea>
    </format>
    <format dxfId="6972">
      <pivotArea dataOnly="0" labelOnly="1" outline="0" fieldPosition="0">
        <references count="1">
          <reference field="4" count="1">
            <x v="57"/>
          </reference>
        </references>
      </pivotArea>
    </format>
    <format dxfId="6971">
      <pivotArea outline="0" fieldPosition="0">
        <references count="1">
          <reference field="4" count="1" selected="0" defaultSubtotal="1">
            <x v="57"/>
          </reference>
        </references>
      </pivotArea>
    </format>
    <format dxfId="6970">
      <pivotArea outline="0" fieldPosition="0">
        <references count="1">
          <reference field="4" count="1" selected="0" defaultSubtotal="1">
            <x v="100"/>
          </reference>
        </references>
      </pivotArea>
    </format>
    <format dxfId="6969">
      <pivotArea outline="0" fieldPosition="0">
        <references count="1">
          <reference field="4" count="1" selected="0" defaultSubtotal="1">
            <x v="134"/>
          </reference>
        </references>
      </pivotArea>
    </format>
    <format dxfId="6968">
      <pivotArea dataOnly="0" labelOnly="1" outline="0" offset="IV1" fieldPosition="0">
        <references count="1">
          <reference field="4" count="1">
            <x v="136"/>
          </reference>
        </references>
      </pivotArea>
    </format>
    <format dxfId="6967">
      <pivotArea dataOnly="0" labelOnly="1" outline="0" offset="IV2" fieldPosition="0">
        <references count="1">
          <reference field="4" count="1">
            <x v="136"/>
          </reference>
        </references>
      </pivotArea>
    </format>
    <format dxfId="6966">
      <pivotArea dataOnly="0" labelOnly="1" outline="0" offset="IV256" fieldPosition="0">
        <references count="1">
          <reference field="4" count="1">
            <x v="136"/>
          </reference>
        </references>
      </pivotArea>
    </format>
    <format dxfId="6965">
      <pivotArea outline="0" fieldPosition="0">
        <references count="1">
          <reference field="4" count="1" selected="0" defaultSubtotal="1">
            <x v="136"/>
          </reference>
        </references>
      </pivotArea>
    </format>
    <format dxfId="6964">
      <pivotArea outline="0" fieldPosition="0">
        <references count="1">
          <reference field="4" count="1" selected="0">
            <x v="138"/>
          </reference>
        </references>
      </pivotArea>
    </format>
    <format dxfId="6963">
      <pivotArea dataOnly="0" labelOnly="1" outline="0" fieldPosition="0">
        <references count="1">
          <reference field="4" count="1">
            <x v="138"/>
          </reference>
        </references>
      </pivotArea>
    </format>
    <format dxfId="6962">
      <pivotArea outline="0" fieldPosition="0">
        <references count="1">
          <reference field="4" count="1" selected="0" defaultSubtotal="1">
            <x v="138"/>
          </reference>
        </references>
      </pivotArea>
    </format>
    <format dxfId="6961">
      <pivotArea dataOnly="0" labelOnly="1" outline="0" offset="IV1" fieldPosition="0">
        <references count="1">
          <reference field="4" count="1">
            <x v="140"/>
          </reference>
        </references>
      </pivotArea>
    </format>
    <format dxfId="6960">
      <pivotArea dataOnly="0" labelOnly="1" outline="0" offset="IV256" fieldPosition="0">
        <references count="1">
          <reference field="4" count="1">
            <x v="140"/>
          </reference>
        </references>
      </pivotArea>
    </format>
    <format dxfId="6959">
      <pivotArea outline="0" fieldPosition="0">
        <references count="1">
          <reference field="4" count="1" selected="0" defaultSubtotal="1">
            <x v="140"/>
          </reference>
        </references>
      </pivotArea>
    </format>
    <format dxfId="6958">
      <pivotArea outline="0" fieldPosition="0">
        <references count="1">
          <reference field="4" count="1" selected="0" defaultSubtotal="1">
            <x v="143"/>
          </reference>
        </references>
      </pivotArea>
    </format>
    <format dxfId="6957">
      <pivotArea dataOnly="0" labelOnly="1" outline="0" offset="IV1" fieldPosition="0">
        <references count="1">
          <reference field="4" count="1">
            <x v="172"/>
          </reference>
        </references>
      </pivotArea>
    </format>
    <format dxfId="6956">
      <pivotArea dataOnly="0" labelOnly="1" outline="0" offset="IV2" fieldPosition="0">
        <references count="1">
          <reference field="4" count="1">
            <x v="172"/>
          </reference>
        </references>
      </pivotArea>
    </format>
    <format dxfId="6955">
      <pivotArea dataOnly="0" labelOnly="1" outline="0" offset="IV256" fieldPosition="0">
        <references count="1">
          <reference field="4" count="1">
            <x v="172"/>
          </reference>
        </references>
      </pivotArea>
    </format>
    <format dxfId="6954">
      <pivotArea outline="0" fieldPosition="0">
        <references count="1">
          <reference field="4" count="1" selected="0" defaultSubtotal="1">
            <x v="172"/>
          </reference>
        </references>
      </pivotArea>
    </format>
    <format dxfId="6953">
      <pivotArea outline="0" fieldPosition="0">
        <references count="1">
          <reference field="4" count="1" selected="0">
            <x v="190"/>
          </reference>
        </references>
      </pivotArea>
    </format>
    <format dxfId="6952">
      <pivotArea dataOnly="0" labelOnly="1" outline="0" fieldPosition="0">
        <references count="1">
          <reference field="4" count="1">
            <x v="190"/>
          </reference>
        </references>
      </pivotArea>
    </format>
    <format dxfId="6951">
      <pivotArea outline="0" fieldPosition="0">
        <references count="1">
          <reference field="4" count="1" selected="0">
            <x v="190"/>
          </reference>
        </references>
      </pivotArea>
    </format>
    <format dxfId="6950">
      <pivotArea dataOnly="0" labelOnly="1" outline="0" fieldPosition="0">
        <references count="1">
          <reference field="4" count="1">
            <x v="190"/>
          </reference>
        </references>
      </pivotArea>
    </format>
    <format dxfId="6949">
      <pivotArea dataOnly="0" labelOnly="1" outline="0" fieldPosition="0">
        <references count="1">
          <reference field="4" count="1">
            <x v="190"/>
          </reference>
        </references>
      </pivotArea>
    </format>
    <format dxfId="6948">
      <pivotArea outline="0" fieldPosition="0">
        <references count="1">
          <reference field="4" count="1" selected="0" defaultSubtotal="1">
            <x v="190"/>
          </reference>
        </references>
      </pivotArea>
    </format>
    <format dxfId="6947">
      <pivotArea outline="0" fieldPosition="0">
        <references count="1">
          <reference field="4" count="1" selected="0" defaultSubtotal="1">
            <x v="190"/>
          </reference>
        </references>
      </pivotArea>
    </format>
    <format dxfId="6946">
      <pivotArea dataOnly="0" labelOnly="1" outline="0" fieldPosition="0">
        <references count="1">
          <reference field="4" count="1" defaultSubtotal="1">
            <x v="190"/>
          </reference>
        </references>
      </pivotArea>
    </format>
    <format dxfId="6945">
      <pivotArea outline="0" fieldPosition="0">
        <references count="1">
          <reference field="4" count="1" selected="0">
            <x v="202"/>
          </reference>
        </references>
      </pivotArea>
    </format>
    <format dxfId="6944">
      <pivotArea dataOnly="0" labelOnly="1" outline="0" fieldPosition="0">
        <references count="1">
          <reference field="4" count="1">
            <x v="202"/>
          </reference>
        </references>
      </pivotArea>
    </format>
    <format dxfId="6943">
      <pivotArea outline="0" fieldPosition="0">
        <references count="1">
          <reference field="4" count="1" selected="0">
            <x v="202"/>
          </reference>
        </references>
      </pivotArea>
    </format>
    <format dxfId="6942">
      <pivotArea dataOnly="0" labelOnly="1" outline="0" fieldPosition="0">
        <references count="1">
          <reference field="4" count="1">
            <x v="202"/>
          </reference>
        </references>
      </pivotArea>
    </format>
    <format dxfId="6941">
      <pivotArea dataOnly="0" labelOnly="1" outline="0" fieldPosition="0">
        <references count="1">
          <reference field="4" count="1">
            <x v="202"/>
          </reference>
        </references>
      </pivotArea>
    </format>
    <format dxfId="6940">
      <pivotArea outline="0" fieldPosition="0">
        <references count="1">
          <reference field="4" count="1" selected="0" defaultSubtotal="1">
            <x v="202"/>
          </reference>
        </references>
      </pivotArea>
    </format>
    <format dxfId="6939">
      <pivotArea outline="0" fieldPosition="0">
        <references count="1">
          <reference field="4" count="1" selected="0" defaultSubtotal="1">
            <x v="202"/>
          </reference>
        </references>
      </pivotArea>
    </format>
    <format dxfId="6938">
      <pivotArea dataOnly="0" labelOnly="1" outline="0" fieldPosition="0">
        <references count="1">
          <reference field="4" count="1" defaultSubtotal="1">
            <x v="202"/>
          </reference>
        </references>
      </pivotArea>
    </format>
    <format dxfId="6937">
      <pivotArea dataOnly="0" labelOnly="1" outline="0" fieldPosition="0">
        <references count="1">
          <reference field="4" count="1">
            <x v="210"/>
          </reference>
        </references>
      </pivotArea>
    </format>
    <format dxfId="6936">
      <pivotArea outline="0" fieldPosition="0">
        <references count="1">
          <reference field="4" count="1" selected="0">
            <x v="212"/>
          </reference>
        </references>
      </pivotArea>
    </format>
    <format dxfId="6935">
      <pivotArea dataOnly="0" labelOnly="1" outline="0" fieldPosition="0">
        <references count="1">
          <reference field="4" count="1">
            <x v="212"/>
          </reference>
        </references>
      </pivotArea>
    </format>
    <format dxfId="6934">
      <pivotArea dataOnly="0" labelOnly="1" outline="0" fieldPosition="0">
        <references count="1">
          <reference field="4" count="1">
            <x v="212"/>
          </reference>
        </references>
      </pivotArea>
    </format>
    <format dxfId="6933">
      <pivotArea outline="0" fieldPosition="0">
        <references count="1">
          <reference field="4" count="1" selected="0" defaultSubtotal="1">
            <x v="212"/>
          </reference>
        </references>
      </pivotArea>
    </format>
    <format dxfId="6932">
      <pivotArea dataOnly="0" labelOnly="1" outline="0" offset="IV1" fieldPosition="0">
        <references count="1">
          <reference field="4" count="1">
            <x v="219"/>
          </reference>
        </references>
      </pivotArea>
    </format>
    <format dxfId="6931">
      <pivotArea dataOnly="0" labelOnly="1" outline="0" offset="IV2" fieldPosition="0">
        <references count="1">
          <reference field="4" count="1">
            <x v="219"/>
          </reference>
        </references>
      </pivotArea>
    </format>
    <format dxfId="6930">
      <pivotArea dataOnly="0" labelOnly="1" outline="0" offset="IV3" fieldPosition="0">
        <references count="1">
          <reference field="4" count="1">
            <x v="219"/>
          </reference>
        </references>
      </pivotArea>
    </format>
    <format dxfId="6929">
      <pivotArea dataOnly="0" labelOnly="1" outline="0" offset="IV4" fieldPosition="0">
        <references count="1">
          <reference field="4" count="1">
            <x v="219"/>
          </reference>
        </references>
      </pivotArea>
    </format>
    <format dxfId="6928">
      <pivotArea dataOnly="0" labelOnly="1" outline="0" offset="IV6" fieldPosition="0">
        <references count="1">
          <reference field="4" count="1">
            <x v="219"/>
          </reference>
        </references>
      </pivotArea>
    </format>
    <format dxfId="6927">
      <pivotArea dataOnly="0" labelOnly="1" outline="0" offset="IV7" fieldPosition="0">
        <references count="1">
          <reference field="4" count="1">
            <x v="219"/>
          </reference>
        </references>
      </pivotArea>
    </format>
    <format dxfId="6926">
      <pivotArea dataOnly="0" labelOnly="1" outline="0" offset="IV256" fieldPosition="0">
        <references count="1">
          <reference field="4" count="1">
            <x v="219"/>
          </reference>
        </references>
      </pivotArea>
    </format>
    <format dxfId="6925">
      <pivotArea outline="0" fieldPosition="0">
        <references count="1">
          <reference field="4" count="1" selected="0" defaultSubtotal="1">
            <x v="219"/>
          </reference>
        </references>
      </pivotArea>
    </format>
    <format dxfId="6924">
      <pivotArea outline="0" fieldPosition="0">
        <references count="1">
          <reference field="4" count="1" selected="0">
            <x v="232"/>
          </reference>
        </references>
      </pivotArea>
    </format>
    <format dxfId="6923">
      <pivotArea dataOnly="0" labelOnly="1" outline="0" fieldPosition="0">
        <references count="1">
          <reference field="4" count="1">
            <x v="232"/>
          </reference>
        </references>
      </pivotArea>
    </format>
    <format dxfId="6922">
      <pivotArea outline="0" fieldPosition="0">
        <references count="1">
          <reference field="4" count="1" selected="0" defaultSubtotal="1">
            <x v="232"/>
          </reference>
        </references>
      </pivotArea>
    </format>
    <format dxfId="6921">
      <pivotArea outline="0" fieldPosition="0">
        <references count="1">
          <reference field="4" count="1" selected="0">
            <x v="252"/>
          </reference>
        </references>
      </pivotArea>
    </format>
    <format dxfId="6920">
      <pivotArea dataOnly="0" labelOnly="1" outline="0" fieldPosition="0">
        <references count="1">
          <reference field="4" count="1">
            <x v="252"/>
          </reference>
        </references>
      </pivotArea>
    </format>
    <format dxfId="6919">
      <pivotArea outline="0" fieldPosition="0">
        <references count="1">
          <reference field="4" count="1" selected="0">
            <x v="252"/>
          </reference>
        </references>
      </pivotArea>
    </format>
    <format dxfId="6918">
      <pivotArea dataOnly="0" labelOnly="1" outline="0" fieldPosition="0">
        <references count="1">
          <reference field="4" count="1">
            <x v="252"/>
          </reference>
        </references>
      </pivotArea>
    </format>
    <format dxfId="6917">
      <pivotArea dataOnly="0" labelOnly="1" outline="0" fieldPosition="0">
        <references count="1">
          <reference field="4" count="1">
            <x v="252"/>
          </reference>
        </references>
      </pivotArea>
    </format>
    <format dxfId="6916">
      <pivotArea outline="0" fieldPosition="0">
        <references count="1">
          <reference field="4" count="1" selected="0" defaultSubtotal="1">
            <x v="252"/>
          </reference>
        </references>
      </pivotArea>
    </format>
    <format dxfId="6915">
      <pivotArea dataOnly="0" labelOnly="1" outline="0" offset="IV256" fieldPosition="0">
        <references count="1">
          <reference field="4" count="1">
            <x v="292"/>
          </reference>
        </references>
      </pivotArea>
    </format>
    <format dxfId="6914">
      <pivotArea outline="0" fieldPosition="0">
        <references count="1">
          <reference field="4" count="1" selected="0" defaultSubtotal="1">
            <x v="292"/>
          </reference>
        </references>
      </pivotArea>
    </format>
    <format dxfId="6913">
      <pivotArea dataOnly="0" labelOnly="1" outline="0" offset="IV1" fieldPosition="0">
        <references count="1">
          <reference field="4" count="1">
            <x v="305"/>
          </reference>
        </references>
      </pivotArea>
    </format>
    <format dxfId="6912">
      <pivotArea dataOnly="0" labelOnly="1" outline="0" offset="IV2" fieldPosition="0">
        <references count="1">
          <reference field="4" count="1">
            <x v="305"/>
          </reference>
        </references>
      </pivotArea>
    </format>
    <format dxfId="6911">
      <pivotArea dataOnly="0" labelOnly="1" outline="0" offset="IV3" fieldPosition="0">
        <references count="1">
          <reference field="4" count="1">
            <x v="305"/>
          </reference>
        </references>
      </pivotArea>
    </format>
    <format dxfId="6910">
      <pivotArea dataOnly="0" labelOnly="1" outline="0" offset="IV256" fieldPosition="0">
        <references count="1">
          <reference field="4" count="1">
            <x v="305"/>
          </reference>
        </references>
      </pivotArea>
    </format>
    <format dxfId="6909">
      <pivotArea outline="0" fieldPosition="0">
        <references count="1">
          <reference field="4" count="1" selected="0" defaultSubtotal="1">
            <x v="305"/>
          </reference>
        </references>
      </pivotArea>
    </format>
    <format dxfId="6908">
      <pivotArea dataOnly="0" labelOnly="1" outline="0" offset="IV256" fieldPosition="0">
        <references count="1">
          <reference field="4" count="1">
            <x v="313"/>
          </reference>
        </references>
      </pivotArea>
    </format>
    <format dxfId="6907">
      <pivotArea outline="0" fieldPosition="0">
        <references count="1">
          <reference field="4" count="1" selected="0" defaultSubtotal="1">
            <x v="313"/>
          </reference>
        </references>
      </pivotArea>
    </format>
    <format dxfId="6906">
      <pivotArea dataOnly="0" labelOnly="1" outline="0" fieldPosition="0">
        <references count="1">
          <reference field="4" count="1">
            <x v="32"/>
          </reference>
        </references>
      </pivotArea>
    </format>
    <format dxfId="6905">
      <pivotArea outline="0" fieldPosition="0">
        <references count="1">
          <reference field="4" count="1" selected="0">
            <x v="145"/>
          </reference>
        </references>
      </pivotArea>
    </format>
    <format dxfId="6904">
      <pivotArea dataOnly="0" labelOnly="1" outline="0" fieldPosition="0">
        <references count="1">
          <reference field="4" count="1">
            <x v="145"/>
          </reference>
        </references>
      </pivotArea>
    </format>
    <format dxfId="6903">
      <pivotArea outline="0" fieldPosition="0">
        <references count="1">
          <reference field="4" count="1" selected="0">
            <x v="145"/>
          </reference>
        </references>
      </pivotArea>
    </format>
    <format dxfId="6902">
      <pivotArea dataOnly="0" labelOnly="1" outline="0" fieldPosition="0">
        <references count="1">
          <reference field="4" count="1">
            <x v="145"/>
          </reference>
        </references>
      </pivotArea>
    </format>
    <format dxfId="6901">
      <pivotArea outline="0" fieldPosition="0">
        <references count="1">
          <reference field="4" count="1" selected="0">
            <x v="218"/>
          </reference>
        </references>
      </pivotArea>
    </format>
    <format dxfId="6900">
      <pivotArea dataOnly="0" labelOnly="1" outline="0" fieldPosition="0">
        <references count="1">
          <reference field="4" count="1">
            <x v="218"/>
          </reference>
        </references>
      </pivotArea>
    </format>
    <format dxfId="6899">
      <pivotArea outline="0" fieldPosition="0">
        <references count="1">
          <reference field="4" count="1" selected="0">
            <x v="218"/>
          </reference>
        </references>
      </pivotArea>
    </format>
    <format dxfId="6898">
      <pivotArea dataOnly="0" labelOnly="1" outline="0" fieldPosition="0">
        <references count="1">
          <reference field="4" count="1">
            <x v="218"/>
          </reference>
        </references>
      </pivotArea>
    </format>
    <format dxfId="6897">
      <pivotArea outline="0" fieldPosition="0">
        <references count="1">
          <reference field="4" count="1" selected="0" defaultSubtotal="1">
            <x v="145"/>
          </reference>
        </references>
      </pivotArea>
    </format>
    <format dxfId="6896">
      <pivotArea outline="0" fieldPosition="0">
        <references count="1">
          <reference field="4" count="1" selected="0" defaultSubtotal="1">
            <x v="218"/>
          </reference>
        </references>
      </pivotArea>
    </format>
    <format dxfId="6895">
      <pivotArea dataOnly="0" labelOnly="1" outline="0" fieldPosition="0">
        <references count="2">
          <reference field="0" count="1">
            <x v="2"/>
          </reference>
          <reference field="4" count="1" selected="0">
            <x v="208"/>
          </reference>
        </references>
      </pivotArea>
    </format>
    <format dxfId="6894">
      <pivotArea dataOnly="0" labelOnly="1" outline="0" fieldPosition="0">
        <references count="2">
          <reference field="0" count="1">
            <x v="5"/>
          </reference>
          <reference field="4" count="1" selected="0">
            <x v="207"/>
          </reference>
        </references>
      </pivotArea>
    </format>
    <format dxfId="6893">
      <pivotArea dataOnly="0" labelOnly="1" outline="0" fieldPosition="0">
        <references count="2">
          <reference field="0" count="1">
            <x v="5"/>
          </reference>
          <reference field="4" count="1" selected="0">
            <x v="207"/>
          </reference>
        </references>
      </pivotArea>
    </format>
    <format dxfId="6892">
      <pivotArea dataOnly="0" labelOnly="1" outline="0" fieldPosition="0">
        <references count="2">
          <reference field="0" count="1">
            <x v="4"/>
          </reference>
          <reference field="4" count="1" selected="0">
            <x v="208"/>
          </reference>
        </references>
      </pivotArea>
    </format>
    <format dxfId="6891">
      <pivotArea dataOnly="0" labelOnly="1" outline="0" fieldPosition="0">
        <references count="2">
          <reference field="0" count="1">
            <x v="4"/>
          </reference>
          <reference field="4" count="1" selected="0">
            <x v="208"/>
          </reference>
        </references>
      </pivotArea>
    </format>
    <format dxfId="6890">
      <pivotArea dataOnly="0" grandRow="1" outline="0" fieldPosition="0"/>
    </format>
    <format dxfId="6889">
      <pivotArea dataOnly="0" outline="0" fieldPosition="0">
        <references count="1">
          <reference field="4" count="0" defaultSubtotal="1"/>
        </references>
      </pivotArea>
    </format>
    <format dxfId="6888">
      <pivotArea dataOnly="0" grandRow="1" outline="0" fieldPosition="0"/>
    </format>
    <format dxfId="6887">
      <pivotArea dataOnly="0" outline="0" fieldPosition="0">
        <references count="1">
          <reference field="4" count="0" defaultSubtotal="1"/>
        </references>
      </pivotArea>
    </format>
    <format dxfId="6886">
      <pivotArea dataOnly="0" grandRow="1" outline="0" fieldPosition="0"/>
    </format>
    <format dxfId="6885">
      <pivotArea dataOnly="0" outline="0" fieldPosition="0">
        <references count="1">
          <reference field="4" count="0" defaultSubtotal="1"/>
        </references>
      </pivotArea>
    </format>
    <format dxfId="6884">
      <pivotArea dataOnly="0" grandRow="1" outline="0" fieldPosition="0"/>
    </format>
    <format dxfId="6883">
      <pivotArea dataOnly="0" outline="0" fieldPosition="0">
        <references count="1">
          <reference field="4" count="0" defaultSubtotal="1"/>
        </references>
      </pivotArea>
    </format>
    <format dxfId="6882">
      <pivotArea dataOnly="0" grandRow="1" outline="0" fieldPosition="0"/>
    </format>
    <format dxfId="6881">
      <pivotArea dataOnly="0" outline="0" fieldPosition="0">
        <references count="1">
          <reference field="4" count="0" defaultSubtotal="1"/>
        </references>
      </pivotArea>
    </format>
    <format dxfId="6880">
      <pivotArea dataOnly="0" grandRow="1" outline="0" fieldPosition="0"/>
    </format>
    <format dxfId="6879">
      <pivotArea dataOnly="0" outline="0" fieldPosition="0">
        <references count="1">
          <reference field="4" count="0" defaultSubtotal="1"/>
        </references>
      </pivotArea>
    </format>
    <format dxfId="6878">
      <pivotArea dataOnly="0" grandRow="1" outline="0" fieldPosition="0"/>
    </format>
    <format dxfId="6877">
      <pivotArea dataOnly="0" outline="0" fieldPosition="0">
        <references count="1">
          <reference field="4" count="0" defaultSubtotal="1"/>
        </references>
      </pivotArea>
    </format>
    <format dxfId="6876">
      <pivotArea dataOnly="0" grandRow="1" outline="0" fieldPosition="0"/>
    </format>
    <format dxfId="6875">
      <pivotArea dataOnly="0" outline="0" fieldPosition="0">
        <references count="1">
          <reference field="4" count="0" defaultSubtotal="1"/>
        </references>
      </pivotArea>
    </format>
    <format dxfId="6874">
      <pivotArea dataOnly="0" grandRow="1" outline="0" fieldPosition="0"/>
    </format>
    <format dxfId="6873">
      <pivotArea dataOnly="0" outline="0" fieldPosition="0">
        <references count="1">
          <reference field="4" count="0" defaultSubtotal="1"/>
        </references>
      </pivotArea>
    </format>
    <format dxfId="6872">
      <pivotArea dataOnly="0" labelOnly="1" outline="0" fieldPosition="0">
        <references count="2">
          <reference field="0" count="1">
            <x v="6"/>
          </reference>
          <reference field="4" count="1" selected="0">
            <x v="208"/>
          </reference>
        </references>
      </pivotArea>
    </format>
    <format dxfId="6871">
      <pivotArea outline="0" fieldPosition="0">
        <references count="1">
          <reference field="4" count="1" selected="0">
            <x v="208"/>
          </reference>
        </references>
      </pivotArea>
    </format>
    <format dxfId="6870">
      <pivotArea dataOnly="0" labelOnly="1" outline="0" fieldPosition="0">
        <references count="1">
          <reference field="4" count="1">
            <x v="208"/>
          </reference>
        </references>
      </pivotArea>
    </format>
    <format dxfId="6869">
      <pivotArea dataOnly="0" labelOnly="1" outline="0" fieldPosition="0">
        <references count="2">
          <reference field="0" count="1">
            <x v="6"/>
          </reference>
          <reference field="4" count="1" selected="0">
            <x v="208"/>
          </reference>
        </references>
      </pivotArea>
    </format>
    <format dxfId="6868">
      <pivotArea outline="0" fieldPosition="0">
        <references count="1">
          <reference field="4" count="1" selected="0">
            <x v="207"/>
          </reference>
        </references>
      </pivotArea>
    </format>
    <format dxfId="6867">
      <pivotArea dataOnly="0" labelOnly="1" outline="0" fieldPosition="0">
        <references count="1">
          <reference field="4" count="1">
            <x v="207"/>
          </reference>
        </references>
      </pivotArea>
    </format>
    <format dxfId="6866">
      <pivotArea dataOnly="0" labelOnly="1" outline="0" fieldPosition="0">
        <references count="2">
          <reference field="0" count="1">
            <x v="1"/>
          </reference>
          <reference field="4" count="1" selected="0">
            <x v="207"/>
          </reference>
        </references>
      </pivotArea>
    </format>
    <format dxfId="6865">
      <pivotArea outline="0" fieldPosition="0">
        <references count="1">
          <reference field="4" count="1" selected="0">
            <x v="207"/>
          </reference>
        </references>
      </pivotArea>
    </format>
    <format dxfId="6864">
      <pivotArea dataOnly="0" labelOnly="1" outline="0" fieldPosition="0">
        <references count="1">
          <reference field="4" count="1">
            <x v="207"/>
          </reference>
        </references>
      </pivotArea>
    </format>
    <format dxfId="6863">
      <pivotArea dataOnly="0" labelOnly="1" outline="0" fieldPosition="0">
        <references count="2">
          <reference field="0" count="1">
            <x v="1"/>
          </reference>
          <reference field="4" count="1" selected="0">
            <x v="207"/>
          </reference>
        </references>
      </pivotArea>
    </format>
    <format dxfId="6862">
      <pivotArea outline="0" fieldPosition="0">
        <references count="1">
          <reference field="4" count="1" selected="0">
            <x v="5"/>
          </reference>
        </references>
      </pivotArea>
    </format>
    <format dxfId="6861">
      <pivotArea dataOnly="0" labelOnly="1" outline="0" fieldPosition="0">
        <references count="1">
          <reference field="4" count="1">
            <x v="5"/>
          </reference>
        </references>
      </pivotArea>
    </format>
    <format dxfId="6860">
      <pivotArea dataOnly="0" labelOnly="1" outline="0" fieldPosition="0">
        <references count="2">
          <reference field="0" count="1">
            <x v="2"/>
          </reference>
          <reference field="4" count="1" selected="0">
            <x v="5"/>
          </reference>
        </references>
      </pivotArea>
    </format>
    <format dxfId="6859">
      <pivotArea outline="0" fieldPosition="0">
        <references count="1">
          <reference field="4" count="1" selected="0">
            <x v="5"/>
          </reference>
        </references>
      </pivotArea>
    </format>
    <format dxfId="6858">
      <pivotArea dataOnly="0" labelOnly="1" outline="0" fieldPosition="0">
        <references count="1">
          <reference field="4" count="1">
            <x v="5"/>
          </reference>
        </references>
      </pivotArea>
    </format>
    <format dxfId="6857">
      <pivotArea dataOnly="0" labelOnly="1" outline="0" fieldPosition="0">
        <references count="2">
          <reference field="0" count="1">
            <x v="2"/>
          </reference>
          <reference field="4" count="1" selected="0">
            <x v="5"/>
          </reference>
        </references>
      </pivotArea>
    </format>
    <format dxfId="6856">
      <pivotArea dataOnly="0" labelOnly="1" outline="0" fieldPosition="0">
        <references count="1">
          <reference field="4" count="1">
            <x v="5"/>
          </reference>
        </references>
      </pivotArea>
    </format>
    <format dxfId="6855">
      <pivotArea outline="0" fieldPosition="0">
        <references count="1">
          <reference field="4" count="1" selected="0" defaultSubtotal="1">
            <x v="5"/>
          </reference>
        </references>
      </pivotArea>
    </format>
    <format dxfId="6854">
      <pivotArea outline="0" fieldPosition="0">
        <references count="1">
          <reference field="4" count="1" selected="0" defaultSubtotal="1">
            <x v="5"/>
          </reference>
        </references>
      </pivotArea>
    </format>
    <format dxfId="6853">
      <pivotArea dataOnly="0" labelOnly="1" outline="0" fieldPosition="0">
        <references count="1">
          <reference field="4" count="1" defaultSubtotal="1">
            <x v="5"/>
          </reference>
        </references>
      </pivotArea>
    </format>
    <format dxfId="6852">
      <pivotArea outline="0" fieldPosition="0">
        <references count="1">
          <reference field="4" count="1" selected="0">
            <x v="31"/>
          </reference>
        </references>
      </pivotArea>
    </format>
    <format dxfId="6851">
      <pivotArea dataOnly="0" labelOnly="1" outline="0" fieldPosition="0">
        <references count="1">
          <reference field="4" count="1">
            <x v="31"/>
          </reference>
        </references>
      </pivotArea>
    </format>
    <format dxfId="6850">
      <pivotArea dataOnly="0" labelOnly="1" outline="0" fieldPosition="0">
        <references count="2">
          <reference field="0" count="1">
            <x v="2"/>
          </reference>
          <reference field="4" count="1" selected="0">
            <x v="31"/>
          </reference>
        </references>
      </pivotArea>
    </format>
    <format dxfId="6849">
      <pivotArea outline="0" fieldPosition="0">
        <references count="1">
          <reference field="4" count="1" selected="0">
            <x v="31"/>
          </reference>
        </references>
      </pivotArea>
    </format>
    <format dxfId="6848">
      <pivotArea dataOnly="0" labelOnly="1" outline="0" fieldPosition="0">
        <references count="1">
          <reference field="4" count="1">
            <x v="31"/>
          </reference>
        </references>
      </pivotArea>
    </format>
    <format dxfId="6847">
      <pivotArea dataOnly="0" labelOnly="1" outline="0" fieldPosition="0">
        <references count="2">
          <reference field="0" count="1">
            <x v="2"/>
          </reference>
          <reference field="4" count="1" selected="0">
            <x v="31"/>
          </reference>
        </references>
      </pivotArea>
    </format>
    <format dxfId="6846">
      <pivotArea outline="0" fieldPosition="0">
        <references count="1">
          <reference field="4" count="1" selected="0" defaultSubtotal="1">
            <x v="31"/>
          </reference>
        </references>
      </pivotArea>
    </format>
    <format dxfId="6845">
      <pivotArea outline="0" fieldPosition="0">
        <references count="1">
          <reference field="4" count="1" selected="0">
            <x v="32"/>
          </reference>
        </references>
      </pivotArea>
    </format>
    <format dxfId="6844">
      <pivotArea dataOnly="0" labelOnly="1" outline="0" fieldPosition="0">
        <references count="1">
          <reference field="4" count="1">
            <x v="32"/>
          </reference>
        </references>
      </pivotArea>
    </format>
    <format dxfId="6843">
      <pivotArea dataOnly="0" labelOnly="1" outline="0" fieldPosition="0">
        <references count="2">
          <reference field="0" count="1">
            <x v="2"/>
          </reference>
          <reference field="4" count="1" selected="0">
            <x v="32"/>
          </reference>
        </references>
      </pivotArea>
    </format>
    <format dxfId="6842">
      <pivotArea outline="0" fieldPosition="0">
        <references count="1">
          <reference field="4" count="1" selected="0">
            <x v="32"/>
          </reference>
        </references>
      </pivotArea>
    </format>
    <format dxfId="6841">
      <pivotArea dataOnly="0" labelOnly="1" outline="0" fieldPosition="0">
        <references count="1">
          <reference field="4" count="1">
            <x v="32"/>
          </reference>
        </references>
      </pivotArea>
    </format>
    <format dxfId="6840">
      <pivotArea dataOnly="0" labelOnly="1" outline="0" fieldPosition="0">
        <references count="2">
          <reference field="0" count="1">
            <x v="2"/>
          </reference>
          <reference field="4" count="1" selected="0">
            <x v="32"/>
          </reference>
        </references>
      </pivotArea>
    </format>
    <format dxfId="6839">
      <pivotArea outline="0" fieldPosition="0">
        <references count="1">
          <reference field="4" count="1" selected="0" defaultSubtotal="1">
            <x v="32"/>
          </reference>
        </references>
      </pivotArea>
    </format>
    <format dxfId="6838">
      <pivotArea outline="0" fieldPosition="0">
        <references count="1">
          <reference field="4" count="1" selected="0">
            <x v="51"/>
          </reference>
        </references>
      </pivotArea>
    </format>
    <format dxfId="6837">
      <pivotArea dataOnly="0" labelOnly="1" outline="0" fieldPosition="0">
        <references count="1">
          <reference field="4" count="1">
            <x v="51"/>
          </reference>
        </references>
      </pivotArea>
    </format>
    <format dxfId="6836">
      <pivotArea dataOnly="0" labelOnly="1" outline="0" fieldPosition="0">
        <references count="2">
          <reference field="0" count="1">
            <x v="2"/>
          </reference>
          <reference field="4" count="1" selected="0">
            <x v="51"/>
          </reference>
        </references>
      </pivotArea>
    </format>
    <format dxfId="6835">
      <pivotArea outline="0" fieldPosition="0">
        <references count="1">
          <reference field="4" count="1" selected="0">
            <x v="51"/>
          </reference>
        </references>
      </pivotArea>
    </format>
    <format dxfId="6834">
      <pivotArea dataOnly="0" labelOnly="1" outline="0" fieldPosition="0">
        <references count="1">
          <reference field="4" count="1">
            <x v="51"/>
          </reference>
        </references>
      </pivotArea>
    </format>
    <format dxfId="6833">
      <pivotArea dataOnly="0" labelOnly="1" outline="0" fieldPosition="0">
        <references count="2">
          <reference field="0" count="1">
            <x v="2"/>
          </reference>
          <reference field="4" count="1" selected="0">
            <x v="51"/>
          </reference>
        </references>
      </pivotArea>
    </format>
    <format dxfId="6832">
      <pivotArea dataOnly="0" labelOnly="1" outline="0" fieldPosition="0">
        <references count="1">
          <reference field="4" count="1">
            <x v="51"/>
          </reference>
        </references>
      </pivotArea>
    </format>
    <format dxfId="6831">
      <pivotArea outline="0" fieldPosition="0">
        <references count="1">
          <reference field="4" count="1" selected="0" defaultSubtotal="1">
            <x v="51"/>
          </reference>
        </references>
      </pivotArea>
    </format>
    <format dxfId="6830">
      <pivotArea outline="0" fieldPosition="0">
        <references count="1">
          <reference field="4" count="1" selected="0" defaultSubtotal="1">
            <x v="51"/>
          </reference>
        </references>
      </pivotArea>
    </format>
    <format dxfId="6829">
      <pivotArea dataOnly="0" labelOnly="1" outline="0" fieldPosition="0">
        <references count="1">
          <reference field="4" count="1" defaultSubtotal="1">
            <x v="51"/>
          </reference>
        </references>
      </pivotArea>
    </format>
    <format dxfId="6828">
      <pivotArea outline="0" fieldPosition="0">
        <references count="1">
          <reference field="4" count="1" selected="0">
            <x v="87"/>
          </reference>
        </references>
      </pivotArea>
    </format>
    <format dxfId="6827">
      <pivotArea dataOnly="0" labelOnly="1" outline="0" fieldPosition="0">
        <references count="1">
          <reference field="4" count="1">
            <x v="87"/>
          </reference>
        </references>
      </pivotArea>
    </format>
    <format dxfId="6826">
      <pivotArea dataOnly="0" labelOnly="1" outline="0" fieldPosition="0">
        <references count="2">
          <reference field="0" count="1">
            <x v="2"/>
          </reference>
          <reference field="4" count="1" selected="0">
            <x v="87"/>
          </reference>
        </references>
      </pivotArea>
    </format>
    <format dxfId="6825">
      <pivotArea outline="0" fieldPosition="0">
        <references count="1">
          <reference field="4" count="1" selected="0">
            <x v="87"/>
          </reference>
        </references>
      </pivotArea>
    </format>
    <format dxfId="6824">
      <pivotArea dataOnly="0" labelOnly="1" outline="0" fieldPosition="0">
        <references count="1">
          <reference field="4" count="1">
            <x v="87"/>
          </reference>
        </references>
      </pivotArea>
    </format>
    <format dxfId="6823">
      <pivotArea dataOnly="0" labelOnly="1" outline="0" fieldPosition="0">
        <references count="2">
          <reference field="0" count="1">
            <x v="2"/>
          </reference>
          <reference field="4" count="1" selected="0">
            <x v="87"/>
          </reference>
        </references>
      </pivotArea>
    </format>
    <format dxfId="6822">
      <pivotArea dataOnly="0" labelOnly="1" outline="0" fieldPosition="0">
        <references count="1">
          <reference field="4" count="1">
            <x v="87"/>
          </reference>
        </references>
      </pivotArea>
    </format>
    <format dxfId="6821">
      <pivotArea outline="0" fieldPosition="0">
        <references count="1">
          <reference field="4" count="1" selected="0" defaultSubtotal="1">
            <x v="87"/>
          </reference>
        </references>
      </pivotArea>
    </format>
    <format dxfId="6820">
      <pivotArea outline="0" fieldPosition="0">
        <references count="1">
          <reference field="4" count="1" selected="0" defaultSubtotal="1">
            <x v="87"/>
          </reference>
        </references>
      </pivotArea>
    </format>
    <format dxfId="6819">
      <pivotArea dataOnly="0" labelOnly="1" outline="0" fieldPosition="0">
        <references count="1">
          <reference field="4" count="1" defaultSubtotal="1">
            <x v="87"/>
          </reference>
        </references>
      </pivotArea>
    </format>
    <format dxfId="6818">
      <pivotArea outline="0" fieldPosition="0">
        <references count="1">
          <reference field="4" count="1" selected="0">
            <x v="93"/>
          </reference>
        </references>
      </pivotArea>
    </format>
    <format dxfId="6817">
      <pivotArea dataOnly="0" labelOnly="1" outline="0" fieldPosition="0">
        <references count="1">
          <reference field="4" count="1">
            <x v="93"/>
          </reference>
        </references>
      </pivotArea>
    </format>
    <format dxfId="6816">
      <pivotArea dataOnly="0" labelOnly="1" outline="0" fieldPosition="0">
        <references count="2">
          <reference field="0" count="1">
            <x v="9"/>
          </reference>
          <reference field="4" count="1" selected="0">
            <x v="93"/>
          </reference>
        </references>
      </pivotArea>
    </format>
    <format dxfId="6815">
      <pivotArea outline="0" fieldPosition="0">
        <references count="1">
          <reference field="4" count="1" selected="0">
            <x v="93"/>
          </reference>
        </references>
      </pivotArea>
    </format>
    <format dxfId="6814">
      <pivotArea dataOnly="0" labelOnly="1" outline="0" fieldPosition="0">
        <references count="1">
          <reference field="4" count="1">
            <x v="93"/>
          </reference>
        </references>
      </pivotArea>
    </format>
    <format dxfId="6813">
      <pivotArea dataOnly="0" labelOnly="1" outline="0" fieldPosition="0">
        <references count="2">
          <reference field="0" count="1">
            <x v="9"/>
          </reference>
          <reference field="4" count="1" selected="0">
            <x v="93"/>
          </reference>
        </references>
      </pivotArea>
    </format>
    <format dxfId="6812">
      <pivotArea dataOnly="0" labelOnly="1" outline="0" fieldPosition="0">
        <references count="1">
          <reference field="4" count="1">
            <x v="93"/>
          </reference>
        </references>
      </pivotArea>
    </format>
    <format dxfId="6811">
      <pivotArea outline="0" fieldPosition="0">
        <references count="1">
          <reference field="4" count="1" selected="0" defaultSubtotal="1">
            <x v="93"/>
          </reference>
        </references>
      </pivotArea>
    </format>
    <format dxfId="6810">
      <pivotArea outline="0" fieldPosition="0">
        <references count="1">
          <reference field="4" count="1" selected="0" defaultSubtotal="1">
            <x v="93"/>
          </reference>
        </references>
      </pivotArea>
    </format>
    <format dxfId="6809">
      <pivotArea dataOnly="0" labelOnly="1" outline="0" fieldPosition="0">
        <references count="1">
          <reference field="4" count="1" defaultSubtotal="1">
            <x v="93"/>
          </reference>
        </references>
      </pivotArea>
    </format>
    <format dxfId="6808">
      <pivotArea outline="0" fieldPosition="0">
        <references count="1">
          <reference field="4" count="1" selected="0">
            <x v="113"/>
          </reference>
        </references>
      </pivotArea>
    </format>
    <format dxfId="6807">
      <pivotArea dataOnly="0" labelOnly="1" outline="0" fieldPosition="0">
        <references count="1">
          <reference field="4" count="1">
            <x v="113"/>
          </reference>
        </references>
      </pivotArea>
    </format>
    <format dxfId="6806">
      <pivotArea dataOnly="0" labelOnly="1" outline="0" fieldPosition="0">
        <references count="2">
          <reference field="0" count="1">
            <x v="2"/>
          </reference>
          <reference field="4" count="1" selected="0">
            <x v="113"/>
          </reference>
        </references>
      </pivotArea>
    </format>
    <format dxfId="6805">
      <pivotArea outline="0" fieldPosition="0">
        <references count="1">
          <reference field="4" count="1" selected="0">
            <x v="113"/>
          </reference>
        </references>
      </pivotArea>
    </format>
    <format dxfId="6804">
      <pivotArea dataOnly="0" labelOnly="1" outline="0" fieldPosition="0">
        <references count="1">
          <reference field="4" count="1">
            <x v="113"/>
          </reference>
        </references>
      </pivotArea>
    </format>
    <format dxfId="6803">
      <pivotArea dataOnly="0" labelOnly="1" outline="0" fieldPosition="0">
        <references count="2">
          <reference field="0" count="1">
            <x v="2"/>
          </reference>
          <reference field="4" count="1" selected="0">
            <x v="113"/>
          </reference>
        </references>
      </pivotArea>
    </format>
    <format dxfId="6802">
      <pivotArea dataOnly="0" labelOnly="1" outline="0" fieldPosition="0">
        <references count="1">
          <reference field="4" count="1">
            <x v="113"/>
          </reference>
        </references>
      </pivotArea>
    </format>
    <format dxfId="6801">
      <pivotArea outline="0" fieldPosition="0">
        <references count="1">
          <reference field="4" count="1" selected="0" defaultSubtotal="1">
            <x v="113"/>
          </reference>
        </references>
      </pivotArea>
    </format>
    <format dxfId="6800">
      <pivotArea outline="0" fieldPosition="0">
        <references count="1">
          <reference field="4" count="1" selected="0" defaultSubtotal="1">
            <x v="113"/>
          </reference>
        </references>
      </pivotArea>
    </format>
    <format dxfId="6799">
      <pivotArea dataOnly="0" labelOnly="1" outline="0" fieldPosition="0">
        <references count="1">
          <reference field="4" count="1" defaultSubtotal="1">
            <x v="113"/>
          </reference>
        </references>
      </pivotArea>
    </format>
    <format dxfId="6798">
      <pivotArea outline="0" fieldPosition="0">
        <references count="2">
          <reference field="0" count="1" selected="0">
            <x v="2"/>
          </reference>
          <reference field="4" count="1" selected="0">
            <x v="122"/>
          </reference>
        </references>
      </pivotArea>
    </format>
    <format dxfId="6797">
      <pivotArea dataOnly="0" labelOnly="1" outline="0" offset="IV1" fieldPosition="0">
        <references count="1">
          <reference field="4" count="1">
            <x v="122"/>
          </reference>
        </references>
      </pivotArea>
    </format>
    <format dxfId="6796">
      <pivotArea dataOnly="0" labelOnly="1" outline="0" fieldPosition="0">
        <references count="2">
          <reference field="0" count="1">
            <x v="2"/>
          </reference>
          <reference field="4" count="1" selected="0">
            <x v="122"/>
          </reference>
        </references>
      </pivotArea>
    </format>
    <format dxfId="6795">
      <pivotArea outline="0" fieldPosition="0">
        <references count="2">
          <reference field="0" count="1" selected="0">
            <x v="2"/>
          </reference>
          <reference field="4" count="1" selected="0">
            <x v="122"/>
          </reference>
        </references>
      </pivotArea>
    </format>
    <format dxfId="6794">
      <pivotArea outline="0" fieldPosition="0">
        <references count="2">
          <reference field="0" count="1" selected="0">
            <x v="8"/>
          </reference>
          <reference field="4" count="1" selected="0">
            <x v="122"/>
          </reference>
        </references>
      </pivotArea>
    </format>
    <format dxfId="6793">
      <pivotArea dataOnly="0" labelOnly="1" outline="0" offset="IV256" fieldPosition="0">
        <references count="1">
          <reference field="4" count="1">
            <x v="122"/>
          </reference>
        </references>
      </pivotArea>
    </format>
    <format dxfId="6792">
      <pivotArea dataOnly="0" labelOnly="1" outline="0" fieldPosition="0">
        <references count="2">
          <reference field="0" count="1">
            <x v="8"/>
          </reference>
          <reference field="4" count="1" selected="0">
            <x v="122"/>
          </reference>
        </references>
      </pivotArea>
    </format>
    <format dxfId="6791">
      <pivotArea outline="0" fieldPosition="0">
        <references count="2">
          <reference field="0" count="1" selected="0">
            <x v="8"/>
          </reference>
          <reference field="4" count="1" selected="0">
            <x v="122"/>
          </reference>
        </references>
      </pivotArea>
    </format>
    <format dxfId="6790">
      <pivotArea outline="0" fieldPosition="0">
        <references count="1">
          <reference field="4" count="1" selected="0" defaultSubtotal="1">
            <x v="122"/>
          </reference>
        </references>
      </pivotArea>
    </format>
    <format dxfId="6789">
      <pivotArea outline="0" fieldPosition="0">
        <references count="2">
          <reference field="0" count="1" selected="0">
            <x v="2"/>
          </reference>
          <reference field="4" count="1" selected="0">
            <x v="123"/>
          </reference>
        </references>
      </pivotArea>
    </format>
    <format dxfId="6788">
      <pivotArea dataOnly="0" labelOnly="1" outline="0" offset="IV1" fieldPosition="0">
        <references count="1">
          <reference field="4" count="1">
            <x v="123"/>
          </reference>
        </references>
      </pivotArea>
    </format>
    <format dxfId="6787">
      <pivotArea dataOnly="0" labelOnly="1" outline="0" fieldPosition="0">
        <references count="2">
          <reference field="0" count="1">
            <x v="2"/>
          </reference>
          <reference field="4" count="1" selected="0">
            <x v="123"/>
          </reference>
        </references>
      </pivotArea>
    </format>
    <format dxfId="6786">
      <pivotArea outline="0" fieldPosition="0">
        <references count="2">
          <reference field="0" count="1" selected="0">
            <x v="2"/>
          </reference>
          <reference field="4" count="1" selected="0">
            <x v="123"/>
          </reference>
        </references>
      </pivotArea>
    </format>
    <format dxfId="6785">
      <pivotArea outline="0" fieldPosition="0">
        <references count="2">
          <reference field="0" count="1" selected="0">
            <x v="10"/>
          </reference>
          <reference field="4" count="1" selected="0">
            <x v="123"/>
          </reference>
        </references>
      </pivotArea>
    </format>
    <format dxfId="6784">
      <pivotArea dataOnly="0" labelOnly="1" outline="0" offset="IV256" fieldPosition="0">
        <references count="1">
          <reference field="4" count="1">
            <x v="123"/>
          </reference>
        </references>
      </pivotArea>
    </format>
    <format dxfId="6783">
      <pivotArea dataOnly="0" labelOnly="1" outline="0" fieldPosition="0">
        <references count="2">
          <reference field="0" count="1">
            <x v="10"/>
          </reference>
          <reference field="4" count="1" selected="0">
            <x v="123"/>
          </reference>
        </references>
      </pivotArea>
    </format>
    <format dxfId="6782">
      <pivotArea outline="0" fieldPosition="0">
        <references count="2">
          <reference field="0" count="1" selected="0">
            <x v="10"/>
          </reference>
          <reference field="4" count="1" selected="0">
            <x v="123"/>
          </reference>
        </references>
      </pivotArea>
    </format>
    <format dxfId="6781">
      <pivotArea outline="0" fieldPosition="0">
        <references count="1">
          <reference field="4" count="1" selected="0" defaultSubtotal="1">
            <x v="123"/>
          </reference>
        </references>
      </pivotArea>
    </format>
    <format dxfId="6780">
      <pivotArea outline="0" fieldPosition="0">
        <references count="2">
          <reference field="0" count="1" selected="0">
            <x v="8"/>
          </reference>
          <reference field="4" count="1" selected="0">
            <x v="125"/>
          </reference>
        </references>
      </pivotArea>
    </format>
    <format dxfId="6779">
      <pivotArea dataOnly="0" labelOnly="1" outline="0" offset="IV1" fieldPosition="0">
        <references count="1">
          <reference field="4" count="1">
            <x v="125"/>
          </reference>
        </references>
      </pivotArea>
    </format>
    <format dxfId="6778">
      <pivotArea dataOnly="0" labelOnly="1" outline="0" fieldPosition="0">
        <references count="2">
          <reference field="0" count="1">
            <x v="8"/>
          </reference>
          <reference field="4" count="1" selected="0">
            <x v="125"/>
          </reference>
        </references>
      </pivotArea>
    </format>
    <format dxfId="6777">
      <pivotArea outline="0" fieldPosition="0">
        <references count="2">
          <reference field="0" count="1" selected="0">
            <x v="8"/>
          </reference>
          <reference field="4" count="1" selected="0">
            <x v="125"/>
          </reference>
        </references>
      </pivotArea>
    </format>
    <format dxfId="6776">
      <pivotArea outline="0" fieldPosition="0">
        <references count="2">
          <reference field="0" count="1" selected="0">
            <x v="10"/>
          </reference>
          <reference field="4" count="1" selected="0">
            <x v="125"/>
          </reference>
        </references>
      </pivotArea>
    </format>
    <format dxfId="6775">
      <pivotArea dataOnly="0" labelOnly="1" outline="0" offset="IV256" fieldPosition="0">
        <references count="1">
          <reference field="4" count="1">
            <x v="125"/>
          </reference>
        </references>
      </pivotArea>
    </format>
    <format dxfId="6774">
      <pivotArea dataOnly="0" labelOnly="1" outline="0" fieldPosition="0">
        <references count="2">
          <reference field="0" count="1">
            <x v="10"/>
          </reference>
          <reference field="4" count="1" selected="0">
            <x v="125"/>
          </reference>
        </references>
      </pivotArea>
    </format>
    <format dxfId="6773">
      <pivotArea outline="0" fieldPosition="0">
        <references count="2">
          <reference field="0" count="1" selected="0">
            <x v="10"/>
          </reference>
          <reference field="4" count="1" selected="0">
            <x v="125"/>
          </reference>
        </references>
      </pivotArea>
    </format>
    <format dxfId="6772">
      <pivotArea outline="0" fieldPosition="0">
        <references count="1">
          <reference field="4" count="1" selected="0" defaultSubtotal="1">
            <x v="125"/>
          </reference>
        </references>
      </pivotArea>
    </format>
    <format dxfId="6771">
      <pivotArea outline="0" fieldPosition="0">
        <references count="2">
          <reference field="0" count="1" selected="0">
            <x v="2"/>
          </reference>
          <reference field="4" count="1" selected="0">
            <x v="181"/>
          </reference>
        </references>
      </pivotArea>
    </format>
    <format dxfId="6770">
      <pivotArea dataOnly="0" labelOnly="1" outline="0" offset="IV1" fieldPosition="0">
        <references count="1">
          <reference field="4" count="1">
            <x v="181"/>
          </reference>
        </references>
      </pivotArea>
    </format>
    <format dxfId="6769">
      <pivotArea dataOnly="0" labelOnly="1" outline="0" fieldPosition="0">
        <references count="2">
          <reference field="0" count="1">
            <x v="2"/>
          </reference>
          <reference field="4" count="1" selected="0">
            <x v="181"/>
          </reference>
        </references>
      </pivotArea>
    </format>
    <format dxfId="6768">
      <pivotArea outline="0" fieldPosition="0">
        <references count="2">
          <reference field="0" count="1" selected="0">
            <x v="2"/>
          </reference>
          <reference field="4" count="1" selected="0">
            <x v="181"/>
          </reference>
        </references>
      </pivotArea>
    </format>
    <format dxfId="6767">
      <pivotArea outline="0" fieldPosition="0">
        <references count="2">
          <reference field="0" count="1" selected="0">
            <x v="10"/>
          </reference>
          <reference field="4" count="1" selected="0">
            <x v="181"/>
          </reference>
        </references>
      </pivotArea>
    </format>
    <format dxfId="6766">
      <pivotArea dataOnly="0" labelOnly="1" outline="0" offset="IV256" fieldPosition="0">
        <references count="1">
          <reference field="4" count="1">
            <x v="181"/>
          </reference>
        </references>
      </pivotArea>
    </format>
    <format dxfId="6765">
      <pivotArea dataOnly="0" labelOnly="1" outline="0" fieldPosition="0">
        <references count="2">
          <reference field="0" count="1">
            <x v="10"/>
          </reference>
          <reference field="4" count="1" selected="0">
            <x v="181"/>
          </reference>
        </references>
      </pivotArea>
    </format>
    <format dxfId="6764">
      <pivotArea outline="0" fieldPosition="0">
        <references count="2">
          <reference field="0" count="1" selected="0">
            <x v="10"/>
          </reference>
          <reference field="4" count="1" selected="0">
            <x v="181"/>
          </reference>
        </references>
      </pivotArea>
    </format>
    <format dxfId="6763">
      <pivotArea outline="0" fieldPosition="0">
        <references count="1">
          <reference field="4" count="1" selected="0" defaultSubtotal="1">
            <x v="181"/>
          </reference>
        </references>
      </pivotArea>
    </format>
    <format dxfId="6762">
      <pivotArea outline="0" fieldPosition="0">
        <references count="1">
          <reference field="4" count="1" selected="0" defaultSubtotal="1">
            <x v="181"/>
          </reference>
        </references>
      </pivotArea>
    </format>
    <format dxfId="6761">
      <pivotArea dataOnly="0" labelOnly="1" outline="0" fieldPosition="0">
        <references count="1">
          <reference field="4" count="1" defaultSubtotal="1">
            <x v="181"/>
          </reference>
        </references>
      </pivotArea>
    </format>
    <format dxfId="6760">
      <pivotArea outline="0" fieldPosition="0">
        <references count="1">
          <reference field="4" count="1" selected="0">
            <x v="200"/>
          </reference>
        </references>
      </pivotArea>
    </format>
    <format dxfId="6759">
      <pivotArea dataOnly="0" labelOnly="1" outline="0" fieldPosition="0">
        <references count="1">
          <reference field="4" count="1">
            <x v="200"/>
          </reference>
        </references>
      </pivotArea>
    </format>
    <format dxfId="6758">
      <pivotArea dataOnly="0" labelOnly="1" outline="0" fieldPosition="0">
        <references count="2">
          <reference field="0" count="1">
            <x v="10"/>
          </reference>
          <reference field="4" count="1" selected="0">
            <x v="200"/>
          </reference>
        </references>
      </pivotArea>
    </format>
    <format dxfId="6757">
      <pivotArea outline="0" fieldPosition="0">
        <references count="1">
          <reference field="4" count="1" selected="0">
            <x v="200"/>
          </reference>
        </references>
      </pivotArea>
    </format>
    <format dxfId="6756">
      <pivotArea dataOnly="0" labelOnly="1" outline="0" fieldPosition="0">
        <references count="1">
          <reference field="4" count="1">
            <x v="200"/>
          </reference>
        </references>
      </pivotArea>
    </format>
    <format dxfId="6755">
      <pivotArea dataOnly="0" labelOnly="1" outline="0" fieldPosition="0">
        <references count="2">
          <reference field="0" count="1">
            <x v="10"/>
          </reference>
          <reference field="4" count="1" selected="0">
            <x v="200"/>
          </reference>
        </references>
      </pivotArea>
    </format>
    <format dxfId="6754">
      <pivotArea outline="0" fieldPosition="0">
        <references count="1">
          <reference field="4" count="1" selected="0" defaultSubtotal="1">
            <x v="200"/>
          </reference>
        </references>
      </pivotArea>
    </format>
    <format dxfId="6753">
      <pivotArea outline="0" fieldPosition="0">
        <references count="2">
          <reference field="0" count="1" selected="0">
            <x v="2"/>
          </reference>
          <reference field="4" count="1" selected="0">
            <x v="207"/>
          </reference>
        </references>
      </pivotArea>
    </format>
    <format dxfId="6752">
      <pivotArea dataOnly="0" labelOnly="1" outline="0" offset="IV2" fieldPosition="0">
        <references count="1">
          <reference field="4" count="1">
            <x v="207"/>
          </reference>
        </references>
      </pivotArea>
    </format>
    <format dxfId="6751">
      <pivotArea dataOnly="0" labelOnly="1" outline="0" fieldPosition="0">
        <references count="2">
          <reference field="0" count="1">
            <x v="2"/>
          </reference>
          <reference field="4" count="1" selected="0">
            <x v="207"/>
          </reference>
        </references>
      </pivotArea>
    </format>
    <format dxfId="6750">
      <pivotArea outline="0" fieldPosition="0">
        <references count="2">
          <reference field="0" count="1" selected="0">
            <x v="2"/>
          </reference>
          <reference field="4" count="1" selected="0">
            <x v="207"/>
          </reference>
        </references>
      </pivotArea>
    </format>
    <format dxfId="6749">
      <pivotArea outline="0" fieldPosition="0">
        <references count="2">
          <reference field="0" count="1" selected="0">
            <x v="9"/>
          </reference>
          <reference field="4" count="1" selected="0">
            <x v="207"/>
          </reference>
        </references>
      </pivotArea>
    </format>
    <format dxfId="6748">
      <pivotArea dataOnly="0" labelOnly="1" outline="0" offset="IV3" fieldPosition="0">
        <references count="1">
          <reference field="4" count="1">
            <x v="207"/>
          </reference>
        </references>
      </pivotArea>
    </format>
    <format dxfId="6747">
      <pivotArea dataOnly="0" labelOnly="1" outline="0" fieldPosition="0">
        <references count="2">
          <reference field="0" count="1">
            <x v="9"/>
          </reference>
          <reference field="4" count="1" selected="0">
            <x v="207"/>
          </reference>
        </references>
      </pivotArea>
    </format>
    <format dxfId="6746">
      <pivotArea outline="0" fieldPosition="0">
        <references count="2">
          <reference field="0" count="1" selected="0">
            <x v="9"/>
          </reference>
          <reference field="4" count="1" selected="0">
            <x v="207"/>
          </reference>
        </references>
      </pivotArea>
    </format>
    <format dxfId="6745">
      <pivotArea outline="0" fieldPosition="0">
        <references count="2">
          <reference field="0" count="1" selected="0">
            <x v="10"/>
          </reference>
          <reference field="4" count="1" selected="0">
            <x v="207"/>
          </reference>
        </references>
      </pivotArea>
    </format>
    <format dxfId="6744">
      <pivotArea dataOnly="0" labelOnly="1" outline="0" offset="IV256" fieldPosition="0">
        <references count="1">
          <reference field="4" count="1">
            <x v="207"/>
          </reference>
        </references>
      </pivotArea>
    </format>
    <format dxfId="6743">
      <pivotArea dataOnly="0" labelOnly="1" outline="0" fieldPosition="0">
        <references count="2">
          <reference field="0" count="1">
            <x v="10"/>
          </reference>
          <reference field="4" count="1" selected="0">
            <x v="207"/>
          </reference>
        </references>
      </pivotArea>
    </format>
    <format dxfId="6742">
      <pivotArea outline="0" fieldPosition="0">
        <references count="2">
          <reference field="0" count="1" selected="0">
            <x v="10"/>
          </reference>
          <reference field="4" count="1" selected="0">
            <x v="207"/>
          </reference>
        </references>
      </pivotArea>
    </format>
    <format dxfId="6741">
      <pivotArea outline="0" fieldPosition="0">
        <references count="1">
          <reference field="4" count="1" selected="0" defaultSubtotal="1">
            <x v="207"/>
          </reference>
        </references>
      </pivotArea>
    </format>
    <format dxfId="6740">
      <pivotArea outline="0" fieldPosition="0">
        <references count="1">
          <reference field="4" count="1" selected="0">
            <x v="208"/>
          </reference>
        </references>
      </pivotArea>
    </format>
    <format dxfId="6739">
      <pivotArea dataOnly="0" labelOnly="1" outline="0" fieldPosition="0">
        <references count="1">
          <reference field="4" count="1">
            <x v="208"/>
          </reference>
        </references>
      </pivotArea>
    </format>
    <format dxfId="6738">
      <pivotArea dataOnly="0" labelOnly="1" outline="0" fieldPosition="0">
        <references count="2">
          <reference field="0" count="1">
            <x v="2"/>
          </reference>
          <reference field="4" count="1" selected="0">
            <x v="208"/>
          </reference>
        </references>
      </pivotArea>
    </format>
    <format dxfId="6737">
      <pivotArea outline="0" fieldPosition="0">
        <references count="1">
          <reference field="4" count="1" selected="0" defaultSubtotal="1">
            <x v="208"/>
          </reference>
        </references>
      </pivotArea>
    </format>
    <format dxfId="6736">
      <pivotArea outline="0" fieldPosition="0">
        <references count="1">
          <reference field="4" count="1" selected="0">
            <x v="209"/>
          </reference>
        </references>
      </pivotArea>
    </format>
    <format dxfId="6735">
      <pivotArea dataOnly="0" labelOnly="1" outline="0" fieldPosition="0">
        <references count="1">
          <reference field="4" count="1">
            <x v="209"/>
          </reference>
        </references>
      </pivotArea>
    </format>
    <format dxfId="6734">
      <pivotArea dataOnly="0" labelOnly="1" outline="0" fieldPosition="0">
        <references count="2">
          <reference field="0" count="1">
            <x v="2"/>
          </reference>
          <reference field="4" count="1" selected="0">
            <x v="209"/>
          </reference>
        </references>
      </pivotArea>
    </format>
    <format dxfId="6733">
      <pivotArea outline="0" fieldPosition="0">
        <references count="1">
          <reference field="4" count="1" selected="0">
            <x v="209"/>
          </reference>
        </references>
      </pivotArea>
    </format>
    <format dxfId="6732">
      <pivotArea dataOnly="0" labelOnly="1" outline="0" fieldPosition="0">
        <references count="1">
          <reference field="4" count="1">
            <x v="209"/>
          </reference>
        </references>
      </pivotArea>
    </format>
    <format dxfId="6731">
      <pivotArea dataOnly="0" labelOnly="1" outline="0" fieldPosition="0">
        <references count="2">
          <reference field="0" count="1">
            <x v="2"/>
          </reference>
          <reference field="4" count="1" selected="0">
            <x v="209"/>
          </reference>
        </references>
      </pivotArea>
    </format>
    <format dxfId="6730">
      <pivotArea dataOnly="0" labelOnly="1" outline="0" fieldPosition="0">
        <references count="1">
          <reference field="4" count="1">
            <x v="209"/>
          </reference>
        </references>
      </pivotArea>
    </format>
    <format dxfId="6729">
      <pivotArea outline="0" fieldPosition="0">
        <references count="1">
          <reference field="4" count="1" selected="0" defaultSubtotal="1">
            <x v="209"/>
          </reference>
        </references>
      </pivotArea>
    </format>
    <format dxfId="6728">
      <pivotArea outline="0" fieldPosition="0">
        <references count="1">
          <reference field="4" count="1" selected="0" defaultSubtotal="1">
            <x v="209"/>
          </reference>
        </references>
      </pivotArea>
    </format>
    <format dxfId="6727">
      <pivotArea dataOnly="0" labelOnly="1" outline="0" fieldPosition="0">
        <references count="1">
          <reference field="4" count="1" defaultSubtotal="1">
            <x v="209"/>
          </reference>
        </references>
      </pivotArea>
    </format>
    <format dxfId="6726">
      <pivotArea outline="0" fieldPosition="0">
        <references count="1">
          <reference field="4" count="1" selected="0">
            <x v="210"/>
          </reference>
        </references>
      </pivotArea>
    </format>
    <format dxfId="6725">
      <pivotArea dataOnly="0" labelOnly="1" outline="0" fieldPosition="0">
        <references count="1">
          <reference field="4" count="1">
            <x v="210"/>
          </reference>
        </references>
      </pivotArea>
    </format>
    <format dxfId="6724">
      <pivotArea dataOnly="0" labelOnly="1" outline="0" fieldPosition="0">
        <references count="2">
          <reference field="0" count="1">
            <x v="9"/>
          </reference>
          <reference field="4" count="1" selected="0">
            <x v="210"/>
          </reference>
        </references>
      </pivotArea>
    </format>
    <format dxfId="6723">
      <pivotArea outline="0" fieldPosition="0">
        <references count="1">
          <reference field="4" count="1" selected="0">
            <x v="210"/>
          </reference>
        </references>
      </pivotArea>
    </format>
    <format dxfId="6722">
      <pivotArea dataOnly="0" labelOnly="1" outline="0" fieldPosition="0">
        <references count="1">
          <reference field="4" count="1">
            <x v="210"/>
          </reference>
        </references>
      </pivotArea>
    </format>
    <format dxfId="6721">
      <pivotArea dataOnly="0" labelOnly="1" outline="0" fieldPosition="0">
        <references count="2">
          <reference field="0" count="1">
            <x v="9"/>
          </reference>
          <reference field="4" count="1" selected="0">
            <x v="210"/>
          </reference>
        </references>
      </pivotArea>
    </format>
    <format dxfId="6720">
      <pivotArea outline="0" fieldPosition="0">
        <references count="1">
          <reference field="4" count="1" selected="0" defaultSubtotal="1">
            <x v="210"/>
          </reference>
        </references>
      </pivotArea>
    </format>
    <format dxfId="6719">
      <pivotArea outline="0" fieldPosition="0">
        <references count="2">
          <reference field="0" count="1" selected="0">
            <x v="2"/>
          </reference>
          <reference field="4" count="1" selected="0">
            <x v="216"/>
          </reference>
        </references>
      </pivotArea>
    </format>
    <format dxfId="6718">
      <pivotArea dataOnly="0" labelOnly="1" outline="0" offset="IV1" fieldPosition="0">
        <references count="1">
          <reference field="4" count="1">
            <x v="216"/>
          </reference>
        </references>
      </pivotArea>
    </format>
    <format dxfId="6717">
      <pivotArea dataOnly="0" labelOnly="1" outline="0" fieldPosition="0">
        <references count="2">
          <reference field="0" count="1">
            <x v="2"/>
          </reference>
          <reference field="4" count="1" selected="0">
            <x v="216"/>
          </reference>
        </references>
      </pivotArea>
    </format>
    <format dxfId="6716">
      <pivotArea outline="0" fieldPosition="0">
        <references count="2">
          <reference field="0" count="1" selected="0">
            <x v="2"/>
          </reference>
          <reference field="4" count="1" selected="0">
            <x v="216"/>
          </reference>
        </references>
      </pivotArea>
    </format>
    <format dxfId="6715">
      <pivotArea outline="0" fieldPosition="0">
        <references count="2">
          <reference field="0" count="1" selected="0">
            <x v="10"/>
          </reference>
          <reference field="4" count="1" selected="0">
            <x v="216"/>
          </reference>
        </references>
      </pivotArea>
    </format>
    <format dxfId="6714">
      <pivotArea dataOnly="0" labelOnly="1" outline="0" offset="IV256" fieldPosition="0">
        <references count="1">
          <reference field="4" count="1">
            <x v="216"/>
          </reference>
        </references>
      </pivotArea>
    </format>
    <format dxfId="6713">
      <pivotArea dataOnly="0" labelOnly="1" outline="0" fieldPosition="0">
        <references count="2">
          <reference field="0" count="1">
            <x v="10"/>
          </reference>
          <reference field="4" count="1" selected="0">
            <x v="216"/>
          </reference>
        </references>
      </pivotArea>
    </format>
    <format dxfId="6712">
      <pivotArea outline="0" fieldPosition="0">
        <references count="2">
          <reference field="0" count="1" selected="0">
            <x v="10"/>
          </reference>
          <reference field="4" count="1" selected="0">
            <x v="216"/>
          </reference>
        </references>
      </pivotArea>
    </format>
    <format dxfId="6711">
      <pivotArea outline="0" fieldPosition="0">
        <references count="1">
          <reference field="4" count="1" selected="0" defaultSubtotal="1">
            <x v="216"/>
          </reference>
        </references>
      </pivotArea>
    </format>
    <format dxfId="6710">
      <pivotArea outline="0" fieldPosition="0">
        <references count="1">
          <reference field="4" count="1" selected="0" defaultSubtotal="1">
            <x v="216"/>
          </reference>
        </references>
      </pivotArea>
    </format>
    <format dxfId="6709">
      <pivotArea dataOnly="0" labelOnly="1" outline="0" fieldPosition="0">
        <references count="1">
          <reference field="4" count="1" defaultSubtotal="1">
            <x v="216"/>
          </reference>
        </references>
      </pivotArea>
    </format>
    <format dxfId="6708">
      <pivotArea outline="0" fieldPosition="0">
        <references count="1">
          <reference field="4" count="1" selected="0">
            <x v="254"/>
          </reference>
        </references>
      </pivotArea>
    </format>
    <format dxfId="6707">
      <pivotArea dataOnly="0" labelOnly="1" outline="0" fieldPosition="0">
        <references count="1">
          <reference field="4" count="1">
            <x v="254"/>
          </reference>
        </references>
      </pivotArea>
    </format>
    <format dxfId="6706">
      <pivotArea dataOnly="0" labelOnly="1" outline="0" fieldPosition="0">
        <references count="2">
          <reference field="0" count="1">
            <x v="10"/>
          </reference>
          <reference field="4" count="1" selected="0">
            <x v="254"/>
          </reference>
        </references>
      </pivotArea>
    </format>
    <format dxfId="6705">
      <pivotArea outline="0" fieldPosition="0">
        <references count="1">
          <reference field="4" count="1" selected="0">
            <x v="254"/>
          </reference>
        </references>
      </pivotArea>
    </format>
    <format dxfId="6704">
      <pivotArea dataOnly="0" labelOnly="1" outline="0" fieldPosition="0">
        <references count="1">
          <reference field="4" count="1">
            <x v="254"/>
          </reference>
        </references>
      </pivotArea>
    </format>
    <format dxfId="6703">
      <pivotArea dataOnly="0" labelOnly="1" outline="0" fieldPosition="0">
        <references count="2">
          <reference field="0" count="1">
            <x v="10"/>
          </reference>
          <reference field="4" count="1" selected="0">
            <x v="254"/>
          </reference>
        </references>
      </pivotArea>
    </format>
    <format dxfId="6702">
      <pivotArea outline="0" fieldPosition="0">
        <references count="1">
          <reference field="4" count="1" selected="0" defaultSubtotal="1">
            <x v="254"/>
          </reference>
        </references>
      </pivotArea>
    </format>
    <format dxfId="6701">
      <pivotArea outline="0" fieldPosition="0">
        <references count="1">
          <reference field="4" count="1" selected="0">
            <x v="289"/>
          </reference>
        </references>
      </pivotArea>
    </format>
    <format dxfId="6700">
      <pivotArea dataOnly="0" labelOnly="1" outline="0" fieldPosition="0">
        <references count="1">
          <reference field="4" count="1">
            <x v="289"/>
          </reference>
        </references>
      </pivotArea>
    </format>
    <format dxfId="6699">
      <pivotArea dataOnly="0" labelOnly="1" outline="0" fieldPosition="0">
        <references count="2">
          <reference field="0" count="1">
            <x v="9"/>
          </reference>
          <reference field="4" count="1" selected="0">
            <x v="289"/>
          </reference>
        </references>
      </pivotArea>
    </format>
    <format dxfId="6698">
      <pivotArea outline="0" fieldPosition="0">
        <references count="1">
          <reference field="4" count="1" selected="0">
            <x v="289"/>
          </reference>
        </references>
      </pivotArea>
    </format>
    <format dxfId="6697">
      <pivotArea dataOnly="0" labelOnly="1" outline="0" fieldPosition="0">
        <references count="1">
          <reference field="4" count="1">
            <x v="289"/>
          </reference>
        </references>
      </pivotArea>
    </format>
    <format dxfId="6696">
      <pivotArea dataOnly="0" labelOnly="1" outline="0" fieldPosition="0">
        <references count="2">
          <reference field="0" count="1">
            <x v="9"/>
          </reference>
          <reference field="4" count="1" selected="0">
            <x v="289"/>
          </reference>
        </references>
      </pivotArea>
    </format>
    <format dxfId="6695">
      <pivotArea dataOnly="0" labelOnly="1" outline="0" fieldPosition="0">
        <references count="1">
          <reference field="4" count="1">
            <x v="289"/>
          </reference>
        </references>
      </pivotArea>
    </format>
    <format dxfId="6694">
      <pivotArea outline="0" fieldPosition="0">
        <references count="1">
          <reference field="4" count="1" selected="0" defaultSubtotal="1">
            <x v="289"/>
          </reference>
        </references>
      </pivotArea>
    </format>
    <format dxfId="6693">
      <pivotArea dataOnly="0" outline="0" fieldPosition="0">
        <references count="1">
          <reference field="4" count="0" defaultSubtotal="1"/>
        </references>
      </pivotArea>
    </format>
    <format dxfId="6692">
      <pivotArea dataOnly="0" outline="0" fieldPosition="0">
        <references count="1">
          <reference field="4" count="0" defaultSubtotal="1"/>
        </references>
      </pivotArea>
    </format>
    <format dxfId="6691">
      <pivotArea outline="0" fieldPosition="0">
        <references count="1">
          <reference field="4" count="1" selected="0" defaultSubtotal="1">
            <x v="32"/>
          </reference>
        </references>
      </pivotArea>
    </format>
    <format dxfId="6690">
      <pivotArea dataOnly="0" labelOnly="1" outline="0" fieldPosition="0">
        <references count="1">
          <reference field="4" count="1" defaultSubtotal="1">
            <x v="32"/>
          </reference>
        </references>
      </pivotArea>
    </format>
    <format dxfId="6689">
      <pivotArea dataOnly="0" labelOnly="1" outline="0" fieldPosition="0">
        <references count="1">
          <reference field="4" count="1" defaultSubtotal="1">
            <x v="32"/>
          </reference>
        </references>
      </pivotArea>
    </format>
    <format dxfId="6688">
      <pivotArea outline="0" fieldPosition="0">
        <references count="1">
          <reference field="4" count="1" selected="0" defaultSubtotal="1">
            <x v="51"/>
          </reference>
        </references>
      </pivotArea>
    </format>
    <format dxfId="6687">
      <pivotArea dataOnly="0" labelOnly="1" outline="0" fieldPosition="0">
        <references count="1">
          <reference field="4" count="1" defaultSubtotal="1">
            <x v="51"/>
          </reference>
        </references>
      </pivotArea>
    </format>
    <format dxfId="6686">
      <pivotArea dataOnly="0" labelOnly="1" outline="0" fieldPosition="0">
        <references count="1">
          <reference field="4" count="1" defaultSubtotal="1">
            <x v="51"/>
          </reference>
        </references>
      </pivotArea>
    </format>
    <format dxfId="6685">
      <pivotArea outline="0" fieldPosition="0">
        <references count="2">
          <reference field="0" count="1" selected="0">
            <x v="11"/>
          </reference>
          <reference field="4" count="1" selected="0">
            <x v="75"/>
          </reference>
        </references>
      </pivotArea>
    </format>
    <format dxfId="6684">
      <pivotArea dataOnly="0" labelOnly="1" outline="0" fieldPosition="0">
        <references count="1">
          <reference field="4" count="1">
            <x v="75"/>
          </reference>
        </references>
      </pivotArea>
    </format>
    <format dxfId="6683">
      <pivotArea dataOnly="0" labelOnly="1" outline="0" fieldPosition="0">
        <references count="2">
          <reference field="0" count="1">
            <x v="11"/>
          </reference>
          <reference field="4" count="1" selected="0">
            <x v="75"/>
          </reference>
        </references>
      </pivotArea>
    </format>
    <format dxfId="6682">
      <pivotArea outline="0" fieldPosition="0">
        <references count="2">
          <reference field="0" count="1" selected="0">
            <x v="11"/>
          </reference>
          <reference field="4" count="1" selected="0">
            <x v="75"/>
          </reference>
        </references>
      </pivotArea>
    </format>
    <format dxfId="6681">
      <pivotArea dataOnly="0" labelOnly="1" outline="0" fieldPosition="0">
        <references count="1">
          <reference field="4" count="1">
            <x v="75"/>
          </reference>
        </references>
      </pivotArea>
    </format>
    <format dxfId="6680">
      <pivotArea dataOnly="0" labelOnly="1" outline="0" fieldPosition="0">
        <references count="2">
          <reference field="0" count="1">
            <x v="11"/>
          </reference>
          <reference field="4" count="1" selected="0">
            <x v="75"/>
          </reference>
        </references>
      </pivotArea>
    </format>
    <format dxfId="6679">
      <pivotArea dataOnly="0" labelOnly="1" outline="0" fieldPosition="0">
        <references count="1">
          <reference field="4" count="1">
            <x v="75"/>
          </reference>
        </references>
      </pivotArea>
    </format>
    <format dxfId="6678">
      <pivotArea outline="0" fieldPosition="0">
        <references count="1">
          <reference field="4" count="1" selected="0" defaultSubtotal="1">
            <x v="75"/>
          </reference>
        </references>
      </pivotArea>
    </format>
    <format dxfId="6677">
      <pivotArea dataOnly="0" labelOnly="1" outline="0" fieldPosition="0">
        <references count="1">
          <reference field="4" count="1" defaultSubtotal="1">
            <x v="75"/>
          </reference>
        </references>
      </pivotArea>
    </format>
    <format dxfId="6676">
      <pivotArea outline="0" fieldPosition="0">
        <references count="1">
          <reference field="4" count="1" selected="0" defaultSubtotal="1">
            <x v="75"/>
          </reference>
        </references>
      </pivotArea>
    </format>
    <format dxfId="6675">
      <pivotArea dataOnly="0" labelOnly="1" outline="0" fieldPosition="0">
        <references count="1">
          <reference field="4" count="1" defaultSubtotal="1">
            <x v="75"/>
          </reference>
        </references>
      </pivotArea>
    </format>
    <format dxfId="6674">
      <pivotArea dataOnly="0" labelOnly="1" outline="0" fieldPosition="0">
        <references count="1">
          <reference field="4" count="1" defaultSubtotal="1">
            <x v="75"/>
          </reference>
        </references>
      </pivotArea>
    </format>
    <format dxfId="6673">
      <pivotArea outline="0" fieldPosition="0">
        <references count="1">
          <reference field="4" count="1" selected="0" defaultSubtotal="1">
            <x v="93"/>
          </reference>
        </references>
      </pivotArea>
    </format>
    <format dxfId="6672">
      <pivotArea dataOnly="0" labelOnly="1" outline="0" fieldPosition="0">
        <references count="1">
          <reference field="4" count="1" defaultSubtotal="1">
            <x v="93"/>
          </reference>
        </references>
      </pivotArea>
    </format>
    <format dxfId="6671">
      <pivotArea dataOnly="0" labelOnly="1" outline="0" fieldPosition="0">
        <references count="1">
          <reference field="4" count="1" defaultSubtotal="1">
            <x v="93"/>
          </reference>
        </references>
      </pivotArea>
    </format>
    <format dxfId="6670">
      <pivotArea outline="0" fieldPosition="0">
        <references count="2">
          <reference field="0" count="1" selected="0">
            <x v="8"/>
          </reference>
          <reference field="4" count="1" selected="0">
            <x v="122"/>
          </reference>
        </references>
      </pivotArea>
    </format>
    <format dxfId="6669">
      <pivotArea dataOnly="0" labelOnly="1" outline="0" fieldPosition="0">
        <references count="1">
          <reference field="4" count="1">
            <x v="122"/>
          </reference>
        </references>
      </pivotArea>
    </format>
    <format dxfId="6668">
      <pivotArea dataOnly="0" labelOnly="1" outline="0" fieldPosition="0">
        <references count="2">
          <reference field="0" count="1">
            <x v="8"/>
          </reference>
          <reference field="4" count="1" selected="0">
            <x v="122"/>
          </reference>
        </references>
      </pivotArea>
    </format>
    <format dxfId="6667">
      <pivotArea outline="0" fieldPosition="0">
        <references count="2">
          <reference field="0" count="1" selected="0">
            <x v="8"/>
          </reference>
          <reference field="4" count="1" selected="0">
            <x v="122"/>
          </reference>
        </references>
      </pivotArea>
    </format>
    <format dxfId="6666">
      <pivotArea dataOnly="0" labelOnly="1" outline="0" fieldPosition="0">
        <references count="1">
          <reference field="4" count="1">
            <x v="122"/>
          </reference>
        </references>
      </pivotArea>
    </format>
    <format dxfId="6665">
      <pivotArea dataOnly="0" labelOnly="1" outline="0" fieldPosition="0">
        <references count="2">
          <reference field="0" count="1">
            <x v="8"/>
          </reference>
          <reference field="4" count="1" selected="0">
            <x v="122"/>
          </reference>
        </references>
      </pivotArea>
    </format>
    <format dxfId="6664">
      <pivotArea outline="0" fieldPosition="0">
        <references count="1">
          <reference field="4" count="1" selected="0" defaultSubtotal="1">
            <x v="122"/>
          </reference>
        </references>
      </pivotArea>
    </format>
    <format dxfId="6663">
      <pivotArea dataOnly="0" labelOnly="1" outline="0" fieldPosition="0">
        <references count="1">
          <reference field="4" count="1" defaultSubtotal="1">
            <x v="122"/>
          </reference>
        </references>
      </pivotArea>
    </format>
    <format dxfId="6662">
      <pivotArea dataOnly="0" labelOnly="1" outline="0" fieldPosition="0">
        <references count="1">
          <reference field="4" count="1" defaultSubtotal="1">
            <x v="122"/>
          </reference>
        </references>
      </pivotArea>
    </format>
    <format dxfId="6661">
      <pivotArea outline="0" fieldPosition="0">
        <references count="2">
          <reference field="0" count="1" selected="0">
            <x v="8"/>
          </reference>
          <reference field="4" count="1" selected="0">
            <x v="125"/>
          </reference>
        </references>
      </pivotArea>
    </format>
    <format dxfId="6660">
      <pivotArea dataOnly="0" labelOnly="1" outline="0" fieldPosition="0">
        <references count="1">
          <reference field="4" count="1">
            <x v="125"/>
          </reference>
        </references>
      </pivotArea>
    </format>
    <format dxfId="6659">
      <pivotArea dataOnly="0" labelOnly="1" outline="0" fieldPosition="0">
        <references count="2">
          <reference field="0" count="1">
            <x v="8"/>
          </reference>
          <reference field="4" count="1" selected="0">
            <x v="125"/>
          </reference>
        </references>
      </pivotArea>
    </format>
    <format dxfId="6658">
      <pivotArea outline="0" fieldPosition="0">
        <references count="2">
          <reference field="0" count="1" selected="0">
            <x v="8"/>
          </reference>
          <reference field="4" count="1" selected="0">
            <x v="125"/>
          </reference>
        </references>
      </pivotArea>
    </format>
    <format dxfId="6657">
      <pivotArea dataOnly="0" labelOnly="1" outline="0" fieldPosition="0">
        <references count="1">
          <reference field="4" count="1">
            <x v="125"/>
          </reference>
        </references>
      </pivotArea>
    </format>
    <format dxfId="6656">
      <pivotArea dataOnly="0" labelOnly="1" outline="0" fieldPosition="0">
        <references count="2">
          <reference field="0" count="1">
            <x v="8"/>
          </reference>
          <reference field="4" count="1" selected="0">
            <x v="125"/>
          </reference>
        </references>
      </pivotArea>
    </format>
    <format dxfId="6655">
      <pivotArea dataOnly="0" labelOnly="1" outline="0" fieldPosition="0">
        <references count="1">
          <reference field="4" count="1">
            <x v="125"/>
          </reference>
        </references>
      </pivotArea>
    </format>
    <format dxfId="6654">
      <pivotArea outline="0" fieldPosition="0">
        <references count="1">
          <reference field="4" count="1" selected="0" defaultSubtotal="1">
            <x v="125"/>
          </reference>
        </references>
      </pivotArea>
    </format>
    <format dxfId="6653">
      <pivotArea dataOnly="0" labelOnly="1" outline="0" fieldPosition="0">
        <references count="1">
          <reference field="4" count="1" defaultSubtotal="1">
            <x v="125"/>
          </reference>
        </references>
      </pivotArea>
    </format>
    <format dxfId="6652">
      <pivotArea dataOnly="0" labelOnly="1" outline="0" fieldPosition="0">
        <references count="1">
          <reference field="4" count="1" defaultSubtotal="1">
            <x v="125"/>
          </reference>
        </references>
      </pivotArea>
    </format>
    <format dxfId="6651">
      <pivotArea outline="0" fieldPosition="0">
        <references count="2">
          <reference field="0" count="1" selected="0">
            <x v="10"/>
          </reference>
          <reference field="4" count="1" selected="0">
            <x v="181"/>
          </reference>
        </references>
      </pivotArea>
    </format>
    <format dxfId="6650">
      <pivotArea dataOnly="0" labelOnly="1" outline="0" fieldPosition="0">
        <references count="1">
          <reference field="4" count="1">
            <x v="181"/>
          </reference>
        </references>
      </pivotArea>
    </format>
    <format dxfId="6649">
      <pivotArea dataOnly="0" labelOnly="1" outline="0" fieldPosition="0">
        <references count="2">
          <reference field="0" count="1">
            <x v="10"/>
          </reference>
          <reference field="4" count="1" selected="0">
            <x v="181"/>
          </reference>
        </references>
      </pivotArea>
    </format>
    <format dxfId="6648">
      <pivotArea dataOnly="0" labelOnly="1" outline="0" fieldPosition="0">
        <references count="1">
          <reference field="4" count="1">
            <x v="181"/>
          </reference>
        </references>
      </pivotArea>
    </format>
    <format dxfId="6647">
      <pivotArea outline="0" fieldPosition="0">
        <references count="1">
          <reference field="4" count="1" selected="0" defaultSubtotal="1">
            <x v="181"/>
          </reference>
        </references>
      </pivotArea>
    </format>
    <format dxfId="6646">
      <pivotArea dataOnly="0" labelOnly="1" outline="0" fieldPosition="0">
        <references count="1">
          <reference field="4" count="1" defaultSubtotal="1">
            <x v="181"/>
          </reference>
        </references>
      </pivotArea>
    </format>
    <format dxfId="6645">
      <pivotArea dataOnly="0" labelOnly="1" outline="0" fieldPosition="0">
        <references count="1">
          <reference field="4" count="1" defaultSubtotal="1">
            <x v="181"/>
          </reference>
        </references>
      </pivotArea>
    </format>
    <format dxfId="6644">
      <pivotArea outline="0" fieldPosition="0">
        <references count="1">
          <reference field="4" count="1" selected="0" defaultSubtotal="1">
            <x v="200"/>
          </reference>
        </references>
      </pivotArea>
    </format>
    <format dxfId="6643">
      <pivotArea dataOnly="0" labelOnly="1" outline="0" fieldPosition="0">
        <references count="1">
          <reference field="4" count="1" defaultSubtotal="1">
            <x v="200"/>
          </reference>
        </references>
      </pivotArea>
    </format>
    <format dxfId="6642">
      <pivotArea dataOnly="0" labelOnly="1" outline="0" fieldPosition="0">
        <references count="1">
          <reference field="4" count="1" defaultSubtotal="1">
            <x v="200"/>
          </reference>
        </references>
      </pivotArea>
    </format>
    <format dxfId="6641">
      <pivotArea outline="0" fieldPosition="0">
        <references count="2">
          <reference field="0" count="1" selected="0">
            <x v="2"/>
          </reference>
          <reference field="4" count="1" selected="0">
            <x v="207"/>
          </reference>
        </references>
      </pivotArea>
    </format>
    <format dxfId="6640">
      <pivotArea outline="0" fieldPosition="0">
        <references count="2">
          <reference field="0" count="1" selected="0">
            <x v="9"/>
          </reference>
          <reference field="4" count="1" selected="0">
            <x v="207"/>
          </reference>
        </references>
      </pivotArea>
    </format>
    <format dxfId="6639">
      <pivotArea outline="0" fieldPosition="0">
        <references count="2">
          <reference field="0" count="1" selected="0">
            <x v="10"/>
          </reference>
          <reference field="4" count="1" selected="0">
            <x v="207"/>
          </reference>
        </references>
      </pivotArea>
    </format>
    <format dxfId="6638">
      <pivotArea dataOnly="0" labelOnly="1" outline="0" fieldPosition="0">
        <references count="1">
          <reference field="4" count="1">
            <x v="207"/>
          </reference>
        </references>
      </pivotArea>
    </format>
    <format dxfId="6637">
      <pivotArea dataOnly="0" labelOnly="1" outline="0" fieldPosition="0">
        <references count="2">
          <reference field="0" count="1">
            <x v="10"/>
          </reference>
          <reference field="4" count="1" selected="0">
            <x v="207"/>
          </reference>
        </references>
      </pivotArea>
    </format>
    <format dxfId="6636">
      <pivotArea outline="0" fieldPosition="0">
        <references count="1">
          <reference field="4" count="1" selected="0" defaultSubtotal="1">
            <x v="207"/>
          </reference>
        </references>
      </pivotArea>
    </format>
    <format dxfId="6635">
      <pivotArea dataOnly="0" labelOnly="1" outline="0" fieldPosition="0">
        <references count="1">
          <reference field="4" count="1" defaultSubtotal="1">
            <x v="207"/>
          </reference>
        </references>
      </pivotArea>
    </format>
    <format dxfId="6634">
      <pivotArea dataOnly="0" labelOnly="1" outline="0" fieldPosition="0">
        <references count="1">
          <reference field="4" count="1" defaultSubtotal="1">
            <x v="207"/>
          </reference>
        </references>
      </pivotArea>
    </format>
    <format dxfId="6633">
      <pivotArea outline="0" fieldPosition="0">
        <references count="1">
          <reference field="4" count="1" selected="0" defaultSubtotal="1">
            <x v="208"/>
          </reference>
        </references>
      </pivotArea>
    </format>
    <format dxfId="6632">
      <pivotArea dataOnly="0" labelOnly="1" outline="0" fieldPosition="0">
        <references count="1">
          <reference field="4" count="1" defaultSubtotal="1">
            <x v="208"/>
          </reference>
        </references>
      </pivotArea>
    </format>
    <format dxfId="6631">
      <pivotArea dataOnly="0" labelOnly="1" outline="0" fieldPosition="0">
        <references count="1">
          <reference field="4" count="1" defaultSubtotal="1">
            <x v="208"/>
          </reference>
        </references>
      </pivotArea>
    </format>
    <format dxfId="6630">
      <pivotArea outline="0" fieldPosition="0">
        <references count="1">
          <reference field="4" count="1" selected="0" defaultSubtotal="1">
            <x v="210"/>
          </reference>
        </references>
      </pivotArea>
    </format>
    <format dxfId="6629">
      <pivotArea dataOnly="0" labelOnly="1" outline="0" fieldPosition="0">
        <references count="1">
          <reference field="4" count="1" defaultSubtotal="1">
            <x v="210"/>
          </reference>
        </references>
      </pivotArea>
    </format>
    <format dxfId="6628">
      <pivotArea dataOnly="0" labelOnly="1" outline="0" fieldPosition="0">
        <references count="1">
          <reference field="4" count="1" defaultSubtotal="1">
            <x v="210"/>
          </reference>
        </references>
      </pivotArea>
    </format>
    <format dxfId="6627">
      <pivotArea outline="0" fieldPosition="0">
        <references count="2">
          <reference field="0" count="1" selected="0">
            <x v="10"/>
          </reference>
          <reference field="4" count="1" selected="0">
            <x v="216"/>
          </reference>
        </references>
      </pivotArea>
    </format>
    <format dxfId="6626">
      <pivotArea dataOnly="0" labelOnly="1" outline="0" fieldPosition="0">
        <references count="1">
          <reference field="4" count="1">
            <x v="216"/>
          </reference>
        </references>
      </pivotArea>
    </format>
    <format dxfId="6625">
      <pivotArea dataOnly="0" labelOnly="1" outline="0" fieldPosition="0">
        <references count="2">
          <reference field="0" count="1">
            <x v="10"/>
          </reference>
          <reference field="4" count="1" selected="0">
            <x v="216"/>
          </reference>
        </references>
      </pivotArea>
    </format>
    <format dxfId="6624">
      <pivotArea outline="0" fieldPosition="0">
        <references count="2">
          <reference field="0" count="1" selected="0">
            <x v="10"/>
          </reference>
          <reference field="4" count="1" selected="0">
            <x v="216"/>
          </reference>
        </references>
      </pivotArea>
    </format>
    <format dxfId="6623">
      <pivotArea dataOnly="0" labelOnly="1" outline="0" fieldPosition="0">
        <references count="1">
          <reference field="4" count="1">
            <x v="216"/>
          </reference>
        </references>
      </pivotArea>
    </format>
    <format dxfId="6622">
      <pivotArea dataOnly="0" labelOnly="1" outline="0" fieldPosition="0">
        <references count="2">
          <reference field="0" count="1">
            <x v="10"/>
          </reference>
          <reference field="4" count="1" selected="0">
            <x v="216"/>
          </reference>
        </references>
      </pivotArea>
    </format>
    <format dxfId="6621">
      <pivotArea dataOnly="0" labelOnly="1" outline="0" fieldPosition="0">
        <references count="1">
          <reference field="4" count="1">
            <x v="216"/>
          </reference>
        </references>
      </pivotArea>
    </format>
    <format dxfId="6620">
      <pivotArea outline="0" fieldPosition="0">
        <references count="1">
          <reference field="4" count="1" selected="0" defaultSubtotal="1">
            <x v="216"/>
          </reference>
        </references>
      </pivotArea>
    </format>
    <format dxfId="6619">
      <pivotArea dataOnly="0" labelOnly="1" outline="0" fieldPosition="0">
        <references count="1">
          <reference field="4" count="1" defaultSubtotal="1">
            <x v="216"/>
          </reference>
        </references>
      </pivotArea>
    </format>
    <format dxfId="6618">
      <pivotArea dataOnly="0" labelOnly="1" outline="0" fieldPosition="0">
        <references count="1">
          <reference field="4" count="1" defaultSubtotal="1">
            <x v="216"/>
          </reference>
        </references>
      </pivotArea>
    </format>
    <format dxfId="6617">
      <pivotArea outline="0" fieldPosition="0">
        <references count="2">
          <reference field="0" count="1" selected="0">
            <x v="11"/>
          </reference>
          <reference field="4" count="1" selected="0">
            <x v="218"/>
          </reference>
        </references>
      </pivotArea>
    </format>
    <format dxfId="6616">
      <pivotArea dataOnly="0" labelOnly="1" outline="0" fieldPosition="0">
        <references count="1">
          <reference field="4" count="1">
            <x v="218"/>
          </reference>
        </references>
      </pivotArea>
    </format>
    <format dxfId="6615">
      <pivotArea dataOnly="0" labelOnly="1" outline="0" fieldPosition="0">
        <references count="2">
          <reference field="0" count="1">
            <x v="11"/>
          </reference>
          <reference field="4" count="1" selected="0">
            <x v="218"/>
          </reference>
        </references>
      </pivotArea>
    </format>
    <format dxfId="6614">
      <pivotArea outline="0" fieldPosition="0">
        <references count="2">
          <reference field="0" count="1" selected="0">
            <x v="11"/>
          </reference>
          <reference field="4" count="1" selected="0">
            <x v="218"/>
          </reference>
        </references>
      </pivotArea>
    </format>
    <format dxfId="6613">
      <pivotArea dataOnly="0" labelOnly="1" outline="0" fieldPosition="0">
        <references count="1">
          <reference field="4" count="1">
            <x v="218"/>
          </reference>
        </references>
      </pivotArea>
    </format>
    <format dxfId="6612">
      <pivotArea dataOnly="0" labelOnly="1" outline="0" fieldPosition="0">
        <references count="2">
          <reference field="0" count="1">
            <x v="11"/>
          </reference>
          <reference field="4" count="1" selected="0">
            <x v="218"/>
          </reference>
        </references>
      </pivotArea>
    </format>
    <format dxfId="6611">
      <pivotArea outline="0" fieldPosition="0">
        <references count="1">
          <reference field="4" count="1" selected="0" defaultSubtotal="1">
            <x v="218"/>
          </reference>
        </references>
      </pivotArea>
    </format>
    <format dxfId="6610">
      <pivotArea dataOnly="0" labelOnly="1" outline="0" fieldPosition="0">
        <references count="1">
          <reference field="4" count="1" defaultSubtotal="1">
            <x v="218"/>
          </reference>
        </references>
      </pivotArea>
    </format>
    <format dxfId="6609">
      <pivotArea dataOnly="0" labelOnly="1" outline="0" fieldPosition="0">
        <references count="1">
          <reference field="4" count="1" defaultSubtotal="1">
            <x v="218"/>
          </reference>
        </references>
      </pivotArea>
    </format>
    <format dxfId="6608">
      <pivotArea outline="0" fieldPosition="0">
        <references count="2">
          <reference field="0" count="1" selected="0">
            <x v="10"/>
          </reference>
          <reference field="4" count="1" selected="0">
            <x v="254"/>
          </reference>
        </references>
      </pivotArea>
    </format>
    <format dxfId="6607">
      <pivotArea dataOnly="0" labelOnly="1" outline="0" fieldPosition="0">
        <references count="1">
          <reference field="4" count="1">
            <x v="254"/>
          </reference>
        </references>
      </pivotArea>
    </format>
    <format dxfId="6606">
      <pivotArea dataOnly="0" labelOnly="1" outline="0" fieldPosition="0">
        <references count="2">
          <reference field="0" count="1">
            <x v="10"/>
          </reference>
          <reference field="4" count="1" selected="0">
            <x v="254"/>
          </reference>
        </references>
      </pivotArea>
    </format>
    <format dxfId="6605">
      <pivotArea outline="0" fieldPosition="0">
        <references count="1">
          <reference field="4" count="1" selected="0" defaultSubtotal="1">
            <x v="254"/>
          </reference>
        </references>
      </pivotArea>
    </format>
    <format dxfId="6604">
      <pivotArea dataOnly="0" labelOnly="1" outline="0" fieldPosition="0">
        <references count="1">
          <reference field="4" count="1" defaultSubtotal="1">
            <x v="254"/>
          </reference>
        </references>
      </pivotArea>
    </format>
    <format dxfId="6603">
      <pivotArea dataOnly="0" labelOnly="1" outline="0" fieldPosition="0">
        <references count="1">
          <reference field="4" count="1" defaultSubtotal="1">
            <x v="254"/>
          </reference>
        </references>
      </pivotArea>
    </format>
    <format dxfId="6602">
      <pivotArea outline="0" fieldPosition="0">
        <references count="2">
          <reference field="0" count="1" selected="0">
            <x v="9"/>
          </reference>
          <reference field="4" count="1" selected="0">
            <x v="289"/>
          </reference>
        </references>
      </pivotArea>
    </format>
    <format dxfId="6601">
      <pivotArea dataOnly="0" labelOnly="1" outline="0" fieldPosition="0">
        <references count="1">
          <reference field="4" count="1">
            <x v="289"/>
          </reference>
        </references>
      </pivotArea>
    </format>
    <format dxfId="6600">
      <pivotArea dataOnly="0" labelOnly="1" outline="0" fieldPosition="0">
        <references count="2">
          <reference field="0" count="1">
            <x v="9"/>
          </reference>
          <reference field="4" count="1" selected="0">
            <x v="289"/>
          </reference>
        </references>
      </pivotArea>
    </format>
    <format dxfId="6599">
      <pivotArea outline="0" fieldPosition="0">
        <references count="1">
          <reference field="4" count="1" selected="0" defaultSubtotal="1">
            <x v="289"/>
          </reference>
        </references>
      </pivotArea>
    </format>
    <format dxfId="6598">
      <pivotArea dataOnly="0" labelOnly="1" outline="0" fieldPosition="0">
        <references count="1">
          <reference field="4" count="1" defaultSubtotal="1">
            <x v="289"/>
          </reference>
        </references>
      </pivotArea>
    </format>
    <format dxfId="6597">
      <pivotArea dataOnly="0" labelOnly="1" outline="0" fieldPosition="0">
        <references count="1">
          <reference field="4" count="1" defaultSubtotal="1">
            <x v="289"/>
          </reference>
        </references>
      </pivotArea>
    </format>
    <format dxfId="6596">
      <pivotArea dataOnly="0" grandRow="1" outline="0" fieldPosition="0"/>
    </format>
    <format dxfId="6595">
      <pivotArea dataOnly="0" outline="0" fieldPosition="0">
        <references count="1">
          <reference field="4" count="0" defaultSubtotal="1"/>
        </references>
      </pivotArea>
    </format>
    <format dxfId="6594">
      <pivotArea dataOnly="0" outline="0" fieldPosition="0">
        <references count="1">
          <reference field="4" count="0" defaultSubtotal="1"/>
        </references>
      </pivotArea>
    </format>
    <format dxfId="6593">
      <pivotArea dataOnly="0" outline="0" fieldPosition="0">
        <references count="1">
          <reference field="4" count="0" defaultSubtotal="1"/>
        </references>
      </pivotArea>
    </format>
    <format dxfId="6592">
      <pivotArea outline="0" fieldPosition="0">
        <references count="1">
          <reference field="4" count="1" selected="0" defaultSubtotal="1">
            <x v="32"/>
          </reference>
        </references>
      </pivotArea>
    </format>
    <format dxfId="6591">
      <pivotArea dataOnly="0" labelOnly="1" outline="0" fieldPosition="0">
        <references count="1">
          <reference field="4" count="1" defaultSubtotal="1">
            <x v="32"/>
          </reference>
        </references>
      </pivotArea>
    </format>
    <format dxfId="6590">
      <pivotArea dataOnly="0" labelOnly="1" outline="0" fieldPosition="0">
        <references count="1">
          <reference field="4" count="1" defaultSubtotal="1">
            <x v="32"/>
          </reference>
        </references>
      </pivotArea>
    </format>
    <format dxfId="6589">
      <pivotArea outline="0" fieldPosition="0">
        <references count="1">
          <reference field="4" count="1" selected="0" defaultSubtotal="1">
            <x v="51"/>
          </reference>
        </references>
      </pivotArea>
    </format>
    <format dxfId="6588">
      <pivotArea dataOnly="0" labelOnly="1" outline="0" fieldPosition="0">
        <references count="1">
          <reference field="4" count="1" defaultSubtotal="1">
            <x v="51"/>
          </reference>
        </references>
      </pivotArea>
    </format>
    <format dxfId="6587">
      <pivotArea dataOnly="0" labelOnly="1" outline="0" fieldPosition="0">
        <references count="1">
          <reference field="4" count="1" defaultSubtotal="1">
            <x v="51"/>
          </reference>
        </references>
      </pivotArea>
    </format>
    <format dxfId="6586">
      <pivotArea outline="0" fieldPosition="0">
        <references count="1">
          <reference field="4" count="1" selected="0" defaultSubtotal="1">
            <x v="75"/>
          </reference>
        </references>
      </pivotArea>
    </format>
    <format dxfId="6585">
      <pivotArea dataOnly="0" labelOnly="1" outline="0" fieldPosition="0">
        <references count="1">
          <reference field="4" count="1" defaultSubtotal="1">
            <x v="75"/>
          </reference>
        </references>
      </pivotArea>
    </format>
    <format dxfId="6584">
      <pivotArea dataOnly="0" labelOnly="1" outline="0" fieldPosition="0">
        <references count="1">
          <reference field="4" count="1" defaultSubtotal="1">
            <x v="75"/>
          </reference>
        </references>
      </pivotArea>
    </format>
    <format dxfId="6583">
      <pivotArea outline="0" fieldPosition="0">
        <references count="1">
          <reference field="4" count="1" selected="0" defaultSubtotal="1">
            <x v="93"/>
          </reference>
        </references>
      </pivotArea>
    </format>
    <format dxfId="6582">
      <pivotArea dataOnly="0" labelOnly="1" outline="0" fieldPosition="0">
        <references count="1">
          <reference field="4" count="1" defaultSubtotal="1">
            <x v="93"/>
          </reference>
        </references>
      </pivotArea>
    </format>
    <format dxfId="6581">
      <pivotArea dataOnly="0" labelOnly="1" outline="0" fieldPosition="0">
        <references count="1">
          <reference field="4" count="1" defaultSubtotal="1">
            <x v="93"/>
          </reference>
        </references>
      </pivotArea>
    </format>
    <format dxfId="6580">
      <pivotArea outline="0" fieldPosition="0">
        <references count="1">
          <reference field="4" count="1" selected="0" defaultSubtotal="1">
            <x v="122"/>
          </reference>
        </references>
      </pivotArea>
    </format>
    <format dxfId="6579">
      <pivotArea dataOnly="0" labelOnly="1" outline="0" fieldPosition="0">
        <references count="1">
          <reference field="4" count="1" defaultSubtotal="1">
            <x v="122"/>
          </reference>
        </references>
      </pivotArea>
    </format>
    <format dxfId="6578">
      <pivotArea dataOnly="0" labelOnly="1" outline="0" fieldPosition="0">
        <references count="1">
          <reference field="4" count="1" defaultSubtotal="1">
            <x v="122"/>
          </reference>
        </references>
      </pivotArea>
    </format>
    <format dxfId="6577">
      <pivotArea outline="0" fieldPosition="0">
        <references count="1">
          <reference field="4" count="1" selected="0" defaultSubtotal="1">
            <x v="125"/>
          </reference>
        </references>
      </pivotArea>
    </format>
    <format dxfId="6576">
      <pivotArea dataOnly="0" labelOnly="1" outline="0" fieldPosition="0">
        <references count="1">
          <reference field="4" count="1" defaultSubtotal="1">
            <x v="125"/>
          </reference>
        </references>
      </pivotArea>
    </format>
    <format dxfId="6575">
      <pivotArea dataOnly="0" labelOnly="1" outline="0" fieldPosition="0">
        <references count="1">
          <reference field="4" count="1" defaultSubtotal="1">
            <x v="125"/>
          </reference>
        </references>
      </pivotArea>
    </format>
    <format dxfId="6574">
      <pivotArea outline="0" fieldPosition="0">
        <references count="1">
          <reference field="4" count="1" selected="0" defaultSubtotal="1">
            <x v="181"/>
          </reference>
        </references>
      </pivotArea>
    </format>
    <format dxfId="6573">
      <pivotArea dataOnly="0" labelOnly="1" outline="0" fieldPosition="0">
        <references count="1">
          <reference field="4" count="1" defaultSubtotal="1">
            <x v="181"/>
          </reference>
        </references>
      </pivotArea>
    </format>
    <format dxfId="6572">
      <pivotArea dataOnly="0" labelOnly="1" outline="0" fieldPosition="0">
        <references count="1">
          <reference field="4" count="1" defaultSubtotal="1">
            <x v="181"/>
          </reference>
        </references>
      </pivotArea>
    </format>
    <format dxfId="6571">
      <pivotArea outline="0" fieldPosition="0">
        <references count="1">
          <reference field="4" count="1" selected="0" defaultSubtotal="1">
            <x v="200"/>
          </reference>
        </references>
      </pivotArea>
    </format>
    <format dxfId="6570">
      <pivotArea dataOnly="0" labelOnly="1" outline="0" fieldPosition="0">
        <references count="1">
          <reference field="4" count="1" defaultSubtotal="1">
            <x v="200"/>
          </reference>
        </references>
      </pivotArea>
    </format>
    <format dxfId="6569">
      <pivotArea dataOnly="0" labelOnly="1" outline="0" fieldPosition="0">
        <references count="1">
          <reference field="4" count="1" defaultSubtotal="1">
            <x v="200"/>
          </reference>
        </references>
      </pivotArea>
    </format>
    <format dxfId="6568">
      <pivotArea outline="0" fieldPosition="0">
        <references count="2">
          <reference field="0" count="1" selected="0">
            <x v="2"/>
          </reference>
          <reference field="4" count="1" selected="0">
            <x v="207"/>
          </reference>
        </references>
      </pivotArea>
    </format>
    <format dxfId="6567">
      <pivotArea outline="0" fieldPosition="0">
        <references count="2">
          <reference field="0" count="1" selected="0">
            <x v="9"/>
          </reference>
          <reference field="4" count="1" selected="0">
            <x v="207"/>
          </reference>
        </references>
      </pivotArea>
    </format>
    <format dxfId="6566">
      <pivotArea outline="0" fieldPosition="0">
        <references count="1">
          <reference field="4" count="1" selected="0" defaultSubtotal="1">
            <x v="207"/>
          </reference>
        </references>
      </pivotArea>
    </format>
    <format dxfId="6565">
      <pivotArea dataOnly="0" labelOnly="1" outline="0" fieldPosition="0">
        <references count="1">
          <reference field="4" count="1" defaultSubtotal="1">
            <x v="207"/>
          </reference>
        </references>
      </pivotArea>
    </format>
    <format dxfId="6564">
      <pivotArea dataOnly="0" labelOnly="1" outline="0" fieldPosition="0">
        <references count="1">
          <reference field="4" count="1" defaultSubtotal="1">
            <x v="207"/>
          </reference>
        </references>
      </pivotArea>
    </format>
    <format dxfId="6563">
      <pivotArea outline="0" fieldPosition="0">
        <references count="1">
          <reference field="4" count="1" selected="0" defaultSubtotal="1">
            <x v="208"/>
          </reference>
        </references>
      </pivotArea>
    </format>
    <format dxfId="6562">
      <pivotArea dataOnly="0" labelOnly="1" outline="0" fieldPosition="0">
        <references count="1">
          <reference field="4" count="1" defaultSubtotal="1">
            <x v="208"/>
          </reference>
        </references>
      </pivotArea>
    </format>
    <format dxfId="6561">
      <pivotArea dataOnly="0" labelOnly="1" outline="0" fieldPosition="0">
        <references count="1">
          <reference field="4" count="1" defaultSubtotal="1">
            <x v="208"/>
          </reference>
        </references>
      </pivotArea>
    </format>
    <format dxfId="6560">
      <pivotArea outline="0" fieldPosition="0">
        <references count="1">
          <reference field="4" count="1" selected="0" defaultSubtotal="1">
            <x v="210"/>
          </reference>
        </references>
      </pivotArea>
    </format>
    <format dxfId="6559">
      <pivotArea dataOnly="0" labelOnly="1" outline="0" fieldPosition="0">
        <references count="1">
          <reference field="4" count="1" defaultSubtotal="1">
            <x v="210"/>
          </reference>
        </references>
      </pivotArea>
    </format>
    <format dxfId="6558">
      <pivotArea dataOnly="0" labelOnly="1" outline="0" fieldPosition="0">
        <references count="1">
          <reference field="4" count="1" defaultSubtotal="1">
            <x v="210"/>
          </reference>
        </references>
      </pivotArea>
    </format>
    <format dxfId="6557">
      <pivotArea outline="0" fieldPosition="0">
        <references count="1">
          <reference field="4" count="1" selected="0" defaultSubtotal="1">
            <x v="216"/>
          </reference>
        </references>
      </pivotArea>
    </format>
    <format dxfId="6556">
      <pivotArea dataOnly="0" labelOnly="1" outline="0" fieldPosition="0">
        <references count="1">
          <reference field="4" count="1" defaultSubtotal="1">
            <x v="216"/>
          </reference>
        </references>
      </pivotArea>
    </format>
    <format dxfId="6555">
      <pivotArea dataOnly="0" labelOnly="1" outline="0" fieldPosition="0">
        <references count="1">
          <reference field="4" count="1" defaultSubtotal="1">
            <x v="216"/>
          </reference>
        </references>
      </pivotArea>
    </format>
    <format dxfId="6554">
      <pivotArea outline="0" fieldPosition="0">
        <references count="1">
          <reference field="4" count="1" selected="0" defaultSubtotal="1">
            <x v="218"/>
          </reference>
        </references>
      </pivotArea>
    </format>
    <format dxfId="6553">
      <pivotArea dataOnly="0" labelOnly="1" outline="0" fieldPosition="0">
        <references count="1">
          <reference field="4" count="1" defaultSubtotal="1">
            <x v="218"/>
          </reference>
        </references>
      </pivotArea>
    </format>
    <format dxfId="6552">
      <pivotArea dataOnly="0" labelOnly="1" outline="0" fieldPosition="0">
        <references count="1">
          <reference field="4" count="1" defaultSubtotal="1">
            <x v="218"/>
          </reference>
        </references>
      </pivotArea>
    </format>
    <format dxfId="6551">
      <pivotArea outline="0" fieldPosition="0">
        <references count="1">
          <reference field="4" count="1" selected="0" defaultSubtotal="1">
            <x v="254"/>
          </reference>
        </references>
      </pivotArea>
    </format>
    <format dxfId="6550">
      <pivotArea dataOnly="0" labelOnly="1" outline="0" fieldPosition="0">
        <references count="1">
          <reference field="4" count="1" defaultSubtotal="1">
            <x v="254"/>
          </reference>
        </references>
      </pivotArea>
    </format>
    <format dxfId="6549">
      <pivotArea dataOnly="0" labelOnly="1" outline="0" fieldPosition="0">
        <references count="1">
          <reference field="4" count="1" defaultSubtotal="1">
            <x v="254"/>
          </reference>
        </references>
      </pivotArea>
    </format>
    <format dxfId="6548">
      <pivotArea outline="0" fieldPosition="0">
        <references count="1">
          <reference field="4" count="1" selected="0" defaultSubtotal="1">
            <x v="289"/>
          </reference>
        </references>
      </pivotArea>
    </format>
    <format dxfId="6547">
      <pivotArea dataOnly="0" labelOnly="1" outline="0" fieldPosition="0">
        <references count="1">
          <reference field="4" count="1" defaultSubtotal="1">
            <x v="289"/>
          </reference>
        </references>
      </pivotArea>
    </format>
    <format dxfId="6546">
      <pivotArea dataOnly="0" labelOnly="1" outline="0" fieldPosition="0">
        <references count="1">
          <reference field="4" count="1" defaultSubtotal="1">
            <x v="289"/>
          </reference>
        </references>
      </pivotArea>
    </format>
    <format dxfId="6545">
      <pivotArea dataOnly="0" grandRow="1" outline="0" fieldPosition="0"/>
    </format>
    <format dxfId="6544">
      <pivotArea dataOnly="0" outline="0" fieldPosition="0">
        <references count="1">
          <reference field="4" count="0" defaultSubtotal="1"/>
        </references>
      </pivotArea>
    </format>
    <format dxfId="6543">
      <pivotArea dataOnly="0" outline="0" fieldPosition="0">
        <references count="1">
          <reference field="4" count="0" defaultSubtotal="1"/>
        </references>
      </pivotArea>
    </format>
    <format dxfId="6542">
      <pivotArea dataOnly="0" outline="0" fieldPosition="0">
        <references count="1">
          <reference field="4" count="0" defaultSubtotal="1"/>
        </references>
      </pivotArea>
    </format>
    <format dxfId="6541">
      <pivotArea outline="0" collapsedLevelsAreSubtotals="1" fieldPosition="0">
        <references count="1">
          <reference field="4" count="1" selected="0" defaultSubtotal="1">
            <x v="32"/>
          </reference>
        </references>
      </pivotArea>
    </format>
    <format dxfId="6540">
      <pivotArea dataOnly="0" labelOnly="1" outline="0" fieldPosition="0">
        <references count="1">
          <reference field="4" count="1" defaultSubtotal="1">
            <x v="32"/>
          </reference>
        </references>
      </pivotArea>
    </format>
    <format dxfId="6539">
      <pivotArea dataOnly="0" labelOnly="1" outline="0" fieldPosition="0">
        <references count="1">
          <reference field="4" count="1" defaultSubtotal="1">
            <x v="32"/>
          </reference>
        </references>
      </pivotArea>
    </format>
    <format dxfId="6538">
      <pivotArea outline="0" collapsedLevelsAreSubtotals="1" fieldPosition="0">
        <references count="1">
          <reference field="4" count="1" selected="0" defaultSubtotal="1">
            <x v="51"/>
          </reference>
        </references>
      </pivotArea>
    </format>
    <format dxfId="6537">
      <pivotArea dataOnly="0" labelOnly="1" outline="0" fieldPosition="0">
        <references count="1">
          <reference field="4" count="1" defaultSubtotal="1">
            <x v="51"/>
          </reference>
        </references>
      </pivotArea>
    </format>
    <format dxfId="6536">
      <pivotArea dataOnly="0" labelOnly="1" outline="0" fieldPosition="0">
        <references count="1">
          <reference field="4" count="1" defaultSubtotal="1">
            <x v="51"/>
          </reference>
        </references>
      </pivotArea>
    </format>
    <format dxfId="6535">
      <pivotArea outline="0" collapsedLevelsAreSubtotals="1" fieldPosition="0">
        <references count="1">
          <reference field="4" count="1" selected="0" defaultSubtotal="1">
            <x v="75"/>
          </reference>
        </references>
      </pivotArea>
    </format>
    <format dxfId="6534">
      <pivotArea dataOnly="0" labelOnly="1" outline="0" fieldPosition="0">
        <references count="1">
          <reference field="4" count="1" defaultSubtotal="1">
            <x v="75"/>
          </reference>
        </references>
      </pivotArea>
    </format>
    <format dxfId="6533">
      <pivotArea dataOnly="0" labelOnly="1" outline="0" fieldPosition="0">
        <references count="1">
          <reference field="4" count="1" defaultSubtotal="1">
            <x v="75"/>
          </reference>
        </references>
      </pivotArea>
    </format>
    <format dxfId="6532">
      <pivotArea outline="0" collapsedLevelsAreSubtotals="1" fieldPosition="0">
        <references count="1">
          <reference field="4" count="1" selected="0" defaultSubtotal="1">
            <x v="93"/>
          </reference>
        </references>
      </pivotArea>
    </format>
    <format dxfId="6531">
      <pivotArea dataOnly="0" labelOnly="1" outline="0" fieldPosition="0">
        <references count="1">
          <reference field="4" count="1" defaultSubtotal="1">
            <x v="93"/>
          </reference>
        </references>
      </pivotArea>
    </format>
    <format dxfId="6530">
      <pivotArea dataOnly="0" labelOnly="1" outline="0" fieldPosition="0">
        <references count="1">
          <reference field="4" count="1" defaultSubtotal="1">
            <x v="93"/>
          </reference>
        </references>
      </pivotArea>
    </format>
    <format dxfId="6529">
      <pivotArea outline="0" collapsedLevelsAreSubtotals="1" fieldPosition="0">
        <references count="1">
          <reference field="4" count="1" selected="0" defaultSubtotal="1">
            <x v="122"/>
          </reference>
        </references>
      </pivotArea>
    </format>
    <format dxfId="6528">
      <pivotArea dataOnly="0" labelOnly="1" outline="0" fieldPosition="0">
        <references count="1">
          <reference field="4" count="1" defaultSubtotal="1">
            <x v="122"/>
          </reference>
        </references>
      </pivotArea>
    </format>
    <format dxfId="6527">
      <pivotArea dataOnly="0" labelOnly="1" outline="0" fieldPosition="0">
        <references count="1">
          <reference field="4" count="1" defaultSubtotal="1">
            <x v="122"/>
          </reference>
        </references>
      </pivotArea>
    </format>
    <format dxfId="6526">
      <pivotArea outline="0" collapsedLevelsAreSubtotals="1" fieldPosition="0">
        <references count="1">
          <reference field="4" count="1" selected="0" defaultSubtotal="1">
            <x v="125"/>
          </reference>
        </references>
      </pivotArea>
    </format>
    <format dxfId="6525">
      <pivotArea dataOnly="0" labelOnly="1" outline="0" fieldPosition="0">
        <references count="1">
          <reference field="4" count="1" defaultSubtotal="1">
            <x v="125"/>
          </reference>
        </references>
      </pivotArea>
    </format>
    <format dxfId="6524">
      <pivotArea dataOnly="0" labelOnly="1" outline="0" fieldPosition="0">
        <references count="1">
          <reference field="4" count="1" defaultSubtotal="1">
            <x v="125"/>
          </reference>
        </references>
      </pivotArea>
    </format>
    <format dxfId="6523">
      <pivotArea outline="0" collapsedLevelsAreSubtotals="1" fieldPosition="0">
        <references count="1">
          <reference field="4" count="1" selected="0" defaultSubtotal="1">
            <x v="181"/>
          </reference>
        </references>
      </pivotArea>
    </format>
    <format dxfId="6522">
      <pivotArea dataOnly="0" labelOnly="1" outline="0" fieldPosition="0">
        <references count="1">
          <reference field="4" count="1" defaultSubtotal="1">
            <x v="181"/>
          </reference>
        </references>
      </pivotArea>
    </format>
    <format dxfId="6521">
      <pivotArea dataOnly="0" labelOnly="1" outline="0" fieldPosition="0">
        <references count="1">
          <reference field="4" count="1" defaultSubtotal="1">
            <x v="181"/>
          </reference>
        </references>
      </pivotArea>
    </format>
    <format dxfId="6520">
      <pivotArea outline="0" collapsedLevelsAreSubtotals="1" fieldPosition="0">
        <references count="1">
          <reference field="4" count="1" selected="0" defaultSubtotal="1">
            <x v="200"/>
          </reference>
        </references>
      </pivotArea>
    </format>
    <format dxfId="6519">
      <pivotArea dataOnly="0" labelOnly="1" outline="0" fieldPosition="0">
        <references count="1">
          <reference field="4" count="1" defaultSubtotal="1">
            <x v="200"/>
          </reference>
        </references>
      </pivotArea>
    </format>
    <format dxfId="6518">
      <pivotArea dataOnly="0" labelOnly="1" outline="0" fieldPosition="0">
        <references count="1">
          <reference field="4" count="1" defaultSubtotal="1">
            <x v="200"/>
          </reference>
        </references>
      </pivotArea>
    </format>
    <format dxfId="6517">
      <pivotArea outline="0" collapsedLevelsAreSubtotals="1" fieldPosition="0">
        <references count="2">
          <reference field="0" count="1" selected="0">
            <x v="2"/>
          </reference>
          <reference field="4" count="1" selected="0">
            <x v="207"/>
          </reference>
        </references>
      </pivotArea>
    </format>
    <format dxfId="6516">
      <pivotArea outline="0" collapsedLevelsAreSubtotals="1" fieldPosition="0">
        <references count="2">
          <reference field="0" count="1" selected="0">
            <x v="9"/>
          </reference>
          <reference field="4" count="1" selected="0">
            <x v="207"/>
          </reference>
        </references>
      </pivotArea>
    </format>
    <format dxfId="6515">
      <pivotArea outline="0" collapsedLevelsAreSubtotals="1" fieldPosition="0">
        <references count="1">
          <reference field="4" count="1" selected="0" defaultSubtotal="1">
            <x v="207"/>
          </reference>
        </references>
      </pivotArea>
    </format>
    <format dxfId="6514">
      <pivotArea dataOnly="0" labelOnly="1" outline="0" fieldPosition="0">
        <references count="1">
          <reference field="4" count="1" defaultSubtotal="1">
            <x v="207"/>
          </reference>
        </references>
      </pivotArea>
    </format>
    <format dxfId="6513">
      <pivotArea dataOnly="0" labelOnly="1" outline="0" fieldPosition="0">
        <references count="1">
          <reference field="4" count="1" defaultSubtotal="1">
            <x v="207"/>
          </reference>
        </references>
      </pivotArea>
    </format>
    <format dxfId="6512">
      <pivotArea outline="0" collapsedLevelsAreSubtotals="1" fieldPosition="0">
        <references count="1">
          <reference field="4" count="1" selected="0" defaultSubtotal="1">
            <x v="208"/>
          </reference>
        </references>
      </pivotArea>
    </format>
    <format dxfId="6511">
      <pivotArea dataOnly="0" labelOnly="1" outline="0" fieldPosition="0">
        <references count="1">
          <reference field="4" count="1" defaultSubtotal="1">
            <x v="208"/>
          </reference>
        </references>
      </pivotArea>
    </format>
    <format dxfId="6510">
      <pivotArea dataOnly="0" labelOnly="1" outline="0" fieldPosition="0">
        <references count="1">
          <reference field="4" count="1" defaultSubtotal="1">
            <x v="208"/>
          </reference>
        </references>
      </pivotArea>
    </format>
    <format dxfId="6509">
      <pivotArea outline="0" collapsedLevelsAreSubtotals="1" fieldPosition="0">
        <references count="1">
          <reference field="4" count="1" selected="0" defaultSubtotal="1">
            <x v="210"/>
          </reference>
        </references>
      </pivotArea>
    </format>
    <format dxfId="6508">
      <pivotArea dataOnly="0" labelOnly="1" outline="0" fieldPosition="0">
        <references count="1">
          <reference field="4" count="1" defaultSubtotal="1">
            <x v="210"/>
          </reference>
        </references>
      </pivotArea>
    </format>
    <format dxfId="6507">
      <pivotArea dataOnly="0" labelOnly="1" outline="0" fieldPosition="0">
        <references count="1">
          <reference field="4" count="1" defaultSubtotal="1">
            <x v="210"/>
          </reference>
        </references>
      </pivotArea>
    </format>
    <format dxfId="6506">
      <pivotArea outline="0" collapsedLevelsAreSubtotals="1" fieldPosition="0">
        <references count="1">
          <reference field="4" count="1" selected="0" defaultSubtotal="1">
            <x v="216"/>
          </reference>
        </references>
      </pivotArea>
    </format>
    <format dxfId="6505">
      <pivotArea dataOnly="0" labelOnly="1" outline="0" fieldPosition="0">
        <references count="1">
          <reference field="4" count="1" defaultSubtotal="1">
            <x v="216"/>
          </reference>
        </references>
      </pivotArea>
    </format>
    <format dxfId="6504">
      <pivotArea dataOnly="0" labelOnly="1" outline="0" fieldPosition="0">
        <references count="1">
          <reference field="4" count="1" defaultSubtotal="1">
            <x v="216"/>
          </reference>
        </references>
      </pivotArea>
    </format>
    <format dxfId="6503">
      <pivotArea outline="0" collapsedLevelsAreSubtotals="1" fieldPosition="0">
        <references count="1">
          <reference field="4" count="1" selected="0" defaultSubtotal="1">
            <x v="218"/>
          </reference>
        </references>
      </pivotArea>
    </format>
    <format dxfId="6502">
      <pivotArea dataOnly="0" labelOnly="1" outline="0" fieldPosition="0">
        <references count="1">
          <reference field="4" count="1" defaultSubtotal="1">
            <x v="218"/>
          </reference>
        </references>
      </pivotArea>
    </format>
    <format dxfId="6501">
      <pivotArea dataOnly="0" labelOnly="1" outline="0" fieldPosition="0">
        <references count="1">
          <reference field="4" count="1" defaultSubtotal="1">
            <x v="218"/>
          </reference>
        </references>
      </pivotArea>
    </format>
    <format dxfId="6500">
      <pivotArea outline="0" collapsedLevelsAreSubtotals="1" fieldPosition="0">
        <references count="1">
          <reference field="4" count="1" selected="0" defaultSubtotal="1">
            <x v="254"/>
          </reference>
        </references>
      </pivotArea>
    </format>
    <format dxfId="6499">
      <pivotArea dataOnly="0" labelOnly="1" outline="0" fieldPosition="0">
        <references count="1">
          <reference field="4" count="1" defaultSubtotal="1">
            <x v="254"/>
          </reference>
        </references>
      </pivotArea>
    </format>
    <format dxfId="6498">
      <pivotArea dataOnly="0" labelOnly="1" outline="0" fieldPosition="0">
        <references count="1">
          <reference field="4" count="1" defaultSubtotal="1">
            <x v="254"/>
          </reference>
        </references>
      </pivotArea>
    </format>
    <format dxfId="6497">
      <pivotArea outline="0" collapsedLevelsAreSubtotals="1" fieldPosition="0">
        <references count="1">
          <reference field="4" count="1" selected="0" defaultSubtotal="1">
            <x v="289"/>
          </reference>
        </references>
      </pivotArea>
    </format>
    <format dxfId="6496">
      <pivotArea dataOnly="0" labelOnly="1" outline="0" fieldPosition="0">
        <references count="1">
          <reference field="4" count="1" defaultSubtotal="1">
            <x v="289"/>
          </reference>
        </references>
      </pivotArea>
    </format>
    <format dxfId="6495">
      <pivotArea dataOnly="0" labelOnly="1" outline="0" fieldPosition="0">
        <references count="1">
          <reference field="4" count="1" defaultSubtotal="1">
            <x v="289"/>
          </reference>
        </references>
      </pivotArea>
    </format>
    <format dxfId="6494">
      <pivotArea dataOnly="0" grandRow="1" outline="0" fieldPosition="0"/>
    </format>
    <format dxfId="6493">
      <pivotArea dataOnly="0" outline="0" fieldPosition="0">
        <references count="1">
          <reference field="4" count="0" defaultSubtotal="1"/>
        </references>
      </pivotArea>
    </format>
    <format dxfId="6492">
      <pivotArea dataOnly="0" outline="0" fieldPosition="0">
        <references count="1">
          <reference field="4" count="0" defaultSubtotal="1"/>
        </references>
      </pivotArea>
    </format>
    <format dxfId="6491">
      <pivotArea dataOnly="0" outline="0" fieldPosition="0">
        <references count="1">
          <reference field="4" count="0" defaultSubtotal="1"/>
        </references>
      </pivotArea>
    </format>
    <format dxfId="6490">
      <pivotArea outline="0" collapsedLevelsAreSubtotals="1" fieldPosition="0">
        <references count="1">
          <reference field="4" count="1" selected="0" defaultSubtotal="1">
            <x v="32"/>
          </reference>
        </references>
      </pivotArea>
    </format>
    <format dxfId="6489">
      <pivotArea dataOnly="0" labelOnly="1" outline="0" fieldPosition="0">
        <references count="1">
          <reference field="4" count="1" defaultSubtotal="1">
            <x v="32"/>
          </reference>
        </references>
      </pivotArea>
    </format>
    <format dxfId="6488">
      <pivotArea dataOnly="0" labelOnly="1" outline="0" fieldPosition="0">
        <references count="1">
          <reference field="4" count="1" defaultSubtotal="1">
            <x v="32"/>
          </reference>
        </references>
      </pivotArea>
    </format>
    <format dxfId="6487">
      <pivotArea outline="0" collapsedLevelsAreSubtotals="1" fieldPosition="0">
        <references count="1">
          <reference field="4" count="1" selected="0" defaultSubtotal="1">
            <x v="51"/>
          </reference>
        </references>
      </pivotArea>
    </format>
    <format dxfId="6486">
      <pivotArea dataOnly="0" labelOnly="1" outline="0" fieldPosition="0">
        <references count="1">
          <reference field="4" count="1" defaultSubtotal="1">
            <x v="51"/>
          </reference>
        </references>
      </pivotArea>
    </format>
    <format dxfId="6485">
      <pivotArea dataOnly="0" labelOnly="1" outline="0" fieldPosition="0">
        <references count="1">
          <reference field="4" count="1" defaultSubtotal="1">
            <x v="51"/>
          </reference>
        </references>
      </pivotArea>
    </format>
    <format dxfId="6484">
      <pivotArea outline="0" collapsedLevelsAreSubtotals="1" fieldPosition="0">
        <references count="1">
          <reference field="4" count="1" selected="0" defaultSubtotal="1">
            <x v="75"/>
          </reference>
        </references>
      </pivotArea>
    </format>
    <format dxfId="6483">
      <pivotArea dataOnly="0" labelOnly="1" outline="0" fieldPosition="0">
        <references count="1">
          <reference field="4" count="1" defaultSubtotal="1">
            <x v="75"/>
          </reference>
        </references>
      </pivotArea>
    </format>
    <format dxfId="6482">
      <pivotArea dataOnly="0" labelOnly="1" outline="0" fieldPosition="0">
        <references count="1">
          <reference field="4" count="1" defaultSubtotal="1">
            <x v="75"/>
          </reference>
        </references>
      </pivotArea>
    </format>
    <format dxfId="6481">
      <pivotArea outline="0" collapsedLevelsAreSubtotals="1" fieldPosition="0">
        <references count="1">
          <reference field="4" count="1" selected="0" defaultSubtotal="1">
            <x v="93"/>
          </reference>
        </references>
      </pivotArea>
    </format>
    <format dxfId="6480">
      <pivotArea dataOnly="0" labelOnly="1" outline="0" fieldPosition="0">
        <references count="1">
          <reference field="4" count="1" defaultSubtotal="1">
            <x v="93"/>
          </reference>
        </references>
      </pivotArea>
    </format>
    <format dxfId="6479">
      <pivotArea dataOnly="0" labelOnly="1" outline="0" fieldPosition="0">
        <references count="1">
          <reference field="4" count="1" defaultSubtotal="1">
            <x v="93"/>
          </reference>
        </references>
      </pivotArea>
    </format>
    <format dxfId="6478">
      <pivotArea outline="0" collapsedLevelsAreSubtotals="1" fieldPosition="0">
        <references count="1">
          <reference field="4" count="1" selected="0" defaultSubtotal="1">
            <x v="122"/>
          </reference>
        </references>
      </pivotArea>
    </format>
    <format dxfId="6477">
      <pivotArea dataOnly="0" labelOnly="1" outline="0" fieldPosition="0">
        <references count="1">
          <reference field="4" count="1" defaultSubtotal="1">
            <x v="122"/>
          </reference>
        </references>
      </pivotArea>
    </format>
    <format dxfId="6476">
      <pivotArea dataOnly="0" labelOnly="1" outline="0" fieldPosition="0">
        <references count="1">
          <reference field="4" count="1" defaultSubtotal="1">
            <x v="122"/>
          </reference>
        </references>
      </pivotArea>
    </format>
    <format dxfId="6475">
      <pivotArea outline="0" collapsedLevelsAreSubtotals="1" fieldPosition="0">
        <references count="1">
          <reference field="4" count="1" selected="0" defaultSubtotal="1">
            <x v="125"/>
          </reference>
        </references>
      </pivotArea>
    </format>
    <format dxfId="6474">
      <pivotArea dataOnly="0" labelOnly="1" outline="0" fieldPosition="0">
        <references count="1">
          <reference field="4" count="1" defaultSubtotal="1">
            <x v="125"/>
          </reference>
        </references>
      </pivotArea>
    </format>
    <format dxfId="6473">
      <pivotArea dataOnly="0" labelOnly="1" outline="0" fieldPosition="0">
        <references count="1">
          <reference field="4" count="1" defaultSubtotal="1">
            <x v="125"/>
          </reference>
        </references>
      </pivotArea>
    </format>
    <format dxfId="6472">
      <pivotArea outline="0" collapsedLevelsAreSubtotals="1" fieldPosition="0">
        <references count="1">
          <reference field="4" count="1" selected="0" defaultSubtotal="1">
            <x v="181"/>
          </reference>
        </references>
      </pivotArea>
    </format>
    <format dxfId="6471">
      <pivotArea dataOnly="0" labelOnly="1" outline="0" fieldPosition="0">
        <references count="1">
          <reference field="4" count="1" defaultSubtotal="1">
            <x v="181"/>
          </reference>
        </references>
      </pivotArea>
    </format>
    <format dxfId="6470">
      <pivotArea dataOnly="0" labelOnly="1" outline="0" fieldPosition="0">
        <references count="1">
          <reference field="4" count="1" defaultSubtotal="1">
            <x v="181"/>
          </reference>
        </references>
      </pivotArea>
    </format>
    <format dxfId="6469">
      <pivotArea outline="0" collapsedLevelsAreSubtotals="1" fieldPosition="0">
        <references count="1">
          <reference field="4" count="1" selected="0" defaultSubtotal="1">
            <x v="200"/>
          </reference>
        </references>
      </pivotArea>
    </format>
    <format dxfId="6468">
      <pivotArea dataOnly="0" labelOnly="1" outline="0" fieldPosition="0">
        <references count="1">
          <reference field="4" count="1" defaultSubtotal="1">
            <x v="200"/>
          </reference>
        </references>
      </pivotArea>
    </format>
    <format dxfId="6467">
      <pivotArea dataOnly="0" labelOnly="1" outline="0" fieldPosition="0">
        <references count="1">
          <reference field="4" count="1" defaultSubtotal="1">
            <x v="200"/>
          </reference>
        </references>
      </pivotArea>
    </format>
    <format dxfId="6466">
      <pivotArea outline="0" collapsedLevelsAreSubtotals="1" fieldPosition="0">
        <references count="2">
          <reference field="0" count="1" selected="0">
            <x v="2"/>
          </reference>
          <reference field="4" count="1" selected="0">
            <x v="207"/>
          </reference>
        </references>
      </pivotArea>
    </format>
    <format dxfId="6465">
      <pivotArea outline="0" collapsedLevelsAreSubtotals="1" fieldPosition="0">
        <references count="2">
          <reference field="0" count="1" selected="0">
            <x v="9"/>
          </reference>
          <reference field="4" count="1" selected="0">
            <x v="207"/>
          </reference>
        </references>
      </pivotArea>
    </format>
    <format dxfId="6464">
      <pivotArea outline="0" collapsedLevelsAreSubtotals="1" fieldPosition="0">
        <references count="1">
          <reference field="4" count="1" selected="0" defaultSubtotal="1">
            <x v="207"/>
          </reference>
        </references>
      </pivotArea>
    </format>
    <format dxfId="6463">
      <pivotArea dataOnly="0" labelOnly="1" outline="0" fieldPosition="0">
        <references count="1">
          <reference field="4" count="1" defaultSubtotal="1">
            <x v="207"/>
          </reference>
        </references>
      </pivotArea>
    </format>
    <format dxfId="6462">
      <pivotArea dataOnly="0" labelOnly="1" outline="0" fieldPosition="0">
        <references count="1">
          <reference field="4" count="1" defaultSubtotal="1">
            <x v="207"/>
          </reference>
        </references>
      </pivotArea>
    </format>
    <format dxfId="6461">
      <pivotArea outline="0" collapsedLevelsAreSubtotals="1" fieldPosition="0">
        <references count="1">
          <reference field="4" count="1" selected="0" defaultSubtotal="1">
            <x v="208"/>
          </reference>
        </references>
      </pivotArea>
    </format>
    <format dxfId="6460">
      <pivotArea dataOnly="0" labelOnly="1" outline="0" fieldPosition="0">
        <references count="1">
          <reference field="4" count="1" defaultSubtotal="1">
            <x v="208"/>
          </reference>
        </references>
      </pivotArea>
    </format>
    <format dxfId="6459">
      <pivotArea dataOnly="0" labelOnly="1" outline="0" fieldPosition="0">
        <references count="1">
          <reference field="4" count="1" defaultSubtotal="1">
            <x v="208"/>
          </reference>
        </references>
      </pivotArea>
    </format>
    <format dxfId="6458">
      <pivotArea outline="0" collapsedLevelsAreSubtotals="1" fieldPosition="0">
        <references count="1">
          <reference field="4" count="1" selected="0" defaultSubtotal="1">
            <x v="210"/>
          </reference>
        </references>
      </pivotArea>
    </format>
    <format dxfId="6457">
      <pivotArea dataOnly="0" labelOnly="1" outline="0" fieldPosition="0">
        <references count="1">
          <reference field="4" count="1" defaultSubtotal="1">
            <x v="210"/>
          </reference>
        </references>
      </pivotArea>
    </format>
    <format dxfId="6456">
      <pivotArea dataOnly="0" labelOnly="1" outline="0" fieldPosition="0">
        <references count="1">
          <reference field="4" count="1" defaultSubtotal="1">
            <x v="210"/>
          </reference>
        </references>
      </pivotArea>
    </format>
    <format dxfId="6455">
      <pivotArea outline="0" collapsedLevelsAreSubtotals="1" fieldPosition="0">
        <references count="1">
          <reference field="4" count="1" selected="0" defaultSubtotal="1">
            <x v="216"/>
          </reference>
        </references>
      </pivotArea>
    </format>
    <format dxfId="6454">
      <pivotArea dataOnly="0" labelOnly="1" outline="0" fieldPosition="0">
        <references count="1">
          <reference field="4" count="1" defaultSubtotal="1">
            <x v="216"/>
          </reference>
        </references>
      </pivotArea>
    </format>
    <format dxfId="6453">
      <pivotArea dataOnly="0" labelOnly="1" outline="0" fieldPosition="0">
        <references count="1">
          <reference field="4" count="1" defaultSubtotal="1">
            <x v="216"/>
          </reference>
        </references>
      </pivotArea>
    </format>
    <format dxfId="6452">
      <pivotArea outline="0" collapsedLevelsAreSubtotals="1" fieldPosition="0">
        <references count="1">
          <reference field="4" count="1" selected="0" defaultSubtotal="1">
            <x v="218"/>
          </reference>
        </references>
      </pivotArea>
    </format>
    <format dxfId="6451">
      <pivotArea dataOnly="0" labelOnly="1" outline="0" fieldPosition="0">
        <references count="1">
          <reference field="4" count="1" defaultSubtotal="1">
            <x v="218"/>
          </reference>
        </references>
      </pivotArea>
    </format>
    <format dxfId="6450">
      <pivotArea dataOnly="0" labelOnly="1" outline="0" fieldPosition="0">
        <references count="1">
          <reference field="4" count="1" defaultSubtotal="1">
            <x v="218"/>
          </reference>
        </references>
      </pivotArea>
    </format>
    <format dxfId="6449">
      <pivotArea outline="0" collapsedLevelsAreSubtotals="1" fieldPosition="0">
        <references count="1">
          <reference field="4" count="1" selected="0" defaultSubtotal="1">
            <x v="254"/>
          </reference>
        </references>
      </pivotArea>
    </format>
    <format dxfId="6448">
      <pivotArea dataOnly="0" labelOnly="1" outline="0" fieldPosition="0">
        <references count="1">
          <reference field="4" count="1" defaultSubtotal="1">
            <x v="254"/>
          </reference>
        </references>
      </pivotArea>
    </format>
    <format dxfId="6447">
      <pivotArea dataOnly="0" labelOnly="1" outline="0" fieldPosition="0">
        <references count="1">
          <reference field="4" count="1" defaultSubtotal="1">
            <x v="254"/>
          </reference>
        </references>
      </pivotArea>
    </format>
    <format dxfId="6446">
      <pivotArea outline="0" collapsedLevelsAreSubtotals="1" fieldPosition="0">
        <references count="1">
          <reference field="4" count="1" selected="0" defaultSubtotal="1">
            <x v="289"/>
          </reference>
        </references>
      </pivotArea>
    </format>
    <format dxfId="6445">
      <pivotArea dataOnly="0" labelOnly="1" outline="0" fieldPosition="0">
        <references count="1">
          <reference field="4" count="1" defaultSubtotal="1">
            <x v="289"/>
          </reference>
        </references>
      </pivotArea>
    </format>
    <format dxfId="6444">
      <pivotArea dataOnly="0" labelOnly="1" outline="0" fieldPosition="0">
        <references count="1">
          <reference field="4" count="1" defaultSubtotal="1">
            <x v="289"/>
          </reference>
        </references>
      </pivotArea>
    </format>
    <format dxfId="6443">
      <pivotArea dataOnly="0" grandRow="1" outline="0" fieldPosition="0"/>
    </format>
    <format dxfId="6442">
      <pivotArea dataOnly="0" outline="0" fieldPosition="0">
        <references count="1">
          <reference field="4" count="0" defaultSubtotal="1"/>
        </references>
      </pivotArea>
    </format>
    <format dxfId="6441">
      <pivotArea dataOnly="0" outline="0" fieldPosition="0">
        <references count="1">
          <reference field="4" count="0" defaultSubtotal="1"/>
        </references>
      </pivotArea>
    </format>
    <format dxfId="6440">
      <pivotArea dataOnly="0" outline="0" fieldPosition="0">
        <references count="1">
          <reference field="4" count="0" defaultSubtotal="1"/>
        </references>
      </pivotArea>
    </format>
    <format dxfId="6439">
      <pivotArea outline="0" collapsedLevelsAreSubtotals="1" fieldPosition="0">
        <references count="2">
          <reference field="0" count="1" selected="0">
            <x v="49"/>
          </reference>
          <reference field="4" count="1" selected="0">
            <x v="13"/>
          </reference>
        </references>
      </pivotArea>
    </format>
    <format dxfId="6438">
      <pivotArea dataOnly="0" labelOnly="1" outline="0" offset="IV1" fieldPosition="0">
        <references count="1">
          <reference field="4" count="1">
            <x v="13"/>
          </reference>
        </references>
      </pivotArea>
    </format>
    <format dxfId="6437">
      <pivotArea dataOnly="0" labelOnly="1" outline="0" fieldPosition="0">
        <references count="2">
          <reference field="0" count="1">
            <x v="49"/>
          </reference>
          <reference field="4" count="1" selected="0">
            <x v="13"/>
          </reference>
        </references>
      </pivotArea>
    </format>
    <format dxfId="6436">
      <pivotArea outline="0" collapsedLevelsAreSubtotals="1" fieldPosition="0">
        <references count="2">
          <reference field="0" count="1" selected="0">
            <x v="49"/>
          </reference>
          <reference field="4" count="1" selected="0">
            <x v="13"/>
          </reference>
        </references>
      </pivotArea>
    </format>
    <format dxfId="6435">
      <pivotArea dataOnly="0" labelOnly="1" outline="0" fieldPosition="0">
        <references count="1">
          <reference field="4" count="1">
            <x v="13"/>
          </reference>
        </references>
      </pivotArea>
    </format>
    <format dxfId="6434">
      <pivotArea dataOnly="0" labelOnly="1" outline="0" fieldPosition="0">
        <references count="2">
          <reference field="0" count="1">
            <x v="49"/>
          </reference>
          <reference field="4" count="1" selected="0">
            <x v="13"/>
          </reference>
        </references>
      </pivotArea>
    </format>
    <format dxfId="6433">
      <pivotArea dataOnly="0" labelOnly="1" outline="0" fieldPosition="0">
        <references count="1">
          <reference field="4" count="1">
            <x v="13"/>
          </reference>
        </references>
      </pivotArea>
    </format>
    <format dxfId="6432">
      <pivotArea outline="0" collapsedLevelsAreSubtotals="1" fieldPosition="0">
        <references count="2">
          <reference field="0" count="1" selected="0">
            <x v="50"/>
          </reference>
          <reference field="4" count="1" selected="0">
            <x v="13"/>
          </reference>
        </references>
      </pivotArea>
    </format>
    <format dxfId="6431">
      <pivotArea dataOnly="0" labelOnly="1" outline="0" offset="IV2" fieldPosition="0">
        <references count="1">
          <reference field="4" count="1">
            <x v="13"/>
          </reference>
        </references>
      </pivotArea>
    </format>
    <format dxfId="6430">
      <pivotArea dataOnly="0" labelOnly="1" outline="0" fieldPosition="0">
        <references count="2">
          <reference field="0" count="1">
            <x v="50"/>
          </reference>
          <reference field="4" count="1" selected="0">
            <x v="13"/>
          </reference>
        </references>
      </pivotArea>
    </format>
    <format dxfId="6429">
      <pivotArea outline="0" collapsedLevelsAreSubtotals="1" fieldPosition="0">
        <references count="2">
          <reference field="0" count="1" selected="0">
            <x v="50"/>
          </reference>
          <reference field="4" count="1" selected="0">
            <x v="13"/>
          </reference>
        </references>
      </pivotArea>
    </format>
    <format dxfId="6428">
      <pivotArea outline="0" collapsedLevelsAreSubtotals="1" fieldPosition="0">
        <references count="2">
          <reference field="0" count="1" selected="0">
            <x v="51"/>
          </reference>
          <reference field="4" count="1" selected="0">
            <x v="13"/>
          </reference>
        </references>
      </pivotArea>
    </format>
    <format dxfId="6427">
      <pivotArea dataOnly="0" labelOnly="1" outline="0" offset="IV3" fieldPosition="0">
        <references count="1">
          <reference field="4" count="1">
            <x v="13"/>
          </reference>
        </references>
      </pivotArea>
    </format>
    <format dxfId="6426">
      <pivotArea dataOnly="0" labelOnly="1" outline="0" fieldPosition="0">
        <references count="2">
          <reference field="0" count="1">
            <x v="51"/>
          </reference>
          <reference field="4" count="1" selected="0">
            <x v="13"/>
          </reference>
        </references>
      </pivotArea>
    </format>
    <format dxfId="6425">
      <pivotArea outline="0" collapsedLevelsAreSubtotals="1" fieldPosition="0">
        <references count="2">
          <reference field="0" count="1" selected="0">
            <x v="51"/>
          </reference>
          <reference field="4" count="1" selected="0">
            <x v="13"/>
          </reference>
        </references>
      </pivotArea>
    </format>
    <format dxfId="6424">
      <pivotArea outline="0" collapsedLevelsAreSubtotals="1" fieldPosition="0">
        <references count="2">
          <reference field="0" count="1" selected="0">
            <x v="52"/>
          </reference>
          <reference field="4" count="1" selected="0">
            <x v="13"/>
          </reference>
        </references>
      </pivotArea>
    </format>
    <format dxfId="6423">
      <pivotArea dataOnly="0" labelOnly="1" outline="0" offset="IV4" fieldPosition="0">
        <references count="1">
          <reference field="4" count="1">
            <x v="13"/>
          </reference>
        </references>
      </pivotArea>
    </format>
    <format dxfId="6422">
      <pivotArea dataOnly="0" labelOnly="1" outline="0" fieldPosition="0">
        <references count="2">
          <reference field="0" count="1">
            <x v="52"/>
          </reference>
          <reference field="4" count="1" selected="0">
            <x v="13"/>
          </reference>
        </references>
      </pivotArea>
    </format>
    <format dxfId="6421">
      <pivotArea outline="0" collapsedLevelsAreSubtotals="1" fieldPosition="0">
        <references count="2">
          <reference field="0" count="1" selected="0">
            <x v="52"/>
          </reference>
          <reference field="4" count="1" selected="0">
            <x v="13"/>
          </reference>
        </references>
      </pivotArea>
    </format>
    <format dxfId="6420">
      <pivotArea outline="0" collapsedLevelsAreSubtotals="1" fieldPosition="0">
        <references count="2">
          <reference field="0" count="1" selected="0">
            <x v="55"/>
          </reference>
          <reference field="4" count="1" selected="0">
            <x v="13"/>
          </reference>
        </references>
      </pivotArea>
    </format>
    <format dxfId="6419">
      <pivotArea dataOnly="0" labelOnly="1" outline="0" offset="IV5" fieldPosition="0">
        <references count="1">
          <reference field="4" count="1">
            <x v="13"/>
          </reference>
        </references>
      </pivotArea>
    </format>
    <format dxfId="6418">
      <pivotArea dataOnly="0" labelOnly="1" outline="0" fieldPosition="0">
        <references count="2">
          <reference field="0" count="1">
            <x v="55"/>
          </reference>
          <reference field="4" count="1" selected="0">
            <x v="13"/>
          </reference>
        </references>
      </pivotArea>
    </format>
    <format dxfId="6417">
      <pivotArea outline="0" collapsedLevelsAreSubtotals="1" fieldPosition="0">
        <references count="2">
          <reference field="0" count="1" selected="0">
            <x v="55"/>
          </reference>
          <reference field="4" count="1" selected="0">
            <x v="13"/>
          </reference>
        </references>
      </pivotArea>
    </format>
    <format dxfId="6416">
      <pivotArea outline="0" collapsedLevelsAreSubtotals="1" fieldPosition="0">
        <references count="2">
          <reference field="0" count="1" selected="0">
            <x v="56"/>
          </reference>
          <reference field="4" count="1" selected="0">
            <x v="13"/>
          </reference>
        </references>
      </pivotArea>
    </format>
    <format dxfId="6415">
      <pivotArea dataOnly="0" labelOnly="1" outline="0" offset="IV6" fieldPosition="0">
        <references count="1">
          <reference field="4" count="1">
            <x v="13"/>
          </reference>
        </references>
      </pivotArea>
    </format>
    <format dxfId="6414">
      <pivotArea dataOnly="0" labelOnly="1" outline="0" fieldPosition="0">
        <references count="2">
          <reference field="0" count="1">
            <x v="56"/>
          </reference>
          <reference field="4" count="1" selected="0">
            <x v="13"/>
          </reference>
        </references>
      </pivotArea>
    </format>
    <format dxfId="6413">
      <pivotArea outline="0" collapsedLevelsAreSubtotals="1" fieldPosition="0">
        <references count="2">
          <reference field="0" count="1" selected="0">
            <x v="56"/>
          </reference>
          <reference field="4" count="1" selected="0">
            <x v="13"/>
          </reference>
        </references>
      </pivotArea>
    </format>
    <format dxfId="6412">
      <pivotArea outline="0" collapsedLevelsAreSubtotals="1" fieldPosition="0">
        <references count="2">
          <reference field="0" count="1" selected="0">
            <x v="57"/>
          </reference>
          <reference field="4" count="1" selected="0">
            <x v="13"/>
          </reference>
        </references>
      </pivotArea>
    </format>
    <format dxfId="6411">
      <pivotArea dataOnly="0" labelOnly="1" outline="0" offset="IV7" fieldPosition="0">
        <references count="1">
          <reference field="4" count="1">
            <x v="13"/>
          </reference>
        </references>
      </pivotArea>
    </format>
    <format dxfId="6410">
      <pivotArea dataOnly="0" labelOnly="1" outline="0" fieldPosition="0">
        <references count="2">
          <reference field="0" count="1">
            <x v="57"/>
          </reference>
          <reference field="4" count="1" selected="0">
            <x v="13"/>
          </reference>
        </references>
      </pivotArea>
    </format>
    <format dxfId="6409">
      <pivotArea outline="0" collapsedLevelsAreSubtotals="1" fieldPosition="0">
        <references count="2">
          <reference field="0" count="1" selected="0">
            <x v="57"/>
          </reference>
          <reference field="4" count="1" selected="0">
            <x v="13"/>
          </reference>
        </references>
      </pivotArea>
    </format>
    <format dxfId="6408">
      <pivotArea outline="0" collapsedLevelsAreSubtotals="1" fieldPosition="0">
        <references count="2">
          <reference field="0" count="1" selected="0">
            <x v="61"/>
          </reference>
          <reference field="4" count="1" selected="0">
            <x v="13"/>
          </reference>
        </references>
      </pivotArea>
    </format>
    <format dxfId="6407">
      <pivotArea dataOnly="0" labelOnly="1" outline="0" offset="IV8" fieldPosition="0">
        <references count="1">
          <reference field="4" count="1">
            <x v="13"/>
          </reference>
        </references>
      </pivotArea>
    </format>
    <format dxfId="6406">
      <pivotArea dataOnly="0" labelOnly="1" outline="0" fieldPosition="0">
        <references count="2">
          <reference field="0" count="1">
            <x v="61"/>
          </reference>
          <reference field="4" count="1" selected="0">
            <x v="13"/>
          </reference>
        </references>
      </pivotArea>
    </format>
    <format dxfId="6405">
      <pivotArea outline="0" collapsedLevelsAreSubtotals="1" fieldPosition="0">
        <references count="2">
          <reference field="0" count="1" selected="0">
            <x v="61"/>
          </reference>
          <reference field="4" count="1" selected="0">
            <x v="13"/>
          </reference>
        </references>
      </pivotArea>
    </format>
    <format dxfId="6404">
      <pivotArea outline="0" collapsedLevelsAreSubtotals="1" fieldPosition="0">
        <references count="2">
          <reference field="0" count="1" selected="0">
            <x v="331"/>
          </reference>
          <reference field="4" count="1" selected="0">
            <x v="13"/>
          </reference>
        </references>
      </pivotArea>
    </format>
    <format dxfId="6403">
      <pivotArea dataOnly="0" labelOnly="1" outline="0" offset="IV256" fieldPosition="0">
        <references count="1">
          <reference field="4" count="1">
            <x v="13"/>
          </reference>
        </references>
      </pivotArea>
    </format>
    <format dxfId="6402">
      <pivotArea dataOnly="0" labelOnly="1" outline="0" fieldPosition="0">
        <references count="2">
          <reference field="0" count="1">
            <x v="331"/>
          </reference>
          <reference field="4" count="1" selected="0">
            <x v="13"/>
          </reference>
        </references>
      </pivotArea>
    </format>
    <format dxfId="6401">
      <pivotArea outline="0" collapsedLevelsAreSubtotals="1" fieldPosition="0">
        <references count="2">
          <reference field="0" count="1" selected="0">
            <x v="331"/>
          </reference>
          <reference field="4" count="1" selected="0">
            <x v="13"/>
          </reference>
        </references>
      </pivotArea>
    </format>
    <format dxfId="6400">
      <pivotArea dataOnly="0" labelOnly="1" outline="0" fieldPosition="0">
        <references count="1">
          <reference field="4" count="1">
            <x v="13"/>
          </reference>
        </references>
      </pivotArea>
    </format>
    <format dxfId="6399">
      <pivotArea dataOnly="0" labelOnly="1" outline="0" fieldPosition="0">
        <references count="2">
          <reference field="0" count="1">
            <x v="331"/>
          </reference>
          <reference field="4" count="1" selected="0">
            <x v="13"/>
          </reference>
        </references>
      </pivotArea>
    </format>
    <format dxfId="6398">
      <pivotArea dataOnly="0" labelOnly="1" outline="0" fieldPosition="0">
        <references count="1">
          <reference field="4" count="1">
            <x v="13"/>
          </reference>
        </references>
      </pivotArea>
    </format>
    <format dxfId="6397">
      <pivotArea outline="0" collapsedLevelsAreSubtotals="1" fieldPosition="0">
        <references count="1">
          <reference field="4" count="1" selected="0" defaultSubtotal="1">
            <x v="13"/>
          </reference>
        </references>
      </pivotArea>
    </format>
    <format dxfId="6396">
      <pivotArea dataOnly="0" labelOnly="1" outline="0" fieldPosition="0">
        <references count="1">
          <reference field="4" count="1" defaultSubtotal="1">
            <x v="13"/>
          </reference>
        </references>
      </pivotArea>
    </format>
    <format dxfId="6395">
      <pivotArea outline="0" collapsedLevelsAreSubtotals="1" fieldPosition="0">
        <references count="1">
          <reference field="4" count="1" selected="0" defaultSubtotal="1">
            <x v="13"/>
          </reference>
        </references>
      </pivotArea>
    </format>
    <format dxfId="6394">
      <pivotArea dataOnly="0" labelOnly="1" outline="0" fieldPosition="0">
        <references count="1">
          <reference field="4" count="1" defaultSubtotal="1">
            <x v="13"/>
          </reference>
        </references>
      </pivotArea>
    </format>
    <format dxfId="6393">
      <pivotArea dataOnly="0" labelOnly="1" outline="0" fieldPosition="0">
        <references count="1">
          <reference field="4" count="1" defaultSubtotal="1">
            <x v="13"/>
          </reference>
        </references>
      </pivotArea>
    </format>
    <format dxfId="6392">
      <pivotArea outline="0" collapsedLevelsAreSubtotals="1" fieldPosition="0">
        <references count="2">
          <reference field="0" count="1" selected="0">
            <x v="223"/>
          </reference>
          <reference field="4" count="1" selected="0">
            <x v="30"/>
          </reference>
        </references>
      </pivotArea>
    </format>
    <format dxfId="6391">
      <pivotArea dataOnly="0" labelOnly="1" outline="0" fieldPosition="0">
        <references count="1">
          <reference field="4" count="1">
            <x v="30"/>
          </reference>
        </references>
      </pivotArea>
    </format>
    <format dxfId="6390">
      <pivotArea dataOnly="0" labelOnly="1" outline="0" fieldPosition="0">
        <references count="2">
          <reference field="0" count="1">
            <x v="223"/>
          </reference>
          <reference field="4" count="1" selected="0">
            <x v="30"/>
          </reference>
        </references>
      </pivotArea>
    </format>
    <format dxfId="6389">
      <pivotArea outline="0" collapsedLevelsAreSubtotals="1" fieldPosition="0">
        <references count="2">
          <reference field="0" count="1" selected="0">
            <x v="223"/>
          </reference>
          <reference field="4" count="1" selected="0">
            <x v="30"/>
          </reference>
        </references>
      </pivotArea>
    </format>
    <format dxfId="6388">
      <pivotArea dataOnly="0" labelOnly="1" outline="0" fieldPosition="0">
        <references count="1">
          <reference field="4" count="1">
            <x v="30"/>
          </reference>
        </references>
      </pivotArea>
    </format>
    <format dxfId="6387">
      <pivotArea dataOnly="0" labelOnly="1" outline="0" fieldPosition="0">
        <references count="2">
          <reference field="0" count="1">
            <x v="223"/>
          </reference>
          <reference field="4" count="1" selected="0">
            <x v="30"/>
          </reference>
        </references>
      </pivotArea>
    </format>
    <format dxfId="6386">
      <pivotArea dataOnly="0" labelOnly="1" outline="0" fieldPosition="0">
        <references count="1">
          <reference field="4" count="1">
            <x v="30"/>
          </reference>
        </references>
      </pivotArea>
    </format>
    <format dxfId="6385">
      <pivotArea outline="0" collapsedLevelsAreSubtotals="1" fieldPosition="0">
        <references count="1">
          <reference field="4" count="1" selected="0" defaultSubtotal="1">
            <x v="30"/>
          </reference>
        </references>
      </pivotArea>
    </format>
    <format dxfId="6384">
      <pivotArea dataOnly="0" labelOnly="1" outline="0" fieldPosition="0">
        <references count="1">
          <reference field="4" count="1" defaultSubtotal="1">
            <x v="30"/>
          </reference>
        </references>
      </pivotArea>
    </format>
    <format dxfId="6383">
      <pivotArea outline="0" collapsedLevelsAreSubtotals="1" fieldPosition="0">
        <references count="1">
          <reference field="4" count="1" selected="0" defaultSubtotal="1">
            <x v="30"/>
          </reference>
        </references>
      </pivotArea>
    </format>
    <format dxfId="6382">
      <pivotArea dataOnly="0" labelOnly="1" outline="0" fieldPosition="0">
        <references count="1">
          <reference field="4" count="1" defaultSubtotal="1">
            <x v="30"/>
          </reference>
        </references>
      </pivotArea>
    </format>
    <format dxfId="6381">
      <pivotArea dataOnly="0" labelOnly="1" outline="0" fieldPosition="0">
        <references count="1">
          <reference field="4" count="1" defaultSubtotal="1">
            <x v="30"/>
          </reference>
        </references>
      </pivotArea>
    </format>
    <format dxfId="6380">
      <pivotArea outline="0" collapsedLevelsAreSubtotals="1" fieldPosition="0">
        <references count="2">
          <reference field="0" count="1" selected="0">
            <x v="491"/>
          </reference>
          <reference field="4" count="1" selected="0">
            <x v="31"/>
          </reference>
        </references>
      </pivotArea>
    </format>
    <format dxfId="6379">
      <pivotArea dataOnly="0" labelOnly="1" outline="0" fieldPosition="0">
        <references count="1">
          <reference field="4" count="1">
            <x v="31"/>
          </reference>
        </references>
      </pivotArea>
    </format>
    <format dxfId="6378">
      <pivotArea dataOnly="0" labelOnly="1" outline="0" fieldPosition="0">
        <references count="2">
          <reference field="0" count="1">
            <x v="491"/>
          </reference>
          <reference field="4" count="1" selected="0">
            <x v="31"/>
          </reference>
        </references>
      </pivotArea>
    </format>
    <format dxfId="6377">
      <pivotArea outline="0" collapsedLevelsAreSubtotals="1" fieldPosition="0">
        <references count="2">
          <reference field="0" count="1" selected="0">
            <x v="491"/>
          </reference>
          <reference field="4" count="1" selected="0">
            <x v="31"/>
          </reference>
        </references>
      </pivotArea>
    </format>
    <format dxfId="6376">
      <pivotArea dataOnly="0" labelOnly="1" outline="0" fieldPosition="0">
        <references count="1">
          <reference field="4" count="1">
            <x v="31"/>
          </reference>
        </references>
      </pivotArea>
    </format>
    <format dxfId="6375">
      <pivotArea dataOnly="0" labelOnly="1" outline="0" fieldPosition="0">
        <references count="2">
          <reference field="0" count="1">
            <x v="491"/>
          </reference>
          <reference field="4" count="1" selected="0">
            <x v="31"/>
          </reference>
        </references>
      </pivotArea>
    </format>
    <format dxfId="6374">
      <pivotArea outline="0" collapsedLevelsAreSubtotals="1" fieldPosition="0">
        <references count="1">
          <reference field="4" count="1" selected="0" defaultSubtotal="1">
            <x v="31"/>
          </reference>
        </references>
      </pivotArea>
    </format>
    <format dxfId="6373">
      <pivotArea dataOnly="0" labelOnly="1" outline="0" fieldPosition="0">
        <references count="1">
          <reference field="4" count="1" defaultSubtotal="1">
            <x v="31"/>
          </reference>
        </references>
      </pivotArea>
    </format>
    <format dxfId="6372">
      <pivotArea dataOnly="0" labelOnly="1" outline="0" fieldPosition="0">
        <references count="1">
          <reference field="4" count="1" defaultSubtotal="1">
            <x v="31"/>
          </reference>
        </references>
      </pivotArea>
    </format>
    <format dxfId="6371">
      <pivotArea outline="0" collapsedLevelsAreSubtotals="1" fieldPosition="0">
        <references count="2">
          <reference field="0" count="1" selected="0">
            <x v="490"/>
          </reference>
          <reference field="4" count="1" selected="0">
            <x v="32"/>
          </reference>
        </references>
      </pivotArea>
    </format>
    <format dxfId="6370">
      <pivotArea dataOnly="0" labelOnly="1" outline="0" offset="IV1" fieldPosition="0">
        <references count="1">
          <reference field="4" count="1">
            <x v="32"/>
          </reference>
        </references>
      </pivotArea>
    </format>
    <format dxfId="6369">
      <pivotArea dataOnly="0" labelOnly="1" outline="0" fieldPosition="0">
        <references count="2">
          <reference field="0" count="1">
            <x v="490"/>
          </reference>
          <reference field="4" count="1" selected="0">
            <x v="32"/>
          </reference>
        </references>
      </pivotArea>
    </format>
    <format dxfId="6368">
      <pivotArea outline="0" collapsedLevelsAreSubtotals="1" fieldPosition="0">
        <references count="2">
          <reference field="0" count="1" selected="0">
            <x v="490"/>
          </reference>
          <reference field="4" count="1" selected="0">
            <x v="32"/>
          </reference>
        </references>
      </pivotArea>
    </format>
    <format dxfId="6367">
      <pivotArea dataOnly="0" labelOnly="1" outline="0" fieldPosition="0">
        <references count="1">
          <reference field="4" count="1">
            <x v="32"/>
          </reference>
        </references>
      </pivotArea>
    </format>
    <format dxfId="6366">
      <pivotArea dataOnly="0" labelOnly="1" outline="0" fieldPosition="0">
        <references count="2">
          <reference field="0" count="1">
            <x v="490"/>
          </reference>
          <reference field="4" count="1" selected="0">
            <x v="32"/>
          </reference>
        </references>
      </pivotArea>
    </format>
    <format dxfId="6365">
      <pivotArea outline="0" collapsedLevelsAreSubtotals="1" fieldPosition="0">
        <references count="2">
          <reference field="0" count="1" selected="0">
            <x v="491"/>
          </reference>
          <reference field="4" count="1" selected="0">
            <x v="32"/>
          </reference>
        </references>
      </pivotArea>
    </format>
    <format dxfId="6364">
      <pivotArea dataOnly="0" labelOnly="1" outline="0" offset="IV2" fieldPosition="0">
        <references count="1">
          <reference field="4" count="1">
            <x v="32"/>
          </reference>
        </references>
      </pivotArea>
    </format>
    <format dxfId="6363">
      <pivotArea dataOnly="0" labelOnly="1" outline="0" fieldPosition="0">
        <references count="2">
          <reference field="0" count="1">
            <x v="491"/>
          </reference>
          <reference field="4" count="1" selected="0">
            <x v="32"/>
          </reference>
        </references>
      </pivotArea>
    </format>
    <format dxfId="6362">
      <pivotArea outline="0" collapsedLevelsAreSubtotals="1" fieldPosition="0">
        <references count="2">
          <reference field="0" count="1" selected="0">
            <x v="491"/>
          </reference>
          <reference field="4" count="1" selected="0">
            <x v="32"/>
          </reference>
        </references>
      </pivotArea>
    </format>
    <format dxfId="6361">
      <pivotArea outline="0" collapsedLevelsAreSubtotals="1" fieldPosition="0">
        <references count="2">
          <reference field="0" count="1" selected="0">
            <x v="506"/>
          </reference>
          <reference field="4" count="1" selected="0">
            <x v="32"/>
          </reference>
        </references>
      </pivotArea>
    </format>
    <format dxfId="6360">
      <pivotArea dataOnly="0" labelOnly="1" outline="0" offset="IV256" fieldPosition="0">
        <references count="1">
          <reference field="4" count="1">
            <x v="32"/>
          </reference>
        </references>
      </pivotArea>
    </format>
    <format dxfId="6359">
      <pivotArea dataOnly="0" labelOnly="1" outline="0" fieldPosition="0">
        <references count="2">
          <reference field="0" count="1">
            <x v="506"/>
          </reference>
          <reference field="4" count="1" selected="0">
            <x v="32"/>
          </reference>
        </references>
      </pivotArea>
    </format>
    <format dxfId="6358">
      <pivotArea outline="0" collapsedLevelsAreSubtotals="1" fieldPosition="0">
        <references count="2">
          <reference field="0" count="1" selected="0">
            <x v="506"/>
          </reference>
          <reference field="4" count="1" selected="0">
            <x v="32"/>
          </reference>
        </references>
      </pivotArea>
    </format>
    <format dxfId="6357">
      <pivotArea dataOnly="0" labelOnly="1" outline="0" fieldPosition="0">
        <references count="1">
          <reference field="4" count="1">
            <x v="32"/>
          </reference>
        </references>
      </pivotArea>
    </format>
    <format dxfId="6356">
      <pivotArea dataOnly="0" labelOnly="1" outline="0" fieldPosition="0">
        <references count="2">
          <reference field="0" count="1">
            <x v="506"/>
          </reference>
          <reference field="4" count="1" selected="0">
            <x v="32"/>
          </reference>
        </references>
      </pivotArea>
    </format>
    <format dxfId="6355">
      <pivotArea outline="0" collapsedLevelsAreSubtotals="1" fieldPosition="0">
        <references count="1">
          <reference field="4" count="1" selected="0" defaultSubtotal="1">
            <x v="32"/>
          </reference>
        </references>
      </pivotArea>
    </format>
    <format dxfId="6354">
      <pivotArea dataOnly="0" labelOnly="1" outline="0" fieldPosition="0">
        <references count="1">
          <reference field="4" count="1" defaultSubtotal="1">
            <x v="32"/>
          </reference>
        </references>
      </pivotArea>
    </format>
    <format dxfId="6353">
      <pivotArea dataOnly="0" labelOnly="1" outline="0" fieldPosition="0">
        <references count="1">
          <reference field="4" count="1" defaultSubtotal="1">
            <x v="32"/>
          </reference>
        </references>
      </pivotArea>
    </format>
    <format dxfId="6352">
      <pivotArea outline="0" collapsedLevelsAreSubtotals="1" fieldPosition="0">
        <references count="2">
          <reference field="0" count="1" selected="0">
            <x v="271"/>
          </reference>
          <reference field="4" count="1" selected="0">
            <x v="40"/>
          </reference>
        </references>
      </pivotArea>
    </format>
    <format dxfId="6351">
      <pivotArea dataOnly="0" labelOnly="1" outline="0" offset="IV1" fieldPosition="0">
        <references count="1">
          <reference field="4" count="1">
            <x v="40"/>
          </reference>
        </references>
      </pivotArea>
    </format>
    <format dxfId="6350">
      <pivotArea dataOnly="0" labelOnly="1" outline="0" fieldPosition="0">
        <references count="2">
          <reference field="0" count="1">
            <x v="271"/>
          </reference>
          <reference field="4" count="1" selected="0">
            <x v="40"/>
          </reference>
        </references>
      </pivotArea>
    </format>
    <format dxfId="6349">
      <pivotArea outline="0" collapsedLevelsAreSubtotals="1" fieldPosition="0">
        <references count="2">
          <reference field="0" count="1" selected="0">
            <x v="271"/>
          </reference>
          <reference field="4" count="1" selected="0">
            <x v="40"/>
          </reference>
        </references>
      </pivotArea>
    </format>
    <format dxfId="6348">
      <pivotArea dataOnly="0" labelOnly="1" outline="0" fieldPosition="0">
        <references count="1">
          <reference field="4" count="1">
            <x v="40"/>
          </reference>
        </references>
      </pivotArea>
    </format>
    <format dxfId="6347">
      <pivotArea dataOnly="0" labelOnly="1" outline="0" fieldPosition="0">
        <references count="2">
          <reference field="0" count="1">
            <x v="271"/>
          </reference>
          <reference field="4" count="1" selected="0">
            <x v="40"/>
          </reference>
        </references>
      </pivotArea>
    </format>
    <format dxfId="6346">
      <pivotArea dataOnly="0" labelOnly="1" outline="0" fieldPosition="0">
        <references count="1">
          <reference field="4" count="1">
            <x v="40"/>
          </reference>
        </references>
      </pivotArea>
    </format>
    <format dxfId="6345">
      <pivotArea outline="0" collapsedLevelsAreSubtotals="1" fieldPosition="0">
        <references count="2">
          <reference field="0" count="1" selected="0">
            <x v="369"/>
          </reference>
          <reference field="4" count="1" selected="0">
            <x v="40"/>
          </reference>
        </references>
      </pivotArea>
    </format>
    <format dxfId="6344">
      <pivotArea dataOnly="0" labelOnly="1" outline="0" offset="IV256" fieldPosition="0">
        <references count="1">
          <reference field="4" count="1">
            <x v="40"/>
          </reference>
        </references>
      </pivotArea>
    </format>
    <format dxfId="6343">
      <pivotArea dataOnly="0" labelOnly="1" outline="0" fieldPosition="0">
        <references count="2">
          <reference field="0" count="1">
            <x v="369"/>
          </reference>
          <reference field="4" count="1" selected="0">
            <x v="40"/>
          </reference>
        </references>
      </pivotArea>
    </format>
    <format dxfId="6342">
      <pivotArea outline="0" collapsedLevelsAreSubtotals="1" fieldPosition="0">
        <references count="2">
          <reference field="0" count="1" selected="0">
            <x v="369"/>
          </reference>
          <reference field="4" count="1" selected="0">
            <x v="40"/>
          </reference>
        </references>
      </pivotArea>
    </format>
    <format dxfId="6341">
      <pivotArea dataOnly="0" labelOnly="1" outline="0" fieldPosition="0">
        <references count="1">
          <reference field="4" count="1">
            <x v="40"/>
          </reference>
        </references>
      </pivotArea>
    </format>
    <format dxfId="6340">
      <pivotArea dataOnly="0" labelOnly="1" outline="0" fieldPosition="0">
        <references count="2">
          <reference field="0" count="1">
            <x v="369"/>
          </reference>
          <reference field="4" count="1" selected="0">
            <x v="40"/>
          </reference>
        </references>
      </pivotArea>
    </format>
    <format dxfId="6339">
      <pivotArea dataOnly="0" labelOnly="1" outline="0" fieldPosition="0">
        <references count="1">
          <reference field="4" count="1">
            <x v="40"/>
          </reference>
        </references>
      </pivotArea>
    </format>
    <format dxfId="6338">
      <pivotArea outline="0" collapsedLevelsAreSubtotals="1" fieldPosition="0">
        <references count="1">
          <reference field="4" count="1" selected="0" defaultSubtotal="1">
            <x v="40"/>
          </reference>
        </references>
      </pivotArea>
    </format>
    <format dxfId="6337">
      <pivotArea dataOnly="0" labelOnly="1" outline="0" fieldPosition="0">
        <references count="1">
          <reference field="4" count="1" defaultSubtotal="1">
            <x v="40"/>
          </reference>
        </references>
      </pivotArea>
    </format>
    <format dxfId="6336">
      <pivotArea outline="0" collapsedLevelsAreSubtotals="1" fieldPosition="0">
        <references count="1">
          <reference field="4" count="1" selected="0" defaultSubtotal="1">
            <x v="40"/>
          </reference>
        </references>
      </pivotArea>
    </format>
    <format dxfId="6335">
      <pivotArea dataOnly="0" labelOnly="1" outline="0" fieldPosition="0">
        <references count="1">
          <reference field="4" count="1" defaultSubtotal="1">
            <x v="40"/>
          </reference>
        </references>
      </pivotArea>
    </format>
    <format dxfId="6334">
      <pivotArea dataOnly="0" labelOnly="1" outline="0" fieldPosition="0">
        <references count="1">
          <reference field="4" count="1" defaultSubtotal="1">
            <x v="40"/>
          </reference>
        </references>
      </pivotArea>
    </format>
    <format dxfId="6333">
      <pivotArea outline="0" collapsedLevelsAreSubtotals="1" fieldPosition="0">
        <references count="2">
          <reference field="0" count="1" selected="0">
            <x v="120"/>
          </reference>
          <reference field="4" count="1" selected="0">
            <x v="49"/>
          </reference>
        </references>
      </pivotArea>
    </format>
    <format dxfId="6332">
      <pivotArea dataOnly="0" labelOnly="1" outline="0" offset="IV1" fieldPosition="0">
        <references count="1">
          <reference field="4" count="1">
            <x v="49"/>
          </reference>
        </references>
      </pivotArea>
    </format>
    <format dxfId="6331">
      <pivotArea dataOnly="0" labelOnly="1" outline="0" fieldPosition="0">
        <references count="2">
          <reference field="0" count="1">
            <x v="120"/>
          </reference>
          <reference field="4" count="1" selected="0">
            <x v="49"/>
          </reference>
        </references>
      </pivotArea>
    </format>
    <format dxfId="6330">
      <pivotArea outline="0" collapsedLevelsAreSubtotals="1" fieldPosition="0">
        <references count="2">
          <reference field="0" count="1" selected="0">
            <x v="120"/>
          </reference>
          <reference field="4" count="1" selected="0">
            <x v="49"/>
          </reference>
        </references>
      </pivotArea>
    </format>
    <format dxfId="6329">
      <pivotArea dataOnly="0" labelOnly="1" outline="0" fieldPosition="0">
        <references count="1">
          <reference field="4" count="1">
            <x v="49"/>
          </reference>
        </references>
      </pivotArea>
    </format>
    <format dxfId="6328">
      <pivotArea dataOnly="0" labelOnly="1" outline="0" fieldPosition="0">
        <references count="2">
          <reference field="0" count="1">
            <x v="120"/>
          </reference>
          <reference field="4" count="1" selected="0">
            <x v="49"/>
          </reference>
        </references>
      </pivotArea>
    </format>
    <format dxfId="6327">
      <pivotArea outline="0" collapsedLevelsAreSubtotals="1" fieldPosition="0">
        <references count="2">
          <reference field="0" count="1" selected="0">
            <x v="204"/>
          </reference>
          <reference field="4" count="1" selected="0">
            <x v="49"/>
          </reference>
        </references>
      </pivotArea>
    </format>
    <format dxfId="6326">
      <pivotArea dataOnly="0" labelOnly="1" outline="0" offset="IV2" fieldPosition="0">
        <references count="1">
          <reference field="4" count="1">
            <x v="49"/>
          </reference>
        </references>
      </pivotArea>
    </format>
    <format dxfId="6325">
      <pivotArea dataOnly="0" labelOnly="1" outline="0" fieldPosition="0">
        <references count="2">
          <reference field="0" count="1">
            <x v="204"/>
          </reference>
          <reference field="4" count="1" selected="0">
            <x v="49"/>
          </reference>
        </references>
      </pivotArea>
    </format>
    <format dxfId="6324">
      <pivotArea outline="0" collapsedLevelsAreSubtotals="1" fieldPosition="0">
        <references count="2">
          <reference field="0" count="1" selected="0">
            <x v="204"/>
          </reference>
          <reference field="4" count="1" selected="0">
            <x v="49"/>
          </reference>
        </references>
      </pivotArea>
    </format>
    <format dxfId="6323">
      <pivotArea outline="0" collapsedLevelsAreSubtotals="1" fieldPosition="0">
        <references count="2">
          <reference field="0" count="1" selected="0">
            <x v="205"/>
          </reference>
          <reference field="4" count="1" selected="0">
            <x v="49"/>
          </reference>
        </references>
      </pivotArea>
    </format>
    <format dxfId="6322">
      <pivotArea dataOnly="0" labelOnly="1" outline="0" offset="IV3" fieldPosition="0">
        <references count="1">
          <reference field="4" count="1">
            <x v="49"/>
          </reference>
        </references>
      </pivotArea>
    </format>
    <format dxfId="6321">
      <pivotArea dataOnly="0" labelOnly="1" outline="0" fieldPosition="0">
        <references count="2">
          <reference field="0" count="1">
            <x v="205"/>
          </reference>
          <reference field="4" count="1" selected="0">
            <x v="49"/>
          </reference>
        </references>
      </pivotArea>
    </format>
    <format dxfId="6320">
      <pivotArea outline="0" collapsedLevelsAreSubtotals="1" fieldPosition="0">
        <references count="2">
          <reference field="0" count="1" selected="0">
            <x v="205"/>
          </reference>
          <reference field="4" count="1" selected="0">
            <x v="49"/>
          </reference>
        </references>
      </pivotArea>
    </format>
    <format dxfId="6319">
      <pivotArea outline="0" collapsedLevelsAreSubtotals="1" fieldPosition="0">
        <references count="2">
          <reference field="0" count="1" selected="0">
            <x v="209"/>
          </reference>
          <reference field="4" count="1" selected="0">
            <x v="49"/>
          </reference>
        </references>
      </pivotArea>
    </format>
    <format dxfId="6318">
      <pivotArea dataOnly="0" labelOnly="1" outline="0" offset="IV4" fieldPosition="0">
        <references count="1">
          <reference field="4" count="1">
            <x v="49"/>
          </reference>
        </references>
      </pivotArea>
    </format>
    <format dxfId="6317">
      <pivotArea dataOnly="0" labelOnly="1" outline="0" fieldPosition="0">
        <references count="2">
          <reference field="0" count="1">
            <x v="209"/>
          </reference>
          <reference field="4" count="1" selected="0">
            <x v="49"/>
          </reference>
        </references>
      </pivotArea>
    </format>
    <format dxfId="6316">
      <pivotArea outline="0" collapsedLevelsAreSubtotals="1" fieldPosition="0">
        <references count="2">
          <reference field="0" count="1" selected="0">
            <x v="209"/>
          </reference>
          <reference field="4" count="1" selected="0">
            <x v="49"/>
          </reference>
        </references>
      </pivotArea>
    </format>
    <format dxfId="6315">
      <pivotArea outline="0" collapsedLevelsAreSubtotals="1" fieldPosition="0">
        <references count="2">
          <reference field="0" count="1" selected="0">
            <x v="219"/>
          </reference>
          <reference field="4" count="1" selected="0">
            <x v="49"/>
          </reference>
        </references>
      </pivotArea>
    </format>
    <format dxfId="6314">
      <pivotArea dataOnly="0" labelOnly="1" outline="0" offset="IV5" fieldPosition="0">
        <references count="1">
          <reference field="4" count="1">
            <x v="49"/>
          </reference>
        </references>
      </pivotArea>
    </format>
    <format dxfId="6313">
      <pivotArea dataOnly="0" labelOnly="1" outline="0" fieldPosition="0">
        <references count="2">
          <reference field="0" count="1">
            <x v="219"/>
          </reference>
          <reference field="4" count="1" selected="0">
            <x v="49"/>
          </reference>
        </references>
      </pivotArea>
    </format>
    <format dxfId="6312">
      <pivotArea outline="0" collapsedLevelsAreSubtotals="1" fieldPosition="0">
        <references count="2">
          <reference field="0" count="1" selected="0">
            <x v="219"/>
          </reference>
          <reference field="4" count="1" selected="0">
            <x v="49"/>
          </reference>
        </references>
      </pivotArea>
    </format>
    <format dxfId="6311">
      <pivotArea outline="0" collapsedLevelsAreSubtotals="1" fieldPosition="0">
        <references count="2">
          <reference field="0" count="1" selected="0">
            <x v="222"/>
          </reference>
          <reference field="4" count="1" selected="0">
            <x v="49"/>
          </reference>
        </references>
      </pivotArea>
    </format>
    <format dxfId="6310">
      <pivotArea dataOnly="0" labelOnly="1" outline="0" offset="IV6" fieldPosition="0">
        <references count="1">
          <reference field="4" count="1">
            <x v="49"/>
          </reference>
        </references>
      </pivotArea>
    </format>
    <format dxfId="6309">
      <pivotArea dataOnly="0" labelOnly="1" outline="0" fieldPosition="0">
        <references count="2">
          <reference field="0" count="1">
            <x v="222"/>
          </reference>
          <reference field="4" count="1" selected="0">
            <x v="49"/>
          </reference>
        </references>
      </pivotArea>
    </format>
    <format dxfId="6308">
      <pivotArea outline="0" collapsedLevelsAreSubtotals="1" fieldPosition="0">
        <references count="2">
          <reference field="0" count="1" selected="0">
            <x v="222"/>
          </reference>
          <reference field="4" count="1" selected="0">
            <x v="49"/>
          </reference>
        </references>
      </pivotArea>
    </format>
    <format dxfId="6307">
      <pivotArea outline="0" collapsedLevelsAreSubtotals="1" fieldPosition="0">
        <references count="2">
          <reference field="0" count="1" selected="0">
            <x v="226"/>
          </reference>
          <reference field="4" count="1" selected="0">
            <x v="49"/>
          </reference>
        </references>
      </pivotArea>
    </format>
    <format dxfId="6306">
      <pivotArea dataOnly="0" labelOnly="1" outline="0" offset="IV7" fieldPosition="0">
        <references count="1">
          <reference field="4" count="1">
            <x v="49"/>
          </reference>
        </references>
      </pivotArea>
    </format>
    <format dxfId="6305">
      <pivotArea dataOnly="0" labelOnly="1" outline="0" fieldPosition="0">
        <references count="2">
          <reference field="0" count="1">
            <x v="226"/>
          </reference>
          <reference field="4" count="1" selected="0">
            <x v="49"/>
          </reference>
        </references>
      </pivotArea>
    </format>
    <format dxfId="6304">
      <pivotArea outline="0" collapsedLevelsAreSubtotals="1" fieldPosition="0">
        <references count="2">
          <reference field="0" count="1" selected="0">
            <x v="226"/>
          </reference>
          <reference field="4" count="1" selected="0">
            <x v="49"/>
          </reference>
        </references>
      </pivotArea>
    </format>
    <format dxfId="6303">
      <pivotArea outline="0" collapsedLevelsAreSubtotals="1" fieldPosition="0">
        <references count="2">
          <reference field="0" count="1" selected="0">
            <x v="311"/>
          </reference>
          <reference field="4" count="1" selected="0">
            <x v="49"/>
          </reference>
        </references>
      </pivotArea>
    </format>
    <format dxfId="6302">
      <pivotArea dataOnly="0" labelOnly="1" outline="0" offset="IV256" fieldPosition="0">
        <references count="1">
          <reference field="4" count="1">
            <x v="49"/>
          </reference>
        </references>
      </pivotArea>
    </format>
    <format dxfId="6301">
      <pivotArea dataOnly="0" labelOnly="1" outline="0" fieldPosition="0">
        <references count="2">
          <reference field="0" count="1">
            <x v="311"/>
          </reference>
          <reference field="4" count="1" selected="0">
            <x v="49"/>
          </reference>
        </references>
      </pivotArea>
    </format>
    <format dxfId="6300">
      <pivotArea outline="0" collapsedLevelsAreSubtotals="1" fieldPosition="0">
        <references count="2">
          <reference field="0" count="1" selected="0">
            <x v="311"/>
          </reference>
          <reference field="4" count="1" selected="0">
            <x v="49"/>
          </reference>
        </references>
      </pivotArea>
    </format>
    <format dxfId="6299">
      <pivotArea dataOnly="0" labelOnly="1" outline="0" fieldPosition="0">
        <references count="1">
          <reference field="4" count="1">
            <x v="49"/>
          </reference>
        </references>
      </pivotArea>
    </format>
    <format dxfId="6298">
      <pivotArea dataOnly="0" labelOnly="1" outline="0" fieldPosition="0">
        <references count="2">
          <reference field="0" count="1">
            <x v="311"/>
          </reference>
          <reference field="4" count="1" selected="0">
            <x v="49"/>
          </reference>
        </references>
      </pivotArea>
    </format>
    <format dxfId="6297">
      <pivotArea outline="0" collapsedLevelsAreSubtotals="1" fieldPosition="0">
        <references count="1">
          <reference field="4" count="1" selected="0" defaultSubtotal="1">
            <x v="49"/>
          </reference>
        </references>
      </pivotArea>
    </format>
    <format dxfId="6296">
      <pivotArea dataOnly="0" labelOnly="1" outline="0" fieldPosition="0">
        <references count="1">
          <reference field="4" count="1" defaultSubtotal="1">
            <x v="49"/>
          </reference>
        </references>
      </pivotArea>
    </format>
    <format dxfId="6295">
      <pivotArea dataOnly="0" labelOnly="1" outline="0" fieldPosition="0">
        <references count="1">
          <reference field="4" count="1" defaultSubtotal="1">
            <x v="49"/>
          </reference>
        </references>
      </pivotArea>
    </format>
    <format dxfId="6294">
      <pivotArea outline="0" collapsedLevelsAreSubtotals="1" fieldPosition="0">
        <references count="2">
          <reference field="0" count="1" selected="0">
            <x v="75"/>
          </reference>
          <reference field="4" count="1" selected="0">
            <x v="57"/>
          </reference>
        </references>
      </pivotArea>
    </format>
    <format dxfId="6293">
      <pivotArea dataOnly="0" labelOnly="1" outline="0" offset="IV1" fieldPosition="0">
        <references count="1">
          <reference field="4" count="1">
            <x v="57"/>
          </reference>
        </references>
      </pivotArea>
    </format>
    <format dxfId="6292">
      <pivotArea dataOnly="0" labelOnly="1" outline="0" fieldPosition="0">
        <references count="2">
          <reference field="0" count="1">
            <x v="75"/>
          </reference>
          <reference field="4" count="1" selected="0">
            <x v="57"/>
          </reference>
        </references>
      </pivotArea>
    </format>
    <format dxfId="6291">
      <pivotArea outline="0" collapsedLevelsAreSubtotals="1" fieldPosition="0">
        <references count="2">
          <reference field="0" count="1" selected="0">
            <x v="75"/>
          </reference>
          <reference field="4" count="1" selected="0">
            <x v="57"/>
          </reference>
        </references>
      </pivotArea>
    </format>
    <format dxfId="6290">
      <pivotArea dataOnly="0" labelOnly="1" outline="0" fieldPosition="0">
        <references count="1">
          <reference field="4" count="1">
            <x v="57"/>
          </reference>
        </references>
      </pivotArea>
    </format>
    <format dxfId="6289">
      <pivotArea dataOnly="0" labelOnly="1" outline="0" fieldPosition="0">
        <references count="2">
          <reference field="0" count="1">
            <x v="75"/>
          </reference>
          <reference field="4" count="1" selected="0">
            <x v="57"/>
          </reference>
        </references>
      </pivotArea>
    </format>
    <format dxfId="6288">
      <pivotArea outline="0" collapsedLevelsAreSubtotals="1" fieldPosition="0">
        <references count="2">
          <reference field="0" count="1" selected="0">
            <x v="85"/>
          </reference>
          <reference field="4" count="1" selected="0">
            <x v="57"/>
          </reference>
        </references>
      </pivotArea>
    </format>
    <format dxfId="6287">
      <pivotArea dataOnly="0" labelOnly="1" outline="0" offset="IV2" fieldPosition="0">
        <references count="1">
          <reference field="4" count="1">
            <x v="57"/>
          </reference>
        </references>
      </pivotArea>
    </format>
    <format dxfId="6286">
      <pivotArea dataOnly="0" labelOnly="1" outline="0" fieldPosition="0">
        <references count="2">
          <reference field="0" count="1">
            <x v="85"/>
          </reference>
          <reference field="4" count="1" selected="0">
            <x v="57"/>
          </reference>
        </references>
      </pivotArea>
    </format>
    <format dxfId="6285">
      <pivotArea outline="0" collapsedLevelsAreSubtotals="1" fieldPosition="0">
        <references count="2">
          <reference field="0" count="1" selected="0">
            <x v="85"/>
          </reference>
          <reference field="4" count="1" selected="0">
            <x v="57"/>
          </reference>
        </references>
      </pivotArea>
    </format>
    <format dxfId="6284">
      <pivotArea outline="0" collapsedLevelsAreSubtotals="1" fieldPosition="0">
        <references count="2">
          <reference field="0" count="1" selected="0">
            <x v="95"/>
          </reference>
          <reference field="4" count="1" selected="0">
            <x v="57"/>
          </reference>
        </references>
      </pivotArea>
    </format>
    <format dxfId="6283">
      <pivotArea dataOnly="0" labelOnly="1" outline="0" offset="IV3" fieldPosition="0">
        <references count="1">
          <reference field="4" count="1">
            <x v="57"/>
          </reference>
        </references>
      </pivotArea>
    </format>
    <format dxfId="6282">
      <pivotArea dataOnly="0" labelOnly="1" outline="0" fieldPosition="0">
        <references count="2">
          <reference field="0" count="1">
            <x v="95"/>
          </reference>
          <reference field="4" count="1" selected="0">
            <x v="57"/>
          </reference>
        </references>
      </pivotArea>
    </format>
    <format dxfId="6281">
      <pivotArea outline="0" collapsedLevelsAreSubtotals="1" fieldPosition="0">
        <references count="2">
          <reference field="0" count="1" selected="0">
            <x v="95"/>
          </reference>
          <reference field="4" count="1" selected="0">
            <x v="57"/>
          </reference>
        </references>
      </pivotArea>
    </format>
    <format dxfId="6280">
      <pivotArea outline="0" collapsedLevelsAreSubtotals="1" fieldPosition="0">
        <references count="2">
          <reference field="0" count="1" selected="0">
            <x v="131"/>
          </reference>
          <reference field="4" count="1" selected="0">
            <x v="57"/>
          </reference>
        </references>
      </pivotArea>
    </format>
    <format dxfId="6279">
      <pivotArea dataOnly="0" labelOnly="1" outline="0" offset="IV4" fieldPosition="0">
        <references count="1">
          <reference field="4" count="1">
            <x v="57"/>
          </reference>
        </references>
      </pivotArea>
    </format>
    <format dxfId="6278">
      <pivotArea dataOnly="0" labelOnly="1" outline="0" fieldPosition="0">
        <references count="2">
          <reference field="0" count="1">
            <x v="131"/>
          </reference>
          <reference field="4" count="1" selected="0">
            <x v="57"/>
          </reference>
        </references>
      </pivotArea>
    </format>
    <format dxfId="6277">
      <pivotArea outline="0" collapsedLevelsAreSubtotals="1" fieldPosition="0">
        <references count="2">
          <reference field="0" count="1" selected="0">
            <x v="131"/>
          </reference>
          <reference field="4" count="1" selected="0">
            <x v="57"/>
          </reference>
        </references>
      </pivotArea>
    </format>
    <format dxfId="6276">
      <pivotArea outline="0" collapsedLevelsAreSubtotals="1" fieldPosition="0">
        <references count="2">
          <reference field="0" count="1" selected="0">
            <x v="157"/>
          </reference>
          <reference field="4" count="1" selected="0">
            <x v="57"/>
          </reference>
        </references>
      </pivotArea>
    </format>
    <format dxfId="6275">
      <pivotArea dataOnly="0" labelOnly="1" outline="0" offset="IV5" fieldPosition="0">
        <references count="1">
          <reference field="4" count="1">
            <x v="57"/>
          </reference>
        </references>
      </pivotArea>
    </format>
    <format dxfId="6274">
      <pivotArea dataOnly="0" labelOnly="1" outline="0" fieldPosition="0">
        <references count="2">
          <reference field="0" count="1">
            <x v="157"/>
          </reference>
          <reference field="4" count="1" selected="0">
            <x v="57"/>
          </reference>
        </references>
      </pivotArea>
    </format>
    <format dxfId="6273">
      <pivotArea outline="0" collapsedLevelsAreSubtotals="1" fieldPosition="0">
        <references count="2">
          <reference field="0" count="1" selected="0">
            <x v="157"/>
          </reference>
          <reference field="4" count="1" selected="0">
            <x v="57"/>
          </reference>
        </references>
      </pivotArea>
    </format>
    <format dxfId="6272">
      <pivotArea outline="0" collapsedLevelsAreSubtotals="1" fieldPosition="0">
        <references count="2">
          <reference field="0" count="1" selected="0">
            <x v="184"/>
          </reference>
          <reference field="4" count="1" selected="0">
            <x v="57"/>
          </reference>
        </references>
      </pivotArea>
    </format>
    <format dxfId="6271">
      <pivotArea dataOnly="0" labelOnly="1" outline="0" offset="IV6" fieldPosition="0">
        <references count="1">
          <reference field="4" count="1">
            <x v="57"/>
          </reference>
        </references>
      </pivotArea>
    </format>
    <format dxfId="6270">
      <pivotArea dataOnly="0" labelOnly="1" outline="0" fieldPosition="0">
        <references count="2">
          <reference field="0" count="1">
            <x v="184"/>
          </reference>
          <reference field="4" count="1" selected="0">
            <x v="57"/>
          </reference>
        </references>
      </pivotArea>
    </format>
    <format dxfId="6269">
      <pivotArea outline="0" collapsedLevelsAreSubtotals="1" fieldPosition="0">
        <references count="2">
          <reference field="0" count="1" selected="0">
            <x v="184"/>
          </reference>
          <reference field="4" count="1" selected="0">
            <x v="57"/>
          </reference>
        </references>
      </pivotArea>
    </format>
    <format dxfId="6268">
      <pivotArea outline="0" collapsedLevelsAreSubtotals="1" fieldPosition="0">
        <references count="2">
          <reference field="0" count="1" selected="0">
            <x v="201"/>
          </reference>
          <reference field="4" count="1" selected="0">
            <x v="57"/>
          </reference>
        </references>
      </pivotArea>
    </format>
    <format dxfId="6267">
      <pivotArea dataOnly="0" labelOnly="1" outline="0" offset="IV7" fieldPosition="0">
        <references count="1">
          <reference field="4" count="1">
            <x v="57"/>
          </reference>
        </references>
      </pivotArea>
    </format>
    <format dxfId="6266">
      <pivotArea dataOnly="0" labelOnly="1" outline="0" fieldPosition="0">
        <references count="2">
          <reference field="0" count="1">
            <x v="201"/>
          </reference>
          <reference field="4" count="1" selected="0">
            <x v="57"/>
          </reference>
        </references>
      </pivotArea>
    </format>
    <format dxfId="6265">
      <pivotArea outline="0" collapsedLevelsAreSubtotals="1" fieldPosition="0">
        <references count="2">
          <reference field="0" count="1" selected="0">
            <x v="201"/>
          </reference>
          <reference field="4" count="1" selected="0">
            <x v="57"/>
          </reference>
        </references>
      </pivotArea>
    </format>
    <format dxfId="6264">
      <pivotArea outline="0" collapsedLevelsAreSubtotals="1" fieldPosition="0">
        <references count="2">
          <reference field="0" count="1" selected="0">
            <x v="206"/>
          </reference>
          <reference field="4" count="1" selected="0">
            <x v="57"/>
          </reference>
        </references>
      </pivotArea>
    </format>
    <format dxfId="6263">
      <pivotArea dataOnly="0" labelOnly="1" outline="0" offset="IV8" fieldPosition="0">
        <references count="1">
          <reference field="4" count="1">
            <x v="57"/>
          </reference>
        </references>
      </pivotArea>
    </format>
    <format dxfId="6262">
      <pivotArea dataOnly="0" labelOnly="1" outline="0" fieldPosition="0">
        <references count="2">
          <reference field="0" count="1">
            <x v="206"/>
          </reference>
          <reference field="4" count="1" selected="0">
            <x v="57"/>
          </reference>
        </references>
      </pivotArea>
    </format>
    <format dxfId="6261">
      <pivotArea outline="0" collapsedLevelsAreSubtotals="1" fieldPosition="0">
        <references count="2">
          <reference field="0" count="1" selected="0">
            <x v="206"/>
          </reference>
          <reference field="4" count="1" selected="0">
            <x v="57"/>
          </reference>
        </references>
      </pivotArea>
    </format>
    <format dxfId="6260">
      <pivotArea outline="0" collapsedLevelsAreSubtotals="1" fieldPosition="0">
        <references count="2">
          <reference field="0" count="1" selected="0">
            <x v="412"/>
          </reference>
          <reference field="4" count="1" selected="0">
            <x v="57"/>
          </reference>
        </references>
      </pivotArea>
    </format>
    <format dxfId="6259">
      <pivotArea dataOnly="0" labelOnly="1" outline="0" offset="IV9" fieldPosition="0">
        <references count="1">
          <reference field="4" count="1">
            <x v="57"/>
          </reference>
        </references>
      </pivotArea>
    </format>
    <format dxfId="6258">
      <pivotArea dataOnly="0" labelOnly="1" outline="0" fieldPosition="0">
        <references count="2">
          <reference field="0" count="1">
            <x v="412"/>
          </reference>
          <reference field="4" count="1" selected="0">
            <x v="57"/>
          </reference>
        </references>
      </pivotArea>
    </format>
    <format dxfId="6257">
      <pivotArea outline="0" collapsedLevelsAreSubtotals="1" fieldPosition="0">
        <references count="2">
          <reference field="0" count="1" selected="0">
            <x v="412"/>
          </reference>
          <reference field="4" count="1" selected="0">
            <x v="57"/>
          </reference>
        </references>
      </pivotArea>
    </format>
    <format dxfId="6256">
      <pivotArea outline="0" collapsedLevelsAreSubtotals="1" fieldPosition="0">
        <references count="2">
          <reference field="0" count="1" selected="0">
            <x v="454"/>
          </reference>
          <reference field="4" count="1" selected="0">
            <x v="57"/>
          </reference>
        </references>
      </pivotArea>
    </format>
    <format dxfId="6255">
      <pivotArea dataOnly="0" labelOnly="1" outline="0" offset="IV256" fieldPosition="0">
        <references count="1">
          <reference field="4" count="1">
            <x v="57"/>
          </reference>
        </references>
      </pivotArea>
    </format>
    <format dxfId="6254">
      <pivotArea dataOnly="0" labelOnly="1" outline="0" fieldPosition="0">
        <references count="2">
          <reference field="0" count="1">
            <x v="454"/>
          </reference>
          <reference field="4" count="1" selected="0">
            <x v="57"/>
          </reference>
        </references>
      </pivotArea>
    </format>
    <format dxfId="6253">
      <pivotArea outline="0" collapsedLevelsAreSubtotals="1" fieldPosition="0">
        <references count="2">
          <reference field="0" count="1" selected="0">
            <x v="454"/>
          </reference>
          <reference field="4" count="1" selected="0">
            <x v="57"/>
          </reference>
        </references>
      </pivotArea>
    </format>
    <format dxfId="6252">
      <pivotArea dataOnly="0" labelOnly="1" outline="0" fieldPosition="0">
        <references count="1">
          <reference field="4" count="1">
            <x v="57"/>
          </reference>
        </references>
      </pivotArea>
    </format>
    <format dxfId="6251">
      <pivotArea dataOnly="0" labelOnly="1" outline="0" fieldPosition="0">
        <references count="2">
          <reference field="0" count="1">
            <x v="454"/>
          </reference>
          <reference field="4" count="1" selected="0">
            <x v="57"/>
          </reference>
        </references>
      </pivotArea>
    </format>
    <format dxfId="6250">
      <pivotArea outline="0" collapsedLevelsAreSubtotals="1" fieldPosition="0">
        <references count="1">
          <reference field="4" count="1" selected="0" defaultSubtotal="1">
            <x v="57"/>
          </reference>
        </references>
      </pivotArea>
    </format>
    <format dxfId="6249">
      <pivotArea dataOnly="0" labelOnly="1" outline="0" fieldPosition="0">
        <references count="1">
          <reference field="4" count="1" defaultSubtotal="1">
            <x v="57"/>
          </reference>
        </references>
      </pivotArea>
    </format>
    <format dxfId="6248">
      <pivotArea dataOnly="0" labelOnly="1" outline="0" fieldPosition="0">
        <references count="1">
          <reference field="4" count="1" defaultSubtotal="1">
            <x v="57"/>
          </reference>
        </references>
      </pivotArea>
    </format>
    <format dxfId="6247">
      <pivotArea outline="0" collapsedLevelsAreSubtotals="1" fieldPosition="0">
        <references count="2">
          <reference field="0" count="1" selected="0">
            <x v="58"/>
          </reference>
          <reference field="4" count="1" selected="0">
            <x v="70"/>
          </reference>
        </references>
      </pivotArea>
    </format>
    <format dxfId="6246">
      <pivotArea dataOnly="0" labelOnly="1" outline="0" fieldPosition="0">
        <references count="1">
          <reference field="4" count="1">
            <x v="70"/>
          </reference>
        </references>
      </pivotArea>
    </format>
    <format dxfId="6245">
      <pivotArea dataOnly="0" labelOnly="1" outline="0" fieldPosition="0">
        <references count="2">
          <reference field="0" count="1">
            <x v="58"/>
          </reference>
          <reference field="4" count="1" selected="0">
            <x v="70"/>
          </reference>
        </references>
      </pivotArea>
    </format>
    <format dxfId="6244">
      <pivotArea outline="0" collapsedLevelsAreSubtotals="1" fieldPosition="0">
        <references count="2">
          <reference field="0" count="1" selected="0">
            <x v="58"/>
          </reference>
          <reference field="4" count="1" selected="0">
            <x v="70"/>
          </reference>
        </references>
      </pivotArea>
    </format>
    <format dxfId="6243">
      <pivotArea dataOnly="0" labelOnly="1" outline="0" fieldPosition="0">
        <references count="1">
          <reference field="4" count="1">
            <x v="70"/>
          </reference>
        </references>
      </pivotArea>
    </format>
    <format dxfId="6242">
      <pivotArea dataOnly="0" labelOnly="1" outline="0" fieldPosition="0">
        <references count="2">
          <reference field="0" count="1">
            <x v="58"/>
          </reference>
          <reference field="4" count="1" selected="0">
            <x v="70"/>
          </reference>
        </references>
      </pivotArea>
    </format>
    <format dxfId="6241">
      <pivotArea dataOnly="0" labelOnly="1" outline="0" fieldPosition="0">
        <references count="1">
          <reference field="4" count="1">
            <x v="70"/>
          </reference>
        </references>
      </pivotArea>
    </format>
    <format dxfId="6240">
      <pivotArea outline="0" collapsedLevelsAreSubtotals="1" fieldPosition="0">
        <references count="1">
          <reference field="4" count="1" selected="0" defaultSubtotal="1">
            <x v="70"/>
          </reference>
        </references>
      </pivotArea>
    </format>
    <format dxfId="6239">
      <pivotArea dataOnly="0" labelOnly="1" outline="0" fieldPosition="0">
        <references count="1">
          <reference field="4" count="1" defaultSubtotal="1">
            <x v="70"/>
          </reference>
        </references>
      </pivotArea>
    </format>
    <format dxfId="6238">
      <pivotArea outline="0" collapsedLevelsAreSubtotals="1" fieldPosition="0">
        <references count="1">
          <reference field="4" count="1" selected="0" defaultSubtotal="1">
            <x v="70"/>
          </reference>
        </references>
      </pivotArea>
    </format>
    <format dxfId="6237">
      <pivotArea dataOnly="0" labelOnly="1" outline="0" fieldPosition="0">
        <references count="1">
          <reference field="4" count="1" defaultSubtotal="1">
            <x v="70"/>
          </reference>
        </references>
      </pivotArea>
    </format>
    <format dxfId="6236">
      <pivotArea dataOnly="0" labelOnly="1" outline="0" fieldPosition="0">
        <references count="1">
          <reference field="4" count="1" defaultSubtotal="1">
            <x v="70"/>
          </reference>
        </references>
      </pivotArea>
    </format>
    <format dxfId="6235">
      <pivotArea outline="0" collapsedLevelsAreSubtotals="1" fieldPosition="0">
        <references count="2">
          <reference field="0" count="1" selected="0">
            <x v="127"/>
          </reference>
          <reference field="4" count="1" selected="0">
            <x v="71"/>
          </reference>
        </references>
      </pivotArea>
    </format>
    <format dxfId="6234">
      <pivotArea dataOnly="0" labelOnly="1" outline="0" offset="IV1" fieldPosition="0">
        <references count="1">
          <reference field="4" count="1">
            <x v="71"/>
          </reference>
        </references>
      </pivotArea>
    </format>
    <format dxfId="6233">
      <pivotArea dataOnly="0" labelOnly="1" outline="0" fieldPosition="0">
        <references count="2">
          <reference field="0" count="1">
            <x v="127"/>
          </reference>
          <reference field="4" count="1" selected="0">
            <x v="71"/>
          </reference>
        </references>
      </pivotArea>
    </format>
    <format dxfId="6232">
      <pivotArea outline="0" collapsedLevelsAreSubtotals="1" fieldPosition="0">
        <references count="2">
          <reference field="0" count="1" selected="0">
            <x v="127"/>
          </reference>
          <reference field="4" count="1" selected="0">
            <x v="71"/>
          </reference>
        </references>
      </pivotArea>
    </format>
    <format dxfId="6231">
      <pivotArea dataOnly="0" labelOnly="1" outline="0" fieldPosition="0">
        <references count="1">
          <reference field="4" count="1">
            <x v="71"/>
          </reference>
        </references>
      </pivotArea>
    </format>
    <format dxfId="6230">
      <pivotArea dataOnly="0" labelOnly="1" outline="0" fieldPosition="0">
        <references count="2">
          <reference field="0" count="1">
            <x v="127"/>
          </reference>
          <reference field="4" count="1" selected="0">
            <x v="71"/>
          </reference>
        </references>
      </pivotArea>
    </format>
    <format dxfId="6229">
      <pivotArea outline="0" collapsedLevelsAreSubtotals="1" fieldPosition="0">
        <references count="2">
          <reference field="0" count="1" selected="0">
            <x v="130"/>
          </reference>
          <reference field="4" count="1" selected="0">
            <x v="71"/>
          </reference>
        </references>
      </pivotArea>
    </format>
    <format dxfId="6228">
      <pivotArea dataOnly="0" labelOnly="1" outline="0" offset="IV2" fieldPosition="0">
        <references count="1">
          <reference field="4" count="1">
            <x v="71"/>
          </reference>
        </references>
      </pivotArea>
    </format>
    <format dxfId="6227">
      <pivotArea dataOnly="0" labelOnly="1" outline="0" fieldPosition="0">
        <references count="2">
          <reference field="0" count="1">
            <x v="130"/>
          </reference>
          <reference field="4" count="1" selected="0">
            <x v="71"/>
          </reference>
        </references>
      </pivotArea>
    </format>
    <format dxfId="6226">
      <pivotArea outline="0" collapsedLevelsAreSubtotals="1" fieldPosition="0">
        <references count="2">
          <reference field="0" count="1" selected="0">
            <x v="130"/>
          </reference>
          <reference field="4" count="1" selected="0">
            <x v="71"/>
          </reference>
        </references>
      </pivotArea>
    </format>
    <format dxfId="6225">
      <pivotArea outline="0" collapsedLevelsAreSubtotals="1" fieldPosition="0">
        <references count="2">
          <reference field="0" count="1" selected="0">
            <x v="480"/>
          </reference>
          <reference field="4" count="1" selected="0">
            <x v="71"/>
          </reference>
        </references>
      </pivotArea>
    </format>
    <format dxfId="6224">
      <pivotArea dataOnly="0" labelOnly="1" outline="0" offset="IV256" fieldPosition="0">
        <references count="1">
          <reference field="4" count="1">
            <x v="71"/>
          </reference>
        </references>
      </pivotArea>
    </format>
    <format dxfId="6223">
      <pivotArea dataOnly="0" labelOnly="1" outline="0" fieldPosition="0">
        <references count="2">
          <reference field="0" count="1">
            <x v="480"/>
          </reference>
          <reference field="4" count="1" selected="0">
            <x v="71"/>
          </reference>
        </references>
      </pivotArea>
    </format>
    <format dxfId="6222">
      <pivotArea outline="0" collapsedLevelsAreSubtotals="1" fieldPosition="0">
        <references count="2">
          <reference field="0" count="1" selected="0">
            <x v="480"/>
          </reference>
          <reference field="4" count="1" selected="0">
            <x v="71"/>
          </reference>
        </references>
      </pivotArea>
    </format>
    <format dxfId="6221">
      <pivotArea dataOnly="0" labelOnly="1" outline="0" fieldPosition="0">
        <references count="1">
          <reference field="4" count="1">
            <x v="71"/>
          </reference>
        </references>
      </pivotArea>
    </format>
    <format dxfId="6220">
      <pivotArea dataOnly="0" labelOnly="1" outline="0" fieldPosition="0">
        <references count="2">
          <reference field="0" count="1">
            <x v="480"/>
          </reference>
          <reference field="4" count="1" selected="0">
            <x v="71"/>
          </reference>
        </references>
      </pivotArea>
    </format>
    <format dxfId="6219">
      <pivotArea outline="0" collapsedLevelsAreSubtotals="1" fieldPosition="0">
        <references count="1">
          <reference field="4" count="1" selected="0" defaultSubtotal="1">
            <x v="71"/>
          </reference>
        </references>
      </pivotArea>
    </format>
    <format dxfId="6218">
      <pivotArea dataOnly="0" labelOnly="1" outline="0" fieldPosition="0">
        <references count="1">
          <reference field="4" count="1" defaultSubtotal="1">
            <x v="71"/>
          </reference>
        </references>
      </pivotArea>
    </format>
    <format dxfId="6217">
      <pivotArea dataOnly="0" labelOnly="1" outline="0" fieldPosition="0">
        <references count="1">
          <reference field="4" count="1" defaultSubtotal="1">
            <x v="71"/>
          </reference>
        </references>
      </pivotArea>
    </format>
    <format dxfId="6216">
      <pivotArea outline="0" collapsedLevelsAreSubtotals="1" fieldPosition="0">
        <references count="2">
          <reference field="0" count="1" selected="0">
            <x v="418"/>
          </reference>
          <reference field="4" count="1" selected="0">
            <x v="76"/>
          </reference>
        </references>
      </pivotArea>
    </format>
    <format dxfId="6215">
      <pivotArea dataOnly="0" labelOnly="1" outline="0" fieldPosition="0">
        <references count="1">
          <reference field="4" count="1">
            <x v="76"/>
          </reference>
        </references>
      </pivotArea>
    </format>
    <format dxfId="6214">
      <pivotArea dataOnly="0" labelOnly="1" outline="0" fieldPosition="0">
        <references count="2">
          <reference field="0" count="1">
            <x v="418"/>
          </reference>
          <reference field="4" count="1" selected="0">
            <x v="76"/>
          </reference>
        </references>
      </pivotArea>
    </format>
    <format dxfId="6213">
      <pivotArea outline="0" collapsedLevelsAreSubtotals="1" fieldPosition="0">
        <references count="2">
          <reference field="0" count="1" selected="0">
            <x v="418"/>
          </reference>
          <reference field="4" count="1" selected="0">
            <x v="76"/>
          </reference>
        </references>
      </pivotArea>
    </format>
    <format dxfId="6212">
      <pivotArea dataOnly="0" labelOnly="1" outline="0" fieldPosition="0">
        <references count="1">
          <reference field="4" count="1">
            <x v="76"/>
          </reference>
        </references>
      </pivotArea>
    </format>
    <format dxfId="6211">
      <pivotArea dataOnly="0" labelOnly="1" outline="0" fieldPosition="0">
        <references count="2">
          <reference field="0" count="1">
            <x v="418"/>
          </reference>
          <reference field="4" count="1" selected="0">
            <x v="76"/>
          </reference>
        </references>
      </pivotArea>
    </format>
    <format dxfId="6210">
      <pivotArea dataOnly="0" labelOnly="1" outline="0" fieldPosition="0">
        <references count="1">
          <reference field="4" count="1">
            <x v="76"/>
          </reference>
        </references>
      </pivotArea>
    </format>
    <format dxfId="6209">
      <pivotArea outline="0" collapsedLevelsAreSubtotals="1" fieldPosition="0">
        <references count="1">
          <reference field="4" count="1" selected="0" defaultSubtotal="1">
            <x v="76"/>
          </reference>
        </references>
      </pivotArea>
    </format>
    <format dxfId="6208">
      <pivotArea dataOnly="0" labelOnly="1" outline="0" fieldPosition="0">
        <references count="1">
          <reference field="4" count="1" defaultSubtotal="1">
            <x v="76"/>
          </reference>
        </references>
      </pivotArea>
    </format>
    <format dxfId="6207">
      <pivotArea outline="0" collapsedLevelsAreSubtotals="1" fieldPosition="0">
        <references count="1">
          <reference field="4" count="1" selected="0" defaultSubtotal="1">
            <x v="76"/>
          </reference>
        </references>
      </pivotArea>
    </format>
    <format dxfId="6206">
      <pivotArea dataOnly="0" labelOnly="1" outline="0" fieldPosition="0">
        <references count="1">
          <reference field="4" count="1" defaultSubtotal="1">
            <x v="76"/>
          </reference>
        </references>
      </pivotArea>
    </format>
    <format dxfId="6205">
      <pivotArea dataOnly="0" labelOnly="1" outline="0" fieldPosition="0">
        <references count="1">
          <reference field="4" count="1" defaultSubtotal="1">
            <x v="76"/>
          </reference>
        </references>
      </pivotArea>
    </format>
    <format dxfId="6204">
      <pivotArea outline="0" collapsedLevelsAreSubtotals="1" fieldPosition="0">
        <references count="2">
          <reference field="0" count="1" selected="0">
            <x v="418"/>
          </reference>
          <reference field="4" count="1" selected="0">
            <x v="79"/>
          </reference>
        </references>
      </pivotArea>
    </format>
    <format dxfId="6203">
      <pivotArea dataOnly="0" labelOnly="1" outline="0" fieldPosition="0">
        <references count="1">
          <reference field="4" count="1">
            <x v="79"/>
          </reference>
        </references>
      </pivotArea>
    </format>
    <format dxfId="6202">
      <pivotArea dataOnly="0" labelOnly="1" outline="0" fieldPosition="0">
        <references count="2">
          <reference field="0" count="1">
            <x v="418"/>
          </reference>
          <reference field="4" count="1" selected="0">
            <x v="79"/>
          </reference>
        </references>
      </pivotArea>
    </format>
    <format dxfId="6201">
      <pivotArea outline="0" collapsedLevelsAreSubtotals="1" fieldPosition="0">
        <references count="2">
          <reference field="0" count="1" selected="0">
            <x v="418"/>
          </reference>
          <reference field="4" count="1" selected="0">
            <x v="79"/>
          </reference>
        </references>
      </pivotArea>
    </format>
    <format dxfId="6200">
      <pivotArea dataOnly="0" labelOnly="1" outline="0" fieldPosition="0">
        <references count="1">
          <reference field="4" count="1">
            <x v="79"/>
          </reference>
        </references>
      </pivotArea>
    </format>
    <format dxfId="6199">
      <pivotArea dataOnly="0" labelOnly="1" outline="0" fieldPosition="0">
        <references count="2">
          <reference field="0" count="1">
            <x v="418"/>
          </reference>
          <reference field="4" count="1" selected="0">
            <x v="79"/>
          </reference>
        </references>
      </pivotArea>
    </format>
    <format dxfId="6198">
      <pivotArea outline="0" collapsedLevelsAreSubtotals="1" fieldPosition="0">
        <references count="1">
          <reference field="4" count="1" selected="0" defaultSubtotal="1">
            <x v="79"/>
          </reference>
        </references>
      </pivotArea>
    </format>
    <format dxfId="6197">
      <pivotArea dataOnly="0" labelOnly="1" outline="0" fieldPosition="0">
        <references count="1">
          <reference field="4" count="1" defaultSubtotal="1">
            <x v="79"/>
          </reference>
        </references>
      </pivotArea>
    </format>
    <format dxfId="6196">
      <pivotArea dataOnly="0" labelOnly="1" outline="0" fieldPosition="0">
        <references count="1">
          <reference field="4" count="1" defaultSubtotal="1">
            <x v="79"/>
          </reference>
        </references>
      </pivotArea>
    </format>
    <format dxfId="6195">
      <pivotArea outline="0" collapsedLevelsAreSubtotals="1" fieldPosition="0">
        <references count="2">
          <reference field="0" count="1" selected="0">
            <x v="307"/>
          </reference>
          <reference field="4" count="1" selected="0">
            <x v="86"/>
          </reference>
        </references>
      </pivotArea>
    </format>
    <format dxfId="6194">
      <pivotArea dataOnly="0" labelOnly="1" outline="0" fieldPosition="0">
        <references count="1">
          <reference field="4" count="1">
            <x v="86"/>
          </reference>
        </references>
      </pivotArea>
    </format>
    <format dxfId="6193">
      <pivotArea dataOnly="0" labelOnly="1" outline="0" fieldPosition="0">
        <references count="2">
          <reference field="0" count="1">
            <x v="307"/>
          </reference>
          <reference field="4" count="1" selected="0">
            <x v="86"/>
          </reference>
        </references>
      </pivotArea>
    </format>
    <format dxfId="6192">
      <pivotArea outline="0" collapsedLevelsAreSubtotals="1" fieldPosition="0">
        <references count="2">
          <reference field="0" count="1" selected="0">
            <x v="307"/>
          </reference>
          <reference field="4" count="1" selected="0">
            <x v="86"/>
          </reference>
        </references>
      </pivotArea>
    </format>
    <format dxfId="6191">
      <pivotArea dataOnly="0" labelOnly="1" outline="0" fieldPosition="0">
        <references count="1">
          <reference field="4" count="1">
            <x v="86"/>
          </reference>
        </references>
      </pivotArea>
    </format>
    <format dxfId="6190">
      <pivotArea dataOnly="0" labelOnly="1" outline="0" fieldPosition="0">
        <references count="2">
          <reference field="0" count="1">
            <x v="307"/>
          </reference>
          <reference field="4" count="1" selected="0">
            <x v="86"/>
          </reference>
        </references>
      </pivotArea>
    </format>
    <format dxfId="6189">
      <pivotArea outline="0" collapsedLevelsAreSubtotals="1" fieldPosition="0">
        <references count="1">
          <reference field="4" count="1" selected="0" defaultSubtotal="1">
            <x v="86"/>
          </reference>
        </references>
      </pivotArea>
    </format>
    <format dxfId="6188">
      <pivotArea dataOnly="0" labelOnly="1" outline="0" fieldPosition="0">
        <references count="1">
          <reference field="4" count="1" defaultSubtotal="1">
            <x v="86"/>
          </reference>
        </references>
      </pivotArea>
    </format>
    <format dxfId="6187">
      <pivotArea dataOnly="0" labelOnly="1" outline="0" fieldPosition="0">
        <references count="1">
          <reference field="4" count="1" defaultSubtotal="1">
            <x v="86"/>
          </reference>
        </references>
      </pivotArea>
    </format>
    <format dxfId="6186">
      <pivotArea outline="0" collapsedLevelsAreSubtotals="1" fieldPosition="0">
        <references count="2">
          <reference field="0" count="1" selected="0">
            <x v="71"/>
          </reference>
          <reference field="4" count="1" selected="0">
            <x v="97"/>
          </reference>
        </references>
      </pivotArea>
    </format>
    <format dxfId="6185">
      <pivotArea dataOnly="0" labelOnly="1" outline="0" offset="IV1" fieldPosition="0">
        <references count="1">
          <reference field="4" count="1">
            <x v="97"/>
          </reference>
        </references>
      </pivotArea>
    </format>
    <format dxfId="6184">
      <pivotArea dataOnly="0" labelOnly="1" outline="0" fieldPosition="0">
        <references count="2">
          <reference field="0" count="1">
            <x v="71"/>
          </reference>
          <reference field="4" count="1" selected="0">
            <x v="97"/>
          </reference>
        </references>
      </pivotArea>
    </format>
    <format dxfId="6183">
      <pivotArea outline="0" collapsedLevelsAreSubtotals="1" fieldPosition="0">
        <references count="2">
          <reference field="0" count="1" selected="0">
            <x v="71"/>
          </reference>
          <reference field="4" count="1" selected="0">
            <x v="97"/>
          </reference>
        </references>
      </pivotArea>
    </format>
    <format dxfId="6182">
      <pivotArea dataOnly="0" labelOnly="1" outline="0" fieldPosition="0">
        <references count="1">
          <reference field="4" count="1">
            <x v="97"/>
          </reference>
        </references>
      </pivotArea>
    </format>
    <format dxfId="6181">
      <pivotArea dataOnly="0" labelOnly="1" outline="0" fieldPosition="0">
        <references count="2">
          <reference field="0" count="1">
            <x v="71"/>
          </reference>
          <reference field="4" count="1" selected="0">
            <x v="97"/>
          </reference>
        </references>
      </pivotArea>
    </format>
    <format dxfId="6180">
      <pivotArea dataOnly="0" labelOnly="1" outline="0" fieldPosition="0">
        <references count="1">
          <reference field="4" count="1">
            <x v="97"/>
          </reference>
        </references>
      </pivotArea>
    </format>
    <format dxfId="6179">
      <pivotArea outline="0" collapsedLevelsAreSubtotals="1" fieldPosition="0">
        <references count="2">
          <reference field="0" count="1" selected="0">
            <x v="82"/>
          </reference>
          <reference field="4" count="1" selected="0">
            <x v="97"/>
          </reference>
        </references>
      </pivotArea>
    </format>
    <format dxfId="6178">
      <pivotArea dataOnly="0" labelOnly="1" outline="0" offset="IV2" fieldPosition="0">
        <references count="1">
          <reference field="4" count="1">
            <x v="97"/>
          </reference>
        </references>
      </pivotArea>
    </format>
    <format dxfId="6177">
      <pivotArea dataOnly="0" labelOnly="1" outline="0" fieldPosition="0">
        <references count="2">
          <reference field="0" count="1">
            <x v="82"/>
          </reference>
          <reference field="4" count="1" selected="0">
            <x v="97"/>
          </reference>
        </references>
      </pivotArea>
    </format>
    <format dxfId="6176">
      <pivotArea outline="0" collapsedLevelsAreSubtotals="1" fieldPosition="0">
        <references count="2">
          <reference field="0" count="1" selected="0">
            <x v="82"/>
          </reference>
          <reference field="4" count="1" selected="0">
            <x v="97"/>
          </reference>
        </references>
      </pivotArea>
    </format>
    <format dxfId="6175">
      <pivotArea outline="0" collapsedLevelsAreSubtotals="1" fieldPosition="0">
        <references count="2">
          <reference field="0" count="1" selected="0">
            <x v="85"/>
          </reference>
          <reference field="4" count="1" selected="0">
            <x v="97"/>
          </reference>
        </references>
      </pivotArea>
    </format>
    <format dxfId="6174">
      <pivotArea dataOnly="0" labelOnly="1" outline="0" offset="IV3" fieldPosition="0">
        <references count="1">
          <reference field="4" count="1">
            <x v="97"/>
          </reference>
        </references>
      </pivotArea>
    </format>
    <format dxfId="6173">
      <pivotArea dataOnly="0" labelOnly="1" outline="0" fieldPosition="0">
        <references count="2">
          <reference field="0" count="1">
            <x v="85"/>
          </reference>
          <reference field="4" count="1" selected="0">
            <x v="97"/>
          </reference>
        </references>
      </pivotArea>
    </format>
    <format dxfId="6172">
      <pivotArea outline="0" collapsedLevelsAreSubtotals="1" fieldPosition="0">
        <references count="2">
          <reference field="0" count="1" selected="0">
            <x v="85"/>
          </reference>
          <reference field="4" count="1" selected="0">
            <x v="97"/>
          </reference>
        </references>
      </pivotArea>
    </format>
    <format dxfId="6171">
      <pivotArea outline="0" collapsedLevelsAreSubtotals="1" fieldPosition="0">
        <references count="2">
          <reference field="0" count="1" selected="0">
            <x v="95"/>
          </reference>
          <reference field="4" count="1" selected="0">
            <x v="97"/>
          </reference>
        </references>
      </pivotArea>
    </format>
    <format dxfId="6170">
      <pivotArea dataOnly="0" labelOnly="1" outline="0" offset="IV4" fieldPosition="0">
        <references count="1">
          <reference field="4" count="1">
            <x v="97"/>
          </reference>
        </references>
      </pivotArea>
    </format>
    <format dxfId="6169">
      <pivotArea dataOnly="0" labelOnly="1" outline="0" fieldPosition="0">
        <references count="2">
          <reference field="0" count="1">
            <x v="95"/>
          </reference>
          <reference field="4" count="1" selected="0">
            <x v="97"/>
          </reference>
        </references>
      </pivotArea>
    </format>
    <format dxfId="6168">
      <pivotArea outline="0" collapsedLevelsAreSubtotals="1" fieldPosition="0">
        <references count="2">
          <reference field="0" count="1" selected="0">
            <x v="95"/>
          </reference>
          <reference field="4" count="1" selected="0">
            <x v="97"/>
          </reference>
        </references>
      </pivotArea>
    </format>
    <format dxfId="6167">
      <pivotArea outline="0" collapsedLevelsAreSubtotals="1" fieldPosition="0">
        <references count="2">
          <reference field="0" count="1" selected="0">
            <x v="97"/>
          </reference>
          <reference field="4" count="1" selected="0">
            <x v="97"/>
          </reference>
        </references>
      </pivotArea>
    </format>
    <format dxfId="6166">
      <pivotArea dataOnly="0" labelOnly="1" outline="0" offset="IV5" fieldPosition="0">
        <references count="1">
          <reference field="4" count="1">
            <x v="97"/>
          </reference>
        </references>
      </pivotArea>
    </format>
    <format dxfId="6165">
      <pivotArea dataOnly="0" labelOnly="1" outline="0" fieldPosition="0">
        <references count="2">
          <reference field="0" count="1">
            <x v="97"/>
          </reference>
          <reference field="4" count="1" selected="0">
            <x v="97"/>
          </reference>
        </references>
      </pivotArea>
    </format>
    <format dxfId="6164">
      <pivotArea outline="0" collapsedLevelsAreSubtotals="1" fieldPosition="0">
        <references count="2">
          <reference field="0" count="1" selected="0">
            <x v="97"/>
          </reference>
          <reference field="4" count="1" selected="0">
            <x v="97"/>
          </reference>
        </references>
      </pivotArea>
    </format>
    <format dxfId="6163">
      <pivotArea outline="0" collapsedLevelsAreSubtotals="1" fieldPosition="0">
        <references count="2">
          <reference field="0" count="1" selected="0">
            <x v="100"/>
          </reference>
          <reference field="4" count="1" selected="0">
            <x v="97"/>
          </reference>
        </references>
      </pivotArea>
    </format>
    <format dxfId="6162">
      <pivotArea dataOnly="0" labelOnly="1" outline="0" offset="IV6" fieldPosition="0">
        <references count="1">
          <reference field="4" count="1">
            <x v="97"/>
          </reference>
        </references>
      </pivotArea>
    </format>
    <format dxfId="6161">
      <pivotArea dataOnly="0" labelOnly="1" outline="0" fieldPosition="0">
        <references count="2">
          <reference field="0" count="1">
            <x v="100"/>
          </reference>
          <reference field="4" count="1" selected="0">
            <x v="97"/>
          </reference>
        </references>
      </pivotArea>
    </format>
    <format dxfId="6160">
      <pivotArea outline="0" collapsedLevelsAreSubtotals="1" fieldPosition="0">
        <references count="2">
          <reference field="0" count="1" selected="0">
            <x v="100"/>
          </reference>
          <reference field="4" count="1" selected="0">
            <x v="97"/>
          </reference>
        </references>
      </pivotArea>
    </format>
    <format dxfId="6159">
      <pivotArea outline="0" collapsedLevelsAreSubtotals="1" fieldPosition="0">
        <references count="2">
          <reference field="0" count="1" selected="0">
            <x v="102"/>
          </reference>
          <reference field="4" count="1" selected="0">
            <x v="97"/>
          </reference>
        </references>
      </pivotArea>
    </format>
    <format dxfId="6158">
      <pivotArea dataOnly="0" labelOnly="1" outline="0" offset="IV7" fieldPosition="0">
        <references count="1">
          <reference field="4" count="1">
            <x v="97"/>
          </reference>
        </references>
      </pivotArea>
    </format>
    <format dxfId="6157">
      <pivotArea dataOnly="0" labelOnly="1" outline="0" fieldPosition="0">
        <references count="2">
          <reference field="0" count="1">
            <x v="102"/>
          </reference>
          <reference field="4" count="1" selected="0">
            <x v="97"/>
          </reference>
        </references>
      </pivotArea>
    </format>
    <format dxfId="6156">
      <pivotArea outline="0" collapsedLevelsAreSubtotals="1" fieldPosition="0">
        <references count="2">
          <reference field="0" count="1" selected="0">
            <x v="102"/>
          </reference>
          <reference field="4" count="1" selected="0">
            <x v="97"/>
          </reference>
        </references>
      </pivotArea>
    </format>
    <format dxfId="6155">
      <pivotArea outline="0" collapsedLevelsAreSubtotals="1" fieldPosition="0">
        <references count="2">
          <reference field="0" count="1" selected="0">
            <x v="138"/>
          </reference>
          <reference field="4" count="1" selected="0">
            <x v="97"/>
          </reference>
        </references>
      </pivotArea>
    </format>
    <format dxfId="6154">
      <pivotArea dataOnly="0" labelOnly="1" outline="0" offset="IV8" fieldPosition="0">
        <references count="1">
          <reference field="4" count="1">
            <x v="97"/>
          </reference>
        </references>
      </pivotArea>
    </format>
    <format dxfId="6153">
      <pivotArea dataOnly="0" labelOnly="1" outline="0" fieldPosition="0">
        <references count="2">
          <reference field="0" count="1">
            <x v="138"/>
          </reference>
          <reference field="4" count="1" selected="0">
            <x v="97"/>
          </reference>
        </references>
      </pivotArea>
    </format>
    <format dxfId="6152">
      <pivotArea outline="0" collapsedLevelsAreSubtotals="1" fieldPosition="0">
        <references count="2">
          <reference field="0" count="1" selected="0">
            <x v="138"/>
          </reference>
          <reference field="4" count="1" selected="0">
            <x v="97"/>
          </reference>
        </references>
      </pivotArea>
    </format>
    <format dxfId="6151">
      <pivotArea outline="0" collapsedLevelsAreSubtotals="1" fieldPosition="0">
        <references count="2">
          <reference field="0" count="1" selected="0">
            <x v="155"/>
          </reference>
          <reference field="4" count="1" selected="0">
            <x v="97"/>
          </reference>
        </references>
      </pivotArea>
    </format>
    <format dxfId="6150">
      <pivotArea dataOnly="0" labelOnly="1" outline="0" offset="IV9" fieldPosition="0">
        <references count="1">
          <reference field="4" count="1">
            <x v="97"/>
          </reference>
        </references>
      </pivotArea>
    </format>
    <format dxfId="6149">
      <pivotArea dataOnly="0" labelOnly="1" outline="0" fieldPosition="0">
        <references count="2">
          <reference field="0" count="1">
            <x v="155"/>
          </reference>
          <reference field="4" count="1" selected="0">
            <x v="97"/>
          </reference>
        </references>
      </pivotArea>
    </format>
    <format dxfId="6148">
      <pivotArea outline="0" collapsedLevelsAreSubtotals="1" fieldPosition="0">
        <references count="2">
          <reference field="0" count="1" selected="0">
            <x v="155"/>
          </reference>
          <reference field="4" count="1" selected="0">
            <x v="97"/>
          </reference>
        </references>
      </pivotArea>
    </format>
    <format dxfId="6147">
      <pivotArea outline="0" collapsedLevelsAreSubtotals="1" fieldPosition="0">
        <references count="2">
          <reference field="0" count="1" selected="0">
            <x v="172"/>
          </reference>
          <reference field="4" count="1" selected="0">
            <x v="97"/>
          </reference>
        </references>
      </pivotArea>
    </format>
    <format dxfId="6146">
      <pivotArea dataOnly="0" labelOnly="1" outline="0" offset="IV10" fieldPosition="0">
        <references count="1">
          <reference field="4" count="1">
            <x v="97"/>
          </reference>
        </references>
      </pivotArea>
    </format>
    <format dxfId="6145">
      <pivotArea dataOnly="0" labelOnly="1" outline="0" fieldPosition="0">
        <references count="2">
          <reference field="0" count="1">
            <x v="172"/>
          </reference>
          <reference field="4" count="1" selected="0">
            <x v="97"/>
          </reference>
        </references>
      </pivotArea>
    </format>
    <format dxfId="6144">
      <pivotArea outline="0" collapsedLevelsAreSubtotals="1" fieldPosition="0">
        <references count="2">
          <reference field="0" count="1" selected="0">
            <x v="172"/>
          </reference>
          <reference field="4" count="1" selected="0">
            <x v="97"/>
          </reference>
        </references>
      </pivotArea>
    </format>
    <format dxfId="6143">
      <pivotArea outline="0" collapsedLevelsAreSubtotals="1" fieldPosition="0">
        <references count="2">
          <reference field="0" count="1" selected="0">
            <x v="198"/>
          </reference>
          <reference field="4" count="1" selected="0">
            <x v="97"/>
          </reference>
        </references>
      </pivotArea>
    </format>
    <format dxfId="6142">
      <pivotArea dataOnly="0" labelOnly="1" outline="0" offset="IV11" fieldPosition="0">
        <references count="1">
          <reference field="4" count="1">
            <x v="97"/>
          </reference>
        </references>
      </pivotArea>
    </format>
    <format dxfId="6141">
      <pivotArea dataOnly="0" labelOnly="1" outline="0" fieldPosition="0">
        <references count="2">
          <reference field="0" count="1">
            <x v="198"/>
          </reference>
          <reference field="4" count="1" selected="0">
            <x v="97"/>
          </reference>
        </references>
      </pivotArea>
    </format>
    <format dxfId="6140">
      <pivotArea outline="0" collapsedLevelsAreSubtotals="1" fieldPosition="0">
        <references count="2">
          <reference field="0" count="1" selected="0">
            <x v="198"/>
          </reference>
          <reference field="4" count="1" selected="0">
            <x v="97"/>
          </reference>
        </references>
      </pivotArea>
    </format>
    <format dxfId="6139">
      <pivotArea outline="0" collapsedLevelsAreSubtotals="1" fieldPosition="0">
        <references count="2">
          <reference field="0" count="1" selected="0">
            <x v="357"/>
          </reference>
          <reference field="4" count="1" selected="0">
            <x v="97"/>
          </reference>
        </references>
      </pivotArea>
    </format>
    <format dxfId="6138">
      <pivotArea dataOnly="0" labelOnly="1" outline="0" offset="IV12" fieldPosition="0">
        <references count="1">
          <reference field="4" count="1">
            <x v="97"/>
          </reference>
        </references>
      </pivotArea>
    </format>
    <format dxfId="6137">
      <pivotArea dataOnly="0" labelOnly="1" outline="0" fieldPosition="0">
        <references count="2">
          <reference field="0" count="1">
            <x v="357"/>
          </reference>
          <reference field="4" count="1" selected="0">
            <x v="97"/>
          </reference>
        </references>
      </pivotArea>
    </format>
    <format dxfId="6136">
      <pivotArea outline="0" collapsedLevelsAreSubtotals="1" fieldPosition="0">
        <references count="2">
          <reference field="0" count="1" selected="0">
            <x v="357"/>
          </reference>
          <reference field="4" count="1" selected="0">
            <x v="97"/>
          </reference>
        </references>
      </pivotArea>
    </format>
    <format dxfId="6135">
      <pivotArea outline="0" collapsedLevelsAreSubtotals="1" fieldPosition="0">
        <references count="2">
          <reference field="0" count="1" selected="0">
            <x v="382"/>
          </reference>
          <reference field="4" count="1" selected="0">
            <x v="97"/>
          </reference>
        </references>
      </pivotArea>
    </format>
    <format dxfId="6134">
      <pivotArea dataOnly="0" labelOnly="1" outline="0" offset="IV13" fieldPosition="0">
        <references count="1">
          <reference field="4" count="1">
            <x v="97"/>
          </reference>
        </references>
      </pivotArea>
    </format>
    <format dxfId="6133">
      <pivotArea dataOnly="0" labelOnly="1" outline="0" fieldPosition="0">
        <references count="2">
          <reference field="0" count="1">
            <x v="382"/>
          </reference>
          <reference field="4" count="1" selected="0">
            <x v="97"/>
          </reference>
        </references>
      </pivotArea>
    </format>
    <format dxfId="6132">
      <pivotArea outline="0" collapsedLevelsAreSubtotals="1" fieldPosition="0">
        <references count="2">
          <reference field="0" count="1" selected="0">
            <x v="382"/>
          </reference>
          <reference field="4" count="1" selected="0">
            <x v="97"/>
          </reference>
        </references>
      </pivotArea>
    </format>
    <format dxfId="6131">
      <pivotArea outline="0" collapsedLevelsAreSubtotals="1" fieldPosition="0">
        <references count="2">
          <reference field="0" count="1" selected="0">
            <x v="393"/>
          </reference>
          <reference field="4" count="1" selected="0">
            <x v="97"/>
          </reference>
        </references>
      </pivotArea>
    </format>
    <format dxfId="6130">
      <pivotArea dataOnly="0" labelOnly="1" outline="0" offset="IV256" fieldPosition="0">
        <references count="1">
          <reference field="4" count="1">
            <x v="97"/>
          </reference>
        </references>
      </pivotArea>
    </format>
    <format dxfId="6129">
      <pivotArea dataOnly="0" labelOnly="1" outline="0" fieldPosition="0">
        <references count="2">
          <reference field="0" count="1">
            <x v="393"/>
          </reference>
          <reference field="4" count="1" selected="0">
            <x v="97"/>
          </reference>
        </references>
      </pivotArea>
    </format>
    <format dxfId="6128">
      <pivotArea outline="0" collapsedLevelsAreSubtotals="1" fieldPosition="0">
        <references count="2">
          <reference field="0" count="1" selected="0">
            <x v="393"/>
          </reference>
          <reference field="4" count="1" selected="0">
            <x v="97"/>
          </reference>
        </references>
      </pivotArea>
    </format>
    <format dxfId="6127">
      <pivotArea dataOnly="0" labelOnly="1" outline="0" fieldPosition="0">
        <references count="1">
          <reference field="4" count="1">
            <x v="97"/>
          </reference>
        </references>
      </pivotArea>
    </format>
    <format dxfId="6126">
      <pivotArea dataOnly="0" labelOnly="1" outline="0" fieldPosition="0">
        <references count="2">
          <reference field="0" count="1">
            <x v="393"/>
          </reference>
          <reference field="4" count="1" selected="0">
            <x v="97"/>
          </reference>
        </references>
      </pivotArea>
    </format>
    <format dxfId="6125">
      <pivotArea dataOnly="0" labelOnly="1" outline="0" fieldPosition="0">
        <references count="1">
          <reference field="4" count="1">
            <x v="97"/>
          </reference>
        </references>
      </pivotArea>
    </format>
    <format dxfId="6124">
      <pivotArea outline="0" collapsedLevelsAreSubtotals="1" fieldPosition="0">
        <references count="1">
          <reference field="4" count="1" selected="0" defaultSubtotal="1">
            <x v="97"/>
          </reference>
        </references>
      </pivotArea>
    </format>
    <format dxfId="6123">
      <pivotArea dataOnly="0" labelOnly="1" outline="0" fieldPosition="0">
        <references count="1">
          <reference field="4" count="1" defaultSubtotal="1">
            <x v="97"/>
          </reference>
        </references>
      </pivotArea>
    </format>
    <format dxfId="6122">
      <pivotArea outline="0" collapsedLevelsAreSubtotals="1" fieldPosition="0">
        <references count="1">
          <reference field="4" count="1" selected="0" defaultSubtotal="1">
            <x v="97"/>
          </reference>
        </references>
      </pivotArea>
    </format>
    <format dxfId="6121">
      <pivotArea dataOnly="0" labelOnly="1" outline="0" fieldPosition="0">
        <references count="1">
          <reference field="4" count="1" defaultSubtotal="1">
            <x v="97"/>
          </reference>
        </references>
      </pivotArea>
    </format>
    <format dxfId="6120">
      <pivotArea dataOnly="0" labelOnly="1" outline="0" fieldPosition="0">
        <references count="1">
          <reference field="4" count="1" defaultSubtotal="1">
            <x v="97"/>
          </reference>
        </references>
      </pivotArea>
    </format>
    <format dxfId="6119">
      <pivotArea outline="0" collapsedLevelsAreSubtotals="1" fieldPosition="0">
        <references count="2">
          <reference field="0" count="1" selected="0">
            <x v="40"/>
          </reference>
          <reference field="4" count="1" selected="0">
            <x v="100"/>
          </reference>
        </references>
      </pivotArea>
    </format>
    <format dxfId="6118">
      <pivotArea dataOnly="0" labelOnly="1" outline="0" offset="IV1" fieldPosition="0">
        <references count="1">
          <reference field="4" count="1">
            <x v="100"/>
          </reference>
        </references>
      </pivotArea>
    </format>
    <format dxfId="6117">
      <pivotArea dataOnly="0" labelOnly="1" outline="0" fieldPosition="0">
        <references count="2">
          <reference field="0" count="1">
            <x v="40"/>
          </reference>
          <reference field="4" count="1" selected="0">
            <x v="100"/>
          </reference>
        </references>
      </pivotArea>
    </format>
    <format dxfId="6116">
      <pivotArea outline="0" collapsedLevelsAreSubtotals="1" fieldPosition="0">
        <references count="2">
          <reference field="0" count="1" selected="0">
            <x v="40"/>
          </reference>
          <reference field="4" count="1" selected="0">
            <x v="100"/>
          </reference>
        </references>
      </pivotArea>
    </format>
    <format dxfId="6115">
      <pivotArea dataOnly="0" labelOnly="1" outline="0" fieldPosition="0">
        <references count="1">
          <reference field="4" count="1">
            <x v="100"/>
          </reference>
        </references>
      </pivotArea>
    </format>
    <format dxfId="6114">
      <pivotArea dataOnly="0" labelOnly="1" outline="0" fieldPosition="0">
        <references count="2">
          <reference field="0" count="1">
            <x v="40"/>
          </reference>
          <reference field="4" count="1" selected="0">
            <x v="100"/>
          </reference>
        </references>
      </pivotArea>
    </format>
    <format dxfId="6113">
      <pivotArea dataOnly="0" labelOnly="1" outline="0" fieldPosition="0">
        <references count="1">
          <reference field="4" count="1">
            <x v="100"/>
          </reference>
        </references>
      </pivotArea>
    </format>
    <format dxfId="6112">
      <pivotArea outline="0" collapsedLevelsAreSubtotals="1" fieldPosition="0">
        <references count="2">
          <reference field="0" count="1" selected="0">
            <x v="57"/>
          </reference>
          <reference field="4" count="1" selected="0">
            <x v="100"/>
          </reference>
        </references>
      </pivotArea>
    </format>
    <format dxfId="6111">
      <pivotArea dataOnly="0" labelOnly="1" outline="0" offset="IV2" fieldPosition="0">
        <references count="1">
          <reference field="4" count="1">
            <x v="100"/>
          </reference>
        </references>
      </pivotArea>
    </format>
    <format dxfId="6110">
      <pivotArea dataOnly="0" labelOnly="1" outline="0" fieldPosition="0">
        <references count="2">
          <reference field="0" count="1">
            <x v="57"/>
          </reference>
          <reference field="4" count="1" selected="0">
            <x v="100"/>
          </reference>
        </references>
      </pivotArea>
    </format>
    <format dxfId="6109">
      <pivotArea outline="0" collapsedLevelsAreSubtotals="1" fieldPosition="0">
        <references count="2">
          <reference field="0" count="1" selected="0">
            <x v="57"/>
          </reference>
          <reference field="4" count="1" selected="0">
            <x v="100"/>
          </reference>
        </references>
      </pivotArea>
    </format>
    <format dxfId="6108">
      <pivotArea outline="0" collapsedLevelsAreSubtotals="1" fieldPosition="0">
        <references count="2">
          <reference field="0" count="1" selected="0">
            <x v="58"/>
          </reference>
          <reference field="4" count="1" selected="0">
            <x v="100"/>
          </reference>
        </references>
      </pivotArea>
    </format>
    <format dxfId="6107">
      <pivotArea dataOnly="0" labelOnly="1" outline="0" offset="IV3" fieldPosition="0">
        <references count="1">
          <reference field="4" count="1">
            <x v="100"/>
          </reference>
        </references>
      </pivotArea>
    </format>
    <format dxfId="6106">
      <pivotArea dataOnly="0" labelOnly="1" outline="0" fieldPosition="0">
        <references count="2">
          <reference field="0" count="1">
            <x v="58"/>
          </reference>
          <reference field="4" count="1" selected="0">
            <x v="100"/>
          </reference>
        </references>
      </pivotArea>
    </format>
    <format dxfId="6105">
      <pivotArea outline="0" collapsedLevelsAreSubtotals="1" fieldPosition="0">
        <references count="2">
          <reference field="0" count="1" selected="0">
            <x v="58"/>
          </reference>
          <reference field="4" count="1" selected="0">
            <x v="100"/>
          </reference>
        </references>
      </pivotArea>
    </format>
    <format dxfId="6104">
      <pivotArea outline="0" collapsedLevelsAreSubtotals="1" fieldPosition="0">
        <references count="2">
          <reference field="0" count="1" selected="0">
            <x v="123"/>
          </reference>
          <reference field="4" count="1" selected="0">
            <x v="100"/>
          </reference>
        </references>
      </pivotArea>
    </format>
    <format dxfId="6103">
      <pivotArea dataOnly="0" labelOnly="1" outline="0" offset="IV4" fieldPosition="0">
        <references count="1">
          <reference field="4" count="1">
            <x v="100"/>
          </reference>
        </references>
      </pivotArea>
    </format>
    <format dxfId="6102">
      <pivotArea dataOnly="0" labelOnly="1" outline="0" fieldPosition="0">
        <references count="2">
          <reference field="0" count="1">
            <x v="123"/>
          </reference>
          <reference field="4" count="1" selected="0">
            <x v="100"/>
          </reference>
        </references>
      </pivotArea>
    </format>
    <format dxfId="6101">
      <pivotArea outline="0" collapsedLevelsAreSubtotals="1" fieldPosition="0">
        <references count="2">
          <reference field="0" count="1" selected="0">
            <x v="123"/>
          </reference>
          <reference field="4" count="1" selected="0">
            <x v="100"/>
          </reference>
        </references>
      </pivotArea>
    </format>
    <format dxfId="6100">
      <pivotArea outline="0" collapsedLevelsAreSubtotals="1" fieldPosition="0">
        <references count="2">
          <reference field="0" count="1" selected="0">
            <x v="432"/>
          </reference>
          <reference field="4" count="1" selected="0">
            <x v="100"/>
          </reference>
        </references>
      </pivotArea>
    </format>
    <format dxfId="6099">
      <pivotArea dataOnly="0" labelOnly="1" outline="0" offset="IV5" fieldPosition="0">
        <references count="1">
          <reference field="4" count="1">
            <x v="100"/>
          </reference>
        </references>
      </pivotArea>
    </format>
    <format dxfId="6098">
      <pivotArea dataOnly="0" labelOnly="1" outline="0" fieldPosition="0">
        <references count="2">
          <reference field="0" count="1">
            <x v="432"/>
          </reference>
          <reference field="4" count="1" selected="0">
            <x v="100"/>
          </reference>
        </references>
      </pivotArea>
    </format>
    <format dxfId="6097">
      <pivotArea outline="0" collapsedLevelsAreSubtotals="1" fieldPosition="0">
        <references count="2">
          <reference field="0" count="1" selected="0">
            <x v="432"/>
          </reference>
          <reference field="4" count="1" selected="0">
            <x v="100"/>
          </reference>
        </references>
      </pivotArea>
    </format>
    <format dxfId="6096">
      <pivotArea outline="0" collapsedLevelsAreSubtotals="1" fieldPosition="0">
        <references count="2">
          <reference field="0" count="1" selected="0">
            <x v="437"/>
          </reference>
          <reference field="4" count="1" selected="0">
            <x v="100"/>
          </reference>
        </references>
      </pivotArea>
    </format>
    <format dxfId="6095">
      <pivotArea dataOnly="0" labelOnly="1" outline="0" offset="IV6" fieldPosition="0">
        <references count="1">
          <reference field="4" count="1">
            <x v="100"/>
          </reference>
        </references>
      </pivotArea>
    </format>
    <format dxfId="6094">
      <pivotArea dataOnly="0" labelOnly="1" outline="0" fieldPosition="0">
        <references count="2">
          <reference field="0" count="1">
            <x v="437"/>
          </reference>
          <reference field="4" count="1" selected="0">
            <x v="100"/>
          </reference>
        </references>
      </pivotArea>
    </format>
    <format dxfId="6093">
      <pivotArea outline="0" collapsedLevelsAreSubtotals="1" fieldPosition="0">
        <references count="2">
          <reference field="0" count="1" selected="0">
            <x v="437"/>
          </reference>
          <reference field="4" count="1" selected="0">
            <x v="100"/>
          </reference>
        </references>
      </pivotArea>
    </format>
    <format dxfId="6092">
      <pivotArea outline="0" collapsedLevelsAreSubtotals="1" fieldPosition="0">
        <references count="2">
          <reference field="0" count="1" selected="0">
            <x v="439"/>
          </reference>
          <reference field="4" count="1" selected="0">
            <x v="100"/>
          </reference>
        </references>
      </pivotArea>
    </format>
    <format dxfId="6091">
      <pivotArea dataOnly="0" labelOnly="1" outline="0" offset="IV7" fieldPosition="0">
        <references count="1">
          <reference field="4" count="1">
            <x v="100"/>
          </reference>
        </references>
      </pivotArea>
    </format>
    <format dxfId="6090">
      <pivotArea dataOnly="0" labelOnly="1" outline="0" fieldPosition="0">
        <references count="2">
          <reference field="0" count="1">
            <x v="439"/>
          </reference>
          <reference field="4" count="1" selected="0">
            <x v="100"/>
          </reference>
        </references>
      </pivotArea>
    </format>
    <format dxfId="6089">
      <pivotArea outline="0" collapsedLevelsAreSubtotals="1" fieldPosition="0">
        <references count="2">
          <reference field="0" count="1" selected="0">
            <x v="439"/>
          </reference>
          <reference field="4" count="1" selected="0">
            <x v="100"/>
          </reference>
        </references>
      </pivotArea>
    </format>
    <format dxfId="6088">
      <pivotArea outline="0" collapsedLevelsAreSubtotals="1" fieldPosition="0">
        <references count="2">
          <reference field="0" count="1" selected="0">
            <x v="448"/>
          </reference>
          <reference field="4" count="1" selected="0">
            <x v="100"/>
          </reference>
        </references>
      </pivotArea>
    </format>
    <format dxfId="6087">
      <pivotArea dataOnly="0" labelOnly="1" outline="0" offset="IV8" fieldPosition="0">
        <references count="1">
          <reference field="4" count="1">
            <x v="100"/>
          </reference>
        </references>
      </pivotArea>
    </format>
    <format dxfId="6086">
      <pivotArea dataOnly="0" labelOnly="1" outline="0" fieldPosition="0">
        <references count="2">
          <reference field="0" count="1">
            <x v="448"/>
          </reference>
          <reference field="4" count="1" selected="0">
            <x v="100"/>
          </reference>
        </references>
      </pivotArea>
    </format>
    <format dxfId="6085">
      <pivotArea outline="0" collapsedLevelsAreSubtotals="1" fieldPosition="0">
        <references count="2">
          <reference field="0" count="1" selected="0">
            <x v="448"/>
          </reference>
          <reference field="4" count="1" selected="0">
            <x v="100"/>
          </reference>
        </references>
      </pivotArea>
    </format>
    <format dxfId="6084">
      <pivotArea outline="0" collapsedLevelsAreSubtotals="1" fieldPosition="0">
        <references count="2">
          <reference field="0" count="1" selected="0">
            <x v="474"/>
          </reference>
          <reference field="4" count="1" selected="0">
            <x v="100"/>
          </reference>
        </references>
      </pivotArea>
    </format>
    <format dxfId="6083">
      <pivotArea dataOnly="0" labelOnly="1" outline="0" offset="IV9" fieldPosition="0">
        <references count="1">
          <reference field="4" count="1">
            <x v="100"/>
          </reference>
        </references>
      </pivotArea>
    </format>
    <format dxfId="6082">
      <pivotArea dataOnly="0" labelOnly="1" outline="0" fieldPosition="0">
        <references count="2">
          <reference field="0" count="1">
            <x v="474"/>
          </reference>
          <reference field="4" count="1" selected="0">
            <x v="100"/>
          </reference>
        </references>
      </pivotArea>
    </format>
    <format dxfId="6081">
      <pivotArea outline="0" collapsedLevelsAreSubtotals="1" fieldPosition="0">
        <references count="2">
          <reference field="0" count="1" selected="0">
            <x v="474"/>
          </reference>
          <reference field="4" count="1" selected="0">
            <x v="100"/>
          </reference>
        </references>
      </pivotArea>
    </format>
    <format dxfId="6080">
      <pivotArea outline="0" collapsedLevelsAreSubtotals="1" fieldPosition="0">
        <references count="2">
          <reference field="0" count="1" selected="0">
            <x v="511"/>
          </reference>
          <reference field="4" count="1" selected="0">
            <x v="100"/>
          </reference>
        </references>
      </pivotArea>
    </format>
    <format dxfId="6079">
      <pivotArea dataOnly="0" labelOnly="1" outline="0" offset="IV256" fieldPosition="0">
        <references count="1">
          <reference field="4" count="1">
            <x v="100"/>
          </reference>
        </references>
      </pivotArea>
    </format>
    <format dxfId="6078">
      <pivotArea dataOnly="0" labelOnly="1" outline="0" fieldPosition="0">
        <references count="2">
          <reference field="0" count="1">
            <x v="511"/>
          </reference>
          <reference field="4" count="1" selected="0">
            <x v="100"/>
          </reference>
        </references>
      </pivotArea>
    </format>
    <format dxfId="6077">
      <pivotArea outline="0" collapsedLevelsAreSubtotals="1" fieldPosition="0">
        <references count="2">
          <reference field="0" count="1" selected="0">
            <x v="511"/>
          </reference>
          <reference field="4" count="1" selected="0">
            <x v="100"/>
          </reference>
        </references>
      </pivotArea>
    </format>
    <format dxfId="6076">
      <pivotArea dataOnly="0" labelOnly="1" outline="0" fieldPosition="0">
        <references count="1">
          <reference field="4" count="1">
            <x v="100"/>
          </reference>
        </references>
      </pivotArea>
    </format>
    <format dxfId="6075">
      <pivotArea dataOnly="0" labelOnly="1" outline="0" fieldPosition="0">
        <references count="2">
          <reference field="0" count="1">
            <x v="511"/>
          </reference>
          <reference field="4" count="1" selected="0">
            <x v="100"/>
          </reference>
        </references>
      </pivotArea>
    </format>
    <format dxfId="6074">
      <pivotArea dataOnly="0" labelOnly="1" outline="0" fieldPosition="0">
        <references count="1">
          <reference field="4" count="1">
            <x v="100"/>
          </reference>
        </references>
      </pivotArea>
    </format>
    <format dxfId="6073">
      <pivotArea outline="0" collapsedLevelsAreSubtotals="1" fieldPosition="0">
        <references count="1">
          <reference field="4" count="1" selected="0" defaultSubtotal="1">
            <x v="100"/>
          </reference>
        </references>
      </pivotArea>
    </format>
    <format dxfId="6072">
      <pivotArea dataOnly="0" labelOnly="1" outline="0" fieldPosition="0">
        <references count="1">
          <reference field="4" count="1" defaultSubtotal="1">
            <x v="100"/>
          </reference>
        </references>
      </pivotArea>
    </format>
    <format dxfId="6071">
      <pivotArea dataOnly="0" labelOnly="1" outline="0" fieldPosition="0">
        <references count="1">
          <reference field="4" count="1" defaultSubtotal="1">
            <x v="100"/>
          </reference>
        </references>
      </pivotArea>
    </format>
    <format dxfId="6070">
      <pivotArea outline="0" collapsedLevelsAreSubtotals="1" fieldPosition="0">
        <references count="2">
          <reference field="0" count="1" selected="0">
            <x v="92"/>
          </reference>
          <reference field="4" count="1" selected="0">
            <x v="117"/>
          </reference>
        </references>
      </pivotArea>
    </format>
    <format dxfId="6069">
      <pivotArea dataOnly="0" labelOnly="1" outline="0" offset="IV1" fieldPosition="0">
        <references count="1">
          <reference field="4" count="1">
            <x v="117"/>
          </reference>
        </references>
      </pivotArea>
    </format>
    <format dxfId="6068">
      <pivotArea dataOnly="0" labelOnly="1" outline="0" fieldPosition="0">
        <references count="2">
          <reference field="0" count="1">
            <x v="92"/>
          </reference>
          <reference field="4" count="1" selected="0">
            <x v="117"/>
          </reference>
        </references>
      </pivotArea>
    </format>
    <format dxfId="6067">
      <pivotArea outline="0" collapsedLevelsAreSubtotals="1" fieldPosition="0">
        <references count="2">
          <reference field="0" count="1" selected="0">
            <x v="92"/>
          </reference>
          <reference field="4" count="1" selected="0">
            <x v="117"/>
          </reference>
        </references>
      </pivotArea>
    </format>
    <format dxfId="6066">
      <pivotArea dataOnly="0" labelOnly="1" outline="0" fieldPosition="0">
        <references count="1">
          <reference field="4" count="1">
            <x v="117"/>
          </reference>
        </references>
      </pivotArea>
    </format>
    <format dxfId="6065">
      <pivotArea dataOnly="0" labelOnly="1" outline="0" fieldPosition="0">
        <references count="2">
          <reference field="0" count="1">
            <x v="92"/>
          </reference>
          <reference field="4" count="1" selected="0">
            <x v="117"/>
          </reference>
        </references>
      </pivotArea>
    </format>
    <format dxfId="6064">
      <pivotArea dataOnly="0" labelOnly="1" outline="0" fieldPosition="0">
        <references count="1">
          <reference field="4" count="1">
            <x v="117"/>
          </reference>
        </references>
      </pivotArea>
    </format>
    <format dxfId="6063">
      <pivotArea outline="0" collapsedLevelsAreSubtotals="1" fieldPosition="0">
        <references count="2">
          <reference field="0" count="1" selected="0">
            <x v="383"/>
          </reference>
          <reference field="4" count="1" selected="0">
            <x v="117"/>
          </reference>
        </references>
      </pivotArea>
    </format>
    <format dxfId="6062">
      <pivotArea dataOnly="0" labelOnly="1" outline="0" offset="IV2" fieldPosition="0">
        <references count="1">
          <reference field="4" count="1">
            <x v="117"/>
          </reference>
        </references>
      </pivotArea>
    </format>
    <format dxfId="6061">
      <pivotArea dataOnly="0" labelOnly="1" outline="0" fieldPosition="0">
        <references count="2">
          <reference field="0" count="1">
            <x v="383"/>
          </reference>
          <reference field="4" count="1" selected="0">
            <x v="117"/>
          </reference>
        </references>
      </pivotArea>
    </format>
    <format dxfId="6060">
      <pivotArea outline="0" collapsedLevelsAreSubtotals="1" fieldPosition="0">
        <references count="2">
          <reference field="0" count="1" selected="0">
            <x v="383"/>
          </reference>
          <reference field="4" count="1" selected="0">
            <x v="117"/>
          </reference>
        </references>
      </pivotArea>
    </format>
    <format dxfId="6059">
      <pivotArea outline="0" collapsedLevelsAreSubtotals="1" fieldPosition="0">
        <references count="2">
          <reference field="0" count="1" selected="0">
            <x v="454"/>
          </reference>
          <reference field="4" count="1" selected="0">
            <x v="117"/>
          </reference>
        </references>
      </pivotArea>
    </format>
    <format dxfId="6058">
      <pivotArea dataOnly="0" labelOnly="1" outline="0" offset="IV256" fieldPosition="0">
        <references count="1">
          <reference field="4" count="1">
            <x v="117"/>
          </reference>
        </references>
      </pivotArea>
    </format>
    <format dxfId="6057">
      <pivotArea dataOnly="0" labelOnly="1" outline="0" fieldPosition="0">
        <references count="2">
          <reference field="0" count="1">
            <x v="454"/>
          </reference>
          <reference field="4" count="1" selected="0">
            <x v="117"/>
          </reference>
        </references>
      </pivotArea>
    </format>
    <format dxfId="6056">
      <pivotArea outline="0" collapsedLevelsAreSubtotals="1" fieldPosition="0">
        <references count="2">
          <reference field="0" count="1" selected="0">
            <x v="454"/>
          </reference>
          <reference field="4" count="1" selected="0">
            <x v="117"/>
          </reference>
        </references>
      </pivotArea>
    </format>
    <format dxfId="6055">
      <pivotArea dataOnly="0" labelOnly="1" outline="0" fieldPosition="0">
        <references count="1">
          <reference field="4" count="1">
            <x v="117"/>
          </reference>
        </references>
      </pivotArea>
    </format>
    <format dxfId="6054">
      <pivotArea dataOnly="0" labelOnly="1" outline="0" fieldPosition="0">
        <references count="2">
          <reference field="0" count="1">
            <x v="454"/>
          </reference>
          <reference field="4" count="1" selected="0">
            <x v="117"/>
          </reference>
        </references>
      </pivotArea>
    </format>
    <format dxfId="6053">
      <pivotArea dataOnly="0" labelOnly="1" outline="0" fieldPosition="0">
        <references count="1">
          <reference field="4" count="1">
            <x v="117"/>
          </reference>
        </references>
      </pivotArea>
    </format>
    <format dxfId="6052">
      <pivotArea outline="0" collapsedLevelsAreSubtotals="1" fieldPosition="0">
        <references count="1">
          <reference field="4" count="1" selected="0" defaultSubtotal="1">
            <x v="117"/>
          </reference>
        </references>
      </pivotArea>
    </format>
    <format dxfId="6051">
      <pivotArea dataOnly="0" labelOnly="1" outline="0" fieldPosition="0">
        <references count="1">
          <reference field="4" count="1" defaultSubtotal="1">
            <x v="117"/>
          </reference>
        </references>
      </pivotArea>
    </format>
    <format dxfId="6050">
      <pivotArea outline="0" collapsedLevelsAreSubtotals="1" fieldPosition="0">
        <references count="1">
          <reference field="4" count="1" selected="0" defaultSubtotal="1">
            <x v="117"/>
          </reference>
        </references>
      </pivotArea>
    </format>
    <format dxfId="6049">
      <pivotArea dataOnly="0" labelOnly="1" outline="0" fieldPosition="0">
        <references count="1">
          <reference field="4" count="1" defaultSubtotal="1">
            <x v="117"/>
          </reference>
        </references>
      </pivotArea>
    </format>
    <format dxfId="6048">
      <pivotArea dataOnly="0" labelOnly="1" outline="0" fieldPosition="0">
        <references count="1">
          <reference field="4" count="1" defaultSubtotal="1">
            <x v="117"/>
          </reference>
        </references>
      </pivotArea>
    </format>
    <format dxfId="6047">
      <pivotArea outline="0" collapsedLevelsAreSubtotals="1" fieldPosition="0">
        <references count="2">
          <reference field="0" count="1" selected="0">
            <x v="418"/>
          </reference>
          <reference field="4" count="1" selected="0">
            <x v="122"/>
          </reference>
        </references>
      </pivotArea>
    </format>
    <format dxfId="6046">
      <pivotArea dataOnly="0" labelOnly="1" outline="0" offset="IV1" fieldPosition="0">
        <references count="1">
          <reference field="4" count="1">
            <x v="122"/>
          </reference>
        </references>
      </pivotArea>
    </format>
    <format dxfId="6045">
      <pivotArea dataOnly="0" labelOnly="1" outline="0" fieldPosition="0">
        <references count="2">
          <reference field="0" count="1">
            <x v="418"/>
          </reference>
          <reference field="4" count="1" selected="0">
            <x v="122"/>
          </reference>
        </references>
      </pivotArea>
    </format>
    <format dxfId="6044">
      <pivotArea outline="0" collapsedLevelsAreSubtotals="1" fieldPosition="0">
        <references count="2">
          <reference field="0" count="1" selected="0">
            <x v="418"/>
          </reference>
          <reference field="4" count="1" selected="0">
            <x v="122"/>
          </reference>
        </references>
      </pivotArea>
    </format>
    <format dxfId="6043">
      <pivotArea dataOnly="0" labelOnly="1" outline="0" fieldPosition="0">
        <references count="1">
          <reference field="4" count="1">
            <x v="122"/>
          </reference>
        </references>
      </pivotArea>
    </format>
    <format dxfId="6042">
      <pivotArea dataOnly="0" labelOnly="1" outline="0" fieldPosition="0">
        <references count="2">
          <reference field="0" count="1">
            <x v="418"/>
          </reference>
          <reference field="4" count="1" selected="0">
            <x v="122"/>
          </reference>
        </references>
      </pivotArea>
    </format>
    <format dxfId="6041">
      <pivotArea outline="0" collapsedLevelsAreSubtotals="1" fieldPosition="0">
        <references count="2">
          <reference field="0" count="1" selected="0">
            <x v="490"/>
          </reference>
          <reference field="4" count="1" selected="0">
            <x v="122"/>
          </reference>
        </references>
      </pivotArea>
    </format>
    <format dxfId="6040">
      <pivotArea dataOnly="0" labelOnly="1" outline="0" offset="IV2" fieldPosition="0">
        <references count="1">
          <reference field="4" count="1">
            <x v="122"/>
          </reference>
        </references>
      </pivotArea>
    </format>
    <format dxfId="6039">
      <pivotArea dataOnly="0" labelOnly="1" outline="0" fieldPosition="0">
        <references count="2">
          <reference field="0" count="1">
            <x v="490"/>
          </reference>
          <reference field="4" count="1" selected="0">
            <x v="122"/>
          </reference>
        </references>
      </pivotArea>
    </format>
    <format dxfId="6038">
      <pivotArea outline="0" collapsedLevelsAreSubtotals="1" fieldPosition="0">
        <references count="2">
          <reference field="0" count="1" selected="0">
            <x v="490"/>
          </reference>
          <reference field="4" count="1" selected="0">
            <x v="122"/>
          </reference>
        </references>
      </pivotArea>
    </format>
    <format dxfId="6037">
      <pivotArea outline="0" collapsedLevelsAreSubtotals="1" fieldPosition="0">
        <references count="2">
          <reference field="0" count="1" selected="0">
            <x v="491"/>
          </reference>
          <reference field="4" count="1" selected="0">
            <x v="122"/>
          </reference>
        </references>
      </pivotArea>
    </format>
    <format dxfId="6036">
      <pivotArea dataOnly="0" labelOnly="1" outline="0" offset="IV3" fieldPosition="0">
        <references count="1">
          <reference field="4" count="1">
            <x v="122"/>
          </reference>
        </references>
      </pivotArea>
    </format>
    <format dxfId="6035">
      <pivotArea dataOnly="0" labelOnly="1" outline="0" fieldPosition="0">
        <references count="2">
          <reference field="0" count="1">
            <x v="491"/>
          </reference>
          <reference field="4" count="1" selected="0">
            <x v="122"/>
          </reference>
        </references>
      </pivotArea>
    </format>
    <format dxfId="6034">
      <pivotArea outline="0" collapsedLevelsAreSubtotals="1" fieldPosition="0">
        <references count="2">
          <reference field="0" count="1" selected="0">
            <x v="491"/>
          </reference>
          <reference field="4" count="1" selected="0">
            <x v="122"/>
          </reference>
        </references>
      </pivotArea>
    </format>
    <format dxfId="6033">
      <pivotArea outline="0" collapsedLevelsAreSubtotals="1" fieldPosition="0">
        <references count="2">
          <reference field="0" count="1" selected="0">
            <x v="506"/>
          </reference>
          <reference field="4" count="1" selected="0">
            <x v="122"/>
          </reference>
        </references>
      </pivotArea>
    </format>
    <format dxfId="6032">
      <pivotArea dataOnly="0" labelOnly="1" outline="0" offset="IV256" fieldPosition="0">
        <references count="1">
          <reference field="4" count="1">
            <x v="122"/>
          </reference>
        </references>
      </pivotArea>
    </format>
    <format dxfId="6031">
      <pivotArea dataOnly="0" labelOnly="1" outline="0" fieldPosition="0">
        <references count="2">
          <reference field="0" count="1">
            <x v="506"/>
          </reference>
          <reference field="4" count="1" selected="0">
            <x v="122"/>
          </reference>
        </references>
      </pivotArea>
    </format>
    <format dxfId="6030">
      <pivotArea outline="0" collapsedLevelsAreSubtotals="1" fieldPosition="0">
        <references count="2">
          <reference field="0" count="1" selected="0">
            <x v="506"/>
          </reference>
          <reference field="4" count="1" selected="0">
            <x v="122"/>
          </reference>
        </references>
      </pivotArea>
    </format>
    <format dxfId="6029">
      <pivotArea dataOnly="0" labelOnly="1" outline="0" fieldPosition="0">
        <references count="1">
          <reference field="4" count="1">
            <x v="122"/>
          </reference>
        </references>
      </pivotArea>
    </format>
    <format dxfId="6028">
      <pivotArea dataOnly="0" labelOnly="1" outline="0" fieldPosition="0">
        <references count="2">
          <reference field="0" count="1">
            <x v="506"/>
          </reference>
          <reference field="4" count="1" selected="0">
            <x v="122"/>
          </reference>
        </references>
      </pivotArea>
    </format>
    <format dxfId="6027">
      <pivotArea outline="0" collapsedLevelsAreSubtotals="1" fieldPosition="0">
        <references count="1">
          <reference field="4" count="1" selected="0" defaultSubtotal="1">
            <x v="122"/>
          </reference>
        </references>
      </pivotArea>
    </format>
    <format dxfId="6026">
      <pivotArea dataOnly="0" labelOnly="1" outline="0" fieldPosition="0">
        <references count="1">
          <reference field="4" count="1" defaultSubtotal="1">
            <x v="122"/>
          </reference>
        </references>
      </pivotArea>
    </format>
    <format dxfId="6025">
      <pivotArea dataOnly="0" labelOnly="1" outline="0" fieldPosition="0">
        <references count="1">
          <reference field="4" count="1" defaultSubtotal="1">
            <x v="122"/>
          </reference>
        </references>
      </pivotArea>
    </format>
    <format dxfId="6024">
      <pivotArea outline="0" collapsedLevelsAreSubtotals="1" fieldPosition="0">
        <references count="2">
          <reference field="0" count="1" selected="0">
            <x v="370"/>
          </reference>
          <reference field="4" count="1" selected="0">
            <x v="123"/>
          </reference>
        </references>
      </pivotArea>
    </format>
    <format dxfId="6023">
      <pivotArea dataOnly="0" labelOnly="1" outline="0" offset="IV1" fieldPosition="0">
        <references count="1">
          <reference field="4" count="1">
            <x v="123"/>
          </reference>
        </references>
      </pivotArea>
    </format>
    <format dxfId="6022">
      <pivotArea dataOnly="0" labelOnly="1" outline="0" fieldPosition="0">
        <references count="2">
          <reference field="0" count="1">
            <x v="370"/>
          </reference>
          <reference field="4" count="1" selected="0">
            <x v="123"/>
          </reference>
        </references>
      </pivotArea>
    </format>
    <format dxfId="6021">
      <pivotArea outline="0" collapsedLevelsAreSubtotals="1" fieldPosition="0">
        <references count="2">
          <reference field="0" count="1" selected="0">
            <x v="370"/>
          </reference>
          <reference field="4" count="1" selected="0">
            <x v="123"/>
          </reference>
        </references>
      </pivotArea>
    </format>
    <format dxfId="6020">
      <pivotArea dataOnly="0" labelOnly="1" outline="0" fieldPosition="0">
        <references count="1">
          <reference field="4" count="1">
            <x v="123"/>
          </reference>
        </references>
      </pivotArea>
    </format>
    <format dxfId="6019">
      <pivotArea dataOnly="0" labelOnly="1" outline="0" fieldPosition="0">
        <references count="2">
          <reference field="0" count="1">
            <x v="370"/>
          </reference>
          <reference field="4" count="1" selected="0">
            <x v="123"/>
          </reference>
        </references>
      </pivotArea>
    </format>
    <format dxfId="6018">
      <pivotArea outline="0" collapsedLevelsAreSubtotals="1" fieldPosition="0">
        <references count="2">
          <reference field="0" count="1" selected="0">
            <x v="378"/>
          </reference>
          <reference field="4" count="1" selected="0">
            <x v="123"/>
          </reference>
        </references>
      </pivotArea>
    </format>
    <format dxfId="6017">
      <pivotArea dataOnly="0" labelOnly="1" outline="0" offset="IV2" fieldPosition="0">
        <references count="1">
          <reference field="4" count="1">
            <x v="123"/>
          </reference>
        </references>
      </pivotArea>
    </format>
    <format dxfId="6016">
      <pivotArea dataOnly="0" labelOnly="1" outline="0" fieldPosition="0">
        <references count="2">
          <reference field="0" count="1">
            <x v="378"/>
          </reference>
          <reference field="4" count="1" selected="0">
            <x v="123"/>
          </reference>
        </references>
      </pivotArea>
    </format>
    <format dxfId="6015">
      <pivotArea outline="0" collapsedLevelsAreSubtotals="1" fieldPosition="0">
        <references count="2">
          <reference field="0" count="1" selected="0">
            <x v="378"/>
          </reference>
          <reference field="4" count="1" selected="0">
            <x v="123"/>
          </reference>
        </references>
      </pivotArea>
    </format>
    <format dxfId="6014">
      <pivotArea outline="0" collapsedLevelsAreSubtotals="1" fieldPosition="0">
        <references count="2">
          <reference field="0" count="1" selected="0">
            <x v="418"/>
          </reference>
          <reference field="4" count="1" selected="0">
            <x v="123"/>
          </reference>
        </references>
      </pivotArea>
    </format>
    <format dxfId="6013">
      <pivotArea dataOnly="0" labelOnly="1" outline="0" offset="IV3" fieldPosition="0">
        <references count="1">
          <reference field="4" count="1">
            <x v="123"/>
          </reference>
        </references>
      </pivotArea>
    </format>
    <format dxfId="6012">
      <pivotArea dataOnly="0" labelOnly="1" outline="0" fieldPosition="0">
        <references count="2">
          <reference field="0" count="1">
            <x v="418"/>
          </reference>
          <reference field="4" count="1" selected="0">
            <x v="123"/>
          </reference>
        </references>
      </pivotArea>
    </format>
    <format dxfId="6011">
      <pivotArea outline="0" collapsedLevelsAreSubtotals="1" fieldPosition="0">
        <references count="2">
          <reference field="0" count="1" selected="0">
            <x v="418"/>
          </reference>
          <reference field="4" count="1" selected="0">
            <x v="123"/>
          </reference>
        </references>
      </pivotArea>
    </format>
    <format dxfId="6010">
      <pivotArea outline="0" collapsedLevelsAreSubtotals="1" fieldPosition="0">
        <references count="2">
          <reference field="0" count="1" selected="0">
            <x v="481"/>
          </reference>
          <reference field="4" count="1" selected="0">
            <x v="123"/>
          </reference>
        </references>
      </pivotArea>
    </format>
    <format dxfId="6009">
      <pivotArea dataOnly="0" labelOnly="1" outline="0" offset="IV4" fieldPosition="0">
        <references count="1">
          <reference field="4" count="1">
            <x v="123"/>
          </reference>
        </references>
      </pivotArea>
    </format>
    <format dxfId="6008">
      <pivotArea dataOnly="0" labelOnly="1" outline="0" fieldPosition="0">
        <references count="2">
          <reference field="0" count="1">
            <x v="481"/>
          </reference>
          <reference field="4" count="1" selected="0">
            <x v="123"/>
          </reference>
        </references>
      </pivotArea>
    </format>
    <format dxfId="6007">
      <pivotArea outline="0" collapsedLevelsAreSubtotals="1" fieldPosition="0">
        <references count="2">
          <reference field="0" count="1" selected="0">
            <x v="481"/>
          </reference>
          <reference field="4" count="1" selected="0">
            <x v="123"/>
          </reference>
        </references>
      </pivotArea>
    </format>
    <format dxfId="6006">
      <pivotArea outline="0" collapsedLevelsAreSubtotals="1" fieldPosition="0">
        <references count="2">
          <reference field="0" count="1" selected="0">
            <x v="490"/>
          </reference>
          <reference field="4" count="1" selected="0">
            <x v="123"/>
          </reference>
        </references>
      </pivotArea>
    </format>
    <format dxfId="6005">
      <pivotArea dataOnly="0" labelOnly="1" outline="0" offset="IV5" fieldPosition="0">
        <references count="1">
          <reference field="4" count="1">
            <x v="123"/>
          </reference>
        </references>
      </pivotArea>
    </format>
    <format dxfId="6004">
      <pivotArea dataOnly="0" labelOnly="1" outline="0" fieldPosition="0">
        <references count="2">
          <reference field="0" count="1">
            <x v="490"/>
          </reference>
          <reference field="4" count="1" selected="0">
            <x v="123"/>
          </reference>
        </references>
      </pivotArea>
    </format>
    <format dxfId="6003">
      <pivotArea outline="0" collapsedLevelsAreSubtotals="1" fieldPosition="0">
        <references count="2">
          <reference field="0" count="1" selected="0">
            <x v="490"/>
          </reference>
          <reference field="4" count="1" selected="0">
            <x v="123"/>
          </reference>
        </references>
      </pivotArea>
    </format>
    <format dxfId="6002">
      <pivotArea outline="0" collapsedLevelsAreSubtotals="1" fieldPosition="0">
        <references count="2">
          <reference field="0" count="1" selected="0">
            <x v="491"/>
          </reference>
          <reference field="4" count="1" selected="0">
            <x v="123"/>
          </reference>
        </references>
      </pivotArea>
    </format>
    <format dxfId="6001">
      <pivotArea dataOnly="0" labelOnly="1" outline="0" offset="IV6" fieldPosition="0">
        <references count="1">
          <reference field="4" count="1">
            <x v="123"/>
          </reference>
        </references>
      </pivotArea>
    </format>
    <format dxfId="6000">
      <pivotArea dataOnly="0" labelOnly="1" outline="0" fieldPosition="0">
        <references count="2">
          <reference field="0" count="1">
            <x v="491"/>
          </reference>
          <reference field="4" count="1" selected="0">
            <x v="123"/>
          </reference>
        </references>
      </pivotArea>
    </format>
    <format dxfId="5999">
      <pivotArea outline="0" collapsedLevelsAreSubtotals="1" fieldPosition="0">
        <references count="2">
          <reference field="0" count="1" selected="0">
            <x v="491"/>
          </reference>
          <reference field="4" count="1" selected="0">
            <x v="123"/>
          </reference>
        </references>
      </pivotArea>
    </format>
    <format dxfId="5998">
      <pivotArea outline="0" collapsedLevelsAreSubtotals="1" fieldPosition="0">
        <references count="2">
          <reference field="0" count="1" selected="0">
            <x v="506"/>
          </reference>
          <reference field="4" count="1" selected="0">
            <x v="123"/>
          </reference>
        </references>
      </pivotArea>
    </format>
    <format dxfId="5997">
      <pivotArea dataOnly="0" labelOnly="1" outline="0" offset="IV256" fieldPosition="0">
        <references count="1">
          <reference field="4" count="1">
            <x v="123"/>
          </reference>
        </references>
      </pivotArea>
    </format>
    <format dxfId="5996">
      <pivotArea dataOnly="0" labelOnly="1" outline="0" fieldPosition="0">
        <references count="2">
          <reference field="0" count="1">
            <x v="506"/>
          </reference>
          <reference field="4" count="1" selected="0">
            <x v="123"/>
          </reference>
        </references>
      </pivotArea>
    </format>
    <format dxfId="5995">
      <pivotArea outline="0" collapsedLevelsAreSubtotals="1" fieldPosition="0">
        <references count="2">
          <reference field="0" count="1" selected="0">
            <x v="506"/>
          </reference>
          <reference field="4" count="1" selected="0">
            <x v="123"/>
          </reference>
        </references>
      </pivotArea>
    </format>
    <format dxfId="5994">
      <pivotArea dataOnly="0" labelOnly="1" outline="0" fieldPosition="0">
        <references count="1">
          <reference field="4" count="1">
            <x v="123"/>
          </reference>
        </references>
      </pivotArea>
    </format>
    <format dxfId="5993">
      <pivotArea dataOnly="0" labelOnly="1" outline="0" fieldPosition="0">
        <references count="2">
          <reference field="0" count="1">
            <x v="506"/>
          </reference>
          <reference field="4" count="1" selected="0">
            <x v="123"/>
          </reference>
        </references>
      </pivotArea>
    </format>
    <format dxfId="5992">
      <pivotArea outline="0" collapsedLevelsAreSubtotals="1" fieldPosition="0">
        <references count="1">
          <reference field="4" count="1" selected="0" defaultSubtotal="1">
            <x v="123"/>
          </reference>
        </references>
      </pivotArea>
    </format>
    <format dxfId="5991">
      <pivotArea dataOnly="0" labelOnly="1" outline="0" fieldPosition="0">
        <references count="1">
          <reference field="4" count="1" defaultSubtotal="1">
            <x v="123"/>
          </reference>
        </references>
      </pivotArea>
    </format>
    <format dxfId="5990">
      <pivotArea dataOnly="0" labelOnly="1" outline="0" fieldPosition="0">
        <references count="1">
          <reference field="4" count="1" defaultSubtotal="1">
            <x v="123"/>
          </reference>
        </references>
      </pivotArea>
    </format>
    <format dxfId="5989">
      <pivotArea outline="0" collapsedLevelsAreSubtotals="1" fieldPosition="0">
        <references count="2">
          <reference field="0" count="1" selected="0">
            <x v="490"/>
          </reference>
          <reference field="4" count="1" selected="0">
            <x v="124"/>
          </reference>
        </references>
      </pivotArea>
    </format>
    <format dxfId="5988">
      <pivotArea dataOnly="0" labelOnly="1" outline="0" offset="IV1" fieldPosition="0">
        <references count="1">
          <reference field="4" count="1">
            <x v="124"/>
          </reference>
        </references>
      </pivotArea>
    </format>
    <format dxfId="5987">
      <pivotArea dataOnly="0" labelOnly="1" outline="0" fieldPosition="0">
        <references count="2">
          <reference field="0" count="1">
            <x v="490"/>
          </reference>
          <reference field="4" count="1" selected="0">
            <x v="124"/>
          </reference>
        </references>
      </pivotArea>
    </format>
    <format dxfId="5986">
      <pivotArea outline="0" collapsedLevelsAreSubtotals="1" fieldPosition="0">
        <references count="2">
          <reference field="0" count="1" selected="0">
            <x v="490"/>
          </reference>
          <reference field="4" count="1" selected="0">
            <x v="124"/>
          </reference>
        </references>
      </pivotArea>
    </format>
    <format dxfId="5985">
      <pivotArea dataOnly="0" labelOnly="1" outline="0" fieldPosition="0">
        <references count="1">
          <reference field="4" count="1">
            <x v="124"/>
          </reference>
        </references>
      </pivotArea>
    </format>
    <format dxfId="5984">
      <pivotArea dataOnly="0" labelOnly="1" outline="0" fieldPosition="0">
        <references count="2">
          <reference field="0" count="1">
            <x v="490"/>
          </reference>
          <reference field="4" count="1" selected="0">
            <x v="124"/>
          </reference>
        </references>
      </pivotArea>
    </format>
    <format dxfId="5983">
      <pivotArea dataOnly="0" labelOnly="1" outline="0" fieldPosition="0">
        <references count="1">
          <reference field="4" count="1">
            <x v="124"/>
          </reference>
        </references>
      </pivotArea>
    </format>
    <format dxfId="5982">
      <pivotArea outline="0" collapsedLevelsAreSubtotals="1" fieldPosition="0">
        <references count="2">
          <reference field="0" count="1" selected="0">
            <x v="491"/>
          </reference>
          <reference field="4" count="1" selected="0">
            <x v="124"/>
          </reference>
        </references>
      </pivotArea>
    </format>
    <format dxfId="5981">
      <pivotArea dataOnly="0" labelOnly="1" outline="0" offset="IV2" fieldPosition="0">
        <references count="1">
          <reference field="4" count="1">
            <x v="124"/>
          </reference>
        </references>
      </pivotArea>
    </format>
    <format dxfId="5980">
      <pivotArea dataOnly="0" labelOnly="1" outline="0" fieldPosition="0">
        <references count="2">
          <reference field="0" count="1">
            <x v="491"/>
          </reference>
          <reference field="4" count="1" selected="0">
            <x v="124"/>
          </reference>
        </references>
      </pivotArea>
    </format>
    <format dxfId="5979">
      <pivotArea outline="0" collapsedLevelsAreSubtotals="1" fieldPosition="0">
        <references count="2">
          <reference field="0" count="1" selected="0">
            <x v="491"/>
          </reference>
          <reference field="4" count="1" selected="0">
            <x v="124"/>
          </reference>
        </references>
      </pivotArea>
    </format>
    <format dxfId="5978">
      <pivotArea outline="0" collapsedLevelsAreSubtotals="1" fieldPosition="0">
        <references count="2">
          <reference field="0" count="1" selected="0">
            <x v="506"/>
          </reference>
          <reference field="4" count="1" selected="0">
            <x v="124"/>
          </reference>
        </references>
      </pivotArea>
    </format>
    <format dxfId="5977">
      <pivotArea dataOnly="0" labelOnly="1" outline="0" offset="IV256" fieldPosition="0">
        <references count="1">
          <reference field="4" count="1">
            <x v="124"/>
          </reference>
        </references>
      </pivotArea>
    </format>
    <format dxfId="5976">
      <pivotArea dataOnly="0" labelOnly="1" outline="0" fieldPosition="0">
        <references count="2">
          <reference field="0" count="1">
            <x v="506"/>
          </reference>
          <reference field="4" count="1" selected="0">
            <x v="124"/>
          </reference>
        </references>
      </pivotArea>
    </format>
    <format dxfId="5975">
      <pivotArea outline="0" collapsedLevelsAreSubtotals="1" fieldPosition="0">
        <references count="2">
          <reference field="0" count="1" selected="0">
            <x v="506"/>
          </reference>
          <reference field="4" count="1" selected="0">
            <x v="124"/>
          </reference>
        </references>
      </pivotArea>
    </format>
    <format dxfId="5974">
      <pivotArea dataOnly="0" labelOnly="1" outline="0" fieldPosition="0">
        <references count="1">
          <reference field="4" count="1">
            <x v="124"/>
          </reference>
        </references>
      </pivotArea>
    </format>
    <format dxfId="5973">
      <pivotArea dataOnly="0" labelOnly="1" outline="0" fieldPosition="0">
        <references count="2">
          <reference field="0" count="1">
            <x v="506"/>
          </reference>
          <reference field="4" count="1" selected="0">
            <x v="124"/>
          </reference>
        </references>
      </pivotArea>
    </format>
    <format dxfId="5972">
      <pivotArea dataOnly="0" labelOnly="1" outline="0" fieldPosition="0">
        <references count="1">
          <reference field="4" count="1">
            <x v="124"/>
          </reference>
        </references>
      </pivotArea>
    </format>
    <format dxfId="5971">
      <pivotArea outline="0" collapsedLevelsAreSubtotals="1" fieldPosition="0">
        <references count="1">
          <reference field="4" count="1" selected="0" defaultSubtotal="1">
            <x v="124"/>
          </reference>
        </references>
      </pivotArea>
    </format>
    <format dxfId="5970">
      <pivotArea dataOnly="0" labelOnly="1" outline="0" fieldPosition="0">
        <references count="1">
          <reference field="4" count="1" defaultSubtotal="1">
            <x v="124"/>
          </reference>
        </references>
      </pivotArea>
    </format>
    <format dxfId="5969">
      <pivotArea outline="0" collapsedLevelsAreSubtotals="1" fieldPosition="0">
        <references count="1">
          <reference field="4" count="1" selected="0" defaultSubtotal="1">
            <x v="124"/>
          </reference>
        </references>
      </pivotArea>
    </format>
    <format dxfId="5968">
      <pivotArea dataOnly="0" labelOnly="1" outline="0" fieldPosition="0">
        <references count="1">
          <reference field="4" count="1" defaultSubtotal="1">
            <x v="124"/>
          </reference>
        </references>
      </pivotArea>
    </format>
    <format dxfId="5967">
      <pivotArea dataOnly="0" labelOnly="1" outline="0" fieldPosition="0">
        <references count="1">
          <reference field="4" count="1" defaultSubtotal="1">
            <x v="124"/>
          </reference>
        </references>
      </pivotArea>
    </format>
    <format dxfId="5966">
      <pivotArea outline="0" collapsedLevelsAreSubtotals="1" fieldPosition="0">
        <references count="2">
          <reference field="0" count="1" selected="0">
            <x v="370"/>
          </reference>
          <reference field="4" count="1" selected="0">
            <x v="125"/>
          </reference>
        </references>
      </pivotArea>
    </format>
    <format dxfId="5965">
      <pivotArea dataOnly="0" labelOnly="1" outline="0" offset="IV1" fieldPosition="0">
        <references count="1">
          <reference field="4" count="1">
            <x v="125"/>
          </reference>
        </references>
      </pivotArea>
    </format>
    <format dxfId="5964">
      <pivotArea dataOnly="0" labelOnly="1" outline="0" fieldPosition="0">
        <references count="2">
          <reference field="0" count="1">
            <x v="370"/>
          </reference>
          <reference field="4" count="1" selected="0">
            <x v="125"/>
          </reference>
        </references>
      </pivotArea>
    </format>
    <format dxfId="5963">
      <pivotArea outline="0" collapsedLevelsAreSubtotals="1" fieldPosition="0">
        <references count="2">
          <reference field="0" count="1" selected="0">
            <x v="370"/>
          </reference>
          <reference field="4" count="1" selected="0">
            <x v="125"/>
          </reference>
        </references>
      </pivotArea>
    </format>
    <format dxfId="5962">
      <pivotArea dataOnly="0" labelOnly="1" outline="0" fieldPosition="0">
        <references count="1">
          <reference field="4" count="1">
            <x v="125"/>
          </reference>
        </references>
      </pivotArea>
    </format>
    <format dxfId="5961">
      <pivotArea dataOnly="0" labelOnly="1" outline="0" fieldPosition="0">
        <references count="2">
          <reference field="0" count="1">
            <x v="370"/>
          </reference>
          <reference field="4" count="1" selected="0">
            <x v="125"/>
          </reference>
        </references>
      </pivotArea>
    </format>
    <format dxfId="5960">
      <pivotArea outline="0" collapsedLevelsAreSubtotals="1" fieldPosition="0">
        <references count="2">
          <reference field="0" count="1" selected="0">
            <x v="378"/>
          </reference>
          <reference field="4" count="1" selected="0">
            <x v="125"/>
          </reference>
        </references>
      </pivotArea>
    </format>
    <format dxfId="5959">
      <pivotArea dataOnly="0" labelOnly="1" outline="0" offset="IV2" fieldPosition="0">
        <references count="1">
          <reference field="4" count="1">
            <x v="125"/>
          </reference>
        </references>
      </pivotArea>
    </format>
    <format dxfId="5958">
      <pivotArea dataOnly="0" labelOnly="1" outline="0" fieldPosition="0">
        <references count="2">
          <reference field="0" count="1">
            <x v="378"/>
          </reference>
          <reference field="4" count="1" selected="0">
            <x v="125"/>
          </reference>
        </references>
      </pivotArea>
    </format>
    <format dxfId="5957">
      <pivotArea outline="0" collapsedLevelsAreSubtotals="1" fieldPosition="0">
        <references count="2">
          <reference field="0" count="1" selected="0">
            <x v="378"/>
          </reference>
          <reference field="4" count="1" selected="0">
            <x v="125"/>
          </reference>
        </references>
      </pivotArea>
    </format>
    <format dxfId="5956">
      <pivotArea outline="0" collapsedLevelsAreSubtotals="1" fieldPosition="0">
        <references count="2">
          <reference field="0" count="1" selected="0">
            <x v="481"/>
          </reference>
          <reference field="4" count="1" selected="0">
            <x v="125"/>
          </reference>
        </references>
      </pivotArea>
    </format>
    <format dxfId="5955">
      <pivotArea dataOnly="0" labelOnly="1" outline="0" offset="IV3" fieldPosition="0">
        <references count="1">
          <reference field="4" count="1">
            <x v="125"/>
          </reference>
        </references>
      </pivotArea>
    </format>
    <format dxfId="5954">
      <pivotArea dataOnly="0" labelOnly="1" outline="0" fieldPosition="0">
        <references count="2">
          <reference field="0" count="1">
            <x v="481"/>
          </reference>
          <reference field="4" count="1" selected="0">
            <x v="125"/>
          </reference>
        </references>
      </pivotArea>
    </format>
    <format dxfId="5953">
      <pivotArea outline="0" collapsedLevelsAreSubtotals="1" fieldPosition="0">
        <references count="2">
          <reference field="0" count="1" selected="0">
            <x v="481"/>
          </reference>
          <reference field="4" count="1" selected="0">
            <x v="125"/>
          </reference>
        </references>
      </pivotArea>
    </format>
    <format dxfId="5952">
      <pivotArea outline="0" collapsedLevelsAreSubtotals="1" fieldPosition="0">
        <references count="2">
          <reference field="0" count="1" selected="0">
            <x v="490"/>
          </reference>
          <reference field="4" count="1" selected="0">
            <x v="125"/>
          </reference>
        </references>
      </pivotArea>
    </format>
    <format dxfId="5951">
      <pivotArea dataOnly="0" labelOnly="1" outline="0" offset="IV4" fieldPosition="0">
        <references count="1">
          <reference field="4" count="1">
            <x v="125"/>
          </reference>
        </references>
      </pivotArea>
    </format>
    <format dxfId="5950">
      <pivotArea dataOnly="0" labelOnly="1" outline="0" fieldPosition="0">
        <references count="2">
          <reference field="0" count="1">
            <x v="490"/>
          </reference>
          <reference field="4" count="1" selected="0">
            <x v="125"/>
          </reference>
        </references>
      </pivotArea>
    </format>
    <format dxfId="5949">
      <pivotArea outline="0" collapsedLevelsAreSubtotals="1" fieldPosition="0">
        <references count="2">
          <reference field="0" count="1" selected="0">
            <x v="490"/>
          </reference>
          <reference field="4" count="1" selected="0">
            <x v="125"/>
          </reference>
        </references>
      </pivotArea>
    </format>
    <format dxfId="5948">
      <pivotArea outline="0" collapsedLevelsAreSubtotals="1" fieldPosition="0">
        <references count="2">
          <reference field="0" count="1" selected="0">
            <x v="491"/>
          </reference>
          <reference field="4" count="1" selected="0">
            <x v="125"/>
          </reference>
        </references>
      </pivotArea>
    </format>
    <format dxfId="5947">
      <pivotArea dataOnly="0" labelOnly="1" outline="0" offset="IV5" fieldPosition="0">
        <references count="1">
          <reference field="4" count="1">
            <x v="125"/>
          </reference>
        </references>
      </pivotArea>
    </format>
    <format dxfId="5946">
      <pivotArea dataOnly="0" labelOnly="1" outline="0" fieldPosition="0">
        <references count="2">
          <reference field="0" count="1">
            <x v="491"/>
          </reference>
          <reference field="4" count="1" selected="0">
            <x v="125"/>
          </reference>
        </references>
      </pivotArea>
    </format>
    <format dxfId="5945">
      <pivotArea outline="0" collapsedLevelsAreSubtotals="1" fieldPosition="0">
        <references count="2">
          <reference field="0" count="1" selected="0">
            <x v="491"/>
          </reference>
          <reference field="4" count="1" selected="0">
            <x v="125"/>
          </reference>
        </references>
      </pivotArea>
    </format>
    <format dxfId="5944">
      <pivotArea outline="0" collapsedLevelsAreSubtotals="1" fieldPosition="0">
        <references count="2">
          <reference field="0" count="1" selected="0">
            <x v="506"/>
          </reference>
          <reference field="4" count="1" selected="0">
            <x v="125"/>
          </reference>
        </references>
      </pivotArea>
    </format>
    <format dxfId="5943">
      <pivotArea dataOnly="0" labelOnly="1" outline="0" offset="IV256" fieldPosition="0">
        <references count="1">
          <reference field="4" count="1">
            <x v="125"/>
          </reference>
        </references>
      </pivotArea>
    </format>
    <format dxfId="5942">
      <pivotArea dataOnly="0" labelOnly="1" outline="0" fieldPosition="0">
        <references count="2">
          <reference field="0" count="1">
            <x v="506"/>
          </reference>
          <reference field="4" count="1" selected="0">
            <x v="125"/>
          </reference>
        </references>
      </pivotArea>
    </format>
    <format dxfId="5941">
      <pivotArea outline="0" collapsedLevelsAreSubtotals="1" fieldPosition="0">
        <references count="2">
          <reference field="0" count="1" selected="0">
            <x v="506"/>
          </reference>
          <reference field="4" count="1" selected="0">
            <x v="125"/>
          </reference>
        </references>
      </pivotArea>
    </format>
    <format dxfId="5940">
      <pivotArea dataOnly="0" labelOnly="1" outline="0" fieldPosition="0">
        <references count="1">
          <reference field="4" count="1">
            <x v="125"/>
          </reference>
        </references>
      </pivotArea>
    </format>
    <format dxfId="5939">
      <pivotArea dataOnly="0" labelOnly="1" outline="0" fieldPosition="0">
        <references count="2">
          <reference field="0" count="1">
            <x v="506"/>
          </reference>
          <reference field="4" count="1" selected="0">
            <x v="125"/>
          </reference>
        </references>
      </pivotArea>
    </format>
    <format dxfId="5938">
      <pivotArea outline="0" collapsedLevelsAreSubtotals="1" fieldPosition="0">
        <references count="1">
          <reference field="4" count="1" selected="0" defaultSubtotal="1">
            <x v="125"/>
          </reference>
        </references>
      </pivotArea>
    </format>
    <format dxfId="5937">
      <pivotArea dataOnly="0" labelOnly="1" outline="0" fieldPosition="0">
        <references count="1">
          <reference field="4" count="1" defaultSubtotal="1">
            <x v="125"/>
          </reference>
        </references>
      </pivotArea>
    </format>
    <format dxfId="5936">
      <pivotArea dataOnly="0" labelOnly="1" outline="0" fieldPosition="0">
        <references count="1">
          <reference field="4" count="1" defaultSubtotal="1">
            <x v="125"/>
          </reference>
        </references>
      </pivotArea>
    </format>
    <format dxfId="5935">
      <pivotArea outline="0" collapsedLevelsAreSubtotals="1" fieldPosition="0">
        <references count="2">
          <reference field="0" count="1" selected="0">
            <x v="95"/>
          </reference>
          <reference field="4" count="1" selected="0">
            <x v="133"/>
          </reference>
        </references>
      </pivotArea>
    </format>
    <format dxfId="5934">
      <pivotArea dataOnly="0" labelOnly="1" outline="0" offset="IV1" fieldPosition="0">
        <references count="1">
          <reference field="4" count="1">
            <x v="133"/>
          </reference>
        </references>
      </pivotArea>
    </format>
    <format dxfId="5933">
      <pivotArea dataOnly="0" labelOnly="1" outline="0" fieldPosition="0">
        <references count="2">
          <reference field="0" count="1">
            <x v="95"/>
          </reference>
          <reference field="4" count="1" selected="0">
            <x v="133"/>
          </reference>
        </references>
      </pivotArea>
    </format>
    <format dxfId="5932">
      <pivotArea outline="0" collapsedLevelsAreSubtotals="1" fieldPosition="0">
        <references count="2">
          <reference field="0" count="1" selected="0">
            <x v="95"/>
          </reference>
          <reference field="4" count="1" selected="0">
            <x v="133"/>
          </reference>
        </references>
      </pivotArea>
    </format>
    <format dxfId="5931">
      <pivotArea dataOnly="0" labelOnly="1" outline="0" fieldPosition="0">
        <references count="1">
          <reference field="4" count="1">
            <x v="133"/>
          </reference>
        </references>
      </pivotArea>
    </format>
    <format dxfId="5930">
      <pivotArea dataOnly="0" labelOnly="1" outline="0" fieldPosition="0">
        <references count="2">
          <reference field="0" count="1">
            <x v="95"/>
          </reference>
          <reference field="4" count="1" selected="0">
            <x v="133"/>
          </reference>
        </references>
      </pivotArea>
    </format>
    <format dxfId="5929">
      <pivotArea dataOnly="0" labelOnly="1" outline="0" fieldPosition="0">
        <references count="1">
          <reference field="4" count="1">
            <x v="133"/>
          </reference>
        </references>
      </pivotArea>
    </format>
    <format dxfId="5928">
      <pivotArea outline="0" collapsedLevelsAreSubtotals="1" fieldPosition="0">
        <references count="2">
          <reference field="0" count="1" selected="0">
            <x v="437"/>
          </reference>
          <reference field="4" count="1" selected="0">
            <x v="133"/>
          </reference>
        </references>
      </pivotArea>
    </format>
    <format dxfId="5927">
      <pivotArea dataOnly="0" labelOnly="1" outline="0" offset="IV2" fieldPosition="0">
        <references count="1">
          <reference field="4" count="1">
            <x v="133"/>
          </reference>
        </references>
      </pivotArea>
    </format>
    <format dxfId="5926">
      <pivotArea dataOnly="0" labelOnly="1" outline="0" fieldPosition="0">
        <references count="2">
          <reference field="0" count="1">
            <x v="437"/>
          </reference>
          <reference field="4" count="1" selected="0">
            <x v="133"/>
          </reference>
        </references>
      </pivotArea>
    </format>
    <format dxfId="5925">
      <pivotArea outline="0" collapsedLevelsAreSubtotals="1" fieldPosition="0">
        <references count="2">
          <reference field="0" count="1" selected="0">
            <x v="437"/>
          </reference>
          <reference field="4" count="1" selected="0">
            <x v="133"/>
          </reference>
        </references>
      </pivotArea>
    </format>
    <format dxfId="5924">
      <pivotArea outline="0" collapsedLevelsAreSubtotals="1" fieldPosition="0">
        <references count="2">
          <reference field="0" count="1" selected="0">
            <x v="454"/>
          </reference>
          <reference field="4" count="1" selected="0">
            <x v="133"/>
          </reference>
        </references>
      </pivotArea>
    </format>
    <format dxfId="5923">
      <pivotArea dataOnly="0" labelOnly="1" outline="0" offset="IV256" fieldPosition="0">
        <references count="1">
          <reference field="4" count="1">
            <x v="133"/>
          </reference>
        </references>
      </pivotArea>
    </format>
    <format dxfId="5922">
      <pivotArea dataOnly="0" labelOnly="1" outline="0" fieldPosition="0">
        <references count="2">
          <reference field="0" count="1">
            <x v="454"/>
          </reference>
          <reference field="4" count="1" selected="0">
            <x v="133"/>
          </reference>
        </references>
      </pivotArea>
    </format>
    <format dxfId="5921">
      <pivotArea outline="0" collapsedLevelsAreSubtotals="1" fieldPosition="0">
        <references count="2">
          <reference field="0" count="1" selected="0">
            <x v="454"/>
          </reference>
          <reference field="4" count="1" selected="0">
            <x v="133"/>
          </reference>
        </references>
      </pivotArea>
    </format>
    <format dxfId="5920">
      <pivotArea dataOnly="0" labelOnly="1" outline="0" fieldPosition="0">
        <references count="1">
          <reference field="4" count="1">
            <x v="133"/>
          </reference>
        </references>
      </pivotArea>
    </format>
    <format dxfId="5919">
      <pivotArea dataOnly="0" labelOnly="1" outline="0" fieldPosition="0">
        <references count="2">
          <reference field="0" count="1">
            <x v="454"/>
          </reference>
          <reference field="4" count="1" selected="0">
            <x v="133"/>
          </reference>
        </references>
      </pivotArea>
    </format>
    <format dxfId="5918">
      <pivotArea dataOnly="0" labelOnly="1" outline="0" fieldPosition="0">
        <references count="1">
          <reference field="4" count="1">
            <x v="133"/>
          </reference>
        </references>
      </pivotArea>
    </format>
    <format dxfId="5917">
      <pivotArea outline="0" collapsedLevelsAreSubtotals="1" fieldPosition="0">
        <references count="1">
          <reference field="4" count="1" selected="0" defaultSubtotal="1">
            <x v="133"/>
          </reference>
        </references>
      </pivotArea>
    </format>
    <format dxfId="5916">
      <pivotArea dataOnly="0" labelOnly="1" outline="0" fieldPosition="0">
        <references count="1">
          <reference field="4" count="1" defaultSubtotal="1">
            <x v="133"/>
          </reference>
        </references>
      </pivotArea>
    </format>
    <format dxfId="5915">
      <pivotArea dataOnly="0" labelOnly="1" outline="0" fieldPosition="0">
        <references count="1">
          <reference field="4" count="1" defaultSubtotal="1">
            <x v="133"/>
          </reference>
        </references>
      </pivotArea>
    </format>
    <format dxfId="5914">
      <pivotArea outline="0" collapsedLevelsAreSubtotals="1" fieldPosition="0">
        <references count="2">
          <reference field="0" count="1" selected="0">
            <x v="34"/>
          </reference>
          <reference field="4" count="1" selected="0">
            <x v="134"/>
          </reference>
        </references>
      </pivotArea>
    </format>
    <format dxfId="5913">
      <pivotArea dataOnly="0" labelOnly="1" outline="0" offset="IV1" fieldPosition="0">
        <references count="1">
          <reference field="4" count="1">
            <x v="134"/>
          </reference>
        </references>
      </pivotArea>
    </format>
    <format dxfId="5912">
      <pivotArea dataOnly="0" labelOnly="1" outline="0" fieldPosition="0">
        <references count="2">
          <reference field="0" count="1">
            <x v="34"/>
          </reference>
          <reference field="4" count="1" selected="0">
            <x v="134"/>
          </reference>
        </references>
      </pivotArea>
    </format>
    <format dxfId="5911">
      <pivotArea outline="0" collapsedLevelsAreSubtotals="1" fieldPosition="0">
        <references count="2">
          <reference field="0" count="1" selected="0">
            <x v="34"/>
          </reference>
          <reference field="4" count="1" selected="0">
            <x v="134"/>
          </reference>
        </references>
      </pivotArea>
    </format>
    <format dxfId="5910">
      <pivotArea dataOnly="0" labelOnly="1" outline="0" fieldPosition="0">
        <references count="1">
          <reference field="4" count="1">
            <x v="134"/>
          </reference>
        </references>
      </pivotArea>
    </format>
    <format dxfId="5909">
      <pivotArea dataOnly="0" labelOnly="1" outline="0" fieldPosition="0">
        <references count="2">
          <reference field="0" count="1">
            <x v="34"/>
          </reference>
          <reference field="4" count="1" selected="0">
            <x v="134"/>
          </reference>
        </references>
      </pivotArea>
    </format>
    <format dxfId="5908">
      <pivotArea dataOnly="0" labelOnly="1" outline="0" fieldPosition="0">
        <references count="1">
          <reference field="4" count="1">
            <x v="134"/>
          </reference>
        </references>
      </pivotArea>
    </format>
    <format dxfId="5907">
      <pivotArea outline="0" collapsedLevelsAreSubtotals="1" fieldPosition="0">
        <references count="2">
          <reference field="0" count="1" selected="0">
            <x v="35"/>
          </reference>
          <reference field="4" count="1" selected="0">
            <x v="134"/>
          </reference>
        </references>
      </pivotArea>
    </format>
    <format dxfId="5906">
      <pivotArea dataOnly="0" labelOnly="1" outline="0" offset="IV2" fieldPosition="0">
        <references count="1">
          <reference field="4" count="1">
            <x v="134"/>
          </reference>
        </references>
      </pivotArea>
    </format>
    <format dxfId="5905">
      <pivotArea dataOnly="0" labelOnly="1" outline="0" fieldPosition="0">
        <references count="2">
          <reference field="0" count="1">
            <x v="35"/>
          </reference>
          <reference field="4" count="1" selected="0">
            <x v="134"/>
          </reference>
        </references>
      </pivotArea>
    </format>
    <format dxfId="5904">
      <pivotArea outline="0" collapsedLevelsAreSubtotals="1" fieldPosition="0">
        <references count="2">
          <reference field="0" count="1" selected="0">
            <x v="35"/>
          </reference>
          <reference field="4" count="1" selected="0">
            <x v="134"/>
          </reference>
        </references>
      </pivotArea>
    </format>
    <format dxfId="5903">
      <pivotArea outline="0" collapsedLevelsAreSubtotals="1" fieldPosition="0">
        <references count="2">
          <reference field="0" count="1" selected="0">
            <x v="44"/>
          </reference>
          <reference field="4" count="1" selected="0">
            <x v="134"/>
          </reference>
        </references>
      </pivotArea>
    </format>
    <format dxfId="5902">
      <pivotArea dataOnly="0" labelOnly="1" outline="0" offset="IV3" fieldPosition="0">
        <references count="1">
          <reference field="4" count="1">
            <x v="134"/>
          </reference>
        </references>
      </pivotArea>
    </format>
    <format dxfId="5901">
      <pivotArea dataOnly="0" labelOnly="1" outline="0" fieldPosition="0">
        <references count="2">
          <reference field="0" count="1">
            <x v="44"/>
          </reference>
          <reference field="4" count="1" selected="0">
            <x v="134"/>
          </reference>
        </references>
      </pivotArea>
    </format>
    <format dxfId="5900">
      <pivotArea outline="0" collapsedLevelsAreSubtotals="1" fieldPosition="0">
        <references count="2">
          <reference field="0" count="1" selected="0">
            <x v="44"/>
          </reference>
          <reference field="4" count="1" selected="0">
            <x v="134"/>
          </reference>
        </references>
      </pivotArea>
    </format>
    <format dxfId="5899">
      <pivotArea outline="0" collapsedLevelsAreSubtotals="1" fieldPosition="0">
        <references count="2">
          <reference field="0" count="1" selected="0">
            <x v="71"/>
          </reference>
          <reference field="4" count="1" selected="0">
            <x v="134"/>
          </reference>
        </references>
      </pivotArea>
    </format>
    <format dxfId="5898">
      <pivotArea dataOnly="0" labelOnly="1" outline="0" offset="IV4" fieldPosition="0">
        <references count="1">
          <reference field="4" count="1">
            <x v="134"/>
          </reference>
        </references>
      </pivotArea>
    </format>
    <format dxfId="5897">
      <pivotArea dataOnly="0" labelOnly="1" outline="0" fieldPosition="0">
        <references count="2">
          <reference field="0" count="1">
            <x v="71"/>
          </reference>
          <reference field="4" count="1" selected="0">
            <x v="134"/>
          </reference>
        </references>
      </pivotArea>
    </format>
    <format dxfId="5896">
      <pivotArea outline="0" collapsedLevelsAreSubtotals="1" fieldPosition="0">
        <references count="2">
          <reference field="0" count="1" selected="0">
            <x v="71"/>
          </reference>
          <reference field="4" count="1" selected="0">
            <x v="134"/>
          </reference>
        </references>
      </pivotArea>
    </format>
    <format dxfId="5895">
      <pivotArea outline="0" collapsedLevelsAreSubtotals="1" fieldPosition="0">
        <references count="2">
          <reference field="0" count="1" selected="0">
            <x v="72"/>
          </reference>
          <reference field="4" count="1" selected="0">
            <x v="134"/>
          </reference>
        </references>
      </pivotArea>
    </format>
    <format dxfId="5894">
      <pivotArea dataOnly="0" labelOnly="1" outline="0" offset="IV5" fieldPosition="0">
        <references count="1">
          <reference field="4" count="1">
            <x v="134"/>
          </reference>
        </references>
      </pivotArea>
    </format>
    <format dxfId="5893">
      <pivotArea dataOnly="0" labelOnly="1" outline="0" fieldPosition="0">
        <references count="2">
          <reference field="0" count="1">
            <x v="72"/>
          </reference>
          <reference field="4" count="1" selected="0">
            <x v="134"/>
          </reference>
        </references>
      </pivotArea>
    </format>
    <format dxfId="5892">
      <pivotArea outline="0" collapsedLevelsAreSubtotals="1" fieldPosition="0">
        <references count="2">
          <reference field="0" count="1" selected="0">
            <x v="72"/>
          </reference>
          <reference field="4" count="1" selected="0">
            <x v="134"/>
          </reference>
        </references>
      </pivotArea>
    </format>
    <format dxfId="5891">
      <pivotArea outline="0" collapsedLevelsAreSubtotals="1" fieldPosition="0">
        <references count="2">
          <reference field="0" count="1" selected="0">
            <x v="75"/>
          </reference>
          <reference field="4" count="1" selected="0">
            <x v="134"/>
          </reference>
        </references>
      </pivotArea>
    </format>
    <format dxfId="5890">
      <pivotArea dataOnly="0" labelOnly="1" outline="0" offset="IV6" fieldPosition="0">
        <references count="1">
          <reference field="4" count="1">
            <x v="134"/>
          </reference>
        </references>
      </pivotArea>
    </format>
    <format dxfId="5889">
      <pivotArea dataOnly="0" labelOnly="1" outline="0" fieldPosition="0">
        <references count="2">
          <reference field="0" count="1">
            <x v="75"/>
          </reference>
          <reference field="4" count="1" selected="0">
            <x v="134"/>
          </reference>
        </references>
      </pivotArea>
    </format>
    <format dxfId="5888">
      <pivotArea outline="0" collapsedLevelsAreSubtotals="1" fieldPosition="0">
        <references count="2">
          <reference field="0" count="1" selected="0">
            <x v="75"/>
          </reference>
          <reference field="4" count="1" selected="0">
            <x v="134"/>
          </reference>
        </references>
      </pivotArea>
    </format>
    <format dxfId="5887">
      <pivotArea outline="0" collapsedLevelsAreSubtotals="1" fieldPosition="0">
        <references count="2">
          <reference field="0" count="1" selected="0">
            <x v="82"/>
          </reference>
          <reference field="4" count="1" selected="0">
            <x v="134"/>
          </reference>
        </references>
      </pivotArea>
    </format>
    <format dxfId="5886">
      <pivotArea dataOnly="0" labelOnly="1" outline="0" offset="IV7" fieldPosition="0">
        <references count="1">
          <reference field="4" count="1">
            <x v="134"/>
          </reference>
        </references>
      </pivotArea>
    </format>
    <format dxfId="5885">
      <pivotArea dataOnly="0" labelOnly="1" outline="0" fieldPosition="0">
        <references count="2">
          <reference field="0" count="1">
            <x v="82"/>
          </reference>
          <reference field="4" count="1" selected="0">
            <x v="134"/>
          </reference>
        </references>
      </pivotArea>
    </format>
    <format dxfId="5884">
      <pivotArea outline="0" collapsedLevelsAreSubtotals="1" fieldPosition="0">
        <references count="2">
          <reference field="0" count="1" selected="0">
            <x v="82"/>
          </reference>
          <reference field="4" count="1" selected="0">
            <x v="134"/>
          </reference>
        </references>
      </pivotArea>
    </format>
    <format dxfId="5883">
      <pivotArea outline="0" collapsedLevelsAreSubtotals="1" fieldPosition="0">
        <references count="2">
          <reference field="0" count="1" selected="0">
            <x v="84"/>
          </reference>
          <reference field="4" count="1" selected="0">
            <x v="134"/>
          </reference>
        </references>
      </pivotArea>
    </format>
    <format dxfId="5882">
      <pivotArea dataOnly="0" labelOnly="1" outline="0" offset="IV8" fieldPosition="0">
        <references count="1">
          <reference field="4" count="1">
            <x v="134"/>
          </reference>
        </references>
      </pivotArea>
    </format>
    <format dxfId="5881">
      <pivotArea dataOnly="0" labelOnly="1" outline="0" fieldPosition="0">
        <references count="2">
          <reference field="0" count="1">
            <x v="84"/>
          </reference>
          <reference field="4" count="1" selected="0">
            <x v="134"/>
          </reference>
        </references>
      </pivotArea>
    </format>
    <format dxfId="5880">
      <pivotArea outline="0" collapsedLevelsAreSubtotals="1" fieldPosition="0">
        <references count="2">
          <reference field="0" count="1" selected="0">
            <x v="84"/>
          </reference>
          <reference field="4" count="1" selected="0">
            <x v="134"/>
          </reference>
        </references>
      </pivotArea>
    </format>
    <format dxfId="5879">
      <pivotArea outline="0" collapsedLevelsAreSubtotals="1" fieldPosition="0">
        <references count="2">
          <reference field="0" count="1" selected="0">
            <x v="85"/>
          </reference>
          <reference field="4" count="1" selected="0">
            <x v="134"/>
          </reference>
        </references>
      </pivotArea>
    </format>
    <format dxfId="5878">
      <pivotArea dataOnly="0" labelOnly="1" outline="0" offset="IV9" fieldPosition="0">
        <references count="1">
          <reference field="4" count="1">
            <x v="134"/>
          </reference>
        </references>
      </pivotArea>
    </format>
    <format dxfId="5877">
      <pivotArea dataOnly="0" labelOnly="1" outline="0" fieldPosition="0">
        <references count="2">
          <reference field="0" count="1">
            <x v="85"/>
          </reference>
          <reference field="4" count="1" selected="0">
            <x v="134"/>
          </reference>
        </references>
      </pivotArea>
    </format>
    <format dxfId="5876">
      <pivotArea outline="0" collapsedLevelsAreSubtotals="1" fieldPosition="0">
        <references count="2">
          <reference field="0" count="1" selected="0">
            <x v="85"/>
          </reference>
          <reference field="4" count="1" selected="0">
            <x v="134"/>
          </reference>
        </references>
      </pivotArea>
    </format>
    <format dxfId="5875">
      <pivotArea outline="0" collapsedLevelsAreSubtotals="1" fieldPosition="0">
        <references count="2">
          <reference field="0" count="1" selected="0">
            <x v="88"/>
          </reference>
          <reference field="4" count="1" selected="0">
            <x v="134"/>
          </reference>
        </references>
      </pivotArea>
    </format>
    <format dxfId="5874">
      <pivotArea dataOnly="0" labelOnly="1" outline="0" offset="IV10" fieldPosition="0">
        <references count="1">
          <reference field="4" count="1">
            <x v="134"/>
          </reference>
        </references>
      </pivotArea>
    </format>
    <format dxfId="5873">
      <pivotArea dataOnly="0" labelOnly="1" outline="0" fieldPosition="0">
        <references count="2">
          <reference field="0" count="1">
            <x v="88"/>
          </reference>
          <reference field="4" count="1" selected="0">
            <x v="134"/>
          </reference>
        </references>
      </pivotArea>
    </format>
    <format dxfId="5872">
      <pivotArea outline="0" collapsedLevelsAreSubtotals="1" fieldPosition="0">
        <references count="2">
          <reference field="0" count="1" selected="0">
            <x v="88"/>
          </reference>
          <reference field="4" count="1" selected="0">
            <x v="134"/>
          </reference>
        </references>
      </pivotArea>
    </format>
    <format dxfId="5871">
      <pivotArea outline="0" collapsedLevelsAreSubtotals="1" fieldPosition="0">
        <references count="2">
          <reference field="0" count="1" selected="0">
            <x v="95"/>
          </reference>
          <reference field="4" count="1" selected="0">
            <x v="134"/>
          </reference>
        </references>
      </pivotArea>
    </format>
    <format dxfId="5870">
      <pivotArea dataOnly="0" labelOnly="1" outline="0" offset="IV11" fieldPosition="0">
        <references count="1">
          <reference field="4" count="1">
            <x v="134"/>
          </reference>
        </references>
      </pivotArea>
    </format>
    <format dxfId="5869">
      <pivotArea dataOnly="0" labelOnly="1" outline="0" fieldPosition="0">
        <references count="2">
          <reference field="0" count="1">
            <x v="95"/>
          </reference>
          <reference field="4" count="1" selected="0">
            <x v="134"/>
          </reference>
        </references>
      </pivotArea>
    </format>
    <format dxfId="5868">
      <pivotArea outline="0" collapsedLevelsAreSubtotals="1" fieldPosition="0">
        <references count="2">
          <reference field="0" count="1" selected="0">
            <x v="95"/>
          </reference>
          <reference field="4" count="1" selected="0">
            <x v="134"/>
          </reference>
        </references>
      </pivotArea>
    </format>
    <format dxfId="5867">
      <pivotArea outline="0" collapsedLevelsAreSubtotals="1" fieldPosition="0">
        <references count="2">
          <reference field="0" count="1" selected="0">
            <x v="97"/>
          </reference>
          <reference field="4" count="1" selected="0">
            <x v="134"/>
          </reference>
        </references>
      </pivotArea>
    </format>
    <format dxfId="5866">
      <pivotArea dataOnly="0" labelOnly="1" outline="0" offset="IV12" fieldPosition="0">
        <references count="1">
          <reference field="4" count="1">
            <x v="134"/>
          </reference>
        </references>
      </pivotArea>
    </format>
    <format dxfId="5865">
      <pivotArea dataOnly="0" labelOnly="1" outline="0" fieldPosition="0">
        <references count="2">
          <reference field="0" count="1">
            <x v="97"/>
          </reference>
          <reference field="4" count="1" selected="0">
            <x v="134"/>
          </reference>
        </references>
      </pivotArea>
    </format>
    <format dxfId="5864">
      <pivotArea outline="0" collapsedLevelsAreSubtotals="1" fieldPosition="0">
        <references count="2">
          <reference field="0" count="1" selected="0">
            <x v="97"/>
          </reference>
          <reference field="4" count="1" selected="0">
            <x v="134"/>
          </reference>
        </references>
      </pivotArea>
    </format>
    <format dxfId="5863">
      <pivotArea outline="0" collapsedLevelsAreSubtotals="1" fieldPosition="0">
        <references count="2">
          <reference field="0" count="1" selected="0">
            <x v="100"/>
          </reference>
          <reference field="4" count="1" selected="0">
            <x v="134"/>
          </reference>
        </references>
      </pivotArea>
    </format>
    <format dxfId="5862">
      <pivotArea dataOnly="0" labelOnly="1" outline="0" offset="IV13" fieldPosition="0">
        <references count="1">
          <reference field="4" count="1">
            <x v="134"/>
          </reference>
        </references>
      </pivotArea>
    </format>
    <format dxfId="5861">
      <pivotArea dataOnly="0" labelOnly="1" outline="0" fieldPosition="0">
        <references count="2">
          <reference field="0" count="1">
            <x v="100"/>
          </reference>
          <reference field="4" count="1" selected="0">
            <x v="134"/>
          </reference>
        </references>
      </pivotArea>
    </format>
    <format dxfId="5860">
      <pivotArea outline="0" collapsedLevelsAreSubtotals="1" fieldPosition="0">
        <references count="2">
          <reference field="0" count="1" selected="0">
            <x v="100"/>
          </reference>
          <reference field="4" count="1" selected="0">
            <x v="134"/>
          </reference>
        </references>
      </pivotArea>
    </format>
    <format dxfId="5859">
      <pivotArea outline="0" collapsedLevelsAreSubtotals="1" fieldPosition="0">
        <references count="2">
          <reference field="0" count="1" selected="0">
            <x v="101"/>
          </reference>
          <reference field="4" count="1" selected="0">
            <x v="134"/>
          </reference>
        </references>
      </pivotArea>
    </format>
    <format dxfId="5858">
      <pivotArea dataOnly="0" labelOnly="1" outline="0" offset="IV14" fieldPosition="0">
        <references count="1">
          <reference field="4" count="1">
            <x v="134"/>
          </reference>
        </references>
      </pivotArea>
    </format>
    <format dxfId="5857">
      <pivotArea dataOnly="0" labelOnly="1" outline="0" fieldPosition="0">
        <references count="2">
          <reference field="0" count="1">
            <x v="101"/>
          </reference>
          <reference field="4" count="1" selected="0">
            <x v="134"/>
          </reference>
        </references>
      </pivotArea>
    </format>
    <format dxfId="5856">
      <pivotArea outline="0" collapsedLevelsAreSubtotals="1" fieldPosition="0">
        <references count="2">
          <reference field="0" count="1" selected="0">
            <x v="101"/>
          </reference>
          <reference field="4" count="1" selected="0">
            <x v="134"/>
          </reference>
        </references>
      </pivotArea>
    </format>
    <format dxfId="5855">
      <pivotArea outline="0" collapsedLevelsAreSubtotals="1" fieldPosition="0">
        <references count="2">
          <reference field="0" count="1" selected="0">
            <x v="102"/>
          </reference>
          <reference field="4" count="1" selected="0">
            <x v="134"/>
          </reference>
        </references>
      </pivotArea>
    </format>
    <format dxfId="5854">
      <pivotArea dataOnly="0" labelOnly="1" outline="0" offset="IV15" fieldPosition="0">
        <references count="1">
          <reference field="4" count="1">
            <x v="134"/>
          </reference>
        </references>
      </pivotArea>
    </format>
    <format dxfId="5853">
      <pivotArea dataOnly="0" labelOnly="1" outline="0" fieldPosition="0">
        <references count="2">
          <reference field="0" count="1">
            <x v="102"/>
          </reference>
          <reference field="4" count="1" selected="0">
            <x v="134"/>
          </reference>
        </references>
      </pivotArea>
    </format>
    <format dxfId="5852">
      <pivotArea outline="0" collapsedLevelsAreSubtotals="1" fieldPosition="0">
        <references count="2">
          <reference field="0" count="1" selected="0">
            <x v="102"/>
          </reference>
          <reference field="4" count="1" selected="0">
            <x v="134"/>
          </reference>
        </references>
      </pivotArea>
    </format>
    <format dxfId="5851">
      <pivotArea outline="0" collapsedLevelsAreSubtotals="1" fieldPosition="0">
        <references count="2">
          <reference field="0" count="1" selected="0">
            <x v="103"/>
          </reference>
          <reference field="4" count="1" selected="0">
            <x v="134"/>
          </reference>
        </references>
      </pivotArea>
    </format>
    <format dxfId="5850">
      <pivotArea dataOnly="0" labelOnly="1" outline="0" offset="IV16" fieldPosition="0">
        <references count="1">
          <reference field="4" count="1">
            <x v="134"/>
          </reference>
        </references>
      </pivotArea>
    </format>
    <format dxfId="5849">
      <pivotArea dataOnly="0" labelOnly="1" outline="0" fieldPosition="0">
        <references count="2">
          <reference field="0" count="1">
            <x v="103"/>
          </reference>
          <reference field="4" count="1" selected="0">
            <x v="134"/>
          </reference>
        </references>
      </pivotArea>
    </format>
    <format dxfId="5848">
      <pivotArea outline="0" collapsedLevelsAreSubtotals="1" fieldPosition="0">
        <references count="2">
          <reference field="0" count="1" selected="0">
            <x v="103"/>
          </reference>
          <reference field="4" count="1" selected="0">
            <x v="134"/>
          </reference>
        </references>
      </pivotArea>
    </format>
    <format dxfId="5847">
      <pivotArea outline="0" collapsedLevelsAreSubtotals="1" fieldPosition="0">
        <references count="2">
          <reference field="0" count="1" selected="0">
            <x v="106"/>
          </reference>
          <reference field="4" count="1" selected="0">
            <x v="134"/>
          </reference>
        </references>
      </pivotArea>
    </format>
    <format dxfId="5846">
      <pivotArea dataOnly="0" labelOnly="1" outline="0" offset="IV17" fieldPosition="0">
        <references count="1">
          <reference field="4" count="1">
            <x v="134"/>
          </reference>
        </references>
      </pivotArea>
    </format>
    <format dxfId="5845">
      <pivotArea dataOnly="0" labelOnly="1" outline="0" fieldPosition="0">
        <references count="2">
          <reference field="0" count="1">
            <x v="106"/>
          </reference>
          <reference field="4" count="1" selected="0">
            <x v="134"/>
          </reference>
        </references>
      </pivotArea>
    </format>
    <format dxfId="5844">
      <pivotArea outline="0" collapsedLevelsAreSubtotals="1" fieldPosition="0">
        <references count="2">
          <reference field="0" count="1" selected="0">
            <x v="106"/>
          </reference>
          <reference field="4" count="1" selected="0">
            <x v="134"/>
          </reference>
        </references>
      </pivotArea>
    </format>
    <format dxfId="5843">
      <pivotArea outline="0" collapsedLevelsAreSubtotals="1" fieldPosition="0">
        <references count="2">
          <reference field="0" count="1" selected="0">
            <x v="108"/>
          </reference>
          <reference field="4" count="1" selected="0">
            <x v="134"/>
          </reference>
        </references>
      </pivotArea>
    </format>
    <format dxfId="5842">
      <pivotArea dataOnly="0" labelOnly="1" outline="0" offset="IV18" fieldPosition="0">
        <references count="1">
          <reference field="4" count="1">
            <x v="134"/>
          </reference>
        </references>
      </pivotArea>
    </format>
    <format dxfId="5841">
      <pivotArea dataOnly="0" labelOnly="1" outline="0" fieldPosition="0">
        <references count="2">
          <reference field="0" count="1">
            <x v="108"/>
          </reference>
          <reference field="4" count="1" selected="0">
            <x v="134"/>
          </reference>
        </references>
      </pivotArea>
    </format>
    <format dxfId="5840">
      <pivotArea outline="0" collapsedLevelsAreSubtotals="1" fieldPosition="0">
        <references count="2">
          <reference field="0" count="1" selected="0">
            <x v="108"/>
          </reference>
          <reference field="4" count="1" selected="0">
            <x v="134"/>
          </reference>
        </references>
      </pivotArea>
    </format>
    <format dxfId="5839">
      <pivotArea outline="0" collapsedLevelsAreSubtotals="1" fieldPosition="0">
        <references count="2">
          <reference field="0" count="1" selected="0">
            <x v="110"/>
          </reference>
          <reference field="4" count="1" selected="0">
            <x v="134"/>
          </reference>
        </references>
      </pivotArea>
    </format>
    <format dxfId="5838">
      <pivotArea dataOnly="0" labelOnly="1" outline="0" offset="IV19" fieldPosition="0">
        <references count="1">
          <reference field="4" count="1">
            <x v="134"/>
          </reference>
        </references>
      </pivotArea>
    </format>
    <format dxfId="5837">
      <pivotArea dataOnly="0" labelOnly="1" outline="0" fieldPosition="0">
        <references count="2">
          <reference field="0" count="1">
            <x v="110"/>
          </reference>
          <reference field="4" count="1" selected="0">
            <x v="134"/>
          </reference>
        </references>
      </pivotArea>
    </format>
    <format dxfId="5836">
      <pivotArea outline="0" collapsedLevelsAreSubtotals="1" fieldPosition="0">
        <references count="2">
          <reference field="0" count="1" selected="0">
            <x v="110"/>
          </reference>
          <reference field="4" count="1" selected="0">
            <x v="134"/>
          </reference>
        </references>
      </pivotArea>
    </format>
    <format dxfId="5835">
      <pivotArea outline="0" collapsedLevelsAreSubtotals="1" fieldPosition="0">
        <references count="2">
          <reference field="0" count="1" selected="0">
            <x v="113"/>
          </reference>
          <reference field="4" count="1" selected="0">
            <x v="134"/>
          </reference>
        </references>
      </pivotArea>
    </format>
    <format dxfId="5834">
      <pivotArea dataOnly="0" labelOnly="1" outline="0" offset="IV20" fieldPosition="0">
        <references count="1">
          <reference field="4" count="1">
            <x v="134"/>
          </reference>
        </references>
      </pivotArea>
    </format>
    <format dxfId="5833">
      <pivotArea dataOnly="0" labelOnly="1" outline="0" fieldPosition="0">
        <references count="2">
          <reference field="0" count="1">
            <x v="113"/>
          </reference>
          <reference field="4" count="1" selected="0">
            <x v="134"/>
          </reference>
        </references>
      </pivotArea>
    </format>
    <format dxfId="5832">
      <pivotArea outline="0" collapsedLevelsAreSubtotals="1" fieldPosition="0">
        <references count="2">
          <reference field="0" count="1" selected="0">
            <x v="113"/>
          </reference>
          <reference field="4" count="1" selected="0">
            <x v="134"/>
          </reference>
        </references>
      </pivotArea>
    </format>
    <format dxfId="5831">
      <pivotArea outline="0" collapsedLevelsAreSubtotals="1" fieldPosition="0">
        <references count="2">
          <reference field="0" count="1" selected="0">
            <x v="115"/>
          </reference>
          <reference field="4" count="1" selected="0">
            <x v="134"/>
          </reference>
        </references>
      </pivotArea>
    </format>
    <format dxfId="5830">
      <pivotArea dataOnly="0" labelOnly="1" outline="0" offset="IV21" fieldPosition="0">
        <references count="1">
          <reference field="4" count="1">
            <x v="134"/>
          </reference>
        </references>
      </pivotArea>
    </format>
    <format dxfId="5829">
      <pivotArea dataOnly="0" labelOnly="1" outline="0" fieldPosition="0">
        <references count="2">
          <reference field="0" count="1">
            <x v="115"/>
          </reference>
          <reference field="4" count="1" selected="0">
            <x v="134"/>
          </reference>
        </references>
      </pivotArea>
    </format>
    <format dxfId="5828">
      <pivotArea outline="0" collapsedLevelsAreSubtotals="1" fieldPosition="0">
        <references count="2">
          <reference field="0" count="1" selected="0">
            <x v="115"/>
          </reference>
          <reference field="4" count="1" selected="0">
            <x v="134"/>
          </reference>
        </references>
      </pivotArea>
    </format>
    <format dxfId="5827">
      <pivotArea outline="0" collapsedLevelsAreSubtotals="1" fieldPosition="0">
        <references count="2">
          <reference field="0" count="1" selected="0">
            <x v="117"/>
          </reference>
          <reference field="4" count="1" selected="0">
            <x v="134"/>
          </reference>
        </references>
      </pivotArea>
    </format>
    <format dxfId="5826">
      <pivotArea dataOnly="0" labelOnly="1" outline="0" offset="IV22" fieldPosition="0">
        <references count="1">
          <reference field="4" count="1">
            <x v="134"/>
          </reference>
        </references>
      </pivotArea>
    </format>
    <format dxfId="5825">
      <pivotArea dataOnly="0" labelOnly="1" outline="0" fieldPosition="0">
        <references count="2">
          <reference field="0" count="1">
            <x v="117"/>
          </reference>
          <reference field="4" count="1" selected="0">
            <x v="134"/>
          </reference>
        </references>
      </pivotArea>
    </format>
    <format dxfId="5824">
      <pivotArea outline="0" collapsedLevelsAreSubtotals="1" fieldPosition="0">
        <references count="2">
          <reference field="0" count="1" selected="0">
            <x v="117"/>
          </reference>
          <reference field="4" count="1" selected="0">
            <x v="134"/>
          </reference>
        </references>
      </pivotArea>
    </format>
    <format dxfId="5823">
      <pivotArea outline="0" collapsedLevelsAreSubtotals="1" fieldPosition="0">
        <references count="2">
          <reference field="0" count="1" selected="0">
            <x v="123"/>
          </reference>
          <reference field="4" count="1" selected="0">
            <x v="134"/>
          </reference>
        </references>
      </pivotArea>
    </format>
    <format dxfId="5822">
      <pivotArea dataOnly="0" labelOnly="1" outline="0" offset="IV23" fieldPosition="0">
        <references count="1">
          <reference field="4" count="1">
            <x v="134"/>
          </reference>
        </references>
      </pivotArea>
    </format>
    <format dxfId="5821">
      <pivotArea dataOnly="0" labelOnly="1" outline="0" fieldPosition="0">
        <references count="2">
          <reference field="0" count="1">
            <x v="123"/>
          </reference>
          <reference field="4" count="1" selected="0">
            <x v="134"/>
          </reference>
        </references>
      </pivotArea>
    </format>
    <format dxfId="5820">
      <pivotArea outline="0" collapsedLevelsAreSubtotals="1" fieldPosition="0">
        <references count="2">
          <reference field="0" count="1" selected="0">
            <x v="123"/>
          </reference>
          <reference field="4" count="1" selected="0">
            <x v="134"/>
          </reference>
        </references>
      </pivotArea>
    </format>
    <format dxfId="5819">
      <pivotArea outline="0" collapsedLevelsAreSubtotals="1" fieldPosition="0">
        <references count="2">
          <reference field="0" count="1" selected="0">
            <x v="125"/>
          </reference>
          <reference field="4" count="1" selected="0">
            <x v="134"/>
          </reference>
        </references>
      </pivotArea>
    </format>
    <format dxfId="5818">
      <pivotArea dataOnly="0" labelOnly="1" outline="0" offset="IV24" fieldPosition="0">
        <references count="1">
          <reference field="4" count="1">
            <x v="134"/>
          </reference>
        </references>
      </pivotArea>
    </format>
    <format dxfId="5817">
      <pivotArea dataOnly="0" labelOnly="1" outline="0" fieldPosition="0">
        <references count="2">
          <reference field="0" count="1">
            <x v="125"/>
          </reference>
          <reference field="4" count="1" selected="0">
            <x v="134"/>
          </reference>
        </references>
      </pivotArea>
    </format>
    <format dxfId="5816">
      <pivotArea outline="0" collapsedLevelsAreSubtotals="1" fieldPosition="0">
        <references count="2">
          <reference field="0" count="1" selected="0">
            <x v="125"/>
          </reference>
          <reference field="4" count="1" selected="0">
            <x v="134"/>
          </reference>
        </references>
      </pivotArea>
    </format>
    <format dxfId="5815">
      <pivotArea outline="0" collapsedLevelsAreSubtotals="1" fieldPosition="0">
        <references count="2">
          <reference field="0" count="1" selected="0">
            <x v="129"/>
          </reference>
          <reference field="4" count="1" selected="0">
            <x v="134"/>
          </reference>
        </references>
      </pivotArea>
    </format>
    <format dxfId="5814">
      <pivotArea dataOnly="0" labelOnly="1" outline="0" offset="IV25" fieldPosition="0">
        <references count="1">
          <reference field="4" count="1">
            <x v="134"/>
          </reference>
        </references>
      </pivotArea>
    </format>
    <format dxfId="5813">
      <pivotArea dataOnly="0" labelOnly="1" outline="0" fieldPosition="0">
        <references count="2">
          <reference field="0" count="1">
            <x v="129"/>
          </reference>
          <reference field="4" count="1" selected="0">
            <x v="134"/>
          </reference>
        </references>
      </pivotArea>
    </format>
    <format dxfId="5812">
      <pivotArea outline="0" collapsedLevelsAreSubtotals="1" fieldPosition="0">
        <references count="2">
          <reference field="0" count="1" selected="0">
            <x v="129"/>
          </reference>
          <reference field="4" count="1" selected="0">
            <x v="134"/>
          </reference>
        </references>
      </pivotArea>
    </format>
    <format dxfId="5811">
      <pivotArea outline="0" collapsedLevelsAreSubtotals="1" fieldPosition="0">
        <references count="2">
          <reference field="0" count="1" selected="0">
            <x v="131"/>
          </reference>
          <reference field="4" count="1" selected="0">
            <x v="134"/>
          </reference>
        </references>
      </pivotArea>
    </format>
    <format dxfId="5810">
      <pivotArea dataOnly="0" labelOnly="1" outline="0" offset="IV26" fieldPosition="0">
        <references count="1">
          <reference field="4" count="1">
            <x v="134"/>
          </reference>
        </references>
      </pivotArea>
    </format>
    <format dxfId="5809">
      <pivotArea dataOnly="0" labelOnly="1" outline="0" fieldPosition="0">
        <references count="2">
          <reference field="0" count="1">
            <x v="131"/>
          </reference>
          <reference field="4" count="1" selected="0">
            <x v="134"/>
          </reference>
        </references>
      </pivotArea>
    </format>
    <format dxfId="5808">
      <pivotArea outline="0" collapsedLevelsAreSubtotals="1" fieldPosition="0">
        <references count="2">
          <reference field="0" count="1" selected="0">
            <x v="131"/>
          </reference>
          <reference field="4" count="1" selected="0">
            <x v="134"/>
          </reference>
        </references>
      </pivotArea>
    </format>
    <format dxfId="5807">
      <pivotArea outline="0" collapsedLevelsAreSubtotals="1" fieldPosition="0">
        <references count="2">
          <reference field="0" count="1" selected="0">
            <x v="132"/>
          </reference>
          <reference field="4" count="1" selected="0">
            <x v="134"/>
          </reference>
        </references>
      </pivotArea>
    </format>
    <format dxfId="5806">
      <pivotArea dataOnly="0" labelOnly="1" outline="0" offset="IV27" fieldPosition="0">
        <references count="1">
          <reference field="4" count="1">
            <x v="134"/>
          </reference>
        </references>
      </pivotArea>
    </format>
    <format dxfId="5805">
      <pivotArea dataOnly="0" labelOnly="1" outline="0" fieldPosition="0">
        <references count="2">
          <reference field="0" count="1">
            <x v="132"/>
          </reference>
          <reference field="4" count="1" selected="0">
            <x v="134"/>
          </reference>
        </references>
      </pivotArea>
    </format>
    <format dxfId="5804">
      <pivotArea outline="0" collapsedLevelsAreSubtotals="1" fieldPosition="0">
        <references count="2">
          <reference field="0" count="1" selected="0">
            <x v="132"/>
          </reference>
          <reference field="4" count="1" selected="0">
            <x v="134"/>
          </reference>
        </references>
      </pivotArea>
    </format>
    <format dxfId="5803">
      <pivotArea outline="0" collapsedLevelsAreSubtotals="1" fieldPosition="0">
        <references count="2">
          <reference field="0" count="1" selected="0">
            <x v="133"/>
          </reference>
          <reference field="4" count="1" selected="0">
            <x v="134"/>
          </reference>
        </references>
      </pivotArea>
    </format>
    <format dxfId="5802">
      <pivotArea dataOnly="0" labelOnly="1" outline="0" offset="IV28" fieldPosition="0">
        <references count="1">
          <reference field="4" count="1">
            <x v="134"/>
          </reference>
        </references>
      </pivotArea>
    </format>
    <format dxfId="5801">
      <pivotArea dataOnly="0" labelOnly="1" outline="0" fieldPosition="0">
        <references count="2">
          <reference field="0" count="1">
            <x v="133"/>
          </reference>
          <reference field="4" count="1" selected="0">
            <x v="134"/>
          </reference>
        </references>
      </pivotArea>
    </format>
    <format dxfId="5800">
      <pivotArea outline="0" collapsedLevelsAreSubtotals="1" fieldPosition="0">
        <references count="2">
          <reference field="0" count="1" selected="0">
            <x v="133"/>
          </reference>
          <reference field="4" count="1" selected="0">
            <x v="134"/>
          </reference>
        </references>
      </pivotArea>
    </format>
    <format dxfId="5799">
      <pivotArea outline="0" collapsedLevelsAreSubtotals="1" fieldPosition="0">
        <references count="2">
          <reference field="0" count="1" selected="0">
            <x v="138"/>
          </reference>
          <reference field="4" count="1" selected="0">
            <x v="134"/>
          </reference>
        </references>
      </pivotArea>
    </format>
    <format dxfId="5798">
      <pivotArea dataOnly="0" labelOnly="1" outline="0" offset="IV29" fieldPosition="0">
        <references count="1">
          <reference field="4" count="1">
            <x v="134"/>
          </reference>
        </references>
      </pivotArea>
    </format>
    <format dxfId="5797">
      <pivotArea dataOnly="0" labelOnly="1" outline="0" fieldPosition="0">
        <references count="2">
          <reference field="0" count="1">
            <x v="138"/>
          </reference>
          <reference field="4" count="1" selected="0">
            <x v="134"/>
          </reference>
        </references>
      </pivotArea>
    </format>
    <format dxfId="5796">
      <pivotArea outline="0" collapsedLevelsAreSubtotals="1" fieldPosition="0">
        <references count="2">
          <reference field="0" count="1" selected="0">
            <x v="138"/>
          </reference>
          <reference field="4" count="1" selected="0">
            <x v="134"/>
          </reference>
        </references>
      </pivotArea>
    </format>
    <format dxfId="5795">
      <pivotArea outline="0" collapsedLevelsAreSubtotals="1" fieldPosition="0">
        <references count="2">
          <reference field="0" count="1" selected="0">
            <x v="146"/>
          </reference>
          <reference field="4" count="1" selected="0">
            <x v="134"/>
          </reference>
        </references>
      </pivotArea>
    </format>
    <format dxfId="5794">
      <pivotArea dataOnly="0" labelOnly="1" outline="0" offset="IV30" fieldPosition="0">
        <references count="1">
          <reference field="4" count="1">
            <x v="134"/>
          </reference>
        </references>
      </pivotArea>
    </format>
    <format dxfId="5793">
      <pivotArea dataOnly="0" labelOnly="1" outline="0" fieldPosition="0">
        <references count="2">
          <reference field="0" count="1">
            <x v="146"/>
          </reference>
          <reference field="4" count="1" selected="0">
            <x v="134"/>
          </reference>
        </references>
      </pivotArea>
    </format>
    <format dxfId="5792">
      <pivotArea outline="0" collapsedLevelsAreSubtotals="1" fieldPosition="0">
        <references count="2">
          <reference field="0" count="1" selected="0">
            <x v="146"/>
          </reference>
          <reference field="4" count="1" selected="0">
            <x v="134"/>
          </reference>
        </references>
      </pivotArea>
    </format>
    <format dxfId="5791">
      <pivotArea outline="0" collapsedLevelsAreSubtotals="1" fieldPosition="0">
        <references count="2">
          <reference field="0" count="1" selected="0">
            <x v="148"/>
          </reference>
          <reference field="4" count="1" selected="0">
            <x v="134"/>
          </reference>
        </references>
      </pivotArea>
    </format>
    <format dxfId="5790">
      <pivotArea dataOnly="0" labelOnly="1" outline="0" offset="IV31" fieldPosition="0">
        <references count="1">
          <reference field="4" count="1">
            <x v="134"/>
          </reference>
        </references>
      </pivotArea>
    </format>
    <format dxfId="5789">
      <pivotArea dataOnly="0" labelOnly="1" outline="0" fieldPosition="0">
        <references count="2">
          <reference field="0" count="1">
            <x v="148"/>
          </reference>
          <reference field="4" count="1" selected="0">
            <x v="134"/>
          </reference>
        </references>
      </pivotArea>
    </format>
    <format dxfId="5788">
      <pivotArea outline="0" collapsedLevelsAreSubtotals="1" fieldPosition="0">
        <references count="2">
          <reference field="0" count="1" selected="0">
            <x v="148"/>
          </reference>
          <reference field="4" count="1" selected="0">
            <x v="134"/>
          </reference>
        </references>
      </pivotArea>
    </format>
    <format dxfId="5787">
      <pivotArea outline="0" collapsedLevelsAreSubtotals="1" fieldPosition="0">
        <references count="2">
          <reference field="0" count="1" selected="0">
            <x v="149"/>
          </reference>
          <reference field="4" count="1" selected="0">
            <x v="134"/>
          </reference>
        </references>
      </pivotArea>
    </format>
    <format dxfId="5786">
      <pivotArea dataOnly="0" labelOnly="1" outline="0" offset="IV32" fieldPosition="0">
        <references count="1">
          <reference field="4" count="1">
            <x v="134"/>
          </reference>
        </references>
      </pivotArea>
    </format>
    <format dxfId="5785">
      <pivotArea dataOnly="0" labelOnly="1" outline="0" fieldPosition="0">
        <references count="2">
          <reference field="0" count="1">
            <x v="149"/>
          </reference>
          <reference field="4" count="1" selected="0">
            <x v="134"/>
          </reference>
        </references>
      </pivotArea>
    </format>
    <format dxfId="5784">
      <pivotArea outline="0" collapsedLevelsAreSubtotals="1" fieldPosition="0">
        <references count="2">
          <reference field="0" count="1" selected="0">
            <x v="149"/>
          </reference>
          <reference field="4" count="1" selected="0">
            <x v="134"/>
          </reference>
        </references>
      </pivotArea>
    </format>
    <format dxfId="5783">
      <pivotArea outline="0" collapsedLevelsAreSubtotals="1" fieldPosition="0">
        <references count="2">
          <reference field="0" count="1" selected="0">
            <x v="151"/>
          </reference>
          <reference field="4" count="1" selected="0">
            <x v="134"/>
          </reference>
        </references>
      </pivotArea>
    </format>
    <format dxfId="5782">
      <pivotArea dataOnly="0" labelOnly="1" outline="0" offset="IV33" fieldPosition="0">
        <references count="1">
          <reference field="4" count="1">
            <x v="134"/>
          </reference>
        </references>
      </pivotArea>
    </format>
    <format dxfId="5781">
      <pivotArea dataOnly="0" labelOnly="1" outline="0" fieldPosition="0">
        <references count="2">
          <reference field="0" count="1">
            <x v="151"/>
          </reference>
          <reference field="4" count="1" selected="0">
            <x v="134"/>
          </reference>
        </references>
      </pivotArea>
    </format>
    <format dxfId="5780">
      <pivotArea outline="0" collapsedLevelsAreSubtotals="1" fieldPosition="0">
        <references count="2">
          <reference field="0" count="1" selected="0">
            <x v="151"/>
          </reference>
          <reference field="4" count="1" selected="0">
            <x v="134"/>
          </reference>
        </references>
      </pivotArea>
    </format>
    <format dxfId="5779">
      <pivotArea outline="0" collapsedLevelsAreSubtotals="1" fieldPosition="0">
        <references count="2">
          <reference field="0" count="1" selected="0">
            <x v="155"/>
          </reference>
          <reference field="4" count="1" selected="0">
            <x v="134"/>
          </reference>
        </references>
      </pivotArea>
    </format>
    <format dxfId="5778">
      <pivotArea dataOnly="0" labelOnly="1" outline="0" offset="IV34" fieldPosition="0">
        <references count="1">
          <reference field="4" count="1">
            <x v="134"/>
          </reference>
        </references>
      </pivotArea>
    </format>
    <format dxfId="5777">
      <pivotArea dataOnly="0" labelOnly="1" outline="0" fieldPosition="0">
        <references count="2">
          <reference field="0" count="1">
            <x v="155"/>
          </reference>
          <reference field="4" count="1" selected="0">
            <x v="134"/>
          </reference>
        </references>
      </pivotArea>
    </format>
    <format dxfId="5776">
      <pivotArea outline="0" collapsedLevelsAreSubtotals="1" fieldPosition="0">
        <references count="2">
          <reference field="0" count="1" selected="0">
            <x v="155"/>
          </reference>
          <reference field="4" count="1" selected="0">
            <x v="134"/>
          </reference>
        </references>
      </pivotArea>
    </format>
    <format dxfId="5775">
      <pivotArea outline="0" collapsedLevelsAreSubtotals="1" fieldPosition="0">
        <references count="2">
          <reference field="0" count="1" selected="0">
            <x v="157"/>
          </reference>
          <reference field="4" count="1" selected="0">
            <x v="134"/>
          </reference>
        </references>
      </pivotArea>
    </format>
    <format dxfId="5774">
      <pivotArea dataOnly="0" labelOnly="1" outline="0" offset="IV35" fieldPosition="0">
        <references count="1">
          <reference field="4" count="1">
            <x v="134"/>
          </reference>
        </references>
      </pivotArea>
    </format>
    <format dxfId="5773">
      <pivotArea dataOnly="0" labelOnly="1" outline="0" fieldPosition="0">
        <references count="2">
          <reference field="0" count="1">
            <x v="157"/>
          </reference>
          <reference field="4" count="1" selected="0">
            <x v="134"/>
          </reference>
        </references>
      </pivotArea>
    </format>
    <format dxfId="5772">
      <pivotArea outline="0" collapsedLevelsAreSubtotals="1" fieldPosition="0">
        <references count="2">
          <reference field="0" count="1" selected="0">
            <x v="157"/>
          </reference>
          <reference field="4" count="1" selected="0">
            <x v="134"/>
          </reference>
        </references>
      </pivotArea>
    </format>
    <format dxfId="5771">
      <pivotArea outline="0" collapsedLevelsAreSubtotals="1" fieldPosition="0">
        <references count="2">
          <reference field="0" count="1" selected="0">
            <x v="158"/>
          </reference>
          <reference field="4" count="1" selected="0">
            <x v="134"/>
          </reference>
        </references>
      </pivotArea>
    </format>
    <format dxfId="5770">
      <pivotArea dataOnly="0" labelOnly="1" outline="0" offset="IV36" fieldPosition="0">
        <references count="1">
          <reference field="4" count="1">
            <x v="134"/>
          </reference>
        </references>
      </pivotArea>
    </format>
    <format dxfId="5769">
      <pivotArea dataOnly="0" labelOnly="1" outline="0" fieldPosition="0">
        <references count="2">
          <reference field="0" count="1">
            <x v="158"/>
          </reference>
          <reference field="4" count="1" selected="0">
            <x v="134"/>
          </reference>
        </references>
      </pivotArea>
    </format>
    <format dxfId="5768">
      <pivotArea outline="0" collapsedLevelsAreSubtotals="1" fieldPosition="0">
        <references count="2">
          <reference field="0" count="1" selected="0">
            <x v="158"/>
          </reference>
          <reference field="4" count="1" selected="0">
            <x v="134"/>
          </reference>
        </references>
      </pivotArea>
    </format>
    <format dxfId="5767">
      <pivotArea outline="0" collapsedLevelsAreSubtotals="1" fieldPosition="0">
        <references count="2">
          <reference field="0" count="1" selected="0">
            <x v="160"/>
          </reference>
          <reference field="4" count="1" selected="0">
            <x v="134"/>
          </reference>
        </references>
      </pivotArea>
    </format>
    <format dxfId="5766">
      <pivotArea dataOnly="0" labelOnly="1" outline="0" offset="IV37" fieldPosition="0">
        <references count="1">
          <reference field="4" count="1">
            <x v="134"/>
          </reference>
        </references>
      </pivotArea>
    </format>
    <format dxfId="5765">
      <pivotArea dataOnly="0" labelOnly="1" outline="0" fieldPosition="0">
        <references count="2">
          <reference field="0" count="1">
            <x v="160"/>
          </reference>
          <reference field="4" count="1" selected="0">
            <x v="134"/>
          </reference>
        </references>
      </pivotArea>
    </format>
    <format dxfId="5764">
      <pivotArea outline="0" collapsedLevelsAreSubtotals="1" fieldPosition="0">
        <references count="2">
          <reference field="0" count="1" selected="0">
            <x v="160"/>
          </reference>
          <reference field="4" count="1" selected="0">
            <x v="134"/>
          </reference>
        </references>
      </pivotArea>
    </format>
    <format dxfId="5763">
      <pivotArea outline="0" collapsedLevelsAreSubtotals="1" fieldPosition="0">
        <references count="2">
          <reference field="0" count="1" selected="0">
            <x v="163"/>
          </reference>
          <reference field="4" count="1" selected="0">
            <x v="134"/>
          </reference>
        </references>
      </pivotArea>
    </format>
    <format dxfId="5762">
      <pivotArea dataOnly="0" labelOnly="1" outline="0" offset="IV38" fieldPosition="0">
        <references count="1">
          <reference field="4" count="1">
            <x v="134"/>
          </reference>
        </references>
      </pivotArea>
    </format>
    <format dxfId="5761">
      <pivotArea dataOnly="0" labelOnly="1" outline="0" fieldPosition="0">
        <references count="2">
          <reference field="0" count="1">
            <x v="163"/>
          </reference>
          <reference field="4" count="1" selected="0">
            <x v="134"/>
          </reference>
        </references>
      </pivotArea>
    </format>
    <format dxfId="5760">
      <pivotArea outline="0" collapsedLevelsAreSubtotals="1" fieldPosition="0">
        <references count="2">
          <reference field="0" count="1" selected="0">
            <x v="163"/>
          </reference>
          <reference field="4" count="1" selected="0">
            <x v="134"/>
          </reference>
        </references>
      </pivotArea>
    </format>
    <format dxfId="5759">
      <pivotArea outline="0" collapsedLevelsAreSubtotals="1" fieldPosition="0">
        <references count="2">
          <reference field="0" count="1" selected="0">
            <x v="166"/>
          </reference>
          <reference field="4" count="1" selected="0">
            <x v="134"/>
          </reference>
        </references>
      </pivotArea>
    </format>
    <format dxfId="5758">
      <pivotArea dataOnly="0" labelOnly="1" outline="0" offset="IV39" fieldPosition="0">
        <references count="1">
          <reference field="4" count="1">
            <x v="134"/>
          </reference>
        </references>
      </pivotArea>
    </format>
    <format dxfId="5757">
      <pivotArea dataOnly="0" labelOnly="1" outline="0" fieldPosition="0">
        <references count="2">
          <reference field="0" count="1">
            <x v="166"/>
          </reference>
          <reference field="4" count="1" selected="0">
            <x v="134"/>
          </reference>
        </references>
      </pivotArea>
    </format>
    <format dxfId="5756">
      <pivotArea outline="0" collapsedLevelsAreSubtotals="1" fieldPosition="0">
        <references count="2">
          <reference field="0" count="1" selected="0">
            <x v="166"/>
          </reference>
          <reference field="4" count="1" selected="0">
            <x v="134"/>
          </reference>
        </references>
      </pivotArea>
    </format>
    <format dxfId="5755">
      <pivotArea outline="0" collapsedLevelsAreSubtotals="1" fieldPosition="0">
        <references count="2">
          <reference field="0" count="1" selected="0">
            <x v="169"/>
          </reference>
          <reference field="4" count="1" selected="0">
            <x v="134"/>
          </reference>
        </references>
      </pivotArea>
    </format>
    <format dxfId="5754">
      <pivotArea dataOnly="0" labelOnly="1" outline="0" offset="IV40" fieldPosition="0">
        <references count="1">
          <reference field="4" count="1">
            <x v="134"/>
          </reference>
        </references>
      </pivotArea>
    </format>
    <format dxfId="5753">
      <pivotArea dataOnly="0" labelOnly="1" outline="0" fieldPosition="0">
        <references count="2">
          <reference field="0" count="1">
            <x v="169"/>
          </reference>
          <reference field="4" count="1" selected="0">
            <x v="134"/>
          </reference>
        </references>
      </pivotArea>
    </format>
    <format dxfId="5752">
      <pivotArea outline="0" collapsedLevelsAreSubtotals="1" fieldPosition="0">
        <references count="2">
          <reference field="0" count="1" selected="0">
            <x v="169"/>
          </reference>
          <reference field="4" count="1" selected="0">
            <x v="134"/>
          </reference>
        </references>
      </pivotArea>
    </format>
    <format dxfId="5751">
      <pivotArea outline="0" collapsedLevelsAreSubtotals="1" fieldPosition="0">
        <references count="2">
          <reference field="0" count="1" selected="0">
            <x v="172"/>
          </reference>
          <reference field="4" count="1" selected="0">
            <x v="134"/>
          </reference>
        </references>
      </pivotArea>
    </format>
    <format dxfId="5750">
      <pivotArea dataOnly="0" labelOnly="1" outline="0" offset="IV41" fieldPosition="0">
        <references count="1">
          <reference field="4" count="1">
            <x v="134"/>
          </reference>
        </references>
      </pivotArea>
    </format>
    <format dxfId="5749">
      <pivotArea dataOnly="0" labelOnly="1" outline="0" fieldPosition="0">
        <references count="2">
          <reference field="0" count="1">
            <x v="172"/>
          </reference>
          <reference field="4" count="1" selected="0">
            <x v="134"/>
          </reference>
        </references>
      </pivotArea>
    </format>
    <format dxfId="5748">
      <pivotArea outline="0" collapsedLevelsAreSubtotals="1" fieldPosition="0">
        <references count="2">
          <reference field="0" count="1" selected="0">
            <x v="172"/>
          </reference>
          <reference field="4" count="1" selected="0">
            <x v="134"/>
          </reference>
        </references>
      </pivotArea>
    </format>
    <format dxfId="5747">
      <pivotArea outline="0" collapsedLevelsAreSubtotals="1" fieldPosition="0">
        <references count="2">
          <reference field="0" count="1" selected="0">
            <x v="173"/>
          </reference>
          <reference field="4" count="1" selected="0">
            <x v="134"/>
          </reference>
        </references>
      </pivotArea>
    </format>
    <format dxfId="5746">
      <pivotArea dataOnly="0" labelOnly="1" outline="0" offset="IV42" fieldPosition="0">
        <references count="1">
          <reference field="4" count="1">
            <x v="134"/>
          </reference>
        </references>
      </pivotArea>
    </format>
    <format dxfId="5745">
      <pivotArea dataOnly="0" labelOnly="1" outline="0" fieldPosition="0">
        <references count="2">
          <reference field="0" count="1">
            <x v="173"/>
          </reference>
          <reference field="4" count="1" selected="0">
            <x v="134"/>
          </reference>
        </references>
      </pivotArea>
    </format>
    <format dxfId="5744">
      <pivotArea outline="0" collapsedLevelsAreSubtotals="1" fieldPosition="0">
        <references count="2">
          <reference field="0" count="1" selected="0">
            <x v="173"/>
          </reference>
          <reference field="4" count="1" selected="0">
            <x v="134"/>
          </reference>
        </references>
      </pivotArea>
    </format>
    <format dxfId="5743">
      <pivotArea outline="0" collapsedLevelsAreSubtotals="1" fieldPosition="0">
        <references count="2">
          <reference field="0" count="1" selected="0">
            <x v="176"/>
          </reference>
          <reference field="4" count="1" selected="0">
            <x v="134"/>
          </reference>
        </references>
      </pivotArea>
    </format>
    <format dxfId="5742">
      <pivotArea dataOnly="0" labelOnly="1" outline="0" offset="IV43" fieldPosition="0">
        <references count="1">
          <reference field="4" count="1">
            <x v="134"/>
          </reference>
        </references>
      </pivotArea>
    </format>
    <format dxfId="5741">
      <pivotArea dataOnly="0" labelOnly="1" outline="0" fieldPosition="0">
        <references count="2">
          <reference field="0" count="1">
            <x v="176"/>
          </reference>
          <reference field="4" count="1" selected="0">
            <x v="134"/>
          </reference>
        </references>
      </pivotArea>
    </format>
    <format dxfId="5740">
      <pivotArea outline="0" collapsedLevelsAreSubtotals="1" fieldPosition="0">
        <references count="2">
          <reference field="0" count="1" selected="0">
            <x v="176"/>
          </reference>
          <reference field="4" count="1" selected="0">
            <x v="134"/>
          </reference>
        </references>
      </pivotArea>
    </format>
    <format dxfId="5739">
      <pivotArea outline="0" collapsedLevelsAreSubtotals="1" fieldPosition="0">
        <references count="2">
          <reference field="0" count="1" selected="0">
            <x v="178"/>
          </reference>
          <reference field="4" count="1" selected="0">
            <x v="134"/>
          </reference>
        </references>
      </pivotArea>
    </format>
    <format dxfId="5738">
      <pivotArea dataOnly="0" labelOnly="1" outline="0" offset="IV44" fieldPosition="0">
        <references count="1">
          <reference field="4" count="1">
            <x v="134"/>
          </reference>
        </references>
      </pivotArea>
    </format>
    <format dxfId="5737">
      <pivotArea dataOnly="0" labelOnly="1" outline="0" fieldPosition="0">
        <references count="2">
          <reference field="0" count="1">
            <x v="178"/>
          </reference>
          <reference field="4" count="1" selected="0">
            <x v="134"/>
          </reference>
        </references>
      </pivotArea>
    </format>
    <format dxfId="5736">
      <pivotArea outline="0" collapsedLevelsAreSubtotals="1" fieldPosition="0">
        <references count="2">
          <reference field="0" count="1" selected="0">
            <x v="178"/>
          </reference>
          <reference field="4" count="1" selected="0">
            <x v="134"/>
          </reference>
        </references>
      </pivotArea>
    </format>
    <format dxfId="5735">
      <pivotArea outline="0" collapsedLevelsAreSubtotals="1" fieldPosition="0">
        <references count="2">
          <reference field="0" count="1" selected="0">
            <x v="181"/>
          </reference>
          <reference field="4" count="1" selected="0">
            <x v="134"/>
          </reference>
        </references>
      </pivotArea>
    </format>
    <format dxfId="5734">
      <pivotArea dataOnly="0" labelOnly="1" outline="0" offset="IV45" fieldPosition="0">
        <references count="1">
          <reference field="4" count="1">
            <x v="134"/>
          </reference>
        </references>
      </pivotArea>
    </format>
    <format dxfId="5733">
      <pivotArea dataOnly="0" labelOnly="1" outline="0" fieldPosition="0">
        <references count="2">
          <reference field="0" count="1">
            <x v="181"/>
          </reference>
          <reference field="4" count="1" selected="0">
            <x v="134"/>
          </reference>
        </references>
      </pivotArea>
    </format>
    <format dxfId="5732">
      <pivotArea outline="0" collapsedLevelsAreSubtotals="1" fieldPosition="0">
        <references count="2">
          <reference field="0" count="1" selected="0">
            <x v="181"/>
          </reference>
          <reference field="4" count="1" selected="0">
            <x v="134"/>
          </reference>
        </references>
      </pivotArea>
    </format>
    <format dxfId="5731">
      <pivotArea outline="0" collapsedLevelsAreSubtotals="1" fieldPosition="0">
        <references count="2">
          <reference field="0" count="1" selected="0">
            <x v="184"/>
          </reference>
          <reference field="4" count="1" selected="0">
            <x v="134"/>
          </reference>
        </references>
      </pivotArea>
    </format>
    <format dxfId="5730">
      <pivotArea dataOnly="0" labelOnly="1" outline="0" offset="IV46" fieldPosition="0">
        <references count="1">
          <reference field="4" count="1">
            <x v="134"/>
          </reference>
        </references>
      </pivotArea>
    </format>
    <format dxfId="5729">
      <pivotArea dataOnly="0" labelOnly="1" outline="0" fieldPosition="0">
        <references count="2">
          <reference field="0" count="1">
            <x v="184"/>
          </reference>
          <reference field="4" count="1" selected="0">
            <x v="134"/>
          </reference>
        </references>
      </pivotArea>
    </format>
    <format dxfId="5728">
      <pivotArea outline="0" collapsedLevelsAreSubtotals="1" fieldPosition="0">
        <references count="2">
          <reference field="0" count="1" selected="0">
            <x v="184"/>
          </reference>
          <reference field="4" count="1" selected="0">
            <x v="134"/>
          </reference>
        </references>
      </pivotArea>
    </format>
    <format dxfId="5727">
      <pivotArea outline="0" collapsedLevelsAreSubtotals="1" fieldPosition="0">
        <references count="2">
          <reference field="0" count="1" selected="0">
            <x v="198"/>
          </reference>
          <reference field="4" count="1" selected="0">
            <x v="134"/>
          </reference>
        </references>
      </pivotArea>
    </format>
    <format dxfId="5726">
      <pivotArea dataOnly="0" labelOnly="1" outline="0" offset="IV47" fieldPosition="0">
        <references count="1">
          <reference field="4" count="1">
            <x v="134"/>
          </reference>
        </references>
      </pivotArea>
    </format>
    <format dxfId="5725">
      <pivotArea dataOnly="0" labelOnly="1" outline="0" fieldPosition="0">
        <references count="2">
          <reference field="0" count="1">
            <x v="198"/>
          </reference>
          <reference field="4" count="1" selected="0">
            <x v="134"/>
          </reference>
        </references>
      </pivotArea>
    </format>
    <format dxfId="5724">
      <pivotArea outline="0" collapsedLevelsAreSubtotals="1" fieldPosition="0">
        <references count="2">
          <reference field="0" count="1" selected="0">
            <x v="198"/>
          </reference>
          <reference field="4" count="1" selected="0">
            <x v="134"/>
          </reference>
        </references>
      </pivotArea>
    </format>
    <format dxfId="5723">
      <pivotArea outline="0" collapsedLevelsAreSubtotals="1" fieldPosition="0">
        <references count="2">
          <reference field="0" count="1" selected="0">
            <x v="202"/>
          </reference>
          <reference field="4" count="1" selected="0">
            <x v="134"/>
          </reference>
        </references>
      </pivotArea>
    </format>
    <format dxfId="5722">
      <pivotArea dataOnly="0" labelOnly="1" outline="0" offset="IV48" fieldPosition="0">
        <references count="1">
          <reference field="4" count="1">
            <x v="134"/>
          </reference>
        </references>
      </pivotArea>
    </format>
    <format dxfId="5721">
      <pivotArea dataOnly="0" labelOnly="1" outline="0" fieldPosition="0">
        <references count="2">
          <reference field="0" count="1">
            <x v="202"/>
          </reference>
          <reference field="4" count="1" selected="0">
            <x v="134"/>
          </reference>
        </references>
      </pivotArea>
    </format>
    <format dxfId="5720">
      <pivotArea outline="0" collapsedLevelsAreSubtotals="1" fieldPosition="0">
        <references count="2">
          <reference field="0" count="1" selected="0">
            <x v="202"/>
          </reference>
          <reference field="4" count="1" selected="0">
            <x v="134"/>
          </reference>
        </references>
      </pivotArea>
    </format>
    <format dxfId="5719">
      <pivotArea outline="0" collapsedLevelsAreSubtotals="1" fieldPosition="0">
        <references count="2">
          <reference field="0" count="1" selected="0">
            <x v="203"/>
          </reference>
          <reference field="4" count="1" selected="0">
            <x v="134"/>
          </reference>
        </references>
      </pivotArea>
    </format>
    <format dxfId="5718">
      <pivotArea dataOnly="0" labelOnly="1" outline="0" offset="IV49" fieldPosition="0">
        <references count="1">
          <reference field="4" count="1">
            <x v="134"/>
          </reference>
        </references>
      </pivotArea>
    </format>
    <format dxfId="5717">
      <pivotArea dataOnly="0" labelOnly="1" outline="0" fieldPosition="0">
        <references count="2">
          <reference field="0" count="1">
            <x v="203"/>
          </reference>
          <reference field="4" count="1" selected="0">
            <x v="134"/>
          </reference>
        </references>
      </pivotArea>
    </format>
    <format dxfId="5716">
      <pivotArea outline="0" collapsedLevelsAreSubtotals="1" fieldPosition="0">
        <references count="2">
          <reference field="0" count="1" selected="0">
            <x v="203"/>
          </reference>
          <reference field="4" count="1" selected="0">
            <x v="134"/>
          </reference>
        </references>
      </pivotArea>
    </format>
    <format dxfId="5715">
      <pivotArea outline="0" collapsedLevelsAreSubtotals="1" fieldPosition="0">
        <references count="2">
          <reference field="0" count="1" selected="0">
            <x v="206"/>
          </reference>
          <reference field="4" count="1" selected="0">
            <x v="134"/>
          </reference>
        </references>
      </pivotArea>
    </format>
    <format dxfId="5714">
      <pivotArea dataOnly="0" labelOnly="1" outline="0" offset="IV50" fieldPosition="0">
        <references count="1">
          <reference field="4" count="1">
            <x v="134"/>
          </reference>
        </references>
      </pivotArea>
    </format>
    <format dxfId="5713">
      <pivotArea dataOnly="0" labelOnly="1" outline="0" fieldPosition="0">
        <references count="2">
          <reference field="0" count="1">
            <x v="206"/>
          </reference>
          <reference field="4" count="1" selected="0">
            <x v="134"/>
          </reference>
        </references>
      </pivotArea>
    </format>
    <format dxfId="5712">
      <pivotArea outline="0" collapsedLevelsAreSubtotals="1" fieldPosition="0">
        <references count="2">
          <reference field="0" count="1" selected="0">
            <x v="206"/>
          </reference>
          <reference field="4" count="1" selected="0">
            <x v="134"/>
          </reference>
        </references>
      </pivotArea>
    </format>
    <format dxfId="5711">
      <pivotArea outline="0" collapsedLevelsAreSubtotals="1" fieldPosition="0">
        <references count="2">
          <reference field="0" count="1" selected="0">
            <x v="223"/>
          </reference>
          <reference field="4" count="1" selected="0">
            <x v="134"/>
          </reference>
        </references>
      </pivotArea>
    </format>
    <format dxfId="5710">
      <pivotArea dataOnly="0" labelOnly="1" outline="0" offset="IV51" fieldPosition="0">
        <references count="1">
          <reference field="4" count="1">
            <x v="134"/>
          </reference>
        </references>
      </pivotArea>
    </format>
    <format dxfId="5709">
      <pivotArea dataOnly="0" labelOnly="1" outline="0" fieldPosition="0">
        <references count="2">
          <reference field="0" count="1">
            <x v="223"/>
          </reference>
          <reference field="4" count="1" selected="0">
            <x v="134"/>
          </reference>
        </references>
      </pivotArea>
    </format>
    <format dxfId="5708">
      <pivotArea outline="0" collapsedLevelsAreSubtotals="1" fieldPosition="0">
        <references count="2">
          <reference field="0" count="1" selected="0">
            <x v="223"/>
          </reference>
          <reference field="4" count="1" selected="0">
            <x v="134"/>
          </reference>
        </references>
      </pivotArea>
    </format>
    <format dxfId="5707">
      <pivotArea outline="0" collapsedLevelsAreSubtotals="1" fieldPosition="0">
        <references count="2">
          <reference field="0" count="1" selected="0">
            <x v="240"/>
          </reference>
          <reference field="4" count="1" selected="0">
            <x v="134"/>
          </reference>
        </references>
      </pivotArea>
    </format>
    <format dxfId="5706">
      <pivotArea dataOnly="0" labelOnly="1" outline="0" offset="IV52" fieldPosition="0">
        <references count="1">
          <reference field="4" count="1">
            <x v="134"/>
          </reference>
        </references>
      </pivotArea>
    </format>
    <format dxfId="5705">
      <pivotArea dataOnly="0" labelOnly="1" outline="0" fieldPosition="0">
        <references count="2">
          <reference field="0" count="1">
            <x v="240"/>
          </reference>
          <reference field="4" count="1" selected="0">
            <x v="134"/>
          </reference>
        </references>
      </pivotArea>
    </format>
    <format dxfId="5704">
      <pivotArea outline="0" collapsedLevelsAreSubtotals="1" fieldPosition="0">
        <references count="2">
          <reference field="0" count="1" selected="0">
            <x v="240"/>
          </reference>
          <reference field="4" count="1" selected="0">
            <x v="134"/>
          </reference>
        </references>
      </pivotArea>
    </format>
    <format dxfId="5703">
      <pivotArea outline="0" collapsedLevelsAreSubtotals="1" fieldPosition="0">
        <references count="2">
          <reference field="0" count="1" selected="0">
            <x v="271"/>
          </reference>
          <reference field="4" count="1" selected="0">
            <x v="134"/>
          </reference>
        </references>
      </pivotArea>
    </format>
    <format dxfId="5702">
      <pivotArea dataOnly="0" labelOnly="1" outline="0" offset="IV53" fieldPosition="0">
        <references count="1">
          <reference field="4" count="1">
            <x v="134"/>
          </reference>
        </references>
      </pivotArea>
    </format>
    <format dxfId="5701">
      <pivotArea dataOnly="0" labelOnly="1" outline="0" fieldPosition="0">
        <references count="2">
          <reference field="0" count="1">
            <x v="271"/>
          </reference>
          <reference field="4" count="1" selected="0">
            <x v="134"/>
          </reference>
        </references>
      </pivotArea>
    </format>
    <format dxfId="5700">
      <pivotArea outline="0" collapsedLevelsAreSubtotals="1" fieldPosition="0">
        <references count="2">
          <reference field="0" count="1" selected="0">
            <x v="271"/>
          </reference>
          <reference field="4" count="1" selected="0">
            <x v="134"/>
          </reference>
        </references>
      </pivotArea>
    </format>
    <format dxfId="5699">
      <pivotArea outline="0" collapsedLevelsAreSubtotals="1" fieldPosition="0">
        <references count="2">
          <reference field="0" count="1" selected="0">
            <x v="273"/>
          </reference>
          <reference field="4" count="1" selected="0">
            <x v="134"/>
          </reference>
        </references>
      </pivotArea>
    </format>
    <format dxfId="5698">
      <pivotArea dataOnly="0" labelOnly="1" outline="0" offset="IV54" fieldPosition="0">
        <references count="1">
          <reference field="4" count="1">
            <x v="134"/>
          </reference>
        </references>
      </pivotArea>
    </format>
    <format dxfId="5697">
      <pivotArea dataOnly="0" labelOnly="1" outline="0" fieldPosition="0">
        <references count="2">
          <reference field="0" count="1">
            <x v="273"/>
          </reference>
          <reference field="4" count="1" selected="0">
            <x v="134"/>
          </reference>
        </references>
      </pivotArea>
    </format>
    <format dxfId="5696">
      <pivotArea outline="0" collapsedLevelsAreSubtotals="1" fieldPosition="0">
        <references count="2">
          <reference field="0" count="1" selected="0">
            <x v="273"/>
          </reference>
          <reference field="4" count="1" selected="0">
            <x v="134"/>
          </reference>
        </references>
      </pivotArea>
    </format>
    <format dxfId="5695">
      <pivotArea outline="0" collapsedLevelsAreSubtotals="1" fieldPosition="0">
        <references count="2">
          <reference field="0" count="1" selected="0">
            <x v="280"/>
          </reference>
          <reference field="4" count="1" selected="0">
            <x v="134"/>
          </reference>
        </references>
      </pivotArea>
    </format>
    <format dxfId="5694">
      <pivotArea dataOnly="0" labelOnly="1" outline="0" offset="IV55" fieldPosition="0">
        <references count="1">
          <reference field="4" count="1">
            <x v="134"/>
          </reference>
        </references>
      </pivotArea>
    </format>
    <format dxfId="5693">
      <pivotArea dataOnly="0" labelOnly="1" outline="0" fieldPosition="0">
        <references count="2">
          <reference field="0" count="1">
            <x v="280"/>
          </reference>
          <reference field="4" count="1" selected="0">
            <x v="134"/>
          </reference>
        </references>
      </pivotArea>
    </format>
    <format dxfId="5692">
      <pivotArea outline="0" collapsedLevelsAreSubtotals="1" fieldPosition="0">
        <references count="2">
          <reference field="0" count="1" selected="0">
            <x v="280"/>
          </reference>
          <reference field="4" count="1" selected="0">
            <x v="134"/>
          </reference>
        </references>
      </pivotArea>
    </format>
    <format dxfId="5691">
      <pivotArea outline="0" collapsedLevelsAreSubtotals="1" fieldPosition="0">
        <references count="2">
          <reference field="0" count="1" selected="0">
            <x v="341"/>
          </reference>
          <reference field="4" count="1" selected="0">
            <x v="134"/>
          </reference>
        </references>
      </pivotArea>
    </format>
    <format dxfId="5690">
      <pivotArea dataOnly="0" labelOnly="1" outline="0" offset="IV56" fieldPosition="0">
        <references count="1">
          <reference field="4" count="1">
            <x v="134"/>
          </reference>
        </references>
      </pivotArea>
    </format>
    <format dxfId="5689">
      <pivotArea dataOnly="0" labelOnly="1" outline="0" fieldPosition="0">
        <references count="2">
          <reference field="0" count="1">
            <x v="341"/>
          </reference>
          <reference field="4" count="1" selected="0">
            <x v="134"/>
          </reference>
        </references>
      </pivotArea>
    </format>
    <format dxfId="5688">
      <pivotArea outline="0" collapsedLevelsAreSubtotals="1" fieldPosition="0">
        <references count="2">
          <reference field="0" count="1" selected="0">
            <x v="341"/>
          </reference>
          <reference field="4" count="1" selected="0">
            <x v="134"/>
          </reference>
        </references>
      </pivotArea>
    </format>
    <format dxfId="5687">
      <pivotArea outline="0" collapsedLevelsAreSubtotals="1" fieldPosition="0">
        <references count="2">
          <reference field="0" count="1" selected="0">
            <x v="346"/>
          </reference>
          <reference field="4" count="1" selected="0">
            <x v="134"/>
          </reference>
        </references>
      </pivotArea>
    </format>
    <format dxfId="5686">
      <pivotArea dataOnly="0" labelOnly="1" outline="0" offset="IV57" fieldPosition="0">
        <references count="1">
          <reference field="4" count="1">
            <x v="134"/>
          </reference>
        </references>
      </pivotArea>
    </format>
    <format dxfId="5685">
      <pivotArea dataOnly="0" labelOnly="1" outline="0" fieldPosition="0">
        <references count="2">
          <reference field="0" count="1">
            <x v="346"/>
          </reference>
          <reference field="4" count="1" selected="0">
            <x v="134"/>
          </reference>
        </references>
      </pivotArea>
    </format>
    <format dxfId="5684">
      <pivotArea outline="0" collapsedLevelsAreSubtotals="1" fieldPosition="0">
        <references count="2">
          <reference field="0" count="1" selected="0">
            <x v="346"/>
          </reference>
          <reference field="4" count="1" selected="0">
            <x v="134"/>
          </reference>
        </references>
      </pivotArea>
    </format>
    <format dxfId="5683">
      <pivotArea outline="0" collapsedLevelsAreSubtotals="1" fieldPosition="0">
        <references count="2">
          <reference field="0" count="1" selected="0">
            <x v="347"/>
          </reference>
          <reference field="4" count="1" selected="0">
            <x v="134"/>
          </reference>
        </references>
      </pivotArea>
    </format>
    <format dxfId="5682">
      <pivotArea dataOnly="0" labelOnly="1" outline="0" offset="IV58" fieldPosition="0">
        <references count="1">
          <reference field="4" count="1">
            <x v="134"/>
          </reference>
        </references>
      </pivotArea>
    </format>
    <format dxfId="5681">
      <pivotArea dataOnly="0" labelOnly="1" outline="0" fieldPosition="0">
        <references count="2">
          <reference field="0" count="1">
            <x v="347"/>
          </reference>
          <reference field="4" count="1" selected="0">
            <x v="134"/>
          </reference>
        </references>
      </pivotArea>
    </format>
    <format dxfId="5680">
      <pivotArea outline="0" collapsedLevelsAreSubtotals="1" fieldPosition="0">
        <references count="2">
          <reference field="0" count="1" selected="0">
            <x v="347"/>
          </reference>
          <reference field="4" count="1" selected="0">
            <x v="134"/>
          </reference>
        </references>
      </pivotArea>
    </format>
    <format dxfId="5679">
      <pivotArea outline="0" collapsedLevelsAreSubtotals="1" fieldPosition="0">
        <references count="2">
          <reference field="0" count="1" selected="0">
            <x v="349"/>
          </reference>
          <reference field="4" count="1" selected="0">
            <x v="134"/>
          </reference>
        </references>
      </pivotArea>
    </format>
    <format dxfId="5678">
      <pivotArea dataOnly="0" labelOnly="1" outline="0" offset="IV59" fieldPosition="0">
        <references count="1">
          <reference field="4" count="1">
            <x v="134"/>
          </reference>
        </references>
      </pivotArea>
    </format>
    <format dxfId="5677">
      <pivotArea dataOnly="0" labelOnly="1" outline="0" fieldPosition="0">
        <references count="2">
          <reference field="0" count="1">
            <x v="349"/>
          </reference>
          <reference field="4" count="1" selected="0">
            <x v="134"/>
          </reference>
        </references>
      </pivotArea>
    </format>
    <format dxfId="5676">
      <pivotArea outline="0" collapsedLevelsAreSubtotals="1" fieldPosition="0">
        <references count="2">
          <reference field="0" count="1" selected="0">
            <x v="349"/>
          </reference>
          <reference field="4" count="1" selected="0">
            <x v="134"/>
          </reference>
        </references>
      </pivotArea>
    </format>
    <format dxfId="5675">
      <pivotArea outline="0" collapsedLevelsAreSubtotals="1" fieldPosition="0">
        <references count="2">
          <reference field="0" count="1" selected="0">
            <x v="352"/>
          </reference>
          <reference field="4" count="1" selected="0">
            <x v="134"/>
          </reference>
        </references>
      </pivotArea>
    </format>
    <format dxfId="5674">
      <pivotArea dataOnly="0" labelOnly="1" outline="0" offset="IV60" fieldPosition="0">
        <references count="1">
          <reference field="4" count="1">
            <x v="134"/>
          </reference>
        </references>
      </pivotArea>
    </format>
    <format dxfId="5673">
      <pivotArea dataOnly="0" labelOnly="1" outline="0" fieldPosition="0">
        <references count="2">
          <reference field="0" count="1">
            <x v="352"/>
          </reference>
          <reference field="4" count="1" selected="0">
            <x v="134"/>
          </reference>
        </references>
      </pivotArea>
    </format>
    <format dxfId="5672">
      <pivotArea outline="0" collapsedLevelsAreSubtotals="1" fieldPosition="0">
        <references count="2">
          <reference field="0" count="1" selected="0">
            <x v="352"/>
          </reference>
          <reference field="4" count="1" selected="0">
            <x v="134"/>
          </reference>
        </references>
      </pivotArea>
    </format>
    <format dxfId="5671">
      <pivotArea outline="0" collapsedLevelsAreSubtotals="1" fieldPosition="0">
        <references count="2">
          <reference field="0" count="1" selected="0">
            <x v="354"/>
          </reference>
          <reference field="4" count="1" selected="0">
            <x v="134"/>
          </reference>
        </references>
      </pivotArea>
    </format>
    <format dxfId="5670">
      <pivotArea dataOnly="0" labelOnly="1" outline="0" offset="IV61" fieldPosition="0">
        <references count="1">
          <reference field="4" count="1">
            <x v="134"/>
          </reference>
        </references>
      </pivotArea>
    </format>
    <format dxfId="5669">
      <pivotArea dataOnly="0" labelOnly="1" outline="0" fieldPosition="0">
        <references count="2">
          <reference field="0" count="1">
            <x v="354"/>
          </reference>
          <reference field="4" count="1" selected="0">
            <x v="134"/>
          </reference>
        </references>
      </pivotArea>
    </format>
    <format dxfId="5668">
      <pivotArea outline="0" collapsedLevelsAreSubtotals="1" fieldPosition="0">
        <references count="2">
          <reference field="0" count="1" selected="0">
            <x v="354"/>
          </reference>
          <reference field="4" count="1" selected="0">
            <x v="134"/>
          </reference>
        </references>
      </pivotArea>
    </format>
    <format dxfId="5667">
      <pivotArea outline="0" collapsedLevelsAreSubtotals="1" fieldPosition="0">
        <references count="2">
          <reference field="0" count="1" selected="0">
            <x v="357"/>
          </reference>
          <reference field="4" count="1" selected="0">
            <x v="134"/>
          </reference>
        </references>
      </pivotArea>
    </format>
    <format dxfId="5666">
      <pivotArea dataOnly="0" labelOnly="1" outline="0" offset="IV62" fieldPosition="0">
        <references count="1">
          <reference field="4" count="1">
            <x v="134"/>
          </reference>
        </references>
      </pivotArea>
    </format>
    <format dxfId="5665">
      <pivotArea dataOnly="0" labelOnly="1" outline="0" fieldPosition="0">
        <references count="2">
          <reference field="0" count="1">
            <x v="357"/>
          </reference>
          <reference field="4" count="1" selected="0">
            <x v="134"/>
          </reference>
        </references>
      </pivotArea>
    </format>
    <format dxfId="5664">
      <pivotArea outline="0" collapsedLevelsAreSubtotals="1" fieldPosition="0">
        <references count="2">
          <reference field="0" count="1" selected="0">
            <x v="357"/>
          </reference>
          <reference field="4" count="1" selected="0">
            <x v="134"/>
          </reference>
        </references>
      </pivotArea>
    </format>
    <format dxfId="5663">
      <pivotArea outline="0" collapsedLevelsAreSubtotals="1" fieldPosition="0">
        <references count="2">
          <reference field="0" count="1" selected="0">
            <x v="361"/>
          </reference>
          <reference field="4" count="1" selected="0">
            <x v="134"/>
          </reference>
        </references>
      </pivotArea>
    </format>
    <format dxfId="5662">
      <pivotArea dataOnly="0" labelOnly="1" outline="0" offset="IV63" fieldPosition="0">
        <references count="1">
          <reference field="4" count="1">
            <x v="134"/>
          </reference>
        </references>
      </pivotArea>
    </format>
    <format dxfId="5661">
      <pivotArea dataOnly="0" labelOnly="1" outline="0" fieldPosition="0">
        <references count="2">
          <reference field="0" count="1">
            <x v="361"/>
          </reference>
          <reference field="4" count="1" selected="0">
            <x v="134"/>
          </reference>
        </references>
      </pivotArea>
    </format>
    <format dxfId="5660">
      <pivotArea outline="0" collapsedLevelsAreSubtotals="1" fieldPosition="0">
        <references count="2">
          <reference field="0" count="1" selected="0">
            <x v="361"/>
          </reference>
          <reference field="4" count="1" selected="0">
            <x v="134"/>
          </reference>
        </references>
      </pivotArea>
    </format>
    <format dxfId="5659">
      <pivotArea outline="0" collapsedLevelsAreSubtotals="1" fieldPosition="0">
        <references count="2">
          <reference field="0" count="1" selected="0">
            <x v="363"/>
          </reference>
          <reference field="4" count="1" selected="0">
            <x v="134"/>
          </reference>
        </references>
      </pivotArea>
    </format>
    <format dxfId="5658">
      <pivotArea dataOnly="0" labelOnly="1" outline="0" offset="IV64" fieldPosition="0">
        <references count="1">
          <reference field="4" count="1">
            <x v="134"/>
          </reference>
        </references>
      </pivotArea>
    </format>
    <format dxfId="5657">
      <pivotArea dataOnly="0" labelOnly="1" outline="0" fieldPosition="0">
        <references count="2">
          <reference field="0" count="1">
            <x v="363"/>
          </reference>
          <reference field="4" count="1" selected="0">
            <x v="134"/>
          </reference>
        </references>
      </pivotArea>
    </format>
    <format dxfId="5656">
      <pivotArea outline="0" collapsedLevelsAreSubtotals="1" fieldPosition="0">
        <references count="2">
          <reference field="0" count="1" selected="0">
            <x v="363"/>
          </reference>
          <reference field="4" count="1" selected="0">
            <x v="134"/>
          </reference>
        </references>
      </pivotArea>
    </format>
    <format dxfId="5655">
      <pivotArea outline="0" collapsedLevelsAreSubtotals="1" fieldPosition="0">
        <references count="2">
          <reference field="0" count="1" selected="0">
            <x v="369"/>
          </reference>
          <reference field="4" count="1" selected="0">
            <x v="134"/>
          </reference>
        </references>
      </pivotArea>
    </format>
    <format dxfId="5654">
      <pivotArea dataOnly="0" labelOnly="1" outline="0" offset="IV65" fieldPosition="0">
        <references count="1">
          <reference field="4" count="1">
            <x v="134"/>
          </reference>
        </references>
      </pivotArea>
    </format>
    <format dxfId="5653">
      <pivotArea dataOnly="0" labelOnly="1" outline="0" fieldPosition="0">
        <references count="2">
          <reference field="0" count="1">
            <x v="369"/>
          </reference>
          <reference field="4" count="1" selected="0">
            <x v="134"/>
          </reference>
        </references>
      </pivotArea>
    </format>
    <format dxfId="5652">
      <pivotArea outline="0" collapsedLevelsAreSubtotals="1" fieldPosition="0">
        <references count="2">
          <reference field="0" count="1" selected="0">
            <x v="369"/>
          </reference>
          <reference field="4" count="1" selected="0">
            <x v="134"/>
          </reference>
        </references>
      </pivotArea>
    </format>
    <format dxfId="5651">
      <pivotArea outline="0" collapsedLevelsAreSubtotals="1" fieldPosition="0">
        <references count="2">
          <reference field="0" count="1" selected="0">
            <x v="371"/>
          </reference>
          <reference field="4" count="1" selected="0">
            <x v="134"/>
          </reference>
        </references>
      </pivotArea>
    </format>
    <format dxfId="5650">
      <pivotArea dataOnly="0" labelOnly="1" outline="0" offset="IV66" fieldPosition="0">
        <references count="1">
          <reference field="4" count="1">
            <x v="134"/>
          </reference>
        </references>
      </pivotArea>
    </format>
    <format dxfId="5649">
      <pivotArea dataOnly="0" labelOnly="1" outline="0" fieldPosition="0">
        <references count="2">
          <reference field="0" count="1">
            <x v="371"/>
          </reference>
          <reference field="4" count="1" selected="0">
            <x v="134"/>
          </reference>
        </references>
      </pivotArea>
    </format>
    <format dxfId="5648">
      <pivotArea outline="0" collapsedLevelsAreSubtotals="1" fieldPosition="0">
        <references count="2">
          <reference field="0" count="1" selected="0">
            <x v="371"/>
          </reference>
          <reference field="4" count="1" selected="0">
            <x v="134"/>
          </reference>
        </references>
      </pivotArea>
    </format>
    <format dxfId="5647">
      <pivotArea outline="0" collapsedLevelsAreSubtotals="1" fieldPosition="0">
        <references count="2">
          <reference field="0" count="1" selected="0">
            <x v="375"/>
          </reference>
          <reference field="4" count="1" selected="0">
            <x v="134"/>
          </reference>
        </references>
      </pivotArea>
    </format>
    <format dxfId="5646">
      <pivotArea dataOnly="0" labelOnly="1" outline="0" offset="IV67" fieldPosition="0">
        <references count="1">
          <reference field="4" count="1">
            <x v="134"/>
          </reference>
        </references>
      </pivotArea>
    </format>
    <format dxfId="5645">
      <pivotArea dataOnly="0" labelOnly="1" outline="0" fieldPosition="0">
        <references count="2">
          <reference field="0" count="1">
            <x v="375"/>
          </reference>
          <reference field="4" count="1" selected="0">
            <x v="134"/>
          </reference>
        </references>
      </pivotArea>
    </format>
    <format dxfId="5644">
      <pivotArea outline="0" collapsedLevelsAreSubtotals="1" fieldPosition="0">
        <references count="2">
          <reference field="0" count="1" selected="0">
            <x v="375"/>
          </reference>
          <reference field="4" count="1" selected="0">
            <x v="134"/>
          </reference>
        </references>
      </pivotArea>
    </format>
    <format dxfId="5643">
      <pivotArea outline="0" collapsedLevelsAreSubtotals="1" fieldPosition="0">
        <references count="2">
          <reference field="0" count="1" selected="0">
            <x v="378"/>
          </reference>
          <reference field="4" count="1" selected="0">
            <x v="134"/>
          </reference>
        </references>
      </pivotArea>
    </format>
    <format dxfId="5642">
      <pivotArea dataOnly="0" labelOnly="1" outline="0" offset="IV68" fieldPosition="0">
        <references count="1">
          <reference field="4" count="1">
            <x v="134"/>
          </reference>
        </references>
      </pivotArea>
    </format>
    <format dxfId="5641">
      <pivotArea dataOnly="0" labelOnly="1" outline="0" fieldPosition="0">
        <references count="2">
          <reference field="0" count="1">
            <x v="378"/>
          </reference>
          <reference field="4" count="1" selected="0">
            <x v="134"/>
          </reference>
        </references>
      </pivotArea>
    </format>
    <format dxfId="5640">
      <pivotArea outline="0" collapsedLevelsAreSubtotals="1" fieldPosition="0">
        <references count="2">
          <reference field="0" count="1" selected="0">
            <x v="378"/>
          </reference>
          <reference field="4" count="1" selected="0">
            <x v="134"/>
          </reference>
        </references>
      </pivotArea>
    </format>
    <format dxfId="5639">
      <pivotArea outline="0" collapsedLevelsAreSubtotals="1" fieldPosition="0">
        <references count="2">
          <reference field="0" count="1" selected="0">
            <x v="381"/>
          </reference>
          <reference field="4" count="1" selected="0">
            <x v="134"/>
          </reference>
        </references>
      </pivotArea>
    </format>
    <format dxfId="5638">
      <pivotArea dataOnly="0" labelOnly="1" outline="0" offset="IV69" fieldPosition="0">
        <references count="1">
          <reference field="4" count="1">
            <x v="134"/>
          </reference>
        </references>
      </pivotArea>
    </format>
    <format dxfId="5637">
      <pivotArea dataOnly="0" labelOnly="1" outline="0" fieldPosition="0">
        <references count="2">
          <reference field="0" count="1">
            <x v="381"/>
          </reference>
          <reference field="4" count="1" selected="0">
            <x v="134"/>
          </reference>
        </references>
      </pivotArea>
    </format>
    <format dxfId="5636">
      <pivotArea outline="0" collapsedLevelsAreSubtotals="1" fieldPosition="0">
        <references count="2">
          <reference field="0" count="1" selected="0">
            <x v="381"/>
          </reference>
          <reference field="4" count="1" selected="0">
            <x v="134"/>
          </reference>
        </references>
      </pivotArea>
    </format>
    <format dxfId="5635">
      <pivotArea outline="0" collapsedLevelsAreSubtotals="1" fieldPosition="0">
        <references count="2">
          <reference field="0" count="1" selected="0">
            <x v="384"/>
          </reference>
          <reference field="4" count="1" selected="0">
            <x v="134"/>
          </reference>
        </references>
      </pivotArea>
    </format>
    <format dxfId="5634">
      <pivotArea dataOnly="0" labelOnly="1" outline="0" offset="IV70" fieldPosition="0">
        <references count="1">
          <reference field="4" count="1">
            <x v="134"/>
          </reference>
        </references>
      </pivotArea>
    </format>
    <format dxfId="5633">
      <pivotArea dataOnly="0" labelOnly="1" outline="0" fieldPosition="0">
        <references count="2">
          <reference field="0" count="1">
            <x v="384"/>
          </reference>
          <reference field="4" count="1" selected="0">
            <x v="134"/>
          </reference>
        </references>
      </pivotArea>
    </format>
    <format dxfId="5632">
      <pivotArea outline="0" collapsedLevelsAreSubtotals="1" fieldPosition="0">
        <references count="2">
          <reference field="0" count="1" selected="0">
            <x v="384"/>
          </reference>
          <reference field="4" count="1" selected="0">
            <x v="134"/>
          </reference>
        </references>
      </pivotArea>
    </format>
    <format dxfId="5631">
      <pivotArea outline="0" collapsedLevelsAreSubtotals="1" fieldPosition="0">
        <references count="2">
          <reference field="0" count="1" selected="0">
            <x v="397"/>
          </reference>
          <reference field="4" count="1" selected="0">
            <x v="134"/>
          </reference>
        </references>
      </pivotArea>
    </format>
    <format dxfId="5630">
      <pivotArea dataOnly="0" labelOnly="1" outline="0" offset="IV71" fieldPosition="0">
        <references count="1">
          <reference field="4" count="1">
            <x v="134"/>
          </reference>
        </references>
      </pivotArea>
    </format>
    <format dxfId="5629">
      <pivotArea dataOnly="0" labelOnly="1" outline="0" fieldPosition="0">
        <references count="2">
          <reference field="0" count="1">
            <x v="397"/>
          </reference>
          <reference field="4" count="1" selected="0">
            <x v="134"/>
          </reference>
        </references>
      </pivotArea>
    </format>
    <format dxfId="5628">
      <pivotArea outline="0" collapsedLevelsAreSubtotals="1" fieldPosition="0">
        <references count="2">
          <reference field="0" count="1" selected="0">
            <x v="397"/>
          </reference>
          <reference field="4" count="1" selected="0">
            <x v="134"/>
          </reference>
        </references>
      </pivotArea>
    </format>
    <format dxfId="5627">
      <pivotArea outline="0" collapsedLevelsAreSubtotals="1" fieldPosition="0">
        <references count="2">
          <reference field="0" count="1" selected="0">
            <x v="410"/>
          </reference>
          <reference field="4" count="1" selected="0">
            <x v="134"/>
          </reference>
        </references>
      </pivotArea>
    </format>
    <format dxfId="5626">
      <pivotArea dataOnly="0" labelOnly="1" outline="0" offset="IV72" fieldPosition="0">
        <references count="1">
          <reference field="4" count="1">
            <x v="134"/>
          </reference>
        </references>
      </pivotArea>
    </format>
    <format dxfId="5625">
      <pivotArea dataOnly="0" labelOnly="1" outline="0" fieldPosition="0">
        <references count="2">
          <reference field="0" count="1">
            <x v="410"/>
          </reference>
          <reference field="4" count="1" selected="0">
            <x v="134"/>
          </reference>
        </references>
      </pivotArea>
    </format>
    <format dxfId="5624">
      <pivotArea outline="0" collapsedLevelsAreSubtotals="1" fieldPosition="0">
        <references count="2">
          <reference field="0" count="1" selected="0">
            <x v="410"/>
          </reference>
          <reference field="4" count="1" selected="0">
            <x v="134"/>
          </reference>
        </references>
      </pivotArea>
    </format>
    <format dxfId="5623">
      <pivotArea outline="0" collapsedLevelsAreSubtotals="1" fieldPosition="0">
        <references count="2">
          <reference field="0" count="1" selected="0">
            <x v="412"/>
          </reference>
          <reference field="4" count="1" selected="0">
            <x v="134"/>
          </reference>
        </references>
      </pivotArea>
    </format>
    <format dxfId="5622">
      <pivotArea dataOnly="0" labelOnly="1" outline="0" offset="IV73" fieldPosition="0">
        <references count="1">
          <reference field="4" count="1">
            <x v="134"/>
          </reference>
        </references>
      </pivotArea>
    </format>
    <format dxfId="5621">
      <pivotArea dataOnly="0" labelOnly="1" outline="0" fieldPosition="0">
        <references count="2">
          <reference field="0" count="1">
            <x v="412"/>
          </reference>
          <reference field="4" count="1" selected="0">
            <x v="134"/>
          </reference>
        </references>
      </pivotArea>
    </format>
    <format dxfId="5620">
      <pivotArea outline="0" collapsedLevelsAreSubtotals="1" fieldPosition="0">
        <references count="2">
          <reference field="0" count="1" selected="0">
            <x v="412"/>
          </reference>
          <reference field="4" count="1" selected="0">
            <x v="134"/>
          </reference>
        </references>
      </pivotArea>
    </format>
    <format dxfId="5619">
      <pivotArea outline="0" collapsedLevelsAreSubtotals="1" fieldPosition="0">
        <references count="2">
          <reference field="0" count="1" selected="0">
            <x v="413"/>
          </reference>
          <reference field="4" count="1" selected="0">
            <x v="134"/>
          </reference>
        </references>
      </pivotArea>
    </format>
    <format dxfId="5618">
      <pivotArea dataOnly="0" labelOnly="1" outline="0" offset="IV74" fieldPosition="0">
        <references count="1">
          <reference field="4" count="1">
            <x v="134"/>
          </reference>
        </references>
      </pivotArea>
    </format>
    <format dxfId="5617">
      <pivotArea dataOnly="0" labelOnly="1" outline="0" fieldPosition="0">
        <references count="2">
          <reference field="0" count="1">
            <x v="413"/>
          </reference>
          <reference field="4" count="1" selected="0">
            <x v="134"/>
          </reference>
        </references>
      </pivotArea>
    </format>
    <format dxfId="5616">
      <pivotArea outline="0" collapsedLevelsAreSubtotals="1" fieldPosition="0">
        <references count="2">
          <reference field="0" count="1" selected="0">
            <x v="413"/>
          </reference>
          <reference field="4" count="1" selected="0">
            <x v="134"/>
          </reference>
        </references>
      </pivotArea>
    </format>
    <format dxfId="5615">
      <pivotArea outline="0" collapsedLevelsAreSubtotals="1" fieldPosition="0">
        <references count="2">
          <reference field="0" count="1" selected="0">
            <x v="429"/>
          </reference>
          <reference field="4" count="1" selected="0">
            <x v="134"/>
          </reference>
        </references>
      </pivotArea>
    </format>
    <format dxfId="5614">
      <pivotArea dataOnly="0" labelOnly="1" outline="0" offset="IV75" fieldPosition="0">
        <references count="1">
          <reference field="4" count="1">
            <x v="134"/>
          </reference>
        </references>
      </pivotArea>
    </format>
    <format dxfId="5613">
      <pivotArea dataOnly="0" labelOnly="1" outline="0" fieldPosition="0">
        <references count="2">
          <reference field="0" count="1">
            <x v="429"/>
          </reference>
          <reference field="4" count="1" selected="0">
            <x v="134"/>
          </reference>
        </references>
      </pivotArea>
    </format>
    <format dxfId="5612">
      <pivotArea outline="0" collapsedLevelsAreSubtotals="1" fieldPosition="0">
        <references count="2">
          <reference field="0" count="1" selected="0">
            <x v="429"/>
          </reference>
          <reference field="4" count="1" selected="0">
            <x v="134"/>
          </reference>
        </references>
      </pivotArea>
    </format>
    <format dxfId="5611">
      <pivotArea outline="0" collapsedLevelsAreSubtotals="1" fieldPosition="0">
        <references count="2">
          <reference field="0" count="1" selected="0">
            <x v="434"/>
          </reference>
          <reference field="4" count="1" selected="0">
            <x v="134"/>
          </reference>
        </references>
      </pivotArea>
    </format>
    <format dxfId="5610">
      <pivotArea dataOnly="0" labelOnly="1" outline="0" offset="IV76" fieldPosition="0">
        <references count="1">
          <reference field="4" count="1">
            <x v="134"/>
          </reference>
        </references>
      </pivotArea>
    </format>
    <format dxfId="5609">
      <pivotArea dataOnly="0" labelOnly="1" outline="0" fieldPosition="0">
        <references count="2">
          <reference field="0" count="1">
            <x v="434"/>
          </reference>
          <reference field="4" count="1" selected="0">
            <x v="134"/>
          </reference>
        </references>
      </pivotArea>
    </format>
    <format dxfId="5608">
      <pivotArea outline="0" collapsedLevelsAreSubtotals="1" fieldPosition="0">
        <references count="2">
          <reference field="0" count="1" selected="0">
            <x v="434"/>
          </reference>
          <reference field="4" count="1" selected="0">
            <x v="134"/>
          </reference>
        </references>
      </pivotArea>
    </format>
    <format dxfId="5607">
      <pivotArea outline="0" collapsedLevelsAreSubtotals="1" fieldPosition="0">
        <references count="2">
          <reference field="0" count="1" selected="0">
            <x v="436"/>
          </reference>
          <reference field="4" count="1" selected="0">
            <x v="134"/>
          </reference>
        </references>
      </pivotArea>
    </format>
    <format dxfId="5606">
      <pivotArea dataOnly="0" labelOnly="1" outline="0" offset="IV77" fieldPosition="0">
        <references count="1">
          <reference field="4" count="1">
            <x v="134"/>
          </reference>
        </references>
      </pivotArea>
    </format>
    <format dxfId="5605">
      <pivotArea dataOnly="0" labelOnly="1" outline="0" fieldPosition="0">
        <references count="2">
          <reference field="0" count="1">
            <x v="436"/>
          </reference>
          <reference field="4" count="1" selected="0">
            <x v="134"/>
          </reference>
        </references>
      </pivotArea>
    </format>
    <format dxfId="5604">
      <pivotArea outline="0" collapsedLevelsAreSubtotals="1" fieldPosition="0">
        <references count="2">
          <reference field="0" count="1" selected="0">
            <x v="436"/>
          </reference>
          <reference field="4" count="1" selected="0">
            <x v="134"/>
          </reference>
        </references>
      </pivotArea>
    </format>
    <format dxfId="5603">
      <pivotArea outline="0" collapsedLevelsAreSubtotals="1" fieldPosition="0">
        <references count="2">
          <reference field="0" count="1" selected="0">
            <x v="439"/>
          </reference>
          <reference field="4" count="1" selected="0">
            <x v="134"/>
          </reference>
        </references>
      </pivotArea>
    </format>
    <format dxfId="5602">
      <pivotArea dataOnly="0" labelOnly="1" outline="0" offset="IV78" fieldPosition="0">
        <references count="1">
          <reference field="4" count="1">
            <x v="134"/>
          </reference>
        </references>
      </pivotArea>
    </format>
    <format dxfId="5601">
      <pivotArea dataOnly="0" labelOnly="1" outline="0" fieldPosition="0">
        <references count="2">
          <reference field="0" count="1">
            <x v="439"/>
          </reference>
          <reference field="4" count="1" selected="0">
            <x v="134"/>
          </reference>
        </references>
      </pivotArea>
    </format>
    <format dxfId="5600">
      <pivotArea outline="0" collapsedLevelsAreSubtotals="1" fieldPosition="0">
        <references count="2">
          <reference field="0" count="1" selected="0">
            <x v="439"/>
          </reference>
          <reference field="4" count="1" selected="0">
            <x v="134"/>
          </reference>
        </references>
      </pivotArea>
    </format>
    <format dxfId="5599">
      <pivotArea outline="0" collapsedLevelsAreSubtotals="1" fieldPosition="0">
        <references count="2">
          <reference field="0" count="1" selected="0">
            <x v="443"/>
          </reference>
          <reference field="4" count="1" selected="0">
            <x v="134"/>
          </reference>
        </references>
      </pivotArea>
    </format>
    <format dxfId="5598">
      <pivotArea dataOnly="0" labelOnly="1" outline="0" offset="IV79" fieldPosition="0">
        <references count="1">
          <reference field="4" count="1">
            <x v="134"/>
          </reference>
        </references>
      </pivotArea>
    </format>
    <format dxfId="5597">
      <pivotArea dataOnly="0" labelOnly="1" outline="0" fieldPosition="0">
        <references count="2">
          <reference field="0" count="1">
            <x v="443"/>
          </reference>
          <reference field="4" count="1" selected="0">
            <x v="134"/>
          </reference>
        </references>
      </pivotArea>
    </format>
    <format dxfId="5596">
      <pivotArea outline="0" collapsedLevelsAreSubtotals="1" fieldPosition="0">
        <references count="2">
          <reference field="0" count="1" selected="0">
            <x v="443"/>
          </reference>
          <reference field="4" count="1" selected="0">
            <x v="134"/>
          </reference>
        </references>
      </pivotArea>
    </format>
    <format dxfId="5595">
      <pivotArea outline="0" collapsedLevelsAreSubtotals="1" fieldPosition="0">
        <references count="2">
          <reference field="0" count="1" selected="0">
            <x v="444"/>
          </reference>
          <reference field="4" count="1" selected="0">
            <x v="134"/>
          </reference>
        </references>
      </pivotArea>
    </format>
    <format dxfId="5594">
      <pivotArea dataOnly="0" labelOnly="1" outline="0" offset="IV80" fieldPosition="0">
        <references count="1">
          <reference field="4" count="1">
            <x v="134"/>
          </reference>
        </references>
      </pivotArea>
    </format>
    <format dxfId="5593">
      <pivotArea dataOnly="0" labelOnly="1" outline="0" fieldPosition="0">
        <references count="2">
          <reference field="0" count="1">
            <x v="444"/>
          </reference>
          <reference field="4" count="1" selected="0">
            <x v="134"/>
          </reference>
        </references>
      </pivotArea>
    </format>
    <format dxfId="5592">
      <pivotArea outline="0" collapsedLevelsAreSubtotals="1" fieldPosition="0">
        <references count="2">
          <reference field="0" count="1" selected="0">
            <x v="444"/>
          </reference>
          <reference field="4" count="1" selected="0">
            <x v="134"/>
          </reference>
        </references>
      </pivotArea>
    </format>
    <format dxfId="5591">
      <pivotArea outline="0" collapsedLevelsAreSubtotals="1" fieldPosition="0">
        <references count="2">
          <reference field="0" count="1" selected="0">
            <x v="445"/>
          </reference>
          <reference field="4" count="1" selected="0">
            <x v="134"/>
          </reference>
        </references>
      </pivotArea>
    </format>
    <format dxfId="5590">
      <pivotArea dataOnly="0" labelOnly="1" outline="0" offset="IV81" fieldPosition="0">
        <references count="1">
          <reference field="4" count="1">
            <x v="134"/>
          </reference>
        </references>
      </pivotArea>
    </format>
    <format dxfId="5589">
      <pivotArea dataOnly="0" labelOnly="1" outline="0" fieldPosition="0">
        <references count="2">
          <reference field="0" count="1">
            <x v="445"/>
          </reference>
          <reference field="4" count="1" selected="0">
            <x v="134"/>
          </reference>
        </references>
      </pivotArea>
    </format>
    <format dxfId="5588">
      <pivotArea outline="0" collapsedLevelsAreSubtotals="1" fieldPosition="0">
        <references count="2">
          <reference field="0" count="1" selected="0">
            <x v="445"/>
          </reference>
          <reference field="4" count="1" selected="0">
            <x v="134"/>
          </reference>
        </references>
      </pivotArea>
    </format>
    <format dxfId="5587">
      <pivotArea outline="0" collapsedLevelsAreSubtotals="1" fieldPosition="0">
        <references count="2">
          <reference field="0" count="1" selected="0">
            <x v="446"/>
          </reference>
          <reference field="4" count="1" selected="0">
            <x v="134"/>
          </reference>
        </references>
      </pivotArea>
    </format>
    <format dxfId="5586">
      <pivotArea dataOnly="0" labelOnly="1" outline="0" offset="IV82" fieldPosition="0">
        <references count="1">
          <reference field="4" count="1">
            <x v="134"/>
          </reference>
        </references>
      </pivotArea>
    </format>
    <format dxfId="5585">
      <pivotArea dataOnly="0" labelOnly="1" outline="0" fieldPosition="0">
        <references count="2">
          <reference field="0" count="1">
            <x v="446"/>
          </reference>
          <reference field="4" count="1" selected="0">
            <x v="134"/>
          </reference>
        </references>
      </pivotArea>
    </format>
    <format dxfId="5584">
      <pivotArea outline="0" collapsedLevelsAreSubtotals="1" fieldPosition="0">
        <references count="2">
          <reference field="0" count="1" selected="0">
            <x v="446"/>
          </reference>
          <reference field="4" count="1" selected="0">
            <x v="134"/>
          </reference>
        </references>
      </pivotArea>
    </format>
    <format dxfId="5583">
      <pivotArea outline="0" collapsedLevelsAreSubtotals="1" fieldPosition="0">
        <references count="2">
          <reference field="0" count="1" selected="0">
            <x v="452"/>
          </reference>
          <reference field="4" count="1" selected="0">
            <x v="134"/>
          </reference>
        </references>
      </pivotArea>
    </format>
    <format dxfId="5582">
      <pivotArea dataOnly="0" labelOnly="1" outline="0" offset="IV83" fieldPosition="0">
        <references count="1">
          <reference field="4" count="1">
            <x v="134"/>
          </reference>
        </references>
      </pivotArea>
    </format>
    <format dxfId="5581">
      <pivotArea dataOnly="0" labelOnly="1" outline="0" fieldPosition="0">
        <references count="2">
          <reference field="0" count="1">
            <x v="452"/>
          </reference>
          <reference field="4" count="1" selected="0">
            <x v="134"/>
          </reference>
        </references>
      </pivotArea>
    </format>
    <format dxfId="5580">
      <pivotArea outline="0" collapsedLevelsAreSubtotals="1" fieldPosition="0">
        <references count="2">
          <reference field="0" count="1" selected="0">
            <x v="452"/>
          </reference>
          <reference field="4" count="1" selected="0">
            <x v="134"/>
          </reference>
        </references>
      </pivotArea>
    </format>
    <format dxfId="5579">
      <pivotArea outline="0" collapsedLevelsAreSubtotals="1" fieldPosition="0">
        <references count="2">
          <reference field="0" count="1" selected="0">
            <x v="453"/>
          </reference>
          <reference field="4" count="1" selected="0">
            <x v="134"/>
          </reference>
        </references>
      </pivotArea>
    </format>
    <format dxfId="5578">
      <pivotArea dataOnly="0" labelOnly="1" outline="0" offset="IV84" fieldPosition="0">
        <references count="1">
          <reference field="4" count="1">
            <x v="134"/>
          </reference>
        </references>
      </pivotArea>
    </format>
    <format dxfId="5577">
      <pivotArea dataOnly="0" labelOnly="1" outline="0" fieldPosition="0">
        <references count="2">
          <reference field="0" count="1">
            <x v="453"/>
          </reference>
          <reference field="4" count="1" selected="0">
            <x v="134"/>
          </reference>
        </references>
      </pivotArea>
    </format>
    <format dxfId="5576">
      <pivotArea outline="0" collapsedLevelsAreSubtotals="1" fieldPosition="0">
        <references count="2">
          <reference field="0" count="1" selected="0">
            <x v="453"/>
          </reference>
          <reference field="4" count="1" selected="0">
            <x v="134"/>
          </reference>
        </references>
      </pivotArea>
    </format>
    <format dxfId="5575">
      <pivotArea outline="0" collapsedLevelsAreSubtotals="1" fieldPosition="0">
        <references count="2">
          <reference field="0" count="1" selected="0">
            <x v="457"/>
          </reference>
          <reference field="4" count="1" selected="0">
            <x v="134"/>
          </reference>
        </references>
      </pivotArea>
    </format>
    <format dxfId="5574">
      <pivotArea dataOnly="0" labelOnly="1" outline="0" offset="IV85" fieldPosition="0">
        <references count="1">
          <reference field="4" count="1">
            <x v="134"/>
          </reference>
        </references>
      </pivotArea>
    </format>
    <format dxfId="5573">
      <pivotArea dataOnly="0" labelOnly="1" outline="0" fieldPosition="0">
        <references count="2">
          <reference field="0" count="1">
            <x v="457"/>
          </reference>
          <reference field="4" count="1" selected="0">
            <x v="134"/>
          </reference>
        </references>
      </pivotArea>
    </format>
    <format dxfId="5572">
      <pivotArea outline="0" collapsedLevelsAreSubtotals="1" fieldPosition="0">
        <references count="2">
          <reference field="0" count="1" selected="0">
            <x v="457"/>
          </reference>
          <reference field="4" count="1" selected="0">
            <x v="134"/>
          </reference>
        </references>
      </pivotArea>
    </format>
    <format dxfId="5571">
      <pivotArea outline="0" collapsedLevelsAreSubtotals="1" fieldPosition="0">
        <references count="2">
          <reference field="0" count="1" selected="0">
            <x v="476"/>
          </reference>
          <reference field="4" count="1" selected="0">
            <x v="134"/>
          </reference>
        </references>
      </pivotArea>
    </format>
    <format dxfId="5570">
      <pivotArea dataOnly="0" labelOnly="1" outline="0" offset="IV86" fieldPosition="0">
        <references count="1">
          <reference field="4" count="1">
            <x v="134"/>
          </reference>
        </references>
      </pivotArea>
    </format>
    <format dxfId="5569">
      <pivotArea dataOnly="0" labelOnly="1" outline="0" fieldPosition="0">
        <references count="2">
          <reference field="0" count="1">
            <x v="476"/>
          </reference>
          <reference field="4" count="1" selected="0">
            <x v="134"/>
          </reference>
        </references>
      </pivotArea>
    </format>
    <format dxfId="5568">
      <pivotArea outline="0" collapsedLevelsAreSubtotals="1" fieldPosition="0">
        <references count="2">
          <reference field="0" count="1" selected="0">
            <x v="476"/>
          </reference>
          <reference field="4" count="1" selected="0">
            <x v="134"/>
          </reference>
        </references>
      </pivotArea>
    </format>
    <format dxfId="5567">
      <pivotArea outline="0" collapsedLevelsAreSubtotals="1" fieldPosition="0">
        <references count="2">
          <reference field="0" count="1" selected="0">
            <x v="481"/>
          </reference>
          <reference field="4" count="1" selected="0">
            <x v="134"/>
          </reference>
        </references>
      </pivotArea>
    </format>
    <format dxfId="5566">
      <pivotArea dataOnly="0" labelOnly="1" outline="0" offset="IV87" fieldPosition="0">
        <references count="1">
          <reference field="4" count="1">
            <x v="134"/>
          </reference>
        </references>
      </pivotArea>
    </format>
    <format dxfId="5565">
      <pivotArea dataOnly="0" labelOnly="1" outline="0" fieldPosition="0">
        <references count="2">
          <reference field="0" count="1">
            <x v="481"/>
          </reference>
          <reference field="4" count="1" selected="0">
            <x v="134"/>
          </reference>
        </references>
      </pivotArea>
    </format>
    <format dxfId="5564">
      <pivotArea outline="0" collapsedLevelsAreSubtotals="1" fieldPosition="0">
        <references count="2">
          <reference field="0" count="1" selected="0">
            <x v="481"/>
          </reference>
          <reference field="4" count="1" selected="0">
            <x v="134"/>
          </reference>
        </references>
      </pivotArea>
    </format>
    <format dxfId="5563">
      <pivotArea outline="0" collapsedLevelsAreSubtotals="1" fieldPosition="0">
        <references count="2">
          <reference field="0" count="1" selected="0">
            <x v="483"/>
          </reference>
          <reference field="4" count="1" selected="0">
            <x v="134"/>
          </reference>
        </references>
      </pivotArea>
    </format>
    <format dxfId="5562">
      <pivotArea dataOnly="0" labelOnly="1" outline="0" offset="IV88" fieldPosition="0">
        <references count="1">
          <reference field="4" count="1">
            <x v="134"/>
          </reference>
        </references>
      </pivotArea>
    </format>
    <format dxfId="5561">
      <pivotArea dataOnly="0" labelOnly="1" outline="0" fieldPosition="0">
        <references count="2">
          <reference field="0" count="1">
            <x v="483"/>
          </reference>
          <reference field="4" count="1" selected="0">
            <x v="134"/>
          </reference>
        </references>
      </pivotArea>
    </format>
    <format dxfId="5560">
      <pivotArea outline="0" collapsedLevelsAreSubtotals="1" fieldPosition="0">
        <references count="2">
          <reference field="0" count="1" selected="0">
            <x v="483"/>
          </reference>
          <reference field="4" count="1" selected="0">
            <x v="134"/>
          </reference>
        </references>
      </pivotArea>
    </format>
    <format dxfId="5559">
      <pivotArea outline="0" collapsedLevelsAreSubtotals="1" fieldPosition="0">
        <references count="2">
          <reference field="0" count="1" selected="0">
            <x v="484"/>
          </reference>
          <reference field="4" count="1" selected="0">
            <x v="134"/>
          </reference>
        </references>
      </pivotArea>
    </format>
    <format dxfId="5558">
      <pivotArea dataOnly="0" labelOnly="1" outline="0" offset="IV89" fieldPosition="0">
        <references count="1">
          <reference field="4" count="1">
            <x v="134"/>
          </reference>
        </references>
      </pivotArea>
    </format>
    <format dxfId="5557">
      <pivotArea dataOnly="0" labelOnly="1" outline="0" fieldPosition="0">
        <references count="2">
          <reference field="0" count="1">
            <x v="484"/>
          </reference>
          <reference field="4" count="1" selected="0">
            <x v="134"/>
          </reference>
        </references>
      </pivotArea>
    </format>
    <format dxfId="5556">
      <pivotArea outline="0" collapsedLevelsAreSubtotals="1" fieldPosition="0">
        <references count="2">
          <reference field="0" count="1" selected="0">
            <x v="484"/>
          </reference>
          <reference field="4" count="1" selected="0">
            <x v="134"/>
          </reference>
        </references>
      </pivotArea>
    </format>
    <format dxfId="5555">
      <pivotArea outline="0" collapsedLevelsAreSubtotals="1" fieldPosition="0">
        <references count="2">
          <reference field="0" count="1" selected="0">
            <x v="487"/>
          </reference>
          <reference field="4" count="1" selected="0">
            <x v="134"/>
          </reference>
        </references>
      </pivotArea>
    </format>
    <format dxfId="5554">
      <pivotArea dataOnly="0" labelOnly="1" outline="0" offset="IV90" fieldPosition="0">
        <references count="1">
          <reference field="4" count="1">
            <x v="134"/>
          </reference>
        </references>
      </pivotArea>
    </format>
    <format dxfId="5553">
      <pivotArea dataOnly="0" labelOnly="1" outline="0" fieldPosition="0">
        <references count="2">
          <reference field="0" count="1">
            <x v="487"/>
          </reference>
          <reference field="4" count="1" selected="0">
            <x v="134"/>
          </reference>
        </references>
      </pivotArea>
    </format>
    <format dxfId="5552">
      <pivotArea outline="0" collapsedLevelsAreSubtotals="1" fieldPosition="0">
        <references count="2">
          <reference field="0" count="1" selected="0">
            <x v="487"/>
          </reference>
          <reference field="4" count="1" selected="0">
            <x v="134"/>
          </reference>
        </references>
      </pivotArea>
    </format>
    <format dxfId="5551">
      <pivotArea outline="0" collapsedLevelsAreSubtotals="1" fieldPosition="0">
        <references count="2">
          <reference field="0" count="1" selected="0">
            <x v="491"/>
          </reference>
          <reference field="4" count="1" selected="0">
            <x v="134"/>
          </reference>
        </references>
      </pivotArea>
    </format>
    <format dxfId="5550">
      <pivotArea dataOnly="0" labelOnly="1" outline="0" offset="IV91" fieldPosition="0">
        <references count="1">
          <reference field="4" count="1">
            <x v="134"/>
          </reference>
        </references>
      </pivotArea>
    </format>
    <format dxfId="5549">
      <pivotArea dataOnly="0" labelOnly="1" outline="0" fieldPosition="0">
        <references count="2">
          <reference field="0" count="1">
            <x v="491"/>
          </reference>
          <reference field="4" count="1" selected="0">
            <x v="134"/>
          </reference>
        </references>
      </pivotArea>
    </format>
    <format dxfId="5548">
      <pivotArea outline="0" collapsedLevelsAreSubtotals="1" fieldPosition="0">
        <references count="2">
          <reference field="0" count="1" selected="0">
            <x v="491"/>
          </reference>
          <reference field="4" count="1" selected="0">
            <x v="134"/>
          </reference>
        </references>
      </pivotArea>
    </format>
    <format dxfId="5547">
      <pivotArea outline="0" collapsedLevelsAreSubtotals="1" fieldPosition="0">
        <references count="2">
          <reference field="0" count="1" selected="0">
            <x v="493"/>
          </reference>
          <reference field="4" count="1" selected="0">
            <x v="134"/>
          </reference>
        </references>
      </pivotArea>
    </format>
    <format dxfId="5546">
      <pivotArea dataOnly="0" labelOnly="1" outline="0" offset="IV92" fieldPosition="0">
        <references count="1">
          <reference field="4" count="1">
            <x v="134"/>
          </reference>
        </references>
      </pivotArea>
    </format>
    <format dxfId="5545">
      <pivotArea dataOnly="0" labelOnly="1" outline="0" fieldPosition="0">
        <references count="2">
          <reference field="0" count="1">
            <x v="493"/>
          </reference>
          <reference field="4" count="1" selected="0">
            <x v="134"/>
          </reference>
        </references>
      </pivotArea>
    </format>
    <format dxfId="5544">
      <pivotArea outline="0" collapsedLevelsAreSubtotals="1" fieldPosition="0">
        <references count="2">
          <reference field="0" count="1" selected="0">
            <x v="493"/>
          </reference>
          <reference field="4" count="1" selected="0">
            <x v="134"/>
          </reference>
        </references>
      </pivotArea>
    </format>
    <format dxfId="5543">
      <pivotArea outline="0" collapsedLevelsAreSubtotals="1" fieldPosition="0">
        <references count="2">
          <reference field="0" count="1" selected="0">
            <x v="496"/>
          </reference>
          <reference field="4" count="1" selected="0">
            <x v="134"/>
          </reference>
        </references>
      </pivotArea>
    </format>
    <format dxfId="5542">
      <pivotArea dataOnly="0" labelOnly="1" outline="0" offset="IV93" fieldPosition="0">
        <references count="1">
          <reference field="4" count="1">
            <x v="134"/>
          </reference>
        </references>
      </pivotArea>
    </format>
    <format dxfId="5541">
      <pivotArea dataOnly="0" labelOnly="1" outline="0" fieldPosition="0">
        <references count="2">
          <reference field="0" count="1">
            <x v="496"/>
          </reference>
          <reference field="4" count="1" selected="0">
            <x v="134"/>
          </reference>
        </references>
      </pivotArea>
    </format>
    <format dxfId="5540">
      <pivotArea outline="0" collapsedLevelsAreSubtotals="1" fieldPosition="0">
        <references count="2">
          <reference field="0" count="1" selected="0">
            <x v="496"/>
          </reference>
          <reference field="4" count="1" selected="0">
            <x v="134"/>
          </reference>
        </references>
      </pivotArea>
    </format>
    <format dxfId="5539">
      <pivotArea outline="0" collapsedLevelsAreSubtotals="1" fieldPosition="0">
        <references count="2">
          <reference field="0" count="1" selected="0">
            <x v="498"/>
          </reference>
          <reference field="4" count="1" selected="0">
            <x v="134"/>
          </reference>
        </references>
      </pivotArea>
    </format>
    <format dxfId="5538">
      <pivotArea dataOnly="0" labelOnly="1" outline="0" offset="IV94" fieldPosition="0">
        <references count="1">
          <reference field="4" count="1">
            <x v="134"/>
          </reference>
        </references>
      </pivotArea>
    </format>
    <format dxfId="5537">
      <pivotArea dataOnly="0" labelOnly="1" outline="0" fieldPosition="0">
        <references count="2">
          <reference field="0" count="1">
            <x v="498"/>
          </reference>
          <reference field="4" count="1" selected="0">
            <x v="134"/>
          </reference>
        </references>
      </pivotArea>
    </format>
    <format dxfId="5536">
      <pivotArea outline="0" collapsedLevelsAreSubtotals="1" fieldPosition="0">
        <references count="2">
          <reference field="0" count="1" selected="0">
            <x v="498"/>
          </reference>
          <reference field="4" count="1" selected="0">
            <x v="134"/>
          </reference>
        </references>
      </pivotArea>
    </format>
    <format dxfId="5535">
      <pivotArea outline="0" collapsedLevelsAreSubtotals="1" fieldPosition="0">
        <references count="2">
          <reference field="0" count="1" selected="0">
            <x v="499"/>
          </reference>
          <reference field="4" count="1" selected="0">
            <x v="134"/>
          </reference>
        </references>
      </pivotArea>
    </format>
    <format dxfId="5534">
      <pivotArea dataOnly="0" labelOnly="1" outline="0" offset="IV95" fieldPosition="0">
        <references count="1">
          <reference field="4" count="1">
            <x v="134"/>
          </reference>
        </references>
      </pivotArea>
    </format>
    <format dxfId="5533">
      <pivotArea dataOnly="0" labelOnly="1" outline="0" fieldPosition="0">
        <references count="2">
          <reference field="0" count="1">
            <x v="499"/>
          </reference>
          <reference field="4" count="1" selected="0">
            <x v="134"/>
          </reference>
        </references>
      </pivotArea>
    </format>
    <format dxfId="5532">
      <pivotArea outline="0" collapsedLevelsAreSubtotals="1" fieldPosition="0">
        <references count="2">
          <reference field="0" count="1" selected="0">
            <x v="499"/>
          </reference>
          <reference field="4" count="1" selected="0">
            <x v="134"/>
          </reference>
        </references>
      </pivotArea>
    </format>
    <format dxfId="5531">
      <pivotArea outline="0" collapsedLevelsAreSubtotals="1" fieldPosition="0">
        <references count="2">
          <reference field="0" count="1" selected="0">
            <x v="508"/>
          </reference>
          <reference field="4" count="1" selected="0">
            <x v="134"/>
          </reference>
        </references>
      </pivotArea>
    </format>
    <format dxfId="5530">
      <pivotArea dataOnly="0" labelOnly="1" outline="0" offset="IV256" fieldPosition="0">
        <references count="1">
          <reference field="4" count="1">
            <x v="134"/>
          </reference>
        </references>
      </pivotArea>
    </format>
    <format dxfId="5529">
      <pivotArea dataOnly="0" labelOnly="1" outline="0" fieldPosition="0">
        <references count="2">
          <reference field="0" count="1">
            <x v="508"/>
          </reference>
          <reference field="4" count="1" selected="0">
            <x v="134"/>
          </reference>
        </references>
      </pivotArea>
    </format>
    <format dxfId="5528">
      <pivotArea outline="0" collapsedLevelsAreSubtotals="1" fieldPosition="0">
        <references count="2">
          <reference field="0" count="1" selected="0">
            <x v="508"/>
          </reference>
          <reference field="4" count="1" selected="0">
            <x v="134"/>
          </reference>
        </references>
      </pivotArea>
    </format>
    <format dxfId="5527">
      <pivotArea dataOnly="0" labelOnly="1" outline="0" fieldPosition="0">
        <references count="1">
          <reference field="4" count="1">
            <x v="134"/>
          </reference>
        </references>
      </pivotArea>
    </format>
    <format dxfId="5526">
      <pivotArea dataOnly="0" labelOnly="1" outline="0" fieldPosition="0">
        <references count="2">
          <reference field="0" count="1">
            <x v="508"/>
          </reference>
          <reference field="4" count="1" selected="0">
            <x v="134"/>
          </reference>
        </references>
      </pivotArea>
    </format>
    <format dxfId="5525">
      <pivotArea dataOnly="0" labelOnly="1" outline="0" fieldPosition="0">
        <references count="1">
          <reference field="4" count="1">
            <x v="134"/>
          </reference>
        </references>
      </pivotArea>
    </format>
    <format dxfId="5524">
      <pivotArea outline="0" collapsedLevelsAreSubtotals="1" fieldPosition="0">
        <references count="1">
          <reference field="4" count="1" selected="0" defaultSubtotal="1">
            <x v="134"/>
          </reference>
        </references>
      </pivotArea>
    </format>
    <format dxfId="5523">
      <pivotArea dataOnly="0" labelOnly="1" outline="0" fieldPosition="0">
        <references count="1">
          <reference field="4" count="1" defaultSubtotal="1">
            <x v="134"/>
          </reference>
        </references>
      </pivotArea>
    </format>
    <format dxfId="5522">
      <pivotArea dataOnly="0" labelOnly="1" outline="0" fieldPosition="0">
        <references count="1">
          <reference field="4" count="1" defaultSubtotal="1">
            <x v="134"/>
          </reference>
        </references>
      </pivotArea>
    </format>
    <format dxfId="5521">
      <pivotArea outline="0" collapsedLevelsAreSubtotals="1" fieldPosition="0">
        <references count="2">
          <reference field="0" count="1" selected="0">
            <x v="44"/>
          </reference>
          <reference field="4" count="1" selected="0">
            <x v="135"/>
          </reference>
        </references>
      </pivotArea>
    </format>
    <format dxfId="5520">
      <pivotArea dataOnly="0" labelOnly="1" outline="0" offset="IV1" fieldPosition="0">
        <references count="1">
          <reference field="4" count="1">
            <x v="135"/>
          </reference>
        </references>
      </pivotArea>
    </format>
    <format dxfId="5519">
      <pivotArea dataOnly="0" labelOnly="1" outline="0" fieldPosition="0">
        <references count="2">
          <reference field="0" count="1">
            <x v="44"/>
          </reference>
          <reference field="4" count="1" selected="0">
            <x v="135"/>
          </reference>
        </references>
      </pivotArea>
    </format>
    <format dxfId="5518">
      <pivotArea outline="0" collapsedLevelsAreSubtotals="1" fieldPosition="0">
        <references count="2">
          <reference field="0" count="1" selected="0">
            <x v="44"/>
          </reference>
          <reference field="4" count="1" selected="0">
            <x v="135"/>
          </reference>
        </references>
      </pivotArea>
    </format>
    <format dxfId="5517">
      <pivotArea dataOnly="0" labelOnly="1" outline="0" fieldPosition="0">
        <references count="1">
          <reference field="4" count="1">
            <x v="135"/>
          </reference>
        </references>
      </pivotArea>
    </format>
    <format dxfId="5516">
      <pivotArea dataOnly="0" labelOnly="1" outline="0" fieldPosition="0">
        <references count="2">
          <reference field="0" count="1">
            <x v="44"/>
          </reference>
          <reference field="4" count="1" selected="0">
            <x v="135"/>
          </reference>
        </references>
      </pivotArea>
    </format>
    <format dxfId="5515">
      <pivotArea outline="0" collapsedLevelsAreSubtotals="1" fieldPosition="0">
        <references count="2">
          <reference field="0" count="1" selected="0">
            <x v="85"/>
          </reference>
          <reference field="4" count="1" selected="0">
            <x v="135"/>
          </reference>
        </references>
      </pivotArea>
    </format>
    <format dxfId="5514">
      <pivotArea dataOnly="0" labelOnly="1" outline="0" offset="IV2" fieldPosition="0">
        <references count="1">
          <reference field="4" count="1">
            <x v="135"/>
          </reference>
        </references>
      </pivotArea>
    </format>
    <format dxfId="5513">
      <pivotArea dataOnly="0" labelOnly="1" outline="0" fieldPosition="0">
        <references count="2">
          <reference field="0" count="1">
            <x v="85"/>
          </reference>
          <reference field="4" count="1" selected="0">
            <x v="135"/>
          </reference>
        </references>
      </pivotArea>
    </format>
    <format dxfId="5512">
      <pivotArea outline="0" collapsedLevelsAreSubtotals="1" fieldPosition="0">
        <references count="2">
          <reference field="0" count="1" selected="0">
            <x v="85"/>
          </reference>
          <reference field="4" count="1" selected="0">
            <x v="135"/>
          </reference>
        </references>
      </pivotArea>
    </format>
    <format dxfId="5511">
      <pivotArea outline="0" collapsedLevelsAreSubtotals="1" fieldPosition="0">
        <references count="2">
          <reference field="0" count="1" selected="0">
            <x v="100"/>
          </reference>
          <reference field="4" count="1" selected="0">
            <x v="135"/>
          </reference>
        </references>
      </pivotArea>
    </format>
    <format dxfId="5510">
      <pivotArea dataOnly="0" labelOnly="1" outline="0" offset="IV3" fieldPosition="0">
        <references count="1">
          <reference field="4" count="1">
            <x v="135"/>
          </reference>
        </references>
      </pivotArea>
    </format>
    <format dxfId="5509">
      <pivotArea dataOnly="0" labelOnly="1" outline="0" fieldPosition="0">
        <references count="2">
          <reference field="0" count="1">
            <x v="100"/>
          </reference>
          <reference field="4" count="1" selected="0">
            <x v="135"/>
          </reference>
        </references>
      </pivotArea>
    </format>
    <format dxfId="5508">
      <pivotArea outline="0" collapsedLevelsAreSubtotals="1" fieldPosition="0">
        <references count="2">
          <reference field="0" count="1" selected="0">
            <x v="100"/>
          </reference>
          <reference field="4" count="1" selected="0">
            <x v="135"/>
          </reference>
        </references>
      </pivotArea>
    </format>
    <format dxfId="5507">
      <pivotArea outline="0" collapsedLevelsAreSubtotals="1" fieldPosition="0">
        <references count="2">
          <reference field="0" count="1" selected="0">
            <x v="102"/>
          </reference>
          <reference field="4" count="1" selected="0">
            <x v="135"/>
          </reference>
        </references>
      </pivotArea>
    </format>
    <format dxfId="5506">
      <pivotArea dataOnly="0" labelOnly="1" outline="0" offset="IV4" fieldPosition="0">
        <references count="1">
          <reference field="4" count="1">
            <x v="135"/>
          </reference>
        </references>
      </pivotArea>
    </format>
    <format dxfId="5505">
      <pivotArea dataOnly="0" labelOnly="1" outline="0" fieldPosition="0">
        <references count="2">
          <reference field="0" count="1">
            <x v="102"/>
          </reference>
          <reference field="4" count="1" selected="0">
            <x v="135"/>
          </reference>
        </references>
      </pivotArea>
    </format>
    <format dxfId="5504">
      <pivotArea outline="0" collapsedLevelsAreSubtotals="1" fieldPosition="0">
        <references count="2">
          <reference field="0" count="1" selected="0">
            <x v="102"/>
          </reference>
          <reference field="4" count="1" selected="0">
            <x v="135"/>
          </reference>
        </references>
      </pivotArea>
    </format>
    <format dxfId="5503">
      <pivotArea outline="0" collapsedLevelsAreSubtotals="1" fieldPosition="0">
        <references count="2">
          <reference field="0" count="1" selected="0">
            <x v="125"/>
          </reference>
          <reference field="4" count="1" selected="0">
            <x v="135"/>
          </reference>
        </references>
      </pivotArea>
    </format>
    <format dxfId="5502">
      <pivotArea dataOnly="0" labelOnly="1" outline="0" offset="IV5" fieldPosition="0">
        <references count="1">
          <reference field="4" count="1">
            <x v="135"/>
          </reference>
        </references>
      </pivotArea>
    </format>
    <format dxfId="5501">
      <pivotArea dataOnly="0" labelOnly="1" outline="0" fieldPosition="0">
        <references count="2">
          <reference field="0" count="1">
            <x v="125"/>
          </reference>
          <reference field="4" count="1" selected="0">
            <x v="135"/>
          </reference>
        </references>
      </pivotArea>
    </format>
    <format dxfId="5500">
      <pivotArea outline="0" collapsedLevelsAreSubtotals="1" fieldPosition="0">
        <references count="2">
          <reference field="0" count="1" selected="0">
            <x v="125"/>
          </reference>
          <reference field="4" count="1" selected="0">
            <x v="135"/>
          </reference>
        </references>
      </pivotArea>
    </format>
    <format dxfId="5499">
      <pivotArea outline="0" collapsedLevelsAreSubtotals="1" fieldPosition="0">
        <references count="2">
          <reference field="0" count="1" selected="0">
            <x v="132"/>
          </reference>
          <reference field="4" count="1" selected="0">
            <x v="135"/>
          </reference>
        </references>
      </pivotArea>
    </format>
    <format dxfId="5498">
      <pivotArea dataOnly="0" labelOnly="1" outline="0" offset="IV6" fieldPosition="0">
        <references count="1">
          <reference field="4" count="1">
            <x v="135"/>
          </reference>
        </references>
      </pivotArea>
    </format>
    <format dxfId="5497">
      <pivotArea dataOnly="0" labelOnly="1" outline="0" fieldPosition="0">
        <references count="2">
          <reference field="0" count="1">
            <x v="132"/>
          </reference>
          <reference field="4" count="1" selected="0">
            <x v="135"/>
          </reference>
        </references>
      </pivotArea>
    </format>
    <format dxfId="5496">
      <pivotArea outline="0" collapsedLevelsAreSubtotals="1" fieldPosition="0">
        <references count="2">
          <reference field="0" count="1" selected="0">
            <x v="132"/>
          </reference>
          <reference field="4" count="1" selected="0">
            <x v="135"/>
          </reference>
        </references>
      </pivotArea>
    </format>
    <format dxfId="5495">
      <pivotArea outline="0" collapsedLevelsAreSubtotals="1" fieldPosition="0">
        <references count="2">
          <reference field="0" count="1" selected="0">
            <x v="146"/>
          </reference>
          <reference field="4" count="1" selected="0">
            <x v="135"/>
          </reference>
        </references>
      </pivotArea>
    </format>
    <format dxfId="5494">
      <pivotArea dataOnly="0" labelOnly="1" outline="0" offset="IV7" fieldPosition="0">
        <references count="1">
          <reference field="4" count="1">
            <x v="135"/>
          </reference>
        </references>
      </pivotArea>
    </format>
    <format dxfId="5493">
      <pivotArea dataOnly="0" labelOnly="1" outline="0" fieldPosition="0">
        <references count="2">
          <reference field="0" count="1">
            <x v="146"/>
          </reference>
          <reference field="4" count="1" selected="0">
            <x v="135"/>
          </reference>
        </references>
      </pivotArea>
    </format>
    <format dxfId="5492">
      <pivotArea outline="0" collapsedLevelsAreSubtotals="1" fieldPosition="0">
        <references count="2">
          <reference field="0" count="1" selected="0">
            <x v="146"/>
          </reference>
          <reference field="4" count="1" selected="0">
            <x v="135"/>
          </reference>
        </references>
      </pivotArea>
    </format>
    <format dxfId="5491">
      <pivotArea outline="0" collapsedLevelsAreSubtotals="1" fieldPosition="0">
        <references count="2">
          <reference field="0" count="1" selected="0">
            <x v="169"/>
          </reference>
          <reference field="4" count="1" selected="0">
            <x v="135"/>
          </reference>
        </references>
      </pivotArea>
    </format>
    <format dxfId="5490">
      <pivotArea dataOnly="0" labelOnly="1" outline="0" offset="IV8" fieldPosition="0">
        <references count="1">
          <reference field="4" count="1">
            <x v="135"/>
          </reference>
        </references>
      </pivotArea>
    </format>
    <format dxfId="5489">
      <pivotArea dataOnly="0" labelOnly="1" outline="0" fieldPosition="0">
        <references count="2">
          <reference field="0" count="1">
            <x v="169"/>
          </reference>
          <reference field="4" count="1" selected="0">
            <x v="135"/>
          </reference>
        </references>
      </pivotArea>
    </format>
    <format dxfId="5488">
      <pivotArea outline="0" collapsedLevelsAreSubtotals="1" fieldPosition="0">
        <references count="2">
          <reference field="0" count="1" selected="0">
            <x v="169"/>
          </reference>
          <reference field="4" count="1" selected="0">
            <x v="135"/>
          </reference>
        </references>
      </pivotArea>
    </format>
    <format dxfId="5487">
      <pivotArea outline="0" collapsedLevelsAreSubtotals="1" fieldPosition="0">
        <references count="2">
          <reference field="0" count="1" selected="0">
            <x v="271"/>
          </reference>
          <reference field="4" count="1" selected="0">
            <x v="135"/>
          </reference>
        </references>
      </pivotArea>
    </format>
    <format dxfId="5486">
      <pivotArea dataOnly="0" labelOnly="1" outline="0" offset="IV9" fieldPosition="0">
        <references count="1">
          <reference field="4" count="1">
            <x v="135"/>
          </reference>
        </references>
      </pivotArea>
    </format>
    <format dxfId="5485">
      <pivotArea dataOnly="0" labelOnly="1" outline="0" fieldPosition="0">
        <references count="2">
          <reference field="0" count="1">
            <x v="271"/>
          </reference>
          <reference field="4" count="1" selected="0">
            <x v="135"/>
          </reference>
        </references>
      </pivotArea>
    </format>
    <format dxfId="5484">
      <pivotArea outline="0" collapsedLevelsAreSubtotals="1" fieldPosition="0">
        <references count="2">
          <reference field="0" count="1" selected="0">
            <x v="271"/>
          </reference>
          <reference field="4" count="1" selected="0">
            <x v="135"/>
          </reference>
        </references>
      </pivotArea>
    </format>
    <format dxfId="5483">
      <pivotArea outline="0" collapsedLevelsAreSubtotals="1" fieldPosition="0">
        <references count="2">
          <reference field="0" count="1" selected="0">
            <x v="352"/>
          </reference>
          <reference field="4" count="1" selected="0">
            <x v="135"/>
          </reference>
        </references>
      </pivotArea>
    </format>
    <format dxfId="5482">
      <pivotArea dataOnly="0" labelOnly="1" outline="0" offset="IV10" fieldPosition="0">
        <references count="1">
          <reference field="4" count="1">
            <x v="135"/>
          </reference>
        </references>
      </pivotArea>
    </format>
    <format dxfId="5481">
      <pivotArea dataOnly="0" labelOnly="1" outline="0" fieldPosition="0">
        <references count="2">
          <reference field="0" count="1">
            <x v="352"/>
          </reference>
          <reference field="4" count="1" selected="0">
            <x v="135"/>
          </reference>
        </references>
      </pivotArea>
    </format>
    <format dxfId="5480">
      <pivotArea outline="0" collapsedLevelsAreSubtotals="1" fieldPosition="0">
        <references count="2">
          <reference field="0" count="1" selected="0">
            <x v="352"/>
          </reference>
          <reference field="4" count="1" selected="0">
            <x v="135"/>
          </reference>
        </references>
      </pivotArea>
    </format>
    <format dxfId="5479">
      <pivotArea outline="0" collapsedLevelsAreSubtotals="1" fieldPosition="0">
        <references count="2">
          <reference field="0" count="1" selected="0">
            <x v="354"/>
          </reference>
          <reference field="4" count="1" selected="0">
            <x v="135"/>
          </reference>
        </references>
      </pivotArea>
    </format>
    <format dxfId="5478">
      <pivotArea dataOnly="0" labelOnly="1" outline="0" offset="IV11" fieldPosition="0">
        <references count="1">
          <reference field="4" count="1">
            <x v="135"/>
          </reference>
        </references>
      </pivotArea>
    </format>
    <format dxfId="5477">
      <pivotArea dataOnly="0" labelOnly="1" outline="0" fieldPosition="0">
        <references count="2">
          <reference field="0" count="1">
            <x v="354"/>
          </reference>
          <reference field="4" count="1" selected="0">
            <x v="135"/>
          </reference>
        </references>
      </pivotArea>
    </format>
    <format dxfId="5476">
      <pivotArea outline="0" collapsedLevelsAreSubtotals="1" fieldPosition="0">
        <references count="2">
          <reference field="0" count="1" selected="0">
            <x v="354"/>
          </reference>
          <reference field="4" count="1" selected="0">
            <x v="135"/>
          </reference>
        </references>
      </pivotArea>
    </format>
    <format dxfId="5475">
      <pivotArea outline="0" collapsedLevelsAreSubtotals="1" fieldPosition="0">
        <references count="2">
          <reference field="0" count="1" selected="0">
            <x v="357"/>
          </reference>
          <reference field="4" count="1" selected="0">
            <x v="135"/>
          </reference>
        </references>
      </pivotArea>
    </format>
    <format dxfId="5474">
      <pivotArea dataOnly="0" labelOnly="1" outline="0" offset="IV12" fieldPosition="0">
        <references count="1">
          <reference field="4" count="1">
            <x v="135"/>
          </reference>
        </references>
      </pivotArea>
    </format>
    <format dxfId="5473">
      <pivotArea dataOnly="0" labelOnly="1" outline="0" fieldPosition="0">
        <references count="2">
          <reference field="0" count="1">
            <x v="357"/>
          </reference>
          <reference field="4" count="1" selected="0">
            <x v="135"/>
          </reference>
        </references>
      </pivotArea>
    </format>
    <format dxfId="5472">
      <pivotArea outline="0" collapsedLevelsAreSubtotals="1" fieldPosition="0">
        <references count="2">
          <reference field="0" count="1" selected="0">
            <x v="357"/>
          </reference>
          <reference field="4" count="1" selected="0">
            <x v="135"/>
          </reference>
        </references>
      </pivotArea>
    </format>
    <format dxfId="5471">
      <pivotArea outline="0" collapsedLevelsAreSubtotals="1" fieldPosition="0">
        <references count="2">
          <reference field="0" count="1" selected="0">
            <x v="361"/>
          </reference>
          <reference field="4" count="1" selected="0">
            <x v="135"/>
          </reference>
        </references>
      </pivotArea>
    </format>
    <format dxfId="5470">
      <pivotArea dataOnly="0" labelOnly="1" outline="0" offset="IV13" fieldPosition="0">
        <references count="1">
          <reference field="4" count="1">
            <x v="135"/>
          </reference>
        </references>
      </pivotArea>
    </format>
    <format dxfId="5469">
      <pivotArea dataOnly="0" labelOnly="1" outline="0" fieldPosition="0">
        <references count="2">
          <reference field="0" count="1">
            <x v="361"/>
          </reference>
          <reference field="4" count="1" selected="0">
            <x v="135"/>
          </reference>
        </references>
      </pivotArea>
    </format>
    <format dxfId="5468">
      <pivotArea outline="0" collapsedLevelsAreSubtotals="1" fieldPosition="0">
        <references count="2">
          <reference field="0" count="1" selected="0">
            <x v="361"/>
          </reference>
          <reference field="4" count="1" selected="0">
            <x v="135"/>
          </reference>
        </references>
      </pivotArea>
    </format>
    <format dxfId="5467">
      <pivotArea outline="0" collapsedLevelsAreSubtotals="1" fieldPosition="0">
        <references count="2">
          <reference field="0" count="1" selected="0">
            <x v="380"/>
          </reference>
          <reference field="4" count="1" selected="0">
            <x v="135"/>
          </reference>
        </references>
      </pivotArea>
    </format>
    <format dxfId="5466">
      <pivotArea dataOnly="0" labelOnly="1" outline="0" offset="IV14" fieldPosition="0">
        <references count="1">
          <reference field="4" count="1">
            <x v="135"/>
          </reference>
        </references>
      </pivotArea>
    </format>
    <format dxfId="5465">
      <pivotArea dataOnly="0" labelOnly="1" outline="0" fieldPosition="0">
        <references count="2">
          <reference field="0" count="1">
            <x v="380"/>
          </reference>
          <reference field="4" count="1" selected="0">
            <x v="135"/>
          </reference>
        </references>
      </pivotArea>
    </format>
    <format dxfId="5464">
      <pivotArea outline="0" collapsedLevelsAreSubtotals="1" fieldPosition="0">
        <references count="2">
          <reference field="0" count="1" selected="0">
            <x v="380"/>
          </reference>
          <reference field="4" count="1" selected="0">
            <x v="135"/>
          </reference>
        </references>
      </pivotArea>
    </format>
    <format dxfId="5463">
      <pivotArea outline="0" collapsedLevelsAreSubtotals="1" fieldPosition="0">
        <references count="2">
          <reference field="0" count="1" selected="0">
            <x v="481"/>
          </reference>
          <reference field="4" count="1" selected="0">
            <x v="135"/>
          </reference>
        </references>
      </pivotArea>
    </format>
    <format dxfId="5462">
      <pivotArea dataOnly="0" labelOnly="1" outline="0" offset="IV256" fieldPosition="0">
        <references count="1">
          <reference field="4" count="1">
            <x v="135"/>
          </reference>
        </references>
      </pivotArea>
    </format>
    <format dxfId="5461">
      <pivotArea dataOnly="0" labelOnly="1" outline="0" fieldPosition="0">
        <references count="2">
          <reference field="0" count="1">
            <x v="481"/>
          </reference>
          <reference field="4" count="1" selected="0">
            <x v="135"/>
          </reference>
        </references>
      </pivotArea>
    </format>
    <format dxfId="5460">
      <pivotArea outline="0" collapsedLevelsAreSubtotals="1" fieldPosition="0">
        <references count="2">
          <reference field="0" count="1" selected="0">
            <x v="481"/>
          </reference>
          <reference field="4" count="1" selected="0">
            <x v="135"/>
          </reference>
        </references>
      </pivotArea>
    </format>
    <format dxfId="5459">
      <pivotArea dataOnly="0" labelOnly="1" outline="0" fieldPosition="0">
        <references count="1">
          <reference field="4" count="1">
            <x v="135"/>
          </reference>
        </references>
      </pivotArea>
    </format>
    <format dxfId="5458">
      <pivotArea dataOnly="0" labelOnly="1" outline="0" fieldPosition="0">
        <references count="2">
          <reference field="0" count="1">
            <x v="481"/>
          </reference>
          <reference field="4" count="1" selected="0">
            <x v="135"/>
          </reference>
        </references>
      </pivotArea>
    </format>
    <format dxfId="5457">
      <pivotArea outline="0" collapsedLevelsAreSubtotals="1" fieldPosition="0">
        <references count="1">
          <reference field="4" count="1" selected="0" defaultSubtotal="1">
            <x v="135"/>
          </reference>
        </references>
      </pivotArea>
    </format>
    <format dxfId="5456">
      <pivotArea dataOnly="0" labelOnly="1" outline="0" fieldPosition="0">
        <references count="1">
          <reference field="4" count="1" defaultSubtotal="1">
            <x v="135"/>
          </reference>
        </references>
      </pivotArea>
    </format>
    <format dxfId="5455">
      <pivotArea dataOnly="0" labelOnly="1" outline="0" fieldPosition="0">
        <references count="1">
          <reference field="4" count="1" defaultSubtotal="1">
            <x v="135"/>
          </reference>
        </references>
      </pivotArea>
    </format>
    <format dxfId="5454">
      <pivotArea outline="0" collapsedLevelsAreSubtotals="1" fieldPosition="0">
        <references count="2">
          <reference field="0" count="1" selected="0">
            <x v="44"/>
          </reference>
          <reference field="4" count="1" selected="0">
            <x v="136"/>
          </reference>
        </references>
      </pivotArea>
    </format>
    <format dxfId="5453">
      <pivotArea dataOnly="0" labelOnly="1" outline="0" offset="IV1" fieldPosition="0">
        <references count="1">
          <reference field="4" count="1">
            <x v="136"/>
          </reference>
        </references>
      </pivotArea>
    </format>
    <format dxfId="5452">
      <pivotArea dataOnly="0" labelOnly="1" outline="0" fieldPosition="0">
        <references count="2">
          <reference field="0" count="1">
            <x v="44"/>
          </reference>
          <reference field="4" count="1" selected="0">
            <x v="136"/>
          </reference>
        </references>
      </pivotArea>
    </format>
    <format dxfId="5451">
      <pivotArea outline="0" collapsedLevelsAreSubtotals="1" fieldPosition="0">
        <references count="2">
          <reference field="0" count="1" selected="0">
            <x v="44"/>
          </reference>
          <reference field="4" count="1" selected="0">
            <x v="136"/>
          </reference>
        </references>
      </pivotArea>
    </format>
    <format dxfId="5450">
      <pivotArea dataOnly="0" labelOnly="1" outline="0" fieldPosition="0">
        <references count="1">
          <reference field="4" count="1">
            <x v="136"/>
          </reference>
        </references>
      </pivotArea>
    </format>
    <format dxfId="5449">
      <pivotArea dataOnly="0" labelOnly="1" outline="0" fieldPosition="0">
        <references count="2">
          <reference field="0" count="1">
            <x v="44"/>
          </reference>
          <reference field="4" count="1" selected="0">
            <x v="136"/>
          </reference>
        </references>
      </pivotArea>
    </format>
    <format dxfId="5448">
      <pivotArea dataOnly="0" labelOnly="1" outline="0" fieldPosition="0">
        <references count="1">
          <reference field="4" count="1">
            <x v="136"/>
          </reference>
        </references>
      </pivotArea>
    </format>
    <format dxfId="5447">
      <pivotArea outline="0" collapsedLevelsAreSubtotals="1" fieldPosition="0">
        <references count="2">
          <reference field="0" count="1" selected="0">
            <x v="53"/>
          </reference>
          <reference field="4" count="1" selected="0">
            <x v="136"/>
          </reference>
        </references>
      </pivotArea>
    </format>
    <format dxfId="5446">
      <pivotArea dataOnly="0" labelOnly="1" outline="0" offset="IV2" fieldPosition="0">
        <references count="1">
          <reference field="4" count="1">
            <x v="136"/>
          </reference>
        </references>
      </pivotArea>
    </format>
    <format dxfId="5445">
      <pivotArea dataOnly="0" labelOnly="1" outline="0" fieldPosition="0">
        <references count="2">
          <reference field="0" count="1">
            <x v="53"/>
          </reference>
          <reference field="4" count="1" selected="0">
            <x v="136"/>
          </reference>
        </references>
      </pivotArea>
    </format>
    <format dxfId="5444">
      <pivotArea outline="0" collapsedLevelsAreSubtotals="1" fieldPosition="0">
        <references count="2">
          <reference field="0" count="1" selected="0">
            <x v="53"/>
          </reference>
          <reference field="4" count="1" selected="0">
            <x v="136"/>
          </reference>
        </references>
      </pivotArea>
    </format>
    <format dxfId="5443">
      <pivotArea outline="0" collapsedLevelsAreSubtotals="1" fieldPosition="0">
        <references count="2">
          <reference field="0" count="1" selected="0">
            <x v="55"/>
          </reference>
          <reference field="4" count="1" selected="0">
            <x v="136"/>
          </reference>
        </references>
      </pivotArea>
    </format>
    <format dxfId="5442">
      <pivotArea dataOnly="0" labelOnly="1" outline="0" offset="IV3" fieldPosition="0">
        <references count="1">
          <reference field="4" count="1">
            <x v="136"/>
          </reference>
        </references>
      </pivotArea>
    </format>
    <format dxfId="5441">
      <pivotArea dataOnly="0" labelOnly="1" outline="0" fieldPosition="0">
        <references count="2">
          <reference field="0" count="1">
            <x v="55"/>
          </reference>
          <reference field="4" count="1" selected="0">
            <x v="136"/>
          </reference>
        </references>
      </pivotArea>
    </format>
    <format dxfId="5440">
      <pivotArea outline="0" collapsedLevelsAreSubtotals="1" fieldPosition="0">
        <references count="2">
          <reference field="0" count="1" selected="0">
            <x v="55"/>
          </reference>
          <reference field="4" count="1" selected="0">
            <x v="136"/>
          </reference>
        </references>
      </pivotArea>
    </format>
    <format dxfId="5439">
      <pivotArea outline="0" collapsedLevelsAreSubtotals="1" fieldPosition="0">
        <references count="2">
          <reference field="0" count="1" selected="0">
            <x v="61"/>
          </reference>
          <reference field="4" count="1" selected="0">
            <x v="136"/>
          </reference>
        </references>
      </pivotArea>
    </format>
    <format dxfId="5438">
      <pivotArea dataOnly="0" labelOnly="1" outline="0" offset="IV4" fieldPosition="0">
        <references count="1">
          <reference field="4" count="1">
            <x v="136"/>
          </reference>
        </references>
      </pivotArea>
    </format>
    <format dxfId="5437">
      <pivotArea dataOnly="0" labelOnly="1" outline="0" fieldPosition="0">
        <references count="2">
          <reference field="0" count="1">
            <x v="61"/>
          </reference>
          <reference field="4" count="1" selected="0">
            <x v="136"/>
          </reference>
        </references>
      </pivotArea>
    </format>
    <format dxfId="5436">
      <pivotArea outline="0" collapsedLevelsAreSubtotals="1" fieldPosition="0">
        <references count="2">
          <reference field="0" count="1" selected="0">
            <x v="61"/>
          </reference>
          <reference field="4" count="1" selected="0">
            <x v="136"/>
          </reference>
        </references>
      </pivotArea>
    </format>
    <format dxfId="5435">
      <pivotArea outline="0" collapsedLevelsAreSubtotals="1" fieldPosition="0">
        <references count="2">
          <reference field="0" count="1" selected="0">
            <x v="71"/>
          </reference>
          <reference field="4" count="1" selected="0">
            <x v="136"/>
          </reference>
        </references>
      </pivotArea>
    </format>
    <format dxfId="5434">
      <pivotArea dataOnly="0" labelOnly="1" outline="0" offset="IV5" fieldPosition="0">
        <references count="1">
          <reference field="4" count="1">
            <x v="136"/>
          </reference>
        </references>
      </pivotArea>
    </format>
    <format dxfId="5433">
      <pivotArea dataOnly="0" labelOnly="1" outline="0" fieldPosition="0">
        <references count="2">
          <reference field="0" count="1">
            <x v="71"/>
          </reference>
          <reference field="4" count="1" selected="0">
            <x v="136"/>
          </reference>
        </references>
      </pivotArea>
    </format>
    <format dxfId="5432">
      <pivotArea outline="0" collapsedLevelsAreSubtotals="1" fieldPosition="0">
        <references count="2">
          <reference field="0" count="1" selected="0">
            <x v="71"/>
          </reference>
          <reference field="4" count="1" selected="0">
            <x v="136"/>
          </reference>
        </references>
      </pivotArea>
    </format>
    <format dxfId="5431">
      <pivotArea outline="0" collapsedLevelsAreSubtotals="1" fieldPosition="0">
        <references count="2">
          <reference field="0" count="1" selected="0">
            <x v="75"/>
          </reference>
          <reference field="4" count="1" selected="0">
            <x v="136"/>
          </reference>
        </references>
      </pivotArea>
    </format>
    <format dxfId="5430">
      <pivotArea dataOnly="0" labelOnly="1" outline="0" offset="IV6" fieldPosition="0">
        <references count="1">
          <reference field="4" count="1">
            <x v="136"/>
          </reference>
        </references>
      </pivotArea>
    </format>
    <format dxfId="5429">
      <pivotArea dataOnly="0" labelOnly="1" outline="0" fieldPosition="0">
        <references count="2">
          <reference field="0" count="1">
            <x v="75"/>
          </reference>
          <reference field="4" count="1" selected="0">
            <x v="136"/>
          </reference>
        </references>
      </pivotArea>
    </format>
    <format dxfId="5428">
      <pivotArea outline="0" collapsedLevelsAreSubtotals="1" fieldPosition="0">
        <references count="2">
          <reference field="0" count="1" selected="0">
            <x v="75"/>
          </reference>
          <reference field="4" count="1" selected="0">
            <x v="136"/>
          </reference>
        </references>
      </pivotArea>
    </format>
    <format dxfId="5427">
      <pivotArea outline="0" collapsedLevelsAreSubtotals="1" fieldPosition="0">
        <references count="2">
          <reference field="0" count="1" selected="0">
            <x v="82"/>
          </reference>
          <reference field="4" count="1" selected="0">
            <x v="136"/>
          </reference>
        </references>
      </pivotArea>
    </format>
    <format dxfId="5426">
      <pivotArea dataOnly="0" labelOnly="1" outline="0" offset="IV7" fieldPosition="0">
        <references count="1">
          <reference field="4" count="1">
            <x v="136"/>
          </reference>
        </references>
      </pivotArea>
    </format>
    <format dxfId="5425">
      <pivotArea dataOnly="0" labelOnly="1" outline="0" fieldPosition="0">
        <references count="2">
          <reference field="0" count="1">
            <x v="82"/>
          </reference>
          <reference field="4" count="1" selected="0">
            <x v="136"/>
          </reference>
        </references>
      </pivotArea>
    </format>
    <format dxfId="5424">
      <pivotArea outline="0" collapsedLevelsAreSubtotals="1" fieldPosition="0">
        <references count="2">
          <reference field="0" count="1" selected="0">
            <x v="82"/>
          </reference>
          <reference field="4" count="1" selected="0">
            <x v="136"/>
          </reference>
        </references>
      </pivotArea>
    </format>
    <format dxfId="5423">
      <pivotArea outline="0" collapsedLevelsAreSubtotals="1" fieldPosition="0">
        <references count="2">
          <reference field="0" count="1" selected="0">
            <x v="83"/>
          </reference>
          <reference field="4" count="1" selected="0">
            <x v="136"/>
          </reference>
        </references>
      </pivotArea>
    </format>
    <format dxfId="5422">
      <pivotArea dataOnly="0" labelOnly="1" outline="0" offset="IV8" fieldPosition="0">
        <references count="1">
          <reference field="4" count="1">
            <x v="136"/>
          </reference>
        </references>
      </pivotArea>
    </format>
    <format dxfId="5421">
      <pivotArea dataOnly="0" labelOnly="1" outline="0" fieldPosition="0">
        <references count="2">
          <reference field="0" count="1">
            <x v="83"/>
          </reference>
          <reference field="4" count="1" selected="0">
            <x v="136"/>
          </reference>
        </references>
      </pivotArea>
    </format>
    <format dxfId="5420">
      <pivotArea outline="0" collapsedLevelsAreSubtotals="1" fieldPosition="0">
        <references count="2">
          <reference field="0" count="1" selected="0">
            <x v="83"/>
          </reference>
          <reference field="4" count="1" selected="0">
            <x v="136"/>
          </reference>
        </references>
      </pivotArea>
    </format>
    <format dxfId="5419">
      <pivotArea outline="0" collapsedLevelsAreSubtotals="1" fieldPosition="0">
        <references count="2">
          <reference field="0" count="1" selected="0">
            <x v="84"/>
          </reference>
          <reference field="4" count="1" selected="0">
            <x v="136"/>
          </reference>
        </references>
      </pivotArea>
    </format>
    <format dxfId="5418">
      <pivotArea dataOnly="0" labelOnly="1" outline="0" offset="IV9" fieldPosition="0">
        <references count="1">
          <reference field="4" count="1">
            <x v="136"/>
          </reference>
        </references>
      </pivotArea>
    </format>
    <format dxfId="5417">
      <pivotArea dataOnly="0" labelOnly="1" outline="0" fieldPosition="0">
        <references count="2">
          <reference field="0" count="1">
            <x v="84"/>
          </reference>
          <reference field="4" count="1" selected="0">
            <x v="136"/>
          </reference>
        </references>
      </pivotArea>
    </format>
    <format dxfId="5416">
      <pivotArea outline="0" collapsedLevelsAreSubtotals="1" fieldPosition="0">
        <references count="2">
          <reference field="0" count="1" selected="0">
            <x v="84"/>
          </reference>
          <reference field="4" count="1" selected="0">
            <x v="136"/>
          </reference>
        </references>
      </pivotArea>
    </format>
    <format dxfId="5415">
      <pivotArea outline="0" collapsedLevelsAreSubtotals="1" fieldPosition="0">
        <references count="2">
          <reference field="0" count="1" selected="0">
            <x v="85"/>
          </reference>
          <reference field="4" count="1" selected="0">
            <x v="136"/>
          </reference>
        </references>
      </pivotArea>
    </format>
    <format dxfId="5414">
      <pivotArea dataOnly="0" labelOnly="1" outline="0" offset="IV10" fieldPosition="0">
        <references count="1">
          <reference field="4" count="1">
            <x v="136"/>
          </reference>
        </references>
      </pivotArea>
    </format>
    <format dxfId="5413">
      <pivotArea dataOnly="0" labelOnly="1" outline="0" fieldPosition="0">
        <references count="2">
          <reference field="0" count="1">
            <x v="85"/>
          </reference>
          <reference field="4" count="1" selected="0">
            <x v="136"/>
          </reference>
        </references>
      </pivotArea>
    </format>
    <format dxfId="5412">
      <pivotArea outline="0" collapsedLevelsAreSubtotals="1" fieldPosition="0">
        <references count="2">
          <reference field="0" count="1" selected="0">
            <x v="85"/>
          </reference>
          <reference field="4" count="1" selected="0">
            <x v="136"/>
          </reference>
        </references>
      </pivotArea>
    </format>
    <format dxfId="5411">
      <pivotArea outline="0" collapsedLevelsAreSubtotals="1" fieldPosition="0">
        <references count="2">
          <reference field="0" count="1" selected="0">
            <x v="95"/>
          </reference>
          <reference field="4" count="1" selected="0">
            <x v="136"/>
          </reference>
        </references>
      </pivotArea>
    </format>
    <format dxfId="5410">
      <pivotArea dataOnly="0" labelOnly="1" outline="0" offset="IV11" fieldPosition="0">
        <references count="1">
          <reference field="4" count="1">
            <x v="136"/>
          </reference>
        </references>
      </pivotArea>
    </format>
    <format dxfId="5409">
      <pivotArea dataOnly="0" labelOnly="1" outline="0" fieldPosition="0">
        <references count="2">
          <reference field="0" count="1">
            <x v="95"/>
          </reference>
          <reference field="4" count="1" selected="0">
            <x v="136"/>
          </reference>
        </references>
      </pivotArea>
    </format>
    <format dxfId="5408">
      <pivotArea outline="0" collapsedLevelsAreSubtotals="1" fieldPosition="0">
        <references count="2">
          <reference field="0" count="1" selected="0">
            <x v="95"/>
          </reference>
          <reference field="4" count="1" selected="0">
            <x v="136"/>
          </reference>
        </references>
      </pivotArea>
    </format>
    <format dxfId="5407">
      <pivotArea outline="0" collapsedLevelsAreSubtotals="1" fieldPosition="0">
        <references count="2">
          <reference field="0" count="1" selected="0">
            <x v="106"/>
          </reference>
          <reference field="4" count="1" selected="0">
            <x v="136"/>
          </reference>
        </references>
      </pivotArea>
    </format>
    <format dxfId="5406">
      <pivotArea dataOnly="0" labelOnly="1" outline="0" offset="IV12" fieldPosition="0">
        <references count="1">
          <reference field="4" count="1">
            <x v="136"/>
          </reference>
        </references>
      </pivotArea>
    </format>
    <format dxfId="5405">
      <pivotArea dataOnly="0" labelOnly="1" outline="0" fieldPosition="0">
        <references count="2">
          <reference field="0" count="1">
            <x v="106"/>
          </reference>
          <reference field="4" count="1" selected="0">
            <x v="136"/>
          </reference>
        </references>
      </pivotArea>
    </format>
    <format dxfId="5404">
      <pivotArea outline="0" collapsedLevelsAreSubtotals="1" fieldPosition="0">
        <references count="2">
          <reference field="0" count="1" selected="0">
            <x v="106"/>
          </reference>
          <reference field="4" count="1" selected="0">
            <x v="136"/>
          </reference>
        </references>
      </pivotArea>
    </format>
    <format dxfId="5403">
      <pivotArea outline="0" collapsedLevelsAreSubtotals="1" fieldPosition="0">
        <references count="2">
          <reference field="0" count="1" selected="0">
            <x v="108"/>
          </reference>
          <reference field="4" count="1" selected="0">
            <x v="136"/>
          </reference>
        </references>
      </pivotArea>
    </format>
    <format dxfId="5402">
      <pivotArea dataOnly="0" labelOnly="1" outline="0" offset="IV13" fieldPosition="0">
        <references count="1">
          <reference field="4" count="1">
            <x v="136"/>
          </reference>
        </references>
      </pivotArea>
    </format>
    <format dxfId="5401">
      <pivotArea dataOnly="0" labelOnly="1" outline="0" fieldPosition="0">
        <references count="2">
          <reference field="0" count="1">
            <x v="108"/>
          </reference>
          <reference field="4" count="1" selected="0">
            <x v="136"/>
          </reference>
        </references>
      </pivotArea>
    </format>
    <format dxfId="5400">
      <pivotArea outline="0" collapsedLevelsAreSubtotals="1" fieldPosition="0">
        <references count="2">
          <reference field="0" count="1" selected="0">
            <x v="108"/>
          </reference>
          <reference field="4" count="1" selected="0">
            <x v="136"/>
          </reference>
        </references>
      </pivotArea>
    </format>
    <format dxfId="5399">
      <pivotArea outline="0" collapsedLevelsAreSubtotals="1" fieldPosition="0">
        <references count="2">
          <reference field="0" count="1" selected="0">
            <x v="113"/>
          </reference>
          <reference field="4" count="1" selected="0">
            <x v="136"/>
          </reference>
        </references>
      </pivotArea>
    </format>
    <format dxfId="5398">
      <pivotArea dataOnly="0" labelOnly="1" outline="0" offset="IV14" fieldPosition="0">
        <references count="1">
          <reference field="4" count="1">
            <x v="136"/>
          </reference>
        </references>
      </pivotArea>
    </format>
    <format dxfId="5397">
      <pivotArea dataOnly="0" labelOnly="1" outline="0" fieldPosition="0">
        <references count="2">
          <reference field="0" count="1">
            <x v="113"/>
          </reference>
          <reference field="4" count="1" selected="0">
            <x v="136"/>
          </reference>
        </references>
      </pivotArea>
    </format>
    <format dxfId="5396">
      <pivotArea outline="0" collapsedLevelsAreSubtotals="1" fieldPosition="0">
        <references count="2">
          <reference field="0" count="1" selected="0">
            <x v="113"/>
          </reference>
          <reference field="4" count="1" selected="0">
            <x v="136"/>
          </reference>
        </references>
      </pivotArea>
    </format>
    <format dxfId="5395">
      <pivotArea outline="0" collapsedLevelsAreSubtotals="1" fieldPosition="0">
        <references count="2">
          <reference field="0" count="1" selected="0">
            <x v="115"/>
          </reference>
          <reference field="4" count="1" selected="0">
            <x v="136"/>
          </reference>
        </references>
      </pivotArea>
    </format>
    <format dxfId="5394">
      <pivotArea dataOnly="0" labelOnly="1" outline="0" offset="IV15" fieldPosition="0">
        <references count="1">
          <reference field="4" count="1">
            <x v="136"/>
          </reference>
        </references>
      </pivotArea>
    </format>
    <format dxfId="5393">
      <pivotArea dataOnly="0" labelOnly="1" outline="0" fieldPosition="0">
        <references count="2">
          <reference field="0" count="1">
            <x v="115"/>
          </reference>
          <reference field="4" count="1" selected="0">
            <x v="136"/>
          </reference>
        </references>
      </pivotArea>
    </format>
    <format dxfId="5392">
      <pivotArea outline="0" collapsedLevelsAreSubtotals="1" fieldPosition="0">
        <references count="2">
          <reference field="0" count="1" selected="0">
            <x v="115"/>
          </reference>
          <reference field="4" count="1" selected="0">
            <x v="136"/>
          </reference>
        </references>
      </pivotArea>
    </format>
    <format dxfId="5391">
      <pivotArea outline="0" collapsedLevelsAreSubtotals="1" fieldPosition="0">
        <references count="2">
          <reference field="0" count="1" selected="0">
            <x v="117"/>
          </reference>
          <reference field="4" count="1" selected="0">
            <x v="136"/>
          </reference>
        </references>
      </pivotArea>
    </format>
    <format dxfId="5390">
      <pivotArea dataOnly="0" labelOnly="1" outline="0" offset="IV16" fieldPosition="0">
        <references count="1">
          <reference field="4" count="1">
            <x v="136"/>
          </reference>
        </references>
      </pivotArea>
    </format>
    <format dxfId="5389">
      <pivotArea dataOnly="0" labelOnly="1" outline="0" fieldPosition="0">
        <references count="2">
          <reference field="0" count="1">
            <x v="117"/>
          </reference>
          <reference field="4" count="1" selected="0">
            <x v="136"/>
          </reference>
        </references>
      </pivotArea>
    </format>
    <format dxfId="5388">
      <pivotArea outline="0" collapsedLevelsAreSubtotals="1" fieldPosition="0">
        <references count="2">
          <reference field="0" count="1" selected="0">
            <x v="117"/>
          </reference>
          <reference field="4" count="1" selected="0">
            <x v="136"/>
          </reference>
        </references>
      </pivotArea>
    </format>
    <format dxfId="5387">
      <pivotArea outline="0" collapsedLevelsAreSubtotals="1" fieldPosition="0">
        <references count="2">
          <reference field="0" count="1" selected="0">
            <x v="123"/>
          </reference>
          <reference field="4" count="1" selected="0">
            <x v="136"/>
          </reference>
        </references>
      </pivotArea>
    </format>
    <format dxfId="5386">
      <pivotArea dataOnly="0" labelOnly="1" outline="0" offset="IV17" fieldPosition="0">
        <references count="1">
          <reference field="4" count="1">
            <x v="136"/>
          </reference>
        </references>
      </pivotArea>
    </format>
    <format dxfId="5385">
      <pivotArea dataOnly="0" labelOnly="1" outline="0" fieldPosition="0">
        <references count="2">
          <reference field="0" count="1">
            <x v="123"/>
          </reference>
          <reference field="4" count="1" selected="0">
            <x v="136"/>
          </reference>
        </references>
      </pivotArea>
    </format>
    <format dxfId="5384">
      <pivotArea outline="0" collapsedLevelsAreSubtotals="1" fieldPosition="0">
        <references count="2">
          <reference field="0" count="1" selected="0">
            <x v="123"/>
          </reference>
          <reference field="4" count="1" selected="0">
            <x v="136"/>
          </reference>
        </references>
      </pivotArea>
    </format>
    <format dxfId="5383">
      <pivotArea outline="0" collapsedLevelsAreSubtotals="1" fieldPosition="0">
        <references count="2">
          <reference field="0" count="1" selected="0">
            <x v="125"/>
          </reference>
          <reference field="4" count="1" selected="0">
            <x v="136"/>
          </reference>
        </references>
      </pivotArea>
    </format>
    <format dxfId="5382">
      <pivotArea dataOnly="0" labelOnly="1" outline="0" offset="IV18" fieldPosition="0">
        <references count="1">
          <reference field="4" count="1">
            <x v="136"/>
          </reference>
        </references>
      </pivotArea>
    </format>
    <format dxfId="5381">
      <pivotArea dataOnly="0" labelOnly="1" outline="0" fieldPosition="0">
        <references count="2">
          <reference field="0" count="1">
            <x v="125"/>
          </reference>
          <reference field="4" count="1" selected="0">
            <x v="136"/>
          </reference>
        </references>
      </pivotArea>
    </format>
    <format dxfId="5380">
      <pivotArea outline="0" collapsedLevelsAreSubtotals="1" fieldPosition="0">
        <references count="2">
          <reference field="0" count="1" selected="0">
            <x v="125"/>
          </reference>
          <reference field="4" count="1" selected="0">
            <x v="136"/>
          </reference>
        </references>
      </pivotArea>
    </format>
    <format dxfId="5379">
      <pivotArea outline="0" collapsedLevelsAreSubtotals="1" fieldPosition="0">
        <references count="2">
          <reference field="0" count="1" selected="0">
            <x v="128"/>
          </reference>
          <reference field="4" count="1" selected="0">
            <x v="136"/>
          </reference>
        </references>
      </pivotArea>
    </format>
    <format dxfId="5378">
      <pivotArea dataOnly="0" labelOnly="1" outline="0" offset="IV19" fieldPosition="0">
        <references count="1">
          <reference field="4" count="1">
            <x v="136"/>
          </reference>
        </references>
      </pivotArea>
    </format>
    <format dxfId="5377">
      <pivotArea dataOnly="0" labelOnly="1" outline="0" fieldPosition="0">
        <references count="2">
          <reference field="0" count="1">
            <x v="128"/>
          </reference>
          <reference field="4" count="1" selected="0">
            <x v="136"/>
          </reference>
        </references>
      </pivotArea>
    </format>
    <format dxfId="5376">
      <pivotArea outline="0" collapsedLevelsAreSubtotals="1" fieldPosition="0">
        <references count="2">
          <reference field="0" count="1" selected="0">
            <x v="128"/>
          </reference>
          <reference field="4" count="1" selected="0">
            <x v="136"/>
          </reference>
        </references>
      </pivotArea>
    </format>
    <format dxfId="5375">
      <pivotArea outline="0" collapsedLevelsAreSubtotals="1" fieldPosition="0">
        <references count="2">
          <reference field="0" count="1" selected="0">
            <x v="129"/>
          </reference>
          <reference field="4" count="1" selected="0">
            <x v="136"/>
          </reference>
        </references>
      </pivotArea>
    </format>
    <format dxfId="5374">
      <pivotArea dataOnly="0" labelOnly="1" outline="0" offset="IV20" fieldPosition="0">
        <references count="1">
          <reference field="4" count="1">
            <x v="136"/>
          </reference>
        </references>
      </pivotArea>
    </format>
    <format dxfId="5373">
      <pivotArea dataOnly="0" labelOnly="1" outline="0" fieldPosition="0">
        <references count="2">
          <reference field="0" count="1">
            <x v="129"/>
          </reference>
          <reference field="4" count="1" selected="0">
            <x v="136"/>
          </reference>
        </references>
      </pivotArea>
    </format>
    <format dxfId="5372">
      <pivotArea outline="0" collapsedLevelsAreSubtotals="1" fieldPosition="0">
        <references count="2">
          <reference field="0" count="1" selected="0">
            <x v="129"/>
          </reference>
          <reference field="4" count="1" selected="0">
            <x v="136"/>
          </reference>
        </references>
      </pivotArea>
    </format>
    <format dxfId="5371">
      <pivotArea outline="0" collapsedLevelsAreSubtotals="1" fieldPosition="0">
        <references count="2">
          <reference field="0" count="1" selected="0">
            <x v="131"/>
          </reference>
          <reference field="4" count="1" selected="0">
            <x v="136"/>
          </reference>
        </references>
      </pivotArea>
    </format>
    <format dxfId="5370">
      <pivotArea dataOnly="0" labelOnly="1" outline="0" offset="IV21" fieldPosition="0">
        <references count="1">
          <reference field="4" count="1">
            <x v="136"/>
          </reference>
        </references>
      </pivotArea>
    </format>
    <format dxfId="5369">
      <pivotArea dataOnly="0" labelOnly="1" outline="0" fieldPosition="0">
        <references count="2">
          <reference field="0" count="1">
            <x v="131"/>
          </reference>
          <reference field="4" count="1" selected="0">
            <x v="136"/>
          </reference>
        </references>
      </pivotArea>
    </format>
    <format dxfId="5368">
      <pivotArea outline="0" collapsedLevelsAreSubtotals="1" fieldPosition="0">
        <references count="2">
          <reference field="0" count="1" selected="0">
            <x v="131"/>
          </reference>
          <reference field="4" count="1" selected="0">
            <x v="136"/>
          </reference>
        </references>
      </pivotArea>
    </format>
    <format dxfId="5367">
      <pivotArea outline="0" collapsedLevelsAreSubtotals="1" fieldPosition="0">
        <references count="2">
          <reference field="0" count="1" selected="0">
            <x v="132"/>
          </reference>
          <reference field="4" count="1" selected="0">
            <x v="136"/>
          </reference>
        </references>
      </pivotArea>
    </format>
    <format dxfId="5366">
      <pivotArea dataOnly="0" labelOnly="1" outline="0" offset="IV22" fieldPosition="0">
        <references count="1">
          <reference field="4" count="1">
            <x v="136"/>
          </reference>
        </references>
      </pivotArea>
    </format>
    <format dxfId="5365">
      <pivotArea dataOnly="0" labelOnly="1" outline="0" fieldPosition="0">
        <references count="2">
          <reference field="0" count="1">
            <x v="132"/>
          </reference>
          <reference field="4" count="1" selected="0">
            <x v="136"/>
          </reference>
        </references>
      </pivotArea>
    </format>
    <format dxfId="5364">
      <pivotArea outline="0" collapsedLevelsAreSubtotals="1" fieldPosition="0">
        <references count="2">
          <reference field="0" count="1" selected="0">
            <x v="132"/>
          </reference>
          <reference field="4" count="1" selected="0">
            <x v="136"/>
          </reference>
        </references>
      </pivotArea>
    </format>
    <format dxfId="5363">
      <pivotArea outline="0" collapsedLevelsAreSubtotals="1" fieldPosition="0">
        <references count="2">
          <reference field="0" count="1" selected="0">
            <x v="138"/>
          </reference>
          <reference field="4" count="1" selected="0">
            <x v="136"/>
          </reference>
        </references>
      </pivotArea>
    </format>
    <format dxfId="5362">
      <pivotArea dataOnly="0" labelOnly="1" outline="0" offset="IV23" fieldPosition="0">
        <references count="1">
          <reference field="4" count="1">
            <x v="136"/>
          </reference>
        </references>
      </pivotArea>
    </format>
    <format dxfId="5361">
      <pivotArea dataOnly="0" labelOnly="1" outline="0" fieldPosition="0">
        <references count="2">
          <reference field="0" count="1">
            <x v="138"/>
          </reference>
          <reference field="4" count="1" selected="0">
            <x v="136"/>
          </reference>
        </references>
      </pivotArea>
    </format>
    <format dxfId="5360">
      <pivotArea outline="0" collapsedLevelsAreSubtotals="1" fieldPosition="0">
        <references count="2">
          <reference field="0" count="1" selected="0">
            <x v="138"/>
          </reference>
          <reference field="4" count="1" selected="0">
            <x v="136"/>
          </reference>
        </references>
      </pivotArea>
    </format>
    <format dxfId="5359">
      <pivotArea outline="0" collapsedLevelsAreSubtotals="1" fieldPosition="0">
        <references count="2">
          <reference field="0" count="1" selected="0">
            <x v="140"/>
          </reference>
          <reference field="4" count="1" selected="0">
            <x v="136"/>
          </reference>
        </references>
      </pivotArea>
    </format>
    <format dxfId="5358">
      <pivotArea dataOnly="0" labelOnly="1" outline="0" offset="IV24" fieldPosition="0">
        <references count="1">
          <reference field="4" count="1">
            <x v="136"/>
          </reference>
        </references>
      </pivotArea>
    </format>
    <format dxfId="5357">
      <pivotArea dataOnly="0" labelOnly="1" outline="0" fieldPosition="0">
        <references count="2">
          <reference field="0" count="1">
            <x v="140"/>
          </reference>
          <reference field="4" count="1" selected="0">
            <x v="136"/>
          </reference>
        </references>
      </pivotArea>
    </format>
    <format dxfId="5356">
      <pivotArea outline="0" collapsedLevelsAreSubtotals="1" fieldPosition="0">
        <references count="2">
          <reference field="0" count="1" selected="0">
            <x v="140"/>
          </reference>
          <reference field="4" count="1" selected="0">
            <x v="136"/>
          </reference>
        </references>
      </pivotArea>
    </format>
    <format dxfId="5355">
      <pivotArea outline="0" collapsedLevelsAreSubtotals="1" fieldPosition="0">
        <references count="2">
          <reference field="0" count="1" selected="0">
            <x v="142"/>
          </reference>
          <reference field="4" count="1" selected="0">
            <x v="136"/>
          </reference>
        </references>
      </pivotArea>
    </format>
    <format dxfId="5354">
      <pivotArea dataOnly="0" labelOnly="1" outline="0" offset="IV25" fieldPosition="0">
        <references count="1">
          <reference field="4" count="1">
            <x v="136"/>
          </reference>
        </references>
      </pivotArea>
    </format>
    <format dxfId="5353">
      <pivotArea dataOnly="0" labelOnly="1" outline="0" fieldPosition="0">
        <references count="2">
          <reference field="0" count="1">
            <x v="142"/>
          </reference>
          <reference field="4" count="1" selected="0">
            <x v="136"/>
          </reference>
        </references>
      </pivotArea>
    </format>
    <format dxfId="5352">
      <pivotArea outline="0" collapsedLevelsAreSubtotals="1" fieldPosition="0">
        <references count="2">
          <reference field="0" count="1" selected="0">
            <x v="142"/>
          </reference>
          <reference field="4" count="1" selected="0">
            <x v="136"/>
          </reference>
        </references>
      </pivotArea>
    </format>
    <format dxfId="5351">
      <pivotArea outline="0" collapsedLevelsAreSubtotals="1" fieldPosition="0">
        <references count="2">
          <reference field="0" count="1" selected="0">
            <x v="146"/>
          </reference>
          <reference field="4" count="1" selected="0">
            <x v="136"/>
          </reference>
        </references>
      </pivotArea>
    </format>
    <format dxfId="5350">
      <pivotArea dataOnly="0" labelOnly="1" outline="0" offset="IV26" fieldPosition="0">
        <references count="1">
          <reference field="4" count="1">
            <x v="136"/>
          </reference>
        </references>
      </pivotArea>
    </format>
    <format dxfId="5349">
      <pivotArea dataOnly="0" labelOnly="1" outline="0" fieldPosition="0">
        <references count="2">
          <reference field="0" count="1">
            <x v="146"/>
          </reference>
          <reference field="4" count="1" selected="0">
            <x v="136"/>
          </reference>
        </references>
      </pivotArea>
    </format>
    <format dxfId="5348">
      <pivotArea outline="0" collapsedLevelsAreSubtotals="1" fieldPosition="0">
        <references count="2">
          <reference field="0" count="1" selected="0">
            <x v="146"/>
          </reference>
          <reference field="4" count="1" selected="0">
            <x v="136"/>
          </reference>
        </references>
      </pivotArea>
    </format>
    <format dxfId="5347">
      <pivotArea outline="0" collapsedLevelsAreSubtotals="1" fieldPosition="0">
        <references count="2">
          <reference field="0" count="1" selected="0">
            <x v="147"/>
          </reference>
          <reference field="4" count="1" selected="0">
            <x v="136"/>
          </reference>
        </references>
      </pivotArea>
    </format>
    <format dxfId="5346">
      <pivotArea dataOnly="0" labelOnly="1" outline="0" offset="IV27" fieldPosition="0">
        <references count="1">
          <reference field="4" count="1">
            <x v="136"/>
          </reference>
        </references>
      </pivotArea>
    </format>
    <format dxfId="5345">
      <pivotArea dataOnly="0" labelOnly="1" outline="0" fieldPosition="0">
        <references count="2">
          <reference field="0" count="1">
            <x v="147"/>
          </reference>
          <reference field="4" count="1" selected="0">
            <x v="136"/>
          </reference>
        </references>
      </pivotArea>
    </format>
    <format dxfId="5344">
      <pivotArea outline="0" collapsedLevelsAreSubtotals="1" fieldPosition="0">
        <references count="2">
          <reference field="0" count="1" selected="0">
            <x v="147"/>
          </reference>
          <reference field="4" count="1" selected="0">
            <x v="136"/>
          </reference>
        </references>
      </pivotArea>
    </format>
    <format dxfId="5343">
      <pivotArea outline="0" collapsedLevelsAreSubtotals="1" fieldPosition="0">
        <references count="2">
          <reference field="0" count="1" selected="0">
            <x v="148"/>
          </reference>
          <reference field="4" count="1" selected="0">
            <x v="136"/>
          </reference>
        </references>
      </pivotArea>
    </format>
    <format dxfId="5342">
      <pivotArea dataOnly="0" labelOnly="1" outline="0" offset="IV28" fieldPosition="0">
        <references count="1">
          <reference field="4" count="1">
            <x v="136"/>
          </reference>
        </references>
      </pivotArea>
    </format>
    <format dxfId="5341">
      <pivotArea dataOnly="0" labelOnly="1" outline="0" fieldPosition="0">
        <references count="2">
          <reference field="0" count="1">
            <x v="148"/>
          </reference>
          <reference field="4" count="1" selected="0">
            <x v="136"/>
          </reference>
        </references>
      </pivotArea>
    </format>
    <format dxfId="5340">
      <pivotArea outline="0" collapsedLevelsAreSubtotals="1" fieldPosition="0">
        <references count="2">
          <reference field="0" count="1" selected="0">
            <x v="148"/>
          </reference>
          <reference field="4" count="1" selected="0">
            <x v="136"/>
          </reference>
        </references>
      </pivotArea>
    </format>
    <format dxfId="5339">
      <pivotArea outline="0" collapsedLevelsAreSubtotals="1" fieldPosition="0">
        <references count="2">
          <reference field="0" count="1" selected="0">
            <x v="149"/>
          </reference>
          <reference field="4" count="1" selected="0">
            <x v="136"/>
          </reference>
        </references>
      </pivotArea>
    </format>
    <format dxfId="5338">
      <pivotArea dataOnly="0" labelOnly="1" outline="0" offset="IV29" fieldPosition="0">
        <references count="1">
          <reference field="4" count="1">
            <x v="136"/>
          </reference>
        </references>
      </pivotArea>
    </format>
    <format dxfId="5337">
      <pivotArea dataOnly="0" labelOnly="1" outline="0" fieldPosition="0">
        <references count="2">
          <reference field="0" count="1">
            <x v="149"/>
          </reference>
          <reference field="4" count="1" selected="0">
            <x v="136"/>
          </reference>
        </references>
      </pivotArea>
    </format>
    <format dxfId="5336">
      <pivotArea outline="0" collapsedLevelsAreSubtotals="1" fieldPosition="0">
        <references count="2">
          <reference field="0" count="1" selected="0">
            <x v="149"/>
          </reference>
          <reference field="4" count="1" selected="0">
            <x v="136"/>
          </reference>
        </references>
      </pivotArea>
    </format>
    <format dxfId="5335">
      <pivotArea outline="0" collapsedLevelsAreSubtotals="1" fieldPosition="0">
        <references count="2">
          <reference field="0" count="1" selected="0">
            <x v="155"/>
          </reference>
          <reference field="4" count="1" selected="0">
            <x v="136"/>
          </reference>
        </references>
      </pivotArea>
    </format>
    <format dxfId="5334">
      <pivotArea dataOnly="0" labelOnly="1" outline="0" offset="IV30" fieldPosition="0">
        <references count="1">
          <reference field="4" count="1">
            <x v="136"/>
          </reference>
        </references>
      </pivotArea>
    </format>
    <format dxfId="5333">
      <pivotArea dataOnly="0" labelOnly="1" outline="0" fieldPosition="0">
        <references count="2">
          <reference field="0" count="1">
            <x v="155"/>
          </reference>
          <reference field="4" count="1" selected="0">
            <x v="136"/>
          </reference>
        </references>
      </pivotArea>
    </format>
    <format dxfId="5332">
      <pivotArea outline="0" collapsedLevelsAreSubtotals="1" fieldPosition="0">
        <references count="2">
          <reference field="0" count="1" selected="0">
            <x v="155"/>
          </reference>
          <reference field="4" count="1" selected="0">
            <x v="136"/>
          </reference>
        </references>
      </pivotArea>
    </format>
    <format dxfId="5331">
      <pivotArea outline="0" collapsedLevelsAreSubtotals="1" fieldPosition="0">
        <references count="2">
          <reference field="0" count="1" selected="0">
            <x v="157"/>
          </reference>
          <reference field="4" count="1" selected="0">
            <x v="136"/>
          </reference>
        </references>
      </pivotArea>
    </format>
    <format dxfId="5330">
      <pivotArea dataOnly="0" labelOnly="1" outline="0" offset="IV31" fieldPosition="0">
        <references count="1">
          <reference field="4" count="1">
            <x v="136"/>
          </reference>
        </references>
      </pivotArea>
    </format>
    <format dxfId="5329">
      <pivotArea dataOnly="0" labelOnly="1" outline="0" fieldPosition="0">
        <references count="2">
          <reference field="0" count="1">
            <x v="157"/>
          </reference>
          <reference field="4" count="1" selected="0">
            <x v="136"/>
          </reference>
        </references>
      </pivotArea>
    </format>
    <format dxfId="5328">
      <pivotArea outline="0" collapsedLevelsAreSubtotals="1" fieldPosition="0">
        <references count="2">
          <reference field="0" count="1" selected="0">
            <x v="157"/>
          </reference>
          <reference field="4" count="1" selected="0">
            <x v="136"/>
          </reference>
        </references>
      </pivotArea>
    </format>
    <format dxfId="5327">
      <pivotArea outline="0" collapsedLevelsAreSubtotals="1" fieldPosition="0">
        <references count="2">
          <reference field="0" count="1" selected="0">
            <x v="161"/>
          </reference>
          <reference field="4" count="1" selected="0">
            <x v="136"/>
          </reference>
        </references>
      </pivotArea>
    </format>
    <format dxfId="5326">
      <pivotArea dataOnly="0" labelOnly="1" outline="0" offset="IV32" fieldPosition="0">
        <references count="1">
          <reference field="4" count="1">
            <x v="136"/>
          </reference>
        </references>
      </pivotArea>
    </format>
    <format dxfId="5325">
      <pivotArea dataOnly="0" labelOnly="1" outline="0" fieldPosition="0">
        <references count="2">
          <reference field="0" count="1">
            <x v="161"/>
          </reference>
          <reference field="4" count="1" selected="0">
            <x v="136"/>
          </reference>
        </references>
      </pivotArea>
    </format>
    <format dxfId="5324">
      <pivotArea outline="0" collapsedLevelsAreSubtotals="1" fieldPosition="0">
        <references count="2">
          <reference field="0" count="1" selected="0">
            <x v="161"/>
          </reference>
          <reference field="4" count="1" selected="0">
            <x v="136"/>
          </reference>
        </references>
      </pivotArea>
    </format>
    <format dxfId="5323">
      <pivotArea outline="0" collapsedLevelsAreSubtotals="1" fieldPosition="0">
        <references count="2">
          <reference field="0" count="1" selected="0">
            <x v="165"/>
          </reference>
          <reference field="4" count="1" selected="0">
            <x v="136"/>
          </reference>
        </references>
      </pivotArea>
    </format>
    <format dxfId="5322">
      <pivotArea dataOnly="0" labelOnly="1" outline="0" offset="IV33" fieldPosition="0">
        <references count="1">
          <reference field="4" count="1">
            <x v="136"/>
          </reference>
        </references>
      </pivotArea>
    </format>
    <format dxfId="5321">
      <pivotArea dataOnly="0" labelOnly="1" outline="0" fieldPosition="0">
        <references count="2">
          <reference field="0" count="1">
            <x v="165"/>
          </reference>
          <reference field="4" count="1" selected="0">
            <x v="136"/>
          </reference>
        </references>
      </pivotArea>
    </format>
    <format dxfId="5320">
      <pivotArea outline="0" collapsedLevelsAreSubtotals="1" fieldPosition="0">
        <references count="2">
          <reference field="0" count="1" selected="0">
            <x v="165"/>
          </reference>
          <reference field="4" count="1" selected="0">
            <x v="136"/>
          </reference>
        </references>
      </pivotArea>
    </format>
    <format dxfId="5319">
      <pivotArea outline="0" collapsedLevelsAreSubtotals="1" fieldPosition="0">
        <references count="2">
          <reference field="0" count="1" selected="0">
            <x v="166"/>
          </reference>
          <reference field="4" count="1" selected="0">
            <x v="136"/>
          </reference>
        </references>
      </pivotArea>
    </format>
    <format dxfId="5318">
      <pivotArea dataOnly="0" labelOnly="1" outline="0" offset="IV34" fieldPosition="0">
        <references count="1">
          <reference field="4" count="1">
            <x v="136"/>
          </reference>
        </references>
      </pivotArea>
    </format>
    <format dxfId="5317">
      <pivotArea dataOnly="0" labelOnly="1" outline="0" fieldPosition="0">
        <references count="2">
          <reference field="0" count="1">
            <x v="166"/>
          </reference>
          <reference field="4" count="1" selected="0">
            <x v="136"/>
          </reference>
        </references>
      </pivotArea>
    </format>
    <format dxfId="5316">
      <pivotArea outline="0" collapsedLevelsAreSubtotals="1" fieldPosition="0">
        <references count="2">
          <reference field="0" count="1" selected="0">
            <x v="166"/>
          </reference>
          <reference field="4" count="1" selected="0">
            <x v="136"/>
          </reference>
        </references>
      </pivotArea>
    </format>
    <format dxfId="5315">
      <pivotArea outline="0" collapsedLevelsAreSubtotals="1" fieldPosition="0">
        <references count="2">
          <reference field="0" count="1" selected="0">
            <x v="167"/>
          </reference>
          <reference field="4" count="1" selected="0">
            <x v="136"/>
          </reference>
        </references>
      </pivotArea>
    </format>
    <format dxfId="5314">
      <pivotArea dataOnly="0" labelOnly="1" outline="0" offset="IV35" fieldPosition="0">
        <references count="1">
          <reference field="4" count="1">
            <x v="136"/>
          </reference>
        </references>
      </pivotArea>
    </format>
    <format dxfId="5313">
      <pivotArea dataOnly="0" labelOnly="1" outline="0" fieldPosition="0">
        <references count="2">
          <reference field="0" count="1">
            <x v="167"/>
          </reference>
          <reference field="4" count="1" selected="0">
            <x v="136"/>
          </reference>
        </references>
      </pivotArea>
    </format>
    <format dxfId="5312">
      <pivotArea outline="0" collapsedLevelsAreSubtotals="1" fieldPosition="0">
        <references count="2">
          <reference field="0" count="1" selected="0">
            <x v="167"/>
          </reference>
          <reference field="4" count="1" selected="0">
            <x v="136"/>
          </reference>
        </references>
      </pivotArea>
    </format>
    <format dxfId="5311">
      <pivotArea outline="0" collapsedLevelsAreSubtotals="1" fieldPosition="0">
        <references count="2">
          <reference field="0" count="1" selected="0">
            <x v="168"/>
          </reference>
          <reference field="4" count="1" selected="0">
            <x v="136"/>
          </reference>
        </references>
      </pivotArea>
    </format>
    <format dxfId="5310">
      <pivotArea dataOnly="0" labelOnly="1" outline="0" offset="IV36" fieldPosition="0">
        <references count="1">
          <reference field="4" count="1">
            <x v="136"/>
          </reference>
        </references>
      </pivotArea>
    </format>
    <format dxfId="5309">
      <pivotArea dataOnly="0" labelOnly="1" outline="0" fieldPosition="0">
        <references count="2">
          <reference field="0" count="1">
            <x v="168"/>
          </reference>
          <reference field="4" count="1" selected="0">
            <x v="136"/>
          </reference>
        </references>
      </pivotArea>
    </format>
    <format dxfId="5308">
      <pivotArea outline="0" collapsedLevelsAreSubtotals="1" fieldPosition="0">
        <references count="2">
          <reference field="0" count="1" selected="0">
            <x v="168"/>
          </reference>
          <reference field="4" count="1" selected="0">
            <x v="136"/>
          </reference>
        </references>
      </pivotArea>
    </format>
    <format dxfId="5307">
      <pivotArea outline="0" collapsedLevelsAreSubtotals="1" fieldPosition="0">
        <references count="2">
          <reference field="0" count="1" selected="0">
            <x v="169"/>
          </reference>
          <reference field="4" count="1" selected="0">
            <x v="136"/>
          </reference>
        </references>
      </pivotArea>
    </format>
    <format dxfId="5306">
      <pivotArea dataOnly="0" labelOnly="1" outline="0" offset="IV37" fieldPosition="0">
        <references count="1">
          <reference field="4" count="1">
            <x v="136"/>
          </reference>
        </references>
      </pivotArea>
    </format>
    <format dxfId="5305">
      <pivotArea dataOnly="0" labelOnly="1" outline="0" fieldPosition="0">
        <references count="2">
          <reference field="0" count="1">
            <x v="169"/>
          </reference>
          <reference field="4" count="1" selected="0">
            <x v="136"/>
          </reference>
        </references>
      </pivotArea>
    </format>
    <format dxfId="5304">
      <pivotArea outline="0" collapsedLevelsAreSubtotals="1" fieldPosition="0">
        <references count="2">
          <reference field="0" count="1" selected="0">
            <x v="169"/>
          </reference>
          <reference field="4" count="1" selected="0">
            <x v="136"/>
          </reference>
        </references>
      </pivotArea>
    </format>
    <format dxfId="5303">
      <pivotArea outline="0" collapsedLevelsAreSubtotals="1" fieldPosition="0">
        <references count="2">
          <reference field="0" count="1" selected="0">
            <x v="172"/>
          </reference>
          <reference field="4" count="1" selected="0">
            <x v="136"/>
          </reference>
        </references>
      </pivotArea>
    </format>
    <format dxfId="5302">
      <pivotArea dataOnly="0" labelOnly="1" outline="0" offset="IV38" fieldPosition="0">
        <references count="1">
          <reference field="4" count="1">
            <x v="136"/>
          </reference>
        </references>
      </pivotArea>
    </format>
    <format dxfId="5301">
      <pivotArea dataOnly="0" labelOnly="1" outline="0" fieldPosition="0">
        <references count="2">
          <reference field="0" count="1">
            <x v="172"/>
          </reference>
          <reference field="4" count="1" selected="0">
            <x v="136"/>
          </reference>
        </references>
      </pivotArea>
    </format>
    <format dxfId="5300">
      <pivotArea outline="0" collapsedLevelsAreSubtotals="1" fieldPosition="0">
        <references count="2">
          <reference field="0" count="1" selected="0">
            <x v="172"/>
          </reference>
          <reference field="4" count="1" selected="0">
            <x v="136"/>
          </reference>
        </references>
      </pivotArea>
    </format>
    <format dxfId="5299">
      <pivotArea outline="0" collapsedLevelsAreSubtotals="1" fieldPosition="0">
        <references count="2">
          <reference field="0" count="1" selected="0">
            <x v="173"/>
          </reference>
          <reference field="4" count="1" selected="0">
            <x v="136"/>
          </reference>
        </references>
      </pivotArea>
    </format>
    <format dxfId="5298">
      <pivotArea dataOnly="0" labelOnly="1" outline="0" offset="IV39" fieldPosition="0">
        <references count="1">
          <reference field="4" count="1">
            <x v="136"/>
          </reference>
        </references>
      </pivotArea>
    </format>
    <format dxfId="5297">
      <pivotArea dataOnly="0" labelOnly="1" outline="0" fieldPosition="0">
        <references count="2">
          <reference field="0" count="1">
            <x v="173"/>
          </reference>
          <reference field="4" count="1" selected="0">
            <x v="136"/>
          </reference>
        </references>
      </pivotArea>
    </format>
    <format dxfId="5296">
      <pivotArea outline="0" collapsedLevelsAreSubtotals="1" fieldPosition="0">
        <references count="2">
          <reference field="0" count="1" selected="0">
            <x v="173"/>
          </reference>
          <reference field="4" count="1" selected="0">
            <x v="136"/>
          </reference>
        </references>
      </pivotArea>
    </format>
    <format dxfId="5295">
      <pivotArea outline="0" collapsedLevelsAreSubtotals="1" fieldPosition="0">
        <references count="2">
          <reference field="0" count="1" selected="0">
            <x v="190"/>
          </reference>
          <reference field="4" count="1" selected="0">
            <x v="136"/>
          </reference>
        </references>
      </pivotArea>
    </format>
    <format dxfId="5294">
      <pivotArea dataOnly="0" labelOnly="1" outline="0" offset="IV40" fieldPosition="0">
        <references count="1">
          <reference field="4" count="1">
            <x v="136"/>
          </reference>
        </references>
      </pivotArea>
    </format>
    <format dxfId="5293">
      <pivotArea dataOnly="0" labelOnly="1" outline="0" fieldPosition="0">
        <references count="2">
          <reference field="0" count="1">
            <x v="190"/>
          </reference>
          <reference field="4" count="1" selected="0">
            <x v="136"/>
          </reference>
        </references>
      </pivotArea>
    </format>
    <format dxfId="5292">
      <pivotArea outline="0" collapsedLevelsAreSubtotals="1" fieldPosition="0">
        <references count="2">
          <reference field="0" count="1" selected="0">
            <x v="190"/>
          </reference>
          <reference field="4" count="1" selected="0">
            <x v="136"/>
          </reference>
        </references>
      </pivotArea>
    </format>
    <format dxfId="5291">
      <pivotArea outline="0" collapsedLevelsAreSubtotals="1" fieldPosition="0">
        <references count="2">
          <reference field="0" count="1" selected="0">
            <x v="213"/>
          </reference>
          <reference field="4" count="1" selected="0">
            <x v="136"/>
          </reference>
        </references>
      </pivotArea>
    </format>
    <format dxfId="5290">
      <pivotArea dataOnly="0" labelOnly="1" outline="0" offset="IV41" fieldPosition="0">
        <references count="1">
          <reference field="4" count="1">
            <x v="136"/>
          </reference>
        </references>
      </pivotArea>
    </format>
    <format dxfId="5289">
      <pivotArea dataOnly="0" labelOnly="1" outline="0" fieldPosition="0">
        <references count="2">
          <reference field="0" count="1">
            <x v="213"/>
          </reference>
          <reference field="4" count="1" selected="0">
            <x v="136"/>
          </reference>
        </references>
      </pivotArea>
    </format>
    <format dxfId="5288">
      <pivotArea outline="0" collapsedLevelsAreSubtotals="1" fieldPosition="0">
        <references count="2">
          <reference field="0" count="1" selected="0">
            <x v="213"/>
          </reference>
          <reference field="4" count="1" selected="0">
            <x v="136"/>
          </reference>
        </references>
      </pivotArea>
    </format>
    <format dxfId="5287">
      <pivotArea outline="0" collapsedLevelsAreSubtotals="1" fieldPosition="0">
        <references count="2">
          <reference field="0" count="1" selected="0">
            <x v="223"/>
          </reference>
          <reference field="4" count="1" selected="0">
            <x v="136"/>
          </reference>
        </references>
      </pivotArea>
    </format>
    <format dxfId="5286">
      <pivotArea dataOnly="0" labelOnly="1" outline="0" offset="IV42" fieldPosition="0">
        <references count="1">
          <reference field="4" count="1">
            <x v="136"/>
          </reference>
        </references>
      </pivotArea>
    </format>
    <format dxfId="5285">
      <pivotArea dataOnly="0" labelOnly="1" outline="0" fieldPosition="0">
        <references count="2">
          <reference field="0" count="1">
            <x v="223"/>
          </reference>
          <reference field="4" count="1" selected="0">
            <x v="136"/>
          </reference>
        </references>
      </pivotArea>
    </format>
    <format dxfId="5284">
      <pivotArea outline="0" collapsedLevelsAreSubtotals="1" fieldPosition="0">
        <references count="2">
          <reference field="0" count="1" selected="0">
            <x v="223"/>
          </reference>
          <reference field="4" count="1" selected="0">
            <x v="136"/>
          </reference>
        </references>
      </pivotArea>
    </format>
    <format dxfId="5283">
      <pivotArea outline="0" collapsedLevelsAreSubtotals="1" fieldPosition="0">
        <references count="2">
          <reference field="0" count="1" selected="0">
            <x v="240"/>
          </reference>
          <reference field="4" count="1" selected="0">
            <x v="136"/>
          </reference>
        </references>
      </pivotArea>
    </format>
    <format dxfId="5282">
      <pivotArea dataOnly="0" labelOnly="1" outline="0" offset="IV43" fieldPosition="0">
        <references count="1">
          <reference field="4" count="1">
            <x v="136"/>
          </reference>
        </references>
      </pivotArea>
    </format>
    <format dxfId="5281">
      <pivotArea dataOnly="0" labelOnly="1" outline="0" fieldPosition="0">
        <references count="2">
          <reference field="0" count="1">
            <x v="240"/>
          </reference>
          <reference field="4" count="1" selected="0">
            <x v="136"/>
          </reference>
        </references>
      </pivotArea>
    </format>
    <format dxfId="5280">
      <pivotArea outline="0" collapsedLevelsAreSubtotals="1" fieldPosition="0">
        <references count="2">
          <reference field="0" count="1" selected="0">
            <x v="240"/>
          </reference>
          <reference field="4" count="1" selected="0">
            <x v="136"/>
          </reference>
        </references>
      </pivotArea>
    </format>
    <format dxfId="5279">
      <pivotArea outline="0" collapsedLevelsAreSubtotals="1" fieldPosition="0">
        <references count="2">
          <reference field="0" count="1" selected="0">
            <x v="317"/>
          </reference>
          <reference field="4" count="1" selected="0">
            <x v="136"/>
          </reference>
        </references>
      </pivotArea>
    </format>
    <format dxfId="5278">
      <pivotArea dataOnly="0" labelOnly="1" outline="0" offset="IV44" fieldPosition="0">
        <references count="1">
          <reference field="4" count="1">
            <x v="136"/>
          </reference>
        </references>
      </pivotArea>
    </format>
    <format dxfId="5277">
      <pivotArea dataOnly="0" labelOnly="1" outline="0" fieldPosition="0">
        <references count="2">
          <reference field="0" count="1">
            <x v="317"/>
          </reference>
          <reference field="4" count="1" selected="0">
            <x v="136"/>
          </reference>
        </references>
      </pivotArea>
    </format>
    <format dxfId="5276">
      <pivotArea outline="0" collapsedLevelsAreSubtotals="1" fieldPosition="0">
        <references count="2">
          <reference field="0" count="1" selected="0">
            <x v="317"/>
          </reference>
          <reference field="4" count="1" selected="0">
            <x v="136"/>
          </reference>
        </references>
      </pivotArea>
    </format>
    <format dxfId="5275">
      <pivotArea outline="0" collapsedLevelsAreSubtotals="1" fieldPosition="0">
        <references count="2">
          <reference field="0" count="1" selected="0">
            <x v="327"/>
          </reference>
          <reference field="4" count="1" selected="0">
            <x v="136"/>
          </reference>
        </references>
      </pivotArea>
    </format>
    <format dxfId="5274">
      <pivotArea dataOnly="0" labelOnly="1" outline="0" offset="IV45" fieldPosition="0">
        <references count="1">
          <reference field="4" count="1">
            <x v="136"/>
          </reference>
        </references>
      </pivotArea>
    </format>
    <format dxfId="5273">
      <pivotArea dataOnly="0" labelOnly="1" outline="0" fieldPosition="0">
        <references count="2">
          <reference field="0" count="1">
            <x v="327"/>
          </reference>
          <reference field="4" count="1" selected="0">
            <x v="136"/>
          </reference>
        </references>
      </pivotArea>
    </format>
    <format dxfId="5272">
      <pivotArea outline="0" collapsedLevelsAreSubtotals="1" fieldPosition="0">
        <references count="2">
          <reference field="0" count="1" selected="0">
            <x v="327"/>
          </reference>
          <reference field="4" count="1" selected="0">
            <x v="136"/>
          </reference>
        </references>
      </pivotArea>
    </format>
    <format dxfId="5271">
      <pivotArea outline="0" collapsedLevelsAreSubtotals="1" fieldPosition="0">
        <references count="2">
          <reference field="0" count="1" selected="0">
            <x v="340"/>
          </reference>
          <reference field="4" count="1" selected="0">
            <x v="136"/>
          </reference>
        </references>
      </pivotArea>
    </format>
    <format dxfId="5270">
      <pivotArea dataOnly="0" labelOnly="1" outline="0" offset="IV46" fieldPosition="0">
        <references count="1">
          <reference field="4" count="1">
            <x v="136"/>
          </reference>
        </references>
      </pivotArea>
    </format>
    <format dxfId="5269">
      <pivotArea dataOnly="0" labelOnly="1" outline="0" fieldPosition="0">
        <references count="2">
          <reference field="0" count="1">
            <x v="340"/>
          </reference>
          <reference field="4" count="1" selected="0">
            <x v="136"/>
          </reference>
        </references>
      </pivotArea>
    </format>
    <format dxfId="5268">
      <pivotArea outline="0" collapsedLevelsAreSubtotals="1" fieldPosition="0">
        <references count="2">
          <reference field="0" count="1" selected="0">
            <x v="340"/>
          </reference>
          <reference field="4" count="1" selected="0">
            <x v="136"/>
          </reference>
        </references>
      </pivotArea>
    </format>
    <format dxfId="5267">
      <pivotArea outline="0" collapsedLevelsAreSubtotals="1" fieldPosition="0">
        <references count="2">
          <reference field="0" count="1" selected="0">
            <x v="346"/>
          </reference>
          <reference field="4" count="1" selected="0">
            <x v="136"/>
          </reference>
        </references>
      </pivotArea>
    </format>
    <format dxfId="5266">
      <pivotArea dataOnly="0" labelOnly="1" outline="0" offset="IV47" fieldPosition="0">
        <references count="1">
          <reference field="4" count="1">
            <x v="136"/>
          </reference>
        </references>
      </pivotArea>
    </format>
    <format dxfId="5265">
      <pivotArea dataOnly="0" labelOnly="1" outline="0" fieldPosition="0">
        <references count="2">
          <reference field="0" count="1">
            <x v="346"/>
          </reference>
          <reference field="4" count="1" selected="0">
            <x v="136"/>
          </reference>
        </references>
      </pivotArea>
    </format>
    <format dxfId="5264">
      <pivotArea outline="0" collapsedLevelsAreSubtotals="1" fieldPosition="0">
        <references count="2">
          <reference field="0" count="1" selected="0">
            <x v="346"/>
          </reference>
          <reference field="4" count="1" selected="0">
            <x v="136"/>
          </reference>
        </references>
      </pivotArea>
    </format>
    <format dxfId="5263">
      <pivotArea outline="0" collapsedLevelsAreSubtotals="1" fieldPosition="0">
        <references count="2">
          <reference field="0" count="1" selected="0">
            <x v="349"/>
          </reference>
          <reference field="4" count="1" selected="0">
            <x v="136"/>
          </reference>
        </references>
      </pivotArea>
    </format>
    <format dxfId="5262">
      <pivotArea dataOnly="0" labelOnly="1" outline="0" offset="IV48" fieldPosition="0">
        <references count="1">
          <reference field="4" count="1">
            <x v="136"/>
          </reference>
        </references>
      </pivotArea>
    </format>
    <format dxfId="5261">
      <pivotArea dataOnly="0" labelOnly="1" outline="0" fieldPosition="0">
        <references count="2">
          <reference field="0" count="1">
            <x v="349"/>
          </reference>
          <reference field="4" count="1" selected="0">
            <x v="136"/>
          </reference>
        </references>
      </pivotArea>
    </format>
    <format dxfId="5260">
      <pivotArea outline="0" collapsedLevelsAreSubtotals="1" fieldPosition="0">
        <references count="2">
          <reference field="0" count="1" selected="0">
            <x v="349"/>
          </reference>
          <reference field="4" count="1" selected="0">
            <x v="136"/>
          </reference>
        </references>
      </pivotArea>
    </format>
    <format dxfId="5259">
      <pivotArea outline="0" collapsedLevelsAreSubtotals="1" fieldPosition="0">
        <references count="2">
          <reference field="0" count="1" selected="0">
            <x v="352"/>
          </reference>
          <reference field="4" count="1" selected="0">
            <x v="136"/>
          </reference>
        </references>
      </pivotArea>
    </format>
    <format dxfId="5258">
      <pivotArea dataOnly="0" labelOnly="1" outline="0" offset="IV49" fieldPosition="0">
        <references count="1">
          <reference field="4" count="1">
            <x v="136"/>
          </reference>
        </references>
      </pivotArea>
    </format>
    <format dxfId="5257">
      <pivotArea dataOnly="0" labelOnly="1" outline="0" fieldPosition="0">
        <references count="2">
          <reference field="0" count="1">
            <x v="352"/>
          </reference>
          <reference field="4" count="1" selected="0">
            <x v="136"/>
          </reference>
        </references>
      </pivotArea>
    </format>
    <format dxfId="5256">
      <pivotArea outline="0" collapsedLevelsAreSubtotals="1" fieldPosition="0">
        <references count="2">
          <reference field="0" count="1" selected="0">
            <x v="352"/>
          </reference>
          <reference field="4" count="1" selected="0">
            <x v="136"/>
          </reference>
        </references>
      </pivotArea>
    </format>
    <format dxfId="5255">
      <pivotArea outline="0" collapsedLevelsAreSubtotals="1" fieldPosition="0">
        <references count="2">
          <reference field="0" count="1" selected="0">
            <x v="354"/>
          </reference>
          <reference field="4" count="1" selected="0">
            <x v="136"/>
          </reference>
        </references>
      </pivotArea>
    </format>
    <format dxfId="5254">
      <pivotArea dataOnly="0" labelOnly="1" outline="0" offset="IV50" fieldPosition="0">
        <references count="1">
          <reference field="4" count="1">
            <x v="136"/>
          </reference>
        </references>
      </pivotArea>
    </format>
    <format dxfId="5253">
      <pivotArea dataOnly="0" labelOnly="1" outline="0" fieldPosition="0">
        <references count="2">
          <reference field="0" count="1">
            <x v="354"/>
          </reference>
          <reference field="4" count="1" selected="0">
            <x v="136"/>
          </reference>
        </references>
      </pivotArea>
    </format>
    <format dxfId="5252">
      <pivotArea outline="0" collapsedLevelsAreSubtotals="1" fieldPosition="0">
        <references count="2">
          <reference field="0" count="1" selected="0">
            <x v="354"/>
          </reference>
          <reference field="4" count="1" selected="0">
            <x v="136"/>
          </reference>
        </references>
      </pivotArea>
    </format>
    <format dxfId="5251">
      <pivotArea outline="0" collapsedLevelsAreSubtotals="1" fieldPosition="0">
        <references count="2">
          <reference field="0" count="1" selected="0">
            <x v="357"/>
          </reference>
          <reference field="4" count="1" selected="0">
            <x v="136"/>
          </reference>
        </references>
      </pivotArea>
    </format>
    <format dxfId="5250">
      <pivotArea dataOnly="0" labelOnly="1" outline="0" offset="IV51" fieldPosition="0">
        <references count="1">
          <reference field="4" count="1">
            <x v="136"/>
          </reference>
        </references>
      </pivotArea>
    </format>
    <format dxfId="5249">
      <pivotArea dataOnly="0" labelOnly="1" outline="0" fieldPosition="0">
        <references count="2">
          <reference field="0" count="1">
            <x v="357"/>
          </reference>
          <reference field="4" count="1" selected="0">
            <x v="136"/>
          </reference>
        </references>
      </pivotArea>
    </format>
    <format dxfId="5248">
      <pivotArea outline="0" collapsedLevelsAreSubtotals="1" fieldPosition="0">
        <references count="2">
          <reference field="0" count="1" selected="0">
            <x v="357"/>
          </reference>
          <reference field="4" count="1" selected="0">
            <x v="136"/>
          </reference>
        </references>
      </pivotArea>
    </format>
    <format dxfId="5247">
      <pivotArea outline="0" collapsedLevelsAreSubtotals="1" fieldPosition="0">
        <references count="2">
          <reference field="0" count="1" selected="0">
            <x v="361"/>
          </reference>
          <reference field="4" count="1" selected="0">
            <x v="136"/>
          </reference>
        </references>
      </pivotArea>
    </format>
    <format dxfId="5246">
      <pivotArea dataOnly="0" labelOnly="1" outline="0" offset="IV52" fieldPosition="0">
        <references count="1">
          <reference field="4" count="1">
            <x v="136"/>
          </reference>
        </references>
      </pivotArea>
    </format>
    <format dxfId="5245">
      <pivotArea dataOnly="0" labelOnly="1" outline="0" fieldPosition="0">
        <references count="2">
          <reference field="0" count="1">
            <x v="361"/>
          </reference>
          <reference field="4" count="1" selected="0">
            <x v="136"/>
          </reference>
        </references>
      </pivotArea>
    </format>
    <format dxfId="5244">
      <pivotArea outline="0" collapsedLevelsAreSubtotals="1" fieldPosition="0">
        <references count="2">
          <reference field="0" count="1" selected="0">
            <x v="361"/>
          </reference>
          <reference field="4" count="1" selected="0">
            <x v="136"/>
          </reference>
        </references>
      </pivotArea>
    </format>
    <format dxfId="5243">
      <pivotArea outline="0" collapsedLevelsAreSubtotals="1" fieldPosition="0">
        <references count="2">
          <reference field="0" count="1" selected="0">
            <x v="363"/>
          </reference>
          <reference field="4" count="1" selected="0">
            <x v="136"/>
          </reference>
        </references>
      </pivotArea>
    </format>
    <format dxfId="5242">
      <pivotArea dataOnly="0" labelOnly="1" outline="0" offset="IV53" fieldPosition="0">
        <references count="1">
          <reference field="4" count="1">
            <x v="136"/>
          </reference>
        </references>
      </pivotArea>
    </format>
    <format dxfId="5241">
      <pivotArea dataOnly="0" labelOnly="1" outline="0" fieldPosition="0">
        <references count="2">
          <reference field="0" count="1">
            <x v="363"/>
          </reference>
          <reference field="4" count="1" selected="0">
            <x v="136"/>
          </reference>
        </references>
      </pivotArea>
    </format>
    <format dxfId="5240">
      <pivotArea outline="0" collapsedLevelsAreSubtotals="1" fieldPosition="0">
        <references count="2">
          <reference field="0" count="1" selected="0">
            <x v="363"/>
          </reference>
          <reference field="4" count="1" selected="0">
            <x v="136"/>
          </reference>
        </references>
      </pivotArea>
    </format>
    <format dxfId="5239">
      <pivotArea outline="0" collapsedLevelsAreSubtotals="1" fieldPosition="0">
        <references count="2">
          <reference field="0" count="1" selected="0">
            <x v="369"/>
          </reference>
          <reference field="4" count="1" selected="0">
            <x v="136"/>
          </reference>
        </references>
      </pivotArea>
    </format>
    <format dxfId="5238">
      <pivotArea dataOnly="0" labelOnly="1" outline="0" offset="IV54" fieldPosition="0">
        <references count="1">
          <reference field="4" count="1">
            <x v="136"/>
          </reference>
        </references>
      </pivotArea>
    </format>
    <format dxfId="5237">
      <pivotArea dataOnly="0" labelOnly="1" outline="0" fieldPosition="0">
        <references count="2">
          <reference field="0" count="1">
            <x v="369"/>
          </reference>
          <reference field="4" count="1" selected="0">
            <x v="136"/>
          </reference>
        </references>
      </pivotArea>
    </format>
    <format dxfId="5236">
      <pivotArea outline="0" collapsedLevelsAreSubtotals="1" fieldPosition="0">
        <references count="2">
          <reference field="0" count="1" selected="0">
            <x v="369"/>
          </reference>
          <reference field="4" count="1" selected="0">
            <x v="136"/>
          </reference>
        </references>
      </pivotArea>
    </format>
    <format dxfId="5235">
      <pivotArea outline="0" collapsedLevelsAreSubtotals="1" fieldPosition="0">
        <references count="2">
          <reference field="0" count="1" selected="0">
            <x v="370"/>
          </reference>
          <reference field="4" count="1" selected="0">
            <x v="136"/>
          </reference>
        </references>
      </pivotArea>
    </format>
    <format dxfId="5234">
      <pivotArea dataOnly="0" labelOnly="1" outline="0" offset="IV55" fieldPosition="0">
        <references count="1">
          <reference field="4" count="1">
            <x v="136"/>
          </reference>
        </references>
      </pivotArea>
    </format>
    <format dxfId="5233">
      <pivotArea dataOnly="0" labelOnly="1" outline="0" fieldPosition="0">
        <references count="2">
          <reference field="0" count="1">
            <x v="370"/>
          </reference>
          <reference field="4" count="1" selected="0">
            <x v="136"/>
          </reference>
        </references>
      </pivotArea>
    </format>
    <format dxfId="5232">
      <pivotArea outline="0" collapsedLevelsAreSubtotals="1" fieldPosition="0">
        <references count="2">
          <reference field="0" count="1" selected="0">
            <x v="370"/>
          </reference>
          <reference field="4" count="1" selected="0">
            <x v="136"/>
          </reference>
        </references>
      </pivotArea>
    </format>
    <format dxfId="5231">
      <pivotArea outline="0" collapsedLevelsAreSubtotals="1" fieldPosition="0">
        <references count="2">
          <reference field="0" count="1" selected="0">
            <x v="371"/>
          </reference>
          <reference field="4" count="1" selected="0">
            <x v="136"/>
          </reference>
        </references>
      </pivotArea>
    </format>
    <format dxfId="5230">
      <pivotArea dataOnly="0" labelOnly="1" outline="0" offset="IV56" fieldPosition="0">
        <references count="1">
          <reference field="4" count="1">
            <x v="136"/>
          </reference>
        </references>
      </pivotArea>
    </format>
    <format dxfId="5229">
      <pivotArea dataOnly="0" labelOnly="1" outline="0" fieldPosition="0">
        <references count="2">
          <reference field="0" count="1">
            <x v="371"/>
          </reference>
          <reference field="4" count="1" selected="0">
            <x v="136"/>
          </reference>
        </references>
      </pivotArea>
    </format>
    <format dxfId="5228">
      <pivotArea outline="0" collapsedLevelsAreSubtotals="1" fieldPosition="0">
        <references count="2">
          <reference field="0" count="1" selected="0">
            <x v="371"/>
          </reference>
          <reference field="4" count="1" selected="0">
            <x v="136"/>
          </reference>
        </references>
      </pivotArea>
    </format>
    <format dxfId="5227">
      <pivotArea outline="0" collapsedLevelsAreSubtotals="1" fieldPosition="0">
        <references count="2">
          <reference field="0" count="1" selected="0">
            <x v="377"/>
          </reference>
          <reference field="4" count="1" selected="0">
            <x v="136"/>
          </reference>
        </references>
      </pivotArea>
    </format>
    <format dxfId="5226">
      <pivotArea dataOnly="0" labelOnly="1" outline="0" offset="IV57" fieldPosition="0">
        <references count="1">
          <reference field="4" count="1">
            <x v="136"/>
          </reference>
        </references>
      </pivotArea>
    </format>
    <format dxfId="5225">
      <pivotArea dataOnly="0" labelOnly="1" outline="0" fieldPosition="0">
        <references count="2">
          <reference field="0" count="1">
            <x v="377"/>
          </reference>
          <reference field="4" count="1" selected="0">
            <x v="136"/>
          </reference>
        </references>
      </pivotArea>
    </format>
    <format dxfId="5224">
      <pivotArea outline="0" collapsedLevelsAreSubtotals="1" fieldPosition="0">
        <references count="2">
          <reference field="0" count="1" selected="0">
            <x v="377"/>
          </reference>
          <reference field="4" count="1" selected="0">
            <x v="136"/>
          </reference>
        </references>
      </pivotArea>
    </format>
    <format dxfId="5223">
      <pivotArea outline="0" collapsedLevelsAreSubtotals="1" fieldPosition="0">
        <references count="2">
          <reference field="0" count="1" selected="0">
            <x v="378"/>
          </reference>
          <reference field="4" count="1" selected="0">
            <x v="136"/>
          </reference>
        </references>
      </pivotArea>
    </format>
    <format dxfId="5222">
      <pivotArea dataOnly="0" labelOnly="1" outline="0" offset="IV58" fieldPosition="0">
        <references count="1">
          <reference field="4" count="1">
            <x v="136"/>
          </reference>
        </references>
      </pivotArea>
    </format>
    <format dxfId="5221">
      <pivotArea dataOnly="0" labelOnly="1" outline="0" fieldPosition="0">
        <references count="2">
          <reference field="0" count="1">
            <x v="378"/>
          </reference>
          <reference field="4" count="1" selected="0">
            <x v="136"/>
          </reference>
        </references>
      </pivotArea>
    </format>
    <format dxfId="5220">
      <pivotArea outline="0" collapsedLevelsAreSubtotals="1" fieldPosition="0">
        <references count="2">
          <reference field="0" count="1" selected="0">
            <x v="378"/>
          </reference>
          <reference field="4" count="1" selected="0">
            <x v="136"/>
          </reference>
        </references>
      </pivotArea>
    </format>
    <format dxfId="5219">
      <pivotArea outline="0" collapsedLevelsAreSubtotals="1" fieldPosition="0">
        <references count="2">
          <reference field="0" count="1" selected="0">
            <x v="380"/>
          </reference>
          <reference field="4" count="1" selected="0">
            <x v="136"/>
          </reference>
        </references>
      </pivotArea>
    </format>
    <format dxfId="5218">
      <pivotArea dataOnly="0" labelOnly="1" outline="0" offset="IV59" fieldPosition="0">
        <references count="1">
          <reference field="4" count="1">
            <x v="136"/>
          </reference>
        </references>
      </pivotArea>
    </format>
    <format dxfId="5217">
      <pivotArea dataOnly="0" labelOnly="1" outline="0" fieldPosition="0">
        <references count="2">
          <reference field="0" count="1">
            <x v="380"/>
          </reference>
          <reference field="4" count="1" selected="0">
            <x v="136"/>
          </reference>
        </references>
      </pivotArea>
    </format>
    <format dxfId="5216">
      <pivotArea outline="0" collapsedLevelsAreSubtotals="1" fieldPosition="0">
        <references count="2">
          <reference field="0" count="1" selected="0">
            <x v="380"/>
          </reference>
          <reference field="4" count="1" selected="0">
            <x v="136"/>
          </reference>
        </references>
      </pivotArea>
    </format>
    <format dxfId="5215">
      <pivotArea outline="0" collapsedLevelsAreSubtotals="1" fieldPosition="0">
        <references count="2">
          <reference field="0" count="1" selected="0">
            <x v="381"/>
          </reference>
          <reference field="4" count="1" selected="0">
            <x v="136"/>
          </reference>
        </references>
      </pivotArea>
    </format>
    <format dxfId="5214">
      <pivotArea dataOnly="0" labelOnly="1" outline="0" offset="IV60" fieldPosition="0">
        <references count="1">
          <reference field="4" count="1">
            <x v="136"/>
          </reference>
        </references>
      </pivotArea>
    </format>
    <format dxfId="5213">
      <pivotArea dataOnly="0" labelOnly="1" outline="0" fieldPosition="0">
        <references count="2">
          <reference field="0" count="1">
            <x v="381"/>
          </reference>
          <reference field="4" count="1" selected="0">
            <x v="136"/>
          </reference>
        </references>
      </pivotArea>
    </format>
    <format dxfId="5212">
      <pivotArea outline="0" collapsedLevelsAreSubtotals="1" fieldPosition="0">
        <references count="2">
          <reference field="0" count="1" selected="0">
            <x v="381"/>
          </reference>
          <reference field="4" count="1" selected="0">
            <x v="136"/>
          </reference>
        </references>
      </pivotArea>
    </format>
    <format dxfId="5211">
      <pivotArea outline="0" collapsedLevelsAreSubtotals="1" fieldPosition="0">
        <references count="2">
          <reference field="0" count="1" selected="0">
            <x v="382"/>
          </reference>
          <reference field="4" count="1" selected="0">
            <x v="136"/>
          </reference>
        </references>
      </pivotArea>
    </format>
    <format dxfId="5210">
      <pivotArea dataOnly="0" labelOnly="1" outline="0" offset="IV61" fieldPosition="0">
        <references count="1">
          <reference field="4" count="1">
            <x v="136"/>
          </reference>
        </references>
      </pivotArea>
    </format>
    <format dxfId="5209">
      <pivotArea dataOnly="0" labelOnly="1" outline="0" fieldPosition="0">
        <references count="2">
          <reference field="0" count="1">
            <x v="382"/>
          </reference>
          <reference field="4" count="1" selected="0">
            <x v="136"/>
          </reference>
        </references>
      </pivotArea>
    </format>
    <format dxfId="5208">
      <pivotArea outline="0" collapsedLevelsAreSubtotals="1" fieldPosition="0">
        <references count="2">
          <reference field="0" count="1" selected="0">
            <x v="382"/>
          </reference>
          <reference field="4" count="1" selected="0">
            <x v="136"/>
          </reference>
        </references>
      </pivotArea>
    </format>
    <format dxfId="5207">
      <pivotArea outline="0" collapsedLevelsAreSubtotals="1" fieldPosition="0">
        <references count="2">
          <reference field="0" count="1" selected="0">
            <x v="384"/>
          </reference>
          <reference field="4" count="1" selected="0">
            <x v="136"/>
          </reference>
        </references>
      </pivotArea>
    </format>
    <format dxfId="5206">
      <pivotArea dataOnly="0" labelOnly="1" outline="0" offset="IV62" fieldPosition="0">
        <references count="1">
          <reference field="4" count="1">
            <x v="136"/>
          </reference>
        </references>
      </pivotArea>
    </format>
    <format dxfId="5205">
      <pivotArea dataOnly="0" labelOnly="1" outline="0" fieldPosition="0">
        <references count="2">
          <reference field="0" count="1">
            <x v="384"/>
          </reference>
          <reference field="4" count="1" selected="0">
            <x v="136"/>
          </reference>
        </references>
      </pivotArea>
    </format>
    <format dxfId="5204">
      <pivotArea outline="0" collapsedLevelsAreSubtotals="1" fieldPosition="0">
        <references count="2">
          <reference field="0" count="1" selected="0">
            <x v="384"/>
          </reference>
          <reference field="4" count="1" selected="0">
            <x v="136"/>
          </reference>
        </references>
      </pivotArea>
    </format>
    <format dxfId="5203">
      <pivotArea outline="0" collapsedLevelsAreSubtotals="1" fieldPosition="0">
        <references count="2">
          <reference field="0" count="1" selected="0">
            <x v="393"/>
          </reference>
          <reference field="4" count="1" selected="0">
            <x v="136"/>
          </reference>
        </references>
      </pivotArea>
    </format>
    <format dxfId="5202">
      <pivotArea dataOnly="0" labelOnly="1" outline="0" offset="IV63" fieldPosition="0">
        <references count="1">
          <reference field="4" count="1">
            <x v="136"/>
          </reference>
        </references>
      </pivotArea>
    </format>
    <format dxfId="5201">
      <pivotArea dataOnly="0" labelOnly="1" outline="0" fieldPosition="0">
        <references count="2">
          <reference field="0" count="1">
            <x v="393"/>
          </reference>
          <reference field="4" count="1" selected="0">
            <x v="136"/>
          </reference>
        </references>
      </pivotArea>
    </format>
    <format dxfId="5200">
      <pivotArea outline="0" collapsedLevelsAreSubtotals="1" fieldPosition="0">
        <references count="2">
          <reference field="0" count="1" selected="0">
            <x v="393"/>
          </reference>
          <reference field="4" count="1" selected="0">
            <x v="136"/>
          </reference>
        </references>
      </pivotArea>
    </format>
    <format dxfId="5199">
      <pivotArea outline="0" collapsedLevelsAreSubtotals="1" fieldPosition="0">
        <references count="2">
          <reference field="0" count="1" selected="0">
            <x v="399"/>
          </reference>
          <reference field="4" count="1" selected="0">
            <x v="136"/>
          </reference>
        </references>
      </pivotArea>
    </format>
    <format dxfId="5198">
      <pivotArea dataOnly="0" labelOnly="1" outline="0" offset="IV64" fieldPosition="0">
        <references count="1">
          <reference field="4" count="1">
            <x v="136"/>
          </reference>
        </references>
      </pivotArea>
    </format>
    <format dxfId="5197">
      <pivotArea dataOnly="0" labelOnly="1" outline="0" fieldPosition="0">
        <references count="2">
          <reference field="0" count="1">
            <x v="399"/>
          </reference>
          <reference field="4" count="1" selected="0">
            <x v="136"/>
          </reference>
        </references>
      </pivotArea>
    </format>
    <format dxfId="5196">
      <pivotArea outline="0" collapsedLevelsAreSubtotals="1" fieldPosition="0">
        <references count="2">
          <reference field="0" count="1" selected="0">
            <x v="399"/>
          </reference>
          <reference field="4" count="1" selected="0">
            <x v="136"/>
          </reference>
        </references>
      </pivotArea>
    </format>
    <format dxfId="5195">
      <pivotArea outline="0" collapsedLevelsAreSubtotals="1" fieldPosition="0">
        <references count="2">
          <reference field="0" count="1" selected="0">
            <x v="406"/>
          </reference>
          <reference field="4" count="1" selected="0">
            <x v="136"/>
          </reference>
        </references>
      </pivotArea>
    </format>
    <format dxfId="5194">
      <pivotArea dataOnly="0" labelOnly="1" outline="0" offset="IV65" fieldPosition="0">
        <references count="1">
          <reference field="4" count="1">
            <x v="136"/>
          </reference>
        </references>
      </pivotArea>
    </format>
    <format dxfId="5193">
      <pivotArea dataOnly="0" labelOnly="1" outline="0" fieldPosition="0">
        <references count="2">
          <reference field="0" count="1">
            <x v="406"/>
          </reference>
          <reference field="4" count="1" selected="0">
            <x v="136"/>
          </reference>
        </references>
      </pivotArea>
    </format>
    <format dxfId="5192">
      <pivotArea outline="0" collapsedLevelsAreSubtotals="1" fieldPosition="0">
        <references count="2">
          <reference field="0" count="1" selected="0">
            <x v="406"/>
          </reference>
          <reference field="4" count="1" selected="0">
            <x v="136"/>
          </reference>
        </references>
      </pivotArea>
    </format>
    <format dxfId="5191">
      <pivotArea outline="0" collapsedLevelsAreSubtotals="1" fieldPosition="0">
        <references count="2">
          <reference field="0" count="1" selected="0">
            <x v="410"/>
          </reference>
          <reference field="4" count="1" selected="0">
            <x v="136"/>
          </reference>
        </references>
      </pivotArea>
    </format>
    <format dxfId="5190">
      <pivotArea dataOnly="0" labelOnly="1" outline="0" offset="IV66" fieldPosition="0">
        <references count="1">
          <reference field="4" count="1">
            <x v="136"/>
          </reference>
        </references>
      </pivotArea>
    </format>
    <format dxfId="5189">
      <pivotArea dataOnly="0" labelOnly="1" outline="0" fieldPosition="0">
        <references count="2">
          <reference field="0" count="1">
            <x v="410"/>
          </reference>
          <reference field="4" count="1" selected="0">
            <x v="136"/>
          </reference>
        </references>
      </pivotArea>
    </format>
    <format dxfId="5188">
      <pivotArea outline="0" collapsedLevelsAreSubtotals="1" fieldPosition="0">
        <references count="2">
          <reference field="0" count="1" selected="0">
            <x v="410"/>
          </reference>
          <reference field="4" count="1" selected="0">
            <x v="136"/>
          </reference>
        </references>
      </pivotArea>
    </format>
    <format dxfId="5187">
      <pivotArea outline="0" collapsedLevelsAreSubtotals="1" fieldPosition="0">
        <references count="2">
          <reference field="0" count="1" selected="0">
            <x v="412"/>
          </reference>
          <reference field="4" count="1" selected="0">
            <x v="136"/>
          </reference>
        </references>
      </pivotArea>
    </format>
    <format dxfId="5186">
      <pivotArea dataOnly="0" labelOnly="1" outline="0" offset="IV67" fieldPosition="0">
        <references count="1">
          <reference field="4" count="1">
            <x v="136"/>
          </reference>
        </references>
      </pivotArea>
    </format>
    <format dxfId="5185">
      <pivotArea dataOnly="0" labelOnly="1" outline="0" fieldPosition="0">
        <references count="2">
          <reference field="0" count="1">
            <x v="412"/>
          </reference>
          <reference field="4" count="1" selected="0">
            <x v="136"/>
          </reference>
        </references>
      </pivotArea>
    </format>
    <format dxfId="5184">
      <pivotArea outline="0" collapsedLevelsAreSubtotals="1" fieldPosition="0">
        <references count="2">
          <reference field="0" count="1" selected="0">
            <x v="412"/>
          </reference>
          <reference field="4" count="1" selected="0">
            <x v="136"/>
          </reference>
        </references>
      </pivotArea>
    </format>
    <format dxfId="5183">
      <pivotArea outline="0" collapsedLevelsAreSubtotals="1" fieldPosition="0">
        <references count="2">
          <reference field="0" count="1" selected="0">
            <x v="413"/>
          </reference>
          <reference field="4" count="1" selected="0">
            <x v="136"/>
          </reference>
        </references>
      </pivotArea>
    </format>
    <format dxfId="5182">
      <pivotArea dataOnly="0" labelOnly="1" outline="0" offset="IV68" fieldPosition="0">
        <references count="1">
          <reference field="4" count="1">
            <x v="136"/>
          </reference>
        </references>
      </pivotArea>
    </format>
    <format dxfId="5181">
      <pivotArea dataOnly="0" labelOnly="1" outline="0" fieldPosition="0">
        <references count="2">
          <reference field="0" count="1">
            <x v="413"/>
          </reference>
          <reference field="4" count="1" selected="0">
            <x v="136"/>
          </reference>
        </references>
      </pivotArea>
    </format>
    <format dxfId="5180">
      <pivotArea outline="0" collapsedLevelsAreSubtotals="1" fieldPosition="0">
        <references count="2">
          <reference field="0" count="1" selected="0">
            <x v="413"/>
          </reference>
          <reference field="4" count="1" selected="0">
            <x v="136"/>
          </reference>
        </references>
      </pivotArea>
    </format>
    <format dxfId="5179">
      <pivotArea outline="0" collapsedLevelsAreSubtotals="1" fieldPosition="0">
        <references count="2">
          <reference field="0" count="1" selected="0">
            <x v="436"/>
          </reference>
          <reference field="4" count="1" selected="0">
            <x v="136"/>
          </reference>
        </references>
      </pivotArea>
    </format>
    <format dxfId="5178">
      <pivotArea dataOnly="0" labelOnly="1" outline="0" offset="IV69" fieldPosition="0">
        <references count="1">
          <reference field="4" count="1">
            <x v="136"/>
          </reference>
        </references>
      </pivotArea>
    </format>
    <format dxfId="5177">
      <pivotArea dataOnly="0" labelOnly="1" outline="0" fieldPosition="0">
        <references count="2">
          <reference field="0" count="1">
            <x v="436"/>
          </reference>
          <reference field="4" count="1" selected="0">
            <x v="136"/>
          </reference>
        </references>
      </pivotArea>
    </format>
    <format dxfId="5176">
      <pivotArea outline="0" collapsedLevelsAreSubtotals="1" fieldPosition="0">
        <references count="2">
          <reference field="0" count="1" selected="0">
            <x v="436"/>
          </reference>
          <reference field="4" count="1" selected="0">
            <x v="136"/>
          </reference>
        </references>
      </pivotArea>
    </format>
    <format dxfId="5175">
      <pivotArea outline="0" collapsedLevelsAreSubtotals="1" fieldPosition="0">
        <references count="2">
          <reference field="0" count="1" selected="0">
            <x v="452"/>
          </reference>
          <reference field="4" count="1" selected="0">
            <x v="136"/>
          </reference>
        </references>
      </pivotArea>
    </format>
    <format dxfId="5174">
      <pivotArea dataOnly="0" labelOnly="1" outline="0" offset="IV70" fieldPosition="0">
        <references count="1">
          <reference field="4" count="1">
            <x v="136"/>
          </reference>
        </references>
      </pivotArea>
    </format>
    <format dxfId="5173">
      <pivotArea dataOnly="0" labelOnly="1" outline="0" fieldPosition="0">
        <references count="2">
          <reference field="0" count="1">
            <x v="452"/>
          </reference>
          <reference field="4" count="1" selected="0">
            <x v="136"/>
          </reference>
        </references>
      </pivotArea>
    </format>
    <format dxfId="5172">
      <pivotArea outline="0" collapsedLevelsAreSubtotals="1" fieldPosition="0">
        <references count="2">
          <reference field="0" count="1" selected="0">
            <x v="452"/>
          </reference>
          <reference field="4" count="1" selected="0">
            <x v="136"/>
          </reference>
        </references>
      </pivotArea>
    </format>
    <format dxfId="5171">
      <pivotArea outline="0" collapsedLevelsAreSubtotals="1" fieldPosition="0">
        <references count="2">
          <reference field="0" count="1" selected="0">
            <x v="454"/>
          </reference>
          <reference field="4" count="1" selected="0">
            <x v="136"/>
          </reference>
        </references>
      </pivotArea>
    </format>
    <format dxfId="5170">
      <pivotArea dataOnly="0" labelOnly="1" outline="0" offset="IV256" fieldPosition="0">
        <references count="1">
          <reference field="4" count="1">
            <x v="136"/>
          </reference>
        </references>
      </pivotArea>
    </format>
    <format dxfId="5169">
      <pivotArea dataOnly="0" labelOnly="1" outline="0" fieldPosition="0">
        <references count="2">
          <reference field="0" count="1">
            <x v="454"/>
          </reference>
          <reference field="4" count="1" selected="0">
            <x v="136"/>
          </reference>
        </references>
      </pivotArea>
    </format>
    <format dxfId="5168">
      <pivotArea outline="0" collapsedLevelsAreSubtotals="1" fieldPosition="0">
        <references count="2">
          <reference field="0" count="1" selected="0">
            <x v="454"/>
          </reference>
          <reference field="4" count="1" selected="0">
            <x v="136"/>
          </reference>
        </references>
      </pivotArea>
    </format>
    <format dxfId="5167">
      <pivotArea dataOnly="0" labelOnly="1" outline="0" fieldPosition="0">
        <references count="1">
          <reference field="4" count="1">
            <x v="136"/>
          </reference>
        </references>
      </pivotArea>
    </format>
    <format dxfId="5166">
      <pivotArea dataOnly="0" labelOnly="1" outline="0" fieldPosition="0">
        <references count="2">
          <reference field="0" count="1">
            <x v="454"/>
          </reference>
          <reference field="4" count="1" selected="0">
            <x v="136"/>
          </reference>
        </references>
      </pivotArea>
    </format>
    <format dxfId="5165">
      <pivotArea dataOnly="0" labelOnly="1" outline="0" fieldPosition="0">
        <references count="1">
          <reference field="4" count="1">
            <x v="136"/>
          </reference>
        </references>
      </pivotArea>
    </format>
    <format dxfId="5164">
      <pivotArea outline="0" collapsedLevelsAreSubtotals="1" fieldPosition="0">
        <references count="1">
          <reference field="4" count="1" selected="0" defaultSubtotal="1">
            <x v="136"/>
          </reference>
        </references>
      </pivotArea>
    </format>
    <format dxfId="5163">
      <pivotArea dataOnly="0" labelOnly="1" outline="0" fieldPosition="0">
        <references count="1">
          <reference field="4" count="1" defaultSubtotal="1">
            <x v="136"/>
          </reference>
        </references>
      </pivotArea>
    </format>
    <format dxfId="5162">
      <pivotArea dataOnly="0" labelOnly="1" outline="0" fieldPosition="0">
        <references count="1">
          <reference field="4" count="1" defaultSubtotal="1">
            <x v="136"/>
          </reference>
        </references>
      </pivotArea>
    </format>
    <format dxfId="5161">
      <pivotArea outline="0" collapsedLevelsAreSubtotals="1" fieldPosition="0">
        <references count="2">
          <reference field="0" count="1" selected="0">
            <x v="60"/>
          </reference>
          <reference field="4" count="1" selected="0">
            <x v="137"/>
          </reference>
        </references>
      </pivotArea>
    </format>
    <format dxfId="5160">
      <pivotArea dataOnly="0" labelOnly="1" outline="0" offset="IV1" fieldPosition="0">
        <references count="1">
          <reference field="4" count="1">
            <x v="137"/>
          </reference>
        </references>
      </pivotArea>
    </format>
    <format dxfId="5159">
      <pivotArea dataOnly="0" labelOnly="1" outline="0" fieldPosition="0">
        <references count="2">
          <reference field="0" count="1">
            <x v="60"/>
          </reference>
          <reference field="4" count="1" selected="0">
            <x v="137"/>
          </reference>
        </references>
      </pivotArea>
    </format>
    <format dxfId="5158">
      <pivotArea outline="0" collapsedLevelsAreSubtotals="1" fieldPosition="0">
        <references count="2">
          <reference field="0" count="1" selected="0">
            <x v="60"/>
          </reference>
          <reference field="4" count="1" selected="0">
            <x v="137"/>
          </reference>
        </references>
      </pivotArea>
    </format>
    <format dxfId="5157">
      <pivotArea dataOnly="0" labelOnly="1" outline="0" fieldPosition="0">
        <references count="1">
          <reference field="4" count="1">
            <x v="137"/>
          </reference>
        </references>
      </pivotArea>
    </format>
    <format dxfId="5156">
      <pivotArea dataOnly="0" labelOnly="1" outline="0" fieldPosition="0">
        <references count="2">
          <reference field="0" count="1">
            <x v="60"/>
          </reference>
          <reference field="4" count="1" selected="0">
            <x v="137"/>
          </reference>
        </references>
      </pivotArea>
    </format>
    <format dxfId="5155">
      <pivotArea dataOnly="0" labelOnly="1" outline="0" fieldPosition="0">
        <references count="1">
          <reference field="4" count="1">
            <x v="137"/>
          </reference>
        </references>
      </pivotArea>
    </format>
    <format dxfId="5154">
      <pivotArea outline="0" collapsedLevelsAreSubtotals="1" fieldPosition="0">
        <references count="2">
          <reference field="0" count="1" selected="0">
            <x v="123"/>
          </reference>
          <reference field="4" count="1" selected="0">
            <x v="137"/>
          </reference>
        </references>
      </pivotArea>
    </format>
    <format dxfId="5153">
      <pivotArea dataOnly="0" labelOnly="1" outline="0" offset="IV2" fieldPosition="0">
        <references count="1">
          <reference field="4" count="1">
            <x v="137"/>
          </reference>
        </references>
      </pivotArea>
    </format>
    <format dxfId="5152">
      <pivotArea dataOnly="0" labelOnly="1" outline="0" fieldPosition="0">
        <references count="2">
          <reference field="0" count="1">
            <x v="123"/>
          </reference>
          <reference field="4" count="1" selected="0">
            <x v="137"/>
          </reference>
        </references>
      </pivotArea>
    </format>
    <format dxfId="5151">
      <pivotArea outline="0" collapsedLevelsAreSubtotals="1" fieldPosition="0">
        <references count="2">
          <reference field="0" count="1" selected="0">
            <x v="123"/>
          </reference>
          <reference field="4" count="1" selected="0">
            <x v="137"/>
          </reference>
        </references>
      </pivotArea>
    </format>
    <format dxfId="5150">
      <pivotArea outline="0" collapsedLevelsAreSubtotals="1" fieldPosition="0">
        <references count="2">
          <reference field="0" count="1" selected="0">
            <x v="172"/>
          </reference>
          <reference field="4" count="1" selected="0">
            <x v="137"/>
          </reference>
        </references>
      </pivotArea>
    </format>
    <format dxfId="5149">
      <pivotArea dataOnly="0" labelOnly="1" outline="0" offset="IV3" fieldPosition="0">
        <references count="1">
          <reference field="4" count="1">
            <x v="137"/>
          </reference>
        </references>
      </pivotArea>
    </format>
    <format dxfId="5148">
      <pivotArea dataOnly="0" labelOnly="1" outline="0" fieldPosition="0">
        <references count="2">
          <reference field="0" count="1">
            <x v="172"/>
          </reference>
          <reference field="4" count="1" selected="0">
            <x v="137"/>
          </reference>
        </references>
      </pivotArea>
    </format>
    <format dxfId="5147">
      <pivotArea outline="0" collapsedLevelsAreSubtotals="1" fieldPosition="0">
        <references count="2">
          <reference field="0" count="1" selected="0">
            <x v="172"/>
          </reference>
          <reference field="4" count="1" selected="0">
            <x v="137"/>
          </reference>
        </references>
      </pivotArea>
    </format>
    <format dxfId="5146">
      <pivotArea outline="0" collapsedLevelsAreSubtotals="1" fieldPosition="0">
        <references count="2">
          <reference field="0" count="1" selected="0">
            <x v="176"/>
          </reference>
          <reference field="4" count="1" selected="0">
            <x v="137"/>
          </reference>
        </references>
      </pivotArea>
    </format>
    <format dxfId="5145">
      <pivotArea dataOnly="0" labelOnly="1" outline="0" offset="IV4" fieldPosition="0">
        <references count="1">
          <reference field="4" count="1">
            <x v="137"/>
          </reference>
        </references>
      </pivotArea>
    </format>
    <format dxfId="5144">
      <pivotArea dataOnly="0" labelOnly="1" outline="0" fieldPosition="0">
        <references count="2">
          <reference field="0" count="1">
            <x v="176"/>
          </reference>
          <reference field="4" count="1" selected="0">
            <x v="137"/>
          </reference>
        </references>
      </pivotArea>
    </format>
    <format dxfId="5143">
      <pivotArea outline="0" collapsedLevelsAreSubtotals="1" fieldPosition="0">
        <references count="2">
          <reference field="0" count="1" selected="0">
            <x v="176"/>
          </reference>
          <reference field="4" count="1" selected="0">
            <x v="137"/>
          </reference>
        </references>
      </pivotArea>
    </format>
    <format dxfId="5142">
      <pivotArea outline="0" collapsedLevelsAreSubtotals="1" fieldPosition="0">
        <references count="2">
          <reference field="0" count="1" selected="0">
            <x v="178"/>
          </reference>
          <reference field="4" count="1" selected="0">
            <x v="137"/>
          </reference>
        </references>
      </pivotArea>
    </format>
    <format dxfId="5141">
      <pivotArea dataOnly="0" labelOnly="1" outline="0" offset="IV5" fieldPosition="0">
        <references count="1">
          <reference field="4" count="1">
            <x v="137"/>
          </reference>
        </references>
      </pivotArea>
    </format>
    <format dxfId="5140">
      <pivotArea dataOnly="0" labelOnly="1" outline="0" fieldPosition="0">
        <references count="2">
          <reference field="0" count="1">
            <x v="178"/>
          </reference>
          <reference field="4" count="1" selected="0">
            <x v="137"/>
          </reference>
        </references>
      </pivotArea>
    </format>
    <format dxfId="5139">
      <pivotArea outline="0" collapsedLevelsAreSubtotals="1" fieldPosition="0">
        <references count="2">
          <reference field="0" count="1" selected="0">
            <x v="178"/>
          </reference>
          <reference field="4" count="1" selected="0">
            <x v="137"/>
          </reference>
        </references>
      </pivotArea>
    </format>
    <format dxfId="5138">
      <pivotArea outline="0" collapsedLevelsAreSubtotals="1" fieldPosition="0">
        <references count="2">
          <reference field="0" count="1" selected="0">
            <x v="186"/>
          </reference>
          <reference field="4" count="1" selected="0">
            <x v="137"/>
          </reference>
        </references>
      </pivotArea>
    </format>
    <format dxfId="5137">
      <pivotArea dataOnly="0" labelOnly="1" outline="0" offset="IV6" fieldPosition="0">
        <references count="1">
          <reference field="4" count="1">
            <x v="137"/>
          </reference>
        </references>
      </pivotArea>
    </format>
    <format dxfId="5136">
      <pivotArea dataOnly="0" labelOnly="1" outline="0" fieldPosition="0">
        <references count="2">
          <reference field="0" count="1">
            <x v="186"/>
          </reference>
          <reference field="4" count="1" selected="0">
            <x v="137"/>
          </reference>
        </references>
      </pivotArea>
    </format>
    <format dxfId="5135">
      <pivotArea outline="0" collapsedLevelsAreSubtotals="1" fieldPosition="0">
        <references count="2">
          <reference field="0" count="1" selected="0">
            <x v="186"/>
          </reference>
          <reference field="4" count="1" selected="0">
            <x v="137"/>
          </reference>
        </references>
      </pivotArea>
    </format>
    <format dxfId="5134">
      <pivotArea outline="0" collapsedLevelsAreSubtotals="1" fieldPosition="0">
        <references count="2">
          <reference field="0" count="1" selected="0">
            <x v="207"/>
          </reference>
          <reference field="4" count="1" selected="0">
            <x v="137"/>
          </reference>
        </references>
      </pivotArea>
    </format>
    <format dxfId="5133">
      <pivotArea dataOnly="0" labelOnly="1" outline="0" offset="IV7" fieldPosition="0">
        <references count="1">
          <reference field="4" count="1">
            <x v="137"/>
          </reference>
        </references>
      </pivotArea>
    </format>
    <format dxfId="5132">
      <pivotArea dataOnly="0" labelOnly="1" outline="0" fieldPosition="0">
        <references count="2">
          <reference field="0" count="1">
            <x v="207"/>
          </reference>
          <reference field="4" count="1" selected="0">
            <x v="137"/>
          </reference>
        </references>
      </pivotArea>
    </format>
    <format dxfId="5131">
      <pivotArea outline="0" collapsedLevelsAreSubtotals="1" fieldPosition="0">
        <references count="2">
          <reference field="0" count="1" selected="0">
            <x v="207"/>
          </reference>
          <reference field="4" count="1" selected="0">
            <x v="137"/>
          </reference>
        </references>
      </pivotArea>
    </format>
    <format dxfId="5130">
      <pivotArea outline="0" collapsedLevelsAreSubtotals="1" fieldPosition="0">
        <references count="2">
          <reference field="0" count="1" selected="0">
            <x v="213"/>
          </reference>
          <reference field="4" count="1" selected="0">
            <x v="137"/>
          </reference>
        </references>
      </pivotArea>
    </format>
    <format dxfId="5129">
      <pivotArea dataOnly="0" labelOnly="1" outline="0" offset="IV8" fieldPosition="0">
        <references count="1">
          <reference field="4" count="1">
            <x v="137"/>
          </reference>
        </references>
      </pivotArea>
    </format>
    <format dxfId="5128">
      <pivotArea dataOnly="0" labelOnly="1" outline="0" fieldPosition="0">
        <references count="2">
          <reference field="0" count="1">
            <x v="213"/>
          </reference>
          <reference field="4" count="1" selected="0">
            <x v="137"/>
          </reference>
        </references>
      </pivotArea>
    </format>
    <format dxfId="5127">
      <pivotArea outline="0" collapsedLevelsAreSubtotals="1" fieldPosition="0">
        <references count="2">
          <reference field="0" count="1" selected="0">
            <x v="213"/>
          </reference>
          <reference field="4" count="1" selected="0">
            <x v="137"/>
          </reference>
        </references>
      </pivotArea>
    </format>
    <format dxfId="5126">
      <pivotArea outline="0" collapsedLevelsAreSubtotals="1" fieldPosition="0">
        <references count="2">
          <reference field="0" count="1" selected="0">
            <x v="316"/>
          </reference>
          <reference field="4" count="1" selected="0">
            <x v="137"/>
          </reference>
        </references>
      </pivotArea>
    </format>
    <format dxfId="5125">
      <pivotArea dataOnly="0" labelOnly="1" outline="0" offset="IV9" fieldPosition="0">
        <references count="1">
          <reference field="4" count="1">
            <x v="137"/>
          </reference>
        </references>
      </pivotArea>
    </format>
    <format dxfId="5124">
      <pivotArea dataOnly="0" labelOnly="1" outline="0" fieldPosition="0">
        <references count="2">
          <reference field="0" count="1">
            <x v="316"/>
          </reference>
          <reference field="4" count="1" selected="0">
            <x v="137"/>
          </reference>
        </references>
      </pivotArea>
    </format>
    <format dxfId="5123">
      <pivotArea outline="0" collapsedLevelsAreSubtotals="1" fieldPosition="0">
        <references count="2">
          <reference field="0" count="1" selected="0">
            <x v="316"/>
          </reference>
          <reference field="4" count="1" selected="0">
            <x v="137"/>
          </reference>
        </references>
      </pivotArea>
    </format>
    <format dxfId="5122">
      <pivotArea outline="0" collapsedLevelsAreSubtotals="1" fieldPosition="0">
        <references count="2">
          <reference field="0" count="1" selected="0">
            <x v="357"/>
          </reference>
          <reference field="4" count="1" selected="0">
            <x v="137"/>
          </reference>
        </references>
      </pivotArea>
    </format>
    <format dxfId="5121">
      <pivotArea dataOnly="0" labelOnly="1" outline="0" offset="IV10" fieldPosition="0">
        <references count="1">
          <reference field="4" count="1">
            <x v="137"/>
          </reference>
        </references>
      </pivotArea>
    </format>
    <format dxfId="5120">
      <pivotArea dataOnly="0" labelOnly="1" outline="0" fieldPosition="0">
        <references count="2">
          <reference field="0" count="1">
            <x v="357"/>
          </reference>
          <reference field="4" count="1" selected="0">
            <x v="137"/>
          </reference>
        </references>
      </pivotArea>
    </format>
    <format dxfId="5119">
      <pivotArea outline="0" collapsedLevelsAreSubtotals="1" fieldPosition="0">
        <references count="2">
          <reference field="0" count="1" selected="0">
            <x v="357"/>
          </reference>
          <reference field="4" count="1" selected="0">
            <x v="137"/>
          </reference>
        </references>
      </pivotArea>
    </format>
    <format dxfId="5118">
      <pivotArea outline="0" collapsedLevelsAreSubtotals="1" fieldPosition="0">
        <references count="2">
          <reference field="0" count="1" selected="0">
            <x v="369"/>
          </reference>
          <reference field="4" count="1" selected="0">
            <x v="137"/>
          </reference>
        </references>
      </pivotArea>
    </format>
    <format dxfId="5117">
      <pivotArea dataOnly="0" labelOnly="1" outline="0" offset="IV11" fieldPosition="0">
        <references count="1">
          <reference field="4" count="1">
            <x v="137"/>
          </reference>
        </references>
      </pivotArea>
    </format>
    <format dxfId="5116">
      <pivotArea dataOnly="0" labelOnly="1" outline="0" fieldPosition="0">
        <references count="2">
          <reference field="0" count="1">
            <x v="369"/>
          </reference>
          <reference field="4" count="1" selected="0">
            <x v="137"/>
          </reference>
        </references>
      </pivotArea>
    </format>
    <format dxfId="5115">
      <pivotArea outline="0" collapsedLevelsAreSubtotals="1" fieldPosition="0">
        <references count="2">
          <reference field="0" count="1" selected="0">
            <x v="369"/>
          </reference>
          <reference field="4" count="1" selected="0">
            <x v="137"/>
          </reference>
        </references>
      </pivotArea>
    </format>
    <format dxfId="5114">
      <pivotArea outline="0" collapsedLevelsAreSubtotals="1" fieldPosition="0">
        <references count="2">
          <reference field="0" count="1" selected="0">
            <x v="370"/>
          </reference>
          <reference field="4" count="1" selected="0">
            <x v="137"/>
          </reference>
        </references>
      </pivotArea>
    </format>
    <format dxfId="5113">
      <pivotArea dataOnly="0" labelOnly="1" outline="0" offset="IV12" fieldPosition="0">
        <references count="1">
          <reference field="4" count="1">
            <x v="137"/>
          </reference>
        </references>
      </pivotArea>
    </format>
    <format dxfId="5112">
      <pivotArea dataOnly="0" labelOnly="1" outline="0" fieldPosition="0">
        <references count="2">
          <reference field="0" count="1">
            <x v="370"/>
          </reference>
          <reference field="4" count="1" selected="0">
            <x v="137"/>
          </reference>
        </references>
      </pivotArea>
    </format>
    <format dxfId="5111">
      <pivotArea outline="0" collapsedLevelsAreSubtotals="1" fieldPosition="0">
        <references count="2">
          <reference field="0" count="1" selected="0">
            <x v="370"/>
          </reference>
          <reference field="4" count="1" selected="0">
            <x v="137"/>
          </reference>
        </references>
      </pivotArea>
    </format>
    <format dxfId="5110">
      <pivotArea outline="0" collapsedLevelsAreSubtotals="1" fieldPosition="0">
        <references count="2">
          <reference field="0" count="1" selected="0">
            <x v="377"/>
          </reference>
          <reference field="4" count="1" selected="0">
            <x v="137"/>
          </reference>
        </references>
      </pivotArea>
    </format>
    <format dxfId="5109">
      <pivotArea dataOnly="0" labelOnly="1" outline="0" offset="IV13" fieldPosition="0">
        <references count="1">
          <reference field="4" count="1">
            <x v="137"/>
          </reference>
        </references>
      </pivotArea>
    </format>
    <format dxfId="5108">
      <pivotArea dataOnly="0" labelOnly="1" outline="0" fieldPosition="0">
        <references count="2">
          <reference field="0" count="1">
            <x v="377"/>
          </reference>
          <reference field="4" count="1" selected="0">
            <x v="137"/>
          </reference>
        </references>
      </pivotArea>
    </format>
    <format dxfId="5107">
      <pivotArea outline="0" collapsedLevelsAreSubtotals="1" fieldPosition="0">
        <references count="2">
          <reference field="0" count="1" selected="0">
            <x v="377"/>
          </reference>
          <reference field="4" count="1" selected="0">
            <x v="137"/>
          </reference>
        </references>
      </pivotArea>
    </format>
    <format dxfId="5106">
      <pivotArea outline="0" collapsedLevelsAreSubtotals="1" fieldPosition="0">
        <references count="2">
          <reference field="0" count="1" selected="0">
            <x v="378"/>
          </reference>
          <reference field="4" count="1" selected="0">
            <x v="137"/>
          </reference>
        </references>
      </pivotArea>
    </format>
    <format dxfId="5105">
      <pivotArea dataOnly="0" labelOnly="1" outline="0" offset="IV14" fieldPosition="0">
        <references count="1">
          <reference field="4" count="1">
            <x v="137"/>
          </reference>
        </references>
      </pivotArea>
    </format>
    <format dxfId="5104">
      <pivotArea dataOnly="0" labelOnly="1" outline="0" fieldPosition="0">
        <references count="2">
          <reference field="0" count="1">
            <x v="378"/>
          </reference>
          <reference field="4" count="1" selected="0">
            <x v="137"/>
          </reference>
        </references>
      </pivotArea>
    </format>
    <format dxfId="5103">
      <pivotArea outline="0" collapsedLevelsAreSubtotals="1" fieldPosition="0">
        <references count="2">
          <reference field="0" count="1" selected="0">
            <x v="378"/>
          </reference>
          <reference field="4" count="1" selected="0">
            <x v="137"/>
          </reference>
        </references>
      </pivotArea>
    </format>
    <format dxfId="5102">
      <pivotArea outline="0" collapsedLevelsAreSubtotals="1" fieldPosition="0">
        <references count="2">
          <reference field="0" count="1" selected="0">
            <x v="381"/>
          </reference>
          <reference field="4" count="1" selected="0">
            <x v="137"/>
          </reference>
        </references>
      </pivotArea>
    </format>
    <format dxfId="5101">
      <pivotArea dataOnly="0" labelOnly="1" outline="0" offset="IV15" fieldPosition="0">
        <references count="1">
          <reference field="4" count="1">
            <x v="137"/>
          </reference>
        </references>
      </pivotArea>
    </format>
    <format dxfId="5100">
      <pivotArea dataOnly="0" labelOnly="1" outline="0" fieldPosition="0">
        <references count="2">
          <reference field="0" count="1">
            <x v="381"/>
          </reference>
          <reference field="4" count="1" selected="0">
            <x v="137"/>
          </reference>
        </references>
      </pivotArea>
    </format>
    <format dxfId="5099">
      <pivotArea outline="0" collapsedLevelsAreSubtotals="1" fieldPosition="0">
        <references count="2">
          <reference field="0" count="1" selected="0">
            <x v="381"/>
          </reference>
          <reference field="4" count="1" selected="0">
            <x v="137"/>
          </reference>
        </references>
      </pivotArea>
    </format>
    <format dxfId="5098">
      <pivotArea outline="0" collapsedLevelsAreSubtotals="1" fieldPosition="0">
        <references count="2">
          <reference field="0" count="1" selected="0">
            <x v="434"/>
          </reference>
          <reference field="4" count="1" selected="0">
            <x v="137"/>
          </reference>
        </references>
      </pivotArea>
    </format>
    <format dxfId="5097">
      <pivotArea dataOnly="0" labelOnly="1" outline="0" offset="IV16" fieldPosition="0">
        <references count="1">
          <reference field="4" count="1">
            <x v="137"/>
          </reference>
        </references>
      </pivotArea>
    </format>
    <format dxfId="5096">
      <pivotArea dataOnly="0" labelOnly="1" outline="0" fieldPosition="0">
        <references count="2">
          <reference field="0" count="1">
            <x v="434"/>
          </reference>
          <reference field="4" count="1" selected="0">
            <x v="137"/>
          </reference>
        </references>
      </pivotArea>
    </format>
    <format dxfId="5095">
      <pivotArea outline="0" collapsedLevelsAreSubtotals="1" fieldPosition="0">
        <references count="2">
          <reference field="0" count="1" selected="0">
            <x v="434"/>
          </reference>
          <reference field="4" count="1" selected="0">
            <x v="137"/>
          </reference>
        </references>
      </pivotArea>
    </format>
    <format dxfId="5094">
      <pivotArea outline="0" collapsedLevelsAreSubtotals="1" fieldPosition="0">
        <references count="2">
          <reference field="0" count="1" selected="0">
            <x v="436"/>
          </reference>
          <reference field="4" count="1" selected="0">
            <x v="137"/>
          </reference>
        </references>
      </pivotArea>
    </format>
    <format dxfId="5093">
      <pivotArea dataOnly="0" labelOnly="1" outline="0" offset="IV17" fieldPosition="0">
        <references count="1">
          <reference field="4" count="1">
            <x v="137"/>
          </reference>
        </references>
      </pivotArea>
    </format>
    <format dxfId="5092">
      <pivotArea dataOnly="0" labelOnly="1" outline="0" fieldPosition="0">
        <references count="2">
          <reference field="0" count="1">
            <x v="436"/>
          </reference>
          <reference field="4" count="1" selected="0">
            <x v="137"/>
          </reference>
        </references>
      </pivotArea>
    </format>
    <format dxfId="5091">
      <pivotArea outline="0" collapsedLevelsAreSubtotals="1" fieldPosition="0">
        <references count="2">
          <reference field="0" count="1" selected="0">
            <x v="436"/>
          </reference>
          <reference field="4" count="1" selected="0">
            <x v="137"/>
          </reference>
        </references>
      </pivotArea>
    </format>
    <format dxfId="5090">
      <pivotArea outline="0" collapsedLevelsAreSubtotals="1" fieldPosition="0">
        <references count="2">
          <reference field="0" count="1" selected="0">
            <x v="439"/>
          </reference>
          <reference field="4" count="1" selected="0">
            <x v="137"/>
          </reference>
        </references>
      </pivotArea>
    </format>
    <format dxfId="5089">
      <pivotArea dataOnly="0" labelOnly="1" outline="0" offset="IV18" fieldPosition="0">
        <references count="1">
          <reference field="4" count="1">
            <x v="137"/>
          </reference>
        </references>
      </pivotArea>
    </format>
    <format dxfId="5088">
      <pivotArea dataOnly="0" labelOnly="1" outline="0" fieldPosition="0">
        <references count="2">
          <reference field="0" count="1">
            <x v="439"/>
          </reference>
          <reference field="4" count="1" selected="0">
            <x v="137"/>
          </reference>
        </references>
      </pivotArea>
    </format>
    <format dxfId="5087">
      <pivotArea outline="0" collapsedLevelsAreSubtotals="1" fieldPosition="0">
        <references count="2">
          <reference field="0" count="1" selected="0">
            <x v="439"/>
          </reference>
          <reference field="4" count="1" selected="0">
            <x v="137"/>
          </reference>
        </references>
      </pivotArea>
    </format>
    <format dxfId="5086">
      <pivotArea outline="0" collapsedLevelsAreSubtotals="1" fieldPosition="0">
        <references count="2">
          <reference field="0" count="1" selected="0">
            <x v="440"/>
          </reference>
          <reference field="4" count="1" selected="0">
            <x v="137"/>
          </reference>
        </references>
      </pivotArea>
    </format>
    <format dxfId="5085">
      <pivotArea dataOnly="0" labelOnly="1" outline="0" offset="IV19" fieldPosition="0">
        <references count="1">
          <reference field="4" count="1">
            <x v="137"/>
          </reference>
        </references>
      </pivotArea>
    </format>
    <format dxfId="5084">
      <pivotArea dataOnly="0" labelOnly="1" outline="0" fieldPosition="0">
        <references count="2">
          <reference field="0" count="1">
            <x v="440"/>
          </reference>
          <reference field="4" count="1" selected="0">
            <x v="137"/>
          </reference>
        </references>
      </pivotArea>
    </format>
    <format dxfId="5083">
      <pivotArea outline="0" collapsedLevelsAreSubtotals="1" fieldPosition="0">
        <references count="2">
          <reference field="0" count="1" selected="0">
            <x v="440"/>
          </reference>
          <reference field="4" count="1" selected="0">
            <x v="137"/>
          </reference>
        </references>
      </pivotArea>
    </format>
    <format dxfId="5082">
      <pivotArea outline="0" collapsedLevelsAreSubtotals="1" fieldPosition="0">
        <references count="2">
          <reference field="0" count="1" selected="0">
            <x v="443"/>
          </reference>
          <reference field="4" count="1" selected="0">
            <x v="137"/>
          </reference>
        </references>
      </pivotArea>
    </format>
    <format dxfId="5081">
      <pivotArea dataOnly="0" labelOnly="1" outline="0" offset="IV20" fieldPosition="0">
        <references count="1">
          <reference field="4" count="1">
            <x v="137"/>
          </reference>
        </references>
      </pivotArea>
    </format>
    <format dxfId="5080">
      <pivotArea dataOnly="0" labelOnly="1" outline="0" fieldPosition="0">
        <references count="2">
          <reference field="0" count="1">
            <x v="443"/>
          </reference>
          <reference field="4" count="1" selected="0">
            <x v="137"/>
          </reference>
        </references>
      </pivotArea>
    </format>
    <format dxfId="5079">
      <pivotArea outline="0" collapsedLevelsAreSubtotals="1" fieldPosition="0">
        <references count="2">
          <reference field="0" count="1" selected="0">
            <x v="443"/>
          </reference>
          <reference field="4" count="1" selected="0">
            <x v="137"/>
          </reference>
        </references>
      </pivotArea>
    </format>
    <format dxfId="5078">
      <pivotArea outline="0" collapsedLevelsAreSubtotals="1" fieldPosition="0">
        <references count="2">
          <reference field="0" count="1" selected="0">
            <x v="446"/>
          </reference>
          <reference field="4" count="1" selected="0">
            <x v="137"/>
          </reference>
        </references>
      </pivotArea>
    </format>
    <format dxfId="5077">
      <pivotArea dataOnly="0" labelOnly="1" outline="0" offset="IV21" fieldPosition="0">
        <references count="1">
          <reference field="4" count="1">
            <x v="137"/>
          </reference>
        </references>
      </pivotArea>
    </format>
    <format dxfId="5076">
      <pivotArea dataOnly="0" labelOnly="1" outline="0" fieldPosition="0">
        <references count="2">
          <reference field="0" count="1">
            <x v="446"/>
          </reference>
          <reference field="4" count="1" selected="0">
            <x v="137"/>
          </reference>
        </references>
      </pivotArea>
    </format>
    <format dxfId="5075">
      <pivotArea outline="0" collapsedLevelsAreSubtotals="1" fieldPosition="0">
        <references count="2">
          <reference field="0" count="1" selected="0">
            <x v="446"/>
          </reference>
          <reference field="4" count="1" selected="0">
            <x v="137"/>
          </reference>
        </references>
      </pivotArea>
    </format>
    <format dxfId="5074">
      <pivotArea outline="0" collapsedLevelsAreSubtotals="1" fieldPosition="0">
        <references count="2">
          <reference field="0" count="1" selected="0">
            <x v="452"/>
          </reference>
          <reference field="4" count="1" selected="0">
            <x v="137"/>
          </reference>
        </references>
      </pivotArea>
    </format>
    <format dxfId="5073">
      <pivotArea dataOnly="0" labelOnly="1" outline="0" offset="IV22" fieldPosition="0">
        <references count="1">
          <reference field="4" count="1">
            <x v="137"/>
          </reference>
        </references>
      </pivotArea>
    </format>
    <format dxfId="5072">
      <pivotArea dataOnly="0" labelOnly="1" outline="0" fieldPosition="0">
        <references count="2">
          <reference field="0" count="1">
            <x v="452"/>
          </reference>
          <reference field="4" count="1" selected="0">
            <x v="137"/>
          </reference>
        </references>
      </pivotArea>
    </format>
    <format dxfId="5071">
      <pivotArea outline="0" collapsedLevelsAreSubtotals="1" fieldPosition="0">
        <references count="2">
          <reference field="0" count="1" selected="0">
            <x v="452"/>
          </reference>
          <reference field="4" count="1" selected="0">
            <x v="137"/>
          </reference>
        </references>
      </pivotArea>
    </format>
    <format dxfId="5070">
      <pivotArea outline="0" collapsedLevelsAreSubtotals="1" fieldPosition="0">
        <references count="2">
          <reference field="0" count="1" selected="0">
            <x v="453"/>
          </reference>
          <reference field="4" count="1" selected="0">
            <x v="137"/>
          </reference>
        </references>
      </pivotArea>
    </format>
    <format dxfId="5069">
      <pivotArea dataOnly="0" labelOnly="1" outline="0" offset="IV23" fieldPosition="0">
        <references count="1">
          <reference field="4" count="1">
            <x v="137"/>
          </reference>
        </references>
      </pivotArea>
    </format>
    <format dxfId="5068">
      <pivotArea dataOnly="0" labelOnly="1" outline="0" fieldPosition="0">
        <references count="2">
          <reference field="0" count="1">
            <x v="453"/>
          </reference>
          <reference field="4" count="1" selected="0">
            <x v="137"/>
          </reference>
        </references>
      </pivotArea>
    </format>
    <format dxfId="5067">
      <pivotArea outline="0" collapsedLevelsAreSubtotals="1" fieldPosition="0">
        <references count="2">
          <reference field="0" count="1" selected="0">
            <x v="453"/>
          </reference>
          <reference field="4" count="1" selected="0">
            <x v="137"/>
          </reference>
        </references>
      </pivotArea>
    </format>
    <format dxfId="5066">
      <pivotArea outline="0" collapsedLevelsAreSubtotals="1" fieldPosition="0">
        <references count="2">
          <reference field="0" count="1" selected="0">
            <x v="476"/>
          </reference>
          <reference field="4" count="1" selected="0">
            <x v="137"/>
          </reference>
        </references>
      </pivotArea>
    </format>
    <format dxfId="5065">
      <pivotArea dataOnly="0" labelOnly="1" outline="0" offset="IV24" fieldPosition="0">
        <references count="1">
          <reference field="4" count="1">
            <x v="137"/>
          </reference>
        </references>
      </pivotArea>
    </format>
    <format dxfId="5064">
      <pivotArea dataOnly="0" labelOnly="1" outline="0" fieldPosition="0">
        <references count="2">
          <reference field="0" count="1">
            <x v="476"/>
          </reference>
          <reference field="4" count="1" selected="0">
            <x v="137"/>
          </reference>
        </references>
      </pivotArea>
    </format>
    <format dxfId="5063">
      <pivotArea outline="0" collapsedLevelsAreSubtotals="1" fieldPosition="0">
        <references count="2">
          <reference field="0" count="1" selected="0">
            <x v="476"/>
          </reference>
          <reference field="4" count="1" selected="0">
            <x v="137"/>
          </reference>
        </references>
      </pivotArea>
    </format>
    <format dxfId="5062">
      <pivotArea outline="0" collapsedLevelsAreSubtotals="1" fieldPosition="0">
        <references count="2">
          <reference field="0" count="1" selected="0">
            <x v="481"/>
          </reference>
          <reference field="4" count="1" selected="0">
            <x v="137"/>
          </reference>
        </references>
      </pivotArea>
    </format>
    <format dxfId="5061">
      <pivotArea dataOnly="0" labelOnly="1" outline="0" offset="IV25" fieldPosition="0">
        <references count="1">
          <reference field="4" count="1">
            <x v="137"/>
          </reference>
        </references>
      </pivotArea>
    </format>
    <format dxfId="5060">
      <pivotArea dataOnly="0" labelOnly="1" outline="0" fieldPosition="0">
        <references count="2">
          <reference field="0" count="1">
            <x v="481"/>
          </reference>
          <reference field="4" count="1" selected="0">
            <x v="137"/>
          </reference>
        </references>
      </pivotArea>
    </format>
    <format dxfId="5059">
      <pivotArea outline="0" collapsedLevelsAreSubtotals="1" fieldPosition="0">
        <references count="2">
          <reference field="0" count="1" selected="0">
            <x v="481"/>
          </reference>
          <reference field="4" count="1" selected="0">
            <x v="137"/>
          </reference>
        </references>
      </pivotArea>
    </format>
    <format dxfId="5058">
      <pivotArea outline="0" collapsedLevelsAreSubtotals="1" fieldPosition="0">
        <references count="2">
          <reference field="0" count="1" selected="0">
            <x v="483"/>
          </reference>
          <reference field="4" count="1" selected="0">
            <x v="137"/>
          </reference>
        </references>
      </pivotArea>
    </format>
    <format dxfId="5057">
      <pivotArea dataOnly="0" labelOnly="1" outline="0" offset="IV26" fieldPosition="0">
        <references count="1">
          <reference field="4" count="1">
            <x v="137"/>
          </reference>
        </references>
      </pivotArea>
    </format>
    <format dxfId="5056">
      <pivotArea dataOnly="0" labelOnly="1" outline="0" fieldPosition="0">
        <references count="2">
          <reference field="0" count="1">
            <x v="483"/>
          </reference>
          <reference field="4" count="1" selected="0">
            <x v="137"/>
          </reference>
        </references>
      </pivotArea>
    </format>
    <format dxfId="5055">
      <pivotArea outline="0" collapsedLevelsAreSubtotals="1" fieldPosition="0">
        <references count="2">
          <reference field="0" count="1" selected="0">
            <x v="483"/>
          </reference>
          <reference field="4" count="1" selected="0">
            <x v="137"/>
          </reference>
        </references>
      </pivotArea>
    </format>
    <format dxfId="5054">
      <pivotArea outline="0" collapsedLevelsAreSubtotals="1" fieldPosition="0">
        <references count="2">
          <reference field="0" count="1" selected="0">
            <x v="484"/>
          </reference>
          <reference field="4" count="1" selected="0">
            <x v="137"/>
          </reference>
        </references>
      </pivotArea>
    </format>
    <format dxfId="5053">
      <pivotArea dataOnly="0" labelOnly="1" outline="0" offset="IV27" fieldPosition="0">
        <references count="1">
          <reference field="4" count="1">
            <x v="137"/>
          </reference>
        </references>
      </pivotArea>
    </format>
    <format dxfId="5052">
      <pivotArea dataOnly="0" labelOnly="1" outline="0" fieldPosition="0">
        <references count="2">
          <reference field="0" count="1">
            <x v="484"/>
          </reference>
          <reference field="4" count="1" selected="0">
            <x v="137"/>
          </reference>
        </references>
      </pivotArea>
    </format>
    <format dxfId="5051">
      <pivotArea outline="0" collapsedLevelsAreSubtotals="1" fieldPosition="0">
        <references count="2">
          <reference field="0" count="1" selected="0">
            <x v="484"/>
          </reference>
          <reference field="4" count="1" selected="0">
            <x v="137"/>
          </reference>
        </references>
      </pivotArea>
    </format>
    <format dxfId="5050">
      <pivotArea outline="0" collapsedLevelsAreSubtotals="1" fieldPosition="0">
        <references count="2">
          <reference field="0" count="1" selected="0">
            <x v="485"/>
          </reference>
          <reference field="4" count="1" selected="0">
            <x v="137"/>
          </reference>
        </references>
      </pivotArea>
    </format>
    <format dxfId="5049">
      <pivotArea dataOnly="0" labelOnly="1" outline="0" offset="IV28" fieldPosition="0">
        <references count="1">
          <reference field="4" count="1">
            <x v="137"/>
          </reference>
        </references>
      </pivotArea>
    </format>
    <format dxfId="5048">
      <pivotArea dataOnly="0" labelOnly="1" outline="0" fieldPosition="0">
        <references count="2">
          <reference field="0" count="1">
            <x v="485"/>
          </reference>
          <reference field="4" count="1" selected="0">
            <x v="137"/>
          </reference>
        </references>
      </pivotArea>
    </format>
    <format dxfId="5047">
      <pivotArea outline="0" collapsedLevelsAreSubtotals="1" fieldPosition="0">
        <references count="2">
          <reference field="0" count="1" selected="0">
            <x v="485"/>
          </reference>
          <reference field="4" count="1" selected="0">
            <x v="137"/>
          </reference>
        </references>
      </pivotArea>
    </format>
    <format dxfId="5046">
      <pivotArea outline="0" collapsedLevelsAreSubtotals="1" fieldPosition="0">
        <references count="2">
          <reference field="0" count="1" selected="0">
            <x v="491"/>
          </reference>
          <reference field="4" count="1" selected="0">
            <x v="137"/>
          </reference>
        </references>
      </pivotArea>
    </format>
    <format dxfId="5045">
      <pivotArea dataOnly="0" labelOnly="1" outline="0" offset="IV29" fieldPosition="0">
        <references count="1">
          <reference field="4" count="1">
            <x v="137"/>
          </reference>
        </references>
      </pivotArea>
    </format>
    <format dxfId="5044">
      <pivotArea dataOnly="0" labelOnly="1" outline="0" fieldPosition="0">
        <references count="2">
          <reference field="0" count="1">
            <x v="491"/>
          </reference>
          <reference field="4" count="1" selected="0">
            <x v="137"/>
          </reference>
        </references>
      </pivotArea>
    </format>
    <format dxfId="5043">
      <pivotArea outline="0" collapsedLevelsAreSubtotals="1" fieldPosition="0">
        <references count="2">
          <reference field="0" count="1" selected="0">
            <x v="491"/>
          </reference>
          <reference field="4" count="1" selected="0">
            <x v="137"/>
          </reference>
        </references>
      </pivotArea>
    </format>
    <format dxfId="5042">
      <pivotArea outline="0" collapsedLevelsAreSubtotals="1" fieldPosition="0">
        <references count="2">
          <reference field="0" count="1" selected="0">
            <x v="493"/>
          </reference>
          <reference field="4" count="1" selected="0">
            <x v="137"/>
          </reference>
        </references>
      </pivotArea>
    </format>
    <format dxfId="5041">
      <pivotArea dataOnly="0" labelOnly="1" outline="0" offset="IV30" fieldPosition="0">
        <references count="1">
          <reference field="4" count="1">
            <x v="137"/>
          </reference>
        </references>
      </pivotArea>
    </format>
    <format dxfId="5040">
      <pivotArea dataOnly="0" labelOnly="1" outline="0" fieldPosition="0">
        <references count="2">
          <reference field="0" count="1">
            <x v="493"/>
          </reference>
          <reference field="4" count="1" selected="0">
            <x v="137"/>
          </reference>
        </references>
      </pivotArea>
    </format>
    <format dxfId="5039">
      <pivotArea outline="0" collapsedLevelsAreSubtotals="1" fieldPosition="0">
        <references count="2">
          <reference field="0" count="1" selected="0">
            <x v="493"/>
          </reference>
          <reference field="4" count="1" selected="0">
            <x v="137"/>
          </reference>
        </references>
      </pivotArea>
    </format>
    <format dxfId="5038">
      <pivotArea outline="0" collapsedLevelsAreSubtotals="1" fieldPosition="0">
        <references count="2">
          <reference field="0" count="1" selected="0">
            <x v="496"/>
          </reference>
          <reference field="4" count="1" selected="0">
            <x v="137"/>
          </reference>
        </references>
      </pivotArea>
    </format>
    <format dxfId="5037">
      <pivotArea dataOnly="0" labelOnly="1" outline="0" offset="IV31" fieldPosition="0">
        <references count="1">
          <reference field="4" count="1">
            <x v="137"/>
          </reference>
        </references>
      </pivotArea>
    </format>
    <format dxfId="5036">
      <pivotArea dataOnly="0" labelOnly="1" outline="0" fieldPosition="0">
        <references count="2">
          <reference field="0" count="1">
            <x v="496"/>
          </reference>
          <reference field="4" count="1" selected="0">
            <x v="137"/>
          </reference>
        </references>
      </pivotArea>
    </format>
    <format dxfId="5035">
      <pivotArea outline="0" collapsedLevelsAreSubtotals="1" fieldPosition="0">
        <references count="2">
          <reference field="0" count="1" selected="0">
            <x v="496"/>
          </reference>
          <reference field="4" count="1" selected="0">
            <x v="137"/>
          </reference>
        </references>
      </pivotArea>
    </format>
    <format dxfId="5034">
      <pivotArea outline="0" collapsedLevelsAreSubtotals="1" fieldPosition="0">
        <references count="2">
          <reference field="0" count="1" selected="0">
            <x v="499"/>
          </reference>
          <reference field="4" count="1" selected="0">
            <x v="137"/>
          </reference>
        </references>
      </pivotArea>
    </format>
    <format dxfId="5033">
      <pivotArea dataOnly="0" labelOnly="1" outline="0" offset="IV32" fieldPosition="0">
        <references count="1">
          <reference field="4" count="1">
            <x v="137"/>
          </reference>
        </references>
      </pivotArea>
    </format>
    <format dxfId="5032">
      <pivotArea dataOnly="0" labelOnly="1" outline="0" fieldPosition="0">
        <references count="2">
          <reference field="0" count="1">
            <x v="499"/>
          </reference>
          <reference field="4" count="1" selected="0">
            <x v="137"/>
          </reference>
        </references>
      </pivotArea>
    </format>
    <format dxfId="5031">
      <pivotArea outline="0" collapsedLevelsAreSubtotals="1" fieldPosition="0">
        <references count="2">
          <reference field="0" count="1" selected="0">
            <x v="499"/>
          </reference>
          <reference field="4" count="1" selected="0">
            <x v="137"/>
          </reference>
        </references>
      </pivotArea>
    </format>
    <format dxfId="5030">
      <pivotArea outline="0" collapsedLevelsAreSubtotals="1" fieldPosition="0">
        <references count="2">
          <reference field="0" count="1" selected="0">
            <x v="506"/>
          </reference>
          <reference field="4" count="1" selected="0">
            <x v="137"/>
          </reference>
        </references>
      </pivotArea>
    </format>
    <format dxfId="5029">
      <pivotArea dataOnly="0" labelOnly="1" outline="0" offset="IV33" fieldPosition="0">
        <references count="1">
          <reference field="4" count="1">
            <x v="137"/>
          </reference>
        </references>
      </pivotArea>
    </format>
    <format dxfId="5028">
      <pivotArea dataOnly="0" labelOnly="1" outline="0" fieldPosition="0">
        <references count="2">
          <reference field="0" count="1">
            <x v="506"/>
          </reference>
          <reference field="4" count="1" selected="0">
            <x v="137"/>
          </reference>
        </references>
      </pivotArea>
    </format>
    <format dxfId="5027">
      <pivotArea outline="0" collapsedLevelsAreSubtotals="1" fieldPosition="0">
        <references count="2">
          <reference field="0" count="1" selected="0">
            <x v="506"/>
          </reference>
          <reference field="4" count="1" selected="0">
            <x v="137"/>
          </reference>
        </references>
      </pivotArea>
    </format>
    <format dxfId="5026">
      <pivotArea outline="0" collapsedLevelsAreSubtotals="1" fieldPosition="0">
        <references count="2">
          <reference field="0" count="1" selected="0">
            <x v="508"/>
          </reference>
          <reference field="4" count="1" selected="0">
            <x v="137"/>
          </reference>
        </references>
      </pivotArea>
    </format>
    <format dxfId="5025">
      <pivotArea dataOnly="0" labelOnly="1" outline="0" offset="IV256" fieldPosition="0">
        <references count="1">
          <reference field="4" count="1">
            <x v="137"/>
          </reference>
        </references>
      </pivotArea>
    </format>
    <format dxfId="5024">
      <pivotArea dataOnly="0" labelOnly="1" outline="0" fieldPosition="0">
        <references count="2">
          <reference field="0" count="1">
            <x v="508"/>
          </reference>
          <reference field="4" count="1" selected="0">
            <x v="137"/>
          </reference>
        </references>
      </pivotArea>
    </format>
    <format dxfId="5023">
      <pivotArea outline="0" collapsedLevelsAreSubtotals="1" fieldPosition="0">
        <references count="2">
          <reference field="0" count="1" selected="0">
            <x v="508"/>
          </reference>
          <reference field="4" count="1" selected="0">
            <x v="137"/>
          </reference>
        </references>
      </pivotArea>
    </format>
    <format dxfId="5022">
      <pivotArea dataOnly="0" labelOnly="1" outline="0" fieldPosition="0">
        <references count="1">
          <reference field="4" count="1">
            <x v="137"/>
          </reference>
        </references>
      </pivotArea>
    </format>
    <format dxfId="5021">
      <pivotArea dataOnly="0" labelOnly="1" outline="0" fieldPosition="0">
        <references count="2">
          <reference field="0" count="1">
            <x v="508"/>
          </reference>
          <reference field="4" count="1" selected="0">
            <x v="137"/>
          </reference>
        </references>
      </pivotArea>
    </format>
    <format dxfId="5020">
      <pivotArea dataOnly="0" labelOnly="1" outline="0" fieldPosition="0">
        <references count="1">
          <reference field="4" count="1">
            <x v="137"/>
          </reference>
        </references>
      </pivotArea>
    </format>
    <format dxfId="5019">
      <pivotArea outline="0" collapsedLevelsAreSubtotals="1" fieldPosition="0">
        <references count="1">
          <reference field="4" count="1" selected="0" defaultSubtotal="1">
            <x v="137"/>
          </reference>
        </references>
      </pivotArea>
    </format>
    <format dxfId="5018">
      <pivotArea dataOnly="0" labelOnly="1" outline="0" fieldPosition="0">
        <references count="1">
          <reference field="4" count="1" defaultSubtotal="1">
            <x v="137"/>
          </reference>
        </references>
      </pivotArea>
    </format>
    <format dxfId="5017">
      <pivotArea dataOnly="0" labelOnly="1" outline="0" fieldPosition="0">
        <references count="1">
          <reference field="4" count="1" defaultSubtotal="1">
            <x v="137"/>
          </reference>
        </references>
      </pivotArea>
    </format>
    <format dxfId="5016">
      <pivotArea outline="0" collapsedLevelsAreSubtotals="1" fieldPosition="0">
        <references count="2">
          <reference field="0" count="1" selected="0">
            <x v="33"/>
          </reference>
          <reference field="4" count="1" selected="0">
            <x v="138"/>
          </reference>
        </references>
      </pivotArea>
    </format>
    <format dxfId="5015">
      <pivotArea dataOnly="0" labelOnly="1" outline="0" offset="IV1" fieldPosition="0">
        <references count="1">
          <reference field="4" count="1">
            <x v="138"/>
          </reference>
        </references>
      </pivotArea>
    </format>
    <format dxfId="5014">
      <pivotArea dataOnly="0" labelOnly="1" outline="0" fieldPosition="0">
        <references count="2">
          <reference field="0" count="1">
            <x v="33"/>
          </reference>
          <reference field="4" count="1" selected="0">
            <x v="138"/>
          </reference>
        </references>
      </pivotArea>
    </format>
    <format dxfId="5013">
      <pivotArea outline="0" collapsedLevelsAreSubtotals="1" fieldPosition="0">
        <references count="2">
          <reference field="0" count="1" selected="0">
            <x v="33"/>
          </reference>
          <reference field="4" count="1" selected="0">
            <x v="138"/>
          </reference>
        </references>
      </pivotArea>
    </format>
    <format dxfId="5012">
      <pivotArea dataOnly="0" labelOnly="1" outline="0" fieldPosition="0">
        <references count="1">
          <reference field="4" count="1">
            <x v="138"/>
          </reference>
        </references>
      </pivotArea>
    </format>
    <format dxfId="5011">
      <pivotArea dataOnly="0" labelOnly="1" outline="0" fieldPosition="0">
        <references count="2">
          <reference field="0" count="1">
            <x v="33"/>
          </reference>
          <reference field="4" count="1" selected="0">
            <x v="138"/>
          </reference>
        </references>
      </pivotArea>
    </format>
    <format dxfId="5010">
      <pivotArea outline="0" collapsedLevelsAreSubtotals="1" fieldPosition="0">
        <references count="2">
          <reference field="0" count="1" selected="0">
            <x v="49"/>
          </reference>
          <reference field="4" count="1" selected="0">
            <x v="138"/>
          </reference>
        </references>
      </pivotArea>
    </format>
    <format dxfId="5009">
      <pivotArea dataOnly="0" labelOnly="1" outline="0" offset="IV2" fieldPosition="0">
        <references count="1">
          <reference field="4" count="1">
            <x v="138"/>
          </reference>
        </references>
      </pivotArea>
    </format>
    <format dxfId="5008">
      <pivotArea dataOnly="0" labelOnly="1" outline="0" fieldPosition="0">
        <references count="2">
          <reference field="0" count="1">
            <x v="49"/>
          </reference>
          <reference field="4" count="1" selected="0">
            <x v="138"/>
          </reference>
        </references>
      </pivotArea>
    </format>
    <format dxfId="5007">
      <pivotArea outline="0" collapsedLevelsAreSubtotals="1" fieldPosition="0">
        <references count="2">
          <reference field="0" count="1" selected="0">
            <x v="49"/>
          </reference>
          <reference field="4" count="1" selected="0">
            <x v="138"/>
          </reference>
        </references>
      </pivotArea>
    </format>
    <format dxfId="5006">
      <pivotArea outline="0" collapsedLevelsAreSubtotals="1" fieldPosition="0">
        <references count="2">
          <reference field="0" count="1" selected="0">
            <x v="50"/>
          </reference>
          <reference field="4" count="1" selected="0">
            <x v="138"/>
          </reference>
        </references>
      </pivotArea>
    </format>
    <format dxfId="5005">
      <pivotArea dataOnly="0" labelOnly="1" outline="0" offset="IV3" fieldPosition="0">
        <references count="1">
          <reference field="4" count="1">
            <x v="138"/>
          </reference>
        </references>
      </pivotArea>
    </format>
    <format dxfId="5004">
      <pivotArea dataOnly="0" labelOnly="1" outline="0" fieldPosition="0">
        <references count="2">
          <reference field="0" count="1">
            <x v="50"/>
          </reference>
          <reference field="4" count="1" selected="0">
            <x v="138"/>
          </reference>
        </references>
      </pivotArea>
    </format>
    <format dxfId="5003">
      <pivotArea outline="0" collapsedLevelsAreSubtotals="1" fieldPosition="0">
        <references count="2">
          <reference field="0" count="1" selected="0">
            <x v="50"/>
          </reference>
          <reference field="4" count="1" selected="0">
            <x v="138"/>
          </reference>
        </references>
      </pivotArea>
    </format>
    <format dxfId="5002">
      <pivotArea outline="0" collapsedLevelsAreSubtotals="1" fieldPosition="0">
        <references count="2">
          <reference field="0" count="1" selected="0">
            <x v="51"/>
          </reference>
          <reference field="4" count="1" selected="0">
            <x v="138"/>
          </reference>
        </references>
      </pivotArea>
    </format>
    <format dxfId="5001">
      <pivotArea dataOnly="0" labelOnly="1" outline="0" offset="IV4" fieldPosition="0">
        <references count="1">
          <reference field="4" count="1">
            <x v="138"/>
          </reference>
        </references>
      </pivotArea>
    </format>
    <format dxfId="5000">
      <pivotArea dataOnly="0" labelOnly="1" outline="0" fieldPosition="0">
        <references count="2">
          <reference field="0" count="1">
            <x v="51"/>
          </reference>
          <reference field="4" count="1" selected="0">
            <x v="138"/>
          </reference>
        </references>
      </pivotArea>
    </format>
    <format dxfId="4999">
      <pivotArea outline="0" collapsedLevelsAreSubtotals="1" fieldPosition="0">
        <references count="2">
          <reference field="0" count="1" selected="0">
            <x v="51"/>
          </reference>
          <reference field="4" count="1" selected="0">
            <x v="138"/>
          </reference>
        </references>
      </pivotArea>
    </format>
    <format dxfId="4998">
      <pivotArea outline="0" collapsedLevelsAreSubtotals="1" fieldPosition="0">
        <references count="2">
          <reference field="0" count="1" selected="0">
            <x v="52"/>
          </reference>
          <reference field="4" count="1" selected="0">
            <x v="138"/>
          </reference>
        </references>
      </pivotArea>
    </format>
    <format dxfId="4997">
      <pivotArea dataOnly="0" labelOnly="1" outline="0" offset="IV5" fieldPosition="0">
        <references count="1">
          <reference field="4" count="1">
            <x v="138"/>
          </reference>
        </references>
      </pivotArea>
    </format>
    <format dxfId="4996">
      <pivotArea dataOnly="0" labelOnly="1" outline="0" fieldPosition="0">
        <references count="2">
          <reference field="0" count="1">
            <x v="52"/>
          </reference>
          <reference field="4" count="1" selected="0">
            <x v="138"/>
          </reference>
        </references>
      </pivotArea>
    </format>
    <format dxfId="4995">
      <pivotArea outline="0" collapsedLevelsAreSubtotals="1" fieldPosition="0">
        <references count="2">
          <reference field="0" count="1" selected="0">
            <x v="52"/>
          </reference>
          <reference field="4" count="1" selected="0">
            <x v="138"/>
          </reference>
        </references>
      </pivotArea>
    </format>
    <format dxfId="4994">
      <pivotArea outline="0" collapsedLevelsAreSubtotals="1" fieldPosition="0">
        <references count="2">
          <reference field="0" count="1" selected="0">
            <x v="53"/>
          </reference>
          <reference field="4" count="1" selected="0">
            <x v="138"/>
          </reference>
        </references>
      </pivotArea>
    </format>
    <format dxfId="4993">
      <pivotArea dataOnly="0" labelOnly="1" outline="0" offset="IV6" fieldPosition="0">
        <references count="1">
          <reference field="4" count="1">
            <x v="138"/>
          </reference>
        </references>
      </pivotArea>
    </format>
    <format dxfId="4992">
      <pivotArea dataOnly="0" labelOnly="1" outline="0" fieldPosition="0">
        <references count="2">
          <reference field="0" count="1">
            <x v="53"/>
          </reference>
          <reference field="4" count="1" selected="0">
            <x v="138"/>
          </reference>
        </references>
      </pivotArea>
    </format>
    <format dxfId="4991">
      <pivotArea outline="0" collapsedLevelsAreSubtotals="1" fieldPosition="0">
        <references count="2">
          <reference field="0" count="1" selected="0">
            <x v="53"/>
          </reference>
          <reference field="4" count="1" selected="0">
            <x v="138"/>
          </reference>
        </references>
      </pivotArea>
    </format>
    <format dxfId="4990">
      <pivotArea outline="0" collapsedLevelsAreSubtotals="1" fieldPosition="0">
        <references count="2">
          <reference field="0" count="1" selected="0">
            <x v="55"/>
          </reference>
          <reference field="4" count="1" selected="0">
            <x v="138"/>
          </reference>
        </references>
      </pivotArea>
    </format>
    <format dxfId="4989">
      <pivotArea dataOnly="0" labelOnly="1" outline="0" offset="IV7" fieldPosition="0">
        <references count="1">
          <reference field="4" count="1">
            <x v="138"/>
          </reference>
        </references>
      </pivotArea>
    </format>
    <format dxfId="4988">
      <pivotArea dataOnly="0" labelOnly="1" outline="0" fieldPosition="0">
        <references count="2">
          <reference field="0" count="1">
            <x v="55"/>
          </reference>
          <reference field="4" count="1" selected="0">
            <x v="138"/>
          </reference>
        </references>
      </pivotArea>
    </format>
    <format dxfId="4987">
      <pivotArea outline="0" collapsedLevelsAreSubtotals="1" fieldPosition="0">
        <references count="2">
          <reference field="0" count="1" selected="0">
            <x v="55"/>
          </reference>
          <reference field="4" count="1" selected="0">
            <x v="138"/>
          </reference>
        </references>
      </pivotArea>
    </format>
    <format dxfId="4986">
      <pivotArea outline="0" collapsedLevelsAreSubtotals="1" fieldPosition="0">
        <references count="2">
          <reference field="0" count="1" selected="0">
            <x v="57"/>
          </reference>
          <reference field="4" count="1" selected="0">
            <x v="138"/>
          </reference>
        </references>
      </pivotArea>
    </format>
    <format dxfId="4985">
      <pivotArea dataOnly="0" labelOnly="1" outline="0" offset="IV8" fieldPosition="0">
        <references count="1">
          <reference field="4" count="1">
            <x v="138"/>
          </reference>
        </references>
      </pivotArea>
    </format>
    <format dxfId="4984">
      <pivotArea dataOnly="0" labelOnly="1" outline="0" fieldPosition="0">
        <references count="2">
          <reference field="0" count="1">
            <x v="57"/>
          </reference>
          <reference field="4" count="1" selected="0">
            <x v="138"/>
          </reference>
        </references>
      </pivotArea>
    </format>
    <format dxfId="4983">
      <pivotArea outline="0" collapsedLevelsAreSubtotals="1" fieldPosition="0">
        <references count="2">
          <reference field="0" count="1" selected="0">
            <x v="57"/>
          </reference>
          <reference field="4" count="1" selected="0">
            <x v="138"/>
          </reference>
        </references>
      </pivotArea>
    </format>
    <format dxfId="4982">
      <pivotArea outline="0" collapsedLevelsAreSubtotals="1" fieldPosition="0">
        <references count="2">
          <reference field="0" count="1" selected="0">
            <x v="61"/>
          </reference>
          <reference field="4" count="1" selected="0">
            <x v="138"/>
          </reference>
        </references>
      </pivotArea>
    </format>
    <format dxfId="4981">
      <pivotArea dataOnly="0" labelOnly="1" outline="0" offset="IV9" fieldPosition="0">
        <references count="1">
          <reference field="4" count="1">
            <x v="138"/>
          </reference>
        </references>
      </pivotArea>
    </format>
    <format dxfId="4980">
      <pivotArea dataOnly="0" labelOnly="1" outline="0" fieldPosition="0">
        <references count="2">
          <reference field="0" count="1">
            <x v="61"/>
          </reference>
          <reference field="4" count="1" selected="0">
            <x v="138"/>
          </reference>
        </references>
      </pivotArea>
    </format>
    <format dxfId="4979">
      <pivotArea outline="0" collapsedLevelsAreSubtotals="1" fieldPosition="0">
        <references count="2">
          <reference field="0" count="1" selected="0">
            <x v="61"/>
          </reference>
          <reference field="4" count="1" selected="0">
            <x v="138"/>
          </reference>
        </references>
      </pivotArea>
    </format>
    <format dxfId="4978">
      <pivotArea outline="0" collapsedLevelsAreSubtotals="1" fieldPosition="0">
        <references count="2">
          <reference field="0" count="1" selected="0">
            <x v="62"/>
          </reference>
          <reference field="4" count="1" selected="0">
            <x v="138"/>
          </reference>
        </references>
      </pivotArea>
    </format>
    <format dxfId="4977">
      <pivotArea dataOnly="0" labelOnly="1" outline="0" offset="IV10" fieldPosition="0">
        <references count="1">
          <reference field="4" count="1">
            <x v="138"/>
          </reference>
        </references>
      </pivotArea>
    </format>
    <format dxfId="4976">
      <pivotArea dataOnly="0" labelOnly="1" outline="0" fieldPosition="0">
        <references count="2">
          <reference field="0" count="1">
            <x v="62"/>
          </reference>
          <reference field="4" count="1" selected="0">
            <x v="138"/>
          </reference>
        </references>
      </pivotArea>
    </format>
    <format dxfId="4975">
      <pivotArea outline="0" collapsedLevelsAreSubtotals="1" fieldPosition="0">
        <references count="2">
          <reference field="0" count="1" selected="0">
            <x v="62"/>
          </reference>
          <reference field="4" count="1" selected="0">
            <x v="138"/>
          </reference>
        </references>
      </pivotArea>
    </format>
    <format dxfId="4974">
      <pivotArea outline="0" collapsedLevelsAreSubtotals="1" fieldPosition="0">
        <references count="2">
          <reference field="0" count="1" selected="0">
            <x v="68"/>
          </reference>
          <reference field="4" count="1" selected="0">
            <x v="138"/>
          </reference>
        </references>
      </pivotArea>
    </format>
    <format dxfId="4973">
      <pivotArea dataOnly="0" labelOnly="1" outline="0" offset="IV11" fieldPosition="0">
        <references count="1">
          <reference field="4" count="1">
            <x v="138"/>
          </reference>
        </references>
      </pivotArea>
    </format>
    <format dxfId="4972">
      <pivotArea dataOnly="0" labelOnly="1" outline="0" fieldPosition="0">
        <references count="2">
          <reference field="0" count="1">
            <x v="68"/>
          </reference>
          <reference field="4" count="1" selected="0">
            <x v="138"/>
          </reference>
        </references>
      </pivotArea>
    </format>
    <format dxfId="4971">
      <pivotArea outline="0" collapsedLevelsAreSubtotals="1" fieldPosition="0">
        <references count="2">
          <reference field="0" count="1" selected="0">
            <x v="68"/>
          </reference>
          <reference field="4" count="1" selected="0">
            <x v="138"/>
          </reference>
        </references>
      </pivotArea>
    </format>
    <format dxfId="4970">
      <pivotArea outline="0" collapsedLevelsAreSubtotals="1" fieldPosition="0">
        <references count="2">
          <reference field="0" count="1" selected="0">
            <x v="75"/>
          </reference>
          <reference field="4" count="1" selected="0">
            <x v="138"/>
          </reference>
        </references>
      </pivotArea>
    </format>
    <format dxfId="4969">
      <pivotArea dataOnly="0" labelOnly="1" outline="0" offset="IV12" fieldPosition="0">
        <references count="1">
          <reference field="4" count="1">
            <x v="138"/>
          </reference>
        </references>
      </pivotArea>
    </format>
    <format dxfId="4968">
      <pivotArea dataOnly="0" labelOnly="1" outline="0" fieldPosition="0">
        <references count="2">
          <reference field="0" count="1">
            <x v="75"/>
          </reference>
          <reference field="4" count="1" selected="0">
            <x v="138"/>
          </reference>
        </references>
      </pivotArea>
    </format>
    <format dxfId="4967">
      <pivotArea outline="0" collapsedLevelsAreSubtotals="1" fieldPosition="0">
        <references count="2">
          <reference field="0" count="1" selected="0">
            <x v="75"/>
          </reference>
          <reference field="4" count="1" selected="0">
            <x v="138"/>
          </reference>
        </references>
      </pivotArea>
    </format>
    <format dxfId="4966">
      <pivotArea outline="0" collapsedLevelsAreSubtotals="1" fieldPosition="0">
        <references count="2">
          <reference field="0" count="1" selected="0">
            <x v="95"/>
          </reference>
          <reference field="4" count="1" selected="0">
            <x v="138"/>
          </reference>
        </references>
      </pivotArea>
    </format>
    <format dxfId="4965">
      <pivotArea dataOnly="0" labelOnly="1" outline="0" offset="IV13" fieldPosition="0">
        <references count="1">
          <reference field="4" count="1">
            <x v="138"/>
          </reference>
        </references>
      </pivotArea>
    </format>
    <format dxfId="4964">
      <pivotArea dataOnly="0" labelOnly="1" outline="0" fieldPosition="0">
        <references count="2">
          <reference field="0" count="1">
            <x v="95"/>
          </reference>
          <reference field="4" count="1" selected="0">
            <x v="138"/>
          </reference>
        </references>
      </pivotArea>
    </format>
    <format dxfId="4963">
      <pivotArea outline="0" collapsedLevelsAreSubtotals="1" fieldPosition="0">
        <references count="2">
          <reference field="0" count="1" selected="0">
            <x v="95"/>
          </reference>
          <reference field="4" count="1" selected="0">
            <x v="138"/>
          </reference>
        </references>
      </pivotArea>
    </format>
    <format dxfId="4962">
      <pivotArea outline="0" collapsedLevelsAreSubtotals="1" fieldPosition="0">
        <references count="2">
          <reference field="0" count="1" selected="0">
            <x v="106"/>
          </reference>
          <reference field="4" count="1" selected="0">
            <x v="138"/>
          </reference>
        </references>
      </pivotArea>
    </format>
    <format dxfId="4961">
      <pivotArea dataOnly="0" labelOnly="1" outline="0" offset="IV14" fieldPosition="0">
        <references count="1">
          <reference field="4" count="1">
            <x v="138"/>
          </reference>
        </references>
      </pivotArea>
    </format>
    <format dxfId="4960">
      <pivotArea dataOnly="0" labelOnly="1" outline="0" fieldPosition="0">
        <references count="2">
          <reference field="0" count="1">
            <x v="106"/>
          </reference>
          <reference field="4" count="1" selected="0">
            <x v="138"/>
          </reference>
        </references>
      </pivotArea>
    </format>
    <format dxfId="4959">
      <pivotArea outline="0" collapsedLevelsAreSubtotals="1" fieldPosition="0">
        <references count="2">
          <reference field="0" count="1" selected="0">
            <x v="106"/>
          </reference>
          <reference field="4" count="1" selected="0">
            <x v="138"/>
          </reference>
        </references>
      </pivotArea>
    </format>
    <format dxfId="4958">
      <pivotArea outline="0" collapsedLevelsAreSubtotals="1" fieldPosition="0">
        <references count="2">
          <reference field="0" count="1" selected="0">
            <x v="123"/>
          </reference>
          <reference field="4" count="1" selected="0">
            <x v="138"/>
          </reference>
        </references>
      </pivotArea>
    </format>
    <format dxfId="4957">
      <pivotArea dataOnly="0" labelOnly="1" outline="0" offset="IV15" fieldPosition="0">
        <references count="1">
          <reference field="4" count="1">
            <x v="138"/>
          </reference>
        </references>
      </pivotArea>
    </format>
    <format dxfId="4956">
      <pivotArea dataOnly="0" labelOnly="1" outline="0" fieldPosition="0">
        <references count="2">
          <reference field="0" count="1">
            <x v="123"/>
          </reference>
          <reference field="4" count="1" selected="0">
            <x v="138"/>
          </reference>
        </references>
      </pivotArea>
    </format>
    <format dxfId="4955">
      <pivotArea outline="0" collapsedLevelsAreSubtotals="1" fieldPosition="0">
        <references count="2">
          <reference field="0" count="1" selected="0">
            <x v="123"/>
          </reference>
          <reference field="4" count="1" selected="0">
            <x v="138"/>
          </reference>
        </references>
      </pivotArea>
    </format>
    <format dxfId="4954">
      <pivotArea outline="0" collapsedLevelsAreSubtotals="1" fieldPosition="0">
        <references count="2">
          <reference field="0" count="1" selected="0">
            <x v="125"/>
          </reference>
          <reference field="4" count="1" selected="0">
            <x v="138"/>
          </reference>
        </references>
      </pivotArea>
    </format>
    <format dxfId="4953">
      <pivotArea dataOnly="0" labelOnly="1" outline="0" offset="IV16" fieldPosition="0">
        <references count="1">
          <reference field="4" count="1">
            <x v="138"/>
          </reference>
        </references>
      </pivotArea>
    </format>
    <format dxfId="4952">
      <pivotArea dataOnly="0" labelOnly="1" outline="0" fieldPosition="0">
        <references count="2">
          <reference field="0" count="1">
            <x v="125"/>
          </reference>
          <reference field="4" count="1" selected="0">
            <x v="138"/>
          </reference>
        </references>
      </pivotArea>
    </format>
    <format dxfId="4951">
      <pivotArea outline="0" collapsedLevelsAreSubtotals="1" fieldPosition="0">
        <references count="2">
          <reference field="0" count="1" selected="0">
            <x v="125"/>
          </reference>
          <reference field="4" count="1" selected="0">
            <x v="138"/>
          </reference>
        </references>
      </pivotArea>
    </format>
    <format dxfId="4950">
      <pivotArea outline="0" collapsedLevelsAreSubtotals="1" fieldPosition="0">
        <references count="2">
          <reference field="0" count="1" selected="0">
            <x v="126"/>
          </reference>
          <reference field="4" count="1" selected="0">
            <x v="138"/>
          </reference>
        </references>
      </pivotArea>
    </format>
    <format dxfId="4949">
      <pivotArea dataOnly="0" labelOnly="1" outline="0" offset="IV17" fieldPosition="0">
        <references count="1">
          <reference field="4" count="1">
            <x v="138"/>
          </reference>
        </references>
      </pivotArea>
    </format>
    <format dxfId="4948">
      <pivotArea dataOnly="0" labelOnly="1" outline="0" fieldPosition="0">
        <references count="2">
          <reference field="0" count="1">
            <x v="126"/>
          </reference>
          <reference field="4" count="1" selected="0">
            <x v="138"/>
          </reference>
        </references>
      </pivotArea>
    </format>
    <format dxfId="4947">
      <pivotArea outline="0" collapsedLevelsAreSubtotals="1" fieldPosition="0">
        <references count="2">
          <reference field="0" count="1" selected="0">
            <x v="126"/>
          </reference>
          <reference field="4" count="1" selected="0">
            <x v="138"/>
          </reference>
        </references>
      </pivotArea>
    </format>
    <format dxfId="4946">
      <pivotArea outline="0" collapsedLevelsAreSubtotals="1" fieldPosition="0">
        <references count="2">
          <reference field="0" count="1" selected="0">
            <x v="129"/>
          </reference>
          <reference field="4" count="1" selected="0">
            <x v="138"/>
          </reference>
        </references>
      </pivotArea>
    </format>
    <format dxfId="4945">
      <pivotArea dataOnly="0" labelOnly="1" outline="0" offset="IV18" fieldPosition="0">
        <references count="1">
          <reference field="4" count="1">
            <x v="138"/>
          </reference>
        </references>
      </pivotArea>
    </format>
    <format dxfId="4944">
      <pivotArea dataOnly="0" labelOnly="1" outline="0" fieldPosition="0">
        <references count="2">
          <reference field="0" count="1">
            <x v="129"/>
          </reference>
          <reference field="4" count="1" selected="0">
            <x v="138"/>
          </reference>
        </references>
      </pivotArea>
    </format>
    <format dxfId="4943">
      <pivotArea outline="0" collapsedLevelsAreSubtotals="1" fieldPosition="0">
        <references count="2">
          <reference field="0" count="1" selected="0">
            <x v="129"/>
          </reference>
          <reference field="4" count="1" selected="0">
            <x v="138"/>
          </reference>
        </references>
      </pivotArea>
    </format>
    <format dxfId="4942">
      <pivotArea outline="0" collapsedLevelsAreSubtotals="1" fieldPosition="0">
        <references count="2">
          <reference field="0" count="1" selected="0">
            <x v="132"/>
          </reference>
          <reference field="4" count="1" selected="0">
            <x v="138"/>
          </reference>
        </references>
      </pivotArea>
    </format>
    <format dxfId="4941">
      <pivotArea dataOnly="0" labelOnly="1" outline="0" offset="IV19" fieldPosition="0">
        <references count="1">
          <reference field="4" count="1">
            <x v="138"/>
          </reference>
        </references>
      </pivotArea>
    </format>
    <format dxfId="4940">
      <pivotArea dataOnly="0" labelOnly="1" outline="0" fieldPosition="0">
        <references count="2">
          <reference field="0" count="1">
            <x v="132"/>
          </reference>
          <reference field="4" count="1" selected="0">
            <x v="138"/>
          </reference>
        </references>
      </pivotArea>
    </format>
    <format dxfId="4939">
      <pivotArea outline="0" collapsedLevelsAreSubtotals="1" fieldPosition="0">
        <references count="2">
          <reference field="0" count="1" selected="0">
            <x v="132"/>
          </reference>
          <reference field="4" count="1" selected="0">
            <x v="138"/>
          </reference>
        </references>
      </pivotArea>
    </format>
    <format dxfId="4938">
      <pivotArea outline="0" collapsedLevelsAreSubtotals="1" fieldPosition="0">
        <references count="2">
          <reference field="0" count="1" selected="0">
            <x v="133"/>
          </reference>
          <reference field="4" count="1" selected="0">
            <x v="138"/>
          </reference>
        </references>
      </pivotArea>
    </format>
    <format dxfId="4937">
      <pivotArea dataOnly="0" labelOnly="1" outline="0" offset="IV20" fieldPosition="0">
        <references count="1">
          <reference field="4" count="1">
            <x v="138"/>
          </reference>
        </references>
      </pivotArea>
    </format>
    <format dxfId="4936">
      <pivotArea dataOnly="0" labelOnly="1" outline="0" fieldPosition="0">
        <references count="2">
          <reference field="0" count="1">
            <x v="133"/>
          </reference>
          <reference field="4" count="1" selected="0">
            <x v="138"/>
          </reference>
        </references>
      </pivotArea>
    </format>
    <format dxfId="4935">
      <pivotArea outline="0" collapsedLevelsAreSubtotals="1" fieldPosition="0">
        <references count="2">
          <reference field="0" count="1" selected="0">
            <x v="133"/>
          </reference>
          <reference field="4" count="1" selected="0">
            <x v="138"/>
          </reference>
        </references>
      </pivotArea>
    </format>
    <format dxfId="4934">
      <pivotArea outline="0" collapsedLevelsAreSubtotals="1" fieldPosition="0">
        <references count="2">
          <reference field="0" count="1" selected="0">
            <x v="135"/>
          </reference>
          <reference field="4" count="1" selected="0">
            <x v="138"/>
          </reference>
        </references>
      </pivotArea>
    </format>
    <format dxfId="4933">
      <pivotArea dataOnly="0" labelOnly="1" outline="0" offset="IV21" fieldPosition="0">
        <references count="1">
          <reference field="4" count="1">
            <x v="138"/>
          </reference>
        </references>
      </pivotArea>
    </format>
    <format dxfId="4932">
      <pivotArea dataOnly="0" labelOnly="1" outline="0" fieldPosition="0">
        <references count="2">
          <reference field="0" count="1">
            <x v="135"/>
          </reference>
          <reference field="4" count="1" selected="0">
            <x v="138"/>
          </reference>
        </references>
      </pivotArea>
    </format>
    <format dxfId="4931">
      <pivotArea outline="0" collapsedLevelsAreSubtotals="1" fieldPosition="0">
        <references count="2">
          <reference field="0" count="1" selected="0">
            <x v="135"/>
          </reference>
          <reference field="4" count="1" selected="0">
            <x v="138"/>
          </reference>
        </references>
      </pivotArea>
    </format>
    <format dxfId="4930">
      <pivotArea outline="0" collapsedLevelsAreSubtotals="1" fieldPosition="0">
        <references count="2">
          <reference field="0" count="1" selected="0">
            <x v="157"/>
          </reference>
          <reference field="4" count="1" selected="0">
            <x v="138"/>
          </reference>
        </references>
      </pivotArea>
    </format>
    <format dxfId="4929">
      <pivotArea dataOnly="0" labelOnly="1" outline="0" offset="IV22" fieldPosition="0">
        <references count="1">
          <reference field="4" count="1">
            <x v="138"/>
          </reference>
        </references>
      </pivotArea>
    </format>
    <format dxfId="4928">
      <pivotArea dataOnly="0" labelOnly="1" outline="0" fieldPosition="0">
        <references count="2">
          <reference field="0" count="1">
            <x v="157"/>
          </reference>
          <reference field="4" count="1" selected="0">
            <x v="138"/>
          </reference>
        </references>
      </pivotArea>
    </format>
    <format dxfId="4927">
      <pivotArea outline="0" collapsedLevelsAreSubtotals="1" fieldPosition="0">
        <references count="2">
          <reference field="0" count="1" selected="0">
            <x v="157"/>
          </reference>
          <reference field="4" count="1" selected="0">
            <x v="138"/>
          </reference>
        </references>
      </pivotArea>
    </format>
    <format dxfId="4926">
      <pivotArea outline="0" collapsedLevelsAreSubtotals="1" fieldPosition="0">
        <references count="2">
          <reference field="0" count="1" selected="0">
            <x v="172"/>
          </reference>
          <reference field="4" count="1" selected="0">
            <x v="138"/>
          </reference>
        </references>
      </pivotArea>
    </format>
    <format dxfId="4925">
      <pivotArea dataOnly="0" labelOnly="1" outline="0" offset="IV23" fieldPosition="0">
        <references count="1">
          <reference field="4" count="1">
            <x v="138"/>
          </reference>
        </references>
      </pivotArea>
    </format>
    <format dxfId="4924">
      <pivotArea dataOnly="0" labelOnly="1" outline="0" fieldPosition="0">
        <references count="2">
          <reference field="0" count="1">
            <x v="172"/>
          </reference>
          <reference field="4" count="1" selected="0">
            <x v="138"/>
          </reference>
        </references>
      </pivotArea>
    </format>
    <format dxfId="4923">
      <pivotArea outline="0" collapsedLevelsAreSubtotals="1" fieldPosition="0">
        <references count="2">
          <reference field="0" count="1" selected="0">
            <x v="172"/>
          </reference>
          <reference field="4" count="1" selected="0">
            <x v="138"/>
          </reference>
        </references>
      </pivotArea>
    </format>
    <format dxfId="4922">
      <pivotArea outline="0" collapsedLevelsAreSubtotals="1" fieldPosition="0">
        <references count="2">
          <reference field="0" count="1" selected="0">
            <x v="181"/>
          </reference>
          <reference field="4" count="1" selected="0">
            <x v="138"/>
          </reference>
        </references>
      </pivotArea>
    </format>
    <format dxfId="4921">
      <pivotArea dataOnly="0" labelOnly="1" outline="0" offset="IV24" fieldPosition="0">
        <references count="1">
          <reference field="4" count="1">
            <x v="138"/>
          </reference>
        </references>
      </pivotArea>
    </format>
    <format dxfId="4920">
      <pivotArea dataOnly="0" labelOnly="1" outline="0" fieldPosition="0">
        <references count="2">
          <reference field="0" count="1">
            <x v="181"/>
          </reference>
          <reference field="4" count="1" selected="0">
            <x v="138"/>
          </reference>
        </references>
      </pivotArea>
    </format>
    <format dxfId="4919">
      <pivotArea outline="0" collapsedLevelsAreSubtotals="1" fieldPosition="0">
        <references count="2">
          <reference field="0" count="1" selected="0">
            <x v="181"/>
          </reference>
          <reference field="4" count="1" selected="0">
            <x v="138"/>
          </reference>
        </references>
      </pivotArea>
    </format>
    <format dxfId="4918">
      <pivotArea outline="0" collapsedLevelsAreSubtotals="1" fieldPosition="0">
        <references count="2">
          <reference field="0" count="1" selected="0">
            <x v="191"/>
          </reference>
          <reference field="4" count="1" selected="0">
            <x v="138"/>
          </reference>
        </references>
      </pivotArea>
    </format>
    <format dxfId="4917">
      <pivotArea dataOnly="0" labelOnly="1" outline="0" offset="IV25" fieldPosition="0">
        <references count="1">
          <reference field="4" count="1">
            <x v="138"/>
          </reference>
        </references>
      </pivotArea>
    </format>
    <format dxfId="4916">
      <pivotArea dataOnly="0" labelOnly="1" outline="0" fieldPosition="0">
        <references count="2">
          <reference field="0" count="1">
            <x v="191"/>
          </reference>
          <reference field="4" count="1" selected="0">
            <x v="138"/>
          </reference>
        </references>
      </pivotArea>
    </format>
    <format dxfId="4915">
      <pivotArea outline="0" collapsedLevelsAreSubtotals="1" fieldPosition="0">
        <references count="2">
          <reference field="0" count="1" selected="0">
            <x v="191"/>
          </reference>
          <reference field="4" count="1" selected="0">
            <x v="138"/>
          </reference>
        </references>
      </pivotArea>
    </format>
    <format dxfId="4914">
      <pivotArea outline="0" collapsedLevelsAreSubtotals="1" fieldPosition="0">
        <references count="2">
          <reference field="0" count="1" selected="0">
            <x v="210"/>
          </reference>
          <reference field="4" count="1" selected="0">
            <x v="138"/>
          </reference>
        </references>
      </pivotArea>
    </format>
    <format dxfId="4913">
      <pivotArea dataOnly="0" labelOnly="1" outline="0" offset="IV26" fieldPosition="0">
        <references count="1">
          <reference field="4" count="1">
            <x v="138"/>
          </reference>
        </references>
      </pivotArea>
    </format>
    <format dxfId="4912">
      <pivotArea dataOnly="0" labelOnly="1" outline="0" fieldPosition="0">
        <references count="2">
          <reference field="0" count="1">
            <x v="210"/>
          </reference>
          <reference field="4" count="1" selected="0">
            <x v="138"/>
          </reference>
        </references>
      </pivotArea>
    </format>
    <format dxfId="4911">
      <pivotArea outline="0" collapsedLevelsAreSubtotals="1" fieldPosition="0">
        <references count="2">
          <reference field="0" count="1" selected="0">
            <x v="210"/>
          </reference>
          <reference field="4" count="1" selected="0">
            <x v="138"/>
          </reference>
        </references>
      </pivotArea>
    </format>
    <format dxfId="4910">
      <pivotArea outline="0" collapsedLevelsAreSubtotals="1" fieldPosition="0">
        <references count="2">
          <reference field="0" count="1" selected="0">
            <x v="213"/>
          </reference>
          <reference field="4" count="1" selected="0">
            <x v="138"/>
          </reference>
        </references>
      </pivotArea>
    </format>
    <format dxfId="4909">
      <pivotArea dataOnly="0" labelOnly="1" outline="0" offset="IV27" fieldPosition="0">
        <references count="1">
          <reference field="4" count="1">
            <x v="138"/>
          </reference>
        </references>
      </pivotArea>
    </format>
    <format dxfId="4908">
      <pivotArea dataOnly="0" labelOnly="1" outline="0" fieldPosition="0">
        <references count="2">
          <reference field="0" count="1">
            <x v="213"/>
          </reference>
          <reference field="4" count="1" selected="0">
            <x v="138"/>
          </reference>
        </references>
      </pivotArea>
    </format>
    <format dxfId="4907">
      <pivotArea outline="0" collapsedLevelsAreSubtotals="1" fieldPosition="0">
        <references count="2">
          <reference field="0" count="1" selected="0">
            <x v="213"/>
          </reference>
          <reference field="4" count="1" selected="0">
            <x v="138"/>
          </reference>
        </references>
      </pivotArea>
    </format>
    <format dxfId="4906">
      <pivotArea outline="0" collapsedLevelsAreSubtotals="1" fieldPosition="0">
        <references count="2">
          <reference field="0" count="1" selected="0">
            <x v="216"/>
          </reference>
          <reference field="4" count="1" selected="0">
            <x v="138"/>
          </reference>
        </references>
      </pivotArea>
    </format>
    <format dxfId="4905">
      <pivotArea dataOnly="0" labelOnly="1" outline="0" offset="IV28" fieldPosition="0">
        <references count="1">
          <reference field="4" count="1">
            <x v="138"/>
          </reference>
        </references>
      </pivotArea>
    </format>
    <format dxfId="4904">
      <pivotArea dataOnly="0" labelOnly="1" outline="0" fieldPosition="0">
        <references count="2">
          <reference field="0" count="1">
            <x v="216"/>
          </reference>
          <reference field="4" count="1" selected="0">
            <x v="138"/>
          </reference>
        </references>
      </pivotArea>
    </format>
    <format dxfId="4903">
      <pivotArea outline="0" collapsedLevelsAreSubtotals="1" fieldPosition="0">
        <references count="2">
          <reference field="0" count="1" selected="0">
            <x v="216"/>
          </reference>
          <reference field="4" count="1" selected="0">
            <x v="138"/>
          </reference>
        </references>
      </pivotArea>
    </format>
    <format dxfId="4902">
      <pivotArea outline="0" collapsedLevelsAreSubtotals="1" fieldPosition="0">
        <references count="2">
          <reference field="0" count="1" selected="0">
            <x v="240"/>
          </reference>
          <reference field="4" count="1" selected="0">
            <x v="138"/>
          </reference>
        </references>
      </pivotArea>
    </format>
    <format dxfId="4901">
      <pivotArea dataOnly="0" labelOnly="1" outline="0" offset="IV29" fieldPosition="0">
        <references count="1">
          <reference field="4" count="1">
            <x v="138"/>
          </reference>
        </references>
      </pivotArea>
    </format>
    <format dxfId="4900">
      <pivotArea dataOnly="0" labelOnly="1" outline="0" fieldPosition="0">
        <references count="2">
          <reference field="0" count="1">
            <x v="240"/>
          </reference>
          <reference field="4" count="1" selected="0">
            <x v="138"/>
          </reference>
        </references>
      </pivotArea>
    </format>
    <format dxfId="4899">
      <pivotArea outline="0" collapsedLevelsAreSubtotals="1" fieldPosition="0">
        <references count="2">
          <reference field="0" count="1" selected="0">
            <x v="240"/>
          </reference>
          <reference field="4" count="1" selected="0">
            <x v="138"/>
          </reference>
        </references>
      </pivotArea>
    </format>
    <format dxfId="4898">
      <pivotArea outline="0" collapsedLevelsAreSubtotals="1" fieldPosition="0">
        <references count="2">
          <reference field="0" count="1" selected="0">
            <x v="273"/>
          </reference>
          <reference field="4" count="1" selected="0">
            <x v="138"/>
          </reference>
        </references>
      </pivotArea>
    </format>
    <format dxfId="4897">
      <pivotArea dataOnly="0" labelOnly="1" outline="0" offset="IV30" fieldPosition="0">
        <references count="1">
          <reference field="4" count="1">
            <x v="138"/>
          </reference>
        </references>
      </pivotArea>
    </format>
    <format dxfId="4896">
      <pivotArea dataOnly="0" labelOnly="1" outline="0" fieldPosition="0">
        <references count="2">
          <reference field="0" count="1">
            <x v="273"/>
          </reference>
          <reference field="4" count="1" selected="0">
            <x v="138"/>
          </reference>
        </references>
      </pivotArea>
    </format>
    <format dxfId="4895">
      <pivotArea outline="0" collapsedLevelsAreSubtotals="1" fieldPosition="0">
        <references count="2">
          <reference field="0" count="1" selected="0">
            <x v="273"/>
          </reference>
          <reference field="4" count="1" selected="0">
            <x v="138"/>
          </reference>
        </references>
      </pivotArea>
    </format>
    <format dxfId="4894">
      <pivotArea outline="0" collapsedLevelsAreSubtotals="1" fieldPosition="0">
        <references count="2">
          <reference field="0" count="1" selected="0">
            <x v="276"/>
          </reference>
          <reference field="4" count="1" selected="0">
            <x v="138"/>
          </reference>
        </references>
      </pivotArea>
    </format>
    <format dxfId="4893">
      <pivotArea dataOnly="0" labelOnly="1" outline="0" offset="IV31" fieldPosition="0">
        <references count="1">
          <reference field="4" count="1">
            <x v="138"/>
          </reference>
        </references>
      </pivotArea>
    </format>
    <format dxfId="4892">
      <pivotArea dataOnly="0" labelOnly="1" outline="0" fieldPosition="0">
        <references count="2">
          <reference field="0" count="1">
            <x v="276"/>
          </reference>
          <reference field="4" count="1" selected="0">
            <x v="138"/>
          </reference>
        </references>
      </pivotArea>
    </format>
    <format dxfId="4891">
      <pivotArea outline="0" collapsedLevelsAreSubtotals="1" fieldPosition="0">
        <references count="2">
          <reference field="0" count="1" selected="0">
            <x v="276"/>
          </reference>
          <reference field="4" count="1" selected="0">
            <x v="138"/>
          </reference>
        </references>
      </pivotArea>
    </format>
    <format dxfId="4890">
      <pivotArea outline="0" collapsedLevelsAreSubtotals="1" fieldPosition="0">
        <references count="2">
          <reference field="0" count="1" selected="0">
            <x v="285"/>
          </reference>
          <reference field="4" count="1" selected="0">
            <x v="138"/>
          </reference>
        </references>
      </pivotArea>
    </format>
    <format dxfId="4889">
      <pivotArea dataOnly="0" labelOnly="1" outline="0" offset="IV32" fieldPosition="0">
        <references count="1">
          <reference field="4" count="1">
            <x v="138"/>
          </reference>
        </references>
      </pivotArea>
    </format>
    <format dxfId="4888">
      <pivotArea dataOnly="0" labelOnly="1" outline="0" fieldPosition="0">
        <references count="2">
          <reference field="0" count="1">
            <x v="285"/>
          </reference>
          <reference field="4" count="1" selected="0">
            <x v="138"/>
          </reference>
        </references>
      </pivotArea>
    </format>
    <format dxfId="4887">
      <pivotArea outline="0" collapsedLevelsAreSubtotals="1" fieldPosition="0">
        <references count="2">
          <reference field="0" count="1" selected="0">
            <x v="285"/>
          </reference>
          <reference field="4" count="1" selected="0">
            <x v="138"/>
          </reference>
        </references>
      </pivotArea>
    </format>
    <format dxfId="4886">
      <pivotArea outline="0" collapsedLevelsAreSubtotals="1" fieldPosition="0">
        <references count="2">
          <reference field="0" count="1" selected="0">
            <x v="301"/>
          </reference>
          <reference field="4" count="1" selected="0">
            <x v="138"/>
          </reference>
        </references>
      </pivotArea>
    </format>
    <format dxfId="4885">
      <pivotArea dataOnly="0" labelOnly="1" outline="0" offset="IV33" fieldPosition="0">
        <references count="1">
          <reference field="4" count="1">
            <x v="138"/>
          </reference>
        </references>
      </pivotArea>
    </format>
    <format dxfId="4884">
      <pivotArea dataOnly="0" labelOnly="1" outline="0" fieldPosition="0">
        <references count="2">
          <reference field="0" count="1">
            <x v="301"/>
          </reference>
          <reference field="4" count="1" selected="0">
            <x v="138"/>
          </reference>
        </references>
      </pivotArea>
    </format>
    <format dxfId="4883">
      <pivotArea outline="0" collapsedLevelsAreSubtotals="1" fieldPosition="0">
        <references count="2">
          <reference field="0" count="1" selected="0">
            <x v="301"/>
          </reference>
          <reference field="4" count="1" selected="0">
            <x v="138"/>
          </reference>
        </references>
      </pivotArea>
    </format>
    <format dxfId="4882">
      <pivotArea outline="0" collapsedLevelsAreSubtotals="1" fieldPosition="0">
        <references count="2">
          <reference field="0" count="1" selected="0">
            <x v="302"/>
          </reference>
          <reference field="4" count="1" selected="0">
            <x v="138"/>
          </reference>
        </references>
      </pivotArea>
    </format>
    <format dxfId="4881">
      <pivotArea dataOnly="0" labelOnly="1" outline="0" offset="IV34" fieldPosition="0">
        <references count="1">
          <reference field="4" count="1">
            <x v="138"/>
          </reference>
        </references>
      </pivotArea>
    </format>
    <format dxfId="4880">
      <pivotArea dataOnly="0" labelOnly="1" outline="0" fieldPosition="0">
        <references count="2">
          <reference field="0" count="1">
            <x v="302"/>
          </reference>
          <reference field="4" count="1" selected="0">
            <x v="138"/>
          </reference>
        </references>
      </pivotArea>
    </format>
    <format dxfId="4879">
      <pivotArea outline="0" collapsedLevelsAreSubtotals="1" fieldPosition="0">
        <references count="2">
          <reference field="0" count="1" selected="0">
            <x v="302"/>
          </reference>
          <reference field="4" count="1" selected="0">
            <x v="138"/>
          </reference>
        </references>
      </pivotArea>
    </format>
    <format dxfId="4878">
      <pivotArea outline="0" collapsedLevelsAreSubtotals="1" fieldPosition="0">
        <references count="2">
          <reference field="0" count="1" selected="0">
            <x v="305"/>
          </reference>
          <reference field="4" count="1" selected="0">
            <x v="138"/>
          </reference>
        </references>
      </pivotArea>
    </format>
    <format dxfId="4877">
      <pivotArea dataOnly="0" labelOnly="1" outline="0" offset="IV35" fieldPosition="0">
        <references count="1">
          <reference field="4" count="1">
            <x v="138"/>
          </reference>
        </references>
      </pivotArea>
    </format>
    <format dxfId="4876">
      <pivotArea dataOnly="0" labelOnly="1" outline="0" fieldPosition="0">
        <references count="2">
          <reference field="0" count="1">
            <x v="305"/>
          </reference>
          <reference field="4" count="1" selected="0">
            <x v="138"/>
          </reference>
        </references>
      </pivotArea>
    </format>
    <format dxfId="4875">
      <pivotArea outline="0" collapsedLevelsAreSubtotals="1" fieldPosition="0">
        <references count="2">
          <reference field="0" count="1" selected="0">
            <x v="305"/>
          </reference>
          <reference field="4" count="1" selected="0">
            <x v="138"/>
          </reference>
        </references>
      </pivotArea>
    </format>
    <format dxfId="4874">
      <pivotArea outline="0" collapsedLevelsAreSubtotals="1" fieldPosition="0">
        <references count="2">
          <reference field="0" count="1" selected="0">
            <x v="307"/>
          </reference>
          <reference field="4" count="1" selected="0">
            <x v="138"/>
          </reference>
        </references>
      </pivotArea>
    </format>
    <format dxfId="4873">
      <pivotArea dataOnly="0" labelOnly="1" outline="0" offset="IV36" fieldPosition="0">
        <references count="1">
          <reference field="4" count="1">
            <x v="138"/>
          </reference>
        </references>
      </pivotArea>
    </format>
    <format dxfId="4872">
      <pivotArea dataOnly="0" labelOnly="1" outline="0" fieldPosition="0">
        <references count="2">
          <reference field="0" count="1">
            <x v="307"/>
          </reference>
          <reference field="4" count="1" selected="0">
            <x v="138"/>
          </reference>
        </references>
      </pivotArea>
    </format>
    <format dxfId="4871">
      <pivotArea outline="0" collapsedLevelsAreSubtotals="1" fieldPosition="0">
        <references count="2">
          <reference field="0" count="1" selected="0">
            <x v="307"/>
          </reference>
          <reference field="4" count="1" selected="0">
            <x v="138"/>
          </reference>
        </references>
      </pivotArea>
    </format>
    <format dxfId="4870">
      <pivotArea outline="0" collapsedLevelsAreSubtotals="1" fieldPosition="0">
        <references count="2">
          <reference field="0" count="1" selected="0">
            <x v="308"/>
          </reference>
          <reference field="4" count="1" selected="0">
            <x v="138"/>
          </reference>
        </references>
      </pivotArea>
    </format>
    <format dxfId="4869">
      <pivotArea dataOnly="0" labelOnly="1" outline="0" offset="IV37" fieldPosition="0">
        <references count="1">
          <reference field="4" count="1">
            <x v="138"/>
          </reference>
        </references>
      </pivotArea>
    </format>
    <format dxfId="4868">
      <pivotArea dataOnly="0" labelOnly="1" outline="0" fieldPosition="0">
        <references count="2">
          <reference field="0" count="1">
            <x v="308"/>
          </reference>
          <reference field="4" count="1" selected="0">
            <x v="138"/>
          </reference>
        </references>
      </pivotArea>
    </format>
    <format dxfId="4867">
      <pivotArea outline="0" collapsedLevelsAreSubtotals="1" fieldPosition="0">
        <references count="2">
          <reference field="0" count="1" selected="0">
            <x v="308"/>
          </reference>
          <reference field="4" count="1" selected="0">
            <x v="138"/>
          </reference>
        </references>
      </pivotArea>
    </format>
    <format dxfId="4866">
      <pivotArea outline="0" collapsedLevelsAreSubtotals="1" fieldPosition="0">
        <references count="2">
          <reference field="0" count="1" selected="0">
            <x v="309"/>
          </reference>
          <reference field="4" count="1" selected="0">
            <x v="138"/>
          </reference>
        </references>
      </pivotArea>
    </format>
    <format dxfId="4865">
      <pivotArea dataOnly="0" labelOnly="1" outline="0" offset="IV38" fieldPosition="0">
        <references count="1">
          <reference field="4" count="1">
            <x v="138"/>
          </reference>
        </references>
      </pivotArea>
    </format>
    <format dxfId="4864">
      <pivotArea dataOnly="0" labelOnly="1" outline="0" fieldPosition="0">
        <references count="2">
          <reference field="0" count="1">
            <x v="309"/>
          </reference>
          <reference field="4" count="1" selected="0">
            <x v="138"/>
          </reference>
        </references>
      </pivotArea>
    </format>
    <format dxfId="4863">
      <pivotArea outline="0" collapsedLevelsAreSubtotals="1" fieldPosition="0">
        <references count="2">
          <reference field="0" count="1" selected="0">
            <x v="309"/>
          </reference>
          <reference field="4" count="1" selected="0">
            <x v="138"/>
          </reference>
        </references>
      </pivotArea>
    </format>
    <format dxfId="4862">
      <pivotArea outline="0" collapsedLevelsAreSubtotals="1" fieldPosition="0">
        <references count="2">
          <reference field="0" count="1" selected="0">
            <x v="310"/>
          </reference>
          <reference field="4" count="1" selected="0">
            <x v="138"/>
          </reference>
        </references>
      </pivotArea>
    </format>
    <format dxfId="4861">
      <pivotArea dataOnly="0" labelOnly="1" outline="0" offset="IV39" fieldPosition="0">
        <references count="1">
          <reference field="4" count="1">
            <x v="138"/>
          </reference>
        </references>
      </pivotArea>
    </format>
    <format dxfId="4860">
      <pivotArea dataOnly="0" labelOnly="1" outline="0" fieldPosition="0">
        <references count="2">
          <reference field="0" count="1">
            <x v="310"/>
          </reference>
          <reference field="4" count="1" selected="0">
            <x v="138"/>
          </reference>
        </references>
      </pivotArea>
    </format>
    <format dxfId="4859">
      <pivotArea outline="0" collapsedLevelsAreSubtotals="1" fieldPosition="0">
        <references count="2">
          <reference field="0" count="1" selected="0">
            <x v="310"/>
          </reference>
          <reference field="4" count="1" selected="0">
            <x v="138"/>
          </reference>
        </references>
      </pivotArea>
    </format>
    <format dxfId="4858">
      <pivotArea outline="0" collapsedLevelsAreSubtotals="1" fieldPosition="0">
        <references count="2">
          <reference field="0" count="1" selected="0">
            <x v="312"/>
          </reference>
          <reference field="4" count="1" selected="0">
            <x v="138"/>
          </reference>
        </references>
      </pivotArea>
    </format>
    <format dxfId="4857">
      <pivotArea dataOnly="0" labelOnly="1" outline="0" offset="IV40" fieldPosition="0">
        <references count="1">
          <reference field="4" count="1">
            <x v="138"/>
          </reference>
        </references>
      </pivotArea>
    </format>
    <format dxfId="4856">
      <pivotArea dataOnly="0" labelOnly="1" outline="0" fieldPosition="0">
        <references count="2">
          <reference field="0" count="1">
            <x v="312"/>
          </reference>
          <reference field="4" count="1" selected="0">
            <x v="138"/>
          </reference>
        </references>
      </pivotArea>
    </format>
    <format dxfId="4855">
      <pivotArea outline="0" collapsedLevelsAreSubtotals="1" fieldPosition="0">
        <references count="2">
          <reference field="0" count="1" selected="0">
            <x v="312"/>
          </reference>
          <reference field="4" count="1" selected="0">
            <x v="138"/>
          </reference>
        </references>
      </pivotArea>
    </format>
    <format dxfId="4854">
      <pivotArea outline="0" collapsedLevelsAreSubtotals="1" fieldPosition="0">
        <references count="2">
          <reference field="0" count="1" selected="0">
            <x v="314"/>
          </reference>
          <reference field="4" count="1" selected="0">
            <x v="138"/>
          </reference>
        </references>
      </pivotArea>
    </format>
    <format dxfId="4853">
      <pivotArea dataOnly="0" labelOnly="1" outline="0" offset="IV41" fieldPosition="0">
        <references count="1">
          <reference field="4" count="1">
            <x v="138"/>
          </reference>
        </references>
      </pivotArea>
    </format>
    <format dxfId="4852">
      <pivotArea dataOnly="0" labelOnly="1" outline="0" fieldPosition="0">
        <references count="2">
          <reference field="0" count="1">
            <x v="314"/>
          </reference>
          <reference field="4" count="1" selected="0">
            <x v="138"/>
          </reference>
        </references>
      </pivotArea>
    </format>
    <format dxfId="4851">
      <pivotArea outline="0" collapsedLevelsAreSubtotals="1" fieldPosition="0">
        <references count="2">
          <reference field="0" count="1" selected="0">
            <x v="314"/>
          </reference>
          <reference field="4" count="1" selected="0">
            <x v="138"/>
          </reference>
        </references>
      </pivotArea>
    </format>
    <format dxfId="4850">
      <pivotArea outline="0" collapsedLevelsAreSubtotals="1" fieldPosition="0">
        <references count="2">
          <reference field="0" count="1" selected="0">
            <x v="327"/>
          </reference>
          <reference field="4" count="1" selected="0">
            <x v="138"/>
          </reference>
        </references>
      </pivotArea>
    </format>
    <format dxfId="4849">
      <pivotArea dataOnly="0" labelOnly="1" outline="0" offset="IV42" fieldPosition="0">
        <references count="1">
          <reference field="4" count="1">
            <x v="138"/>
          </reference>
        </references>
      </pivotArea>
    </format>
    <format dxfId="4848">
      <pivotArea dataOnly="0" labelOnly="1" outline="0" fieldPosition="0">
        <references count="2">
          <reference field="0" count="1">
            <x v="327"/>
          </reference>
          <reference field="4" count="1" selected="0">
            <x v="138"/>
          </reference>
        </references>
      </pivotArea>
    </format>
    <format dxfId="4847">
      <pivotArea outline="0" collapsedLevelsAreSubtotals="1" fieldPosition="0">
        <references count="2">
          <reference field="0" count="1" selected="0">
            <x v="327"/>
          </reference>
          <reference field="4" count="1" selected="0">
            <x v="138"/>
          </reference>
        </references>
      </pivotArea>
    </format>
    <format dxfId="4846">
      <pivotArea outline="0" collapsedLevelsAreSubtotals="1" fieldPosition="0">
        <references count="2">
          <reference field="0" count="1" selected="0">
            <x v="331"/>
          </reference>
          <reference field="4" count="1" selected="0">
            <x v="138"/>
          </reference>
        </references>
      </pivotArea>
    </format>
    <format dxfId="4845">
      <pivotArea dataOnly="0" labelOnly="1" outline="0" offset="IV43" fieldPosition="0">
        <references count="1">
          <reference field="4" count="1">
            <x v="138"/>
          </reference>
        </references>
      </pivotArea>
    </format>
    <format dxfId="4844">
      <pivotArea dataOnly="0" labelOnly="1" outline="0" fieldPosition="0">
        <references count="2">
          <reference field="0" count="1">
            <x v="331"/>
          </reference>
          <reference field="4" count="1" selected="0">
            <x v="138"/>
          </reference>
        </references>
      </pivotArea>
    </format>
    <format dxfId="4843">
      <pivotArea outline="0" collapsedLevelsAreSubtotals="1" fieldPosition="0">
        <references count="2">
          <reference field="0" count="1" selected="0">
            <x v="331"/>
          </reference>
          <reference field="4" count="1" selected="0">
            <x v="138"/>
          </reference>
        </references>
      </pivotArea>
    </format>
    <format dxfId="4842">
      <pivotArea outline="0" collapsedLevelsAreSubtotals="1" fieldPosition="0">
        <references count="2">
          <reference field="0" count="1" selected="0">
            <x v="335"/>
          </reference>
          <reference field="4" count="1" selected="0">
            <x v="138"/>
          </reference>
        </references>
      </pivotArea>
    </format>
    <format dxfId="4841">
      <pivotArea dataOnly="0" labelOnly="1" outline="0" offset="IV44" fieldPosition="0">
        <references count="1">
          <reference field="4" count="1">
            <x v="138"/>
          </reference>
        </references>
      </pivotArea>
    </format>
    <format dxfId="4840">
      <pivotArea dataOnly="0" labelOnly="1" outline="0" fieldPosition="0">
        <references count="2">
          <reference field="0" count="1">
            <x v="335"/>
          </reference>
          <reference field="4" count="1" selected="0">
            <x v="138"/>
          </reference>
        </references>
      </pivotArea>
    </format>
    <format dxfId="4839">
      <pivotArea outline="0" collapsedLevelsAreSubtotals="1" fieldPosition="0">
        <references count="2">
          <reference field="0" count="1" selected="0">
            <x v="335"/>
          </reference>
          <reference field="4" count="1" selected="0">
            <x v="138"/>
          </reference>
        </references>
      </pivotArea>
    </format>
    <format dxfId="4838">
      <pivotArea outline="0" collapsedLevelsAreSubtotals="1" fieldPosition="0">
        <references count="2">
          <reference field="0" count="1" selected="0">
            <x v="339"/>
          </reference>
          <reference field="4" count="1" selected="0">
            <x v="138"/>
          </reference>
        </references>
      </pivotArea>
    </format>
    <format dxfId="4837">
      <pivotArea dataOnly="0" labelOnly="1" outline="0" offset="IV45" fieldPosition="0">
        <references count="1">
          <reference field="4" count="1">
            <x v="138"/>
          </reference>
        </references>
      </pivotArea>
    </format>
    <format dxfId="4836">
      <pivotArea dataOnly="0" labelOnly="1" outline="0" fieldPosition="0">
        <references count="2">
          <reference field="0" count="1">
            <x v="339"/>
          </reference>
          <reference field="4" count="1" selected="0">
            <x v="138"/>
          </reference>
        </references>
      </pivotArea>
    </format>
    <format dxfId="4835">
      <pivotArea outline="0" collapsedLevelsAreSubtotals="1" fieldPosition="0">
        <references count="2">
          <reference field="0" count="1" selected="0">
            <x v="339"/>
          </reference>
          <reference field="4" count="1" selected="0">
            <x v="138"/>
          </reference>
        </references>
      </pivotArea>
    </format>
    <format dxfId="4834">
      <pivotArea outline="0" collapsedLevelsAreSubtotals="1" fieldPosition="0">
        <references count="2">
          <reference field="0" count="1" selected="0">
            <x v="390"/>
          </reference>
          <reference field="4" count="1" selected="0">
            <x v="138"/>
          </reference>
        </references>
      </pivotArea>
    </format>
    <format dxfId="4833">
      <pivotArea dataOnly="0" labelOnly="1" outline="0" offset="IV46" fieldPosition="0">
        <references count="1">
          <reference field="4" count="1">
            <x v="138"/>
          </reference>
        </references>
      </pivotArea>
    </format>
    <format dxfId="4832">
      <pivotArea dataOnly="0" labelOnly="1" outline="0" fieldPosition="0">
        <references count="2">
          <reference field="0" count="1">
            <x v="390"/>
          </reference>
          <reference field="4" count="1" selected="0">
            <x v="138"/>
          </reference>
        </references>
      </pivotArea>
    </format>
    <format dxfId="4831">
      <pivotArea outline="0" collapsedLevelsAreSubtotals="1" fieldPosition="0">
        <references count="2">
          <reference field="0" count="1" selected="0">
            <x v="390"/>
          </reference>
          <reference field="4" count="1" selected="0">
            <x v="138"/>
          </reference>
        </references>
      </pivotArea>
    </format>
    <format dxfId="4830">
      <pivotArea outline="0" collapsedLevelsAreSubtotals="1" fieldPosition="0">
        <references count="2">
          <reference field="0" count="1" selected="0">
            <x v="393"/>
          </reference>
          <reference field="4" count="1" selected="0">
            <x v="138"/>
          </reference>
        </references>
      </pivotArea>
    </format>
    <format dxfId="4829">
      <pivotArea dataOnly="0" labelOnly="1" outline="0" offset="IV47" fieldPosition="0">
        <references count="1">
          <reference field="4" count="1">
            <x v="138"/>
          </reference>
        </references>
      </pivotArea>
    </format>
    <format dxfId="4828">
      <pivotArea dataOnly="0" labelOnly="1" outline="0" fieldPosition="0">
        <references count="2">
          <reference field="0" count="1">
            <x v="393"/>
          </reference>
          <reference field="4" count="1" selected="0">
            <x v="138"/>
          </reference>
        </references>
      </pivotArea>
    </format>
    <format dxfId="4827">
      <pivotArea outline="0" collapsedLevelsAreSubtotals="1" fieldPosition="0">
        <references count="2">
          <reference field="0" count="1" selected="0">
            <x v="393"/>
          </reference>
          <reference field="4" count="1" selected="0">
            <x v="138"/>
          </reference>
        </references>
      </pivotArea>
    </format>
    <format dxfId="4826">
      <pivotArea outline="0" collapsedLevelsAreSubtotals="1" fieldPosition="0">
        <references count="2">
          <reference field="0" count="1" selected="0">
            <x v="399"/>
          </reference>
          <reference field="4" count="1" selected="0">
            <x v="138"/>
          </reference>
        </references>
      </pivotArea>
    </format>
    <format dxfId="4825">
      <pivotArea dataOnly="0" labelOnly="1" outline="0" offset="IV48" fieldPosition="0">
        <references count="1">
          <reference field="4" count="1">
            <x v="138"/>
          </reference>
        </references>
      </pivotArea>
    </format>
    <format dxfId="4824">
      <pivotArea dataOnly="0" labelOnly="1" outline="0" fieldPosition="0">
        <references count="2">
          <reference field="0" count="1">
            <x v="399"/>
          </reference>
          <reference field="4" count="1" selected="0">
            <x v="138"/>
          </reference>
        </references>
      </pivotArea>
    </format>
    <format dxfId="4823">
      <pivotArea outline="0" collapsedLevelsAreSubtotals="1" fieldPosition="0">
        <references count="2">
          <reference field="0" count="1" selected="0">
            <x v="399"/>
          </reference>
          <reference field="4" count="1" selected="0">
            <x v="138"/>
          </reference>
        </references>
      </pivotArea>
    </format>
    <format dxfId="4822">
      <pivotArea outline="0" collapsedLevelsAreSubtotals="1" fieldPosition="0">
        <references count="2">
          <reference field="0" count="1" selected="0">
            <x v="406"/>
          </reference>
          <reference field="4" count="1" selected="0">
            <x v="138"/>
          </reference>
        </references>
      </pivotArea>
    </format>
    <format dxfId="4821">
      <pivotArea dataOnly="0" labelOnly="1" outline="0" offset="IV49" fieldPosition="0">
        <references count="1">
          <reference field="4" count="1">
            <x v="138"/>
          </reference>
        </references>
      </pivotArea>
    </format>
    <format dxfId="4820">
      <pivotArea dataOnly="0" labelOnly="1" outline="0" fieldPosition="0">
        <references count="2">
          <reference field="0" count="1">
            <x v="406"/>
          </reference>
          <reference field="4" count="1" selected="0">
            <x v="138"/>
          </reference>
        </references>
      </pivotArea>
    </format>
    <format dxfId="4819">
      <pivotArea outline="0" collapsedLevelsAreSubtotals="1" fieldPosition="0">
        <references count="2">
          <reference field="0" count="1" selected="0">
            <x v="406"/>
          </reference>
          <reference field="4" count="1" selected="0">
            <x v="138"/>
          </reference>
        </references>
      </pivotArea>
    </format>
    <format dxfId="4818">
      <pivotArea outline="0" collapsedLevelsAreSubtotals="1" fieldPosition="0">
        <references count="2">
          <reference field="0" count="1" selected="0">
            <x v="410"/>
          </reference>
          <reference field="4" count="1" selected="0">
            <x v="138"/>
          </reference>
        </references>
      </pivotArea>
    </format>
    <format dxfId="4817">
      <pivotArea dataOnly="0" labelOnly="1" outline="0" offset="IV50" fieldPosition="0">
        <references count="1">
          <reference field="4" count="1">
            <x v="138"/>
          </reference>
        </references>
      </pivotArea>
    </format>
    <format dxfId="4816">
      <pivotArea dataOnly="0" labelOnly="1" outline="0" fieldPosition="0">
        <references count="2">
          <reference field="0" count="1">
            <x v="410"/>
          </reference>
          <reference field="4" count="1" selected="0">
            <x v="138"/>
          </reference>
        </references>
      </pivotArea>
    </format>
    <format dxfId="4815">
      <pivotArea outline="0" collapsedLevelsAreSubtotals="1" fieldPosition="0">
        <references count="2">
          <reference field="0" count="1" selected="0">
            <x v="410"/>
          </reference>
          <reference field="4" count="1" selected="0">
            <x v="138"/>
          </reference>
        </references>
      </pivotArea>
    </format>
    <format dxfId="4814">
      <pivotArea outline="0" collapsedLevelsAreSubtotals="1" fieldPosition="0">
        <references count="2">
          <reference field="0" count="1" selected="0">
            <x v="427"/>
          </reference>
          <reference field="4" count="1" selected="0">
            <x v="138"/>
          </reference>
        </references>
      </pivotArea>
    </format>
    <format dxfId="4813">
      <pivotArea dataOnly="0" labelOnly="1" outline="0" offset="IV51" fieldPosition="0">
        <references count="1">
          <reference field="4" count="1">
            <x v="138"/>
          </reference>
        </references>
      </pivotArea>
    </format>
    <format dxfId="4812">
      <pivotArea dataOnly="0" labelOnly="1" outline="0" fieldPosition="0">
        <references count="2">
          <reference field="0" count="1">
            <x v="427"/>
          </reference>
          <reference field="4" count="1" selected="0">
            <x v="138"/>
          </reference>
        </references>
      </pivotArea>
    </format>
    <format dxfId="4811">
      <pivotArea outline="0" collapsedLevelsAreSubtotals="1" fieldPosition="0">
        <references count="2">
          <reference field="0" count="1" selected="0">
            <x v="427"/>
          </reference>
          <reference field="4" count="1" selected="0">
            <x v="138"/>
          </reference>
        </references>
      </pivotArea>
    </format>
    <format dxfId="4810">
      <pivotArea outline="0" collapsedLevelsAreSubtotals="1" fieldPosition="0">
        <references count="2">
          <reference field="0" count="1" selected="0">
            <x v="433"/>
          </reference>
          <reference field="4" count="1" selected="0">
            <x v="138"/>
          </reference>
        </references>
      </pivotArea>
    </format>
    <format dxfId="4809">
      <pivotArea dataOnly="0" labelOnly="1" outline="0" offset="IV52" fieldPosition="0">
        <references count="1">
          <reference field="4" count="1">
            <x v="138"/>
          </reference>
        </references>
      </pivotArea>
    </format>
    <format dxfId="4808">
      <pivotArea dataOnly="0" labelOnly="1" outline="0" fieldPosition="0">
        <references count="2">
          <reference field="0" count="1">
            <x v="433"/>
          </reference>
          <reference field="4" count="1" selected="0">
            <x v="138"/>
          </reference>
        </references>
      </pivotArea>
    </format>
    <format dxfId="4807">
      <pivotArea outline="0" collapsedLevelsAreSubtotals="1" fieldPosition="0">
        <references count="2">
          <reference field="0" count="1" selected="0">
            <x v="433"/>
          </reference>
          <reference field="4" count="1" selected="0">
            <x v="138"/>
          </reference>
        </references>
      </pivotArea>
    </format>
    <format dxfId="4806">
      <pivotArea outline="0" collapsedLevelsAreSubtotals="1" fieldPosition="0">
        <references count="2">
          <reference field="0" count="1" selected="0">
            <x v="434"/>
          </reference>
          <reference field="4" count="1" selected="0">
            <x v="138"/>
          </reference>
        </references>
      </pivotArea>
    </format>
    <format dxfId="4805">
      <pivotArea dataOnly="0" labelOnly="1" outline="0" offset="IV53" fieldPosition="0">
        <references count="1">
          <reference field="4" count="1">
            <x v="138"/>
          </reference>
        </references>
      </pivotArea>
    </format>
    <format dxfId="4804">
      <pivotArea dataOnly="0" labelOnly="1" outline="0" fieldPosition="0">
        <references count="2">
          <reference field="0" count="1">
            <x v="434"/>
          </reference>
          <reference field="4" count="1" selected="0">
            <x v="138"/>
          </reference>
        </references>
      </pivotArea>
    </format>
    <format dxfId="4803">
      <pivotArea outline="0" collapsedLevelsAreSubtotals="1" fieldPosition="0">
        <references count="2">
          <reference field="0" count="1" selected="0">
            <x v="434"/>
          </reference>
          <reference field="4" count="1" selected="0">
            <x v="138"/>
          </reference>
        </references>
      </pivotArea>
    </format>
    <format dxfId="4802">
      <pivotArea outline="0" collapsedLevelsAreSubtotals="1" fieldPosition="0">
        <references count="2">
          <reference field="0" count="1" selected="0">
            <x v="435"/>
          </reference>
          <reference field="4" count="1" selected="0">
            <x v="138"/>
          </reference>
        </references>
      </pivotArea>
    </format>
    <format dxfId="4801">
      <pivotArea dataOnly="0" labelOnly="1" outline="0" offset="IV54" fieldPosition="0">
        <references count="1">
          <reference field="4" count="1">
            <x v="138"/>
          </reference>
        </references>
      </pivotArea>
    </format>
    <format dxfId="4800">
      <pivotArea dataOnly="0" labelOnly="1" outline="0" fieldPosition="0">
        <references count="2">
          <reference field="0" count="1">
            <x v="435"/>
          </reference>
          <reference field="4" count="1" selected="0">
            <x v="138"/>
          </reference>
        </references>
      </pivotArea>
    </format>
    <format dxfId="4799">
      <pivotArea outline="0" collapsedLevelsAreSubtotals="1" fieldPosition="0">
        <references count="2">
          <reference field="0" count="1" selected="0">
            <x v="435"/>
          </reference>
          <reference field="4" count="1" selected="0">
            <x v="138"/>
          </reference>
        </references>
      </pivotArea>
    </format>
    <format dxfId="4798">
      <pivotArea outline="0" collapsedLevelsAreSubtotals="1" fieldPosition="0">
        <references count="2">
          <reference field="0" count="1" selected="0">
            <x v="437"/>
          </reference>
          <reference field="4" count="1" selected="0">
            <x v="138"/>
          </reference>
        </references>
      </pivotArea>
    </format>
    <format dxfId="4797">
      <pivotArea dataOnly="0" labelOnly="1" outline="0" offset="IV55" fieldPosition="0">
        <references count="1">
          <reference field="4" count="1">
            <x v="138"/>
          </reference>
        </references>
      </pivotArea>
    </format>
    <format dxfId="4796">
      <pivotArea dataOnly="0" labelOnly="1" outline="0" fieldPosition="0">
        <references count="2">
          <reference field="0" count="1">
            <x v="437"/>
          </reference>
          <reference field="4" count="1" selected="0">
            <x v="138"/>
          </reference>
        </references>
      </pivotArea>
    </format>
    <format dxfId="4795">
      <pivotArea outline="0" collapsedLevelsAreSubtotals="1" fieldPosition="0">
        <references count="2">
          <reference field="0" count="1" selected="0">
            <x v="437"/>
          </reference>
          <reference field="4" count="1" selected="0">
            <x v="138"/>
          </reference>
        </references>
      </pivotArea>
    </format>
    <format dxfId="4794">
      <pivotArea outline="0" collapsedLevelsAreSubtotals="1" fieldPosition="0">
        <references count="2">
          <reference field="0" count="1" selected="0">
            <x v="439"/>
          </reference>
          <reference field="4" count="1" selected="0">
            <x v="138"/>
          </reference>
        </references>
      </pivotArea>
    </format>
    <format dxfId="4793">
      <pivotArea dataOnly="0" labelOnly="1" outline="0" offset="IV56" fieldPosition="0">
        <references count="1">
          <reference field="4" count="1">
            <x v="138"/>
          </reference>
        </references>
      </pivotArea>
    </format>
    <format dxfId="4792">
      <pivotArea dataOnly="0" labelOnly="1" outline="0" fieldPosition="0">
        <references count="2">
          <reference field="0" count="1">
            <x v="439"/>
          </reference>
          <reference field="4" count="1" selected="0">
            <x v="138"/>
          </reference>
        </references>
      </pivotArea>
    </format>
    <format dxfId="4791">
      <pivotArea outline="0" collapsedLevelsAreSubtotals="1" fieldPosition="0">
        <references count="2">
          <reference field="0" count="1" selected="0">
            <x v="439"/>
          </reference>
          <reference field="4" count="1" selected="0">
            <x v="138"/>
          </reference>
        </references>
      </pivotArea>
    </format>
    <format dxfId="4790">
      <pivotArea outline="0" collapsedLevelsAreSubtotals="1" fieldPosition="0">
        <references count="2">
          <reference field="0" count="1" selected="0">
            <x v="443"/>
          </reference>
          <reference field="4" count="1" selected="0">
            <x v="138"/>
          </reference>
        </references>
      </pivotArea>
    </format>
    <format dxfId="4789">
      <pivotArea dataOnly="0" labelOnly="1" outline="0" offset="IV57" fieldPosition="0">
        <references count="1">
          <reference field="4" count="1">
            <x v="138"/>
          </reference>
        </references>
      </pivotArea>
    </format>
    <format dxfId="4788">
      <pivotArea dataOnly="0" labelOnly="1" outline="0" fieldPosition="0">
        <references count="2">
          <reference field="0" count="1">
            <x v="443"/>
          </reference>
          <reference field="4" count="1" selected="0">
            <x v="138"/>
          </reference>
        </references>
      </pivotArea>
    </format>
    <format dxfId="4787">
      <pivotArea outline="0" collapsedLevelsAreSubtotals="1" fieldPosition="0">
        <references count="2">
          <reference field="0" count="1" selected="0">
            <x v="443"/>
          </reference>
          <reference field="4" count="1" selected="0">
            <x v="138"/>
          </reference>
        </references>
      </pivotArea>
    </format>
    <format dxfId="4786">
      <pivotArea outline="0" collapsedLevelsAreSubtotals="1" fieldPosition="0">
        <references count="2">
          <reference field="0" count="1" selected="0">
            <x v="447"/>
          </reference>
          <reference field="4" count="1" selected="0">
            <x v="138"/>
          </reference>
        </references>
      </pivotArea>
    </format>
    <format dxfId="4785">
      <pivotArea dataOnly="0" labelOnly="1" outline="0" offset="IV58" fieldPosition="0">
        <references count="1">
          <reference field="4" count="1">
            <x v="138"/>
          </reference>
        </references>
      </pivotArea>
    </format>
    <format dxfId="4784">
      <pivotArea dataOnly="0" labelOnly="1" outline="0" fieldPosition="0">
        <references count="2">
          <reference field="0" count="1">
            <x v="447"/>
          </reference>
          <reference field="4" count="1" selected="0">
            <x v="138"/>
          </reference>
        </references>
      </pivotArea>
    </format>
    <format dxfId="4783">
      <pivotArea outline="0" collapsedLevelsAreSubtotals="1" fieldPosition="0">
        <references count="2">
          <reference field="0" count="1" selected="0">
            <x v="447"/>
          </reference>
          <reference field="4" count="1" selected="0">
            <x v="138"/>
          </reference>
        </references>
      </pivotArea>
    </format>
    <format dxfId="4782">
      <pivotArea outline="0" collapsedLevelsAreSubtotals="1" fieldPosition="0">
        <references count="2">
          <reference field="0" count="1" selected="0">
            <x v="450"/>
          </reference>
          <reference field="4" count="1" selected="0">
            <x v="138"/>
          </reference>
        </references>
      </pivotArea>
    </format>
    <format dxfId="4781">
      <pivotArea dataOnly="0" labelOnly="1" outline="0" offset="IV59" fieldPosition="0">
        <references count="1">
          <reference field="4" count="1">
            <x v="138"/>
          </reference>
        </references>
      </pivotArea>
    </format>
    <format dxfId="4780">
      <pivotArea dataOnly="0" labelOnly="1" outline="0" fieldPosition="0">
        <references count="2">
          <reference field="0" count="1">
            <x v="450"/>
          </reference>
          <reference field="4" count="1" selected="0">
            <x v="138"/>
          </reference>
        </references>
      </pivotArea>
    </format>
    <format dxfId="4779">
      <pivotArea outline="0" collapsedLevelsAreSubtotals="1" fieldPosition="0">
        <references count="2">
          <reference field="0" count="1" selected="0">
            <x v="450"/>
          </reference>
          <reference field="4" count="1" selected="0">
            <x v="138"/>
          </reference>
        </references>
      </pivotArea>
    </format>
    <format dxfId="4778">
      <pivotArea outline="0" collapsedLevelsAreSubtotals="1" fieldPosition="0">
        <references count="2">
          <reference field="0" count="1" selected="0">
            <x v="454"/>
          </reference>
          <reference field="4" count="1" selected="0">
            <x v="138"/>
          </reference>
        </references>
      </pivotArea>
    </format>
    <format dxfId="4777">
      <pivotArea dataOnly="0" labelOnly="1" outline="0" offset="IV60" fieldPosition="0">
        <references count="1">
          <reference field="4" count="1">
            <x v="138"/>
          </reference>
        </references>
      </pivotArea>
    </format>
    <format dxfId="4776">
      <pivotArea dataOnly="0" labelOnly="1" outline="0" fieldPosition="0">
        <references count="2">
          <reference field="0" count="1">
            <x v="454"/>
          </reference>
          <reference field="4" count="1" selected="0">
            <x v="138"/>
          </reference>
        </references>
      </pivotArea>
    </format>
    <format dxfId="4775">
      <pivotArea outline="0" collapsedLevelsAreSubtotals="1" fieldPosition="0">
        <references count="2">
          <reference field="0" count="1" selected="0">
            <x v="454"/>
          </reference>
          <reference field="4" count="1" selected="0">
            <x v="138"/>
          </reference>
        </references>
      </pivotArea>
    </format>
    <format dxfId="4774">
      <pivotArea outline="0" collapsedLevelsAreSubtotals="1" fieldPosition="0">
        <references count="2">
          <reference field="0" count="1" selected="0">
            <x v="456"/>
          </reference>
          <reference field="4" count="1" selected="0">
            <x v="138"/>
          </reference>
        </references>
      </pivotArea>
    </format>
    <format dxfId="4773">
      <pivotArea dataOnly="0" labelOnly="1" outline="0" offset="IV61" fieldPosition="0">
        <references count="1">
          <reference field="4" count="1">
            <x v="138"/>
          </reference>
        </references>
      </pivotArea>
    </format>
    <format dxfId="4772">
      <pivotArea dataOnly="0" labelOnly="1" outline="0" fieldPosition="0">
        <references count="2">
          <reference field="0" count="1">
            <x v="456"/>
          </reference>
          <reference field="4" count="1" selected="0">
            <x v="138"/>
          </reference>
        </references>
      </pivotArea>
    </format>
    <format dxfId="4771">
      <pivotArea outline="0" collapsedLevelsAreSubtotals="1" fieldPosition="0">
        <references count="2">
          <reference field="0" count="1" selected="0">
            <x v="456"/>
          </reference>
          <reference field="4" count="1" selected="0">
            <x v="138"/>
          </reference>
        </references>
      </pivotArea>
    </format>
    <format dxfId="4770">
      <pivotArea outline="0" collapsedLevelsAreSubtotals="1" fieldPosition="0">
        <references count="2">
          <reference field="0" count="1" selected="0">
            <x v="473"/>
          </reference>
          <reference field="4" count="1" selected="0">
            <x v="138"/>
          </reference>
        </references>
      </pivotArea>
    </format>
    <format dxfId="4769">
      <pivotArea dataOnly="0" labelOnly="1" outline="0" offset="IV62" fieldPosition="0">
        <references count="1">
          <reference field="4" count="1">
            <x v="138"/>
          </reference>
        </references>
      </pivotArea>
    </format>
    <format dxfId="4768">
      <pivotArea dataOnly="0" labelOnly="1" outline="0" fieldPosition="0">
        <references count="2">
          <reference field="0" count="1">
            <x v="473"/>
          </reference>
          <reference field="4" count="1" selected="0">
            <x v="138"/>
          </reference>
        </references>
      </pivotArea>
    </format>
    <format dxfId="4767">
      <pivotArea outline="0" collapsedLevelsAreSubtotals="1" fieldPosition="0">
        <references count="2">
          <reference field="0" count="1" selected="0">
            <x v="473"/>
          </reference>
          <reference field="4" count="1" selected="0">
            <x v="138"/>
          </reference>
        </references>
      </pivotArea>
    </format>
    <format dxfId="4766">
      <pivotArea outline="0" collapsedLevelsAreSubtotals="1" fieldPosition="0">
        <references count="2">
          <reference field="0" count="1" selected="0">
            <x v="478"/>
          </reference>
          <reference field="4" count="1" selected="0">
            <x v="138"/>
          </reference>
        </references>
      </pivotArea>
    </format>
    <format dxfId="4765">
      <pivotArea dataOnly="0" labelOnly="1" outline="0" offset="IV63" fieldPosition="0">
        <references count="1">
          <reference field="4" count="1">
            <x v="138"/>
          </reference>
        </references>
      </pivotArea>
    </format>
    <format dxfId="4764">
      <pivotArea dataOnly="0" labelOnly="1" outline="0" fieldPosition="0">
        <references count="2">
          <reference field="0" count="1">
            <x v="478"/>
          </reference>
          <reference field="4" count="1" selected="0">
            <x v="138"/>
          </reference>
        </references>
      </pivotArea>
    </format>
    <format dxfId="4763">
      <pivotArea outline="0" collapsedLevelsAreSubtotals="1" fieldPosition="0">
        <references count="2">
          <reference field="0" count="1" selected="0">
            <x v="478"/>
          </reference>
          <reference field="4" count="1" selected="0">
            <x v="138"/>
          </reference>
        </references>
      </pivotArea>
    </format>
    <format dxfId="4762">
      <pivotArea outline="0" collapsedLevelsAreSubtotals="1" fieldPosition="0">
        <references count="2">
          <reference field="0" count="1" selected="0">
            <x v="479"/>
          </reference>
          <reference field="4" count="1" selected="0">
            <x v="138"/>
          </reference>
        </references>
      </pivotArea>
    </format>
    <format dxfId="4761">
      <pivotArea dataOnly="0" labelOnly="1" outline="0" offset="IV64" fieldPosition="0">
        <references count="1">
          <reference field="4" count="1">
            <x v="138"/>
          </reference>
        </references>
      </pivotArea>
    </format>
    <format dxfId="4760">
      <pivotArea dataOnly="0" labelOnly="1" outline="0" fieldPosition="0">
        <references count="2">
          <reference field="0" count="1">
            <x v="479"/>
          </reference>
          <reference field="4" count="1" selected="0">
            <x v="138"/>
          </reference>
        </references>
      </pivotArea>
    </format>
    <format dxfId="4759">
      <pivotArea outline="0" collapsedLevelsAreSubtotals="1" fieldPosition="0">
        <references count="2">
          <reference field="0" count="1" selected="0">
            <x v="479"/>
          </reference>
          <reference field="4" count="1" selected="0">
            <x v="138"/>
          </reference>
        </references>
      </pivotArea>
    </format>
    <format dxfId="4758">
      <pivotArea outline="0" collapsedLevelsAreSubtotals="1" fieldPosition="0">
        <references count="2">
          <reference field="0" count="1" selected="0">
            <x v="480"/>
          </reference>
          <reference field="4" count="1" selected="0">
            <x v="138"/>
          </reference>
        </references>
      </pivotArea>
    </format>
    <format dxfId="4757">
      <pivotArea dataOnly="0" labelOnly="1" outline="0" offset="IV65" fieldPosition="0">
        <references count="1">
          <reference field="4" count="1">
            <x v="138"/>
          </reference>
        </references>
      </pivotArea>
    </format>
    <format dxfId="4756">
      <pivotArea dataOnly="0" labelOnly="1" outline="0" fieldPosition="0">
        <references count="2">
          <reference field="0" count="1">
            <x v="480"/>
          </reference>
          <reference field="4" count="1" selected="0">
            <x v="138"/>
          </reference>
        </references>
      </pivotArea>
    </format>
    <format dxfId="4755">
      <pivotArea outline="0" collapsedLevelsAreSubtotals="1" fieldPosition="0">
        <references count="2">
          <reference field="0" count="1" selected="0">
            <x v="480"/>
          </reference>
          <reference field="4" count="1" selected="0">
            <x v="138"/>
          </reference>
        </references>
      </pivotArea>
    </format>
    <format dxfId="4754">
      <pivotArea outline="0" collapsedLevelsAreSubtotals="1" fieldPosition="0">
        <references count="2">
          <reference field="0" count="1" selected="0">
            <x v="487"/>
          </reference>
          <reference field="4" count="1" selected="0">
            <x v="138"/>
          </reference>
        </references>
      </pivotArea>
    </format>
    <format dxfId="4753">
      <pivotArea dataOnly="0" labelOnly="1" outline="0" offset="IV66" fieldPosition="0">
        <references count="1">
          <reference field="4" count="1">
            <x v="138"/>
          </reference>
        </references>
      </pivotArea>
    </format>
    <format dxfId="4752">
      <pivotArea dataOnly="0" labelOnly="1" outline="0" fieldPosition="0">
        <references count="2">
          <reference field="0" count="1">
            <x v="487"/>
          </reference>
          <reference field="4" count="1" selected="0">
            <x v="138"/>
          </reference>
        </references>
      </pivotArea>
    </format>
    <format dxfId="4751">
      <pivotArea outline="0" collapsedLevelsAreSubtotals="1" fieldPosition="0">
        <references count="2">
          <reference field="0" count="1" selected="0">
            <x v="487"/>
          </reference>
          <reference field="4" count="1" selected="0">
            <x v="138"/>
          </reference>
        </references>
      </pivotArea>
    </format>
    <format dxfId="4750">
      <pivotArea outline="0" collapsedLevelsAreSubtotals="1" fieldPosition="0">
        <references count="2">
          <reference field="0" count="1" selected="0">
            <x v="500"/>
          </reference>
          <reference field="4" count="1" selected="0">
            <x v="138"/>
          </reference>
        </references>
      </pivotArea>
    </format>
    <format dxfId="4749">
      <pivotArea dataOnly="0" labelOnly="1" outline="0" offset="IV67" fieldPosition="0">
        <references count="1">
          <reference field="4" count="1">
            <x v="138"/>
          </reference>
        </references>
      </pivotArea>
    </format>
    <format dxfId="4748">
      <pivotArea dataOnly="0" labelOnly="1" outline="0" fieldPosition="0">
        <references count="2">
          <reference field="0" count="1">
            <x v="500"/>
          </reference>
          <reference field="4" count="1" selected="0">
            <x v="138"/>
          </reference>
        </references>
      </pivotArea>
    </format>
    <format dxfId="4747">
      <pivotArea outline="0" collapsedLevelsAreSubtotals="1" fieldPosition="0">
        <references count="2">
          <reference field="0" count="1" selected="0">
            <x v="500"/>
          </reference>
          <reference field="4" count="1" selected="0">
            <x v="138"/>
          </reference>
        </references>
      </pivotArea>
    </format>
    <format dxfId="4746">
      <pivotArea outline="0" collapsedLevelsAreSubtotals="1" fieldPosition="0">
        <references count="2">
          <reference field="0" count="1" selected="0">
            <x v="501"/>
          </reference>
          <reference field="4" count="1" selected="0">
            <x v="138"/>
          </reference>
        </references>
      </pivotArea>
    </format>
    <format dxfId="4745">
      <pivotArea dataOnly="0" labelOnly="1" outline="0" offset="IV68" fieldPosition="0">
        <references count="1">
          <reference field="4" count="1">
            <x v="138"/>
          </reference>
        </references>
      </pivotArea>
    </format>
    <format dxfId="4744">
      <pivotArea dataOnly="0" labelOnly="1" outline="0" fieldPosition="0">
        <references count="2">
          <reference field="0" count="1">
            <x v="501"/>
          </reference>
          <reference field="4" count="1" selected="0">
            <x v="138"/>
          </reference>
        </references>
      </pivotArea>
    </format>
    <format dxfId="4743">
      <pivotArea outline="0" collapsedLevelsAreSubtotals="1" fieldPosition="0">
        <references count="2">
          <reference field="0" count="1" selected="0">
            <x v="501"/>
          </reference>
          <reference field="4" count="1" selected="0">
            <x v="138"/>
          </reference>
        </references>
      </pivotArea>
    </format>
    <format dxfId="4742">
      <pivotArea outline="0" collapsedLevelsAreSubtotals="1" fieldPosition="0">
        <references count="2">
          <reference field="0" count="1" selected="0">
            <x v="502"/>
          </reference>
          <reference field="4" count="1" selected="0">
            <x v="138"/>
          </reference>
        </references>
      </pivotArea>
    </format>
    <format dxfId="4741">
      <pivotArea dataOnly="0" labelOnly="1" outline="0" offset="IV69" fieldPosition="0">
        <references count="1">
          <reference field="4" count="1">
            <x v="138"/>
          </reference>
        </references>
      </pivotArea>
    </format>
    <format dxfId="4740">
      <pivotArea dataOnly="0" labelOnly="1" outline="0" fieldPosition="0">
        <references count="2">
          <reference field="0" count="1">
            <x v="502"/>
          </reference>
          <reference field="4" count="1" selected="0">
            <x v="138"/>
          </reference>
        </references>
      </pivotArea>
    </format>
    <format dxfId="4739">
      <pivotArea outline="0" collapsedLevelsAreSubtotals="1" fieldPosition="0">
        <references count="2">
          <reference field="0" count="1" selected="0">
            <x v="502"/>
          </reference>
          <reference field="4" count="1" selected="0">
            <x v="138"/>
          </reference>
        </references>
      </pivotArea>
    </format>
    <format dxfId="4738">
      <pivotArea outline="0" collapsedLevelsAreSubtotals="1" fieldPosition="0">
        <references count="2">
          <reference field="0" count="1" selected="0">
            <x v="506"/>
          </reference>
          <reference field="4" count="1" selected="0">
            <x v="138"/>
          </reference>
        </references>
      </pivotArea>
    </format>
    <format dxfId="4737">
      <pivotArea dataOnly="0" labelOnly="1" outline="0" offset="IV70" fieldPosition="0">
        <references count="1">
          <reference field="4" count="1">
            <x v="138"/>
          </reference>
        </references>
      </pivotArea>
    </format>
    <format dxfId="4736">
      <pivotArea dataOnly="0" labelOnly="1" outline="0" fieldPosition="0">
        <references count="2">
          <reference field="0" count="1">
            <x v="506"/>
          </reference>
          <reference field="4" count="1" selected="0">
            <x v="138"/>
          </reference>
        </references>
      </pivotArea>
    </format>
    <format dxfId="4735">
      <pivotArea outline="0" collapsedLevelsAreSubtotals="1" fieldPosition="0">
        <references count="2">
          <reference field="0" count="1" selected="0">
            <x v="506"/>
          </reference>
          <reference field="4" count="1" selected="0">
            <x v="138"/>
          </reference>
        </references>
      </pivotArea>
    </format>
    <format dxfId="4734">
      <pivotArea outline="0" collapsedLevelsAreSubtotals="1" fieldPosition="0">
        <references count="2">
          <reference field="0" count="1" selected="0">
            <x v="510"/>
          </reference>
          <reference field="4" count="1" selected="0">
            <x v="138"/>
          </reference>
        </references>
      </pivotArea>
    </format>
    <format dxfId="4733">
      <pivotArea dataOnly="0" labelOnly="1" outline="0" offset="IV256" fieldPosition="0">
        <references count="1">
          <reference field="4" count="1">
            <x v="138"/>
          </reference>
        </references>
      </pivotArea>
    </format>
    <format dxfId="4732">
      <pivotArea dataOnly="0" labelOnly="1" outline="0" fieldPosition="0">
        <references count="2">
          <reference field="0" count="1">
            <x v="510"/>
          </reference>
          <reference field="4" count="1" selected="0">
            <x v="138"/>
          </reference>
        </references>
      </pivotArea>
    </format>
    <format dxfId="4731">
      <pivotArea outline="0" collapsedLevelsAreSubtotals="1" fieldPosition="0">
        <references count="2">
          <reference field="0" count="1" selected="0">
            <x v="510"/>
          </reference>
          <reference field="4" count="1" selected="0">
            <x v="138"/>
          </reference>
        </references>
      </pivotArea>
    </format>
    <format dxfId="4730">
      <pivotArea dataOnly="0" labelOnly="1" outline="0" fieldPosition="0">
        <references count="1">
          <reference field="4" count="1">
            <x v="138"/>
          </reference>
        </references>
      </pivotArea>
    </format>
    <format dxfId="4729">
      <pivotArea dataOnly="0" labelOnly="1" outline="0" fieldPosition="0">
        <references count="2">
          <reference field="0" count="1">
            <x v="510"/>
          </reference>
          <reference field="4" count="1" selected="0">
            <x v="138"/>
          </reference>
        </references>
      </pivotArea>
    </format>
    <format dxfId="4728">
      <pivotArea outline="0" collapsedLevelsAreSubtotals="1" fieldPosition="0">
        <references count="1">
          <reference field="4" count="1" selected="0" defaultSubtotal="1">
            <x v="138"/>
          </reference>
        </references>
      </pivotArea>
    </format>
    <format dxfId="4727">
      <pivotArea dataOnly="0" labelOnly="1" outline="0" fieldPosition="0">
        <references count="1">
          <reference field="4" count="1" defaultSubtotal="1">
            <x v="138"/>
          </reference>
        </references>
      </pivotArea>
    </format>
    <format dxfId="4726">
      <pivotArea dataOnly="0" labelOnly="1" outline="0" fieldPosition="0">
        <references count="1">
          <reference field="4" count="1" defaultSubtotal="1">
            <x v="138"/>
          </reference>
        </references>
      </pivotArea>
    </format>
    <format dxfId="4725">
      <pivotArea outline="0" collapsedLevelsAreSubtotals="1" fieldPosition="0">
        <references count="2">
          <reference field="0" count="1" selected="0">
            <x v="85"/>
          </reference>
          <reference field="4" count="1" selected="0">
            <x v="139"/>
          </reference>
        </references>
      </pivotArea>
    </format>
    <format dxfId="4724">
      <pivotArea dataOnly="0" labelOnly="1" outline="0" offset="IV1" fieldPosition="0">
        <references count="1">
          <reference field="4" count="1">
            <x v="139"/>
          </reference>
        </references>
      </pivotArea>
    </format>
    <format dxfId="4723">
      <pivotArea dataOnly="0" labelOnly="1" outline="0" fieldPosition="0">
        <references count="2">
          <reference field="0" count="1">
            <x v="85"/>
          </reference>
          <reference field="4" count="1" selected="0">
            <x v="139"/>
          </reference>
        </references>
      </pivotArea>
    </format>
    <format dxfId="4722">
      <pivotArea outline="0" collapsedLevelsAreSubtotals="1" fieldPosition="0">
        <references count="2">
          <reference field="0" count="1" selected="0">
            <x v="85"/>
          </reference>
          <reference field="4" count="1" selected="0">
            <x v="139"/>
          </reference>
        </references>
      </pivotArea>
    </format>
    <format dxfId="4721">
      <pivotArea dataOnly="0" labelOnly="1" outline="0" fieldPosition="0">
        <references count="1">
          <reference field="4" count="1">
            <x v="139"/>
          </reference>
        </references>
      </pivotArea>
    </format>
    <format dxfId="4720">
      <pivotArea dataOnly="0" labelOnly="1" outline="0" fieldPosition="0">
        <references count="2">
          <reference field="0" count="1">
            <x v="85"/>
          </reference>
          <reference field="4" count="1" selected="0">
            <x v="139"/>
          </reference>
        </references>
      </pivotArea>
    </format>
    <format dxfId="4719">
      <pivotArea dataOnly="0" labelOnly="1" outline="0" fieldPosition="0">
        <references count="1">
          <reference field="4" count="1">
            <x v="139"/>
          </reference>
        </references>
      </pivotArea>
    </format>
    <format dxfId="4718">
      <pivotArea outline="0" collapsedLevelsAreSubtotals="1" fieldPosition="0">
        <references count="2">
          <reference field="0" count="1" selected="0">
            <x v="100"/>
          </reference>
          <reference field="4" count="1" selected="0">
            <x v="139"/>
          </reference>
        </references>
      </pivotArea>
    </format>
    <format dxfId="4717">
      <pivotArea dataOnly="0" labelOnly="1" outline="0" offset="IV2" fieldPosition="0">
        <references count="1">
          <reference field="4" count="1">
            <x v="139"/>
          </reference>
        </references>
      </pivotArea>
    </format>
    <format dxfId="4716">
      <pivotArea dataOnly="0" labelOnly="1" outline="0" fieldPosition="0">
        <references count="2">
          <reference field="0" count="1">
            <x v="100"/>
          </reference>
          <reference field="4" count="1" selected="0">
            <x v="139"/>
          </reference>
        </references>
      </pivotArea>
    </format>
    <format dxfId="4715">
      <pivotArea outline="0" collapsedLevelsAreSubtotals="1" fieldPosition="0">
        <references count="2">
          <reference field="0" count="1" selected="0">
            <x v="100"/>
          </reference>
          <reference field="4" count="1" selected="0">
            <x v="139"/>
          </reference>
        </references>
      </pivotArea>
    </format>
    <format dxfId="4714">
      <pivotArea outline="0" collapsedLevelsAreSubtotals="1" fieldPosition="0">
        <references count="2">
          <reference field="0" count="1" selected="0">
            <x v="102"/>
          </reference>
          <reference field="4" count="1" selected="0">
            <x v="139"/>
          </reference>
        </references>
      </pivotArea>
    </format>
    <format dxfId="4713">
      <pivotArea dataOnly="0" labelOnly="1" outline="0" offset="IV3" fieldPosition="0">
        <references count="1">
          <reference field="4" count="1">
            <x v="139"/>
          </reference>
        </references>
      </pivotArea>
    </format>
    <format dxfId="4712">
      <pivotArea dataOnly="0" labelOnly="1" outline="0" fieldPosition="0">
        <references count="2">
          <reference field="0" count="1">
            <x v="102"/>
          </reference>
          <reference field="4" count="1" selected="0">
            <x v="139"/>
          </reference>
        </references>
      </pivotArea>
    </format>
    <format dxfId="4711">
      <pivotArea outline="0" collapsedLevelsAreSubtotals="1" fieldPosition="0">
        <references count="2">
          <reference field="0" count="1" selected="0">
            <x v="102"/>
          </reference>
          <reference field="4" count="1" selected="0">
            <x v="139"/>
          </reference>
        </references>
      </pivotArea>
    </format>
    <format dxfId="4710">
      <pivotArea outline="0" collapsedLevelsAreSubtotals="1" fieldPosition="0">
        <references count="2">
          <reference field="0" count="1" selected="0">
            <x v="125"/>
          </reference>
          <reference field="4" count="1" selected="0">
            <x v="139"/>
          </reference>
        </references>
      </pivotArea>
    </format>
    <format dxfId="4709">
      <pivotArea dataOnly="0" labelOnly="1" outline="0" offset="IV4" fieldPosition="0">
        <references count="1">
          <reference field="4" count="1">
            <x v="139"/>
          </reference>
        </references>
      </pivotArea>
    </format>
    <format dxfId="4708">
      <pivotArea dataOnly="0" labelOnly="1" outline="0" fieldPosition="0">
        <references count="2">
          <reference field="0" count="1">
            <x v="125"/>
          </reference>
          <reference field="4" count="1" selected="0">
            <x v="139"/>
          </reference>
        </references>
      </pivotArea>
    </format>
    <format dxfId="4707">
      <pivotArea outline="0" collapsedLevelsAreSubtotals="1" fieldPosition="0">
        <references count="2">
          <reference field="0" count="1" selected="0">
            <x v="125"/>
          </reference>
          <reference field="4" count="1" selected="0">
            <x v="139"/>
          </reference>
        </references>
      </pivotArea>
    </format>
    <format dxfId="4706">
      <pivotArea outline="0" collapsedLevelsAreSubtotals="1" fieldPosition="0">
        <references count="2">
          <reference field="0" count="1" selected="0">
            <x v="131"/>
          </reference>
          <reference field="4" count="1" selected="0">
            <x v="139"/>
          </reference>
        </references>
      </pivotArea>
    </format>
    <format dxfId="4705">
      <pivotArea dataOnly="0" labelOnly="1" outline="0" offset="IV5" fieldPosition="0">
        <references count="1">
          <reference field="4" count="1">
            <x v="139"/>
          </reference>
        </references>
      </pivotArea>
    </format>
    <format dxfId="4704">
      <pivotArea dataOnly="0" labelOnly="1" outline="0" fieldPosition="0">
        <references count="2">
          <reference field="0" count="1">
            <x v="131"/>
          </reference>
          <reference field="4" count="1" selected="0">
            <x v="139"/>
          </reference>
        </references>
      </pivotArea>
    </format>
    <format dxfId="4703">
      <pivotArea outline="0" collapsedLevelsAreSubtotals="1" fieldPosition="0">
        <references count="2">
          <reference field="0" count="1" selected="0">
            <x v="131"/>
          </reference>
          <reference field="4" count="1" selected="0">
            <x v="139"/>
          </reference>
        </references>
      </pivotArea>
    </format>
    <format dxfId="4702">
      <pivotArea outline="0" collapsedLevelsAreSubtotals="1" fieldPosition="0">
        <references count="2">
          <reference field="0" count="1" selected="0">
            <x v="157"/>
          </reference>
          <reference field="4" count="1" selected="0">
            <x v="139"/>
          </reference>
        </references>
      </pivotArea>
    </format>
    <format dxfId="4701">
      <pivotArea dataOnly="0" labelOnly="1" outline="0" offset="IV6" fieldPosition="0">
        <references count="1">
          <reference field="4" count="1">
            <x v="139"/>
          </reference>
        </references>
      </pivotArea>
    </format>
    <format dxfId="4700">
      <pivotArea dataOnly="0" labelOnly="1" outline="0" fieldPosition="0">
        <references count="2">
          <reference field="0" count="1">
            <x v="157"/>
          </reference>
          <reference field="4" count="1" selected="0">
            <x v="139"/>
          </reference>
        </references>
      </pivotArea>
    </format>
    <format dxfId="4699">
      <pivotArea outline="0" collapsedLevelsAreSubtotals="1" fieldPosition="0">
        <references count="2">
          <reference field="0" count="1" selected="0">
            <x v="157"/>
          </reference>
          <reference field="4" count="1" selected="0">
            <x v="139"/>
          </reference>
        </references>
      </pivotArea>
    </format>
    <format dxfId="4698">
      <pivotArea outline="0" collapsedLevelsAreSubtotals="1" fieldPosition="0">
        <references count="2">
          <reference field="0" count="1" selected="0">
            <x v="166"/>
          </reference>
          <reference field="4" count="1" selected="0">
            <x v="139"/>
          </reference>
        </references>
      </pivotArea>
    </format>
    <format dxfId="4697">
      <pivotArea dataOnly="0" labelOnly="1" outline="0" offset="IV7" fieldPosition="0">
        <references count="1">
          <reference field="4" count="1">
            <x v="139"/>
          </reference>
        </references>
      </pivotArea>
    </format>
    <format dxfId="4696">
      <pivotArea dataOnly="0" labelOnly="1" outline="0" fieldPosition="0">
        <references count="2">
          <reference field="0" count="1">
            <x v="166"/>
          </reference>
          <reference field="4" count="1" selected="0">
            <x v="139"/>
          </reference>
        </references>
      </pivotArea>
    </format>
    <format dxfId="4695">
      <pivotArea outline="0" collapsedLevelsAreSubtotals="1" fieldPosition="0">
        <references count="2">
          <reference field="0" count="1" selected="0">
            <x v="166"/>
          </reference>
          <reference field="4" count="1" selected="0">
            <x v="139"/>
          </reference>
        </references>
      </pivotArea>
    </format>
    <format dxfId="4694">
      <pivotArea outline="0" collapsedLevelsAreSubtotals="1" fieldPosition="0">
        <references count="2">
          <reference field="0" count="1" selected="0">
            <x v="172"/>
          </reference>
          <reference field="4" count="1" selected="0">
            <x v="139"/>
          </reference>
        </references>
      </pivotArea>
    </format>
    <format dxfId="4693">
      <pivotArea dataOnly="0" labelOnly="1" outline="0" offset="IV8" fieldPosition="0">
        <references count="1">
          <reference field="4" count="1">
            <x v="139"/>
          </reference>
        </references>
      </pivotArea>
    </format>
    <format dxfId="4692">
      <pivotArea dataOnly="0" labelOnly="1" outline="0" fieldPosition="0">
        <references count="2">
          <reference field="0" count="1">
            <x v="172"/>
          </reference>
          <reference field="4" count="1" selected="0">
            <x v="139"/>
          </reference>
        </references>
      </pivotArea>
    </format>
    <format dxfId="4691">
      <pivotArea outline="0" collapsedLevelsAreSubtotals="1" fieldPosition="0">
        <references count="2">
          <reference field="0" count="1" selected="0">
            <x v="172"/>
          </reference>
          <reference field="4" count="1" selected="0">
            <x v="139"/>
          </reference>
        </references>
      </pivotArea>
    </format>
    <format dxfId="4690">
      <pivotArea outline="0" collapsedLevelsAreSubtotals="1" fieldPosition="0">
        <references count="2">
          <reference field="0" count="1" selected="0">
            <x v="213"/>
          </reference>
          <reference field="4" count="1" selected="0">
            <x v="139"/>
          </reference>
        </references>
      </pivotArea>
    </format>
    <format dxfId="4689">
      <pivotArea dataOnly="0" labelOnly="1" outline="0" offset="IV9" fieldPosition="0">
        <references count="1">
          <reference field="4" count="1">
            <x v="139"/>
          </reference>
        </references>
      </pivotArea>
    </format>
    <format dxfId="4688">
      <pivotArea dataOnly="0" labelOnly="1" outline="0" fieldPosition="0">
        <references count="2">
          <reference field="0" count="1">
            <x v="213"/>
          </reference>
          <reference field="4" count="1" selected="0">
            <x v="139"/>
          </reference>
        </references>
      </pivotArea>
    </format>
    <format dxfId="4687">
      <pivotArea outline="0" collapsedLevelsAreSubtotals="1" fieldPosition="0">
        <references count="2">
          <reference field="0" count="1" selected="0">
            <x v="213"/>
          </reference>
          <reference field="4" count="1" selected="0">
            <x v="139"/>
          </reference>
        </references>
      </pivotArea>
    </format>
    <format dxfId="4686">
      <pivotArea outline="0" collapsedLevelsAreSubtotals="1" fieldPosition="0">
        <references count="2">
          <reference field="0" count="1" selected="0">
            <x v="223"/>
          </reference>
          <reference field="4" count="1" selected="0">
            <x v="139"/>
          </reference>
        </references>
      </pivotArea>
    </format>
    <format dxfId="4685">
      <pivotArea dataOnly="0" labelOnly="1" outline="0" offset="IV10" fieldPosition="0">
        <references count="1">
          <reference field="4" count="1">
            <x v="139"/>
          </reference>
        </references>
      </pivotArea>
    </format>
    <format dxfId="4684">
      <pivotArea dataOnly="0" labelOnly="1" outline="0" fieldPosition="0">
        <references count="2">
          <reference field="0" count="1">
            <x v="223"/>
          </reference>
          <reference field="4" count="1" selected="0">
            <x v="139"/>
          </reference>
        </references>
      </pivotArea>
    </format>
    <format dxfId="4683">
      <pivotArea outline="0" collapsedLevelsAreSubtotals="1" fieldPosition="0">
        <references count="2">
          <reference field="0" count="1" selected="0">
            <x v="223"/>
          </reference>
          <reference field="4" count="1" selected="0">
            <x v="139"/>
          </reference>
        </references>
      </pivotArea>
    </format>
    <format dxfId="4682">
      <pivotArea outline="0" collapsedLevelsAreSubtotals="1" fieldPosition="0">
        <references count="2">
          <reference field="0" count="1" selected="0">
            <x v="271"/>
          </reference>
          <reference field="4" count="1" selected="0">
            <x v="139"/>
          </reference>
        </references>
      </pivotArea>
    </format>
    <format dxfId="4681">
      <pivotArea dataOnly="0" labelOnly="1" outline="0" offset="IV11" fieldPosition="0">
        <references count="1">
          <reference field="4" count="1">
            <x v="139"/>
          </reference>
        </references>
      </pivotArea>
    </format>
    <format dxfId="4680">
      <pivotArea dataOnly="0" labelOnly="1" outline="0" fieldPosition="0">
        <references count="2">
          <reference field="0" count="1">
            <x v="271"/>
          </reference>
          <reference field="4" count="1" selected="0">
            <x v="139"/>
          </reference>
        </references>
      </pivotArea>
    </format>
    <format dxfId="4679">
      <pivotArea outline="0" collapsedLevelsAreSubtotals="1" fieldPosition="0">
        <references count="2">
          <reference field="0" count="1" selected="0">
            <x v="271"/>
          </reference>
          <reference field="4" count="1" selected="0">
            <x v="139"/>
          </reference>
        </references>
      </pivotArea>
    </format>
    <format dxfId="4678">
      <pivotArea outline="0" collapsedLevelsAreSubtotals="1" fieldPosition="0">
        <references count="2">
          <reference field="0" count="1" selected="0">
            <x v="316"/>
          </reference>
          <reference field="4" count="1" selected="0">
            <x v="139"/>
          </reference>
        </references>
      </pivotArea>
    </format>
    <format dxfId="4677">
      <pivotArea dataOnly="0" labelOnly="1" outline="0" offset="IV12" fieldPosition="0">
        <references count="1">
          <reference field="4" count="1">
            <x v="139"/>
          </reference>
        </references>
      </pivotArea>
    </format>
    <format dxfId="4676">
      <pivotArea dataOnly="0" labelOnly="1" outline="0" fieldPosition="0">
        <references count="2">
          <reference field="0" count="1">
            <x v="316"/>
          </reference>
          <reference field="4" count="1" selected="0">
            <x v="139"/>
          </reference>
        </references>
      </pivotArea>
    </format>
    <format dxfId="4675">
      <pivotArea outline="0" collapsedLevelsAreSubtotals="1" fieldPosition="0">
        <references count="2">
          <reference field="0" count="1" selected="0">
            <x v="316"/>
          </reference>
          <reference field="4" count="1" selected="0">
            <x v="139"/>
          </reference>
        </references>
      </pivotArea>
    </format>
    <format dxfId="4674">
      <pivotArea outline="0" collapsedLevelsAreSubtotals="1" fieldPosition="0">
        <references count="2">
          <reference field="0" count="1" selected="0">
            <x v="357"/>
          </reference>
          <reference field="4" count="1" selected="0">
            <x v="139"/>
          </reference>
        </references>
      </pivotArea>
    </format>
    <format dxfId="4673">
      <pivotArea dataOnly="0" labelOnly="1" outline="0" offset="IV256" fieldPosition="0">
        <references count="1">
          <reference field="4" count="1">
            <x v="139"/>
          </reference>
        </references>
      </pivotArea>
    </format>
    <format dxfId="4672">
      <pivotArea dataOnly="0" labelOnly="1" outline="0" fieldPosition="0">
        <references count="2">
          <reference field="0" count="1">
            <x v="357"/>
          </reference>
          <reference field="4" count="1" selected="0">
            <x v="139"/>
          </reference>
        </references>
      </pivotArea>
    </format>
    <format dxfId="4671">
      <pivotArea outline="0" collapsedLevelsAreSubtotals="1" fieldPosition="0">
        <references count="2">
          <reference field="0" count="1" selected="0">
            <x v="357"/>
          </reference>
          <reference field="4" count="1" selected="0">
            <x v="139"/>
          </reference>
        </references>
      </pivotArea>
    </format>
    <format dxfId="4670">
      <pivotArea dataOnly="0" labelOnly="1" outline="0" fieldPosition="0">
        <references count="1">
          <reference field="4" count="1">
            <x v="139"/>
          </reference>
        </references>
      </pivotArea>
    </format>
    <format dxfId="4669">
      <pivotArea dataOnly="0" labelOnly="1" outline="0" fieldPosition="0">
        <references count="2">
          <reference field="0" count="1">
            <x v="357"/>
          </reference>
          <reference field="4" count="1" selected="0">
            <x v="139"/>
          </reference>
        </references>
      </pivotArea>
    </format>
    <format dxfId="4668">
      <pivotArea dataOnly="0" labelOnly="1" outline="0" fieldPosition="0">
        <references count="1">
          <reference field="4" count="1">
            <x v="139"/>
          </reference>
        </references>
      </pivotArea>
    </format>
    <format dxfId="4667">
      <pivotArea outline="0" collapsedLevelsAreSubtotals="1" fieldPosition="0">
        <references count="1">
          <reference field="4" count="1" selected="0" defaultSubtotal="1">
            <x v="139"/>
          </reference>
        </references>
      </pivotArea>
    </format>
    <format dxfId="4666">
      <pivotArea dataOnly="0" labelOnly="1" outline="0" fieldPosition="0">
        <references count="1">
          <reference field="4" count="1" defaultSubtotal="1">
            <x v="139"/>
          </reference>
        </references>
      </pivotArea>
    </format>
    <format dxfId="4665">
      <pivotArea outline="0" collapsedLevelsAreSubtotals="1" fieldPosition="0">
        <references count="1">
          <reference field="4" count="1" selected="0" defaultSubtotal="1">
            <x v="139"/>
          </reference>
        </references>
      </pivotArea>
    </format>
    <format dxfId="4664">
      <pivotArea dataOnly="0" labelOnly="1" outline="0" fieldPosition="0">
        <references count="1">
          <reference field="4" count="1" defaultSubtotal="1">
            <x v="139"/>
          </reference>
        </references>
      </pivotArea>
    </format>
    <format dxfId="4663">
      <pivotArea dataOnly="0" labelOnly="1" outline="0" fieldPosition="0">
        <references count="1">
          <reference field="4" count="1" defaultSubtotal="1">
            <x v="139"/>
          </reference>
        </references>
      </pivotArea>
    </format>
    <format dxfId="4662">
      <pivotArea outline="0" collapsedLevelsAreSubtotals="1" fieldPosition="0">
        <references count="2">
          <reference field="0" count="1" selected="0">
            <x v="34"/>
          </reference>
          <reference field="4" count="1" selected="0">
            <x v="140"/>
          </reference>
        </references>
      </pivotArea>
    </format>
    <format dxfId="4661">
      <pivotArea dataOnly="0" labelOnly="1" outline="0" offset="IV1" fieldPosition="0">
        <references count="1">
          <reference field="4" count="1">
            <x v="140"/>
          </reference>
        </references>
      </pivotArea>
    </format>
    <format dxfId="4660">
      <pivotArea dataOnly="0" labelOnly="1" outline="0" fieldPosition="0">
        <references count="2">
          <reference field="0" count="1">
            <x v="34"/>
          </reference>
          <reference field="4" count="1" selected="0">
            <x v="140"/>
          </reference>
        </references>
      </pivotArea>
    </format>
    <format dxfId="4659">
      <pivotArea outline="0" collapsedLevelsAreSubtotals="1" fieldPosition="0">
        <references count="2">
          <reference field="0" count="1" selected="0">
            <x v="34"/>
          </reference>
          <reference field="4" count="1" selected="0">
            <x v="140"/>
          </reference>
        </references>
      </pivotArea>
    </format>
    <format dxfId="4658">
      <pivotArea dataOnly="0" labelOnly="1" outline="0" fieldPosition="0">
        <references count="1">
          <reference field="4" count="1">
            <x v="140"/>
          </reference>
        </references>
      </pivotArea>
    </format>
    <format dxfId="4657">
      <pivotArea dataOnly="0" labelOnly="1" outline="0" fieldPosition="0">
        <references count="2">
          <reference field="0" count="1">
            <x v="34"/>
          </reference>
          <reference field="4" count="1" selected="0">
            <x v="140"/>
          </reference>
        </references>
      </pivotArea>
    </format>
    <format dxfId="4656">
      <pivotArea outline="0" collapsedLevelsAreSubtotals="1" fieldPosition="0">
        <references count="2">
          <reference field="0" count="1" selected="0">
            <x v="62"/>
          </reference>
          <reference field="4" count="1" selected="0">
            <x v="140"/>
          </reference>
        </references>
      </pivotArea>
    </format>
    <format dxfId="4655">
      <pivotArea dataOnly="0" labelOnly="1" outline="0" offset="IV2" fieldPosition="0">
        <references count="1">
          <reference field="4" count="1">
            <x v="140"/>
          </reference>
        </references>
      </pivotArea>
    </format>
    <format dxfId="4654">
      <pivotArea dataOnly="0" labelOnly="1" outline="0" fieldPosition="0">
        <references count="2">
          <reference field="0" count="1">
            <x v="62"/>
          </reference>
          <reference field="4" count="1" selected="0">
            <x v="140"/>
          </reference>
        </references>
      </pivotArea>
    </format>
    <format dxfId="4653">
      <pivotArea outline="0" collapsedLevelsAreSubtotals="1" fieldPosition="0">
        <references count="2">
          <reference field="0" count="1" selected="0">
            <x v="62"/>
          </reference>
          <reference field="4" count="1" selected="0">
            <x v="140"/>
          </reference>
        </references>
      </pivotArea>
    </format>
    <format dxfId="4652">
      <pivotArea outline="0" collapsedLevelsAreSubtotals="1" fieldPosition="0">
        <references count="2">
          <reference field="0" count="1" selected="0">
            <x v="71"/>
          </reference>
          <reference field="4" count="1" selected="0">
            <x v="140"/>
          </reference>
        </references>
      </pivotArea>
    </format>
    <format dxfId="4651">
      <pivotArea dataOnly="0" labelOnly="1" outline="0" offset="IV3" fieldPosition="0">
        <references count="1">
          <reference field="4" count="1">
            <x v="140"/>
          </reference>
        </references>
      </pivotArea>
    </format>
    <format dxfId="4650">
      <pivotArea dataOnly="0" labelOnly="1" outline="0" fieldPosition="0">
        <references count="2">
          <reference field="0" count="1">
            <x v="71"/>
          </reference>
          <reference field="4" count="1" selected="0">
            <x v="140"/>
          </reference>
        </references>
      </pivotArea>
    </format>
    <format dxfId="4649">
      <pivotArea outline="0" collapsedLevelsAreSubtotals="1" fieldPosition="0">
        <references count="2">
          <reference field="0" count="1" selected="0">
            <x v="71"/>
          </reference>
          <reference field="4" count="1" selected="0">
            <x v="140"/>
          </reference>
        </references>
      </pivotArea>
    </format>
    <format dxfId="4648">
      <pivotArea outline="0" collapsedLevelsAreSubtotals="1" fieldPosition="0">
        <references count="2">
          <reference field="0" count="1" selected="0">
            <x v="75"/>
          </reference>
          <reference field="4" count="1" selected="0">
            <x v="140"/>
          </reference>
        </references>
      </pivotArea>
    </format>
    <format dxfId="4647">
      <pivotArea dataOnly="0" labelOnly="1" outline="0" offset="IV4" fieldPosition="0">
        <references count="1">
          <reference field="4" count="1">
            <x v="140"/>
          </reference>
        </references>
      </pivotArea>
    </format>
    <format dxfId="4646">
      <pivotArea dataOnly="0" labelOnly="1" outline="0" fieldPosition="0">
        <references count="2">
          <reference field="0" count="1">
            <x v="75"/>
          </reference>
          <reference field="4" count="1" selected="0">
            <x v="140"/>
          </reference>
        </references>
      </pivotArea>
    </format>
    <format dxfId="4645">
      <pivotArea outline="0" collapsedLevelsAreSubtotals="1" fieldPosition="0">
        <references count="2">
          <reference field="0" count="1" selected="0">
            <x v="75"/>
          </reference>
          <reference field="4" count="1" selected="0">
            <x v="140"/>
          </reference>
        </references>
      </pivotArea>
    </format>
    <format dxfId="4644">
      <pivotArea outline="0" collapsedLevelsAreSubtotals="1" fieldPosition="0">
        <references count="2">
          <reference field="0" count="1" selected="0">
            <x v="82"/>
          </reference>
          <reference field="4" count="1" selected="0">
            <x v="140"/>
          </reference>
        </references>
      </pivotArea>
    </format>
    <format dxfId="4643">
      <pivotArea dataOnly="0" labelOnly="1" outline="0" offset="IV5" fieldPosition="0">
        <references count="1">
          <reference field="4" count="1">
            <x v="140"/>
          </reference>
        </references>
      </pivotArea>
    </format>
    <format dxfId="4642">
      <pivotArea dataOnly="0" labelOnly="1" outline="0" fieldPosition="0">
        <references count="2">
          <reference field="0" count="1">
            <x v="82"/>
          </reference>
          <reference field="4" count="1" selected="0">
            <x v="140"/>
          </reference>
        </references>
      </pivotArea>
    </format>
    <format dxfId="4641">
      <pivotArea outline="0" collapsedLevelsAreSubtotals="1" fieldPosition="0">
        <references count="2">
          <reference field="0" count="1" selected="0">
            <x v="82"/>
          </reference>
          <reference field="4" count="1" selected="0">
            <x v="140"/>
          </reference>
        </references>
      </pivotArea>
    </format>
    <format dxfId="4640">
      <pivotArea outline="0" collapsedLevelsAreSubtotals="1" fieldPosition="0">
        <references count="2">
          <reference field="0" count="1" selected="0">
            <x v="84"/>
          </reference>
          <reference field="4" count="1" selected="0">
            <x v="140"/>
          </reference>
        </references>
      </pivotArea>
    </format>
    <format dxfId="4639">
      <pivotArea dataOnly="0" labelOnly="1" outline="0" offset="IV6" fieldPosition="0">
        <references count="1">
          <reference field="4" count="1">
            <x v="140"/>
          </reference>
        </references>
      </pivotArea>
    </format>
    <format dxfId="4638">
      <pivotArea dataOnly="0" labelOnly="1" outline="0" fieldPosition="0">
        <references count="2">
          <reference field="0" count="1">
            <x v="84"/>
          </reference>
          <reference field="4" count="1" selected="0">
            <x v="140"/>
          </reference>
        </references>
      </pivotArea>
    </format>
    <format dxfId="4637">
      <pivotArea outline="0" collapsedLevelsAreSubtotals="1" fieldPosition="0">
        <references count="2">
          <reference field="0" count="1" selected="0">
            <x v="84"/>
          </reference>
          <reference field="4" count="1" selected="0">
            <x v="140"/>
          </reference>
        </references>
      </pivotArea>
    </format>
    <format dxfId="4636">
      <pivotArea outline="0" collapsedLevelsAreSubtotals="1" fieldPosition="0">
        <references count="2">
          <reference field="0" count="1" selected="0">
            <x v="85"/>
          </reference>
          <reference field="4" count="1" selected="0">
            <x v="140"/>
          </reference>
        </references>
      </pivotArea>
    </format>
    <format dxfId="4635">
      <pivotArea dataOnly="0" labelOnly="1" outline="0" offset="IV7" fieldPosition="0">
        <references count="1">
          <reference field="4" count="1">
            <x v="140"/>
          </reference>
        </references>
      </pivotArea>
    </format>
    <format dxfId="4634">
      <pivotArea dataOnly="0" labelOnly="1" outline="0" fieldPosition="0">
        <references count="2">
          <reference field="0" count="1">
            <x v="85"/>
          </reference>
          <reference field="4" count="1" selected="0">
            <x v="140"/>
          </reference>
        </references>
      </pivotArea>
    </format>
    <format dxfId="4633">
      <pivotArea outline="0" collapsedLevelsAreSubtotals="1" fieldPosition="0">
        <references count="2">
          <reference field="0" count="1" selected="0">
            <x v="85"/>
          </reference>
          <reference field="4" count="1" selected="0">
            <x v="140"/>
          </reference>
        </references>
      </pivotArea>
    </format>
    <format dxfId="4632">
      <pivotArea outline="0" collapsedLevelsAreSubtotals="1" fieldPosition="0">
        <references count="2">
          <reference field="0" count="1" selected="0">
            <x v="95"/>
          </reference>
          <reference field="4" count="1" selected="0">
            <x v="140"/>
          </reference>
        </references>
      </pivotArea>
    </format>
    <format dxfId="4631">
      <pivotArea dataOnly="0" labelOnly="1" outline="0" offset="IV8" fieldPosition="0">
        <references count="1">
          <reference field="4" count="1">
            <x v="140"/>
          </reference>
        </references>
      </pivotArea>
    </format>
    <format dxfId="4630">
      <pivotArea dataOnly="0" labelOnly="1" outline="0" fieldPosition="0">
        <references count="2">
          <reference field="0" count="1">
            <x v="95"/>
          </reference>
          <reference field="4" count="1" selected="0">
            <x v="140"/>
          </reference>
        </references>
      </pivotArea>
    </format>
    <format dxfId="4629">
      <pivotArea outline="0" collapsedLevelsAreSubtotals="1" fieldPosition="0">
        <references count="2">
          <reference field="0" count="1" selected="0">
            <x v="95"/>
          </reference>
          <reference field="4" count="1" selected="0">
            <x v="140"/>
          </reference>
        </references>
      </pivotArea>
    </format>
    <format dxfId="4628">
      <pivotArea outline="0" collapsedLevelsAreSubtotals="1" fieldPosition="0">
        <references count="2">
          <reference field="0" count="1" selected="0">
            <x v="97"/>
          </reference>
          <reference field="4" count="1" selected="0">
            <x v="140"/>
          </reference>
        </references>
      </pivotArea>
    </format>
    <format dxfId="4627">
      <pivotArea dataOnly="0" labelOnly="1" outline="0" offset="IV9" fieldPosition="0">
        <references count="1">
          <reference field="4" count="1">
            <x v="140"/>
          </reference>
        </references>
      </pivotArea>
    </format>
    <format dxfId="4626">
      <pivotArea dataOnly="0" labelOnly="1" outline="0" fieldPosition="0">
        <references count="2">
          <reference field="0" count="1">
            <x v="97"/>
          </reference>
          <reference field="4" count="1" selected="0">
            <x v="140"/>
          </reference>
        </references>
      </pivotArea>
    </format>
    <format dxfId="4625">
      <pivotArea outline="0" collapsedLevelsAreSubtotals="1" fieldPosition="0">
        <references count="2">
          <reference field="0" count="1" selected="0">
            <x v="97"/>
          </reference>
          <reference field="4" count="1" selected="0">
            <x v="140"/>
          </reference>
        </references>
      </pivotArea>
    </format>
    <format dxfId="4624">
      <pivotArea outline="0" collapsedLevelsAreSubtotals="1" fieldPosition="0">
        <references count="2">
          <reference field="0" count="1" selected="0">
            <x v="100"/>
          </reference>
          <reference field="4" count="1" selected="0">
            <x v="140"/>
          </reference>
        </references>
      </pivotArea>
    </format>
    <format dxfId="4623">
      <pivotArea dataOnly="0" labelOnly="1" outline="0" offset="IV10" fieldPosition="0">
        <references count="1">
          <reference field="4" count="1">
            <x v="140"/>
          </reference>
        </references>
      </pivotArea>
    </format>
    <format dxfId="4622">
      <pivotArea dataOnly="0" labelOnly="1" outline="0" fieldPosition="0">
        <references count="2">
          <reference field="0" count="1">
            <x v="100"/>
          </reference>
          <reference field="4" count="1" selected="0">
            <x v="140"/>
          </reference>
        </references>
      </pivotArea>
    </format>
    <format dxfId="4621">
      <pivotArea outline="0" collapsedLevelsAreSubtotals="1" fieldPosition="0">
        <references count="2">
          <reference field="0" count="1" selected="0">
            <x v="100"/>
          </reference>
          <reference field="4" count="1" selected="0">
            <x v="140"/>
          </reference>
        </references>
      </pivotArea>
    </format>
    <format dxfId="4620">
      <pivotArea outline="0" collapsedLevelsAreSubtotals="1" fieldPosition="0">
        <references count="2">
          <reference field="0" count="1" selected="0">
            <x v="102"/>
          </reference>
          <reference field="4" count="1" selected="0">
            <x v="140"/>
          </reference>
        </references>
      </pivotArea>
    </format>
    <format dxfId="4619">
      <pivotArea dataOnly="0" labelOnly="1" outline="0" offset="IV11" fieldPosition="0">
        <references count="1">
          <reference field="4" count="1">
            <x v="140"/>
          </reference>
        </references>
      </pivotArea>
    </format>
    <format dxfId="4618">
      <pivotArea dataOnly="0" labelOnly="1" outline="0" fieldPosition="0">
        <references count="2">
          <reference field="0" count="1">
            <x v="102"/>
          </reference>
          <reference field="4" count="1" selected="0">
            <x v="140"/>
          </reference>
        </references>
      </pivotArea>
    </format>
    <format dxfId="4617">
      <pivotArea outline="0" collapsedLevelsAreSubtotals="1" fieldPosition="0">
        <references count="2">
          <reference field="0" count="1" selected="0">
            <x v="102"/>
          </reference>
          <reference field="4" count="1" selected="0">
            <x v="140"/>
          </reference>
        </references>
      </pivotArea>
    </format>
    <format dxfId="4616">
      <pivotArea outline="0" collapsedLevelsAreSubtotals="1" fieldPosition="0">
        <references count="2">
          <reference field="0" count="1" selected="0">
            <x v="108"/>
          </reference>
          <reference field="4" count="1" selected="0">
            <x v="140"/>
          </reference>
        </references>
      </pivotArea>
    </format>
    <format dxfId="4615">
      <pivotArea dataOnly="0" labelOnly="1" outline="0" offset="IV12" fieldPosition="0">
        <references count="1">
          <reference field="4" count="1">
            <x v="140"/>
          </reference>
        </references>
      </pivotArea>
    </format>
    <format dxfId="4614">
      <pivotArea dataOnly="0" labelOnly="1" outline="0" fieldPosition="0">
        <references count="2">
          <reference field="0" count="1">
            <x v="108"/>
          </reference>
          <reference field="4" count="1" selected="0">
            <x v="140"/>
          </reference>
        </references>
      </pivotArea>
    </format>
    <format dxfId="4613">
      <pivotArea outline="0" collapsedLevelsAreSubtotals="1" fieldPosition="0">
        <references count="2">
          <reference field="0" count="1" selected="0">
            <x v="108"/>
          </reference>
          <reference field="4" count="1" selected="0">
            <x v="140"/>
          </reference>
        </references>
      </pivotArea>
    </format>
    <format dxfId="4612">
      <pivotArea outline="0" collapsedLevelsAreSubtotals="1" fieldPosition="0">
        <references count="2">
          <reference field="0" count="1" selected="0">
            <x v="110"/>
          </reference>
          <reference field="4" count="1" selected="0">
            <x v="140"/>
          </reference>
        </references>
      </pivotArea>
    </format>
    <format dxfId="4611">
      <pivotArea dataOnly="0" labelOnly="1" outline="0" offset="IV13" fieldPosition="0">
        <references count="1">
          <reference field="4" count="1">
            <x v="140"/>
          </reference>
        </references>
      </pivotArea>
    </format>
    <format dxfId="4610">
      <pivotArea dataOnly="0" labelOnly="1" outline="0" fieldPosition="0">
        <references count="2">
          <reference field="0" count="1">
            <x v="110"/>
          </reference>
          <reference field="4" count="1" selected="0">
            <x v="140"/>
          </reference>
        </references>
      </pivotArea>
    </format>
    <format dxfId="4609">
      <pivotArea outline="0" collapsedLevelsAreSubtotals="1" fieldPosition="0">
        <references count="2">
          <reference field="0" count="1" selected="0">
            <x v="110"/>
          </reference>
          <reference field="4" count="1" selected="0">
            <x v="140"/>
          </reference>
        </references>
      </pivotArea>
    </format>
    <format dxfId="4608">
      <pivotArea outline="0" collapsedLevelsAreSubtotals="1" fieldPosition="0">
        <references count="2">
          <reference field="0" count="1" selected="0">
            <x v="123"/>
          </reference>
          <reference field="4" count="1" selected="0">
            <x v="140"/>
          </reference>
        </references>
      </pivotArea>
    </format>
    <format dxfId="4607">
      <pivotArea dataOnly="0" labelOnly="1" outline="0" offset="IV14" fieldPosition="0">
        <references count="1">
          <reference field="4" count="1">
            <x v="140"/>
          </reference>
        </references>
      </pivotArea>
    </format>
    <format dxfId="4606">
      <pivotArea dataOnly="0" labelOnly="1" outline="0" fieldPosition="0">
        <references count="2">
          <reference field="0" count="1">
            <x v="123"/>
          </reference>
          <reference field="4" count="1" selected="0">
            <x v="140"/>
          </reference>
        </references>
      </pivotArea>
    </format>
    <format dxfId="4605">
      <pivotArea outline="0" collapsedLevelsAreSubtotals="1" fieldPosition="0">
        <references count="2">
          <reference field="0" count="1" selected="0">
            <x v="123"/>
          </reference>
          <reference field="4" count="1" selected="0">
            <x v="140"/>
          </reference>
        </references>
      </pivotArea>
    </format>
    <format dxfId="4604">
      <pivotArea outline="0" collapsedLevelsAreSubtotals="1" fieldPosition="0">
        <references count="2">
          <reference field="0" count="1" selected="0">
            <x v="125"/>
          </reference>
          <reference field="4" count="1" selected="0">
            <x v="140"/>
          </reference>
        </references>
      </pivotArea>
    </format>
    <format dxfId="4603">
      <pivotArea dataOnly="0" labelOnly="1" outline="0" offset="IV15" fieldPosition="0">
        <references count="1">
          <reference field="4" count="1">
            <x v="140"/>
          </reference>
        </references>
      </pivotArea>
    </format>
    <format dxfId="4602">
      <pivotArea dataOnly="0" labelOnly="1" outline="0" fieldPosition="0">
        <references count="2">
          <reference field="0" count="1">
            <x v="125"/>
          </reference>
          <reference field="4" count="1" selected="0">
            <x v="140"/>
          </reference>
        </references>
      </pivotArea>
    </format>
    <format dxfId="4601">
      <pivotArea outline="0" collapsedLevelsAreSubtotals="1" fieldPosition="0">
        <references count="2">
          <reference field="0" count="1" selected="0">
            <x v="125"/>
          </reference>
          <reference field="4" count="1" selected="0">
            <x v="140"/>
          </reference>
        </references>
      </pivotArea>
    </format>
    <format dxfId="4600">
      <pivotArea outline="0" collapsedLevelsAreSubtotals="1" fieldPosition="0">
        <references count="2">
          <reference field="0" count="1" selected="0">
            <x v="129"/>
          </reference>
          <reference field="4" count="1" selected="0">
            <x v="140"/>
          </reference>
        </references>
      </pivotArea>
    </format>
    <format dxfId="4599">
      <pivotArea dataOnly="0" labelOnly="1" outline="0" offset="IV16" fieldPosition="0">
        <references count="1">
          <reference field="4" count="1">
            <x v="140"/>
          </reference>
        </references>
      </pivotArea>
    </format>
    <format dxfId="4598">
      <pivotArea dataOnly="0" labelOnly="1" outline="0" fieldPosition="0">
        <references count="2">
          <reference field="0" count="1">
            <x v="129"/>
          </reference>
          <reference field="4" count="1" selected="0">
            <x v="140"/>
          </reference>
        </references>
      </pivotArea>
    </format>
    <format dxfId="4597">
      <pivotArea outline="0" collapsedLevelsAreSubtotals="1" fieldPosition="0">
        <references count="2">
          <reference field="0" count="1" selected="0">
            <x v="129"/>
          </reference>
          <reference field="4" count="1" selected="0">
            <x v="140"/>
          </reference>
        </references>
      </pivotArea>
    </format>
    <format dxfId="4596">
      <pivotArea outline="0" collapsedLevelsAreSubtotals="1" fieldPosition="0">
        <references count="2">
          <reference field="0" count="1" selected="0">
            <x v="131"/>
          </reference>
          <reference field="4" count="1" selected="0">
            <x v="140"/>
          </reference>
        </references>
      </pivotArea>
    </format>
    <format dxfId="4595">
      <pivotArea dataOnly="0" labelOnly="1" outline="0" offset="IV17" fieldPosition="0">
        <references count="1">
          <reference field="4" count="1">
            <x v="140"/>
          </reference>
        </references>
      </pivotArea>
    </format>
    <format dxfId="4594">
      <pivotArea dataOnly="0" labelOnly="1" outline="0" fieldPosition="0">
        <references count="2">
          <reference field="0" count="1">
            <x v="131"/>
          </reference>
          <reference field="4" count="1" selected="0">
            <x v="140"/>
          </reference>
        </references>
      </pivotArea>
    </format>
    <format dxfId="4593">
      <pivotArea outline="0" collapsedLevelsAreSubtotals="1" fieldPosition="0">
        <references count="2">
          <reference field="0" count="1" selected="0">
            <x v="131"/>
          </reference>
          <reference field="4" count="1" selected="0">
            <x v="140"/>
          </reference>
        </references>
      </pivotArea>
    </format>
    <format dxfId="4592">
      <pivotArea outline="0" collapsedLevelsAreSubtotals="1" fieldPosition="0">
        <references count="2">
          <reference field="0" count="1" selected="0">
            <x v="133"/>
          </reference>
          <reference field="4" count="1" selected="0">
            <x v="140"/>
          </reference>
        </references>
      </pivotArea>
    </format>
    <format dxfId="4591">
      <pivotArea dataOnly="0" labelOnly="1" outline="0" offset="IV18" fieldPosition="0">
        <references count="1">
          <reference field="4" count="1">
            <x v="140"/>
          </reference>
        </references>
      </pivotArea>
    </format>
    <format dxfId="4590">
      <pivotArea dataOnly="0" labelOnly="1" outline="0" fieldPosition="0">
        <references count="2">
          <reference field="0" count="1">
            <x v="133"/>
          </reference>
          <reference field="4" count="1" selected="0">
            <x v="140"/>
          </reference>
        </references>
      </pivotArea>
    </format>
    <format dxfId="4589">
      <pivotArea outline="0" collapsedLevelsAreSubtotals="1" fieldPosition="0">
        <references count="2">
          <reference field="0" count="1" selected="0">
            <x v="133"/>
          </reference>
          <reference field="4" count="1" selected="0">
            <x v="140"/>
          </reference>
        </references>
      </pivotArea>
    </format>
    <format dxfId="4588">
      <pivotArea outline="0" collapsedLevelsAreSubtotals="1" fieldPosition="0">
        <references count="2">
          <reference field="0" count="1" selected="0">
            <x v="138"/>
          </reference>
          <reference field="4" count="1" selected="0">
            <x v="140"/>
          </reference>
        </references>
      </pivotArea>
    </format>
    <format dxfId="4587">
      <pivotArea dataOnly="0" labelOnly="1" outline="0" offset="IV19" fieldPosition="0">
        <references count="1">
          <reference field="4" count="1">
            <x v="140"/>
          </reference>
        </references>
      </pivotArea>
    </format>
    <format dxfId="4586">
      <pivotArea dataOnly="0" labelOnly="1" outline="0" fieldPosition="0">
        <references count="2">
          <reference field="0" count="1">
            <x v="138"/>
          </reference>
          <reference field="4" count="1" selected="0">
            <x v="140"/>
          </reference>
        </references>
      </pivotArea>
    </format>
    <format dxfId="4585">
      <pivotArea outline="0" collapsedLevelsAreSubtotals="1" fieldPosition="0">
        <references count="2">
          <reference field="0" count="1" selected="0">
            <x v="138"/>
          </reference>
          <reference field="4" count="1" selected="0">
            <x v="140"/>
          </reference>
        </references>
      </pivotArea>
    </format>
    <format dxfId="4584">
      <pivotArea outline="0" collapsedLevelsAreSubtotals="1" fieldPosition="0">
        <references count="2">
          <reference field="0" count="1" selected="0">
            <x v="140"/>
          </reference>
          <reference field="4" count="1" selected="0">
            <x v="140"/>
          </reference>
        </references>
      </pivotArea>
    </format>
    <format dxfId="4583">
      <pivotArea dataOnly="0" labelOnly="1" outline="0" offset="IV20" fieldPosition="0">
        <references count="1">
          <reference field="4" count="1">
            <x v="140"/>
          </reference>
        </references>
      </pivotArea>
    </format>
    <format dxfId="4582">
      <pivotArea dataOnly="0" labelOnly="1" outline="0" fieldPosition="0">
        <references count="2">
          <reference field="0" count="1">
            <x v="140"/>
          </reference>
          <reference field="4" count="1" selected="0">
            <x v="140"/>
          </reference>
        </references>
      </pivotArea>
    </format>
    <format dxfId="4581">
      <pivotArea outline="0" collapsedLevelsAreSubtotals="1" fieldPosition="0">
        <references count="2">
          <reference field="0" count="1" selected="0">
            <x v="140"/>
          </reference>
          <reference field="4" count="1" selected="0">
            <x v="140"/>
          </reference>
        </references>
      </pivotArea>
    </format>
    <format dxfId="4580">
      <pivotArea outline="0" collapsedLevelsAreSubtotals="1" fieldPosition="0">
        <references count="2">
          <reference field="0" count="1" selected="0">
            <x v="142"/>
          </reference>
          <reference field="4" count="1" selected="0">
            <x v="140"/>
          </reference>
        </references>
      </pivotArea>
    </format>
    <format dxfId="4579">
      <pivotArea dataOnly="0" labelOnly="1" outline="0" offset="IV21" fieldPosition="0">
        <references count="1">
          <reference field="4" count="1">
            <x v="140"/>
          </reference>
        </references>
      </pivotArea>
    </format>
    <format dxfId="4578">
      <pivotArea dataOnly="0" labelOnly="1" outline="0" fieldPosition="0">
        <references count="2">
          <reference field="0" count="1">
            <x v="142"/>
          </reference>
          <reference field="4" count="1" selected="0">
            <x v="140"/>
          </reference>
        </references>
      </pivotArea>
    </format>
    <format dxfId="4577">
      <pivotArea outline="0" collapsedLevelsAreSubtotals="1" fieldPosition="0">
        <references count="2">
          <reference field="0" count="1" selected="0">
            <x v="142"/>
          </reference>
          <reference field="4" count="1" selected="0">
            <x v="140"/>
          </reference>
        </references>
      </pivotArea>
    </format>
    <format dxfId="4576">
      <pivotArea outline="0" collapsedLevelsAreSubtotals="1" fieldPosition="0">
        <references count="2">
          <reference field="0" count="1" selected="0">
            <x v="146"/>
          </reference>
          <reference field="4" count="1" selected="0">
            <x v="140"/>
          </reference>
        </references>
      </pivotArea>
    </format>
    <format dxfId="4575">
      <pivotArea dataOnly="0" labelOnly="1" outline="0" offset="IV22" fieldPosition="0">
        <references count="1">
          <reference field="4" count="1">
            <x v="140"/>
          </reference>
        </references>
      </pivotArea>
    </format>
    <format dxfId="4574">
      <pivotArea dataOnly="0" labelOnly="1" outline="0" fieldPosition="0">
        <references count="2">
          <reference field="0" count="1">
            <x v="146"/>
          </reference>
          <reference field="4" count="1" selected="0">
            <x v="140"/>
          </reference>
        </references>
      </pivotArea>
    </format>
    <format dxfId="4573">
      <pivotArea outline="0" collapsedLevelsAreSubtotals="1" fieldPosition="0">
        <references count="2">
          <reference field="0" count="1" selected="0">
            <x v="146"/>
          </reference>
          <reference field="4" count="1" selected="0">
            <x v="140"/>
          </reference>
        </references>
      </pivotArea>
    </format>
    <format dxfId="4572">
      <pivotArea outline="0" collapsedLevelsAreSubtotals="1" fieldPosition="0">
        <references count="2">
          <reference field="0" count="1" selected="0">
            <x v="147"/>
          </reference>
          <reference field="4" count="1" selected="0">
            <x v="140"/>
          </reference>
        </references>
      </pivotArea>
    </format>
    <format dxfId="4571">
      <pivotArea dataOnly="0" labelOnly="1" outline="0" offset="IV23" fieldPosition="0">
        <references count="1">
          <reference field="4" count="1">
            <x v="140"/>
          </reference>
        </references>
      </pivotArea>
    </format>
    <format dxfId="4570">
      <pivotArea dataOnly="0" labelOnly="1" outline="0" fieldPosition="0">
        <references count="2">
          <reference field="0" count="1">
            <x v="147"/>
          </reference>
          <reference field="4" count="1" selected="0">
            <x v="140"/>
          </reference>
        </references>
      </pivotArea>
    </format>
    <format dxfId="4569">
      <pivotArea outline="0" collapsedLevelsAreSubtotals="1" fieldPosition="0">
        <references count="2">
          <reference field="0" count="1" selected="0">
            <x v="147"/>
          </reference>
          <reference field="4" count="1" selected="0">
            <x v="140"/>
          </reference>
        </references>
      </pivotArea>
    </format>
    <format dxfId="4568">
      <pivotArea outline="0" collapsedLevelsAreSubtotals="1" fieldPosition="0">
        <references count="2">
          <reference field="0" count="1" selected="0">
            <x v="148"/>
          </reference>
          <reference field="4" count="1" selected="0">
            <x v="140"/>
          </reference>
        </references>
      </pivotArea>
    </format>
    <format dxfId="4567">
      <pivotArea dataOnly="0" labelOnly="1" outline="0" offset="IV24" fieldPosition="0">
        <references count="1">
          <reference field="4" count="1">
            <x v="140"/>
          </reference>
        </references>
      </pivotArea>
    </format>
    <format dxfId="4566">
      <pivotArea dataOnly="0" labelOnly="1" outline="0" fieldPosition="0">
        <references count="2">
          <reference field="0" count="1">
            <x v="148"/>
          </reference>
          <reference field="4" count="1" selected="0">
            <x v="140"/>
          </reference>
        </references>
      </pivotArea>
    </format>
    <format dxfId="4565">
      <pivotArea outline="0" collapsedLevelsAreSubtotals="1" fieldPosition="0">
        <references count="2">
          <reference field="0" count="1" selected="0">
            <x v="148"/>
          </reference>
          <reference field="4" count="1" selected="0">
            <x v="140"/>
          </reference>
        </references>
      </pivotArea>
    </format>
    <format dxfId="4564">
      <pivotArea outline="0" collapsedLevelsAreSubtotals="1" fieldPosition="0">
        <references count="2">
          <reference field="0" count="1" selected="0">
            <x v="149"/>
          </reference>
          <reference field="4" count="1" selected="0">
            <x v="140"/>
          </reference>
        </references>
      </pivotArea>
    </format>
    <format dxfId="4563">
      <pivotArea dataOnly="0" labelOnly="1" outline="0" offset="IV25" fieldPosition="0">
        <references count="1">
          <reference field="4" count="1">
            <x v="140"/>
          </reference>
        </references>
      </pivotArea>
    </format>
    <format dxfId="4562">
      <pivotArea dataOnly="0" labelOnly="1" outline="0" fieldPosition="0">
        <references count="2">
          <reference field="0" count="1">
            <x v="149"/>
          </reference>
          <reference field="4" count="1" selected="0">
            <x v="140"/>
          </reference>
        </references>
      </pivotArea>
    </format>
    <format dxfId="4561">
      <pivotArea outline="0" collapsedLevelsAreSubtotals="1" fieldPosition="0">
        <references count="2">
          <reference field="0" count="1" selected="0">
            <x v="149"/>
          </reference>
          <reference field="4" count="1" selected="0">
            <x v="140"/>
          </reference>
        </references>
      </pivotArea>
    </format>
    <format dxfId="4560">
      <pivotArea outline="0" collapsedLevelsAreSubtotals="1" fieldPosition="0">
        <references count="2">
          <reference field="0" count="1" selected="0">
            <x v="151"/>
          </reference>
          <reference field="4" count="1" selected="0">
            <x v="140"/>
          </reference>
        </references>
      </pivotArea>
    </format>
    <format dxfId="4559">
      <pivotArea dataOnly="0" labelOnly="1" outline="0" offset="IV26" fieldPosition="0">
        <references count="1">
          <reference field="4" count="1">
            <x v="140"/>
          </reference>
        </references>
      </pivotArea>
    </format>
    <format dxfId="4558">
      <pivotArea dataOnly="0" labelOnly="1" outline="0" fieldPosition="0">
        <references count="2">
          <reference field="0" count="1">
            <x v="151"/>
          </reference>
          <reference field="4" count="1" selected="0">
            <x v="140"/>
          </reference>
        </references>
      </pivotArea>
    </format>
    <format dxfId="4557">
      <pivotArea outline="0" collapsedLevelsAreSubtotals="1" fieldPosition="0">
        <references count="2">
          <reference field="0" count="1" selected="0">
            <x v="151"/>
          </reference>
          <reference field="4" count="1" selected="0">
            <x v="140"/>
          </reference>
        </references>
      </pivotArea>
    </format>
    <format dxfId="4556">
      <pivotArea outline="0" collapsedLevelsAreSubtotals="1" fieldPosition="0">
        <references count="2">
          <reference field="0" count="1" selected="0">
            <x v="155"/>
          </reference>
          <reference field="4" count="1" selected="0">
            <x v="140"/>
          </reference>
        </references>
      </pivotArea>
    </format>
    <format dxfId="4555">
      <pivotArea dataOnly="0" labelOnly="1" outline="0" offset="IV27" fieldPosition="0">
        <references count="1">
          <reference field="4" count="1">
            <x v="140"/>
          </reference>
        </references>
      </pivotArea>
    </format>
    <format dxfId="4554">
      <pivotArea dataOnly="0" labelOnly="1" outline="0" fieldPosition="0">
        <references count="2">
          <reference field="0" count="1">
            <x v="155"/>
          </reference>
          <reference field="4" count="1" selected="0">
            <x v="140"/>
          </reference>
        </references>
      </pivotArea>
    </format>
    <format dxfId="4553">
      <pivotArea outline="0" collapsedLevelsAreSubtotals="1" fieldPosition="0">
        <references count="2">
          <reference field="0" count="1" selected="0">
            <x v="155"/>
          </reference>
          <reference field="4" count="1" selected="0">
            <x v="140"/>
          </reference>
        </references>
      </pivotArea>
    </format>
    <format dxfId="4552">
      <pivotArea outline="0" collapsedLevelsAreSubtotals="1" fieldPosition="0">
        <references count="2">
          <reference field="0" count="1" selected="0">
            <x v="157"/>
          </reference>
          <reference field="4" count="1" selected="0">
            <x v="140"/>
          </reference>
        </references>
      </pivotArea>
    </format>
    <format dxfId="4551">
      <pivotArea dataOnly="0" labelOnly="1" outline="0" offset="IV28" fieldPosition="0">
        <references count="1">
          <reference field="4" count="1">
            <x v="140"/>
          </reference>
        </references>
      </pivotArea>
    </format>
    <format dxfId="4550">
      <pivotArea dataOnly="0" labelOnly="1" outline="0" fieldPosition="0">
        <references count="2">
          <reference field="0" count="1">
            <x v="157"/>
          </reference>
          <reference field="4" count="1" selected="0">
            <x v="140"/>
          </reference>
        </references>
      </pivotArea>
    </format>
    <format dxfId="4549">
      <pivotArea outline="0" collapsedLevelsAreSubtotals="1" fieldPosition="0">
        <references count="2">
          <reference field="0" count="1" selected="0">
            <x v="157"/>
          </reference>
          <reference field="4" count="1" selected="0">
            <x v="140"/>
          </reference>
        </references>
      </pivotArea>
    </format>
    <format dxfId="4548">
      <pivotArea outline="0" collapsedLevelsAreSubtotals="1" fieldPosition="0">
        <references count="2">
          <reference field="0" count="1" selected="0">
            <x v="164"/>
          </reference>
          <reference field="4" count="1" selected="0">
            <x v="140"/>
          </reference>
        </references>
      </pivotArea>
    </format>
    <format dxfId="4547">
      <pivotArea dataOnly="0" labelOnly="1" outline="0" offset="IV29" fieldPosition="0">
        <references count="1">
          <reference field="4" count="1">
            <x v="140"/>
          </reference>
        </references>
      </pivotArea>
    </format>
    <format dxfId="4546">
      <pivotArea dataOnly="0" labelOnly="1" outline="0" fieldPosition="0">
        <references count="2">
          <reference field="0" count="1">
            <x v="164"/>
          </reference>
          <reference field="4" count="1" selected="0">
            <x v="140"/>
          </reference>
        </references>
      </pivotArea>
    </format>
    <format dxfId="4545">
      <pivotArea outline="0" collapsedLevelsAreSubtotals="1" fieldPosition="0">
        <references count="2">
          <reference field="0" count="1" selected="0">
            <x v="164"/>
          </reference>
          <reference field="4" count="1" selected="0">
            <x v="140"/>
          </reference>
        </references>
      </pivotArea>
    </format>
    <format dxfId="4544">
      <pivotArea outline="0" collapsedLevelsAreSubtotals="1" fieldPosition="0">
        <references count="2">
          <reference field="0" count="1" selected="0">
            <x v="166"/>
          </reference>
          <reference field="4" count="1" selected="0">
            <x v="140"/>
          </reference>
        </references>
      </pivotArea>
    </format>
    <format dxfId="4543">
      <pivotArea dataOnly="0" labelOnly="1" outline="0" offset="IV30" fieldPosition="0">
        <references count="1">
          <reference field="4" count="1">
            <x v="140"/>
          </reference>
        </references>
      </pivotArea>
    </format>
    <format dxfId="4542">
      <pivotArea dataOnly="0" labelOnly="1" outline="0" fieldPosition="0">
        <references count="2">
          <reference field="0" count="1">
            <x v="166"/>
          </reference>
          <reference field="4" count="1" selected="0">
            <x v="140"/>
          </reference>
        </references>
      </pivotArea>
    </format>
    <format dxfId="4541">
      <pivotArea outline="0" collapsedLevelsAreSubtotals="1" fieldPosition="0">
        <references count="2">
          <reference field="0" count="1" selected="0">
            <x v="166"/>
          </reference>
          <reference field="4" count="1" selected="0">
            <x v="140"/>
          </reference>
        </references>
      </pivotArea>
    </format>
    <format dxfId="4540">
      <pivotArea outline="0" collapsedLevelsAreSubtotals="1" fieldPosition="0">
        <references count="2">
          <reference field="0" count="1" selected="0">
            <x v="169"/>
          </reference>
          <reference field="4" count="1" selected="0">
            <x v="140"/>
          </reference>
        </references>
      </pivotArea>
    </format>
    <format dxfId="4539">
      <pivotArea dataOnly="0" labelOnly="1" outline="0" offset="IV31" fieldPosition="0">
        <references count="1">
          <reference field="4" count="1">
            <x v="140"/>
          </reference>
        </references>
      </pivotArea>
    </format>
    <format dxfId="4538">
      <pivotArea dataOnly="0" labelOnly="1" outline="0" fieldPosition="0">
        <references count="2">
          <reference field="0" count="1">
            <x v="169"/>
          </reference>
          <reference field="4" count="1" selected="0">
            <x v="140"/>
          </reference>
        </references>
      </pivotArea>
    </format>
    <format dxfId="4537">
      <pivotArea outline="0" collapsedLevelsAreSubtotals="1" fieldPosition="0">
        <references count="2">
          <reference field="0" count="1" selected="0">
            <x v="169"/>
          </reference>
          <reference field="4" count="1" selected="0">
            <x v="140"/>
          </reference>
        </references>
      </pivotArea>
    </format>
    <format dxfId="4536">
      <pivotArea outline="0" collapsedLevelsAreSubtotals="1" fieldPosition="0">
        <references count="2">
          <reference field="0" count="1" selected="0">
            <x v="172"/>
          </reference>
          <reference field="4" count="1" selected="0">
            <x v="140"/>
          </reference>
        </references>
      </pivotArea>
    </format>
    <format dxfId="4535">
      <pivotArea dataOnly="0" labelOnly="1" outline="0" offset="IV32" fieldPosition="0">
        <references count="1">
          <reference field="4" count="1">
            <x v="140"/>
          </reference>
        </references>
      </pivotArea>
    </format>
    <format dxfId="4534">
      <pivotArea dataOnly="0" labelOnly="1" outline="0" fieldPosition="0">
        <references count="2">
          <reference field="0" count="1">
            <x v="172"/>
          </reference>
          <reference field="4" count="1" selected="0">
            <x v="140"/>
          </reference>
        </references>
      </pivotArea>
    </format>
    <format dxfId="4533">
      <pivotArea outline="0" collapsedLevelsAreSubtotals="1" fieldPosition="0">
        <references count="2">
          <reference field="0" count="1" selected="0">
            <x v="172"/>
          </reference>
          <reference field="4" count="1" selected="0">
            <x v="140"/>
          </reference>
        </references>
      </pivotArea>
    </format>
    <format dxfId="4532">
      <pivotArea outline="0" collapsedLevelsAreSubtotals="1" fieldPosition="0">
        <references count="2">
          <reference field="0" count="1" selected="0">
            <x v="181"/>
          </reference>
          <reference field="4" count="1" selected="0">
            <x v="140"/>
          </reference>
        </references>
      </pivotArea>
    </format>
    <format dxfId="4531">
      <pivotArea dataOnly="0" labelOnly="1" outline="0" offset="IV33" fieldPosition="0">
        <references count="1">
          <reference field="4" count="1">
            <x v="140"/>
          </reference>
        </references>
      </pivotArea>
    </format>
    <format dxfId="4530">
      <pivotArea dataOnly="0" labelOnly="1" outline="0" fieldPosition="0">
        <references count="2">
          <reference field="0" count="1">
            <x v="181"/>
          </reference>
          <reference field="4" count="1" selected="0">
            <x v="140"/>
          </reference>
        </references>
      </pivotArea>
    </format>
    <format dxfId="4529">
      <pivotArea outline="0" collapsedLevelsAreSubtotals="1" fieldPosition="0">
        <references count="2">
          <reference field="0" count="1" selected="0">
            <x v="181"/>
          </reference>
          <reference field="4" count="1" selected="0">
            <x v="140"/>
          </reference>
        </references>
      </pivotArea>
    </format>
    <format dxfId="4528">
      <pivotArea outline="0" collapsedLevelsAreSubtotals="1" fieldPosition="0">
        <references count="2">
          <reference field="0" count="1" selected="0">
            <x v="184"/>
          </reference>
          <reference field="4" count="1" selected="0">
            <x v="140"/>
          </reference>
        </references>
      </pivotArea>
    </format>
    <format dxfId="4527">
      <pivotArea dataOnly="0" labelOnly="1" outline="0" offset="IV34" fieldPosition="0">
        <references count="1">
          <reference field="4" count="1">
            <x v="140"/>
          </reference>
        </references>
      </pivotArea>
    </format>
    <format dxfId="4526">
      <pivotArea dataOnly="0" labelOnly="1" outline="0" fieldPosition="0">
        <references count="2">
          <reference field="0" count="1">
            <x v="184"/>
          </reference>
          <reference field="4" count="1" selected="0">
            <x v="140"/>
          </reference>
        </references>
      </pivotArea>
    </format>
    <format dxfId="4525">
      <pivotArea outline="0" collapsedLevelsAreSubtotals="1" fieldPosition="0">
        <references count="2">
          <reference field="0" count="1" selected="0">
            <x v="184"/>
          </reference>
          <reference field="4" count="1" selected="0">
            <x v="140"/>
          </reference>
        </references>
      </pivotArea>
    </format>
    <format dxfId="4524">
      <pivotArea outline="0" collapsedLevelsAreSubtotals="1" fieldPosition="0">
        <references count="2">
          <reference field="0" count="1" selected="0">
            <x v="198"/>
          </reference>
          <reference field="4" count="1" selected="0">
            <x v="140"/>
          </reference>
        </references>
      </pivotArea>
    </format>
    <format dxfId="4523">
      <pivotArea dataOnly="0" labelOnly="1" outline="0" offset="IV35" fieldPosition="0">
        <references count="1">
          <reference field="4" count="1">
            <x v="140"/>
          </reference>
        </references>
      </pivotArea>
    </format>
    <format dxfId="4522">
      <pivotArea dataOnly="0" labelOnly="1" outline="0" fieldPosition="0">
        <references count="2">
          <reference field="0" count="1">
            <x v="198"/>
          </reference>
          <reference field="4" count="1" selected="0">
            <x v="140"/>
          </reference>
        </references>
      </pivotArea>
    </format>
    <format dxfId="4521">
      <pivotArea outline="0" collapsedLevelsAreSubtotals="1" fieldPosition="0">
        <references count="2">
          <reference field="0" count="1" selected="0">
            <x v="198"/>
          </reference>
          <reference field="4" count="1" selected="0">
            <x v="140"/>
          </reference>
        </references>
      </pivotArea>
    </format>
    <format dxfId="4520">
      <pivotArea outline="0" collapsedLevelsAreSubtotals="1" fieldPosition="0">
        <references count="2">
          <reference field="0" count="1" selected="0">
            <x v="201"/>
          </reference>
          <reference field="4" count="1" selected="0">
            <x v="140"/>
          </reference>
        </references>
      </pivotArea>
    </format>
    <format dxfId="4519">
      <pivotArea dataOnly="0" labelOnly="1" outline="0" offset="IV36" fieldPosition="0">
        <references count="1">
          <reference field="4" count="1">
            <x v="140"/>
          </reference>
        </references>
      </pivotArea>
    </format>
    <format dxfId="4518">
      <pivotArea dataOnly="0" labelOnly="1" outline="0" fieldPosition="0">
        <references count="2">
          <reference field="0" count="1">
            <x v="201"/>
          </reference>
          <reference field="4" count="1" selected="0">
            <x v="140"/>
          </reference>
        </references>
      </pivotArea>
    </format>
    <format dxfId="4517">
      <pivotArea outline="0" collapsedLevelsAreSubtotals="1" fieldPosition="0">
        <references count="2">
          <reference field="0" count="1" selected="0">
            <x v="201"/>
          </reference>
          <reference field="4" count="1" selected="0">
            <x v="140"/>
          </reference>
        </references>
      </pivotArea>
    </format>
    <format dxfId="4516">
      <pivotArea outline="0" collapsedLevelsAreSubtotals="1" fieldPosition="0">
        <references count="2">
          <reference field="0" count="1" selected="0">
            <x v="202"/>
          </reference>
          <reference field="4" count="1" selected="0">
            <x v="140"/>
          </reference>
        </references>
      </pivotArea>
    </format>
    <format dxfId="4515">
      <pivotArea dataOnly="0" labelOnly="1" outline="0" offset="IV37" fieldPosition="0">
        <references count="1">
          <reference field="4" count="1">
            <x v="140"/>
          </reference>
        </references>
      </pivotArea>
    </format>
    <format dxfId="4514">
      <pivotArea dataOnly="0" labelOnly="1" outline="0" fieldPosition="0">
        <references count="2">
          <reference field="0" count="1">
            <x v="202"/>
          </reference>
          <reference field="4" count="1" selected="0">
            <x v="140"/>
          </reference>
        </references>
      </pivotArea>
    </format>
    <format dxfId="4513">
      <pivotArea outline="0" collapsedLevelsAreSubtotals="1" fieldPosition="0">
        <references count="2">
          <reference field="0" count="1" selected="0">
            <x v="202"/>
          </reference>
          <reference field="4" count="1" selected="0">
            <x v="140"/>
          </reference>
        </references>
      </pivotArea>
    </format>
    <format dxfId="4512">
      <pivotArea outline="0" collapsedLevelsAreSubtotals="1" fieldPosition="0">
        <references count="2">
          <reference field="0" count="1" selected="0">
            <x v="206"/>
          </reference>
          <reference field="4" count="1" selected="0">
            <x v="140"/>
          </reference>
        </references>
      </pivotArea>
    </format>
    <format dxfId="4511">
      <pivotArea dataOnly="0" labelOnly="1" outline="0" offset="IV38" fieldPosition="0">
        <references count="1">
          <reference field="4" count="1">
            <x v="140"/>
          </reference>
        </references>
      </pivotArea>
    </format>
    <format dxfId="4510">
      <pivotArea dataOnly="0" labelOnly="1" outline="0" fieldPosition="0">
        <references count="2">
          <reference field="0" count="1">
            <x v="206"/>
          </reference>
          <reference field="4" count="1" selected="0">
            <x v="140"/>
          </reference>
        </references>
      </pivotArea>
    </format>
    <format dxfId="4509">
      <pivotArea outline="0" collapsedLevelsAreSubtotals="1" fieldPosition="0">
        <references count="2">
          <reference field="0" count="1" selected="0">
            <x v="206"/>
          </reference>
          <reference field="4" count="1" selected="0">
            <x v="140"/>
          </reference>
        </references>
      </pivotArea>
    </format>
    <format dxfId="4508">
      <pivotArea outline="0" collapsedLevelsAreSubtotals="1" fieldPosition="0">
        <references count="2">
          <reference field="0" count="1" selected="0">
            <x v="207"/>
          </reference>
          <reference field="4" count="1" selected="0">
            <x v="140"/>
          </reference>
        </references>
      </pivotArea>
    </format>
    <format dxfId="4507">
      <pivotArea dataOnly="0" labelOnly="1" outline="0" offset="IV39" fieldPosition="0">
        <references count="1">
          <reference field="4" count="1">
            <x v="140"/>
          </reference>
        </references>
      </pivotArea>
    </format>
    <format dxfId="4506">
      <pivotArea dataOnly="0" labelOnly="1" outline="0" fieldPosition="0">
        <references count="2">
          <reference field="0" count="1">
            <x v="207"/>
          </reference>
          <reference field="4" count="1" selected="0">
            <x v="140"/>
          </reference>
        </references>
      </pivotArea>
    </format>
    <format dxfId="4505">
      <pivotArea outline="0" collapsedLevelsAreSubtotals="1" fieldPosition="0">
        <references count="2">
          <reference field="0" count="1" selected="0">
            <x v="207"/>
          </reference>
          <reference field="4" count="1" selected="0">
            <x v="140"/>
          </reference>
        </references>
      </pivotArea>
    </format>
    <format dxfId="4504">
      <pivotArea outline="0" collapsedLevelsAreSubtotals="1" fieldPosition="0">
        <references count="2">
          <reference field="0" count="1" selected="0">
            <x v="210"/>
          </reference>
          <reference field="4" count="1" selected="0">
            <x v="140"/>
          </reference>
        </references>
      </pivotArea>
    </format>
    <format dxfId="4503">
      <pivotArea dataOnly="0" labelOnly="1" outline="0" offset="IV40" fieldPosition="0">
        <references count="1">
          <reference field="4" count="1">
            <x v="140"/>
          </reference>
        </references>
      </pivotArea>
    </format>
    <format dxfId="4502">
      <pivotArea dataOnly="0" labelOnly="1" outline="0" fieldPosition="0">
        <references count="2">
          <reference field="0" count="1">
            <x v="210"/>
          </reference>
          <reference field="4" count="1" selected="0">
            <x v="140"/>
          </reference>
        </references>
      </pivotArea>
    </format>
    <format dxfId="4501">
      <pivotArea outline="0" collapsedLevelsAreSubtotals="1" fieldPosition="0">
        <references count="2">
          <reference field="0" count="1" selected="0">
            <x v="210"/>
          </reference>
          <reference field="4" count="1" selected="0">
            <x v="140"/>
          </reference>
        </references>
      </pivotArea>
    </format>
    <format dxfId="4500">
      <pivotArea outline="0" collapsedLevelsAreSubtotals="1" fieldPosition="0">
        <references count="2">
          <reference field="0" count="1" selected="0">
            <x v="212"/>
          </reference>
          <reference field="4" count="1" selected="0">
            <x v="140"/>
          </reference>
        </references>
      </pivotArea>
    </format>
    <format dxfId="4499">
      <pivotArea dataOnly="0" labelOnly="1" outline="0" offset="IV41" fieldPosition="0">
        <references count="1">
          <reference field="4" count="1">
            <x v="140"/>
          </reference>
        </references>
      </pivotArea>
    </format>
    <format dxfId="4498">
      <pivotArea dataOnly="0" labelOnly="1" outline="0" fieldPosition="0">
        <references count="2">
          <reference field="0" count="1">
            <x v="212"/>
          </reference>
          <reference field="4" count="1" selected="0">
            <x v="140"/>
          </reference>
        </references>
      </pivotArea>
    </format>
    <format dxfId="4497">
      <pivotArea outline="0" collapsedLevelsAreSubtotals="1" fieldPosition="0">
        <references count="2">
          <reference field="0" count="1" selected="0">
            <x v="212"/>
          </reference>
          <reference field="4" count="1" selected="0">
            <x v="140"/>
          </reference>
        </references>
      </pivotArea>
    </format>
    <format dxfId="4496">
      <pivotArea outline="0" collapsedLevelsAreSubtotals="1" fieldPosition="0">
        <references count="2">
          <reference field="0" count="1" selected="0">
            <x v="213"/>
          </reference>
          <reference field="4" count="1" selected="0">
            <x v="140"/>
          </reference>
        </references>
      </pivotArea>
    </format>
    <format dxfId="4495">
      <pivotArea dataOnly="0" labelOnly="1" outline="0" offset="IV42" fieldPosition="0">
        <references count="1">
          <reference field="4" count="1">
            <x v="140"/>
          </reference>
        </references>
      </pivotArea>
    </format>
    <format dxfId="4494">
      <pivotArea dataOnly="0" labelOnly="1" outline="0" fieldPosition="0">
        <references count="2">
          <reference field="0" count="1">
            <x v="213"/>
          </reference>
          <reference field="4" count="1" selected="0">
            <x v="140"/>
          </reference>
        </references>
      </pivotArea>
    </format>
    <format dxfId="4493">
      <pivotArea outline="0" collapsedLevelsAreSubtotals="1" fieldPosition="0">
        <references count="2">
          <reference field="0" count="1" selected="0">
            <x v="213"/>
          </reference>
          <reference field="4" count="1" selected="0">
            <x v="140"/>
          </reference>
        </references>
      </pivotArea>
    </format>
    <format dxfId="4492">
      <pivotArea outline="0" collapsedLevelsAreSubtotals="1" fieldPosition="0">
        <references count="2">
          <reference field="0" count="1" selected="0">
            <x v="217"/>
          </reference>
          <reference field="4" count="1" selected="0">
            <x v="140"/>
          </reference>
        </references>
      </pivotArea>
    </format>
    <format dxfId="4491">
      <pivotArea dataOnly="0" labelOnly="1" outline="0" offset="IV43" fieldPosition="0">
        <references count="1">
          <reference field="4" count="1">
            <x v="140"/>
          </reference>
        </references>
      </pivotArea>
    </format>
    <format dxfId="4490">
      <pivotArea dataOnly="0" labelOnly="1" outline="0" fieldPosition="0">
        <references count="2">
          <reference field="0" count="1">
            <x v="217"/>
          </reference>
          <reference field="4" count="1" selected="0">
            <x v="140"/>
          </reference>
        </references>
      </pivotArea>
    </format>
    <format dxfId="4489">
      <pivotArea outline="0" collapsedLevelsAreSubtotals="1" fieldPosition="0">
        <references count="2">
          <reference field="0" count="1" selected="0">
            <x v="217"/>
          </reference>
          <reference field="4" count="1" selected="0">
            <x v="140"/>
          </reference>
        </references>
      </pivotArea>
    </format>
    <format dxfId="4488">
      <pivotArea outline="0" collapsedLevelsAreSubtotals="1" fieldPosition="0">
        <references count="2">
          <reference field="0" count="1" selected="0">
            <x v="220"/>
          </reference>
          <reference field="4" count="1" selected="0">
            <x v="140"/>
          </reference>
        </references>
      </pivotArea>
    </format>
    <format dxfId="4487">
      <pivotArea dataOnly="0" labelOnly="1" outline="0" offset="IV44" fieldPosition="0">
        <references count="1">
          <reference field="4" count="1">
            <x v="140"/>
          </reference>
        </references>
      </pivotArea>
    </format>
    <format dxfId="4486">
      <pivotArea dataOnly="0" labelOnly="1" outline="0" fieldPosition="0">
        <references count="2">
          <reference field="0" count="1">
            <x v="220"/>
          </reference>
          <reference field="4" count="1" selected="0">
            <x v="140"/>
          </reference>
        </references>
      </pivotArea>
    </format>
    <format dxfId="4485">
      <pivotArea outline="0" collapsedLevelsAreSubtotals="1" fieldPosition="0">
        <references count="2">
          <reference field="0" count="1" selected="0">
            <x v="220"/>
          </reference>
          <reference field="4" count="1" selected="0">
            <x v="140"/>
          </reference>
        </references>
      </pivotArea>
    </format>
    <format dxfId="4484">
      <pivotArea outline="0" collapsedLevelsAreSubtotals="1" fieldPosition="0">
        <references count="2">
          <reference field="0" count="1" selected="0">
            <x v="223"/>
          </reference>
          <reference field="4" count="1" selected="0">
            <x v="140"/>
          </reference>
        </references>
      </pivotArea>
    </format>
    <format dxfId="4483">
      <pivotArea dataOnly="0" labelOnly="1" outline="0" offset="IV45" fieldPosition="0">
        <references count="1">
          <reference field="4" count="1">
            <x v="140"/>
          </reference>
        </references>
      </pivotArea>
    </format>
    <format dxfId="4482">
      <pivotArea dataOnly="0" labelOnly="1" outline="0" fieldPosition="0">
        <references count="2">
          <reference field="0" count="1">
            <x v="223"/>
          </reference>
          <reference field="4" count="1" selected="0">
            <x v="140"/>
          </reference>
        </references>
      </pivotArea>
    </format>
    <format dxfId="4481">
      <pivotArea outline="0" collapsedLevelsAreSubtotals="1" fieldPosition="0">
        <references count="2">
          <reference field="0" count="1" selected="0">
            <x v="223"/>
          </reference>
          <reference field="4" count="1" selected="0">
            <x v="140"/>
          </reference>
        </references>
      </pivotArea>
    </format>
    <format dxfId="4480">
      <pivotArea outline="0" collapsedLevelsAreSubtotals="1" fieldPosition="0">
        <references count="2">
          <reference field="0" count="1" selected="0">
            <x v="234"/>
          </reference>
          <reference field="4" count="1" selected="0">
            <x v="140"/>
          </reference>
        </references>
      </pivotArea>
    </format>
    <format dxfId="4479">
      <pivotArea dataOnly="0" labelOnly="1" outline="0" offset="IV46" fieldPosition="0">
        <references count="1">
          <reference field="4" count="1">
            <x v="140"/>
          </reference>
        </references>
      </pivotArea>
    </format>
    <format dxfId="4478">
      <pivotArea dataOnly="0" labelOnly="1" outline="0" fieldPosition="0">
        <references count="2">
          <reference field="0" count="1">
            <x v="234"/>
          </reference>
          <reference field="4" count="1" selected="0">
            <x v="140"/>
          </reference>
        </references>
      </pivotArea>
    </format>
    <format dxfId="4477">
      <pivotArea outline="0" collapsedLevelsAreSubtotals="1" fieldPosition="0">
        <references count="2">
          <reference field="0" count="1" selected="0">
            <x v="234"/>
          </reference>
          <reference field="4" count="1" selected="0">
            <x v="140"/>
          </reference>
        </references>
      </pivotArea>
    </format>
    <format dxfId="4476">
      <pivotArea outline="0" collapsedLevelsAreSubtotals="1" fieldPosition="0">
        <references count="2">
          <reference field="0" count="1" selected="0">
            <x v="240"/>
          </reference>
          <reference field="4" count="1" selected="0">
            <x v="140"/>
          </reference>
        </references>
      </pivotArea>
    </format>
    <format dxfId="4475">
      <pivotArea dataOnly="0" labelOnly="1" outline="0" offset="IV47" fieldPosition="0">
        <references count="1">
          <reference field="4" count="1">
            <x v="140"/>
          </reference>
        </references>
      </pivotArea>
    </format>
    <format dxfId="4474">
      <pivotArea dataOnly="0" labelOnly="1" outline="0" fieldPosition="0">
        <references count="2">
          <reference field="0" count="1">
            <x v="240"/>
          </reference>
          <reference field="4" count="1" selected="0">
            <x v="140"/>
          </reference>
        </references>
      </pivotArea>
    </format>
    <format dxfId="4473">
      <pivotArea outline="0" collapsedLevelsAreSubtotals="1" fieldPosition="0">
        <references count="2">
          <reference field="0" count="1" selected="0">
            <x v="240"/>
          </reference>
          <reference field="4" count="1" selected="0">
            <x v="140"/>
          </reference>
        </references>
      </pivotArea>
    </format>
    <format dxfId="4472">
      <pivotArea outline="0" collapsedLevelsAreSubtotals="1" fieldPosition="0">
        <references count="2">
          <reference field="0" count="1" selected="0">
            <x v="271"/>
          </reference>
          <reference field="4" count="1" selected="0">
            <x v="140"/>
          </reference>
        </references>
      </pivotArea>
    </format>
    <format dxfId="4471">
      <pivotArea dataOnly="0" labelOnly="1" outline="0" offset="IV48" fieldPosition="0">
        <references count="1">
          <reference field="4" count="1">
            <x v="140"/>
          </reference>
        </references>
      </pivotArea>
    </format>
    <format dxfId="4470">
      <pivotArea dataOnly="0" labelOnly="1" outline="0" fieldPosition="0">
        <references count="2">
          <reference field="0" count="1">
            <x v="271"/>
          </reference>
          <reference field="4" count="1" selected="0">
            <x v="140"/>
          </reference>
        </references>
      </pivotArea>
    </format>
    <format dxfId="4469">
      <pivotArea outline="0" collapsedLevelsAreSubtotals="1" fieldPosition="0">
        <references count="2">
          <reference field="0" count="1" selected="0">
            <x v="271"/>
          </reference>
          <reference field="4" count="1" selected="0">
            <x v="140"/>
          </reference>
        </references>
      </pivotArea>
    </format>
    <format dxfId="4468">
      <pivotArea outline="0" collapsedLevelsAreSubtotals="1" fieldPosition="0">
        <references count="2">
          <reference field="0" count="1" selected="0">
            <x v="273"/>
          </reference>
          <reference field="4" count="1" selected="0">
            <x v="140"/>
          </reference>
        </references>
      </pivotArea>
    </format>
    <format dxfId="4467">
      <pivotArea dataOnly="0" labelOnly="1" outline="0" offset="IV49" fieldPosition="0">
        <references count="1">
          <reference field="4" count="1">
            <x v="140"/>
          </reference>
        </references>
      </pivotArea>
    </format>
    <format dxfId="4466">
      <pivotArea dataOnly="0" labelOnly="1" outline="0" fieldPosition="0">
        <references count="2">
          <reference field="0" count="1">
            <x v="273"/>
          </reference>
          <reference field="4" count="1" selected="0">
            <x v="140"/>
          </reference>
        </references>
      </pivotArea>
    </format>
    <format dxfId="4465">
      <pivotArea outline="0" collapsedLevelsAreSubtotals="1" fieldPosition="0">
        <references count="2">
          <reference field="0" count="1" selected="0">
            <x v="273"/>
          </reference>
          <reference field="4" count="1" selected="0">
            <x v="140"/>
          </reference>
        </references>
      </pivotArea>
    </format>
    <format dxfId="4464">
      <pivotArea outline="0" collapsedLevelsAreSubtotals="1" fieldPosition="0">
        <references count="2">
          <reference field="0" count="1" selected="0">
            <x v="278"/>
          </reference>
          <reference field="4" count="1" selected="0">
            <x v="140"/>
          </reference>
        </references>
      </pivotArea>
    </format>
    <format dxfId="4463">
      <pivotArea dataOnly="0" labelOnly="1" outline="0" offset="IV50" fieldPosition="0">
        <references count="1">
          <reference field="4" count="1">
            <x v="140"/>
          </reference>
        </references>
      </pivotArea>
    </format>
    <format dxfId="4462">
      <pivotArea dataOnly="0" labelOnly="1" outline="0" fieldPosition="0">
        <references count="2">
          <reference field="0" count="1">
            <x v="278"/>
          </reference>
          <reference field="4" count="1" selected="0">
            <x v="140"/>
          </reference>
        </references>
      </pivotArea>
    </format>
    <format dxfId="4461">
      <pivotArea outline="0" collapsedLevelsAreSubtotals="1" fieldPosition="0">
        <references count="2">
          <reference field="0" count="1" selected="0">
            <x v="278"/>
          </reference>
          <reference field="4" count="1" selected="0">
            <x v="140"/>
          </reference>
        </references>
      </pivotArea>
    </format>
    <format dxfId="4460">
      <pivotArea outline="0" collapsedLevelsAreSubtotals="1" fieldPosition="0">
        <references count="2">
          <reference field="0" count="1" selected="0">
            <x v="280"/>
          </reference>
          <reference field="4" count="1" selected="0">
            <x v="140"/>
          </reference>
        </references>
      </pivotArea>
    </format>
    <format dxfId="4459">
      <pivotArea dataOnly="0" labelOnly="1" outline="0" offset="IV51" fieldPosition="0">
        <references count="1">
          <reference field="4" count="1">
            <x v="140"/>
          </reference>
        </references>
      </pivotArea>
    </format>
    <format dxfId="4458">
      <pivotArea dataOnly="0" labelOnly="1" outline="0" fieldPosition="0">
        <references count="2">
          <reference field="0" count="1">
            <x v="280"/>
          </reference>
          <reference field="4" count="1" selected="0">
            <x v="140"/>
          </reference>
        </references>
      </pivotArea>
    </format>
    <format dxfId="4457">
      <pivotArea outline="0" collapsedLevelsAreSubtotals="1" fieldPosition="0">
        <references count="2">
          <reference field="0" count="1" selected="0">
            <x v="280"/>
          </reference>
          <reference field="4" count="1" selected="0">
            <x v="140"/>
          </reference>
        </references>
      </pivotArea>
    </format>
    <format dxfId="4456">
      <pivotArea outline="0" collapsedLevelsAreSubtotals="1" fieldPosition="0">
        <references count="2">
          <reference field="0" count="1" selected="0">
            <x v="339"/>
          </reference>
          <reference field="4" count="1" selected="0">
            <x v="140"/>
          </reference>
        </references>
      </pivotArea>
    </format>
    <format dxfId="4455">
      <pivotArea dataOnly="0" labelOnly="1" outline="0" offset="IV52" fieldPosition="0">
        <references count="1">
          <reference field="4" count="1">
            <x v="140"/>
          </reference>
        </references>
      </pivotArea>
    </format>
    <format dxfId="4454">
      <pivotArea dataOnly="0" labelOnly="1" outline="0" fieldPosition="0">
        <references count="2">
          <reference field="0" count="1">
            <x v="339"/>
          </reference>
          <reference field="4" count="1" selected="0">
            <x v="140"/>
          </reference>
        </references>
      </pivotArea>
    </format>
    <format dxfId="4453">
      <pivotArea outline="0" collapsedLevelsAreSubtotals="1" fieldPosition="0">
        <references count="2">
          <reference field="0" count="1" selected="0">
            <x v="339"/>
          </reference>
          <reference field="4" count="1" selected="0">
            <x v="140"/>
          </reference>
        </references>
      </pivotArea>
    </format>
    <format dxfId="4452">
      <pivotArea outline="0" collapsedLevelsAreSubtotals="1" fieldPosition="0">
        <references count="2">
          <reference field="0" count="1" selected="0">
            <x v="341"/>
          </reference>
          <reference field="4" count="1" selected="0">
            <x v="140"/>
          </reference>
        </references>
      </pivotArea>
    </format>
    <format dxfId="4451">
      <pivotArea dataOnly="0" labelOnly="1" outline="0" offset="IV53" fieldPosition="0">
        <references count="1">
          <reference field="4" count="1">
            <x v="140"/>
          </reference>
        </references>
      </pivotArea>
    </format>
    <format dxfId="4450">
      <pivotArea dataOnly="0" labelOnly="1" outline="0" fieldPosition="0">
        <references count="2">
          <reference field="0" count="1">
            <x v="341"/>
          </reference>
          <reference field="4" count="1" selected="0">
            <x v="140"/>
          </reference>
        </references>
      </pivotArea>
    </format>
    <format dxfId="4449">
      <pivotArea outline="0" collapsedLevelsAreSubtotals="1" fieldPosition="0">
        <references count="2">
          <reference field="0" count="1" selected="0">
            <x v="341"/>
          </reference>
          <reference field="4" count="1" selected="0">
            <x v="140"/>
          </reference>
        </references>
      </pivotArea>
    </format>
    <format dxfId="4448">
      <pivotArea outline="0" collapsedLevelsAreSubtotals="1" fieldPosition="0">
        <references count="2">
          <reference field="0" count="1" selected="0">
            <x v="346"/>
          </reference>
          <reference field="4" count="1" selected="0">
            <x v="140"/>
          </reference>
        </references>
      </pivotArea>
    </format>
    <format dxfId="4447">
      <pivotArea dataOnly="0" labelOnly="1" outline="0" offset="IV54" fieldPosition="0">
        <references count="1">
          <reference field="4" count="1">
            <x v="140"/>
          </reference>
        </references>
      </pivotArea>
    </format>
    <format dxfId="4446">
      <pivotArea dataOnly="0" labelOnly="1" outline="0" fieldPosition="0">
        <references count="2">
          <reference field="0" count="1">
            <x v="346"/>
          </reference>
          <reference field="4" count="1" selected="0">
            <x v="140"/>
          </reference>
        </references>
      </pivotArea>
    </format>
    <format dxfId="4445">
      <pivotArea outline="0" collapsedLevelsAreSubtotals="1" fieldPosition="0">
        <references count="2">
          <reference field="0" count="1" selected="0">
            <x v="346"/>
          </reference>
          <reference field="4" count="1" selected="0">
            <x v="140"/>
          </reference>
        </references>
      </pivotArea>
    </format>
    <format dxfId="4444">
      <pivotArea outline="0" collapsedLevelsAreSubtotals="1" fieldPosition="0">
        <references count="2">
          <reference field="0" count="1" selected="0">
            <x v="352"/>
          </reference>
          <reference field="4" count="1" selected="0">
            <x v="140"/>
          </reference>
        </references>
      </pivotArea>
    </format>
    <format dxfId="4443">
      <pivotArea dataOnly="0" labelOnly="1" outline="0" offset="IV55" fieldPosition="0">
        <references count="1">
          <reference field="4" count="1">
            <x v="140"/>
          </reference>
        </references>
      </pivotArea>
    </format>
    <format dxfId="4442">
      <pivotArea dataOnly="0" labelOnly="1" outline="0" fieldPosition="0">
        <references count="2">
          <reference field="0" count="1">
            <x v="352"/>
          </reference>
          <reference field="4" count="1" selected="0">
            <x v="140"/>
          </reference>
        </references>
      </pivotArea>
    </format>
    <format dxfId="4441">
      <pivotArea outline="0" collapsedLevelsAreSubtotals="1" fieldPosition="0">
        <references count="2">
          <reference field="0" count="1" selected="0">
            <x v="352"/>
          </reference>
          <reference field="4" count="1" selected="0">
            <x v="140"/>
          </reference>
        </references>
      </pivotArea>
    </format>
    <format dxfId="4440">
      <pivotArea outline="0" collapsedLevelsAreSubtotals="1" fieldPosition="0">
        <references count="2">
          <reference field="0" count="1" selected="0">
            <x v="354"/>
          </reference>
          <reference field="4" count="1" selected="0">
            <x v="140"/>
          </reference>
        </references>
      </pivotArea>
    </format>
    <format dxfId="4439">
      <pivotArea dataOnly="0" labelOnly="1" outline="0" offset="IV56" fieldPosition="0">
        <references count="1">
          <reference field="4" count="1">
            <x v="140"/>
          </reference>
        </references>
      </pivotArea>
    </format>
    <format dxfId="4438">
      <pivotArea dataOnly="0" labelOnly="1" outline="0" fieldPosition="0">
        <references count="2">
          <reference field="0" count="1">
            <x v="354"/>
          </reference>
          <reference field="4" count="1" selected="0">
            <x v="140"/>
          </reference>
        </references>
      </pivotArea>
    </format>
    <format dxfId="4437">
      <pivotArea outline="0" collapsedLevelsAreSubtotals="1" fieldPosition="0">
        <references count="2">
          <reference field="0" count="1" selected="0">
            <x v="354"/>
          </reference>
          <reference field="4" count="1" selected="0">
            <x v="140"/>
          </reference>
        </references>
      </pivotArea>
    </format>
    <format dxfId="4436">
      <pivotArea outline="0" collapsedLevelsAreSubtotals="1" fieldPosition="0">
        <references count="2">
          <reference field="0" count="1" selected="0">
            <x v="357"/>
          </reference>
          <reference field="4" count="1" selected="0">
            <x v="140"/>
          </reference>
        </references>
      </pivotArea>
    </format>
    <format dxfId="4435">
      <pivotArea dataOnly="0" labelOnly="1" outline="0" offset="IV57" fieldPosition="0">
        <references count="1">
          <reference field="4" count="1">
            <x v="140"/>
          </reference>
        </references>
      </pivotArea>
    </format>
    <format dxfId="4434">
      <pivotArea dataOnly="0" labelOnly="1" outline="0" fieldPosition="0">
        <references count="2">
          <reference field="0" count="1">
            <x v="357"/>
          </reference>
          <reference field="4" count="1" selected="0">
            <x v="140"/>
          </reference>
        </references>
      </pivotArea>
    </format>
    <format dxfId="4433">
      <pivotArea outline="0" collapsedLevelsAreSubtotals="1" fieldPosition="0">
        <references count="2">
          <reference field="0" count="1" selected="0">
            <x v="357"/>
          </reference>
          <reference field="4" count="1" selected="0">
            <x v="140"/>
          </reference>
        </references>
      </pivotArea>
    </format>
    <format dxfId="4432">
      <pivotArea outline="0" collapsedLevelsAreSubtotals="1" fieldPosition="0">
        <references count="2">
          <reference field="0" count="1" selected="0">
            <x v="359"/>
          </reference>
          <reference field="4" count="1" selected="0">
            <x v="140"/>
          </reference>
        </references>
      </pivotArea>
    </format>
    <format dxfId="4431">
      <pivotArea dataOnly="0" labelOnly="1" outline="0" offset="IV58" fieldPosition="0">
        <references count="1">
          <reference field="4" count="1">
            <x v="140"/>
          </reference>
        </references>
      </pivotArea>
    </format>
    <format dxfId="4430">
      <pivotArea dataOnly="0" labelOnly="1" outline="0" fieldPosition="0">
        <references count="2">
          <reference field="0" count="1">
            <x v="359"/>
          </reference>
          <reference field="4" count="1" selected="0">
            <x v="140"/>
          </reference>
        </references>
      </pivotArea>
    </format>
    <format dxfId="4429">
      <pivotArea outline="0" collapsedLevelsAreSubtotals="1" fieldPosition="0">
        <references count="2">
          <reference field="0" count="1" selected="0">
            <x v="359"/>
          </reference>
          <reference field="4" count="1" selected="0">
            <x v="140"/>
          </reference>
        </references>
      </pivotArea>
    </format>
    <format dxfId="4428">
      <pivotArea outline="0" collapsedLevelsAreSubtotals="1" fieldPosition="0">
        <references count="2">
          <reference field="0" count="1" selected="0">
            <x v="361"/>
          </reference>
          <reference field="4" count="1" selected="0">
            <x v="140"/>
          </reference>
        </references>
      </pivotArea>
    </format>
    <format dxfId="4427">
      <pivotArea dataOnly="0" labelOnly="1" outline="0" offset="IV59" fieldPosition="0">
        <references count="1">
          <reference field="4" count="1">
            <x v="140"/>
          </reference>
        </references>
      </pivotArea>
    </format>
    <format dxfId="4426">
      <pivotArea dataOnly="0" labelOnly="1" outline="0" fieldPosition="0">
        <references count="2">
          <reference field="0" count="1">
            <x v="361"/>
          </reference>
          <reference field="4" count="1" selected="0">
            <x v="140"/>
          </reference>
        </references>
      </pivotArea>
    </format>
    <format dxfId="4425">
      <pivotArea outline="0" collapsedLevelsAreSubtotals="1" fieldPosition="0">
        <references count="2">
          <reference field="0" count="1" selected="0">
            <x v="361"/>
          </reference>
          <reference field="4" count="1" selected="0">
            <x v="140"/>
          </reference>
        </references>
      </pivotArea>
    </format>
    <format dxfId="4424">
      <pivotArea outline="0" collapsedLevelsAreSubtotals="1" fieldPosition="0">
        <references count="2">
          <reference field="0" count="1" selected="0">
            <x v="363"/>
          </reference>
          <reference field="4" count="1" selected="0">
            <x v="140"/>
          </reference>
        </references>
      </pivotArea>
    </format>
    <format dxfId="4423">
      <pivotArea dataOnly="0" labelOnly="1" outline="0" offset="IV60" fieldPosition="0">
        <references count="1">
          <reference field="4" count="1">
            <x v="140"/>
          </reference>
        </references>
      </pivotArea>
    </format>
    <format dxfId="4422">
      <pivotArea dataOnly="0" labelOnly="1" outline="0" fieldPosition="0">
        <references count="2">
          <reference field="0" count="1">
            <x v="363"/>
          </reference>
          <reference field="4" count="1" selected="0">
            <x v="140"/>
          </reference>
        </references>
      </pivotArea>
    </format>
    <format dxfId="4421">
      <pivotArea outline="0" collapsedLevelsAreSubtotals="1" fieldPosition="0">
        <references count="2">
          <reference field="0" count="1" selected="0">
            <x v="363"/>
          </reference>
          <reference field="4" count="1" selected="0">
            <x v="140"/>
          </reference>
        </references>
      </pivotArea>
    </format>
    <format dxfId="4420">
      <pivotArea outline="0" collapsedLevelsAreSubtotals="1" fieldPosition="0">
        <references count="2">
          <reference field="0" count="1" selected="0">
            <x v="369"/>
          </reference>
          <reference field="4" count="1" selected="0">
            <x v="140"/>
          </reference>
        </references>
      </pivotArea>
    </format>
    <format dxfId="4419">
      <pivotArea dataOnly="0" labelOnly="1" outline="0" offset="IV61" fieldPosition="0">
        <references count="1">
          <reference field="4" count="1">
            <x v="140"/>
          </reference>
        </references>
      </pivotArea>
    </format>
    <format dxfId="4418">
      <pivotArea dataOnly="0" labelOnly="1" outline="0" fieldPosition="0">
        <references count="2">
          <reference field="0" count="1">
            <x v="369"/>
          </reference>
          <reference field="4" count="1" selected="0">
            <x v="140"/>
          </reference>
        </references>
      </pivotArea>
    </format>
    <format dxfId="4417">
      <pivotArea outline="0" collapsedLevelsAreSubtotals="1" fieldPosition="0">
        <references count="2">
          <reference field="0" count="1" selected="0">
            <x v="369"/>
          </reference>
          <reference field="4" count="1" selected="0">
            <x v="140"/>
          </reference>
        </references>
      </pivotArea>
    </format>
    <format dxfId="4416">
      <pivotArea outline="0" collapsedLevelsAreSubtotals="1" fieldPosition="0">
        <references count="2">
          <reference field="0" count="1" selected="0">
            <x v="370"/>
          </reference>
          <reference field="4" count="1" selected="0">
            <x v="140"/>
          </reference>
        </references>
      </pivotArea>
    </format>
    <format dxfId="4415">
      <pivotArea dataOnly="0" labelOnly="1" outline="0" offset="IV62" fieldPosition="0">
        <references count="1">
          <reference field="4" count="1">
            <x v="140"/>
          </reference>
        </references>
      </pivotArea>
    </format>
    <format dxfId="4414">
      <pivotArea dataOnly="0" labelOnly="1" outline="0" fieldPosition="0">
        <references count="2">
          <reference field="0" count="1">
            <x v="370"/>
          </reference>
          <reference field="4" count="1" selected="0">
            <x v="140"/>
          </reference>
        </references>
      </pivotArea>
    </format>
    <format dxfId="4413">
      <pivotArea outline="0" collapsedLevelsAreSubtotals="1" fieldPosition="0">
        <references count="2">
          <reference field="0" count="1" selected="0">
            <x v="370"/>
          </reference>
          <reference field="4" count="1" selected="0">
            <x v="140"/>
          </reference>
        </references>
      </pivotArea>
    </format>
    <format dxfId="4412">
      <pivotArea outline="0" collapsedLevelsAreSubtotals="1" fieldPosition="0">
        <references count="2">
          <reference field="0" count="1" selected="0">
            <x v="375"/>
          </reference>
          <reference field="4" count="1" selected="0">
            <x v="140"/>
          </reference>
        </references>
      </pivotArea>
    </format>
    <format dxfId="4411">
      <pivotArea dataOnly="0" labelOnly="1" outline="0" offset="IV63" fieldPosition="0">
        <references count="1">
          <reference field="4" count="1">
            <x v="140"/>
          </reference>
        </references>
      </pivotArea>
    </format>
    <format dxfId="4410">
      <pivotArea dataOnly="0" labelOnly="1" outline="0" fieldPosition="0">
        <references count="2">
          <reference field="0" count="1">
            <x v="375"/>
          </reference>
          <reference field="4" count="1" selected="0">
            <x v="140"/>
          </reference>
        </references>
      </pivotArea>
    </format>
    <format dxfId="4409">
      <pivotArea outline="0" collapsedLevelsAreSubtotals="1" fieldPosition="0">
        <references count="2">
          <reference field="0" count="1" selected="0">
            <x v="375"/>
          </reference>
          <reference field="4" count="1" selected="0">
            <x v="140"/>
          </reference>
        </references>
      </pivotArea>
    </format>
    <format dxfId="4408">
      <pivotArea outline="0" collapsedLevelsAreSubtotals="1" fieldPosition="0">
        <references count="2">
          <reference field="0" count="1" selected="0">
            <x v="377"/>
          </reference>
          <reference field="4" count="1" selected="0">
            <x v="140"/>
          </reference>
        </references>
      </pivotArea>
    </format>
    <format dxfId="4407">
      <pivotArea dataOnly="0" labelOnly="1" outline="0" offset="IV64" fieldPosition="0">
        <references count="1">
          <reference field="4" count="1">
            <x v="140"/>
          </reference>
        </references>
      </pivotArea>
    </format>
    <format dxfId="4406">
      <pivotArea dataOnly="0" labelOnly="1" outline="0" fieldPosition="0">
        <references count="2">
          <reference field="0" count="1">
            <x v="377"/>
          </reference>
          <reference field="4" count="1" selected="0">
            <x v="140"/>
          </reference>
        </references>
      </pivotArea>
    </format>
    <format dxfId="4405">
      <pivotArea outline="0" collapsedLevelsAreSubtotals="1" fieldPosition="0">
        <references count="2">
          <reference field="0" count="1" selected="0">
            <x v="377"/>
          </reference>
          <reference field="4" count="1" selected="0">
            <x v="140"/>
          </reference>
        </references>
      </pivotArea>
    </format>
    <format dxfId="4404">
      <pivotArea outline="0" collapsedLevelsAreSubtotals="1" fieldPosition="0">
        <references count="2">
          <reference field="0" count="1" selected="0">
            <x v="378"/>
          </reference>
          <reference field="4" count="1" selected="0">
            <x v="140"/>
          </reference>
        </references>
      </pivotArea>
    </format>
    <format dxfId="4403">
      <pivotArea dataOnly="0" labelOnly="1" outline="0" offset="IV65" fieldPosition="0">
        <references count="1">
          <reference field="4" count="1">
            <x v="140"/>
          </reference>
        </references>
      </pivotArea>
    </format>
    <format dxfId="4402">
      <pivotArea dataOnly="0" labelOnly="1" outline="0" fieldPosition="0">
        <references count="2">
          <reference field="0" count="1">
            <x v="378"/>
          </reference>
          <reference field="4" count="1" selected="0">
            <x v="140"/>
          </reference>
        </references>
      </pivotArea>
    </format>
    <format dxfId="4401">
      <pivotArea outline="0" collapsedLevelsAreSubtotals="1" fieldPosition="0">
        <references count="2">
          <reference field="0" count="1" selected="0">
            <x v="378"/>
          </reference>
          <reference field="4" count="1" selected="0">
            <x v="140"/>
          </reference>
        </references>
      </pivotArea>
    </format>
    <format dxfId="4400">
      <pivotArea outline="0" collapsedLevelsAreSubtotals="1" fieldPosition="0">
        <references count="2">
          <reference field="0" count="1" selected="0">
            <x v="381"/>
          </reference>
          <reference field="4" count="1" selected="0">
            <x v="140"/>
          </reference>
        </references>
      </pivotArea>
    </format>
    <format dxfId="4399">
      <pivotArea dataOnly="0" labelOnly="1" outline="0" offset="IV66" fieldPosition="0">
        <references count="1">
          <reference field="4" count="1">
            <x v="140"/>
          </reference>
        </references>
      </pivotArea>
    </format>
    <format dxfId="4398">
      <pivotArea dataOnly="0" labelOnly="1" outline="0" fieldPosition="0">
        <references count="2">
          <reference field="0" count="1">
            <x v="381"/>
          </reference>
          <reference field="4" count="1" selected="0">
            <x v="140"/>
          </reference>
        </references>
      </pivotArea>
    </format>
    <format dxfId="4397">
      <pivotArea outline="0" collapsedLevelsAreSubtotals="1" fieldPosition="0">
        <references count="2">
          <reference field="0" count="1" selected="0">
            <x v="381"/>
          </reference>
          <reference field="4" count="1" selected="0">
            <x v="140"/>
          </reference>
        </references>
      </pivotArea>
    </format>
    <format dxfId="4396">
      <pivotArea outline="0" collapsedLevelsAreSubtotals="1" fieldPosition="0">
        <references count="2">
          <reference field="0" count="1" selected="0">
            <x v="397"/>
          </reference>
          <reference field="4" count="1" selected="0">
            <x v="140"/>
          </reference>
        </references>
      </pivotArea>
    </format>
    <format dxfId="4395">
      <pivotArea dataOnly="0" labelOnly="1" outline="0" offset="IV67" fieldPosition="0">
        <references count="1">
          <reference field="4" count="1">
            <x v="140"/>
          </reference>
        </references>
      </pivotArea>
    </format>
    <format dxfId="4394">
      <pivotArea dataOnly="0" labelOnly="1" outline="0" fieldPosition="0">
        <references count="2">
          <reference field="0" count="1">
            <x v="397"/>
          </reference>
          <reference field="4" count="1" selected="0">
            <x v="140"/>
          </reference>
        </references>
      </pivotArea>
    </format>
    <format dxfId="4393">
      <pivotArea outline="0" collapsedLevelsAreSubtotals="1" fieldPosition="0">
        <references count="2">
          <reference field="0" count="1" selected="0">
            <x v="397"/>
          </reference>
          <reference field="4" count="1" selected="0">
            <x v="140"/>
          </reference>
        </references>
      </pivotArea>
    </format>
    <format dxfId="4392">
      <pivotArea outline="0" collapsedLevelsAreSubtotals="1" fieldPosition="0">
        <references count="2">
          <reference field="0" count="1" selected="0">
            <x v="410"/>
          </reference>
          <reference field="4" count="1" selected="0">
            <x v="140"/>
          </reference>
        </references>
      </pivotArea>
    </format>
    <format dxfId="4391">
      <pivotArea dataOnly="0" labelOnly="1" outline="0" offset="IV68" fieldPosition="0">
        <references count="1">
          <reference field="4" count="1">
            <x v="140"/>
          </reference>
        </references>
      </pivotArea>
    </format>
    <format dxfId="4390">
      <pivotArea dataOnly="0" labelOnly="1" outline="0" fieldPosition="0">
        <references count="2">
          <reference field="0" count="1">
            <x v="410"/>
          </reference>
          <reference field="4" count="1" selected="0">
            <x v="140"/>
          </reference>
        </references>
      </pivotArea>
    </format>
    <format dxfId="4389">
      <pivotArea outline="0" collapsedLevelsAreSubtotals="1" fieldPosition="0">
        <references count="2">
          <reference field="0" count="1" selected="0">
            <x v="410"/>
          </reference>
          <reference field="4" count="1" selected="0">
            <x v="140"/>
          </reference>
        </references>
      </pivotArea>
    </format>
    <format dxfId="4388">
      <pivotArea outline="0" collapsedLevelsAreSubtotals="1" fieldPosition="0">
        <references count="2">
          <reference field="0" count="1" selected="0">
            <x v="412"/>
          </reference>
          <reference field="4" count="1" selected="0">
            <x v="140"/>
          </reference>
        </references>
      </pivotArea>
    </format>
    <format dxfId="4387">
      <pivotArea dataOnly="0" labelOnly="1" outline="0" offset="IV69" fieldPosition="0">
        <references count="1">
          <reference field="4" count="1">
            <x v="140"/>
          </reference>
        </references>
      </pivotArea>
    </format>
    <format dxfId="4386">
      <pivotArea dataOnly="0" labelOnly="1" outline="0" fieldPosition="0">
        <references count="2">
          <reference field="0" count="1">
            <x v="412"/>
          </reference>
          <reference field="4" count="1" selected="0">
            <x v="140"/>
          </reference>
        </references>
      </pivotArea>
    </format>
    <format dxfId="4385">
      <pivotArea outline="0" collapsedLevelsAreSubtotals="1" fieldPosition="0">
        <references count="2">
          <reference field="0" count="1" selected="0">
            <x v="412"/>
          </reference>
          <reference field="4" count="1" selected="0">
            <x v="140"/>
          </reference>
        </references>
      </pivotArea>
    </format>
    <format dxfId="4384">
      <pivotArea outline="0" collapsedLevelsAreSubtotals="1" fieldPosition="0">
        <references count="2">
          <reference field="0" count="1" selected="0">
            <x v="437"/>
          </reference>
          <reference field="4" count="1" selected="0">
            <x v="140"/>
          </reference>
        </references>
      </pivotArea>
    </format>
    <format dxfId="4383">
      <pivotArea dataOnly="0" labelOnly="1" outline="0" offset="IV70" fieldPosition="0">
        <references count="1">
          <reference field="4" count="1">
            <x v="140"/>
          </reference>
        </references>
      </pivotArea>
    </format>
    <format dxfId="4382">
      <pivotArea dataOnly="0" labelOnly="1" outline="0" fieldPosition="0">
        <references count="2">
          <reference field="0" count="1">
            <x v="437"/>
          </reference>
          <reference field="4" count="1" selected="0">
            <x v="140"/>
          </reference>
        </references>
      </pivotArea>
    </format>
    <format dxfId="4381">
      <pivotArea outline="0" collapsedLevelsAreSubtotals="1" fieldPosition="0">
        <references count="2">
          <reference field="0" count="1" selected="0">
            <x v="437"/>
          </reference>
          <reference field="4" count="1" selected="0">
            <x v="140"/>
          </reference>
        </references>
      </pivotArea>
    </format>
    <format dxfId="4380">
      <pivotArea outline="0" collapsedLevelsAreSubtotals="1" fieldPosition="0">
        <references count="2">
          <reference field="0" count="1" selected="0">
            <x v="439"/>
          </reference>
          <reference field="4" count="1" selected="0">
            <x v="140"/>
          </reference>
        </references>
      </pivotArea>
    </format>
    <format dxfId="4379">
      <pivotArea dataOnly="0" labelOnly="1" outline="0" offset="IV71" fieldPosition="0">
        <references count="1">
          <reference field="4" count="1">
            <x v="140"/>
          </reference>
        </references>
      </pivotArea>
    </format>
    <format dxfId="4378">
      <pivotArea dataOnly="0" labelOnly="1" outline="0" fieldPosition="0">
        <references count="2">
          <reference field="0" count="1">
            <x v="439"/>
          </reference>
          <reference field="4" count="1" selected="0">
            <x v="140"/>
          </reference>
        </references>
      </pivotArea>
    </format>
    <format dxfId="4377">
      <pivotArea outline="0" collapsedLevelsAreSubtotals="1" fieldPosition="0">
        <references count="2">
          <reference field="0" count="1" selected="0">
            <x v="439"/>
          </reference>
          <reference field="4" count="1" selected="0">
            <x v="140"/>
          </reference>
        </references>
      </pivotArea>
    </format>
    <format dxfId="4376">
      <pivotArea outline="0" collapsedLevelsAreSubtotals="1" fieldPosition="0">
        <references count="2">
          <reference field="0" count="1" selected="0">
            <x v="440"/>
          </reference>
          <reference field="4" count="1" selected="0">
            <x v="140"/>
          </reference>
        </references>
      </pivotArea>
    </format>
    <format dxfId="4375">
      <pivotArea dataOnly="0" labelOnly="1" outline="0" offset="IV72" fieldPosition="0">
        <references count="1">
          <reference field="4" count="1">
            <x v="140"/>
          </reference>
        </references>
      </pivotArea>
    </format>
    <format dxfId="4374">
      <pivotArea dataOnly="0" labelOnly="1" outline="0" fieldPosition="0">
        <references count="2">
          <reference field="0" count="1">
            <x v="440"/>
          </reference>
          <reference field="4" count="1" selected="0">
            <x v="140"/>
          </reference>
        </references>
      </pivotArea>
    </format>
    <format dxfId="4373">
      <pivotArea outline="0" collapsedLevelsAreSubtotals="1" fieldPosition="0">
        <references count="2">
          <reference field="0" count="1" selected="0">
            <x v="440"/>
          </reference>
          <reference field="4" count="1" selected="0">
            <x v="140"/>
          </reference>
        </references>
      </pivotArea>
    </format>
    <format dxfId="4372">
      <pivotArea outline="0" collapsedLevelsAreSubtotals="1" fieldPosition="0">
        <references count="2">
          <reference field="0" count="1" selected="0">
            <x v="446"/>
          </reference>
          <reference field="4" count="1" selected="0">
            <x v="140"/>
          </reference>
        </references>
      </pivotArea>
    </format>
    <format dxfId="4371">
      <pivotArea dataOnly="0" labelOnly="1" outline="0" offset="IV73" fieldPosition="0">
        <references count="1">
          <reference field="4" count="1">
            <x v="140"/>
          </reference>
        </references>
      </pivotArea>
    </format>
    <format dxfId="4370">
      <pivotArea dataOnly="0" labelOnly="1" outline="0" fieldPosition="0">
        <references count="2">
          <reference field="0" count="1">
            <x v="446"/>
          </reference>
          <reference field="4" count="1" selected="0">
            <x v="140"/>
          </reference>
        </references>
      </pivotArea>
    </format>
    <format dxfId="4369">
      <pivotArea outline="0" collapsedLevelsAreSubtotals="1" fieldPosition="0">
        <references count="2">
          <reference field="0" count="1" selected="0">
            <x v="446"/>
          </reference>
          <reference field="4" count="1" selected="0">
            <x v="140"/>
          </reference>
        </references>
      </pivotArea>
    </format>
    <format dxfId="4368">
      <pivotArea outline="0" collapsedLevelsAreSubtotals="1" fieldPosition="0">
        <references count="2">
          <reference field="0" count="1" selected="0">
            <x v="447"/>
          </reference>
          <reference field="4" count="1" selected="0">
            <x v="140"/>
          </reference>
        </references>
      </pivotArea>
    </format>
    <format dxfId="4367">
      <pivotArea dataOnly="0" labelOnly="1" outline="0" offset="IV74" fieldPosition="0">
        <references count="1">
          <reference field="4" count="1">
            <x v="140"/>
          </reference>
        </references>
      </pivotArea>
    </format>
    <format dxfId="4366">
      <pivotArea dataOnly="0" labelOnly="1" outline="0" fieldPosition="0">
        <references count="2">
          <reference field="0" count="1">
            <x v="447"/>
          </reference>
          <reference field="4" count="1" selected="0">
            <x v="140"/>
          </reference>
        </references>
      </pivotArea>
    </format>
    <format dxfId="4365">
      <pivotArea outline="0" collapsedLevelsAreSubtotals="1" fieldPosition="0">
        <references count="2">
          <reference field="0" count="1" selected="0">
            <x v="447"/>
          </reference>
          <reference field="4" count="1" selected="0">
            <x v="140"/>
          </reference>
        </references>
      </pivotArea>
    </format>
    <format dxfId="4364">
      <pivotArea outline="0" collapsedLevelsAreSubtotals="1" fieldPosition="0">
        <references count="2">
          <reference field="0" count="1" selected="0">
            <x v="493"/>
          </reference>
          <reference field="4" count="1" selected="0">
            <x v="140"/>
          </reference>
        </references>
      </pivotArea>
    </format>
    <format dxfId="4363">
      <pivotArea dataOnly="0" labelOnly="1" outline="0" offset="IV75" fieldPosition="0">
        <references count="1">
          <reference field="4" count="1">
            <x v="140"/>
          </reference>
        </references>
      </pivotArea>
    </format>
    <format dxfId="4362">
      <pivotArea dataOnly="0" labelOnly="1" outline="0" fieldPosition="0">
        <references count="2">
          <reference field="0" count="1">
            <x v="493"/>
          </reference>
          <reference field="4" count="1" selected="0">
            <x v="140"/>
          </reference>
        </references>
      </pivotArea>
    </format>
    <format dxfId="4361">
      <pivotArea outline="0" collapsedLevelsAreSubtotals="1" fieldPosition="0">
        <references count="2">
          <reference field="0" count="1" selected="0">
            <x v="493"/>
          </reference>
          <reference field="4" count="1" selected="0">
            <x v="140"/>
          </reference>
        </references>
      </pivotArea>
    </format>
    <format dxfId="4360">
      <pivotArea outline="0" collapsedLevelsAreSubtotals="1" fieldPosition="0">
        <references count="2">
          <reference field="0" count="1" selected="0">
            <x v="496"/>
          </reference>
          <reference field="4" count="1" selected="0">
            <x v="140"/>
          </reference>
        </references>
      </pivotArea>
    </format>
    <format dxfId="4359">
      <pivotArea dataOnly="0" labelOnly="1" outline="0" offset="IV76" fieldPosition="0">
        <references count="1">
          <reference field="4" count="1">
            <x v="140"/>
          </reference>
        </references>
      </pivotArea>
    </format>
    <format dxfId="4358">
      <pivotArea dataOnly="0" labelOnly="1" outline="0" fieldPosition="0">
        <references count="2">
          <reference field="0" count="1">
            <x v="496"/>
          </reference>
          <reference field="4" count="1" selected="0">
            <x v="140"/>
          </reference>
        </references>
      </pivotArea>
    </format>
    <format dxfId="4357">
      <pivotArea outline="0" collapsedLevelsAreSubtotals="1" fieldPosition="0">
        <references count="2">
          <reference field="0" count="1" selected="0">
            <x v="496"/>
          </reference>
          <reference field="4" count="1" selected="0">
            <x v="140"/>
          </reference>
        </references>
      </pivotArea>
    </format>
    <format dxfId="4356">
      <pivotArea outline="0" collapsedLevelsAreSubtotals="1" fieldPosition="0">
        <references count="2">
          <reference field="0" count="1" selected="0">
            <x v="506"/>
          </reference>
          <reference field="4" count="1" selected="0">
            <x v="140"/>
          </reference>
        </references>
      </pivotArea>
    </format>
    <format dxfId="4355">
      <pivotArea dataOnly="0" labelOnly="1" outline="0" offset="IV256" fieldPosition="0">
        <references count="1">
          <reference field="4" count="1">
            <x v="140"/>
          </reference>
        </references>
      </pivotArea>
    </format>
    <format dxfId="4354">
      <pivotArea dataOnly="0" labelOnly="1" outline="0" fieldPosition="0">
        <references count="2">
          <reference field="0" count="1">
            <x v="506"/>
          </reference>
          <reference field="4" count="1" selected="0">
            <x v="140"/>
          </reference>
        </references>
      </pivotArea>
    </format>
    <format dxfId="4353">
      <pivotArea outline="0" collapsedLevelsAreSubtotals="1" fieldPosition="0">
        <references count="2">
          <reference field="0" count="1" selected="0">
            <x v="506"/>
          </reference>
          <reference field="4" count="1" selected="0">
            <x v="140"/>
          </reference>
        </references>
      </pivotArea>
    </format>
    <format dxfId="4352">
      <pivotArea dataOnly="0" labelOnly="1" outline="0" fieldPosition="0">
        <references count="1">
          <reference field="4" count="1">
            <x v="140"/>
          </reference>
        </references>
      </pivotArea>
    </format>
    <format dxfId="4351">
      <pivotArea dataOnly="0" labelOnly="1" outline="0" fieldPosition="0">
        <references count="2">
          <reference field="0" count="1">
            <x v="506"/>
          </reference>
          <reference field="4" count="1" selected="0">
            <x v="140"/>
          </reference>
        </references>
      </pivotArea>
    </format>
    <format dxfId="4350">
      <pivotArea outline="0" collapsedLevelsAreSubtotals="1" fieldPosition="0">
        <references count="1">
          <reference field="4" count="1" selected="0" defaultSubtotal="1">
            <x v="140"/>
          </reference>
        </references>
      </pivotArea>
    </format>
    <format dxfId="4349">
      <pivotArea dataOnly="0" labelOnly="1" outline="0" fieldPosition="0">
        <references count="1">
          <reference field="4" count="1" defaultSubtotal="1">
            <x v="140"/>
          </reference>
        </references>
      </pivotArea>
    </format>
    <format dxfId="4348">
      <pivotArea dataOnly="0" labelOnly="1" outline="0" fieldPosition="0">
        <references count="1">
          <reference field="4" count="1" defaultSubtotal="1">
            <x v="140"/>
          </reference>
        </references>
      </pivotArea>
    </format>
    <format dxfId="4347">
      <pivotArea outline="0" collapsedLevelsAreSubtotals="1" fieldPosition="0">
        <references count="2">
          <reference field="0" count="1" selected="0">
            <x v="123"/>
          </reference>
          <reference field="4" count="1" selected="0">
            <x v="142"/>
          </reference>
        </references>
      </pivotArea>
    </format>
    <format dxfId="4346">
      <pivotArea dataOnly="0" labelOnly="1" outline="0" offset="IV1" fieldPosition="0">
        <references count="1">
          <reference field="4" count="1">
            <x v="142"/>
          </reference>
        </references>
      </pivotArea>
    </format>
    <format dxfId="4345">
      <pivotArea dataOnly="0" labelOnly="1" outline="0" fieldPosition="0">
        <references count="2">
          <reference field="0" count="1">
            <x v="123"/>
          </reference>
          <reference field="4" count="1" selected="0">
            <x v="142"/>
          </reference>
        </references>
      </pivotArea>
    </format>
    <format dxfId="4344">
      <pivotArea outline="0" collapsedLevelsAreSubtotals="1" fieldPosition="0">
        <references count="2">
          <reference field="0" count="1" selected="0">
            <x v="123"/>
          </reference>
          <reference field="4" count="1" selected="0">
            <x v="142"/>
          </reference>
        </references>
      </pivotArea>
    </format>
    <format dxfId="4343">
      <pivotArea dataOnly="0" labelOnly="1" outline="0" fieldPosition="0">
        <references count="1">
          <reference field="4" count="1">
            <x v="142"/>
          </reference>
        </references>
      </pivotArea>
    </format>
    <format dxfId="4342">
      <pivotArea dataOnly="0" labelOnly="1" outline="0" fieldPosition="0">
        <references count="2">
          <reference field="0" count="1">
            <x v="123"/>
          </reference>
          <reference field="4" count="1" selected="0">
            <x v="142"/>
          </reference>
        </references>
      </pivotArea>
    </format>
    <format dxfId="4341">
      <pivotArea dataOnly="0" labelOnly="1" outline="0" fieldPosition="0">
        <references count="1">
          <reference field="4" count="1">
            <x v="142"/>
          </reference>
        </references>
      </pivotArea>
    </format>
    <format dxfId="4340">
      <pivotArea outline="0" collapsedLevelsAreSubtotals="1" fieldPosition="0">
        <references count="2">
          <reference field="0" count="1" selected="0">
            <x v="125"/>
          </reference>
          <reference field="4" count="1" selected="0">
            <x v="142"/>
          </reference>
        </references>
      </pivotArea>
    </format>
    <format dxfId="4339">
      <pivotArea dataOnly="0" labelOnly="1" outline="0" offset="IV2" fieldPosition="0">
        <references count="1">
          <reference field="4" count="1">
            <x v="142"/>
          </reference>
        </references>
      </pivotArea>
    </format>
    <format dxfId="4338">
      <pivotArea dataOnly="0" labelOnly="1" outline="0" fieldPosition="0">
        <references count="2">
          <reference field="0" count="1">
            <x v="125"/>
          </reference>
          <reference field="4" count="1" selected="0">
            <x v="142"/>
          </reference>
        </references>
      </pivotArea>
    </format>
    <format dxfId="4337">
      <pivotArea outline="0" collapsedLevelsAreSubtotals="1" fieldPosition="0">
        <references count="2">
          <reference field="0" count="1" selected="0">
            <x v="125"/>
          </reference>
          <reference field="4" count="1" selected="0">
            <x v="142"/>
          </reference>
        </references>
      </pivotArea>
    </format>
    <format dxfId="4336">
      <pivotArea outline="0" collapsedLevelsAreSubtotals="1" fieldPosition="0">
        <references count="2">
          <reference field="0" count="1" selected="0">
            <x v="131"/>
          </reference>
          <reference field="4" count="1" selected="0">
            <x v="142"/>
          </reference>
        </references>
      </pivotArea>
    </format>
    <format dxfId="4335">
      <pivotArea dataOnly="0" labelOnly="1" outline="0" offset="IV3" fieldPosition="0">
        <references count="1">
          <reference field="4" count="1">
            <x v="142"/>
          </reference>
        </references>
      </pivotArea>
    </format>
    <format dxfId="4334">
      <pivotArea dataOnly="0" labelOnly="1" outline="0" fieldPosition="0">
        <references count="2">
          <reference field="0" count="1">
            <x v="131"/>
          </reference>
          <reference field="4" count="1" selected="0">
            <x v="142"/>
          </reference>
        </references>
      </pivotArea>
    </format>
    <format dxfId="4333">
      <pivotArea outline="0" collapsedLevelsAreSubtotals="1" fieldPosition="0">
        <references count="2">
          <reference field="0" count="1" selected="0">
            <x v="131"/>
          </reference>
          <reference field="4" count="1" selected="0">
            <x v="142"/>
          </reference>
        </references>
      </pivotArea>
    </format>
    <format dxfId="4332">
      <pivotArea outline="0" collapsedLevelsAreSubtotals="1" fieldPosition="0">
        <references count="2">
          <reference field="0" count="1" selected="0">
            <x v="172"/>
          </reference>
          <reference field="4" count="1" selected="0">
            <x v="142"/>
          </reference>
        </references>
      </pivotArea>
    </format>
    <format dxfId="4331">
      <pivotArea dataOnly="0" labelOnly="1" outline="0" offset="IV4" fieldPosition="0">
        <references count="1">
          <reference field="4" count="1">
            <x v="142"/>
          </reference>
        </references>
      </pivotArea>
    </format>
    <format dxfId="4330">
      <pivotArea dataOnly="0" labelOnly="1" outline="0" fieldPosition="0">
        <references count="2">
          <reference field="0" count="1">
            <x v="172"/>
          </reference>
          <reference field="4" count="1" selected="0">
            <x v="142"/>
          </reference>
        </references>
      </pivotArea>
    </format>
    <format dxfId="4329">
      <pivotArea outline="0" collapsedLevelsAreSubtotals="1" fieldPosition="0">
        <references count="2">
          <reference field="0" count="1" selected="0">
            <x v="172"/>
          </reference>
          <reference field="4" count="1" selected="0">
            <x v="142"/>
          </reference>
        </references>
      </pivotArea>
    </format>
    <format dxfId="4328">
      <pivotArea outline="0" collapsedLevelsAreSubtotals="1" fieldPosition="0">
        <references count="2">
          <reference field="0" count="1" selected="0">
            <x v="176"/>
          </reference>
          <reference field="4" count="1" selected="0">
            <x v="142"/>
          </reference>
        </references>
      </pivotArea>
    </format>
    <format dxfId="4327">
      <pivotArea dataOnly="0" labelOnly="1" outline="0" offset="IV5" fieldPosition="0">
        <references count="1">
          <reference field="4" count="1">
            <x v="142"/>
          </reference>
        </references>
      </pivotArea>
    </format>
    <format dxfId="4326">
      <pivotArea dataOnly="0" labelOnly="1" outline="0" fieldPosition="0">
        <references count="2">
          <reference field="0" count="1">
            <x v="176"/>
          </reference>
          <reference field="4" count="1" selected="0">
            <x v="142"/>
          </reference>
        </references>
      </pivotArea>
    </format>
    <format dxfId="4325">
      <pivotArea outline="0" collapsedLevelsAreSubtotals="1" fieldPosition="0">
        <references count="2">
          <reference field="0" count="1" selected="0">
            <x v="176"/>
          </reference>
          <reference field="4" count="1" selected="0">
            <x v="142"/>
          </reference>
        </references>
      </pivotArea>
    </format>
    <format dxfId="4324">
      <pivotArea outline="0" collapsedLevelsAreSubtotals="1" fieldPosition="0">
        <references count="2">
          <reference field="0" count="1" selected="0">
            <x v="178"/>
          </reference>
          <reference field="4" count="1" selected="0">
            <x v="142"/>
          </reference>
        </references>
      </pivotArea>
    </format>
    <format dxfId="4323">
      <pivotArea dataOnly="0" labelOnly="1" outline="0" offset="IV6" fieldPosition="0">
        <references count="1">
          <reference field="4" count="1">
            <x v="142"/>
          </reference>
        </references>
      </pivotArea>
    </format>
    <format dxfId="4322">
      <pivotArea dataOnly="0" labelOnly="1" outline="0" fieldPosition="0">
        <references count="2">
          <reference field="0" count="1">
            <x v="178"/>
          </reference>
          <reference field="4" count="1" selected="0">
            <x v="142"/>
          </reference>
        </references>
      </pivotArea>
    </format>
    <format dxfId="4321">
      <pivotArea outline="0" collapsedLevelsAreSubtotals="1" fieldPosition="0">
        <references count="2">
          <reference field="0" count="1" selected="0">
            <x v="178"/>
          </reference>
          <reference field="4" count="1" selected="0">
            <x v="142"/>
          </reference>
        </references>
      </pivotArea>
    </format>
    <format dxfId="4320">
      <pivotArea outline="0" collapsedLevelsAreSubtotals="1" fieldPosition="0">
        <references count="2">
          <reference field="0" count="1" selected="0">
            <x v="198"/>
          </reference>
          <reference field="4" count="1" selected="0">
            <x v="142"/>
          </reference>
        </references>
      </pivotArea>
    </format>
    <format dxfId="4319">
      <pivotArea dataOnly="0" labelOnly="1" outline="0" offset="IV7" fieldPosition="0">
        <references count="1">
          <reference field="4" count="1">
            <x v="142"/>
          </reference>
        </references>
      </pivotArea>
    </format>
    <format dxfId="4318">
      <pivotArea dataOnly="0" labelOnly="1" outline="0" fieldPosition="0">
        <references count="2">
          <reference field="0" count="1">
            <x v="198"/>
          </reference>
          <reference field="4" count="1" selected="0">
            <x v="142"/>
          </reference>
        </references>
      </pivotArea>
    </format>
    <format dxfId="4317">
      <pivotArea outline="0" collapsedLevelsAreSubtotals="1" fieldPosition="0">
        <references count="2">
          <reference field="0" count="1" selected="0">
            <x v="198"/>
          </reference>
          <reference field="4" count="1" selected="0">
            <x v="142"/>
          </reference>
        </references>
      </pivotArea>
    </format>
    <format dxfId="4316">
      <pivotArea outline="0" collapsedLevelsAreSubtotals="1" fieldPosition="0">
        <references count="2">
          <reference field="0" count="1" selected="0">
            <x v="213"/>
          </reference>
          <reference field="4" count="1" selected="0">
            <x v="142"/>
          </reference>
        </references>
      </pivotArea>
    </format>
    <format dxfId="4315">
      <pivotArea dataOnly="0" labelOnly="1" outline="0" offset="IV8" fieldPosition="0">
        <references count="1">
          <reference field="4" count="1">
            <x v="142"/>
          </reference>
        </references>
      </pivotArea>
    </format>
    <format dxfId="4314">
      <pivotArea dataOnly="0" labelOnly="1" outline="0" fieldPosition="0">
        <references count="2">
          <reference field="0" count="1">
            <x v="213"/>
          </reference>
          <reference field="4" count="1" selected="0">
            <x v="142"/>
          </reference>
        </references>
      </pivotArea>
    </format>
    <format dxfId="4313">
      <pivotArea outline="0" collapsedLevelsAreSubtotals="1" fieldPosition="0">
        <references count="2">
          <reference field="0" count="1" selected="0">
            <x v="213"/>
          </reference>
          <reference field="4" count="1" selected="0">
            <x v="142"/>
          </reference>
        </references>
      </pivotArea>
    </format>
    <format dxfId="4312">
      <pivotArea outline="0" collapsedLevelsAreSubtotals="1" fieldPosition="0">
        <references count="2">
          <reference field="0" count="1" selected="0">
            <x v="301"/>
          </reference>
          <reference field="4" count="1" selected="0">
            <x v="142"/>
          </reference>
        </references>
      </pivotArea>
    </format>
    <format dxfId="4311">
      <pivotArea dataOnly="0" labelOnly="1" outline="0" offset="IV9" fieldPosition="0">
        <references count="1">
          <reference field="4" count="1">
            <x v="142"/>
          </reference>
        </references>
      </pivotArea>
    </format>
    <format dxfId="4310">
      <pivotArea dataOnly="0" labelOnly="1" outline="0" fieldPosition="0">
        <references count="2">
          <reference field="0" count="1">
            <x v="301"/>
          </reference>
          <reference field="4" count="1" selected="0">
            <x v="142"/>
          </reference>
        </references>
      </pivotArea>
    </format>
    <format dxfId="4309">
      <pivotArea outline="0" collapsedLevelsAreSubtotals="1" fieldPosition="0">
        <references count="2">
          <reference field="0" count="1" selected="0">
            <x v="301"/>
          </reference>
          <reference field="4" count="1" selected="0">
            <x v="142"/>
          </reference>
        </references>
      </pivotArea>
    </format>
    <format dxfId="4308">
      <pivotArea outline="0" collapsedLevelsAreSubtotals="1" fieldPosition="0">
        <references count="2">
          <reference field="0" count="1" selected="0">
            <x v="308"/>
          </reference>
          <reference field="4" count="1" selected="0">
            <x v="142"/>
          </reference>
        </references>
      </pivotArea>
    </format>
    <format dxfId="4307">
      <pivotArea dataOnly="0" labelOnly="1" outline="0" offset="IV10" fieldPosition="0">
        <references count="1">
          <reference field="4" count="1">
            <x v="142"/>
          </reference>
        </references>
      </pivotArea>
    </format>
    <format dxfId="4306">
      <pivotArea dataOnly="0" labelOnly="1" outline="0" fieldPosition="0">
        <references count="2">
          <reference field="0" count="1">
            <x v="308"/>
          </reference>
          <reference field="4" count="1" selected="0">
            <x v="142"/>
          </reference>
        </references>
      </pivotArea>
    </format>
    <format dxfId="4305">
      <pivotArea outline="0" collapsedLevelsAreSubtotals="1" fieldPosition="0">
        <references count="2">
          <reference field="0" count="1" selected="0">
            <x v="308"/>
          </reference>
          <reference field="4" count="1" selected="0">
            <x v="142"/>
          </reference>
        </references>
      </pivotArea>
    </format>
    <format dxfId="4304">
      <pivotArea outline="0" collapsedLevelsAreSubtotals="1" fieldPosition="0">
        <references count="2">
          <reference field="0" count="1" selected="0">
            <x v="309"/>
          </reference>
          <reference field="4" count="1" selected="0">
            <x v="142"/>
          </reference>
        </references>
      </pivotArea>
    </format>
    <format dxfId="4303">
      <pivotArea dataOnly="0" labelOnly="1" outline="0" offset="IV11" fieldPosition="0">
        <references count="1">
          <reference field="4" count="1">
            <x v="142"/>
          </reference>
        </references>
      </pivotArea>
    </format>
    <format dxfId="4302">
      <pivotArea dataOnly="0" labelOnly="1" outline="0" fieldPosition="0">
        <references count="2">
          <reference field="0" count="1">
            <x v="309"/>
          </reference>
          <reference field="4" count="1" selected="0">
            <x v="142"/>
          </reference>
        </references>
      </pivotArea>
    </format>
    <format dxfId="4301">
      <pivotArea outline="0" collapsedLevelsAreSubtotals="1" fieldPosition="0">
        <references count="2">
          <reference field="0" count="1" selected="0">
            <x v="309"/>
          </reference>
          <reference field="4" count="1" selected="0">
            <x v="142"/>
          </reference>
        </references>
      </pivotArea>
    </format>
    <format dxfId="4300">
      <pivotArea outline="0" collapsedLevelsAreSubtotals="1" fieldPosition="0">
        <references count="2">
          <reference field="0" count="1" selected="0">
            <x v="314"/>
          </reference>
          <reference field="4" count="1" selected="0">
            <x v="142"/>
          </reference>
        </references>
      </pivotArea>
    </format>
    <format dxfId="4299">
      <pivotArea dataOnly="0" labelOnly="1" outline="0" offset="IV12" fieldPosition="0">
        <references count="1">
          <reference field="4" count="1">
            <x v="142"/>
          </reference>
        </references>
      </pivotArea>
    </format>
    <format dxfId="4298">
      <pivotArea dataOnly="0" labelOnly="1" outline="0" fieldPosition="0">
        <references count="2">
          <reference field="0" count="1">
            <x v="314"/>
          </reference>
          <reference field="4" count="1" selected="0">
            <x v="142"/>
          </reference>
        </references>
      </pivotArea>
    </format>
    <format dxfId="4297">
      <pivotArea outline="0" collapsedLevelsAreSubtotals="1" fieldPosition="0">
        <references count="2">
          <reference field="0" count="1" selected="0">
            <x v="314"/>
          </reference>
          <reference field="4" count="1" selected="0">
            <x v="142"/>
          </reference>
        </references>
      </pivotArea>
    </format>
    <format dxfId="4296">
      <pivotArea outline="0" collapsedLevelsAreSubtotals="1" fieldPosition="0">
        <references count="2">
          <reference field="0" count="1" selected="0">
            <x v="369"/>
          </reference>
          <reference field="4" count="1" selected="0">
            <x v="142"/>
          </reference>
        </references>
      </pivotArea>
    </format>
    <format dxfId="4295">
      <pivotArea dataOnly="0" labelOnly="1" outline="0" offset="IV13" fieldPosition="0">
        <references count="1">
          <reference field="4" count="1">
            <x v="142"/>
          </reference>
        </references>
      </pivotArea>
    </format>
    <format dxfId="4294">
      <pivotArea dataOnly="0" labelOnly="1" outline="0" fieldPosition="0">
        <references count="2">
          <reference field="0" count="1">
            <x v="369"/>
          </reference>
          <reference field="4" count="1" selected="0">
            <x v="142"/>
          </reference>
        </references>
      </pivotArea>
    </format>
    <format dxfId="4293">
      <pivotArea outline="0" collapsedLevelsAreSubtotals="1" fieldPosition="0">
        <references count="2">
          <reference field="0" count="1" selected="0">
            <x v="369"/>
          </reference>
          <reference field="4" count="1" selected="0">
            <x v="142"/>
          </reference>
        </references>
      </pivotArea>
    </format>
    <format dxfId="4292">
      <pivotArea outline="0" collapsedLevelsAreSubtotals="1" fieldPosition="0">
        <references count="2">
          <reference field="0" count="1" selected="0">
            <x v="399"/>
          </reference>
          <reference field="4" count="1" selected="0">
            <x v="142"/>
          </reference>
        </references>
      </pivotArea>
    </format>
    <format dxfId="4291">
      <pivotArea dataOnly="0" labelOnly="1" outline="0" offset="IV14" fieldPosition="0">
        <references count="1">
          <reference field="4" count="1">
            <x v="142"/>
          </reference>
        </references>
      </pivotArea>
    </format>
    <format dxfId="4290">
      <pivotArea dataOnly="0" labelOnly="1" outline="0" fieldPosition="0">
        <references count="2">
          <reference field="0" count="1">
            <x v="399"/>
          </reference>
          <reference field="4" count="1" selected="0">
            <x v="142"/>
          </reference>
        </references>
      </pivotArea>
    </format>
    <format dxfId="4289">
      <pivotArea outline="0" collapsedLevelsAreSubtotals="1" fieldPosition="0">
        <references count="2">
          <reference field="0" count="1" selected="0">
            <x v="399"/>
          </reference>
          <reference field="4" count="1" selected="0">
            <x v="142"/>
          </reference>
        </references>
      </pivotArea>
    </format>
    <format dxfId="4288">
      <pivotArea outline="0" collapsedLevelsAreSubtotals="1" fieldPosition="0">
        <references count="2">
          <reference field="0" count="1" selected="0">
            <x v="410"/>
          </reference>
          <reference field="4" count="1" selected="0">
            <x v="142"/>
          </reference>
        </references>
      </pivotArea>
    </format>
    <format dxfId="4287">
      <pivotArea dataOnly="0" labelOnly="1" outline="0" offset="IV15" fieldPosition="0">
        <references count="1">
          <reference field="4" count="1">
            <x v="142"/>
          </reference>
        </references>
      </pivotArea>
    </format>
    <format dxfId="4286">
      <pivotArea dataOnly="0" labelOnly="1" outline="0" fieldPosition="0">
        <references count="2">
          <reference field="0" count="1">
            <x v="410"/>
          </reference>
          <reference field="4" count="1" selected="0">
            <x v="142"/>
          </reference>
        </references>
      </pivotArea>
    </format>
    <format dxfId="4285">
      <pivotArea outline="0" collapsedLevelsAreSubtotals="1" fieldPosition="0">
        <references count="2">
          <reference field="0" count="1" selected="0">
            <x v="410"/>
          </reference>
          <reference field="4" count="1" selected="0">
            <x v="142"/>
          </reference>
        </references>
      </pivotArea>
    </format>
    <format dxfId="4284">
      <pivotArea outline="0" collapsedLevelsAreSubtotals="1" fieldPosition="0">
        <references count="2">
          <reference field="0" count="1" selected="0">
            <x v="427"/>
          </reference>
          <reference field="4" count="1" selected="0">
            <x v="142"/>
          </reference>
        </references>
      </pivotArea>
    </format>
    <format dxfId="4283">
      <pivotArea dataOnly="0" labelOnly="1" outline="0" offset="IV16" fieldPosition="0">
        <references count="1">
          <reference field="4" count="1">
            <x v="142"/>
          </reference>
        </references>
      </pivotArea>
    </format>
    <format dxfId="4282">
      <pivotArea dataOnly="0" labelOnly="1" outline="0" fieldPosition="0">
        <references count="2">
          <reference field="0" count="1">
            <x v="427"/>
          </reference>
          <reference field="4" count="1" selected="0">
            <x v="142"/>
          </reference>
        </references>
      </pivotArea>
    </format>
    <format dxfId="4281">
      <pivotArea outline="0" collapsedLevelsAreSubtotals="1" fieldPosition="0">
        <references count="2">
          <reference field="0" count="1" selected="0">
            <x v="427"/>
          </reference>
          <reference field="4" count="1" selected="0">
            <x v="142"/>
          </reference>
        </references>
      </pivotArea>
    </format>
    <format dxfId="4280">
      <pivotArea outline="0" collapsedLevelsAreSubtotals="1" fieldPosition="0">
        <references count="2">
          <reference field="0" count="1" selected="0">
            <x v="436"/>
          </reference>
          <reference field="4" count="1" selected="0">
            <x v="142"/>
          </reference>
        </references>
      </pivotArea>
    </format>
    <format dxfId="4279">
      <pivotArea dataOnly="0" labelOnly="1" outline="0" offset="IV17" fieldPosition="0">
        <references count="1">
          <reference field="4" count="1">
            <x v="142"/>
          </reference>
        </references>
      </pivotArea>
    </format>
    <format dxfId="4278">
      <pivotArea dataOnly="0" labelOnly="1" outline="0" fieldPosition="0">
        <references count="2">
          <reference field="0" count="1">
            <x v="436"/>
          </reference>
          <reference field="4" count="1" selected="0">
            <x v="142"/>
          </reference>
        </references>
      </pivotArea>
    </format>
    <format dxfId="4277">
      <pivotArea outline="0" collapsedLevelsAreSubtotals="1" fieldPosition="0">
        <references count="2">
          <reference field="0" count="1" selected="0">
            <x v="436"/>
          </reference>
          <reference field="4" count="1" selected="0">
            <x v="142"/>
          </reference>
        </references>
      </pivotArea>
    </format>
    <format dxfId="4276">
      <pivotArea outline="0" collapsedLevelsAreSubtotals="1" fieldPosition="0">
        <references count="2">
          <reference field="0" count="1" selected="0">
            <x v="437"/>
          </reference>
          <reference field="4" count="1" selected="0">
            <x v="142"/>
          </reference>
        </references>
      </pivotArea>
    </format>
    <format dxfId="4275">
      <pivotArea dataOnly="0" labelOnly="1" outline="0" offset="IV18" fieldPosition="0">
        <references count="1">
          <reference field="4" count="1">
            <x v="142"/>
          </reference>
        </references>
      </pivotArea>
    </format>
    <format dxfId="4274">
      <pivotArea dataOnly="0" labelOnly="1" outline="0" fieldPosition="0">
        <references count="2">
          <reference field="0" count="1">
            <x v="437"/>
          </reference>
          <reference field="4" count="1" selected="0">
            <x v="142"/>
          </reference>
        </references>
      </pivotArea>
    </format>
    <format dxfId="4273">
      <pivotArea outline="0" collapsedLevelsAreSubtotals="1" fieldPosition="0">
        <references count="2">
          <reference field="0" count="1" selected="0">
            <x v="437"/>
          </reference>
          <reference field="4" count="1" selected="0">
            <x v="142"/>
          </reference>
        </references>
      </pivotArea>
    </format>
    <format dxfId="4272">
      <pivotArea outline="0" collapsedLevelsAreSubtotals="1" fieldPosition="0">
        <references count="2">
          <reference field="0" count="1" selected="0">
            <x v="439"/>
          </reference>
          <reference field="4" count="1" selected="0">
            <x v="142"/>
          </reference>
        </references>
      </pivotArea>
    </format>
    <format dxfId="4271">
      <pivotArea dataOnly="0" labelOnly="1" outline="0" offset="IV19" fieldPosition="0">
        <references count="1">
          <reference field="4" count="1">
            <x v="142"/>
          </reference>
        </references>
      </pivotArea>
    </format>
    <format dxfId="4270">
      <pivotArea dataOnly="0" labelOnly="1" outline="0" fieldPosition="0">
        <references count="2">
          <reference field="0" count="1">
            <x v="439"/>
          </reference>
          <reference field="4" count="1" selected="0">
            <x v="142"/>
          </reference>
        </references>
      </pivotArea>
    </format>
    <format dxfId="4269">
      <pivotArea outline="0" collapsedLevelsAreSubtotals="1" fieldPosition="0">
        <references count="2">
          <reference field="0" count="1" selected="0">
            <x v="439"/>
          </reference>
          <reference field="4" count="1" selected="0">
            <x v="142"/>
          </reference>
        </references>
      </pivotArea>
    </format>
    <format dxfId="4268">
      <pivotArea outline="0" collapsedLevelsAreSubtotals="1" fieldPosition="0">
        <references count="2">
          <reference field="0" count="1" selected="0">
            <x v="446"/>
          </reference>
          <reference field="4" count="1" selected="0">
            <x v="142"/>
          </reference>
        </references>
      </pivotArea>
    </format>
    <format dxfId="4267">
      <pivotArea dataOnly="0" labelOnly="1" outline="0" offset="IV20" fieldPosition="0">
        <references count="1">
          <reference field="4" count="1">
            <x v="142"/>
          </reference>
        </references>
      </pivotArea>
    </format>
    <format dxfId="4266">
      <pivotArea dataOnly="0" labelOnly="1" outline="0" fieldPosition="0">
        <references count="2">
          <reference field="0" count="1">
            <x v="446"/>
          </reference>
          <reference field="4" count="1" selected="0">
            <x v="142"/>
          </reference>
        </references>
      </pivotArea>
    </format>
    <format dxfId="4265">
      <pivotArea outline="0" collapsedLevelsAreSubtotals="1" fieldPosition="0">
        <references count="2">
          <reference field="0" count="1" selected="0">
            <x v="446"/>
          </reference>
          <reference field="4" count="1" selected="0">
            <x v="142"/>
          </reference>
        </references>
      </pivotArea>
    </format>
    <format dxfId="4264">
      <pivotArea outline="0" collapsedLevelsAreSubtotals="1" fieldPosition="0">
        <references count="2">
          <reference field="0" count="1" selected="0">
            <x v="481"/>
          </reference>
          <reference field="4" count="1" selected="0">
            <x v="142"/>
          </reference>
        </references>
      </pivotArea>
    </format>
    <format dxfId="4263">
      <pivotArea dataOnly="0" labelOnly="1" outline="0" offset="IV21" fieldPosition="0">
        <references count="1">
          <reference field="4" count="1">
            <x v="142"/>
          </reference>
        </references>
      </pivotArea>
    </format>
    <format dxfId="4262">
      <pivotArea dataOnly="0" labelOnly="1" outline="0" fieldPosition="0">
        <references count="2">
          <reference field="0" count="1">
            <x v="481"/>
          </reference>
          <reference field="4" count="1" selected="0">
            <x v="142"/>
          </reference>
        </references>
      </pivotArea>
    </format>
    <format dxfId="4261">
      <pivotArea outline="0" collapsedLevelsAreSubtotals="1" fieldPosition="0">
        <references count="2">
          <reference field="0" count="1" selected="0">
            <x v="481"/>
          </reference>
          <reference field="4" count="1" selected="0">
            <x v="142"/>
          </reference>
        </references>
      </pivotArea>
    </format>
    <format dxfId="4260">
      <pivotArea outline="0" collapsedLevelsAreSubtotals="1" fieldPosition="0">
        <references count="2">
          <reference field="0" count="1" selected="0">
            <x v="483"/>
          </reference>
          <reference field="4" count="1" selected="0">
            <x v="142"/>
          </reference>
        </references>
      </pivotArea>
    </format>
    <format dxfId="4259">
      <pivotArea dataOnly="0" labelOnly="1" outline="0" offset="IV22" fieldPosition="0">
        <references count="1">
          <reference field="4" count="1">
            <x v="142"/>
          </reference>
        </references>
      </pivotArea>
    </format>
    <format dxfId="4258">
      <pivotArea dataOnly="0" labelOnly="1" outline="0" fieldPosition="0">
        <references count="2">
          <reference field="0" count="1">
            <x v="483"/>
          </reference>
          <reference field="4" count="1" selected="0">
            <x v="142"/>
          </reference>
        </references>
      </pivotArea>
    </format>
    <format dxfId="4257">
      <pivotArea outline="0" collapsedLevelsAreSubtotals="1" fieldPosition="0">
        <references count="2">
          <reference field="0" count="1" selected="0">
            <x v="483"/>
          </reference>
          <reference field="4" count="1" selected="0">
            <x v="142"/>
          </reference>
        </references>
      </pivotArea>
    </format>
    <format dxfId="4256">
      <pivotArea outline="0" collapsedLevelsAreSubtotals="1" fieldPosition="0">
        <references count="2">
          <reference field="0" count="1" selected="0">
            <x v="484"/>
          </reference>
          <reference field="4" count="1" selected="0">
            <x v="142"/>
          </reference>
        </references>
      </pivotArea>
    </format>
    <format dxfId="4255">
      <pivotArea dataOnly="0" labelOnly="1" outline="0" offset="IV23" fieldPosition="0">
        <references count="1">
          <reference field="4" count="1">
            <x v="142"/>
          </reference>
        </references>
      </pivotArea>
    </format>
    <format dxfId="4254">
      <pivotArea dataOnly="0" labelOnly="1" outline="0" fieldPosition="0">
        <references count="2">
          <reference field="0" count="1">
            <x v="484"/>
          </reference>
          <reference field="4" count="1" selected="0">
            <x v="142"/>
          </reference>
        </references>
      </pivotArea>
    </format>
    <format dxfId="4253">
      <pivotArea outline="0" collapsedLevelsAreSubtotals="1" fieldPosition="0">
        <references count="2">
          <reference field="0" count="1" selected="0">
            <x v="484"/>
          </reference>
          <reference field="4" count="1" selected="0">
            <x v="142"/>
          </reference>
        </references>
      </pivotArea>
    </format>
    <format dxfId="4252">
      <pivotArea outline="0" collapsedLevelsAreSubtotals="1" fieldPosition="0">
        <references count="2">
          <reference field="0" count="1" selected="0">
            <x v="487"/>
          </reference>
          <reference field="4" count="1" selected="0">
            <x v="142"/>
          </reference>
        </references>
      </pivotArea>
    </format>
    <format dxfId="4251">
      <pivotArea dataOnly="0" labelOnly="1" outline="0" offset="IV24" fieldPosition="0">
        <references count="1">
          <reference field="4" count="1">
            <x v="142"/>
          </reference>
        </references>
      </pivotArea>
    </format>
    <format dxfId="4250">
      <pivotArea dataOnly="0" labelOnly="1" outline="0" fieldPosition="0">
        <references count="2">
          <reference field="0" count="1">
            <x v="487"/>
          </reference>
          <reference field="4" count="1" selected="0">
            <x v="142"/>
          </reference>
        </references>
      </pivotArea>
    </format>
    <format dxfId="4249">
      <pivotArea outline="0" collapsedLevelsAreSubtotals="1" fieldPosition="0">
        <references count="2">
          <reference field="0" count="1" selected="0">
            <x v="487"/>
          </reference>
          <reference field="4" count="1" selected="0">
            <x v="142"/>
          </reference>
        </references>
      </pivotArea>
    </format>
    <format dxfId="4248">
      <pivotArea outline="0" collapsedLevelsAreSubtotals="1" fieldPosition="0">
        <references count="2">
          <reference field="0" count="1" selected="0">
            <x v="493"/>
          </reference>
          <reference field="4" count="1" selected="0">
            <x v="142"/>
          </reference>
        </references>
      </pivotArea>
    </format>
    <format dxfId="4247">
      <pivotArea dataOnly="0" labelOnly="1" outline="0" offset="IV256" fieldPosition="0">
        <references count="1">
          <reference field="4" count="1">
            <x v="142"/>
          </reference>
        </references>
      </pivotArea>
    </format>
    <format dxfId="4246">
      <pivotArea dataOnly="0" labelOnly="1" outline="0" fieldPosition="0">
        <references count="2">
          <reference field="0" count="1">
            <x v="493"/>
          </reference>
          <reference field="4" count="1" selected="0">
            <x v="142"/>
          </reference>
        </references>
      </pivotArea>
    </format>
    <format dxfId="4245">
      <pivotArea outline="0" collapsedLevelsAreSubtotals="1" fieldPosition="0">
        <references count="2">
          <reference field="0" count="1" selected="0">
            <x v="493"/>
          </reference>
          <reference field="4" count="1" selected="0">
            <x v="142"/>
          </reference>
        </references>
      </pivotArea>
    </format>
    <format dxfId="4244">
      <pivotArea dataOnly="0" labelOnly="1" outline="0" fieldPosition="0">
        <references count="1">
          <reference field="4" count="1">
            <x v="142"/>
          </reference>
        </references>
      </pivotArea>
    </format>
    <format dxfId="4243">
      <pivotArea dataOnly="0" labelOnly="1" outline="0" fieldPosition="0">
        <references count="2">
          <reference field="0" count="1">
            <x v="493"/>
          </reference>
          <reference field="4" count="1" selected="0">
            <x v="142"/>
          </reference>
        </references>
      </pivotArea>
    </format>
    <format dxfId="4242">
      <pivotArea dataOnly="0" labelOnly="1" outline="0" fieldPosition="0">
        <references count="1">
          <reference field="4" count="1">
            <x v="142"/>
          </reference>
        </references>
      </pivotArea>
    </format>
    <format dxfId="4241">
      <pivotArea outline="0" collapsedLevelsAreSubtotals="1" fieldPosition="0">
        <references count="1">
          <reference field="4" count="1" selected="0" defaultSubtotal="1">
            <x v="142"/>
          </reference>
        </references>
      </pivotArea>
    </format>
    <format dxfId="4240">
      <pivotArea dataOnly="0" labelOnly="1" outline="0" fieldPosition="0">
        <references count="1">
          <reference field="4" count="1" defaultSubtotal="1">
            <x v="142"/>
          </reference>
        </references>
      </pivotArea>
    </format>
    <format dxfId="4239">
      <pivotArea dataOnly="0" labelOnly="1" outline="0" fieldPosition="0">
        <references count="1">
          <reference field="4" count="1" defaultSubtotal="1">
            <x v="142"/>
          </reference>
        </references>
      </pivotArea>
    </format>
    <format dxfId="4238">
      <pivotArea outline="0" collapsedLevelsAreSubtotals="1" fieldPosition="0">
        <references count="2">
          <reference field="0" count="1" selected="0">
            <x v="418"/>
          </reference>
          <reference field="4" count="1" selected="0">
            <x v="147"/>
          </reference>
        </references>
      </pivotArea>
    </format>
    <format dxfId="4237">
      <pivotArea dataOnly="0" labelOnly="1" outline="0" fieldPosition="0">
        <references count="1">
          <reference field="4" count="1">
            <x v="147"/>
          </reference>
        </references>
      </pivotArea>
    </format>
    <format dxfId="4236">
      <pivotArea dataOnly="0" labelOnly="1" outline="0" fieldPosition="0">
        <references count="2">
          <reference field="0" count="1">
            <x v="418"/>
          </reference>
          <reference field="4" count="1" selected="0">
            <x v="147"/>
          </reference>
        </references>
      </pivotArea>
    </format>
    <format dxfId="4235">
      <pivotArea outline="0" collapsedLevelsAreSubtotals="1" fieldPosition="0">
        <references count="2">
          <reference field="0" count="1" selected="0">
            <x v="418"/>
          </reference>
          <reference field="4" count="1" selected="0">
            <x v="147"/>
          </reference>
        </references>
      </pivotArea>
    </format>
    <format dxfId="4234">
      <pivotArea dataOnly="0" labelOnly="1" outline="0" fieldPosition="0">
        <references count="1">
          <reference field="4" count="1">
            <x v="147"/>
          </reference>
        </references>
      </pivotArea>
    </format>
    <format dxfId="4233">
      <pivotArea dataOnly="0" labelOnly="1" outline="0" fieldPosition="0">
        <references count="2">
          <reference field="0" count="1">
            <x v="418"/>
          </reference>
          <reference field="4" count="1" selected="0">
            <x v="147"/>
          </reference>
        </references>
      </pivotArea>
    </format>
    <format dxfId="4232">
      <pivotArea dataOnly="0" labelOnly="1" outline="0" fieldPosition="0">
        <references count="1">
          <reference field="4" count="1">
            <x v="147"/>
          </reference>
        </references>
      </pivotArea>
    </format>
    <format dxfId="4231">
      <pivotArea outline="0" collapsedLevelsAreSubtotals="1" fieldPosition="0">
        <references count="1">
          <reference field="4" count="1" selected="0" defaultSubtotal="1">
            <x v="147"/>
          </reference>
        </references>
      </pivotArea>
    </format>
    <format dxfId="4230">
      <pivotArea dataOnly="0" labelOnly="1" outline="0" fieldPosition="0">
        <references count="1">
          <reference field="4" count="1" defaultSubtotal="1">
            <x v="147"/>
          </reference>
        </references>
      </pivotArea>
    </format>
    <format dxfId="4229">
      <pivotArea dataOnly="0" labelOnly="1" outline="0" fieldPosition="0">
        <references count="1">
          <reference field="4" count="1" defaultSubtotal="1">
            <x v="147"/>
          </reference>
        </references>
      </pivotArea>
    </format>
    <format dxfId="4228">
      <pivotArea outline="0" collapsedLevelsAreSubtotals="1" fieldPosition="0">
        <references count="2">
          <reference field="0" count="1" selected="0">
            <x v="34"/>
          </reference>
          <reference field="4" count="1" selected="0">
            <x v="159"/>
          </reference>
        </references>
      </pivotArea>
    </format>
    <format dxfId="4227">
      <pivotArea dataOnly="0" labelOnly="1" outline="0" offset="IV1" fieldPosition="0">
        <references count="1">
          <reference field="4" count="1">
            <x v="159"/>
          </reference>
        </references>
      </pivotArea>
    </format>
    <format dxfId="4226">
      <pivotArea dataOnly="0" labelOnly="1" outline="0" fieldPosition="0">
        <references count="2">
          <reference field="0" count="1">
            <x v="34"/>
          </reference>
          <reference field="4" count="1" selected="0">
            <x v="159"/>
          </reference>
        </references>
      </pivotArea>
    </format>
    <format dxfId="4225">
      <pivotArea outline="0" collapsedLevelsAreSubtotals="1" fieldPosition="0">
        <references count="2">
          <reference field="0" count="1" selected="0">
            <x v="34"/>
          </reference>
          <reference field="4" count="1" selected="0">
            <x v="159"/>
          </reference>
        </references>
      </pivotArea>
    </format>
    <format dxfId="4224">
      <pivotArea dataOnly="0" labelOnly="1" outline="0" fieldPosition="0">
        <references count="1">
          <reference field="4" count="1">
            <x v="159"/>
          </reference>
        </references>
      </pivotArea>
    </format>
    <format dxfId="4223">
      <pivotArea dataOnly="0" labelOnly="1" outline="0" fieldPosition="0">
        <references count="2">
          <reference field="0" count="1">
            <x v="34"/>
          </reference>
          <reference field="4" count="1" selected="0">
            <x v="159"/>
          </reference>
        </references>
      </pivotArea>
    </format>
    <format dxfId="4222">
      <pivotArea outline="0" collapsedLevelsAreSubtotals="1" fieldPosition="0">
        <references count="2">
          <reference field="0" count="1" selected="0">
            <x v="35"/>
          </reference>
          <reference field="4" count="1" selected="0">
            <x v="159"/>
          </reference>
        </references>
      </pivotArea>
    </format>
    <format dxfId="4221">
      <pivotArea dataOnly="0" labelOnly="1" outline="0" offset="IV2" fieldPosition="0">
        <references count="1">
          <reference field="4" count="1">
            <x v="159"/>
          </reference>
        </references>
      </pivotArea>
    </format>
    <format dxfId="4220">
      <pivotArea dataOnly="0" labelOnly="1" outline="0" fieldPosition="0">
        <references count="2">
          <reference field="0" count="1">
            <x v="35"/>
          </reference>
          <reference field="4" count="1" selected="0">
            <x v="159"/>
          </reference>
        </references>
      </pivotArea>
    </format>
    <format dxfId="4219">
      <pivotArea outline="0" collapsedLevelsAreSubtotals="1" fieldPosition="0">
        <references count="2">
          <reference field="0" count="1" selected="0">
            <x v="35"/>
          </reference>
          <reference field="4" count="1" selected="0">
            <x v="159"/>
          </reference>
        </references>
      </pivotArea>
    </format>
    <format dxfId="4218">
      <pivotArea outline="0" collapsedLevelsAreSubtotals="1" fieldPosition="0">
        <references count="2">
          <reference field="0" count="1" selected="0">
            <x v="125"/>
          </reference>
          <reference field="4" count="1" selected="0">
            <x v="159"/>
          </reference>
        </references>
      </pivotArea>
    </format>
    <format dxfId="4217">
      <pivotArea dataOnly="0" labelOnly="1" outline="0" offset="IV3" fieldPosition="0">
        <references count="1">
          <reference field="4" count="1">
            <x v="159"/>
          </reference>
        </references>
      </pivotArea>
    </format>
    <format dxfId="4216">
      <pivotArea dataOnly="0" labelOnly="1" outline="0" fieldPosition="0">
        <references count="2">
          <reference field="0" count="1">
            <x v="125"/>
          </reference>
          <reference field="4" count="1" selected="0">
            <x v="159"/>
          </reference>
        </references>
      </pivotArea>
    </format>
    <format dxfId="4215">
      <pivotArea outline="0" collapsedLevelsAreSubtotals="1" fieldPosition="0">
        <references count="2">
          <reference field="0" count="1" selected="0">
            <x v="125"/>
          </reference>
          <reference field="4" count="1" selected="0">
            <x v="159"/>
          </reference>
        </references>
      </pivotArea>
    </format>
    <format dxfId="4214">
      <pivotArea outline="0" collapsedLevelsAreSubtotals="1" fieldPosition="0">
        <references count="2">
          <reference field="0" count="1" selected="0">
            <x v="138"/>
          </reference>
          <reference field="4" count="1" selected="0">
            <x v="159"/>
          </reference>
        </references>
      </pivotArea>
    </format>
    <format dxfId="4213">
      <pivotArea dataOnly="0" labelOnly="1" outline="0" offset="IV4" fieldPosition="0">
        <references count="1">
          <reference field="4" count="1">
            <x v="159"/>
          </reference>
        </references>
      </pivotArea>
    </format>
    <format dxfId="4212">
      <pivotArea dataOnly="0" labelOnly="1" outline="0" fieldPosition="0">
        <references count="2">
          <reference field="0" count="1">
            <x v="138"/>
          </reference>
          <reference field="4" count="1" selected="0">
            <x v="159"/>
          </reference>
        </references>
      </pivotArea>
    </format>
    <format dxfId="4211">
      <pivotArea outline="0" collapsedLevelsAreSubtotals="1" fieldPosition="0">
        <references count="2">
          <reference field="0" count="1" selected="0">
            <x v="138"/>
          </reference>
          <reference field="4" count="1" selected="0">
            <x v="159"/>
          </reference>
        </references>
      </pivotArea>
    </format>
    <format dxfId="4210">
      <pivotArea outline="0" collapsedLevelsAreSubtotals="1" fieldPosition="0">
        <references count="2">
          <reference field="0" count="1" selected="0">
            <x v="386"/>
          </reference>
          <reference field="4" count="1" selected="0">
            <x v="159"/>
          </reference>
        </references>
      </pivotArea>
    </format>
    <format dxfId="4209">
      <pivotArea dataOnly="0" labelOnly="1" outline="0" offset="IV256" fieldPosition="0">
        <references count="1">
          <reference field="4" count="1">
            <x v="159"/>
          </reference>
        </references>
      </pivotArea>
    </format>
    <format dxfId="4208">
      <pivotArea dataOnly="0" labelOnly="1" outline="0" fieldPosition="0">
        <references count="2">
          <reference field="0" count="1">
            <x v="386"/>
          </reference>
          <reference field="4" count="1" selected="0">
            <x v="159"/>
          </reference>
        </references>
      </pivotArea>
    </format>
    <format dxfId="4207">
      <pivotArea outline="0" collapsedLevelsAreSubtotals="1" fieldPosition="0">
        <references count="2">
          <reference field="0" count="1" selected="0">
            <x v="386"/>
          </reference>
          <reference field="4" count="1" selected="0">
            <x v="159"/>
          </reference>
        </references>
      </pivotArea>
    </format>
    <format dxfId="4206">
      <pivotArea dataOnly="0" labelOnly="1" outline="0" fieldPosition="0">
        <references count="1">
          <reference field="4" count="1">
            <x v="159"/>
          </reference>
        </references>
      </pivotArea>
    </format>
    <format dxfId="4205">
      <pivotArea dataOnly="0" labelOnly="1" outline="0" fieldPosition="0">
        <references count="2">
          <reference field="0" count="1">
            <x v="386"/>
          </reference>
          <reference field="4" count="1" selected="0">
            <x v="159"/>
          </reference>
        </references>
      </pivotArea>
    </format>
    <format dxfId="4204">
      <pivotArea outline="0" collapsedLevelsAreSubtotals="1" fieldPosition="0">
        <references count="1">
          <reference field="4" count="1" selected="0" defaultSubtotal="1">
            <x v="159"/>
          </reference>
        </references>
      </pivotArea>
    </format>
    <format dxfId="4203">
      <pivotArea dataOnly="0" labelOnly="1" outline="0" fieldPosition="0">
        <references count="1">
          <reference field="4" count="1" defaultSubtotal="1">
            <x v="159"/>
          </reference>
        </references>
      </pivotArea>
    </format>
    <format dxfId="4202">
      <pivotArea dataOnly="0" labelOnly="1" outline="0" fieldPosition="0">
        <references count="1">
          <reference field="4" count="1" defaultSubtotal="1">
            <x v="159"/>
          </reference>
        </references>
      </pivotArea>
    </format>
    <format dxfId="4201">
      <pivotArea outline="0" collapsedLevelsAreSubtotals="1" fieldPosition="0">
        <references count="2">
          <reference field="0" count="1" selected="0">
            <x v="34"/>
          </reference>
          <reference field="4" count="1" selected="0">
            <x v="168"/>
          </reference>
        </references>
      </pivotArea>
    </format>
    <format dxfId="4200">
      <pivotArea dataOnly="0" labelOnly="1" outline="0" offset="IV1" fieldPosition="0">
        <references count="1">
          <reference field="4" count="1">
            <x v="168"/>
          </reference>
        </references>
      </pivotArea>
    </format>
    <format dxfId="4199">
      <pivotArea dataOnly="0" labelOnly="1" outline="0" fieldPosition="0">
        <references count="2">
          <reference field="0" count="1">
            <x v="34"/>
          </reference>
          <reference field="4" count="1" selected="0">
            <x v="168"/>
          </reference>
        </references>
      </pivotArea>
    </format>
    <format dxfId="4198">
      <pivotArea outline="0" collapsedLevelsAreSubtotals="1" fieldPosition="0">
        <references count="2">
          <reference field="0" count="1" selected="0">
            <x v="34"/>
          </reference>
          <reference field="4" count="1" selected="0">
            <x v="168"/>
          </reference>
        </references>
      </pivotArea>
    </format>
    <format dxfId="4197">
      <pivotArea dataOnly="0" labelOnly="1" outline="0" fieldPosition="0">
        <references count="1">
          <reference field="4" count="1">
            <x v="168"/>
          </reference>
        </references>
      </pivotArea>
    </format>
    <format dxfId="4196">
      <pivotArea dataOnly="0" labelOnly="1" outline="0" fieldPosition="0">
        <references count="2">
          <reference field="0" count="1">
            <x v="34"/>
          </reference>
          <reference field="4" count="1" selected="0">
            <x v="168"/>
          </reference>
        </references>
      </pivotArea>
    </format>
    <format dxfId="4195">
      <pivotArea dataOnly="0" labelOnly="1" outline="0" fieldPosition="0">
        <references count="1">
          <reference field="4" count="1">
            <x v="168"/>
          </reference>
        </references>
      </pivotArea>
    </format>
    <format dxfId="4194">
      <pivotArea outline="0" collapsedLevelsAreSubtotals="1" fieldPosition="0">
        <references count="2">
          <reference field="0" count="1" selected="0">
            <x v="35"/>
          </reference>
          <reference field="4" count="1" selected="0">
            <x v="168"/>
          </reference>
        </references>
      </pivotArea>
    </format>
    <format dxfId="4193">
      <pivotArea dataOnly="0" labelOnly="1" outline="0" offset="IV2" fieldPosition="0">
        <references count="1">
          <reference field="4" count="1">
            <x v="168"/>
          </reference>
        </references>
      </pivotArea>
    </format>
    <format dxfId="4192">
      <pivotArea dataOnly="0" labelOnly="1" outline="0" fieldPosition="0">
        <references count="2">
          <reference field="0" count="1">
            <x v="35"/>
          </reference>
          <reference field="4" count="1" selected="0">
            <x v="168"/>
          </reference>
        </references>
      </pivotArea>
    </format>
    <format dxfId="4191">
      <pivotArea outline="0" collapsedLevelsAreSubtotals="1" fieldPosition="0">
        <references count="2">
          <reference field="0" count="1" selected="0">
            <x v="35"/>
          </reference>
          <reference field="4" count="1" selected="0">
            <x v="168"/>
          </reference>
        </references>
      </pivotArea>
    </format>
    <format dxfId="4190">
      <pivotArea outline="0" collapsedLevelsAreSubtotals="1" fieldPosition="0">
        <references count="2">
          <reference field="0" count="1" selected="0">
            <x v="138"/>
          </reference>
          <reference field="4" count="1" selected="0">
            <x v="168"/>
          </reference>
        </references>
      </pivotArea>
    </format>
    <format dxfId="4189">
      <pivotArea dataOnly="0" labelOnly="1" outline="0" offset="IV256" fieldPosition="0">
        <references count="1">
          <reference field="4" count="1">
            <x v="168"/>
          </reference>
        </references>
      </pivotArea>
    </format>
    <format dxfId="4188">
      <pivotArea dataOnly="0" labelOnly="1" outline="0" fieldPosition="0">
        <references count="2">
          <reference field="0" count="1">
            <x v="138"/>
          </reference>
          <reference field="4" count="1" selected="0">
            <x v="168"/>
          </reference>
        </references>
      </pivotArea>
    </format>
    <format dxfId="4187">
      <pivotArea outline="0" collapsedLevelsAreSubtotals="1" fieldPosition="0">
        <references count="2">
          <reference field="0" count="1" selected="0">
            <x v="138"/>
          </reference>
          <reference field="4" count="1" selected="0">
            <x v="168"/>
          </reference>
        </references>
      </pivotArea>
    </format>
    <format dxfId="4186">
      <pivotArea dataOnly="0" labelOnly="1" outline="0" fieldPosition="0">
        <references count="1">
          <reference field="4" count="1">
            <x v="168"/>
          </reference>
        </references>
      </pivotArea>
    </format>
    <format dxfId="4185">
      <pivotArea dataOnly="0" labelOnly="1" outline="0" fieldPosition="0">
        <references count="2">
          <reference field="0" count="1">
            <x v="138"/>
          </reference>
          <reference field="4" count="1" selected="0">
            <x v="168"/>
          </reference>
        </references>
      </pivotArea>
    </format>
    <format dxfId="4184">
      <pivotArea dataOnly="0" labelOnly="1" outline="0" fieldPosition="0">
        <references count="1">
          <reference field="4" count="1">
            <x v="168"/>
          </reference>
        </references>
      </pivotArea>
    </format>
    <format dxfId="4183">
      <pivotArea outline="0" collapsedLevelsAreSubtotals="1" fieldPosition="0">
        <references count="1">
          <reference field="4" count="1" selected="0" defaultSubtotal="1">
            <x v="168"/>
          </reference>
        </references>
      </pivotArea>
    </format>
    <format dxfId="4182">
      <pivotArea dataOnly="0" labelOnly="1" outline="0" fieldPosition="0">
        <references count="1">
          <reference field="4" count="1" defaultSubtotal="1">
            <x v="168"/>
          </reference>
        </references>
      </pivotArea>
    </format>
    <format dxfId="4181">
      <pivotArea outline="0" collapsedLevelsAreSubtotals="1" fieldPosition="0">
        <references count="1">
          <reference field="4" count="1" selected="0" defaultSubtotal="1">
            <x v="168"/>
          </reference>
        </references>
      </pivotArea>
    </format>
    <format dxfId="4180">
      <pivotArea dataOnly="0" labelOnly="1" outline="0" fieldPosition="0">
        <references count="1">
          <reference field="4" count="1" defaultSubtotal="1">
            <x v="168"/>
          </reference>
        </references>
      </pivotArea>
    </format>
    <format dxfId="4179">
      <pivotArea dataOnly="0" labelOnly="1" outline="0" fieldPosition="0">
        <references count="1">
          <reference field="4" count="1" defaultSubtotal="1">
            <x v="168"/>
          </reference>
        </references>
      </pivotArea>
    </format>
    <format dxfId="4178">
      <pivotArea outline="0" collapsedLevelsAreSubtotals="1" fieldPosition="0">
        <references count="2">
          <reference field="0" count="1" selected="0">
            <x v="129"/>
          </reference>
          <reference field="4" count="1" selected="0">
            <x v="169"/>
          </reference>
        </references>
      </pivotArea>
    </format>
    <format dxfId="4177">
      <pivotArea dataOnly="0" labelOnly="1" outline="0" offset="IV1" fieldPosition="0">
        <references count="1">
          <reference field="4" count="1">
            <x v="169"/>
          </reference>
        </references>
      </pivotArea>
    </format>
    <format dxfId="4176">
      <pivotArea dataOnly="0" labelOnly="1" outline="0" fieldPosition="0">
        <references count="2">
          <reference field="0" count="1">
            <x v="129"/>
          </reference>
          <reference field="4" count="1" selected="0">
            <x v="169"/>
          </reference>
        </references>
      </pivotArea>
    </format>
    <format dxfId="4175">
      <pivotArea outline="0" collapsedLevelsAreSubtotals="1" fieldPosition="0">
        <references count="2">
          <reference field="0" count="1" selected="0">
            <x v="129"/>
          </reference>
          <reference field="4" count="1" selected="0">
            <x v="169"/>
          </reference>
        </references>
      </pivotArea>
    </format>
    <format dxfId="4174">
      <pivotArea dataOnly="0" labelOnly="1" outline="0" fieldPosition="0">
        <references count="1">
          <reference field="4" count="1">
            <x v="169"/>
          </reference>
        </references>
      </pivotArea>
    </format>
    <format dxfId="4173">
      <pivotArea dataOnly="0" labelOnly="1" outline="0" fieldPosition="0">
        <references count="2">
          <reference field="0" count="1">
            <x v="129"/>
          </reference>
          <reference field="4" count="1" selected="0">
            <x v="169"/>
          </reference>
        </references>
      </pivotArea>
    </format>
    <format dxfId="4172">
      <pivotArea dataOnly="0" labelOnly="1" outline="0" fieldPosition="0">
        <references count="1">
          <reference field="4" count="1">
            <x v="169"/>
          </reference>
        </references>
      </pivotArea>
    </format>
    <format dxfId="4171">
      <pivotArea outline="0" collapsedLevelsAreSubtotals="1" fieldPosition="0">
        <references count="2">
          <reference field="0" count="1" selected="0">
            <x v="331"/>
          </reference>
          <reference field="4" count="1" selected="0">
            <x v="169"/>
          </reference>
        </references>
      </pivotArea>
    </format>
    <format dxfId="4170">
      <pivotArea dataOnly="0" labelOnly="1" outline="0" offset="IV2" fieldPosition="0">
        <references count="1">
          <reference field="4" count="1">
            <x v="169"/>
          </reference>
        </references>
      </pivotArea>
    </format>
    <format dxfId="4169">
      <pivotArea dataOnly="0" labelOnly="1" outline="0" fieldPosition="0">
        <references count="2">
          <reference field="0" count="1">
            <x v="331"/>
          </reference>
          <reference field="4" count="1" selected="0">
            <x v="169"/>
          </reference>
        </references>
      </pivotArea>
    </format>
    <format dxfId="4168">
      <pivotArea outline="0" collapsedLevelsAreSubtotals="1" fieldPosition="0">
        <references count="2">
          <reference field="0" count="1" selected="0">
            <x v="331"/>
          </reference>
          <reference field="4" count="1" selected="0">
            <x v="169"/>
          </reference>
        </references>
      </pivotArea>
    </format>
    <format dxfId="4167">
      <pivotArea outline="0" collapsedLevelsAreSubtotals="1" fieldPosition="0">
        <references count="2">
          <reference field="0" count="1" selected="0">
            <x v="354"/>
          </reference>
          <reference field="4" count="1" selected="0">
            <x v="169"/>
          </reference>
        </references>
      </pivotArea>
    </format>
    <format dxfId="4166">
      <pivotArea dataOnly="0" labelOnly="1" outline="0" offset="IV3" fieldPosition="0">
        <references count="1">
          <reference field="4" count="1">
            <x v="169"/>
          </reference>
        </references>
      </pivotArea>
    </format>
    <format dxfId="4165">
      <pivotArea dataOnly="0" labelOnly="1" outline="0" fieldPosition="0">
        <references count="2">
          <reference field="0" count="1">
            <x v="354"/>
          </reference>
          <reference field="4" count="1" selected="0">
            <x v="169"/>
          </reference>
        </references>
      </pivotArea>
    </format>
    <format dxfId="4164">
      <pivotArea outline="0" collapsedLevelsAreSubtotals="1" fieldPosition="0">
        <references count="2">
          <reference field="0" count="1" selected="0">
            <x v="354"/>
          </reference>
          <reference field="4" count="1" selected="0">
            <x v="169"/>
          </reference>
        </references>
      </pivotArea>
    </format>
    <format dxfId="4163">
      <pivotArea outline="0" collapsedLevelsAreSubtotals="1" fieldPosition="0">
        <references count="2">
          <reference field="0" count="1" selected="0">
            <x v="386"/>
          </reference>
          <reference field="4" count="1" selected="0">
            <x v="169"/>
          </reference>
        </references>
      </pivotArea>
    </format>
    <format dxfId="4162">
      <pivotArea dataOnly="0" labelOnly="1" outline="0" offset="IV256" fieldPosition="0">
        <references count="1">
          <reference field="4" count="1">
            <x v="169"/>
          </reference>
        </references>
      </pivotArea>
    </format>
    <format dxfId="4161">
      <pivotArea dataOnly="0" labelOnly="1" outline="0" fieldPosition="0">
        <references count="2">
          <reference field="0" count="1">
            <x v="386"/>
          </reference>
          <reference field="4" count="1" selected="0">
            <x v="169"/>
          </reference>
        </references>
      </pivotArea>
    </format>
    <format dxfId="4160">
      <pivotArea outline="0" collapsedLevelsAreSubtotals="1" fieldPosition="0">
        <references count="2">
          <reference field="0" count="1" selected="0">
            <x v="386"/>
          </reference>
          <reference field="4" count="1" selected="0">
            <x v="169"/>
          </reference>
        </references>
      </pivotArea>
    </format>
    <format dxfId="4159">
      <pivotArea dataOnly="0" labelOnly="1" outline="0" fieldPosition="0">
        <references count="1">
          <reference field="4" count="1">
            <x v="169"/>
          </reference>
        </references>
      </pivotArea>
    </format>
    <format dxfId="4158">
      <pivotArea dataOnly="0" labelOnly="1" outline="0" fieldPosition="0">
        <references count="2">
          <reference field="0" count="1">
            <x v="386"/>
          </reference>
          <reference field="4" count="1" selected="0">
            <x v="169"/>
          </reference>
        </references>
      </pivotArea>
    </format>
    <format dxfId="4157">
      <pivotArea dataOnly="0" labelOnly="1" outline="0" fieldPosition="0">
        <references count="1">
          <reference field="4" count="1">
            <x v="169"/>
          </reference>
        </references>
      </pivotArea>
    </format>
    <format dxfId="4156">
      <pivotArea outline="0" collapsedLevelsAreSubtotals="1" fieldPosition="0">
        <references count="1">
          <reference field="4" count="1" selected="0" defaultSubtotal="1">
            <x v="169"/>
          </reference>
        </references>
      </pivotArea>
    </format>
    <format dxfId="4155">
      <pivotArea dataOnly="0" labelOnly="1" outline="0" fieldPosition="0">
        <references count="1">
          <reference field="4" count="1" defaultSubtotal="1">
            <x v="169"/>
          </reference>
        </references>
      </pivotArea>
    </format>
    <format dxfId="4154">
      <pivotArea outline="0" collapsedLevelsAreSubtotals="1" fieldPosition="0">
        <references count="1">
          <reference field="4" count="1" selected="0" defaultSubtotal="1">
            <x v="169"/>
          </reference>
        </references>
      </pivotArea>
    </format>
    <format dxfId="4153">
      <pivotArea dataOnly="0" labelOnly="1" outline="0" fieldPosition="0">
        <references count="1">
          <reference field="4" count="1" defaultSubtotal="1">
            <x v="169"/>
          </reference>
        </references>
      </pivotArea>
    </format>
    <format dxfId="4152">
      <pivotArea dataOnly="0" labelOnly="1" outline="0" fieldPosition="0">
        <references count="1">
          <reference field="4" count="1" defaultSubtotal="1">
            <x v="169"/>
          </reference>
        </references>
      </pivotArea>
    </format>
    <format dxfId="4151">
      <pivotArea outline="0" collapsedLevelsAreSubtotals="1" fieldPosition="0">
        <references count="2">
          <reference field="0" count="1" selected="0">
            <x v="125"/>
          </reference>
          <reference field="4" count="1" selected="0">
            <x v="171"/>
          </reference>
        </references>
      </pivotArea>
    </format>
    <format dxfId="4150">
      <pivotArea dataOnly="0" labelOnly="1" outline="0" fieldPosition="0">
        <references count="1">
          <reference field="4" count="1">
            <x v="171"/>
          </reference>
        </references>
      </pivotArea>
    </format>
    <format dxfId="4149">
      <pivotArea dataOnly="0" labelOnly="1" outline="0" fieldPosition="0">
        <references count="2">
          <reference field="0" count="1">
            <x v="125"/>
          </reference>
          <reference field="4" count="1" selected="0">
            <x v="171"/>
          </reference>
        </references>
      </pivotArea>
    </format>
    <format dxfId="4148">
      <pivotArea outline="0" collapsedLevelsAreSubtotals="1" fieldPosition="0">
        <references count="2">
          <reference field="0" count="1" selected="0">
            <x v="125"/>
          </reference>
          <reference field="4" count="1" selected="0">
            <x v="171"/>
          </reference>
        </references>
      </pivotArea>
    </format>
    <format dxfId="4147">
      <pivotArea dataOnly="0" labelOnly="1" outline="0" fieldPosition="0">
        <references count="1">
          <reference field="4" count="1">
            <x v="171"/>
          </reference>
        </references>
      </pivotArea>
    </format>
    <format dxfId="4146">
      <pivotArea dataOnly="0" labelOnly="1" outline="0" fieldPosition="0">
        <references count="2">
          <reference field="0" count="1">
            <x v="125"/>
          </reference>
          <reference field="4" count="1" selected="0">
            <x v="171"/>
          </reference>
        </references>
      </pivotArea>
    </format>
    <format dxfId="4145">
      <pivotArea dataOnly="0" labelOnly="1" outline="0" fieldPosition="0">
        <references count="1">
          <reference field="4" count="1">
            <x v="171"/>
          </reference>
        </references>
      </pivotArea>
    </format>
    <format dxfId="4144">
      <pivotArea outline="0" collapsedLevelsAreSubtotals="1" fieldPosition="0">
        <references count="1">
          <reference field="4" count="1" selected="0" defaultSubtotal="1">
            <x v="171"/>
          </reference>
        </references>
      </pivotArea>
    </format>
    <format dxfId="4143">
      <pivotArea dataOnly="0" labelOnly="1" outline="0" fieldPosition="0">
        <references count="1">
          <reference field="4" count="1" defaultSubtotal="1">
            <x v="171"/>
          </reference>
        </references>
      </pivotArea>
    </format>
    <format dxfId="4142">
      <pivotArea outline="0" collapsedLevelsAreSubtotals="1" fieldPosition="0">
        <references count="1">
          <reference field="4" count="1" selected="0" defaultSubtotal="1">
            <x v="171"/>
          </reference>
        </references>
      </pivotArea>
    </format>
    <format dxfId="4141">
      <pivotArea dataOnly="0" labelOnly="1" outline="0" fieldPosition="0">
        <references count="1">
          <reference field="4" count="1" defaultSubtotal="1">
            <x v="171"/>
          </reference>
        </references>
      </pivotArea>
    </format>
    <format dxfId="4140">
      <pivotArea dataOnly="0" labelOnly="1" outline="0" fieldPosition="0">
        <references count="1">
          <reference field="4" count="1" defaultSubtotal="1">
            <x v="171"/>
          </reference>
        </references>
      </pivotArea>
    </format>
    <format dxfId="4139">
      <pivotArea outline="0" collapsedLevelsAreSubtotals="1" fieldPosition="0">
        <references count="2">
          <reference field="0" count="1" selected="0">
            <x v="34"/>
          </reference>
          <reference field="4" count="1" selected="0">
            <x v="172"/>
          </reference>
        </references>
      </pivotArea>
    </format>
    <format dxfId="4138">
      <pivotArea dataOnly="0" labelOnly="1" outline="0" offset="IV1" fieldPosition="0">
        <references count="1">
          <reference field="4" count="1">
            <x v="172"/>
          </reference>
        </references>
      </pivotArea>
    </format>
    <format dxfId="4137">
      <pivotArea dataOnly="0" labelOnly="1" outline="0" fieldPosition="0">
        <references count="2">
          <reference field="0" count="1">
            <x v="34"/>
          </reference>
          <reference field="4" count="1" selected="0">
            <x v="172"/>
          </reference>
        </references>
      </pivotArea>
    </format>
    <format dxfId="4136">
      <pivotArea outline="0" collapsedLevelsAreSubtotals="1" fieldPosition="0">
        <references count="2">
          <reference field="0" count="1" selected="0">
            <x v="34"/>
          </reference>
          <reference field="4" count="1" selected="0">
            <x v="172"/>
          </reference>
        </references>
      </pivotArea>
    </format>
    <format dxfId="4135">
      <pivotArea dataOnly="0" labelOnly="1" outline="0" fieldPosition="0">
        <references count="1">
          <reference field="4" count="1">
            <x v="172"/>
          </reference>
        </references>
      </pivotArea>
    </format>
    <format dxfId="4134">
      <pivotArea dataOnly="0" labelOnly="1" outline="0" fieldPosition="0">
        <references count="2">
          <reference field="0" count="1">
            <x v="34"/>
          </reference>
          <reference field="4" count="1" selected="0">
            <x v="172"/>
          </reference>
        </references>
      </pivotArea>
    </format>
    <format dxfId="4133">
      <pivotArea dataOnly="0" labelOnly="1" outline="0" fieldPosition="0">
        <references count="1">
          <reference field="4" count="1">
            <x v="172"/>
          </reference>
        </references>
      </pivotArea>
    </format>
    <format dxfId="4132">
      <pivotArea outline="0" collapsedLevelsAreSubtotals="1" fieldPosition="0">
        <references count="2">
          <reference field="0" count="1" selected="0">
            <x v="125"/>
          </reference>
          <reference field="4" count="1" selected="0">
            <x v="172"/>
          </reference>
        </references>
      </pivotArea>
    </format>
    <format dxfId="4131">
      <pivotArea dataOnly="0" labelOnly="1" outline="0" offset="IV2" fieldPosition="0">
        <references count="1">
          <reference field="4" count="1">
            <x v="172"/>
          </reference>
        </references>
      </pivotArea>
    </format>
    <format dxfId="4130">
      <pivotArea dataOnly="0" labelOnly="1" outline="0" fieldPosition="0">
        <references count="2">
          <reference field="0" count="1">
            <x v="125"/>
          </reference>
          <reference field="4" count="1" selected="0">
            <x v="172"/>
          </reference>
        </references>
      </pivotArea>
    </format>
    <format dxfId="4129">
      <pivotArea outline="0" collapsedLevelsAreSubtotals="1" fieldPosition="0">
        <references count="2">
          <reference field="0" count="1" selected="0">
            <x v="125"/>
          </reference>
          <reference field="4" count="1" selected="0">
            <x v="172"/>
          </reference>
        </references>
      </pivotArea>
    </format>
    <format dxfId="4128">
      <pivotArea outline="0" collapsedLevelsAreSubtotals="1" fieldPosition="0">
        <references count="2">
          <reference field="0" count="1" selected="0">
            <x v="129"/>
          </reference>
          <reference field="4" count="1" selected="0">
            <x v="172"/>
          </reference>
        </references>
      </pivotArea>
    </format>
    <format dxfId="4127">
      <pivotArea dataOnly="0" labelOnly="1" outline="0" offset="IV3" fieldPosition="0">
        <references count="1">
          <reference field="4" count="1">
            <x v="172"/>
          </reference>
        </references>
      </pivotArea>
    </format>
    <format dxfId="4126">
      <pivotArea dataOnly="0" labelOnly="1" outline="0" fieldPosition="0">
        <references count="2">
          <reference field="0" count="1">
            <x v="129"/>
          </reference>
          <reference field="4" count="1" selected="0">
            <x v="172"/>
          </reference>
        </references>
      </pivotArea>
    </format>
    <format dxfId="4125">
      <pivotArea outline="0" collapsedLevelsAreSubtotals="1" fieldPosition="0">
        <references count="2">
          <reference field="0" count="1" selected="0">
            <x v="129"/>
          </reference>
          <reference field="4" count="1" selected="0">
            <x v="172"/>
          </reference>
        </references>
      </pivotArea>
    </format>
    <format dxfId="4124">
      <pivotArea outline="0" collapsedLevelsAreSubtotals="1" fieldPosition="0">
        <references count="2">
          <reference field="0" count="1" selected="0">
            <x v="138"/>
          </reference>
          <reference field="4" count="1" selected="0">
            <x v="172"/>
          </reference>
        </references>
      </pivotArea>
    </format>
    <format dxfId="4123">
      <pivotArea dataOnly="0" labelOnly="1" outline="0" offset="IV4" fieldPosition="0">
        <references count="1">
          <reference field="4" count="1">
            <x v="172"/>
          </reference>
        </references>
      </pivotArea>
    </format>
    <format dxfId="4122">
      <pivotArea dataOnly="0" labelOnly="1" outline="0" fieldPosition="0">
        <references count="2">
          <reference field="0" count="1">
            <x v="138"/>
          </reference>
          <reference field="4" count="1" selected="0">
            <x v="172"/>
          </reference>
        </references>
      </pivotArea>
    </format>
    <format dxfId="4121">
      <pivotArea outline="0" collapsedLevelsAreSubtotals="1" fieldPosition="0">
        <references count="2">
          <reference field="0" count="1" selected="0">
            <x v="138"/>
          </reference>
          <reference field="4" count="1" selected="0">
            <x v="172"/>
          </reference>
        </references>
      </pivotArea>
    </format>
    <format dxfId="4120">
      <pivotArea outline="0" collapsedLevelsAreSubtotals="1" fieldPosition="0">
        <references count="2">
          <reference field="0" count="1" selected="0">
            <x v="206"/>
          </reference>
          <reference field="4" count="1" selected="0">
            <x v="172"/>
          </reference>
        </references>
      </pivotArea>
    </format>
    <format dxfId="4119">
      <pivotArea dataOnly="0" labelOnly="1" outline="0" offset="IV5" fieldPosition="0">
        <references count="1">
          <reference field="4" count="1">
            <x v="172"/>
          </reference>
        </references>
      </pivotArea>
    </format>
    <format dxfId="4118">
      <pivotArea dataOnly="0" labelOnly="1" outline="0" fieldPosition="0">
        <references count="2">
          <reference field="0" count="1">
            <x v="206"/>
          </reference>
          <reference field="4" count="1" selected="0">
            <x v="172"/>
          </reference>
        </references>
      </pivotArea>
    </format>
    <format dxfId="4117">
      <pivotArea outline="0" collapsedLevelsAreSubtotals="1" fieldPosition="0">
        <references count="2">
          <reference field="0" count="1" selected="0">
            <x v="206"/>
          </reference>
          <reference field="4" count="1" selected="0">
            <x v="172"/>
          </reference>
        </references>
      </pivotArea>
    </format>
    <format dxfId="4116">
      <pivotArea outline="0" collapsedLevelsAreSubtotals="1" fieldPosition="0">
        <references count="2">
          <reference field="0" count="1" selected="0">
            <x v="331"/>
          </reference>
          <reference field="4" count="1" selected="0">
            <x v="172"/>
          </reference>
        </references>
      </pivotArea>
    </format>
    <format dxfId="4115">
      <pivotArea dataOnly="0" labelOnly="1" outline="0" offset="IV6" fieldPosition="0">
        <references count="1">
          <reference field="4" count="1">
            <x v="172"/>
          </reference>
        </references>
      </pivotArea>
    </format>
    <format dxfId="4114">
      <pivotArea dataOnly="0" labelOnly="1" outline="0" fieldPosition="0">
        <references count="2">
          <reference field="0" count="1">
            <x v="331"/>
          </reference>
          <reference field="4" count="1" selected="0">
            <x v="172"/>
          </reference>
        </references>
      </pivotArea>
    </format>
    <format dxfId="4113">
      <pivotArea outline="0" collapsedLevelsAreSubtotals="1" fieldPosition="0">
        <references count="2">
          <reference field="0" count="1" selected="0">
            <x v="331"/>
          </reference>
          <reference field="4" count="1" selected="0">
            <x v="172"/>
          </reference>
        </references>
      </pivotArea>
    </format>
    <format dxfId="4112">
      <pivotArea outline="0" collapsedLevelsAreSubtotals="1" fieldPosition="0">
        <references count="2">
          <reference field="0" count="1" selected="0">
            <x v="335"/>
          </reference>
          <reference field="4" count="1" selected="0">
            <x v="172"/>
          </reference>
        </references>
      </pivotArea>
    </format>
    <format dxfId="4111">
      <pivotArea dataOnly="0" labelOnly="1" outline="0" offset="IV7" fieldPosition="0">
        <references count="1">
          <reference field="4" count="1">
            <x v="172"/>
          </reference>
        </references>
      </pivotArea>
    </format>
    <format dxfId="4110">
      <pivotArea dataOnly="0" labelOnly="1" outline="0" fieldPosition="0">
        <references count="2">
          <reference field="0" count="1">
            <x v="335"/>
          </reference>
          <reference field="4" count="1" selected="0">
            <x v="172"/>
          </reference>
        </references>
      </pivotArea>
    </format>
    <format dxfId="4109">
      <pivotArea outline="0" collapsedLevelsAreSubtotals="1" fieldPosition="0">
        <references count="2">
          <reference field="0" count="1" selected="0">
            <x v="335"/>
          </reference>
          <reference field="4" count="1" selected="0">
            <x v="172"/>
          </reference>
        </references>
      </pivotArea>
    </format>
    <format dxfId="4108">
      <pivotArea outline="0" collapsedLevelsAreSubtotals="1" fieldPosition="0">
        <references count="2">
          <reference field="0" count="1" selected="0">
            <x v="393"/>
          </reference>
          <reference field="4" count="1" selected="0">
            <x v="172"/>
          </reference>
        </references>
      </pivotArea>
    </format>
    <format dxfId="4107">
      <pivotArea dataOnly="0" labelOnly="1" outline="0" offset="IV8" fieldPosition="0">
        <references count="1">
          <reference field="4" count="1">
            <x v="172"/>
          </reference>
        </references>
      </pivotArea>
    </format>
    <format dxfId="4106">
      <pivotArea dataOnly="0" labelOnly="1" outline="0" fieldPosition="0">
        <references count="2">
          <reference field="0" count="1">
            <x v="393"/>
          </reference>
          <reference field="4" count="1" selected="0">
            <x v="172"/>
          </reference>
        </references>
      </pivotArea>
    </format>
    <format dxfId="4105">
      <pivotArea outline="0" collapsedLevelsAreSubtotals="1" fieldPosition="0">
        <references count="2">
          <reference field="0" count="1" selected="0">
            <x v="393"/>
          </reference>
          <reference field="4" count="1" selected="0">
            <x v="172"/>
          </reference>
        </references>
      </pivotArea>
    </format>
    <format dxfId="4104">
      <pivotArea outline="0" collapsedLevelsAreSubtotals="1" fieldPosition="0">
        <references count="2">
          <reference field="0" count="1" selected="0">
            <x v="449"/>
          </reference>
          <reference field="4" count="1" selected="0">
            <x v="172"/>
          </reference>
        </references>
      </pivotArea>
    </format>
    <format dxfId="4103">
      <pivotArea dataOnly="0" labelOnly="1" outline="0" offset="IV256" fieldPosition="0">
        <references count="1">
          <reference field="4" count="1">
            <x v="172"/>
          </reference>
        </references>
      </pivotArea>
    </format>
    <format dxfId="4102">
      <pivotArea dataOnly="0" labelOnly="1" outline="0" fieldPosition="0">
        <references count="2">
          <reference field="0" count="1">
            <x v="449"/>
          </reference>
          <reference field="4" count="1" selected="0">
            <x v="172"/>
          </reference>
        </references>
      </pivotArea>
    </format>
    <format dxfId="4101">
      <pivotArea outline="0" collapsedLevelsAreSubtotals="1" fieldPosition="0">
        <references count="2">
          <reference field="0" count="1" selected="0">
            <x v="449"/>
          </reference>
          <reference field="4" count="1" selected="0">
            <x v="172"/>
          </reference>
        </references>
      </pivotArea>
    </format>
    <format dxfId="4100">
      <pivotArea dataOnly="0" labelOnly="1" outline="0" fieldPosition="0">
        <references count="1">
          <reference field="4" count="1">
            <x v="172"/>
          </reference>
        </references>
      </pivotArea>
    </format>
    <format dxfId="4099">
      <pivotArea dataOnly="0" labelOnly="1" outline="0" fieldPosition="0">
        <references count="2">
          <reference field="0" count="1">
            <x v="449"/>
          </reference>
          <reference field="4" count="1" selected="0">
            <x v="172"/>
          </reference>
        </references>
      </pivotArea>
    </format>
    <format dxfId="4098">
      <pivotArea dataOnly="0" labelOnly="1" outline="0" fieldPosition="0">
        <references count="1">
          <reference field="4" count="1">
            <x v="172"/>
          </reference>
        </references>
      </pivotArea>
    </format>
    <format dxfId="4097">
      <pivotArea outline="0" collapsedLevelsAreSubtotals="1" fieldPosition="0">
        <references count="1">
          <reference field="4" count="1" selected="0" defaultSubtotal="1">
            <x v="172"/>
          </reference>
        </references>
      </pivotArea>
    </format>
    <format dxfId="4096">
      <pivotArea dataOnly="0" labelOnly="1" outline="0" fieldPosition="0">
        <references count="1">
          <reference field="4" count="1" defaultSubtotal="1">
            <x v="172"/>
          </reference>
        </references>
      </pivotArea>
    </format>
    <format dxfId="4095">
      <pivotArea dataOnly="0" labelOnly="1" outline="0" fieldPosition="0">
        <references count="1">
          <reference field="4" count="1" defaultSubtotal="1">
            <x v="172"/>
          </reference>
        </references>
      </pivotArea>
    </format>
    <format dxfId="4094">
      <pivotArea outline="0" collapsedLevelsAreSubtotals="1" fieldPosition="0">
        <references count="2">
          <reference field="0" count="1" selected="0">
            <x v="412"/>
          </reference>
          <reference field="4" count="1" selected="0">
            <x v="181"/>
          </reference>
        </references>
      </pivotArea>
    </format>
    <format dxfId="4093">
      <pivotArea dataOnly="0" labelOnly="1" outline="0" fieldPosition="0">
        <references count="1">
          <reference field="4" count="1">
            <x v="181"/>
          </reference>
        </references>
      </pivotArea>
    </format>
    <format dxfId="4092">
      <pivotArea dataOnly="0" labelOnly="1" outline="0" fieldPosition="0">
        <references count="2">
          <reference field="0" count="1">
            <x v="412"/>
          </reference>
          <reference field="4" count="1" selected="0">
            <x v="181"/>
          </reference>
        </references>
      </pivotArea>
    </format>
    <format dxfId="4091">
      <pivotArea outline="0" collapsedLevelsAreSubtotals="1" fieldPosition="0">
        <references count="2">
          <reference field="0" count="1" selected="0">
            <x v="412"/>
          </reference>
          <reference field="4" count="1" selected="0">
            <x v="181"/>
          </reference>
        </references>
      </pivotArea>
    </format>
    <format dxfId="4090">
      <pivotArea dataOnly="0" labelOnly="1" outline="0" fieldPosition="0">
        <references count="1">
          <reference field="4" count="1">
            <x v="181"/>
          </reference>
        </references>
      </pivotArea>
    </format>
    <format dxfId="4089">
      <pivotArea dataOnly="0" labelOnly="1" outline="0" fieldPosition="0">
        <references count="2">
          <reference field="0" count="1">
            <x v="412"/>
          </reference>
          <reference field="4" count="1" selected="0">
            <x v="181"/>
          </reference>
        </references>
      </pivotArea>
    </format>
    <format dxfId="4088">
      <pivotArea outline="0" collapsedLevelsAreSubtotals="1" fieldPosition="0">
        <references count="1">
          <reference field="4" count="1" selected="0" defaultSubtotal="1">
            <x v="181"/>
          </reference>
        </references>
      </pivotArea>
    </format>
    <format dxfId="4087">
      <pivotArea dataOnly="0" labelOnly="1" outline="0" fieldPosition="0">
        <references count="1">
          <reference field="4" count="1" defaultSubtotal="1">
            <x v="181"/>
          </reference>
        </references>
      </pivotArea>
    </format>
    <format dxfId="4086">
      <pivotArea dataOnly="0" labelOnly="1" outline="0" fieldPosition="0">
        <references count="1">
          <reference field="4" count="1" defaultSubtotal="1">
            <x v="181"/>
          </reference>
        </references>
      </pivotArea>
    </format>
    <format dxfId="4085">
      <pivotArea outline="0" collapsedLevelsAreSubtotals="1" fieldPosition="0">
        <references count="2">
          <reference field="0" count="1" selected="0">
            <x v="95"/>
          </reference>
          <reference field="4" count="1" selected="0">
            <x v="185"/>
          </reference>
        </references>
      </pivotArea>
    </format>
    <format dxfId="4084">
      <pivotArea dataOnly="0" labelOnly="1" outline="0" offset="IV1" fieldPosition="0">
        <references count="1">
          <reference field="4" count="1">
            <x v="185"/>
          </reference>
        </references>
      </pivotArea>
    </format>
    <format dxfId="4083">
      <pivotArea dataOnly="0" labelOnly="1" outline="0" fieldPosition="0">
        <references count="2">
          <reference field="0" count="1">
            <x v="95"/>
          </reference>
          <reference field="4" count="1" selected="0">
            <x v="185"/>
          </reference>
        </references>
      </pivotArea>
    </format>
    <format dxfId="4082">
      <pivotArea outline="0" collapsedLevelsAreSubtotals="1" fieldPosition="0">
        <references count="2">
          <reference field="0" count="1" selected="0">
            <x v="95"/>
          </reference>
          <reference field="4" count="1" selected="0">
            <x v="185"/>
          </reference>
        </references>
      </pivotArea>
    </format>
    <format dxfId="4081">
      <pivotArea dataOnly="0" labelOnly="1" outline="0" fieldPosition="0">
        <references count="1">
          <reference field="4" count="1">
            <x v="185"/>
          </reference>
        </references>
      </pivotArea>
    </format>
    <format dxfId="4080">
      <pivotArea dataOnly="0" labelOnly="1" outline="0" fieldPosition="0">
        <references count="2">
          <reference field="0" count="1">
            <x v="95"/>
          </reference>
          <reference field="4" count="1" selected="0">
            <x v="185"/>
          </reference>
        </references>
      </pivotArea>
    </format>
    <format dxfId="4079">
      <pivotArea outline="0" collapsedLevelsAreSubtotals="1" fieldPosition="0">
        <references count="2">
          <reference field="0" count="1" selected="0">
            <x v="201"/>
          </reference>
          <reference field="4" count="1" selected="0">
            <x v="185"/>
          </reference>
        </references>
      </pivotArea>
    </format>
    <format dxfId="4078">
      <pivotArea dataOnly="0" labelOnly="1" outline="0" offset="IV2" fieldPosition="0">
        <references count="1">
          <reference field="4" count="1">
            <x v="185"/>
          </reference>
        </references>
      </pivotArea>
    </format>
    <format dxfId="4077">
      <pivotArea dataOnly="0" labelOnly="1" outline="0" fieldPosition="0">
        <references count="2">
          <reference field="0" count="1">
            <x v="201"/>
          </reference>
          <reference field="4" count="1" selected="0">
            <x v="185"/>
          </reference>
        </references>
      </pivotArea>
    </format>
    <format dxfId="4076">
      <pivotArea outline="0" collapsedLevelsAreSubtotals="1" fieldPosition="0">
        <references count="2">
          <reference field="0" count="1" selected="0">
            <x v="201"/>
          </reference>
          <reference field="4" count="1" selected="0">
            <x v="185"/>
          </reference>
        </references>
      </pivotArea>
    </format>
    <format dxfId="4075">
      <pivotArea outline="0" collapsedLevelsAreSubtotals="1" fieldPosition="0">
        <references count="2">
          <reference field="0" count="1" selected="0">
            <x v="279"/>
          </reference>
          <reference field="4" count="1" selected="0">
            <x v="185"/>
          </reference>
        </references>
      </pivotArea>
    </format>
    <format dxfId="4074">
      <pivotArea dataOnly="0" labelOnly="1" outline="0" offset="IV3" fieldPosition="0">
        <references count="1">
          <reference field="4" count="1">
            <x v="185"/>
          </reference>
        </references>
      </pivotArea>
    </format>
    <format dxfId="4073">
      <pivotArea dataOnly="0" labelOnly="1" outline="0" fieldPosition="0">
        <references count="2">
          <reference field="0" count="1">
            <x v="279"/>
          </reference>
          <reference field="4" count="1" selected="0">
            <x v="185"/>
          </reference>
        </references>
      </pivotArea>
    </format>
    <format dxfId="4072">
      <pivotArea outline="0" collapsedLevelsAreSubtotals="1" fieldPosition="0">
        <references count="2">
          <reference field="0" count="1" selected="0">
            <x v="279"/>
          </reference>
          <reference field="4" count="1" selected="0">
            <x v="185"/>
          </reference>
        </references>
      </pivotArea>
    </format>
    <format dxfId="4071">
      <pivotArea outline="0" collapsedLevelsAreSubtotals="1" fieldPosition="0">
        <references count="2">
          <reference field="0" count="1" selected="0">
            <x v="357"/>
          </reference>
          <reference field="4" count="1" selected="0">
            <x v="185"/>
          </reference>
        </references>
      </pivotArea>
    </format>
    <format dxfId="4070">
      <pivotArea dataOnly="0" labelOnly="1" outline="0" offset="IV256" fieldPosition="0">
        <references count="1">
          <reference field="4" count="1">
            <x v="185"/>
          </reference>
        </references>
      </pivotArea>
    </format>
    <format dxfId="4069">
      <pivotArea dataOnly="0" labelOnly="1" outline="0" fieldPosition="0">
        <references count="2">
          <reference field="0" count="1">
            <x v="357"/>
          </reference>
          <reference field="4" count="1" selected="0">
            <x v="185"/>
          </reference>
        </references>
      </pivotArea>
    </format>
    <format dxfId="4068">
      <pivotArea outline="0" collapsedLevelsAreSubtotals="1" fieldPosition="0">
        <references count="2">
          <reference field="0" count="1" selected="0">
            <x v="357"/>
          </reference>
          <reference field="4" count="1" selected="0">
            <x v="185"/>
          </reference>
        </references>
      </pivotArea>
    </format>
    <format dxfId="4067">
      <pivotArea dataOnly="0" labelOnly="1" outline="0" fieldPosition="0">
        <references count="1">
          <reference field="4" count="1">
            <x v="185"/>
          </reference>
        </references>
      </pivotArea>
    </format>
    <format dxfId="4066">
      <pivotArea dataOnly="0" labelOnly="1" outline="0" fieldPosition="0">
        <references count="2">
          <reference field="0" count="1">
            <x v="357"/>
          </reference>
          <reference field="4" count="1" selected="0">
            <x v="185"/>
          </reference>
        </references>
      </pivotArea>
    </format>
    <format dxfId="4065">
      <pivotArea outline="0" collapsedLevelsAreSubtotals="1" fieldPosition="0">
        <references count="1">
          <reference field="4" count="1" selected="0" defaultSubtotal="1">
            <x v="185"/>
          </reference>
        </references>
      </pivotArea>
    </format>
    <format dxfId="4064">
      <pivotArea dataOnly="0" labelOnly="1" outline="0" fieldPosition="0">
        <references count="1">
          <reference field="4" count="1" defaultSubtotal="1">
            <x v="185"/>
          </reference>
        </references>
      </pivotArea>
    </format>
    <format dxfId="4063">
      <pivotArea dataOnly="0" labelOnly="1" outline="0" fieldPosition="0">
        <references count="1">
          <reference field="4" count="1" defaultSubtotal="1">
            <x v="185"/>
          </reference>
        </references>
      </pivotArea>
    </format>
    <format dxfId="4062">
      <pivotArea outline="0" collapsedLevelsAreSubtotals="1" fieldPosition="0">
        <references count="2">
          <reference field="0" count="1" selected="0">
            <x v="62"/>
          </reference>
          <reference field="4" count="1" selected="0">
            <x v="190"/>
          </reference>
        </references>
      </pivotArea>
    </format>
    <format dxfId="4061">
      <pivotArea dataOnly="0" labelOnly="1" outline="0" offset="IV1" fieldPosition="0">
        <references count="1">
          <reference field="4" count="1">
            <x v="190"/>
          </reference>
        </references>
      </pivotArea>
    </format>
    <format dxfId="4060">
      <pivotArea dataOnly="0" labelOnly="1" outline="0" fieldPosition="0">
        <references count="2">
          <reference field="0" count="1">
            <x v="62"/>
          </reference>
          <reference field="4" count="1" selected="0">
            <x v="190"/>
          </reference>
        </references>
      </pivotArea>
    </format>
    <format dxfId="4059">
      <pivotArea outline="0" collapsedLevelsAreSubtotals="1" fieldPosition="0">
        <references count="2">
          <reference field="0" count="1" selected="0">
            <x v="62"/>
          </reference>
          <reference field="4" count="1" selected="0">
            <x v="190"/>
          </reference>
        </references>
      </pivotArea>
    </format>
    <format dxfId="4058">
      <pivotArea dataOnly="0" labelOnly="1" outline="0" fieldPosition="0">
        <references count="1">
          <reference field="4" count="1">
            <x v="190"/>
          </reference>
        </references>
      </pivotArea>
    </format>
    <format dxfId="4057">
      <pivotArea dataOnly="0" labelOnly="1" outline="0" fieldPosition="0">
        <references count="2">
          <reference field="0" count="1">
            <x v="62"/>
          </reference>
          <reference field="4" count="1" selected="0">
            <x v="190"/>
          </reference>
        </references>
      </pivotArea>
    </format>
    <format dxfId="4056">
      <pivotArea outline="0" collapsedLevelsAreSubtotals="1" fieldPosition="0">
        <references count="2">
          <reference field="0" count="1" selected="0">
            <x v="85"/>
          </reference>
          <reference field="4" count="1" selected="0">
            <x v="190"/>
          </reference>
        </references>
      </pivotArea>
    </format>
    <format dxfId="4055">
      <pivotArea dataOnly="0" labelOnly="1" outline="0" offset="IV2" fieldPosition="0">
        <references count="1">
          <reference field="4" count="1">
            <x v="190"/>
          </reference>
        </references>
      </pivotArea>
    </format>
    <format dxfId="4054">
      <pivotArea dataOnly="0" labelOnly="1" outline="0" fieldPosition="0">
        <references count="2">
          <reference field="0" count="1">
            <x v="85"/>
          </reference>
          <reference field="4" count="1" selected="0">
            <x v="190"/>
          </reference>
        </references>
      </pivotArea>
    </format>
    <format dxfId="4053">
      <pivotArea outline="0" collapsedLevelsAreSubtotals="1" fieldPosition="0">
        <references count="2">
          <reference field="0" count="1" selected="0">
            <x v="85"/>
          </reference>
          <reference field="4" count="1" selected="0">
            <x v="190"/>
          </reference>
        </references>
      </pivotArea>
    </format>
    <format dxfId="4052">
      <pivotArea outline="0" collapsedLevelsAreSubtotals="1" fieldPosition="0">
        <references count="2">
          <reference field="0" count="1" selected="0">
            <x v="100"/>
          </reference>
          <reference field="4" count="1" selected="0">
            <x v="190"/>
          </reference>
        </references>
      </pivotArea>
    </format>
    <format dxfId="4051">
      <pivotArea dataOnly="0" labelOnly="1" outline="0" offset="IV3" fieldPosition="0">
        <references count="1">
          <reference field="4" count="1">
            <x v="190"/>
          </reference>
        </references>
      </pivotArea>
    </format>
    <format dxfId="4050">
      <pivotArea dataOnly="0" labelOnly="1" outline="0" fieldPosition="0">
        <references count="2">
          <reference field="0" count="1">
            <x v="100"/>
          </reference>
          <reference field="4" count="1" selected="0">
            <x v="190"/>
          </reference>
        </references>
      </pivotArea>
    </format>
    <format dxfId="4049">
      <pivotArea outline="0" collapsedLevelsAreSubtotals="1" fieldPosition="0">
        <references count="2">
          <reference field="0" count="1" selected="0">
            <x v="100"/>
          </reference>
          <reference field="4" count="1" selected="0">
            <x v="190"/>
          </reference>
        </references>
      </pivotArea>
    </format>
    <format dxfId="4048">
      <pivotArea outline="0" collapsedLevelsAreSubtotals="1" fieldPosition="0">
        <references count="2">
          <reference field="0" count="1" selected="0">
            <x v="102"/>
          </reference>
          <reference field="4" count="1" selected="0">
            <x v="190"/>
          </reference>
        </references>
      </pivotArea>
    </format>
    <format dxfId="4047">
      <pivotArea dataOnly="0" labelOnly="1" outline="0" offset="IV4" fieldPosition="0">
        <references count="1">
          <reference field="4" count="1">
            <x v="190"/>
          </reference>
        </references>
      </pivotArea>
    </format>
    <format dxfId="4046">
      <pivotArea dataOnly="0" labelOnly="1" outline="0" fieldPosition="0">
        <references count="2">
          <reference field="0" count="1">
            <x v="102"/>
          </reference>
          <reference field="4" count="1" selected="0">
            <x v="190"/>
          </reference>
        </references>
      </pivotArea>
    </format>
    <format dxfId="4045">
      <pivotArea outline="0" collapsedLevelsAreSubtotals="1" fieldPosition="0">
        <references count="2">
          <reference field="0" count="1" selected="0">
            <x v="102"/>
          </reference>
          <reference field="4" count="1" selected="0">
            <x v="190"/>
          </reference>
        </references>
      </pivotArea>
    </format>
    <format dxfId="4044">
      <pivotArea outline="0" collapsedLevelsAreSubtotals="1" fieldPosition="0">
        <references count="2">
          <reference field="0" count="1" selected="0">
            <x v="106"/>
          </reference>
          <reference field="4" count="1" selected="0">
            <x v="190"/>
          </reference>
        </references>
      </pivotArea>
    </format>
    <format dxfId="4043">
      <pivotArea dataOnly="0" labelOnly="1" outline="0" offset="IV5" fieldPosition="0">
        <references count="1">
          <reference field="4" count="1">
            <x v="190"/>
          </reference>
        </references>
      </pivotArea>
    </format>
    <format dxfId="4042">
      <pivotArea dataOnly="0" labelOnly="1" outline="0" fieldPosition="0">
        <references count="2">
          <reference field="0" count="1">
            <x v="106"/>
          </reference>
          <reference field="4" count="1" selected="0">
            <x v="190"/>
          </reference>
        </references>
      </pivotArea>
    </format>
    <format dxfId="4041">
      <pivotArea outline="0" collapsedLevelsAreSubtotals="1" fieldPosition="0">
        <references count="2">
          <reference field="0" count="1" selected="0">
            <x v="106"/>
          </reference>
          <reference field="4" count="1" selected="0">
            <x v="190"/>
          </reference>
        </references>
      </pivotArea>
    </format>
    <format dxfId="4040">
      <pivotArea outline="0" collapsedLevelsAreSubtotals="1" fieldPosition="0">
        <references count="2">
          <reference field="0" count="1" selected="0">
            <x v="123"/>
          </reference>
          <reference field="4" count="1" selected="0">
            <x v="190"/>
          </reference>
        </references>
      </pivotArea>
    </format>
    <format dxfId="4039">
      <pivotArea dataOnly="0" labelOnly="1" outline="0" offset="IV6" fieldPosition="0">
        <references count="1">
          <reference field="4" count="1">
            <x v="190"/>
          </reference>
        </references>
      </pivotArea>
    </format>
    <format dxfId="4038">
      <pivotArea dataOnly="0" labelOnly="1" outline="0" fieldPosition="0">
        <references count="2">
          <reference field="0" count="1">
            <x v="123"/>
          </reference>
          <reference field="4" count="1" selected="0">
            <x v="190"/>
          </reference>
        </references>
      </pivotArea>
    </format>
    <format dxfId="4037">
      <pivotArea outline="0" collapsedLevelsAreSubtotals="1" fieldPosition="0">
        <references count="2">
          <reference field="0" count="1" selected="0">
            <x v="123"/>
          </reference>
          <reference field="4" count="1" selected="0">
            <x v="190"/>
          </reference>
        </references>
      </pivotArea>
    </format>
    <format dxfId="4036">
      <pivotArea outline="0" collapsedLevelsAreSubtotals="1" fieldPosition="0">
        <references count="2">
          <reference field="0" count="1" selected="0">
            <x v="172"/>
          </reference>
          <reference field="4" count="1" selected="0">
            <x v="190"/>
          </reference>
        </references>
      </pivotArea>
    </format>
    <format dxfId="4035">
      <pivotArea dataOnly="0" labelOnly="1" outline="0" offset="IV7" fieldPosition="0">
        <references count="1">
          <reference field="4" count="1">
            <x v="190"/>
          </reference>
        </references>
      </pivotArea>
    </format>
    <format dxfId="4034">
      <pivotArea dataOnly="0" labelOnly="1" outline="0" fieldPosition="0">
        <references count="2">
          <reference field="0" count="1">
            <x v="172"/>
          </reference>
          <reference field="4" count="1" selected="0">
            <x v="190"/>
          </reference>
        </references>
      </pivotArea>
    </format>
    <format dxfId="4033">
      <pivotArea outline="0" collapsedLevelsAreSubtotals="1" fieldPosition="0">
        <references count="2">
          <reference field="0" count="1" selected="0">
            <x v="172"/>
          </reference>
          <reference field="4" count="1" selected="0">
            <x v="190"/>
          </reference>
        </references>
      </pivotArea>
    </format>
    <format dxfId="4032">
      <pivotArea outline="0" collapsedLevelsAreSubtotals="1" fieldPosition="0">
        <references count="2">
          <reference field="0" count="1" selected="0">
            <x v="181"/>
          </reference>
          <reference field="4" count="1" selected="0">
            <x v="190"/>
          </reference>
        </references>
      </pivotArea>
    </format>
    <format dxfId="4031">
      <pivotArea dataOnly="0" labelOnly="1" outline="0" offset="IV8" fieldPosition="0">
        <references count="1">
          <reference field="4" count="1">
            <x v="190"/>
          </reference>
        </references>
      </pivotArea>
    </format>
    <format dxfId="4030">
      <pivotArea dataOnly="0" labelOnly="1" outline="0" fieldPosition="0">
        <references count="2">
          <reference field="0" count="1">
            <x v="181"/>
          </reference>
          <reference field="4" count="1" selected="0">
            <x v="190"/>
          </reference>
        </references>
      </pivotArea>
    </format>
    <format dxfId="4029">
      <pivotArea outline="0" collapsedLevelsAreSubtotals="1" fieldPosition="0">
        <references count="2">
          <reference field="0" count="1" selected="0">
            <x v="181"/>
          </reference>
          <reference field="4" count="1" selected="0">
            <x v="190"/>
          </reference>
        </references>
      </pivotArea>
    </format>
    <format dxfId="4028">
      <pivotArea outline="0" collapsedLevelsAreSubtotals="1" fieldPosition="0">
        <references count="2">
          <reference field="0" count="1" selected="0">
            <x v="184"/>
          </reference>
          <reference field="4" count="1" selected="0">
            <x v="190"/>
          </reference>
        </references>
      </pivotArea>
    </format>
    <format dxfId="4027">
      <pivotArea dataOnly="0" labelOnly="1" outline="0" offset="IV9" fieldPosition="0">
        <references count="1">
          <reference field="4" count="1">
            <x v="190"/>
          </reference>
        </references>
      </pivotArea>
    </format>
    <format dxfId="4026">
      <pivotArea dataOnly="0" labelOnly="1" outline="0" fieldPosition="0">
        <references count="2">
          <reference field="0" count="1">
            <x v="184"/>
          </reference>
          <reference field="4" count="1" selected="0">
            <x v="190"/>
          </reference>
        </references>
      </pivotArea>
    </format>
    <format dxfId="4025">
      <pivotArea outline="0" collapsedLevelsAreSubtotals="1" fieldPosition="0">
        <references count="2">
          <reference field="0" count="1" selected="0">
            <x v="184"/>
          </reference>
          <reference field="4" count="1" selected="0">
            <x v="190"/>
          </reference>
        </references>
      </pivotArea>
    </format>
    <format dxfId="4024">
      <pivotArea outline="0" collapsedLevelsAreSubtotals="1" fieldPosition="0">
        <references count="2">
          <reference field="0" count="1" selected="0">
            <x v="327"/>
          </reference>
          <reference field="4" count="1" selected="0">
            <x v="190"/>
          </reference>
        </references>
      </pivotArea>
    </format>
    <format dxfId="4023">
      <pivotArea dataOnly="0" labelOnly="1" outline="0" offset="IV10" fieldPosition="0">
        <references count="1">
          <reference field="4" count="1">
            <x v="190"/>
          </reference>
        </references>
      </pivotArea>
    </format>
    <format dxfId="4022">
      <pivotArea dataOnly="0" labelOnly="1" outline="0" fieldPosition="0">
        <references count="2">
          <reference field="0" count="1">
            <x v="327"/>
          </reference>
          <reference field="4" count="1" selected="0">
            <x v="190"/>
          </reference>
        </references>
      </pivotArea>
    </format>
    <format dxfId="4021">
      <pivotArea outline="0" collapsedLevelsAreSubtotals="1" fieldPosition="0">
        <references count="2">
          <reference field="0" count="1" selected="0">
            <x v="327"/>
          </reference>
          <reference field="4" count="1" selected="0">
            <x v="190"/>
          </reference>
        </references>
      </pivotArea>
    </format>
    <format dxfId="4020">
      <pivotArea outline="0" collapsedLevelsAreSubtotals="1" fieldPosition="0">
        <references count="2">
          <reference field="0" count="1" selected="0">
            <x v="331"/>
          </reference>
          <reference field="4" count="1" selected="0">
            <x v="190"/>
          </reference>
        </references>
      </pivotArea>
    </format>
    <format dxfId="4019">
      <pivotArea dataOnly="0" labelOnly="1" outline="0" offset="IV11" fieldPosition="0">
        <references count="1">
          <reference field="4" count="1">
            <x v="190"/>
          </reference>
        </references>
      </pivotArea>
    </format>
    <format dxfId="4018">
      <pivotArea dataOnly="0" labelOnly="1" outline="0" fieldPosition="0">
        <references count="2">
          <reference field="0" count="1">
            <x v="331"/>
          </reference>
          <reference field="4" count="1" selected="0">
            <x v="190"/>
          </reference>
        </references>
      </pivotArea>
    </format>
    <format dxfId="4017">
      <pivotArea outline="0" collapsedLevelsAreSubtotals="1" fieldPosition="0">
        <references count="2">
          <reference field="0" count="1" selected="0">
            <x v="331"/>
          </reference>
          <reference field="4" count="1" selected="0">
            <x v="190"/>
          </reference>
        </references>
      </pivotArea>
    </format>
    <format dxfId="4016">
      <pivotArea outline="0" collapsedLevelsAreSubtotals="1" fieldPosition="0">
        <references count="2">
          <reference field="0" count="1" selected="0">
            <x v="335"/>
          </reference>
          <reference field="4" count="1" selected="0">
            <x v="190"/>
          </reference>
        </references>
      </pivotArea>
    </format>
    <format dxfId="4015">
      <pivotArea dataOnly="0" labelOnly="1" outline="0" offset="IV12" fieldPosition="0">
        <references count="1">
          <reference field="4" count="1">
            <x v="190"/>
          </reference>
        </references>
      </pivotArea>
    </format>
    <format dxfId="4014">
      <pivotArea dataOnly="0" labelOnly="1" outline="0" fieldPosition="0">
        <references count="2">
          <reference field="0" count="1">
            <x v="335"/>
          </reference>
          <reference field="4" count="1" selected="0">
            <x v="190"/>
          </reference>
        </references>
      </pivotArea>
    </format>
    <format dxfId="4013">
      <pivotArea outline="0" collapsedLevelsAreSubtotals="1" fieldPosition="0">
        <references count="2">
          <reference field="0" count="1" selected="0">
            <x v="335"/>
          </reference>
          <reference field="4" count="1" selected="0">
            <x v="190"/>
          </reference>
        </references>
      </pivotArea>
    </format>
    <format dxfId="4012">
      <pivotArea outline="0" collapsedLevelsAreSubtotals="1" fieldPosition="0">
        <references count="2">
          <reference field="0" count="1" selected="0">
            <x v="369"/>
          </reference>
          <reference field="4" count="1" selected="0">
            <x v="190"/>
          </reference>
        </references>
      </pivotArea>
    </format>
    <format dxfId="4011">
      <pivotArea dataOnly="0" labelOnly="1" outline="0" offset="IV256" fieldPosition="0">
        <references count="1">
          <reference field="4" count="1">
            <x v="190"/>
          </reference>
        </references>
      </pivotArea>
    </format>
    <format dxfId="4010">
      <pivotArea dataOnly="0" labelOnly="1" outline="0" fieldPosition="0">
        <references count="2">
          <reference field="0" count="1">
            <x v="369"/>
          </reference>
          <reference field="4" count="1" selected="0">
            <x v="190"/>
          </reference>
        </references>
      </pivotArea>
    </format>
    <format dxfId="4009">
      <pivotArea outline="0" collapsedLevelsAreSubtotals="1" fieldPosition="0">
        <references count="2">
          <reference field="0" count="1" selected="0">
            <x v="369"/>
          </reference>
          <reference field="4" count="1" selected="0">
            <x v="190"/>
          </reference>
        </references>
      </pivotArea>
    </format>
    <format dxfId="4008">
      <pivotArea dataOnly="0" labelOnly="1" outline="0" fieldPosition="0">
        <references count="1">
          <reference field="4" count="1">
            <x v="190"/>
          </reference>
        </references>
      </pivotArea>
    </format>
    <format dxfId="4007">
      <pivotArea dataOnly="0" labelOnly="1" outline="0" fieldPosition="0">
        <references count="2">
          <reference field="0" count="1">
            <x v="369"/>
          </reference>
          <reference field="4" count="1" selected="0">
            <x v="190"/>
          </reference>
        </references>
      </pivotArea>
    </format>
    <format dxfId="4006">
      <pivotArea outline="0" collapsedLevelsAreSubtotals="1" fieldPosition="0">
        <references count="1">
          <reference field="4" count="1" selected="0" defaultSubtotal="1">
            <x v="190"/>
          </reference>
        </references>
      </pivotArea>
    </format>
    <format dxfId="4005">
      <pivotArea dataOnly="0" labelOnly="1" outline="0" fieldPosition="0">
        <references count="1">
          <reference field="4" count="1" defaultSubtotal="1">
            <x v="190"/>
          </reference>
        </references>
      </pivotArea>
    </format>
    <format dxfId="4004">
      <pivotArea dataOnly="0" labelOnly="1" outline="0" fieldPosition="0">
        <references count="1">
          <reference field="4" count="1" defaultSubtotal="1">
            <x v="190"/>
          </reference>
        </references>
      </pivotArea>
    </format>
    <format dxfId="4003">
      <pivotArea outline="0" collapsedLevelsAreSubtotals="1" fieldPosition="0">
        <references count="2">
          <reference field="0" count="1" selected="0">
            <x v="382"/>
          </reference>
          <reference field="4" count="1" selected="0">
            <x v="191"/>
          </reference>
        </references>
      </pivotArea>
    </format>
    <format dxfId="4002">
      <pivotArea dataOnly="0" labelOnly="1" outline="0" fieldPosition="0">
        <references count="1">
          <reference field="4" count="1">
            <x v="191"/>
          </reference>
        </references>
      </pivotArea>
    </format>
    <format dxfId="4001">
      <pivotArea dataOnly="0" labelOnly="1" outline="0" fieldPosition="0">
        <references count="2">
          <reference field="0" count="1">
            <x v="382"/>
          </reference>
          <reference field="4" count="1" selected="0">
            <x v="191"/>
          </reference>
        </references>
      </pivotArea>
    </format>
    <format dxfId="4000">
      <pivotArea outline="0" collapsedLevelsAreSubtotals="1" fieldPosition="0">
        <references count="2">
          <reference field="0" count="1" selected="0">
            <x v="382"/>
          </reference>
          <reference field="4" count="1" selected="0">
            <x v="191"/>
          </reference>
        </references>
      </pivotArea>
    </format>
    <format dxfId="3999">
      <pivotArea dataOnly="0" labelOnly="1" outline="0" fieldPosition="0">
        <references count="1">
          <reference field="4" count="1">
            <x v="191"/>
          </reference>
        </references>
      </pivotArea>
    </format>
    <format dxfId="3998">
      <pivotArea dataOnly="0" labelOnly="1" outline="0" fieldPosition="0">
        <references count="2">
          <reference field="0" count="1">
            <x v="382"/>
          </reference>
          <reference field="4" count="1" selected="0">
            <x v="191"/>
          </reference>
        </references>
      </pivotArea>
    </format>
    <format dxfId="3997">
      <pivotArea dataOnly="0" labelOnly="1" outline="0" fieldPosition="0">
        <references count="1">
          <reference field="4" count="1">
            <x v="191"/>
          </reference>
        </references>
      </pivotArea>
    </format>
    <format dxfId="3996">
      <pivotArea outline="0" collapsedLevelsAreSubtotals="1" fieldPosition="0">
        <references count="1">
          <reference field="4" count="1" selected="0" defaultSubtotal="1">
            <x v="191"/>
          </reference>
        </references>
      </pivotArea>
    </format>
    <format dxfId="3995">
      <pivotArea dataOnly="0" labelOnly="1" outline="0" fieldPosition="0">
        <references count="1">
          <reference field="4" count="1" defaultSubtotal="1">
            <x v="191"/>
          </reference>
        </references>
      </pivotArea>
    </format>
    <format dxfId="3994">
      <pivotArea outline="0" collapsedLevelsAreSubtotals="1" fieldPosition="0">
        <references count="1">
          <reference field="4" count="1" selected="0" defaultSubtotal="1">
            <x v="191"/>
          </reference>
        </references>
      </pivotArea>
    </format>
    <format dxfId="3993">
      <pivotArea dataOnly="0" labelOnly="1" outline="0" fieldPosition="0">
        <references count="1">
          <reference field="4" count="1" defaultSubtotal="1">
            <x v="191"/>
          </reference>
        </references>
      </pivotArea>
    </format>
    <format dxfId="3992">
      <pivotArea dataOnly="0" labelOnly="1" outline="0" fieldPosition="0">
        <references count="1">
          <reference field="4" count="1" defaultSubtotal="1">
            <x v="191"/>
          </reference>
        </references>
      </pivotArea>
    </format>
    <format dxfId="3991">
      <pivotArea outline="0" collapsedLevelsAreSubtotals="1" fieldPosition="0">
        <references count="2">
          <reference field="0" count="1" selected="0">
            <x v="133"/>
          </reference>
          <reference field="4" count="1" selected="0">
            <x v="195"/>
          </reference>
        </references>
      </pivotArea>
    </format>
    <format dxfId="3990">
      <pivotArea dataOnly="0" labelOnly="1" outline="0" fieldPosition="0">
        <references count="1">
          <reference field="4" count="1">
            <x v="195"/>
          </reference>
        </references>
      </pivotArea>
    </format>
    <format dxfId="3989">
      <pivotArea dataOnly="0" labelOnly="1" outline="0" fieldPosition="0">
        <references count="2">
          <reference field="0" count="1">
            <x v="133"/>
          </reference>
          <reference field="4" count="1" selected="0">
            <x v="195"/>
          </reference>
        </references>
      </pivotArea>
    </format>
    <format dxfId="3988">
      <pivotArea outline="0" collapsedLevelsAreSubtotals="1" fieldPosition="0">
        <references count="2">
          <reference field="0" count="1" selected="0">
            <x v="133"/>
          </reference>
          <reference field="4" count="1" selected="0">
            <x v="195"/>
          </reference>
        </references>
      </pivotArea>
    </format>
    <format dxfId="3987">
      <pivotArea dataOnly="0" labelOnly="1" outline="0" fieldPosition="0">
        <references count="1">
          <reference field="4" count="1">
            <x v="195"/>
          </reference>
        </references>
      </pivotArea>
    </format>
    <format dxfId="3986">
      <pivotArea dataOnly="0" labelOnly="1" outline="0" fieldPosition="0">
        <references count="2">
          <reference field="0" count="1">
            <x v="133"/>
          </reference>
          <reference field="4" count="1" selected="0">
            <x v="195"/>
          </reference>
        </references>
      </pivotArea>
    </format>
    <format dxfId="3985">
      <pivotArea dataOnly="0" labelOnly="1" outline="0" fieldPosition="0">
        <references count="1">
          <reference field="4" count="1">
            <x v="195"/>
          </reference>
        </references>
      </pivotArea>
    </format>
    <format dxfId="3984">
      <pivotArea outline="0" collapsedLevelsAreSubtotals="1" fieldPosition="0">
        <references count="1">
          <reference field="4" count="1" selected="0" defaultSubtotal="1">
            <x v="195"/>
          </reference>
        </references>
      </pivotArea>
    </format>
    <format dxfId="3983">
      <pivotArea dataOnly="0" labelOnly="1" outline="0" fieldPosition="0">
        <references count="1">
          <reference field="4" count="1" defaultSubtotal="1">
            <x v="195"/>
          </reference>
        </references>
      </pivotArea>
    </format>
    <format dxfId="3982">
      <pivotArea outline="0" collapsedLevelsAreSubtotals="1" fieldPosition="0">
        <references count="1">
          <reference field="4" count="1" selected="0" defaultSubtotal="1">
            <x v="195"/>
          </reference>
        </references>
      </pivotArea>
    </format>
    <format dxfId="3981">
      <pivotArea dataOnly="0" labelOnly="1" outline="0" fieldPosition="0">
        <references count="1">
          <reference field="4" count="1" defaultSubtotal="1">
            <x v="195"/>
          </reference>
        </references>
      </pivotArea>
    </format>
    <format dxfId="3980">
      <pivotArea dataOnly="0" labelOnly="1" outline="0" fieldPosition="0">
        <references count="1">
          <reference field="4" count="1" defaultSubtotal="1">
            <x v="195"/>
          </reference>
        </references>
      </pivotArea>
    </format>
    <format dxfId="3979">
      <pivotArea outline="0" collapsedLevelsAreSubtotals="1" fieldPosition="0">
        <references count="2">
          <reference field="0" count="1" selected="0">
            <x v="298"/>
          </reference>
          <reference field="4" count="1" selected="0">
            <x v="199"/>
          </reference>
        </references>
      </pivotArea>
    </format>
    <format dxfId="3978">
      <pivotArea dataOnly="0" labelOnly="1" outline="0" offset="IV1" fieldPosition="0">
        <references count="1">
          <reference field="4" count="1">
            <x v="199"/>
          </reference>
        </references>
      </pivotArea>
    </format>
    <format dxfId="3977">
      <pivotArea dataOnly="0" labelOnly="1" outline="0" fieldPosition="0">
        <references count="2">
          <reference field="0" count="1">
            <x v="298"/>
          </reference>
          <reference field="4" count="1" selected="0">
            <x v="199"/>
          </reference>
        </references>
      </pivotArea>
    </format>
    <format dxfId="3976">
      <pivotArea outline="0" collapsedLevelsAreSubtotals="1" fieldPosition="0">
        <references count="2">
          <reference field="0" count="1" selected="0">
            <x v="298"/>
          </reference>
          <reference field="4" count="1" selected="0">
            <x v="199"/>
          </reference>
        </references>
      </pivotArea>
    </format>
    <format dxfId="3975">
      <pivotArea dataOnly="0" labelOnly="1" outline="0" fieldPosition="0">
        <references count="1">
          <reference field="4" count="1">
            <x v="199"/>
          </reference>
        </references>
      </pivotArea>
    </format>
    <format dxfId="3974">
      <pivotArea dataOnly="0" labelOnly="1" outline="0" fieldPosition="0">
        <references count="2">
          <reference field="0" count="1">
            <x v="298"/>
          </reference>
          <reference field="4" count="1" selected="0">
            <x v="199"/>
          </reference>
        </references>
      </pivotArea>
    </format>
    <format dxfId="3973">
      <pivotArea dataOnly="0" labelOnly="1" outline="0" fieldPosition="0">
        <references count="1">
          <reference field="4" count="1">
            <x v="199"/>
          </reference>
        </references>
      </pivotArea>
    </format>
    <format dxfId="3972">
      <pivotArea outline="0" collapsedLevelsAreSubtotals="1" fieldPosition="0">
        <references count="2">
          <reference field="0" count="1" selected="0">
            <x v="369"/>
          </reference>
          <reference field="4" count="1" selected="0">
            <x v="199"/>
          </reference>
        </references>
      </pivotArea>
    </format>
    <format dxfId="3971">
      <pivotArea dataOnly="0" labelOnly="1" outline="0" offset="IV256" fieldPosition="0">
        <references count="1">
          <reference field="4" count="1">
            <x v="199"/>
          </reference>
        </references>
      </pivotArea>
    </format>
    <format dxfId="3970">
      <pivotArea dataOnly="0" labelOnly="1" outline="0" fieldPosition="0">
        <references count="2">
          <reference field="0" count="1">
            <x v="369"/>
          </reference>
          <reference field="4" count="1" selected="0">
            <x v="199"/>
          </reference>
        </references>
      </pivotArea>
    </format>
    <format dxfId="3969">
      <pivotArea outline="0" collapsedLevelsAreSubtotals="1" fieldPosition="0">
        <references count="2">
          <reference field="0" count="1" selected="0">
            <x v="369"/>
          </reference>
          <reference field="4" count="1" selected="0">
            <x v="199"/>
          </reference>
        </references>
      </pivotArea>
    </format>
    <format dxfId="3968">
      <pivotArea dataOnly="0" labelOnly="1" outline="0" fieldPosition="0">
        <references count="1">
          <reference field="4" count="1">
            <x v="199"/>
          </reference>
        </references>
      </pivotArea>
    </format>
    <format dxfId="3967">
      <pivotArea dataOnly="0" labelOnly="1" outline="0" fieldPosition="0">
        <references count="2">
          <reference field="0" count="1">
            <x v="369"/>
          </reference>
          <reference field="4" count="1" selected="0">
            <x v="199"/>
          </reference>
        </references>
      </pivotArea>
    </format>
    <format dxfId="3966">
      <pivotArea dataOnly="0" labelOnly="1" outline="0" fieldPosition="0">
        <references count="1">
          <reference field="4" count="1">
            <x v="199"/>
          </reference>
        </references>
      </pivotArea>
    </format>
    <format dxfId="3965">
      <pivotArea outline="0" collapsedLevelsAreSubtotals="1" fieldPosition="0">
        <references count="1">
          <reference field="4" count="1" selected="0" defaultSubtotal="1">
            <x v="199"/>
          </reference>
        </references>
      </pivotArea>
    </format>
    <format dxfId="3964">
      <pivotArea dataOnly="0" labelOnly="1" outline="0" fieldPosition="0">
        <references count="1">
          <reference field="4" count="1" defaultSubtotal="1">
            <x v="199"/>
          </reference>
        </references>
      </pivotArea>
    </format>
    <format dxfId="3963">
      <pivotArea outline="0" collapsedLevelsAreSubtotals="1" fieldPosition="0">
        <references count="1">
          <reference field="4" count="1" selected="0" defaultSubtotal="1">
            <x v="199"/>
          </reference>
        </references>
      </pivotArea>
    </format>
    <format dxfId="3962">
      <pivotArea dataOnly="0" labelOnly="1" outline="0" fieldPosition="0">
        <references count="1">
          <reference field="4" count="1" defaultSubtotal="1">
            <x v="199"/>
          </reference>
        </references>
      </pivotArea>
    </format>
    <format dxfId="3961">
      <pivotArea dataOnly="0" labelOnly="1" outline="0" fieldPosition="0">
        <references count="1">
          <reference field="4" count="1" defaultSubtotal="1">
            <x v="199"/>
          </reference>
        </references>
      </pivotArea>
    </format>
    <format dxfId="3960">
      <pivotArea outline="0" collapsedLevelsAreSubtotals="1" fieldPosition="0">
        <references count="2">
          <reference field="0" count="1" selected="0">
            <x v="71"/>
          </reference>
          <reference field="4" count="1" selected="0">
            <x v="200"/>
          </reference>
        </references>
      </pivotArea>
    </format>
    <format dxfId="3959">
      <pivotArea dataOnly="0" labelOnly="1" outline="0" offset="IV1" fieldPosition="0">
        <references count="1">
          <reference field="4" count="1">
            <x v="200"/>
          </reference>
        </references>
      </pivotArea>
    </format>
    <format dxfId="3958">
      <pivotArea dataOnly="0" labelOnly="1" outline="0" fieldPosition="0">
        <references count="2">
          <reference field="0" count="1">
            <x v="71"/>
          </reference>
          <reference field="4" count="1" selected="0">
            <x v="200"/>
          </reference>
        </references>
      </pivotArea>
    </format>
    <format dxfId="3957">
      <pivotArea outline="0" collapsedLevelsAreSubtotals="1" fieldPosition="0">
        <references count="2">
          <reference field="0" count="1" selected="0">
            <x v="71"/>
          </reference>
          <reference field="4" count="1" selected="0">
            <x v="200"/>
          </reference>
        </references>
      </pivotArea>
    </format>
    <format dxfId="3956">
      <pivotArea dataOnly="0" labelOnly="1" outline="0" fieldPosition="0">
        <references count="1">
          <reference field="4" count="1">
            <x v="200"/>
          </reference>
        </references>
      </pivotArea>
    </format>
    <format dxfId="3955">
      <pivotArea dataOnly="0" labelOnly="1" outline="0" fieldPosition="0">
        <references count="2">
          <reference field="0" count="1">
            <x v="71"/>
          </reference>
          <reference field="4" count="1" selected="0">
            <x v="200"/>
          </reference>
        </references>
      </pivotArea>
    </format>
    <format dxfId="3954">
      <pivotArea outline="0" collapsedLevelsAreSubtotals="1" fieldPosition="0">
        <references count="2">
          <reference field="0" count="1" selected="0">
            <x v="106"/>
          </reference>
          <reference field="4" count="1" selected="0">
            <x v="200"/>
          </reference>
        </references>
      </pivotArea>
    </format>
    <format dxfId="3953">
      <pivotArea dataOnly="0" labelOnly="1" outline="0" offset="IV2" fieldPosition="0">
        <references count="1">
          <reference field="4" count="1">
            <x v="200"/>
          </reference>
        </references>
      </pivotArea>
    </format>
    <format dxfId="3952">
      <pivotArea dataOnly="0" labelOnly="1" outline="0" fieldPosition="0">
        <references count="2">
          <reference field="0" count="1">
            <x v="106"/>
          </reference>
          <reference field="4" count="1" selected="0">
            <x v="200"/>
          </reference>
        </references>
      </pivotArea>
    </format>
    <format dxfId="3951">
      <pivotArea outline="0" collapsedLevelsAreSubtotals="1" fieldPosition="0">
        <references count="2">
          <reference field="0" count="1" selected="0">
            <x v="106"/>
          </reference>
          <reference field="4" count="1" selected="0">
            <x v="200"/>
          </reference>
        </references>
      </pivotArea>
    </format>
    <format dxfId="3950">
      <pivotArea outline="0" collapsedLevelsAreSubtotals="1" fieldPosition="0">
        <references count="2">
          <reference field="0" count="1" selected="0">
            <x v="412"/>
          </reference>
          <reference field="4" count="1" selected="0">
            <x v="200"/>
          </reference>
        </references>
      </pivotArea>
    </format>
    <format dxfId="3949">
      <pivotArea dataOnly="0" labelOnly="1" outline="0" offset="IV3" fieldPosition="0">
        <references count="1">
          <reference field="4" count="1">
            <x v="200"/>
          </reference>
        </references>
      </pivotArea>
    </format>
    <format dxfId="3948">
      <pivotArea dataOnly="0" labelOnly="1" outline="0" fieldPosition="0">
        <references count="2">
          <reference field="0" count="1">
            <x v="412"/>
          </reference>
          <reference field="4" count="1" selected="0">
            <x v="200"/>
          </reference>
        </references>
      </pivotArea>
    </format>
    <format dxfId="3947">
      <pivotArea outline="0" collapsedLevelsAreSubtotals="1" fieldPosition="0">
        <references count="2">
          <reference field="0" count="1" selected="0">
            <x v="412"/>
          </reference>
          <reference field="4" count="1" selected="0">
            <x v="200"/>
          </reference>
        </references>
      </pivotArea>
    </format>
    <format dxfId="3946">
      <pivotArea outline="0" collapsedLevelsAreSubtotals="1" fieldPosition="0">
        <references count="2">
          <reference field="0" count="1" selected="0">
            <x v="454"/>
          </reference>
          <reference field="4" count="1" selected="0">
            <x v="200"/>
          </reference>
        </references>
      </pivotArea>
    </format>
    <format dxfId="3945">
      <pivotArea dataOnly="0" labelOnly="1" outline="0" offset="IV256" fieldPosition="0">
        <references count="1">
          <reference field="4" count="1">
            <x v="200"/>
          </reference>
        </references>
      </pivotArea>
    </format>
    <format dxfId="3944">
      <pivotArea dataOnly="0" labelOnly="1" outline="0" fieldPosition="0">
        <references count="2">
          <reference field="0" count="1">
            <x v="454"/>
          </reference>
          <reference field="4" count="1" selected="0">
            <x v="200"/>
          </reference>
        </references>
      </pivotArea>
    </format>
    <format dxfId="3943">
      <pivotArea outline="0" collapsedLevelsAreSubtotals="1" fieldPosition="0">
        <references count="2">
          <reference field="0" count="1" selected="0">
            <x v="454"/>
          </reference>
          <reference field="4" count="1" selected="0">
            <x v="200"/>
          </reference>
        </references>
      </pivotArea>
    </format>
    <format dxfId="3942">
      <pivotArea dataOnly="0" labelOnly="1" outline="0" fieldPosition="0">
        <references count="1">
          <reference field="4" count="1">
            <x v="200"/>
          </reference>
        </references>
      </pivotArea>
    </format>
    <format dxfId="3941">
      <pivotArea dataOnly="0" labelOnly="1" outline="0" fieldPosition="0">
        <references count="2">
          <reference field="0" count="1">
            <x v="454"/>
          </reference>
          <reference field="4" count="1" selected="0">
            <x v="200"/>
          </reference>
        </references>
      </pivotArea>
    </format>
    <format dxfId="3940">
      <pivotArea outline="0" collapsedLevelsAreSubtotals="1" fieldPosition="0">
        <references count="1">
          <reference field="4" count="1" selected="0" defaultSubtotal="1">
            <x v="200"/>
          </reference>
        </references>
      </pivotArea>
    </format>
    <format dxfId="3939">
      <pivotArea dataOnly="0" labelOnly="1" outline="0" fieldPosition="0">
        <references count="1">
          <reference field="4" count="1" defaultSubtotal="1">
            <x v="200"/>
          </reference>
        </references>
      </pivotArea>
    </format>
    <format dxfId="3938">
      <pivotArea dataOnly="0" labelOnly="1" outline="0" fieldPosition="0">
        <references count="1">
          <reference field="4" count="1" defaultSubtotal="1">
            <x v="200"/>
          </reference>
        </references>
      </pivotArea>
    </format>
    <format dxfId="3937">
      <pivotArea outline="0" collapsedLevelsAreSubtotals="1" fieldPosition="0">
        <references count="2">
          <reference field="0" count="1" selected="0">
            <x v="123"/>
          </reference>
          <reference field="4" count="1" selected="0">
            <x v="202"/>
          </reference>
        </references>
      </pivotArea>
    </format>
    <format dxfId="3936">
      <pivotArea dataOnly="0" labelOnly="1" outline="0" offset="IV1" fieldPosition="0">
        <references count="1">
          <reference field="4" count="1">
            <x v="202"/>
          </reference>
        </references>
      </pivotArea>
    </format>
    <format dxfId="3935">
      <pivotArea dataOnly="0" labelOnly="1" outline="0" fieldPosition="0">
        <references count="2">
          <reference field="0" count="1">
            <x v="123"/>
          </reference>
          <reference field="4" count="1" selected="0">
            <x v="202"/>
          </reference>
        </references>
      </pivotArea>
    </format>
    <format dxfId="3934">
      <pivotArea outline="0" collapsedLevelsAreSubtotals="1" fieldPosition="0">
        <references count="2">
          <reference field="0" count="1" selected="0">
            <x v="123"/>
          </reference>
          <reference field="4" count="1" selected="0">
            <x v="202"/>
          </reference>
        </references>
      </pivotArea>
    </format>
    <format dxfId="3933">
      <pivotArea dataOnly="0" labelOnly="1" outline="0" fieldPosition="0">
        <references count="1">
          <reference field="4" count="1">
            <x v="202"/>
          </reference>
        </references>
      </pivotArea>
    </format>
    <format dxfId="3932">
      <pivotArea dataOnly="0" labelOnly="1" outline="0" fieldPosition="0">
        <references count="2">
          <reference field="0" count="1">
            <x v="123"/>
          </reference>
          <reference field="4" count="1" selected="0">
            <x v="202"/>
          </reference>
        </references>
      </pivotArea>
    </format>
    <format dxfId="3931">
      <pivotArea outline="0" collapsedLevelsAreSubtotals="1" fieldPosition="0">
        <references count="2">
          <reference field="0" count="1" selected="0">
            <x v="126"/>
          </reference>
          <reference field="4" count="1" selected="0">
            <x v="202"/>
          </reference>
        </references>
      </pivotArea>
    </format>
    <format dxfId="3930">
      <pivotArea dataOnly="0" labelOnly="1" outline="0" offset="IV2" fieldPosition="0">
        <references count="1">
          <reference field="4" count="1">
            <x v="202"/>
          </reference>
        </references>
      </pivotArea>
    </format>
    <format dxfId="3929">
      <pivotArea dataOnly="0" labelOnly="1" outline="0" fieldPosition="0">
        <references count="2">
          <reference field="0" count="1">
            <x v="126"/>
          </reference>
          <reference field="4" count="1" selected="0">
            <x v="202"/>
          </reference>
        </references>
      </pivotArea>
    </format>
    <format dxfId="3928">
      <pivotArea outline="0" collapsedLevelsAreSubtotals="1" fieldPosition="0">
        <references count="2">
          <reference field="0" count="1" selected="0">
            <x v="126"/>
          </reference>
          <reference field="4" count="1" selected="0">
            <x v="202"/>
          </reference>
        </references>
      </pivotArea>
    </format>
    <format dxfId="3927">
      <pivotArea outline="0" collapsedLevelsAreSubtotals="1" fieldPosition="0">
        <references count="2">
          <reference field="0" count="1" selected="0">
            <x v="138"/>
          </reference>
          <reference field="4" count="1" selected="0">
            <x v="202"/>
          </reference>
        </references>
      </pivotArea>
    </format>
    <format dxfId="3926">
      <pivotArea dataOnly="0" labelOnly="1" outline="0" offset="IV3" fieldPosition="0">
        <references count="1">
          <reference field="4" count="1">
            <x v="202"/>
          </reference>
        </references>
      </pivotArea>
    </format>
    <format dxfId="3925">
      <pivotArea dataOnly="0" labelOnly="1" outline="0" fieldPosition="0">
        <references count="2">
          <reference field="0" count="1">
            <x v="138"/>
          </reference>
          <reference field="4" count="1" selected="0">
            <x v="202"/>
          </reference>
        </references>
      </pivotArea>
    </format>
    <format dxfId="3924">
      <pivotArea outline="0" collapsedLevelsAreSubtotals="1" fieldPosition="0">
        <references count="2">
          <reference field="0" count="1" selected="0">
            <x v="138"/>
          </reference>
          <reference field="4" count="1" selected="0">
            <x v="202"/>
          </reference>
        </references>
      </pivotArea>
    </format>
    <format dxfId="3923">
      <pivotArea outline="0" collapsedLevelsAreSubtotals="1" fieldPosition="0">
        <references count="2">
          <reference field="0" count="1" selected="0">
            <x v="164"/>
          </reference>
          <reference field="4" count="1" selected="0">
            <x v="202"/>
          </reference>
        </references>
      </pivotArea>
    </format>
    <format dxfId="3922">
      <pivotArea dataOnly="0" labelOnly="1" outline="0" offset="IV4" fieldPosition="0">
        <references count="1">
          <reference field="4" count="1">
            <x v="202"/>
          </reference>
        </references>
      </pivotArea>
    </format>
    <format dxfId="3921">
      <pivotArea dataOnly="0" labelOnly="1" outline="0" fieldPosition="0">
        <references count="2">
          <reference field="0" count="1">
            <x v="164"/>
          </reference>
          <reference field="4" count="1" selected="0">
            <x v="202"/>
          </reference>
        </references>
      </pivotArea>
    </format>
    <format dxfId="3920">
      <pivotArea outline="0" collapsedLevelsAreSubtotals="1" fieldPosition="0">
        <references count="2">
          <reference field="0" count="1" selected="0">
            <x v="164"/>
          </reference>
          <reference field="4" count="1" selected="0">
            <x v="202"/>
          </reference>
        </references>
      </pivotArea>
    </format>
    <format dxfId="3919">
      <pivotArea outline="0" collapsedLevelsAreSubtotals="1" fieldPosition="0">
        <references count="2">
          <reference field="0" count="1" selected="0">
            <x v="273"/>
          </reference>
          <reference field="4" count="1" selected="0">
            <x v="202"/>
          </reference>
        </references>
      </pivotArea>
    </format>
    <format dxfId="3918">
      <pivotArea dataOnly="0" labelOnly="1" outline="0" offset="IV5" fieldPosition="0">
        <references count="1">
          <reference field="4" count="1">
            <x v="202"/>
          </reference>
        </references>
      </pivotArea>
    </format>
    <format dxfId="3917">
      <pivotArea dataOnly="0" labelOnly="1" outline="0" fieldPosition="0">
        <references count="2">
          <reference field="0" count="1">
            <x v="273"/>
          </reference>
          <reference field="4" count="1" selected="0">
            <x v="202"/>
          </reference>
        </references>
      </pivotArea>
    </format>
    <format dxfId="3916">
      <pivotArea outline="0" collapsedLevelsAreSubtotals="1" fieldPosition="0">
        <references count="2">
          <reference field="0" count="1" selected="0">
            <x v="273"/>
          </reference>
          <reference field="4" count="1" selected="0">
            <x v="202"/>
          </reference>
        </references>
      </pivotArea>
    </format>
    <format dxfId="3915">
      <pivotArea outline="0" collapsedLevelsAreSubtotals="1" fieldPosition="0">
        <references count="2">
          <reference field="0" count="1" selected="0">
            <x v="276"/>
          </reference>
          <reference field="4" count="1" selected="0">
            <x v="202"/>
          </reference>
        </references>
      </pivotArea>
    </format>
    <format dxfId="3914">
      <pivotArea dataOnly="0" labelOnly="1" outline="0" offset="IV6" fieldPosition="0">
        <references count="1">
          <reference field="4" count="1">
            <x v="202"/>
          </reference>
        </references>
      </pivotArea>
    </format>
    <format dxfId="3913">
      <pivotArea dataOnly="0" labelOnly="1" outline="0" fieldPosition="0">
        <references count="2">
          <reference field="0" count="1">
            <x v="276"/>
          </reference>
          <reference field="4" count="1" selected="0">
            <x v="202"/>
          </reference>
        </references>
      </pivotArea>
    </format>
    <format dxfId="3912">
      <pivotArea outline="0" collapsedLevelsAreSubtotals="1" fieldPosition="0">
        <references count="2">
          <reference field="0" count="1" selected="0">
            <x v="276"/>
          </reference>
          <reference field="4" count="1" selected="0">
            <x v="202"/>
          </reference>
        </references>
      </pivotArea>
    </format>
    <format dxfId="3911">
      <pivotArea outline="0" collapsedLevelsAreSubtotals="1" fieldPosition="0">
        <references count="2">
          <reference field="0" count="1" selected="0">
            <x v="278"/>
          </reference>
          <reference field="4" count="1" selected="0">
            <x v="202"/>
          </reference>
        </references>
      </pivotArea>
    </format>
    <format dxfId="3910">
      <pivotArea dataOnly="0" labelOnly="1" outline="0" offset="IV7" fieldPosition="0">
        <references count="1">
          <reference field="4" count="1">
            <x v="202"/>
          </reference>
        </references>
      </pivotArea>
    </format>
    <format dxfId="3909">
      <pivotArea dataOnly="0" labelOnly="1" outline="0" fieldPosition="0">
        <references count="2">
          <reference field="0" count="1">
            <x v="278"/>
          </reference>
          <reference field="4" count="1" selected="0">
            <x v="202"/>
          </reference>
        </references>
      </pivotArea>
    </format>
    <format dxfId="3908">
      <pivotArea outline="0" collapsedLevelsAreSubtotals="1" fieldPosition="0">
        <references count="2">
          <reference field="0" count="1" selected="0">
            <x v="278"/>
          </reference>
          <reference field="4" count="1" selected="0">
            <x v="202"/>
          </reference>
        </references>
      </pivotArea>
    </format>
    <format dxfId="3907">
      <pivotArea outline="0" collapsedLevelsAreSubtotals="1" fieldPosition="0">
        <references count="2">
          <reference field="0" count="1" selected="0">
            <x v="280"/>
          </reference>
          <reference field="4" count="1" selected="0">
            <x v="202"/>
          </reference>
        </references>
      </pivotArea>
    </format>
    <format dxfId="3906">
      <pivotArea dataOnly="0" labelOnly="1" outline="0" offset="IV8" fieldPosition="0">
        <references count="1">
          <reference field="4" count="1">
            <x v="202"/>
          </reference>
        </references>
      </pivotArea>
    </format>
    <format dxfId="3905">
      <pivotArea dataOnly="0" labelOnly="1" outline="0" fieldPosition="0">
        <references count="2">
          <reference field="0" count="1">
            <x v="280"/>
          </reference>
          <reference field="4" count="1" selected="0">
            <x v="202"/>
          </reference>
        </references>
      </pivotArea>
    </format>
    <format dxfId="3904">
      <pivotArea outline="0" collapsedLevelsAreSubtotals="1" fieldPosition="0">
        <references count="2">
          <reference field="0" count="1" selected="0">
            <x v="280"/>
          </reference>
          <reference field="4" count="1" selected="0">
            <x v="202"/>
          </reference>
        </references>
      </pivotArea>
    </format>
    <format dxfId="3903">
      <pivotArea outline="0" collapsedLevelsAreSubtotals="1" fieldPosition="0">
        <references count="2">
          <reference field="0" count="1" selected="0">
            <x v="285"/>
          </reference>
          <reference field="4" count="1" selected="0">
            <x v="202"/>
          </reference>
        </references>
      </pivotArea>
    </format>
    <format dxfId="3902">
      <pivotArea dataOnly="0" labelOnly="1" outline="0" offset="IV9" fieldPosition="0">
        <references count="1">
          <reference field="4" count="1">
            <x v="202"/>
          </reference>
        </references>
      </pivotArea>
    </format>
    <format dxfId="3901">
      <pivotArea dataOnly="0" labelOnly="1" outline="0" fieldPosition="0">
        <references count="2">
          <reference field="0" count="1">
            <x v="285"/>
          </reference>
          <reference field="4" count="1" selected="0">
            <x v="202"/>
          </reference>
        </references>
      </pivotArea>
    </format>
    <format dxfId="3900">
      <pivotArea outline="0" collapsedLevelsAreSubtotals="1" fieldPosition="0">
        <references count="2">
          <reference field="0" count="1" selected="0">
            <x v="285"/>
          </reference>
          <reference field="4" count="1" selected="0">
            <x v="202"/>
          </reference>
        </references>
      </pivotArea>
    </format>
    <format dxfId="3899">
      <pivotArea outline="0" collapsedLevelsAreSubtotals="1" fieldPosition="0">
        <references count="2">
          <reference field="0" count="1" selected="0">
            <x v="316"/>
          </reference>
          <reference field="4" count="1" selected="0">
            <x v="202"/>
          </reference>
        </references>
      </pivotArea>
    </format>
    <format dxfId="3898">
      <pivotArea dataOnly="0" labelOnly="1" outline="0" offset="IV10" fieldPosition="0">
        <references count="1">
          <reference field="4" count="1">
            <x v="202"/>
          </reference>
        </references>
      </pivotArea>
    </format>
    <format dxfId="3897">
      <pivotArea dataOnly="0" labelOnly="1" outline="0" fieldPosition="0">
        <references count="2">
          <reference field="0" count="1">
            <x v="316"/>
          </reference>
          <reference field="4" count="1" selected="0">
            <x v="202"/>
          </reference>
        </references>
      </pivotArea>
    </format>
    <format dxfId="3896">
      <pivotArea outline="0" collapsedLevelsAreSubtotals="1" fieldPosition="0">
        <references count="2">
          <reference field="0" count="1" selected="0">
            <x v="316"/>
          </reference>
          <reference field="4" count="1" selected="0">
            <x v="202"/>
          </reference>
        </references>
      </pivotArea>
    </format>
    <format dxfId="3895">
      <pivotArea outline="0" collapsedLevelsAreSubtotals="1" fieldPosition="0">
        <references count="2">
          <reference field="0" count="1" selected="0">
            <x v="359"/>
          </reference>
          <reference field="4" count="1" selected="0">
            <x v="202"/>
          </reference>
        </references>
      </pivotArea>
    </format>
    <format dxfId="3894">
      <pivotArea dataOnly="0" labelOnly="1" outline="0" offset="IV11" fieldPosition="0">
        <references count="1">
          <reference field="4" count="1">
            <x v="202"/>
          </reference>
        </references>
      </pivotArea>
    </format>
    <format dxfId="3893">
      <pivotArea dataOnly="0" labelOnly="1" outline="0" fieldPosition="0">
        <references count="2">
          <reference field="0" count="1">
            <x v="359"/>
          </reference>
          <reference field="4" count="1" selected="0">
            <x v="202"/>
          </reference>
        </references>
      </pivotArea>
    </format>
    <format dxfId="3892">
      <pivotArea outline="0" collapsedLevelsAreSubtotals="1" fieldPosition="0">
        <references count="2">
          <reference field="0" count="1" selected="0">
            <x v="359"/>
          </reference>
          <reference field="4" count="1" selected="0">
            <x v="202"/>
          </reference>
        </references>
      </pivotArea>
    </format>
    <format dxfId="3891">
      <pivotArea outline="0" collapsedLevelsAreSubtotals="1" fieldPosition="0">
        <references count="2">
          <reference field="0" count="1" selected="0">
            <x v="369"/>
          </reference>
          <reference field="4" count="1" selected="0">
            <x v="202"/>
          </reference>
        </references>
      </pivotArea>
    </format>
    <format dxfId="3890">
      <pivotArea dataOnly="0" labelOnly="1" outline="0" offset="IV12" fieldPosition="0">
        <references count="1">
          <reference field="4" count="1">
            <x v="202"/>
          </reference>
        </references>
      </pivotArea>
    </format>
    <format dxfId="3889">
      <pivotArea dataOnly="0" labelOnly="1" outline="0" fieldPosition="0">
        <references count="2">
          <reference field="0" count="1">
            <x v="369"/>
          </reference>
          <reference field="4" count="1" selected="0">
            <x v="202"/>
          </reference>
        </references>
      </pivotArea>
    </format>
    <format dxfId="3888">
      <pivotArea outline="0" collapsedLevelsAreSubtotals="1" fieldPosition="0">
        <references count="2">
          <reference field="0" count="1" selected="0">
            <x v="369"/>
          </reference>
          <reference field="4" count="1" selected="0">
            <x v="202"/>
          </reference>
        </references>
      </pivotArea>
    </format>
    <format dxfId="3887">
      <pivotArea outline="0" collapsedLevelsAreSubtotals="1" fieldPosition="0">
        <references count="2">
          <reference field="0" count="1" selected="0">
            <x v="410"/>
          </reference>
          <reference field="4" count="1" selected="0">
            <x v="202"/>
          </reference>
        </references>
      </pivotArea>
    </format>
    <format dxfId="3886">
      <pivotArea dataOnly="0" labelOnly="1" outline="0" offset="IV13" fieldPosition="0">
        <references count="1">
          <reference field="4" count="1">
            <x v="202"/>
          </reference>
        </references>
      </pivotArea>
    </format>
    <format dxfId="3885">
      <pivotArea dataOnly="0" labelOnly="1" outline="0" fieldPosition="0">
        <references count="2">
          <reference field="0" count="1">
            <x v="410"/>
          </reference>
          <reference field="4" count="1" selected="0">
            <x v="202"/>
          </reference>
        </references>
      </pivotArea>
    </format>
    <format dxfId="3884">
      <pivotArea outline="0" collapsedLevelsAreSubtotals="1" fieldPosition="0">
        <references count="2">
          <reference field="0" count="1" selected="0">
            <x v="410"/>
          </reference>
          <reference field="4" count="1" selected="0">
            <x v="202"/>
          </reference>
        </references>
      </pivotArea>
    </format>
    <format dxfId="3883">
      <pivotArea outline="0" collapsedLevelsAreSubtotals="1" fieldPosition="0">
        <references count="2">
          <reference field="0" count="1" selected="0">
            <x v="437"/>
          </reference>
          <reference field="4" count="1" selected="0">
            <x v="202"/>
          </reference>
        </references>
      </pivotArea>
    </format>
    <format dxfId="3882">
      <pivotArea dataOnly="0" labelOnly="1" outline="0" offset="IV14" fieldPosition="0">
        <references count="1">
          <reference field="4" count="1">
            <x v="202"/>
          </reference>
        </references>
      </pivotArea>
    </format>
    <format dxfId="3881">
      <pivotArea dataOnly="0" labelOnly="1" outline="0" fieldPosition="0">
        <references count="2">
          <reference field="0" count="1">
            <x v="437"/>
          </reference>
          <reference field="4" count="1" selected="0">
            <x v="202"/>
          </reference>
        </references>
      </pivotArea>
    </format>
    <format dxfId="3880">
      <pivotArea outline="0" collapsedLevelsAreSubtotals="1" fieldPosition="0">
        <references count="2">
          <reference field="0" count="1" selected="0">
            <x v="437"/>
          </reference>
          <reference field="4" count="1" selected="0">
            <x v="202"/>
          </reference>
        </references>
      </pivotArea>
    </format>
    <format dxfId="3879">
      <pivotArea outline="0" collapsedLevelsAreSubtotals="1" fieldPosition="0">
        <references count="2">
          <reference field="0" count="1" selected="0">
            <x v="503"/>
          </reference>
          <reference field="4" count="1" selected="0">
            <x v="202"/>
          </reference>
        </references>
      </pivotArea>
    </format>
    <format dxfId="3878">
      <pivotArea dataOnly="0" labelOnly="1" outline="0" offset="IV256" fieldPosition="0">
        <references count="1">
          <reference field="4" count="1">
            <x v="202"/>
          </reference>
        </references>
      </pivotArea>
    </format>
    <format dxfId="3877">
      <pivotArea dataOnly="0" labelOnly="1" outline="0" fieldPosition="0">
        <references count="2">
          <reference field="0" count="1">
            <x v="503"/>
          </reference>
          <reference field="4" count="1" selected="0">
            <x v="202"/>
          </reference>
        </references>
      </pivotArea>
    </format>
    <format dxfId="3876">
      <pivotArea outline="0" collapsedLevelsAreSubtotals="1" fieldPosition="0">
        <references count="2">
          <reference field="0" count="1" selected="0">
            <x v="503"/>
          </reference>
          <reference field="4" count="1" selected="0">
            <x v="202"/>
          </reference>
        </references>
      </pivotArea>
    </format>
    <format dxfId="3875">
      <pivotArea dataOnly="0" labelOnly="1" outline="0" fieldPosition="0">
        <references count="1">
          <reference field="4" count="1">
            <x v="202"/>
          </reference>
        </references>
      </pivotArea>
    </format>
    <format dxfId="3874">
      <pivotArea dataOnly="0" labelOnly="1" outline="0" fieldPosition="0">
        <references count="2">
          <reference field="0" count="1">
            <x v="503"/>
          </reference>
          <reference field="4" count="1" selected="0">
            <x v="202"/>
          </reference>
        </references>
      </pivotArea>
    </format>
    <format dxfId="3873">
      <pivotArea outline="0" collapsedLevelsAreSubtotals="1" fieldPosition="0">
        <references count="1">
          <reference field="4" count="1" selected="0" defaultSubtotal="1">
            <x v="202"/>
          </reference>
        </references>
      </pivotArea>
    </format>
    <format dxfId="3872">
      <pivotArea dataOnly="0" labelOnly="1" outline="0" fieldPosition="0">
        <references count="1">
          <reference field="4" count="1" defaultSubtotal="1">
            <x v="202"/>
          </reference>
        </references>
      </pivotArea>
    </format>
    <format dxfId="3871">
      <pivotArea dataOnly="0" labelOnly="1" outline="0" fieldPosition="0">
        <references count="1">
          <reference field="4" count="1" defaultSubtotal="1">
            <x v="202"/>
          </reference>
        </references>
      </pivotArea>
    </format>
    <format dxfId="3870">
      <pivotArea outline="0" collapsedLevelsAreSubtotals="1" fieldPosition="0">
        <references count="2">
          <reference field="0" count="1" selected="0">
            <x v="34"/>
          </reference>
          <reference field="4" count="1" selected="0">
            <x v="207"/>
          </reference>
        </references>
      </pivotArea>
    </format>
    <format dxfId="3869">
      <pivotArea dataOnly="0" labelOnly="1" outline="0" offset="IV1" fieldPosition="0">
        <references count="1">
          <reference field="4" count="1">
            <x v="207"/>
          </reference>
        </references>
      </pivotArea>
    </format>
    <format dxfId="3868">
      <pivotArea dataOnly="0" labelOnly="1" outline="0" fieldPosition="0">
        <references count="2">
          <reference field="0" count="1">
            <x v="34"/>
          </reference>
          <reference field="4" count="1" selected="0">
            <x v="207"/>
          </reference>
        </references>
      </pivotArea>
    </format>
    <format dxfId="3867">
      <pivotArea outline="0" collapsedLevelsAreSubtotals="1" fieldPosition="0">
        <references count="2">
          <reference field="0" count="1" selected="0">
            <x v="34"/>
          </reference>
          <reference field="4" count="1" selected="0">
            <x v="207"/>
          </reference>
        </references>
      </pivotArea>
    </format>
    <format dxfId="3866">
      <pivotArea dataOnly="0" labelOnly="1" outline="0" fieldPosition="0">
        <references count="1">
          <reference field="4" count="1">
            <x v="207"/>
          </reference>
        </references>
      </pivotArea>
    </format>
    <format dxfId="3865">
      <pivotArea dataOnly="0" labelOnly="1" outline="0" fieldPosition="0">
        <references count="2">
          <reference field="0" count="1">
            <x v="34"/>
          </reference>
          <reference field="4" count="1" selected="0">
            <x v="207"/>
          </reference>
        </references>
      </pivotArea>
    </format>
    <format dxfId="3864">
      <pivotArea outline="0" collapsedLevelsAreSubtotals="1" fieldPosition="0">
        <references count="2">
          <reference field="0" count="1" selected="0">
            <x v="57"/>
          </reference>
          <reference field="4" count="1" selected="0">
            <x v="207"/>
          </reference>
        </references>
      </pivotArea>
    </format>
    <format dxfId="3863">
      <pivotArea dataOnly="0" labelOnly="1" outline="0" offset="IV2" fieldPosition="0">
        <references count="1">
          <reference field="4" count="1">
            <x v="207"/>
          </reference>
        </references>
      </pivotArea>
    </format>
    <format dxfId="3862">
      <pivotArea dataOnly="0" labelOnly="1" outline="0" fieldPosition="0">
        <references count="2">
          <reference field="0" count="1">
            <x v="57"/>
          </reference>
          <reference field="4" count="1" selected="0">
            <x v="207"/>
          </reference>
        </references>
      </pivotArea>
    </format>
    <format dxfId="3861">
      <pivotArea outline="0" collapsedLevelsAreSubtotals="1" fieldPosition="0">
        <references count="2">
          <reference field="0" count="1" selected="0">
            <x v="57"/>
          </reference>
          <reference field="4" count="1" selected="0">
            <x v="207"/>
          </reference>
        </references>
      </pivotArea>
    </format>
    <format dxfId="3860">
      <pivotArea outline="0" collapsedLevelsAreSubtotals="1" fieldPosition="0">
        <references count="2">
          <reference field="0" count="1" selected="0">
            <x v="62"/>
          </reference>
          <reference field="4" count="1" selected="0">
            <x v="207"/>
          </reference>
        </references>
      </pivotArea>
    </format>
    <format dxfId="3859">
      <pivotArea dataOnly="0" labelOnly="1" outline="0" offset="IV3" fieldPosition="0">
        <references count="1">
          <reference field="4" count="1">
            <x v="207"/>
          </reference>
        </references>
      </pivotArea>
    </format>
    <format dxfId="3858">
      <pivotArea dataOnly="0" labelOnly="1" outline="0" fieldPosition="0">
        <references count="2">
          <reference field="0" count="1">
            <x v="62"/>
          </reference>
          <reference field="4" count="1" selected="0">
            <x v="207"/>
          </reference>
        </references>
      </pivotArea>
    </format>
    <format dxfId="3857">
      <pivotArea outline="0" collapsedLevelsAreSubtotals="1" fieldPosition="0">
        <references count="2">
          <reference field="0" count="1" selected="0">
            <x v="62"/>
          </reference>
          <reference field="4" count="1" selected="0">
            <x v="207"/>
          </reference>
        </references>
      </pivotArea>
    </format>
    <format dxfId="3856">
      <pivotArea outline="0" collapsedLevelsAreSubtotals="1" fieldPosition="0">
        <references count="2">
          <reference field="0" count="1" selected="0">
            <x v="71"/>
          </reference>
          <reference field="4" count="1" selected="0">
            <x v="207"/>
          </reference>
        </references>
      </pivotArea>
    </format>
    <format dxfId="3855">
      <pivotArea dataOnly="0" labelOnly="1" outline="0" offset="IV4" fieldPosition="0">
        <references count="1">
          <reference field="4" count="1">
            <x v="207"/>
          </reference>
        </references>
      </pivotArea>
    </format>
    <format dxfId="3854">
      <pivotArea dataOnly="0" labelOnly="1" outline="0" fieldPosition="0">
        <references count="2">
          <reference field="0" count="1">
            <x v="71"/>
          </reference>
          <reference field="4" count="1" selected="0">
            <x v="207"/>
          </reference>
        </references>
      </pivotArea>
    </format>
    <format dxfId="3853">
      <pivotArea outline="0" collapsedLevelsAreSubtotals="1" fieldPosition="0">
        <references count="2">
          <reference field="0" count="1" selected="0">
            <x v="71"/>
          </reference>
          <reference field="4" count="1" selected="0">
            <x v="207"/>
          </reference>
        </references>
      </pivotArea>
    </format>
    <format dxfId="3852">
      <pivotArea outline="0" collapsedLevelsAreSubtotals="1" fieldPosition="0">
        <references count="2">
          <reference field="0" count="1" selected="0">
            <x v="75"/>
          </reference>
          <reference field="4" count="1" selected="0">
            <x v="207"/>
          </reference>
        </references>
      </pivotArea>
    </format>
    <format dxfId="3851">
      <pivotArea dataOnly="0" labelOnly="1" outline="0" offset="IV5" fieldPosition="0">
        <references count="1">
          <reference field="4" count="1">
            <x v="207"/>
          </reference>
        </references>
      </pivotArea>
    </format>
    <format dxfId="3850">
      <pivotArea dataOnly="0" labelOnly="1" outline="0" fieldPosition="0">
        <references count="2">
          <reference field="0" count="1">
            <x v="75"/>
          </reference>
          <reference field="4" count="1" selected="0">
            <x v="207"/>
          </reference>
        </references>
      </pivotArea>
    </format>
    <format dxfId="3849">
      <pivotArea outline="0" collapsedLevelsAreSubtotals="1" fieldPosition="0">
        <references count="2">
          <reference field="0" count="1" selected="0">
            <x v="75"/>
          </reference>
          <reference field="4" count="1" selected="0">
            <x v="207"/>
          </reference>
        </references>
      </pivotArea>
    </format>
    <format dxfId="3848">
      <pivotArea outline="0" collapsedLevelsAreSubtotals="1" fieldPosition="0">
        <references count="2">
          <reference field="0" count="1" selected="0">
            <x v="82"/>
          </reference>
          <reference field="4" count="1" selected="0">
            <x v="207"/>
          </reference>
        </references>
      </pivotArea>
    </format>
    <format dxfId="3847">
      <pivotArea dataOnly="0" labelOnly="1" outline="0" offset="IV6" fieldPosition="0">
        <references count="1">
          <reference field="4" count="1">
            <x v="207"/>
          </reference>
        </references>
      </pivotArea>
    </format>
    <format dxfId="3846">
      <pivotArea dataOnly="0" labelOnly="1" outline="0" fieldPosition="0">
        <references count="2">
          <reference field="0" count="1">
            <x v="82"/>
          </reference>
          <reference field="4" count="1" selected="0">
            <x v="207"/>
          </reference>
        </references>
      </pivotArea>
    </format>
    <format dxfId="3845">
      <pivotArea outline="0" collapsedLevelsAreSubtotals="1" fieldPosition="0">
        <references count="2">
          <reference field="0" count="1" selected="0">
            <x v="82"/>
          </reference>
          <reference field="4" count="1" selected="0">
            <x v="207"/>
          </reference>
        </references>
      </pivotArea>
    </format>
    <format dxfId="3844">
      <pivotArea outline="0" collapsedLevelsAreSubtotals="1" fieldPosition="0">
        <references count="2">
          <reference field="0" count="1" selected="0">
            <x v="84"/>
          </reference>
          <reference field="4" count="1" selected="0">
            <x v="207"/>
          </reference>
        </references>
      </pivotArea>
    </format>
    <format dxfId="3843">
      <pivotArea dataOnly="0" labelOnly="1" outline="0" offset="IV7" fieldPosition="0">
        <references count="1">
          <reference field="4" count="1">
            <x v="207"/>
          </reference>
        </references>
      </pivotArea>
    </format>
    <format dxfId="3842">
      <pivotArea dataOnly="0" labelOnly="1" outline="0" fieldPosition="0">
        <references count="2">
          <reference field="0" count="1">
            <x v="84"/>
          </reference>
          <reference field="4" count="1" selected="0">
            <x v="207"/>
          </reference>
        </references>
      </pivotArea>
    </format>
    <format dxfId="3841">
      <pivotArea outline="0" collapsedLevelsAreSubtotals="1" fieldPosition="0">
        <references count="2">
          <reference field="0" count="1" selected="0">
            <x v="84"/>
          </reference>
          <reference field="4" count="1" selected="0">
            <x v="207"/>
          </reference>
        </references>
      </pivotArea>
    </format>
    <format dxfId="3840">
      <pivotArea outline="0" collapsedLevelsAreSubtotals="1" fieldPosition="0">
        <references count="2">
          <reference field="0" count="1" selected="0">
            <x v="85"/>
          </reference>
          <reference field="4" count="1" selected="0">
            <x v="207"/>
          </reference>
        </references>
      </pivotArea>
    </format>
    <format dxfId="3839">
      <pivotArea dataOnly="0" labelOnly="1" outline="0" offset="IV8" fieldPosition="0">
        <references count="1">
          <reference field="4" count="1">
            <x v="207"/>
          </reference>
        </references>
      </pivotArea>
    </format>
    <format dxfId="3838">
      <pivotArea dataOnly="0" labelOnly="1" outline="0" fieldPosition="0">
        <references count="2">
          <reference field="0" count="1">
            <x v="85"/>
          </reference>
          <reference field="4" count="1" selected="0">
            <x v="207"/>
          </reference>
        </references>
      </pivotArea>
    </format>
    <format dxfId="3837">
      <pivotArea outline="0" collapsedLevelsAreSubtotals="1" fieldPosition="0">
        <references count="2">
          <reference field="0" count="1" selected="0">
            <x v="85"/>
          </reference>
          <reference field="4" count="1" selected="0">
            <x v="207"/>
          </reference>
        </references>
      </pivotArea>
    </format>
    <format dxfId="3836">
      <pivotArea outline="0" collapsedLevelsAreSubtotals="1" fieldPosition="0">
        <references count="2">
          <reference field="0" count="1" selected="0">
            <x v="95"/>
          </reference>
          <reference field="4" count="1" selected="0">
            <x v="207"/>
          </reference>
        </references>
      </pivotArea>
    </format>
    <format dxfId="3835">
      <pivotArea dataOnly="0" labelOnly="1" outline="0" offset="IV9" fieldPosition="0">
        <references count="1">
          <reference field="4" count="1">
            <x v="207"/>
          </reference>
        </references>
      </pivotArea>
    </format>
    <format dxfId="3834">
      <pivotArea dataOnly="0" labelOnly="1" outline="0" fieldPosition="0">
        <references count="2">
          <reference field="0" count="1">
            <x v="95"/>
          </reference>
          <reference field="4" count="1" selected="0">
            <x v="207"/>
          </reference>
        </references>
      </pivotArea>
    </format>
    <format dxfId="3833">
      <pivotArea outline="0" collapsedLevelsAreSubtotals="1" fieldPosition="0">
        <references count="2">
          <reference field="0" count="1" selected="0">
            <x v="95"/>
          </reference>
          <reference field="4" count="1" selected="0">
            <x v="207"/>
          </reference>
        </references>
      </pivotArea>
    </format>
    <format dxfId="3832">
      <pivotArea outline="0" collapsedLevelsAreSubtotals="1" fieldPosition="0">
        <references count="2">
          <reference field="0" count="1" selected="0">
            <x v="97"/>
          </reference>
          <reference field="4" count="1" selected="0">
            <x v="207"/>
          </reference>
        </references>
      </pivotArea>
    </format>
    <format dxfId="3831">
      <pivotArea dataOnly="0" labelOnly="1" outline="0" offset="IV10" fieldPosition="0">
        <references count="1">
          <reference field="4" count="1">
            <x v="207"/>
          </reference>
        </references>
      </pivotArea>
    </format>
    <format dxfId="3830">
      <pivotArea dataOnly="0" labelOnly="1" outline="0" fieldPosition="0">
        <references count="2">
          <reference field="0" count="1">
            <x v="97"/>
          </reference>
          <reference field="4" count="1" selected="0">
            <x v="207"/>
          </reference>
        </references>
      </pivotArea>
    </format>
    <format dxfId="3829">
      <pivotArea outline="0" collapsedLevelsAreSubtotals="1" fieldPosition="0">
        <references count="2">
          <reference field="0" count="1" selected="0">
            <x v="97"/>
          </reference>
          <reference field="4" count="1" selected="0">
            <x v="207"/>
          </reference>
        </references>
      </pivotArea>
    </format>
    <format dxfId="3828">
      <pivotArea outline="0" collapsedLevelsAreSubtotals="1" fieldPosition="0">
        <references count="2">
          <reference field="0" count="1" selected="0">
            <x v="100"/>
          </reference>
          <reference field="4" count="1" selected="0">
            <x v="207"/>
          </reference>
        </references>
      </pivotArea>
    </format>
    <format dxfId="3827">
      <pivotArea dataOnly="0" labelOnly="1" outline="0" offset="IV11" fieldPosition="0">
        <references count="1">
          <reference field="4" count="1">
            <x v="207"/>
          </reference>
        </references>
      </pivotArea>
    </format>
    <format dxfId="3826">
      <pivotArea dataOnly="0" labelOnly="1" outline="0" fieldPosition="0">
        <references count="2">
          <reference field="0" count="1">
            <x v="100"/>
          </reference>
          <reference field="4" count="1" selected="0">
            <x v="207"/>
          </reference>
        </references>
      </pivotArea>
    </format>
    <format dxfId="3825">
      <pivotArea outline="0" collapsedLevelsAreSubtotals="1" fieldPosition="0">
        <references count="2">
          <reference field="0" count="1" selected="0">
            <x v="100"/>
          </reference>
          <reference field="4" count="1" selected="0">
            <x v="207"/>
          </reference>
        </references>
      </pivotArea>
    </format>
    <format dxfId="3824">
      <pivotArea outline="0" collapsedLevelsAreSubtotals="1" fieldPosition="0">
        <references count="2">
          <reference field="0" count="1" selected="0">
            <x v="106"/>
          </reference>
          <reference field="4" count="1" selected="0">
            <x v="207"/>
          </reference>
        </references>
      </pivotArea>
    </format>
    <format dxfId="3823">
      <pivotArea dataOnly="0" labelOnly="1" outline="0" offset="IV12" fieldPosition="0">
        <references count="1">
          <reference field="4" count="1">
            <x v="207"/>
          </reference>
        </references>
      </pivotArea>
    </format>
    <format dxfId="3822">
      <pivotArea dataOnly="0" labelOnly="1" outline="0" fieldPosition="0">
        <references count="2">
          <reference field="0" count="1">
            <x v="106"/>
          </reference>
          <reference field="4" count="1" selected="0">
            <x v="207"/>
          </reference>
        </references>
      </pivotArea>
    </format>
    <format dxfId="3821">
      <pivotArea outline="0" collapsedLevelsAreSubtotals="1" fieldPosition="0">
        <references count="2">
          <reference field="0" count="1" selected="0">
            <x v="106"/>
          </reference>
          <reference field="4" count="1" selected="0">
            <x v="207"/>
          </reference>
        </references>
      </pivotArea>
    </format>
    <format dxfId="3820">
      <pivotArea outline="0" collapsedLevelsAreSubtotals="1" fieldPosition="0">
        <references count="2">
          <reference field="0" count="1" selected="0">
            <x v="113"/>
          </reference>
          <reference field="4" count="1" selected="0">
            <x v="207"/>
          </reference>
        </references>
      </pivotArea>
    </format>
    <format dxfId="3819">
      <pivotArea dataOnly="0" labelOnly="1" outline="0" offset="IV13" fieldPosition="0">
        <references count="1">
          <reference field="4" count="1">
            <x v="207"/>
          </reference>
        </references>
      </pivotArea>
    </format>
    <format dxfId="3818">
      <pivotArea dataOnly="0" labelOnly="1" outline="0" fieldPosition="0">
        <references count="2">
          <reference field="0" count="1">
            <x v="113"/>
          </reference>
          <reference field="4" count="1" selected="0">
            <x v="207"/>
          </reference>
        </references>
      </pivotArea>
    </format>
    <format dxfId="3817">
      <pivotArea outline="0" collapsedLevelsAreSubtotals="1" fieldPosition="0">
        <references count="2">
          <reference field="0" count="1" selected="0">
            <x v="113"/>
          </reference>
          <reference field="4" count="1" selected="0">
            <x v="207"/>
          </reference>
        </references>
      </pivotArea>
    </format>
    <format dxfId="3816">
      <pivotArea outline="0" collapsedLevelsAreSubtotals="1" fieldPosition="0">
        <references count="2">
          <reference field="0" count="1" selected="0">
            <x v="115"/>
          </reference>
          <reference field="4" count="1" selected="0">
            <x v="207"/>
          </reference>
        </references>
      </pivotArea>
    </format>
    <format dxfId="3815">
      <pivotArea dataOnly="0" labelOnly="1" outline="0" offset="IV14" fieldPosition="0">
        <references count="1">
          <reference field="4" count="1">
            <x v="207"/>
          </reference>
        </references>
      </pivotArea>
    </format>
    <format dxfId="3814">
      <pivotArea dataOnly="0" labelOnly="1" outline="0" fieldPosition="0">
        <references count="2">
          <reference field="0" count="1">
            <x v="115"/>
          </reference>
          <reference field="4" count="1" selected="0">
            <x v="207"/>
          </reference>
        </references>
      </pivotArea>
    </format>
    <format dxfId="3813">
      <pivotArea outline="0" collapsedLevelsAreSubtotals="1" fieldPosition="0">
        <references count="2">
          <reference field="0" count="1" selected="0">
            <x v="115"/>
          </reference>
          <reference field="4" count="1" selected="0">
            <x v="207"/>
          </reference>
        </references>
      </pivotArea>
    </format>
    <format dxfId="3812">
      <pivotArea outline="0" collapsedLevelsAreSubtotals="1" fieldPosition="0">
        <references count="2">
          <reference field="0" count="1" selected="0">
            <x v="117"/>
          </reference>
          <reference field="4" count="1" selected="0">
            <x v="207"/>
          </reference>
        </references>
      </pivotArea>
    </format>
    <format dxfId="3811">
      <pivotArea dataOnly="0" labelOnly="1" outline="0" offset="IV15" fieldPosition="0">
        <references count="1">
          <reference field="4" count="1">
            <x v="207"/>
          </reference>
        </references>
      </pivotArea>
    </format>
    <format dxfId="3810">
      <pivotArea dataOnly="0" labelOnly="1" outline="0" fieldPosition="0">
        <references count="2">
          <reference field="0" count="1">
            <x v="117"/>
          </reference>
          <reference field="4" count="1" selected="0">
            <x v="207"/>
          </reference>
        </references>
      </pivotArea>
    </format>
    <format dxfId="3809">
      <pivotArea outline="0" collapsedLevelsAreSubtotals="1" fieldPosition="0">
        <references count="2">
          <reference field="0" count="1" selected="0">
            <x v="117"/>
          </reference>
          <reference field="4" count="1" selected="0">
            <x v="207"/>
          </reference>
        </references>
      </pivotArea>
    </format>
    <format dxfId="3808">
      <pivotArea outline="0" collapsedLevelsAreSubtotals="1" fieldPosition="0">
        <references count="2">
          <reference field="0" count="1" selected="0">
            <x v="121"/>
          </reference>
          <reference field="4" count="1" selected="0">
            <x v="207"/>
          </reference>
        </references>
      </pivotArea>
    </format>
    <format dxfId="3807">
      <pivotArea dataOnly="0" labelOnly="1" outline="0" offset="IV16" fieldPosition="0">
        <references count="1">
          <reference field="4" count="1">
            <x v="207"/>
          </reference>
        </references>
      </pivotArea>
    </format>
    <format dxfId="3806">
      <pivotArea dataOnly="0" labelOnly="1" outline="0" fieldPosition="0">
        <references count="2">
          <reference field="0" count="1">
            <x v="121"/>
          </reference>
          <reference field="4" count="1" selected="0">
            <x v="207"/>
          </reference>
        </references>
      </pivotArea>
    </format>
    <format dxfId="3805">
      <pivotArea outline="0" collapsedLevelsAreSubtotals="1" fieldPosition="0">
        <references count="2">
          <reference field="0" count="1" selected="0">
            <x v="121"/>
          </reference>
          <reference field="4" count="1" selected="0">
            <x v="207"/>
          </reference>
        </references>
      </pivotArea>
    </format>
    <format dxfId="3804">
      <pivotArea outline="0" collapsedLevelsAreSubtotals="1" fieldPosition="0">
        <references count="2">
          <reference field="0" count="1" selected="0">
            <x v="123"/>
          </reference>
          <reference field="4" count="1" selected="0">
            <x v="207"/>
          </reference>
        </references>
      </pivotArea>
    </format>
    <format dxfId="3803">
      <pivotArea dataOnly="0" labelOnly="1" outline="0" offset="IV17" fieldPosition="0">
        <references count="1">
          <reference field="4" count="1">
            <x v="207"/>
          </reference>
        </references>
      </pivotArea>
    </format>
    <format dxfId="3802">
      <pivotArea dataOnly="0" labelOnly="1" outline="0" fieldPosition="0">
        <references count="2">
          <reference field="0" count="1">
            <x v="123"/>
          </reference>
          <reference field="4" count="1" selected="0">
            <x v="207"/>
          </reference>
        </references>
      </pivotArea>
    </format>
    <format dxfId="3801">
      <pivotArea outline="0" collapsedLevelsAreSubtotals="1" fieldPosition="0">
        <references count="2">
          <reference field="0" count="1" selected="0">
            <x v="123"/>
          </reference>
          <reference field="4" count="1" selected="0">
            <x v="207"/>
          </reference>
        </references>
      </pivotArea>
    </format>
    <format dxfId="3800">
      <pivotArea outline="0" collapsedLevelsAreSubtotals="1" fieldPosition="0">
        <references count="2">
          <reference field="0" count="1" selected="0">
            <x v="125"/>
          </reference>
          <reference field="4" count="1" selected="0">
            <x v="207"/>
          </reference>
        </references>
      </pivotArea>
    </format>
    <format dxfId="3799">
      <pivotArea dataOnly="0" labelOnly="1" outline="0" offset="IV18" fieldPosition="0">
        <references count="1">
          <reference field="4" count="1">
            <x v="207"/>
          </reference>
        </references>
      </pivotArea>
    </format>
    <format dxfId="3798">
      <pivotArea dataOnly="0" labelOnly="1" outline="0" fieldPosition="0">
        <references count="2">
          <reference field="0" count="1">
            <x v="125"/>
          </reference>
          <reference field="4" count="1" selected="0">
            <x v="207"/>
          </reference>
        </references>
      </pivotArea>
    </format>
    <format dxfId="3797">
      <pivotArea outline="0" collapsedLevelsAreSubtotals="1" fieldPosition="0">
        <references count="2">
          <reference field="0" count="1" selected="0">
            <x v="125"/>
          </reference>
          <reference field="4" count="1" selected="0">
            <x v="207"/>
          </reference>
        </references>
      </pivotArea>
    </format>
    <format dxfId="3796">
      <pivotArea outline="0" collapsedLevelsAreSubtotals="1" fieldPosition="0">
        <references count="2">
          <reference field="0" count="1" selected="0">
            <x v="129"/>
          </reference>
          <reference field="4" count="1" selected="0">
            <x v="207"/>
          </reference>
        </references>
      </pivotArea>
    </format>
    <format dxfId="3795">
      <pivotArea dataOnly="0" labelOnly="1" outline="0" offset="IV19" fieldPosition="0">
        <references count="1">
          <reference field="4" count="1">
            <x v="207"/>
          </reference>
        </references>
      </pivotArea>
    </format>
    <format dxfId="3794">
      <pivotArea dataOnly="0" labelOnly="1" outline="0" fieldPosition="0">
        <references count="2">
          <reference field="0" count="1">
            <x v="129"/>
          </reference>
          <reference field="4" count="1" selected="0">
            <x v="207"/>
          </reference>
        </references>
      </pivotArea>
    </format>
    <format dxfId="3793">
      <pivotArea outline="0" collapsedLevelsAreSubtotals="1" fieldPosition="0">
        <references count="2">
          <reference field="0" count="1" selected="0">
            <x v="129"/>
          </reference>
          <reference field="4" count="1" selected="0">
            <x v="207"/>
          </reference>
        </references>
      </pivotArea>
    </format>
    <format dxfId="3792">
      <pivotArea outline="0" collapsedLevelsAreSubtotals="1" fieldPosition="0">
        <references count="2">
          <reference field="0" count="1" selected="0">
            <x v="131"/>
          </reference>
          <reference field="4" count="1" selected="0">
            <x v="207"/>
          </reference>
        </references>
      </pivotArea>
    </format>
    <format dxfId="3791">
      <pivotArea dataOnly="0" labelOnly="1" outline="0" offset="IV20" fieldPosition="0">
        <references count="1">
          <reference field="4" count="1">
            <x v="207"/>
          </reference>
        </references>
      </pivotArea>
    </format>
    <format dxfId="3790">
      <pivotArea dataOnly="0" labelOnly="1" outline="0" fieldPosition="0">
        <references count="2">
          <reference field="0" count="1">
            <x v="131"/>
          </reference>
          <reference field="4" count="1" selected="0">
            <x v="207"/>
          </reference>
        </references>
      </pivotArea>
    </format>
    <format dxfId="3789">
      <pivotArea outline="0" collapsedLevelsAreSubtotals="1" fieldPosition="0">
        <references count="2">
          <reference field="0" count="1" selected="0">
            <x v="131"/>
          </reference>
          <reference field="4" count="1" selected="0">
            <x v="207"/>
          </reference>
        </references>
      </pivotArea>
    </format>
    <format dxfId="3788">
      <pivotArea outline="0" collapsedLevelsAreSubtotals="1" fieldPosition="0">
        <references count="2">
          <reference field="0" count="1" selected="0">
            <x v="132"/>
          </reference>
          <reference field="4" count="1" selected="0">
            <x v="207"/>
          </reference>
        </references>
      </pivotArea>
    </format>
    <format dxfId="3787">
      <pivotArea dataOnly="0" labelOnly="1" outline="0" offset="IV21" fieldPosition="0">
        <references count="1">
          <reference field="4" count="1">
            <x v="207"/>
          </reference>
        </references>
      </pivotArea>
    </format>
    <format dxfId="3786">
      <pivotArea dataOnly="0" labelOnly="1" outline="0" fieldPosition="0">
        <references count="2">
          <reference field="0" count="1">
            <x v="132"/>
          </reference>
          <reference field="4" count="1" selected="0">
            <x v="207"/>
          </reference>
        </references>
      </pivotArea>
    </format>
    <format dxfId="3785">
      <pivotArea outline="0" collapsedLevelsAreSubtotals="1" fieldPosition="0">
        <references count="2">
          <reference field="0" count="1" selected="0">
            <x v="132"/>
          </reference>
          <reference field="4" count="1" selected="0">
            <x v="207"/>
          </reference>
        </references>
      </pivotArea>
    </format>
    <format dxfId="3784">
      <pivotArea outline="0" collapsedLevelsAreSubtotals="1" fieldPosition="0">
        <references count="2">
          <reference field="0" count="1" selected="0">
            <x v="138"/>
          </reference>
          <reference field="4" count="1" selected="0">
            <x v="207"/>
          </reference>
        </references>
      </pivotArea>
    </format>
    <format dxfId="3783">
      <pivotArea dataOnly="0" labelOnly="1" outline="0" offset="IV22" fieldPosition="0">
        <references count="1">
          <reference field="4" count="1">
            <x v="207"/>
          </reference>
        </references>
      </pivotArea>
    </format>
    <format dxfId="3782">
      <pivotArea dataOnly="0" labelOnly="1" outline="0" fieldPosition="0">
        <references count="2">
          <reference field="0" count="1">
            <x v="138"/>
          </reference>
          <reference field="4" count="1" selected="0">
            <x v="207"/>
          </reference>
        </references>
      </pivotArea>
    </format>
    <format dxfId="3781">
      <pivotArea outline="0" collapsedLevelsAreSubtotals="1" fieldPosition="0">
        <references count="2">
          <reference field="0" count="1" selected="0">
            <x v="138"/>
          </reference>
          <reference field="4" count="1" selected="0">
            <x v="207"/>
          </reference>
        </references>
      </pivotArea>
    </format>
    <format dxfId="3780">
      <pivotArea outline="0" collapsedLevelsAreSubtotals="1" fieldPosition="0">
        <references count="2">
          <reference field="0" count="1" selected="0">
            <x v="149"/>
          </reference>
          <reference field="4" count="1" selected="0">
            <x v="207"/>
          </reference>
        </references>
      </pivotArea>
    </format>
    <format dxfId="3779">
      <pivotArea dataOnly="0" labelOnly="1" outline="0" offset="IV23" fieldPosition="0">
        <references count="1">
          <reference field="4" count="1">
            <x v="207"/>
          </reference>
        </references>
      </pivotArea>
    </format>
    <format dxfId="3778">
      <pivotArea dataOnly="0" labelOnly="1" outline="0" fieldPosition="0">
        <references count="2">
          <reference field="0" count="1">
            <x v="149"/>
          </reference>
          <reference field="4" count="1" selected="0">
            <x v="207"/>
          </reference>
        </references>
      </pivotArea>
    </format>
    <format dxfId="3777">
      <pivotArea outline="0" collapsedLevelsAreSubtotals="1" fieldPosition="0">
        <references count="2">
          <reference field="0" count="1" selected="0">
            <x v="149"/>
          </reference>
          <reference field="4" count="1" selected="0">
            <x v="207"/>
          </reference>
        </references>
      </pivotArea>
    </format>
    <format dxfId="3776">
      <pivotArea outline="0" collapsedLevelsAreSubtotals="1" fieldPosition="0">
        <references count="2">
          <reference field="0" count="1" selected="0">
            <x v="151"/>
          </reference>
          <reference field="4" count="1" selected="0">
            <x v="207"/>
          </reference>
        </references>
      </pivotArea>
    </format>
    <format dxfId="3775">
      <pivotArea dataOnly="0" labelOnly="1" outline="0" offset="IV24" fieldPosition="0">
        <references count="1">
          <reference field="4" count="1">
            <x v="207"/>
          </reference>
        </references>
      </pivotArea>
    </format>
    <format dxfId="3774">
      <pivotArea dataOnly="0" labelOnly="1" outline="0" fieldPosition="0">
        <references count="2">
          <reference field="0" count="1">
            <x v="151"/>
          </reference>
          <reference field="4" count="1" selected="0">
            <x v="207"/>
          </reference>
        </references>
      </pivotArea>
    </format>
    <format dxfId="3773">
      <pivotArea outline="0" collapsedLevelsAreSubtotals="1" fieldPosition="0">
        <references count="2">
          <reference field="0" count="1" selected="0">
            <x v="151"/>
          </reference>
          <reference field="4" count="1" selected="0">
            <x v="207"/>
          </reference>
        </references>
      </pivotArea>
    </format>
    <format dxfId="3772">
      <pivotArea outline="0" collapsedLevelsAreSubtotals="1" fieldPosition="0">
        <references count="2">
          <reference field="0" count="1" selected="0">
            <x v="157"/>
          </reference>
          <reference field="4" count="1" selected="0">
            <x v="207"/>
          </reference>
        </references>
      </pivotArea>
    </format>
    <format dxfId="3771">
      <pivotArea dataOnly="0" labelOnly="1" outline="0" offset="IV25" fieldPosition="0">
        <references count="1">
          <reference field="4" count="1">
            <x v="207"/>
          </reference>
        </references>
      </pivotArea>
    </format>
    <format dxfId="3770">
      <pivotArea dataOnly="0" labelOnly="1" outline="0" fieldPosition="0">
        <references count="2">
          <reference field="0" count="1">
            <x v="157"/>
          </reference>
          <reference field="4" count="1" selected="0">
            <x v="207"/>
          </reference>
        </references>
      </pivotArea>
    </format>
    <format dxfId="3769">
      <pivotArea outline="0" collapsedLevelsAreSubtotals="1" fieldPosition="0">
        <references count="2">
          <reference field="0" count="1" selected="0">
            <x v="157"/>
          </reference>
          <reference field="4" count="1" selected="0">
            <x v="207"/>
          </reference>
        </references>
      </pivotArea>
    </format>
    <format dxfId="3768">
      <pivotArea outline="0" collapsedLevelsAreSubtotals="1" fieldPosition="0">
        <references count="2">
          <reference field="0" count="1" selected="0">
            <x v="164"/>
          </reference>
          <reference field="4" count="1" selected="0">
            <x v="207"/>
          </reference>
        </references>
      </pivotArea>
    </format>
    <format dxfId="3767">
      <pivotArea dataOnly="0" labelOnly="1" outline="0" offset="IV26" fieldPosition="0">
        <references count="1">
          <reference field="4" count="1">
            <x v="207"/>
          </reference>
        </references>
      </pivotArea>
    </format>
    <format dxfId="3766">
      <pivotArea dataOnly="0" labelOnly="1" outline="0" fieldPosition="0">
        <references count="2">
          <reference field="0" count="1">
            <x v="164"/>
          </reference>
          <reference field="4" count="1" selected="0">
            <x v="207"/>
          </reference>
        </references>
      </pivotArea>
    </format>
    <format dxfId="3765">
      <pivotArea outline="0" collapsedLevelsAreSubtotals="1" fieldPosition="0">
        <references count="2">
          <reference field="0" count="1" selected="0">
            <x v="164"/>
          </reference>
          <reference field="4" count="1" selected="0">
            <x v="207"/>
          </reference>
        </references>
      </pivotArea>
    </format>
    <format dxfId="3764">
      <pivotArea outline="0" collapsedLevelsAreSubtotals="1" fieldPosition="0">
        <references count="2">
          <reference field="0" count="1" selected="0">
            <x v="169"/>
          </reference>
          <reference field="4" count="1" selected="0">
            <x v="207"/>
          </reference>
        </references>
      </pivotArea>
    </format>
    <format dxfId="3763">
      <pivotArea dataOnly="0" labelOnly="1" outline="0" offset="IV27" fieldPosition="0">
        <references count="1">
          <reference field="4" count="1">
            <x v="207"/>
          </reference>
        </references>
      </pivotArea>
    </format>
    <format dxfId="3762">
      <pivotArea dataOnly="0" labelOnly="1" outline="0" fieldPosition="0">
        <references count="2">
          <reference field="0" count="1">
            <x v="169"/>
          </reference>
          <reference field="4" count="1" selected="0">
            <x v="207"/>
          </reference>
        </references>
      </pivotArea>
    </format>
    <format dxfId="3761">
      <pivotArea outline="0" collapsedLevelsAreSubtotals="1" fieldPosition="0">
        <references count="2">
          <reference field="0" count="1" selected="0">
            <x v="169"/>
          </reference>
          <reference field="4" count="1" selected="0">
            <x v="207"/>
          </reference>
        </references>
      </pivotArea>
    </format>
    <format dxfId="3760">
      <pivotArea outline="0" collapsedLevelsAreSubtotals="1" fieldPosition="0">
        <references count="2">
          <reference field="0" count="1" selected="0">
            <x v="172"/>
          </reference>
          <reference field="4" count="1" selected="0">
            <x v="207"/>
          </reference>
        </references>
      </pivotArea>
    </format>
    <format dxfId="3759">
      <pivotArea dataOnly="0" labelOnly="1" outline="0" offset="IV28" fieldPosition="0">
        <references count="1">
          <reference field="4" count="1">
            <x v="207"/>
          </reference>
        </references>
      </pivotArea>
    </format>
    <format dxfId="3758">
      <pivotArea dataOnly="0" labelOnly="1" outline="0" fieldPosition="0">
        <references count="2">
          <reference field="0" count="1">
            <x v="172"/>
          </reference>
          <reference field="4" count="1" selected="0">
            <x v="207"/>
          </reference>
        </references>
      </pivotArea>
    </format>
    <format dxfId="3757">
      <pivotArea outline="0" collapsedLevelsAreSubtotals="1" fieldPosition="0">
        <references count="2">
          <reference field="0" count="1" selected="0">
            <x v="172"/>
          </reference>
          <reference field="4" count="1" selected="0">
            <x v="207"/>
          </reference>
        </references>
      </pivotArea>
    </format>
    <format dxfId="3756">
      <pivotArea outline="0" collapsedLevelsAreSubtotals="1" fieldPosition="0">
        <references count="2">
          <reference field="0" count="1" selected="0">
            <x v="178"/>
          </reference>
          <reference field="4" count="1" selected="0">
            <x v="207"/>
          </reference>
        </references>
      </pivotArea>
    </format>
    <format dxfId="3755">
      <pivotArea dataOnly="0" labelOnly="1" outline="0" offset="IV29" fieldPosition="0">
        <references count="1">
          <reference field="4" count="1">
            <x v="207"/>
          </reference>
        </references>
      </pivotArea>
    </format>
    <format dxfId="3754">
      <pivotArea dataOnly="0" labelOnly="1" outline="0" fieldPosition="0">
        <references count="2">
          <reference field="0" count="1">
            <x v="178"/>
          </reference>
          <reference field="4" count="1" selected="0">
            <x v="207"/>
          </reference>
        </references>
      </pivotArea>
    </format>
    <format dxfId="3753">
      <pivotArea outline="0" collapsedLevelsAreSubtotals="1" fieldPosition="0">
        <references count="2">
          <reference field="0" count="1" selected="0">
            <x v="178"/>
          </reference>
          <reference field="4" count="1" selected="0">
            <x v="207"/>
          </reference>
        </references>
      </pivotArea>
    </format>
    <format dxfId="3752">
      <pivotArea outline="0" collapsedLevelsAreSubtotals="1" fieldPosition="0">
        <references count="2">
          <reference field="0" count="1" selected="0">
            <x v="181"/>
          </reference>
          <reference field="4" count="1" selected="0">
            <x v="207"/>
          </reference>
        </references>
      </pivotArea>
    </format>
    <format dxfId="3751">
      <pivotArea dataOnly="0" labelOnly="1" outline="0" offset="IV30" fieldPosition="0">
        <references count="1">
          <reference field="4" count="1">
            <x v="207"/>
          </reference>
        </references>
      </pivotArea>
    </format>
    <format dxfId="3750">
      <pivotArea dataOnly="0" labelOnly="1" outline="0" fieldPosition="0">
        <references count="2">
          <reference field="0" count="1">
            <x v="181"/>
          </reference>
          <reference field="4" count="1" selected="0">
            <x v="207"/>
          </reference>
        </references>
      </pivotArea>
    </format>
    <format dxfId="3749">
      <pivotArea outline="0" collapsedLevelsAreSubtotals="1" fieldPosition="0">
        <references count="2">
          <reference field="0" count="1" selected="0">
            <x v="181"/>
          </reference>
          <reference field="4" count="1" selected="0">
            <x v="207"/>
          </reference>
        </references>
      </pivotArea>
    </format>
    <format dxfId="3748">
      <pivotArea outline="0" collapsedLevelsAreSubtotals="1" fieldPosition="0">
        <references count="2">
          <reference field="0" count="1" selected="0">
            <x v="184"/>
          </reference>
          <reference field="4" count="1" selected="0">
            <x v="207"/>
          </reference>
        </references>
      </pivotArea>
    </format>
    <format dxfId="3747">
      <pivotArea dataOnly="0" labelOnly="1" outline="0" offset="IV31" fieldPosition="0">
        <references count="1">
          <reference field="4" count="1">
            <x v="207"/>
          </reference>
        </references>
      </pivotArea>
    </format>
    <format dxfId="3746">
      <pivotArea dataOnly="0" labelOnly="1" outline="0" fieldPosition="0">
        <references count="2">
          <reference field="0" count="1">
            <x v="184"/>
          </reference>
          <reference field="4" count="1" selected="0">
            <x v="207"/>
          </reference>
        </references>
      </pivotArea>
    </format>
    <format dxfId="3745">
      <pivotArea outline="0" collapsedLevelsAreSubtotals="1" fieldPosition="0">
        <references count="2">
          <reference field="0" count="1" selected="0">
            <x v="184"/>
          </reference>
          <reference field="4" count="1" selected="0">
            <x v="207"/>
          </reference>
        </references>
      </pivotArea>
    </format>
    <format dxfId="3744">
      <pivotArea outline="0" collapsedLevelsAreSubtotals="1" fieldPosition="0">
        <references count="2">
          <reference field="0" count="1" selected="0">
            <x v="191"/>
          </reference>
          <reference field="4" count="1" selected="0">
            <x v="207"/>
          </reference>
        </references>
      </pivotArea>
    </format>
    <format dxfId="3743">
      <pivotArea dataOnly="0" labelOnly="1" outline="0" offset="IV32" fieldPosition="0">
        <references count="1">
          <reference field="4" count="1">
            <x v="207"/>
          </reference>
        </references>
      </pivotArea>
    </format>
    <format dxfId="3742">
      <pivotArea dataOnly="0" labelOnly="1" outline="0" fieldPosition="0">
        <references count="2">
          <reference field="0" count="1">
            <x v="191"/>
          </reference>
          <reference field="4" count="1" selected="0">
            <x v="207"/>
          </reference>
        </references>
      </pivotArea>
    </format>
    <format dxfId="3741">
      <pivotArea outline="0" collapsedLevelsAreSubtotals="1" fieldPosition="0">
        <references count="2">
          <reference field="0" count="1" selected="0">
            <x v="191"/>
          </reference>
          <reference field="4" count="1" selected="0">
            <x v="207"/>
          </reference>
        </references>
      </pivotArea>
    </format>
    <format dxfId="3740">
      <pivotArea outline="0" collapsedLevelsAreSubtotals="1" fieldPosition="0">
        <references count="2">
          <reference field="0" count="1" selected="0">
            <x v="198"/>
          </reference>
          <reference field="4" count="1" selected="0">
            <x v="207"/>
          </reference>
        </references>
      </pivotArea>
    </format>
    <format dxfId="3739">
      <pivotArea dataOnly="0" labelOnly="1" outline="0" offset="IV33" fieldPosition="0">
        <references count="1">
          <reference field="4" count="1">
            <x v="207"/>
          </reference>
        </references>
      </pivotArea>
    </format>
    <format dxfId="3738">
      <pivotArea dataOnly="0" labelOnly="1" outline="0" fieldPosition="0">
        <references count="2">
          <reference field="0" count="1">
            <x v="198"/>
          </reference>
          <reference field="4" count="1" selected="0">
            <x v="207"/>
          </reference>
        </references>
      </pivotArea>
    </format>
    <format dxfId="3737">
      <pivotArea outline="0" collapsedLevelsAreSubtotals="1" fieldPosition="0">
        <references count="2">
          <reference field="0" count="1" selected="0">
            <x v="198"/>
          </reference>
          <reference field="4" count="1" selected="0">
            <x v="207"/>
          </reference>
        </references>
      </pivotArea>
    </format>
    <format dxfId="3736">
      <pivotArea outline="0" collapsedLevelsAreSubtotals="1" fieldPosition="0">
        <references count="2">
          <reference field="0" count="1" selected="0">
            <x v="201"/>
          </reference>
          <reference field="4" count="1" selected="0">
            <x v="207"/>
          </reference>
        </references>
      </pivotArea>
    </format>
    <format dxfId="3735">
      <pivotArea dataOnly="0" labelOnly="1" outline="0" offset="IV34" fieldPosition="0">
        <references count="1">
          <reference field="4" count="1">
            <x v="207"/>
          </reference>
        </references>
      </pivotArea>
    </format>
    <format dxfId="3734">
      <pivotArea dataOnly="0" labelOnly="1" outline="0" fieldPosition="0">
        <references count="2">
          <reference field="0" count="1">
            <x v="201"/>
          </reference>
          <reference field="4" count="1" selected="0">
            <x v="207"/>
          </reference>
        </references>
      </pivotArea>
    </format>
    <format dxfId="3733">
      <pivotArea outline="0" collapsedLevelsAreSubtotals="1" fieldPosition="0">
        <references count="2">
          <reference field="0" count="1" selected="0">
            <x v="201"/>
          </reference>
          <reference field="4" count="1" selected="0">
            <x v="207"/>
          </reference>
        </references>
      </pivotArea>
    </format>
    <format dxfId="3732">
      <pivotArea outline="0" collapsedLevelsAreSubtotals="1" fieldPosition="0">
        <references count="2">
          <reference field="0" count="1" selected="0">
            <x v="202"/>
          </reference>
          <reference field="4" count="1" selected="0">
            <x v="207"/>
          </reference>
        </references>
      </pivotArea>
    </format>
    <format dxfId="3731">
      <pivotArea dataOnly="0" labelOnly="1" outline="0" offset="IV35" fieldPosition="0">
        <references count="1">
          <reference field="4" count="1">
            <x v="207"/>
          </reference>
        </references>
      </pivotArea>
    </format>
    <format dxfId="3730">
      <pivotArea dataOnly="0" labelOnly="1" outline="0" fieldPosition="0">
        <references count="2">
          <reference field="0" count="1">
            <x v="202"/>
          </reference>
          <reference field="4" count="1" selected="0">
            <x v="207"/>
          </reference>
        </references>
      </pivotArea>
    </format>
    <format dxfId="3729">
      <pivotArea outline="0" collapsedLevelsAreSubtotals="1" fieldPosition="0">
        <references count="2">
          <reference field="0" count="1" selected="0">
            <x v="202"/>
          </reference>
          <reference field="4" count="1" selected="0">
            <x v="207"/>
          </reference>
        </references>
      </pivotArea>
    </format>
    <format dxfId="3728">
      <pivotArea outline="0" collapsedLevelsAreSubtotals="1" fieldPosition="0">
        <references count="2">
          <reference field="0" count="1" selected="0">
            <x v="207"/>
          </reference>
          <reference field="4" count="1" selected="0">
            <x v="207"/>
          </reference>
        </references>
      </pivotArea>
    </format>
    <format dxfId="3727">
      <pivotArea dataOnly="0" labelOnly="1" outline="0" offset="IV36" fieldPosition="0">
        <references count="1">
          <reference field="4" count="1">
            <x v="207"/>
          </reference>
        </references>
      </pivotArea>
    </format>
    <format dxfId="3726">
      <pivotArea dataOnly="0" labelOnly="1" outline="0" fieldPosition="0">
        <references count="2">
          <reference field="0" count="1">
            <x v="207"/>
          </reference>
          <reference field="4" count="1" selected="0">
            <x v="207"/>
          </reference>
        </references>
      </pivotArea>
    </format>
    <format dxfId="3725">
      <pivotArea outline="0" collapsedLevelsAreSubtotals="1" fieldPosition="0">
        <references count="2">
          <reference field="0" count="1" selected="0">
            <x v="207"/>
          </reference>
          <reference field="4" count="1" selected="0">
            <x v="207"/>
          </reference>
        </references>
      </pivotArea>
    </format>
    <format dxfId="3724">
      <pivotArea outline="0" collapsedLevelsAreSubtotals="1" fieldPosition="0">
        <references count="2">
          <reference field="0" count="1" selected="0">
            <x v="208"/>
          </reference>
          <reference field="4" count="1" selected="0">
            <x v="207"/>
          </reference>
        </references>
      </pivotArea>
    </format>
    <format dxfId="3723">
      <pivotArea dataOnly="0" labelOnly="1" outline="0" offset="IV37" fieldPosition="0">
        <references count="1">
          <reference field="4" count="1">
            <x v="207"/>
          </reference>
        </references>
      </pivotArea>
    </format>
    <format dxfId="3722">
      <pivotArea dataOnly="0" labelOnly="1" outline="0" fieldPosition="0">
        <references count="2">
          <reference field="0" count="1">
            <x v="208"/>
          </reference>
          <reference field="4" count="1" selected="0">
            <x v="207"/>
          </reference>
        </references>
      </pivotArea>
    </format>
    <format dxfId="3721">
      <pivotArea outline="0" collapsedLevelsAreSubtotals="1" fieldPosition="0">
        <references count="2">
          <reference field="0" count="1" selected="0">
            <x v="208"/>
          </reference>
          <reference field="4" count="1" selected="0">
            <x v="207"/>
          </reference>
        </references>
      </pivotArea>
    </format>
    <format dxfId="3720">
      <pivotArea outline="0" collapsedLevelsAreSubtotals="1" fieldPosition="0">
        <references count="2">
          <reference field="0" count="1" selected="0">
            <x v="210"/>
          </reference>
          <reference field="4" count="1" selected="0">
            <x v="207"/>
          </reference>
        </references>
      </pivotArea>
    </format>
    <format dxfId="3719">
      <pivotArea dataOnly="0" labelOnly="1" outline="0" offset="IV38" fieldPosition="0">
        <references count="1">
          <reference field="4" count="1">
            <x v="207"/>
          </reference>
        </references>
      </pivotArea>
    </format>
    <format dxfId="3718">
      <pivotArea dataOnly="0" labelOnly="1" outline="0" fieldPosition="0">
        <references count="2">
          <reference field="0" count="1">
            <x v="210"/>
          </reference>
          <reference field="4" count="1" selected="0">
            <x v="207"/>
          </reference>
        </references>
      </pivotArea>
    </format>
    <format dxfId="3717">
      <pivotArea outline="0" collapsedLevelsAreSubtotals="1" fieldPosition="0">
        <references count="2">
          <reference field="0" count="1" selected="0">
            <x v="210"/>
          </reference>
          <reference field="4" count="1" selected="0">
            <x v="207"/>
          </reference>
        </references>
      </pivotArea>
    </format>
    <format dxfId="3716">
      <pivotArea outline="0" collapsedLevelsAreSubtotals="1" fieldPosition="0">
        <references count="2">
          <reference field="0" count="1" selected="0">
            <x v="212"/>
          </reference>
          <reference field="4" count="1" selected="0">
            <x v="207"/>
          </reference>
        </references>
      </pivotArea>
    </format>
    <format dxfId="3715">
      <pivotArea dataOnly="0" labelOnly="1" outline="0" offset="IV39" fieldPosition="0">
        <references count="1">
          <reference field="4" count="1">
            <x v="207"/>
          </reference>
        </references>
      </pivotArea>
    </format>
    <format dxfId="3714">
      <pivotArea dataOnly="0" labelOnly="1" outline="0" fieldPosition="0">
        <references count="2">
          <reference field="0" count="1">
            <x v="212"/>
          </reference>
          <reference field="4" count="1" selected="0">
            <x v="207"/>
          </reference>
        </references>
      </pivotArea>
    </format>
    <format dxfId="3713">
      <pivotArea outline="0" collapsedLevelsAreSubtotals="1" fieldPosition="0">
        <references count="2">
          <reference field="0" count="1" selected="0">
            <x v="212"/>
          </reference>
          <reference field="4" count="1" selected="0">
            <x v="207"/>
          </reference>
        </references>
      </pivotArea>
    </format>
    <format dxfId="3712">
      <pivotArea outline="0" collapsedLevelsAreSubtotals="1" fieldPosition="0">
        <references count="2">
          <reference field="0" count="1" selected="0">
            <x v="213"/>
          </reference>
          <reference field="4" count="1" selected="0">
            <x v="207"/>
          </reference>
        </references>
      </pivotArea>
    </format>
    <format dxfId="3711">
      <pivotArea dataOnly="0" labelOnly="1" outline="0" offset="IV40" fieldPosition="0">
        <references count="1">
          <reference field="4" count="1">
            <x v="207"/>
          </reference>
        </references>
      </pivotArea>
    </format>
    <format dxfId="3710">
      <pivotArea dataOnly="0" labelOnly="1" outline="0" fieldPosition="0">
        <references count="2">
          <reference field="0" count="1">
            <x v="213"/>
          </reference>
          <reference field="4" count="1" selected="0">
            <x v="207"/>
          </reference>
        </references>
      </pivotArea>
    </format>
    <format dxfId="3709">
      <pivotArea outline="0" collapsedLevelsAreSubtotals="1" fieldPosition="0">
        <references count="2">
          <reference field="0" count="1" selected="0">
            <x v="213"/>
          </reference>
          <reference field="4" count="1" selected="0">
            <x v="207"/>
          </reference>
        </references>
      </pivotArea>
    </format>
    <format dxfId="3708">
      <pivotArea outline="0" collapsedLevelsAreSubtotals="1" fieldPosition="0">
        <references count="2">
          <reference field="0" count="1" selected="0">
            <x v="216"/>
          </reference>
          <reference field="4" count="1" selected="0">
            <x v="207"/>
          </reference>
        </references>
      </pivotArea>
    </format>
    <format dxfId="3707">
      <pivotArea dataOnly="0" labelOnly="1" outline="0" offset="IV41" fieldPosition="0">
        <references count="1">
          <reference field="4" count="1">
            <x v="207"/>
          </reference>
        </references>
      </pivotArea>
    </format>
    <format dxfId="3706">
      <pivotArea dataOnly="0" labelOnly="1" outline="0" fieldPosition="0">
        <references count="2">
          <reference field="0" count="1">
            <x v="216"/>
          </reference>
          <reference field="4" count="1" selected="0">
            <x v="207"/>
          </reference>
        </references>
      </pivotArea>
    </format>
    <format dxfId="3705">
      <pivotArea outline="0" collapsedLevelsAreSubtotals="1" fieldPosition="0">
        <references count="2">
          <reference field="0" count="1" selected="0">
            <x v="216"/>
          </reference>
          <reference field="4" count="1" selected="0">
            <x v="207"/>
          </reference>
        </references>
      </pivotArea>
    </format>
    <format dxfId="3704">
      <pivotArea outline="0" collapsedLevelsAreSubtotals="1" fieldPosition="0">
        <references count="2">
          <reference field="0" count="1" selected="0">
            <x v="223"/>
          </reference>
          <reference field="4" count="1" selected="0">
            <x v="207"/>
          </reference>
        </references>
      </pivotArea>
    </format>
    <format dxfId="3703">
      <pivotArea dataOnly="0" labelOnly="1" outline="0" offset="IV42" fieldPosition="0">
        <references count="1">
          <reference field="4" count="1">
            <x v="207"/>
          </reference>
        </references>
      </pivotArea>
    </format>
    <format dxfId="3702">
      <pivotArea dataOnly="0" labelOnly="1" outline="0" fieldPosition="0">
        <references count="2">
          <reference field="0" count="1">
            <x v="223"/>
          </reference>
          <reference field="4" count="1" selected="0">
            <x v="207"/>
          </reference>
        </references>
      </pivotArea>
    </format>
    <format dxfId="3701">
      <pivotArea outline="0" collapsedLevelsAreSubtotals="1" fieldPosition="0">
        <references count="2">
          <reference field="0" count="1" selected="0">
            <x v="223"/>
          </reference>
          <reference field="4" count="1" selected="0">
            <x v="207"/>
          </reference>
        </references>
      </pivotArea>
    </format>
    <format dxfId="3700">
      <pivotArea outline="0" collapsedLevelsAreSubtotals="1" fieldPosition="0">
        <references count="2">
          <reference field="0" count="1" selected="0">
            <x v="236"/>
          </reference>
          <reference field="4" count="1" selected="0">
            <x v="207"/>
          </reference>
        </references>
      </pivotArea>
    </format>
    <format dxfId="3699">
      <pivotArea dataOnly="0" labelOnly="1" outline="0" offset="IV43" fieldPosition="0">
        <references count="1">
          <reference field="4" count="1">
            <x v="207"/>
          </reference>
        </references>
      </pivotArea>
    </format>
    <format dxfId="3698">
      <pivotArea dataOnly="0" labelOnly="1" outline="0" fieldPosition="0">
        <references count="2">
          <reference field="0" count="1">
            <x v="236"/>
          </reference>
          <reference field="4" count="1" selected="0">
            <x v="207"/>
          </reference>
        </references>
      </pivotArea>
    </format>
    <format dxfId="3697">
      <pivotArea outline="0" collapsedLevelsAreSubtotals="1" fieldPosition="0">
        <references count="2">
          <reference field="0" count="1" selected="0">
            <x v="236"/>
          </reference>
          <reference field="4" count="1" selected="0">
            <x v="207"/>
          </reference>
        </references>
      </pivotArea>
    </format>
    <format dxfId="3696">
      <pivotArea outline="0" collapsedLevelsAreSubtotals="1" fieldPosition="0">
        <references count="2">
          <reference field="0" count="1" selected="0">
            <x v="240"/>
          </reference>
          <reference field="4" count="1" selected="0">
            <x v="207"/>
          </reference>
        </references>
      </pivotArea>
    </format>
    <format dxfId="3695">
      <pivotArea dataOnly="0" labelOnly="1" outline="0" offset="IV44" fieldPosition="0">
        <references count="1">
          <reference field="4" count="1">
            <x v="207"/>
          </reference>
        </references>
      </pivotArea>
    </format>
    <format dxfId="3694">
      <pivotArea dataOnly="0" labelOnly="1" outline="0" fieldPosition="0">
        <references count="2">
          <reference field="0" count="1">
            <x v="240"/>
          </reference>
          <reference field="4" count="1" selected="0">
            <x v="207"/>
          </reference>
        </references>
      </pivotArea>
    </format>
    <format dxfId="3693">
      <pivotArea outline="0" collapsedLevelsAreSubtotals="1" fieldPosition="0">
        <references count="2">
          <reference field="0" count="1" selected="0">
            <x v="240"/>
          </reference>
          <reference field="4" count="1" selected="0">
            <x v="207"/>
          </reference>
        </references>
      </pivotArea>
    </format>
    <format dxfId="3692">
      <pivotArea outline="0" collapsedLevelsAreSubtotals="1" fieldPosition="0">
        <references count="2">
          <reference field="0" count="1" selected="0">
            <x v="273"/>
          </reference>
          <reference field="4" count="1" selected="0">
            <x v="207"/>
          </reference>
        </references>
      </pivotArea>
    </format>
    <format dxfId="3691">
      <pivotArea dataOnly="0" labelOnly="1" outline="0" offset="IV45" fieldPosition="0">
        <references count="1">
          <reference field="4" count="1">
            <x v="207"/>
          </reference>
        </references>
      </pivotArea>
    </format>
    <format dxfId="3690">
      <pivotArea dataOnly="0" labelOnly="1" outline="0" fieldPosition="0">
        <references count="2">
          <reference field="0" count="1">
            <x v="273"/>
          </reference>
          <reference field="4" count="1" selected="0">
            <x v="207"/>
          </reference>
        </references>
      </pivotArea>
    </format>
    <format dxfId="3689">
      <pivotArea outline="0" collapsedLevelsAreSubtotals="1" fieldPosition="0">
        <references count="2">
          <reference field="0" count="1" selected="0">
            <x v="273"/>
          </reference>
          <reference field="4" count="1" selected="0">
            <x v="207"/>
          </reference>
        </references>
      </pivotArea>
    </format>
    <format dxfId="3688">
      <pivotArea outline="0" collapsedLevelsAreSubtotals="1" fieldPosition="0">
        <references count="2">
          <reference field="0" count="1" selected="0">
            <x v="276"/>
          </reference>
          <reference field="4" count="1" selected="0">
            <x v="207"/>
          </reference>
        </references>
      </pivotArea>
    </format>
    <format dxfId="3687">
      <pivotArea dataOnly="0" labelOnly="1" outline="0" offset="IV46" fieldPosition="0">
        <references count="1">
          <reference field="4" count="1">
            <x v="207"/>
          </reference>
        </references>
      </pivotArea>
    </format>
    <format dxfId="3686">
      <pivotArea dataOnly="0" labelOnly="1" outline="0" fieldPosition="0">
        <references count="2">
          <reference field="0" count="1">
            <x v="276"/>
          </reference>
          <reference field="4" count="1" selected="0">
            <x v="207"/>
          </reference>
        </references>
      </pivotArea>
    </format>
    <format dxfId="3685">
      <pivotArea outline="0" collapsedLevelsAreSubtotals="1" fieldPosition="0">
        <references count="2">
          <reference field="0" count="1" selected="0">
            <x v="276"/>
          </reference>
          <reference field="4" count="1" selected="0">
            <x v="207"/>
          </reference>
        </references>
      </pivotArea>
    </format>
    <format dxfId="3684">
      <pivotArea outline="0" collapsedLevelsAreSubtotals="1" fieldPosition="0">
        <references count="2">
          <reference field="0" count="1" selected="0">
            <x v="278"/>
          </reference>
          <reference field="4" count="1" selected="0">
            <x v="207"/>
          </reference>
        </references>
      </pivotArea>
    </format>
    <format dxfId="3683">
      <pivotArea dataOnly="0" labelOnly="1" outline="0" offset="IV47" fieldPosition="0">
        <references count="1">
          <reference field="4" count="1">
            <x v="207"/>
          </reference>
        </references>
      </pivotArea>
    </format>
    <format dxfId="3682">
      <pivotArea dataOnly="0" labelOnly="1" outline="0" fieldPosition="0">
        <references count="2">
          <reference field="0" count="1">
            <x v="278"/>
          </reference>
          <reference field="4" count="1" selected="0">
            <x v="207"/>
          </reference>
        </references>
      </pivotArea>
    </format>
    <format dxfId="3681">
      <pivotArea outline="0" collapsedLevelsAreSubtotals="1" fieldPosition="0">
        <references count="2">
          <reference field="0" count="1" selected="0">
            <x v="278"/>
          </reference>
          <reference field="4" count="1" selected="0">
            <x v="207"/>
          </reference>
        </references>
      </pivotArea>
    </format>
    <format dxfId="3680">
      <pivotArea outline="0" collapsedLevelsAreSubtotals="1" fieldPosition="0">
        <references count="2">
          <reference field="0" count="1" selected="0">
            <x v="280"/>
          </reference>
          <reference field="4" count="1" selected="0">
            <x v="207"/>
          </reference>
        </references>
      </pivotArea>
    </format>
    <format dxfId="3679">
      <pivotArea dataOnly="0" labelOnly="1" outline="0" offset="IV48" fieldPosition="0">
        <references count="1">
          <reference field="4" count="1">
            <x v="207"/>
          </reference>
        </references>
      </pivotArea>
    </format>
    <format dxfId="3678">
      <pivotArea dataOnly="0" labelOnly="1" outline="0" fieldPosition="0">
        <references count="2">
          <reference field="0" count="1">
            <x v="280"/>
          </reference>
          <reference field="4" count="1" selected="0">
            <x v="207"/>
          </reference>
        </references>
      </pivotArea>
    </format>
    <format dxfId="3677">
      <pivotArea outline="0" collapsedLevelsAreSubtotals="1" fieldPosition="0">
        <references count="2">
          <reference field="0" count="1" selected="0">
            <x v="280"/>
          </reference>
          <reference field="4" count="1" selected="0">
            <x v="207"/>
          </reference>
        </references>
      </pivotArea>
    </format>
    <format dxfId="3676">
      <pivotArea outline="0" collapsedLevelsAreSubtotals="1" fieldPosition="0">
        <references count="2">
          <reference field="0" count="1" selected="0">
            <x v="285"/>
          </reference>
          <reference field="4" count="1" selected="0">
            <x v="207"/>
          </reference>
        </references>
      </pivotArea>
    </format>
    <format dxfId="3675">
      <pivotArea dataOnly="0" labelOnly="1" outline="0" offset="IV49" fieldPosition="0">
        <references count="1">
          <reference field="4" count="1">
            <x v="207"/>
          </reference>
        </references>
      </pivotArea>
    </format>
    <format dxfId="3674">
      <pivotArea dataOnly="0" labelOnly="1" outline="0" fieldPosition="0">
        <references count="2">
          <reference field="0" count="1">
            <x v="285"/>
          </reference>
          <reference field="4" count="1" selected="0">
            <x v="207"/>
          </reference>
        </references>
      </pivotArea>
    </format>
    <format dxfId="3673">
      <pivotArea outline="0" collapsedLevelsAreSubtotals="1" fieldPosition="0">
        <references count="2">
          <reference field="0" count="1" selected="0">
            <x v="285"/>
          </reference>
          <reference field="4" count="1" selected="0">
            <x v="207"/>
          </reference>
        </references>
      </pivotArea>
    </format>
    <format dxfId="3672">
      <pivotArea outline="0" collapsedLevelsAreSubtotals="1" fieldPosition="0">
        <references count="2">
          <reference field="0" count="1" selected="0">
            <x v="300"/>
          </reference>
          <reference field="4" count="1" selected="0">
            <x v="207"/>
          </reference>
        </references>
      </pivotArea>
    </format>
    <format dxfId="3671">
      <pivotArea dataOnly="0" labelOnly="1" outline="0" offset="IV50" fieldPosition="0">
        <references count="1">
          <reference field="4" count="1">
            <x v="207"/>
          </reference>
        </references>
      </pivotArea>
    </format>
    <format dxfId="3670">
      <pivotArea dataOnly="0" labelOnly="1" outline="0" fieldPosition="0">
        <references count="2">
          <reference field="0" count="1">
            <x v="300"/>
          </reference>
          <reference field="4" count="1" selected="0">
            <x v="207"/>
          </reference>
        </references>
      </pivotArea>
    </format>
    <format dxfId="3669">
      <pivotArea outline="0" collapsedLevelsAreSubtotals="1" fieldPosition="0">
        <references count="2">
          <reference field="0" count="1" selected="0">
            <x v="300"/>
          </reference>
          <reference field="4" count="1" selected="0">
            <x v="207"/>
          </reference>
        </references>
      </pivotArea>
    </format>
    <format dxfId="3668">
      <pivotArea outline="0" collapsedLevelsAreSubtotals="1" fieldPosition="0">
        <references count="2">
          <reference field="0" count="1" selected="0">
            <x v="301"/>
          </reference>
          <reference field="4" count="1" selected="0">
            <x v="207"/>
          </reference>
        </references>
      </pivotArea>
    </format>
    <format dxfId="3667">
      <pivotArea dataOnly="0" labelOnly="1" outline="0" offset="IV51" fieldPosition="0">
        <references count="1">
          <reference field="4" count="1">
            <x v="207"/>
          </reference>
        </references>
      </pivotArea>
    </format>
    <format dxfId="3666">
      <pivotArea dataOnly="0" labelOnly="1" outline="0" fieldPosition="0">
        <references count="2">
          <reference field="0" count="1">
            <x v="301"/>
          </reference>
          <reference field="4" count="1" selected="0">
            <x v="207"/>
          </reference>
        </references>
      </pivotArea>
    </format>
    <format dxfId="3665">
      <pivotArea outline="0" collapsedLevelsAreSubtotals="1" fieldPosition="0">
        <references count="2">
          <reference field="0" count="1" selected="0">
            <x v="301"/>
          </reference>
          <reference field="4" count="1" selected="0">
            <x v="207"/>
          </reference>
        </references>
      </pivotArea>
    </format>
    <format dxfId="3664">
      <pivotArea outline="0" collapsedLevelsAreSubtotals="1" fieldPosition="0">
        <references count="2">
          <reference field="0" count="1" selected="0">
            <x v="302"/>
          </reference>
          <reference field="4" count="1" selected="0">
            <x v="207"/>
          </reference>
        </references>
      </pivotArea>
    </format>
    <format dxfId="3663">
      <pivotArea dataOnly="0" labelOnly="1" outline="0" offset="IV52" fieldPosition="0">
        <references count="1">
          <reference field="4" count="1">
            <x v="207"/>
          </reference>
        </references>
      </pivotArea>
    </format>
    <format dxfId="3662">
      <pivotArea dataOnly="0" labelOnly="1" outline="0" fieldPosition="0">
        <references count="2">
          <reference field="0" count="1">
            <x v="302"/>
          </reference>
          <reference field="4" count="1" selected="0">
            <x v="207"/>
          </reference>
        </references>
      </pivotArea>
    </format>
    <format dxfId="3661">
      <pivotArea outline="0" collapsedLevelsAreSubtotals="1" fieldPosition="0">
        <references count="2">
          <reference field="0" count="1" selected="0">
            <x v="302"/>
          </reference>
          <reference field="4" count="1" selected="0">
            <x v="207"/>
          </reference>
        </references>
      </pivotArea>
    </format>
    <format dxfId="3660">
      <pivotArea outline="0" collapsedLevelsAreSubtotals="1" fieldPosition="0">
        <references count="2">
          <reference field="0" count="1" selected="0">
            <x v="303"/>
          </reference>
          <reference field="4" count="1" selected="0">
            <x v="207"/>
          </reference>
        </references>
      </pivotArea>
    </format>
    <format dxfId="3659">
      <pivotArea dataOnly="0" labelOnly="1" outline="0" offset="IV53" fieldPosition="0">
        <references count="1">
          <reference field="4" count="1">
            <x v="207"/>
          </reference>
        </references>
      </pivotArea>
    </format>
    <format dxfId="3658">
      <pivotArea dataOnly="0" labelOnly="1" outline="0" fieldPosition="0">
        <references count="2">
          <reference field="0" count="1">
            <x v="303"/>
          </reference>
          <reference field="4" count="1" selected="0">
            <x v="207"/>
          </reference>
        </references>
      </pivotArea>
    </format>
    <format dxfId="3657">
      <pivotArea outline="0" collapsedLevelsAreSubtotals="1" fieldPosition="0">
        <references count="2">
          <reference field="0" count="1" selected="0">
            <x v="303"/>
          </reference>
          <reference field="4" count="1" selected="0">
            <x v="207"/>
          </reference>
        </references>
      </pivotArea>
    </format>
    <format dxfId="3656">
      <pivotArea outline="0" collapsedLevelsAreSubtotals="1" fieldPosition="0">
        <references count="2">
          <reference field="0" count="1" selected="0">
            <x v="305"/>
          </reference>
          <reference field="4" count="1" selected="0">
            <x v="207"/>
          </reference>
        </references>
      </pivotArea>
    </format>
    <format dxfId="3655">
      <pivotArea dataOnly="0" labelOnly="1" outline="0" offset="IV54" fieldPosition="0">
        <references count="1">
          <reference field="4" count="1">
            <x v="207"/>
          </reference>
        </references>
      </pivotArea>
    </format>
    <format dxfId="3654">
      <pivotArea dataOnly="0" labelOnly="1" outline="0" fieldPosition="0">
        <references count="2">
          <reference field="0" count="1">
            <x v="305"/>
          </reference>
          <reference field="4" count="1" selected="0">
            <x v="207"/>
          </reference>
        </references>
      </pivotArea>
    </format>
    <format dxfId="3653">
      <pivotArea outline="0" collapsedLevelsAreSubtotals="1" fieldPosition="0">
        <references count="2">
          <reference field="0" count="1" selected="0">
            <x v="305"/>
          </reference>
          <reference field="4" count="1" selected="0">
            <x v="207"/>
          </reference>
        </references>
      </pivotArea>
    </format>
    <format dxfId="3652">
      <pivotArea outline="0" collapsedLevelsAreSubtotals="1" fieldPosition="0">
        <references count="2">
          <reference field="0" count="1" selected="0">
            <x v="307"/>
          </reference>
          <reference field="4" count="1" selected="0">
            <x v="207"/>
          </reference>
        </references>
      </pivotArea>
    </format>
    <format dxfId="3651">
      <pivotArea dataOnly="0" labelOnly="1" outline="0" offset="IV55" fieldPosition="0">
        <references count="1">
          <reference field="4" count="1">
            <x v="207"/>
          </reference>
        </references>
      </pivotArea>
    </format>
    <format dxfId="3650">
      <pivotArea dataOnly="0" labelOnly="1" outline="0" fieldPosition="0">
        <references count="2">
          <reference field="0" count="1">
            <x v="307"/>
          </reference>
          <reference field="4" count="1" selected="0">
            <x v="207"/>
          </reference>
        </references>
      </pivotArea>
    </format>
    <format dxfId="3649">
      <pivotArea outline="0" collapsedLevelsAreSubtotals="1" fieldPosition="0">
        <references count="2">
          <reference field="0" count="1" selected="0">
            <x v="307"/>
          </reference>
          <reference field="4" count="1" selected="0">
            <x v="207"/>
          </reference>
        </references>
      </pivotArea>
    </format>
    <format dxfId="3648">
      <pivotArea outline="0" collapsedLevelsAreSubtotals="1" fieldPosition="0">
        <references count="2">
          <reference field="0" count="1" selected="0">
            <x v="308"/>
          </reference>
          <reference field="4" count="1" selected="0">
            <x v="207"/>
          </reference>
        </references>
      </pivotArea>
    </format>
    <format dxfId="3647">
      <pivotArea dataOnly="0" labelOnly="1" outline="0" offset="IV56" fieldPosition="0">
        <references count="1">
          <reference field="4" count="1">
            <x v="207"/>
          </reference>
        </references>
      </pivotArea>
    </format>
    <format dxfId="3646">
      <pivotArea dataOnly="0" labelOnly="1" outline="0" fieldPosition="0">
        <references count="2">
          <reference field="0" count="1">
            <x v="308"/>
          </reference>
          <reference field="4" count="1" selected="0">
            <x v="207"/>
          </reference>
        </references>
      </pivotArea>
    </format>
    <format dxfId="3645">
      <pivotArea outline="0" collapsedLevelsAreSubtotals="1" fieldPosition="0">
        <references count="2">
          <reference field="0" count="1" selected="0">
            <x v="308"/>
          </reference>
          <reference field="4" count="1" selected="0">
            <x v="207"/>
          </reference>
        </references>
      </pivotArea>
    </format>
    <format dxfId="3644">
      <pivotArea outline="0" collapsedLevelsAreSubtotals="1" fieldPosition="0">
        <references count="2">
          <reference field="0" count="1" selected="0">
            <x v="309"/>
          </reference>
          <reference field="4" count="1" selected="0">
            <x v="207"/>
          </reference>
        </references>
      </pivotArea>
    </format>
    <format dxfId="3643">
      <pivotArea dataOnly="0" labelOnly="1" outline="0" offset="IV57" fieldPosition="0">
        <references count="1">
          <reference field="4" count="1">
            <x v="207"/>
          </reference>
        </references>
      </pivotArea>
    </format>
    <format dxfId="3642">
      <pivotArea dataOnly="0" labelOnly="1" outline="0" fieldPosition="0">
        <references count="2">
          <reference field="0" count="1">
            <x v="309"/>
          </reference>
          <reference field="4" count="1" selected="0">
            <x v="207"/>
          </reference>
        </references>
      </pivotArea>
    </format>
    <format dxfId="3641">
      <pivotArea outline="0" collapsedLevelsAreSubtotals="1" fieldPosition="0">
        <references count="2">
          <reference field="0" count="1" selected="0">
            <x v="309"/>
          </reference>
          <reference field="4" count="1" selected="0">
            <x v="207"/>
          </reference>
        </references>
      </pivotArea>
    </format>
    <format dxfId="3640">
      <pivotArea outline="0" collapsedLevelsAreSubtotals="1" fieldPosition="0">
        <references count="2">
          <reference field="0" count="1" selected="0">
            <x v="310"/>
          </reference>
          <reference field="4" count="1" selected="0">
            <x v="207"/>
          </reference>
        </references>
      </pivotArea>
    </format>
    <format dxfId="3639">
      <pivotArea dataOnly="0" labelOnly="1" outline="0" offset="IV58" fieldPosition="0">
        <references count="1">
          <reference field="4" count="1">
            <x v="207"/>
          </reference>
        </references>
      </pivotArea>
    </format>
    <format dxfId="3638">
      <pivotArea dataOnly="0" labelOnly="1" outline="0" fieldPosition="0">
        <references count="2">
          <reference field="0" count="1">
            <x v="310"/>
          </reference>
          <reference field="4" count="1" selected="0">
            <x v="207"/>
          </reference>
        </references>
      </pivotArea>
    </format>
    <format dxfId="3637">
      <pivotArea outline="0" collapsedLevelsAreSubtotals="1" fieldPosition="0">
        <references count="2">
          <reference field="0" count="1" selected="0">
            <x v="310"/>
          </reference>
          <reference field="4" count="1" selected="0">
            <x v="207"/>
          </reference>
        </references>
      </pivotArea>
    </format>
    <format dxfId="3636">
      <pivotArea outline="0" collapsedLevelsAreSubtotals="1" fieldPosition="0">
        <references count="2">
          <reference field="0" count="1" selected="0">
            <x v="312"/>
          </reference>
          <reference field="4" count="1" selected="0">
            <x v="207"/>
          </reference>
        </references>
      </pivotArea>
    </format>
    <format dxfId="3635">
      <pivotArea dataOnly="0" labelOnly="1" outline="0" offset="IV59" fieldPosition="0">
        <references count="1">
          <reference field="4" count="1">
            <x v="207"/>
          </reference>
        </references>
      </pivotArea>
    </format>
    <format dxfId="3634">
      <pivotArea dataOnly="0" labelOnly="1" outline="0" fieldPosition="0">
        <references count="2">
          <reference field="0" count="1">
            <x v="312"/>
          </reference>
          <reference field="4" count="1" selected="0">
            <x v="207"/>
          </reference>
        </references>
      </pivotArea>
    </format>
    <format dxfId="3633">
      <pivotArea outline="0" collapsedLevelsAreSubtotals="1" fieldPosition="0">
        <references count="2">
          <reference field="0" count="1" selected="0">
            <x v="312"/>
          </reference>
          <reference field="4" count="1" selected="0">
            <x v="207"/>
          </reference>
        </references>
      </pivotArea>
    </format>
    <format dxfId="3632">
      <pivotArea outline="0" collapsedLevelsAreSubtotals="1" fieldPosition="0">
        <references count="2">
          <reference field="0" count="1" selected="0">
            <x v="313"/>
          </reference>
          <reference field="4" count="1" selected="0">
            <x v="207"/>
          </reference>
        </references>
      </pivotArea>
    </format>
    <format dxfId="3631">
      <pivotArea dataOnly="0" labelOnly="1" outline="0" offset="IV60" fieldPosition="0">
        <references count="1">
          <reference field="4" count="1">
            <x v="207"/>
          </reference>
        </references>
      </pivotArea>
    </format>
    <format dxfId="3630">
      <pivotArea dataOnly="0" labelOnly="1" outline="0" fieldPosition="0">
        <references count="2">
          <reference field="0" count="1">
            <x v="313"/>
          </reference>
          <reference field="4" count="1" selected="0">
            <x v="207"/>
          </reference>
        </references>
      </pivotArea>
    </format>
    <format dxfId="3629">
      <pivotArea outline="0" collapsedLevelsAreSubtotals="1" fieldPosition="0">
        <references count="2">
          <reference field="0" count="1" selected="0">
            <x v="313"/>
          </reference>
          <reference field="4" count="1" selected="0">
            <x v="207"/>
          </reference>
        </references>
      </pivotArea>
    </format>
    <format dxfId="3628">
      <pivotArea outline="0" collapsedLevelsAreSubtotals="1" fieldPosition="0">
        <references count="2">
          <reference field="0" count="1" selected="0">
            <x v="314"/>
          </reference>
          <reference field="4" count="1" selected="0">
            <x v="207"/>
          </reference>
        </references>
      </pivotArea>
    </format>
    <format dxfId="3627">
      <pivotArea dataOnly="0" labelOnly="1" outline="0" offset="IV61" fieldPosition="0">
        <references count="1">
          <reference field="4" count="1">
            <x v="207"/>
          </reference>
        </references>
      </pivotArea>
    </format>
    <format dxfId="3626">
      <pivotArea dataOnly="0" labelOnly="1" outline="0" fieldPosition="0">
        <references count="2">
          <reference field="0" count="1">
            <x v="314"/>
          </reference>
          <reference field="4" count="1" selected="0">
            <x v="207"/>
          </reference>
        </references>
      </pivotArea>
    </format>
    <format dxfId="3625">
      <pivotArea outline="0" collapsedLevelsAreSubtotals="1" fieldPosition="0">
        <references count="2">
          <reference field="0" count="1" selected="0">
            <x v="314"/>
          </reference>
          <reference field="4" count="1" selected="0">
            <x v="207"/>
          </reference>
        </references>
      </pivotArea>
    </format>
    <format dxfId="3624">
      <pivotArea outline="0" collapsedLevelsAreSubtotals="1" fieldPosition="0">
        <references count="2">
          <reference field="0" count="1" selected="0">
            <x v="316"/>
          </reference>
          <reference field="4" count="1" selected="0">
            <x v="207"/>
          </reference>
        </references>
      </pivotArea>
    </format>
    <format dxfId="3623">
      <pivotArea dataOnly="0" labelOnly="1" outline="0" offset="IV62" fieldPosition="0">
        <references count="1">
          <reference field="4" count="1">
            <x v="207"/>
          </reference>
        </references>
      </pivotArea>
    </format>
    <format dxfId="3622">
      <pivotArea dataOnly="0" labelOnly="1" outline="0" fieldPosition="0">
        <references count="2">
          <reference field="0" count="1">
            <x v="316"/>
          </reference>
          <reference field="4" count="1" selected="0">
            <x v="207"/>
          </reference>
        </references>
      </pivotArea>
    </format>
    <format dxfId="3621">
      <pivotArea outline="0" collapsedLevelsAreSubtotals="1" fieldPosition="0">
        <references count="2">
          <reference field="0" count="1" selected="0">
            <x v="316"/>
          </reference>
          <reference field="4" count="1" selected="0">
            <x v="207"/>
          </reference>
        </references>
      </pivotArea>
    </format>
    <format dxfId="3620">
      <pivotArea outline="0" collapsedLevelsAreSubtotals="1" fieldPosition="0">
        <references count="2">
          <reference field="0" count="1" selected="0">
            <x v="339"/>
          </reference>
          <reference field="4" count="1" selected="0">
            <x v="207"/>
          </reference>
        </references>
      </pivotArea>
    </format>
    <format dxfId="3619">
      <pivotArea dataOnly="0" labelOnly="1" outline="0" offset="IV63" fieldPosition="0">
        <references count="1">
          <reference field="4" count="1">
            <x v="207"/>
          </reference>
        </references>
      </pivotArea>
    </format>
    <format dxfId="3618">
      <pivotArea dataOnly="0" labelOnly="1" outline="0" fieldPosition="0">
        <references count="2">
          <reference field="0" count="1">
            <x v="339"/>
          </reference>
          <reference field="4" count="1" selected="0">
            <x v="207"/>
          </reference>
        </references>
      </pivotArea>
    </format>
    <format dxfId="3617">
      <pivotArea outline="0" collapsedLevelsAreSubtotals="1" fieldPosition="0">
        <references count="2">
          <reference field="0" count="1" selected="0">
            <x v="339"/>
          </reference>
          <reference field="4" count="1" selected="0">
            <x v="207"/>
          </reference>
        </references>
      </pivotArea>
    </format>
    <format dxfId="3616">
      <pivotArea outline="0" collapsedLevelsAreSubtotals="1" fieldPosition="0">
        <references count="2">
          <reference field="0" count="1" selected="0">
            <x v="354"/>
          </reference>
          <reference field="4" count="1" selected="0">
            <x v="207"/>
          </reference>
        </references>
      </pivotArea>
    </format>
    <format dxfId="3615">
      <pivotArea dataOnly="0" labelOnly="1" outline="0" offset="IV64" fieldPosition="0">
        <references count="1">
          <reference field="4" count="1">
            <x v="207"/>
          </reference>
        </references>
      </pivotArea>
    </format>
    <format dxfId="3614">
      <pivotArea dataOnly="0" labelOnly="1" outline="0" fieldPosition="0">
        <references count="2">
          <reference field="0" count="1">
            <x v="354"/>
          </reference>
          <reference field="4" count="1" selected="0">
            <x v="207"/>
          </reference>
        </references>
      </pivotArea>
    </format>
    <format dxfId="3613">
      <pivotArea outline="0" collapsedLevelsAreSubtotals="1" fieldPosition="0">
        <references count="2">
          <reference field="0" count="1" selected="0">
            <x v="354"/>
          </reference>
          <reference field="4" count="1" selected="0">
            <x v="207"/>
          </reference>
        </references>
      </pivotArea>
    </format>
    <format dxfId="3612">
      <pivotArea outline="0" collapsedLevelsAreSubtotals="1" fieldPosition="0">
        <references count="2">
          <reference field="0" count="1" selected="0">
            <x v="357"/>
          </reference>
          <reference field="4" count="1" selected="0">
            <x v="207"/>
          </reference>
        </references>
      </pivotArea>
    </format>
    <format dxfId="3611">
      <pivotArea dataOnly="0" labelOnly="1" outline="0" offset="IV65" fieldPosition="0">
        <references count="1">
          <reference field="4" count="1">
            <x v="207"/>
          </reference>
        </references>
      </pivotArea>
    </format>
    <format dxfId="3610">
      <pivotArea dataOnly="0" labelOnly="1" outline="0" fieldPosition="0">
        <references count="2">
          <reference field="0" count="1">
            <x v="357"/>
          </reference>
          <reference field="4" count="1" selected="0">
            <x v="207"/>
          </reference>
        </references>
      </pivotArea>
    </format>
    <format dxfId="3609">
      <pivotArea outline="0" collapsedLevelsAreSubtotals="1" fieldPosition="0">
        <references count="2">
          <reference field="0" count="1" selected="0">
            <x v="357"/>
          </reference>
          <reference field="4" count="1" selected="0">
            <x v="207"/>
          </reference>
        </references>
      </pivotArea>
    </format>
    <format dxfId="3608">
      <pivotArea outline="0" collapsedLevelsAreSubtotals="1" fieldPosition="0">
        <references count="2">
          <reference field="0" count="1" selected="0">
            <x v="359"/>
          </reference>
          <reference field="4" count="1" selected="0">
            <x v="207"/>
          </reference>
        </references>
      </pivotArea>
    </format>
    <format dxfId="3607">
      <pivotArea dataOnly="0" labelOnly="1" outline="0" offset="IV66" fieldPosition="0">
        <references count="1">
          <reference field="4" count="1">
            <x v="207"/>
          </reference>
        </references>
      </pivotArea>
    </format>
    <format dxfId="3606">
      <pivotArea dataOnly="0" labelOnly="1" outline="0" fieldPosition="0">
        <references count="2">
          <reference field="0" count="1">
            <x v="359"/>
          </reference>
          <reference field="4" count="1" selected="0">
            <x v="207"/>
          </reference>
        </references>
      </pivotArea>
    </format>
    <format dxfId="3605">
      <pivotArea outline="0" collapsedLevelsAreSubtotals="1" fieldPosition="0">
        <references count="2">
          <reference field="0" count="1" selected="0">
            <x v="359"/>
          </reference>
          <reference field="4" count="1" selected="0">
            <x v="207"/>
          </reference>
        </references>
      </pivotArea>
    </format>
    <format dxfId="3604">
      <pivotArea outline="0" collapsedLevelsAreSubtotals="1" fieldPosition="0">
        <references count="2">
          <reference field="0" count="1" selected="0">
            <x v="369"/>
          </reference>
          <reference field="4" count="1" selected="0">
            <x v="207"/>
          </reference>
        </references>
      </pivotArea>
    </format>
    <format dxfId="3603">
      <pivotArea dataOnly="0" labelOnly="1" outline="0" offset="IV67" fieldPosition="0">
        <references count="1">
          <reference field="4" count="1">
            <x v="207"/>
          </reference>
        </references>
      </pivotArea>
    </format>
    <format dxfId="3602">
      <pivotArea dataOnly="0" labelOnly="1" outline="0" fieldPosition="0">
        <references count="2">
          <reference field="0" count="1">
            <x v="369"/>
          </reference>
          <reference field="4" count="1" selected="0">
            <x v="207"/>
          </reference>
        </references>
      </pivotArea>
    </format>
    <format dxfId="3601">
      <pivotArea outline="0" collapsedLevelsAreSubtotals="1" fieldPosition="0">
        <references count="2">
          <reference field="0" count="1" selected="0">
            <x v="369"/>
          </reference>
          <reference field="4" count="1" selected="0">
            <x v="207"/>
          </reference>
        </references>
      </pivotArea>
    </format>
    <format dxfId="3600">
      <pivotArea outline="0" collapsedLevelsAreSubtotals="1" fieldPosition="0">
        <references count="2">
          <reference field="0" count="1" selected="0">
            <x v="370"/>
          </reference>
          <reference field="4" count="1" selected="0">
            <x v="207"/>
          </reference>
        </references>
      </pivotArea>
    </format>
    <format dxfId="3599">
      <pivotArea dataOnly="0" labelOnly="1" outline="0" offset="IV68" fieldPosition="0">
        <references count="1">
          <reference field="4" count="1">
            <x v="207"/>
          </reference>
        </references>
      </pivotArea>
    </format>
    <format dxfId="3598">
      <pivotArea dataOnly="0" labelOnly="1" outline="0" fieldPosition="0">
        <references count="2">
          <reference field="0" count="1">
            <x v="370"/>
          </reference>
          <reference field="4" count="1" selected="0">
            <x v="207"/>
          </reference>
        </references>
      </pivotArea>
    </format>
    <format dxfId="3597">
      <pivotArea outline="0" collapsedLevelsAreSubtotals="1" fieldPosition="0">
        <references count="2">
          <reference field="0" count="1" selected="0">
            <x v="370"/>
          </reference>
          <reference field="4" count="1" selected="0">
            <x v="207"/>
          </reference>
        </references>
      </pivotArea>
    </format>
    <format dxfId="3596">
      <pivotArea outline="0" collapsedLevelsAreSubtotals="1" fieldPosition="0">
        <references count="2">
          <reference field="0" count="1" selected="0">
            <x v="382"/>
          </reference>
          <reference field="4" count="1" selected="0">
            <x v="207"/>
          </reference>
        </references>
      </pivotArea>
    </format>
    <format dxfId="3595">
      <pivotArea dataOnly="0" labelOnly="1" outline="0" offset="IV69" fieldPosition="0">
        <references count="1">
          <reference field="4" count="1">
            <x v="207"/>
          </reference>
        </references>
      </pivotArea>
    </format>
    <format dxfId="3594">
      <pivotArea dataOnly="0" labelOnly="1" outline="0" fieldPosition="0">
        <references count="2">
          <reference field="0" count="1">
            <x v="382"/>
          </reference>
          <reference field="4" count="1" selected="0">
            <x v="207"/>
          </reference>
        </references>
      </pivotArea>
    </format>
    <format dxfId="3593">
      <pivotArea outline="0" collapsedLevelsAreSubtotals="1" fieldPosition="0">
        <references count="2">
          <reference field="0" count="1" selected="0">
            <x v="382"/>
          </reference>
          <reference field="4" count="1" selected="0">
            <x v="207"/>
          </reference>
        </references>
      </pivotArea>
    </format>
    <format dxfId="3592">
      <pivotArea outline="0" collapsedLevelsAreSubtotals="1" fieldPosition="0">
        <references count="2">
          <reference field="0" count="1" selected="0">
            <x v="399"/>
          </reference>
          <reference field="4" count="1" selected="0">
            <x v="207"/>
          </reference>
        </references>
      </pivotArea>
    </format>
    <format dxfId="3591">
      <pivotArea dataOnly="0" labelOnly="1" outline="0" offset="IV70" fieldPosition="0">
        <references count="1">
          <reference field="4" count="1">
            <x v="207"/>
          </reference>
        </references>
      </pivotArea>
    </format>
    <format dxfId="3590">
      <pivotArea dataOnly="0" labelOnly="1" outline="0" fieldPosition="0">
        <references count="2">
          <reference field="0" count="1">
            <x v="399"/>
          </reference>
          <reference field="4" count="1" selected="0">
            <x v="207"/>
          </reference>
        </references>
      </pivotArea>
    </format>
    <format dxfId="3589">
      <pivotArea outline="0" collapsedLevelsAreSubtotals="1" fieldPosition="0">
        <references count="2">
          <reference field="0" count="1" selected="0">
            <x v="399"/>
          </reference>
          <reference field="4" count="1" selected="0">
            <x v="207"/>
          </reference>
        </references>
      </pivotArea>
    </format>
    <format dxfId="3588">
      <pivotArea outline="0" collapsedLevelsAreSubtotals="1" fieldPosition="0">
        <references count="2">
          <reference field="0" count="1" selected="0">
            <x v="412"/>
          </reference>
          <reference field="4" count="1" selected="0">
            <x v="207"/>
          </reference>
        </references>
      </pivotArea>
    </format>
    <format dxfId="3587">
      <pivotArea dataOnly="0" labelOnly="1" outline="0" offset="IV71" fieldPosition="0">
        <references count="1">
          <reference field="4" count="1">
            <x v="207"/>
          </reference>
        </references>
      </pivotArea>
    </format>
    <format dxfId="3586">
      <pivotArea dataOnly="0" labelOnly="1" outline="0" fieldPosition="0">
        <references count="2">
          <reference field="0" count="1">
            <x v="412"/>
          </reference>
          <reference field="4" count="1" selected="0">
            <x v="207"/>
          </reference>
        </references>
      </pivotArea>
    </format>
    <format dxfId="3585">
      <pivotArea outline="0" collapsedLevelsAreSubtotals="1" fieldPosition="0">
        <references count="2">
          <reference field="0" count="1" selected="0">
            <x v="412"/>
          </reference>
          <reference field="4" count="1" selected="0">
            <x v="207"/>
          </reference>
        </references>
      </pivotArea>
    </format>
    <format dxfId="3584">
      <pivotArea outline="0" collapsedLevelsAreSubtotals="1" fieldPosition="0">
        <references count="2">
          <reference field="0" count="1" selected="0">
            <x v="447"/>
          </reference>
          <reference field="4" count="1" selected="0">
            <x v="207"/>
          </reference>
        </references>
      </pivotArea>
    </format>
    <format dxfId="3583">
      <pivotArea dataOnly="0" labelOnly="1" outline="0" offset="IV256" fieldPosition="0">
        <references count="1">
          <reference field="4" count="1">
            <x v="207"/>
          </reference>
        </references>
      </pivotArea>
    </format>
    <format dxfId="3582">
      <pivotArea dataOnly="0" labelOnly="1" outline="0" fieldPosition="0">
        <references count="2">
          <reference field="0" count="1">
            <x v="447"/>
          </reference>
          <reference field="4" count="1" selected="0">
            <x v="207"/>
          </reference>
        </references>
      </pivotArea>
    </format>
    <format dxfId="3581">
      <pivotArea outline="0" collapsedLevelsAreSubtotals="1" fieldPosition="0">
        <references count="2">
          <reference field="0" count="1" selected="0">
            <x v="447"/>
          </reference>
          <reference field="4" count="1" selected="0">
            <x v="207"/>
          </reference>
        </references>
      </pivotArea>
    </format>
    <format dxfId="3580">
      <pivotArea dataOnly="0" labelOnly="1" outline="0" fieldPosition="0">
        <references count="1">
          <reference field="4" count="1">
            <x v="207"/>
          </reference>
        </references>
      </pivotArea>
    </format>
    <format dxfId="3579">
      <pivotArea dataOnly="0" labelOnly="1" outline="0" fieldPosition="0">
        <references count="2">
          <reference field="0" count="1">
            <x v="447"/>
          </reference>
          <reference field="4" count="1" selected="0">
            <x v="207"/>
          </reference>
        </references>
      </pivotArea>
    </format>
    <format dxfId="3578">
      <pivotArea outline="0" collapsedLevelsAreSubtotals="1" fieldPosition="0">
        <references count="1">
          <reference field="4" count="1" selected="0" defaultSubtotal="1">
            <x v="207"/>
          </reference>
        </references>
      </pivotArea>
    </format>
    <format dxfId="3577">
      <pivotArea dataOnly="0" labelOnly="1" outline="0" fieldPosition="0">
        <references count="1">
          <reference field="4" count="1" defaultSubtotal="1">
            <x v="207"/>
          </reference>
        </references>
      </pivotArea>
    </format>
    <format dxfId="3576">
      <pivotArea dataOnly="0" labelOnly="1" outline="0" fieldPosition="0">
        <references count="1">
          <reference field="4" count="1" defaultSubtotal="1">
            <x v="207"/>
          </reference>
        </references>
      </pivotArea>
    </format>
    <format dxfId="3575">
      <pivotArea outline="0" collapsedLevelsAreSubtotals="1" fieldPosition="0">
        <references count="2">
          <reference field="0" count="1" selected="0">
            <x v="287"/>
          </reference>
          <reference field="4" count="1" selected="0">
            <x v="208"/>
          </reference>
        </references>
      </pivotArea>
    </format>
    <format dxfId="3574">
      <pivotArea dataOnly="0" labelOnly="1" outline="0" offset="IV1" fieldPosition="0">
        <references count="1">
          <reference field="4" count="1">
            <x v="208"/>
          </reference>
        </references>
      </pivotArea>
    </format>
    <format dxfId="3573">
      <pivotArea dataOnly="0" labelOnly="1" outline="0" fieldPosition="0">
        <references count="2">
          <reference field="0" count="1">
            <x v="287"/>
          </reference>
          <reference field="4" count="1" selected="0">
            <x v="208"/>
          </reference>
        </references>
      </pivotArea>
    </format>
    <format dxfId="3572">
      <pivotArea outline="0" collapsedLevelsAreSubtotals="1" fieldPosition="0">
        <references count="2">
          <reference field="0" count="1" selected="0">
            <x v="287"/>
          </reference>
          <reference field="4" count="1" selected="0">
            <x v="208"/>
          </reference>
        </references>
      </pivotArea>
    </format>
    <format dxfId="3571">
      <pivotArea dataOnly="0" labelOnly="1" outline="0" fieldPosition="0">
        <references count="1">
          <reference field="4" count="1">
            <x v="208"/>
          </reference>
        </references>
      </pivotArea>
    </format>
    <format dxfId="3570">
      <pivotArea dataOnly="0" labelOnly="1" outline="0" fieldPosition="0">
        <references count="2">
          <reference field="0" count="1">
            <x v="287"/>
          </reference>
          <reference field="4" count="1" selected="0">
            <x v="208"/>
          </reference>
        </references>
      </pivotArea>
    </format>
    <format dxfId="3569">
      <pivotArea outline="0" collapsedLevelsAreSubtotals="1" fieldPosition="0">
        <references count="2">
          <reference field="0" count="1" selected="0">
            <x v="418"/>
          </reference>
          <reference field="4" count="1" selected="0">
            <x v="208"/>
          </reference>
        </references>
      </pivotArea>
    </format>
    <format dxfId="3568">
      <pivotArea dataOnly="0" labelOnly="1" outline="0" offset="IV256" fieldPosition="0">
        <references count="1">
          <reference field="4" count="1">
            <x v="208"/>
          </reference>
        </references>
      </pivotArea>
    </format>
    <format dxfId="3567">
      <pivotArea dataOnly="0" labelOnly="1" outline="0" fieldPosition="0">
        <references count="2">
          <reference field="0" count="1">
            <x v="418"/>
          </reference>
          <reference field="4" count="1" selected="0">
            <x v="208"/>
          </reference>
        </references>
      </pivotArea>
    </format>
    <format dxfId="3566">
      <pivotArea outline="0" collapsedLevelsAreSubtotals="1" fieldPosition="0">
        <references count="2">
          <reference field="0" count="1" selected="0">
            <x v="418"/>
          </reference>
          <reference field="4" count="1" selected="0">
            <x v="208"/>
          </reference>
        </references>
      </pivotArea>
    </format>
    <format dxfId="3565">
      <pivotArea dataOnly="0" labelOnly="1" outline="0" fieldPosition="0">
        <references count="1">
          <reference field="4" count="1">
            <x v="208"/>
          </reference>
        </references>
      </pivotArea>
    </format>
    <format dxfId="3564">
      <pivotArea dataOnly="0" labelOnly="1" outline="0" fieldPosition="0">
        <references count="2">
          <reference field="0" count="1">
            <x v="418"/>
          </reference>
          <reference field="4" count="1" selected="0">
            <x v="208"/>
          </reference>
        </references>
      </pivotArea>
    </format>
    <format dxfId="3563">
      <pivotArea outline="0" collapsedLevelsAreSubtotals="1" fieldPosition="0">
        <references count="1">
          <reference field="4" count="1" selected="0" defaultSubtotal="1">
            <x v="208"/>
          </reference>
        </references>
      </pivotArea>
    </format>
    <format dxfId="3562">
      <pivotArea dataOnly="0" labelOnly="1" outline="0" fieldPosition="0">
        <references count="1">
          <reference field="4" count="1" defaultSubtotal="1">
            <x v="208"/>
          </reference>
        </references>
      </pivotArea>
    </format>
    <format dxfId="3561">
      <pivotArea dataOnly="0" labelOnly="1" outline="0" fieldPosition="0">
        <references count="1">
          <reference field="4" count="1" defaultSubtotal="1">
            <x v="208"/>
          </reference>
        </references>
      </pivotArea>
    </format>
    <format dxfId="3560">
      <pivotArea outline="0" collapsedLevelsAreSubtotals="1" fieldPosition="0">
        <references count="2">
          <reference field="0" count="1" selected="0">
            <x v="95"/>
          </reference>
          <reference field="4" count="1" selected="0">
            <x v="209"/>
          </reference>
        </references>
      </pivotArea>
    </format>
    <format dxfId="3559">
      <pivotArea dataOnly="0" labelOnly="1" outline="0" fieldPosition="0">
        <references count="1">
          <reference field="4" count="1">
            <x v="209"/>
          </reference>
        </references>
      </pivotArea>
    </format>
    <format dxfId="3558">
      <pivotArea dataOnly="0" labelOnly="1" outline="0" fieldPosition="0">
        <references count="2">
          <reference field="0" count="1">
            <x v="95"/>
          </reference>
          <reference field="4" count="1" selected="0">
            <x v="209"/>
          </reference>
        </references>
      </pivotArea>
    </format>
    <format dxfId="3557">
      <pivotArea outline="0" collapsedLevelsAreSubtotals="1" fieldPosition="0">
        <references count="2">
          <reference field="0" count="1" selected="0">
            <x v="95"/>
          </reference>
          <reference field="4" count="1" selected="0">
            <x v="209"/>
          </reference>
        </references>
      </pivotArea>
    </format>
    <format dxfId="3556">
      <pivotArea dataOnly="0" labelOnly="1" outline="0" fieldPosition="0">
        <references count="1">
          <reference field="4" count="1">
            <x v="209"/>
          </reference>
        </references>
      </pivotArea>
    </format>
    <format dxfId="3555">
      <pivotArea dataOnly="0" labelOnly="1" outline="0" fieldPosition="0">
        <references count="2">
          <reference field="0" count="1">
            <x v="95"/>
          </reference>
          <reference field="4" count="1" selected="0">
            <x v="209"/>
          </reference>
        </references>
      </pivotArea>
    </format>
    <format dxfId="3554">
      <pivotArea outline="0" collapsedLevelsAreSubtotals="1" fieldPosition="0">
        <references count="1">
          <reference field="4" count="1" selected="0" defaultSubtotal="1">
            <x v="209"/>
          </reference>
        </references>
      </pivotArea>
    </format>
    <format dxfId="3553">
      <pivotArea dataOnly="0" labelOnly="1" outline="0" fieldPosition="0">
        <references count="1">
          <reference field="4" count="1" defaultSubtotal="1">
            <x v="209"/>
          </reference>
        </references>
      </pivotArea>
    </format>
    <format dxfId="3552">
      <pivotArea dataOnly="0" labelOnly="1" outline="0" fieldPosition="0">
        <references count="1">
          <reference field="4" count="1" defaultSubtotal="1">
            <x v="209"/>
          </reference>
        </references>
      </pivotArea>
    </format>
    <format dxfId="3551">
      <pivotArea outline="0" collapsedLevelsAreSubtotals="1" fieldPosition="0">
        <references count="2">
          <reference field="0" count="1" selected="0">
            <x v="58"/>
          </reference>
          <reference field="4" count="1" selected="0">
            <x v="210"/>
          </reference>
        </references>
      </pivotArea>
    </format>
    <format dxfId="3550">
      <pivotArea dataOnly="0" labelOnly="1" outline="0" offset="IV1" fieldPosition="0">
        <references count="1">
          <reference field="4" count="1">
            <x v="210"/>
          </reference>
        </references>
      </pivotArea>
    </format>
    <format dxfId="3549">
      <pivotArea dataOnly="0" labelOnly="1" outline="0" fieldPosition="0">
        <references count="2">
          <reference field="0" count="1">
            <x v="58"/>
          </reference>
          <reference field="4" count="1" selected="0">
            <x v="210"/>
          </reference>
        </references>
      </pivotArea>
    </format>
    <format dxfId="3548">
      <pivotArea outline="0" collapsedLevelsAreSubtotals="1" fieldPosition="0">
        <references count="2">
          <reference field="0" count="1" selected="0">
            <x v="58"/>
          </reference>
          <reference field="4" count="1" selected="0">
            <x v="210"/>
          </reference>
        </references>
      </pivotArea>
    </format>
    <format dxfId="3547">
      <pivotArea dataOnly="0" labelOnly="1" outline="0" fieldPosition="0">
        <references count="1">
          <reference field="4" count="1">
            <x v="210"/>
          </reference>
        </references>
      </pivotArea>
    </format>
    <format dxfId="3546">
      <pivotArea dataOnly="0" labelOnly="1" outline="0" fieldPosition="0">
        <references count="2">
          <reference field="0" count="1">
            <x v="58"/>
          </reference>
          <reference field="4" count="1" selected="0">
            <x v="210"/>
          </reference>
        </references>
      </pivotArea>
    </format>
    <format dxfId="3545">
      <pivotArea outline="0" collapsedLevelsAreSubtotals="1" fieldPosition="0">
        <references count="2">
          <reference field="0" count="1" selected="0">
            <x v="67"/>
          </reference>
          <reference field="4" count="1" selected="0">
            <x v="210"/>
          </reference>
        </references>
      </pivotArea>
    </format>
    <format dxfId="3544">
      <pivotArea dataOnly="0" labelOnly="1" outline="0" offset="IV2" fieldPosition="0">
        <references count="1">
          <reference field="4" count="1">
            <x v="210"/>
          </reference>
        </references>
      </pivotArea>
    </format>
    <format dxfId="3543">
      <pivotArea dataOnly="0" labelOnly="1" outline="0" fieldPosition="0">
        <references count="2">
          <reference field="0" count="1">
            <x v="67"/>
          </reference>
          <reference field="4" count="1" selected="0">
            <x v="210"/>
          </reference>
        </references>
      </pivotArea>
    </format>
    <format dxfId="3542">
      <pivotArea outline="0" collapsedLevelsAreSubtotals="1" fieldPosition="0">
        <references count="2">
          <reference field="0" count="1" selected="0">
            <x v="67"/>
          </reference>
          <reference field="4" count="1" selected="0">
            <x v="210"/>
          </reference>
        </references>
      </pivotArea>
    </format>
    <format dxfId="3541">
      <pivotArea outline="0" collapsedLevelsAreSubtotals="1" fieldPosition="0">
        <references count="2">
          <reference field="0" count="1" selected="0">
            <x v="69"/>
          </reference>
          <reference field="4" count="1" selected="0">
            <x v="210"/>
          </reference>
        </references>
      </pivotArea>
    </format>
    <format dxfId="3540">
      <pivotArea dataOnly="0" labelOnly="1" outline="0" offset="IV3" fieldPosition="0">
        <references count="1">
          <reference field="4" count="1">
            <x v="210"/>
          </reference>
        </references>
      </pivotArea>
    </format>
    <format dxfId="3539">
      <pivotArea dataOnly="0" labelOnly="1" outline="0" fieldPosition="0">
        <references count="2">
          <reference field="0" count="1">
            <x v="69"/>
          </reference>
          <reference field="4" count="1" selected="0">
            <x v="210"/>
          </reference>
        </references>
      </pivotArea>
    </format>
    <format dxfId="3538">
      <pivotArea outline="0" collapsedLevelsAreSubtotals="1" fieldPosition="0">
        <references count="2">
          <reference field="0" count="1" selected="0">
            <x v="69"/>
          </reference>
          <reference field="4" count="1" selected="0">
            <x v="210"/>
          </reference>
        </references>
      </pivotArea>
    </format>
    <format dxfId="3537">
      <pivotArea outline="0" collapsedLevelsAreSubtotals="1" fieldPosition="0">
        <references count="2">
          <reference field="0" count="1" selected="0">
            <x v="75"/>
          </reference>
          <reference field="4" count="1" selected="0">
            <x v="210"/>
          </reference>
        </references>
      </pivotArea>
    </format>
    <format dxfId="3536">
      <pivotArea dataOnly="0" labelOnly="1" outline="0" offset="IV4" fieldPosition="0">
        <references count="1">
          <reference field="4" count="1">
            <x v="210"/>
          </reference>
        </references>
      </pivotArea>
    </format>
    <format dxfId="3535">
      <pivotArea dataOnly="0" labelOnly="1" outline="0" fieldPosition="0">
        <references count="2">
          <reference field="0" count="1">
            <x v="75"/>
          </reference>
          <reference field="4" count="1" selected="0">
            <x v="210"/>
          </reference>
        </references>
      </pivotArea>
    </format>
    <format dxfId="3534">
      <pivotArea outline="0" collapsedLevelsAreSubtotals="1" fieldPosition="0">
        <references count="2">
          <reference field="0" count="1" selected="0">
            <x v="75"/>
          </reference>
          <reference field="4" count="1" selected="0">
            <x v="210"/>
          </reference>
        </references>
      </pivotArea>
    </format>
    <format dxfId="3533">
      <pivotArea outline="0" collapsedLevelsAreSubtotals="1" fieldPosition="0">
        <references count="2">
          <reference field="0" count="1" selected="0">
            <x v="95"/>
          </reference>
          <reference field="4" count="1" selected="0">
            <x v="210"/>
          </reference>
        </references>
      </pivotArea>
    </format>
    <format dxfId="3532">
      <pivotArea dataOnly="0" labelOnly="1" outline="0" offset="IV5" fieldPosition="0">
        <references count="1">
          <reference field="4" count="1">
            <x v="210"/>
          </reference>
        </references>
      </pivotArea>
    </format>
    <format dxfId="3531">
      <pivotArea dataOnly="0" labelOnly="1" outline="0" fieldPosition="0">
        <references count="2">
          <reference field="0" count="1">
            <x v="95"/>
          </reference>
          <reference field="4" count="1" selected="0">
            <x v="210"/>
          </reference>
        </references>
      </pivotArea>
    </format>
    <format dxfId="3530">
      <pivotArea outline="0" collapsedLevelsAreSubtotals="1" fieldPosition="0">
        <references count="2">
          <reference field="0" count="1" selected="0">
            <x v="95"/>
          </reference>
          <reference field="4" count="1" selected="0">
            <x v="210"/>
          </reference>
        </references>
      </pivotArea>
    </format>
    <format dxfId="3529">
      <pivotArea outline="0" collapsedLevelsAreSubtotals="1" fieldPosition="0">
        <references count="2">
          <reference field="0" count="1" selected="0">
            <x v="103"/>
          </reference>
          <reference field="4" count="1" selected="0">
            <x v="210"/>
          </reference>
        </references>
      </pivotArea>
    </format>
    <format dxfId="3528">
      <pivotArea dataOnly="0" labelOnly="1" outline="0" offset="IV6" fieldPosition="0">
        <references count="1">
          <reference field="4" count="1">
            <x v="210"/>
          </reference>
        </references>
      </pivotArea>
    </format>
    <format dxfId="3527">
      <pivotArea dataOnly="0" labelOnly="1" outline="0" fieldPosition="0">
        <references count="2">
          <reference field="0" count="1">
            <x v="103"/>
          </reference>
          <reference field="4" count="1" selected="0">
            <x v="210"/>
          </reference>
        </references>
      </pivotArea>
    </format>
    <format dxfId="3526">
      <pivotArea outline="0" collapsedLevelsAreSubtotals="1" fieldPosition="0">
        <references count="2">
          <reference field="0" count="1" selected="0">
            <x v="103"/>
          </reference>
          <reference field="4" count="1" selected="0">
            <x v="210"/>
          </reference>
        </references>
      </pivotArea>
    </format>
    <format dxfId="3525">
      <pivotArea outline="0" collapsedLevelsAreSubtotals="1" fieldPosition="0">
        <references count="2">
          <reference field="0" count="1" selected="0">
            <x v="106"/>
          </reference>
          <reference field="4" count="1" selected="0">
            <x v="210"/>
          </reference>
        </references>
      </pivotArea>
    </format>
    <format dxfId="3524">
      <pivotArea dataOnly="0" labelOnly="1" outline="0" offset="IV7" fieldPosition="0">
        <references count="1">
          <reference field="4" count="1">
            <x v="210"/>
          </reference>
        </references>
      </pivotArea>
    </format>
    <format dxfId="3523">
      <pivotArea dataOnly="0" labelOnly="1" outline="0" fieldPosition="0">
        <references count="2">
          <reference field="0" count="1">
            <x v="106"/>
          </reference>
          <reference field="4" count="1" selected="0">
            <x v="210"/>
          </reference>
        </references>
      </pivotArea>
    </format>
    <format dxfId="3522">
      <pivotArea outline="0" collapsedLevelsAreSubtotals="1" fieldPosition="0">
        <references count="2">
          <reference field="0" count="1" selected="0">
            <x v="106"/>
          </reference>
          <reference field="4" count="1" selected="0">
            <x v="210"/>
          </reference>
        </references>
      </pivotArea>
    </format>
    <format dxfId="3521">
      <pivotArea outline="0" collapsedLevelsAreSubtotals="1" fieldPosition="0">
        <references count="2">
          <reference field="0" count="1" selected="0">
            <x v="107"/>
          </reference>
          <reference field="4" count="1" selected="0">
            <x v="210"/>
          </reference>
        </references>
      </pivotArea>
    </format>
    <format dxfId="3520">
      <pivotArea dataOnly="0" labelOnly="1" outline="0" offset="IV8" fieldPosition="0">
        <references count="1">
          <reference field="4" count="1">
            <x v="210"/>
          </reference>
        </references>
      </pivotArea>
    </format>
    <format dxfId="3519">
      <pivotArea dataOnly="0" labelOnly="1" outline="0" fieldPosition="0">
        <references count="2">
          <reference field="0" count="1">
            <x v="107"/>
          </reference>
          <reference field="4" count="1" selected="0">
            <x v="210"/>
          </reference>
        </references>
      </pivotArea>
    </format>
    <format dxfId="3518">
      <pivotArea outline="0" collapsedLevelsAreSubtotals="1" fieldPosition="0">
        <references count="2">
          <reference field="0" count="1" selected="0">
            <x v="107"/>
          </reference>
          <reference field="4" count="1" selected="0">
            <x v="210"/>
          </reference>
        </references>
      </pivotArea>
    </format>
    <format dxfId="3517">
      <pivotArea outline="0" collapsedLevelsAreSubtotals="1" fieldPosition="0">
        <references count="2">
          <reference field="0" count="1" selected="0">
            <x v="114"/>
          </reference>
          <reference field="4" count="1" selected="0">
            <x v="210"/>
          </reference>
        </references>
      </pivotArea>
    </format>
    <format dxfId="3516">
      <pivotArea dataOnly="0" labelOnly="1" outline="0" offset="IV9" fieldPosition="0">
        <references count="1">
          <reference field="4" count="1">
            <x v="210"/>
          </reference>
        </references>
      </pivotArea>
    </format>
    <format dxfId="3515">
      <pivotArea dataOnly="0" labelOnly="1" outline="0" fieldPosition="0">
        <references count="2">
          <reference field="0" count="1">
            <x v="114"/>
          </reference>
          <reference field="4" count="1" selected="0">
            <x v="210"/>
          </reference>
        </references>
      </pivotArea>
    </format>
    <format dxfId="3514">
      <pivotArea outline="0" collapsedLevelsAreSubtotals="1" fieldPosition="0">
        <references count="2">
          <reference field="0" count="1" selected="0">
            <x v="114"/>
          </reference>
          <reference field="4" count="1" selected="0">
            <x v="210"/>
          </reference>
        </references>
      </pivotArea>
    </format>
    <format dxfId="3513">
      <pivotArea outline="0" collapsedLevelsAreSubtotals="1" fieldPosition="0">
        <references count="2">
          <reference field="0" count="1" selected="0">
            <x v="121"/>
          </reference>
          <reference field="4" count="1" selected="0">
            <x v="210"/>
          </reference>
        </references>
      </pivotArea>
    </format>
    <format dxfId="3512">
      <pivotArea dataOnly="0" labelOnly="1" outline="0" offset="IV10" fieldPosition="0">
        <references count="1">
          <reference field="4" count="1">
            <x v="210"/>
          </reference>
        </references>
      </pivotArea>
    </format>
    <format dxfId="3511">
      <pivotArea dataOnly="0" labelOnly="1" outline="0" fieldPosition="0">
        <references count="2">
          <reference field="0" count="1">
            <x v="121"/>
          </reference>
          <reference field="4" count="1" selected="0">
            <x v="210"/>
          </reference>
        </references>
      </pivotArea>
    </format>
    <format dxfId="3510">
      <pivotArea outline="0" collapsedLevelsAreSubtotals="1" fieldPosition="0">
        <references count="2">
          <reference field="0" count="1" selected="0">
            <x v="121"/>
          </reference>
          <reference field="4" count="1" selected="0">
            <x v="210"/>
          </reference>
        </references>
      </pivotArea>
    </format>
    <format dxfId="3509">
      <pivotArea outline="0" collapsedLevelsAreSubtotals="1" fieldPosition="0">
        <references count="2">
          <reference field="0" count="1" selected="0">
            <x v="126"/>
          </reference>
          <reference field="4" count="1" selected="0">
            <x v="210"/>
          </reference>
        </references>
      </pivotArea>
    </format>
    <format dxfId="3508">
      <pivotArea dataOnly="0" labelOnly="1" outline="0" offset="IV11" fieldPosition="0">
        <references count="1">
          <reference field="4" count="1">
            <x v="210"/>
          </reference>
        </references>
      </pivotArea>
    </format>
    <format dxfId="3507">
      <pivotArea dataOnly="0" labelOnly="1" outline="0" fieldPosition="0">
        <references count="2">
          <reference field="0" count="1">
            <x v="126"/>
          </reference>
          <reference field="4" count="1" selected="0">
            <x v="210"/>
          </reference>
        </references>
      </pivotArea>
    </format>
    <format dxfId="3506">
      <pivotArea outline="0" collapsedLevelsAreSubtotals="1" fieldPosition="0">
        <references count="2">
          <reference field="0" count="1" selected="0">
            <x v="126"/>
          </reference>
          <reference field="4" count="1" selected="0">
            <x v="210"/>
          </reference>
        </references>
      </pivotArea>
    </format>
    <format dxfId="3505">
      <pivotArea outline="0" collapsedLevelsAreSubtotals="1" fieldPosition="0">
        <references count="2">
          <reference field="0" count="1" selected="0">
            <x v="127"/>
          </reference>
          <reference field="4" count="1" selected="0">
            <x v="210"/>
          </reference>
        </references>
      </pivotArea>
    </format>
    <format dxfId="3504">
      <pivotArea dataOnly="0" labelOnly="1" outline="0" offset="IV12" fieldPosition="0">
        <references count="1">
          <reference field="4" count="1">
            <x v="210"/>
          </reference>
        </references>
      </pivotArea>
    </format>
    <format dxfId="3503">
      <pivotArea dataOnly="0" labelOnly="1" outline="0" fieldPosition="0">
        <references count="2">
          <reference field="0" count="1">
            <x v="127"/>
          </reference>
          <reference field="4" count="1" selected="0">
            <x v="210"/>
          </reference>
        </references>
      </pivotArea>
    </format>
    <format dxfId="3502">
      <pivotArea outline="0" collapsedLevelsAreSubtotals="1" fieldPosition="0">
        <references count="2">
          <reference field="0" count="1" selected="0">
            <x v="127"/>
          </reference>
          <reference field="4" count="1" selected="0">
            <x v="210"/>
          </reference>
        </references>
      </pivotArea>
    </format>
    <format dxfId="3501">
      <pivotArea outline="0" collapsedLevelsAreSubtotals="1" fieldPosition="0">
        <references count="2">
          <reference field="0" count="1" selected="0">
            <x v="128"/>
          </reference>
          <reference field="4" count="1" selected="0">
            <x v="210"/>
          </reference>
        </references>
      </pivotArea>
    </format>
    <format dxfId="3500">
      <pivotArea dataOnly="0" labelOnly="1" outline="0" offset="IV13" fieldPosition="0">
        <references count="1">
          <reference field="4" count="1">
            <x v="210"/>
          </reference>
        </references>
      </pivotArea>
    </format>
    <format dxfId="3499">
      <pivotArea dataOnly="0" labelOnly="1" outline="0" fieldPosition="0">
        <references count="2">
          <reference field="0" count="1">
            <x v="128"/>
          </reference>
          <reference field="4" count="1" selected="0">
            <x v="210"/>
          </reference>
        </references>
      </pivotArea>
    </format>
    <format dxfId="3498">
      <pivotArea outline="0" collapsedLevelsAreSubtotals="1" fieldPosition="0">
        <references count="2">
          <reference field="0" count="1" selected="0">
            <x v="128"/>
          </reference>
          <reference field="4" count="1" selected="0">
            <x v="210"/>
          </reference>
        </references>
      </pivotArea>
    </format>
    <format dxfId="3497">
      <pivotArea outline="0" collapsedLevelsAreSubtotals="1" fieldPosition="0">
        <references count="2">
          <reference field="0" count="1" selected="0">
            <x v="169"/>
          </reference>
          <reference field="4" count="1" selected="0">
            <x v="210"/>
          </reference>
        </references>
      </pivotArea>
    </format>
    <format dxfId="3496">
      <pivotArea dataOnly="0" labelOnly="1" outline="0" offset="IV14" fieldPosition="0">
        <references count="1">
          <reference field="4" count="1">
            <x v="210"/>
          </reference>
        </references>
      </pivotArea>
    </format>
    <format dxfId="3495">
      <pivotArea dataOnly="0" labelOnly="1" outline="0" fieldPosition="0">
        <references count="2">
          <reference field="0" count="1">
            <x v="169"/>
          </reference>
          <reference field="4" count="1" selected="0">
            <x v="210"/>
          </reference>
        </references>
      </pivotArea>
    </format>
    <format dxfId="3494">
      <pivotArea outline="0" collapsedLevelsAreSubtotals="1" fieldPosition="0">
        <references count="2">
          <reference field="0" count="1" selected="0">
            <x v="169"/>
          </reference>
          <reference field="4" count="1" selected="0">
            <x v="210"/>
          </reference>
        </references>
      </pivotArea>
    </format>
    <format dxfId="3493">
      <pivotArea outline="0" collapsedLevelsAreSubtotals="1" fieldPosition="0">
        <references count="2">
          <reference field="0" count="1" selected="0">
            <x v="170"/>
          </reference>
          <reference field="4" count="1" selected="0">
            <x v="210"/>
          </reference>
        </references>
      </pivotArea>
    </format>
    <format dxfId="3492">
      <pivotArea dataOnly="0" labelOnly="1" outline="0" offset="IV15" fieldPosition="0">
        <references count="1">
          <reference field="4" count="1">
            <x v="210"/>
          </reference>
        </references>
      </pivotArea>
    </format>
    <format dxfId="3491">
      <pivotArea dataOnly="0" labelOnly="1" outline="0" fieldPosition="0">
        <references count="2">
          <reference field="0" count="1">
            <x v="170"/>
          </reference>
          <reference field="4" count="1" selected="0">
            <x v="210"/>
          </reference>
        </references>
      </pivotArea>
    </format>
    <format dxfId="3490">
      <pivotArea outline="0" collapsedLevelsAreSubtotals="1" fieldPosition="0">
        <references count="2">
          <reference field="0" count="1" selected="0">
            <x v="170"/>
          </reference>
          <reference field="4" count="1" selected="0">
            <x v="210"/>
          </reference>
        </references>
      </pivotArea>
    </format>
    <format dxfId="3489">
      <pivotArea outline="0" collapsedLevelsAreSubtotals="1" fieldPosition="0">
        <references count="2">
          <reference field="0" count="1" selected="0">
            <x v="172"/>
          </reference>
          <reference field="4" count="1" selected="0">
            <x v="210"/>
          </reference>
        </references>
      </pivotArea>
    </format>
    <format dxfId="3488">
      <pivotArea dataOnly="0" labelOnly="1" outline="0" offset="IV16" fieldPosition="0">
        <references count="1">
          <reference field="4" count="1">
            <x v="210"/>
          </reference>
        </references>
      </pivotArea>
    </format>
    <format dxfId="3487">
      <pivotArea dataOnly="0" labelOnly="1" outline="0" fieldPosition="0">
        <references count="2">
          <reference field="0" count="1">
            <x v="172"/>
          </reference>
          <reference field="4" count="1" selected="0">
            <x v="210"/>
          </reference>
        </references>
      </pivotArea>
    </format>
    <format dxfId="3486">
      <pivotArea outline="0" collapsedLevelsAreSubtotals="1" fieldPosition="0">
        <references count="2">
          <reference field="0" count="1" selected="0">
            <x v="172"/>
          </reference>
          <reference field="4" count="1" selected="0">
            <x v="210"/>
          </reference>
        </references>
      </pivotArea>
    </format>
    <format dxfId="3485">
      <pivotArea outline="0" collapsedLevelsAreSubtotals="1" fieldPosition="0">
        <references count="2">
          <reference field="0" count="1" selected="0">
            <x v="181"/>
          </reference>
          <reference field="4" count="1" selected="0">
            <x v="210"/>
          </reference>
        </references>
      </pivotArea>
    </format>
    <format dxfId="3484">
      <pivotArea dataOnly="0" labelOnly="1" outline="0" offset="IV17" fieldPosition="0">
        <references count="1">
          <reference field="4" count="1">
            <x v="210"/>
          </reference>
        </references>
      </pivotArea>
    </format>
    <format dxfId="3483">
      <pivotArea dataOnly="0" labelOnly="1" outline="0" fieldPosition="0">
        <references count="2">
          <reference field="0" count="1">
            <x v="181"/>
          </reference>
          <reference field="4" count="1" selected="0">
            <x v="210"/>
          </reference>
        </references>
      </pivotArea>
    </format>
    <format dxfId="3482">
      <pivotArea outline="0" collapsedLevelsAreSubtotals="1" fieldPosition="0">
        <references count="2">
          <reference field="0" count="1" selected="0">
            <x v="181"/>
          </reference>
          <reference field="4" count="1" selected="0">
            <x v="210"/>
          </reference>
        </references>
      </pivotArea>
    </format>
    <format dxfId="3481">
      <pivotArea outline="0" collapsedLevelsAreSubtotals="1" fieldPosition="0">
        <references count="2">
          <reference field="0" count="1" selected="0">
            <x v="189"/>
          </reference>
          <reference field="4" count="1" selected="0">
            <x v="210"/>
          </reference>
        </references>
      </pivotArea>
    </format>
    <format dxfId="3480">
      <pivotArea dataOnly="0" labelOnly="1" outline="0" offset="IV18" fieldPosition="0">
        <references count="1">
          <reference field="4" count="1">
            <x v="210"/>
          </reference>
        </references>
      </pivotArea>
    </format>
    <format dxfId="3479">
      <pivotArea dataOnly="0" labelOnly="1" outline="0" fieldPosition="0">
        <references count="2">
          <reference field="0" count="1">
            <x v="189"/>
          </reference>
          <reference field="4" count="1" selected="0">
            <x v="210"/>
          </reference>
        </references>
      </pivotArea>
    </format>
    <format dxfId="3478">
      <pivotArea outline="0" collapsedLevelsAreSubtotals="1" fieldPosition="0">
        <references count="2">
          <reference field="0" count="1" selected="0">
            <x v="189"/>
          </reference>
          <reference field="4" count="1" selected="0">
            <x v="210"/>
          </reference>
        </references>
      </pivotArea>
    </format>
    <format dxfId="3477">
      <pivotArea outline="0" collapsedLevelsAreSubtotals="1" fieldPosition="0">
        <references count="2">
          <reference field="0" count="1" selected="0">
            <x v="191"/>
          </reference>
          <reference field="4" count="1" selected="0">
            <x v="210"/>
          </reference>
        </references>
      </pivotArea>
    </format>
    <format dxfId="3476">
      <pivotArea dataOnly="0" labelOnly="1" outline="0" offset="IV19" fieldPosition="0">
        <references count="1">
          <reference field="4" count="1">
            <x v="210"/>
          </reference>
        </references>
      </pivotArea>
    </format>
    <format dxfId="3475">
      <pivotArea dataOnly="0" labelOnly="1" outline="0" fieldPosition="0">
        <references count="2">
          <reference field="0" count="1">
            <x v="191"/>
          </reference>
          <reference field="4" count="1" selected="0">
            <x v="210"/>
          </reference>
        </references>
      </pivotArea>
    </format>
    <format dxfId="3474">
      <pivotArea outline="0" collapsedLevelsAreSubtotals="1" fieldPosition="0">
        <references count="2">
          <reference field="0" count="1" selected="0">
            <x v="191"/>
          </reference>
          <reference field="4" count="1" selected="0">
            <x v="210"/>
          </reference>
        </references>
      </pivotArea>
    </format>
    <format dxfId="3473">
      <pivotArea outline="0" collapsedLevelsAreSubtotals="1" fieldPosition="0">
        <references count="2">
          <reference field="0" count="1" selected="0">
            <x v="198"/>
          </reference>
          <reference field="4" count="1" selected="0">
            <x v="210"/>
          </reference>
        </references>
      </pivotArea>
    </format>
    <format dxfId="3472">
      <pivotArea dataOnly="0" labelOnly="1" outline="0" offset="IV20" fieldPosition="0">
        <references count="1">
          <reference field="4" count="1">
            <x v="210"/>
          </reference>
        </references>
      </pivotArea>
    </format>
    <format dxfId="3471">
      <pivotArea dataOnly="0" labelOnly="1" outline="0" fieldPosition="0">
        <references count="2">
          <reference field="0" count="1">
            <x v="198"/>
          </reference>
          <reference field="4" count="1" selected="0">
            <x v="210"/>
          </reference>
        </references>
      </pivotArea>
    </format>
    <format dxfId="3470">
      <pivotArea outline="0" collapsedLevelsAreSubtotals="1" fieldPosition="0">
        <references count="2">
          <reference field="0" count="1" selected="0">
            <x v="198"/>
          </reference>
          <reference field="4" count="1" selected="0">
            <x v="210"/>
          </reference>
        </references>
      </pivotArea>
    </format>
    <format dxfId="3469">
      <pivotArea outline="0" collapsedLevelsAreSubtotals="1" fieldPosition="0">
        <references count="2">
          <reference field="0" count="1" selected="0">
            <x v="201"/>
          </reference>
          <reference field="4" count="1" selected="0">
            <x v="210"/>
          </reference>
        </references>
      </pivotArea>
    </format>
    <format dxfId="3468">
      <pivotArea dataOnly="0" labelOnly="1" outline="0" offset="IV21" fieldPosition="0">
        <references count="1">
          <reference field="4" count="1">
            <x v="210"/>
          </reference>
        </references>
      </pivotArea>
    </format>
    <format dxfId="3467">
      <pivotArea dataOnly="0" labelOnly="1" outline="0" fieldPosition="0">
        <references count="2">
          <reference field="0" count="1">
            <x v="201"/>
          </reference>
          <reference field="4" count="1" selected="0">
            <x v="210"/>
          </reference>
        </references>
      </pivotArea>
    </format>
    <format dxfId="3466">
      <pivotArea outline="0" collapsedLevelsAreSubtotals="1" fieldPosition="0">
        <references count="2">
          <reference field="0" count="1" selected="0">
            <x v="201"/>
          </reference>
          <reference field="4" count="1" selected="0">
            <x v="210"/>
          </reference>
        </references>
      </pivotArea>
    </format>
    <format dxfId="3465">
      <pivotArea outline="0" collapsedLevelsAreSubtotals="1" fieldPosition="0">
        <references count="2">
          <reference field="0" count="1" selected="0">
            <x v="208"/>
          </reference>
          <reference field="4" count="1" selected="0">
            <x v="210"/>
          </reference>
        </references>
      </pivotArea>
    </format>
    <format dxfId="3464">
      <pivotArea dataOnly="0" labelOnly="1" outline="0" offset="IV22" fieldPosition="0">
        <references count="1">
          <reference field="4" count="1">
            <x v="210"/>
          </reference>
        </references>
      </pivotArea>
    </format>
    <format dxfId="3463">
      <pivotArea dataOnly="0" labelOnly="1" outline="0" fieldPosition="0">
        <references count="2">
          <reference field="0" count="1">
            <x v="208"/>
          </reference>
          <reference field="4" count="1" selected="0">
            <x v="210"/>
          </reference>
        </references>
      </pivotArea>
    </format>
    <format dxfId="3462">
      <pivotArea outline="0" collapsedLevelsAreSubtotals="1" fieldPosition="0">
        <references count="2">
          <reference field="0" count="1" selected="0">
            <x v="208"/>
          </reference>
          <reference field="4" count="1" selected="0">
            <x v="210"/>
          </reference>
        </references>
      </pivotArea>
    </format>
    <format dxfId="3461">
      <pivotArea outline="0" collapsedLevelsAreSubtotals="1" fieldPosition="0">
        <references count="2">
          <reference field="0" count="1" selected="0">
            <x v="215"/>
          </reference>
          <reference field="4" count="1" selected="0">
            <x v="210"/>
          </reference>
        </references>
      </pivotArea>
    </format>
    <format dxfId="3460">
      <pivotArea dataOnly="0" labelOnly="1" outline="0" offset="IV23" fieldPosition="0">
        <references count="1">
          <reference field="4" count="1">
            <x v="210"/>
          </reference>
        </references>
      </pivotArea>
    </format>
    <format dxfId="3459">
      <pivotArea dataOnly="0" labelOnly="1" outline="0" fieldPosition="0">
        <references count="2">
          <reference field="0" count="1">
            <x v="215"/>
          </reference>
          <reference field="4" count="1" selected="0">
            <x v="210"/>
          </reference>
        </references>
      </pivotArea>
    </format>
    <format dxfId="3458">
      <pivotArea outline="0" collapsedLevelsAreSubtotals="1" fieldPosition="0">
        <references count="2">
          <reference field="0" count="1" selected="0">
            <x v="215"/>
          </reference>
          <reference field="4" count="1" selected="0">
            <x v="210"/>
          </reference>
        </references>
      </pivotArea>
    </format>
    <format dxfId="3457">
      <pivotArea outline="0" collapsedLevelsAreSubtotals="1" fieldPosition="0">
        <references count="2">
          <reference field="0" count="1" selected="0">
            <x v="216"/>
          </reference>
          <reference field="4" count="1" selected="0">
            <x v="210"/>
          </reference>
        </references>
      </pivotArea>
    </format>
    <format dxfId="3456">
      <pivotArea dataOnly="0" labelOnly="1" outline="0" offset="IV24" fieldPosition="0">
        <references count="1">
          <reference field="4" count="1">
            <x v="210"/>
          </reference>
        </references>
      </pivotArea>
    </format>
    <format dxfId="3455">
      <pivotArea dataOnly="0" labelOnly="1" outline="0" fieldPosition="0">
        <references count="2">
          <reference field="0" count="1">
            <x v="216"/>
          </reference>
          <reference field="4" count="1" selected="0">
            <x v="210"/>
          </reference>
        </references>
      </pivotArea>
    </format>
    <format dxfId="3454">
      <pivotArea outline="0" collapsedLevelsAreSubtotals="1" fieldPosition="0">
        <references count="2">
          <reference field="0" count="1" selected="0">
            <x v="216"/>
          </reference>
          <reference field="4" count="1" selected="0">
            <x v="210"/>
          </reference>
        </references>
      </pivotArea>
    </format>
    <format dxfId="3453">
      <pivotArea outline="0" collapsedLevelsAreSubtotals="1" fieldPosition="0">
        <references count="2">
          <reference field="0" count="1" selected="0">
            <x v="223"/>
          </reference>
          <reference field="4" count="1" selected="0">
            <x v="210"/>
          </reference>
        </references>
      </pivotArea>
    </format>
    <format dxfId="3452">
      <pivotArea dataOnly="0" labelOnly="1" outline="0" offset="IV25" fieldPosition="0">
        <references count="1">
          <reference field="4" count="1">
            <x v="210"/>
          </reference>
        </references>
      </pivotArea>
    </format>
    <format dxfId="3451">
      <pivotArea dataOnly="0" labelOnly="1" outline="0" fieldPosition="0">
        <references count="2">
          <reference field="0" count="1">
            <x v="223"/>
          </reference>
          <reference field="4" count="1" selected="0">
            <x v="210"/>
          </reference>
        </references>
      </pivotArea>
    </format>
    <format dxfId="3450">
      <pivotArea outline="0" collapsedLevelsAreSubtotals="1" fieldPosition="0">
        <references count="2">
          <reference field="0" count="1" selected="0">
            <x v="223"/>
          </reference>
          <reference field="4" count="1" selected="0">
            <x v="210"/>
          </reference>
        </references>
      </pivotArea>
    </format>
    <format dxfId="3449">
      <pivotArea outline="0" collapsedLevelsAreSubtotals="1" fieldPosition="0">
        <references count="2">
          <reference field="0" count="1" selected="0">
            <x v="224"/>
          </reference>
          <reference field="4" count="1" selected="0">
            <x v="210"/>
          </reference>
        </references>
      </pivotArea>
    </format>
    <format dxfId="3448">
      <pivotArea dataOnly="0" labelOnly="1" outline="0" offset="IV26" fieldPosition="0">
        <references count="1">
          <reference field="4" count="1">
            <x v="210"/>
          </reference>
        </references>
      </pivotArea>
    </format>
    <format dxfId="3447">
      <pivotArea dataOnly="0" labelOnly="1" outline="0" fieldPosition="0">
        <references count="2">
          <reference field="0" count="1">
            <x v="224"/>
          </reference>
          <reference field="4" count="1" selected="0">
            <x v="210"/>
          </reference>
        </references>
      </pivotArea>
    </format>
    <format dxfId="3446">
      <pivotArea outline="0" collapsedLevelsAreSubtotals="1" fieldPosition="0">
        <references count="2">
          <reference field="0" count="1" selected="0">
            <x v="224"/>
          </reference>
          <reference field="4" count="1" selected="0">
            <x v="210"/>
          </reference>
        </references>
      </pivotArea>
    </format>
    <format dxfId="3445">
      <pivotArea outline="0" collapsedLevelsAreSubtotals="1" fieldPosition="0">
        <references count="2">
          <reference field="0" count="1" selected="0">
            <x v="225"/>
          </reference>
          <reference field="4" count="1" selected="0">
            <x v="210"/>
          </reference>
        </references>
      </pivotArea>
    </format>
    <format dxfId="3444">
      <pivotArea dataOnly="0" labelOnly="1" outline="0" offset="IV27" fieldPosition="0">
        <references count="1">
          <reference field="4" count="1">
            <x v="210"/>
          </reference>
        </references>
      </pivotArea>
    </format>
    <format dxfId="3443">
      <pivotArea dataOnly="0" labelOnly="1" outline="0" fieldPosition="0">
        <references count="2">
          <reference field="0" count="1">
            <x v="225"/>
          </reference>
          <reference field="4" count="1" selected="0">
            <x v="210"/>
          </reference>
        </references>
      </pivotArea>
    </format>
    <format dxfId="3442">
      <pivotArea outline="0" collapsedLevelsAreSubtotals="1" fieldPosition="0">
        <references count="2">
          <reference field="0" count="1" selected="0">
            <x v="225"/>
          </reference>
          <reference field="4" count="1" selected="0">
            <x v="210"/>
          </reference>
        </references>
      </pivotArea>
    </format>
    <format dxfId="3441">
      <pivotArea outline="0" collapsedLevelsAreSubtotals="1" fieldPosition="0">
        <references count="2">
          <reference field="0" count="1" selected="0">
            <x v="234"/>
          </reference>
          <reference field="4" count="1" selected="0">
            <x v="210"/>
          </reference>
        </references>
      </pivotArea>
    </format>
    <format dxfId="3440">
      <pivotArea dataOnly="0" labelOnly="1" outline="0" offset="IV28" fieldPosition="0">
        <references count="1">
          <reference field="4" count="1">
            <x v="210"/>
          </reference>
        </references>
      </pivotArea>
    </format>
    <format dxfId="3439">
      <pivotArea dataOnly="0" labelOnly="1" outline="0" fieldPosition="0">
        <references count="2">
          <reference field="0" count="1">
            <x v="234"/>
          </reference>
          <reference field="4" count="1" selected="0">
            <x v="210"/>
          </reference>
        </references>
      </pivotArea>
    </format>
    <format dxfId="3438">
      <pivotArea outline="0" collapsedLevelsAreSubtotals="1" fieldPosition="0">
        <references count="2">
          <reference field="0" count="1" selected="0">
            <x v="234"/>
          </reference>
          <reference field="4" count="1" selected="0">
            <x v="210"/>
          </reference>
        </references>
      </pivotArea>
    </format>
    <format dxfId="3437">
      <pivotArea outline="0" collapsedLevelsAreSubtotals="1" fieldPosition="0">
        <references count="2">
          <reference field="0" count="1" selected="0">
            <x v="235"/>
          </reference>
          <reference field="4" count="1" selected="0">
            <x v="210"/>
          </reference>
        </references>
      </pivotArea>
    </format>
    <format dxfId="3436">
      <pivotArea dataOnly="0" labelOnly="1" outline="0" offset="IV29" fieldPosition="0">
        <references count="1">
          <reference field="4" count="1">
            <x v="210"/>
          </reference>
        </references>
      </pivotArea>
    </format>
    <format dxfId="3435">
      <pivotArea dataOnly="0" labelOnly="1" outline="0" fieldPosition="0">
        <references count="2">
          <reference field="0" count="1">
            <x v="235"/>
          </reference>
          <reference field="4" count="1" selected="0">
            <x v="210"/>
          </reference>
        </references>
      </pivotArea>
    </format>
    <format dxfId="3434">
      <pivotArea outline="0" collapsedLevelsAreSubtotals="1" fieldPosition="0">
        <references count="2">
          <reference field="0" count="1" selected="0">
            <x v="235"/>
          </reference>
          <reference field="4" count="1" selected="0">
            <x v="210"/>
          </reference>
        </references>
      </pivotArea>
    </format>
    <format dxfId="3433">
      <pivotArea outline="0" collapsedLevelsAreSubtotals="1" fieldPosition="0">
        <references count="2">
          <reference field="0" count="1" selected="0">
            <x v="236"/>
          </reference>
          <reference field="4" count="1" selected="0">
            <x v="210"/>
          </reference>
        </references>
      </pivotArea>
    </format>
    <format dxfId="3432">
      <pivotArea dataOnly="0" labelOnly="1" outline="0" offset="IV30" fieldPosition="0">
        <references count="1">
          <reference field="4" count="1">
            <x v="210"/>
          </reference>
        </references>
      </pivotArea>
    </format>
    <format dxfId="3431">
      <pivotArea dataOnly="0" labelOnly="1" outline="0" fieldPosition="0">
        <references count="2">
          <reference field="0" count="1">
            <x v="236"/>
          </reference>
          <reference field="4" count="1" selected="0">
            <x v="210"/>
          </reference>
        </references>
      </pivotArea>
    </format>
    <format dxfId="3430">
      <pivotArea outline="0" collapsedLevelsAreSubtotals="1" fieldPosition="0">
        <references count="2">
          <reference field="0" count="1" selected="0">
            <x v="236"/>
          </reference>
          <reference field="4" count="1" selected="0">
            <x v="210"/>
          </reference>
        </references>
      </pivotArea>
    </format>
    <format dxfId="3429">
      <pivotArea outline="0" collapsedLevelsAreSubtotals="1" fieldPosition="0">
        <references count="2">
          <reference field="0" count="1" selected="0">
            <x v="280"/>
          </reference>
          <reference field="4" count="1" selected="0">
            <x v="210"/>
          </reference>
        </references>
      </pivotArea>
    </format>
    <format dxfId="3428">
      <pivotArea dataOnly="0" labelOnly="1" outline="0" offset="IV31" fieldPosition="0">
        <references count="1">
          <reference field="4" count="1">
            <x v="210"/>
          </reference>
        </references>
      </pivotArea>
    </format>
    <format dxfId="3427">
      <pivotArea dataOnly="0" labelOnly="1" outline="0" fieldPosition="0">
        <references count="2">
          <reference field="0" count="1">
            <x v="280"/>
          </reference>
          <reference field="4" count="1" selected="0">
            <x v="210"/>
          </reference>
        </references>
      </pivotArea>
    </format>
    <format dxfId="3426">
      <pivotArea outline="0" collapsedLevelsAreSubtotals="1" fieldPosition="0">
        <references count="2">
          <reference field="0" count="1" selected="0">
            <x v="280"/>
          </reference>
          <reference field="4" count="1" selected="0">
            <x v="210"/>
          </reference>
        </references>
      </pivotArea>
    </format>
    <format dxfId="3425">
      <pivotArea outline="0" collapsedLevelsAreSubtotals="1" fieldPosition="0">
        <references count="2">
          <reference field="0" count="1" selected="0">
            <x v="286"/>
          </reference>
          <reference field="4" count="1" selected="0">
            <x v="210"/>
          </reference>
        </references>
      </pivotArea>
    </format>
    <format dxfId="3424">
      <pivotArea dataOnly="0" labelOnly="1" outline="0" offset="IV32" fieldPosition="0">
        <references count="1">
          <reference field="4" count="1">
            <x v="210"/>
          </reference>
        </references>
      </pivotArea>
    </format>
    <format dxfId="3423">
      <pivotArea dataOnly="0" labelOnly="1" outline="0" fieldPosition="0">
        <references count="2">
          <reference field="0" count="1">
            <x v="286"/>
          </reference>
          <reference field="4" count="1" selected="0">
            <x v="210"/>
          </reference>
        </references>
      </pivotArea>
    </format>
    <format dxfId="3422">
      <pivotArea outline="0" collapsedLevelsAreSubtotals="1" fieldPosition="0">
        <references count="2">
          <reference field="0" count="1" selected="0">
            <x v="286"/>
          </reference>
          <reference field="4" count="1" selected="0">
            <x v="210"/>
          </reference>
        </references>
      </pivotArea>
    </format>
    <format dxfId="3421">
      <pivotArea outline="0" collapsedLevelsAreSubtotals="1" fieldPosition="0">
        <references count="2">
          <reference field="0" count="1" selected="0">
            <x v="301"/>
          </reference>
          <reference field="4" count="1" selected="0">
            <x v="210"/>
          </reference>
        </references>
      </pivotArea>
    </format>
    <format dxfId="3420">
      <pivotArea dataOnly="0" labelOnly="1" outline="0" offset="IV33" fieldPosition="0">
        <references count="1">
          <reference field="4" count="1">
            <x v="210"/>
          </reference>
        </references>
      </pivotArea>
    </format>
    <format dxfId="3419">
      <pivotArea dataOnly="0" labelOnly="1" outline="0" fieldPosition="0">
        <references count="2">
          <reference field="0" count="1">
            <x v="301"/>
          </reference>
          <reference field="4" count="1" selected="0">
            <x v="210"/>
          </reference>
        </references>
      </pivotArea>
    </format>
    <format dxfId="3418">
      <pivotArea outline="0" collapsedLevelsAreSubtotals="1" fieldPosition="0">
        <references count="2">
          <reference field="0" count="1" selected="0">
            <x v="301"/>
          </reference>
          <reference field="4" count="1" selected="0">
            <x v="210"/>
          </reference>
        </references>
      </pivotArea>
    </format>
    <format dxfId="3417">
      <pivotArea outline="0" collapsedLevelsAreSubtotals="1" fieldPosition="0">
        <references count="2">
          <reference field="0" count="1" selected="0">
            <x v="303"/>
          </reference>
          <reference field="4" count="1" selected="0">
            <x v="210"/>
          </reference>
        </references>
      </pivotArea>
    </format>
    <format dxfId="3416">
      <pivotArea dataOnly="0" labelOnly="1" outline="0" offset="IV34" fieldPosition="0">
        <references count="1">
          <reference field="4" count="1">
            <x v="210"/>
          </reference>
        </references>
      </pivotArea>
    </format>
    <format dxfId="3415">
      <pivotArea dataOnly="0" labelOnly="1" outline="0" fieldPosition="0">
        <references count="2">
          <reference field="0" count="1">
            <x v="303"/>
          </reference>
          <reference field="4" count="1" selected="0">
            <x v="210"/>
          </reference>
        </references>
      </pivotArea>
    </format>
    <format dxfId="3414">
      <pivotArea outline="0" collapsedLevelsAreSubtotals="1" fieldPosition="0">
        <references count="2">
          <reference field="0" count="1" selected="0">
            <x v="303"/>
          </reference>
          <reference field="4" count="1" selected="0">
            <x v="210"/>
          </reference>
        </references>
      </pivotArea>
    </format>
    <format dxfId="3413">
      <pivotArea outline="0" collapsedLevelsAreSubtotals="1" fieldPosition="0">
        <references count="2">
          <reference field="0" count="1" selected="0">
            <x v="305"/>
          </reference>
          <reference field="4" count="1" selected="0">
            <x v="210"/>
          </reference>
        </references>
      </pivotArea>
    </format>
    <format dxfId="3412">
      <pivotArea dataOnly="0" labelOnly="1" outline="0" offset="IV35" fieldPosition="0">
        <references count="1">
          <reference field="4" count="1">
            <x v="210"/>
          </reference>
        </references>
      </pivotArea>
    </format>
    <format dxfId="3411">
      <pivotArea dataOnly="0" labelOnly="1" outline="0" fieldPosition="0">
        <references count="2">
          <reference field="0" count="1">
            <x v="305"/>
          </reference>
          <reference field="4" count="1" selected="0">
            <x v="210"/>
          </reference>
        </references>
      </pivotArea>
    </format>
    <format dxfId="3410">
      <pivotArea outline="0" collapsedLevelsAreSubtotals="1" fieldPosition="0">
        <references count="2">
          <reference field="0" count="1" selected="0">
            <x v="305"/>
          </reference>
          <reference field="4" count="1" selected="0">
            <x v="210"/>
          </reference>
        </references>
      </pivotArea>
    </format>
    <format dxfId="3409">
      <pivotArea outline="0" collapsedLevelsAreSubtotals="1" fieldPosition="0">
        <references count="2">
          <reference field="0" count="1" selected="0">
            <x v="307"/>
          </reference>
          <reference field="4" count="1" selected="0">
            <x v="210"/>
          </reference>
        </references>
      </pivotArea>
    </format>
    <format dxfId="3408">
      <pivotArea dataOnly="0" labelOnly="1" outline="0" offset="IV36" fieldPosition="0">
        <references count="1">
          <reference field="4" count="1">
            <x v="210"/>
          </reference>
        </references>
      </pivotArea>
    </format>
    <format dxfId="3407">
      <pivotArea dataOnly="0" labelOnly="1" outline="0" fieldPosition="0">
        <references count="2">
          <reference field="0" count="1">
            <x v="307"/>
          </reference>
          <reference field="4" count="1" selected="0">
            <x v="210"/>
          </reference>
        </references>
      </pivotArea>
    </format>
    <format dxfId="3406">
      <pivotArea outline="0" collapsedLevelsAreSubtotals="1" fieldPosition="0">
        <references count="2">
          <reference field="0" count="1" selected="0">
            <x v="307"/>
          </reference>
          <reference field="4" count="1" selected="0">
            <x v="210"/>
          </reference>
        </references>
      </pivotArea>
    </format>
    <format dxfId="3405">
      <pivotArea outline="0" collapsedLevelsAreSubtotals="1" fieldPosition="0">
        <references count="2">
          <reference field="0" count="1" selected="0">
            <x v="309"/>
          </reference>
          <reference field="4" count="1" selected="0">
            <x v="210"/>
          </reference>
        </references>
      </pivotArea>
    </format>
    <format dxfId="3404">
      <pivotArea dataOnly="0" labelOnly="1" outline="0" offset="IV37" fieldPosition="0">
        <references count="1">
          <reference field="4" count="1">
            <x v="210"/>
          </reference>
        </references>
      </pivotArea>
    </format>
    <format dxfId="3403">
      <pivotArea dataOnly="0" labelOnly="1" outline="0" fieldPosition="0">
        <references count="2">
          <reference field="0" count="1">
            <x v="309"/>
          </reference>
          <reference field="4" count="1" selected="0">
            <x v="210"/>
          </reference>
        </references>
      </pivotArea>
    </format>
    <format dxfId="3402">
      <pivotArea outline="0" collapsedLevelsAreSubtotals="1" fieldPosition="0">
        <references count="2">
          <reference field="0" count="1" selected="0">
            <x v="309"/>
          </reference>
          <reference field="4" count="1" selected="0">
            <x v="210"/>
          </reference>
        </references>
      </pivotArea>
    </format>
    <format dxfId="3401">
      <pivotArea outline="0" collapsedLevelsAreSubtotals="1" fieldPosition="0">
        <references count="2">
          <reference field="0" count="1" selected="0">
            <x v="312"/>
          </reference>
          <reference field="4" count="1" selected="0">
            <x v="210"/>
          </reference>
        </references>
      </pivotArea>
    </format>
    <format dxfId="3400">
      <pivotArea dataOnly="0" labelOnly="1" outline="0" offset="IV38" fieldPosition="0">
        <references count="1">
          <reference field="4" count="1">
            <x v="210"/>
          </reference>
        </references>
      </pivotArea>
    </format>
    <format dxfId="3399">
      <pivotArea dataOnly="0" labelOnly="1" outline="0" fieldPosition="0">
        <references count="2">
          <reference field="0" count="1">
            <x v="312"/>
          </reference>
          <reference field="4" count="1" selected="0">
            <x v="210"/>
          </reference>
        </references>
      </pivotArea>
    </format>
    <format dxfId="3398">
      <pivotArea outline="0" collapsedLevelsAreSubtotals="1" fieldPosition="0">
        <references count="2">
          <reference field="0" count="1" selected="0">
            <x v="312"/>
          </reference>
          <reference field="4" count="1" selected="0">
            <x v="210"/>
          </reference>
        </references>
      </pivotArea>
    </format>
    <format dxfId="3397">
      <pivotArea outline="0" collapsedLevelsAreSubtotals="1" fieldPosition="0">
        <references count="2">
          <reference field="0" count="1" selected="0">
            <x v="313"/>
          </reference>
          <reference field="4" count="1" selected="0">
            <x v="210"/>
          </reference>
        </references>
      </pivotArea>
    </format>
    <format dxfId="3396">
      <pivotArea dataOnly="0" labelOnly="1" outline="0" offset="IV39" fieldPosition="0">
        <references count="1">
          <reference field="4" count="1">
            <x v="210"/>
          </reference>
        </references>
      </pivotArea>
    </format>
    <format dxfId="3395">
      <pivotArea dataOnly="0" labelOnly="1" outline="0" fieldPosition="0">
        <references count="2">
          <reference field="0" count="1">
            <x v="313"/>
          </reference>
          <reference field="4" count="1" selected="0">
            <x v="210"/>
          </reference>
        </references>
      </pivotArea>
    </format>
    <format dxfId="3394">
      <pivotArea outline="0" collapsedLevelsAreSubtotals="1" fieldPosition="0">
        <references count="2">
          <reference field="0" count="1" selected="0">
            <x v="313"/>
          </reference>
          <reference field="4" count="1" selected="0">
            <x v="210"/>
          </reference>
        </references>
      </pivotArea>
    </format>
    <format dxfId="3393">
      <pivotArea outline="0" collapsedLevelsAreSubtotals="1" fieldPosition="0">
        <references count="2">
          <reference field="0" count="1" selected="0">
            <x v="316"/>
          </reference>
          <reference field="4" count="1" selected="0">
            <x v="210"/>
          </reference>
        </references>
      </pivotArea>
    </format>
    <format dxfId="3392">
      <pivotArea dataOnly="0" labelOnly="1" outline="0" offset="IV40" fieldPosition="0">
        <references count="1">
          <reference field="4" count="1">
            <x v="210"/>
          </reference>
        </references>
      </pivotArea>
    </format>
    <format dxfId="3391">
      <pivotArea dataOnly="0" labelOnly="1" outline="0" fieldPosition="0">
        <references count="2">
          <reference field="0" count="1">
            <x v="316"/>
          </reference>
          <reference field="4" count="1" selected="0">
            <x v="210"/>
          </reference>
        </references>
      </pivotArea>
    </format>
    <format dxfId="3390">
      <pivotArea outline="0" collapsedLevelsAreSubtotals="1" fieldPosition="0">
        <references count="2">
          <reference field="0" count="1" selected="0">
            <x v="316"/>
          </reference>
          <reference field="4" count="1" selected="0">
            <x v="210"/>
          </reference>
        </references>
      </pivotArea>
    </format>
    <format dxfId="3389">
      <pivotArea outline="0" collapsedLevelsAreSubtotals="1" fieldPosition="0">
        <references count="2">
          <reference field="0" count="1" selected="0">
            <x v="317"/>
          </reference>
          <reference field="4" count="1" selected="0">
            <x v="210"/>
          </reference>
        </references>
      </pivotArea>
    </format>
    <format dxfId="3388">
      <pivotArea dataOnly="0" labelOnly="1" outline="0" offset="IV41" fieldPosition="0">
        <references count="1">
          <reference field="4" count="1">
            <x v="210"/>
          </reference>
        </references>
      </pivotArea>
    </format>
    <format dxfId="3387">
      <pivotArea dataOnly="0" labelOnly="1" outline="0" fieldPosition="0">
        <references count="2">
          <reference field="0" count="1">
            <x v="317"/>
          </reference>
          <reference field="4" count="1" selected="0">
            <x v="210"/>
          </reference>
        </references>
      </pivotArea>
    </format>
    <format dxfId="3386">
      <pivotArea outline="0" collapsedLevelsAreSubtotals="1" fieldPosition="0">
        <references count="2">
          <reference field="0" count="1" selected="0">
            <x v="317"/>
          </reference>
          <reference field="4" count="1" selected="0">
            <x v="210"/>
          </reference>
        </references>
      </pivotArea>
    </format>
    <format dxfId="3385">
      <pivotArea outline="0" collapsedLevelsAreSubtotals="1" fieldPosition="0">
        <references count="2">
          <reference field="0" count="1" selected="0">
            <x v="329"/>
          </reference>
          <reference field="4" count="1" selected="0">
            <x v="210"/>
          </reference>
        </references>
      </pivotArea>
    </format>
    <format dxfId="3384">
      <pivotArea dataOnly="0" labelOnly="1" outline="0" offset="IV42" fieldPosition="0">
        <references count="1">
          <reference field="4" count="1">
            <x v="210"/>
          </reference>
        </references>
      </pivotArea>
    </format>
    <format dxfId="3383">
      <pivotArea dataOnly="0" labelOnly="1" outline="0" fieldPosition="0">
        <references count="2">
          <reference field="0" count="1">
            <x v="329"/>
          </reference>
          <reference field="4" count="1" selected="0">
            <x v="210"/>
          </reference>
        </references>
      </pivotArea>
    </format>
    <format dxfId="3382">
      <pivotArea outline="0" collapsedLevelsAreSubtotals="1" fieldPosition="0">
        <references count="2">
          <reference field="0" count="1" selected="0">
            <x v="329"/>
          </reference>
          <reference field="4" count="1" selected="0">
            <x v="210"/>
          </reference>
        </references>
      </pivotArea>
    </format>
    <format dxfId="3381">
      <pivotArea outline="0" collapsedLevelsAreSubtotals="1" fieldPosition="0">
        <references count="2">
          <reference field="0" count="1" selected="0">
            <x v="369"/>
          </reference>
          <reference field="4" count="1" selected="0">
            <x v="210"/>
          </reference>
        </references>
      </pivotArea>
    </format>
    <format dxfId="3380">
      <pivotArea dataOnly="0" labelOnly="1" outline="0" offset="IV43" fieldPosition="0">
        <references count="1">
          <reference field="4" count="1">
            <x v="210"/>
          </reference>
        </references>
      </pivotArea>
    </format>
    <format dxfId="3379">
      <pivotArea dataOnly="0" labelOnly="1" outline="0" fieldPosition="0">
        <references count="2">
          <reference field="0" count="1">
            <x v="369"/>
          </reference>
          <reference field="4" count="1" selected="0">
            <x v="210"/>
          </reference>
        </references>
      </pivotArea>
    </format>
    <format dxfId="3378">
      <pivotArea outline="0" collapsedLevelsAreSubtotals="1" fieldPosition="0">
        <references count="2">
          <reference field="0" count="1" selected="0">
            <x v="369"/>
          </reference>
          <reference field="4" count="1" selected="0">
            <x v="210"/>
          </reference>
        </references>
      </pivotArea>
    </format>
    <format dxfId="3377">
      <pivotArea outline="0" collapsedLevelsAreSubtotals="1" fieldPosition="0">
        <references count="2">
          <reference field="0" count="1" selected="0">
            <x v="370"/>
          </reference>
          <reference field="4" count="1" selected="0">
            <x v="210"/>
          </reference>
        </references>
      </pivotArea>
    </format>
    <format dxfId="3376">
      <pivotArea dataOnly="0" labelOnly="1" outline="0" offset="IV44" fieldPosition="0">
        <references count="1">
          <reference field="4" count="1">
            <x v="210"/>
          </reference>
        </references>
      </pivotArea>
    </format>
    <format dxfId="3375">
      <pivotArea dataOnly="0" labelOnly="1" outline="0" fieldPosition="0">
        <references count="2">
          <reference field="0" count="1">
            <x v="370"/>
          </reference>
          <reference field="4" count="1" selected="0">
            <x v="210"/>
          </reference>
        </references>
      </pivotArea>
    </format>
    <format dxfId="3374">
      <pivotArea outline="0" collapsedLevelsAreSubtotals="1" fieldPosition="0">
        <references count="2">
          <reference field="0" count="1" selected="0">
            <x v="370"/>
          </reference>
          <reference field="4" count="1" selected="0">
            <x v="210"/>
          </reference>
        </references>
      </pivotArea>
    </format>
    <format dxfId="3373">
      <pivotArea outline="0" collapsedLevelsAreSubtotals="1" fieldPosition="0">
        <references count="2">
          <reference field="0" count="1" selected="0">
            <x v="395"/>
          </reference>
          <reference field="4" count="1" selected="0">
            <x v="210"/>
          </reference>
        </references>
      </pivotArea>
    </format>
    <format dxfId="3372">
      <pivotArea dataOnly="0" labelOnly="1" outline="0" offset="IV45" fieldPosition="0">
        <references count="1">
          <reference field="4" count="1">
            <x v="210"/>
          </reference>
        </references>
      </pivotArea>
    </format>
    <format dxfId="3371">
      <pivotArea dataOnly="0" labelOnly="1" outline="0" fieldPosition="0">
        <references count="2">
          <reference field="0" count="1">
            <x v="395"/>
          </reference>
          <reference field="4" count="1" selected="0">
            <x v="210"/>
          </reference>
        </references>
      </pivotArea>
    </format>
    <format dxfId="3370">
      <pivotArea outline="0" collapsedLevelsAreSubtotals="1" fieldPosition="0">
        <references count="2">
          <reference field="0" count="1" selected="0">
            <x v="395"/>
          </reference>
          <reference field="4" count="1" selected="0">
            <x v="210"/>
          </reference>
        </references>
      </pivotArea>
    </format>
    <format dxfId="3369">
      <pivotArea outline="0" collapsedLevelsAreSubtotals="1" fieldPosition="0">
        <references count="2">
          <reference field="0" count="1" selected="0">
            <x v="402"/>
          </reference>
          <reference field="4" count="1" selected="0">
            <x v="210"/>
          </reference>
        </references>
      </pivotArea>
    </format>
    <format dxfId="3368">
      <pivotArea dataOnly="0" labelOnly="1" outline="0" offset="IV46" fieldPosition="0">
        <references count="1">
          <reference field="4" count="1">
            <x v="210"/>
          </reference>
        </references>
      </pivotArea>
    </format>
    <format dxfId="3367">
      <pivotArea dataOnly="0" labelOnly="1" outline="0" fieldPosition="0">
        <references count="2">
          <reference field="0" count="1">
            <x v="402"/>
          </reference>
          <reference field="4" count="1" selected="0">
            <x v="210"/>
          </reference>
        </references>
      </pivotArea>
    </format>
    <format dxfId="3366">
      <pivotArea outline="0" collapsedLevelsAreSubtotals="1" fieldPosition="0">
        <references count="2">
          <reference field="0" count="1" selected="0">
            <x v="402"/>
          </reference>
          <reference field="4" count="1" selected="0">
            <x v="210"/>
          </reference>
        </references>
      </pivotArea>
    </format>
    <format dxfId="3365">
      <pivotArea outline="0" collapsedLevelsAreSubtotals="1" fieldPosition="0">
        <references count="2">
          <reference field="0" count="1" selected="0">
            <x v="411"/>
          </reference>
          <reference field="4" count="1" selected="0">
            <x v="210"/>
          </reference>
        </references>
      </pivotArea>
    </format>
    <format dxfId="3364">
      <pivotArea dataOnly="0" labelOnly="1" outline="0" offset="IV47" fieldPosition="0">
        <references count="1">
          <reference field="4" count="1">
            <x v="210"/>
          </reference>
        </references>
      </pivotArea>
    </format>
    <format dxfId="3363">
      <pivotArea dataOnly="0" labelOnly="1" outline="0" fieldPosition="0">
        <references count="2">
          <reference field="0" count="1">
            <x v="411"/>
          </reference>
          <reference field="4" count="1" selected="0">
            <x v="210"/>
          </reference>
        </references>
      </pivotArea>
    </format>
    <format dxfId="3362">
      <pivotArea outline="0" collapsedLevelsAreSubtotals="1" fieldPosition="0">
        <references count="2">
          <reference field="0" count="1" selected="0">
            <x v="411"/>
          </reference>
          <reference field="4" count="1" selected="0">
            <x v="210"/>
          </reference>
        </references>
      </pivotArea>
    </format>
    <format dxfId="3361">
      <pivotArea outline="0" collapsedLevelsAreSubtotals="1" fieldPosition="0">
        <references count="2">
          <reference field="0" count="1" selected="0">
            <x v="413"/>
          </reference>
          <reference field="4" count="1" selected="0">
            <x v="210"/>
          </reference>
        </references>
      </pivotArea>
    </format>
    <format dxfId="3360">
      <pivotArea dataOnly="0" labelOnly="1" outline="0" offset="IV256" fieldPosition="0">
        <references count="1">
          <reference field="4" count="1">
            <x v="210"/>
          </reference>
        </references>
      </pivotArea>
    </format>
    <format dxfId="3359">
      <pivotArea dataOnly="0" labelOnly="1" outline="0" fieldPosition="0">
        <references count="2">
          <reference field="0" count="1">
            <x v="413"/>
          </reference>
          <reference field="4" count="1" selected="0">
            <x v="210"/>
          </reference>
        </references>
      </pivotArea>
    </format>
    <format dxfId="3358">
      <pivotArea outline="0" collapsedLevelsAreSubtotals="1" fieldPosition="0">
        <references count="2">
          <reference field="0" count="1" selected="0">
            <x v="413"/>
          </reference>
          <reference field="4" count="1" selected="0">
            <x v="210"/>
          </reference>
        </references>
      </pivotArea>
    </format>
    <format dxfId="3357">
      <pivotArea dataOnly="0" labelOnly="1" outline="0" fieldPosition="0">
        <references count="1">
          <reference field="4" count="1">
            <x v="210"/>
          </reference>
        </references>
      </pivotArea>
    </format>
    <format dxfId="3356">
      <pivotArea dataOnly="0" labelOnly="1" outline="0" fieldPosition="0">
        <references count="2">
          <reference field="0" count="1">
            <x v="413"/>
          </reference>
          <reference field="4" count="1" selected="0">
            <x v="210"/>
          </reference>
        </references>
      </pivotArea>
    </format>
    <format dxfId="3355">
      <pivotArea outline="0" collapsedLevelsAreSubtotals="1" fieldPosition="0">
        <references count="1">
          <reference field="4" count="1" selected="0" defaultSubtotal="1">
            <x v="210"/>
          </reference>
        </references>
      </pivotArea>
    </format>
    <format dxfId="3354">
      <pivotArea dataOnly="0" labelOnly="1" outline="0" fieldPosition="0">
        <references count="1">
          <reference field="4" count="1" defaultSubtotal="1">
            <x v="210"/>
          </reference>
        </references>
      </pivotArea>
    </format>
    <format dxfId="3353">
      <pivotArea dataOnly="0" labelOnly="1" outline="0" fieldPosition="0">
        <references count="1">
          <reference field="4" count="1" defaultSubtotal="1">
            <x v="210"/>
          </reference>
        </references>
      </pivotArea>
    </format>
    <format dxfId="3352">
      <pivotArea outline="0" collapsedLevelsAreSubtotals="1" fieldPosition="0">
        <references count="2">
          <reference field="0" count="1" selected="0">
            <x v="71"/>
          </reference>
          <reference field="4" count="1" selected="0">
            <x v="212"/>
          </reference>
        </references>
      </pivotArea>
    </format>
    <format dxfId="3351">
      <pivotArea dataOnly="0" labelOnly="1" outline="0" offset="IV1" fieldPosition="0">
        <references count="1">
          <reference field="4" count="1">
            <x v="212"/>
          </reference>
        </references>
      </pivotArea>
    </format>
    <format dxfId="3350">
      <pivotArea dataOnly="0" labelOnly="1" outline="0" fieldPosition="0">
        <references count="2">
          <reference field="0" count="1">
            <x v="71"/>
          </reference>
          <reference field="4" count="1" selected="0">
            <x v="212"/>
          </reference>
        </references>
      </pivotArea>
    </format>
    <format dxfId="3349">
      <pivotArea outline="0" collapsedLevelsAreSubtotals="1" fieldPosition="0">
        <references count="2">
          <reference field="0" count="1" selected="0">
            <x v="71"/>
          </reference>
          <reference field="4" count="1" selected="0">
            <x v="212"/>
          </reference>
        </references>
      </pivotArea>
    </format>
    <format dxfId="3348">
      <pivotArea dataOnly="0" labelOnly="1" outline="0" fieldPosition="0">
        <references count="1">
          <reference field="4" count="1">
            <x v="212"/>
          </reference>
        </references>
      </pivotArea>
    </format>
    <format dxfId="3347">
      <pivotArea dataOnly="0" labelOnly="1" outline="0" fieldPosition="0">
        <references count="2">
          <reference field="0" count="1">
            <x v="71"/>
          </reference>
          <reference field="4" count="1" selected="0">
            <x v="212"/>
          </reference>
        </references>
      </pivotArea>
    </format>
    <format dxfId="3346">
      <pivotArea outline="0" collapsedLevelsAreSubtotals="1" fieldPosition="0">
        <references count="2">
          <reference field="0" count="1" selected="0">
            <x v="82"/>
          </reference>
          <reference field="4" count="1" selected="0">
            <x v="212"/>
          </reference>
        </references>
      </pivotArea>
    </format>
    <format dxfId="3345">
      <pivotArea dataOnly="0" labelOnly="1" outline="0" offset="IV2" fieldPosition="0">
        <references count="1">
          <reference field="4" count="1">
            <x v="212"/>
          </reference>
        </references>
      </pivotArea>
    </format>
    <format dxfId="3344">
      <pivotArea dataOnly="0" labelOnly="1" outline="0" fieldPosition="0">
        <references count="2">
          <reference field="0" count="1">
            <x v="82"/>
          </reference>
          <reference field="4" count="1" selected="0">
            <x v="212"/>
          </reference>
        </references>
      </pivotArea>
    </format>
    <format dxfId="3343">
      <pivotArea outline="0" collapsedLevelsAreSubtotals="1" fieldPosition="0">
        <references count="2">
          <reference field="0" count="1" selected="0">
            <x v="82"/>
          </reference>
          <reference field="4" count="1" selected="0">
            <x v="212"/>
          </reference>
        </references>
      </pivotArea>
    </format>
    <format dxfId="3342">
      <pivotArea outline="0" collapsedLevelsAreSubtotals="1" fieldPosition="0">
        <references count="2">
          <reference field="0" count="1" selected="0">
            <x v="108"/>
          </reference>
          <reference field="4" count="1" selected="0">
            <x v="212"/>
          </reference>
        </references>
      </pivotArea>
    </format>
    <format dxfId="3341">
      <pivotArea dataOnly="0" labelOnly="1" outline="0" offset="IV3" fieldPosition="0">
        <references count="1">
          <reference field="4" count="1">
            <x v="212"/>
          </reference>
        </references>
      </pivotArea>
    </format>
    <format dxfId="3340">
      <pivotArea dataOnly="0" labelOnly="1" outline="0" fieldPosition="0">
        <references count="2">
          <reference field="0" count="1">
            <x v="108"/>
          </reference>
          <reference field="4" count="1" selected="0">
            <x v="212"/>
          </reference>
        </references>
      </pivotArea>
    </format>
    <format dxfId="3339">
      <pivotArea outline="0" collapsedLevelsAreSubtotals="1" fieldPosition="0">
        <references count="2">
          <reference field="0" count="1" selected="0">
            <x v="108"/>
          </reference>
          <reference field="4" count="1" selected="0">
            <x v="212"/>
          </reference>
        </references>
      </pivotArea>
    </format>
    <format dxfId="3338">
      <pivotArea outline="0" collapsedLevelsAreSubtotals="1" fieldPosition="0">
        <references count="2">
          <reference field="0" count="1" selected="0">
            <x v="123"/>
          </reference>
          <reference field="4" count="1" selected="0">
            <x v="212"/>
          </reference>
        </references>
      </pivotArea>
    </format>
    <format dxfId="3337">
      <pivotArea dataOnly="0" labelOnly="1" outline="0" offset="IV4" fieldPosition="0">
        <references count="1">
          <reference field="4" count="1">
            <x v="212"/>
          </reference>
        </references>
      </pivotArea>
    </format>
    <format dxfId="3336">
      <pivotArea dataOnly="0" labelOnly="1" outline="0" fieldPosition="0">
        <references count="2">
          <reference field="0" count="1">
            <x v="123"/>
          </reference>
          <reference field="4" count="1" selected="0">
            <x v="212"/>
          </reference>
        </references>
      </pivotArea>
    </format>
    <format dxfId="3335">
      <pivotArea outline="0" collapsedLevelsAreSubtotals="1" fieldPosition="0">
        <references count="2">
          <reference field="0" count="1" selected="0">
            <x v="123"/>
          </reference>
          <reference field="4" count="1" selected="0">
            <x v="212"/>
          </reference>
        </references>
      </pivotArea>
    </format>
    <format dxfId="3334">
      <pivotArea outline="0" collapsedLevelsAreSubtotals="1" fieldPosition="0">
        <references count="2">
          <reference field="0" count="1" selected="0">
            <x v="169"/>
          </reference>
          <reference field="4" count="1" selected="0">
            <x v="212"/>
          </reference>
        </references>
      </pivotArea>
    </format>
    <format dxfId="3333">
      <pivotArea dataOnly="0" labelOnly="1" outline="0" offset="IV5" fieldPosition="0">
        <references count="1">
          <reference field="4" count="1">
            <x v="212"/>
          </reference>
        </references>
      </pivotArea>
    </format>
    <format dxfId="3332">
      <pivotArea dataOnly="0" labelOnly="1" outline="0" fieldPosition="0">
        <references count="2">
          <reference field="0" count="1">
            <x v="169"/>
          </reference>
          <reference field="4" count="1" selected="0">
            <x v="212"/>
          </reference>
        </references>
      </pivotArea>
    </format>
    <format dxfId="3331">
      <pivotArea outline="0" collapsedLevelsAreSubtotals="1" fieldPosition="0">
        <references count="2">
          <reference field="0" count="1" selected="0">
            <x v="169"/>
          </reference>
          <reference field="4" count="1" selected="0">
            <x v="212"/>
          </reference>
        </references>
      </pivotArea>
    </format>
    <format dxfId="3330">
      <pivotArea outline="0" collapsedLevelsAreSubtotals="1" fieldPosition="0">
        <references count="2">
          <reference field="0" count="1" selected="0">
            <x v="172"/>
          </reference>
          <reference field="4" count="1" selected="0">
            <x v="212"/>
          </reference>
        </references>
      </pivotArea>
    </format>
    <format dxfId="3329">
      <pivotArea dataOnly="0" labelOnly="1" outline="0" offset="IV6" fieldPosition="0">
        <references count="1">
          <reference field="4" count="1">
            <x v="212"/>
          </reference>
        </references>
      </pivotArea>
    </format>
    <format dxfId="3328">
      <pivotArea dataOnly="0" labelOnly="1" outline="0" fieldPosition="0">
        <references count="2">
          <reference field="0" count="1">
            <x v="172"/>
          </reference>
          <reference field="4" count="1" selected="0">
            <x v="212"/>
          </reference>
        </references>
      </pivotArea>
    </format>
    <format dxfId="3327">
      <pivotArea outline="0" collapsedLevelsAreSubtotals="1" fieldPosition="0">
        <references count="2">
          <reference field="0" count="1" selected="0">
            <x v="172"/>
          </reference>
          <reference field="4" count="1" selected="0">
            <x v="212"/>
          </reference>
        </references>
      </pivotArea>
    </format>
    <format dxfId="3326">
      <pivotArea outline="0" collapsedLevelsAreSubtotals="1" fieldPosition="0">
        <references count="2">
          <reference field="0" count="1" selected="0">
            <x v="206"/>
          </reference>
          <reference field="4" count="1" selected="0">
            <x v="212"/>
          </reference>
        </references>
      </pivotArea>
    </format>
    <format dxfId="3325">
      <pivotArea dataOnly="0" labelOnly="1" outline="0" offset="IV7" fieldPosition="0">
        <references count="1">
          <reference field="4" count="1">
            <x v="212"/>
          </reference>
        </references>
      </pivotArea>
    </format>
    <format dxfId="3324">
      <pivotArea dataOnly="0" labelOnly="1" outline="0" fieldPosition="0">
        <references count="2">
          <reference field="0" count="1">
            <x v="206"/>
          </reference>
          <reference field="4" count="1" selected="0">
            <x v="212"/>
          </reference>
        </references>
      </pivotArea>
    </format>
    <format dxfId="3323">
      <pivotArea outline="0" collapsedLevelsAreSubtotals="1" fieldPosition="0">
        <references count="2">
          <reference field="0" count="1" selected="0">
            <x v="206"/>
          </reference>
          <reference field="4" count="1" selected="0">
            <x v="212"/>
          </reference>
        </references>
      </pivotArea>
    </format>
    <format dxfId="3322">
      <pivotArea outline="0" collapsedLevelsAreSubtotals="1" fieldPosition="0">
        <references count="2">
          <reference field="0" count="1" selected="0">
            <x v="333"/>
          </reference>
          <reference field="4" count="1" selected="0">
            <x v="212"/>
          </reference>
        </references>
      </pivotArea>
    </format>
    <format dxfId="3321">
      <pivotArea dataOnly="0" labelOnly="1" outline="0" offset="IV8" fieldPosition="0">
        <references count="1">
          <reference field="4" count="1">
            <x v="212"/>
          </reference>
        </references>
      </pivotArea>
    </format>
    <format dxfId="3320">
      <pivotArea dataOnly="0" labelOnly="1" outline="0" fieldPosition="0">
        <references count="2">
          <reference field="0" count="1">
            <x v="333"/>
          </reference>
          <reference field="4" count="1" selected="0">
            <x v="212"/>
          </reference>
        </references>
      </pivotArea>
    </format>
    <format dxfId="3319">
      <pivotArea outline="0" collapsedLevelsAreSubtotals="1" fieldPosition="0">
        <references count="2">
          <reference field="0" count="1" selected="0">
            <x v="333"/>
          </reference>
          <reference field="4" count="1" selected="0">
            <x v="212"/>
          </reference>
        </references>
      </pivotArea>
    </format>
    <format dxfId="3318">
      <pivotArea outline="0" collapsedLevelsAreSubtotals="1" fieldPosition="0">
        <references count="2">
          <reference field="0" count="1" selected="0">
            <x v="339"/>
          </reference>
          <reference field="4" count="1" selected="0">
            <x v="212"/>
          </reference>
        </references>
      </pivotArea>
    </format>
    <format dxfId="3317">
      <pivotArea dataOnly="0" labelOnly="1" outline="0" offset="IV9" fieldPosition="0">
        <references count="1">
          <reference field="4" count="1">
            <x v="212"/>
          </reference>
        </references>
      </pivotArea>
    </format>
    <format dxfId="3316">
      <pivotArea dataOnly="0" labelOnly="1" outline="0" fieldPosition="0">
        <references count="2">
          <reference field="0" count="1">
            <x v="339"/>
          </reference>
          <reference field="4" count="1" selected="0">
            <x v="212"/>
          </reference>
        </references>
      </pivotArea>
    </format>
    <format dxfId="3315">
      <pivotArea outline="0" collapsedLevelsAreSubtotals="1" fieldPosition="0">
        <references count="2">
          <reference field="0" count="1" selected="0">
            <x v="339"/>
          </reference>
          <reference field="4" count="1" selected="0">
            <x v="212"/>
          </reference>
        </references>
      </pivotArea>
    </format>
    <format dxfId="3314">
      <pivotArea outline="0" collapsedLevelsAreSubtotals="1" fieldPosition="0">
        <references count="2">
          <reference field="0" count="1" selected="0">
            <x v="369"/>
          </reference>
          <reference field="4" count="1" selected="0">
            <x v="212"/>
          </reference>
        </references>
      </pivotArea>
    </format>
    <format dxfId="3313">
      <pivotArea dataOnly="0" labelOnly="1" outline="0" offset="IV10" fieldPosition="0">
        <references count="1">
          <reference field="4" count="1">
            <x v="212"/>
          </reference>
        </references>
      </pivotArea>
    </format>
    <format dxfId="3312">
      <pivotArea dataOnly="0" labelOnly="1" outline="0" fieldPosition="0">
        <references count="2">
          <reference field="0" count="1">
            <x v="369"/>
          </reference>
          <reference field="4" count="1" selected="0">
            <x v="212"/>
          </reference>
        </references>
      </pivotArea>
    </format>
    <format dxfId="3311">
      <pivotArea outline="0" collapsedLevelsAreSubtotals="1" fieldPosition="0">
        <references count="2">
          <reference field="0" count="1" selected="0">
            <x v="369"/>
          </reference>
          <reference field="4" count="1" selected="0">
            <x v="212"/>
          </reference>
        </references>
      </pivotArea>
    </format>
    <format dxfId="3310">
      <pivotArea outline="0" collapsedLevelsAreSubtotals="1" fieldPosition="0">
        <references count="2">
          <reference field="0" count="1" selected="0">
            <x v="378"/>
          </reference>
          <reference field="4" count="1" selected="0">
            <x v="212"/>
          </reference>
        </references>
      </pivotArea>
    </format>
    <format dxfId="3309">
      <pivotArea dataOnly="0" labelOnly="1" outline="0" offset="IV11" fieldPosition="0">
        <references count="1">
          <reference field="4" count="1">
            <x v="212"/>
          </reference>
        </references>
      </pivotArea>
    </format>
    <format dxfId="3308">
      <pivotArea dataOnly="0" labelOnly="1" outline="0" fieldPosition="0">
        <references count="2">
          <reference field="0" count="1">
            <x v="378"/>
          </reference>
          <reference field="4" count="1" selected="0">
            <x v="212"/>
          </reference>
        </references>
      </pivotArea>
    </format>
    <format dxfId="3307">
      <pivotArea outline="0" collapsedLevelsAreSubtotals="1" fieldPosition="0">
        <references count="2">
          <reference field="0" count="1" selected="0">
            <x v="378"/>
          </reference>
          <reference field="4" count="1" selected="0">
            <x v="212"/>
          </reference>
        </references>
      </pivotArea>
    </format>
    <format dxfId="3306">
      <pivotArea outline="0" collapsedLevelsAreSubtotals="1" fieldPosition="0">
        <references count="2">
          <reference field="0" count="1" selected="0">
            <x v="408"/>
          </reference>
          <reference field="4" count="1" selected="0">
            <x v="212"/>
          </reference>
        </references>
      </pivotArea>
    </format>
    <format dxfId="3305">
      <pivotArea dataOnly="0" labelOnly="1" outline="0" offset="IV12" fieldPosition="0">
        <references count="1">
          <reference field="4" count="1">
            <x v="212"/>
          </reference>
        </references>
      </pivotArea>
    </format>
    <format dxfId="3304">
      <pivotArea dataOnly="0" labelOnly="1" outline="0" fieldPosition="0">
        <references count="2">
          <reference field="0" count="1">
            <x v="408"/>
          </reference>
          <reference field="4" count="1" selected="0">
            <x v="212"/>
          </reference>
        </references>
      </pivotArea>
    </format>
    <format dxfId="3303">
      <pivotArea outline="0" collapsedLevelsAreSubtotals="1" fieldPosition="0">
        <references count="2">
          <reference field="0" count="1" selected="0">
            <x v="408"/>
          </reference>
          <reference field="4" count="1" selected="0">
            <x v="212"/>
          </reference>
        </references>
      </pivotArea>
    </format>
    <format dxfId="3302">
      <pivotArea outline="0" collapsedLevelsAreSubtotals="1" fieldPosition="0">
        <references count="2">
          <reference field="0" count="1" selected="0">
            <x v="412"/>
          </reference>
          <reference field="4" count="1" selected="0">
            <x v="212"/>
          </reference>
        </references>
      </pivotArea>
    </format>
    <format dxfId="3301">
      <pivotArea dataOnly="0" labelOnly="1" outline="0" offset="IV13" fieldPosition="0">
        <references count="1">
          <reference field="4" count="1">
            <x v="212"/>
          </reference>
        </references>
      </pivotArea>
    </format>
    <format dxfId="3300">
      <pivotArea dataOnly="0" labelOnly="1" outline="0" fieldPosition="0">
        <references count="2">
          <reference field="0" count="1">
            <x v="412"/>
          </reference>
          <reference field="4" count="1" selected="0">
            <x v="212"/>
          </reference>
        </references>
      </pivotArea>
    </format>
    <format dxfId="3299">
      <pivotArea outline="0" collapsedLevelsAreSubtotals="1" fieldPosition="0">
        <references count="2">
          <reference field="0" count="1" selected="0">
            <x v="412"/>
          </reference>
          <reference field="4" count="1" selected="0">
            <x v="212"/>
          </reference>
        </references>
      </pivotArea>
    </format>
    <format dxfId="3298">
      <pivotArea outline="0" collapsedLevelsAreSubtotals="1" fieldPosition="0">
        <references count="2">
          <reference field="0" count="1" selected="0">
            <x v="418"/>
          </reference>
          <reference field="4" count="1" selected="0">
            <x v="212"/>
          </reference>
        </references>
      </pivotArea>
    </format>
    <format dxfId="3297">
      <pivotArea dataOnly="0" labelOnly="1" outline="0" offset="IV14" fieldPosition="0">
        <references count="1">
          <reference field="4" count="1">
            <x v="212"/>
          </reference>
        </references>
      </pivotArea>
    </format>
    <format dxfId="3296">
      <pivotArea dataOnly="0" labelOnly="1" outline="0" fieldPosition="0">
        <references count="2">
          <reference field="0" count="1">
            <x v="418"/>
          </reference>
          <reference field="4" count="1" selected="0">
            <x v="212"/>
          </reference>
        </references>
      </pivotArea>
    </format>
    <format dxfId="3295">
      <pivotArea outline="0" collapsedLevelsAreSubtotals="1" fieldPosition="0">
        <references count="2">
          <reference field="0" count="1" selected="0">
            <x v="418"/>
          </reference>
          <reference field="4" count="1" selected="0">
            <x v="212"/>
          </reference>
        </references>
      </pivotArea>
    </format>
    <format dxfId="3294">
      <pivotArea outline="0" collapsedLevelsAreSubtotals="1" fieldPosition="0">
        <references count="2">
          <reference field="0" count="1" selected="0">
            <x v="490"/>
          </reference>
          <reference field="4" count="1" selected="0">
            <x v="212"/>
          </reference>
        </references>
      </pivotArea>
    </format>
    <format dxfId="3293">
      <pivotArea dataOnly="0" labelOnly="1" outline="0" offset="IV15" fieldPosition="0">
        <references count="1">
          <reference field="4" count="1">
            <x v="212"/>
          </reference>
        </references>
      </pivotArea>
    </format>
    <format dxfId="3292">
      <pivotArea dataOnly="0" labelOnly="1" outline="0" fieldPosition="0">
        <references count="2">
          <reference field="0" count="1">
            <x v="490"/>
          </reference>
          <reference field="4" count="1" selected="0">
            <x v="212"/>
          </reference>
        </references>
      </pivotArea>
    </format>
    <format dxfId="3291">
      <pivotArea outline="0" collapsedLevelsAreSubtotals="1" fieldPosition="0">
        <references count="2">
          <reference field="0" count="1" selected="0">
            <x v="490"/>
          </reference>
          <reference field="4" count="1" selected="0">
            <x v="212"/>
          </reference>
        </references>
      </pivotArea>
    </format>
    <format dxfId="3290">
      <pivotArea outline="0" collapsedLevelsAreSubtotals="1" fieldPosition="0">
        <references count="2">
          <reference field="0" count="1" selected="0">
            <x v="491"/>
          </reference>
          <reference field="4" count="1" selected="0">
            <x v="212"/>
          </reference>
        </references>
      </pivotArea>
    </format>
    <format dxfId="3289">
      <pivotArea dataOnly="0" labelOnly="1" outline="0" offset="IV16" fieldPosition="0">
        <references count="1">
          <reference field="4" count="1">
            <x v="212"/>
          </reference>
        </references>
      </pivotArea>
    </format>
    <format dxfId="3288">
      <pivotArea dataOnly="0" labelOnly="1" outline="0" fieldPosition="0">
        <references count="2">
          <reference field="0" count="1">
            <x v="491"/>
          </reference>
          <reference field="4" count="1" selected="0">
            <x v="212"/>
          </reference>
        </references>
      </pivotArea>
    </format>
    <format dxfId="3287">
      <pivotArea outline="0" collapsedLevelsAreSubtotals="1" fieldPosition="0">
        <references count="2">
          <reference field="0" count="1" selected="0">
            <x v="491"/>
          </reference>
          <reference field="4" count="1" selected="0">
            <x v="212"/>
          </reference>
        </references>
      </pivotArea>
    </format>
    <format dxfId="3286">
      <pivotArea outline="0" collapsedLevelsAreSubtotals="1" fieldPosition="0">
        <references count="2">
          <reference field="0" count="1" selected="0">
            <x v="506"/>
          </reference>
          <reference field="4" count="1" selected="0">
            <x v="212"/>
          </reference>
        </references>
      </pivotArea>
    </format>
    <format dxfId="3285">
      <pivotArea dataOnly="0" labelOnly="1" outline="0" offset="IV256" fieldPosition="0">
        <references count="1">
          <reference field="4" count="1">
            <x v="212"/>
          </reference>
        </references>
      </pivotArea>
    </format>
    <format dxfId="3284">
      <pivotArea dataOnly="0" labelOnly="1" outline="0" fieldPosition="0">
        <references count="2">
          <reference field="0" count="1">
            <x v="506"/>
          </reference>
          <reference field="4" count="1" selected="0">
            <x v="212"/>
          </reference>
        </references>
      </pivotArea>
    </format>
    <format dxfId="3283">
      <pivotArea outline="0" collapsedLevelsAreSubtotals="1" fieldPosition="0">
        <references count="2">
          <reference field="0" count="1" selected="0">
            <x v="506"/>
          </reference>
          <reference field="4" count="1" selected="0">
            <x v="212"/>
          </reference>
        </references>
      </pivotArea>
    </format>
    <format dxfId="3282">
      <pivotArea dataOnly="0" labelOnly="1" outline="0" fieldPosition="0">
        <references count="1">
          <reference field="4" count="1">
            <x v="212"/>
          </reference>
        </references>
      </pivotArea>
    </format>
    <format dxfId="3281">
      <pivotArea dataOnly="0" labelOnly="1" outline="0" fieldPosition="0">
        <references count="2">
          <reference field="0" count="1">
            <x v="506"/>
          </reference>
          <reference field="4" count="1" selected="0">
            <x v="212"/>
          </reference>
        </references>
      </pivotArea>
    </format>
    <format dxfId="3280">
      <pivotArea outline="0" collapsedLevelsAreSubtotals="1" fieldPosition="0">
        <references count="1">
          <reference field="4" count="1" selected="0" defaultSubtotal="1">
            <x v="212"/>
          </reference>
        </references>
      </pivotArea>
    </format>
    <format dxfId="3279">
      <pivotArea dataOnly="0" labelOnly="1" outline="0" fieldPosition="0">
        <references count="1">
          <reference field="4" count="1" defaultSubtotal="1">
            <x v="212"/>
          </reference>
        </references>
      </pivotArea>
    </format>
    <format dxfId="3278">
      <pivotArea dataOnly="0" labelOnly="1" outline="0" fieldPosition="0">
        <references count="1">
          <reference field="4" count="1" defaultSubtotal="1">
            <x v="212"/>
          </reference>
        </references>
      </pivotArea>
    </format>
    <format dxfId="3277">
      <pivotArea outline="0" collapsedLevelsAreSubtotals="1" fieldPosition="0">
        <references count="2">
          <reference field="0" count="1" selected="0">
            <x v="68"/>
          </reference>
          <reference field="4" count="1" selected="0">
            <x v="213"/>
          </reference>
        </references>
      </pivotArea>
    </format>
    <format dxfId="3276">
      <pivotArea dataOnly="0" labelOnly="1" outline="0" fieldPosition="0">
        <references count="1">
          <reference field="4" count="1">
            <x v="213"/>
          </reference>
        </references>
      </pivotArea>
    </format>
    <format dxfId="3275">
      <pivotArea dataOnly="0" labelOnly="1" outline="0" fieldPosition="0">
        <references count="2">
          <reference field="0" count="1">
            <x v="68"/>
          </reference>
          <reference field="4" count="1" selected="0">
            <x v="213"/>
          </reference>
        </references>
      </pivotArea>
    </format>
    <format dxfId="3274">
      <pivotArea outline="0" collapsedLevelsAreSubtotals="1" fieldPosition="0">
        <references count="2">
          <reference field="0" count="1" selected="0">
            <x v="68"/>
          </reference>
          <reference field="4" count="1" selected="0">
            <x v="213"/>
          </reference>
        </references>
      </pivotArea>
    </format>
    <format dxfId="3273">
      <pivotArea dataOnly="0" labelOnly="1" outline="0" fieldPosition="0">
        <references count="1">
          <reference field="4" count="1">
            <x v="213"/>
          </reference>
        </references>
      </pivotArea>
    </format>
    <format dxfId="3272">
      <pivotArea dataOnly="0" labelOnly="1" outline="0" fieldPosition="0">
        <references count="2">
          <reference field="0" count="1">
            <x v="68"/>
          </reference>
          <reference field="4" count="1" selected="0">
            <x v="213"/>
          </reference>
        </references>
      </pivotArea>
    </format>
    <format dxfId="3271">
      <pivotArea outline="0" collapsedLevelsAreSubtotals="1" fieldPosition="0">
        <references count="1">
          <reference field="4" count="1" selected="0" defaultSubtotal="1">
            <x v="213"/>
          </reference>
        </references>
      </pivotArea>
    </format>
    <format dxfId="3270">
      <pivotArea dataOnly="0" labelOnly="1" outline="0" fieldPosition="0">
        <references count="1">
          <reference field="4" count="1" defaultSubtotal="1">
            <x v="213"/>
          </reference>
        </references>
      </pivotArea>
    </format>
    <format dxfId="3269">
      <pivotArea dataOnly="0" labelOnly="1" outline="0" fieldPosition="0">
        <references count="1">
          <reference field="4" count="1" defaultSubtotal="1">
            <x v="213"/>
          </reference>
        </references>
      </pivotArea>
    </format>
    <format dxfId="3268">
      <pivotArea outline="0" collapsedLevelsAreSubtotals="1" fieldPosition="0">
        <references count="2">
          <reference field="0" count="1" selected="0">
            <x v="106"/>
          </reference>
          <reference field="4" count="1" selected="0">
            <x v="217"/>
          </reference>
        </references>
      </pivotArea>
    </format>
    <format dxfId="3267">
      <pivotArea dataOnly="0" labelOnly="1" outline="0" offset="IV1" fieldPosition="0">
        <references count="1">
          <reference field="4" count="1">
            <x v="217"/>
          </reference>
        </references>
      </pivotArea>
    </format>
    <format dxfId="3266">
      <pivotArea dataOnly="0" labelOnly="1" outline="0" fieldPosition="0">
        <references count="2">
          <reference field="0" count="1">
            <x v="106"/>
          </reference>
          <reference field="4" count="1" selected="0">
            <x v="217"/>
          </reference>
        </references>
      </pivotArea>
    </format>
    <format dxfId="3265">
      <pivotArea outline="0" collapsedLevelsAreSubtotals="1" fieldPosition="0">
        <references count="2">
          <reference field="0" count="1" selected="0">
            <x v="106"/>
          </reference>
          <reference field="4" count="1" selected="0">
            <x v="217"/>
          </reference>
        </references>
      </pivotArea>
    </format>
    <format dxfId="3264">
      <pivotArea dataOnly="0" labelOnly="1" outline="0" fieldPosition="0">
        <references count="1">
          <reference field="4" count="1">
            <x v="217"/>
          </reference>
        </references>
      </pivotArea>
    </format>
    <format dxfId="3263">
      <pivotArea dataOnly="0" labelOnly="1" outline="0" fieldPosition="0">
        <references count="2">
          <reference field="0" count="1">
            <x v="106"/>
          </reference>
          <reference field="4" count="1" selected="0">
            <x v="217"/>
          </reference>
        </references>
      </pivotArea>
    </format>
    <format dxfId="3262">
      <pivotArea outline="0" collapsedLevelsAreSubtotals="1" fieldPosition="0">
        <references count="2">
          <reference field="0" count="1" selected="0">
            <x v="107"/>
          </reference>
          <reference field="4" count="1" selected="0">
            <x v="217"/>
          </reference>
        </references>
      </pivotArea>
    </format>
    <format dxfId="3261">
      <pivotArea dataOnly="0" labelOnly="1" outline="0" offset="IV2" fieldPosition="0">
        <references count="1">
          <reference field="4" count="1">
            <x v="217"/>
          </reference>
        </references>
      </pivotArea>
    </format>
    <format dxfId="3260">
      <pivotArea dataOnly="0" labelOnly="1" outline="0" fieldPosition="0">
        <references count="2">
          <reference field="0" count="1">
            <x v="107"/>
          </reference>
          <reference field="4" count="1" selected="0">
            <x v="217"/>
          </reference>
        </references>
      </pivotArea>
    </format>
    <format dxfId="3259">
      <pivotArea outline="0" collapsedLevelsAreSubtotals="1" fieldPosition="0">
        <references count="2">
          <reference field="0" count="1" selected="0">
            <x v="107"/>
          </reference>
          <reference field="4" count="1" selected="0">
            <x v="217"/>
          </reference>
        </references>
      </pivotArea>
    </format>
    <format dxfId="3258">
      <pivotArea outline="0" collapsedLevelsAreSubtotals="1" fieldPosition="0">
        <references count="2">
          <reference field="0" count="1" selected="0">
            <x v="454"/>
          </reference>
          <reference field="4" count="1" selected="0">
            <x v="217"/>
          </reference>
        </references>
      </pivotArea>
    </format>
    <format dxfId="3257">
      <pivotArea dataOnly="0" labelOnly="1" outline="0" offset="IV256" fieldPosition="0">
        <references count="1">
          <reference field="4" count="1">
            <x v="217"/>
          </reference>
        </references>
      </pivotArea>
    </format>
    <format dxfId="3256">
      <pivotArea dataOnly="0" labelOnly="1" outline="0" fieldPosition="0">
        <references count="2">
          <reference field="0" count="1">
            <x v="454"/>
          </reference>
          <reference field="4" count="1" selected="0">
            <x v="217"/>
          </reference>
        </references>
      </pivotArea>
    </format>
    <format dxfId="3255">
      <pivotArea outline="0" collapsedLevelsAreSubtotals="1" fieldPosition="0">
        <references count="2">
          <reference field="0" count="1" selected="0">
            <x v="454"/>
          </reference>
          <reference field="4" count="1" selected="0">
            <x v="217"/>
          </reference>
        </references>
      </pivotArea>
    </format>
    <format dxfId="3254">
      <pivotArea dataOnly="0" labelOnly="1" outline="0" fieldPosition="0">
        <references count="1">
          <reference field="4" count="1">
            <x v="217"/>
          </reference>
        </references>
      </pivotArea>
    </format>
    <format dxfId="3253">
      <pivotArea dataOnly="0" labelOnly="1" outline="0" fieldPosition="0">
        <references count="2">
          <reference field="0" count="1">
            <x v="454"/>
          </reference>
          <reference field="4" count="1" selected="0">
            <x v="217"/>
          </reference>
        </references>
      </pivotArea>
    </format>
    <format dxfId="3252">
      <pivotArea outline="0" collapsedLevelsAreSubtotals="1" fieldPosition="0">
        <references count="1">
          <reference field="4" count="1" selected="0" defaultSubtotal="1">
            <x v="217"/>
          </reference>
        </references>
      </pivotArea>
    </format>
    <format dxfId="3251">
      <pivotArea dataOnly="0" labelOnly="1" outline="0" fieldPosition="0">
        <references count="1">
          <reference field="4" count="1" defaultSubtotal="1">
            <x v="217"/>
          </reference>
        </references>
      </pivotArea>
    </format>
    <format dxfId="3250">
      <pivotArea dataOnly="0" labelOnly="1" outline="0" fieldPosition="0">
        <references count="1">
          <reference field="4" count="1" defaultSubtotal="1">
            <x v="217"/>
          </reference>
        </references>
      </pivotArea>
    </format>
    <format dxfId="3249">
      <pivotArea outline="0" collapsedLevelsAreSubtotals="1" fieldPosition="0">
        <references count="2">
          <reference field="0" count="1" selected="0">
            <x v="98"/>
          </reference>
          <reference field="4" count="1" selected="0">
            <x v="218"/>
          </reference>
        </references>
      </pivotArea>
    </format>
    <format dxfId="3248">
      <pivotArea dataOnly="0" labelOnly="1" outline="0" offset="IV1" fieldPosition="0">
        <references count="1">
          <reference field="4" count="1">
            <x v="218"/>
          </reference>
        </references>
      </pivotArea>
    </format>
    <format dxfId="3247">
      <pivotArea dataOnly="0" labelOnly="1" outline="0" fieldPosition="0">
        <references count="2">
          <reference field="0" count="1">
            <x v="98"/>
          </reference>
          <reference field="4" count="1" selected="0">
            <x v="218"/>
          </reference>
        </references>
      </pivotArea>
    </format>
    <format dxfId="3246">
      <pivotArea outline="0" collapsedLevelsAreSubtotals="1" fieldPosition="0">
        <references count="2">
          <reference field="0" count="1" selected="0">
            <x v="98"/>
          </reference>
          <reference field="4" count="1" selected="0">
            <x v="218"/>
          </reference>
        </references>
      </pivotArea>
    </format>
    <format dxfId="3245">
      <pivotArea dataOnly="0" labelOnly="1" outline="0" fieldPosition="0">
        <references count="1">
          <reference field="4" count="1">
            <x v="218"/>
          </reference>
        </references>
      </pivotArea>
    </format>
    <format dxfId="3244">
      <pivotArea dataOnly="0" labelOnly="1" outline="0" fieldPosition="0">
        <references count="2">
          <reference field="0" count="1">
            <x v="98"/>
          </reference>
          <reference field="4" count="1" selected="0">
            <x v="218"/>
          </reference>
        </references>
      </pivotArea>
    </format>
    <format dxfId="3243">
      <pivotArea outline="0" collapsedLevelsAreSubtotals="1" fieldPosition="0">
        <references count="2">
          <reference field="0" count="1" selected="0">
            <x v="106"/>
          </reference>
          <reference field="4" count="1" selected="0">
            <x v="218"/>
          </reference>
        </references>
      </pivotArea>
    </format>
    <format dxfId="3242">
      <pivotArea dataOnly="0" labelOnly="1" outline="0" offset="IV2" fieldPosition="0">
        <references count="1">
          <reference field="4" count="1">
            <x v="218"/>
          </reference>
        </references>
      </pivotArea>
    </format>
    <format dxfId="3241">
      <pivotArea dataOnly="0" labelOnly="1" outline="0" fieldPosition="0">
        <references count="2">
          <reference field="0" count="1">
            <x v="106"/>
          </reference>
          <reference field="4" count="1" selected="0">
            <x v="218"/>
          </reference>
        </references>
      </pivotArea>
    </format>
    <format dxfId="3240">
      <pivotArea outline="0" collapsedLevelsAreSubtotals="1" fieldPosition="0">
        <references count="2">
          <reference field="0" count="1" selected="0">
            <x v="106"/>
          </reference>
          <reference field="4" count="1" selected="0">
            <x v="218"/>
          </reference>
        </references>
      </pivotArea>
    </format>
    <format dxfId="3239">
      <pivotArea outline="0" collapsedLevelsAreSubtotals="1" fieldPosition="0">
        <references count="2">
          <reference field="0" count="1" selected="0">
            <x v="107"/>
          </reference>
          <reference field="4" count="1" selected="0">
            <x v="218"/>
          </reference>
        </references>
      </pivotArea>
    </format>
    <format dxfId="3238">
      <pivotArea dataOnly="0" labelOnly="1" outline="0" offset="IV256" fieldPosition="0">
        <references count="1">
          <reference field="4" count="1">
            <x v="218"/>
          </reference>
        </references>
      </pivotArea>
    </format>
    <format dxfId="3237">
      <pivotArea dataOnly="0" labelOnly="1" outline="0" fieldPosition="0">
        <references count="2">
          <reference field="0" count="1">
            <x v="107"/>
          </reference>
          <reference field="4" count="1" selected="0">
            <x v="218"/>
          </reference>
        </references>
      </pivotArea>
    </format>
    <format dxfId="3236">
      <pivotArea outline="0" collapsedLevelsAreSubtotals="1" fieldPosition="0">
        <references count="2">
          <reference field="0" count="1" selected="0">
            <x v="107"/>
          </reference>
          <reference field="4" count="1" selected="0">
            <x v="218"/>
          </reference>
        </references>
      </pivotArea>
    </format>
    <format dxfId="3235">
      <pivotArea dataOnly="0" labelOnly="1" outline="0" fieldPosition="0">
        <references count="1">
          <reference field="4" count="1">
            <x v="218"/>
          </reference>
        </references>
      </pivotArea>
    </format>
    <format dxfId="3234">
      <pivotArea dataOnly="0" labelOnly="1" outline="0" fieldPosition="0">
        <references count="2">
          <reference field="0" count="1">
            <x v="107"/>
          </reference>
          <reference field="4" count="1" selected="0">
            <x v="218"/>
          </reference>
        </references>
      </pivotArea>
    </format>
    <format dxfId="3233">
      <pivotArea outline="0" collapsedLevelsAreSubtotals="1" fieldPosition="0">
        <references count="1">
          <reference field="4" count="1" selected="0" defaultSubtotal="1">
            <x v="218"/>
          </reference>
        </references>
      </pivotArea>
    </format>
    <format dxfId="3232">
      <pivotArea dataOnly="0" labelOnly="1" outline="0" fieldPosition="0">
        <references count="1">
          <reference field="4" count="1" defaultSubtotal="1">
            <x v="218"/>
          </reference>
        </references>
      </pivotArea>
    </format>
    <format dxfId="3231">
      <pivotArea dataOnly="0" labelOnly="1" outline="0" fieldPosition="0">
        <references count="1">
          <reference field="4" count="1" defaultSubtotal="1">
            <x v="218"/>
          </reference>
        </references>
      </pivotArea>
    </format>
    <format dxfId="3230">
      <pivotArea outline="0" collapsedLevelsAreSubtotals="1" fieldPosition="0">
        <references count="2">
          <reference field="0" count="1" selected="0">
            <x v="34"/>
          </reference>
          <reference field="4" count="1" selected="0">
            <x v="219"/>
          </reference>
        </references>
      </pivotArea>
    </format>
    <format dxfId="3229">
      <pivotArea dataOnly="0" labelOnly="1" outline="0" offset="IV1" fieldPosition="0">
        <references count="1">
          <reference field="4" count="1">
            <x v="219"/>
          </reference>
        </references>
      </pivotArea>
    </format>
    <format dxfId="3228">
      <pivotArea dataOnly="0" labelOnly="1" outline="0" fieldPosition="0">
        <references count="2">
          <reference field="0" count="1">
            <x v="34"/>
          </reference>
          <reference field="4" count="1" selected="0">
            <x v="219"/>
          </reference>
        </references>
      </pivotArea>
    </format>
    <format dxfId="3227">
      <pivotArea outline="0" collapsedLevelsAreSubtotals="1" fieldPosition="0">
        <references count="2">
          <reference field="0" count="1" selected="0">
            <x v="34"/>
          </reference>
          <reference field="4" count="1" selected="0">
            <x v="219"/>
          </reference>
        </references>
      </pivotArea>
    </format>
    <format dxfId="3226">
      <pivotArea dataOnly="0" labelOnly="1" outline="0" fieldPosition="0">
        <references count="1">
          <reference field="4" count="1">
            <x v="219"/>
          </reference>
        </references>
      </pivotArea>
    </format>
    <format dxfId="3225">
      <pivotArea dataOnly="0" labelOnly="1" outline="0" fieldPosition="0">
        <references count="2">
          <reference field="0" count="1">
            <x v="34"/>
          </reference>
          <reference field="4" count="1" selected="0">
            <x v="219"/>
          </reference>
        </references>
      </pivotArea>
    </format>
    <format dxfId="3224">
      <pivotArea outline="0" collapsedLevelsAreSubtotals="1" fieldPosition="0">
        <references count="2">
          <reference field="0" count="1" selected="0">
            <x v="35"/>
          </reference>
          <reference field="4" count="1" selected="0">
            <x v="219"/>
          </reference>
        </references>
      </pivotArea>
    </format>
    <format dxfId="3223">
      <pivotArea dataOnly="0" labelOnly="1" outline="0" offset="IV2" fieldPosition="0">
        <references count="1">
          <reference field="4" count="1">
            <x v="219"/>
          </reference>
        </references>
      </pivotArea>
    </format>
    <format dxfId="3222">
      <pivotArea dataOnly="0" labelOnly="1" outline="0" fieldPosition="0">
        <references count="2">
          <reference field="0" count="1">
            <x v="35"/>
          </reference>
          <reference field="4" count="1" selected="0">
            <x v="219"/>
          </reference>
        </references>
      </pivotArea>
    </format>
    <format dxfId="3221">
      <pivotArea outline="0" collapsedLevelsAreSubtotals="1" fieldPosition="0">
        <references count="2">
          <reference field="0" count="1" selected="0">
            <x v="35"/>
          </reference>
          <reference field="4" count="1" selected="0">
            <x v="219"/>
          </reference>
        </references>
      </pivotArea>
    </format>
    <format dxfId="3220">
      <pivotArea outline="0" collapsedLevelsAreSubtotals="1" fieldPosition="0">
        <references count="2">
          <reference field="0" count="1" selected="0">
            <x v="36"/>
          </reference>
          <reference field="4" count="1" selected="0">
            <x v="219"/>
          </reference>
        </references>
      </pivotArea>
    </format>
    <format dxfId="3219">
      <pivotArea dataOnly="0" labelOnly="1" outline="0" offset="IV3" fieldPosition="0">
        <references count="1">
          <reference field="4" count="1">
            <x v="219"/>
          </reference>
        </references>
      </pivotArea>
    </format>
    <format dxfId="3218">
      <pivotArea dataOnly="0" labelOnly="1" outline="0" fieldPosition="0">
        <references count="2">
          <reference field="0" count="1">
            <x v="36"/>
          </reference>
          <reference field="4" count="1" selected="0">
            <x v="219"/>
          </reference>
        </references>
      </pivotArea>
    </format>
    <format dxfId="3217">
      <pivotArea outline="0" collapsedLevelsAreSubtotals="1" fieldPosition="0">
        <references count="2">
          <reference field="0" count="1" selected="0">
            <x v="36"/>
          </reference>
          <reference field="4" count="1" selected="0">
            <x v="219"/>
          </reference>
        </references>
      </pivotArea>
    </format>
    <format dxfId="3216">
      <pivotArea outline="0" collapsedLevelsAreSubtotals="1" fieldPosition="0">
        <references count="2">
          <reference field="0" count="1" selected="0">
            <x v="43"/>
          </reference>
          <reference field="4" count="1" selected="0">
            <x v="219"/>
          </reference>
        </references>
      </pivotArea>
    </format>
    <format dxfId="3215">
      <pivotArea dataOnly="0" labelOnly="1" outline="0" offset="IV4" fieldPosition="0">
        <references count="1">
          <reference field="4" count="1">
            <x v="219"/>
          </reference>
        </references>
      </pivotArea>
    </format>
    <format dxfId="3214">
      <pivotArea dataOnly="0" labelOnly="1" outline="0" fieldPosition="0">
        <references count="2">
          <reference field="0" count="1">
            <x v="43"/>
          </reference>
          <reference field="4" count="1" selected="0">
            <x v="219"/>
          </reference>
        </references>
      </pivotArea>
    </format>
    <format dxfId="3213">
      <pivotArea outline="0" collapsedLevelsAreSubtotals="1" fieldPosition="0">
        <references count="2">
          <reference field="0" count="1" selected="0">
            <x v="43"/>
          </reference>
          <reference field="4" count="1" selected="0">
            <x v="219"/>
          </reference>
        </references>
      </pivotArea>
    </format>
    <format dxfId="3212">
      <pivotArea outline="0" collapsedLevelsAreSubtotals="1" fieldPosition="0">
        <references count="2">
          <reference field="0" count="1" selected="0">
            <x v="45"/>
          </reference>
          <reference field="4" count="1" selected="0">
            <x v="219"/>
          </reference>
        </references>
      </pivotArea>
    </format>
    <format dxfId="3211">
      <pivotArea dataOnly="0" labelOnly="1" outline="0" offset="IV5" fieldPosition="0">
        <references count="1">
          <reference field="4" count="1">
            <x v="219"/>
          </reference>
        </references>
      </pivotArea>
    </format>
    <format dxfId="3210">
      <pivotArea dataOnly="0" labelOnly="1" outline="0" fieldPosition="0">
        <references count="2">
          <reference field="0" count="1">
            <x v="45"/>
          </reference>
          <reference field="4" count="1" selected="0">
            <x v="219"/>
          </reference>
        </references>
      </pivotArea>
    </format>
    <format dxfId="3209">
      <pivotArea outline="0" collapsedLevelsAreSubtotals="1" fieldPosition="0">
        <references count="2">
          <reference field="0" count="1" selected="0">
            <x v="45"/>
          </reference>
          <reference field="4" count="1" selected="0">
            <x v="219"/>
          </reference>
        </references>
      </pivotArea>
    </format>
    <format dxfId="3208">
      <pivotArea outline="0" collapsedLevelsAreSubtotals="1" fieldPosition="0">
        <references count="2">
          <reference field="0" count="1" selected="0">
            <x v="49"/>
          </reference>
          <reference field="4" count="1" selected="0">
            <x v="219"/>
          </reference>
        </references>
      </pivotArea>
    </format>
    <format dxfId="3207">
      <pivotArea dataOnly="0" labelOnly="1" outline="0" offset="IV6" fieldPosition="0">
        <references count="1">
          <reference field="4" count="1">
            <x v="219"/>
          </reference>
        </references>
      </pivotArea>
    </format>
    <format dxfId="3206">
      <pivotArea dataOnly="0" labelOnly="1" outline="0" fieldPosition="0">
        <references count="2">
          <reference field="0" count="1">
            <x v="49"/>
          </reference>
          <reference field="4" count="1" selected="0">
            <x v="219"/>
          </reference>
        </references>
      </pivotArea>
    </format>
    <format dxfId="3205">
      <pivotArea outline="0" collapsedLevelsAreSubtotals="1" fieldPosition="0">
        <references count="2">
          <reference field="0" count="1" selected="0">
            <x v="49"/>
          </reference>
          <reference field="4" count="1" selected="0">
            <x v="219"/>
          </reference>
        </references>
      </pivotArea>
    </format>
    <format dxfId="3204">
      <pivotArea outline="0" collapsedLevelsAreSubtotals="1" fieldPosition="0">
        <references count="2">
          <reference field="0" count="1" selected="0">
            <x v="60"/>
          </reference>
          <reference field="4" count="1" selected="0">
            <x v="219"/>
          </reference>
        </references>
      </pivotArea>
    </format>
    <format dxfId="3203">
      <pivotArea dataOnly="0" labelOnly="1" outline="0" offset="IV7" fieldPosition="0">
        <references count="1">
          <reference field="4" count="1">
            <x v="219"/>
          </reference>
        </references>
      </pivotArea>
    </format>
    <format dxfId="3202">
      <pivotArea dataOnly="0" labelOnly="1" outline="0" fieldPosition="0">
        <references count="2">
          <reference field="0" count="1">
            <x v="60"/>
          </reference>
          <reference field="4" count="1" selected="0">
            <x v="219"/>
          </reference>
        </references>
      </pivotArea>
    </format>
    <format dxfId="3201">
      <pivotArea outline="0" collapsedLevelsAreSubtotals="1" fieldPosition="0">
        <references count="2">
          <reference field="0" count="1" selected="0">
            <x v="60"/>
          </reference>
          <reference field="4" count="1" selected="0">
            <x v="219"/>
          </reference>
        </references>
      </pivotArea>
    </format>
    <format dxfId="3200">
      <pivotArea outline="0" collapsedLevelsAreSubtotals="1" fieldPosition="0">
        <references count="2">
          <reference field="0" count="1" selected="0">
            <x v="62"/>
          </reference>
          <reference field="4" count="1" selected="0">
            <x v="219"/>
          </reference>
        </references>
      </pivotArea>
    </format>
    <format dxfId="3199">
      <pivotArea dataOnly="0" labelOnly="1" outline="0" offset="IV8" fieldPosition="0">
        <references count="1">
          <reference field="4" count="1">
            <x v="219"/>
          </reference>
        </references>
      </pivotArea>
    </format>
    <format dxfId="3198">
      <pivotArea dataOnly="0" labelOnly="1" outline="0" fieldPosition="0">
        <references count="2">
          <reference field="0" count="1">
            <x v="62"/>
          </reference>
          <reference field="4" count="1" selected="0">
            <x v="219"/>
          </reference>
        </references>
      </pivotArea>
    </format>
    <format dxfId="3197">
      <pivotArea outline="0" collapsedLevelsAreSubtotals="1" fieldPosition="0">
        <references count="2">
          <reference field="0" count="1" selected="0">
            <x v="62"/>
          </reference>
          <reference field="4" count="1" selected="0">
            <x v="219"/>
          </reference>
        </references>
      </pivotArea>
    </format>
    <format dxfId="3196">
      <pivotArea outline="0" collapsedLevelsAreSubtotals="1" fieldPosition="0">
        <references count="2">
          <reference field="0" count="1" selected="0">
            <x v="68"/>
          </reference>
          <reference field="4" count="1" selected="0">
            <x v="219"/>
          </reference>
        </references>
      </pivotArea>
    </format>
    <format dxfId="3195">
      <pivotArea dataOnly="0" labelOnly="1" outline="0" offset="IV9" fieldPosition="0">
        <references count="1">
          <reference field="4" count="1">
            <x v="219"/>
          </reference>
        </references>
      </pivotArea>
    </format>
    <format dxfId="3194">
      <pivotArea dataOnly="0" labelOnly="1" outline="0" fieldPosition="0">
        <references count="2">
          <reference field="0" count="1">
            <x v="68"/>
          </reference>
          <reference field="4" count="1" selected="0">
            <x v="219"/>
          </reference>
        </references>
      </pivotArea>
    </format>
    <format dxfId="3193">
      <pivotArea outline="0" collapsedLevelsAreSubtotals="1" fieldPosition="0">
        <references count="2">
          <reference field="0" count="1" selected="0">
            <x v="68"/>
          </reference>
          <reference field="4" count="1" selected="0">
            <x v="219"/>
          </reference>
        </references>
      </pivotArea>
    </format>
    <format dxfId="3192">
      <pivotArea outline="0" collapsedLevelsAreSubtotals="1" fieldPosition="0">
        <references count="2">
          <reference field="0" count="1" selected="0">
            <x v="71"/>
          </reference>
          <reference field="4" count="1" selected="0">
            <x v="219"/>
          </reference>
        </references>
      </pivotArea>
    </format>
    <format dxfId="3191">
      <pivotArea dataOnly="0" labelOnly="1" outline="0" offset="IV10" fieldPosition="0">
        <references count="1">
          <reference field="4" count="1">
            <x v="219"/>
          </reference>
        </references>
      </pivotArea>
    </format>
    <format dxfId="3190">
      <pivotArea dataOnly="0" labelOnly="1" outline="0" fieldPosition="0">
        <references count="2">
          <reference field="0" count="1">
            <x v="71"/>
          </reference>
          <reference field="4" count="1" selected="0">
            <x v="219"/>
          </reference>
        </references>
      </pivotArea>
    </format>
    <format dxfId="3189">
      <pivotArea outline="0" collapsedLevelsAreSubtotals="1" fieldPosition="0">
        <references count="2">
          <reference field="0" count="1" selected="0">
            <x v="71"/>
          </reference>
          <reference field="4" count="1" selected="0">
            <x v="219"/>
          </reference>
        </references>
      </pivotArea>
    </format>
    <format dxfId="3188">
      <pivotArea outline="0" collapsedLevelsAreSubtotals="1" fieldPosition="0">
        <references count="2">
          <reference field="0" count="1" selected="0">
            <x v="75"/>
          </reference>
          <reference field="4" count="1" selected="0">
            <x v="219"/>
          </reference>
        </references>
      </pivotArea>
    </format>
    <format dxfId="3187">
      <pivotArea dataOnly="0" labelOnly="1" outline="0" offset="IV11" fieldPosition="0">
        <references count="1">
          <reference field="4" count="1">
            <x v="219"/>
          </reference>
        </references>
      </pivotArea>
    </format>
    <format dxfId="3186">
      <pivotArea dataOnly="0" labelOnly="1" outline="0" fieldPosition="0">
        <references count="2">
          <reference field="0" count="1">
            <x v="75"/>
          </reference>
          <reference field="4" count="1" selected="0">
            <x v="219"/>
          </reference>
        </references>
      </pivotArea>
    </format>
    <format dxfId="3185">
      <pivotArea outline="0" collapsedLevelsAreSubtotals="1" fieldPosition="0">
        <references count="2">
          <reference field="0" count="1" selected="0">
            <x v="75"/>
          </reference>
          <reference field="4" count="1" selected="0">
            <x v="219"/>
          </reference>
        </references>
      </pivotArea>
    </format>
    <format dxfId="3184">
      <pivotArea outline="0" collapsedLevelsAreSubtotals="1" fieldPosition="0">
        <references count="2">
          <reference field="0" count="1" selected="0">
            <x v="82"/>
          </reference>
          <reference field="4" count="1" selected="0">
            <x v="219"/>
          </reference>
        </references>
      </pivotArea>
    </format>
    <format dxfId="3183">
      <pivotArea dataOnly="0" labelOnly="1" outline="0" offset="IV12" fieldPosition="0">
        <references count="1">
          <reference field="4" count="1">
            <x v="219"/>
          </reference>
        </references>
      </pivotArea>
    </format>
    <format dxfId="3182">
      <pivotArea dataOnly="0" labelOnly="1" outline="0" fieldPosition="0">
        <references count="2">
          <reference field="0" count="1">
            <x v="82"/>
          </reference>
          <reference field="4" count="1" selected="0">
            <x v="219"/>
          </reference>
        </references>
      </pivotArea>
    </format>
    <format dxfId="3181">
      <pivotArea outline="0" collapsedLevelsAreSubtotals="1" fieldPosition="0">
        <references count="2">
          <reference field="0" count="1" selected="0">
            <x v="82"/>
          </reference>
          <reference field="4" count="1" selected="0">
            <x v="219"/>
          </reference>
        </references>
      </pivotArea>
    </format>
    <format dxfId="3180">
      <pivotArea outline="0" collapsedLevelsAreSubtotals="1" fieldPosition="0">
        <references count="2">
          <reference field="0" count="1" selected="0">
            <x v="85"/>
          </reference>
          <reference field="4" count="1" selected="0">
            <x v="219"/>
          </reference>
        </references>
      </pivotArea>
    </format>
    <format dxfId="3179">
      <pivotArea dataOnly="0" labelOnly="1" outline="0" offset="IV13" fieldPosition="0">
        <references count="1">
          <reference field="4" count="1">
            <x v="219"/>
          </reference>
        </references>
      </pivotArea>
    </format>
    <format dxfId="3178">
      <pivotArea dataOnly="0" labelOnly="1" outline="0" fieldPosition="0">
        <references count="2">
          <reference field="0" count="1">
            <x v="85"/>
          </reference>
          <reference field="4" count="1" selected="0">
            <x v="219"/>
          </reference>
        </references>
      </pivotArea>
    </format>
    <format dxfId="3177">
      <pivotArea outline="0" collapsedLevelsAreSubtotals="1" fieldPosition="0">
        <references count="2">
          <reference field="0" count="1" selected="0">
            <x v="85"/>
          </reference>
          <reference field="4" count="1" selected="0">
            <x v="219"/>
          </reference>
        </references>
      </pivotArea>
    </format>
    <format dxfId="3176">
      <pivotArea outline="0" collapsedLevelsAreSubtotals="1" fieldPosition="0">
        <references count="2">
          <reference field="0" count="1" selected="0">
            <x v="95"/>
          </reference>
          <reference field="4" count="1" selected="0">
            <x v="219"/>
          </reference>
        </references>
      </pivotArea>
    </format>
    <format dxfId="3175">
      <pivotArea dataOnly="0" labelOnly="1" outline="0" offset="IV14" fieldPosition="0">
        <references count="1">
          <reference field="4" count="1">
            <x v="219"/>
          </reference>
        </references>
      </pivotArea>
    </format>
    <format dxfId="3174">
      <pivotArea dataOnly="0" labelOnly="1" outline="0" fieldPosition="0">
        <references count="2">
          <reference field="0" count="1">
            <x v="95"/>
          </reference>
          <reference field="4" count="1" selected="0">
            <x v="219"/>
          </reference>
        </references>
      </pivotArea>
    </format>
    <format dxfId="3173">
      <pivotArea outline="0" collapsedLevelsAreSubtotals="1" fieldPosition="0">
        <references count="2">
          <reference field="0" count="1" selected="0">
            <x v="95"/>
          </reference>
          <reference field="4" count="1" selected="0">
            <x v="219"/>
          </reference>
        </references>
      </pivotArea>
    </format>
    <format dxfId="3172">
      <pivotArea outline="0" collapsedLevelsAreSubtotals="1" fieldPosition="0">
        <references count="2">
          <reference field="0" count="1" selected="0">
            <x v="97"/>
          </reference>
          <reference field="4" count="1" selected="0">
            <x v="219"/>
          </reference>
        </references>
      </pivotArea>
    </format>
    <format dxfId="3171">
      <pivotArea dataOnly="0" labelOnly="1" outline="0" offset="IV15" fieldPosition="0">
        <references count="1">
          <reference field="4" count="1">
            <x v="219"/>
          </reference>
        </references>
      </pivotArea>
    </format>
    <format dxfId="3170">
      <pivotArea dataOnly="0" labelOnly="1" outline="0" fieldPosition="0">
        <references count="2">
          <reference field="0" count="1">
            <x v="97"/>
          </reference>
          <reference field="4" count="1" selected="0">
            <x v="219"/>
          </reference>
        </references>
      </pivotArea>
    </format>
    <format dxfId="3169">
      <pivotArea outline="0" collapsedLevelsAreSubtotals="1" fieldPosition="0">
        <references count="2">
          <reference field="0" count="1" selected="0">
            <x v="97"/>
          </reference>
          <reference field="4" count="1" selected="0">
            <x v="219"/>
          </reference>
        </references>
      </pivotArea>
    </format>
    <format dxfId="3168">
      <pivotArea outline="0" collapsedLevelsAreSubtotals="1" fieldPosition="0">
        <references count="2">
          <reference field="0" count="1" selected="0">
            <x v="100"/>
          </reference>
          <reference field="4" count="1" selected="0">
            <x v="219"/>
          </reference>
        </references>
      </pivotArea>
    </format>
    <format dxfId="3167">
      <pivotArea dataOnly="0" labelOnly="1" outline="0" offset="IV16" fieldPosition="0">
        <references count="1">
          <reference field="4" count="1">
            <x v="219"/>
          </reference>
        </references>
      </pivotArea>
    </format>
    <format dxfId="3166">
      <pivotArea dataOnly="0" labelOnly="1" outline="0" fieldPosition="0">
        <references count="2">
          <reference field="0" count="1">
            <x v="100"/>
          </reference>
          <reference field="4" count="1" selected="0">
            <x v="219"/>
          </reference>
        </references>
      </pivotArea>
    </format>
    <format dxfId="3165">
      <pivotArea outline="0" collapsedLevelsAreSubtotals="1" fieldPosition="0">
        <references count="2">
          <reference field="0" count="1" selected="0">
            <x v="100"/>
          </reference>
          <reference field="4" count="1" selected="0">
            <x v="219"/>
          </reference>
        </references>
      </pivotArea>
    </format>
    <format dxfId="3164">
      <pivotArea outline="0" collapsedLevelsAreSubtotals="1" fieldPosition="0">
        <references count="2">
          <reference field="0" count="1" selected="0">
            <x v="102"/>
          </reference>
          <reference field="4" count="1" selected="0">
            <x v="219"/>
          </reference>
        </references>
      </pivotArea>
    </format>
    <format dxfId="3163">
      <pivotArea dataOnly="0" labelOnly="1" outline="0" offset="IV17" fieldPosition="0">
        <references count="1">
          <reference field="4" count="1">
            <x v="219"/>
          </reference>
        </references>
      </pivotArea>
    </format>
    <format dxfId="3162">
      <pivotArea dataOnly="0" labelOnly="1" outline="0" fieldPosition="0">
        <references count="2">
          <reference field="0" count="1">
            <x v="102"/>
          </reference>
          <reference field="4" count="1" selected="0">
            <x v="219"/>
          </reference>
        </references>
      </pivotArea>
    </format>
    <format dxfId="3161">
      <pivotArea outline="0" collapsedLevelsAreSubtotals="1" fieldPosition="0">
        <references count="2">
          <reference field="0" count="1" selected="0">
            <x v="102"/>
          </reference>
          <reference field="4" count="1" selected="0">
            <x v="219"/>
          </reference>
        </references>
      </pivotArea>
    </format>
    <format dxfId="3160">
      <pivotArea outline="0" collapsedLevelsAreSubtotals="1" fieldPosition="0">
        <references count="2">
          <reference field="0" count="1" selected="0">
            <x v="106"/>
          </reference>
          <reference field="4" count="1" selected="0">
            <x v="219"/>
          </reference>
        </references>
      </pivotArea>
    </format>
    <format dxfId="3159">
      <pivotArea dataOnly="0" labelOnly="1" outline="0" offset="IV18" fieldPosition="0">
        <references count="1">
          <reference field="4" count="1">
            <x v="219"/>
          </reference>
        </references>
      </pivotArea>
    </format>
    <format dxfId="3158">
      <pivotArea dataOnly="0" labelOnly="1" outline="0" fieldPosition="0">
        <references count="2">
          <reference field="0" count="1">
            <x v="106"/>
          </reference>
          <reference field="4" count="1" selected="0">
            <x v="219"/>
          </reference>
        </references>
      </pivotArea>
    </format>
    <format dxfId="3157">
      <pivotArea outline="0" collapsedLevelsAreSubtotals="1" fieldPosition="0">
        <references count="2">
          <reference field="0" count="1" selected="0">
            <x v="106"/>
          </reference>
          <reference field="4" count="1" selected="0">
            <x v="219"/>
          </reference>
        </references>
      </pivotArea>
    </format>
    <format dxfId="3156">
      <pivotArea outline="0" collapsedLevelsAreSubtotals="1" fieldPosition="0">
        <references count="2">
          <reference field="0" count="1" selected="0">
            <x v="110"/>
          </reference>
          <reference field="4" count="1" selected="0">
            <x v="219"/>
          </reference>
        </references>
      </pivotArea>
    </format>
    <format dxfId="3155">
      <pivotArea dataOnly="0" labelOnly="1" outline="0" offset="IV19" fieldPosition="0">
        <references count="1">
          <reference field="4" count="1">
            <x v="219"/>
          </reference>
        </references>
      </pivotArea>
    </format>
    <format dxfId="3154">
      <pivotArea dataOnly="0" labelOnly="1" outline="0" fieldPosition="0">
        <references count="2">
          <reference field="0" count="1">
            <x v="110"/>
          </reference>
          <reference field="4" count="1" selected="0">
            <x v="219"/>
          </reference>
        </references>
      </pivotArea>
    </format>
    <format dxfId="3153">
      <pivotArea outline="0" collapsedLevelsAreSubtotals="1" fieldPosition="0">
        <references count="2">
          <reference field="0" count="1" selected="0">
            <x v="110"/>
          </reference>
          <reference field="4" count="1" selected="0">
            <x v="219"/>
          </reference>
        </references>
      </pivotArea>
    </format>
    <format dxfId="3152">
      <pivotArea outline="0" collapsedLevelsAreSubtotals="1" fieldPosition="0">
        <references count="2">
          <reference field="0" count="1" selected="0">
            <x v="123"/>
          </reference>
          <reference field="4" count="1" selected="0">
            <x v="219"/>
          </reference>
        </references>
      </pivotArea>
    </format>
    <format dxfId="3151">
      <pivotArea dataOnly="0" labelOnly="1" outline="0" offset="IV20" fieldPosition="0">
        <references count="1">
          <reference field="4" count="1">
            <x v="219"/>
          </reference>
        </references>
      </pivotArea>
    </format>
    <format dxfId="3150">
      <pivotArea dataOnly="0" labelOnly="1" outline="0" fieldPosition="0">
        <references count="2">
          <reference field="0" count="1">
            <x v="123"/>
          </reference>
          <reference field="4" count="1" selected="0">
            <x v="219"/>
          </reference>
        </references>
      </pivotArea>
    </format>
    <format dxfId="3149">
      <pivotArea outline="0" collapsedLevelsAreSubtotals="1" fieldPosition="0">
        <references count="2">
          <reference field="0" count="1" selected="0">
            <x v="123"/>
          </reference>
          <reference field="4" count="1" selected="0">
            <x v="219"/>
          </reference>
        </references>
      </pivotArea>
    </format>
    <format dxfId="3148">
      <pivotArea outline="0" collapsedLevelsAreSubtotals="1" fieldPosition="0">
        <references count="2">
          <reference field="0" count="1" selected="0">
            <x v="125"/>
          </reference>
          <reference field="4" count="1" selected="0">
            <x v="219"/>
          </reference>
        </references>
      </pivotArea>
    </format>
    <format dxfId="3147">
      <pivotArea dataOnly="0" labelOnly="1" outline="0" offset="IV21" fieldPosition="0">
        <references count="1">
          <reference field="4" count="1">
            <x v="219"/>
          </reference>
        </references>
      </pivotArea>
    </format>
    <format dxfId="3146">
      <pivotArea dataOnly="0" labelOnly="1" outline="0" fieldPosition="0">
        <references count="2">
          <reference field="0" count="1">
            <x v="125"/>
          </reference>
          <reference field="4" count="1" selected="0">
            <x v="219"/>
          </reference>
        </references>
      </pivotArea>
    </format>
    <format dxfId="3145">
      <pivotArea outline="0" collapsedLevelsAreSubtotals="1" fieldPosition="0">
        <references count="2">
          <reference field="0" count="1" selected="0">
            <x v="125"/>
          </reference>
          <reference field="4" count="1" selected="0">
            <x v="219"/>
          </reference>
        </references>
      </pivotArea>
    </format>
    <format dxfId="3144">
      <pivotArea outline="0" collapsedLevelsAreSubtotals="1" fieldPosition="0">
        <references count="2">
          <reference field="0" count="1" selected="0">
            <x v="132"/>
          </reference>
          <reference field="4" count="1" selected="0">
            <x v="219"/>
          </reference>
        </references>
      </pivotArea>
    </format>
    <format dxfId="3143">
      <pivotArea dataOnly="0" labelOnly="1" outline="0" offset="IV22" fieldPosition="0">
        <references count="1">
          <reference field="4" count="1">
            <x v="219"/>
          </reference>
        </references>
      </pivotArea>
    </format>
    <format dxfId="3142">
      <pivotArea dataOnly="0" labelOnly="1" outline="0" fieldPosition="0">
        <references count="2">
          <reference field="0" count="1">
            <x v="132"/>
          </reference>
          <reference field="4" count="1" selected="0">
            <x v="219"/>
          </reference>
        </references>
      </pivotArea>
    </format>
    <format dxfId="3141">
      <pivotArea outline="0" collapsedLevelsAreSubtotals="1" fieldPosition="0">
        <references count="2">
          <reference field="0" count="1" selected="0">
            <x v="132"/>
          </reference>
          <reference field="4" count="1" selected="0">
            <x v="219"/>
          </reference>
        </references>
      </pivotArea>
    </format>
    <format dxfId="3140">
      <pivotArea outline="0" collapsedLevelsAreSubtotals="1" fieldPosition="0">
        <references count="2">
          <reference field="0" count="1" selected="0">
            <x v="149"/>
          </reference>
          <reference field="4" count="1" selected="0">
            <x v="219"/>
          </reference>
        </references>
      </pivotArea>
    </format>
    <format dxfId="3139">
      <pivotArea dataOnly="0" labelOnly="1" outline="0" offset="IV23" fieldPosition="0">
        <references count="1">
          <reference field="4" count="1">
            <x v="219"/>
          </reference>
        </references>
      </pivotArea>
    </format>
    <format dxfId="3138">
      <pivotArea dataOnly="0" labelOnly="1" outline="0" fieldPosition="0">
        <references count="2">
          <reference field="0" count="1">
            <x v="149"/>
          </reference>
          <reference field="4" count="1" selected="0">
            <x v="219"/>
          </reference>
        </references>
      </pivotArea>
    </format>
    <format dxfId="3137">
      <pivotArea outline="0" collapsedLevelsAreSubtotals="1" fieldPosition="0">
        <references count="2">
          <reference field="0" count="1" selected="0">
            <x v="149"/>
          </reference>
          <reference field="4" count="1" selected="0">
            <x v="219"/>
          </reference>
        </references>
      </pivotArea>
    </format>
    <format dxfId="3136">
      <pivotArea outline="0" collapsedLevelsAreSubtotals="1" fieldPosition="0">
        <references count="2">
          <reference field="0" count="1" selected="0">
            <x v="151"/>
          </reference>
          <reference field="4" count="1" selected="0">
            <x v="219"/>
          </reference>
        </references>
      </pivotArea>
    </format>
    <format dxfId="3135">
      <pivotArea dataOnly="0" labelOnly="1" outline="0" offset="IV24" fieldPosition="0">
        <references count="1">
          <reference field="4" count="1">
            <x v="219"/>
          </reference>
        </references>
      </pivotArea>
    </format>
    <format dxfId="3134">
      <pivotArea dataOnly="0" labelOnly="1" outline="0" fieldPosition="0">
        <references count="2">
          <reference field="0" count="1">
            <x v="151"/>
          </reference>
          <reference field="4" count="1" selected="0">
            <x v="219"/>
          </reference>
        </references>
      </pivotArea>
    </format>
    <format dxfId="3133">
      <pivotArea outline="0" collapsedLevelsAreSubtotals="1" fieldPosition="0">
        <references count="2">
          <reference field="0" count="1" selected="0">
            <x v="151"/>
          </reference>
          <reference field="4" count="1" selected="0">
            <x v="219"/>
          </reference>
        </references>
      </pivotArea>
    </format>
    <format dxfId="3132">
      <pivotArea outline="0" collapsedLevelsAreSubtotals="1" fieldPosition="0">
        <references count="2">
          <reference field="0" count="1" selected="0">
            <x v="155"/>
          </reference>
          <reference field="4" count="1" selected="0">
            <x v="219"/>
          </reference>
        </references>
      </pivotArea>
    </format>
    <format dxfId="3131">
      <pivotArea dataOnly="0" labelOnly="1" outline="0" offset="IV25" fieldPosition="0">
        <references count="1">
          <reference field="4" count="1">
            <x v="219"/>
          </reference>
        </references>
      </pivotArea>
    </format>
    <format dxfId="3130">
      <pivotArea dataOnly="0" labelOnly="1" outline="0" fieldPosition="0">
        <references count="2">
          <reference field="0" count="1">
            <x v="155"/>
          </reference>
          <reference field="4" count="1" selected="0">
            <x v="219"/>
          </reference>
        </references>
      </pivotArea>
    </format>
    <format dxfId="3129">
      <pivotArea outline="0" collapsedLevelsAreSubtotals="1" fieldPosition="0">
        <references count="2">
          <reference field="0" count="1" selected="0">
            <x v="155"/>
          </reference>
          <reference field="4" count="1" selected="0">
            <x v="219"/>
          </reference>
        </references>
      </pivotArea>
    </format>
    <format dxfId="3128">
      <pivotArea outline="0" collapsedLevelsAreSubtotals="1" fieldPosition="0">
        <references count="2">
          <reference field="0" count="1" selected="0">
            <x v="157"/>
          </reference>
          <reference field="4" count="1" selected="0">
            <x v="219"/>
          </reference>
        </references>
      </pivotArea>
    </format>
    <format dxfId="3127">
      <pivotArea dataOnly="0" labelOnly="1" outline="0" offset="IV26" fieldPosition="0">
        <references count="1">
          <reference field="4" count="1">
            <x v="219"/>
          </reference>
        </references>
      </pivotArea>
    </format>
    <format dxfId="3126">
      <pivotArea dataOnly="0" labelOnly="1" outline="0" fieldPosition="0">
        <references count="2">
          <reference field="0" count="1">
            <x v="157"/>
          </reference>
          <reference field="4" count="1" selected="0">
            <x v="219"/>
          </reference>
        </references>
      </pivotArea>
    </format>
    <format dxfId="3125">
      <pivotArea outline="0" collapsedLevelsAreSubtotals="1" fieldPosition="0">
        <references count="2">
          <reference field="0" count="1" selected="0">
            <x v="157"/>
          </reference>
          <reference field="4" count="1" selected="0">
            <x v="219"/>
          </reference>
        </references>
      </pivotArea>
    </format>
    <format dxfId="3124">
      <pivotArea outline="0" collapsedLevelsAreSubtotals="1" fieldPosition="0">
        <references count="2">
          <reference field="0" count="1" selected="0">
            <x v="164"/>
          </reference>
          <reference field="4" count="1" selected="0">
            <x v="219"/>
          </reference>
        </references>
      </pivotArea>
    </format>
    <format dxfId="3123">
      <pivotArea dataOnly="0" labelOnly="1" outline="0" offset="IV27" fieldPosition="0">
        <references count="1">
          <reference field="4" count="1">
            <x v="219"/>
          </reference>
        </references>
      </pivotArea>
    </format>
    <format dxfId="3122">
      <pivotArea dataOnly="0" labelOnly="1" outline="0" fieldPosition="0">
        <references count="2">
          <reference field="0" count="1">
            <x v="164"/>
          </reference>
          <reference field="4" count="1" selected="0">
            <x v="219"/>
          </reference>
        </references>
      </pivotArea>
    </format>
    <format dxfId="3121">
      <pivotArea outline="0" collapsedLevelsAreSubtotals="1" fieldPosition="0">
        <references count="2">
          <reference field="0" count="1" selected="0">
            <x v="164"/>
          </reference>
          <reference field="4" count="1" selected="0">
            <x v="219"/>
          </reference>
        </references>
      </pivotArea>
    </format>
    <format dxfId="3120">
      <pivotArea outline="0" collapsedLevelsAreSubtotals="1" fieldPosition="0">
        <references count="2">
          <reference field="0" count="1" selected="0">
            <x v="169"/>
          </reference>
          <reference field="4" count="1" selected="0">
            <x v="219"/>
          </reference>
        </references>
      </pivotArea>
    </format>
    <format dxfId="3119">
      <pivotArea dataOnly="0" labelOnly="1" outline="0" offset="IV28" fieldPosition="0">
        <references count="1">
          <reference field="4" count="1">
            <x v="219"/>
          </reference>
        </references>
      </pivotArea>
    </format>
    <format dxfId="3118">
      <pivotArea dataOnly="0" labelOnly="1" outline="0" fieldPosition="0">
        <references count="2">
          <reference field="0" count="1">
            <x v="169"/>
          </reference>
          <reference field="4" count="1" selected="0">
            <x v="219"/>
          </reference>
        </references>
      </pivotArea>
    </format>
    <format dxfId="3117">
      <pivotArea outline="0" collapsedLevelsAreSubtotals="1" fieldPosition="0">
        <references count="2">
          <reference field="0" count="1" selected="0">
            <x v="169"/>
          </reference>
          <reference field="4" count="1" selected="0">
            <x v="219"/>
          </reference>
        </references>
      </pivotArea>
    </format>
    <format dxfId="3116">
      <pivotArea outline="0" collapsedLevelsAreSubtotals="1" fieldPosition="0">
        <references count="2">
          <reference field="0" count="1" selected="0">
            <x v="172"/>
          </reference>
          <reference field="4" count="1" selected="0">
            <x v="219"/>
          </reference>
        </references>
      </pivotArea>
    </format>
    <format dxfId="3115">
      <pivotArea dataOnly="0" labelOnly="1" outline="0" offset="IV29" fieldPosition="0">
        <references count="1">
          <reference field="4" count="1">
            <x v="219"/>
          </reference>
        </references>
      </pivotArea>
    </format>
    <format dxfId="3114">
      <pivotArea dataOnly="0" labelOnly="1" outline="0" fieldPosition="0">
        <references count="2">
          <reference field="0" count="1">
            <x v="172"/>
          </reference>
          <reference field="4" count="1" selected="0">
            <x v="219"/>
          </reference>
        </references>
      </pivotArea>
    </format>
    <format dxfId="3113">
      <pivotArea outline="0" collapsedLevelsAreSubtotals="1" fieldPosition="0">
        <references count="2">
          <reference field="0" count="1" selected="0">
            <x v="172"/>
          </reference>
          <reference field="4" count="1" selected="0">
            <x v="219"/>
          </reference>
        </references>
      </pivotArea>
    </format>
    <format dxfId="3112">
      <pivotArea outline="0" collapsedLevelsAreSubtotals="1" fieldPosition="0">
        <references count="2">
          <reference field="0" count="1" selected="0">
            <x v="176"/>
          </reference>
          <reference field="4" count="1" selected="0">
            <x v="219"/>
          </reference>
        </references>
      </pivotArea>
    </format>
    <format dxfId="3111">
      <pivotArea dataOnly="0" labelOnly="1" outline="0" offset="IV30" fieldPosition="0">
        <references count="1">
          <reference field="4" count="1">
            <x v="219"/>
          </reference>
        </references>
      </pivotArea>
    </format>
    <format dxfId="3110">
      <pivotArea dataOnly="0" labelOnly="1" outline="0" fieldPosition="0">
        <references count="2">
          <reference field="0" count="1">
            <x v="176"/>
          </reference>
          <reference field="4" count="1" selected="0">
            <x v="219"/>
          </reference>
        </references>
      </pivotArea>
    </format>
    <format dxfId="3109">
      <pivotArea outline="0" collapsedLevelsAreSubtotals="1" fieldPosition="0">
        <references count="2">
          <reference field="0" count="1" selected="0">
            <x v="176"/>
          </reference>
          <reference field="4" count="1" selected="0">
            <x v="219"/>
          </reference>
        </references>
      </pivotArea>
    </format>
    <format dxfId="3108">
      <pivotArea outline="0" collapsedLevelsAreSubtotals="1" fieldPosition="0">
        <references count="2">
          <reference field="0" count="1" selected="0">
            <x v="178"/>
          </reference>
          <reference field="4" count="1" selected="0">
            <x v="219"/>
          </reference>
        </references>
      </pivotArea>
    </format>
    <format dxfId="3107">
      <pivotArea dataOnly="0" labelOnly="1" outline="0" offset="IV31" fieldPosition="0">
        <references count="1">
          <reference field="4" count="1">
            <x v="219"/>
          </reference>
        </references>
      </pivotArea>
    </format>
    <format dxfId="3106">
      <pivotArea dataOnly="0" labelOnly="1" outline="0" fieldPosition="0">
        <references count="2">
          <reference field="0" count="1">
            <x v="178"/>
          </reference>
          <reference field="4" count="1" selected="0">
            <x v="219"/>
          </reference>
        </references>
      </pivotArea>
    </format>
    <format dxfId="3105">
      <pivotArea outline="0" collapsedLevelsAreSubtotals="1" fieldPosition="0">
        <references count="2">
          <reference field="0" count="1" selected="0">
            <x v="178"/>
          </reference>
          <reference field="4" count="1" selected="0">
            <x v="219"/>
          </reference>
        </references>
      </pivotArea>
    </format>
    <format dxfId="3104">
      <pivotArea outline="0" collapsedLevelsAreSubtotals="1" fieldPosition="0">
        <references count="2">
          <reference field="0" count="1" selected="0">
            <x v="184"/>
          </reference>
          <reference field="4" count="1" selected="0">
            <x v="219"/>
          </reference>
        </references>
      </pivotArea>
    </format>
    <format dxfId="3103">
      <pivotArea dataOnly="0" labelOnly="1" outline="0" offset="IV32" fieldPosition="0">
        <references count="1">
          <reference field="4" count="1">
            <x v="219"/>
          </reference>
        </references>
      </pivotArea>
    </format>
    <format dxfId="3102">
      <pivotArea dataOnly="0" labelOnly="1" outline="0" fieldPosition="0">
        <references count="2">
          <reference field="0" count="1">
            <x v="184"/>
          </reference>
          <reference field="4" count="1" selected="0">
            <x v="219"/>
          </reference>
        </references>
      </pivotArea>
    </format>
    <format dxfId="3101">
      <pivotArea outline="0" collapsedLevelsAreSubtotals="1" fieldPosition="0">
        <references count="2">
          <reference field="0" count="1" selected="0">
            <x v="184"/>
          </reference>
          <reference field="4" count="1" selected="0">
            <x v="219"/>
          </reference>
        </references>
      </pivotArea>
    </format>
    <format dxfId="3100">
      <pivotArea outline="0" collapsedLevelsAreSubtotals="1" fieldPosition="0">
        <references count="2">
          <reference field="0" count="1" selected="0">
            <x v="198"/>
          </reference>
          <reference field="4" count="1" selected="0">
            <x v="219"/>
          </reference>
        </references>
      </pivotArea>
    </format>
    <format dxfId="3099">
      <pivotArea dataOnly="0" labelOnly="1" outline="0" offset="IV33" fieldPosition="0">
        <references count="1">
          <reference field="4" count="1">
            <x v="219"/>
          </reference>
        </references>
      </pivotArea>
    </format>
    <format dxfId="3098">
      <pivotArea dataOnly="0" labelOnly="1" outline="0" fieldPosition="0">
        <references count="2">
          <reference field="0" count="1">
            <x v="198"/>
          </reference>
          <reference field="4" count="1" selected="0">
            <x v="219"/>
          </reference>
        </references>
      </pivotArea>
    </format>
    <format dxfId="3097">
      <pivotArea outline="0" collapsedLevelsAreSubtotals="1" fieldPosition="0">
        <references count="2">
          <reference field="0" count="1" selected="0">
            <x v="198"/>
          </reference>
          <reference field="4" count="1" selected="0">
            <x v="219"/>
          </reference>
        </references>
      </pivotArea>
    </format>
    <format dxfId="3096">
      <pivotArea outline="0" collapsedLevelsAreSubtotals="1" fieldPosition="0">
        <references count="2">
          <reference field="0" count="1" selected="0">
            <x v="201"/>
          </reference>
          <reference field="4" count="1" selected="0">
            <x v="219"/>
          </reference>
        </references>
      </pivotArea>
    </format>
    <format dxfId="3095">
      <pivotArea dataOnly="0" labelOnly="1" outline="0" offset="IV34" fieldPosition="0">
        <references count="1">
          <reference field="4" count="1">
            <x v="219"/>
          </reference>
        </references>
      </pivotArea>
    </format>
    <format dxfId="3094">
      <pivotArea dataOnly="0" labelOnly="1" outline="0" fieldPosition="0">
        <references count="2">
          <reference field="0" count="1">
            <x v="201"/>
          </reference>
          <reference field="4" count="1" selected="0">
            <x v="219"/>
          </reference>
        </references>
      </pivotArea>
    </format>
    <format dxfId="3093">
      <pivotArea outline="0" collapsedLevelsAreSubtotals="1" fieldPosition="0">
        <references count="2">
          <reference field="0" count="1" selected="0">
            <x v="201"/>
          </reference>
          <reference field="4" count="1" selected="0">
            <x v="219"/>
          </reference>
        </references>
      </pivotArea>
    </format>
    <format dxfId="3092">
      <pivotArea outline="0" collapsedLevelsAreSubtotals="1" fieldPosition="0">
        <references count="2">
          <reference field="0" count="1" selected="0">
            <x v="206"/>
          </reference>
          <reference field="4" count="1" selected="0">
            <x v="219"/>
          </reference>
        </references>
      </pivotArea>
    </format>
    <format dxfId="3091">
      <pivotArea dataOnly="0" labelOnly="1" outline="0" offset="IV35" fieldPosition="0">
        <references count="1">
          <reference field="4" count="1">
            <x v="219"/>
          </reference>
        </references>
      </pivotArea>
    </format>
    <format dxfId="3090">
      <pivotArea dataOnly="0" labelOnly="1" outline="0" fieldPosition="0">
        <references count="2">
          <reference field="0" count="1">
            <x v="206"/>
          </reference>
          <reference field="4" count="1" selected="0">
            <x v="219"/>
          </reference>
        </references>
      </pivotArea>
    </format>
    <format dxfId="3089">
      <pivotArea outline="0" collapsedLevelsAreSubtotals="1" fieldPosition="0">
        <references count="2">
          <reference field="0" count="1" selected="0">
            <x v="206"/>
          </reference>
          <reference field="4" count="1" selected="0">
            <x v="219"/>
          </reference>
        </references>
      </pivotArea>
    </format>
    <format dxfId="3088">
      <pivotArea outline="0" collapsedLevelsAreSubtotals="1" fieldPosition="0">
        <references count="2">
          <reference field="0" count="1" selected="0">
            <x v="208"/>
          </reference>
          <reference field="4" count="1" selected="0">
            <x v="219"/>
          </reference>
        </references>
      </pivotArea>
    </format>
    <format dxfId="3087">
      <pivotArea dataOnly="0" labelOnly="1" outline="0" offset="IV36" fieldPosition="0">
        <references count="1">
          <reference field="4" count="1">
            <x v="219"/>
          </reference>
        </references>
      </pivotArea>
    </format>
    <format dxfId="3086">
      <pivotArea dataOnly="0" labelOnly="1" outline="0" fieldPosition="0">
        <references count="2">
          <reference field="0" count="1">
            <x v="208"/>
          </reference>
          <reference field="4" count="1" selected="0">
            <x v="219"/>
          </reference>
        </references>
      </pivotArea>
    </format>
    <format dxfId="3085">
      <pivotArea outline="0" collapsedLevelsAreSubtotals="1" fieldPosition="0">
        <references count="2">
          <reference field="0" count="1" selected="0">
            <x v="208"/>
          </reference>
          <reference field="4" count="1" selected="0">
            <x v="219"/>
          </reference>
        </references>
      </pivotArea>
    </format>
    <format dxfId="3084">
      <pivotArea outline="0" collapsedLevelsAreSubtotals="1" fieldPosition="0">
        <references count="2">
          <reference field="0" count="1" selected="0">
            <x v="213"/>
          </reference>
          <reference field="4" count="1" selected="0">
            <x v="219"/>
          </reference>
        </references>
      </pivotArea>
    </format>
    <format dxfId="3083">
      <pivotArea dataOnly="0" labelOnly="1" outline="0" offset="IV37" fieldPosition="0">
        <references count="1">
          <reference field="4" count="1">
            <x v="219"/>
          </reference>
        </references>
      </pivotArea>
    </format>
    <format dxfId="3082">
      <pivotArea dataOnly="0" labelOnly="1" outline="0" fieldPosition="0">
        <references count="2">
          <reference field="0" count="1">
            <x v="213"/>
          </reference>
          <reference field="4" count="1" selected="0">
            <x v="219"/>
          </reference>
        </references>
      </pivotArea>
    </format>
    <format dxfId="3081">
      <pivotArea outline="0" collapsedLevelsAreSubtotals="1" fieldPosition="0">
        <references count="2">
          <reference field="0" count="1" selected="0">
            <x v="213"/>
          </reference>
          <reference field="4" count="1" selected="0">
            <x v="219"/>
          </reference>
        </references>
      </pivotArea>
    </format>
    <format dxfId="3080">
      <pivotArea outline="0" collapsedLevelsAreSubtotals="1" fieldPosition="0">
        <references count="2">
          <reference field="0" count="1" selected="0">
            <x v="223"/>
          </reference>
          <reference field="4" count="1" selected="0">
            <x v="219"/>
          </reference>
        </references>
      </pivotArea>
    </format>
    <format dxfId="3079">
      <pivotArea dataOnly="0" labelOnly="1" outline="0" offset="IV38" fieldPosition="0">
        <references count="1">
          <reference field="4" count="1">
            <x v="219"/>
          </reference>
        </references>
      </pivotArea>
    </format>
    <format dxfId="3078">
      <pivotArea dataOnly="0" labelOnly="1" outline="0" fieldPosition="0">
        <references count="2">
          <reference field="0" count="1">
            <x v="223"/>
          </reference>
          <reference field="4" count="1" selected="0">
            <x v="219"/>
          </reference>
        </references>
      </pivotArea>
    </format>
    <format dxfId="3077">
      <pivotArea outline="0" collapsedLevelsAreSubtotals="1" fieldPosition="0">
        <references count="2">
          <reference field="0" count="1" selected="0">
            <x v="223"/>
          </reference>
          <reference field="4" count="1" selected="0">
            <x v="219"/>
          </reference>
        </references>
      </pivotArea>
    </format>
    <format dxfId="3076">
      <pivotArea outline="0" collapsedLevelsAreSubtotals="1" fieldPosition="0">
        <references count="2">
          <reference field="0" count="1" selected="0">
            <x v="240"/>
          </reference>
          <reference field="4" count="1" selected="0">
            <x v="219"/>
          </reference>
        </references>
      </pivotArea>
    </format>
    <format dxfId="3075">
      <pivotArea dataOnly="0" labelOnly="1" outline="0" offset="IV39" fieldPosition="0">
        <references count="1">
          <reference field="4" count="1">
            <x v="219"/>
          </reference>
        </references>
      </pivotArea>
    </format>
    <format dxfId="3074">
      <pivotArea dataOnly="0" labelOnly="1" outline="0" fieldPosition="0">
        <references count="2">
          <reference field="0" count="1">
            <x v="240"/>
          </reference>
          <reference field="4" count="1" selected="0">
            <x v="219"/>
          </reference>
        </references>
      </pivotArea>
    </format>
    <format dxfId="3073">
      <pivotArea outline="0" collapsedLevelsAreSubtotals="1" fieldPosition="0">
        <references count="2">
          <reference field="0" count="1" selected="0">
            <x v="240"/>
          </reference>
          <reference field="4" count="1" selected="0">
            <x v="219"/>
          </reference>
        </references>
      </pivotArea>
    </format>
    <format dxfId="3072">
      <pivotArea outline="0" collapsedLevelsAreSubtotals="1" fieldPosition="0">
        <references count="2">
          <reference field="0" count="1" selected="0">
            <x v="271"/>
          </reference>
          <reference field="4" count="1" selected="0">
            <x v="219"/>
          </reference>
        </references>
      </pivotArea>
    </format>
    <format dxfId="3071">
      <pivotArea dataOnly="0" labelOnly="1" outline="0" offset="IV40" fieldPosition="0">
        <references count="1">
          <reference field="4" count="1">
            <x v="219"/>
          </reference>
        </references>
      </pivotArea>
    </format>
    <format dxfId="3070">
      <pivotArea dataOnly="0" labelOnly="1" outline="0" fieldPosition="0">
        <references count="2">
          <reference field="0" count="1">
            <x v="271"/>
          </reference>
          <reference field="4" count="1" selected="0">
            <x v="219"/>
          </reference>
        </references>
      </pivotArea>
    </format>
    <format dxfId="3069">
      <pivotArea outline="0" collapsedLevelsAreSubtotals="1" fieldPosition="0">
        <references count="2">
          <reference field="0" count="1" selected="0">
            <x v="271"/>
          </reference>
          <reference field="4" count="1" selected="0">
            <x v="219"/>
          </reference>
        </references>
      </pivotArea>
    </format>
    <format dxfId="3068">
      <pivotArea outline="0" collapsedLevelsAreSubtotals="1" fieldPosition="0">
        <references count="2">
          <reference field="0" count="1" selected="0">
            <x v="316"/>
          </reference>
          <reference field="4" count="1" selected="0">
            <x v="219"/>
          </reference>
        </references>
      </pivotArea>
    </format>
    <format dxfId="3067">
      <pivotArea dataOnly="0" labelOnly="1" outline="0" offset="IV41" fieldPosition="0">
        <references count="1">
          <reference field="4" count="1">
            <x v="219"/>
          </reference>
        </references>
      </pivotArea>
    </format>
    <format dxfId="3066">
      <pivotArea dataOnly="0" labelOnly="1" outline="0" fieldPosition="0">
        <references count="2">
          <reference field="0" count="1">
            <x v="316"/>
          </reference>
          <reference field="4" count="1" selected="0">
            <x v="219"/>
          </reference>
        </references>
      </pivotArea>
    </format>
    <format dxfId="3065">
      <pivotArea outline="0" collapsedLevelsAreSubtotals="1" fieldPosition="0">
        <references count="2">
          <reference field="0" count="1" selected="0">
            <x v="316"/>
          </reference>
          <reference field="4" count="1" selected="0">
            <x v="219"/>
          </reference>
        </references>
      </pivotArea>
    </format>
    <format dxfId="3064">
      <pivotArea outline="0" collapsedLevelsAreSubtotals="1" fieldPosition="0">
        <references count="2">
          <reference field="0" count="1" selected="0">
            <x v="341"/>
          </reference>
          <reference field="4" count="1" selected="0">
            <x v="219"/>
          </reference>
        </references>
      </pivotArea>
    </format>
    <format dxfId="3063">
      <pivotArea dataOnly="0" labelOnly="1" outline="0" offset="IV42" fieldPosition="0">
        <references count="1">
          <reference field="4" count="1">
            <x v="219"/>
          </reference>
        </references>
      </pivotArea>
    </format>
    <format dxfId="3062">
      <pivotArea dataOnly="0" labelOnly="1" outline="0" fieldPosition="0">
        <references count="2">
          <reference field="0" count="1">
            <x v="341"/>
          </reference>
          <reference field="4" count="1" selected="0">
            <x v="219"/>
          </reference>
        </references>
      </pivotArea>
    </format>
    <format dxfId="3061">
      <pivotArea outline="0" collapsedLevelsAreSubtotals="1" fieldPosition="0">
        <references count="2">
          <reference field="0" count="1" selected="0">
            <x v="341"/>
          </reference>
          <reference field="4" count="1" selected="0">
            <x v="219"/>
          </reference>
        </references>
      </pivotArea>
    </format>
    <format dxfId="3060">
      <pivotArea outline="0" collapsedLevelsAreSubtotals="1" fieldPosition="0">
        <references count="2">
          <reference field="0" count="1" selected="0">
            <x v="346"/>
          </reference>
          <reference field="4" count="1" selected="0">
            <x v="219"/>
          </reference>
        </references>
      </pivotArea>
    </format>
    <format dxfId="3059">
      <pivotArea dataOnly="0" labelOnly="1" outline="0" offset="IV43" fieldPosition="0">
        <references count="1">
          <reference field="4" count="1">
            <x v="219"/>
          </reference>
        </references>
      </pivotArea>
    </format>
    <format dxfId="3058">
      <pivotArea dataOnly="0" labelOnly="1" outline="0" fieldPosition="0">
        <references count="2">
          <reference field="0" count="1">
            <x v="346"/>
          </reference>
          <reference field="4" count="1" selected="0">
            <x v="219"/>
          </reference>
        </references>
      </pivotArea>
    </format>
    <format dxfId="3057">
      <pivotArea outline="0" collapsedLevelsAreSubtotals="1" fieldPosition="0">
        <references count="2">
          <reference field="0" count="1" selected="0">
            <x v="346"/>
          </reference>
          <reference field="4" count="1" selected="0">
            <x v="219"/>
          </reference>
        </references>
      </pivotArea>
    </format>
    <format dxfId="3056">
      <pivotArea outline="0" collapsedLevelsAreSubtotals="1" fieldPosition="0">
        <references count="2">
          <reference field="0" count="1" selected="0">
            <x v="357"/>
          </reference>
          <reference field="4" count="1" selected="0">
            <x v="219"/>
          </reference>
        </references>
      </pivotArea>
    </format>
    <format dxfId="3055">
      <pivotArea dataOnly="0" labelOnly="1" outline="0" offset="IV44" fieldPosition="0">
        <references count="1">
          <reference field="4" count="1">
            <x v="219"/>
          </reference>
        </references>
      </pivotArea>
    </format>
    <format dxfId="3054">
      <pivotArea dataOnly="0" labelOnly="1" outline="0" fieldPosition="0">
        <references count="2">
          <reference field="0" count="1">
            <x v="357"/>
          </reference>
          <reference field="4" count="1" selected="0">
            <x v="219"/>
          </reference>
        </references>
      </pivotArea>
    </format>
    <format dxfId="3053">
      <pivotArea outline="0" collapsedLevelsAreSubtotals="1" fieldPosition="0">
        <references count="2">
          <reference field="0" count="1" selected="0">
            <x v="357"/>
          </reference>
          <reference field="4" count="1" selected="0">
            <x v="219"/>
          </reference>
        </references>
      </pivotArea>
    </format>
    <format dxfId="3052">
      <pivotArea outline="0" collapsedLevelsAreSubtotals="1" fieldPosition="0">
        <references count="2">
          <reference field="0" count="1" selected="0">
            <x v="361"/>
          </reference>
          <reference field="4" count="1" selected="0">
            <x v="219"/>
          </reference>
        </references>
      </pivotArea>
    </format>
    <format dxfId="3051">
      <pivotArea dataOnly="0" labelOnly="1" outline="0" offset="IV45" fieldPosition="0">
        <references count="1">
          <reference field="4" count="1">
            <x v="219"/>
          </reference>
        </references>
      </pivotArea>
    </format>
    <format dxfId="3050">
      <pivotArea dataOnly="0" labelOnly="1" outline="0" fieldPosition="0">
        <references count="2">
          <reference field="0" count="1">
            <x v="361"/>
          </reference>
          <reference field="4" count="1" selected="0">
            <x v="219"/>
          </reference>
        </references>
      </pivotArea>
    </format>
    <format dxfId="3049">
      <pivotArea outline="0" collapsedLevelsAreSubtotals="1" fieldPosition="0">
        <references count="2">
          <reference field="0" count="1" selected="0">
            <x v="361"/>
          </reference>
          <reference field="4" count="1" selected="0">
            <x v="219"/>
          </reference>
        </references>
      </pivotArea>
    </format>
    <format dxfId="3048">
      <pivotArea outline="0" collapsedLevelsAreSubtotals="1" fieldPosition="0">
        <references count="2">
          <reference field="0" count="1" selected="0">
            <x v="369"/>
          </reference>
          <reference field="4" count="1" selected="0">
            <x v="219"/>
          </reference>
        </references>
      </pivotArea>
    </format>
    <format dxfId="3047">
      <pivotArea dataOnly="0" labelOnly="1" outline="0" offset="IV46" fieldPosition="0">
        <references count="1">
          <reference field="4" count="1">
            <x v="219"/>
          </reference>
        </references>
      </pivotArea>
    </format>
    <format dxfId="3046">
      <pivotArea dataOnly="0" labelOnly="1" outline="0" fieldPosition="0">
        <references count="2">
          <reference field="0" count="1">
            <x v="369"/>
          </reference>
          <reference field="4" count="1" selected="0">
            <x v="219"/>
          </reference>
        </references>
      </pivotArea>
    </format>
    <format dxfId="3045">
      <pivotArea outline="0" collapsedLevelsAreSubtotals="1" fieldPosition="0">
        <references count="2">
          <reference field="0" count="1" selected="0">
            <x v="369"/>
          </reference>
          <reference field="4" count="1" selected="0">
            <x v="219"/>
          </reference>
        </references>
      </pivotArea>
    </format>
    <format dxfId="3044">
      <pivotArea outline="0" collapsedLevelsAreSubtotals="1" fieldPosition="0">
        <references count="2">
          <reference field="0" count="1" selected="0">
            <x v="370"/>
          </reference>
          <reference field="4" count="1" selected="0">
            <x v="219"/>
          </reference>
        </references>
      </pivotArea>
    </format>
    <format dxfId="3043">
      <pivotArea dataOnly="0" labelOnly="1" outline="0" offset="IV47" fieldPosition="0">
        <references count="1">
          <reference field="4" count="1">
            <x v="219"/>
          </reference>
        </references>
      </pivotArea>
    </format>
    <format dxfId="3042">
      <pivotArea dataOnly="0" labelOnly="1" outline="0" fieldPosition="0">
        <references count="2">
          <reference field="0" count="1">
            <x v="370"/>
          </reference>
          <reference field="4" count="1" selected="0">
            <x v="219"/>
          </reference>
        </references>
      </pivotArea>
    </format>
    <format dxfId="3041">
      <pivotArea outline="0" collapsedLevelsAreSubtotals="1" fieldPosition="0">
        <references count="2">
          <reference field="0" count="1" selected="0">
            <x v="370"/>
          </reference>
          <reference field="4" count="1" selected="0">
            <x v="219"/>
          </reference>
        </references>
      </pivotArea>
    </format>
    <format dxfId="3040">
      <pivotArea outline="0" collapsedLevelsAreSubtotals="1" fieldPosition="0">
        <references count="2">
          <reference field="0" count="1" selected="0">
            <x v="371"/>
          </reference>
          <reference field="4" count="1" selected="0">
            <x v="219"/>
          </reference>
        </references>
      </pivotArea>
    </format>
    <format dxfId="3039">
      <pivotArea dataOnly="0" labelOnly="1" outline="0" offset="IV48" fieldPosition="0">
        <references count="1">
          <reference field="4" count="1">
            <x v="219"/>
          </reference>
        </references>
      </pivotArea>
    </format>
    <format dxfId="3038">
      <pivotArea dataOnly="0" labelOnly="1" outline="0" fieldPosition="0">
        <references count="2">
          <reference field="0" count="1">
            <x v="371"/>
          </reference>
          <reference field="4" count="1" selected="0">
            <x v="219"/>
          </reference>
        </references>
      </pivotArea>
    </format>
    <format dxfId="3037">
      <pivotArea outline="0" collapsedLevelsAreSubtotals="1" fieldPosition="0">
        <references count="2">
          <reference field="0" count="1" selected="0">
            <x v="371"/>
          </reference>
          <reference field="4" count="1" selected="0">
            <x v="219"/>
          </reference>
        </references>
      </pivotArea>
    </format>
    <format dxfId="3036">
      <pivotArea outline="0" collapsedLevelsAreSubtotals="1" fieldPosition="0">
        <references count="2">
          <reference field="0" count="1" selected="0">
            <x v="378"/>
          </reference>
          <reference field="4" count="1" selected="0">
            <x v="219"/>
          </reference>
        </references>
      </pivotArea>
    </format>
    <format dxfId="3035">
      <pivotArea dataOnly="0" labelOnly="1" outline="0" offset="IV49" fieldPosition="0">
        <references count="1">
          <reference field="4" count="1">
            <x v="219"/>
          </reference>
        </references>
      </pivotArea>
    </format>
    <format dxfId="3034">
      <pivotArea dataOnly="0" labelOnly="1" outline="0" fieldPosition="0">
        <references count="2">
          <reference field="0" count="1">
            <x v="378"/>
          </reference>
          <reference field="4" count="1" selected="0">
            <x v="219"/>
          </reference>
        </references>
      </pivotArea>
    </format>
    <format dxfId="3033">
      <pivotArea outline="0" collapsedLevelsAreSubtotals="1" fieldPosition="0">
        <references count="2">
          <reference field="0" count="1" selected="0">
            <x v="378"/>
          </reference>
          <reference field="4" count="1" selected="0">
            <x v="219"/>
          </reference>
        </references>
      </pivotArea>
    </format>
    <format dxfId="3032">
      <pivotArea outline="0" collapsedLevelsAreSubtotals="1" fieldPosition="0">
        <references count="2">
          <reference field="0" count="1" selected="0">
            <x v="382"/>
          </reference>
          <reference field="4" count="1" selected="0">
            <x v="219"/>
          </reference>
        </references>
      </pivotArea>
    </format>
    <format dxfId="3031">
      <pivotArea dataOnly="0" labelOnly="1" outline="0" offset="IV50" fieldPosition="0">
        <references count="1">
          <reference field="4" count="1">
            <x v="219"/>
          </reference>
        </references>
      </pivotArea>
    </format>
    <format dxfId="3030">
      <pivotArea dataOnly="0" labelOnly="1" outline="0" fieldPosition="0">
        <references count="2">
          <reference field="0" count="1">
            <x v="382"/>
          </reference>
          <reference field="4" count="1" selected="0">
            <x v="219"/>
          </reference>
        </references>
      </pivotArea>
    </format>
    <format dxfId="3029">
      <pivotArea outline="0" collapsedLevelsAreSubtotals="1" fieldPosition="0">
        <references count="2">
          <reference field="0" count="1" selected="0">
            <x v="382"/>
          </reference>
          <reference field="4" count="1" selected="0">
            <x v="219"/>
          </reference>
        </references>
      </pivotArea>
    </format>
    <format dxfId="3028">
      <pivotArea outline="0" collapsedLevelsAreSubtotals="1" fieldPosition="0">
        <references count="2">
          <reference field="0" count="1" selected="0">
            <x v="386"/>
          </reference>
          <reference field="4" count="1" selected="0">
            <x v="219"/>
          </reference>
        </references>
      </pivotArea>
    </format>
    <format dxfId="3027">
      <pivotArea dataOnly="0" labelOnly="1" outline="0" offset="IV51" fieldPosition="0">
        <references count="1">
          <reference field="4" count="1">
            <x v="219"/>
          </reference>
        </references>
      </pivotArea>
    </format>
    <format dxfId="3026">
      <pivotArea dataOnly="0" labelOnly="1" outline="0" fieldPosition="0">
        <references count="2">
          <reference field="0" count="1">
            <x v="386"/>
          </reference>
          <reference field="4" count="1" selected="0">
            <x v="219"/>
          </reference>
        </references>
      </pivotArea>
    </format>
    <format dxfId="3025">
      <pivotArea outline="0" collapsedLevelsAreSubtotals="1" fieldPosition="0">
        <references count="2">
          <reference field="0" count="1" selected="0">
            <x v="386"/>
          </reference>
          <reference field="4" count="1" selected="0">
            <x v="219"/>
          </reference>
        </references>
      </pivotArea>
    </format>
    <format dxfId="3024">
      <pivotArea outline="0" collapsedLevelsAreSubtotals="1" fieldPosition="0">
        <references count="2">
          <reference field="0" count="1" selected="0">
            <x v="393"/>
          </reference>
          <reference field="4" count="1" selected="0">
            <x v="219"/>
          </reference>
        </references>
      </pivotArea>
    </format>
    <format dxfId="3023">
      <pivotArea dataOnly="0" labelOnly="1" outline="0" offset="IV52" fieldPosition="0">
        <references count="1">
          <reference field="4" count="1">
            <x v="219"/>
          </reference>
        </references>
      </pivotArea>
    </format>
    <format dxfId="3022">
      <pivotArea dataOnly="0" labelOnly="1" outline="0" fieldPosition="0">
        <references count="2">
          <reference field="0" count="1">
            <x v="393"/>
          </reference>
          <reference field="4" count="1" selected="0">
            <x v="219"/>
          </reference>
        </references>
      </pivotArea>
    </format>
    <format dxfId="3021">
      <pivotArea outline="0" collapsedLevelsAreSubtotals="1" fieldPosition="0">
        <references count="2">
          <reference field="0" count="1" selected="0">
            <x v="393"/>
          </reference>
          <reference field="4" count="1" selected="0">
            <x v="219"/>
          </reference>
        </references>
      </pivotArea>
    </format>
    <format dxfId="3020">
      <pivotArea outline="0" collapsedLevelsAreSubtotals="1" fieldPosition="0">
        <references count="2">
          <reference field="0" count="1" selected="0">
            <x v="399"/>
          </reference>
          <reference field="4" count="1" selected="0">
            <x v="219"/>
          </reference>
        </references>
      </pivotArea>
    </format>
    <format dxfId="3019">
      <pivotArea dataOnly="0" labelOnly="1" outline="0" offset="IV53" fieldPosition="0">
        <references count="1">
          <reference field="4" count="1">
            <x v="219"/>
          </reference>
        </references>
      </pivotArea>
    </format>
    <format dxfId="3018">
      <pivotArea dataOnly="0" labelOnly="1" outline="0" fieldPosition="0">
        <references count="2">
          <reference field="0" count="1">
            <x v="399"/>
          </reference>
          <reference field="4" count="1" selected="0">
            <x v="219"/>
          </reference>
        </references>
      </pivotArea>
    </format>
    <format dxfId="3017">
      <pivotArea outline="0" collapsedLevelsAreSubtotals="1" fieldPosition="0">
        <references count="2">
          <reference field="0" count="1" selected="0">
            <x v="399"/>
          </reference>
          <reference field="4" count="1" selected="0">
            <x v="219"/>
          </reference>
        </references>
      </pivotArea>
    </format>
    <format dxfId="3016">
      <pivotArea outline="0" collapsedLevelsAreSubtotals="1" fieldPosition="0">
        <references count="2">
          <reference field="0" count="1" selected="0">
            <x v="408"/>
          </reference>
          <reference field="4" count="1" selected="0">
            <x v="219"/>
          </reference>
        </references>
      </pivotArea>
    </format>
    <format dxfId="3015">
      <pivotArea dataOnly="0" labelOnly="1" outline="0" offset="IV54" fieldPosition="0">
        <references count="1">
          <reference field="4" count="1">
            <x v="219"/>
          </reference>
        </references>
      </pivotArea>
    </format>
    <format dxfId="3014">
      <pivotArea dataOnly="0" labelOnly="1" outline="0" fieldPosition="0">
        <references count="2">
          <reference field="0" count="1">
            <x v="408"/>
          </reference>
          <reference field="4" count="1" selected="0">
            <x v="219"/>
          </reference>
        </references>
      </pivotArea>
    </format>
    <format dxfId="3013">
      <pivotArea outline="0" collapsedLevelsAreSubtotals="1" fieldPosition="0">
        <references count="2">
          <reference field="0" count="1" selected="0">
            <x v="408"/>
          </reference>
          <reference field="4" count="1" selected="0">
            <x v="219"/>
          </reference>
        </references>
      </pivotArea>
    </format>
    <format dxfId="3012">
      <pivotArea outline="0" collapsedLevelsAreSubtotals="1" fieldPosition="0">
        <references count="2">
          <reference field="0" count="1" selected="0">
            <x v="410"/>
          </reference>
          <reference field="4" count="1" selected="0">
            <x v="219"/>
          </reference>
        </references>
      </pivotArea>
    </format>
    <format dxfId="3011">
      <pivotArea dataOnly="0" labelOnly="1" outline="0" offset="IV55" fieldPosition="0">
        <references count="1">
          <reference field="4" count="1">
            <x v="219"/>
          </reference>
        </references>
      </pivotArea>
    </format>
    <format dxfId="3010">
      <pivotArea dataOnly="0" labelOnly="1" outline="0" fieldPosition="0">
        <references count="2">
          <reference field="0" count="1">
            <x v="410"/>
          </reference>
          <reference field="4" count="1" selected="0">
            <x v="219"/>
          </reference>
        </references>
      </pivotArea>
    </format>
    <format dxfId="3009">
      <pivotArea outline="0" collapsedLevelsAreSubtotals="1" fieldPosition="0">
        <references count="2">
          <reference field="0" count="1" selected="0">
            <x v="410"/>
          </reference>
          <reference field="4" count="1" selected="0">
            <x v="219"/>
          </reference>
        </references>
      </pivotArea>
    </format>
    <format dxfId="3008">
      <pivotArea outline="0" collapsedLevelsAreSubtotals="1" fieldPosition="0">
        <references count="2">
          <reference field="0" count="1" selected="0">
            <x v="412"/>
          </reference>
          <reference field="4" count="1" selected="0">
            <x v="219"/>
          </reference>
        </references>
      </pivotArea>
    </format>
    <format dxfId="3007">
      <pivotArea dataOnly="0" labelOnly="1" outline="0" offset="IV56" fieldPosition="0">
        <references count="1">
          <reference field="4" count="1">
            <x v="219"/>
          </reference>
        </references>
      </pivotArea>
    </format>
    <format dxfId="3006">
      <pivotArea dataOnly="0" labelOnly="1" outline="0" fieldPosition="0">
        <references count="2">
          <reference field="0" count="1">
            <x v="412"/>
          </reference>
          <reference field="4" count="1" selected="0">
            <x v="219"/>
          </reference>
        </references>
      </pivotArea>
    </format>
    <format dxfId="3005">
      <pivotArea outline="0" collapsedLevelsAreSubtotals="1" fieldPosition="0">
        <references count="2">
          <reference field="0" count="1" selected="0">
            <x v="412"/>
          </reference>
          <reference field="4" count="1" selected="0">
            <x v="219"/>
          </reference>
        </references>
      </pivotArea>
    </format>
    <format dxfId="3004">
      <pivotArea outline="0" collapsedLevelsAreSubtotals="1" fieldPosition="0">
        <references count="2">
          <reference field="0" count="1" selected="0">
            <x v="444"/>
          </reference>
          <reference field="4" count="1" selected="0">
            <x v="219"/>
          </reference>
        </references>
      </pivotArea>
    </format>
    <format dxfId="3003">
      <pivotArea dataOnly="0" labelOnly="1" outline="0" offset="IV57" fieldPosition="0">
        <references count="1">
          <reference field="4" count="1">
            <x v="219"/>
          </reference>
        </references>
      </pivotArea>
    </format>
    <format dxfId="3002">
      <pivotArea dataOnly="0" labelOnly="1" outline="0" fieldPosition="0">
        <references count="2">
          <reference field="0" count="1">
            <x v="444"/>
          </reference>
          <reference field="4" count="1" selected="0">
            <x v="219"/>
          </reference>
        </references>
      </pivotArea>
    </format>
    <format dxfId="3001">
      <pivotArea outline="0" collapsedLevelsAreSubtotals="1" fieldPosition="0">
        <references count="2">
          <reference field="0" count="1" selected="0">
            <x v="444"/>
          </reference>
          <reference field="4" count="1" selected="0">
            <x v="219"/>
          </reference>
        </references>
      </pivotArea>
    </format>
    <format dxfId="3000">
      <pivotArea outline="0" collapsedLevelsAreSubtotals="1" fieldPosition="0">
        <references count="2">
          <reference field="0" count="1" selected="0">
            <x v="451"/>
          </reference>
          <reference field="4" count="1" selected="0">
            <x v="219"/>
          </reference>
        </references>
      </pivotArea>
    </format>
    <format dxfId="2999">
      <pivotArea dataOnly="0" labelOnly="1" outline="0" offset="IV58" fieldPosition="0">
        <references count="1">
          <reference field="4" count="1">
            <x v="219"/>
          </reference>
        </references>
      </pivotArea>
    </format>
    <format dxfId="2998">
      <pivotArea dataOnly="0" labelOnly="1" outline="0" fieldPosition="0">
        <references count="2">
          <reference field="0" count="1">
            <x v="451"/>
          </reference>
          <reference field="4" count="1" selected="0">
            <x v="219"/>
          </reference>
        </references>
      </pivotArea>
    </format>
    <format dxfId="2997">
      <pivotArea outline="0" collapsedLevelsAreSubtotals="1" fieldPosition="0">
        <references count="2">
          <reference field="0" count="1" selected="0">
            <x v="451"/>
          </reference>
          <reference field="4" count="1" selected="0">
            <x v="219"/>
          </reference>
        </references>
      </pivotArea>
    </format>
    <format dxfId="2996">
      <pivotArea outline="0" collapsedLevelsAreSubtotals="1" fieldPosition="0">
        <references count="2">
          <reference field="0" count="1" selected="0">
            <x v="452"/>
          </reference>
          <reference field="4" count="1" selected="0">
            <x v="219"/>
          </reference>
        </references>
      </pivotArea>
    </format>
    <format dxfId="2995">
      <pivotArea dataOnly="0" labelOnly="1" outline="0" offset="IV59" fieldPosition="0">
        <references count="1">
          <reference field="4" count="1">
            <x v="219"/>
          </reference>
        </references>
      </pivotArea>
    </format>
    <format dxfId="2994">
      <pivotArea dataOnly="0" labelOnly="1" outline="0" fieldPosition="0">
        <references count="2">
          <reference field="0" count="1">
            <x v="452"/>
          </reference>
          <reference field="4" count="1" selected="0">
            <x v="219"/>
          </reference>
        </references>
      </pivotArea>
    </format>
    <format dxfId="2993">
      <pivotArea outline="0" collapsedLevelsAreSubtotals="1" fieldPosition="0">
        <references count="2">
          <reference field="0" count="1" selected="0">
            <x v="452"/>
          </reference>
          <reference field="4" count="1" selected="0">
            <x v="219"/>
          </reference>
        </references>
      </pivotArea>
    </format>
    <format dxfId="2992">
      <pivotArea outline="0" collapsedLevelsAreSubtotals="1" fieldPosition="0">
        <references count="2">
          <reference field="0" count="1" selected="0">
            <x v="464"/>
          </reference>
          <reference field="4" count="1" selected="0">
            <x v="219"/>
          </reference>
        </references>
      </pivotArea>
    </format>
    <format dxfId="2991">
      <pivotArea dataOnly="0" labelOnly="1" outline="0" offset="IV60" fieldPosition="0">
        <references count="1">
          <reference field="4" count="1">
            <x v="219"/>
          </reference>
        </references>
      </pivotArea>
    </format>
    <format dxfId="2990">
      <pivotArea dataOnly="0" labelOnly="1" outline="0" fieldPosition="0">
        <references count="2">
          <reference field="0" count="1">
            <x v="464"/>
          </reference>
          <reference field="4" count="1" selected="0">
            <x v="219"/>
          </reference>
        </references>
      </pivotArea>
    </format>
    <format dxfId="2989">
      <pivotArea outline="0" collapsedLevelsAreSubtotals="1" fieldPosition="0">
        <references count="2">
          <reference field="0" count="1" selected="0">
            <x v="464"/>
          </reference>
          <reference field="4" count="1" selected="0">
            <x v="219"/>
          </reference>
        </references>
      </pivotArea>
    </format>
    <format dxfId="2988">
      <pivotArea outline="0" collapsedLevelsAreSubtotals="1" fieldPosition="0">
        <references count="2">
          <reference field="0" count="1" selected="0">
            <x v="485"/>
          </reference>
          <reference field="4" count="1" selected="0">
            <x v="219"/>
          </reference>
        </references>
      </pivotArea>
    </format>
    <format dxfId="2987">
      <pivotArea dataOnly="0" labelOnly="1" outline="0" offset="IV256" fieldPosition="0">
        <references count="1">
          <reference field="4" count="1">
            <x v="219"/>
          </reference>
        </references>
      </pivotArea>
    </format>
    <format dxfId="2986">
      <pivotArea dataOnly="0" labelOnly="1" outline="0" fieldPosition="0">
        <references count="2">
          <reference field="0" count="1">
            <x v="485"/>
          </reference>
          <reference field="4" count="1" selected="0">
            <x v="219"/>
          </reference>
        </references>
      </pivotArea>
    </format>
    <format dxfId="2985">
      <pivotArea outline="0" collapsedLevelsAreSubtotals="1" fieldPosition="0">
        <references count="2">
          <reference field="0" count="1" selected="0">
            <x v="485"/>
          </reference>
          <reference field="4" count="1" selected="0">
            <x v="219"/>
          </reference>
        </references>
      </pivotArea>
    </format>
    <format dxfId="2984">
      <pivotArea dataOnly="0" labelOnly="1" outline="0" fieldPosition="0">
        <references count="1">
          <reference field="4" count="1">
            <x v="219"/>
          </reference>
        </references>
      </pivotArea>
    </format>
    <format dxfId="2983">
      <pivotArea dataOnly="0" labelOnly="1" outline="0" fieldPosition="0">
        <references count="2">
          <reference field="0" count="1">
            <x v="485"/>
          </reference>
          <reference field="4" count="1" selected="0">
            <x v="219"/>
          </reference>
        </references>
      </pivotArea>
    </format>
    <format dxfId="2982">
      <pivotArea outline="0" collapsedLevelsAreSubtotals="1" fieldPosition="0">
        <references count="1">
          <reference field="4" count="1" selected="0" defaultSubtotal="1">
            <x v="219"/>
          </reference>
        </references>
      </pivotArea>
    </format>
    <format dxfId="2981">
      <pivotArea dataOnly="0" labelOnly="1" outline="0" fieldPosition="0">
        <references count="1">
          <reference field="4" count="1" defaultSubtotal="1">
            <x v="219"/>
          </reference>
        </references>
      </pivotArea>
    </format>
    <format dxfId="2980">
      <pivotArea dataOnly="0" labelOnly="1" outline="0" fieldPosition="0">
        <references count="1">
          <reference field="4" count="1" defaultSubtotal="1">
            <x v="219"/>
          </reference>
        </references>
      </pivotArea>
    </format>
    <format dxfId="2979">
      <pivotArea outline="0" collapsedLevelsAreSubtotals="1" fieldPosition="0">
        <references count="2">
          <reference field="0" count="1" selected="0">
            <x v="172"/>
          </reference>
          <reference field="4" count="1" selected="0">
            <x v="232"/>
          </reference>
        </references>
      </pivotArea>
    </format>
    <format dxfId="2978">
      <pivotArea dataOnly="0" labelOnly="1" outline="0" offset="IV1" fieldPosition="0">
        <references count="1">
          <reference field="4" count="1">
            <x v="232"/>
          </reference>
        </references>
      </pivotArea>
    </format>
    <format dxfId="2977">
      <pivotArea dataOnly="0" labelOnly="1" outline="0" fieldPosition="0">
        <references count="2">
          <reference field="0" count="1">
            <x v="172"/>
          </reference>
          <reference field="4" count="1" selected="0">
            <x v="232"/>
          </reference>
        </references>
      </pivotArea>
    </format>
    <format dxfId="2976">
      <pivotArea outline="0" collapsedLevelsAreSubtotals="1" fieldPosition="0">
        <references count="2">
          <reference field="0" count="1" selected="0">
            <x v="172"/>
          </reference>
          <reference field="4" count="1" selected="0">
            <x v="232"/>
          </reference>
        </references>
      </pivotArea>
    </format>
    <format dxfId="2975">
      <pivotArea dataOnly="0" labelOnly="1" outline="0" fieldPosition="0">
        <references count="1">
          <reference field="4" count="1">
            <x v="232"/>
          </reference>
        </references>
      </pivotArea>
    </format>
    <format dxfId="2974">
      <pivotArea dataOnly="0" labelOnly="1" outline="0" fieldPosition="0">
        <references count="2">
          <reference field="0" count="1">
            <x v="172"/>
          </reference>
          <reference field="4" count="1" selected="0">
            <x v="232"/>
          </reference>
        </references>
      </pivotArea>
    </format>
    <format dxfId="2973">
      <pivotArea outline="0" collapsedLevelsAreSubtotals="1" fieldPosition="0">
        <references count="2">
          <reference field="0" count="1" selected="0">
            <x v="271"/>
          </reference>
          <reference field="4" count="1" selected="0">
            <x v="232"/>
          </reference>
        </references>
      </pivotArea>
    </format>
    <format dxfId="2972">
      <pivotArea dataOnly="0" labelOnly="1" outline="0" offset="IV2" fieldPosition="0">
        <references count="1">
          <reference field="4" count="1">
            <x v="232"/>
          </reference>
        </references>
      </pivotArea>
    </format>
    <format dxfId="2971">
      <pivotArea dataOnly="0" labelOnly="1" outline="0" fieldPosition="0">
        <references count="2">
          <reference field="0" count="1">
            <x v="271"/>
          </reference>
          <reference field="4" count="1" selected="0">
            <x v="232"/>
          </reference>
        </references>
      </pivotArea>
    </format>
    <format dxfId="2970">
      <pivotArea outline="0" collapsedLevelsAreSubtotals="1" fieldPosition="0">
        <references count="2">
          <reference field="0" count="1" selected="0">
            <x v="271"/>
          </reference>
          <reference field="4" count="1" selected="0">
            <x v="232"/>
          </reference>
        </references>
      </pivotArea>
    </format>
    <format dxfId="2969">
      <pivotArea outline="0" collapsedLevelsAreSubtotals="1" fieldPosition="0">
        <references count="2">
          <reference field="0" count="1" selected="0">
            <x v="443"/>
          </reference>
          <reference field="4" count="1" selected="0">
            <x v="232"/>
          </reference>
        </references>
      </pivotArea>
    </format>
    <format dxfId="2968">
      <pivotArea dataOnly="0" labelOnly="1" outline="0" offset="IV256" fieldPosition="0">
        <references count="1">
          <reference field="4" count="1">
            <x v="232"/>
          </reference>
        </references>
      </pivotArea>
    </format>
    <format dxfId="2967">
      <pivotArea dataOnly="0" labelOnly="1" outline="0" fieldPosition="0">
        <references count="2">
          <reference field="0" count="1">
            <x v="443"/>
          </reference>
          <reference field="4" count="1" selected="0">
            <x v="232"/>
          </reference>
        </references>
      </pivotArea>
    </format>
    <format dxfId="2966">
      <pivotArea outline="0" collapsedLevelsAreSubtotals="1" fieldPosition="0">
        <references count="2">
          <reference field="0" count="1" selected="0">
            <x v="443"/>
          </reference>
          <reference field="4" count="1" selected="0">
            <x v="232"/>
          </reference>
        </references>
      </pivotArea>
    </format>
    <format dxfId="2965">
      <pivotArea dataOnly="0" labelOnly="1" outline="0" fieldPosition="0">
        <references count="1">
          <reference field="4" count="1">
            <x v="232"/>
          </reference>
        </references>
      </pivotArea>
    </format>
    <format dxfId="2964">
      <pivotArea dataOnly="0" labelOnly="1" outline="0" fieldPosition="0">
        <references count="2">
          <reference field="0" count="1">
            <x v="443"/>
          </reference>
          <reference field="4" count="1" selected="0">
            <x v="232"/>
          </reference>
        </references>
      </pivotArea>
    </format>
    <format dxfId="2963">
      <pivotArea outline="0" collapsedLevelsAreSubtotals="1" fieldPosition="0">
        <references count="1">
          <reference field="4" count="1" selected="0" defaultSubtotal="1">
            <x v="232"/>
          </reference>
        </references>
      </pivotArea>
    </format>
    <format dxfId="2962">
      <pivotArea dataOnly="0" labelOnly="1" outline="0" fieldPosition="0">
        <references count="1">
          <reference field="4" count="1" defaultSubtotal="1">
            <x v="232"/>
          </reference>
        </references>
      </pivotArea>
    </format>
    <format dxfId="2961">
      <pivotArea dataOnly="0" labelOnly="1" outline="0" fieldPosition="0">
        <references count="1">
          <reference field="4" count="1" defaultSubtotal="1">
            <x v="232"/>
          </reference>
        </references>
      </pivotArea>
    </format>
    <format dxfId="2960">
      <pivotArea outline="0" collapsedLevelsAreSubtotals="1" fieldPosition="0">
        <references count="2">
          <reference field="0" count="1" selected="0">
            <x v="100"/>
          </reference>
          <reference field="4" count="1" selected="0">
            <x v="238"/>
          </reference>
        </references>
      </pivotArea>
    </format>
    <format dxfId="2959">
      <pivotArea dataOnly="0" labelOnly="1" outline="0" offset="IV1" fieldPosition="0">
        <references count="1">
          <reference field="4" count="1">
            <x v="238"/>
          </reference>
        </references>
      </pivotArea>
    </format>
    <format dxfId="2958">
      <pivotArea dataOnly="0" labelOnly="1" outline="0" fieldPosition="0">
        <references count="2">
          <reference field="0" count="1">
            <x v="100"/>
          </reference>
          <reference field="4" count="1" selected="0">
            <x v="238"/>
          </reference>
        </references>
      </pivotArea>
    </format>
    <format dxfId="2957">
      <pivotArea outline="0" collapsedLevelsAreSubtotals="1" fieldPosition="0">
        <references count="2">
          <reference field="0" count="1" selected="0">
            <x v="100"/>
          </reference>
          <reference field="4" count="1" selected="0">
            <x v="238"/>
          </reference>
        </references>
      </pivotArea>
    </format>
    <format dxfId="2956">
      <pivotArea dataOnly="0" labelOnly="1" outline="0" fieldPosition="0">
        <references count="1">
          <reference field="4" count="1">
            <x v="238"/>
          </reference>
        </references>
      </pivotArea>
    </format>
    <format dxfId="2955">
      <pivotArea dataOnly="0" labelOnly="1" outline="0" fieldPosition="0">
        <references count="2">
          <reference field="0" count="1">
            <x v="100"/>
          </reference>
          <reference field="4" count="1" selected="0">
            <x v="238"/>
          </reference>
        </references>
      </pivotArea>
    </format>
    <format dxfId="2954">
      <pivotArea dataOnly="0" labelOnly="1" outline="0" fieldPosition="0">
        <references count="1">
          <reference field="4" count="1">
            <x v="238"/>
          </reference>
        </references>
      </pivotArea>
    </format>
    <format dxfId="2953">
      <pivotArea outline="0" collapsedLevelsAreSubtotals="1" fieldPosition="0">
        <references count="2">
          <reference field="0" count="1" selected="0">
            <x v="101"/>
          </reference>
          <reference field="4" count="1" selected="0">
            <x v="238"/>
          </reference>
        </references>
      </pivotArea>
    </format>
    <format dxfId="2952">
      <pivotArea dataOnly="0" labelOnly="1" outline="0" offset="IV2" fieldPosition="0">
        <references count="1">
          <reference field="4" count="1">
            <x v="238"/>
          </reference>
        </references>
      </pivotArea>
    </format>
    <format dxfId="2951">
      <pivotArea dataOnly="0" labelOnly="1" outline="0" fieldPosition="0">
        <references count="2">
          <reference field="0" count="1">
            <x v="101"/>
          </reference>
          <reference field="4" count="1" selected="0">
            <x v="238"/>
          </reference>
        </references>
      </pivotArea>
    </format>
    <format dxfId="2950">
      <pivotArea outline="0" collapsedLevelsAreSubtotals="1" fieldPosition="0">
        <references count="2">
          <reference field="0" count="1" selected="0">
            <x v="101"/>
          </reference>
          <reference field="4" count="1" selected="0">
            <x v="238"/>
          </reference>
        </references>
      </pivotArea>
    </format>
    <format dxfId="2949">
      <pivotArea outline="0" collapsedLevelsAreSubtotals="1" fieldPosition="0">
        <references count="2">
          <reference field="0" count="1" selected="0">
            <x v="190"/>
          </reference>
          <reference field="4" count="1" selected="0">
            <x v="238"/>
          </reference>
        </references>
      </pivotArea>
    </format>
    <format dxfId="2948">
      <pivotArea dataOnly="0" labelOnly="1" outline="0" offset="IV256" fieldPosition="0">
        <references count="1">
          <reference field="4" count="1">
            <x v="238"/>
          </reference>
        </references>
      </pivotArea>
    </format>
    <format dxfId="2947">
      <pivotArea dataOnly="0" labelOnly="1" outline="0" fieldPosition="0">
        <references count="2">
          <reference field="0" count="1">
            <x v="190"/>
          </reference>
          <reference field="4" count="1" selected="0">
            <x v="238"/>
          </reference>
        </references>
      </pivotArea>
    </format>
    <format dxfId="2946">
      <pivotArea outline="0" collapsedLevelsAreSubtotals="1" fieldPosition="0">
        <references count="2">
          <reference field="0" count="1" selected="0">
            <x v="190"/>
          </reference>
          <reference field="4" count="1" selected="0">
            <x v="238"/>
          </reference>
        </references>
      </pivotArea>
    </format>
    <format dxfId="2945">
      <pivotArea dataOnly="0" labelOnly="1" outline="0" fieldPosition="0">
        <references count="1">
          <reference field="4" count="1">
            <x v="238"/>
          </reference>
        </references>
      </pivotArea>
    </format>
    <format dxfId="2944">
      <pivotArea dataOnly="0" labelOnly="1" outline="0" fieldPosition="0">
        <references count="2">
          <reference field="0" count="1">
            <x v="190"/>
          </reference>
          <reference field="4" count="1" selected="0">
            <x v="238"/>
          </reference>
        </references>
      </pivotArea>
    </format>
    <format dxfId="2943">
      <pivotArea dataOnly="0" labelOnly="1" outline="0" fieldPosition="0">
        <references count="1">
          <reference field="4" count="1">
            <x v="238"/>
          </reference>
        </references>
      </pivotArea>
    </format>
    <format dxfId="2942">
      <pivotArea outline="0" collapsedLevelsAreSubtotals="1" fieldPosition="0">
        <references count="1">
          <reference field="4" count="1" selected="0" defaultSubtotal="1">
            <x v="238"/>
          </reference>
        </references>
      </pivotArea>
    </format>
    <format dxfId="2941">
      <pivotArea dataOnly="0" labelOnly="1" outline="0" fieldPosition="0">
        <references count="1">
          <reference field="4" count="1" defaultSubtotal="1">
            <x v="238"/>
          </reference>
        </references>
      </pivotArea>
    </format>
    <format dxfId="2940">
      <pivotArea outline="0" collapsedLevelsAreSubtotals="1" fieldPosition="0">
        <references count="1">
          <reference field="4" count="1" selected="0" defaultSubtotal="1">
            <x v="238"/>
          </reference>
        </references>
      </pivotArea>
    </format>
    <format dxfId="2939">
      <pivotArea dataOnly="0" labelOnly="1" outline="0" fieldPosition="0">
        <references count="1">
          <reference field="4" count="1" defaultSubtotal="1">
            <x v="238"/>
          </reference>
        </references>
      </pivotArea>
    </format>
    <format dxfId="2938">
      <pivotArea dataOnly="0" labelOnly="1" outline="0" fieldPosition="0">
        <references count="1">
          <reference field="4" count="1" defaultSubtotal="1">
            <x v="238"/>
          </reference>
        </references>
      </pivotArea>
    </format>
    <format dxfId="2937">
      <pivotArea outline="0" collapsedLevelsAreSubtotals="1" fieldPosition="0">
        <references count="2">
          <reference field="0" count="1" selected="0">
            <x v="108"/>
          </reference>
          <reference field="4" count="1" selected="0">
            <x v="242"/>
          </reference>
        </references>
      </pivotArea>
    </format>
    <format dxfId="2936">
      <pivotArea dataOnly="0" labelOnly="1" outline="0" fieldPosition="0">
        <references count="1">
          <reference field="4" count="1">
            <x v="242"/>
          </reference>
        </references>
      </pivotArea>
    </format>
    <format dxfId="2935">
      <pivotArea dataOnly="0" labelOnly="1" outline="0" fieldPosition="0">
        <references count="2">
          <reference field="0" count="1">
            <x v="108"/>
          </reference>
          <reference field="4" count="1" selected="0">
            <x v="242"/>
          </reference>
        </references>
      </pivotArea>
    </format>
    <format dxfId="2934">
      <pivotArea outline="0" collapsedLevelsAreSubtotals="1" fieldPosition="0">
        <references count="2">
          <reference field="0" count="1" selected="0">
            <x v="108"/>
          </reference>
          <reference field="4" count="1" selected="0">
            <x v="242"/>
          </reference>
        </references>
      </pivotArea>
    </format>
    <format dxfId="2933">
      <pivotArea dataOnly="0" labelOnly="1" outline="0" fieldPosition="0">
        <references count="1">
          <reference field="4" count="1">
            <x v="242"/>
          </reference>
        </references>
      </pivotArea>
    </format>
    <format dxfId="2932">
      <pivotArea dataOnly="0" labelOnly="1" outline="0" fieldPosition="0">
        <references count="2">
          <reference field="0" count="1">
            <x v="108"/>
          </reference>
          <reference field="4" count="1" selected="0">
            <x v="242"/>
          </reference>
        </references>
      </pivotArea>
    </format>
    <format dxfId="2931">
      <pivotArea dataOnly="0" labelOnly="1" outline="0" fieldPosition="0">
        <references count="1">
          <reference field="4" count="1">
            <x v="242"/>
          </reference>
        </references>
      </pivotArea>
    </format>
    <format dxfId="2930">
      <pivotArea outline="0" collapsedLevelsAreSubtotals="1" fieldPosition="0">
        <references count="1">
          <reference field="4" count="1" selected="0" defaultSubtotal="1">
            <x v="242"/>
          </reference>
        </references>
      </pivotArea>
    </format>
    <format dxfId="2929">
      <pivotArea dataOnly="0" labelOnly="1" outline="0" fieldPosition="0">
        <references count="1">
          <reference field="4" count="1" defaultSubtotal="1">
            <x v="242"/>
          </reference>
        </references>
      </pivotArea>
    </format>
    <format dxfId="2928">
      <pivotArea outline="0" collapsedLevelsAreSubtotals="1" fieldPosition="0">
        <references count="1">
          <reference field="4" count="1" selected="0" defaultSubtotal="1">
            <x v="242"/>
          </reference>
        </references>
      </pivotArea>
    </format>
    <format dxfId="2927">
      <pivotArea dataOnly="0" labelOnly="1" outline="0" fieldPosition="0">
        <references count="1">
          <reference field="4" count="1" defaultSubtotal="1">
            <x v="242"/>
          </reference>
        </references>
      </pivotArea>
    </format>
    <format dxfId="2926">
      <pivotArea dataOnly="0" labelOnly="1" outline="0" fieldPosition="0">
        <references count="1">
          <reference field="4" count="1" defaultSubtotal="1">
            <x v="242"/>
          </reference>
        </references>
      </pivotArea>
    </format>
    <format dxfId="2925">
      <pivotArea outline="0" collapsedLevelsAreSubtotals="1" fieldPosition="0">
        <references count="2">
          <reference field="0" count="1" selected="0">
            <x v="88"/>
          </reference>
          <reference field="4" count="1" selected="0">
            <x v="243"/>
          </reference>
        </references>
      </pivotArea>
    </format>
    <format dxfId="2924">
      <pivotArea dataOnly="0" labelOnly="1" outline="0" fieldPosition="0">
        <references count="1">
          <reference field="4" count="1">
            <x v="243"/>
          </reference>
        </references>
      </pivotArea>
    </format>
    <format dxfId="2923">
      <pivotArea dataOnly="0" labelOnly="1" outline="0" fieldPosition="0">
        <references count="2">
          <reference field="0" count="1">
            <x v="88"/>
          </reference>
          <reference field="4" count="1" selected="0">
            <x v="243"/>
          </reference>
        </references>
      </pivotArea>
    </format>
    <format dxfId="2922">
      <pivotArea outline="0" collapsedLevelsAreSubtotals="1" fieldPosition="0">
        <references count="2">
          <reference field="0" count="1" selected="0">
            <x v="88"/>
          </reference>
          <reference field="4" count="1" selected="0">
            <x v="243"/>
          </reference>
        </references>
      </pivotArea>
    </format>
    <format dxfId="2921">
      <pivotArea dataOnly="0" labelOnly="1" outline="0" fieldPosition="0">
        <references count="1">
          <reference field="4" count="1">
            <x v="243"/>
          </reference>
        </references>
      </pivotArea>
    </format>
    <format dxfId="2920">
      <pivotArea dataOnly="0" labelOnly="1" outline="0" fieldPosition="0">
        <references count="2">
          <reference field="0" count="1">
            <x v="88"/>
          </reference>
          <reference field="4" count="1" selected="0">
            <x v="243"/>
          </reference>
        </references>
      </pivotArea>
    </format>
    <format dxfId="2919">
      <pivotArea dataOnly="0" labelOnly="1" outline="0" fieldPosition="0">
        <references count="1">
          <reference field="4" count="1">
            <x v="243"/>
          </reference>
        </references>
      </pivotArea>
    </format>
    <format dxfId="2918">
      <pivotArea outline="0" collapsedLevelsAreSubtotals="1" fieldPosition="0">
        <references count="1">
          <reference field="4" count="1" selected="0" defaultSubtotal="1">
            <x v="243"/>
          </reference>
        </references>
      </pivotArea>
    </format>
    <format dxfId="2917">
      <pivotArea dataOnly="0" labelOnly="1" outline="0" fieldPosition="0">
        <references count="1">
          <reference field="4" count="1" defaultSubtotal="1">
            <x v="243"/>
          </reference>
        </references>
      </pivotArea>
    </format>
    <format dxfId="2916">
      <pivotArea outline="0" collapsedLevelsAreSubtotals="1" fieldPosition="0">
        <references count="1">
          <reference field="4" count="1" selected="0" defaultSubtotal="1">
            <x v="243"/>
          </reference>
        </references>
      </pivotArea>
    </format>
    <format dxfId="2915">
      <pivotArea dataOnly="0" labelOnly="1" outline="0" fieldPosition="0">
        <references count="1">
          <reference field="4" count="1" defaultSubtotal="1">
            <x v="243"/>
          </reference>
        </references>
      </pivotArea>
    </format>
    <format dxfId="2914">
      <pivotArea dataOnly="0" labelOnly="1" outline="0" fieldPosition="0">
        <references count="1">
          <reference field="4" count="1" defaultSubtotal="1">
            <x v="243"/>
          </reference>
        </references>
      </pivotArea>
    </format>
    <format dxfId="2913">
      <pivotArea outline="0" collapsedLevelsAreSubtotals="1" fieldPosition="0">
        <references count="2">
          <reference field="0" count="1" selected="0">
            <x v="62"/>
          </reference>
          <reference field="4" count="1" selected="0">
            <x v="246"/>
          </reference>
        </references>
      </pivotArea>
    </format>
    <format dxfId="2912">
      <pivotArea dataOnly="0" labelOnly="1" outline="0" offset="IV1" fieldPosition="0">
        <references count="1">
          <reference field="4" count="1">
            <x v="246"/>
          </reference>
        </references>
      </pivotArea>
    </format>
    <format dxfId="2911">
      <pivotArea dataOnly="0" labelOnly="1" outline="0" fieldPosition="0">
        <references count="2">
          <reference field="0" count="1">
            <x v="62"/>
          </reference>
          <reference field="4" count="1" selected="0">
            <x v="246"/>
          </reference>
        </references>
      </pivotArea>
    </format>
    <format dxfId="2910">
      <pivotArea outline="0" collapsedLevelsAreSubtotals="1" fieldPosition="0">
        <references count="2">
          <reference field="0" count="1" selected="0">
            <x v="62"/>
          </reference>
          <reference field="4" count="1" selected="0">
            <x v="246"/>
          </reference>
        </references>
      </pivotArea>
    </format>
    <format dxfId="2909">
      <pivotArea dataOnly="0" labelOnly="1" outline="0" fieldPosition="0">
        <references count="1">
          <reference field="4" count="1">
            <x v="246"/>
          </reference>
        </references>
      </pivotArea>
    </format>
    <format dxfId="2908">
      <pivotArea dataOnly="0" labelOnly="1" outline="0" fieldPosition="0">
        <references count="2">
          <reference field="0" count="1">
            <x v="62"/>
          </reference>
          <reference field="4" count="1" selected="0">
            <x v="246"/>
          </reference>
        </references>
      </pivotArea>
    </format>
    <format dxfId="2907">
      <pivotArea dataOnly="0" labelOnly="1" outline="0" fieldPosition="0">
        <references count="1">
          <reference field="4" count="1">
            <x v="246"/>
          </reference>
        </references>
      </pivotArea>
    </format>
    <format dxfId="2906">
      <pivotArea outline="0" collapsedLevelsAreSubtotals="1" fieldPosition="0">
        <references count="2">
          <reference field="0" count="1" selected="0">
            <x v="331"/>
          </reference>
          <reference field="4" count="1" selected="0">
            <x v="246"/>
          </reference>
        </references>
      </pivotArea>
    </format>
    <format dxfId="2905">
      <pivotArea dataOnly="0" labelOnly="1" outline="0" offset="IV2" fieldPosition="0">
        <references count="1">
          <reference field="4" count="1">
            <x v="246"/>
          </reference>
        </references>
      </pivotArea>
    </format>
    <format dxfId="2904">
      <pivotArea dataOnly="0" labelOnly="1" outline="0" fieldPosition="0">
        <references count="2">
          <reference field="0" count="1">
            <x v="331"/>
          </reference>
          <reference field="4" count="1" selected="0">
            <x v="246"/>
          </reference>
        </references>
      </pivotArea>
    </format>
    <format dxfId="2903">
      <pivotArea outline="0" collapsedLevelsAreSubtotals="1" fieldPosition="0">
        <references count="2">
          <reference field="0" count="1" selected="0">
            <x v="331"/>
          </reference>
          <reference field="4" count="1" selected="0">
            <x v="246"/>
          </reference>
        </references>
      </pivotArea>
    </format>
    <format dxfId="2902">
      <pivotArea outline="0" collapsedLevelsAreSubtotals="1" fieldPosition="0">
        <references count="2">
          <reference field="0" count="1" selected="0">
            <x v="397"/>
          </reference>
          <reference field="4" count="1" selected="0">
            <x v="246"/>
          </reference>
        </references>
      </pivotArea>
    </format>
    <format dxfId="2901">
      <pivotArea dataOnly="0" labelOnly="1" outline="0" offset="IV256" fieldPosition="0">
        <references count="1">
          <reference field="4" count="1">
            <x v="246"/>
          </reference>
        </references>
      </pivotArea>
    </format>
    <format dxfId="2900">
      <pivotArea dataOnly="0" labelOnly="1" outline="0" fieldPosition="0">
        <references count="2">
          <reference field="0" count="1">
            <x v="397"/>
          </reference>
          <reference field="4" count="1" selected="0">
            <x v="246"/>
          </reference>
        </references>
      </pivotArea>
    </format>
    <format dxfId="2899">
      <pivotArea outline="0" collapsedLevelsAreSubtotals="1" fieldPosition="0">
        <references count="2">
          <reference field="0" count="1" selected="0">
            <x v="397"/>
          </reference>
          <reference field="4" count="1" selected="0">
            <x v="246"/>
          </reference>
        </references>
      </pivotArea>
    </format>
    <format dxfId="2898">
      <pivotArea dataOnly="0" labelOnly="1" outline="0" fieldPosition="0">
        <references count="1">
          <reference field="4" count="1">
            <x v="246"/>
          </reference>
        </references>
      </pivotArea>
    </format>
    <format dxfId="2897">
      <pivotArea dataOnly="0" labelOnly="1" outline="0" fieldPosition="0">
        <references count="2">
          <reference field="0" count="1">
            <x v="397"/>
          </reference>
          <reference field="4" count="1" selected="0">
            <x v="246"/>
          </reference>
        </references>
      </pivotArea>
    </format>
    <format dxfId="2896">
      <pivotArea dataOnly="0" labelOnly="1" outline="0" fieldPosition="0">
        <references count="1">
          <reference field="4" count="1">
            <x v="246"/>
          </reference>
        </references>
      </pivotArea>
    </format>
    <format dxfId="2895">
      <pivotArea outline="0" collapsedLevelsAreSubtotals="1" fieldPosition="0">
        <references count="1">
          <reference field="4" count="1" selected="0" defaultSubtotal="1">
            <x v="246"/>
          </reference>
        </references>
      </pivotArea>
    </format>
    <format dxfId="2894">
      <pivotArea dataOnly="0" labelOnly="1" outline="0" fieldPosition="0">
        <references count="1">
          <reference field="4" count="1" defaultSubtotal="1">
            <x v="246"/>
          </reference>
        </references>
      </pivotArea>
    </format>
    <format dxfId="2893">
      <pivotArea outline="0" collapsedLevelsAreSubtotals="1" fieldPosition="0">
        <references count="1">
          <reference field="4" count="1" selected="0" defaultSubtotal="1">
            <x v="246"/>
          </reference>
        </references>
      </pivotArea>
    </format>
    <format dxfId="2892">
      <pivotArea dataOnly="0" labelOnly="1" outline="0" fieldPosition="0">
        <references count="1">
          <reference field="4" count="1" defaultSubtotal="1">
            <x v="246"/>
          </reference>
        </references>
      </pivotArea>
    </format>
    <format dxfId="2891">
      <pivotArea dataOnly="0" labelOnly="1" outline="0" fieldPosition="0">
        <references count="1">
          <reference field="4" count="1" defaultSubtotal="1">
            <x v="246"/>
          </reference>
        </references>
      </pivotArea>
    </format>
    <format dxfId="2890">
      <pivotArea outline="0" collapsedLevelsAreSubtotals="1" fieldPosition="0">
        <references count="2">
          <reference field="0" count="1" selected="0">
            <x v="151"/>
          </reference>
          <reference field="4" count="1" selected="0">
            <x v="248"/>
          </reference>
        </references>
      </pivotArea>
    </format>
    <format dxfId="2889">
      <pivotArea dataOnly="0" labelOnly="1" outline="0" fieldPosition="0">
        <references count="1">
          <reference field="4" count="1">
            <x v="248"/>
          </reference>
        </references>
      </pivotArea>
    </format>
    <format dxfId="2888">
      <pivotArea dataOnly="0" labelOnly="1" outline="0" fieldPosition="0">
        <references count="2">
          <reference field="0" count="1">
            <x v="151"/>
          </reference>
          <reference field="4" count="1" selected="0">
            <x v="248"/>
          </reference>
        </references>
      </pivotArea>
    </format>
    <format dxfId="2887">
      <pivotArea outline="0" collapsedLevelsAreSubtotals="1" fieldPosition="0">
        <references count="2">
          <reference field="0" count="1" selected="0">
            <x v="151"/>
          </reference>
          <reference field="4" count="1" selected="0">
            <x v="248"/>
          </reference>
        </references>
      </pivotArea>
    </format>
    <format dxfId="2886">
      <pivotArea dataOnly="0" labelOnly="1" outline="0" fieldPosition="0">
        <references count="1">
          <reference field="4" count="1">
            <x v="248"/>
          </reference>
        </references>
      </pivotArea>
    </format>
    <format dxfId="2885">
      <pivotArea dataOnly="0" labelOnly="1" outline="0" fieldPosition="0">
        <references count="2">
          <reference field="0" count="1">
            <x v="151"/>
          </reference>
          <reference field="4" count="1" selected="0">
            <x v="248"/>
          </reference>
        </references>
      </pivotArea>
    </format>
    <format dxfId="2884">
      <pivotArea dataOnly="0" labelOnly="1" outline="0" fieldPosition="0">
        <references count="1">
          <reference field="4" count="1">
            <x v="248"/>
          </reference>
        </references>
      </pivotArea>
    </format>
    <format dxfId="2883">
      <pivotArea outline="0" collapsedLevelsAreSubtotals="1" fieldPosition="0">
        <references count="1">
          <reference field="4" count="1" selected="0" defaultSubtotal="1">
            <x v="248"/>
          </reference>
        </references>
      </pivotArea>
    </format>
    <format dxfId="2882">
      <pivotArea dataOnly="0" labelOnly="1" outline="0" fieldPosition="0">
        <references count="1">
          <reference field="4" count="1" defaultSubtotal="1">
            <x v="248"/>
          </reference>
        </references>
      </pivotArea>
    </format>
    <format dxfId="2881">
      <pivotArea outline="0" collapsedLevelsAreSubtotals="1" fieldPosition="0">
        <references count="1">
          <reference field="4" count="1" selected="0" defaultSubtotal="1">
            <x v="248"/>
          </reference>
        </references>
      </pivotArea>
    </format>
    <format dxfId="2880">
      <pivotArea dataOnly="0" labelOnly="1" outline="0" fieldPosition="0">
        <references count="1">
          <reference field="4" count="1" defaultSubtotal="1">
            <x v="248"/>
          </reference>
        </references>
      </pivotArea>
    </format>
    <format dxfId="2879">
      <pivotArea dataOnly="0" labelOnly="1" outline="0" fieldPosition="0">
        <references count="1">
          <reference field="4" count="1" defaultSubtotal="1">
            <x v="248"/>
          </reference>
        </references>
      </pivotArea>
    </format>
    <format dxfId="2878">
      <pivotArea outline="0" collapsedLevelsAreSubtotals="1" fieldPosition="0">
        <references count="2">
          <reference field="0" count="1" selected="0">
            <x v="85"/>
          </reference>
          <reference field="4" count="1" selected="0">
            <x v="252"/>
          </reference>
        </references>
      </pivotArea>
    </format>
    <format dxfId="2877">
      <pivotArea dataOnly="0" labelOnly="1" outline="0" offset="IV1" fieldPosition="0">
        <references count="1">
          <reference field="4" count="1">
            <x v="252"/>
          </reference>
        </references>
      </pivotArea>
    </format>
    <format dxfId="2876">
      <pivotArea dataOnly="0" labelOnly="1" outline="0" fieldPosition="0">
        <references count="2">
          <reference field="0" count="1">
            <x v="85"/>
          </reference>
          <reference field="4" count="1" selected="0">
            <x v="252"/>
          </reference>
        </references>
      </pivotArea>
    </format>
    <format dxfId="2875">
      <pivotArea outline="0" collapsedLevelsAreSubtotals="1" fieldPosition="0">
        <references count="2">
          <reference field="0" count="1" selected="0">
            <x v="85"/>
          </reference>
          <reference field="4" count="1" selected="0">
            <x v="252"/>
          </reference>
        </references>
      </pivotArea>
    </format>
    <format dxfId="2874">
      <pivotArea dataOnly="0" labelOnly="1" outline="0" fieldPosition="0">
        <references count="1">
          <reference field="4" count="1">
            <x v="252"/>
          </reference>
        </references>
      </pivotArea>
    </format>
    <format dxfId="2873">
      <pivotArea dataOnly="0" labelOnly="1" outline="0" fieldPosition="0">
        <references count="2">
          <reference field="0" count="1">
            <x v="85"/>
          </reference>
          <reference field="4" count="1" selected="0">
            <x v="252"/>
          </reference>
        </references>
      </pivotArea>
    </format>
    <format dxfId="2872">
      <pivotArea outline="0" collapsedLevelsAreSubtotals="1" fieldPosition="0">
        <references count="2">
          <reference field="0" count="1" selected="0">
            <x v="157"/>
          </reference>
          <reference field="4" count="1" selected="0">
            <x v="252"/>
          </reference>
        </references>
      </pivotArea>
    </format>
    <format dxfId="2871">
      <pivotArea dataOnly="0" labelOnly="1" outline="0" offset="IV256" fieldPosition="0">
        <references count="1">
          <reference field="4" count="1">
            <x v="252"/>
          </reference>
        </references>
      </pivotArea>
    </format>
    <format dxfId="2870">
      <pivotArea dataOnly="0" labelOnly="1" outline="0" fieldPosition="0">
        <references count="2">
          <reference field="0" count="1">
            <x v="157"/>
          </reference>
          <reference field="4" count="1" selected="0">
            <x v="252"/>
          </reference>
        </references>
      </pivotArea>
    </format>
    <format dxfId="2869">
      <pivotArea outline="0" collapsedLevelsAreSubtotals="1" fieldPosition="0">
        <references count="2">
          <reference field="0" count="1" selected="0">
            <x v="157"/>
          </reference>
          <reference field="4" count="1" selected="0">
            <x v="252"/>
          </reference>
        </references>
      </pivotArea>
    </format>
    <format dxfId="2868">
      <pivotArea dataOnly="0" labelOnly="1" outline="0" fieldPosition="0">
        <references count="1">
          <reference field="4" count="1">
            <x v="252"/>
          </reference>
        </references>
      </pivotArea>
    </format>
    <format dxfId="2867">
      <pivotArea dataOnly="0" labelOnly="1" outline="0" fieldPosition="0">
        <references count="2">
          <reference field="0" count="1">
            <x v="157"/>
          </reference>
          <reference field="4" count="1" selected="0">
            <x v="252"/>
          </reference>
        </references>
      </pivotArea>
    </format>
    <format dxfId="2866">
      <pivotArea outline="0" collapsedLevelsAreSubtotals="1" fieldPosition="0">
        <references count="1">
          <reference field="4" count="1" selected="0" defaultSubtotal="1">
            <x v="252"/>
          </reference>
        </references>
      </pivotArea>
    </format>
    <format dxfId="2865">
      <pivotArea dataOnly="0" labelOnly="1" outline="0" fieldPosition="0">
        <references count="1">
          <reference field="4" count="1" defaultSubtotal="1">
            <x v="252"/>
          </reference>
        </references>
      </pivotArea>
    </format>
    <format dxfId="2864">
      <pivotArea dataOnly="0" labelOnly="1" outline="0" fieldPosition="0">
        <references count="1">
          <reference field="4" count="1" defaultSubtotal="1">
            <x v="252"/>
          </reference>
        </references>
      </pivotArea>
    </format>
    <format dxfId="2863">
      <pivotArea outline="0" collapsedLevelsAreSubtotals="1" fieldPosition="0">
        <references count="2">
          <reference field="0" count="1" selected="0">
            <x v="85"/>
          </reference>
          <reference field="4" count="1" selected="0">
            <x v="254"/>
          </reference>
        </references>
      </pivotArea>
    </format>
    <format dxfId="2862">
      <pivotArea dataOnly="0" labelOnly="1" outline="0" offset="IV1" fieldPosition="0">
        <references count="1">
          <reference field="4" count="1">
            <x v="254"/>
          </reference>
        </references>
      </pivotArea>
    </format>
    <format dxfId="2861">
      <pivotArea dataOnly="0" labelOnly="1" outline="0" fieldPosition="0">
        <references count="2">
          <reference field="0" count="1">
            <x v="85"/>
          </reference>
          <reference field="4" count="1" selected="0">
            <x v="254"/>
          </reference>
        </references>
      </pivotArea>
    </format>
    <format dxfId="2860">
      <pivotArea outline="0" collapsedLevelsAreSubtotals="1" fieldPosition="0">
        <references count="2">
          <reference field="0" count="1" selected="0">
            <x v="85"/>
          </reference>
          <reference field="4" count="1" selected="0">
            <x v="254"/>
          </reference>
        </references>
      </pivotArea>
    </format>
    <format dxfId="2859">
      <pivotArea dataOnly="0" labelOnly="1" outline="0" fieldPosition="0">
        <references count="1">
          <reference field="4" count="1">
            <x v="254"/>
          </reference>
        </references>
      </pivotArea>
    </format>
    <format dxfId="2858">
      <pivotArea dataOnly="0" labelOnly="1" outline="0" fieldPosition="0">
        <references count="2">
          <reference field="0" count="1">
            <x v="85"/>
          </reference>
          <reference field="4" count="1" selected="0">
            <x v="254"/>
          </reference>
        </references>
      </pivotArea>
    </format>
    <format dxfId="2857">
      <pivotArea outline="0" collapsedLevelsAreSubtotals="1" fieldPosition="0">
        <references count="2">
          <reference field="0" count="1" selected="0">
            <x v="157"/>
          </reference>
          <reference field="4" count="1" selected="0">
            <x v="254"/>
          </reference>
        </references>
      </pivotArea>
    </format>
    <format dxfId="2856">
      <pivotArea dataOnly="0" labelOnly="1" outline="0" offset="IV2" fieldPosition="0">
        <references count="1">
          <reference field="4" count="1">
            <x v="254"/>
          </reference>
        </references>
      </pivotArea>
    </format>
    <format dxfId="2855">
      <pivotArea dataOnly="0" labelOnly="1" outline="0" fieldPosition="0">
        <references count="2">
          <reference field="0" count="1">
            <x v="157"/>
          </reference>
          <reference field="4" count="1" selected="0">
            <x v="254"/>
          </reference>
        </references>
      </pivotArea>
    </format>
    <format dxfId="2854">
      <pivotArea outline="0" collapsedLevelsAreSubtotals="1" fieldPosition="0">
        <references count="2">
          <reference field="0" count="1" selected="0">
            <x v="157"/>
          </reference>
          <reference field="4" count="1" selected="0">
            <x v="254"/>
          </reference>
        </references>
      </pivotArea>
    </format>
    <format dxfId="2853">
      <pivotArea outline="0" collapsedLevelsAreSubtotals="1" fieldPosition="0">
        <references count="2">
          <reference field="0" count="1" selected="0">
            <x v="206"/>
          </reference>
          <reference field="4" count="1" selected="0">
            <x v="254"/>
          </reference>
        </references>
      </pivotArea>
    </format>
    <format dxfId="2852">
      <pivotArea dataOnly="0" labelOnly="1" outline="0" offset="IV3" fieldPosition="0">
        <references count="1">
          <reference field="4" count="1">
            <x v="254"/>
          </reference>
        </references>
      </pivotArea>
    </format>
    <format dxfId="2851">
      <pivotArea dataOnly="0" labelOnly="1" outline="0" fieldPosition="0">
        <references count="2">
          <reference field="0" count="1">
            <x v="206"/>
          </reference>
          <reference field="4" count="1" selected="0">
            <x v="254"/>
          </reference>
        </references>
      </pivotArea>
    </format>
    <format dxfId="2850">
      <pivotArea outline="0" collapsedLevelsAreSubtotals="1" fieldPosition="0">
        <references count="2">
          <reference field="0" count="1" selected="0">
            <x v="206"/>
          </reference>
          <reference field="4" count="1" selected="0">
            <x v="254"/>
          </reference>
        </references>
      </pivotArea>
    </format>
    <format dxfId="2849">
      <pivotArea outline="0" collapsedLevelsAreSubtotals="1" fieldPosition="0">
        <references count="2">
          <reference field="0" count="1" selected="0">
            <x v="335"/>
          </reference>
          <reference field="4" count="1" selected="0">
            <x v="254"/>
          </reference>
        </references>
      </pivotArea>
    </format>
    <format dxfId="2848">
      <pivotArea dataOnly="0" labelOnly="1" outline="0" offset="IV4" fieldPosition="0">
        <references count="1">
          <reference field="4" count="1">
            <x v="254"/>
          </reference>
        </references>
      </pivotArea>
    </format>
    <format dxfId="2847">
      <pivotArea dataOnly="0" labelOnly="1" outline="0" fieldPosition="0">
        <references count="2">
          <reference field="0" count="1">
            <x v="335"/>
          </reference>
          <reference field="4" count="1" selected="0">
            <x v="254"/>
          </reference>
        </references>
      </pivotArea>
    </format>
    <format dxfId="2846">
      <pivotArea outline="0" collapsedLevelsAreSubtotals="1" fieldPosition="0">
        <references count="2">
          <reference field="0" count="1" selected="0">
            <x v="335"/>
          </reference>
          <reference field="4" count="1" selected="0">
            <x v="254"/>
          </reference>
        </references>
      </pivotArea>
    </format>
    <format dxfId="2845">
      <pivotArea outline="0" collapsedLevelsAreSubtotals="1" fieldPosition="0">
        <references count="2">
          <reference field="0" count="1" selected="0">
            <x v="399"/>
          </reference>
          <reference field="4" count="1" selected="0">
            <x v="254"/>
          </reference>
        </references>
      </pivotArea>
    </format>
    <format dxfId="2844">
      <pivotArea dataOnly="0" labelOnly="1" outline="0" offset="IV256" fieldPosition="0">
        <references count="1">
          <reference field="4" count="1">
            <x v="254"/>
          </reference>
        </references>
      </pivotArea>
    </format>
    <format dxfId="2843">
      <pivotArea dataOnly="0" labelOnly="1" outline="0" fieldPosition="0">
        <references count="2">
          <reference field="0" count="1">
            <x v="399"/>
          </reference>
          <reference field="4" count="1" selected="0">
            <x v="254"/>
          </reference>
        </references>
      </pivotArea>
    </format>
    <format dxfId="2842">
      <pivotArea outline="0" collapsedLevelsAreSubtotals="1" fieldPosition="0">
        <references count="2">
          <reference field="0" count="1" selected="0">
            <x v="399"/>
          </reference>
          <reference field="4" count="1" selected="0">
            <x v="254"/>
          </reference>
        </references>
      </pivotArea>
    </format>
    <format dxfId="2841">
      <pivotArea dataOnly="0" labelOnly="1" outline="0" fieldPosition="0">
        <references count="1">
          <reference field="4" count="1">
            <x v="254"/>
          </reference>
        </references>
      </pivotArea>
    </format>
    <format dxfId="2840">
      <pivotArea dataOnly="0" labelOnly="1" outline="0" fieldPosition="0">
        <references count="2">
          <reference field="0" count="1">
            <x v="399"/>
          </reference>
          <reference field="4" count="1" selected="0">
            <x v="254"/>
          </reference>
        </references>
      </pivotArea>
    </format>
    <format dxfId="2839">
      <pivotArea outline="0" collapsedLevelsAreSubtotals="1" fieldPosition="0">
        <references count="1">
          <reference field="4" count="1" selected="0" defaultSubtotal="1">
            <x v="254"/>
          </reference>
        </references>
      </pivotArea>
    </format>
    <format dxfId="2838">
      <pivotArea dataOnly="0" labelOnly="1" outline="0" fieldPosition="0">
        <references count="1">
          <reference field="4" count="1" defaultSubtotal="1">
            <x v="254"/>
          </reference>
        </references>
      </pivotArea>
    </format>
    <format dxfId="2837">
      <pivotArea dataOnly="0" labelOnly="1" outline="0" fieldPosition="0">
        <references count="1">
          <reference field="4" count="1" defaultSubtotal="1">
            <x v="254"/>
          </reference>
        </references>
      </pivotArea>
    </format>
    <format dxfId="2836">
      <pivotArea outline="0" collapsedLevelsAreSubtotals="1" fieldPosition="0">
        <references count="2">
          <reference field="0" count="1" selected="0">
            <x v="84"/>
          </reference>
          <reference field="4" count="1" selected="0">
            <x v="270"/>
          </reference>
        </references>
      </pivotArea>
    </format>
    <format dxfId="2835">
      <pivotArea dataOnly="0" labelOnly="1" outline="0" offset="IV1" fieldPosition="0">
        <references count="1">
          <reference field="4" count="1">
            <x v="270"/>
          </reference>
        </references>
      </pivotArea>
    </format>
    <format dxfId="2834">
      <pivotArea dataOnly="0" labelOnly="1" outline="0" fieldPosition="0">
        <references count="2">
          <reference field="0" count="1">
            <x v="84"/>
          </reference>
          <reference field="4" count="1" selected="0">
            <x v="270"/>
          </reference>
        </references>
      </pivotArea>
    </format>
    <format dxfId="2833">
      <pivotArea outline="0" collapsedLevelsAreSubtotals="1" fieldPosition="0">
        <references count="2">
          <reference field="0" count="1" selected="0">
            <x v="84"/>
          </reference>
          <reference field="4" count="1" selected="0">
            <x v="270"/>
          </reference>
        </references>
      </pivotArea>
    </format>
    <format dxfId="2832">
      <pivotArea dataOnly="0" labelOnly="1" outline="0" fieldPosition="0">
        <references count="1">
          <reference field="4" count="1">
            <x v="270"/>
          </reference>
        </references>
      </pivotArea>
    </format>
    <format dxfId="2831">
      <pivotArea dataOnly="0" labelOnly="1" outline="0" fieldPosition="0">
        <references count="2">
          <reference field="0" count="1">
            <x v="84"/>
          </reference>
          <reference field="4" count="1" selected="0">
            <x v="270"/>
          </reference>
        </references>
      </pivotArea>
    </format>
    <format dxfId="2830">
      <pivotArea dataOnly="0" labelOnly="1" outline="0" fieldPosition="0">
        <references count="1">
          <reference field="4" count="1">
            <x v="270"/>
          </reference>
        </references>
      </pivotArea>
    </format>
    <format dxfId="2829">
      <pivotArea outline="0" collapsedLevelsAreSubtotals="1" fieldPosition="0">
        <references count="2">
          <reference field="0" count="1" selected="0">
            <x v="100"/>
          </reference>
          <reference field="4" count="1" selected="0">
            <x v="270"/>
          </reference>
        </references>
      </pivotArea>
    </format>
    <format dxfId="2828">
      <pivotArea dataOnly="0" labelOnly="1" outline="0" offset="IV2" fieldPosition="0">
        <references count="1">
          <reference field="4" count="1">
            <x v="270"/>
          </reference>
        </references>
      </pivotArea>
    </format>
    <format dxfId="2827">
      <pivotArea dataOnly="0" labelOnly="1" outline="0" fieldPosition="0">
        <references count="2">
          <reference field="0" count="1">
            <x v="100"/>
          </reference>
          <reference field="4" count="1" selected="0">
            <x v="270"/>
          </reference>
        </references>
      </pivotArea>
    </format>
    <format dxfId="2826">
      <pivotArea outline="0" collapsedLevelsAreSubtotals="1" fieldPosition="0">
        <references count="2">
          <reference field="0" count="1" selected="0">
            <x v="100"/>
          </reference>
          <reference field="4" count="1" selected="0">
            <x v="270"/>
          </reference>
        </references>
      </pivotArea>
    </format>
    <format dxfId="2825">
      <pivotArea outline="0" collapsedLevelsAreSubtotals="1" fieldPosition="0">
        <references count="2">
          <reference field="0" count="1" selected="0">
            <x v="271"/>
          </reference>
          <reference field="4" count="1" selected="0">
            <x v="270"/>
          </reference>
        </references>
      </pivotArea>
    </format>
    <format dxfId="2824">
      <pivotArea dataOnly="0" labelOnly="1" outline="0" offset="IV3" fieldPosition="0">
        <references count="1">
          <reference field="4" count="1">
            <x v="270"/>
          </reference>
        </references>
      </pivotArea>
    </format>
    <format dxfId="2823">
      <pivotArea dataOnly="0" labelOnly="1" outline="0" fieldPosition="0">
        <references count="2">
          <reference field="0" count="1">
            <x v="271"/>
          </reference>
          <reference field="4" count="1" selected="0">
            <x v="270"/>
          </reference>
        </references>
      </pivotArea>
    </format>
    <format dxfId="2822">
      <pivotArea outline="0" collapsedLevelsAreSubtotals="1" fieldPosition="0">
        <references count="2">
          <reference field="0" count="1" selected="0">
            <x v="271"/>
          </reference>
          <reference field="4" count="1" selected="0">
            <x v="270"/>
          </reference>
        </references>
      </pivotArea>
    </format>
    <format dxfId="2821">
      <pivotArea outline="0" collapsedLevelsAreSubtotals="1" fieldPosition="0">
        <references count="2">
          <reference field="0" count="1" selected="0">
            <x v="280"/>
          </reference>
          <reference field="4" count="1" selected="0">
            <x v="270"/>
          </reference>
        </references>
      </pivotArea>
    </format>
    <format dxfId="2820">
      <pivotArea dataOnly="0" labelOnly="1" outline="0" offset="IV4" fieldPosition="0">
        <references count="1">
          <reference field="4" count="1">
            <x v="270"/>
          </reference>
        </references>
      </pivotArea>
    </format>
    <format dxfId="2819">
      <pivotArea dataOnly="0" labelOnly="1" outline="0" fieldPosition="0">
        <references count="2">
          <reference field="0" count="1">
            <x v="280"/>
          </reference>
          <reference field="4" count="1" selected="0">
            <x v="270"/>
          </reference>
        </references>
      </pivotArea>
    </format>
    <format dxfId="2818">
      <pivotArea outline="0" collapsedLevelsAreSubtotals="1" fieldPosition="0">
        <references count="2">
          <reference field="0" count="1" selected="0">
            <x v="280"/>
          </reference>
          <reference field="4" count="1" selected="0">
            <x v="270"/>
          </reference>
        </references>
      </pivotArea>
    </format>
    <format dxfId="2817">
      <pivotArea outline="0" collapsedLevelsAreSubtotals="1" fieldPosition="0">
        <references count="2">
          <reference field="0" count="1" selected="0">
            <x v="341"/>
          </reference>
          <reference field="4" count="1" selected="0">
            <x v="270"/>
          </reference>
        </references>
      </pivotArea>
    </format>
    <format dxfId="2816">
      <pivotArea dataOnly="0" labelOnly="1" outline="0" offset="IV256" fieldPosition="0">
        <references count="1">
          <reference field="4" count="1">
            <x v="270"/>
          </reference>
        </references>
      </pivotArea>
    </format>
    <format dxfId="2815">
      <pivotArea dataOnly="0" labelOnly="1" outline="0" fieldPosition="0">
        <references count="2">
          <reference field="0" count="1">
            <x v="341"/>
          </reference>
          <reference field="4" count="1" selected="0">
            <x v="270"/>
          </reference>
        </references>
      </pivotArea>
    </format>
    <format dxfId="2814">
      <pivotArea outline="0" collapsedLevelsAreSubtotals="1" fieldPosition="0">
        <references count="2">
          <reference field="0" count="1" selected="0">
            <x v="341"/>
          </reference>
          <reference field="4" count="1" selected="0">
            <x v="270"/>
          </reference>
        </references>
      </pivotArea>
    </format>
    <format dxfId="2813">
      <pivotArea dataOnly="0" labelOnly="1" outline="0" fieldPosition="0">
        <references count="1">
          <reference field="4" count="1">
            <x v="270"/>
          </reference>
        </references>
      </pivotArea>
    </format>
    <format dxfId="2812">
      <pivotArea dataOnly="0" labelOnly="1" outline="0" fieldPosition="0">
        <references count="2">
          <reference field="0" count="1">
            <x v="341"/>
          </reference>
          <reference field="4" count="1" selected="0">
            <x v="270"/>
          </reference>
        </references>
      </pivotArea>
    </format>
    <format dxfId="2811">
      <pivotArea dataOnly="0" labelOnly="1" outline="0" fieldPosition="0">
        <references count="1">
          <reference field="4" count="1">
            <x v="270"/>
          </reference>
        </references>
      </pivotArea>
    </format>
    <format dxfId="2810">
      <pivotArea outline="0" collapsedLevelsAreSubtotals="1" fieldPosition="0">
        <references count="1">
          <reference field="4" count="1" selected="0" defaultSubtotal="1">
            <x v="270"/>
          </reference>
        </references>
      </pivotArea>
    </format>
    <format dxfId="2809">
      <pivotArea dataOnly="0" labelOnly="1" outline="0" fieldPosition="0">
        <references count="1">
          <reference field="4" count="1" defaultSubtotal="1">
            <x v="270"/>
          </reference>
        </references>
      </pivotArea>
    </format>
    <format dxfId="2808">
      <pivotArea dataOnly="0" labelOnly="1" outline="0" fieldPosition="0">
        <references count="1">
          <reference field="4" count="1" defaultSubtotal="1">
            <x v="270"/>
          </reference>
        </references>
      </pivotArea>
    </format>
    <format dxfId="2807">
      <pivotArea outline="0" collapsedLevelsAreSubtotals="1" fieldPosition="0">
        <references count="2">
          <reference field="0" count="1" selected="0">
            <x v="172"/>
          </reference>
          <reference field="4" count="1" selected="0">
            <x v="271"/>
          </reference>
        </references>
      </pivotArea>
    </format>
    <format dxfId="2806">
      <pivotArea dataOnly="0" labelOnly="1" outline="0" fieldPosition="0">
        <references count="1">
          <reference field="4" count="1">
            <x v="271"/>
          </reference>
        </references>
      </pivotArea>
    </format>
    <format dxfId="2805">
      <pivotArea dataOnly="0" labelOnly="1" outline="0" fieldPosition="0">
        <references count="2">
          <reference field="0" count="1">
            <x v="172"/>
          </reference>
          <reference field="4" count="1" selected="0">
            <x v="271"/>
          </reference>
        </references>
      </pivotArea>
    </format>
    <format dxfId="2804">
      <pivotArea outline="0" collapsedLevelsAreSubtotals="1" fieldPosition="0">
        <references count="2">
          <reference field="0" count="1" selected="0">
            <x v="172"/>
          </reference>
          <reference field="4" count="1" selected="0">
            <x v="271"/>
          </reference>
        </references>
      </pivotArea>
    </format>
    <format dxfId="2803">
      <pivotArea dataOnly="0" labelOnly="1" outline="0" fieldPosition="0">
        <references count="1">
          <reference field="4" count="1">
            <x v="271"/>
          </reference>
        </references>
      </pivotArea>
    </format>
    <format dxfId="2802">
      <pivotArea dataOnly="0" labelOnly="1" outline="0" fieldPosition="0">
        <references count="2">
          <reference field="0" count="1">
            <x v="172"/>
          </reference>
          <reference field="4" count="1" selected="0">
            <x v="271"/>
          </reference>
        </references>
      </pivotArea>
    </format>
    <format dxfId="2801">
      <pivotArea dataOnly="0" labelOnly="1" outline="0" fieldPosition="0">
        <references count="1">
          <reference field="4" count="1">
            <x v="271"/>
          </reference>
        </references>
      </pivotArea>
    </format>
    <format dxfId="2800">
      <pivotArea outline="0" collapsedLevelsAreSubtotals="1" fieldPosition="0">
        <references count="1">
          <reference field="4" count="1" selected="0" defaultSubtotal="1">
            <x v="271"/>
          </reference>
        </references>
      </pivotArea>
    </format>
    <format dxfId="2799">
      <pivotArea dataOnly="0" labelOnly="1" outline="0" fieldPosition="0">
        <references count="1">
          <reference field="4" count="1" defaultSubtotal="1">
            <x v="271"/>
          </reference>
        </references>
      </pivotArea>
    </format>
    <format dxfId="2798">
      <pivotArea outline="0" collapsedLevelsAreSubtotals="1" fieldPosition="0">
        <references count="1">
          <reference field="4" count="1" selected="0" defaultSubtotal="1">
            <x v="271"/>
          </reference>
        </references>
      </pivotArea>
    </format>
    <format dxfId="2797">
      <pivotArea dataOnly="0" labelOnly="1" outline="0" fieldPosition="0">
        <references count="1">
          <reference field="4" count="1" defaultSubtotal="1">
            <x v="271"/>
          </reference>
        </references>
      </pivotArea>
    </format>
    <format dxfId="2796">
      <pivotArea dataOnly="0" labelOnly="1" outline="0" fieldPosition="0">
        <references count="1">
          <reference field="4" count="1" defaultSubtotal="1">
            <x v="271"/>
          </reference>
        </references>
      </pivotArea>
    </format>
    <format dxfId="2795">
      <pivotArea outline="0" collapsedLevelsAreSubtotals="1" fieldPosition="0">
        <references count="2">
          <reference field="0" count="1" selected="0">
            <x v="271"/>
          </reference>
          <reference field="4" count="1" selected="0">
            <x v="272"/>
          </reference>
        </references>
      </pivotArea>
    </format>
    <format dxfId="2794">
      <pivotArea dataOnly="0" labelOnly="1" outline="0" fieldPosition="0">
        <references count="1">
          <reference field="4" count="1">
            <x v="272"/>
          </reference>
        </references>
      </pivotArea>
    </format>
    <format dxfId="2793">
      <pivotArea dataOnly="0" labelOnly="1" outline="0" fieldPosition="0">
        <references count="2">
          <reference field="0" count="1">
            <x v="271"/>
          </reference>
          <reference field="4" count="1" selected="0">
            <x v="272"/>
          </reference>
        </references>
      </pivotArea>
    </format>
    <format dxfId="2792">
      <pivotArea outline="0" collapsedLevelsAreSubtotals="1" fieldPosition="0">
        <references count="2">
          <reference field="0" count="1" selected="0">
            <x v="271"/>
          </reference>
          <reference field="4" count="1" selected="0">
            <x v="272"/>
          </reference>
        </references>
      </pivotArea>
    </format>
    <format dxfId="2791">
      <pivotArea dataOnly="0" labelOnly="1" outline="0" fieldPosition="0">
        <references count="1">
          <reference field="4" count="1">
            <x v="272"/>
          </reference>
        </references>
      </pivotArea>
    </format>
    <format dxfId="2790">
      <pivotArea dataOnly="0" labelOnly="1" outline="0" fieldPosition="0">
        <references count="2">
          <reference field="0" count="1">
            <x v="271"/>
          </reference>
          <reference field="4" count="1" selected="0">
            <x v="272"/>
          </reference>
        </references>
      </pivotArea>
    </format>
    <format dxfId="2789">
      <pivotArea dataOnly="0" labelOnly="1" outline="0" fieldPosition="0">
        <references count="1">
          <reference field="4" count="1">
            <x v="272"/>
          </reference>
        </references>
      </pivotArea>
    </format>
    <format dxfId="2788">
      <pivotArea outline="0" collapsedLevelsAreSubtotals="1" fieldPosition="0">
        <references count="1">
          <reference field="4" count="1" selected="0" defaultSubtotal="1">
            <x v="272"/>
          </reference>
        </references>
      </pivotArea>
    </format>
    <format dxfId="2787">
      <pivotArea dataOnly="0" labelOnly="1" outline="0" fieldPosition="0">
        <references count="1">
          <reference field="4" count="1" defaultSubtotal="1">
            <x v="272"/>
          </reference>
        </references>
      </pivotArea>
    </format>
    <format dxfId="2786">
      <pivotArea outline="0" collapsedLevelsAreSubtotals="1" fieldPosition="0">
        <references count="1">
          <reference field="4" count="1" selected="0" defaultSubtotal="1">
            <x v="272"/>
          </reference>
        </references>
      </pivotArea>
    </format>
    <format dxfId="2785">
      <pivotArea dataOnly="0" labelOnly="1" outline="0" fieldPosition="0">
        <references count="1">
          <reference field="4" count="1" defaultSubtotal="1">
            <x v="272"/>
          </reference>
        </references>
      </pivotArea>
    </format>
    <format dxfId="2784">
      <pivotArea dataOnly="0" labelOnly="1" outline="0" fieldPosition="0">
        <references count="1">
          <reference field="4" count="1" defaultSubtotal="1">
            <x v="272"/>
          </reference>
        </references>
      </pivotArea>
    </format>
    <format dxfId="2783">
      <pivotArea outline="0" collapsedLevelsAreSubtotals="1" fieldPosition="0">
        <references count="2">
          <reference field="0" count="1" selected="0">
            <x v="408"/>
          </reference>
          <reference field="4" count="1" selected="0">
            <x v="280"/>
          </reference>
        </references>
      </pivotArea>
    </format>
    <format dxfId="2782">
      <pivotArea dataOnly="0" labelOnly="1" outline="0" offset="IV1" fieldPosition="0">
        <references count="1">
          <reference field="4" count="1">
            <x v="280"/>
          </reference>
        </references>
      </pivotArea>
    </format>
    <format dxfId="2781">
      <pivotArea dataOnly="0" labelOnly="1" outline="0" fieldPosition="0">
        <references count="2">
          <reference field="0" count="1">
            <x v="408"/>
          </reference>
          <reference field="4" count="1" selected="0">
            <x v="280"/>
          </reference>
        </references>
      </pivotArea>
    </format>
    <format dxfId="2780">
      <pivotArea outline="0" collapsedLevelsAreSubtotals="1" fieldPosition="0">
        <references count="2">
          <reference field="0" count="1" selected="0">
            <x v="408"/>
          </reference>
          <reference field="4" count="1" selected="0">
            <x v="280"/>
          </reference>
        </references>
      </pivotArea>
    </format>
    <format dxfId="2779">
      <pivotArea dataOnly="0" labelOnly="1" outline="0" fieldPosition="0">
        <references count="1">
          <reference field="4" count="1">
            <x v="280"/>
          </reference>
        </references>
      </pivotArea>
    </format>
    <format dxfId="2778">
      <pivotArea dataOnly="0" labelOnly="1" outline="0" fieldPosition="0">
        <references count="2">
          <reference field="0" count="1">
            <x v="408"/>
          </reference>
          <reference field="4" count="1" selected="0">
            <x v="280"/>
          </reference>
        </references>
      </pivotArea>
    </format>
    <format dxfId="2777">
      <pivotArea outline="0" collapsedLevelsAreSubtotals="1" fieldPosition="0">
        <references count="2">
          <reference field="0" count="1" selected="0">
            <x v="416"/>
          </reference>
          <reference field="4" count="1" selected="0">
            <x v="280"/>
          </reference>
        </references>
      </pivotArea>
    </format>
    <format dxfId="2776">
      <pivotArea dataOnly="0" labelOnly="1" outline="0" offset="IV2" fieldPosition="0">
        <references count="1">
          <reference field="4" count="1">
            <x v="280"/>
          </reference>
        </references>
      </pivotArea>
    </format>
    <format dxfId="2775">
      <pivotArea dataOnly="0" labelOnly="1" outline="0" fieldPosition="0">
        <references count="2">
          <reference field="0" count="1">
            <x v="416"/>
          </reference>
          <reference field="4" count="1" selected="0">
            <x v="280"/>
          </reference>
        </references>
      </pivotArea>
    </format>
    <format dxfId="2774">
      <pivotArea outline="0" collapsedLevelsAreSubtotals="1" fieldPosition="0">
        <references count="2">
          <reference field="0" count="1" selected="0">
            <x v="416"/>
          </reference>
          <reference field="4" count="1" selected="0">
            <x v="280"/>
          </reference>
        </references>
      </pivotArea>
    </format>
    <format dxfId="2773">
      <pivotArea outline="0" collapsedLevelsAreSubtotals="1" fieldPosition="0">
        <references count="2">
          <reference field="0" count="1" selected="0">
            <x v="424"/>
          </reference>
          <reference field="4" count="1" selected="0">
            <x v="280"/>
          </reference>
        </references>
      </pivotArea>
    </format>
    <format dxfId="2772">
      <pivotArea dataOnly="0" labelOnly="1" outline="0" offset="IV256" fieldPosition="0">
        <references count="1">
          <reference field="4" count="1">
            <x v="280"/>
          </reference>
        </references>
      </pivotArea>
    </format>
    <format dxfId="2771">
      <pivotArea dataOnly="0" labelOnly="1" outline="0" fieldPosition="0">
        <references count="2">
          <reference field="0" count="1">
            <x v="424"/>
          </reference>
          <reference field="4" count="1" selected="0">
            <x v="280"/>
          </reference>
        </references>
      </pivotArea>
    </format>
    <format dxfId="2770">
      <pivotArea outline="0" collapsedLevelsAreSubtotals="1" fieldPosition="0">
        <references count="2">
          <reference field="0" count="1" selected="0">
            <x v="424"/>
          </reference>
          <reference field="4" count="1" selected="0">
            <x v="280"/>
          </reference>
        </references>
      </pivotArea>
    </format>
    <format dxfId="2769">
      <pivotArea dataOnly="0" labelOnly="1" outline="0" fieldPosition="0">
        <references count="1">
          <reference field="4" count="1">
            <x v="280"/>
          </reference>
        </references>
      </pivotArea>
    </format>
    <format dxfId="2768">
      <pivotArea dataOnly="0" labelOnly="1" outline="0" fieldPosition="0">
        <references count="2">
          <reference field="0" count="1">
            <x v="424"/>
          </reference>
          <reference field="4" count="1" selected="0">
            <x v="280"/>
          </reference>
        </references>
      </pivotArea>
    </format>
    <format dxfId="2767">
      <pivotArea outline="0" collapsedLevelsAreSubtotals="1" fieldPosition="0">
        <references count="1">
          <reference field="4" count="1" selected="0" defaultSubtotal="1">
            <x v="280"/>
          </reference>
        </references>
      </pivotArea>
    </format>
    <format dxfId="2766">
      <pivotArea dataOnly="0" labelOnly="1" outline="0" fieldPosition="0">
        <references count="1">
          <reference field="4" count="1" defaultSubtotal="1">
            <x v="280"/>
          </reference>
        </references>
      </pivotArea>
    </format>
    <format dxfId="2765">
      <pivotArea dataOnly="0" labelOnly="1" outline="0" fieldPosition="0">
        <references count="1">
          <reference field="4" count="1" defaultSubtotal="1">
            <x v="280"/>
          </reference>
        </references>
      </pivotArea>
    </format>
    <format dxfId="2764">
      <pivotArea outline="0" collapsedLevelsAreSubtotals="1" fieldPosition="0">
        <references count="2">
          <reference field="0" count="1" selected="0">
            <x v="422"/>
          </reference>
          <reference field="4" count="1" selected="0">
            <x v="288"/>
          </reference>
        </references>
      </pivotArea>
    </format>
    <format dxfId="2763">
      <pivotArea dataOnly="0" labelOnly="1" outline="0" offset="IV1" fieldPosition="0">
        <references count="1">
          <reference field="4" count="1">
            <x v="288"/>
          </reference>
        </references>
      </pivotArea>
    </format>
    <format dxfId="2762">
      <pivotArea dataOnly="0" labelOnly="1" outline="0" fieldPosition="0">
        <references count="2">
          <reference field="0" count="1">
            <x v="422"/>
          </reference>
          <reference field="4" count="1" selected="0">
            <x v="288"/>
          </reference>
        </references>
      </pivotArea>
    </format>
    <format dxfId="2761">
      <pivotArea outline="0" collapsedLevelsAreSubtotals="1" fieldPosition="0">
        <references count="2">
          <reference field="0" count="1" selected="0">
            <x v="422"/>
          </reference>
          <reference field="4" count="1" selected="0">
            <x v="288"/>
          </reference>
        </references>
      </pivotArea>
    </format>
    <format dxfId="2760">
      <pivotArea dataOnly="0" labelOnly="1" outline="0" fieldPosition="0">
        <references count="1">
          <reference field="4" count="1">
            <x v="288"/>
          </reference>
        </references>
      </pivotArea>
    </format>
    <format dxfId="2759">
      <pivotArea dataOnly="0" labelOnly="1" outline="0" fieldPosition="0">
        <references count="2">
          <reference field="0" count="1">
            <x v="422"/>
          </reference>
          <reference field="4" count="1" selected="0">
            <x v="288"/>
          </reference>
        </references>
      </pivotArea>
    </format>
    <format dxfId="2758">
      <pivotArea dataOnly="0" labelOnly="1" outline="0" fieldPosition="0">
        <references count="1">
          <reference field="4" count="1">
            <x v="288"/>
          </reference>
        </references>
      </pivotArea>
    </format>
    <format dxfId="2757">
      <pivotArea outline="0" collapsedLevelsAreSubtotals="1" fieldPosition="0">
        <references count="2">
          <reference field="0" count="1" selected="0">
            <x v="424"/>
          </reference>
          <reference field="4" count="1" selected="0">
            <x v="288"/>
          </reference>
        </references>
      </pivotArea>
    </format>
    <format dxfId="2756">
      <pivotArea dataOnly="0" labelOnly="1" outline="0" offset="IV256" fieldPosition="0">
        <references count="1">
          <reference field="4" count="1">
            <x v="288"/>
          </reference>
        </references>
      </pivotArea>
    </format>
    <format dxfId="2755">
      <pivotArea dataOnly="0" labelOnly="1" outline="0" fieldPosition="0">
        <references count="2">
          <reference field="0" count="1">
            <x v="424"/>
          </reference>
          <reference field="4" count="1" selected="0">
            <x v="288"/>
          </reference>
        </references>
      </pivotArea>
    </format>
    <format dxfId="2754">
      <pivotArea outline="0" collapsedLevelsAreSubtotals="1" fieldPosition="0">
        <references count="2">
          <reference field="0" count="1" selected="0">
            <x v="424"/>
          </reference>
          <reference field="4" count="1" selected="0">
            <x v="288"/>
          </reference>
        </references>
      </pivotArea>
    </format>
    <format dxfId="2753">
      <pivotArea dataOnly="0" labelOnly="1" outline="0" fieldPosition="0">
        <references count="1">
          <reference field="4" count="1">
            <x v="288"/>
          </reference>
        </references>
      </pivotArea>
    </format>
    <format dxfId="2752">
      <pivotArea dataOnly="0" labelOnly="1" outline="0" fieldPosition="0">
        <references count="2">
          <reference field="0" count="1">
            <x v="424"/>
          </reference>
          <reference field="4" count="1" selected="0">
            <x v="288"/>
          </reference>
        </references>
      </pivotArea>
    </format>
    <format dxfId="2751">
      <pivotArea dataOnly="0" labelOnly="1" outline="0" fieldPosition="0">
        <references count="1">
          <reference field="4" count="1">
            <x v="288"/>
          </reference>
        </references>
      </pivotArea>
    </format>
    <format dxfId="2750">
      <pivotArea outline="0" collapsedLevelsAreSubtotals="1" fieldPosition="0">
        <references count="1">
          <reference field="4" count="1" selected="0" defaultSubtotal="1">
            <x v="288"/>
          </reference>
        </references>
      </pivotArea>
    </format>
    <format dxfId="2749">
      <pivotArea dataOnly="0" labelOnly="1" outline="0" fieldPosition="0">
        <references count="1">
          <reference field="4" count="1" defaultSubtotal="1">
            <x v="288"/>
          </reference>
        </references>
      </pivotArea>
    </format>
    <format dxfId="2748">
      <pivotArea outline="0" collapsedLevelsAreSubtotals="1" fieldPosition="0">
        <references count="1">
          <reference field="4" count="1" selected="0" defaultSubtotal="1">
            <x v="288"/>
          </reference>
        </references>
      </pivotArea>
    </format>
    <format dxfId="2747">
      <pivotArea dataOnly="0" labelOnly="1" outline="0" fieldPosition="0">
        <references count="1">
          <reference field="4" count="1" defaultSubtotal="1">
            <x v="288"/>
          </reference>
        </references>
      </pivotArea>
    </format>
    <format dxfId="2746">
      <pivotArea dataOnly="0" labelOnly="1" outline="0" fieldPosition="0">
        <references count="1">
          <reference field="4" count="1" defaultSubtotal="1">
            <x v="288"/>
          </reference>
        </references>
      </pivotArea>
    </format>
    <format dxfId="2745">
      <pivotArea outline="0" collapsedLevelsAreSubtotals="1" fieldPosition="0">
        <references count="2">
          <reference field="0" count="1" selected="0">
            <x v="37"/>
          </reference>
          <reference field="4" count="1" selected="0">
            <x v="289"/>
          </reference>
        </references>
      </pivotArea>
    </format>
    <format dxfId="2744">
      <pivotArea dataOnly="0" labelOnly="1" outline="0" offset="IV1" fieldPosition="0">
        <references count="1">
          <reference field="4" count="1">
            <x v="289"/>
          </reference>
        </references>
      </pivotArea>
    </format>
    <format dxfId="2743">
      <pivotArea dataOnly="0" labelOnly="1" outline="0" fieldPosition="0">
        <references count="2">
          <reference field="0" count="1">
            <x v="37"/>
          </reference>
          <reference field="4" count="1" selected="0">
            <x v="289"/>
          </reference>
        </references>
      </pivotArea>
    </format>
    <format dxfId="2742">
      <pivotArea outline="0" collapsedLevelsAreSubtotals="1" fieldPosition="0">
        <references count="2">
          <reference field="0" count="1" selected="0">
            <x v="37"/>
          </reference>
          <reference field="4" count="1" selected="0">
            <x v="289"/>
          </reference>
        </references>
      </pivotArea>
    </format>
    <format dxfId="2741">
      <pivotArea dataOnly="0" labelOnly="1" outline="0" fieldPosition="0">
        <references count="1">
          <reference field="4" count="1">
            <x v="289"/>
          </reference>
        </references>
      </pivotArea>
    </format>
    <format dxfId="2740">
      <pivotArea dataOnly="0" labelOnly="1" outline="0" fieldPosition="0">
        <references count="2">
          <reference field="0" count="1">
            <x v="37"/>
          </reference>
          <reference field="4" count="1" selected="0">
            <x v="289"/>
          </reference>
        </references>
      </pivotArea>
    </format>
    <format dxfId="2739">
      <pivotArea outline="0" collapsedLevelsAreSubtotals="1" fieldPosition="0">
        <references count="2">
          <reference field="0" count="1" selected="0">
            <x v="42"/>
          </reference>
          <reference field="4" count="1" selected="0">
            <x v="289"/>
          </reference>
        </references>
      </pivotArea>
    </format>
    <format dxfId="2738">
      <pivotArea dataOnly="0" labelOnly="1" outline="0" offset="IV2" fieldPosition="0">
        <references count="1">
          <reference field="4" count="1">
            <x v="289"/>
          </reference>
        </references>
      </pivotArea>
    </format>
    <format dxfId="2737">
      <pivotArea dataOnly="0" labelOnly="1" outline="0" fieldPosition="0">
        <references count="2">
          <reference field="0" count="1">
            <x v="42"/>
          </reference>
          <reference field="4" count="1" selected="0">
            <x v="289"/>
          </reference>
        </references>
      </pivotArea>
    </format>
    <format dxfId="2736">
      <pivotArea outline="0" collapsedLevelsAreSubtotals="1" fieldPosition="0">
        <references count="2">
          <reference field="0" count="1" selected="0">
            <x v="42"/>
          </reference>
          <reference field="4" count="1" selected="0">
            <x v="289"/>
          </reference>
        </references>
      </pivotArea>
    </format>
    <format dxfId="2735">
      <pivotArea outline="0" collapsedLevelsAreSubtotals="1" fieldPosition="0">
        <references count="2">
          <reference field="0" count="1" selected="0">
            <x v="63"/>
          </reference>
          <reference field="4" count="1" selected="0">
            <x v="289"/>
          </reference>
        </references>
      </pivotArea>
    </format>
    <format dxfId="2734">
      <pivotArea dataOnly="0" labelOnly="1" outline="0" offset="IV3" fieldPosition="0">
        <references count="1">
          <reference field="4" count="1">
            <x v="289"/>
          </reference>
        </references>
      </pivotArea>
    </format>
    <format dxfId="2733">
      <pivotArea dataOnly="0" labelOnly="1" outline="0" fieldPosition="0">
        <references count="2">
          <reference field="0" count="1">
            <x v="63"/>
          </reference>
          <reference field="4" count="1" selected="0">
            <x v="289"/>
          </reference>
        </references>
      </pivotArea>
    </format>
    <format dxfId="2732">
      <pivotArea outline="0" collapsedLevelsAreSubtotals="1" fieldPosition="0">
        <references count="2">
          <reference field="0" count="1" selected="0">
            <x v="63"/>
          </reference>
          <reference field="4" count="1" selected="0">
            <x v="289"/>
          </reference>
        </references>
      </pivotArea>
    </format>
    <format dxfId="2731">
      <pivotArea outline="0" collapsedLevelsAreSubtotals="1" fieldPosition="0">
        <references count="2">
          <reference field="0" count="1" selected="0">
            <x v="71"/>
          </reference>
          <reference field="4" count="1" selected="0">
            <x v="289"/>
          </reference>
        </references>
      </pivotArea>
    </format>
    <format dxfId="2730">
      <pivotArea dataOnly="0" labelOnly="1" outline="0" offset="IV4" fieldPosition="0">
        <references count="1">
          <reference field="4" count="1">
            <x v="289"/>
          </reference>
        </references>
      </pivotArea>
    </format>
    <format dxfId="2729">
      <pivotArea dataOnly="0" labelOnly="1" outline="0" fieldPosition="0">
        <references count="2">
          <reference field="0" count="1">
            <x v="71"/>
          </reference>
          <reference field="4" count="1" selected="0">
            <x v="289"/>
          </reference>
        </references>
      </pivotArea>
    </format>
    <format dxfId="2728">
      <pivotArea outline="0" collapsedLevelsAreSubtotals="1" fieldPosition="0">
        <references count="2">
          <reference field="0" count="1" selected="0">
            <x v="71"/>
          </reference>
          <reference field="4" count="1" selected="0">
            <x v="289"/>
          </reference>
        </references>
      </pivotArea>
    </format>
    <format dxfId="2727">
      <pivotArea outline="0" collapsedLevelsAreSubtotals="1" fieldPosition="0">
        <references count="2">
          <reference field="0" count="1" selected="0">
            <x v="75"/>
          </reference>
          <reference field="4" count="1" selected="0">
            <x v="289"/>
          </reference>
        </references>
      </pivotArea>
    </format>
    <format dxfId="2726">
      <pivotArea dataOnly="0" labelOnly="1" outline="0" offset="IV5" fieldPosition="0">
        <references count="1">
          <reference field="4" count="1">
            <x v="289"/>
          </reference>
        </references>
      </pivotArea>
    </format>
    <format dxfId="2725">
      <pivotArea dataOnly="0" labelOnly="1" outline="0" fieldPosition="0">
        <references count="2">
          <reference field="0" count="1">
            <x v="75"/>
          </reference>
          <reference field="4" count="1" selected="0">
            <x v="289"/>
          </reference>
        </references>
      </pivotArea>
    </format>
    <format dxfId="2724">
      <pivotArea outline="0" collapsedLevelsAreSubtotals="1" fieldPosition="0">
        <references count="2">
          <reference field="0" count="1" selected="0">
            <x v="75"/>
          </reference>
          <reference field="4" count="1" selected="0">
            <x v="289"/>
          </reference>
        </references>
      </pivotArea>
    </format>
    <format dxfId="2723">
      <pivotArea outline="0" collapsedLevelsAreSubtotals="1" fieldPosition="0">
        <references count="2">
          <reference field="0" count="1" selected="0">
            <x v="76"/>
          </reference>
          <reference field="4" count="1" selected="0">
            <x v="289"/>
          </reference>
        </references>
      </pivotArea>
    </format>
    <format dxfId="2722">
      <pivotArea dataOnly="0" labelOnly="1" outline="0" offset="IV6" fieldPosition="0">
        <references count="1">
          <reference field="4" count="1">
            <x v="289"/>
          </reference>
        </references>
      </pivotArea>
    </format>
    <format dxfId="2721">
      <pivotArea dataOnly="0" labelOnly="1" outline="0" fieldPosition="0">
        <references count="2">
          <reference field="0" count="1">
            <x v="76"/>
          </reference>
          <reference field="4" count="1" selected="0">
            <x v="289"/>
          </reference>
        </references>
      </pivotArea>
    </format>
    <format dxfId="2720">
      <pivotArea outline="0" collapsedLevelsAreSubtotals="1" fieldPosition="0">
        <references count="2">
          <reference field="0" count="1" selected="0">
            <x v="76"/>
          </reference>
          <reference field="4" count="1" selected="0">
            <x v="289"/>
          </reference>
        </references>
      </pivotArea>
    </format>
    <format dxfId="2719">
      <pivotArea outline="0" collapsedLevelsAreSubtotals="1" fieldPosition="0">
        <references count="2">
          <reference field="0" count="1" selected="0">
            <x v="82"/>
          </reference>
          <reference field="4" count="1" selected="0">
            <x v="289"/>
          </reference>
        </references>
      </pivotArea>
    </format>
    <format dxfId="2718">
      <pivotArea dataOnly="0" labelOnly="1" outline="0" offset="IV7" fieldPosition="0">
        <references count="1">
          <reference field="4" count="1">
            <x v="289"/>
          </reference>
        </references>
      </pivotArea>
    </format>
    <format dxfId="2717">
      <pivotArea dataOnly="0" labelOnly="1" outline="0" fieldPosition="0">
        <references count="2">
          <reference field="0" count="1">
            <x v="82"/>
          </reference>
          <reference field="4" count="1" selected="0">
            <x v="289"/>
          </reference>
        </references>
      </pivotArea>
    </format>
    <format dxfId="2716">
      <pivotArea outline="0" collapsedLevelsAreSubtotals="1" fieldPosition="0">
        <references count="2">
          <reference field="0" count="1" selected="0">
            <x v="82"/>
          </reference>
          <reference field="4" count="1" selected="0">
            <x v="289"/>
          </reference>
        </references>
      </pivotArea>
    </format>
    <format dxfId="2715">
      <pivotArea outline="0" collapsedLevelsAreSubtotals="1" fieldPosition="0">
        <references count="2">
          <reference field="0" count="1" selected="0">
            <x v="83"/>
          </reference>
          <reference field="4" count="1" selected="0">
            <x v="289"/>
          </reference>
        </references>
      </pivotArea>
    </format>
    <format dxfId="2714">
      <pivotArea dataOnly="0" labelOnly="1" outline="0" offset="IV8" fieldPosition="0">
        <references count="1">
          <reference field="4" count="1">
            <x v="289"/>
          </reference>
        </references>
      </pivotArea>
    </format>
    <format dxfId="2713">
      <pivotArea dataOnly="0" labelOnly="1" outline="0" fieldPosition="0">
        <references count="2">
          <reference field="0" count="1">
            <x v="83"/>
          </reference>
          <reference field="4" count="1" selected="0">
            <x v="289"/>
          </reference>
        </references>
      </pivotArea>
    </format>
    <format dxfId="2712">
      <pivotArea outline="0" collapsedLevelsAreSubtotals="1" fieldPosition="0">
        <references count="2">
          <reference field="0" count="1" selected="0">
            <x v="83"/>
          </reference>
          <reference field="4" count="1" selected="0">
            <x v="289"/>
          </reference>
        </references>
      </pivotArea>
    </format>
    <format dxfId="2711">
      <pivotArea outline="0" collapsedLevelsAreSubtotals="1" fieldPosition="0">
        <references count="2">
          <reference field="0" count="1" selected="0">
            <x v="85"/>
          </reference>
          <reference field="4" count="1" selected="0">
            <x v="289"/>
          </reference>
        </references>
      </pivotArea>
    </format>
    <format dxfId="2710">
      <pivotArea dataOnly="0" labelOnly="1" outline="0" offset="IV9" fieldPosition="0">
        <references count="1">
          <reference field="4" count="1">
            <x v="289"/>
          </reference>
        </references>
      </pivotArea>
    </format>
    <format dxfId="2709">
      <pivotArea dataOnly="0" labelOnly="1" outline="0" fieldPosition="0">
        <references count="2">
          <reference field="0" count="1">
            <x v="85"/>
          </reference>
          <reference field="4" count="1" selected="0">
            <x v="289"/>
          </reference>
        </references>
      </pivotArea>
    </format>
    <format dxfId="2708">
      <pivotArea outline="0" collapsedLevelsAreSubtotals="1" fieldPosition="0">
        <references count="2">
          <reference field="0" count="1" selected="0">
            <x v="85"/>
          </reference>
          <reference field="4" count="1" selected="0">
            <x v="289"/>
          </reference>
        </references>
      </pivotArea>
    </format>
    <format dxfId="2707">
      <pivotArea outline="0" collapsedLevelsAreSubtotals="1" fieldPosition="0">
        <references count="2">
          <reference field="0" count="1" selected="0">
            <x v="86"/>
          </reference>
          <reference field="4" count="1" selected="0">
            <x v="289"/>
          </reference>
        </references>
      </pivotArea>
    </format>
    <format dxfId="2706">
      <pivotArea dataOnly="0" labelOnly="1" outline="0" offset="IV10" fieldPosition="0">
        <references count="1">
          <reference field="4" count="1">
            <x v="289"/>
          </reference>
        </references>
      </pivotArea>
    </format>
    <format dxfId="2705">
      <pivotArea dataOnly="0" labelOnly="1" outline="0" fieldPosition="0">
        <references count="2">
          <reference field="0" count="1">
            <x v="86"/>
          </reference>
          <reference field="4" count="1" selected="0">
            <x v="289"/>
          </reference>
        </references>
      </pivotArea>
    </format>
    <format dxfId="2704">
      <pivotArea outline="0" collapsedLevelsAreSubtotals="1" fieldPosition="0">
        <references count="2">
          <reference field="0" count="1" selected="0">
            <x v="86"/>
          </reference>
          <reference field="4" count="1" selected="0">
            <x v="289"/>
          </reference>
        </references>
      </pivotArea>
    </format>
    <format dxfId="2703">
      <pivotArea outline="0" collapsedLevelsAreSubtotals="1" fieldPosition="0">
        <references count="2">
          <reference field="0" count="1" selected="0">
            <x v="88"/>
          </reference>
          <reference field="4" count="1" selected="0">
            <x v="289"/>
          </reference>
        </references>
      </pivotArea>
    </format>
    <format dxfId="2702">
      <pivotArea dataOnly="0" labelOnly="1" outline="0" offset="IV11" fieldPosition="0">
        <references count="1">
          <reference field="4" count="1">
            <x v="289"/>
          </reference>
        </references>
      </pivotArea>
    </format>
    <format dxfId="2701">
      <pivotArea dataOnly="0" labelOnly="1" outline="0" fieldPosition="0">
        <references count="2">
          <reference field="0" count="1">
            <x v="88"/>
          </reference>
          <reference field="4" count="1" selected="0">
            <x v="289"/>
          </reference>
        </references>
      </pivotArea>
    </format>
    <format dxfId="2700">
      <pivotArea outline="0" collapsedLevelsAreSubtotals="1" fieldPosition="0">
        <references count="2">
          <reference field="0" count="1" selected="0">
            <x v="88"/>
          </reference>
          <reference field="4" count="1" selected="0">
            <x v="289"/>
          </reference>
        </references>
      </pivotArea>
    </format>
    <format dxfId="2699">
      <pivotArea outline="0" collapsedLevelsAreSubtotals="1" fieldPosition="0">
        <references count="2">
          <reference field="0" count="1" selected="0">
            <x v="95"/>
          </reference>
          <reference field="4" count="1" selected="0">
            <x v="289"/>
          </reference>
        </references>
      </pivotArea>
    </format>
    <format dxfId="2698">
      <pivotArea dataOnly="0" labelOnly="1" outline="0" offset="IV12" fieldPosition="0">
        <references count="1">
          <reference field="4" count="1">
            <x v="289"/>
          </reference>
        </references>
      </pivotArea>
    </format>
    <format dxfId="2697">
      <pivotArea dataOnly="0" labelOnly="1" outline="0" fieldPosition="0">
        <references count="2">
          <reference field="0" count="1">
            <x v="95"/>
          </reference>
          <reference field="4" count="1" selected="0">
            <x v="289"/>
          </reference>
        </references>
      </pivotArea>
    </format>
    <format dxfId="2696">
      <pivotArea outline="0" collapsedLevelsAreSubtotals="1" fieldPosition="0">
        <references count="2">
          <reference field="0" count="1" selected="0">
            <x v="95"/>
          </reference>
          <reference field="4" count="1" selected="0">
            <x v="289"/>
          </reference>
        </references>
      </pivotArea>
    </format>
    <format dxfId="2695">
      <pivotArea outline="0" collapsedLevelsAreSubtotals="1" fieldPosition="0">
        <references count="2">
          <reference field="0" count="1" selected="0">
            <x v="97"/>
          </reference>
          <reference field="4" count="1" selected="0">
            <x v="289"/>
          </reference>
        </references>
      </pivotArea>
    </format>
    <format dxfId="2694">
      <pivotArea dataOnly="0" labelOnly="1" outline="0" offset="IV13" fieldPosition="0">
        <references count="1">
          <reference field="4" count="1">
            <x v="289"/>
          </reference>
        </references>
      </pivotArea>
    </format>
    <format dxfId="2693">
      <pivotArea dataOnly="0" labelOnly="1" outline="0" fieldPosition="0">
        <references count="2">
          <reference field="0" count="1">
            <x v="97"/>
          </reference>
          <reference field="4" count="1" selected="0">
            <x v="289"/>
          </reference>
        </references>
      </pivotArea>
    </format>
    <format dxfId="2692">
      <pivotArea outline="0" collapsedLevelsAreSubtotals="1" fieldPosition="0">
        <references count="2">
          <reference field="0" count="1" selected="0">
            <x v="97"/>
          </reference>
          <reference field="4" count="1" selected="0">
            <x v="289"/>
          </reference>
        </references>
      </pivotArea>
    </format>
    <format dxfId="2691">
      <pivotArea outline="0" collapsedLevelsAreSubtotals="1" fieldPosition="0">
        <references count="2">
          <reference field="0" count="1" selected="0">
            <x v="100"/>
          </reference>
          <reference field="4" count="1" selected="0">
            <x v="289"/>
          </reference>
        </references>
      </pivotArea>
    </format>
    <format dxfId="2690">
      <pivotArea dataOnly="0" labelOnly="1" outline="0" offset="IV14" fieldPosition="0">
        <references count="1">
          <reference field="4" count="1">
            <x v="289"/>
          </reference>
        </references>
      </pivotArea>
    </format>
    <format dxfId="2689">
      <pivotArea dataOnly="0" labelOnly="1" outline="0" fieldPosition="0">
        <references count="2">
          <reference field="0" count="1">
            <x v="100"/>
          </reference>
          <reference field="4" count="1" selected="0">
            <x v="289"/>
          </reference>
        </references>
      </pivotArea>
    </format>
    <format dxfId="2688">
      <pivotArea outline="0" collapsedLevelsAreSubtotals="1" fieldPosition="0">
        <references count="2">
          <reference field="0" count="1" selected="0">
            <x v="100"/>
          </reference>
          <reference field="4" count="1" selected="0">
            <x v="289"/>
          </reference>
        </references>
      </pivotArea>
    </format>
    <format dxfId="2687">
      <pivotArea outline="0" collapsedLevelsAreSubtotals="1" fieldPosition="0">
        <references count="2">
          <reference field="0" count="1" selected="0">
            <x v="103"/>
          </reference>
          <reference field="4" count="1" selected="0">
            <x v="289"/>
          </reference>
        </references>
      </pivotArea>
    </format>
    <format dxfId="2686">
      <pivotArea dataOnly="0" labelOnly="1" outline="0" offset="IV15" fieldPosition="0">
        <references count="1">
          <reference field="4" count="1">
            <x v="289"/>
          </reference>
        </references>
      </pivotArea>
    </format>
    <format dxfId="2685">
      <pivotArea dataOnly="0" labelOnly="1" outline="0" fieldPosition="0">
        <references count="2">
          <reference field="0" count="1">
            <x v="103"/>
          </reference>
          <reference field="4" count="1" selected="0">
            <x v="289"/>
          </reference>
        </references>
      </pivotArea>
    </format>
    <format dxfId="2684">
      <pivotArea outline="0" collapsedLevelsAreSubtotals="1" fieldPosition="0">
        <references count="2">
          <reference field="0" count="1" selected="0">
            <x v="103"/>
          </reference>
          <reference field="4" count="1" selected="0">
            <x v="289"/>
          </reference>
        </references>
      </pivotArea>
    </format>
    <format dxfId="2683">
      <pivotArea outline="0" collapsedLevelsAreSubtotals="1" fieldPosition="0">
        <references count="2">
          <reference field="0" count="1" selected="0">
            <x v="107"/>
          </reference>
          <reference field="4" count="1" selected="0">
            <x v="289"/>
          </reference>
        </references>
      </pivotArea>
    </format>
    <format dxfId="2682">
      <pivotArea dataOnly="0" labelOnly="1" outline="0" offset="IV16" fieldPosition="0">
        <references count="1">
          <reference field="4" count="1">
            <x v="289"/>
          </reference>
        </references>
      </pivotArea>
    </format>
    <format dxfId="2681">
      <pivotArea dataOnly="0" labelOnly="1" outline="0" fieldPosition="0">
        <references count="2">
          <reference field="0" count="1">
            <x v="107"/>
          </reference>
          <reference field="4" count="1" selected="0">
            <x v="289"/>
          </reference>
        </references>
      </pivotArea>
    </format>
    <format dxfId="2680">
      <pivotArea outline="0" collapsedLevelsAreSubtotals="1" fieldPosition="0">
        <references count="2">
          <reference field="0" count="1" selected="0">
            <x v="107"/>
          </reference>
          <reference field="4" count="1" selected="0">
            <x v="289"/>
          </reference>
        </references>
      </pivotArea>
    </format>
    <format dxfId="2679">
      <pivotArea outline="0" collapsedLevelsAreSubtotals="1" fieldPosition="0">
        <references count="2">
          <reference field="0" count="1" selected="0">
            <x v="111"/>
          </reference>
          <reference field="4" count="1" selected="0">
            <x v="289"/>
          </reference>
        </references>
      </pivotArea>
    </format>
    <format dxfId="2678">
      <pivotArea dataOnly="0" labelOnly="1" outline="0" offset="IV17" fieldPosition="0">
        <references count="1">
          <reference field="4" count="1">
            <x v="289"/>
          </reference>
        </references>
      </pivotArea>
    </format>
    <format dxfId="2677">
      <pivotArea dataOnly="0" labelOnly="1" outline="0" fieldPosition="0">
        <references count="2">
          <reference field="0" count="1">
            <x v="111"/>
          </reference>
          <reference field="4" count="1" selected="0">
            <x v="289"/>
          </reference>
        </references>
      </pivotArea>
    </format>
    <format dxfId="2676">
      <pivotArea outline="0" collapsedLevelsAreSubtotals="1" fieldPosition="0">
        <references count="2">
          <reference field="0" count="1" selected="0">
            <x v="111"/>
          </reference>
          <reference field="4" count="1" selected="0">
            <x v="289"/>
          </reference>
        </references>
      </pivotArea>
    </format>
    <format dxfId="2675">
      <pivotArea outline="0" collapsedLevelsAreSubtotals="1" fieldPosition="0">
        <references count="2">
          <reference field="0" count="1" selected="0">
            <x v="121"/>
          </reference>
          <reference field="4" count="1" selected="0">
            <x v="289"/>
          </reference>
        </references>
      </pivotArea>
    </format>
    <format dxfId="2674">
      <pivotArea dataOnly="0" labelOnly="1" outline="0" offset="IV18" fieldPosition="0">
        <references count="1">
          <reference field="4" count="1">
            <x v="289"/>
          </reference>
        </references>
      </pivotArea>
    </format>
    <format dxfId="2673">
      <pivotArea dataOnly="0" labelOnly="1" outline="0" fieldPosition="0">
        <references count="2">
          <reference field="0" count="1">
            <x v="121"/>
          </reference>
          <reference field="4" count="1" selected="0">
            <x v="289"/>
          </reference>
        </references>
      </pivotArea>
    </format>
    <format dxfId="2672">
      <pivotArea outline="0" collapsedLevelsAreSubtotals="1" fieldPosition="0">
        <references count="2">
          <reference field="0" count="1" selected="0">
            <x v="121"/>
          </reference>
          <reference field="4" count="1" selected="0">
            <x v="289"/>
          </reference>
        </references>
      </pivotArea>
    </format>
    <format dxfId="2671">
      <pivotArea outline="0" collapsedLevelsAreSubtotals="1" fieldPosition="0">
        <references count="2">
          <reference field="0" count="1" selected="0">
            <x v="123"/>
          </reference>
          <reference field="4" count="1" selected="0">
            <x v="289"/>
          </reference>
        </references>
      </pivotArea>
    </format>
    <format dxfId="2670">
      <pivotArea dataOnly="0" labelOnly="1" outline="0" offset="IV19" fieldPosition="0">
        <references count="1">
          <reference field="4" count="1">
            <x v="289"/>
          </reference>
        </references>
      </pivotArea>
    </format>
    <format dxfId="2669">
      <pivotArea dataOnly="0" labelOnly="1" outline="0" fieldPosition="0">
        <references count="2">
          <reference field="0" count="1">
            <x v="123"/>
          </reference>
          <reference field="4" count="1" selected="0">
            <x v="289"/>
          </reference>
        </references>
      </pivotArea>
    </format>
    <format dxfId="2668">
      <pivotArea outline="0" collapsedLevelsAreSubtotals="1" fieldPosition="0">
        <references count="2">
          <reference field="0" count="1" selected="0">
            <x v="123"/>
          </reference>
          <reference field="4" count="1" selected="0">
            <x v="289"/>
          </reference>
        </references>
      </pivotArea>
    </format>
    <format dxfId="2667">
      <pivotArea outline="0" collapsedLevelsAreSubtotals="1" fieldPosition="0">
        <references count="2">
          <reference field="0" count="1" selected="0">
            <x v="127"/>
          </reference>
          <reference field="4" count="1" selected="0">
            <x v="289"/>
          </reference>
        </references>
      </pivotArea>
    </format>
    <format dxfId="2666">
      <pivotArea dataOnly="0" labelOnly="1" outline="0" offset="IV20" fieldPosition="0">
        <references count="1">
          <reference field="4" count="1">
            <x v="289"/>
          </reference>
        </references>
      </pivotArea>
    </format>
    <format dxfId="2665">
      <pivotArea dataOnly="0" labelOnly="1" outline="0" fieldPosition="0">
        <references count="2">
          <reference field="0" count="1">
            <x v="127"/>
          </reference>
          <reference field="4" count="1" selected="0">
            <x v="289"/>
          </reference>
        </references>
      </pivotArea>
    </format>
    <format dxfId="2664">
      <pivotArea outline="0" collapsedLevelsAreSubtotals="1" fieldPosition="0">
        <references count="2">
          <reference field="0" count="1" selected="0">
            <x v="127"/>
          </reference>
          <reference field="4" count="1" selected="0">
            <x v="289"/>
          </reference>
        </references>
      </pivotArea>
    </format>
    <format dxfId="2663">
      <pivotArea outline="0" collapsedLevelsAreSubtotals="1" fieldPosition="0">
        <references count="2">
          <reference field="0" count="1" selected="0">
            <x v="134"/>
          </reference>
          <reference field="4" count="1" selected="0">
            <x v="289"/>
          </reference>
        </references>
      </pivotArea>
    </format>
    <format dxfId="2662">
      <pivotArea dataOnly="0" labelOnly="1" outline="0" offset="IV21" fieldPosition="0">
        <references count="1">
          <reference field="4" count="1">
            <x v="289"/>
          </reference>
        </references>
      </pivotArea>
    </format>
    <format dxfId="2661">
      <pivotArea dataOnly="0" labelOnly="1" outline="0" fieldPosition="0">
        <references count="2">
          <reference field="0" count="1">
            <x v="134"/>
          </reference>
          <reference field="4" count="1" selected="0">
            <x v="289"/>
          </reference>
        </references>
      </pivotArea>
    </format>
    <format dxfId="2660">
      <pivotArea outline="0" collapsedLevelsAreSubtotals="1" fieldPosition="0">
        <references count="2">
          <reference field="0" count="1" selected="0">
            <x v="134"/>
          </reference>
          <reference field="4" count="1" selected="0">
            <x v="289"/>
          </reference>
        </references>
      </pivotArea>
    </format>
    <format dxfId="2659">
      <pivotArea outline="0" collapsedLevelsAreSubtotals="1" fieldPosition="0">
        <references count="2">
          <reference field="0" count="1" selected="0">
            <x v="138"/>
          </reference>
          <reference field="4" count="1" selected="0">
            <x v="289"/>
          </reference>
        </references>
      </pivotArea>
    </format>
    <format dxfId="2658">
      <pivotArea dataOnly="0" labelOnly="1" outline="0" offset="IV22" fieldPosition="0">
        <references count="1">
          <reference field="4" count="1">
            <x v="289"/>
          </reference>
        </references>
      </pivotArea>
    </format>
    <format dxfId="2657">
      <pivotArea dataOnly="0" labelOnly="1" outline="0" fieldPosition="0">
        <references count="2">
          <reference field="0" count="1">
            <x v="138"/>
          </reference>
          <reference field="4" count="1" selected="0">
            <x v="289"/>
          </reference>
        </references>
      </pivotArea>
    </format>
    <format dxfId="2656">
      <pivotArea outline="0" collapsedLevelsAreSubtotals="1" fieldPosition="0">
        <references count="2">
          <reference field="0" count="1" selected="0">
            <x v="138"/>
          </reference>
          <reference field="4" count="1" selected="0">
            <x v="289"/>
          </reference>
        </references>
      </pivotArea>
    </format>
    <format dxfId="2655">
      <pivotArea outline="0" collapsedLevelsAreSubtotals="1" fieldPosition="0">
        <references count="2">
          <reference field="0" count="1" selected="0">
            <x v="139"/>
          </reference>
          <reference field="4" count="1" selected="0">
            <x v="289"/>
          </reference>
        </references>
      </pivotArea>
    </format>
    <format dxfId="2654">
      <pivotArea dataOnly="0" labelOnly="1" outline="0" offset="IV23" fieldPosition="0">
        <references count="1">
          <reference field="4" count="1">
            <x v="289"/>
          </reference>
        </references>
      </pivotArea>
    </format>
    <format dxfId="2653">
      <pivotArea dataOnly="0" labelOnly="1" outline="0" fieldPosition="0">
        <references count="2">
          <reference field="0" count="1">
            <x v="139"/>
          </reference>
          <reference field="4" count="1" selected="0">
            <x v="289"/>
          </reference>
        </references>
      </pivotArea>
    </format>
    <format dxfId="2652">
      <pivotArea outline="0" collapsedLevelsAreSubtotals="1" fieldPosition="0">
        <references count="2">
          <reference field="0" count="1" selected="0">
            <x v="139"/>
          </reference>
          <reference field="4" count="1" selected="0">
            <x v="289"/>
          </reference>
        </references>
      </pivotArea>
    </format>
    <format dxfId="2651">
      <pivotArea outline="0" collapsedLevelsAreSubtotals="1" fieldPosition="0">
        <references count="2">
          <reference field="0" count="1" selected="0">
            <x v="143"/>
          </reference>
          <reference field="4" count="1" selected="0">
            <x v="289"/>
          </reference>
        </references>
      </pivotArea>
    </format>
    <format dxfId="2650">
      <pivotArea dataOnly="0" labelOnly="1" outline="0" offset="IV24" fieldPosition="0">
        <references count="1">
          <reference field="4" count="1">
            <x v="289"/>
          </reference>
        </references>
      </pivotArea>
    </format>
    <format dxfId="2649">
      <pivotArea dataOnly="0" labelOnly="1" outline="0" fieldPosition="0">
        <references count="2">
          <reference field="0" count="1">
            <x v="143"/>
          </reference>
          <reference field="4" count="1" selected="0">
            <x v="289"/>
          </reference>
        </references>
      </pivotArea>
    </format>
    <format dxfId="2648">
      <pivotArea outline="0" collapsedLevelsAreSubtotals="1" fieldPosition="0">
        <references count="2">
          <reference field="0" count="1" selected="0">
            <x v="143"/>
          </reference>
          <reference field="4" count="1" selected="0">
            <x v="289"/>
          </reference>
        </references>
      </pivotArea>
    </format>
    <format dxfId="2647">
      <pivotArea outline="0" collapsedLevelsAreSubtotals="1" fieldPosition="0">
        <references count="2">
          <reference field="0" count="1" selected="0">
            <x v="144"/>
          </reference>
          <reference field="4" count="1" selected="0">
            <x v="289"/>
          </reference>
        </references>
      </pivotArea>
    </format>
    <format dxfId="2646">
      <pivotArea dataOnly="0" labelOnly="1" outline="0" offset="IV25" fieldPosition="0">
        <references count="1">
          <reference field="4" count="1">
            <x v="289"/>
          </reference>
        </references>
      </pivotArea>
    </format>
    <format dxfId="2645">
      <pivotArea dataOnly="0" labelOnly="1" outline="0" fieldPosition="0">
        <references count="2">
          <reference field="0" count="1">
            <x v="144"/>
          </reference>
          <reference field="4" count="1" selected="0">
            <x v="289"/>
          </reference>
        </references>
      </pivotArea>
    </format>
    <format dxfId="2644">
      <pivotArea outline="0" collapsedLevelsAreSubtotals="1" fieldPosition="0">
        <references count="2">
          <reference field="0" count="1" selected="0">
            <x v="144"/>
          </reference>
          <reference field="4" count="1" selected="0">
            <x v="289"/>
          </reference>
        </references>
      </pivotArea>
    </format>
    <format dxfId="2643">
      <pivotArea outline="0" collapsedLevelsAreSubtotals="1" fieldPosition="0">
        <references count="2">
          <reference field="0" count="1" selected="0">
            <x v="150"/>
          </reference>
          <reference field="4" count="1" selected="0">
            <x v="289"/>
          </reference>
        </references>
      </pivotArea>
    </format>
    <format dxfId="2642">
      <pivotArea dataOnly="0" labelOnly="1" outline="0" offset="IV26" fieldPosition="0">
        <references count="1">
          <reference field="4" count="1">
            <x v="289"/>
          </reference>
        </references>
      </pivotArea>
    </format>
    <format dxfId="2641">
      <pivotArea dataOnly="0" labelOnly="1" outline="0" fieldPosition="0">
        <references count="2">
          <reference field="0" count="1">
            <x v="150"/>
          </reference>
          <reference field="4" count="1" selected="0">
            <x v="289"/>
          </reference>
        </references>
      </pivotArea>
    </format>
    <format dxfId="2640">
      <pivotArea outline="0" collapsedLevelsAreSubtotals="1" fieldPosition="0">
        <references count="2">
          <reference field="0" count="1" selected="0">
            <x v="150"/>
          </reference>
          <reference field="4" count="1" selected="0">
            <x v="289"/>
          </reference>
        </references>
      </pivotArea>
    </format>
    <format dxfId="2639">
      <pivotArea outline="0" collapsedLevelsAreSubtotals="1" fieldPosition="0">
        <references count="2">
          <reference field="0" count="1" selected="0">
            <x v="151"/>
          </reference>
          <reference field="4" count="1" selected="0">
            <x v="289"/>
          </reference>
        </references>
      </pivotArea>
    </format>
    <format dxfId="2638">
      <pivotArea dataOnly="0" labelOnly="1" outline="0" offset="IV27" fieldPosition="0">
        <references count="1">
          <reference field="4" count="1">
            <x v="289"/>
          </reference>
        </references>
      </pivotArea>
    </format>
    <format dxfId="2637">
      <pivotArea dataOnly="0" labelOnly="1" outline="0" fieldPosition="0">
        <references count="2">
          <reference field="0" count="1">
            <x v="151"/>
          </reference>
          <reference field="4" count="1" selected="0">
            <x v="289"/>
          </reference>
        </references>
      </pivotArea>
    </format>
    <format dxfId="2636">
      <pivotArea outline="0" collapsedLevelsAreSubtotals="1" fieldPosition="0">
        <references count="2">
          <reference field="0" count="1" selected="0">
            <x v="151"/>
          </reference>
          <reference field="4" count="1" selected="0">
            <x v="289"/>
          </reference>
        </references>
      </pivotArea>
    </format>
    <format dxfId="2635">
      <pivotArea outline="0" collapsedLevelsAreSubtotals="1" fieldPosition="0">
        <references count="2">
          <reference field="0" count="1" selected="0">
            <x v="152"/>
          </reference>
          <reference field="4" count="1" selected="0">
            <x v="289"/>
          </reference>
        </references>
      </pivotArea>
    </format>
    <format dxfId="2634">
      <pivotArea dataOnly="0" labelOnly="1" outline="0" offset="IV28" fieldPosition="0">
        <references count="1">
          <reference field="4" count="1">
            <x v="289"/>
          </reference>
        </references>
      </pivotArea>
    </format>
    <format dxfId="2633">
      <pivotArea dataOnly="0" labelOnly="1" outline="0" fieldPosition="0">
        <references count="2">
          <reference field="0" count="1">
            <x v="152"/>
          </reference>
          <reference field="4" count="1" selected="0">
            <x v="289"/>
          </reference>
        </references>
      </pivotArea>
    </format>
    <format dxfId="2632">
      <pivotArea outline="0" collapsedLevelsAreSubtotals="1" fieldPosition="0">
        <references count="2">
          <reference field="0" count="1" selected="0">
            <x v="152"/>
          </reference>
          <reference field="4" count="1" selected="0">
            <x v="289"/>
          </reference>
        </references>
      </pivotArea>
    </format>
    <format dxfId="2631">
      <pivotArea outline="0" collapsedLevelsAreSubtotals="1" fieldPosition="0">
        <references count="2">
          <reference field="0" count="1" selected="0">
            <x v="154"/>
          </reference>
          <reference field="4" count="1" selected="0">
            <x v="289"/>
          </reference>
        </references>
      </pivotArea>
    </format>
    <format dxfId="2630">
      <pivotArea dataOnly="0" labelOnly="1" outline="0" offset="IV29" fieldPosition="0">
        <references count="1">
          <reference field="4" count="1">
            <x v="289"/>
          </reference>
        </references>
      </pivotArea>
    </format>
    <format dxfId="2629">
      <pivotArea dataOnly="0" labelOnly="1" outline="0" fieldPosition="0">
        <references count="2">
          <reference field="0" count="1">
            <x v="154"/>
          </reference>
          <reference field="4" count="1" selected="0">
            <x v="289"/>
          </reference>
        </references>
      </pivotArea>
    </format>
    <format dxfId="2628">
      <pivotArea outline="0" collapsedLevelsAreSubtotals="1" fieldPosition="0">
        <references count="2">
          <reference field="0" count="1" selected="0">
            <x v="154"/>
          </reference>
          <reference field="4" count="1" selected="0">
            <x v="289"/>
          </reference>
        </references>
      </pivotArea>
    </format>
    <format dxfId="2627">
      <pivotArea outline="0" collapsedLevelsAreSubtotals="1" fieldPosition="0">
        <references count="2">
          <reference field="0" count="1" selected="0">
            <x v="155"/>
          </reference>
          <reference field="4" count="1" selected="0">
            <x v="289"/>
          </reference>
        </references>
      </pivotArea>
    </format>
    <format dxfId="2626">
      <pivotArea dataOnly="0" labelOnly="1" outline="0" offset="IV30" fieldPosition="0">
        <references count="1">
          <reference field="4" count="1">
            <x v="289"/>
          </reference>
        </references>
      </pivotArea>
    </format>
    <format dxfId="2625">
      <pivotArea dataOnly="0" labelOnly="1" outline="0" fieldPosition="0">
        <references count="2">
          <reference field="0" count="1">
            <x v="155"/>
          </reference>
          <reference field="4" count="1" selected="0">
            <x v="289"/>
          </reference>
        </references>
      </pivotArea>
    </format>
    <format dxfId="2624">
      <pivotArea outline="0" collapsedLevelsAreSubtotals="1" fieldPosition="0">
        <references count="2">
          <reference field="0" count="1" selected="0">
            <x v="155"/>
          </reference>
          <reference field="4" count="1" selected="0">
            <x v="289"/>
          </reference>
        </references>
      </pivotArea>
    </format>
    <format dxfId="2623">
      <pivotArea outline="0" collapsedLevelsAreSubtotals="1" fieldPosition="0">
        <references count="2">
          <reference field="0" count="1" selected="0">
            <x v="157"/>
          </reference>
          <reference field="4" count="1" selected="0">
            <x v="289"/>
          </reference>
        </references>
      </pivotArea>
    </format>
    <format dxfId="2622">
      <pivotArea dataOnly="0" labelOnly="1" outline="0" offset="IV31" fieldPosition="0">
        <references count="1">
          <reference field="4" count="1">
            <x v="289"/>
          </reference>
        </references>
      </pivotArea>
    </format>
    <format dxfId="2621">
      <pivotArea dataOnly="0" labelOnly="1" outline="0" fieldPosition="0">
        <references count="2">
          <reference field="0" count="1">
            <x v="157"/>
          </reference>
          <reference field="4" count="1" selected="0">
            <x v="289"/>
          </reference>
        </references>
      </pivotArea>
    </format>
    <format dxfId="2620">
      <pivotArea outline="0" collapsedLevelsAreSubtotals="1" fieldPosition="0">
        <references count="2">
          <reference field="0" count="1" selected="0">
            <x v="157"/>
          </reference>
          <reference field="4" count="1" selected="0">
            <x v="289"/>
          </reference>
        </references>
      </pivotArea>
    </format>
    <format dxfId="2619">
      <pivotArea outline="0" collapsedLevelsAreSubtotals="1" fieldPosition="0">
        <references count="2">
          <reference field="0" count="1" selected="0">
            <x v="158"/>
          </reference>
          <reference field="4" count="1" selected="0">
            <x v="289"/>
          </reference>
        </references>
      </pivotArea>
    </format>
    <format dxfId="2618">
      <pivotArea dataOnly="0" labelOnly="1" outline="0" offset="IV32" fieldPosition="0">
        <references count="1">
          <reference field="4" count="1">
            <x v="289"/>
          </reference>
        </references>
      </pivotArea>
    </format>
    <format dxfId="2617">
      <pivotArea dataOnly="0" labelOnly="1" outline="0" fieldPosition="0">
        <references count="2">
          <reference field="0" count="1">
            <x v="158"/>
          </reference>
          <reference field="4" count="1" selected="0">
            <x v="289"/>
          </reference>
        </references>
      </pivotArea>
    </format>
    <format dxfId="2616">
      <pivotArea outline="0" collapsedLevelsAreSubtotals="1" fieldPosition="0">
        <references count="2">
          <reference field="0" count="1" selected="0">
            <x v="158"/>
          </reference>
          <reference field="4" count="1" selected="0">
            <x v="289"/>
          </reference>
        </references>
      </pivotArea>
    </format>
    <format dxfId="2615">
      <pivotArea outline="0" collapsedLevelsAreSubtotals="1" fieldPosition="0">
        <references count="2">
          <reference field="0" count="1" selected="0">
            <x v="162"/>
          </reference>
          <reference field="4" count="1" selected="0">
            <x v="289"/>
          </reference>
        </references>
      </pivotArea>
    </format>
    <format dxfId="2614">
      <pivotArea dataOnly="0" labelOnly="1" outline="0" offset="IV33" fieldPosition="0">
        <references count="1">
          <reference field="4" count="1">
            <x v="289"/>
          </reference>
        </references>
      </pivotArea>
    </format>
    <format dxfId="2613">
      <pivotArea dataOnly="0" labelOnly="1" outline="0" fieldPosition="0">
        <references count="2">
          <reference field="0" count="1">
            <x v="162"/>
          </reference>
          <reference field="4" count="1" selected="0">
            <x v="289"/>
          </reference>
        </references>
      </pivotArea>
    </format>
    <format dxfId="2612">
      <pivotArea outline="0" collapsedLevelsAreSubtotals="1" fieldPosition="0">
        <references count="2">
          <reference field="0" count="1" selected="0">
            <x v="162"/>
          </reference>
          <reference field="4" count="1" selected="0">
            <x v="289"/>
          </reference>
        </references>
      </pivotArea>
    </format>
    <format dxfId="2611">
      <pivotArea outline="0" collapsedLevelsAreSubtotals="1" fieldPosition="0">
        <references count="2">
          <reference field="0" count="1" selected="0">
            <x v="164"/>
          </reference>
          <reference field="4" count="1" selected="0">
            <x v="289"/>
          </reference>
        </references>
      </pivotArea>
    </format>
    <format dxfId="2610">
      <pivotArea dataOnly="0" labelOnly="1" outline="0" offset="IV34" fieldPosition="0">
        <references count="1">
          <reference field="4" count="1">
            <x v="289"/>
          </reference>
        </references>
      </pivotArea>
    </format>
    <format dxfId="2609">
      <pivotArea dataOnly="0" labelOnly="1" outline="0" fieldPosition="0">
        <references count="2">
          <reference field="0" count="1">
            <x v="164"/>
          </reference>
          <reference field="4" count="1" selected="0">
            <x v="289"/>
          </reference>
        </references>
      </pivotArea>
    </format>
    <format dxfId="2608">
      <pivotArea outline="0" collapsedLevelsAreSubtotals="1" fieldPosition="0">
        <references count="2">
          <reference field="0" count="1" selected="0">
            <x v="164"/>
          </reference>
          <reference field="4" count="1" selected="0">
            <x v="289"/>
          </reference>
        </references>
      </pivotArea>
    </format>
    <format dxfId="2607">
      <pivotArea outline="0" collapsedLevelsAreSubtotals="1" fieldPosition="0">
        <references count="2">
          <reference field="0" count="1" selected="0">
            <x v="165"/>
          </reference>
          <reference field="4" count="1" selected="0">
            <x v="289"/>
          </reference>
        </references>
      </pivotArea>
    </format>
    <format dxfId="2606">
      <pivotArea dataOnly="0" labelOnly="1" outline="0" offset="IV35" fieldPosition="0">
        <references count="1">
          <reference field="4" count="1">
            <x v="289"/>
          </reference>
        </references>
      </pivotArea>
    </format>
    <format dxfId="2605">
      <pivotArea dataOnly="0" labelOnly="1" outline="0" fieldPosition="0">
        <references count="2">
          <reference field="0" count="1">
            <x v="165"/>
          </reference>
          <reference field="4" count="1" selected="0">
            <x v="289"/>
          </reference>
        </references>
      </pivotArea>
    </format>
    <format dxfId="2604">
      <pivotArea outline="0" collapsedLevelsAreSubtotals="1" fieldPosition="0">
        <references count="2">
          <reference field="0" count="1" selected="0">
            <x v="165"/>
          </reference>
          <reference field="4" count="1" selected="0">
            <x v="289"/>
          </reference>
        </references>
      </pivotArea>
    </format>
    <format dxfId="2603">
      <pivotArea outline="0" collapsedLevelsAreSubtotals="1" fieldPosition="0">
        <references count="2">
          <reference field="0" count="1" selected="0">
            <x v="166"/>
          </reference>
          <reference field="4" count="1" selected="0">
            <x v="289"/>
          </reference>
        </references>
      </pivotArea>
    </format>
    <format dxfId="2602">
      <pivotArea dataOnly="0" labelOnly="1" outline="0" offset="IV36" fieldPosition="0">
        <references count="1">
          <reference field="4" count="1">
            <x v="289"/>
          </reference>
        </references>
      </pivotArea>
    </format>
    <format dxfId="2601">
      <pivotArea dataOnly="0" labelOnly="1" outline="0" fieldPosition="0">
        <references count="2">
          <reference field="0" count="1">
            <x v="166"/>
          </reference>
          <reference field="4" count="1" selected="0">
            <x v="289"/>
          </reference>
        </references>
      </pivotArea>
    </format>
    <format dxfId="2600">
      <pivotArea outline="0" collapsedLevelsAreSubtotals="1" fieldPosition="0">
        <references count="2">
          <reference field="0" count="1" selected="0">
            <x v="166"/>
          </reference>
          <reference field="4" count="1" selected="0">
            <x v="289"/>
          </reference>
        </references>
      </pivotArea>
    </format>
    <format dxfId="2599">
      <pivotArea outline="0" collapsedLevelsAreSubtotals="1" fieldPosition="0">
        <references count="2">
          <reference field="0" count="1" selected="0">
            <x v="167"/>
          </reference>
          <reference field="4" count="1" selected="0">
            <x v="289"/>
          </reference>
        </references>
      </pivotArea>
    </format>
    <format dxfId="2598">
      <pivotArea dataOnly="0" labelOnly="1" outline="0" offset="IV37" fieldPosition="0">
        <references count="1">
          <reference field="4" count="1">
            <x v="289"/>
          </reference>
        </references>
      </pivotArea>
    </format>
    <format dxfId="2597">
      <pivotArea dataOnly="0" labelOnly="1" outline="0" fieldPosition="0">
        <references count="2">
          <reference field="0" count="1">
            <x v="167"/>
          </reference>
          <reference field="4" count="1" selected="0">
            <x v="289"/>
          </reference>
        </references>
      </pivotArea>
    </format>
    <format dxfId="2596">
      <pivotArea outline="0" collapsedLevelsAreSubtotals="1" fieldPosition="0">
        <references count="2">
          <reference field="0" count="1" selected="0">
            <x v="167"/>
          </reference>
          <reference field="4" count="1" selected="0">
            <x v="289"/>
          </reference>
        </references>
      </pivotArea>
    </format>
    <format dxfId="2595">
      <pivotArea outline="0" collapsedLevelsAreSubtotals="1" fieldPosition="0">
        <references count="2">
          <reference field="0" count="1" selected="0">
            <x v="168"/>
          </reference>
          <reference field="4" count="1" selected="0">
            <x v="289"/>
          </reference>
        </references>
      </pivotArea>
    </format>
    <format dxfId="2594">
      <pivotArea dataOnly="0" labelOnly="1" outline="0" offset="IV38" fieldPosition="0">
        <references count="1">
          <reference field="4" count="1">
            <x v="289"/>
          </reference>
        </references>
      </pivotArea>
    </format>
    <format dxfId="2593">
      <pivotArea dataOnly="0" labelOnly="1" outline="0" fieldPosition="0">
        <references count="2">
          <reference field="0" count="1">
            <x v="168"/>
          </reference>
          <reference field="4" count="1" selected="0">
            <x v="289"/>
          </reference>
        </references>
      </pivotArea>
    </format>
    <format dxfId="2592">
      <pivotArea outline="0" collapsedLevelsAreSubtotals="1" fieldPosition="0">
        <references count="2">
          <reference field="0" count="1" selected="0">
            <x v="168"/>
          </reference>
          <reference field="4" count="1" selected="0">
            <x v="289"/>
          </reference>
        </references>
      </pivotArea>
    </format>
    <format dxfId="2591">
      <pivotArea outline="0" collapsedLevelsAreSubtotals="1" fieldPosition="0">
        <references count="2">
          <reference field="0" count="1" selected="0">
            <x v="169"/>
          </reference>
          <reference field="4" count="1" selected="0">
            <x v="289"/>
          </reference>
        </references>
      </pivotArea>
    </format>
    <format dxfId="2590">
      <pivotArea dataOnly="0" labelOnly="1" outline="0" offset="IV39" fieldPosition="0">
        <references count="1">
          <reference field="4" count="1">
            <x v="289"/>
          </reference>
        </references>
      </pivotArea>
    </format>
    <format dxfId="2589">
      <pivotArea dataOnly="0" labelOnly="1" outline="0" fieldPosition="0">
        <references count="2">
          <reference field="0" count="1">
            <x v="169"/>
          </reference>
          <reference field="4" count="1" selected="0">
            <x v="289"/>
          </reference>
        </references>
      </pivotArea>
    </format>
    <format dxfId="2588">
      <pivotArea outline="0" collapsedLevelsAreSubtotals="1" fieldPosition="0">
        <references count="2">
          <reference field="0" count="1" selected="0">
            <x v="169"/>
          </reference>
          <reference field="4" count="1" selected="0">
            <x v="289"/>
          </reference>
        </references>
      </pivotArea>
    </format>
    <format dxfId="2587">
      <pivotArea outline="0" collapsedLevelsAreSubtotals="1" fieldPosition="0">
        <references count="2">
          <reference field="0" count="1" selected="0">
            <x v="170"/>
          </reference>
          <reference field="4" count="1" selected="0">
            <x v="289"/>
          </reference>
        </references>
      </pivotArea>
    </format>
    <format dxfId="2586">
      <pivotArea dataOnly="0" labelOnly="1" outline="0" offset="IV40" fieldPosition="0">
        <references count="1">
          <reference field="4" count="1">
            <x v="289"/>
          </reference>
        </references>
      </pivotArea>
    </format>
    <format dxfId="2585">
      <pivotArea dataOnly="0" labelOnly="1" outline="0" fieldPosition="0">
        <references count="2">
          <reference field="0" count="1">
            <x v="170"/>
          </reference>
          <reference field="4" count="1" selected="0">
            <x v="289"/>
          </reference>
        </references>
      </pivotArea>
    </format>
    <format dxfId="2584">
      <pivotArea outline="0" collapsedLevelsAreSubtotals="1" fieldPosition="0">
        <references count="2">
          <reference field="0" count="1" selected="0">
            <x v="170"/>
          </reference>
          <reference field="4" count="1" selected="0">
            <x v="289"/>
          </reference>
        </references>
      </pivotArea>
    </format>
    <format dxfId="2583">
      <pivotArea outline="0" collapsedLevelsAreSubtotals="1" fieldPosition="0">
        <references count="2">
          <reference field="0" count="1" selected="0">
            <x v="172"/>
          </reference>
          <reference field="4" count="1" selected="0">
            <x v="289"/>
          </reference>
        </references>
      </pivotArea>
    </format>
    <format dxfId="2582">
      <pivotArea dataOnly="0" labelOnly="1" outline="0" offset="IV41" fieldPosition="0">
        <references count="1">
          <reference field="4" count="1">
            <x v="289"/>
          </reference>
        </references>
      </pivotArea>
    </format>
    <format dxfId="2581">
      <pivotArea dataOnly="0" labelOnly="1" outline="0" fieldPosition="0">
        <references count="2">
          <reference field="0" count="1">
            <x v="172"/>
          </reference>
          <reference field="4" count="1" selected="0">
            <x v="289"/>
          </reference>
        </references>
      </pivotArea>
    </format>
    <format dxfId="2580">
      <pivotArea outline="0" collapsedLevelsAreSubtotals="1" fieldPosition="0">
        <references count="2">
          <reference field="0" count="1" selected="0">
            <x v="172"/>
          </reference>
          <reference field="4" count="1" selected="0">
            <x v="289"/>
          </reference>
        </references>
      </pivotArea>
    </format>
    <format dxfId="2579">
      <pivotArea outline="0" collapsedLevelsAreSubtotals="1" fieldPosition="0">
        <references count="2">
          <reference field="0" count="1" selected="0">
            <x v="173"/>
          </reference>
          <reference field="4" count="1" selected="0">
            <x v="289"/>
          </reference>
        </references>
      </pivotArea>
    </format>
    <format dxfId="2578">
      <pivotArea dataOnly="0" labelOnly="1" outline="0" offset="IV42" fieldPosition="0">
        <references count="1">
          <reference field="4" count="1">
            <x v="289"/>
          </reference>
        </references>
      </pivotArea>
    </format>
    <format dxfId="2577">
      <pivotArea dataOnly="0" labelOnly="1" outline="0" fieldPosition="0">
        <references count="2">
          <reference field="0" count="1">
            <x v="173"/>
          </reference>
          <reference field="4" count="1" selected="0">
            <x v="289"/>
          </reference>
        </references>
      </pivotArea>
    </format>
    <format dxfId="2576">
      <pivotArea outline="0" collapsedLevelsAreSubtotals="1" fieldPosition="0">
        <references count="2">
          <reference field="0" count="1" selected="0">
            <x v="173"/>
          </reference>
          <reference field="4" count="1" selected="0">
            <x v="289"/>
          </reference>
        </references>
      </pivotArea>
    </format>
    <format dxfId="2575">
      <pivotArea outline="0" collapsedLevelsAreSubtotals="1" fieldPosition="0">
        <references count="2">
          <reference field="0" count="1" selected="0">
            <x v="177"/>
          </reference>
          <reference field="4" count="1" selected="0">
            <x v="289"/>
          </reference>
        </references>
      </pivotArea>
    </format>
    <format dxfId="2574">
      <pivotArea dataOnly="0" labelOnly="1" outline="0" offset="IV43" fieldPosition="0">
        <references count="1">
          <reference field="4" count="1">
            <x v="289"/>
          </reference>
        </references>
      </pivotArea>
    </format>
    <format dxfId="2573">
      <pivotArea dataOnly="0" labelOnly="1" outline="0" fieldPosition="0">
        <references count="2">
          <reference field="0" count="1">
            <x v="177"/>
          </reference>
          <reference field="4" count="1" selected="0">
            <x v="289"/>
          </reference>
        </references>
      </pivotArea>
    </format>
    <format dxfId="2572">
      <pivotArea outline="0" collapsedLevelsAreSubtotals="1" fieldPosition="0">
        <references count="2">
          <reference field="0" count="1" selected="0">
            <x v="177"/>
          </reference>
          <reference field="4" count="1" selected="0">
            <x v="289"/>
          </reference>
        </references>
      </pivotArea>
    </format>
    <format dxfId="2571">
      <pivotArea outline="0" collapsedLevelsAreSubtotals="1" fieldPosition="0">
        <references count="2">
          <reference field="0" count="1" selected="0">
            <x v="184"/>
          </reference>
          <reference field="4" count="1" selected="0">
            <x v="289"/>
          </reference>
        </references>
      </pivotArea>
    </format>
    <format dxfId="2570">
      <pivotArea dataOnly="0" labelOnly="1" outline="0" offset="IV44" fieldPosition="0">
        <references count="1">
          <reference field="4" count="1">
            <x v="289"/>
          </reference>
        </references>
      </pivotArea>
    </format>
    <format dxfId="2569">
      <pivotArea dataOnly="0" labelOnly="1" outline="0" fieldPosition="0">
        <references count="2">
          <reference field="0" count="1">
            <x v="184"/>
          </reference>
          <reference field="4" count="1" selected="0">
            <x v="289"/>
          </reference>
        </references>
      </pivotArea>
    </format>
    <format dxfId="2568">
      <pivotArea outline="0" collapsedLevelsAreSubtotals="1" fieldPosition="0">
        <references count="2">
          <reference field="0" count="1" selected="0">
            <x v="184"/>
          </reference>
          <reference field="4" count="1" selected="0">
            <x v="289"/>
          </reference>
        </references>
      </pivotArea>
    </format>
    <format dxfId="2567">
      <pivotArea outline="0" collapsedLevelsAreSubtotals="1" fieldPosition="0">
        <references count="2">
          <reference field="0" count="1" selected="0">
            <x v="189"/>
          </reference>
          <reference field="4" count="1" selected="0">
            <x v="289"/>
          </reference>
        </references>
      </pivotArea>
    </format>
    <format dxfId="2566">
      <pivotArea dataOnly="0" labelOnly="1" outline="0" offset="IV45" fieldPosition="0">
        <references count="1">
          <reference field="4" count="1">
            <x v="289"/>
          </reference>
        </references>
      </pivotArea>
    </format>
    <format dxfId="2565">
      <pivotArea dataOnly="0" labelOnly="1" outline="0" fieldPosition="0">
        <references count="2">
          <reference field="0" count="1">
            <x v="189"/>
          </reference>
          <reference field="4" count="1" selected="0">
            <x v="289"/>
          </reference>
        </references>
      </pivotArea>
    </format>
    <format dxfId="2564">
      <pivotArea outline="0" collapsedLevelsAreSubtotals="1" fieldPosition="0">
        <references count="2">
          <reference field="0" count="1" selected="0">
            <x v="189"/>
          </reference>
          <reference field="4" count="1" selected="0">
            <x v="289"/>
          </reference>
        </references>
      </pivotArea>
    </format>
    <format dxfId="2563">
      <pivotArea outline="0" collapsedLevelsAreSubtotals="1" fieldPosition="0">
        <references count="2">
          <reference field="0" count="1" selected="0">
            <x v="196"/>
          </reference>
          <reference field="4" count="1" selected="0">
            <x v="289"/>
          </reference>
        </references>
      </pivotArea>
    </format>
    <format dxfId="2562">
      <pivotArea dataOnly="0" labelOnly="1" outline="0" offset="IV46" fieldPosition="0">
        <references count="1">
          <reference field="4" count="1">
            <x v="289"/>
          </reference>
        </references>
      </pivotArea>
    </format>
    <format dxfId="2561">
      <pivotArea dataOnly="0" labelOnly="1" outline="0" fieldPosition="0">
        <references count="2">
          <reference field="0" count="1">
            <x v="196"/>
          </reference>
          <reference field="4" count="1" selected="0">
            <x v="289"/>
          </reference>
        </references>
      </pivotArea>
    </format>
    <format dxfId="2560">
      <pivotArea outline="0" collapsedLevelsAreSubtotals="1" fieldPosition="0">
        <references count="2">
          <reference field="0" count="1" selected="0">
            <x v="196"/>
          </reference>
          <reference field="4" count="1" selected="0">
            <x v="289"/>
          </reference>
        </references>
      </pivotArea>
    </format>
    <format dxfId="2559">
      <pivotArea outline="0" collapsedLevelsAreSubtotals="1" fieldPosition="0">
        <references count="2">
          <reference field="0" count="1" selected="0">
            <x v="199"/>
          </reference>
          <reference field="4" count="1" selected="0">
            <x v="289"/>
          </reference>
        </references>
      </pivotArea>
    </format>
    <format dxfId="2558">
      <pivotArea dataOnly="0" labelOnly="1" outline="0" offset="IV47" fieldPosition="0">
        <references count="1">
          <reference field="4" count="1">
            <x v="289"/>
          </reference>
        </references>
      </pivotArea>
    </format>
    <format dxfId="2557">
      <pivotArea dataOnly="0" labelOnly="1" outline="0" fieldPosition="0">
        <references count="2">
          <reference field="0" count="1">
            <x v="199"/>
          </reference>
          <reference field="4" count="1" selected="0">
            <x v="289"/>
          </reference>
        </references>
      </pivotArea>
    </format>
    <format dxfId="2556">
      <pivotArea outline="0" collapsedLevelsAreSubtotals="1" fieldPosition="0">
        <references count="2">
          <reference field="0" count="1" selected="0">
            <x v="199"/>
          </reference>
          <reference field="4" count="1" selected="0">
            <x v="289"/>
          </reference>
        </references>
      </pivotArea>
    </format>
    <format dxfId="2555">
      <pivotArea outline="0" collapsedLevelsAreSubtotals="1" fieldPosition="0">
        <references count="2">
          <reference field="0" count="1" selected="0">
            <x v="201"/>
          </reference>
          <reference field="4" count="1" selected="0">
            <x v="289"/>
          </reference>
        </references>
      </pivotArea>
    </format>
    <format dxfId="2554">
      <pivotArea dataOnly="0" labelOnly="1" outline="0" offset="IV48" fieldPosition="0">
        <references count="1">
          <reference field="4" count="1">
            <x v="289"/>
          </reference>
        </references>
      </pivotArea>
    </format>
    <format dxfId="2553">
      <pivotArea dataOnly="0" labelOnly="1" outline="0" fieldPosition="0">
        <references count="2">
          <reference field="0" count="1">
            <x v="201"/>
          </reference>
          <reference field="4" count="1" selected="0">
            <x v="289"/>
          </reference>
        </references>
      </pivotArea>
    </format>
    <format dxfId="2552">
      <pivotArea outline="0" collapsedLevelsAreSubtotals="1" fieldPosition="0">
        <references count="2">
          <reference field="0" count="1" selected="0">
            <x v="201"/>
          </reference>
          <reference field="4" count="1" selected="0">
            <x v="289"/>
          </reference>
        </references>
      </pivotArea>
    </format>
    <format dxfId="2551">
      <pivotArea outline="0" collapsedLevelsAreSubtotals="1" fieldPosition="0">
        <references count="2">
          <reference field="0" count="1" selected="0">
            <x v="218"/>
          </reference>
          <reference field="4" count="1" selected="0">
            <x v="289"/>
          </reference>
        </references>
      </pivotArea>
    </format>
    <format dxfId="2550">
      <pivotArea dataOnly="0" labelOnly="1" outline="0" offset="IV49" fieldPosition="0">
        <references count="1">
          <reference field="4" count="1">
            <x v="289"/>
          </reference>
        </references>
      </pivotArea>
    </format>
    <format dxfId="2549">
      <pivotArea dataOnly="0" labelOnly="1" outline="0" fieldPosition="0">
        <references count="2">
          <reference field="0" count="1">
            <x v="218"/>
          </reference>
          <reference field="4" count="1" selected="0">
            <x v="289"/>
          </reference>
        </references>
      </pivotArea>
    </format>
    <format dxfId="2548">
      <pivotArea outline="0" collapsedLevelsAreSubtotals="1" fieldPosition="0">
        <references count="2">
          <reference field="0" count="1" selected="0">
            <x v="218"/>
          </reference>
          <reference field="4" count="1" selected="0">
            <x v="289"/>
          </reference>
        </references>
      </pivotArea>
    </format>
    <format dxfId="2547">
      <pivotArea outline="0" collapsedLevelsAreSubtotals="1" fieldPosition="0">
        <references count="2">
          <reference field="0" count="1" selected="0">
            <x v="223"/>
          </reference>
          <reference field="4" count="1" selected="0">
            <x v="289"/>
          </reference>
        </references>
      </pivotArea>
    </format>
    <format dxfId="2546">
      <pivotArea dataOnly="0" labelOnly="1" outline="0" offset="IV50" fieldPosition="0">
        <references count="1">
          <reference field="4" count="1">
            <x v="289"/>
          </reference>
        </references>
      </pivotArea>
    </format>
    <format dxfId="2545">
      <pivotArea dataOnly="0" labelOnly="1" outline="0" fieldPosition="0">
        <references count="2">
          <reference field="0" count="1">
            <x v="223"/>
          </reference>
          <reference field="4" count="1" selected="0">
            <x v="289"/>
          </reference>
        </references>
      </pivotArea>
    </format>
    <format dxfId="2544">
      <pivotArea outline="0" collapsedLevelsAreSubtotals="1" fieldPosition="0">
        <references count="2">
          <reference field="0" count="1" selected="0">
            <x v="223"/>
          </reference>
          <reference field="4" count="1" selected="0">
            <x v="289"/>
          </reference>
        </references>
      </pivotArea>
    </format>
    <format dxfId="2543">
      <pivotArea outline="0" collapsedLevelsAreSubtotals="1" fieldPosition="0">
        <references count="2">
          <reference field="0" count="1" selected="0">
            <x v="224"/>
          </reference>
          <reference field="4" count="1" selected="0">
            <x v="289"/>
          </reference>
        </references>
      </pivotArea>
    </format>
    <format dxfId="2542">
      <pivotArea dataOnly="0" labelOnly="1" outline="0" offset="IV51" fieldPosition="0">
        <references count="1">
          <reference field="4" count="1">
            <x v="289"/>
          </reference>
        </references>
      </pivotArea>
    </format>
    <format dxfId="2541">
      <pivotArea dataOnly="0" labelOnly="1" outline="0" fieldPosition="0">
        <references count="2">
          <reference field="0" count="1">
            <x v="224"/>
          </reference>
          <reference field="4" count="1" selected="0">
            <x v="289"/>
          </reference>
        </references>
      </pivotArea>
    </format>
    <format dxfId="2540">
      <pivotArea outline="0" collapsedLevelsAreSubtotals="1" fieldPosition="0">
        <references count="2">
          <reference field="0" count="1" selected="0">
            <x v="224"/>
          </reference>
          <reference field="4" count="1" selected="0">
            <x v="289"/>
          </reference>
        </references>
      </pivotArea>
    </format>
    <format dxfId="2539">
      <pivotArea outline="0" collapsedLevelsAreSubtotals="1" fieldPosition="0">
        <references count="2">
          <reference field="0" count="1" selected="0">
            <x v="225"/>
          </reference>
          <reference field="4" count="1" selected="0">
            <x v="289"/>
          </reference>
        </references>
      </pivotArea>
    </format>
    <format dxfId="2538">
      <pivotArea dataOnly="0" labelOnly="1" outline="0" offset="IV52" fieldPosition="0">
        <references count="1">
          <reference field="4" count="1">
            <x v="289"/>
          </reference>
        </references>
      </pivotArea>
    </format>
    <format dxfId="2537">
      <pivotArea dataOnly="0" labelOnly="1" outline="0" fieldPosition="0">
        <references count="2">
          <reference field="0" count="1">
            <x v="225"/>
          </reference>
          <reference field="4" count="1" selected="0">
            <x v="289"/>
          </reference>
        </references>
      </pivotArea>
    </format>
    <format dxfId="2536">
      <pivotArea outline="0" collapsedLevelsAreSubtotals="1" fieldPosition="0">
        <references count="2">
          <reference field="0" count="1" selected="0">
            <x v="225"/>
          </reference>
          <reference field="4" count="1" selected="0">
            <x v="289"/>
          </reference>
        </references>
      </pivotArea>
    </format>
    <format dxfId="2535">
      <pivotArea outline="0" collapsedLevelsAreSubtotals="1" fieldPosition="0">
        <references count="2">
          <reference field="0" count="1" selected="0">
            <x v="227"/>
          </reference>
          <reference field="4" count="1" selected="0">
            <x v="289"/>
          </reference>
        </references>
      </pivotArea>
    </format>
    <format dxfId="2534">
      <pivotArea dataOnly="0" labelOnly="1" outline="0" offset="IV53" fieldPosition="0">
        <references count="1">
          <reference field="4" count="1">
            <x v="289"/>
          </reference>
        </references>
      </pivotArea>
    </format>
    <format dxfId="2533">
      <pivotArea dataOnly="0" labelOnly="1" outline="0" fieldPosition="0">
        <references count="2">
          <reference field="0" count="1">
            <x v="227"/>
          </reference>
          <reference field="4" count="1" selected="0">
            <x v="289"/>
          </reference>
        </references>
      </pivotArea>
    </format>
    <format dxfId="2532">
      <pivotArea outline="0" collapsedLevelsAreSubtotals="1" fieldPosition="0">
        <references count="2">
          <reference field="0" count="1" selected="0">
            <x v="227"/>
          </reference>
          <reference field="4" count="1" selected="0">
            <x v="289"/>
          </reference>
        </references>
      </pivotArea>
    </format>
    <format dxfId="2531">
      <pivotArea outline="0" collapsedLevelsAreSubtotals="1" fieldPosition="0">
        <references count="2">
          <reference field="0" count="1" selected="0">
            <x v="241"/>
          </reference>
          <reference field="4" count="1" selected="0">
            <x v="289"/>
          </reference>
        </references>
      </pivotArea>
    </format>
    <format dxfId="2530">
      <pivotArea dataOnly="0" labelOnly="1" outline="0" offset="IV54" fieldPosition="0">
        <references count="1">
          <reference field="4" count="1">
            <x v="289"/>
          </reference>
        </references>
      </pivotArea>
    </format>
    <format dxfId="2529">
      <pivotArea dataOnly="0" labelOnly="1" outline="0" fieldPosition="0">
        <references count="2">
          <reference field="0" count="1">
            <x v="241"/>
          </reference>
          <reference field="4" count="1" selected="0">
            <x v="289"/>
          </reference>
        </references>
      </pivotArea>
    </format>
    <format dxfId="2528">
      <pivotArea outline="0" collapsedLevelsAreSubtotals="1" fieldPosition="0">
        <references count="2">
          <reference field="0" count="1" selected="0">
            <x v="241"/>
          </reference>
          <reference field="4" count="1" selected="0">
            <x v="289"/>
          </reference>
        </references>
      </pivotArea>
    </format>
    <format dxfId="2527">
      <pivotArea outline="0" collapsedLevelsAreSubtotals="1" fieldPosition="0">
        <references count="2">
          <reference field="0" count="1" selected="0">
            <x v="242"/>
          </reference>
          <reference field="4" count="1" selected="0">
            <x v="289"/>
          </reference>
        </references>
      </pivotArea>
    </format>
    <format dxfId="2526">
      <pivotArea dataOnly="0" labelOnly="1" outline="0" offset="IV55" fieldPosition="0">
        <references count="1">
          <reference field="4" count="1">
            <x v="289"/>
          </reference>
        </references>
      </pivotArea>
    </format>
    <format dxfId="2525">
      <pivotArea dataOnly="0" labelOnly="1" outline="0" fieldPosition="0">
        <references count="2">
          <reference field="0" count="1">
            <x v="242"/>
          </reference>
          <reference field="4" count="1" selected="0">
            <x v="289"/>
          </reference>
        </references>
      </pivotArea>
    </format>
    <format dxfId="2524">
      <pivotArea outline="0" collapsedLevelsAreSubtotals="1" fieldPosition="0">
        <references count="2">
          <reference field="0" count="1" selected="0">
            <x v="242"/>
          </reference>
          <reference field="4" count="1" selected="0">
            <x v="289"/>
          </reference>
        </references>
      </pivotArea>
    </format>
    <format dxfId="2523">
      <pivotArea outline="0" collapsedLevelsAreSubtotals="1" fieldPosition="0">
        <references count="2">
          <reference field="0" count="1" selected="0">
            <x v="243"/>
          </reference>
          <reference field="4" count="1" selected="0">
            <x v="289"/>
          </reference>
        </references>
      </pivotArea>
    </format>
    <format dxfId="2522">
      <pivotArea dataOnly="0" labelOnly="1" outline="0" offset="IV56" fieldPosition="0">
        <references count="1">
          <reference field="4" count="1">
            <x v="289"/>
          </reference>
        </references>
      </pivotArea>
    </format>
    <format dxfId="2521">
      <pivotArea dataOnly="0" labelOnly="1" outline="0" fieldPosition="0">
        <references count="2">
          <reference field="0" count="1">
            <x v="243"/>
          </reference>
          <reference field="4" count="1" selected="0">
            <x v="289"/>
          </reference>
        </references>
      </pivotArea>
    </format>
    <format dxfId="2520">
      <pivotArea outline="0" collapsedLevelsAreSubtotals="1" fieldPosition="0">
        <references count="2">
          <reference field="0" count="1" selected="0">
            <x v="243"/>
          </reference>
          <reference field="4" count="1" selected="0">
            <x v="289"/>
          </reference>
        </references>
      </pivotArea>
    </format>
    <format dxfId="2519">
      <pivotArea outline="0" collapsedLevelsAreSubtotals="1" fieldPosition="0">
        <references count="2">
          <reference field="0" count="1" selected="0">
            <x v="246"/>
          </reference>
          <reference field="4" count="1" selected="0">
            <x v="289"/>
          </reference>
        </references>
      </pivotArea>
    </format>
    <format dxfId="2518">
      <pivotArea dataOnly="0" labelOnly="1" outline="0" offset="IV57" fieldPosition="0">
        <references count="1">
          <reference field="4" count="1">
            <x v="289"/>
          </reference>
        </references>
      </pivotArea>
    </format>
    <format dxfId="2517">
      <pivotArea dataOnly="0" labelOnly="1" outline="0" fieldPosition="0">
        <references count="2">
          <reference field="0" count="1">
            <x v="246"/>
          </reference>
          <reference field="4" count="1" selected="0">
            <x v="289"/>
          </reference>
        </references>
      </pivotArea>
    </format>
    <format dxfId="2516">
      <pivotArea outline="0" collapsedLevelsAreSubtotals="1" fieldPosition="0">
        <references count="2">
          <reference field="0" count="1" selected="0">
            <x v="246"/>
          </reference>
          <reference field="4" count="1" selected="0">
            <x v="289"/>
          </reference>
        </references>
      </pivotArea>
    </format>
    <format dxfId="2515">
      <pivotArea outline="0" collapsedLevelsAreSubtotals="1" fieldPosition="0">
        <references count="2">
          <reference field="0" count="1" selected="0">
            <x v="247"/>
          </reference>
          <reference field="4" count="1" selected="0">
            <x v="289"/>
          </reference>
        </references>
      </pivotArea>
    </format>
    <format dxfId="2514">
      <pivotArea dataOnly="0" labelOnly="1" outline="0" offset="IV58" fieldPosition="0">
        <references count="1">
          <reference field="4" count="1">
            <x v="289"/>
          </reference>
        </references>
      </pivotArea>
    </format>
    <format dxfId="2513">
      <pivotArea dataOnly="0" labelOnly="1" outline="0" fieldPosition="0">
        <references count="2">
          <reference field="0" count="1">
            <x v="247"/>
          </reference>
          <reference field="4" count="1" selected="0">
            <x v="289"/>
          </reference>
        </references>
      </pivotArea>
    </format>
    <format dxfId="2512">
      <pivotArea outline="0" collapsedLevelsAreSubtotals="1" fieldPosition="0">
        <references count="2">
          <reference field="0" count="1" selected="0">
            <x v="247"/>
          </reference>
          <reference field="4" count="1" selected="0">
            <x v="289"/>
          </reference>
        </references>
      </pivotArea>
    </format>
    <format dxfId="2511">
      <pivotArea outline="0" collapsedLevelsAreSubtotals="1" fieldPosition="0">
        <references count="2">
          <reference field="0" count="1" selected="0">
            <x v="248"/>
          </reference>
          <reference field="4" count="1" selected="0">
            <x v="289"/>
          </reference>
        </references>
      </pivotArea>
    </format>
    <format dxfId="2510">
      <pivotArea dataOnly="0" labelOnly="1" outline="0" offset="IV59" fieldPosition="0">
        <references count="1">
          <reference field="4" count="1">
            <x v="289"/>
          </reference>
        </references>
      </pivotArea>
    </format>
    <format dxfId="2509">
      <pivotArea dataOnly="0" labelOnly="1" outline="0" fieldPosition="0">
        <references count="2">
          <reference field="0" count="1">
            <x v="248"/>
          </reference>
          <reference field="4" count="1" selected="0">
            <x v="289"/>
          </reference>
        </references>
      </pivotArea>
    </format>
    <format dxfId="2508">
      <pivotArea outline="0" collapsedLevelsAreSubtotals="1" fieldPosition="0">
        <references count="2">
          <reference field="0" count="1" selected="0">
            <x v="248"/>
          </reference>
          <reference field="4" count="1" selected="0">
            <x v="289"/>
          </reference>
        </references>
      </pivotArea>
    </format>
    <format dxfId="2507">
      <pivotArea outline="0" collapsedLevelsAreSubtotals="1" fieldPosition="0">
        <references count="2">
          <reference field="0" count="1" selected="0">
            <x v="249"/>
          </reference>
          <reference field="4" count="1" selected="0">
            <x v="289"/>
          </reference>
        </references>
      </pivotArea>
    </format>
    <format dxfId="2506">
      <pivotArea dataOnly="0" labelOnly="1" outline="0" offset="IV60" fieldPosition="0">
        <references count="1">
          <reference field="4" count="1">
            <x v="289"/>
          </reference>
        </references>
      </pivotArea>
    </format>
    <format dxfId="2505">
      <pivotArea dataOnly="0" labelOnly="1" outline="0" fieldPosition="0">
        <references count="2">
          <reference field="0" count="1">
            <x v="249"/>
          </reference>
          <reference field="4" count="1" selected="0">
            <x v="289"/>
          </reference>
        </references>
      </pivotArea>
    </format>
    <format dxfId="2504">
      <pivotArea outline="0" collapsedLevelsAreSubtotals="1" fieldPosition="0">
        <references count="2">
          <reference field="0" count="1" selected="0">
            <x v="249"/>
          </reference>
          <reference field="4" count="1" selected="0">
            <x v="289"/>
          </reference>
        </references>
      </pivotArea>
    </format>
    <format dxfId="2503">
      <pivotArea outline="0" collapsedLevelsAreSubtotals="1" fieldPosition="0">
        <references count="2">
          <reference field="0" count="1" selected="0">
            <x v="251"/>
          </reference>
          <reference field="4" count="1" selected="0">
            <x v="289"/>
          </reference>
        </references>
      </pivotArea>
    </format>
    <format dxfId="2502">
      <pivotArea dataOnly="0" labelOnly="1" outline="0" offset="IV61" fieldPosition="0">
        <references count="1">
          <reference field="4" count="1">
            <x v="289"/>
          </reference>
        </references>
      </pivotArea>
    </format>
    <format dxfId="2501">
      <pivotArea dataOnly="0" labelOnly="1" outline="0" fieldPosition="0">
        <references count="2">
          <reference field="0" count="1">
            <x v="251"/>
          </reference>
          <reference field="4" count="1" selected="0">
            <x v="289"/>
          </reference>
        </references>
      </pivotArea>
    </format>
    <format dxfId="2500">
      <pivotArea outline="0" collapsedLevelsAreSubtotals="1" fieldPosition="0">
        <references count="2">
          <reference field="0" count="1" selected="0">
            <x v="251"/>
          </reference>
          <reference field="4" count="1" selected="0">
            <x v="289"/>
          </reference>
        </references>
      </pivotArea>
    </format>
    <format dxfId="2499">
      <pivotArea outline="0" collapsedLevelsAreSubtotals="1" fieldPosition="0">
        <references count="2">
          <reference field="0" count="1" selected="0">
            <x v="252"/>
          </reference>
          <reference field="4" count="1" selected="0">
            <x v="289"/>
          </reference>
        </references>
      </pivotArea>
    </format>
    <format dxfId="2498">
      <pivotArea dataOnly="0" labelOnly="1" outline="0" offset="IV62" fieldPosition="0">
        <references count="1">
          <reference field="4" count="1">
            <x v="289"/>
          </reference>
        </references>
      </pivotArea>
    </format>
    <format dxfId="2497">
      <pivotArea dataOnly="0" labelOnly="1" outline="0" fieldPosition="0">
        <references count="2">
          <reference field="0" count="1">
            <x v="252"/>
          </reference>
          <reference field="4" count="1" selected="0">
            <x v="289"/>
          </reference>
        </references>
      </pivotArea>
    </format>
    <format dxfId="2496">
      <pivotArea outline="0" collapsedLevelsAreSubtotals="1" fieldPosition="0">
        <references count="2">
          <reference field="0" count="1" selected="0">
            <x v="252"/>
          </reference>
          <reference field="4" count="1" selected="0">
            <x v="289"/>
          </reference>
        </references>
      </pivotArea>
    </format>
    <format dxfId="2495">
      <pivotArea outline="0" collapsedLevelsAreSubtotals="1" fieldPosition="0">
        <references count="2">
          <reference field="0" count="1" selected="0">
            <x v="253"/>
          </reference>
          <reference field="4" count="1" selected="0">
            <x v="289"/>
          </reference>
        </references>
      </pivotArea>
    </format>
    <format dxfId="2494">
      <pivotArea dataOnly="0" labelOnly="1" outline="0" offset="IV63" fieldPosition="0">
        <references count="1">
          <reference field="4" count="1">
            <x v="289"/>
          </reference>
        </references>
      </pivotArea>
    </format>
    <format dxfId="2493">
      <pivotArea dataOnly="0" labelOnly="1" outline="0" fieldPosition="0">
        <references count="2">
          <reference field="0" count="1">
            <x v="253"/>
          </reference>
          <reference field="4" count="1" selected="0">
            <x v="289"/>
          </reference>
        </references>
      </pivotArea>
    </format>
    <format dxfId="2492">
      <pivotArea outline="0" collapsedLevelsAreSubtotals="1" fieldPosition="0">
        <references count="2">
          <reference field="0" count="1" selected="0">
            <x v="253"/>
          </reference>
          <reference field="4" count="1" selected="0">
            <x v="289"/>
          </reference>
        </references>
      </pivotArea>
    </format>
    <format dxfId="2491">
      <pivotArea outline="0" collapsedLevelsAreSubtotals="1" fieldPosition="0">
        <references count="2">
          <reference field="0" count="1" selected="0">
            <x v="254"/>
          </reference>
          <reference field="4" count="1" selected="0">
            <x v="289"/>
          </reference>
        </references>
      </pivotArea>
    </format>
    <format dxfId="2490">
      <pivotArea dataOnly="0" labelOnly="1" outline="0" offset="IV64" fieldPosition="0">
        <references count="1">
          <reference field="4" count="1">
            <x v="289"/>
          </reference>
        </references>
      </pivotArea>
    </format>
    <format dxfId="2489">
      <pivotArea dataOnly="0" labelOnly="1" outline="0" fieldPosition="0">
        <references count="2">
          <reference field="0" count="1">
            <x v="254"/>
          </reference>
          <reference field="4" count="1" selected="0">
            <x v="289"/>
          </reference>
        </references>
      </pivotArea>
    </format>
    <format dxfId="2488">
      <pivotArea outline="0" collapsedLevelsAreSubtotals="1" fieldPosition="0">
        <references count="2">
          <reference field="0" count="1" selected="0">
            <x v="254"/>
          </reference>
          <reference field="4" count="1" selected="0">
            <x v="289"/>
          </reference>
        </references>
      </pivotArea>
    </format>
    <format dxfId="2487">
      <pivotArea outline="0" collapsedLevelsAreSubtotals="1" fieldPosition="0">
        <references count="2">
          <reference field="0" count="1" selected="0">
            <x v="255"/>
          </reference>
          <reference field="4" count="1" selected="0">
            <x v="289"/>
          </reference>
        </references>
      </pivotArea>
    </format>
    <format dxfId="2486">
      <pivotArea dataOnly="0" labelOnly="1" outline="0" offset="IV65" fieldPosition="0">
        <references count="1">
          <reference field="4" count="1">
            <x v="289"/>
          </reference>
        </references>
      </pivotArea>
    </format>
    <format dxfId="2485">
      <pivotArea dataOnly="0" labelOnly="1" outline="0" fieldPosition="0">
        <references count="2">
          <reference field="0" count="1">
            <x v="255"/>
          </reference>
          <reference field="4" count="1" selected="0">
            <x v="289"/>
          </reference>
        </references>
      </pivotArea>
    </format>
    <format dxfId="2484">
      <pivotArea outline="0" collapsedLevelsAreSubtotals="1" fieldPosition="0">
        <references count="2">
          <reference field="0" count="1" selected="0">
            <x v="255"/>
          </reference>
          <reference field="4" count="1" selected="0">
            <x v="289"/>
          </reference>
        </references>
      </pivotArea>
    </format>
    <format dxfId="2483">
      <pivotArea outline="0" collapsedLevelsAreSubtotals="1" fieldPosition="0">
        <references count="2">
          <reference field="0" count="1" selected="0">
            <x v="256"/>
          </reference>
          <reference field="4" count="1" selected="0">
            <x v="289"/>
          </reference>
        </references>
      </pivotArea>
    </format>
    <format dxfId="2482">
      <pivotArea dataOnly="0" labelOnly="1" outline="0" offset="IV66" fieldPosition="0">
        <references count="1">
          <reference field="4" count="1">
            <x v="289"/>
          </reference>
        </references>
      </pivotArea>
    </format>
    <format dxfId="2481">
      <pivotArea dataOnly="0" labelOnly="1" outline="0" fieldPosition="0">
        <references count="2">
          <reference field="0" count="1">
            <x v="256"/>
          </reference>
          <reference field="4" count="1" selected="0">
            <x v="289"/>
          </reference>
        </references>
      </pivotArea>
    </format>
    <format dxfId="2480">
      <pivotArea outline="0" collapsedLevelsAreSubtotals="1" fieldPosition="0">
        <references count="2">
          <reference field="0" count="1" selected="0">
            <x v="256"/>
          </reference>
          <reference field="4" count="1" selected="0">
            <x v="289"/>
          </reference>
        </references>
      </pivotArea>
    </format>
    <format dxfId="2479">
      <pivotArea outline="0" collapsedLevelsAreSubtotals="1" fieldPosition="0">
        <references count="2">
          <reference field="0" count="1" selected="0">
            <x v="257"/>
          </reference>
          <reference field="4" count="1" selected="0">
            <x v="289"/>
          </reference>
        </references>
      </pivotArea>
    </format>
    <format dxfId="2478">
      <pivotArea dataOnly="0" labelOnly="1" outline="0" offset="IV67" fieldPosition="0">
        <references count="1">
          <reference field="4" count="1">
            <x v="289"/>
          </reference>
        </references>
      </pivotArea>
    </format>
    <format dxfId="2477">
      <pivotArea dataOnly="0" labelOnly="1" outline="0" fieldPosition="0">
        <references count="2">
          <reference field="0" count="1">
            <x v="257"/>
          </reference>
          <reference field="4" count="1" selected="0">
            <x v="289"/>
          </reference>
        </references>
      </pivotArea>
    </format>
    <format dxfId="2476">
      <pivotArea outline="0" collapsedLevelsAreSubtotals="1" fieldPosition="0">
        <references count="2">
          <reference field="0" count="1" selected="0">
            <x v="257"/>
          </reference>
          <reference field="4" count="1" selected="0">
            <x v="289"/>
          </reference>
        </references>
      </pivotArea>
    </format>
    <format dxfId="2475">
      <pivotArea outline="0" collapsedLevelsAreSubtotals="1" fieldPosition="0">
        <references count="2">
          <reference field="0" count="1" selected="0">
            <x v="258"/>
          </reference>
          <reference field="4" count="1" selected="0">
            <x v="289"/>
          </reference>
        </references>
      </pivotArea>
    </format>
    <format dxfId="2474">
      <pivotArea dataOnly="0" labelOnly="1" outline="0" offset="IV68" fieldPosition="0">
        <references count="1">
          <reference field="4" count="1">
            <x v="289"/>
          </reference>
        </references>
      </pivotArea>
    </format>
    <format dxfId="2473">
      <pivotArea dataOnly="0" labelOnly="1" outline="0" fieldPosition="0">
        <references count="2">
          <reference field="0" count="1">
            <x v="258"/>
          </reference>
          <reference field="4" count="1" selected="0">
            <x v="289"/>
          </reference>
        </references>
      </pivotArea>
    </format>
    <format dxfId="2472">
      <pivotArea outline="0" collapsedLevelsAreSubtotals="1" fieldPosition="0">
        <references count="2">
          <reference field="0" count="1" selected="0">
            <x v="258"/>
          </reference>
          <reference field="4" count="1" selected="0">
            <x v="289"/>
          </reference>
        </references>
      </pivotArea>
    </format>
    <format dxfId="2471">
      <pivotArea outline="0" collapsedLevelsAreSubtotals="1" fieldPosition="0">
        <references count="2">
          <reference field="0" count="1" selected="0">
            <x v="259"/>
          </reference>
          <reference field="4" count="1" selected="0">
            <x v="289"/>
          </reference>
        </references>
      </pivotArea>
    </format>
    <format dxfId="2470">
      <pivotArea dataOnly="0" labelOnly="1" outline="0" offset="IV69" fieldPosition="0">
        <references count="1">
          <reference field="4" count="1">
            <x v="289"/>
          </reference>
        </references>
      </pivotArea>
    </format>
    <format dxfId="2469">
      <pivotArea dataOnly="0" labelOnly="1" outline="0" fieldPosition="0">
        <references count="2">
          <reference field="0" count="1">
            <x v="259"/>
          </reference>
          <reference field="4" count="1" selected="0">
            <x v="289"/>
          </reference>
        </references>
      </pivotArea>
    </format>
    <format dxfId="2468">
      <pivotArea outline="0" collapsedLevelsAreSubtotals="1" fieldPosition="0">
        <references count="2">
          <reference field="0" count="1" selected="0">
            <x v="259"/>
          </reference>
          <reference field="4" count="1" selected="0">
            <x v="289"/>
          </reference>
        </references>
      </pivotArea>
    </format>
    <format dxfId="2467">
      <pivotArea outline="0" collapsedLevelsAreSubtotals="1" fieldPosition="0">
        <references count="2">
          <reference field="0" count="1" selected="0">
            <x v="260"/>
          </reference>
          <reference field="4" count="1" selected="0">
            <x v="289"/>
          </reference>
        </references>
      </pivotArea>
    </format>
    <format dxfId="2466">
      <pivotArea dataOnly="0" labelOnly="1" outline="0" offset="IV70" fieldPosition="0">
        <references count="1">
          <reference field="4" count="1">
            <x v="289"/>
          </reference>
        </references>
      </pivotArea>
    </format>
    <format dxfId="2465">
      <pivotArea dataOnly="0" labelOnly="1" outline="0" fieldPosition="0">
        <references count="2">
          <reference field="0" count="1">
            <x v="260"/>
          </reference>
          <reference field="4" count="1" selected="0">
            <x v="289"/>
          </reference>
        </references>
      </pivotArea>
    </format>
    <format dxfId="2464">
      <pivotArea outline="0" collapsedLevelsAreSubtotals="1" fieldPosition="0">
        <references count="2">
          <reference field="0" count="1" selected="0">
            <x v="260"/>
          </reference>
          <reference field="4" count="1" selected="0">
            <x v="289"/>
          </reference>
        </references>
      </pivotArea>
    </format>
    <format dxfId="2463">
      <pivotArea outline="0" collapsedLevelsAreSubtotals="1" fieldPosition="0">
        <references count="2">
          <reference field="0" count="1" selected="0">
            <x v="261"/>
          </reference>
          <reference field="4" count="1" selected="0">
            <x v="289"/>
          </reference>
        </references>
      </pivotArea>
    </format>
    <format dxfId="2462">
      <pivotArea dataOnly="0" labelOnly="1" outline="0" offset="IV71" fieldPosition="0">
        <references count="1">
          <reference field="4" count="1">
            <x v="289"/>
          </reference>
        </references>
      </pivotArea>
    </format>
    <format dxfId="2461">
      <pivotArea dataOnly="0" labelOnly="1" outline="0" fieldPosition="0">
        <references count="2">
          <reference field="0" count="1">
            <x v="261"/>
          </reference>
          <reference field="4" count="1" selected="0">
            <x v="289"/>
          </reference>
        </references>
      </pivotArea>
    </format>
    <format dxfId="2460">
      <pivotArea outline="0" collapsedLevelsAreSubtotals="1" fieldPosition="0">
        <references count="2">
          <reference field="0" count="1" selected="0">
            <x v="261"/>
          </reference>
          <reference field="4" count="1" selected="0">
            <x v="289"/>
          </reference>
        </references>
      </pivotArea>
    </format>
    <format dxfId="2459">
      <pivotArea outline="0" collapsedLevelsAreSubtotals="1" fieldPosition="0">
        <references count="2">
          <reference field="0" count="1" selected="0">
            <x v="262"/>
          </reference>
          <reference field="4" count="1" selected="0">
            <x v="289"/>
          </reference>
        </references>
      </pivotArea>
    </format>
    <format dxfId="2458">
      <pivotArea dataOnly="0" labelOnly="1" outline="0" offset="IV72" fieldPosition="0">
        <references count="1">
          <reference field="4" count="1">
            <x v="289"/>
          </reference>
        </references>
      </pivotArea>
    </format>
    <format dxfId="2457">
      <pivotArea dataOnly="0" labelOnly="1" outline="0" fieldPosition="0">
        <references count="2">
          <reference field="0" count="1">
            <x v="262"/>
          </reference>
          <reference field="4" count="1" selected="0">
            <x v="289"/>
          </reference>
        </references>
      </pivotArea>
    </format>
    <format dxfId="2456">
      <pivotArea outline="0" collapsedLevelsAreSubtotals="1" fieldPosition="0">
        <references count="2">
          <reference field="0" count="1" selected="0">
            <x v="262"/>
          </reference>
          <reference field="4" count="1" selected="0">
            <x v="289"/>
          </reference>
        </references>
      </pivotArea>
    </format>
    <format dxfId="2455">
      <pivotArea outline="0" collapsedLevelsAreSubtotals="1" fieldPosition="0">
        <references count="2">
          <reference field="0" count="1" selected="0">
            <x v="263"/>
          </reference>
          <reference field="4" count="1" selected="0">
            <x v="289"/>
          </reference>
        </references>
      </pivotArea>
    </format>
    <format dxfId="2454">
      <pivotArea dataOnly="0" labelOnly="1" outline="0" offset="IV73" fieldPosition="0">
        <references count="1">
          <reference field="4" count="1">
            <x v="289"/>
          </reference>
        </references>
      </pivotArea>
    </format>
    <format dxfId="2453">
      <pivotArea dataOnly="0" labelOnly="1" outline="0" fieldPosition="0">
        <references count="2">
          <reference field="0" count="1">
            <x v="263"/>
          </reference>
          <reference field="4" count="1" selected="0">
            <x v="289"/>
          </reference>
        </references>
      </pivotArea>
    </format>
    <format dxfId="2452">
      <pivotArea outline="0" collapsedLevelsAreSubtotals="1" fieldPosition="0">
        <references count="2">
          <reference field="0" count="1" selected="0">
            <x v="263"/>
          </reference>
          <reference field="4" count="1" selected="0">
            <x v="289"/>
          </reference>
        </references>
      </pivotArea>
    </format>
    <format dxfId="2451">
      <pivotArea outline="0" collapsedLevelsAreSubtotals="1" fieldPosition="0">
        <references count="2">
          <reference field="0" count="1" selected="0">
            <x v="264"/>
          </reference>
          <reference field="4" count="1" selected="0">
            <x v="289"/>
          </reference>
        </references>
      </pivotArea>
    </format>
    <format dxfId="2450">
      <pivotArea dataOnly="0" labelOnly="1" outline="0" offset="IV74" fieldPosition="0">
        <references count="1">
          <reference field="4" count="1">
            <x v="289"/>
          </reference>
        </references>
      </pivotArea>
    </format>
    <format dxfId="2449">
      <pivotArea dataOnly="0" labelOnly="1" outline="0" fieldPosition="0">
        <references count="2">
          <reference field="0" count="1">
            <x v="264"/>
          </reference>
          <reference field="4" count="1" selected="0">
            <x v="289"/>
          </reference>
        </references>
      </pivotArea>
    </format>
    <format dxfId="2448">
      <pivotArea outline="0" collapsedLevelsAreSubtotals="1" fieldPosition="0">
        <references count="2">
          <reference field="0" count="1" selected="0">
            <x v="264"/>
          </reference>
          <reference field="4" count="1" selected="0">
            <x v="289"/>
          </reference>
        </references>
      </pivotArea>
    </format>
    <format dxfId="2447">
      <pivotArea outline="0" collapsedLevelsAreSubtotals="1" fieldPosition="0">
        <references count="2">
          <reference field="0" count="1" selected="0">
            <x v="265"/>
          </reference>
          <reference field="4" count="1" selected="0">
            <x v="289"/>
          </reference>
        </references>
      </pivotArea>
    </format>
    <format dxfId="2446">
      <pivotArea dataOnly="0" labelOnly="1" outline="0" offset="IV75" fieldPosition="0">
        <references count="1">
          <reference field="4" count="1">
            <x v="289"/>
          </reference>
        </references>
      </pivotArea>
    </format>
    <format dxfId="2445">
      <pivotArea dataOnly="0" labelOnly="1" outline="0" fieldPosition="0">
        <references count="2">
          <reference field="0" count="1">
            <x v="265"/>
          </reference>
          <reference field="4" count="1" selected="0">
            <x v="289"/>
          </reference>
        </references>
      </pivotArea>
    </format>
    <format dxfId="2444">
      <pivotArea outline="0" collapsedLevelsAreSubtotals="1" fieldPosition="0">
        <references count="2">
          <reference field="0" count="1" selected="0">
            <x v="265"/>
          </reference>
          <reference field="4" count="1" selected="0">
            <x v="289"/>
          </reference>
        </references>
      </pivotArea>
    </format>
    <format dxfId="2443">
      <pivotArea outline="0" collapsedLevelsAreSubtotals="1" fieldPosition="0">
        <references count="2">
          <reference field="0" count="1" selected="0">
            <x v="266"/>
          </reference>
          <reference field="4" count="1" selected="0">
            <x v="289"/>
          </reference>
        </references>
      </pivotArea>
    </format>
    <format dxfId="2442">
      <pivotArea dataOnly="0" labelOnly="1" outline="0" offset="IV76" fieldPosition="0">
        <references count="1">
          <reference field="4" count="1">
            <x v="289"/>
          </reference>
        </references>
      </pivotArea>
    </format>
    <format dxfId="2441">
      <pivotArea dataOnly="0" labelOnly="1" outline="0" fieldPosition="0">
        <references count="2">
          <reference field="0" count="1">
            <x v="266"/>
          </reference>
          <reference field="4" count="1" selected="0">
            <x v="289"/>
          </reference>
        </references>
      </pivotArea>
    </format>
    <format dxfId="2440">
      <pivotArea outline="0" collapsedLevelsAreSubtotals="1" fieldPosition="0">
        <references count="2">
          <reference field="0" count="1" selected="0">
            <x v="266"/>
          </reference>
          <reference field="4" count="1" selected="0">
            <x v="289"/>
          </reference>
        </references>
      </pivotArea>
    </format>
    <format dxfId="2439">
      <pivotArea outline="0" collapsedLevelsAreSubtotals="1" fieldPosition="0">
        <references count="2">
          <reference field="0" count="1" selected="0">
            <x v="267"/>
          </reference>
          <reference field="4" count="1" selected="0">
            <x v="289"/>
          </reference>
        </references>
      </pivotArea>
    </format>
    <format dxfId="2438">
      <pivotArea dataOnly="0" labelOnly="1" outline="0" offset="IV77" fieldPosition="0">
        <references count="1">
          <reference field="4" count="1">
            <x v="289"/>
          </reference>
        </references>
      </pivotArea>
    </format>
    <format dxfId="2437">
      <pivotArea dataOnly="0" labelOnly="1" outline="0" fieldPosition="0">
        <references count="2">
          <reference field="0" count="1">
            <x v="267"/>
          </reference>
          <reference field="4" count="1" selected="0">
            <x v="289"/>
          </reference>
        </references>
      </pivotArea>
    </format>
    <format dxfId="2436">
      <pivotArea outline="0" collapsedLevelsAreSubtotals="1" fieldPosition="0">
        <references count="2">
          <reference field="0" count="1" selected="0">
            <x v="267"/>
          </reference>
          <reference field="4" count="1" selected="0">
            <x v="289"/>
          </reference>
        </references>
      </pivotArea>
    </format>
    <format dxfId="2435">
      <pivotArea outline="0" collapsedLevelsAreSubtotals="1" fieldPosition="0">
        <references count="2">
          <reference field="0" count="1" selected="0">
            <x v="268"/>
          </reference>
          <reference field="4" count="1" selected="0">
            <x v="289"/>
          </reference>
        </references>
      </pivotArea>
    </format>
    <format dxfId="2434">
      <pivotArea dataOnly="0" labelOnly="1" outline="0" offset="IV78" fieldPosition="0">
        <references count="1">
          <reference field="4" count="1">
            <x v="289"/>
          </reference>
        </references>
      </pivotArea>
    </format>
    <format dxfId="2433">
      <pivotArea dataOnly="0" labelOnly="1" outline="0" fieldPosition="0">
        <references count="2">
          <reference field="0" count="1">
            <x v="268"/>
          </reference>
          <reference field="4" count="1" selected="0">
            <x v="289"/>
          </reference>
        </references>
      </pivotArea>
    </format>
    <format dxfId="2432">
      <pivotArea outline="0" collapsedLevelsAreSubtotals="1" fieldPosition="0">
        <references count="2">
          <reference field="0" count="1" selected="0">
            <x v="268"/>
          </reference>
          <reference field="4" count="1" selected="0">
            <x v="289"/>
          </reference>
        </references>
      </pivotArea>
    </format>
    <format dxfId="2431">
      <pivotArea outline="0" collapsedLevelsAreSubtotals="1" fieldPosition="0">
        <references count="2">
          <reference field="0" count="1" selected="0">
            <x v="270"/>
          </reference>
          <reference field="4" count="1" selected="0">
            <x v="289"/>
          </reference>
        </references>
      </pivotArea>
    </format>
    <format dxfId="2430">
      <pivotArea dataOnly="0" labelOnly="1" outline="0" offset="IV79" fieldPosition="0">
        <references count="1">
          <reference field="4" count="1">
            <x v="289"/>
          </reference>
        </references>
      </pivotArea>
    </format>
    <format dxfId="2429">
      <pivotArea dataOnly="0" labelOnly="1" outline="0" fieldPosition="0">
        <references count="2">
          <reference field="0" count="1">
            <x v="270"/>
          </reference>
          <reference field="4" count="1" selected="0">
            <x v="289"/>
          </reference>
        </references>
      </pivotArea>
    </format>
    <format dxfId="2428">
      <pivotArea outline="0" collapsedLevelsAreSubtotals="1" fieldPosition="0">
        <references count="2">
          <reference field="0" count="1" selected="0">
            <x v="270"/>
          </reference>
          <reference field="4" count="1" selected="0">
            <x v="289"/>
          </reference>
        </references>
      </pivotArea>
    </format>
    <format dxfId="2427">
      <pivotArea outline="0" collapsedLevelsAreSubtotals="1" fieldPosition="0">
        <references count="2">
          <reference field="0" count="1" selected="0">
            <x v="271"/>
          </reference>
          <reference field="4" count="1" selected="0">
            <x v="289"/>
          </reference>
        </references>
      </pivotArea>
    </format>
    <format dxfId="2426">
      <pivotArea dataOnly="0" labelOnly="1" outline="0" offset="IV80" fieldPosition="0">
        <references count="1">
          <reference field="4" count="1">
            <x v="289"/>
          </reference>
        </references>
      </pivotArea>
    </format>
    <format dxfId="2425">
      <pivotArea dataOnly="0" labelOnly="1" outline="0" fieldPosition="0">
        <references count="2">
          <reference field="0" count="1">
            <x v="271"/>
          </reference>
          <reference field="4" count="1" selected="0">
            <x v="289"/>
          </reference>
        </references>
      </pivotArea>
    </format>
    <format dxfId="2424">
      <pivotArea outline="0" collapsedLevelsAreSubtotals="1" fieldPosition="0">
        <references count="2">
          <reference field="0" count="1" selected="0">
            <x v="271"/>
          </reference>
          <reference field="4" count="1" selected="0">
            <x v="289"/>
          </reference>
        </references>
      </pivotArea>
    </format>
    <format dxfId="2423">
      <pivotArea outline="0" collapsedLevelsAreSubtotals="1" fieldPosition="0">
        <references count="2">
          <reference field="0" count="1" selected="0">
            <x v="272"/>
          </reference>
          <reference field="4" count="1" selected="0">
            <x v="289"/>
          </reference>
        </references>
      </pivotArea>
    </format>
    <format dxfId="2422">
      <pivotArea dataOnly="0" labelOnly="1" outline="0" offset="IV81" fieldPosition="0">
        <references count="1">
          <reference field="4" count="1">
            <x v="289"/>
          </reference>
        </references>
      </pivotArea>
    </format>
    <format dxfId="2421">
      <pivotArea dataOnly="0" labelOnly="1" outline="0" fieldPosition="0">
        <references count="2">
          <reference field="0" count="1">
            <x v="272"/>
          </reference>
          <reference field="4" count="1" selected="0">
            <x v="289"/>
          </reference>
        </references>
      </pivotArea>
    </format>
    <format dxfId="2420">
      <pivotArea outline="0" collapsedLevelsAreSubtotals="1" fieldPosition="0">
        <references count="2">
          <reference field="0" count="1" selected="0">
            <x v="272"/>
          </reference>
          <reference field="4" count="1" selected="0">
            <x v="289"/>
          </reference>
        </references>
      </pivotArea>
    </format>
    <format dxfId="2419">
      <pivotArea outline="0" collapsedLevelsAreSubtotals="1" fieldPosition="0">
        <references count="2">
          <reference field="0" count="1" selected="0">
            <x v="275"/>
          </reference>
          <reference field="4" count="1" selected="0">
            <x v="289"/>
          </reference>
        </references>
      </pivotArea>
    </format>
    <format dxfId="2418">
      <pivotArea dataOnly="0" labelOnly="1" outline="0" offset="IV82" fieldPosition="0">
        <references count="1">
          <reference field="4" count="1">
            <x v="289"/>
          </reference>
        </references>
      </pivotArea>
    </format>
    <format dxfId="2417">
      <pivotArea dataOnly="0" labelOnly="1" outline="0" fieldPosition="0">
        <references count="2">
          <reference field="0" count="1">
            <x v="275"/>
          </reference>
          <reference field="4" count="1" selected="0">
            <x v="289"/>
          </reference>
        </references>
      </pivotArea>
    </format>
    <format dxfId="2416">
      <pivotArea outline="0" collapsedLevelsAreSubtotals="1" fieldPosition="0">
        <references count="2">
          <reference field="0" count="1" selected="0">
            <x v="275"/>
          </reference>
          <reference field="4" count="1" selected="0">
            <x v="289"/>
          </reference>
        </references>
      </pivotArea>
    </format>
    <format dxfId="2415">
      <pivotArea outline="0" collapsedLevelsAreSubtotals="1" fieldPosition="0">
        <references count="2">
          <reference field="0" count="1" selected="0">
            <x v="279"/>
          </reference>
          <reference field="4" count="1" selected="0">
            <x v="289"/>
          </reference>
        </references>
      </pivotArea>
    </format>
    <format dxfId="2414">
      <pivotArea dataOnly="0" labelOnly="1" outline="0" offset="IV83" fieldPosition="0">
        <references count="1">
          <reference field="4" count="1">
            <x v="289"/>
          </reference>
        </references>
      </pivotArea>
    </format>
    <format dxfId="2413">
      <pivotArea dataOnly="0" labelOnly="1" outline="0" fieldPosition="0">
        <references count="2">
          <reference field="0" count="1">
            <x v="279"/>
          </reference>
          <reference field="4" count="1" selected="0">
            <x v="289"/>
          </reference>
        </references>
      </pivotArea>
    </format>
    <format dxfId="2412">
      <pivotArea outline="0" collapsedLevelsAreSubtotals="1" fieldPosition="0">
        <references count="2">
          <reference field="0" count="1" selected="0">
            <x v="279"/>
          </reference>
          <reference field="4" count="1" selected="0">
            <x v="289"/>
          </reference>
        </references>
      </pivotArea>
    </format>
    <format dxfId="2411">
      <pivotArea outline="0" collapsedLevelsAreSubtotals="1" fieldPosition="0">
        <references count="2">
          <reference field="0" count="1" selected="0">
            <x v="281"/>
          </reference>
          <reference field="4" count="1" selected="0">
            <x v="289"/>
          </reference>
        </references>
      </pivotArea>
    </format>
    <format dxfId="2410">
      <pivotArea dataOnly="0" labelOnly="1" outline="0" offset="IV84" fieldPosition="0">
        <references count="1">
          <reference field="4" count="1">
            <x v="289"/>
          </reference>
        </references>
      </pivotArea>
    </format>
    <format dxfId="2409">
      <pivotArea dataOnly="0" labelOnly="1" outline="0" fieldPosition="0">
        <references count="2">
          <reference field="0" count="1">
            <x v="281"/>
          </reference>
          <reference field="4" count="1" selected="0">
            <x v="289"/>
          </reference>
        </references>
      </pivotArea>
    </format>
    <format dxfId="2408">
      <pivotArea outline="0" collapsedLevelsAreSubtotals="1" fieldPosition="0">
        <references count="2">
          <reference field="0" count="1" selected="0">
            <x v="281"/>
          </reference>
          <reference field="4" count="1" selected="0">
            <x v="289"/>
          </reference>
        </references>
      </pivotArea>
    </format>
    <format dxfId="2407">
      <pivotArea outline="0" collapsedLevelsAreSubtotals="1" fieldPosition="0">
        <references count="2">
          <reference field="0" count="1" selected="0">
            <x v="284"/>
          </reference>
          <reference field="4" count="1" selected="0">
            <x v="289"/>
          </reference>
        </references>
      </pivotArea>
    </format>
    <format dxfId="2406">
      <pivotArea dataOnly="0" labelOnly="1" outline="0" offset="IV85" fieldPosition="0">
        <references count="1">
          <reference field="4" count="1">
            <x v="289"/>
          </reference>
        </references>
      </pivotArea>
    </format>
    <format dxfId="2405">
      <pivotArea dataOnly="0" labelOnly="1" outline="0" fieldPosition="0">
        <references count="2">
          <reference field="0" count="1">
            <x v="284"/>
          </reference>
          <reference field="4" count="1" selected="0">
            <x v="289"/>
          </reference>
        </references>
      </pivotArea>
    </format>
    <format dxfId="2404">
      <pivotArea outline="0" collapsedLevelsAreSubtotals="1" fieldPosition="0">
        <references count="2">
          <reference field="0" count="1" selected="0">
            <x v="284"/>
          </reference>
          <reference field="4" count="1" selected="0">
            <x v="289"/>
          </reference>
        </references>
      </pivotArea>
    </format>
    <format dxfId="2403">
      <pivotArea outline="0" collapsedLevelsAreSubtotals="1" fieldPosition="0">
        <references count="2">
          <reference field="0" count="1" selected="0">
            <x v="286"/>
          </reference>
          <reference field="4" count="1" selected="0">
            <x v="289"/>
          </reference>
        </references>
      </pivotArea>
    </format>
    <format dxfId="2402">
      <pivotArea dataOnly="0" labelOnly="1" outline="0" offset="IV86" fieldPosition="0">
        <references count="1">
          <reference field="4" count="1">
            <x v="289"/>
          </reference>
        </references>
      </pivotArea>
    </format>
    <format dxfId="2401">
      <pivotArea dataOnly="0" labelOnly="1" outline="0" fieldPosition="0">
        <references count="2">
          <reference field="0" count="1">
            <x v="286"/>
          </reference>
          <reference field="4" count="1" selected="0">
            <x v="289"/>
          </reference>
        </references>
      </pivotArea>
    </format>
    <format dxfId="2400">
      <pivotArea outline="0" collapsedLevelsAreSubtotals="1" fieldPosition="0">
        <references count="2">
          <reference field="0" count="1" selected="0">
            <x v="286"/>
          </reference>
          <reference field="4" count="1" selected="0">
            <x v="289"/>
          </reference>
        </references>
      </pivotArea>
    </format>
    <format dxfId="2399">
      <pivotArea outline="0" collapsedLevelsAreSubtotals="1" fieldPosition="0">
        <references count="2">
          <reference field="0" count="1" selected="0">
            <x v="317"/>
          </reference>
          <reference field="4" count="1" selected="0">
            <x v="289"/>
          </reference>
        </references>
      </pivotArea>
    </format>
    <format dxfId="2398">
      <pivotArea dataOnly="0" labelOnly="1" outline="0" offset="IV87" fieldPosition="0">
        <references count="1">
          <reference field="4" count="1">
            <x v="289"/>
          </reference>
        </references>
      </pivotArea>
    </format>
    <format dxfId="2397">
      <pivotArea dataOnly="0" labelOnly="1" outline="0" fieldPosition="0">
        <references count="2">
          <reference field="0" count="1">
            <x v="317"/>
          </reference>
          <reference field="4" count="1" selected="0">
            <x v="289"/>
          </reference>
        </references>
      </pivotArea>
    </format>
    <format dxfId="2396">
      <pivotArea outline="0" collapsedLevelsAreSubtotals="1" fieldPosition="0">
        <references count="2">
          <reference field="0" count="1" selected="0">
            <x v="317"/>
          </reference>
          <reference field="4" count="1" selected="0">
            <x v="289"/>
          </reference>
        </references>
      </pivotArea>
    </format>
    <format dxfId="2395">
      <pivotArea outline="0" collapsedLevelsAreSubtotals="1" fieldPosition="0">
        <references count="2">
          <reference field="0" count="1" selected="0">
            <x v="319"/>
          </reference>
          <reference field="4" count="1" selected="0">
            <x v="289"/>
          </reference>
        </references>
      </pivotArea>
    </format>
    <format dxfId="2394">
      <pivotArea dataOnly="0" labelOnly="1" outline="0" offset="IV88" fieldPosition="0">
        <references count="1">
          <reference field="4" count="1">
            <x v="289"/>
          </reference>
        </references>
      </pivotArea>
    </format>
    <format dxfId="2393">
      <pivotArea dataOnly="0" labelOnly="1" outline="0" fieldPosition="0">
        <references count="2">
          <reference field="0" count="1">
            <x v="319"/>
          </reference>
          <reference field="4" count="1" selected="0">
            <x v="289"/>
          </reference>
        </references>
      </pivotArea>
    </format>
    <format dxfId="2392">
      <pivotArea outline="0" collapsedLevelsAreSubtotals="1" fieldPosition="0">
        <references count="2">
          <reference field="0" count="1" selected="0">
            <x v="319"/>
          </reference>
          <reference field="4" count="1" selected="0">
            <x v="289"/>
          </reference>
        </references>
      </pivotArea>
    </format>
    <format dxfId="2391">
      <pivotArea outline="0" collapsedLevelsAreSubtotals="1" fieldPosition="0">
        <references count="2">
          <reference field="0" count="1" selected="0">
            <x v="324"/>
          </reference>
          <reference field="4" count="1" selected="0">
            <x v="289"/>
          </reference>
        </references>
      </pivotArea>
    </format>
    <format dxfId="2390">
      <pivotArea dataOnly="0" labelOnly="1" outline="0" offset="IV89" fieldPosition="0">
        <references count="1">
          <reference field="4" count="1">
            <x v="289"/>
          </reference>
        </references>
      </pivotArea>
    </format>
    <format dxfId="2389">
      <pivotArea dataOnly="0" labelOnly="1" outline="0" fieldPosition="0">
        <references count="2">
          <reference field="0" count="1">
            <x v="324"/>
          </reference>
          <reference field="4" count="1" selected="0">
            <x v="289"/>
          </reference>
        </references>
      </pivotArea>
    </format>
    <format dxfId="2388">
      <pivotArea outline="0" collapsedLevelsAreSubtotals="1" fieldPosition="0">
        <references count="2">
          <reference field="0" count="1" selected="0">
            <x v="324"/>
          </reference>
          <reference field="4" count="1" selected="0">
            <x v="289"/>
          </reference>
        </references>
      </pivotArea>
    </format>
    <format dxfId="2387">
      <pivotArea outline="0" collapsedLevelsAreSubtotals="1" fieldPosition="0">
        <references count="2">
          <reference field="0" count="1" selected="0">
            <x v="332"/>
          </reference>
          <reference field="4" count="1" selected="0">
            <x v="289"/>
          </reference>
        </references>
      </pivotArea>
    </format>
    <format dxfId="2386">
      <pivotArea dataOnly="0" labelOnly="1" outline="0" offset="IV90" fieldPosition="0">
        <references count="1">
          <reference field="4" count="1">
            <x v="289"/>
          </reference>
        </references>
      </pivotArea>
    </format>
    <format dxfId="2385">
      <pivotArea dataOnly="0" labelOnly="1" outline="0" fieldPosition="0">
        <references count="2">
          <reference field="0" count="1">
            <x v="332"/>
          </reference>
          <reference field="4" count="1" selected="0">
            <x v="289"/>
          </reference>
        </references>
      </pivotArea>
    </format>
    <format dxfId="2384">
      <pivotArea outline="0" collapsedLevelsAreSubtotals="1" fieldPosition="0">
        <references count="2">
          <reference field="0" count="1" selected="0">
            <x v="332"/>
          </reference>
          <reference field="4" count="1" selected="0">
            <x v="289"/>
          </reference>
        </references>
      </pivotArea>
    </format>
    <format dxfId="2383">
      <pivotArea outline="0" collapsedLevelsAreSubtotals="1" fieldPosition="0">
        <references count="2">
          <reference field="0" count="1" selected="0">
            <x v="339"/>
          </reference>
          <reference field="4" count="1" selected="0">
            <x v="289"/>
          </reference>
        </references>
      </pivotArea>
    </format>
    <format dxfId="2382">
      <pivotArea dataOnly="0" labelOnly="1" outline="0" offset="IV91" fieldPosition="0">
        <references count="1">
          <reference field="4" count="1">
            <x v="289"/>
          </reference>
        </references>
      </pivotArea>
    </format>
    <format dxfId="2381">
      <pivotArea dataOnly="0" labelOnly="1" outline="0" fieldPosition="0">
        <references count="2">
          <reference field="0" count="1">
            <x v="339"/>
          </reference>
          <reference field="4" count="1" selected="0">
            <x v="289"/>
          </reference>
        </references>
      </pivotArea>
    </format>
    <format dxfId="2380">
      <pivotArea outline="0" collapsedLevelsAreSubtotals="1" fieldPosition="0">
        <references count="2">
          <reference field="0" count="1" selected="0">
            <x v="339"/>
          </reference>
          <reference field="4" count="1" selected="0">
            <x v="289"/>
          </reference>
        </references>
      </pivotArea>
    </format>
    <format dxfId="2379">
      <pivotArea outline="0" collapsedLevelsAreSubtotals="1" fieldPosition="0">
        <references count="2">
          <reference field="0" count="1" selected="0">
            <x v="340"/>
          </reference>
          <reference field="4" count="1" selected="0">
            <x v="289"/>
          </reference>
        </references>
      </pivotArea>
    </format>
    <format dxfId="2378">
      <pivotArea dataOnly="0" labelOnly="1" outline="0" offset="IV92" fieldPosition="0">
        <references count="1">
          <reference field="4" count="1">
            <x v="289"/>
          </reference>
        </references>
      </pivotArea>
    </format>
    <format dxfId="2377">
      <pivotArea dataOnly="0" labelOnly="1" outline="0" fieldPosition="0">
        <references count="2">
          <reference field="0" count="1">
            <x v="340"/>
          </reference>
          <reference field="4" count="1" selected="0">
            <x v="289"/>
          </reference>
        </references>
      </pivotArea>
    </format>
    <format dxfId="2376">
      <pivotArea outline="0" collapsedLevelsAreSubtotals="1" fieldPosition="0">
        <references count="2">
          <reference field="0" count="1" selected="0">
            <x v="340"/>
          </reference>
          <reference field="4" count="1" selected="0">
            <x v="289"/>
          </reference>
        </references>
      </pivotArea>
    </format>
    <format dxfId="2375">
      <pivotArea outline="0" collapsedLevelsAreSubtotals="1" fieldPosition="0">
        <references count="2">
          <reference field="0" count="1" selected="0">
            <x v="342"/>
          </reference>
          <reference field="4" count="1" selected="0">
            <x v="289"/>
          </reference>
        </references>
      </pivotArea>
    </format>
    <format dxfId="2374">
      <pivotArea dataOnly="0" labelOnly="1" outline="0" offset="IV93" fieldPosition="0">
        <references count="1">
          <reference field="4" count="1">
            <x v="289"/>
          </reference>
        </references>
      </pivotArea>
    </format>
    <format dxfId="2373">
      <pivotArea dataOnly="0" labelOnly="1" outline="0" fieldPosition="0">
        <references count="2">
          <reference field="0" count="1">
            <x v="342"/>
          </reference>
          <reference field="4" count="1" selected="0">
            <x v="289"/>
          </reference>
        </references>
      </pivotArea>
    </format>
    <format dxfId="2372">
      <pivotArea outline="0" collapsedLevelsAreSubtotals="1" fieldPosition="0">
        <references count="2">
          <reference field="0" count="1" selected="0">
            <x v="342"/>
          </reference>
          <reference field="4" count="1" selected="0">
            <x v="289"/>
          </reference>
        </references>
      </pivotArea>
    </format>
    <format dxfId="2371">
      <pivotArea outline="0" collapsedLevelsAreSubtotals="1" fieldPosition="0">
        <references count="2">
          <reference field="0" count="1" selected="0">
            <x v="349"/>
          </reference>
          <reference field="4" count="1" selected="0">
            <x v="289"/>
          </reference>
        </references>
      </pivotArea>
    </format>
    <format dxfId="2370">
      <pivotArea dataOnly="0" labelOnly="1" outline="0" offset="IV94" fieldPosition="0">
        <references count="1">
          <reference field="4" count="1">
            <x v="289"/>
          </reference>
        </references>
      </pivotArea>
    </format>
    <format dxfId="2369">
      <pivotArea dataOnly="0" labelOnly="1" outline="0" fieldPosition="0">
        <references count="2">
          <reference field="0" count="1">
            <x v="349"/>
          </reference>
          <reference field="4" count="1" selected="0">
            <x v="289"/>
          </reference>
        </references>
      </pivotArea>
    </format>
    <format dxfId="2368">
      <pivotArea outline="0" collapsedLevelsAreSubtotals="1" fieldPosition="0">
        <references count="2">
          <reference field="0" count="1" selected="0">
            <x v="349"/>
          </reference>
          <reference field="4" count="1" selected="0">
            <x v="289"/>
          </reference>
        </references>
      </pivotArea>
    </format>
    <format dxfId="2367">
      <pivotArea outline="0" collapsedLevelsAreSubtotals="1" fieldPosition="0">
        <references count="2">
          <reference field="0" count="1" selected="0">
            <x v="350"/>
          </reference>
          <reference field="4" count="1" selected="0">
            <x v="289"/>
          </reference>
        </references>
      </pivotArea>
    </format>
    <format dxfId="2366">
      <pivotArea dataOnly="0" labelOnly="1" outline="0" offset="IV95" fieldPosition="0">
        <references count="1">
          <reference field="4" count="1">
            <x v="289"/>
          </reference>
        </references>
      </pivotArea>
    </format>
    <format dxfId="2365">
      <pivotArea dataOnly="0" labelOnly="1" outline="0" fieldPosition="0">
        <references count="2">
          <reference field="0" count="1">
            <x v="350"/>
          </reference>
          <reference field="4" count="1" selected="0">
            <x v="289"/>
          </reference>
        </references>
      </pivotArea>
    </format>
    <format dxfId="2364">
      <pivotArea outline="0" collapsedLevelsAreSubtotals="1" fieldPosition="0">
        <references count="2">
          <reference field="0" count="1" selected="0">
            <x v="350"/>
          </reference>
          <reference field="4" count="1" selected="0">
            <x v="289"/>
          </reference>
        </references>
      </pivotArea>
    </format>
    <format dxfId="2363">
      <pivotArea outline="0" collapsedLevelsAreSubtotals="1" fieldPosition="0">
        <references count="2">
          <reference field="0" count="1" selected="0">
            <x v="354"/>
          </reference>
          <reference field="4" count="1" selected="0">
            <x v="289"/>
          </reference>
        </references>
      </pivotArea>
    </format>
    <format dxfId="2362">
      <pivotArea dataOnly="0" labelOnly="1" outline="0" offset="IV96" fieldPosition="0">
        <references count="1">
          <reference field="4" count="1">
            <x v="289"/>
          </reference>
        </references>
      </pivotArea>
    </format>
    <format dxfId="2361">
      <pivotArea dataOnly="0" labelOnly="1" outline="0" fieldPosition="0">
        <references count="2">
          <reference field="0" count="1">
            <x v="354"/>
          </reference>
          <reference field="4" count="1" selected="0">
            <x v="289"/>
          </reference>
        </references>
      </pivotArea>
    </format>
    <format dxfId="2360">
      <pivotArea outline="0" collapsedLevelsAreSubtotals="1" fieldPosition="0">
        <references count="2">
          <reference field="0" count="1" selected="0">
            <x v="354"/>
          </reference>
          <reference field="4" count="1" selected="0">
            <x v="289"/>
          </reference>
        </references>
      </pivotArea>
    </format>
    <format dxfId="2359">
      <pivotArea outline="0" collapsedLevelsAreSubtotals="1" fieldPosition="0">
        <references count="2">
          <reference field="0" count="1" selected="0">
            <x v="358"/>
          </reference>
          <reference field="4" count="1" selected="0">
            <x v="289"/>
          </reference>
        </references>
      </pivotArea>
    </format>
    <format dxfId="2358">
      <pivotArea dataOnly="0" labelOnly="1" outline="0" offset="IV97" fieldPosition="0">
        <references count="1">
          <reference field="4" count="1">
            <x v="289"/>
          </reference>
        </references>
      </pivotArea>
    </format>
    <format dxfId="2357">
      <pivotArea dataOnly="0" labelOnly="1" outline="0" fieldPosition="0">
        <references count="2">
          <reference field="0" count="1">
            <x v="358"/>
          </reference>
          <reference field="4" count="1" selected="0">
            <x v="289"/>
          </reference>
        </references>
      </pivotArea>
    </format>
    <format dxfId="2356">
      <pivotArea outline="0" collapsedLevelsAreSubtotals="1" fieldPosition="0">
        <references count="2">
          <reference field="0" count="1" selected="0">
            <x v="358"/>
          </reference>
          <reference field="4" count="1" selected="0">
            <x v="289"/>
          </reference>
        </references>
      </pivotArea>
    </format>
    <format dxfId="2355">
      <pivotArea outline="0" collapsedLevelsAreSubtotals="1" fieldPosition="0">
        <references count="2">
          <reference field="0" count="1" selected="0">
            <x v="359"/>
          </reference>
          <reference field="4" count="1" selected="0">
            <x v="289"/>
          </reference>
        </references>
      </pivotArea>
    </format>
    <format dxfId="2354">
      <pivotArea dataOnly="0" labelOnly="1" outline="0" offset="IV98" fieldPosition="0">
        <references count="1">
          <reference field="4" count="1">
            <x v="289"/>
          </reference>
        </references>
      </pivotArea>
    </format>
    <format dxfId="2353">
      <pivotArea dataOnly="0" labelOnly="1" outline="0" fieldPosition="0">
        <references count="2">
          <reference field="0" count="1">
            <x v="359"/>
          </reference>
          <reference field="4" count="1" selected="0">
            <x v="289"/>
          </reference>
        </references>
      </pivotArea>
    </format>
    <format dxfId="2352">
      <pivotArea outline="0" collapsedLevelsAreSubtotals="1" fieldPosition="0">
        <references count="2">
          <reference field="0" count="1" selected="0">
            <x v="359"/>
          </reference>
          <reference field="4" count="1" selected="0">
            <x v="289"/>
          </reference>
        </references>
      </pivotArea>
    </format>
    <format dxfId="2351">
      <pivotArea outline="0" collapsedLevelsAreSubtotals="1" fieldPosition="0">
        <references count="2">
          <reference field="0" count="1" selected="0">
            <x v="368"/>
          </reference>
          <reference field="4" count="1" selected="0">
            <x v="289"/>
          </reference>
        </references>
      </pivotArea>
    </format>
    <format dxfId="2350">
      <pivotArea dataOnly="0" labelOnly="1" outline="0" offset="IV99" fieldPosition="0">
        <references count="1">
          <reference field="4" count="1">
            <x v="289"/>
          </reference>
        </references>
      </pivotArea>
    </format>
    <format dxfId="2349">
      <pivotArea dataOnly="0" labelOnly="1" outline="0" fieldPosition="0">
        <references count="2">
          <reference field="0" count="1">
            <x v="368"/>
          </reference>
          <reference field="4" count="1" selected="0">
            <x v="289"/>
          </reference>
        </references>
      </pivotArea>
    </format>
    <format dxfId="2348">
      <pivotArea outline="0" collapsedLevelsAreSubtotals="1" fieldPosition="0">
        <references count="2">
          <reference field="0" count="1" selected="0">
            <x v="368"/>
          </reference>
          <reference field="4" count="1" selected="0">
            <x v="289"/>
          </reference>
        </references>
      </pivotArea>
    </format>
    <format dxfId="2347">
      <pivotArea outline="0" collapsedLevelsAreSubtotals="1" fieldPosition="0">
        <references count="2">
          <reference field="0" count="1" selected="0">
            <x v="369"/>
          </reference>
          <reference field="4" count="1" selected="0">
            <x v="289"/>
          </reference>
        </references>
      </pivotArea>
    </format>
    <format dxfId="2346">
      <pivotArea dataOnly="0" labelOnly="1" outline="0" offset="IV100" fieldPosition="0">
        <references count="1">
          <reference field="4" count="1">
            <x v="289"/>
          </reference>
        </references>
      </pivotArea>
    </format>
    <format dxfId="2345">
      <pivotArea dataOnly="0" labelOnly="1" outline="0" fieldPosition="0">
        <references count="2">
          <reference field="0" count="1">
            <x v="369"/>
          </reference>
          <reference field="4" count="1" selected="0">
            <x v="289"/>
          </reference>
        </references>
      </pivotArea>
    </format>
    <format dxfId="2344">
      <pivotArea outline="0" collapsedLevelsAreSubtotals="1" fieldPosition="0">
        <references count="2">
          <reference field="0" count="1" selected="0">
            <x v="369"/>
          </reference>
          <reference field="4" count="1" selected="0">
            <x v="289"/>
          </reference>
        </references>
      </pivotArea>
    </format>
    <format dxfId="2343">
      <pivotArea outline="0" collapsedLevelsAreSubtotals="1" fieldPosition="0">
        <references count="2">
          <reference field="0" count="1" selected="0">
            <x v="370"/>
          </reference>
          <reference field="4" count="1" selected="0">
            <x v="289"/>
          </reference>
        </references>
      </pivotArea>
    </format>
    <format dxfId="2342">
      <pivotArea dataOnly="0" labelOnly="1" outline="0" offset="IV101" fieldPosition="0">
        <references count="1">
          <reference field="4" count="1">
            <x v="289"/>
          </reference>
        </references>
      </pivotArea>
    </format>
    <format dxfId="2341">
      <pivotArea dataOnly="0" labelOnly="1" outline="0" fieldPosition="0">
        <references count="2">
          <reference field="0" count="1">
            <x v="370"/>
          </reference>
          <reference field="4" count="1" selected="0">
            <x v="289"/>
          </reference>
        </references>
      </pivotArea>
    </format>
    <format dxfId="2340">
      <pivotArea outline="0" collapsedLevelsAreSubtotals="1" fieldPosition="0">
        <references count="2">
          <reference field="0" count="1" selected="0">
            <x v="370"/>
          </reference>
          <reference field="4" count="1" selected="0">
            <x v="289"/>
          </reference>
        </references>
      </pivotArea>
    </format>
    <format dxfId="2339">
      <pivotArea outline="0" collapsedLevelsAreSubtotals="1" fieldPosition="0">
        <references count="2">
          <reference field="0" count="1" selected="0">
            <x v="371"/>
          </reference>
          <reference field="4" count="1" selected="0">
            <x v="289"/>
          </reference>
        </references>
      </pivotArea>
    </format>
    <format dxfId="2338">
      <pivotArea dataOnly="0" labelOnly="1" outline="0" offset="IV102" fieldPosition="0">
        <references count="1">
          <reference field="4" count="1">
            <x v="289"/>
          </reference>
        </references>
      </pivotArea>
    </format>
    <format dxfId="2337">
      <pivotArea dataOnly="0" labelOnly="1" outline="0" fieldPosition="0">
        <references count="2">
          <reference field="0" count="1">
            <x v="371"/>
          </reference>
          <reference field="4" count="1" selected="0">
            <x v="289"/>
          </reference>
        </references>
      </pivotArea>
    </format>
    <format dxfId="2336">
      <pivotArea outline="0" collapsedLevelsAreSubtotals="1" fieldPosition="0">
        <references count="2">
          <reference field="0" count="1" selected="0">
            <x v="371"/>
          </reference>
          <reference field="4" count="1" selected="0">
            <x v="289"/>
          </reference>
        </references>
      </pivotArea>
    </format>
    <format dxfId="2335">
      <pivotArea outline="0" collapsedLevelsAreSubtotals="1" fieldPosition="0">
        <references count="2">
          <reference field="0" count="1" selected="0">
            <x v="372"/>
          </reference>
          <reference field="4" count="1" selected="0">
            <x v="289"/>
          </reference>
        </references>
      </pivotArea>
    </format>
    <format dxfId="2334">
      <pivotArea dataOnly="0" labelOnly="1" outline="0" offset="IV103" fieldPosition="0">
        <references count="1">
          <reference field="4" count="1">
            <x v="289"/>
          </reference>
        </references>
      </pivotArea>
    </format>
    <format dxfId="2333">
      <pivotArea dataOnly="0" labelOnly="1" outline="0" fieldPosition="0">
        <references count="2">
          <reference field="0" count="1">
            <x v="372"/>
          </reference>
          <reference field="4" count="1" selected="0">
            <x v="289"/>
          </reference>
        </references>
      </pivotArea>
    </format>
    <format dxfId="2332">
      <pivotArea outline="0" collapsedLevelsAreSubtotals="1" fieldPosition="0">
        <references count="2">
          <reference field="0" count="1" selected="0">
            <x v="372"/>
          </reference>
          <reference field="4" count="1" selected="0">
            <x v="289"/>
          </reference>
        </references>
      </pivotArea>
    </format>
    <format dxfId="2331">
      <pivotArea outline="0" collapsedLevelsAreSubtotals="1" fieldPosition="0">
        <references count="2">
          <reference field="0" count="1" selected="0">
            <x v="373"/>
          </reference>
          <reference field="4" count="1" selected="0">
            <x v="289"/>
          </reference>
        </references>
      </pivotArea>
    </format>
    <format dxfId="2330">
      <pivotArea dataOnly="0" labelOnly="1" outline="0" offset="IV104" fieldPosition="0">
        <references count="1">
          <reference field="4" count="1">
            <x v="289"/>
          </reference>
        </references>
      </pivotArea>
    </format>
    <format dxfId="2329">
      <pivotArea dataOnly="0" labelOnly="1" outline="0" fieldPosition="0">
        <references count="2">
          <reference field="0" count="1">
            <x v="373"/>
          </reference>
          <reference field="4" count="1" selected="0">
            <x v="289"/>
          </reference>
        </references>
      </pivotArea>
    </format>
    <format dxfId="2328">
      <pivotArea outline="0" collapsedLevelsAreSubtotals="1" fieldPosition="0">
        <references count="2">
          <reference field="0" count="1" selected="0">
            <x v="373"/>
          </reference>
          <reference field="4" count="1" selected="0">
            <x v="289"/>
          </reference>
        </references>
      </pivotArea>
    </format>
    <format dxfId="2327">
      <pivotArea outline="0" collapsedLevelsAreSubtotals="1" fieldPosition="0">
        <references count="2">
          <reference field="0" count="1" selected="0">
            <x v="374"/>
          </reference>
          <reference field="4" count="1" selected="0">
            <x v="289"/>
          </reference>
        </references>
      </pivotArea>
    </format>
    <format dxfId="2326">
      <pivotArea dataOnly="0" labelOnly="1" outline="0" offset="IV105" fieldPosition="0">
        <references count="1">
          <reference field="4" count="1">
            <x v="289"/>
          </reference>
        </references>
      </pivotArea>
    </format>
    <format dxfId="2325">
      <pivotArea dataOnly="0" labelOnly="1" outline="0" fieldPosition="0">
        <references count="2">
          <reference field="0" count="1">
            <x v="374"/>
          </reference>
          <reference field="4" count="1" selected="0">
            <x v="289"/>
          </reference>
        </references>
      </pivotArea>
    </format>
    <format dxfId="2324">
      <pivotArea outline="0" collapsedLevelsAreSubtotals="1" fieldPosition="0">
        <references count="2">
          <reference field="0" count="1" selected="0">
            <x v="374"/>
          </reference>
          <reference field="4" count="1" selected="0">
            <x v="289"/>
          </reference>
        </references>
      </pivotArea>
    </format>
    <format dxfId="2323">
      <pivotArea outline="0" collapsedLevelsAreSubtotals="1" fieldPosition="0">
        <references count="2">
          <reference field="0" count="1" selected="0">
            <x v="376"/>
          </reference>
          <reference field="4" count="1" selected="0">
            <x v="289"/>
          </reference>
        </references>
      </pivotArea>
    </format>
    <format dxfId="2322">
      <pivotArea dataOnly="0" labelOnly="1" outline="0" offset="IV106" fieldPosition="0">
        <references count="1">
          <reference field="4" count="1">
            <x v="289"/>
          </reference>
        </references>
      </pivotArea>
    </format>
    <format dxfId="2321">
      <pivotArea dataOnly="0" labelOnly="1" outline="0" fieldPosition="0">
        <references count="2">
          <reference field="0" count="1">
            <x v="376"/>
          </reference>
          <reference field="4" count="1" selected="0">
            <x v="289"/>
          </reference>
        </references>
      </pivotArea>
    </format>
    <format dxfId="2320">
      <pivotArea outline="0" collapsedLevelsAreSubtotals="1" fieldPosition="0">
        <references count="2">
          <reference field="0" count="1" selected="0">
            <x v="376"/>
          </reference>
          <reference field="4" count="1" selected="0">
            <x v="289"/>
          </reference>
        </references>
      </pivotArea>
    </format>
    <format dxfId="2319">
      <pivotArea outline="0" collapsedLevelsAreSubtotals="1" fieldPosition="0">
        <references count="2">
          <reference field="0" count="1" selected="0">
            <x v="378"/>
          </reference>
          <reference field="4" count="1" selected="0">
            <x v="289"/>
          </reference>
        </references>
      </pivotArea>
    </format>
    <format dxfId="2318">
      <pivotArea dataOnly="0" labelOnly="1" outline="0" offset="IV107" fieldPosition="0">
        <references count="1">
          <reference field="4" count="1">
            <x v="289"/>
          </reference>
        </references>
      </pivotArea>
    </format>
    <format dxfId="2317">
      <pivotArea dataOnly="0" labelOnly="1" outline="0" fieldPosition="0">
        <references count="2">
          <reference field="0" count="1">
            <x v="378"/>
          </reference>
          <reference field="4" count="1" selected="0">
            <x v="289"/>
          </reference>
        </references>
      </pivotArea>
    </format>
    <format dxfId="2316">
      <pivotArea outline="0" collapsedLevelsAreSubtotals="1" fieldPosition="0">
        <references count="2">
          <reference field="0" count="1" selected="0">
            <x v="378"/>
          </reference>
          <reference field="4" count="1" selected="0">
            <x v="289"/>
          </reference>
        </references>
      </pivotArea>
    </format>
    <format dxfId="2315">
      <pivotArea outline="0" collapsedLevelsAreSubtotals="1" fieldPosition="0">
        <references count="2">
          <reference field="0" count="1" selected="0">
            <x v="384"/>
          </reference>
          <reference field="4" count="1" selected="0">
            <x v="289"/>
          </reference>
        </references>
      </pivotArea>
    </format>
    <format dxfId="2314">
      <pivotArea dataOnly="0" labelOnly="1" outline="0" offset="IV108" fieldPosition="0">
        <references count="1">
          <reference field="4" count="1">
            <x v="289"/>
          </reference>
        </references>
      </pivotArea>
    </format>
    <format dxfId="2313">
      <pivotArea dataOnly="0" labelOnly="1" outline="0" fieldPosition="0">
        <references count="2">
          <reference field="0" count="1">
            <x v="384"/>
          </reference>
          <reference field="4" count="1" selected="0">
            <x v="289"/>
          </reference>
        </references>
      </pivotArea>
    </format>
    <format dxfId="2312">
      <pivotArea outline="0" collapsedLevelsAreSubtotals="1" fieldPosition="0">
        <references count="2">
          <reference field="0" count="1" selected="0">
            <x v="384"/>
          </reference>
          <reference field="4" count="1" selected="0">
            <x v="289"/>
          </reference>
        </references>
      </pivotArea>
    </format>
    <format dxfId="2311">
      <pivotArea outline="0" collapsedLevelsAreSubtotals="1" fieldPosition="0">
        <references count="2">
          <reference field="0" count="1" selected="0">
            <x v="385"/>
          </reference>
          <reference field="4" count="1" selected="0">
            <x v="289"/>
          </reference>
        </references>
      </pivotArea>
    </format>
    <format dxfId="2310">
      <pivotArea dataOnly="0" labelOnly="1" outline="0" offset="IV109" fieldPosition="0">
        <references count="1">
          <reference field="4" count="1">
            <x v="289"/>
          </reference>
        </references>
      </pivotArea>
    </format>
    <format dxfId="2309">
      <pivotArea dataOnly="0" labelOnly="1" outline="0" fieldPosition="0">
        <references count="2">
          <reference field="0" count="1">
            <x v="385"/>
          </reference>
          <reference field="4" count="1" selected="0">
            <x v="289"/>
          </reference>
        </references>
      </pivotArea>
    </format>
    <format dxfId="2308">
      <pivotArea outline="0" collapsedLevelsAreSubtotals="1" fieldPosition="0">
        <references count="2">
          <reference field="0" count="1" selected="0">
            <x v="385"/>
          </reference>
          <reference field="4" count="1" selected="0">
            <x v="289"/>
          </reference>
        </references>
      </pivotArea>
    </format>
    <format dxfId="2307">
      <pivotArea outline="0" collapsedLevelsAreSubtotals="1" fieldPosition="0">
        <references count="2">
          <reference field="0" count="1" selected="0">
            <x v="387"/>
          </reference>
          <reference field="4" count="1" selected="0">
            <x v="289"/>
          </reference>
        </references>
      </pivotArea>
    </format>
    <format dxfId="2306">
      <pivotArea dataOnly="0" labelOnly="1" outline="0" offset="IV110" fieldPosition="0">
        <references count="1">
          <reference field="4" count="1">
            <x v="289"/>
          </reference>
        </references>
      </pivotArea>
    </format>
    <format dxfId="2305">
      <pivotArea dataOnly="0" labelOnly="1" outline="0" fieldPosition="0">
        <references count="2">
          <reference field="0" count="1">
            <x v="387"/>
          </reference>
          <reference field="4" count="1" selected="0">
            <x v="289"/>
          </reference>
        </references>
      </pivotArea>
    </format>
    <format dxfId="2304">
      <pivotArea outline="0" collapsedLevelsAreSubtotals="1" fieldPosition="0">
        <references count="2">
          <reference field="0" count="1" selected="0">
            <x v="387"/>
          </reference>
          <reference field="4" count="1" selected="0">
            <x v="289"/>
          </reference>
        </references>
      </pivotArea>
    </format>
    <format dxfId="2303">
      <pivotArea outline="0" collapsedLevelsAreSubtotals="1" fieldPosition="0">
        <references count="2">
          <reference field="0" count="1" selected="0">
            <x v="391"/>
          </reference>
          <reference field="4" count="1" selected="0">
            <x v="289"/>
          </reference>
        </references>
      </pivotArea>
    </format>
    <format dxfId="2302">
      <pivotArea dataOnly="0" labelOnly="1" outline="0" offset="IV111" fieldPosition="0">
        <references count="1">
          <reference field="4" count="1">
            <x v="289"/>
          </reference>
        </references>
      </pivotArea>
    </format>
    <format dxfId="2301">
      <pivotArea dataOnly="0" labelOnly="1" outline="0" fieldPosition="0">
        <references count="2">
          <reference field="0" count="1">
            <x v="391"/>
          </reference>
          <reference field="4" count="1" selected="0">
            <x v="289"/>
          </reference>
        </references>
      </pivotArea>
    </format>
    <format dxfId="2300">
      <pivotArea outline="0" collapsedLevelsAreSubtotals="1" fieldPosition="0">
        <references count="2">
          <reference field="0" count="1" selected="0">
            <x v="391"/>
          </reference>
          <reference field="4" count="1" selected="0">
            <x v="289"/>
          </reference>
        </references>
      </pivotArea>
    </format>
    <format dxfId="2299">
      <pivotArea outline="0" collapsedLevelsAreSubtotals="1" fieldPosition="0">
        <references count="2">
          <reference field="0" count="1" selected="0">
            <x v="398"/>
          </reference>
          <reference field="4" count="1" selected="0">
            <x v="289"/>
          </reference>
        </references>
      </pivotArea>
    </format>
    <format dxfId="2298">
      <pivotArea dataOnly="0" labelOnly="1" outline="0" offset="IV112" fieldPosition="0">
        <references count="1">
          <reference field="4" count="1">
            <x v="289"/>
          </reference>
        </references>
      </pivotArea>
    </format>
    <format dxfId="2297">
      <pivotArea dataOnly="0" labelOnly="1" outline="0" fieldPosition="0">
        <references count="2">
          <reference field="0" count="1">
            <x v="398"/>
          </reference>
          <reference field="4" count="1" selected="0">
            <x v="289"/>
          </reference>
        </references>
      </pivotArea>
    </format>
    <format dxfId="2296">
      <pivotArea outline="0" collapsedLevelsAreSubtotals="1" fieldPosition="0">
        <references count="2">
          <reference field="0" count="1" selected="0">
            <x v="398"/>
          </reference>
          <reference field="4" count="1" selected="0">
            <x v="289"/>
          </reference>
        </references>
      </pivotArea>
    </format>
    <format dxfId="2295">
      <pivotArea outline="0" collapsedLevelsAreSubtotals="1" fieldPosition="0">
        <references count="2">
          <reference field="0" count="1" selected="0">
            <x v="408"/>
          </reference>
          <reference field="4" count="1" selected="0">
            <x v="289"/>
          </reference>
        </references>
      </pivotArea>
    </format>
    <format dxfId="2294">
      <pivotArea dataOnly="0" labelOnly="1" outline="0" offset="IV113" fieldPosition="0">
        <references count="1">
          <reference field="4" count="1">
            <x v="289"/>
          </reference>
        </references>
      </pivotArea>
    </format>
    <format dxfId="2293">
      <pivotArea dataOnly="0" labelOnly="1" outline="0" fieldPosition="0">
        <references count="2">
          <reference field="0" count="1">
            <x v="408"/>
          </reference>
          <reference field="4" count="1" selected="0">
            <x v="289"/>
          </reference>
        </references>
      </pivotArea>
    </format>
    <format dxfId="2292">
      <pivotArea outline="0" collapsedLevelsAreSubtotals="1" fieldPosition="0">
        <references count="2">
          <reference field="0" count="1" selected="0">
            <x v="408"/>
          </reference>
          <reference field="4" count="1" selected="0">
            <x v="289"/>
          </reference>
        </references>
      </pivotArea>
    </format>
    <format dxfId="2291">
      <pivotArea outline="0" collapsedLevelsAreSubtotals="1" fieldPosition="0">
        <references count="2">
          <reference field="0" count="1" selected="0">
            <x v="409"/>
          </reference>
          <reference field="4" count="1" selected="0">
            <x v="289"/>
          </reference>
        </references>
      </pivotArea>
    </format>
    <format dxfId="2290">
      <pivotArea dataOnly="0" labelOnly="1" outline="0" offset="IV114" fieldPosition="0">
        <references count="1">
          <reference field="4" count="1">
            <x v="289"/>
          </reference>
        </references>
      </pivotArea>
    </format>
    <format dxfId="2289">
      <pivotArea dataOnly="0" labelOnly="1" outline="0" fieldPosition="0">
        <references count="2">
          <reference field="0" count="1">
            <x v="409"/>
          </reference>
          <reference field="4" count="1" selected="0">
            <x v="289"/>
          </reference>
        </references>
      </pivotArea>
    </format>
    <format dxfId="2288">
      <pivotArea outline="0" collapsedLevelsAreSubtotals="1" fieldPosition="0">
        <references count="2">
          <reference field="0" count="1" selected="0">
            <x v="409"/>
          </reference>
          <reference field="4" count="1" selected="0">
            <x v="289"/>
          </reference>
        </references>
      </pivotArea>
    </format>
    <format dxfId="2287">
      <pivotArea outline="0" collapsedLevelsAreSubtotals="1" fieldPosition="0">
        <references count="2">
          <reference field="0" count="1" selected="0">
            <x v="410"/>
          </reference>
          <reference field="4" count="1" selected="0">
            <x v="289"/>
          </reference>
        </references>
      </pivotArea>
    </format>
    <format dxfId="2286">
      <pivotArea dataOnly="0" labelOnly="1" outline="0" offset="IV115" fieldPosition="0">
        <references count="1">
          <reference field="4" count="1">
            <x v="289"/>
          </reference>
        </references>
      </pivotArea>
    </format>
    <format dxfId="2285">
      <pivotArea dataOnly="0" labelOnly="1" outline="0" fieldPosition="0">
        <references count="2">
          <reference field="0" count="1">
            <x v="410"/>
          </reference>
          <reference field="4" count="1" selected="0">
            <x v="289"/>
          </reference>
        </references>
      </pivotArea>
    </format>
    <format dxfId="2284">
      <pivotArea outline="0" collapsedLevelsAreSubtotals="1" fieldPosition="0">
        <references count="2">
          <reference field="0" count="1" selected="0">
            <x v="410"/>
          </reference>
          <reference field="4" count="1" selected="0">
            <x v="289"/>
          </reference>
        </references>
      </pivotArea>
    </format>
    <format dxfId="2283">
      <pivotArea outline="0" collapsedLevelsAreSubtotals="1" fieldPosition="0">
        <references count="2">
          <reference field="0" count="1" selected="0">
            <x v="412"/>
          </reference>
          <reference field="4" count="1" selected="0">
            <x v="289"/>
          </reference>
        </references>
      </pivotArea>
    </format>
    <format dxfId="2282">
      <pivotArea dataOnly="0" labelOnly="1" outline="0" offset="IV116" fieldPosition="0">
        <references count="1">
          <reference field="4" count="1">
            <x v="289"/>
          </reference>
        </references>
      </pivotArea>
    </format>
    <format dxfId="2281">
      <pivotArea dataOnly="0" labelOnly="1" outline="0" fieldPosition="0">
        <references count="2">
          <reference field="0" count="1">
            <x v="412"/>
          </reference>
          <reference field="4" count="1" selected="0">
            <x v="289"/>
          </reference>
        </references>
      </pivotArea>
    </format>
    <format dxfId="2280">
      <pivotArea outline="0" collapsedLevelsAreSubtotals="1" fieldPosition="0">
        <references count="2">
          <reference field="0" count="1" selected="0">
            <x v="412"/>
          </reference>
          <reference field="4" count="1" selected="0">
            <x v="289"/>
          </reference>
        </references>
      </pivotArea>
    </format>
    <format dxfId="2279">
      <pivotArea outline="0" collapsedLevelsAreSubtotals="1" fieldPosition="0">
        <references count="2">
          <reference field="0" count="1" selected="0">
            <x v="413"/>
          </reference>
          <reference field="4" count="1" selected="0">
            <x v="289"/>
          </reference>
        </references>
      </pivotArea>
    </format>
    <format dxfId="2278">
      <pivotArea dataOnly="0" labelOnly="1" outline="0" offset="IV117" fieldPosition="0">
        <references count="1">
          <reference field="4" count="1">
            <x v="289"/>
          </reference>
        </references>
      </pivotArea>
    </format>
    <format dxfId="2277">
      <pivotArea dataOnly="0" labelOnly="1" outline="0" fieldPosition="0">
        <references count="2">
          <reference field="0" count="1">
            <x v="413"/>
          </reference>
          <reference field="4" count="1" selected="0">
            <x v="289"/>
          </reference>
        </references>
      </pivotArea>
    </format>
    <format dxfId="2276">
      <pivotArea outline="0" collapsedLevelsAreSubtotals="1" fieldPosition="0">
        <references count="2">
          <reference field="0" count="1" selected="0">
            <x v="413"/>
          </reference>
          <reference field="4" count="1" selected="0">
            <x v="289"/>
          </reference>
        </references>
      </pivotArea>
    </format>
    <format dxfId="2275">
      <pivotArea outline="0" collapsedLevelsAreSubtotals="1" fieldPosition="0">
        <references count="2">
          <reference field="0" count="1" selected="0">
            <x v="416"/>
          </reference>
          <reference field="4" count="1" selected="0">
            <x v="289"/>
          </reference>
        </references>
      </pivotArea>
    </format>
    <format dxfId="2274">
      <pivotArea dataOnly="0" labelOnly="1" outline="0" offset="IV118" fieldPosition="0">
        <references count="1">
          <reference field="4" count="1">
            <x v="289"/>
          </reference>
        </references>
      </pivotArea>
    </format>
    <format dxfId="2273">
      <pivotArea dataOnly="0" labelOnly="1" outline="0" fieldPosition="0">
        <references count="2">
          <reference field="0" count="1">
            <x v="416"/>
          </reference>
          <reference field="4" count="1" selected="0">
            <x v="289"/>
          </reference>
        </references>
      </pivotArea>
    </format>
    <format dxfId="2272">
      <pivotArea outline="0" collapsedLevelsAreSubtotals="1" fieldPosition="0">
        <references count="2">
          <reference field="0" count="1" selected="0">
            <x v="416"/>
          </reference>
          <reference field="4" count="1" selected="0">
            <x v="289"/>
          </reference>
        </references>
      </pivotArea>
    </format>
    <format dxfId="2271">
      <pivotArea outline="0" collapsedLevelsAreSubtotals="1" fieldPosition="0">
        <references count="2">
          <reference field="0" count="1" selected="0">
            <x v="422"/>
          </reference>
          <reference field="4" count="1" selected="0">
            <x v="289"/>
          </reference>
        </references>
      </pivotArea>
    </format>
    <format dxfId="2270">
      <pivotArea dataOnly="0" labelOnly="1" outline="0" offset="IV119" fieldPosition="0">
        <references count="1">
          <reference field="4" count="1">
            <x v="289"/>
          </reference>
        </references>
      </pivotArea>
    </format>
    <format dxfId="2269">
      <pivotArea dataOnly="0" labelOnly="1" outline="0" fieldPosition="0">
        <references count="2">
          <reference field="0" count="1">
            <x v="422"/>
          </reference>
          <reference field="4" count="1" selected="0">
            <x v="289"/>
          </reference>
        </references>
      </pivotArea>
    </format>
    <format dxfId="2268">
      <pivotArea outline="0" collapsedLevelsAreSubtotals="1" fieldPosition="0">
        <references count="2">
          <reference field="0" count="1" selected="0">
            <x v="422"/>
          </reference>
          <reference field="4" count="1" selected="0">
            <x v="289"/>
          </reference>
        </references>
      </pivotArea>
    </format>
    <format dxfId="2267">
      <pivotArea outline="0" collapsedLevelsAreSubtotals="1" fieldPosition="0">
        <references count="2">
          <reference field="0" count="1" selected="0">
            <x v="424"/>
          </reference>
          <reference field="4" count="1" selected="0">
            <x v="289"/>
          </reference>
        </references>
      </pivotArea>
    </format>
    <format dxfId="2266">
      <pivotArea dataOnly="0" labelOnly="1" outline="0" offset="IV120" fieldPosition="0">
        <references count="1">
          <reference field="4" count="1">
            <x v="289"/>
          </reference>
        </references>
      </pivotArea>
    </format>
    <format dxfId="2265">
      <pivotArea dataOnly="0" labelOnly="1" outline="0" fieldPosition="0">
        <references count="2">
          <reference field="0" count="1">
            <x v="424"/>
          </reference>
          <reference field="4" count="1" selected="0">
            <x v="289"/>
          </reference>
        </references>
      </pivotArea>
    </format>
    <format dxfId="2264">
      <pivotArea outline="0" collapsedLevelsAreSubtotals="1" fieldPosition="0">
        <references count="2">
          <reference field="0" count="1" selected="0">
            <x v="424"/>
          </reference>
          <reference field="4" count="1" selected="0">
            <x v="289"/>
          </reference>
        </references>
      </pivotArea>
    </format>
    <format dxfId="2263">
      <pivotArea outline="0" collapsedLevelsAreSubtotals="1" fieldPosition="0">
        <references count="2">
          <reference field="0" count="1" selected="0">
            <x v="480"/>
          </reference>
          <reference field="4" count="1" selected="0">
            <x v="289"/>
          </reference>
        </references>
      </pivotArea>
    </format>
    <format dxfId="2262">
      <pivotArea dataOnly="0" labelOnly="1" outline="0" offset="IV256" fieldPosition="0">
        <references count="1">
          <reference field="4" count="1">
            <x v="289"/>
          </reference>
        </references>
      </pivotArea>
    </format>
    <format dxfId="2261">
      <pivotArea dataOnly="0" labelOnly="1" outline="0" fieldPosition="0">
        <references count="2">
          <reference field="0" count="1">
            <x v="480"/>
          </reference>
          <reference field="4" count="1" selected="0">
            <x v="289"/>
          </reference>
        </references>
      </pivotArea>
    </format>
    <format dxfId="2260">
      <pivotArea outline="0" collapsedLevelsAreSubtotals="1" fieldPosition="0">
        <references count="2">
          <reference field="0" count="1" selected="0">
            <x v="480"/>
          </reference>
          <reference field="4" count="1" selected="0">
            <x v="289"/>
          </reference>
        </references>
      </pivotArea>
    </format>
    <format dxfId="2259">
      <pivotArea dataOnly="0" labelOnly="1" outline="0" fieldPosition="0">
        <references count="1">
          <reference field="4" count="1">
            <x v="289"/>
          </reference>
        </references>
      </pivotArea>
    </format>
    <format dxfId="2258">
      <pivotArea dataOnly="0" labelOnly="1" outline="0" fieldPosition="0">
        <references count="2">
          <reference field="0" count="1">
            <x v="480"/>
          </reference>
          <reference field="4" count="1" selected="0">
            <x v="289"/>
          </reference>
        </references>
      </pivotArea>
    </format>
    <format dxfId="2257">
      <pivotArea outline="0" collapsedLevelsAreSubtotals="1" fieldPosition="0">
        <references count="1">
          <reference field="4" count="1" selected="0" defaultSubtotal="1">
            <x v="289"/>
          </reference>
        </references>
      </pivotArea>
    </format>
    <format dxfId="2256">
      <pivotArea dataOnly="0" labelOnly="1" outline="0" fieldPosition="0">
        <references count="1">
          <reference field="4" count="1" defaultSubtotal="1">
            <x v="289"/>
          </reference>
        </references>
      </pivotArea>
    </format>
    <format dxfId="2255">
      <pivotArea dataOnly="0" labelOnly="1" outline="0" fieldPosition="0">
        <references count="1">
          <reference field="4" count="1" defaultSubtotal="1">
            <x v="289"/>
          </reference>
        </references>
      </pivotArea>
    </format>
    <format dxfId="2254">
      <pivotArea outline="0" collapsedLevelsAreSubtotals="1" fieldPosition="0">
        <references count="2">
          <reference field="0" count="1" selected="0">
            <x v="288"/>
          </reference>
          <reference field="4" count="1" selected="0">
            <x v="290"/>
          </reference>
        </references>
      </pivotArea>
    </format>
    <format dxfId="2253">
      <pivotArea dataOnly="0" labelOnly="1" outline="0" offset="IV1" fieldPosition="0">
        <references count="1">
          <reference field="4" count="1">
            <x v="290"/>
          </reference>
        </references>
      </pivotArea>
    </format>
    <format dxfId="2252">
      <pivotArea dataOnly="0" labelOnly="1" outline="0" fieldPosition="0">
        <references count="2">
          <reference field="0" count="1">
            <x v="288"/>
          </reference>
          <reference field="4" count="1" selected="0">
            <x v="290"/>
          </reference>
        </references>
      </pivotArea>
    </format>
    <format dxfId="2251">
      <pivotArea outline="0" collapsedLevelsAreSubtotals="1" fieldPosition="0">
        <references count="2">
          <reference field="0" count="1" selected="0">
            <x v="288"/>
          </reference>
          <reference field="4" count="1" selected="0">
            <x v="290"/>
          </reference>
        </references>
      </pivotArea>
    </format>
    <format dxfId="2250">
      <pivotArea dataOnly="0" labelOnly="1" outline="0" fieldPosition="0">
        <references count="1">
          <reference field="4" count="1">
            <x v="290"/>
          </reference>
        </references>
      </pivotArea>
    </format>
    <format dxfId="2249">
      <pivotArea dataOnly="0" labelOnly="1" outline="0" fieldPosition="0">
        <references count="2">
          <reference field="0" count="1">
            <x v="288"/>
          </reference>
          <reference field="4" count="1" selected="0">
            <x v="290"/>
          </reference>
        </references>
      </pivotArea>
    </format>
    <format dxfId="2248">
      <pivotArea dataOnly="0" labelOnly="1" outline="0" fieldPosition="0">
        <references count="1">
          <reference field="4" count="1">
            <x v="290"/>
          </reference>
        </references>
      </pivotArea>
    </format>
    <format dxfId="2247">
      <pivotArea outline="0" collapsedLevelsAreSubtotals="1" fieldPosition="0">
        <references count="2">
          <reference field="0" count="1" selected="0">
            <x v="352"/>
          </reference>
          <reference field="4" count="1" selected="0">
            <x v="290"/>
          </reference>
        </references>
      </pivotArea>
    </format>
    <format dxfId="2246">
      <pivotArea dataOnly="0" labelOnly="1" outline="0" offset="IV256" fieldPosition="0">
        <references count="1">
          <reference field="4" count="1">
            <x v="290"/>
          </reference>
        </references>
      </pivotArea>
    </format>
    <format dxfId="2245">
      <pivotArea dataOnly="0" labelOnly="1" outline="0" fieldPosition="0">
        <references count="2">
          <reference field="0" count="1">
            <x v="352"/>
          </reference>
          <reference field="4" count="1" selected="0">
            <x v="290"/>
          </reference>
        </references>
      </pivotArea>
    </format>
    <format dxfId="2244">
      <pivotArea outline="0" collapsedLevelsAreSubtotals="1" fieldPosition="0">
        <references count="2">
          <reference field="0" count="1" selected="0">
            <x v="352"/>
          </reference>
          <reference field="4" count="1" selected="0">
            <x v="290"/>
          </reference>
        </references>
      </pivotArea>
    </format>
    <format dxfId="2243">
      <pivotArea dataOnly="0" labelOnly="1" outline="0" fieldPosition="0">
        <references count="1">
          <reference field="4" count="1">
            <x v="290"/>
          </reference>
        </references>
      </pivotArea>
    </format>
    <format dxfId="2242">
      <pivotArea dataOnly="0" labelOnly="1" outline="0" fieldPosition="0">
        <references count="2">
          <reference field="0" count="1">
            <x v="352"/>
          </reference>
          <reference field="4" count="1" selected="0">
            <x v="290"/>
          </reference>
        </references>
      </pivotArea>
    </format>
    <format dxfId="2241">
      <pivotArea dataOnly="0" labelOnly="1" outline="0" fieldPosition="0">
        <references count="1">
          <reference field="4" count="1">
            <x v="290"/>
          </reference>
        </references>
      </pivotArea>
    </format>
    <format dxfId="2240">
      <pivotArea outline="0" collapsedLevelsAreSubtotals="1" fieldPosition="0">
        <references count="1">
          <reference field="4" count="1" selected="0" defaultSubtotal="1">
            <x v="290"/>
          </reference>
        </references>
      </pivotArea>
    </format>
    <format dxfId="2239">
      <pivotArea dataOnly="0" labelOnly="1" outline="0" fieldPosition="0">
        <references count="1">
          <reference field="4" count="1" defaultSubtotal="1">
            <x v="290"/>
          </reference>
        </references>
      </pivotArea>
    </format>
    <format dxfId="2238">
      <pivotArea dataOnly="0" labelOnly="1" outline="0" fieldPosition="0">
        <references count="1">
          <reference field="4" count="1" defaultSubtotal="1">
            <x v="290"/>
          </reference>
        </references>
      </pivotArea>
    </format>
    <format dxfId="2237">
      <pivotArea outline="0" collapsedLevelsAreSubtotals="1" fieldPosition="0">
        <references count="2">
          <reference field="0" count="1" selected="0">
            <x v="139"/>
          </reference>
          <reference field="4" count="1" selected="0">
            <x v="292"/>
          </reference>
        </references>
      </pivotArea>
    </format>
    <format dxfId="2236">
      <pivotArea dataOnly="0" labelOnly="1" outline="0" offset="IV1" fieldPosition="0">
        <references count="1">
          <reference field="4" count="1">
            <x v="292"/>
          </reference>
        </references>
      </pivotArea>
    </format>
    <format dxfId="2235">
      <pivotArea dataOnly="0" labelOnly="1" outline="0" fieldPosition="0">
        <references count="2">
          <reference field="0" count="1">
            <x v="139"/>
          </reference>
          <reference field="4" count="1" selected="0">
            <x v="292"/>
          </reference>
        </references>
      </pivotArea>
    </format>
    <format dxfId="2234">
      <pivotArea outline="0" collapsedLevelsAreSubtotals="1" fieldPosition="0">
        <references count="2">
          <reference field="0" count="1" selected="0">
            <x v="139"/>
          </reference>
          <reference field="4" count="1" selected="0">
            <x v="292"/>
          </reference>
        </references>
      </pivotArea>
    </format>
    <format dxfId="2233">
      <pivotArea dataOnly="0" labelOnly="1" outline="0" fieldPosition="0">
        <references count="1">
          <reference field="4" count="1">
            <x v="292"/>
          </reference>
        </references>
      </pivotArea>
    </format>
    <format dxfId="2232">
      <pivotArea dataOnly="0" labelOnly="1" outline="0" fieldPosition="0">
        <references count="2">
          <reference field="0" count="1">
            <x v="139"/>
          </reference>
          <reference field="4" count="1" selected="0">
            <x v="292"/>
          </reference>
        </references>
      </pivotArea>
    </format>
    <format dxfId="2231">
      <pivotArea dataOnly="0" labelOnly="1" outline="0" fieldPosition="0">
        <references count="1">
          <reference field="4" count="1">
            <x v="292"/>
          </reference>
        </references>
      </pivotArea>
    </format>
    <format dxfId="2230">
      <pivotArea outline="0" collapsedLevelsAreSubtotals="1" fieldPosition="0">
        <references count="2">
          <reference field="0" count="1" selected="0">
            <x v="152"/>
          </reference>
          <reference field="4" count="1" selected="0">
            <x v="292"/>
          </reference>
        </references>
      </pivotArea>
    </format>
    <format dxfId="2229">
      <pivotArea dataOnly="0" labelOnly="1" outline="0" offset="IV2" fieldPosition="0">
        <references count="1">
          <reference field="4" count="1">
            <x v="292"/>
          </reference>
        </references>
      </pivotArea>
    </format>
    <format dxfId="2228">
      <pivotArea dataOnly="0" labelOnly="1" outline="0" fieldPosition="0">
        <references count="2">
          <reference field="0" count="1">
            <x v="152"/>
          </reference>
          <reference field="4" count="1" selected="0">
            <x v="292"/>
          </reference>
        </references>
      </pivotArea>
    </format>
    <format dxfId="2227">
      <pivotArea outline="0" collapsedLevelsAreSubtotals="1" fieldPosition="0">
        <references count="2">
          <reference field="0" count="1" selected="0">
            <x v="152"/>
          </reference>
          <reference field="4" count="1" selected="0">
            <x v="292"/>
          </reference>
        </references>
      </pivotArea>
    </format>
    <format dxfId="2226">
      <pivotArea outline="0" collapsedLevelsAreSubtotals="1" fieldPosition="0">
        <references count="2">
          <reference field="0" count="1" selected="0">
            <x v="154"/>
          </reference>
          <reference field="4" count="1" selected="0">
            <x v="292"/>
          </reference>
        </references>
      </pivotArea>
    </format>
    <format dxfId="2225">
      <pivotArea dataOnly="0" labelOnly="1" outline="0" offset="IV3" fieldPosition="0">
        <references count="1">
          <reference field="4" count="1">
            <x v="292"/>
          </reference>
        </references>
      </pivotArea>
    </format>
    <format dxfId="2224">
      <pivotArea dataOnly="0" labelOnly="1" outline="0" fieldPosition="0">
        <references count="2">
          <reference field="0" count="1">
            <x v="154"/>
          </reference>
          <reference field="4" count="1" selected="0">
            <x v="292"/>
          </reference>
        </references>
      </pivotArea>
    </format>
    <format dxfId="2223">
      <pivotArea outline="0" collapsedLevelsAreSubtotals="1" fieldPosition="0">
        <references count="2">
          <reference field="0" count="1" selected="0">
            <x v="154"/>
          </reference>
          <reference field="4" count="1" selected="0">
            <x v="292"/>
          </reference>
        </references>
      </pivotArea>
    </format>
    <format dxfId="2222">
      <pivotArea outline="0" collapsedLevelsAreSubtotals="1" fieldPosition="0">
        <references count="2">
          <reference field="0" count="1" selected="0">
            <x v="165"/>
          </reference>
          <reference field="4" count="1" selected="0">
            <x v="292"/>
          </reference>
        </references>
      </pivotArea>
    </format>
    <format dxfId="2221">
      <pivotArea dataOnly="0" labelOnly="1" outline="0" offset="IV4" fieldPosition="0">
        <references count="1">
          <reference field="4" count="1">
            <x v="292"/>
          </reference>
        </references>
      </pivotArea>
    </format>
    <format dxfId="2220">
      <pivotArea dataOnly="0" labelOnly="1" outline="0" fieldPosition="0">
        <references count="2">
          <reference field="0" count="1">
            <x v="165"/>
          </reference>
          <reference field="4" count="1" selected="0">
            <x v="292"/>
          </reference>
        </references>
      </pivotArea>
    </format>
    <format dxfId="2219">
      <pivotArea outline="0" collapsedLevelsAreSubtotals="1" fieldPosition="0">
        <references count="2">
          <reference field="0" count="1" selected="0">
            <x v="165"/>
          </reference>
          <reference field="4" count="1" selected="0">
            <x v="292"/>
          </reference>
        </references>
      </pivotArea>
    </format>
    <format dxfId="2218">
      <pivotArea outline="0" collapsedLevelsAreSubtotals="1" fieldPosition="0">
        <references count="2">
          <reference field="0" count="1" selected="0">
            <x v="166"/>
          </reference>
          <reference field="4" count="1" selected="0">
            <x v="292"/>
          </reference>
        </references>
      </pivotArea>
    </format>
    <format dxfId="2217">
      <pivotArea dataOnly="0" labelOnly="1" outline="0" offset="IV5" fieldPosition="0">
        <references count="1">
          <reference field="4" count="1">
            <x v="292"/>
          </reference>
        </references>
      </pivotArea>
    </format>
    <format dxfId="2216">
      <pivotArea dataOnly="0" labelOnly="1" outline="0" fieldPosition="0">
        <references count="2">
          <reference field="0" count="1">
            <x v="166"/>
          </reference>
          <reference field="4" count="1" selected="0">
            <x v="292"/>
          </reference>
        </references>
      </pivotArea>
    </format>
    <format dxfId="2215">
      <pivotArea outline="0" collapsedLevelsAreSubtotals="1" fieldPosition="0">
        <references count="2">
          <reference field="0" count="1" selected="0">
            <x v="166"/>
          </reference>
          <reference field="4" count="1" selected="0">
            <x v="292"/>
          </reference>
        </references>
      </pivotArea>
    </format>
    <format dxfId="2214">
      <pivotArea outline="0" collapsedLevelsAreSubtotals="1" fieldPosition="0">
        <references count="2">
          <reference field="0" count="1" selected="0">
            <x v="167"/>
          </reference>
          <reference field="4" count="1" selected="0">
            <x v="292"/>
          </reference>
        </references>
      </pivotArea>
    </format>
    <format dxfId="2213">
      <pivotArea dataOnly="0" labelOnly="1" outline="0" offset="IV6" fieldPosition="0">
        <references count="1">
          <reference field="4" count="1">
            <x v="292"/>
          </reference>
        </references>
      </pivotArea>
    </format>
    <format dxfId="2212">
      <pivotArea dataOnly="0" labelOnly="1" outline="0" fieldPosition="0">
        <references count="2">
          <reference field="0" count="1">
            <x v="167"/>
          </reference>
          <reference field="4" count="1" selected="0">
            <x v="292"/>
          </reference>
        </references>
      </pivotArea>
    </format>
    <format dxfId="2211">
      <pivotArea outline="0" collapsedLevelsAreSubtotals="1" fieldPosition="0">
        <references count="2">
          <reference field="0" count="1" selected="0">
            <x v="167"/>
          </reference>
          <reference field="4" count="1" selected="0">
            <x v="292"/>
          </reference>
        </references>
      </pivotArea>
    </format>
    <format dxfId="2210">
      <pivotArea outline="0" collapsedLevelsAreSubtotals="1" fieldPosition="0">
        <references count="2">
          <reference field="0" count="1" selected="0">
            <x v="168"/>
          </reference>
          <reference field="4" count="1" selected="0">
            <x v="292"/>
          </reference>
        </references>
      </pivotArea>
    </format>
    <format dxfId="2209">
      <pivotArea dataOnly="0" labelOnly="1" outline="0" offset="IV7" fieldPosition="0">
        <references count="1">
          <reference field="4" count="1">
            <x v="292"/>
          </reference>
        </references>
      </pivotArea>
    </format>
    <format dxfId="2208">
      <pivotArea dataOnly="0" labelOnly="1" outline="0" fieldPosition="0">
        <references count="2">
          <reference field="0" count="1">
            <x v="168"/>
          </reference>
          <reference field="4" count="1" selected="0">
            <x v="292"/>
          </reference>
        </references>
      </pivotArea>
    </format>
    <format dxfId="2207">
      <pivotArea outline="0" collapsedLevelsAreSubtotals="1" fieldPosition="0">
        <references count="2">
          <reference field="0" count="1" selected="0">
            <x v="168"/>
          </reference>
          <reference field="4" count="1" selected="0">
            <x v="292"/>
          </reference>
        </references>
      </pivotArea>
    </format>
    <format dxfId="2206">
      <pivotArea outline="0" collapsedLevelsAreSubtotals="1" fieldPosition="0">
        <references count="2">
          <reference field="0" count="1" selected="0">
            <x v="170"/>
          </reference>
          <reference field="4" count="1" selected="0">
            <x v="292"/>
          </reference>
        </references>
      </pivotArea>
    </format>
    <format dxfId="2205">
      <pivotArea dataOnly="0" labelOnly="1" outline="0" offset="IV8" fieldPosition="0">
        <references count="1">
          <reference field="4" count="1">
            <x v="292"/>
          </reference>
        </references>
      </pivotArea>
    </format>
    <format dxfId="2204">
      <pivotArea dataOnly="0" labelOnly="1" outline="0" fieldPosition="0">
        <references count="2">
          <reference field="0" count="1">
            <x v="170"/>
          </reference>
          <reference field="4" count="1" selected="0">
            <x v="292"/>
          </reference>
        </references>
      </pivotArea>
    </format>
    <format dxfId="2203">
      <pivotArea outline="0" collapsedLevelsAreSubtotals="1" fieldPosition="0">
        <references count="2">
          <reference field="0" count="1" selected="0">
            <x v="170"/>
          </reference>
          <reference field="4" count="1" selected="0">
            <x v="292"/>
          </reference>
        </references>
      </pivotArea>
    </format>
    <format dxfId="2202">
      <pivotArea outline="0" collapsedLevelsAreSubtotals="1" fieldPosition="0">
        <references count="2">
          <reference field="0" count="1" selected="0">
            <x v="173"/>
          </reference>
          <reference field="4" count="1" selected="0">
            <x v="292"/>
          </reference>
        </references>
      </pivotArea>
    </format>
    <format dxfId="2201">
      <pivotArea dataOnly="0" labelOnly="1" outline="0" offset="IV9" fieldPosition="0">
        <references count="1">
          <reference field="4" count="1">
            <x v="292"/>
          </reference>
        </references>
      </pivotArea>
    </format>
    <format dxfId="2200">
      <pivotArea dataOnly="0" labelOnly="1" outline="0" fieldPosition="0">
        <references count="2">
          <reference field="0" count="1">
            <x v="173"/>
          </reference>
          <reference field="4" count="1" selected="0">
            <x v="292"/>
          </reference>
        </references>
      </pivotArea>
    </format>
    <format dxfId="2199">
      <pivotArea outline="0" collapsedLevelsAreSubtotals="1" fieldPosition="0">
        <references count="2">
          <reference field="0" count="1" selected="0">
            <x v="173"/>
          </reference>
          <reference field="4" count="1" selected="0">
            <x v="292"/>
          </reference>
        </references>
      </pivotArea>
    </format>
    <format dxfId="2198">
      <pivotArea outline="0" collapsedLevelsAreSubtotals="1" fieldPosition="0">
        <references count="2">
          <reference field="0" count="1" selected="0">
            <x v="275"/>
          </reference>
          <reference field="4" count="1" selected="0">
            <x v="292"/>
          </reference>
        </references>
      </pivotArea>
    </format>
    <format dxfId="2197">
      <pivotArea dataOnly="0" labelOnly="1" outline="0" offset="IV10" fieldPosition="0">
        <references count="1">
          <reference field="4" count="1">
            <x v="292"/>
          </reference>
        </references>
      </pivotArea>
    </format>
    <format dxfId="2196">
      <pivotArea dataOnly="0" labelOnly="1" outline="0" fieldPosition="0">
        <references count="2">
          <reference field="0" count="1">
            <x v="275"/>
          </reference>
          <reference field="4" count="1" selected="0">
            <x v="292"/>
          </reference>
        </references>
      </pivotArea>
    </format>
    <format dxfId="2195">
      <pivotArea outline="0" collapsedLevelsAreSubtotals="1" fieldPosition="0">
        <references count="2">
          <reference field="0" count="1" selected="0">
            <x v="275"/>
          </reference>
          <reference field="4" count="1" selected="0">
            <x v="292"/>
          </reference>
        </references>
      </pivotArea>
    </format>
    <format dxfId="2194">
      <pivotArea outline="0" collapsedLevelsAreSubtotals="1" fieldPosition="0">
        <references count="2">
          <reference field="0" count="1" selected="0">
            <x v="409"/>
          </reference>
          <reference field="4" count="1" selected="0">
            <x v="292"/>
          </reference>
        </references>
      </pivotArea>
    </format>
    <format dxfId="2193">
      <pivotArea dataOnly="0" labelOnly="1" outline="0" offset="IV256" fieldPosition="0">
        <references count="1">
          <reference field="4" count="1">
            <x v="292"/>
          </reference>
        </references>
      </pivotArea>
    </format>
    <format dxfId="2192">
      <pivotArea dataOnly="0" labelOnly="1" outline="0" fieldPosition="0">
        <references count="2">
          <reference field="0" count="1">
            <x v="409"/>
          </reference>
          <reference field="4" count="1" selected="0">
            <x v="292"/>
          </reference>
        </references>
      </pivotArea>
    </format>
    <format dxfId="2191">
      <pivotArea outline="0" collapsedLevelsAreSubtotals="1" fieldPosition="0">
        <references count="2">
          <reference field="0" count="1" selected="0">
            <x v="409"/>
          </reference>
          <reference field="4" count="1" selected="0">
            <x v="292"/>
          </reference>
        </references>
      </pivotArea>
    </format>
    <format dxfId="2190">
      <pivotArea dataOnly="0" labelOnly="1" outline="0" fieldPosition="0">
        <references count="1">
          <reference field="4" count="1">
            <x v="292"/>
          </reference>
        </references>
      </pivotArea>
    </format>
    <format dxfId="2189">
      <pivotArea dataOnly="0" labelOnly="1" outline="0" fieldPosition="0">
        <references count="2">
          <reference field="0" count="1">
            <x v="409"/>
          </reference>
          <reference field="4" count="1" selected="0">
            <x v="292"/>
          </reference>
        </references>
      </pivotArea>
    </format>
    <format dxfId="2188">
      <pivotArea dataOnly="0" labelOnly="1" outline="0" fieldPosition="0">
        <references count="1">
          <reference field="4" count="1">
            <x v="292"/>
          </reference>
        </references>
      </pivotArea>
    </format>
    <format dxfId="2187">
      <pivotArea outline="0" collapsedLevelsAreSubtotals="1" fieldPosition="0">
        <references count="1">
          <reference field="4" count="1" selected="0" defaultSubtotal="1">
            <x v="292"/>
          </reference>
        </references>
      </pivotArea>
    </format>
    <format dxfId="2186">
      <pivotArea dataOnly="0" labelOnly="1" outline="0" fieldPosition="0">
        <references count="1">
          <reference field="4" count="1" defaultSubtotal="1">
            <x v="292"/>
          </reference>
        </references>
      </pivotArea>
    </format>
    <format dxfId="2185">
      <pivotArea dataOnly="0" labelOnly="1" outline="0" fieldPosition="0">
        <references count="1">
          <reference field="4" count="1" defaultSubtotal="1">
            <x v="292"/>
          </reference>
        </references>
      </pivotArea>
    </format>
    <format dxfId="2184">
      <pivotArea outline="0" collapsedLevelsAreSubtotals="1" fieldPosition="0">
        <references count="2">
          <reference field="0" count="1" selected="0">
            <x v="138"/>
          </reference>
          <reference field="4" count="1" selected="0">
            <x v="294"/>
          </reference>
        </references>
      </pivotArea>
    </format>
    <format dxfId="2183">
      <pivotArea dataOnly="0" labelOnly="1" outline="0" offset="IV1" fieldPosition="0">
        <references count="1">
          <reference field="4" count="1">
            <x v="294"/>
          </reference>
        </references>
      </pivotArea>
    </format>
    <format dxfId="2182">
      <pivotArea dataOnly="0" labelOnly="1" outline="0" fieldPosition="0">
        <references count="2">
          <reference field="0" count="1">
            <x v="138"/>
          </reference>
          <reference field="4" count="1" selected="0">
            <x v="294"/>
          </reference>
        </references>
      </pivotArea>
    </format>
    <format dxfId="2181">
      <pivotArea outline="0" collapsedLevelsAreSubtotals="1" fieldPosition="0">
        <references count="2">
          <reference field="0" count="1" selected="0">
            <x v="138"/>
          </reference>
          <reference field="4" count="1" selected="0">
            <x v="294"/>
          </reference>
        </references>
      </pivotArea>
    </format>
    <format dxfId="2180">
      <pivotArea dataOnly="0" labelOnly="1" outline="0" fieldPosition="0">
        <references count="1">
          <reference field="4" count="1">
            <x v="294"/>
          </reference>
        </references>
      </pivotArea>
    </format>
    <format dxfId="2179">
      <pivotArea dataOnly="0" labelOnly="1" outline="0" fieldPosition="0">
        <references count="2">
          <reference field="0" count="1">
            <x v="138"/>
          </reference>
          <reference field="4" count="1" selected="0">
            <x v="294"/>
          </reference>
        </references>
      </pivotArea>
    </format>
    <format dxfId="2178">
      <pivotArea dataOnly="0" labelOnly="1" outline="0" fieldPosition="0">
        <references count="1">
          <reference field="4" count="1">
            <x v="294"/>
          </reference>
        </references>
      </pivotArea>
    </format>
    <format dxfId="2177">
      <pivotArea outline="0" collapsedLevelsAreSubtotals="1" fieldPosition="0">
        <references count="2">
          <reference field="0" count="1" selected="0">
            <x v="139"/>
          </reference>
          <reference field="4" count="1" selected="0">
            <x v="294"/>
          </reference>
        </references>
      </pivotArea>
    </format>
    <format dxfId="2176">
      <pivotArea dataOnly="0" labelOnly="1" outline="0" offset="IV2" fieldPosition="0">
        <references count="1">
          <reference field="4" count="1">
            <x v="294"/>
          </reference>
        </references>
      </pivotArea>
    </format>
    <format dxfId="2175">
      <pivotArea dataOnly="0" labelOnly="1" outline="0" fieldPosition="0">
        <references count="2">
          <reference field="0" count="1">
            <x v="139"/>
          </reference>
          <reference field="4" count="1" selected="0">
            <x v="294"/>
          </reference>
        </references>
      </pivotArea>
    </format>
    <format dxfId="2174">
      <pivotArea outline="0" collapsedLevelsAreSubtotals="1" fieldPosition="0">
        <references count="2">
          <reference field="0" count="1" selected="0">
            <x v="139"/>
          </reference>
          <reference field="4" count="1" selected="0">
            <x v="294"/>
          </reference>
        </references>
      </pivotArea>
    </format>
    <format dxfId="2173">
      <pivotArea outline="0" collapsedLevelsAreSubtotals="1" fieldPosition="0">
        <references count="2">
          <reference field="0" count="1" selected="0">
            <x v="152"/>
          </reference>
          <reference field="4" count="1" selected="0">
            <x v="294"/>
          </reference>
        </references>
      </pivotArea>
    </format>
    <format dxfId="2172">
      <pivotArea dataOnly="0" labelOnly="1" outline="0" offset="IV3" fieldPosition="0">
        <references count="1">
          <reference field="4" count="1">
            <x v="294"/>
          </reference>
        </references>
      </pivotArea>
    </format>
    <format dxfId="2171">
      <pivotArea dataOnly="0" labelOnly="1" outline="0" fieldPosition="0">
        <references count="2">
          <reference field="0" count="1">
            <x v="152"/>
          </reference>
          <reference field="4" count="1" selected="0">
            <x v="294"/>
          </reference>
        </references>
      </pivotArea>
    </format>
    <format dxfId="2170">
      <pivotArea outline="0" collapsedLevelsAreSubtotals="1" fieldPosition="0">
        <references count="2">
          <reference field="0" count="1" selected="0">
            <x v="152"/>
          </reference>
          <reference field="4" count="1" selected="0">
            <x v="294"/>
          </reference>
        </references>
      </pivotArea>
    </format>
    <format dxfId="2169">
      <pivotArea outline="0" collapsedLevelsAreSubtotals="1" fieldPosition="0">
        <references count="2">
          <reference field="0" count="1" selected="0">
            <x v="154"/>
          </reference>
          <reference field="4" count="1" selected="0">
            <x v="294"/>
          </reference>
        </references>
      </pivotArea>
    </format>
    <format dxfId="2168">
      <pivotArea dataOnly="0" labelOnly="1" outline="0" offset="IV4" fieldPosition="0">
        <references count="1">
          <reference field="4" count="1">
            <x v="294"/>
          </reference>
        </references>
      </pivotArea>
    </format>
    <format dxfId="2167">
      <pivotArea dataOnly="0" labelOnly="1" outline="0" fieldPosition="0">
        <references count="2">
          <reference field="0" count="1">
            <x v="154"/>
          </reference>
          <reference field="4" count="1" selected="0">
            <x v="294"/>
          </reference>
        </references>
      </pivotArea>
    </format>
    <format dxfId="2166">
      <pivotArea outline="0" collapsedLevelsAreSubtotals="1" fieldPosition="0">
        <references count="2">
          <reference field="0" count="1" selected="0">
            <x v="154"/>
          </reference>
          <reference field="4" count="1" selected="0">
            <x v="294"/>
          </reference>
        </references>
      </pivotArea>
    </format>
    <format dxfId="2165">
      <pivotArea outline="0" collapsedLevelsAreSubtotals="1" fieldPosition="0">
        <references count="2">
          <reference field="0" count="1" selected="0">
            <x v="157"/>
          </reference>
          <reference field="4" count="1" selected="0">
            <x v="294"/>
          </reference>
        </references>
      </pivotArea>
    </format>
    <format dxfId="2164">
      <pivotArea dataOnly="0" labelOnly="1" outline="0" offset="IV5" fieldPosition="0">
        <references count="1">
          <reference field="4" count="1">
            <x v="294"/>
          </reference>
        </references>
      </pivotArea>
    </format>
    <format dxfId="2163">
      <pivotArea dataOnly="0" labelOnly="1" outline="0" fieldPosition="0">
        <references count="2">
          <reference field="0" count="1">
            <x v="157"/>
          </reference>
          <reference field="4" count="1" selected="0">
            <x v="294"/>
          </reference>
        </references>
      </pivotArea>
    </format>
    <format dxfId="2162">
      <pivotArea outline="0" collapsedLevelsAreSubtotals="1" fieldPosition="0">
        <references count="2">
          <reference field="0" count="1" selected="0">
            <x v="157"/>
          </reference>
          <reference field="4" count="1" selected="0">
            <x v="294"/>
          </reference>
        </references>
      </pivotArea>
    </format>
    <format dxfId="2161">
      <pivotArea outline="0" collapsedLevelsAreSubtotals="1" fieldPosition="0">
        <references count="2">
          <reference field="0" count="1" selected="0">
            <x v="165"/>
          </reference>
          <reference field="4" count="1" selected="0">
            <x v="294"/>
          </reference>
        </references>
      </pivotArea>
    </format>
    <format dxfId="2160">
      <pivotArea dataOnly="0" labelOnly="1" outline="0" offset="IV6" fieldPosition="0">
        <references count="1">
          <reference field="4" count="1">
            <x v="294"/>
          </reference>
        </references>
      </pivotArea>
    </format>
    <format dxfId="2159">
      <pivotArea dataOnly="0" labelOnly="1" outline="0" fieldPosition="0">
        <references count="2">
          <reference field="0" count="1">
            <x v="165"/>
          </reference>
          <reference field="4" count="1" selected="0">
            <x v="294"/>
          </reference>
        </references>
      </pivotArea>
    </format>
    <format dxfId="2158">
      <pivotArea outline="0" collapsedLevelsAreSubtotals="1" fieldPosition="0">
        <references count="2">
          <reference field="0" count="1" selected="0">
            <x v="165"/>
          </reference>
          <reference field="4" count="1" selected="0">
            <x v="294"/>
          </reference>
        </references>
      </pivotArea>
    </format>
    <format dxfId="2157">
      <pivotArea outline="0" collapsedLevelsAreSubtotals="1" fieldPosition="0">
        <references count="2">
          <reference field="0" count="1" selected="0">
            <x v="166"/>
          </reference>
          <reference field="4" count="1" selected="0">
            <x v="294"/>
          </reference>
        </references>
      </pivotArea>
    </format>
    <format dxfId="2156">
      <pivotArea dataOnly="0" labelOnly="1" outline="0" offset="IV7" fieldPosition="0">
        <references count="1">
          <reference field="4" count="1">
            <x v="294"/>
          </reference>
        </references>
      </pivotArea>
    </format>
    <format dxfId="2155">
      <pivotArea dataOnly="0" labelOnly="1" outline="0" fieldPosition="0">
        <references count="2">
          <reference field="0" count="1">
            <x v="166"/>
          </reference>
          <reference field="4" count="1" selected="0">
            <x v="294"/>
          </reference>
        </references>
      </pivotArea>
    </format>
    <format dxfId="2154">
      <pivotArea outline="0" collapsedLevelsAreSubtotals="1" fieldPosition="0">
        <references count="2">
          <reference field="0" count="1" selected="0">
            <x v="166"/>
          </reference>
          <reference field="4" count="1" selected="0">
            <x v="294"/>
          </reference>
        </references>
      </pivotArea>
    </format>
    <format dxfId="2153">
      <pivotArea outline="0" collapsedLevelsAreSubtotals="1" fieldPosition="0">
        <references count="2">
          <reference field="0" count="1" selected="0">
            <x v="167"/>
          </reference>
          <reference field="4" count="1" selected="0">
            <x v="294"/>
          </reference>
        </references>
      </pivotArea>
    </format>
    <format dxfId="2152">
      <pivotArea dataOnly="0" labelOnly="1" outline="0" offset="IV8" fieldPosition="0">
        <references count="1">
          <reference field="4" count="1">
            <x v="294"/>
          </reference>
        </references>
      </pivotArea>
    </format>
    <format dxfId="2151">
      <pivotArea dataOnly="0" labelOnly="1" outline="0" fieldPosition="0">
        <references count="2">
          <reference field="0" count="1">
            <x v="167"/>
          </reference>
          <reference field="4" count="1" selected="0">
            <x v="294"/>
          </reference>
        </references>
      </pivotArea>
    </format>
    <format dxfId="2150">
      <pivotArea outline="0" collapsedLevelsAreSubtotals="1" fieldPosition="0">
        <references count="2">
          <reference field="0" count="1" selected="0">
            <x v="167"/>
          </reference>
          <reference field="4" count="1" selected="0">
            <x v="294"/>
          </reference>
        </references>
      </pivotArea>
    </format>
    <format dxfId="2149">
      <pivotArea outline="0" collapsedLevelsAreSubtotals="1" fieldPosition="0">
        <references count="2">
          <reference field="0" count="1" selected="0">
            <x v="168"/>
          </reference>
          <reference field="4" count="1" selected="0">
            <x v="294"/>
          </reference>
        </references>
      </pivotArea>
    </format>
    <format dxfId="2148">
      <pivotArea dataOnly="0" labelOnly="1" outline="0" offset="IV9" fieldPosition="0">
        <references count="1">
          <reference field="4" count="1">
            <x v="294"/>
          </reference>
        </references>
      </pivotArea>
    </format>
    <format dxfId="2147">
      <pivotArea dataOnly="0" labelOnly="1" outline="0" fieldPosition="0">
        <references count="2">
          <reference field="0" count="1">
            <x v="168"/>
          </reference>
          <reference field="4" count="1" selected="0">
            <x v="294"/>
          </reference>
        </references>
      </pivotArea>
    </format>
    <format dxfId="2146">
      <pivotArea outline="0" collapsedLevelsAreSubtotals="1" fieldPosition="0">
        <references count="2">
          <reference field="0" count="1" selected="0">
            <x v="168"/>
          </reference>
          <reference field="4" count="1" selected="0">
            <x v="294"/>
          </reference>
        </references>
      </pivotArea>
    </format>
    <format dxfId="2145">
      <pivotArea outline="0" collapsedLevelsAreSubtotals="1" fieldPosition="0">
        <references count="2">
          <reference field="0" count="1" selected="0">
            <x v="173"/>
          </reference>
          <reference field="4" count="1" selected="0">
            <x v="294"/>
          </reference>
        </references>
      </pivotArea>
    </format>
    <format dxfId="2144">
      <pivotArea dataOnly="0" labelOnly="1" outline="0" offset="IV256" fieldPosition="0">
        <references count="1">
          <reference field="4" count="1">
            <x v="294"/>
          </reference>
        </references>
      </pivotArea>
    </format>
    <format dxfId="2143">
      <pivotArea dataOnly="0" labelOnly="1" outline="0" fieldPosition="0">
        <references count="2">
          <reference field="0" count="1">
            <x v="173"/>
          </reference>
          <reference field="4" count="1" selected="0">
            <x v="294"/>
          </reference>
        </references>
      </pivotArea>
    </format>
    <format dxfId="2142">
      <pivotArea outline="0" collapsedLevelsAreSubtotals="1" fieldPosition="0">
        <references count="2">
          <reference field="0" count="1" selected="0">
            <x v="173"/>
          </reference>
          <reference field="4" count="1" selected="0">
            <x v="294"/>
          </reference>
        </references>
      </pivotArea>
    </format>
    <format dxfId="2141">
      <pivotArea dataOnly="0" labelOnly="1" outline="0" fieldPosition="0">
        <references count="1">
          <reference field="4" count="1">
            <x v="294"/>
          </reference>
        </references>
      </pivotArea>
    </format>
    <format dxfId="2140">
      <pivotArea dataOnly="0" labelOnly="1" outline="0" fieldPosition="0">
        <references count="2">
          <reference field="0" count="1">
            <x v="173"/>
          </reference>
          <reference field="4" count="1" selected="0">
            <x v="294"/>
          </reference>
        </references>
      </pivotArea>
    </format>
    <format dxfId="2139">
      <pivotArea dataOnly="0" labelOnly="1" outline="0" fieldPosition="0">
        <references count="1">
          <reference field="4" count="1">
            <x v="294"/>
          </reference>
        </references>
      </pivotArea>
    </format>
    <format dxfId="2138">
      <pivotArea outline="0" collapsedLevelsAreSubtotals="1" fieldPosition="0">
        <references count="1">
          <reference field="4" count="1" selected="0" defaultSubtotal="1">
            <x v="294"/>
          </reference>
        </references>
      </pivotArea>
    </format>
    <format dxfId="2137">
      <pivotArea dataOnly="0" labelOnly="1" outline="0" fieldPosition="0">
        <references count="1">
          <reference field="4" count="1" defaultSubtotal="1">
            <x v="294"/>
          </reference>
        </references>
      </pivotArea>
    </format>
    <format dxfId="2136">
      <pivotArea outline="0" collapsedLevelsAreSubtotals="1" fieldPosition="0">
        <references count="1">
          <reference field="4" count="1" selected="0" defaultSubtotal="1">
            <x v="294"/>
          </reference>
        </references>
      </pivotArea>
    </format>
    <format dxfId="2135">
      <pivotArea dataOnly="0" labelOnly="1" outline="0" fieldPosition="0">
        <references count="1">
          <reference field="4" count="1" defaultSubtotal="1">
            <x v="294"/>
          </reference>
        </references>
      </pivotArea>
    </format>
    <format dxfId="2134">
      <pivotArea dataOnly="0" labelOnly="1" outline="0" fieldPosition="0">
        <references count="1">
          <reference field="4" count="1" defaultSubtotal="1">
            <x v="294"/>
          </reference>
        </references>
      </pivotArea>
    </format>
    <format dxfId="2133">
      <pivotArea outline="0" collapsedLevelsAreSubtotals="1" fieldPosition="0">
        <references count="2">
          <reference field="0" count="1" selected="0">
            <x v="54"/>
          </reference>
          <reference field="4" count="1" selected="0">
            <x v="305"/>
          </reference>
        </references>
      </pivotArea>
    </format>
    <format dxfId="2132">
      <pivotArea dataOnly="0" labelOnly="1" outline="0" offset="IV1" fieldPosition="0">
        <references count="1">
          <reference field="4" count="1">
            <x v="305"/>
          </reference>
        </references>
      </pivotArea>
    </format>
    <format dxfId="2131">
      <pivotArea dataOnly="0" labelOnly="1" outline="0" fieldPosition="0">
        <references count="2">
          <reference field="0" count="1">
            <x v="54"/>
          </reference>
          <reference field="4" count="1" selected="0">
            <x v="305"/>
          </reference>
        </references>
      </pivotArea>
    </format>
    <format dxfId="2130">
      <pivotArea outline="0" collapsedLevelsAreSubtotals="1" fieldPosition="0">
        <references count="2">
          <reference field="0" count="1" selected="0">
            <x v="54"/>
          </reference>
          <reference field="4" count="1" selected="0">
            <x v="305"/>
          </reference>
        </references>
      </pivotArea>
    </format>
    <format dxfId="2129">
      <pivotArea dataOnly="0" labelOnly="1" outline="0" fieldPosition="0">
        <references count="1">
          <reference field="4" count="1">
            <x v="305"/>
          </reference>
        </references>
      </pivotArea>
    </format>
    <format dxfId="2128">
      <pivotArea dataOnly="0" labelOnly="1" outline="0" fieldPosition="0">
        <references count="2">
          <reference field="0" count="1">
            <x v="54"/>
          </reference>
          <reference field="4" count="1" selected="0">
            <x v="305"/>
          </reference>
        </references>
      </pivotArea>
    </format>
    <format dxfId="2127">
      <pivotArea outline="0" collapsedLevelsAreSubtotals="1" fieldPosition="0">
        <references count="2">
          <reference field="0" count="1" selected="0">
            <x v="62"/>
          </reference>
          <reference field="4" count="1" selected="0">
            <x v="305"/>
          </reference>
        </references>
      </pivotArea>
    </format>
    <format dxfId="2126">
      <pivotArea dataOnly="0" labelOnly="1" outline="0" offset="IV2" fieldPosition="0">
        <references count="1">
          <reference field="4" count="1">
            <x v="305"/>
          </reference>
        </references>
      </pivotArea>
    </format>
    <format dxfId="2125">
      <pivotArea dataOnly="0" labelOnly="1" outline="0" fieldPosition="0">
        <references count="2">
          <reference field="0" count="1">
            <x v="62"/>
          </reference>
          <reference field="4" count="1" selected="0">
            <x v="305"/>
          </reference>
        </references>
      </pivotArea>
    </format>
    <format dxfId="2124">
      <pivotArea outline="0" collapsedLevelsAreSubtotals="1" fieldPosition="0">
        <references count="2">
          <reference field="0" count="1" selected="0">
            <x v="62"/>
          </reference>
          <reference field="4" count="1" selected="0">
            <x v="305"/>
          </reference>
        </references>
      </pivotArea>
    </format>
    <format dxfId="2123">
      <pivotArea outline="0" collapsedLevelsAreSubtotals="1" fieldPosition="0">
        <references count="2">
          <reference field="0" count="1" selected="0">
            <x v="64"/>
          </reference>
          <reference field="4" count="1" selected="0">
            <x v="305"/>
          </reference>
        </references>
      </pivotArea>
    </format>
    <format dxfId="2122">
      <pivotArea dataOnly="0" labelOnly="1" outline="0" offset="IV3" fieldPosition="0">
        <references count="1">
          <reference field="4" count="1">
            <x v="305"/>
          </reference>
        </references>
      </pivotArea>
    </format>
    <format dxfId="2121">
      <pivotArea dataOnly="0" labelOnly="1" outline="0" fieldPosition="0">
        <references count="2">
          <reference field="0" count="1">
            <x v="64"/>
          </reference>
          <reference field="4" count="1" selected="0">
            <x v="305"/>
          </reference>
        </references>
      </pivotArea>
    </format>
    <format dxfId="2120">
      <pivotArea outline="0" collapsedLevelsAreSubtotals="1" fieldPosition="0">
        <references count="2">
          <reference field="0" count="1" selected="0">
            <x v="64"/>
          </reference>
          <reference field="4" count="1" selected="0">
            <x v="305"/>
          </reference>
        </references>
      </pivotArea>
    </format>
    <format dxfId="2119">
      <pivotArea outline="0" collapsedLevelsAreSubtotals="1" fieldPosition="0">
        <references count="2">
          <reference field="0" count="1" selected="0">
            <x v="65"/>
          </reference>
          <reference field="4" count="1" selected="0">
            <x v="305"/>
          </reference>
        </references>
      </pivotArea>
    </format>
    <format dxfId="2118">
      <pivotArea dataOnly="0" labelOnly="1" outline="0" offset="IV4" fieldPosition="0">
        <references count="1">
          <reference field="4" count="1">
            <x v="305"/>
          </reference>
        </references>
      </pivotArea>
    </format>
    <format dxfId="2117">
      <pivotArea dataOnly="0" labelOnly="1" outline="0" fieldPosition="0">
        <references count="2">
          <reference field="0" count="1">
            <x v="65"/>
          </reference>
          <reference field="4" count="1" selected="0">
            <x v="305"/>
          </reference>
        </references>
      </pivotArea>
    </format>
    <format dxfId="2116">
      <pivotArea outline="0" collapsedLevelsAreSubtotals="1" fieldPosition="0">
        <references count="2">
          <reference field="0" count="1" selected="0">
            <x v="65"/>
          </reference>
          <reference field="4" count="1" selected="0">
            <x v="305"/>
          </reference>
        </references>
      </pivotArea>
    </format>
    <format dxfId="2115">
      <pivotArea outline="0" collapsedLevelsAreSubtotals="1" fieldPosition="0">
        <references count="2">
          <reference field="0" count="1" selected="0">
            <x v="68"/>
          </reference>
          <reference field="4" count="1" selected="0">
            <x v="305"/>
          </reference>
        </references>
      </pivotArea>
    </format>
    <format dxfId="2114">
      <pivotArea dataOnly="0" labelOnly="1" outline="0" offset="IV5" fieldPosition="0">
        <references count="1">
          <reference field="4" count="1">
            <x v="305"/>
          </reference>
        </references>
      </pivotArea>
    </format>
    <format dxfId="2113">
      <pivotArea dataOnly="0" labelOnly="1" outline="0" fieldPosition="0">
        <references count="2">
          <reference field="0" count="1">
            <x v="68"/>
          </reference>
          <reference field="4" count="1" selected="0">
            <x v="305"/>
          </reference>
        </references>
      </pivotArea>
    </format>
    <format dxfId="2112">
      <pivotArea outline="0" collapsedLevelsAreSubtotals="1" fieldPosition="0">
        <references count="2">
          <reference field="0" count="1" selected="0">
            <x v="68"/>
          </reference>
          <reference field="4" count="1" selected="0">
            <x v="305"/>
          </reference>
        </references>
      </pivotArea>
    </format>
    <format dxfId="2111">
      <pivotArea outline="0" collapsedLevelsAreSubtotals="1" fieldPosition="0">
        <references count="2">
          <reference field="0" count="1" selected="0">
            <x v="69"/>
          </reference>
          <reference field="4" count="1" selected="0">
            <x v="305"/>
          </reference>
        </references>
      </pivotArea>
    </format>
    <format dxfId="2110">
      <pivotArea dataOnly="0" labelOnly="1" outline="0" offset="IV6" fieldPosition="0">
        <references count="1">
          <reference field="4" count="1">
            <x v="305"/>
          </reference>
        </references>
      </pivotArea>
    </format>
    <format dxfId="2109">
      <pivotArea dataOnly="0" labelOnly="1" outline="0" fieldPosition="0">
        <references count="2">
          <reference field="0" count="1">
            <x v="69"/>
          </reference>
          <reference field="4" count="1" selected="0">
            <x v="305"/>
          </reference>
        </references>
      </pivotArea>
    </format>
    <format dxfId="2108">
      <pivotArea outline="0" collapsedLevelsAreSubtotals="1" fieldPosition="0">
        <references count="2">
          <reference field="0" count="1" selected="0">
            <x v="69"/>
          </reference>
          <reference field="4" count="1" selected="0">
            <x v="305"/>
          </reference>
        </references>
      </pivotArea>
    </format>
    <format dxfId="2107">
      <pivotArea outline="0" collapsedLevelsAreSubtotals="1" fieldPosition="0">
        <references count="2">
          <reference field="0" count="1" selected="0">
            <x v="71"/>
          </reference>
          <reference field="4" count="1" selected="0">
            <x v="305"/>
          </reference>
        </references>
      </pivotArea>
    </format>
    <format dxfId="2106">
      <pivotArea dataOnly="0" labelOnly="1" outline="0" offset="IV7" fieldPosition="0">
        <references count="1">
          <reference field="4" count="1">
            <x v="305"/>
          </reference>
        </references>
      </pivotArea>
    </format>
    <format dxfId="2105">
      <pivotArea dataOnly="0" labelOnly="1" outline="0" fieldPosition="0">
        <references count="2">
          <reference field="0" count="1">
            <x v="71"/>
          </reference>
          <reference field="4" count="1" selected="0">
            <x v="305"/>
          </reference>
        </references>
      </pivotArea>
    </format>
    <format dxfId="2104">
      <pivotArea outline="0" collapsedLevelsAreSubtotals="1" fieldPosition="0">
        <references count="2">
          <reference field="0" count="1" selected="0">
            <x v="71"/>
          </reference>
          <reference field="4" count="1" selected="0">
            <x v="305"/>
          </reference>
        </references>
      </pivotArea>
    </format>
    <format dxfId="2103">
      <pivotArea outline="0" collapsedLevelsAreSubtotals="1" fieldPosition="0">
        <references count="2">
          <reference field="0" count="1" selected="0">
            <x v="72"/>
          </reference>
          <reference field="4" count="1" selected="0">
            <x v="305"/>
          </reference>
        </references>
      </pivotArea>
    </format>
    <format dxfId="2102">
      <pivotArea dataOnly="0" labelOnly="1" outline="0" offset="IV8" fieldPosition="0">
        <references count="1">
          <reference field="4" count="1">
            <x v="305"/>
          </reference>
        </references>
      </pivotArea>
    </format>
    <format dxfId="2101">
      <pivotArea dataOnly="0" labelOnly="1" outline="0" fieldPosition="0">
        <references count="2">
          <reference field="0" count="1">
            <x v="72"/>
          </reference>
          <reference field="4" count="1" selected="0">
            <x v="305"/>
          </reference>
        </references>
      </pivotArea>
    </format>
    <format dxfId="2100">
      <pivotArea outline="0" collapsedLevelsAreSubtotals="1" fieldPosition="0">
        <references count="2">
          <reference field="0" count="1" selected="0">
            <x v="72"/>
          </reference>
          <reference field="4" count="1" selected="0">
            <x v="305"/>
          </reference>
        </references>
      </pivotArea>
    </format>
    <format dxfId="2099">
      <pivotArea outline="0" collapsedLevelsAreSubtotals="1" fieldPosition="0">
        <references count="2">
          <reference field="0" count="1" selected="0">
            <x v="73"/>
          </reference>
          <reference field="4" count="1" selected="0">
            <x v="305"/>
          </reference>
        </references>
      </pivotArea>
    </format>
    <format dxfId="2098">
      <pivotArea dataOnly="0" labelOnly="1" outline="0" offset="IV9" fieldPosition="0">
        <references count="1">
          <reference field="4" count="1">
            <x v="305"/>
          </reference>
        </references>
      </pivotArea>
    </format>
    <format dxfId="2097">
      <pivotArea dataOnly="0" labelOnly="1" outline="0" fieldPosition="0">
        <references count="2">
          <reference field="0" count="1">
            <x v="73"/>
          </reference>
          <reference field="4" count="1" selected="0">
            <x v="305"/>
          </reference>
        </references>
      </pivotArea>
    </format>
    <format dxfId="2096">
      <pivotArea outline="0" collapsedLevelsAreSubtotals="1" fieldPosition="0">
        <references count="2">
          <reference field="0" count="1" selected="0">
            <x v="73"/>
          </reference>
          <reference field="4" count="1" selected="0">
            <x v="305"/>
          </reference>
        </references>
      </pivotArea>
    </format>
    <format dxfId="2095">
      <pivotArea outline="0" collapsedLevelsAreSubtotals="1" fieldPosition="0">
        <references count="2">
          <reference field="0" count="1" selected="0">
            <x v="74"/>
          </reference>
          <reference field="4" count="1" selected="0">
            <x v="305"/>
          </reference>
        </references>
      </pivotArea>
    </format>
    <format dxfId="2094">
      <pivotArea dataOnly="0" labelOnly="1" outline="0" offset="IV10" fieldPosition="0">
        <references count="1">
          <reference field="4" count="1">
            <x v="305"/>
          </reference>
        </references>
      </pivotArea>
    </format>
    <format dxfId="2093">
      <pivotArea dataOnly="0" labelOnly="1" outline="0" fieldPosition="0">
        <references count="2">
          <reference field="0" count="1">
            <x v="74"/>
          </reference>
          <reference field="4" count="1" selected="0">
            <x v="305"/>
          </reference>
        </references>
      </pivotArea>
    </format>
    <format dxfId="2092">
      <pivotArea outline="0" collapsedLevelsAreSubtotals="1" fieldPosition="0">
        <references count="2">
          <reference field="0" count="1" selected="0">
            <x v="74"/>
          </reference>
          <reference field="4" count="1" selected="0">
            <x v="305"/>
          </reference>
        </references>
      </pivotArea>
    </format>
    <format dxfId="2091">
      <pivotArea outline="0" collapsedLevelsAreSubtotals="1" fieldPosition="0">
        <references count="2">
          <reference field="0" count="1" selected="0">
            <x v="75"/>
          </reference>
          <reference field="4" count="1" selected="0">
            <x v="305"/>
          </reference>
        </references>
      </pivotArea>
    </format>
    <format dxfId="2090">
      <pivotArea dataOnly="0" labelOnly="1" outline="0" offset="IV11" fieldPosition="0">
        <references count="1">
          <reference field="4" count="1">
            <x v="305"/>
          </reference>
        </references>
      </pivotArea>
    </format>
    <format dxfId="2089">
      <pivotArea dataOnly="0" labelOnly="1" outline="0" fieldPosition="0">
        <references count="2">
          <reference field="0" count="1">
            <x v="75"/>
          </reference>
          <reference field="4" count="1" selected="0">
            <x v="305"/>
          </reference>
        </references>
      </pivotArea>
    </format>
    <format dxfId="2088">
      <pivotArea outline="0" collapsedLevelsAreSubtotals="1" fieldPosition="0">
        <references count="2">
          <reference field="0" count="1" selected="0">
            <x v="75"/>
          </reference>
          <reference field="4" count="1" selected="0">
            <x v="305"/>
          </reference>
        </references>
      </pivotArea>
    </format>
    <format dxfId="2087">
      <pivotArea outline="0" collapsedLevelsAreSubtotals="1" fieldPosition="0">
        <references count="2">
          <reference field="0" count="1" selected="0">
            <x v="76"/>
          </reference>
          <reference field="4" count="1" selected="0">
            <x v="305"/>
          </reference>
        </references>
      </pivotArea>
    </format>
    <format dxfId="2086">
      <pivotArea dataOnly="0" labelOnly="1" outline="0" offset="IV12" fieldPosition="0">
        <references count="1">
          <reference field="4" count="1">
            <x v="305"/>
          </reference>
        </references>
      </pivotArea>
    </format>
    <format dxfId="2085">
      <pivotArea dataOnly="0" labelOnly="1" outline="0" fieldPosition="0">
        <references count="2">
          <reference field="0" count="1">
            <x v="76"/>
          </reference>
          <reference field="4" count="1" selected="0">
            <x v="305"/>
          </reference>
        </references>
      </pivotArea>
    </format>
    <format dxfId="2084">
      <pivotArea outline="0" collapsedLevelsAreSubtotals="1" fieldPosition="0">
        <references count="2">
          <reference field="0" count="1" selected="0">
            <x v="76"/>
          </reference>
          <reference field="4" count="1" selected="0">
            <x v="305"/>
          </reference>
        </references>
      </pivotArea>
    </format>
    <format dxfId="2083">
      <pivotArea outline="0" collapsedLevelsAreSubtotals="1" fieldPosition="0">
        <references count="2">
          <reference field="0" count="1" selected="0">
            <x v="77"/>
          </reference>
          <reference field="4" count="1" selected="0">
            <x v="305"/>
          </reference>
        </references>
      </pivotArea>
    </format>
    <format dxfId="2082">
      <pivotArea dataOnly="0" labelOnly="1" outline="0" offset="IV13" fieldPosition="0">
        <references count="1">
          <reference field="4" count="1">
            <x v="305"/>
          </reference>
        </references>
      </pivotArea>
    </format>
    <format dxfId="2081">
      <pivotArea dataOnly="0" labelOnly="1" outline="0" fieldPosition="0">
        <references count="2">
          <reference field="0" count="1">
            <x v="77"/>
          </reference>
          <reference field="4" count="1" selected="0">
            <x v="305"/>
          </reference>
        </references>
      </pivotArea>
    </format>
    <format dxfId="2080">
      <pivotArea outline="0" collapsedLevelsAreSubtotals="1" fieldPosition="0">
        <references count="2">
          <reference field="0" count="1" selected="0">
            <x v="77"/>
          </reference>
          <reference field="4" count="1" selected="0">
            <x v="305"/>
          </reference>
        </references>
      </pivotArea>
    </format>
    <format dxfId="2079">
      <pivotArea outline="0" collapsedLevelsAreSubtotals="1" fieldPosition="0">
        <references count="2">
          <reference field="0" count="1" selected="0">
            <x v="78"/>
          </reference>
          <reference field="4" count="1" selected="0">
            <x v="305"/>
          </reference>
        </references>
      </pivotArea>
    </format>
    <format dxfId="2078">
      <pivotArea dataOnly="0" labelOnly="1" outline="0" offset="IV14" fieldPosition="0">
        <references count="1">
          <reference field="4" count="1">
            <x v="305"/>
          </reference>
        </references>
      </pivotArea>
    </format>
    <format dxfId="2077">
      <pivotArea dataOnly="0" labelOnly="1" outline="0" fieldPosition="0">
        <references count="2">
          <reference field="0" count="1">
            <x v="78"/>
          </reference>
          <reference field="4" count="1" selected="0">
            <x v="305"/>
          </reference>
        </references>
      </pivotArea>
    </format>
    <format dxfId="2076">
      <pivotArea outline="0" collapsedLevelsAreSubtotals="1" fieldPosition="0">
        <references count="2">
          <reference field="0" count="1" selected="0">
            <x v="78"/>
          </reference>
          <reference field="4" count="1" selected="0">
            <x v="305"/>
          </reference>
        </references>
      </pivotArea>
    </format>
    <format dxfId="2075">
      <pivotArea outline="0" collapsedLevelsAreSubtotals="1" fieldPosition="0">
        <references count="2">
          <reference field="0" count="1" selected="0">
            <x v="79"/>
          </reference>
          <reference field="4" count="1" selected="0">
            <x v="305"/>
          </reference>
        </references>
      </pivotArea>
    </format>
    <format dxfId="2074">
      <pivotArea dataOnly="0" labelOnly="1" outline="0" offset="IV15" fieldPosition="0">
        <references count="1">
          <reference field="4" count="1">
            <x v="305"/>
          </reference>
        </references>
      </pivotArea>
    </format>
    <format dxfId="2073">
      <pivotArea dataOnly="0" labelOnly="1" outline="0" fieldPosition="0">
        <references count="2">
          <reference field="0" count="1">
            <x v="79"/>
          </reference>
          <reference field="4" count="1" selected="0">
            <x v="305"/>
          </reference>
        </references>
      </pivotArea>
    </format>
    <format dxfId="2072">
      <pivotArea outline="0" collapsedLevelsAreSubtotals="1" fieldPosition="0">
        <references count="2">
          <reference field="0" count="1" selected="0">
            <x v="79"/>
          </reference>
          <reference field="4" count="1" selected="0">
            <x v="305"/>
          </reference>
        </references>
      </pivotArea>
    </format>
    <format dxfId="2071">
      <pivotArea outline="0" collapsedLevelsAreSubtotals="1" fieldPosition="0">
        <references count="2">
          <reference field="0" count="1" selected="0">
            <x v="80"/>
          </reference>
          <reference field="4" count="1" selected="0">
            <x v="305"/>
          </reference>
        </references>
      </pivotArea>
    </format>
    <format dxfId="2070">
      <pivotArea dataOnly="0" labelOnly="1" outline="0" offset="IV16" fieldPosition="0">
        <references count="1">
          <reference field="4" count="1">
            <x v="305"/>
          </reference>
        </references>
      </pivotArea>
    </format>
    <format dxfId="2069">
      <pivotArea dataOnly="0" labelOnly="1" outline="0" fieldPosition="0">
        <references count="2">
          <reference field="0" count="1">
            <x v="80"/>
          </reference>
          <reference field="4" count="1" selected="0">
            <x v="305"/>
          </reference>
        </references>
      </pivotArea>
    </format>
    <format dxfId="2068">
      <pivotArea outline="0" collapsedLevelsAreSubtotals="1" fieldPosition="0">
        <references count="2">
          <reference field="0" count="1" selected="0">
            <x v="80"/>
          </reference>
          <reference field="4" count="1" selected="0">
            <x v="305"/>
          </reference>
        </references>
      </pivotArea>
    </format>
    <format dxfId="2067">
      <pivotArea outline="0" collapsedLevelsAreSubtotals="1" fieldPosition="0">
        <references count="2">
          <reference field="0" count="1" selected="0">
            <x v="82"/>
          </reference>
          <reference field="4" count="1" selected="0">
            <x v="305"/>
          </reference>
        </references>
      </pivotArea>
    </format>
    <format dxfId="2066">
      <pivotArea dataOnly="0" labelOnly="1" outline="0" offset="IV17" fieldPosition="0">
        <references count="1">
          <reference field="4" count="1">
            <x v="305"/>
          </reference>
        </references>
      </pivotArea>
    </format>
    <format dxfId="2065">
      <pivotArea dataOnly="0" labelOnly="1" outline="0" fieldPosition="0">
        <references count="2">
          <reference field="0" count="1">
            <x v="82"/>
          </reference>
          <reference field="4" count="1" selected="0">
            <x v="305"/>
          </reference>
        </references>
      </pivotArea>
    </format>
    <format dxfId="2064">
      <pivotArea outline="0" collapsedLevelsAreSubtotals="1" fieldPosition="0">
        <references count="2">
          <reference field="0" count="1" selected="0">
            <x v="82"/>
          </reference>
          <reference field="4" count="1" selected="0">
            <x v="305"/>
          </reference>
        </references>
      </pivotArea>
    </format>
    <format dxfId="2063">
      <pivotArea outline="0" collapsedLevelsAreSubtotals="1" fieldPosition="0">
        <references count="2">
          <reference field="0" count="1" selected="0">
            <x v="83"/>
          </reference>
          <reference field="4" count="1" selected="0">
            <x v="305"/>
          </reference>
        </references>
      </pivotArea>
    </format>
    <format dxfId="2062">
      <pivotArea dataOnly="0" labelOnly="1" outline="0" offset="IV18" fieldPosition="0">
        <references count="1">
          <reference field="4" count="1">
            <x v="305"/>
          </reference>
        </references>
      </pivotArea>
    </format>
    <format dxfId="2061">
      <pivotArea dataOnly="0" labelOnly="1" outline="0" fieldPosition="0">
        <references count="2">
          <reference field="0" count="1">
            <x v="83"/>
          </reference>
          <reference field="4" count="1" selected="0">
            <x v="305"/>
          </reference>
        </references>
      </pivotArea>
    </format>
    <format dxfId="2060">
      <pivotArea outline="0" collapsedLevelsAreSubtotals="1" fieldPosition="0">
        <references count="2">
          <reference field="0" count="1" selected="0">
            <x v="83"/>
          </reference>
          <reference field="4" count="1" selected="0">
            <x v="305"/>
          </reference>
        </references>
      </pivotArea>
    </format>
    <format dxfId="2059">
      <pivotArea outline="0" collapsedLevelsAreSubtotals="1" fieldPosition="0">
        <references count="2">
          <reference field="0" count="1" selected="0">
            <x v="84"/>
          </reference>
          <reference field="4" count="1" selected="0">
            <x v="305"/>
          </reference>
        </references>
      </pivotArea>
    </format>
    <format dxfId="2058">
      <pivotArea dataOnly="0" labelOnly="1" outline="0" offset="IV19" fieldPosition="0">
        <references count="1">
          <reference field="4" count="1">
            <x v="305"/>
          </reference>
        </references>
      </pivotArea>
    </format>
    <format dxfId="2057">
      <pivotArea dataOnly="0" labelOnly="1" outline="0" fieldPosition="0">
        <references count="2">
          <reference field="0" count="1">
            <x v="84"/>
          </reference>
          <reference field="4" count="1" selected="0">
            <x v="305"/>
          </reference>
        </references>
      </pivotArea>
    </format>
    <format dxfId="2056">
      <pivotArea outline="0" collapsedLevelsAreSubtotals="1" fieldPosition="0">
        <references count="2">
          <reference field="0" count="1" selected="0">
            <x v="84"/>
          </reference>
          <reference field="4" count="1" selected="0">
            <x v="305"/>
          </reference>
        </references>
      </pivotArea>
    </format>
    <format dxfId="2055">
      <pivotArea outline="0" collapsedLevelsAreSubtotals="1" fieldPosition="0">
        <references count="2">
          <reference field="0" count="1" selected="0">
            <x v="85"/>
          </reference>
          <reference field="4" count="1" selected="0">
            <x v="305"/>
          </reference>
        </references>
      </pivotArea>
    </format>
    <format dxfId="2054">
      <pivotArea dataOnly="0" labelOnly="1" outline="0" offset="IV20" fieldPosition="0">
        <references count="1">
          <reference field="4" count="1">
            <x v="305"/>
          </reference>
        </references>
      </pivotArea>
    </format>
    <format dxfId="2053">
      <pivotArea dataOnly="0" labelOnly="1" outline="0" fieldPosition="0">
        <references count="2">
          <reference field="0" count="1">
            <x v="85"/>
          </reference>
          <reference field="4" count="1" selected="0">
            <x v="305"/>
          </reference>
        </references>
      </pivotArea>
    </format>
    <format dxfId="2052">
      <pivotArea outline="0" collapsedLevelsAreSubtotals="1" fieldPosition="0">
        <references count="2">
          <reference field="0" count="1" selected="0">
            <x v="85"/>
          </reference>
          <reference field="4" count="1" selected="0">
            <x v="305"/>
          </reference>
        </references>
      </pivotArea>
    </format>
    <format dxfId="2051">
      <pivotArea outline="0" collapsedLevelsAreSubtotals="1" fieldPosition="0">
        <references count="2">
          <reference field="0" count="1" selected="0">
            <x v="86"/>
          </reference>
          <reference field="4" count="1" selected="0">
            <x v="305"/>
          </reference>
        </references>
      </pivotArea>
    </format>
    <format dxfId="2050">
      <pivotArea dataOnly="0" labelOnly="1" outline="0" offset="IV21" fieldPosition="0">
        <references count="1">
          <reference field="4" count="1">
            <x v="305"/>
          </reference>
        </references>
      </pivotArea>
    </format>
    <format dxfId="2049">
      <pivotArea dataOnly="0" labelOnly="1" outline="0" fieldPosition="0">
        <references count="2">
          <reference field="0" count="1">
            <x v="86"/>
          </reference>
          <reference field="4" count="1" selected="0">
            <x v="305"/>
          </reference>
        </references>
      </pivotArea>
    </format>
    <format dxfId="2048">
      <pivotArea outline="0" collapsedLevelsAreSubtotals="1" fieldPosition="0">
        <references count="2">
          <reference field="0" count="1" selected="0">
            <x v="86"/>
          </reference>
          <reference field="4" count="1" selected="0">
            <x v="305"/>
          </reference>
        </references>
      </pivotArea>
    </format>
    <format dxfId="2047">
      <pivotArea outline="0" collapsedLevelsAreSubtotals="1" fieldPosition="0">
        <references count="2">
          <reference field="0" count="1" selected="0">
            <x v="88"/>
          </reference>
          <reference field="4" count="1" selected="0">
            <x v="305"/>
          </reference>
        </references>
      </pivotArea>
    </format>
    <format dxfId="2046">
      <pivotArea dataOnly="0" labelOnly="1" outline="0" offset="IV22" fieldPosition="0">
        <references count="1">
          <reference field="4" count="1">
            <x v="305"/>
          </reference>
        </references>
      </pivotArea>
    </format>
    <format dxfId="2045">
      <pivotArea dataOnly="0" labelOnly="1" outline="0" fieldPosition="0">
        <references count="2">
          <reference field="0" count="1">
            <x v="88"/>
          </reference>
          <reference field="4" count="1" selected="0">
            <x v="305"/>
          </reference>
        </references>
      </pivotArea>
    </format>
    <format dxfId="2044">
      <pivotArea outline="0" collapsedLevelsAreSubtotals="1" fieldPosition="0">
        <references count="2">
          <reference field="0" count="1" selected="0">
            <x v="88"/>
          </reference>
          <reference field="4" count="1" selected="0">
            <x v="305"/>
          </reference>
        </references>
      </pivotArea>
    </format>
    <format dxfId="2043">
      <pivotArea outline="0" collapsedLevelsAreSubtotals="1" fieldPosition="0">
        <references count="2">
          <reference field="0" count="1" selected="0">
            <x v="92"/>
          </reference>
          <reference field="4" count="1" selected="0">
            <x v="305"/>
          </reference>
        </references>
      </pivotArea>
    </format>
    <format dxfId="2042">
      <pivotArea dataOnly="0" labelOnly="1" outline="0" offset="IV23" fieldPosition="0">
        <references count="1">
          <reference field="4" count="1">
            <x v="305"/>
          </reference>
        </references>
      </pivotArea>
    </format>
    <format dxfId="2041">
      <pivotArea dataOnly="0" labelOnly="1" outline="0" fieldPosition="0">
        <references count="2">
          <reference field="0" count="1">
            <x v="92"/>
          </reference>
          <reference field="4" count="1" selected="0">
            <x v="305"/>
          </reference>
        </references>
      </pivotArea>
    </format>
    <format dxfId="2040">
      <pivotArea outline="0" collapsedLevelsAreSubtotals="1" fieldPosition="0">
        <references count="2">
          <reference field="0" count="1" selected="0">
            <x v="92"/>
          </reference>
          <reference field="4" count="1" selected="0">
            <x v="305"/>
          </reference>
        </references>
      </pivotArea>
    </format>
    <format dxfId="2039">
      <pivotArea outline="0" collapsedLevelsAreSubtotals="1" fieldPosition="0">
        <references count="2">
          <reference field="0" count="1" selected="0">
            <x v="100"/>
          </reference>
          <reference field="4" count="1" selected="0">
            <x v="305"/>
          </reference>
        </references>
      </pivotArea>
    </format>
    <format dxfId="2038">
      <pivotArea dataOnly="0" labelOnly="1" outline="0" offset="IV24" fieldPosition="0">
        <references count="1">
          <reference field="4" count="1">
            <x v="305"/>
          </reference>
        </references>
      </pivotArea>
    </format>
    <format dxfId="2037">
      <pivotArea dataOnly="0" labelOnly="1" outline="0" fieldPosition="0">
        <references count="2">
          <reference field="0" count="1">
            <x v="100"/>
          </reference>
          <reference field="4" count="1" selected="0">
            <x v="305"/>
          </reference>
        </references>
      </pivotArea>
    </format>
    <format dxfId="2036">
      <pivotArea outline="0" collapsedLevelsAreSubtotals="1" fieldPosition="0">
        <references count="2">
          <reference field="0" count="1" selected="0">
            <x v="100"/>
          </reference>
          <reference field="4" count="1" selected="0">
            <x v="305"/>
          </reference>
        </references>
      </pivotArea>
    </format>
    <format dxfId="2035">
      <pivotArea outline="0" collapsedLevelsAreSubtotals="1" fieldPosition="0">
        <references count="2">
          <reference field="0" count="1" selected="0">
            <x v="101"/>
          </reference>
          <reference field="4" count="1" selected="0">
            <x v="305"/>
          </reference>
        </references>
      </pivotArea>
    </format>
    <format dxfId="2034">
      <pivotArea dataOnly="0" labelOnly="1" outline="0" offset="IV25" fieldPosition="0">
        <references count="1">
          <reference field="4" count="1">
            <x v="305"/>
          </reference>
        </references>
      </pivotArea>
    </format>
    <format dxfId="2033">
      <pivotArea dataOnly="0" labelOnly="1" outline="0" fieldPosition="0">
        <references count="2">
          <reference field="0" count="1">
            <x v="101"/>
          </reference>
          <reference field="4" count="1" selected="0">
            <x v="305"/>
          </reference>
        </references>
      </pivotArea>
    </format>
    <format dxfId="2032">
      <pivotArea outline="0" collapsedLevelsAreSubtotals="1" fieldPosition="0">
        <references count="2">
          <reference field="0" count="1" selected="0">
            <x v="101"/>
          </reference>
          <reference field="4" count="1" selected="0">
            <x v="305"/>
          </reference>
        </references>
      </pivotArea>
    </format>
    <format dxfId="2031">
      <pivotArea outline="0" collapsedLevelsAreSubtotals="1" fieldPosition="0">
        <references count="2">
          <reference field="0" count="1" selected="0">
            <x v="102"/>
          </reference>
          <reference field="4" count="1" selected="0">
            <x v="305"/>
          </reference>
        </references>
      </pivotArea>
    </format>
    <format dxfId="2030">
      <pivotArea dataOnly="0" labelOnly="1" outline="0" offset="IV26" fieldPosition="0">
        <references count="1">
          <reference field="4" count="1">
            <x v="305"/>
          </reference>
        </references>
      </pivotArea>
    </format>
    <format dxfId="2029">
      <pivotArea dataOnly="0" labelOnly="1" outline="0" fieldPosition="0">
        <references count="2">
          <reference field="0" count="1">
            <x v="102"/>
          </reference>
          <reference field="4" count="1" selected="0">
            <x v="305"/>
          </reference>
        </references>
      </pivotArea>
    </format>
    <format dxfId="2028">
      <pivotArea outline="0" collapsedLevelsAreSubtotals="1" fieldPosition="0">
        <references count="2">
          <reference field="0" count="1" selected="0">
            <x v="102"/>
          </reference>
          <reference field="4" count="1" selected="0">
            <x v="305"/>
          </reference>
        </references>
      </pivotArea>
    </format>
    <format dxfId="2027">
      <pivotArea outline="0" collapsedLevelsAreSubtotals="1" fieldPosition="0">
        <references count="2">
          <reference field="0" count="1" selected="0">
            <x v="103"/>
          </reference>
          <reference field="4" count="1" selected="0">
            <x v="305"/>
          </reference>
        </references>
      </pivotArea>
    </format>
    <format dxfId="2026">
      <pivotArea dataOnly="0" labelOnly="1" outline="0" offset="IV27" fieldPosition="0">
        <references count="1">
          <reference field="4" count="1">
            <x v="305"/>
          </reference>
        </references>
      </pivotArea>
    </format>
    <format dxfId="2025">
      <pivotArea dataOnly="0" labelOnly="1" outline="0" fieldPosition="0">
        <references count="2">
          <reference field="0" count="1">
            <x v="103"/>
          </reference>
          <reference field="4" count="1" selected="0">
            <x v="305"/>
          </reference>
        </references>
      </pivotArea>
    </format>
    <format dxfId="2024">
      <pivotArea outline="0" collapsedLevelsAreSubtotals="1" fieldPosition="0">
        <references count="2">
          <reference field="0" count="1" selected="0">
            <x v="103"/>
          </reference>
          <reference field="4" count="1" selected="0">
            <x v="305"/>
          </reference>
        </references>
      </pivotArea>
    </format>
    <format dxfId="2023">
      <pivotArea outline="0" collapsedLevelsAreSubtotals="1" fieldPosition="0">
        <references count="2">
          <reference field="0" count="1" selected="0">
            <x v="108"/>
          </reference>
          <reference field="4" count="1" selected="0">
            <x v="305"/>
          </reference>
        </references>
      </pivotArea>
    </format>
    <format dxfId="2022">
      <pivotArea dataOnly="0" labelOnly="1" outline="0" offset="IV28" fieldPosition="0">
        <references count="1">
          <reference field="4" count="1">
            <x v="305"/>
          </reference>
        </references>
      </pivotArea>
    </format>
    <format dxfId="2021">
      <pivotArea dataOnly="0" labelOnly="1" outline="0" fieldPosition="0">
        <references count="2">
          <reference field="0" count="1">
            <x v="108"/>
          </reference>
          <reference field="4" count="1" selected="0">
            <x v="305"/>
          </reference>
        </references>
      </pivotArea>
    </format>
    <format dxfId="2020">
      <pivotArea outline="0" collapsedLevelsAreSubtotals="1" fieldPosition="0">
        <references count="2">
          <reference field="0" count="1" selected="0">
            <x v="108"/>
          </reference>
          <reference field="4" count="1" selected="0">
            <x v="305"/>
          </reference>
        </references>
      </pivotArea>
    </format>
    <format dxfId="2019">
      <pivotArea outline="0" collapsedLevelsAreSubtotals="1" fieldPosition="0">
        <references count="2">
          <reference field="0" count="1" selected="0">
            <x v="110"/>
          </reference>
          <reference field="4" count="1" selected="0">
            <x v="305"/>
          </reference>
        </references>
      </pivotArea>
    </format>
    <format dxfId="2018">
      <pivotArea dataOnly="0" labelOnly="1" outline="0" offset="IV29" fieldPosition="0">
        <references count="1">
          <reference field="4" count="1">
            <x v="305"/>
          </reference>
        </references>
      </pivotArea>
    </format>
    <format dxfId="2017">
      <pivotArea dataOnly="0" labelOnly="1" outline="0" fieldPosition="0">
        <references count="2">
          <reference field="0" count="1">
            <x v="110"/>
          </reference>
          <reference field="4" count="1" selected="0">
            <x v="305"/>
          </reference>
        </references>
      </pivotArea>
    </format>
    <format dxfId="2016">
      <pivotArea outline="0" collapsedLevelsAreSubtotals="1" fieldPosition="0">
        <references count="2">
          <reference field="0" count="1" selected="0">
            <x v="110"/>
          </reference>
          <reference field="4" count="1" selected="0">
            <x v="305"/>
          </reference>
        </references>
      </pivotArea>
    </format>
    <format dxfId="2015">
      <pivotArea outline="0" collapsedLevelsAreSubtotals="1" fieldPosition="0">
        <references count="2">
          <reference field="0" count="1" selected="0">
            <x v="112"/>
          </reference>
          <reference field="4" count="1" selected="0">
            <x v="305"/>
          </reference>
        </references>
      </pivotArea>
    </format>
    <format dxfId="2014">
      <pivotArea dataOnly="0" labelOnly="1" outline="0" offset="IV30" fieldPosition="0">
        <references count="1">
          <reference field="4" count="1">
            <x v="305"/>
          </reference>
        </references>
      </pivotArea>
    </format>
    <format dxfId="2013">
      <pivotArea dataOnly="0" labelOnly="1" outline="0" fieldPosition="0">
        <references count="2">
          <reference field="0" count="1">
            <x v="112"/>
          </reference>
          <reference field="4" count="1" selected="0">
            <x v="305"/>
          </reference>
        </references>
      </pivotArea>
    </format>
    <format dxfId="2012">
      <pivotArea outline="0" collapsedLevelsAreSubtotals="1" fieldPosition="0">
        <references count="2">
          <reference field="0" count="1" selected="0">
            <x v="112"/>
          </reference>
          <reference field="4" count="1" selected="0">
            <x v="305"/>
          </reference>
        </references>
      </pivotArea>
    </format>
    <format dxfId="2011">
      <pivotArea outline="0" collapsedLevelsAreSubtotals="1" fieldPosition="0">
        <references count="2">
          <reference field="0" count="1" selected="0">
            <x v="113"/>
          </reference>
          <reference field="4" count="1" selected="0">
            <x v="305"/>
          </reference>
        </references>
      </pivotArea>
    </format>
    <format dxfId="2010">
      <pivotArea dataOnly="0" labelOnly="1" outline="0" offset="IV31" fieldPosition="0">
        <references count="1">
          <reference field="4" count="1">
            <x v="305"/>
          </reference>
        </references>
      </pivotArea>
    </format>
    <format dxfId="2009">
      <pivotArea dataOnly="0" labelOnly="1" outline="0" fieldPosition="0">
        <references count="2">
          <reference field="0" count="1">
            <x v="113"/>
          </reference>
          <reference field="4" count="1" selected="0">
            <x v="305"/>
          </reference>
        </references>
      </pivotArea>
    </format>
    <format dxfId="2008">
      <pivotArea outline="0" collapsedLevelsAreSubtotals="1" fieldPosition="0">
        <references count="2">
          <reference field="0" count="1" selected="0">
            <x v="113"/>
          </reference>
          <reference field="4" count="1" selected="0">
            <x v="305"/>
          </reference>
        </references>
      </pivotArea>
    </format>
    <format dxfId="2007">
      <pivotArea outline="0" collapsedLevelsAreSubtotals="1" fieldPosition="0">
        <references count="2">
          <reference field="0" count="1" selected="0">
            <x v="115"/>
          </reference>
          <reference field="4" count="1" selected="0">
            <x v="305"/>
          </reference>
        </references>
      </pivotArea>
    </format>
    <format dxfId="2006">
      <pivotArea dataOnly="0" labelOnly="1" outline="0" offset="IV32" fieldPosition="0">
        <references count="1">
          <reference field="4" count="1">
            <x v="305"/>
          </reference>
        </references>
      </pivotArea>
    </format>
    <format dxfId="2005">
      <pivotArea dataOnly="0" labelOnly="1" outline="0" fieldPosition="0">
        <references count="2">
          <reference field="0" count="1">
            <x v="115"/>
          </reference>
          <reference field="4" count="1" selected="0">
            <x v="305"/>
          </reference>
        </references>
      </pivotArea>
    </format>
    <format dxfId="2004">
      <pivotArea outline="0" collapsedLevelsAreSubtotals="1" fieldPosition="0">
        <references count="2">
          <reference field="0" count="1" selected="0">
            <x v="115"/>
          </reference>
          <reference field="4" count="1" selected="0">
            <x v="305"/>
          </reference>
        </references>
      </pivotArea>
    </format>
    <format dxfId="2003">
      <pivotArea outline="0" collapsedLevelsAreSubtotals="1" fieldPosition="0">
        <references count="2">
          <reference field="0" count="1" selected="0">
            <x v="116"/>
          </reference>
          <reference field="4" count="1" selected="0">
            <x v="305"/>
          </reference>
        </references>
      </pivotArea>
    </format>
    <format dxfId="2002">
      <pivotArea dataOnly="0" labelOnly="1" outline="0" offset="IV33" fieldPosition="0">
        <references count="1">
          <reference field="4" count="1">
            <x v="305"/>
          </reference>
        </references>
      </pivotArea>
    </format>
    <format dxfId="2001">
      <pivotArea dataOnly="0" labelOnly="1" outline="0" fieldPosition="0">
        <references count="2">
          <reference field="0" count="1">
            <x v="116"/>
          </reference>
          <reference field="4" count="1" selected="0">
            <x v="305"/>
          </reference>
        </references>
      </pivotArea>
    </format>
    <format dxfId="2000">
      <pivotArea outline="0" collapsedLevelsAreSubtotals="1" fieldPosition="0">
        <references count="2">
          <reference field="0" count="1" selected="0">
            <x v="116"/>
          </reference>
          <reference field="4" count="1" selected="0">
            <x v="305"/>
          </reference>
        </references>
      </pivotArea>
    </format>
    <format dxfId="1999">
      <pivotArea outline="0" collapsedLevelsAreSubtotals="1" fieldPosition="0">
        <references count="2">
          <reference field="0" count="1" selected="0">
            <x v="117"/>
          </reference>
          <reference field="4" count="1" selected="0">
            <x v="305"/>
          </reference>
        </references>
      </pivotArea>
    </format>
    <format dxfId="1998">
      <pivotArea dataOnly="0" labelOnly="1" outline="0" offset="IV34" fieldPosition="0">
        <references count="1">
          <reference field="4" count="1">
            <x v="305"/>
          </reference>
        </references>
      </pivotArea>
    </format>
    <format dxfId="1997">
      <pivotArea dataOnly="0" labelOnly="1" outline="0" fieldPosition="0">
        <references count="2">
          <reference field="0" count="1">
            <x v="117"/>
          </reference>
          <reference field="4" count="1" selected="0">
            <x v="305"/>
          </reference>
        </references>
      </pivotArea>
    </format>
    <format dxfId="1996">
      <pivotArea outline="0" collapsedLevelsAreSubtotals="1" fieldPosition="0">
        <references count="2">
          <reference field="0" count="1" selected="0">
            <x v="117"/>
          </reference>
          <reference field="4" count="1" selected="0">
            <x v="305"/>
          </reference>
        </references>
      </pivotArea>
    </format>
    <format dxfId="1995">
      <pivotArea outline="0" collapsedLevelsAreSubtotals="1" fieldPosition="0">
        <references count="2">
          <reference field="0" count="1" selected="0">
            <x v="118"/>
          </reference>
          <reference field="4" count="1" selected="0">
            <x v="305"/>
          </reference>
        </references>
      </pivotArea>
    </format>
    <format dxfId="1994">
      <pivotArea dataOnly="0" labelOnly="1" outline="0" offset="IV35" fieldPosition="0">
        <references count="1">
          <reference field="4" count="1">
            <x v="305"/>
          </reference>
        </references>
      </pivotArea>
    </format>
    <format dxfId="1993">
      <pivotArea dataOnly="0" labelOnly="1" outline="0" fieldPosition="0">
        <references count="2">
          <reference field="0" count="1">
            <x v="118"/>
          </reference>
          <reference field="4" count="1" selected="0">
            <x v="305"/>
          </reference>
        </references>
      </pivotArea>
    </format>
    <format dxfId="1992">
      <pivotArea outline="0" collapsedLevelsAreSubtotals="1" fieldPosition="0">
        <references count="2">
          <reference field="0" count="1" selected="0">
            <x v="118"/>
          </reference>
          <reference field="4" count="1" selected="0">
            <x v="305"/>
          </reference>
        </references>
      </pivotArea>
    </format>
    <format dxfId="1991">
      <pivotArea outline="0" collapsedLevelsAreSubtotals="1" fieldPosition="0">
        <references count="2">
          <reference field="0" count="1" selected="0">
            <x v="119"/>
          </reference>
          <reference field="4" count="1" selected="0">
            <x v="305"/>
          </reference>
        </references>
      </pivotArea>
    </format>
    <format dxfId="1990">
      <pivotArea dataOnly="0" labelOnly="1" outline="0" offset="IV36" fieldPosition="0">
        <references count="1">
          <reference field="4" count="1">
            <x v="305"/>
          </reference>
        </references>
      </pivotArea>
    </format>
    <format dxfId="1989">
      <pivotArea dataOnly="0" labelOnly="1" outline="0" fieldPosition="0">
        <references count="2">
          <reference field="0" count="1">
            <x v="119"/>
          </reference>
          <reference field="4" count="1" selected="0">
            <x v="305"/>
          </reference>
        </references>
      </pivotArea>
    </format>
    <format dxfId="1988">
      <pivotArea outline="0" collapsedLevelsAreSubtotals="1" fieldPosition="0">
        <references count="2">
          <reference field="0" count="1" selected="0">
            <x v="119"/>
          </reference>
          <reference field="4" count="1" selected="0">
            <x v="305"/>
          </reference>
        </references>
      </pivotArea>
    </format>
    <format dxfId="1987">
      <pivotArea outline="0" collapsedLevelsAreSubtotals="1" fieldPosition="0">
        <references count="2">
          <reference field="0" count="1" selected="0">
            <x v="121"/>
          </reference>
          <reference field="4" count="1" selected="0">
            <x v="305"/>
          </reference>
        </references>
      </pivotArea>
    </format>
    <format dxfId="1986">
      <pivotArea dataOnly="0" labelOnly="1" outline="0" offset="IV37" fieldPosition="0">
        <references count="1">
          <reference field="4" count="1">
            <x v="305"/>
          </reference>
        </references>
      </pivotArea>
    </format>
    <format dxfId="1985">
      <pivotArea dataOnly="0" labelOnly="1" outline="0" fieldPosition="0">
        <references count="2">
          <reference field="0" count="1">
            <x v="121"/>
          </reference>
          <reference field="4" count="1" selected="0">
            <x v="305"/>
          </reference>
        </references>
      </pivotArea>
    </format>
    <format dxfId="1984">
      <pivotArea outline="0" collapsedLevelsAreSubtotals="1" fieldPosition="0">
        <references count="2">
          <reference field="0" count="1" selected="0">
            <x v="121"/>
          </reference>
          <reference field="4" count="1" selected="0">
            <x v="305"/>
          </reference>
        </references>
      </pivotArea>
    </format>
    <format dxfId="1983">
      <pivotArea outline="0" collapsedLevelsAreSubtotals="1" fieldPosition="0">
        <references count="2">
          <reference field="0" count="1" selected="0">
            <x v="122"/>
          </reference>
          <reference field="4" count="1" selected="0">
            <x v="305"/>
          </reference>
        </references>
      </pivotArea>
    </format>
    <format dxfId="1982">
      <pivotArea dataOnly="0" labelOnly="1" outline="0" offset="IV38" fieldPosition="0">
        <references count="1">
          <reference field="4" count="1">
            <x v="305"/>
          </reference>
        </references>
      </pivotArea>
    </format>
    <format dxfId="1981">
      <pivotArea dataOnly="0" labelOnly="1" outline="0" fieldPosition="0">
        <references count="2">
          <reference field="0" count="1">
            <x v="122"/>
          </reference>
          <reference field="4" count="1" selected="0">
            <x v="305"/>
          </reference>
        </references>
      </pivotArea>
    </format>
    <format dxfId="1980">
      <pivotArea outline="0" collapsedLevelsAreSubtotals="1" fieldPosition="0">
        <references count="2">
          <reference field="0" count="1" selected="0">
            <x v="122"/>
          </reference>
          <reference field="4" count="1" selected="0">
            <x v="305"/>
          </reference>
        </references>
      </pivotArea>
    </format>
    <format dxfId="1979">
      <pivotArea outline="0" collapsedLevelsAreSubtotals="1" fieldPosition="0">
        <references count="2">
          <reference field="0" count="1" selected="0">
            <x v="123"/>
          </reference>
          <reference field="4" count="1" selected="0">
            <x v="305"/>
          </reference>
        </references>
      </pivotArea>
    </format>
    <format dxfId="1978">
      <pivotArea dataOnly="0" labelOnly="1" outline="0" offset="IV39" fieldPosition="0">
        <references count="1">
          <reference field="4" count="1">
            <x v="305"/>
          </reference>
        </references>
      </pivotArea>
    </format>
    <format dxfId="1977">
      <pivotArea dataOnly="0" labelOnly="1" outline="0" fieldPosition="0">
        <references count="2">
          <reference field="0" count="1">
            <x v="123"/>
          </reference>
          <reference field="4" count="1" selected="0">
            <x v="305"/>
          </reference>
        </references>
      </pivotArea>
    </format>
    <format dxfId="1976">
      <pivotArea outline="0" collapsedLevelsAreSubtotals="1" fieldPosition="0">
        <references count="2">
          <reference field="0" count="1" selected="0">
            <x v="123"/>
          </reference>
          <reference field="4" count="1" selected="0">
            <x v="305"/>
          </reference>
        </references>
      </pivotArea>
    </format>
    <format dxfId="1975">
      <pivotArea outline="0" collapsedLevelsAreSubtotals="1" fieldPosition="0">
        <references count="2">
          <reference field="0" count="1" selected="0">
            <x v="124"/>
          </reference>
          <reference field="4" count="1" selected="0">
            <x v="305"/>
          </reference>
        </references>
      </pivotArea>
    </format>
    <format dxfId="1974">
      <pivotArea dataOnly="0" labelOnly="1" outline="0" offset="IV40" fieldPosition="0">
        <references count="1">
          <reference field="4" count="1">
            <x v="305"/>
          </reference>
        </references>
      </pivotArea>
    </format>
    <format dxfId="1973">
      <pivotArea dataOnly="0" labelOnly="1" outline="0" fieldPosition="0">
        <references count="2">
          <reference field="0" count="1">
            <x v="124"/>
          </reference>
          <reference field="4" count="1" selected="0">
            <x v="305"/>
          </reference>
        </references>
      </pivotArea>
    </format>
    <format dxfId="1972">
      <pivotArea outline="0" collapsedLevelsAreSubtotals="1" fieldPosition="0">
        <references count="2">
          <reference field="0" count="1" selected="0">
            <x v="124"/>
          </reference>
          <reference field="4" count="1" selected="0">
            <x v="305"/>
          </reference>
        </references>
      </pivotArea>
    </format>
    <format dxfId="1971">
      <pivotArea outline="0" collapsedLevelsAreSubtotals="1" fieldPosition="0">
        <references count="2">
          <reference field="0" count="1" selected="0">
            <x v="133"/>
          </reference>
          <reference field="4" count="1" selected="0">
            <x v="305"/>
          </reference>
        </references>
      </pivotArea>
    </format>
    <format dxfId="1970">
      <pivotArea dataOnly="0" labelOnly="1" outline="0" offset="IV41" fieldPosition="0">
        <references count="1">
          <reference field="4" count="1">
            <x v="305"/>
          </reference>
        </references>
      </pivotArea>
    </format>
    <format dxfId="1969">
      <pivotArea dataOnly="0" labelOnly="1" outline="0" fieldPosition="0">
        <references count="2">
          <reference field="0" count="1">
            <x v="133"/>
          </reference>
          <reference field="4" count="1" selected="0">
            <x v="305"/>
          </reference>
        </references>
      </pivotArea>
    </format>
    <format dxfId="1968">
      <pivotArea outline="0" collapsedLevelsAreSubtotals="1" fieldPosition="0">
        <references count="2">
          <reference field="0" count="1" selected="0">
            <x v="133"/>
          </reference>
          <reference field="4" count="1" selected="0">
            <x v="305"/>
          </reference>
        </references>
      </pivotArea>
    </format>
    <format dxfId="1967">
      <pivotArea outline="0" collapsedLevelsAreSubtotals="1" fieldPosition="0">
        <references count="2">
          <reference field="0" count="1" selected="0">
            <x v="135"/>
          </reference>
          <reference field="4" count="1" selected="0">
            <x v="305"/>
          </reference>
        </references>
      </pivotArea>
    </format>
    <format dxfId="1966">
      <pivotArea dataOnly="0" labelOnly="1" outline="0" offset="IV42" fieldPosition="0">
        <references count="1">
          <reference field="4" count="1">
            <x v="305"/>
          </reference>
        </references>
      </pivotArea>
    </format>
    <format dxfId="1965">
      <pivotArea dataOnly="0" labelOnly="1" outline="0" fieldPosition="0">
        <references count="2">
          <reference field="0" count="1">
            <x v="135"/>
          </reference>
          <reference field="4" count="1" selected="0">
            <x v="305"/>
          </reference>
        </references>
      </pivotArea>
    </format>
    <format dxfId="1964">
      <pivotArea outline="0" collapsedLevelsAreSubtotals="1" fieldPosition="0">
        <references count="2">
          <reference field="0" count="1" selected="0">
            <x v="135"/>
          </reference>
          <reference field="4" count="1" selected="0">
            <x v="305"/>
          </reference>
        </references>
      </pivotArea>
    </format>
    <format dxfId="1963">
      <pivotArea outline="0" collapsedLevelsAreSubtotals="1" fieldPosition="0">
        <references count="2">
          <reference field="0" count="1" selected="0">
            <x v="136"/>
          </reference>
          <reference field="4" count="1" selected="0">
            <x v="305"/>
          </reference>
        </references>
      </pivotArea>
    </format>
    <format dxfId="1962">
      <pivotArea dataOnly="0" labelOnly="1" outline="0" offset="IV43" fieldPosition="0">
        <references count="1">
          <reference field="4" count="1">
            <x v="305"/>
          </reference>
        </references>
      </pivotArea>
    </format>
    <format dxfId="1961">
      <pivotArea dataOnly="0" labelOnly="1" outline="0" fieldPosition="0">
        <references count="2">
          <reference field="0" count="1">
            <x v="136"/>
          </reference>
          <reference field="4" count="1" selected="0">
            <x v="305"/>
          </reference>
        </references>
      </pivotArea>
    </format>
    <format dxfId="1960">
      <pivotArea outline="0" collapsedLevelsAreSubtotals="1" fieldPosition="0">
        <references count="2">
          <reference field="0" count="1" selected="0">
            <x v="136"/>
          </reference>
          <reference field="4" count="1" selected="0">
            <x v="305"/>
          </reference>
        </references>
      </pivotArea>
    </format>
    <format dxfId="1959">
      <pivotArea outline="0" collapsedLevelsAreSubtotals="1" fieldPosition="0">
        <references count="2">
          <reference field="0" count="1" selected="0">
            <x v="138"/>
          </reference>
          <reference field="4" count="1" selected="0">
            <x v="305"/>
          </reference>
        </references>
      </pivotArea>
    </format>
    <format dxfId="1958">
      <pivotArea dataOnly="0" labelOnly="1" outline="0" offset="IV44" fieldPosition="0">
        <references count="1">
          <reference field="4" count="1">
            <x v="305"/>
          </reference>
        </references>
      </pivotArea>
    </format>
    <format dxfId="1957">
      <pivotArea dataOnly="0" labelOnly="1" outline="0" fieldPosition="0">
        <references count="2">
          <reference field="0" count="1">
            <x v="138"/>
          </reference>
          <reference field="4" count="1" selected="0">
            <x v="305"/>
          </reference>
        </references>
      </pivotArea>
    </format>
    <format dxfId="1956">
      <pivotArea outline="0" collapsedLevelsAreSubtotals="1" fieldPosition="0">
        <references count="2">
          <reference field="0" count="1" selected="0">
            <x v="138"/>
          </reference>
          <reference field="4" count="1" selected="0">
            <x v="305"/>
          </reference>
        </references>
      </pivotArea>
    </format>
    <format dxfId="1955">
      <pivotArea outline="0" collapsedLevelsAreSubtotals="1" fieldPosition="0">
        <references count="2">
          <reference field="0" count="1" selected="0">
            <x v="139"/>
          </reference>
          <reference field="4" count="1" selected="0">
            <x v="305"/>
          </reference>
        </references>
      </pivotArea>
    </format>
    <format dxfId="1954">
      <pivotArea dataOnly="0" labelOnly="1" outline="0" offset="IV45" fieldPosition="0">
        <references count="1">
          <reference field="4" count="1">
            <x v="305"/>
          </reference>
        </references>
      </pivotArea>
    </format>
    <format dxfId="1953">
      <pivotArea dataOnly="0" labelOnly="1" outline="0" fieldPosition="0">
        <references count="2">
          <reference field="0" count="1">
            <x v="139"/>
          </reference>
          <reference field="4" count="1" selected="0">
            <x v="305"/>
          </reference>
        </references>
      </pivotArea>
    </format>
    <format dxfId="1952">
      <pivotArea outline="0" collapsedLevelsAreSubtotals="1" fieldPosition="0">
        <references count="2">
          <reference field="0" count="1" selected="0">
            <x v="139"/>
          </reference>
          <reference field="4" count="1" selected="0">
            <x v="305"/>
          </reference>
        </references>
      </pivotArea>
    </format>
    <format dxfId="1951">
      <pivotArea outline="0" collapsedLevelsAreSubtotals="1" fieldPosition="0">
        <references count="2">
          <reference field="0" count="1" selected="0">
            <x v="140"/>
          </reference>
          <reference field="4" count="1" selected="0">
            <x v="305"/>
          </reference>
        </references>
      </pivotArea>
    </format>
    <format dxfId="1950">
      <pivotArea dataOnly="0" labelOnly="1" outline="0" offset="IV46" fieldPosition="0">
        <references count="1">
          <reference field="4" count="1">
            <x v="305"/>
          </reference>
        </references>
      </pivotArea>
    </format>
    <format dxfId="1949">
      <pivotArea dataOnly="0" labelOnly="1" outline="0" fieldPosition="0">
        <references count="2">
          <reference field="0" count="1">
            <x v="140"/>
          </reference>
          <reference field="4" count="1" selected="0">
            <x v="305"/>
          </reference>
        </references>
      </pivotArea>
    </format>
    <format dxfId="1948">
      <pivotArea outline="0" collapsedLevelsAreSubtotals="1" fieldPosition="0">
        <references count="2">
          <reference field="0" count="1" selected="0">
            <x v="140"/>
          </reference>
          <reference field="4" count="1" selected="0">
            <x v="305"/>
          </reference>
        </references>
      </pivotArea>
    </format>
    <format dxfId="1947">
      <pivotArea outline="0" collapsedLevelsAreSubtotals="1" fieldPosition="0">
        <references count="2">
          <reference field="0" count="1" selected="0">
            <x v="141"/>
          </reference>
          <reference field="4" count="1" selected="0">
            <x v="305"/>
          </reference>
        </references>
      </pivotArea>
    </format>
    <format dxfId="1946">
      <pivotArea dataOnly="0" labelOnly="1" outline="0" offset="IV47" fieldPosition="0">
        <references count="1">
          <reference field="4" count="1">
            <x v="305"/>
          </reference>
        </references>
      </pivotArea>
    </format>
    <format dxfId="1945">
      <pivotArea dataOnly="0" labelOnly="1" outline="0" fieldPosition="0">
        <references count="2">
          <reference field="0" count="1">
            <x v="141"/>
          </reference>
          <reference field="4" count="1" selected="0">
            <x v="305"/>
          </reference>
        </references>
      </pivotArea>
    </format>
    <format dxfId="1944">
      <pivotArea outline="0" collapsedLevelsAreSubtotals="1" fieldPosition="0">
        <references count="2">
          <reference field="0" count="1" selected="0">
            <x v="141"/>
          </reference>
          <reference field="4" count="1" selected="0">
            <x v="305"/>
          </reference>
        </references>
      </pivotArea>
    </format>
    <format dxfId="1943">
      <pivotArea outline="0" collapsedLevelsAreSubtotals="1" fieldPosition="0">
        <references count="2">
          <reference field="0" count="1" selected="0">
            <x v="142"/>
          </reference>
          <reference field="4" count="1" selected="0">
            <x v="305"/>
          </reference>
        </references>
      </pivotArea>
    </format>
    <format dxfId="1942">
      <pivotArea dataOnly="0" labelOnly="1" outline="0" offset="IV48" fieldPosition="0">
        <references count="1">
          <reference field="4" count="1">
            <x v="305"/>
          </reference>
        </references>
      </pivotArea>
    </format>
    <format dxfId="1941">
      <pivotArea dataOnly="0" labelOnly="1" outline="0" fieldPosition="0">
        <references count="2">
          <reference field="0" count="1">
            <x v="142"/>
          </reference>
          <reference field="4" count="1" selected="0">
            <x v="305"/>
          </reference>
        </references>
      </pivotArea>
    </format>
    <format dxfId="1940">
      <pivotArea outline="0" collapsedLevelsAreSubtotals="1" fieldPosition="0">
        <references count="2">
          <reference field="0" count="1" selected="0">
            <x v="142"/>
          </reference>
          <reference field="4" count="1" selected="0">
            <x v="305"/>
          </reference>
        </references>
      </pivotArea>
    </format>
    <format dxfId="1939">
      <pivotArea outline="0" collapsedLevelsAreSubtotals="1" fieldPosition="0">
        <references count="2">
          <reference field="0" count="1" selected="0">
            <x v="144"/>
          </reference>
          <reference field="4" count="1" selected="0">
            <x v="305"/>
          </reference>
        </references>
      </pivotArea>
    </format>
    <format dxfId="1938">
      <pivotArea dataOnly="0" labelOnly="1" outline="0" offset="IV49" fieldPosition="0">
        <references count="1">
          <reference field="4" count="1">
            <x v="305"/>
          </reference>
        </references>
      </pivotArea>
    </format>
    <format dxfId="1937">
      <pivotArea dataOnly="0" labelOnly="1" outline="0" fieldPosition="0">
        <references count="2">
          <reference field="0" count="1">
            <x v="144"/>
          </reference>
          <reference field="4" count="1" selected="0">
            <x v="305"/>
          </reference>
        </references>
      </pivotArea>
    </format>
    <format dxfId="1936">
      <pivotArea outline="0" collapsedLevelsAreSubtotals="1" fieldPosition="0">
        <references count="2">
          <reference field="0" count="1" selected="0">
            <x v="144"/>
          </reference>
          <reference field="4" count="1" selected="0">
            <x v="305"/>
          </reference>
        </references>
      </pivotArea>
    </format>
    <format dxfId="1935">
      <pivotArea outline="0" collapsedLevelsAreSubtotals="1" fieldPosition="0">
        <references count="2">
          <reference field="0" count="1" selected="0">
            <x v="145"/>
          </reference>
          <reference field="4" count="1" selected="0">
            <x v="305"/>
          </reference>
        </references>
      </pivotArea>
    </format>
    <format dxfId="1934">
      <pivotArea dataOnly="0" labelOnly="1" outline="0" offset="IV50" fieldPosition="0">
        <references count="1">
          <reference field="4" count="1">
            <x v="305"/>
          </reference>
        </references>
      </pivotArea>
    </format>
    <format dxfId="1933">
      <pivotArea dataOnly="0" labelOnly="1" outline="0" fieldPosition="0">
        <references count="2">
          <reference field="0" count="1">
            <x v="145"/>
          </reference>
          <reference field="4" count="1" selected="0">
            <x v="305"/>
          </reference>
        </references>
      </pivotArea>
    </format>
    <format dxfId="1932">
      <pivotArea outline="0" collapsedLevelsAreSubtotals="1" fieldPosition="0">
        <references count="2">
          <reference field="0" count="1" selected="0">
            <x v="145"/>
          </reference>
          <reference field="4" count="1" selected="0">
            <x v="305"/>
          </reference>
        </references>
      </pivotArea>
    </format>
    <format dxfId="1931">
      <pivotArea outline="0" collapsedLevelsAreSubtotals="1" fieldPosition="0">
        <references count="2">
          <reference field="0" count="1" selected="0">
            <x v="146"/>
          </reference>
          <reference field="4" count="1" selected="0">
            <x v="305"/>
          </reference>
        </references>
      </pivotArea>
    </format>
    <format dxfId="1930">
      <pivotArea dataOnly="0" labelOnly="1" outline="0" offset="IV51" fieldPosition="0">
        <references count="1">
          <reference field="4" count="1">
            <x v="305"/>
          </reference>
        </references>
      </pivotArea>
    </format>
    <format dxfId="1929">
      <pivotArea dataOnly="0" labelOnly="1" outline="0" fieldPosition="0">
        <references count="2">
          <reference field="0" count="1">
            <x v="146"/>
          </reference>
          <reference field="4" count="1" selected="0">
            <x v="305"/>
          </reference>
        </references>
      </pivotArea>
    </format>
    <format dxfId="1928">
      <pivotArea outline="0" collapsedLevelsAreSubtotals="1" fieldPosition="0">
        <references count="2">
          <reference field="0" count="1" selected="0">
            <x v="146"/>
          </reference>
          <reference field="4" count="1" selected="0">
            <x v="305"/>
          </reference>
        </references>
      </pivotArea>
    </format>
    <format dxfId="1927">
      <pivotArea outline="0" collapsedLevelsAreSubtotals="1" fieldPosition="0">
        <references count="2">
          <reference field="0" count="1" selected="0">
            <x v="147"/>
          </reference>
          <reference field="4" count="1" selected="0">
            <x v="305"/>
          </reference>
        </references>
      </pivotArea>
    </format>
    <format dxfId="1926">
      <pivotArea dataOnly="0" labelOnly="1" outline="0" offset="IV52" fieldPosition="0">
        <references count="1">
          <reference field="4" count="1">
            <x v="305"/>
          </reference>
        </references>
      </pivotArea>
    </format>
    <format dxfId="1925">
      <pivotArea dataOnly="0" labelOnly="1" outline="0" fieldPosition="0">
        <references count="2">
          <reference field="0" count="1">
            <x v="147"/>
          </reference>
          <reference field="4" count="1" selected="0">
            <x v="305"/>
          </reference>
        </references>
      </pivotArea>
    </format>
    <format dxfId="1924">
      <pivotArea outline="0" collapsedLevelsAreSubtotals="1" fieldPosition="0">
        <references count="2">
          <reference field="0" count="1" selected="0">
            <x v="147"/>
          </reference>
          <reference field="4" count="1" selected="0">
            <x v="305"/>
          </reference>
        </references>
      </pivotArea>
    </format>
    <format dxfId="1923">
      <pivotArea outline="0" collapsedLevelsAreSubtotals="1" fieldPosition="0">
        <references count="2">
          <reference field="0" count="1" selected="0">
            <x v="148"/>
          </reference>
          <reference field="4" count="1" selected="0">
            <x v="305"/>
          </reference>
        </references>
      </pivotArea>
    </format>
    <format dxfId="1922">
      <pivotArea dataOnly="0" labelOnly="1" outline="0" offset="IV53" fieldPosition="0">
        <references count="1">
          <reference field="4" count="1">
            <x v="305"/>
          </reference>
        </references>
      </pivotArea>
    </format>
    <format dxfId="1921">
      <pivotArea dataOnly="0" labelOnly="1" outline="0" fieldPosition="0">
        <references count="2">
          <reference field="0" count="1">
            <x v="148"/>
          </reference>
          <reference field="4" count="1" selected="0">
            <x v="305"/>
          </reference>
        </references>
      </pivotArea>
    </format>
    <format dxfId="1920">
      <pivotArea outline="0" collapsedLevelsAreSubtotals="1" fieldPosition="0">
        <references count="2">
          <reference field="0" count="1" selected="0">
            <x v="148"/>
          </reference>
          <reference field="4" count="1" selected="0">
            <x v="305"/>
          </reference>
        </references>
      </pivotArea>
    </format>
    <format dxfId="1919">
      <pivotArea outline="0" collapsedLevelsAreSubtotals="1" fieldPosition="0">
        <references count="2">
          <reference field="0" count="1" selected="0">
            <x v="149"/>
          </reference>
          <reference field="4" count="1" selected="0">
            <x v="305"/>
          </reference>
        </references>
      </pivotArea>
    </format>
    <format dxfId="1918">
      <pivotArea dataOnly="0" labelOnly="1" outline="0" offset="IV54" fieldPosition="0">
        <references count="1">
          <reference field="4" count="1">
            <x v="305"/>
          </reference>
        </references>
      </pivotArea>
    </format>
    <format dxfId="1917">
      <pivotArea dataOnly="0" labelOnly="1" outline="0" fieldPosition="0">
        <references count="2">
          <reference field="0" count="1">
            <x v="149"/>
          </reference>
          <reference field="4" count="1" selected="0">
            <x v="305"/>
          </reference>
        </references>
      </pivotArea>
    </format>
    <format dxfId="1916">
      <pivotArea outline="0" collapsedLevelsAreSubtotals="1" fieldPosition="0">
        <references count="2">
          <reference field="0" count="1" selected="0">
            <x v="149"/>
          </reference>
          <reference field="4" count="1" selected="0">
            <x v="305"/>
          </reference>
        </references>
      </pivotArea>
    </format>
    <format dxfId="1915">
      <pivotArea outline="0" collapsedLevelsAreSubtotals="1" fieldPosition="0">
        <references count="2">
          <reference field="0" count="1" selected="0">
            <x v="151"/>
          </reference>
          <reference field="4" count="1" selected="0">
            <x v="305"/>
          </reference>
        </references>
      </pivotArea>
    </format>
    <format dxfId="1914">
      <pivotArea dataOnly="0" labelOnly="1" outline="0" offset="IV55" fieldPosition="0">
        <references count="1">
          <reference field="4" count="1">
            <x v="305"/>
          </reference>
        </references>
      </pivotArea>
    </format>
    <format dxfId="1913">
      <pivotArea dataOnly="0" labelOnly="1" outline="0" fieldPosition="0">
        <references count="2">
          <reference field="0" count="1">
            <x v="151"/>
          </reference>
          <reference field="4" count="1" selected="0">
            <x v="305"/>
          </reference>
        </references>
      </pivotArea>
    </format>
    <format dxfId="1912">
      <pivotArea outline="0" collapsedLevelsAreSubtotals="1" fieldPosition="0">
        <references count="2">
          <reference field="0" count="1" selected="0">
            <x v="151"/>
          </reference>
          <reference field="4" count="1" selected="0">
            <x v="305"/>
          </reference>
        </references>
      </pivotArea>
    </format>
    <format dxfId="1911">
      <pivotArea outline="0" collapsedLevelsAreSubtotals="1" fieldPosition="0">
        <references count="2">
          <reference field="0" count="1" selected="0">
            <x v="152"/>
          </reference>
          <reference field="4" count="1" selected="0">
            <x v="305"/>
          </reference>
        </references>
      </pivotArea>
    </format>
    <format dxfId="1910">
      <pivotArea dataOnly="0" labelOnly="1" outline="0" offset="IV56" fieldPosition="0">
        <references count="1">
          <reference field="4" count="1">
            <x v="305"/>
          </reference>
        </references>
      </pivotArea>
    </format>
    <format dxfId="1909">
      <pivotArea dataOnly="0" labelOnly="1" outline="0" fieldPosition="0">
        <references count="2">
          <reference field="0" count="1">
            <x v="152"/>
          </reference>
          <reference field="4" count="1" selected="0">
            <x v="305"/>
          </reference>
        </references>
      </pivotArea>
    </format>
    <format dxfId="1908">
      <pivotArea outline="0" collapsedLevelsAreSubtotals="1" fieldPosition="0">
        <references count="2">
          <reference field="0" count="1" selected="0">
            <x v="152"/>
          </reference>
          <reference field="4" count="1" selected="0">
            <x v="305"/>
          </reference>
        </references>
      </pivotArea>
    </format>
    <format dxfId="1907">
      <pivotArea outline="0" collapsedLevelsAreSubtotals="1" fieldPosition="0">
        <references count="2">
          <reference field="0" count="1" selected="0">
            <x v="153"/>
          </reference>
          <reference field="4" count="1" selected="0">
            <x v="305"/>
          </reference>
        </references>
      </pivotArea>
    </format>
    <format dxfId="1906">
      <pivotArea dataOnly="0" labelOnly="1" outline="0" offset="IV57" fieldPosition="0">
        <references count="1">
          <reference field="4" count="1">
            <x v="305"/>
          </reference>
        </references>
      </pivotArea>
    </format>
    <format dxfId="1905">
      <pivotArea dataOnly="0" labelOnly="1" outline="0" fieldPosition="0">
        <references count="2">
          <reference field="0" count="1">
            <x v="153"/>
          </reference>
          <reference field="4" count="1" selected="0">
            <x v="305"/>
          </reference>
        </references>
      </pivotArea>
    </format>
    <format dxfId="1904">
      <pivotArea outline="0" collapsedLevelsAreSubtotals="1" fieldPosition="0">
        <references count="2">
          <reference field="0" count="1" selected="0">
            <x v="153"/>
          </reference>
          <reference field="4" count="1" selected="0">
            <x v="305"/>
          </reference>
        </references>
      </pivotArea>
    </format>
    <format dxfId="1903">
      <pivotArea outline="0" collapsedLevelsAreSubtotals="1" fieldPosition="0">
        <references count="2">
          <reference field="0" count="1" selected="0">
            <x v="154"/>
          </reference>
          <reference field="4" count="1" selected="0">
            <x v="305"/>
          </reference>
        </references>
      </pivotArea>
    </format>
    <format dxfId="1902">
      <pivotArea dataOnly="0" labelOnly="1" outline="0" offset="IV58" fieldPosition="0">
        <references count="1">
          <reference field="4" count="1">
            <x v="305"/>
          </reference>
        </references>
      </pivotArea>
    </format>
    <format dxfId="1901">
      <pivotArea dataOnly="0" labelOnly="1" outline="0" fieldPosition="0">
        <references count="2">
          <reference field="0" count="1">
            <x v="154"/>
          </reference>
          <reference field="4" count="1" selected="0">
            <x v="305"/>
          </reference>
        </references>
      </pivotArea>
    </format>
    <format dxfId="1900">
      <pivotArea outline="0" collapsedLevelsAreSubtotals="1" fieldPosition="0">
        <references count="2">
          <reference field="0" count="1" selected="0">
            <x v="154"/>
          </reference>
          <reference field="4" count="1" selected="0">
            <x v="305"/>
          </reference>
        </references>
      </pivotArea>
    </format>
    <format dxfId="1899">
      <pivotArea outline="0" collapsedLevelsAreSubtotals="1" fieldPosition="0">
        <references count="2">
          <reference field="0" count="1" selected="0">
            <x v="155"/>
          </reference>
          <reference field="4" count="1" selected="0">
            <x v="305"/>
          </reference>
        </references>
      </pivotArea>
    </format>
    <format dxfId="1898">
      <pivotArea dataOnly="0" labelOnly="1" outline="0" offset="IV59" fieldPosition="0">
        <references count="1">
          <reference field="4" count="1">
            <x v="305"/>
          </reference>
        </references>
      </pivotArea>
    </format>
    <format dxfId="1897">
      <pivotArea dataOnly="0" labelOnly="1" outline="0" fieldPosition="0">
        <references count="2">
          <reference field="0" count="1">
            <x v="155"/>
          </reference>
          <reference field="4" count="1" selected="0">
            <x v="305"/>
          </reference>
        </references>
      </pivotArea>
    </format>
    <format dxfId="1896">
      <pivotArea outline="0" collapsedLevelsAreSubtotals="1" fieldPosition="0">
        <references count="2">
          <reference field="0" count="1" selected="0">
            <x v="155"/>
          </reference>
          <reference field="4" count="1" selected="0">
            <x v="305"/>
          </reference>
        </references>
      </pivotArea>
    </format>
    <format dxfId="1895">
      <pivotArea outline="0" collapsedLevelsAreSubtotals="1" fieldPosition="0">
        <references count="2">
          <reference field="0" count="1" selected="0">
            <x v="156"/>
          </reference>
          <reference field="4" count="1" selected="0">
            <x v="305"/>
          </reference>
        </references>
      </pivotArea>
    </format>
    <format dxfId="1894">
      <pivotArea dataOnly="0" labelOnly="1" outline="0" offset="IV60" fieldPosition="0">
        <references count="1">
          <reference field="4" count="1">
            <x v="305"/>
          </reference>
        </references>
      </pivotArea>
    </format>
    <format dxfId="1893">
      <pivotArea dataOnly="0" labelOnly="1" outline="0" fieldPosition="0">
        <references count="2">
          <reference field="0" count="1">
            <x v="156"/>
          </reference>
          <reference field="4" count="1" selected="0">
            <x v="305"/>
          </reference>
        </references>
      </pivotArea>
    </format>
    <format dxfId="1892">
      <pivotArea outline="0" collapsedLevelsAreSubtotals="1" fieldPosition="0">
        <references count="2">
          <reference field="0" count="1" selected="0">
            <x v="156"/>
          </reference>
          <reference field="4" count="1" selected="0">
            <x v="305"/>
          </reference>
        </references>
      </pivotArea>
    </format>
    <format dxfId="1891">
      <pivotArea outline="0" collapsedLevelsAreSubtotals="1" fieldPosition="0">
        <references count="2">
          <reference field="0" count="1" selected="0">
            <x v="157"/>
          </reference>
          <reference field="4" count="1" selected="0">
            <x v="305"/>
          </reference>
        </references>
      </pivotArea>
    </format>
    <format dxfId="1890">
      <pivotArea dataOnly="0" labelOnly="1" outline="0" offset="IV61" fieldPosition="0">
        <references count="1">
          <reference field="4" count="1">
            <x v="305"/>
          </reference>
        </references>
      </pivotArea>
    </format>
    <format dxfId="1889">
      <pivotArea dataOnly="0" labelOnly="1" outline="0" fieldPosition="0">
        <references count="2">
          <reference field="0" count="1">
            <x v="157"/>
          </reference>
          <reference field="4" count="1" selected="0">
            <x v="305"/>
          </reference>
        </references>
      </pivotArea>
    </format>
    <format dxfId="1888">
      <pivotArea outline="0" collapsedLevelsAreSubtotals="1" fieldPosition="0">
        <references count="2">
          <reference field="0" count="1" selected="0">
            <x v="157"/>
          </reference>
          <reference field="4" count="1" selected="0">
            <x v="305"/>
          </reference>
        </references>
      </pivotArea>
    </format>
    <format dxfId="1887">
      <pivotArea outline="0" collapsedLevelsAreSubtotals="1" fieldPosition="0">
        <references count="2">
          <reference field="0" count="1" selected="0">
            <x v="159"/>
          </reference>
          <reference field="4" count="1" selected="0">
            <x v="305"/>
          </reference>
        </references>
      </pivotArea>
    </format>
    <format dxfId="1886">
      <pivotArea dataOnly="0" labelOnly="1" outline="0" offset="IV62" fieldPosition="0">
        <references count="1">
          <reference field="4" count="1">
            <x v="305"/>
          </reference>
        </references>
      </pivotArea>
    </format>
    <format dxfId="1885">
      <pivotArea dataOnly="0" labelOnly="1" outline="0" fieldPosition="0">
        <references count="2">
          <reference field="0" count="1">
            <x v="159"/>
          </reference>
          <reference field="4" count="1" selected="0">
            <x v="305"/>
          </reference>
        </references>
      </pivotArea>
    </format>
    <format dxfId="1884">
      <pivotArea outline="0" collapsedLevelsAreSubtotals="1" fieldPosition="0">
        <references count="2">
          <reference field="0" count="1" selected="0">
            <x v="159"/>
          </reference>
          <reference field="4" count="1" selected="0">
            <x v="305"/>
          </reference>
        </references>
      </pivotArea>
    </format>
    <format dxfId="1883">
      <pivotArea outline="0" collapsedLevelsAreSubtotals="1" fieldPosition="0">
        <references count="2">
          <reference field="0" count="1" selected="0">
            <x v="160"/>
          </reference>
          <reference field="4" count="1" selected="0">
            <x v="305"/>
          </reference>
        </references>
      </pivotArea>
    </format>
    <format dxfId="1882">
      <pivotArea dataOnly="0" labelOnly="1" outline="0" offset="IV63" fieldPosition="0">
        <references count="1">
          <reference field="4" count="1">
            <x v="305"/>
          </reference>
        </references>
      </pivotArea>
    </format>
    <format dxfId="1881">
      <pivotArea dataOnly="0" labelOnly="1" outline="0" fieldPosition="0">
        <references count="2">
          <reference field="0" count="1">
            <x v="160"/>
          </reference>
          <reference field="4" count="1" selected="0">
            <x v="305"/>
          </reference>
        </references>
      </pivotArea>
    </format>
    <format dxfId="1880">
      <pivotArea outline="0" collapsedLevelsAreSubtotals="1" fieldPosition="0">
        <references count="2">
          <reference field="0" count="1" selected="0">
            <x v="160"/>
          </reference>
          <reference field="4" count="1" selected="0">
            <x v="305"/>
          </reference>
        </references>
      </pivotArea>
    </format>
    <format dxfId="1879">
      <pivotArea outline="0" collapsedLevelsAreSubtotals="1" fieldPosition="0">
        <references count="2">
          <reference field="0" count="1" selected="0">
            <x v="164"/>
          </reference>
          <reference field="4" count="1" selected="0">
            <x v="305"/>
          </reference>
        </references>
      </pivotArea>
    </format>
    <format dxfId="1878">
      <pivotArea dataOnly="0" labelOnly="1" outline="0" offset="IV64" fieldPosition="0">
        <references count="1">
          <reference field="4" count="1">
            <x v="305"/>
          </reference>
        </references>
      </pivotArea>
    </format>
    <format dxfId="1877">
      <pivotArea dataOnly="0" labelOnly="1" outline="0" fieldPosition="0">
        <references count="2">
          <reference field="0" count="1">
            <x v="164"/>
          </reference>
          <reference field="4" count="1" selected="0">
            <x v="305"/>
          </reference>
        </references>
      </pivotArea>
    </format>
    <format dxfId="1876">
      <pivotArea outline="0" collapsedLevelsAreSubtotals="1" fieldPosition="0">
        <references count="2">
          <reference field="0" count="1" selected="0">
            <x v="164"/>
          </reference>
          <reference field="4" count="1" selected="0">
            <x v="305"/>
          </reference>
        </references>
      </pivotArea>
    </format>
    <format dxfId="1875">
      <pivotArea outline="0" collapsedLevelsAreSubtotals="1" fieldPosition="0">
        <references count="2">
          <reference field="0" count="1" selected="0">
            <x v="165"/>
          </reference>
          <reference field="4" count="1" selected="0">
            <x v="305"/>
          </reference>
        </references>
      </pivotArea>
    </format>
    <format dxfId="1874">
      <pivotArea dataOnly="0" labelOnly="1" outline="0" offset="IV65" fieldPosition="0">
        <references count="1">
          <reference field="4" count="1">
            <x v="305"/>
          </reference>
        </references>
      </pivotArea>
    </format>
    <format dxfId="1873">
      <pivotArea dataOnly="0" labelOnly="1" outline="0" fieldPosition="0">
        <references count="2">
          <reference field="0" count="1">
            <x v="165"/>
          </reference>
          <reference field="4" count="1" selected="0">
            <x v="305"/>
          </reference>
        </references>
      </pivotArea>
    </format>
    <format dxfId="1872">
      <pivotArea outline="0" collapsedLevelsAreSubtotals="1" fieldPosition="0">
        <references count="2">
          <reference field="0" count="1" selected="0">
            <x v="165"/>
          </reference>
          <reference field="4" count="1" selected="0">
            <x v="305"/>
          </reference>
        </references>
      </pivotArea>
    </format>
    <format dxfId="1871">
      <pivotArea outline="0" collapsedLevelsAreSubtotals="1" fieldPosition="0">
        <references count="2">
          <reference field="0" count="1" selected="0">
            <x v="166"/>
          </reference>
          <reference field="4" count="1" selected="0">
            <x v="305"/>
          </reference>
        </references>
      </pivotArea>
    </format>
    <format dxfId="1870">
      <pivotArea dataOnly="0" labelOnly="1" outline="0" offset="IV66" fieldPosition="0">
        <references count="1">
          <reference field="4" count="1">
            <x v="305"/>
          </reference>
        </references>
      </pivotArea>
    </format>
    <format dxfId="1869">
      <pivotArea dataOnly="0" labelOnly="1" outline="0" fieldPosition="0">
        <references count="2">
          <reference field="0" count="1">
            <x v="166"/>
          </reference>
          <reference field="4" count="1" selected="0">
            <x v="305"/>
          </reference>
        </references>
      </pivotArea>
    </format>
    <format dxfId="1868">
      <pivotArea outline="0" collapsedLevelsAreSubtotals="1" fieldPosition="0">
        <references count="2">
          <reference field="0" count="1" selected="0">
            <x v="166"/>
          </reference>
          <reference field="4" count="1" selected="0">
            <x v="305"/>
          </reference>
        </references>
      </pivotArea>
    </format>
    <format dxfId="1867">
      <pivotArea outline="0" collapsedLevelsAreSubtotals="1" fieldPosition="0">
        <references count="2">
          <reference field="0" count="1" selected="0">
            <x v="168"/>
          </reference>
          <reference field="4" count="1" selected="0">
            <x v="305"/>
          </reference>
        </references>
      </pivotArea>
    </format>
    <format dxfId="1866">
      <pivotArea dataOnly="0" labelOnly="1" outline="0" offset="IV67" fieldPosition="0">
        <references count="1">
          <reference field="4" count="1">
            <x v="305"/>
          </reference>
        </references>
      </pivotArea>
    </format>
    <format dxfId="1865">
      <pivotArea dataOnly="0" labelOnly="1" outline="0" fieldPosition="0">
        <references count="2">
          <reference field="0" count="1">
            <x v="168"/>
          </reference>
          <reference field="4" count="1" selected="0">
            <x v="305"/>
          </reference>
        </references>
      </pivotArea>
    </format>
    <format dxfId="1864">
      <pivotArea outline="0" collapsedLevelsAreSubtotals="1" fieldPosition="0">
        <references count="2">
          <reference field="0" count="1" selected="0">
            <x v="168"/>
          </reference>
          <reference field="4" count="1" selected="0">
            <x v="305"/>
          </reference>
        </references>
      </pivotArea>
    </format>
    <format dxfId="1863">
      <pivotArea outline="0" collapsedLevelsAreSubtotals="1" fieldPosition="0">
        <references count="2">
          <reference field="0" count="1" selected="0">
            <x v="169"/>
          </reference>
          <reference field="4" count="1" selected="0">
            <x v="305"/>
          </reference>
        </references>
      </pivotArea>
    </format>
    <format dxfId="1862">
      <pivotArea dataOnly="0" labelOnly="1" outline="0" offset="IV68" fieldPosition="0">
        <references count="1">
          <reference field="4" count="1">
            <x v="305"/>
          </reference>
        </references>
      </pivotArea>
    </format>
    <format dxfId="1861">
      <pivotArea dataOnly="0" labelOnly="1" outline="0" fieldPosition="0">
        <references count="2">
          <reference field="0" count="1">
            <x v="169"/>
          </reference>
          <reference field="4" count="1" selected="0">
            <x v="305"/>
          </reference>
        </references>
      </pivotArea>
    </format>
    <format dxfId="1860">
      <pivotArea outline="0" collapsedLevelsAreSubtotals="1" fieldPosition="0">
        <references count="2">
          <reference field="0" count="1" selected="0">
            <x v="169"/>
          </reference>
          <reference field="4" count="1" selected="0">
            <x v="305"/>
          </reference>
        </references>
      </pivotArea>
    </format>
    <format dxfId="1859">
      <pivotArea outline="0" collapsedLevelsAreSubtotals="1" fieldPosition="0">
        <references count="2">
          <reference field="0" count="1" selected="0">
            <x v="171"/>
          </reference>
          <reference field="4" count="1" selected="0">
            <x v="305"/>
          </reference>
        </references>
      </pivotArea>
    </format>
    <format dxfId="1858">
      <pivotArea dataOnly="0" labelOnly="1" outline="0" offset="IV69" fieldPosition="0">
        <references count="1">
          <reference field="4" count="1">
            <x v="305"/>
          </reference>
        </references>
      </pivotArea>
    </format>
    <format dxfId="1857">
      <pivotArea dataOnly="0" labelOnly="1" outline="0" fieldPosition="0">
        <references count="2">
          <reference field="0" count="1">
            <x v="171"/>
          </reference>
          <reference field="4" count="1" selected="0">
            <x v="305"/>
          </reference>
        </references>
      </pivotArea>
    </format>
    <format dxfId="1856">
      <pivotArea outline="0" collapsedLevelsAreSubtotals="1" fieldPosition="0">
        <references count="2">
          <reference field="0" count="1" selected="0">
            <x v="171"/>
          </reference>
          <reference field="4" count="1" selected="0">
            <x v="305"/>
          </reference>
        </references>
      </pivotArea>
    </format>
    <format dxfId="1855">
      <pivotArea outline="0" collapsedLevelsAreSubtotals="1" fieldPosition="0">
        <references count="2">
          <reference field="0" count="1" selected="0">
            <x v="172"/>
          </reference>
          <reference field="4" count="1" selected="0">
            <x v="305"/>
          </reference>
        </references>
      </pivotArea>
    </format>
    <format dxfId="1854">
      <pivotArea dataOnly="0" labelOnly="1" outline="0" offset="IV70" fieldPosition="0">
        <references count="1">
          <reference field="4" count="1">
            <x v="305"/>
          </reference>
        </references>
      </pivotArea>
    </format>
    <format dxfId="1853">
      <pivotArea dataOnly="0" labelOnly="1" outline="0" fieldPosition="0">
        <references count="2">
          <reference field="0" count="1">
            <x v="172"/>
          </reference>
          <reference field="4" count="1" selected="0">
            <x v="305"/>
          </reference>
        </references>
      </pivotArea>
    </format>
    <format dxfId="1852">
      <pivotArea outline="0" collapsedLevelsAreSubtotals="1" fieldPosition="0">
        <references count="2">
          <reference field="0" count="1" selected="0">
            <x v="172"/>
          </reference>
          <reference field="4" count="1" selected="0">
            <x v="305"/>
          </reference>
        </references>
      </pivotArea>
    </format>
    <format dxfId="1851">
      <pivotArea outline="0" collapsedLevelsAreSubtotals="1" fieldPosition="0">
        <references count="2">
          <reference field="0" count="1" selected="0">
            <x v="176"/>
          </reference>
          <reference field="4" count="1" selected="0">
            <x v="305"/>
          </reference>
        </references>
      </pivotArea>
    </format>
    <format dxfId="1850">
      <pivotArea dataOnly="0" labelOnly="1" outline="0" offset="IV71" fieldPosition="0">
        <references count="1">
          <reference field="4" count="1">
            <x v="305"/>
          </reference>
        </references>
      </pivotArea>
    </format>
    <format dxfId="1849">
      <pivotArea dataOnly="0" labelOnly="1" outline="0" fieldPosition="0">
        <references count="2">
          <reference field="0" count="1">
            <x v="176"/>
          </reference>
          <reference field="4" count="1" selected="0">
            <x v="305"/>
          </reference>
        </references>
      </pivotArea>
    </format>
    <format dxfId="1848">
      <pivotArea outline="0" collapsedLevelsAreSubtotals="1" fieldPosition="0">
        <references count="2">
          <reference field="0" count="1" selected="0">
            <x v="176"/>
          </reference>
          <reference field="4" count="1" selected="0">
            <x v="305"/>
          </reference>
        </references>
      </pivotArea>
    </format>
    <format dxfId="1847">
      <pivotArea outline="0" collapsedLevelsAreSubtotals="1" fieldPosition="0">
        <references count="2">
          <reference field="0" count="1" selected="0">
            <x v="178"/>
          </reference>
          <reference field="4" count="1" selected="0">
            <x v="305"/>
          </reference>
        </references>
      </pivotArea>
    </format>
    <format dxfId="1846">
      <pivotArea dataOnly="0" labelOnly="1" outline="0" offset="IV72" fieldPosition="0">
        <references count="1">
          <reference field="4" count="1">
            <x v="305"/>
          </reference>
        </references>
      </pivotArea>
    </format>
    <format dxfId="1845">
      <pivotArea dataOnly="0" labelOnly="1" outline="0" fieldPosition="0">
        <references count="2">
          <reference field="0" count="1">
            <x v="178"/>
          </reference>
          <reference field="4" count="1" selected="0">
            <x v="305"/>
          </reference>
        </references>
      </pivotArea>
    </format>
    <format dxfId="1844">
      <pivotArea outline="0" collapsedLevelsAreSubtotals="1" fieldPosition="0">
        <references count="2">
          <reference field="0" count="1" selected="0">
            <x v="178"/>
          </reference>
          <reference field="4" count="1" selected="0">
            <x v="305"/>
          </reference>
        </references>
      </pivotArea>
    </format>
    <format dxfId="1843">
      <pivotArea outline="0" collapsedLevelsAreSubtotals="1" fieldPosition="0">
        <references count="2">
          <reference field="0" count="1" selected="0">
            <x v="179"/>
          </reference>
          <reference field="4" count="1" selected="0">
            <x v="305"/>
          </reference>
        </references>
      </pivotArea>
    </format>
    <format dxfId="1842">
      <pivotArea dataOnly="0" labelOnly="1" outline="0" offset="IV73" fieldPosition="0">
        <references count="1">
          <reference field="4" count="1">
            <x v="305"/>
          </reference>
        </references>
      </pivotArea>
    </format>
    <format dxfId="1841">
      <pivotArea dataOnly="0" labelOnly="1" outline="0" fieldPosition="0">
        <references count="2">
          <reference field="0" count="1">
            <x v="179"/>
          </reference>
          <reference field="4" count="1" selected="0">
            <x v="305"/>
          </reference>
        </references>
      </pivotArea>
    </format>
    <format dxfId="1840">
      <pivotArea outline="0" collapsedLevelsAreSubtotals="1" fieldPosition="0">
        <references count="2">
          <reference field="0" count="1" selected="0">
            <x v="179"/>
          </reference>
          <reference field="4" count="1" selected="0">
            <x v="305"/>
          </reference>
        </references>
      </pivotArea>
    </format>
    <format dxfId="1839">
      <pivotArea outline="0" collapsedLevelsAreSubtotals="1" fieldPosition="0">
        <references count="2">
          <reference field="0" count="1" selected="0">
            <x v="180"/>
          </reference>
          <reference field="4" count="1" selected="0">
            <x v="305"/>
          </reference>
        </references>
      </pivotArea>
    </format>
    <format dxfId="1838">
      <pivotArea dataOnly="0" labelOnly="1" outline="0" offset="IV74" fieldPosition="0">
        <references count="1">
          <reference field="4" count="1">
            <x v="305"/>
          </reference>
        </references>
      </pivotArea>
    </format>
    <format dxfId="1837">
      <pivotArea dataOnly="0" labelOnly="1" outline="0" fieldPosition="0">
        <references count="2">
          <reference field="0" count="1">
            <x v="180"/>
          </reference>
          <reference field="4" count="1" selected="0">
            <x v="305"/>
          </reference>
        </references>
      </pivotArea>
    </format>
    <format dxfId="1836">
      <pivotArea outline="0" collapsedLevelsAreSubtotals="1" fieldPosition="0">
        <references count="2">
          <reference field="0" count="1" selected="0">
            <x v="180"/>
          </reference>
          <reference field="4" count="1" selected="0">
            <x v="305"/>
          </reference>
        </references>
      </pivotArea>
    </format>
    <format dxfId="1835">
      <pivotArea outline="0" collapsedLevelsAreSubtotals="1" fieldPosition="0">
        <references count="2">
          <reference field="0" count="1" selected="0">
            <x v="181"/>
          </reference>
          <reference field="4" count="1" selected="0">
            <x v="305"/>
          </reference>
        </references>
      </pivotArea>
    </format>
    <format dxfId="1834">
      <pivotArea dataOnly="0" labelOnly="1" outline="0" offset="IV75" fieldPosition="0">
        <references count="1">
          <reference field="4" count="1">
            <x v="305"/>
          </reference>
        </references>
      </pivotArea>
    </format>
    <format dxfId="1833">
      <pivotArea dataOnly="0" labelOnly="1" outline="0" fieldPosition="0">
        <references count="2">
          <reference field="0" count="1">
            <x v="181"/>
          </reference>
          <reference field="4" count="1" selected="0">
            <x v="305"/>
          </reference>
        </references>
      </pivotArea>
    </format>
    <format dxfId="1832">
      <pivotArea outline="0" collapsedLevelsAreSubtotals="1" fieldPosition="0">
        <references count="2">
          <reference field="0" count="1" selected="0">
            <x v="181"/>
          </reference>
          <reference field="4" count="1" selected="0">
            <x v="305"/>
          </reference>
        </references>
      </pivotArea>
    </format>
    <format dxfId="1831">
      <pivotArea outline="0" collapsedLevelsAreSubtotals="1" fieldPosition="0">
        <references count="2">
          <reference field="0" count="1" selected="0">
            <x v="184"/>
          </reference>
          <reference field="4" count="1" selected="0">
            <x v="305"/>
          </reference>
        </references>
      </pivotArea>
    </format>
    <format dxfId="1830">
      <pivotArea dataOnly="0" labelOnly="1" outline="0" offset="IV76" fieldPosition="0">
        <references count="1">
          <reference field="4" count="1">
            <x v="305"/>
          </reference>
        </references>
      </pivotArea>
    </format>
    <format dxfId="1829">
      <pivotArea dataOnly="0" labelOnly="1" outline="0" fieldPosition="0">
        <references count="2">
          <reference field="0" count="1">
            <x v="184"/>
          </reference>
          <reference field="4" count="1" selected="0">
            <x v="305"/>
          </reference>
        </references>
      </pivotArea>
    </format>
    <format dxfId="1828">
      <pivotArea outline="0" collapsedLevelsAreSubtotals="1" fieldPosition="0">
        <references count="2">
          <reference field="0" count="1" selected="0">
            <x v="184"/>
          </reference>
          <reference field="4" count="1" selected="0">
            <x v="305"/>
          </reference>
        </references>
      </pivotArea>
    </format>
    <format dxfId="1827">
      <pivotArea outline="0" collapsedLevelsAreSubtotals="1" fieldPosition="0">
        <references count="2">
          <reference field="0" count="1" selected="0">
            <x v="185"/>
          </reference>
          <reference field="4" count="1" selected="0">
            <x v="305"/>
          </reference>
        </references>
      </pivotArea>
    </format>
    <format dxfId="1826">
      <pivotArea dataOnly="0" labelOnly="1" outline="0" offset="IV77" fieldPosition="0">
        <references count="1">
          <reference field="4" count="1">
            <x v="305"/>
          </reference>
        </references>
      </pivotArea>
    </format>
    <format dxfId="1825">
      <pivotArea dataOnly="0" labelOnly="1" outline="0" fieldPosition="0">
        <references count="2">
          <reference field="0" count="1">
            <x v="185"/>
          </reference>
          <reference field="4" count="1" selected="0">
            <x v="305"/>
          </reference>
        </references>
      </pivotArea>
    </format>
    <format dxfId="1824">
      <pivotArea outline="0" collapsedLevelsAreSubtotals="1" fieldPosition="0">
        <references count="2">
          <reference field="0" count="1" selected="0">
            <x v="185"/>
          </reference>
          <reference field="4" count="1" selected="0">
            <x v="305"/>
          </reference>
        </references>
      </pivotArea>
    </format>
    <format dxfId="1823">
      <pivotArea outline="0" collapsedLevelsAreSubtotals="1" fieldPosition="0">
        <references count="2">
          <reference field="0" count="1" selected="0">
            <x v="186"/>
          </reference>
          <reference field="4" count="1" selected="0">
            <x v="305"/>
          </reference>
        </references>
      </pivotArea>
    </format>
    <format dxfId="1822">
      <pivotArea dataOnly="0" labelOnly="1" outline="0" offset="IV78" fieldPosition="0">
        <references count="1">
          <reference field="4" count="1">
            <x v="305"/>
          </reference>
        </references>
      </pivotArea>
    </format>
    <format dxfId="1821">
      <pivotArea dataOnly="0" labelOnly="1" outline="0" fieldPosition="0">
        <references count="2">
          <reference field="0" count="1">
            <x v="186"/>
          </reference>
          <reference field="4" count="1" selected="0">
            <x v="305"/>
          </reference>
        </references>
      </pivotArea>
    </format>
    <format dxfId="1820">
      <pivotArea outline="0" collapsedLevelsAreSubtotals="1" fieldPosition="0">
        <references count="2">
          <reference field="0" count="1" selected="0">
            <x v="186"/>
          </reference>
          <reference field="4" count="1" selected="0">
            <x v="305"/>
          </reference>
        </references>
      </pivotArea>
    </format>
    <format dxfId="1819">
      <pivotArea outline="0" collapsedLevelsAreSubtotals="1" fieldPosition="0">
        <references count="2">
          <reference field="0" count="1" selected="0">
            <x v="188"/>
          </reference>
          <reference field="4" count="1" selected="0">
            <x v="305"/>
          </reference>
        </references>
      </pivotArea>
    </format>
    <format dxfId="1818">
      <pivotArea dataOnly="0" labelOnly="1" outline="0" offset="IV79" fieldPosition="0">
        <references count="1">
          <reference field="4" count="1">
            <x v="305"/>
          </reference>
        </references>
      </pivotArea>
    </format>
    <format dxfId="1817">
      <pivotArea dataOnly="0" labelOnly="1" outline="0" fieldPosition="0">
        <references count="2">
          <reference field="0" count="1">
            <x v="188"/>
          </reference>
          <reference field="4" count="1" selected="0">
            <x v="305"/>
          </reference>
        </references>
      </pivotArea>
    </format>
    <format dxfId="1816">
      <pivotArea outline="0" collapsedLevelsAreSubtotals="1" fieldPosition="0">
        <references count="2">
          <reference field="0" count="1" selected="0">
            <x v="188"/>
          </reference>
          <reference field="4" count="1" selected="0">
            <x v="305"/>
          </reference>
        </references>
      </pivotArea>
    </format>
    <format dxfId="1815">
      <pivotArea outline="0" collapsedLevelsAreSubtotals="1" fieldPosition="0">
        <references count="2">
          <reference field="0" count="1" selected="0">
            <x v="190"/>
          </reference>
          <reference field="4" count="1" selected="0">
            <x v="305"/>
          </reference>
        </references>
      </pivotArea>
    </format>
    <format dxfId="1814">
      <pivotArea dataOnly="0" labelOnly="1" outline="0" offset="IV80" fieldPosition="0">
        <references count="1">
          <reference field="4" count="1">
            <x v="305"/>
          </reference>
        </references>
      </pivotArea>
    </format>
    <format dxfId="1813">
      <pivotArea dataOnly="0" labelOnly="1" outline="0" fieldPosition="0">
        <references count="2">
          <reference field="0" count="1">
            <x v="190"/>
          </reference>
          <reference field="4" count="1" selected="0">
            <x v="305"/>
          </reference>
        </references>
      </pivotArea>
    </format>
    <format dxfId="1812">
      <pivotArea outline="0" collapsedLevelsAreSubtotals="1" fieldPosition="0">
        <references count="2">
          <reference field="0" count="1" selected="0">
            <x v="190"/>
          </reference>
          <reference field="4" count="1" selected="0">
            <x v="305"/>
          </reference>
        </references>
      </pivotArea>
    </format>
    <format dxfId="1811">
      <pivotArea outline="0" collapsedLevelsAreSubtotals="1" fieldPosition="0">
        <references count="2">
          <reference field="0" count="1" selected="0">
            <x v="191"/>
          </reference>
          <reference field="4" count="1" selected="0">
            <x v="305"/>
          </reference>
        </references>
      </pivotArea>
    </format>
    <format dxfId="1810">
      <pivotArea dataOnly="0" labelOnly="1" outline="0" offset="IV81" fieldPosition="0">
        <references count="1">
          <reference field="4" count="1">
            <x v="305"/>
          </reference>
        </references>
      </pivotArea>
    </format>
    <format dxfId="1809">
      <pivotArea dataOnly="0" labelOnly="1" outline="0" fieldPosition="0">
        <references count="2">
          <reference field="0" count="1">
            <x v="191"/>
          </reference>
          <reference field="4" count="1" selected="0">
            <x v="305"/>
          </reference>
        </references>
      </pivotArea>
    </format>
    <format dxfId="1808">
      <pivotArea outline="0" collapsedLevelsAreSubtotals="1" fieldPosition="0">
        <references count="2">
          <reference field="0" count="1" selected="0">
            <x v="191"/>
          </reference>
          <reference field="4" count="1" selected="0">
            <x v="305"/>
          </reference>
        </references>
      </pivotArea>
    </format>
    <format dxfId="1807">
      <pivotArea outline="0" collapsedLevelsAreSubtotals="1" fieldPosition="0">
        <references count="2">
          <reference field="0" count="1" selected="0">
            <x v="194"/>
          </reference>
          <reference field="4" count="1" selected="0">
            <x v="305"/>
          </reference>
        </references>
      </pivotArea>
    </format>
    <format dxfId="1806">
      <pivotArea dataOnly="0" labelOnly="1" outline="0" offset="IV82" fieldPosition="0">
        <references count="1">
          <reference field="4" count="1">
            <x v="305"/>
          </reference>
        </references>
      </pivotArea>
    </format>
    <format dxfId="1805">
      <pivotArea dataOnly="0" labelOnly="1" outline="0" fieldPosition="0">
        <references count="2">
          <reference field="0" count="1">
            <x v="194"/>
          </reference>
          <reference field="4" count="1" selected="0">
            <x v="305"/>
          </reference>
        </references>
      </pivotArea>
    </format>
    <format dxfId="1804">
      <pivotArea outline="0" collapsedLevelsAreSubtotals="1" fieldPosition="0">
        <references count="2">
          <reference field="0" count="1" selected="0">
            <x v="194"/>
          </reference>
          <reference field="4" count="1" selected="0">
            <x v="305"/>
          </reference>
        </references>
      </pivotArea>
    </format>
    <format dxfId="1803">
      <pivotArea outline="0" collapsedLevelsAreSubtotals="1" fieldPosition="0">
        <references count="2">
          <reference field="0" count="1" selected="0">
            <x v="198"/>
          </reference>
          <reference field="4" count="1" selected="0">
            <x v="305"/>
          </reference>
        </references>
      </pivotArea>
    </format>
    <format dxfId="1802">
      <pivotArea dataOnly="0" labelOnly="1" outline="0" offset="IV83" fieldPosition="0">
        <references count="1">
          <reference field="4" count="1">
            <x v="305"/>
          </reference>
        </references>
      </pivotArea>
    </format>
    <format dxfId="1801">
      <pivotArea dataOnly="0" labelOnly="1" outline="0" fieldPosition="0">
        <references count="2">
          <reference field="0" count="1">
            <x v="198"/>
          </reference>
          <reference field="4" count="1" selected="0">
            <x v="305"/>
          </reference>
        </references>
      </pivotArea>
    </format>
    <format dxfId="1800">
      <pivotArea outline="0" collapsedLevelsAreSubtotals="1" fieldPosition="0">
        <references count="2">
          <reference field="0" count="1" selected="0">
            <x v="198"/>
          </reference>
          <reference field="4" count="1" selected="0">
            <x v="305"/>
          </reference>
        </references>
      </pivotArea>
    </format>
    <format dxfId="1799">
      <pivotArea outline="0" collapsedLevelsAreSubtotals="1" fieldPosition="0">
        <references count="2">
          <reference field="0" count="1" selected="0">
            <x v="199"/>
          </reference>
          <reference field="4" count="1" selected="0">
            <x v="305"/>
          </reference>
        </references>
      </pivotArea>
    </format>
    <format dxfId="1798">
      <pivotArea dataOnly="0" labelOnly="1" outline="0" offset="IV84" fieldPosition="0">
        <references count="1">
          <reference field="4" count="1">
            <x v="305"/>
          </reference>
        </references>
      </pivotArea>
    </format>
    <format dxfId="1797">
      <pivotArea dataOnly="0" labelOnly="1" outline="0" fieldPosition="0">
        <references count="2">
          <reference field="0" count="1">
            <x v="199"/>
          </reference>
          <reference field="4" count="1" selected="0">
            <x v="305"/>
          </reference>
        </references>
      </pivotArea>
    </format>
    <format dxfId="1796">
      <pivotArea outline="0" collapsedLevelsAreSubtotals="1" fieldPosition="0">
        <references count="2">
          <reference field="0" count="1" selected="0">
            <x v="199"/>
          </reference>
          <reference field="4" count="1" selected="0">
            <x v="305"/>
          </reference>
        </references>
      </pivotArea>
    </format>
    <format dxfId="1795">
      <pivotArea outline="0" collapsedLevelsAreSubtotals="1" fieldPosition="0">
        <references count="2">
          <reference field="0" count="1" selected="0">
            <x v="201"/>
          </reference>
          <reference field="4" count="1" selected="0">
            <x v="305"/>
          </reference>
        </references>
      </pivotArea>
    </format>
    <format dxfId="1794">
      <pivotArea dataOnly="0" labelOnly="1" outline="0" offset="IV85" fieldPosition="0">
        <references count="1">
          <reference field="4" count="1">
            <x v="305"/>
          </reference>
        </references>
      </pivotArea>
    </format>
    <format dxfId="1793">
      <pivotArea dataOnly="0" labelOnly="1" outline="0" fieldPosition="0">
        <references count="2">
          <reference field="0" count="1">
            <x v="201"/>
          </reference>
          <reference field="4" count="1" selected="0">
            <x v="305"/>
          </reference>
        </references>
      </pivotArea>
    </format>
    <format dxfId="1792">
      <pivotArea outline="0" collapsedLevelsAreSubtotals="1" fieldPosition="0">
        <references count="2">
          <reference field="0" count="1" selected="0">
            <x v="201"/>
          </reference>
          <reference field="4" count="1" selected="0">
            <x v="305"/>
          </reference>
        </references>
      </pivotArea>
    </format>
    <format dxfId="1791">
      <pivotArea outline="0" collapsedLevelsAreSubtotals="1" fieldPosition="0">
        <references count="2">
          <reference field="0" count="1" selected="0">
            <x v="202"/>
          </reference>
          <reference field="4" count="1" selected="0">
            <x v="305"/>
          </reference>
        </references>
      </pivotArea>
    </format>
    <format dxfId="1790">
      <pivotArea dataOnly="0" labelOnly="1" outline="0" offset="IV86" fieldPosition="0">
        <references count="1">
          <reference field="4" count="1">
            <x v="305"/>
          </reference>
        </references>
      </pivotArea>
    </format>
    <format dxfId="1789">
      <pivotArea dataOnly="0" labelOnly="1" outline="0" fieldPosition="0">
        <references count="2">
          <reference field="0" count="1">
            <x v="202"/>
          </reference>
          <reference field="4" count="1" selected="0">
            <x v="305"/>
          </reference>
        </references>
      </pivotArea>
    </format>
    <format dxfId="1788">
      <pivotArea outline="0" collapsedLevelsAreSubtotals="1" fieldPosition="0">
        <references count="2">
          <reference field="0" count="1" selected="0">
            <x v="202"/>
          </reference>
          <reference field="4" count="1" selected="0">
            <x v="305"/>
          </reference>
        </references>
      </pivotArea>
    </format>
    <format dxfId="1787">
      <pivotArea outline="0" collapsedLevelsAreSubtotals="1" fieldPosition="0">
        <references count="2">
          <reference field="0" count="1" selected="0">
            <x v="203"/>
          </reference>
          <reference field="4" count="1" selected="0">
            <x v="305"/>
          </reference>
        </references>
      </pivotArea>
    </format>
    <format dxfId="1786">
      <pivotArea dataOnly="0" labelOnly="1" outline="0" offset="IV87" fieldPosition="0">
        <references count="1">
          <reference field="4" count="1">
            <x v="305"/>
          </reference>
        </references>
      </pivotArea>
    </format>
    <format dxfId="1785">
      <pivotArea dataOnly="0" labelOnly="1" outline="0" fieldPosition="0">
        <references count="2">
          <reference field="0" count="1">
            <x v="203"/>
          </reference>
          <reference field="4" count="1" selected="0">
            <x v="305"/>
          </reference>
        </references>
      </pivotArea>
    </format>
    <format dxfId="1784">
      <pivotArea outline="0" collapsedLevelsAreSubtotals="1" fieldPosition="0">
        <references count="2">
          <reference field="0" count="1" selected="0">
            <x v="203"/>
          </reference>
          <reference field="4" count="1" selected="0">
            <x v="305"/>
          </reference>
        </references>
      </pivotArea>
    </format>
    <format dxfId="1783">
      <pivotArea outline="0" collapsedLevelsAreSubtotals="1" fieldPosition="0">
        <references count="2">
          <reference field="0" count="1" selected="0">
            <x v="206"/>
          </reference>
          <reference field="4" count="1" selected="0">
            <x v="305"/>
          </reference>
        </references>
      </pivotArea>
    </format>
    <format dxfId="1782">
      <pivotArea dataOnly="0" labelOnly="1" outline="0" offset="IV88" fieldPosition="0">
        <references count="1">
          <reference field="4" count="1">
            <x v="305"/>
          </reference>
        </references>
      </pivotArea>
    </format>
    <format dxfId="1781">
      <pivotArea dataOnly="0" labelOnly="1" outline="0" fieldPosition="0">
        <references count="2">
          <reference field="0" count="1">
            <x v="206"/>
          </reference>
          <reference field="4" count="1" selected="0">
            <x v="305"/>
          </reference>
        </references>
      </pivotArea>
    </format>
    <format dxfId="1780">
      <pivotArea outline="0" collapsedLevelsAreSubtotals="1" fieldPosition="0">
        <references count="2">
          <reference field="0" count="1" selected="0">
            <x v="206"/>
          </reference>
          <reference field="4" count="1" selected="0">
            <x v="305"/>
          </reference>
        </references>
      </pivotArea>
    </format>
    <format dxfId="1779">
      <pivotArea outline="0" collapsedLevelsAreSubtotals="1" fieldPosition="0">
        <references count="2">
          <reference field="0" count="1" selected="0">
            <x v="207"/>
          </reference>
          <reference field="4" count="1" selected="0">
            <x v="305"/>
          </reference>
        </references>
      </pivotArea>
    </format>
    <format dxfId="1778">
      <pivotArea dataOnly="0" labelOnly="1" outline="0" offset="IV89" fieldPosition="0">
        <references count="1">
          <reference field="4" count="1">
            <x v="305"/>
          </reference>
        </references>
      </pivotArea>
    </format>
    <format dxfId="1777">
      <pivotArea dataOnly="0" labelOnly="1" outline="0" fieldPosition="0">
        <references count="2">
          <reference field="0" count="1">
            <x v="207"/>
          </reference>
          <reference field="4" count="1" selected="0">
            <x v="305"/>
          </reference>
        </references>
      </pivotArea>
    </format>
    <format dxfId="1776">
      <pivotArea outline="0" collapsedLevelsAreSubtotals="1" fieldPosition="0">
        <references count="2">
          <reference field="0" count="1" selected="0">
            <x v="207"/>
          </reference>
          <reference field="4" count="1" selected="0">
            <x v="305"/>
          </reference>
        </references>
      </pivotArea>
    </format>
    <format dxfId="1775">
      <pivotArea outline="0" collapsedLevelsAreSubtotals="1" fieldPosition="0">
        <references count="2">
          <reference field="0" count="1" selected="0">
            <x v="210"/>
          </reference>
          <reference field="4" count="1" selected="0">
            <x v="305"/>
          </reference>
        </references>
      </pivotArea>
    </format>
    <format dxfId="1774">
      <pivotArea dataOnly="0" labelOnly="1" outline="0" offset="IV90" fieldPosition="0">
        <references count="1">
          <reference field="4" count="1">
            <x v="305"/>
          </reference>
        </references>
      </pivotArea>
    </format>
    <format dxfId="1773">
      <pivotArea dataOnly="0" labelOnly="1" outline="0" fieldPosition="0">
        <references count="2">
          <reference field="0" count="1">
            <x v="210"/>
          </reference>
          <reference field="4" count="1" selected="0">
            <x v="305"/>
          </reference>
        </references>
      </pivotArea>
    </format>
    <format dxfId="1772">
      <pivotArea outline="0" collapsedLevelsAreSubtotals="1" fieldPosition="0">
        <references count="2">
          <reference field="0" count="1" selected="0">
            <x v="210"/>
          </reference>
          <reference field="4" count="1" selected="0">
            <x v="305"/>
          </reference>
        </references>
      </pivotArea>
    </format>
    <format dxfId="1771">
      <pivotArea outline="0" collapsedLevelsAreSubtotals="1" fieldPosition="0">
        <references count="2">
          <reference field="0" count="1" selected="0">
            <x v="211"/>
          </reference>
          <reference field="4" count="1" selected="0">
            <x v="305"/>
          </reference>
        </references>
      </pivotArea>
    </format>
    <format dxfId="1770">
      <pivotArea dataOnly="0" labelOnly="1" outline="0" offset="IV91" fieldPosition="0">
        <references count="1">
          <reference field="4" count="1">
            <x v="305"/>
          </reference>
        </references>
      </pivotArea>
    </format>
    <format dxfId="1769">
      <pivotArea dataOnly="0" labelOnly="1" outline="0" fieldPosition="0">
        <references count="2">
          <reference field="0" count="1">
            <x v="211"/>
          </reference>
          <reference field="4" count="1" selected="0">
            <x v="305"/>
          </reference>
        </references>
      </pivotArea>
    </format>
    <format dxfId="1768">
      <pivotArea outline="0" collapsedLevelsAreSubtotals="1" fieldPosition="0">
        <references count="2">
          <reference field="0" count="1" selected="0">
            <x v="211"/>
          </reference>
          <reference field="4" count="1" selected="0">
            <x v="305"/>
          </reference>
        </references>
      </pivotArea>
    </format>
    <format dxfId="1767">
      <pivotArea outline="0" collapsedLevelsAreSubtotals="1" fieldPosition="0">
        <references count="2">
          <reference field="0" count="1" selected="0">
            <x v="212"/>
          </reference>
          <reference field="4" count="1" selected="0">
            <x v="305"/>
          </reference>
        </references>
      </pivotArea>
    </format>
    <format dxfId="1766">
      <pivotArea dataOnly="0" labelOnly="1" outline="0" offset="IV92" fieldPosition="0">
        <references count="1">
          <reference field="4" count="1">
            <x v="305"/>
          </reference>
        </references>
      </pivotArea>
    </format>
    <format dxfId="1765">
      <pivotArea dataOnly="0" labelOnly="1" outline="0" fieldPosition="0">
        <references count="2">
          <reference field="0" count="1">
            <x v="212"/>
          </reference>
          <reference field="4" count="1" selected="0">
            <x v="305"/>
          </reference>
        </references>
      </pivotArea>
    </format>
    <format dxfId="1764">
      <pivotArea outline="0" collapsedLevelsAreSubtotals="1" fieldPosition="0">
        <references count="2">
          <reference field="0" count="1" selected="0">
            <x v="212"/>
          </reference>
          <reference field="4" count="1" selected="0">
            <x v="305"/>
          </reference>
        </references>
      </pivotArea>
    </format>
    <format dxfId="1763">
      <pivotArea outline="0" collapsedLevelsAreSubtotals="1" fieldPosition="0">
        <references count="2">
          <reference field="0" count="1" selected="0">
            <x v="213"/>
          </reference>
          <reference field="4" count="1" selected="0">
            <x v="305"/>
          </reference>
        </references>
      </pivotArea>
    </format>
    <format dxfId="1762">
      <pivotArea dataOnly="0" labelOnly="1" outline="0" offset="IV93" fieldPosition="0">
        <references count="1">
          <reference field="4" count="1">
            <x v="305"/>
          </reference>
        </references>
      </pivotArea>
    </format>
    <format dxfId="1761">
      <pivotArea dataOnly="0" labelOnly="1" outline="0" fieldPosition="0">
        <references count="2">
          <reference field="0" count="1">
            <x v="213"/>
          </reference>
          <reference field="4" count="1" selected="0">
            <x v="305"/>
          </reference>
        </references>
      </pivotArea>
    </format>
    <format dxfId="1760">
      <pivotArea outline="0" collapsedLevelsAreSubtotals="1" fieldPosition="0">
        <references count="2">
          <reference field="0" count="1" selected="0">
            <x v="213"/>
          </reference>
          <reference field="4" count="1" selected="0">
            <x v="305"/>
          </reference>
        </references>
      </pivotArea>
    </format>
    <format dxfId="1759">
      <pivotArea outline="0" collapsedLevelsAreSubtotals="1" fieldPosition="0">
        <references count="2">
          <reference field="0" count="1" selected="0">
            <x v="214"/>
          </reference>
          <reference field="4" count="1" selected="0">
            <x v="305"/>
          </reference>
        </references>
      </pivotArea>
    </format>
    <format dxfId="1758">
      <pivotArea dataOnly="0" labelOnly="1" outline="0" offset="IV94" fieldPosition="0">
        <references count="1">
          <reference field="4" count="1">
            <x v="305"/>
          </reference>
        </references>
      </pivotArea>
    </format>
    <format dxfId="1757">
      <pivotArea dataOnly="0" labelOnly="1" outline="0" fieldPosition="0">
        <references count="2">
          <reference field="0" count="1">
            <x v="214"/>
          </reference>
          <reference field="4" count="1" selected="0">
            <x v="305"/>
          </reference>
        </references>
      </pivotArea>
    </format>
    <format dxfId="1756">
      <pivotArea outline="0" collapsedLevelsAreSubtotals="1" fieldPosition="0">
        <references count="2">
          <reference field="0" count="1" selected="0">
            <x v="214"/>
          </reference>
          <reference field="4" count="1" selected="0">
            <x v="305"/>
          </reference>
        </references>
      </pivotArea>
    </format>
    <format dxfId="1755">
      <pivotArea outline="0" collapsedLevelsAreSubtotals="1" fieldPosition="0">
        <references count="2">
          <reference field="0" count="1" selected="0">
            <x v="215"/>
          </reference>
          <reference field="4" count="1" selected="0">
            <x v="305"/>
          </reference>
        </references>
      </pivotArea>
    </format>
    <format dxfId="1754">
      <pivotArea dataOnly="0" labelOnly="1" outline="0" offset="IV95" fieldPosition="0">
        <references count="1">
          <reference field="4" count="1">
            <x v="305"/>
          </reference>
        </references>
      </pivotArea>
    </format>
    <format dxfId="1753">
      <pivotArea dataOnly="0" labelOnly="1" outline="0" fieldPosition="0">
        <references count="2">
          <reference field="0" count="1">
            <x v="215"/>
          </reference>
          <reference field="4" count="1" selected="0">
            <x v="305"/>
          </reference>
        </references>
      </pivotArea>
    </format>
    <format dxfId="1752">
      <pivotArea outline="0" collapsedLevelsAreSubtotals="1" fieldPosition="0">
        <references count="2">
          <reference field="0" count="1" selected="0">
            <x v="215"/>
          </reference>
          <reference field="4" count="1" selected="0">
            <x v="305"/>
          </reference>
        </references>
      </pivotArea>
    </format>
    <format dxfId="1751">
      <pivotArea outline="0" collapsedLevelsAreSubtotals="1" fieldPosition="0">
        <references count="2">
          <reference field="0" count="1" selected="0">
            <x v="216"/>
          </reference>
          <reference field="4" count="1" selected="0">
            <x v="305"/>
          </reference>
        </references>
      </pivotArea>
    </format>
    <format dxfId="1750">
      <pivotArea dataOnly="0" labelOnly="1" outline="0" offset="IV96" fieldPosition="0">
        <references count="1">
          <reference field="4" count="1">
            <x v="305"/>
          </reference>
        </references>
      </pivotArea>
    </format>
    <format dxfId="1749">
      <pivotArea dataOnly="0" labelOnly="1" outline="0" fieldPosition="0">
        <references count="2">
          <reference field="0" count="1">
            <x v="216"/>
          </reference>
          <reference field="4" count="1" selected="0">
            <x v="305"/>
          </reference>
        </references>
      </pivotArea>
    </format>
    <format dxfId="1748">
      <pivotArea outline="0" collapsedLevelsAreSubtotals="1" fieldPosition="0">
        <references count="2">
          <reference field="0" count="1" selected="0">
            <x v="216"/>
          </reference>
          <reference field="4" count="1" selected="0">
            <x v="305"/>
          </reference>
        </references>
      </pivotArea>
    </format>
    <format dxfId="1747">
      <pivotArea outline="0" collapsedLevelsAreSubtotals="1" fieldPosition="0">
        <references count="2">
          <reference field="0" count="1" selected="0">
            <x v="217"/>
          </reference>
          <reference field="4" count="1" selected="0">
            <x v="305"/>
          </reference>
        </references>
      </pivotArea>
    </format>
    <format dxfId="1746">
      <pivotArea dataOnly="0" labelOnly="1" outline="0" offset="IV97" fieldPosition="0">
        <references count="1">
          <reference field="4" count="1">
            <x v="305"/>
          </reference>
        </references>
      </pivotArea>
    </format>
    <format dxfId="1745">
      <pivotArea dataOnly="0" labelOnly="1" outline="0" fieldPosition="0">
        <references count="2">
          <reference field="0" count="1">
            <x v="217"/>
          </reference>
          <reference field="4" count="1" selected="0">
            <x v="305"/>
          </reference>
        </references>
      </pivotArea>
    </format>
    <format dxfId="1744">
      <pivotArea outline="0" collapsedLevelsAreSubtotals="1" fieldPosition="0">
        <references count="2">
          <reference field="0" count="1" selected="0">
            <x v="217"/>
          </reference>
          <reference field="4" count="1" selected="0">
            <x v="305"/>
          </reference>
        </references>
      </pivotArea>
    </format>
    <format dxfId="1743">
      <pivotArea outline="0" collapsedLevelsAreSubtotals="1" fieldPosition="0">
        <references count="2">
          <reference field="0" count="1" selected="0">
            <x v="220"/>
          </reference>
          <reference field="4" count="1" selected="0">
            <x v="305"/>
          </reference>
        </references>
      </pivotArea>
    </format>
    <format dxfId="1742">
      <pivotArea dataOnly="0" labelOnly="1" outline="0" offset="IV98" fieldPosition="0">
        <references count="1">
          <reference field="4" count="1">
            <x v="305"/>
          </reference>
        </references>
      </pivotArea>
    </format>
    <format dxfId="1741">
      <pivotArea dataOnly="0" labelOnly="1" outline="0" fieldPosition="0">
        <references count="2">
          <reference field="0" count="1">
            <x v="220"/>
          </reference>
          <reference field="4" count="1" selected="0">
            <x v="305"/>
          </reference>
        </references>
      </pivotArea>
    </format>
    <format dxfId="1740">
      <pivotArea outline="0" collapsedLevelsAreSubtotals="1" fieldPosition="0">
        <references count="2">
          <reference field="0" count="1" selected="0">
            <x v="220"/>
          </reference>
          <reference field="4" count="1" selected="0">
            <x v="305"/>
          </reference>
        </references>
      </pivotArea>
    </format>
    <format dxfId="1739">
      <pivotArea outline="0" collapsedLevelsAreSubtotals="1" fieldPosition="0">
        <references count="2">
          <reference field="0" count="1" selected="0">
            <x v="221"/>
          </reference>
          <reference field="4" count="1" selected="0">
            <x v="305"/>
          </reference>
        </references>
      </pivotArea>
    </format>
    <format dxfId="1738">
      <pivotArea dataOnly="0" labelOnly="1" outline="0" offset="IV99" fieldPosition="0">
        <references count="1">
          <reference field="4" count="1">
            <x v="305"/>
          </reference>
        </references>
      </pivotArea>
    </format>
    <format dxfId="1737">
      <pivotArea dataOnly="0" labelOnly="1" outline="0" fieldPosition="0">
        <references count="2">
          <reference field="0" count="1">
            <x v="221"/>
          </reference>
          <reference field="4" count="1" selected="0">
            <x v="305"/>
          </reference>
        </references>
      </pivotArea>
    </format>
    <format dxfId="1736">
      <pivotArea outline="0" collapsedLevelsAreSubtotals="1" fieldPosition="0">
        <references count="2">
          <reference field="0" count="1" selected="0">
            <x v="221"/>
          </reference>
          <reference field="4" count="1" selected="0">
            <x v="305"/>
          </reference>
        </references>
      </pivotArea>
    </format>
    <format dxfId="1735">
      <pivotArea outline="0" collapsedLevelsAreSubtotals="1" fieldPosition="0">
        <references count="2">
          <reference field="0" count="1" selected="0">
            <x v="223"/>
          </reference>
          <reference field="4" count="1" selected="0">
            <x v="305"/>
          </reference>
        </references>
      </pivotArea>
    </format>
    <format dxfId="1734">
      <pivotArea dataOnly="0" labelOnly="1" outline="0" offset="IV100" fieldPosition="0">
        <references count="1">
          <reference field="4" count="1">
            <x v="305"/>
          </reference>
        </references>
      </pivotArea>
    </format>
    <format dxfId="1733">
      <pivotArea dataOnly="0" labelOnly="1" outline="0" fieldPosition="0">
        <references count="2">
          <reference field="0" count="1">
            <x v="223"/>
          </reference>
          <reference field="4" count="1" selected="0">
            <x v="305"/>
          </reference>
        </references>
      </pivotArea>
    </format>
    <format dxfId="1732">
      <pivotArea outline="0" collapsedLevelsAreSubtotals="1" fieldPosition="0">
        <references count="2">
          <reference field="0" count="1" selected="0">
            <x v="223"/>
          </reference>
          <reference field="4" count="1" selected="0">
            <x v="305"/>
          </reference>
        </references>
      </pivotArea>
    </format>
    <format dxfId="1731">
      <pivotArea outline="0" collapsedLevelsAreSubtotals="1" fieldPosition="0">
        <references count="2">
          <reference field="0" count="1" selected="0">
            <x v="225"/>
          </reference>
          <reference field="4" count="1" selected="0">
            <x v="305"/>
          </reference>
        </references>
      </pivotArea>
    </format>
    <format dxfId="1730">
      <pivotArea dataOnly="0" labelOnly="1" outline="0" offset="IV101" fieldPosition="0">
        <references count="1">
          <reference field="4" count="1">
            <x v="305"/>
          </reference>
        </references>
      </pivotArea>
    </format>
    <format dxfId="1729">
      <pivotArea dataOnly="0" labelOnly="1" outline="0" fieldPosition="0">
        <references count="2">
          <reference field="0" count="1">
            <x v="225"/>
          </reference>
          <reference field="4" count="1" selected="0">
            <x v="305"/>
          </reference>
        </references>
      </pivotArea>
    </format>
    <format dxfId="1728">
      <pivotArea outline="0" collapsedLevelsAreSubtotals="1" fieldPosition="0">
        <references count="2">
          <reference field="0" count="1" selected="0">
            <x v="225"/>
          </reference>
          <reference field="4" count="1" selected="0">
            <x v="305"/>
          </reference>
        </references>
      </pivotArea>
    </format>
    <format dxfId="1727">
      <pivotArea outline="0" collapsedLevelsAreSubtotals="1" fieldPosition="0">
        <references count="2">
          <reference field="0" count="1" selected="0">
            <x v="228"/>
          </reference>
          <reference field="4" count="1" selected="0">
            <x v="305"/>
          </reference>
        </references>
      </pivotArea>
    </format>
    <format dxfId="1726">
      <pivotArea dataOnly="0" labelOnly="1" outline="0" offset="IV102" fieldPosition="0">
        <references count="1">
          <reference field="4" count="1">
            <x v="305"/>
          </reference>
        </references>
      </pivotArea>
    </format>
    <format dxfId="1725">
      <pivotArea dataOnly="0" labelOnly="1" outline="0" fieldPosition="0">
        <references count="2">
          <reference field="0" count="1">
            <x v="228"/>
          </reference>
          <reference field="4" count="1" selected="0">
            <x v="305"/>
          </reference>
        </references>
      </pivotArea>
    </format>
    <format dxfId="1724">
      <pivotArea outline="0" collapsedLevelsAreSubtotals="1" fieldPosition="0">
        <references count="2">
          <reference field="0" count="1" selected="0">
            <x v="228"/>
          </reference>
          <reference field="4" count="1" selected="0">
            <x v="305"/>
          </reference>
        </references>
      </pivotArea>
    </format>
    <format dxfId="1723">
      <pivotArea outline="0" collapsedLevelsAreSubtotals="1" fieldPosition="0">
        <references count="2">
          <reference field="0" count="1" selected="0">
            <x v="229"/>
          </reference>
          <reference field="4" count="1" selected="0">
            <x v="305"/>
          </reference>
        </references>
      </pivotArea>
    </format>
    <format dxfId="1722">
      <pivotArea dataOnly="0" labelOnly="1" outline="0" offset="IV103" fieldPosition="0">
        <references count="1">
          <reference field="4" count="1">
            <x v="305"/>
          </reference>
        </references>
      </pivotArea>
    </format>
    <format dxfId="1721">
      <pivotArea dataOnly="0" labelOnly="1" outline="0" fieldPosition="0">
        <references count="2">
          <reference field="0" count="1">
            <x v="229"/>
          </reference>
          <reference field="4" count="1" selected="0">
            <x v="305"/>
          </reference>
        </references>
      </pivotArea>
    </format>
    <format dxfId="1720">
      <pivotArea outline="0" collapsedLevelsAreSubtotals="1" fieldPosition="0">
        <references count="2">
          <reference field="0" count="1" selected="0">
            <x v="229"/>
          </reference>
          <reference field="4" count="1" selected="0">
            <x v="305"/>
          </reference>
        </references>
      </pivotArea>
    </format>
    <format dxfId="1719">
      <pivotArea outline="0" collapsedLevelsAreSubtotals="1" fieldPosition="0">
        <references count="2">
          <reference field="0" count="1" selected="0">
            <x v="230"/>
          </reference>
          <reference field="4" count="1" selected="0">
            <x v="305"/>
          </reference>
        </references>
      </pivotArea>
    </format>
    <format dxfId="1718">
      <pivotArea dataOnly="0" labelOnly="1" outline="0" offset="IV104" fieldPosition="0">
        <references count="1">
          <reference field="4" count="1">
            <x v="305"/>
          </reference>
        </references>
      </pivotArea>
    </format>
    <format dxfId="1717">
      <pivotArea dataOnly="0" labelOnly="1" outline="0" fieldPosition="0">
        <references count="2">
          <reference field="0" count="1">
            <x v="230"/>
          </reference>
          <reference field="4" count="1" selected="0">
            <x v="305"/>
          </reference>
        </references>
      </pivotArea>
    </format>
    <format dxfId="1716">
      <pivotArea outline="0" collapsedLevelsAreSubtotals="1" fieldPosition="0">
        <references count="2">
          <reference field="0" count="1" selected="0">
            <x v="230"/>
          </reference>
          <reference field="4" count="1" selected="0">
            <x v="305"/>
          </reference>
        </references>
      </pivotArea>
    </format>
    <format dxfId="1715">
      <pivotArea outline="0" collapsedLevelsAreSubtotals="1" fieldPosition="0">
        <references count="2">
          <reference field="0" count="1" selected="0">
            <x v="231"/>
          </reference>
          <reference field="4" count="1" selected="0">
            <x v="305"/>
          </reference>
        </references>
      </pivotArea>
    </format>
    <format dxfId="1714">
      <pivotArea dataOnly="0" labelOnly="1" outline="0" offset="IV105" fieldPosition="0">
        <references count="1">
          <reference field="4" count="1">
            <x v="305"/>
          </reference>
        </references>
      </pivotArea>
    </format>
    <format dxfId="1713">
      <pivotArea dataOnly="0" labelOnly="1" outline="0" fieldPosition="0">
        <references count="2">
          <reference field="0" count="1">
            <x v="231"/>
          </reference>
          <reference field="4" count="1" selected="0">
            <x v="305"/>
          </reference>
        </references>
      </pivotArea>
    </format>
    <format dxfId="1712">
      <pivotArea outline="0" collapsedLevelsAreSubtotals="1" fieldPosition="0">
        <references count="2">
          <reference field="0" count="1" selected="0">
            <x v="231"/>
          </reference>
          <reference field="4" count="1" selected="0">
            <x v="305"/>
          </reference>
        </references>
      </pivotArea>
    </format>
    <format dxfId="1711">
      <pivotArea outline="0" collapsedLevelsAreSubtotals="1" fieldPosition="0">
        <references count="2">
          <reference field="0" count="1" selected="0">
            <x v="232"/>
          </reference>
          <reference field="4" count="1" selected="0">
            <x v="305"/>
          </reference>
        </references>
      </pivotArea>
    </format>
    <format dxfId="1710">
      <pivotArea dataOnly="0" labelOnly="1" outline="0" offset="IV106" fieldPosition="0">
        <references count="1">
          <reference field="4" count="1">
            <x v="305"/>
          </reference>
        </references>
      </pivotArea>
    </format>
    <format dxfId="1709">
      <pivotArea dataOnly="0" labelOnly="1" outline="0" fieldPosition="0">
        <references count="2">
          <reference field="0" count="1">
            <x v="232"/>
          </reference>
          <reference field="4" count="1" selected="0">
            <x v="305"/>
          </reference>
        </references>
      </pivotArea>
    </format>
    <format dxfId="1708">
      <pivotArea outline="0" collapsedLevelsAreSubtotals="1" fieldPosition="0">
        <references count="2">
          <reference field="0" count="1" selected="0">
            <x v="232"/>
          </reference>
          <reference field="4" count="1" selected="0">
            <x v="305"/>
          </reference>
        </references>
      </pivotArea>
    </format>
    <format dxfId="1707">
      <pivotArea outline="0" collapsedLevelsAreSubtotals="1" fieldPosition="0">
        <references count="2">
          <reference field="0" count="1" selected="0">
            <x v="233"/>
          </reference>
          <reference field="4" count="1" selected="0">
            <x v="305"/>
          </reference>
        </references>
      </pivotArea>
    </format>
    <format dxfId="1706">
      <pivotArea dataOnly="0" labelOnly="1" outline="0" offset="IV107" fieldPosition="0">
        <references count="1">
          <reference field="4" count="1">
            <x v="305"/>
          </reference>
        </references>
      </pivotArea>
    </format>
    <format dxfId="1705">
      <pivotArea dataOnly="0" labelOnly="1" outline="0" fieldPosition="0">
        <references count="2">
          <reference field="0" count="1">
            <x v="233"/>
          </reference>
          <reference field="4" count="1" selected="0">
            <x v="305"/>
          </reference>
        </references>
      </pivotArea>
    </format>
    <format dxfId="1704">
      <pivotArea outline="0" collapsedLevelsAreSubtotals="1" fieldPosition="0">
        <references count="2">
          <reference field="0" count="1" selected="0">
            <x v="233"/>
          </reference>
          <reference field="4" count="1" selected="0">
            <x v="305"/>
          </reference>
        </references>
      </pivotArea>
    </format>
    <format dxfId="1703">
      <pivotArea outline="0" collapsedLevelsAreSubtotals="1" fieldPosition="0">
        <references count="2">
          <reference field="0" count="1" selected="0">
            <x v="234"/>
          </reference>
          <reference field="4" count="1" selected="0">
            <x v="305"/>
          </reference>
        </references>
      </pivotArea>
    </format>
    <format dxfId="1702">
      <pivotArea dataOnly="0" labelOnly="1" outline="0" offset="IV108" fieldPosition="0">
        <references count="1">
          <reference field="4" count="1">
            <x v="305"/>
          </reference>
        </references>
      </pivotArea>
    </format>
    <format dxfId="1701">
      <pivotArea dataOnly="0" labelOnly="1" outline="0" fieldPosition="0">
        <references count="2">
          <reference field="0" count="1">
            <x v="234"/>
          </reference>
          <reference field="4" count="1" selected="0">
            <x v="305"/>
          </reference>
        </references>
      </pivotArea>
    </format>
    <format dxfId="1700">
      <pivotArea outline="0" collapsedLevelsAreSubtotals="1" fieldPosition="0">
        <references count="2">
          <reference field="0" count="1" selected="0">
            <x v="234"/>
          </reference>
          <reference field="4" count="1" selected="0">
            <x v="305"/>
          </reference>
        </references>
      </pivotArea>
    </format>
    <format dxfId="1699">
      <pivotArea outline="0" collapsedLevelsAreSubtotals="1" fieldPosition="0">
        <references count="2">
          <reference field="0" count="1" selected="0">
            <x v="236"/>
          </reference>
          <reference field="4" count="1" selected="0">
            <x v="305"/>
          </reference>
        </references>
      </pivotArea>
    </format>
    <format dxfId="1698">
      <pivotArea dataOnly="0" labelOnly="1" outline="0" offset="IV109" fieldPosition="0">
        <references count="1">
          <reference field="4" count="1">
            <x v="305"/>
          </reference>
        </references>
      </pivotArea>
    </format>
    <format dxfId="1697">
      <pivotArea dataOnly="0" labelOnly="1" outline="0" fieldPosition="0">
        <references count="2">
          <reference field="0" count="1">
            <x v="236"/>
          </reference>
          <reference field="4" count="1" selected="0">
            <x v="305"/>
          </reference>
        </references>
      </pivotArea>
    </format>
    <format dxfId="1696">
      <pivotArea outline="0" collapsedLevelsAreSubtotals="1" fieldPosition="0">
        <references count="2">
          <reference field="0" count="1" selected="0">
            <x v="236"/>
          </reference>
          <reference field="4" count="1" selected="0">
            <x v="305"/>
          </reference>
        </references>
      </pivotArea>
    </format>
    <format dxfId="1695">
      <pivotArea outline="0" collapsedLevelsAreSubtotals="1" fieldPosition="0">
        <references count="2">
          <reference field="0" count="1" selected="0">
            <x v="237"/>
          </reference>
          <reference field="4" count="1" selected="0">
            <x v="305"/>
          </reference>
        </references>
      </pivotArea>
    </format>
    <format dxfId="1694">
      <pivotArea dataOnly="0" labelOnly="1" outline="0" offset="IV110" fieldPosition="0">
        <references count="1">
          <reference field="4" count="1">
            <x v="305"/>
          </reference>
        </references>
      </pivotArea>
    </format>
    <format dxfId="1693">
      <pivotArea dataOnly="0" labelOnly="1" outline="0" fieldPosition="0">
        <references count="2">
          <reference field="0" count="1">
            <x v="237"/>
          </reference>
          <reference field="4" count="1" selected="0">
            <x v="305"/>
          </reference>
        </references>
      </pivotArea>
    </format>
    <format dxfId="1692">
      <pivotArea outline="0" collapsedLevelsAreSubtotals="1" fieldPosition="0">
        <references count="2">
          <reference field="0" count="1" selected="0">
            <x v="237"/>
          </reference>
          <reference field="4" count="1" selected="0">
            <x v="305"/>
          </reference>
        </references>
      </pivotArea>
    </format>
    <format dxfId="1691">
      <pivotArea outline="0" collapsedLevelsAreSubtotals="1" fieldPosition="0">
        <references count="2">
          <reference field="0" count="1" selected="0">
            <x v="240"/>
          </reference>
          <reference field="4" count="1" selected="0">
            <x v="305"/>
          </reference>
        </references>
      </pivotArea>
    </format>
    <format dxfId="1690">
      <pivotArea dataOnly="0" labelOnly="1" outline="0" offset="IV111" fieldPosition="0">
        <references count="1">
          <reference field="4" count="1">
            <x v="305"/>
          </reference>
        </references>
      </pivotArea>
    </format>
    <format dxfId="1689">
      <pivotArea dataOnly="0" labelOnly="1" outline="0" fieldPosition="0">
        <references count="2">
          <reference field="0" count="1">
            <x v="240"/>
          </reference>
          <reference field="4" count="1" selected="0">
            <x v="305"/>
          </reference>
        </references>
      </pivotArea>
    </format>
    <format dxfId="1688">
      <pivotArea outline="0" collapsedLevelsAreSubtotals="1" fieldPosition="0">
        <references count="2">
          <reference field="0" count="1" selected="0">
            <x v="240"/>
          </reference>
          <reference field="4" count="1" selected="0">
            <x v="305"/>
          </reference>
        </references>
      </pivotArea>
    </format>
    <format dxfId="1687">
      <pivotArea outline="0" collapsedLevelsAreSubtotals="1" fieldPosition="0">
        <references count="2">
          <reference field="0" count="1" selected="0">
            <x v="245"/>
          </reference>
          <reference field="4" count="1" selected="0">
            <x v="305"/>
          </reference>
        </references>
      </pivotArea>
    </format>
    <format dxfId="1686">
      <pivotArea dataOnly="0" labelOnly="1" outline="0" offset="IV112" fieldPosition="0">
        <references count="1">
          <reference field="4" count="1">
            <x v="305"/>
          </reference>
        </references>
      </pivotArea>
    </format>
    <format dxfId="1685">
      <pivotArea dataOnly="0" labelOnly="1" outline="0" fieldPosition="0">
        <references count="2">
          <reference field="0" count="1">
            <x v="245"/>
          </reference>
          <reference field="4" count="1" selected="0">
            <x v="305"/>
          </reference>
        </references>
      </pivotArea>
    </format>
    <format dxfId="1684">
      <pivotArea outline="0" collapsedLevelsAreSubtotals="1" fieldPosition="0">
        <references count="2">
          <reference field="0" count="1" selected="0">
            <x v="245"/>
          </reference>
          <reference field="4" count="1" selected="0">
            <x v="305"/>
          </reference>
        </references>
      </pivotArea>
    </format>
    <format dxfId="1683">
      <pivotArea outline="0" collapsedLevelsAreSubtotals="1" fieldPosition="0">
        <references count="2">
          <reference field="0" count="1" selected="0">
            <x v="250"/>
          </reference>
          <reference field="4" count="1" selected="0">
            <x v="305"/>
          </reference>
        </references>
      </pivotArea>
    </format>
    <format dxfId="1682">
      <pivotArea dataOnly="0" labelOnly="1" outline="0" offset="IV113" fieldPosition="0">
        <references count="1">
          <reference field="4" count="1">
            <x v="305"/>
          </reference>
        </references>
      </pivotArea>
    </format>
    <format dxfId="1681">
      <pivotArea dataOnly="0" labelOnly="1" outline="0" fieldPosition="0">
        <references count="2">
          <reference field="0" count="1">
            <x v="250"/>
          </reference>
          <reference field="4" count="1" selected="0">
            <x v="305"/>
          </reference>
        </references>
      </pivotArea>
    </format>
    <format dxfId="1680">
      <pivotArea outline="0" collapsedLevelsAreSubtotals="1" fieldPosition="0">
        <references count="2">
          <reference field="0" count="1" selected="0">
            <x v="250"/>
          </reference>
          <reference field="4" count="1" selected="0">
            <x v="305"/>
          </reference>
        </references>
      </pivotArea>
    </format>
    <format dxfId="1679">
      <pivotArea outline="0" collapsedLevelsAreSubtotals="1" fieldPosition="0">
        <references count="2">
          <reference field="0" count="1" selected="0">
            <x v="271"/>
          </reference>
          <reference field="4" count="1" selected="0">
            <x v="305"/>
          </reference>
        </references>
      </pivotArea>
    </format>
    <format dxfId="1678">
      <pivotArea dataOnly="0" labelOnly="1" outline="0" offset="IV114" fieldPosition="0">
        <references count="1">
          <reference field="4" count="1">
            <x v="305"/>
          </reference>
        </references>
      </pivotArea>
    </format>
    <format dxfId="1677">
      <pivotArea dataOnly="0" labelOnly="1" outline="0" fieldPosition="0">
        <references count="2">
          <reference field="0" count="1">
            <x v="271"/>
          </reference>
          <reference field="4" count="1" selected="0">
            <x v="305"/>
          </reference>
        </references>
      </pivotArea>
    </format>
    <format dxfId="1676">
      <pivotArea outline="0" collapsedLevelsAreSubtotals="1" fieldPosition="0">
        <references count="2">
          <reference field="0" count="1" selected="0">
            <x v="271"/>
          </reference>
          <reference field="4" count="1" selected="0">
            <x v="305"/>
          </reference>
        </references>
      </pivotArea>
    </format>
    <format dxfId="1675">
      <pivotArea outline="0" collapsedLevelsAreSubtotals="1" fieldPosition="0">
        <references count="2">
          <reference field="0" count="1" selected="0">
            <x v="273"/>
          </reference>
          <reference field="4" count="1" selected="0">
            <x v="305"/>
          </reference>
        </references>
      </pivotArea>
    </format>
    <format dxfId="1674">
      <pivotArea dataOnly="0" labelOnly="1" outline="0" offset="IV115" fieldPosition="0">
        <references count="1">
          <reference field="4" count="1">
            <x v="305"/>
          </reference>
        </references>
      </pivotArea>
    </format>
    <format dxfId="1673">
      <pivotArea dataOnly="0" labelOnly="1" outline="0" fieldPosition="0">
        <references count="2">
          <reference field="0" count="1">
            <x v="273"/>
          </reference>
          <reference field="4" count="1" selected="0">
            <x v="305"/>
          </reference>
        </references>
      </pivotArea>
    </format>
    <format dxfId="1672">
      <pivotArea outline="0" collapsedLevelsAreSubtotals="1" fieldPosition="0">
        <references count="2">
          <reference field="0" count="1" selected="0">
            <x v="273"/>
          </reference>
          <reference field="4" count="1" selected="0">
            <x v="305"/>
          </reference>
        </references>
      </pivotArea>
    </format>
    <format dxfId="1671">
      <pivotArea outline="0" collapsedLevelsAreSubtotals="1" fieldPosition="0">
        <references count="2">
          <reference field="0" count="1" selected="0">
            <x v="274"/>
          </reference>
          <reference field="4" count="1" selected="0">
            <x v="305"/>
          </reference>
        </references>
      </pivotArea>
    </format>
    <format dxfId="1670">
      <pivotArea dataOnly="0" labelOnly="1" outline="0" offset="IV116" fieldPosition="0">
        <references count="1">
          <reference field="4" count="1">
            <x v="305"/>
          </reference>
        </references>
      </pivotArea>
    </format>
    <format dxfId="1669">
      <pivotArea dataOnly="0" labelOnly="1" outline="0" fieldPosition="0">
        <references count="2">
          <reference field="0" count="1">
            <x v="274"/>
          </reference>
          <reference field="4" count="1" selected="0">
            <x v="305"/>
          </reference>
        </references>
      </pivotArea>
    </format>
    <format dxfId="1668">
      <pivotArea outline="0" collapsedLevelsAreSubtotals="1" fieldPosition="0">
        <references count="2">
          <reference field="0" count="1" selected="0">
            <x v="274"/>
          </reference>
          <reference field="4" count="1" selected="0">
            <x v="305"/>
          </reference>
        </references>
      </pivotArea>
    </format>
    <format dxfId="1667">
      <pivotArea outline="0" collapsedLevelsAreSubtotals="1" fieldPosition="0">
        <references count="2">
          <reference field="0" count="1" selected="0">
            <x v="280"/>
          </reference>
          <reference field="4" count="1" selected="0">
            <x v="305"/>
          </reference>
        </references>
      </pivotArea>
    </format>
    <format dxfId="1666">
      <pivotArea dataOnly="0" labelOnly="1" outline="0" offset="IV117" fieldPosition="0">
        <references count="1">
          <reference field="4" count="1">
            <x v="305"/>
          </reference>
        </references>
      </pivotArea>
    </format>
    <format dxfId="1665">
      <pivotArea dataOnly="0" labelOnly="1" outline="0" fieldPosition="0">
        <references count="2">
          <reference field="0" count="1">
            <x v="280"/>
          </reference>
          <reference field="4" count="1" selected="0">
            <x v="305"/>
          </reference>
        </references>
      </pivotArea>
    </format>
    <format dxfId="1664">
      <pivotArea outline="0" collapsedLevelsAreSubtotals="1" fieldPosition="0">
        <references count="2">
          <reference field="0" count="1" selected="0">
            <x v="280"/>
          </reference>
          <reference field="4" count="1" selected="0">
            <x v="305"/>
          </reference>
        </references>
      </pivotArea>
    </format>
    <format dxfId="1663">
      <pivotArea outline="0" collapsedLevelsAreSubtotals="1" fieldPosition="0">
        <references count="2">
          <reference field="0" count="1" selected="0">
            <x v="287"/>
          </reference>
          <reference field="4" count="1" selected="0">
            <x v="305"/>
          </reference>
        </references>
      </pivotArea>
    </format>
    <format dxfId="1662">
      <pivotArea dataOnly="0" labelOnly="1" outline="0" offset="IV118" fieldPosition="0">
        <references count="1">
          <reference field="4" count="1">
            <x v="305"/>
          </reference>
        </references>
      </pivotArea>
    </format>
    <format dxfId="1661">
      <pivotArea dataOnly="0" labelOnly="1" outline="0" fieldPosition="0">
        <references count="2">
          <reference field="0" count="1">
            <x v="287"/>
          </reference>
          <reference field="4" count="1" selected="0">
            <x v="305"/>
          </reference>
        </references>
      </pivotArea>
    </format>
    <format dxfId="1660">
      <pivotArea outline="0" collapsedLevelsAreSubtotals="1" fieldPosition="0">
        <references count="2">
          <reference field="0" count="1" selected="0">
            <x v="287"/>
          </reference>
          <reference field="4" count="1" selected="0">
            <x v="305"/>
          </reference>
        </references>
      </pivotArea>
    </format>
    <format dxfId="1659">
      <pivotArea outline="0" collapsedLevelsAreSubtotals="1" fieldPosition="0">
        <references count="2">
          <reference field="0" count="1" selected="0">
            <x v="300"/>
          </reference>
          <reference field="4" count="1" selected="0">
            <x v="305"/>
          </reference>
        </references>
      </pivotArea>
    </format>
    <format dxfId="1658">
      <pivotArea dataOnly="0" labelOnly="1" outline="0" offset="IV119" fieldPosition="0">
        <references count="1">
          <reference field="4" count="1">
            <x v="305"/>
          </reference>
        </references>
      </pivotArea>
    </format>
    <format dxfId="1657">
      <pivotArea dataOnly="0" labelOnly="1" outline="0" fieldPosition="0">
        <references count="2">
          <reference field="0" count="1">
            <x v="300"/>
          </reference>
          <reference field="4" count="1" selected="0">
            <x v="305"/>
          </reference>
        </references>
      </pivotArea>
    </format>
    <format dxfId="1656">
      <pivotArea outline="0" collapsedLevelsAreSubtotals="1" fieldPosition="0">
        <references count="2">
          <reference field="0" count="1" selected="0">
            <x v="300"/>
          </reference>
          <reference field="4" count="1" selected="0">
            <x v="305"/>
          </reference>
        </references>
      </pivotArea>
    </format>
    <format dxfId="1655">
      <pivotArea outline="0" collapsedLevelsAreSubtotals="1" fieldPosition="0">
        <references count="2">
          <reference field="0" count="1" selected="0">
            <x v="301"/>
          </reference>
          <reference field="4" count="1" selected="0">
            <x v="305"/>
          </reference>
        </references>
      </pivotArea>
    </format>
    <format dxfId="1654">
      <pivotArea dataOnly="0" labelOnly="1" outline="0" offset="IV120" fieldPosition="0">
        <references count="1">
          <reference field="4" count="1">
            <x v="305"/>
          </reference>
        </references>
      </pivotArea>
    </format>
    <format dxfId="1653">
      <pivotArea dataOnly="0" labelOnly="1" outline="0" fieldPosition="0">
        <references count="2">
          <reference field="0" count="1">
            <x v="301"/>
          </reference>
          <reference field="4" count="1" selected="0">
            <x v="305"/>
          </reference>
        </references>
      </pivotArea>
    </format>
    <format dxfId="1652">
      <pivotArea outline="0" collapsedLevelsAreSubtotals="1" fieldPosition="0">
        <references count="2">
          <reference field="0" count="1" selected="0">
            <x v="301"/>
          </reference>
          <reference field="4" count="1" selected="0">
            <x v="305"/>
          </reference>
        </references>
      </pivotArea>
    </format>
    <format dxfId="1651">
      <pivotArea outline="0" collapsedLevelsAreSubtotals="1" fieldPosition="0">
        <references count="2">
          <reference field="0" count="1" selected="0">
            <x v="302"/>
          </reference>
          <reference field="4" count="1" selected="0">
            <x v="305"/>
          </reference>
        </references>
      </pivotArea>
    </format>
    <format dxfId="1650">
      <pivotArea dataOnly="0" labelOnly="1" outline="0" offset="IV121" fieldPosition="0">
        <references count="1">
          <reference field="4" count="1">
            <x v="305"/>
          </reference>
        </references>
      </pivotArea>
    </format>
    <format dxfId="1649">
      <pivotArea dataOnly="0" labelOnly="1" outline="0" fieldPosition="0">
        <references count="2">
          <reference field="0" count="1">
            <x v="302"/>
          </reference>
          <reference field="4" count="1" selected="0">
            <x v="305"/>
          </reference>
        </references>
      </pivotArea>
    </format>
    <format dxfId="1648">
      <pivotArea outline="0" collapsedLevelsAreSubtotals="1" fieldPosition="0">
        <references count="2">
          <reference field="0" count="1" selected="0">
            <x v="302"/>
          </reference>
          <reference field="4" count="1" selected="0">
            <x v="305"/>
          </reference>
        </references>
      </pivotArea>
    </format>
    <format dxfId="1647">
      <pivotArea outline="0" collapsedLevelsAreSubtotals="1" fieldPosition="0">
        <references count="2">
          <reference field="0" count="1" selected="0">
            <x v="303"/>
          </reference>
          <reference field="4" count="1" selected="0">
            <x v="305"/>
          </reference>
        </references>
      </pivotArea>
    </format>
    <format dxfId="1646">
      <pivotArea dataOnly="0" labelOnly="1" outline="0" offset="IV122" fieldPosition="0">
        <references count="1">
          <reference field="4" count="1">
            <x v="305"/>
          </reference>
        </references>
      </pivotArea>
    </format>
    <format dxfId="1645">
      <pivotArea dataOnly="0" labelOnly="1" outline="0" fieldPosition="0">
        <references count="2">
          <reference field="0" count="1">
            <x v="303"/>
          </reference>
          <reference field="4" count="1" selected="0">
            <x v="305"/>
          </reference>
        </references>
      </pivotArea>
    </format>
    <format dxfId="1644">
      <pivotArea outline="0" collapsedLevelsAreSubtotals="1" fieldPosition="0">
        <references count="2">
          <reference field="0" count="1" selected="0">
            <x v="303"/>
          </reference>
          <reference field="4" count="1" selected="0">
            <x v="305"/>
          </reference>
        </references>
      </pivotArea>
    </format>
    <format dxfId="1643">
      <pivotArea outline="0" collapsedLevelsAreSubtotals="1" fieldPosition="0">
        <references count="2">
          <reference field="0" count="1" selected="0">
            <x v="304"/>
          </reference>
          <reference field="4" count="1" selected="0">
            <x v="305"/>
          </reference>
        </references>
      </pivotArea>
    </format>
    <format dxfId="1642">
      <pivotArea dataOnly="0" labelOnly="1" outline="0" offset="IV123" fieldPosition="0">
        <references count="1">
          <reference field="4" count="1">
            <x v="305"/>
          </reference>
        </references>
      </pivotArea>
    </format>
    <format dxfId="1641">
      <pivotArea dataOnly="0" labelOnly="1" outline="0" fieldPosition="0">
        <references count="2">
          <reference field="0" count="1">
            <x v="304"/>
          </reference>
          <reference field="4" count="1" selected="0">
            <x v="305"/>
          </reference>
        </references>
      </pivotArea>
    </format>
    <format dxfId="1640">
      <pivotArea outline="0" collapsedLevelsAreSubtotals="1" fieldPosition="0">
        <references count="2">
          <reference field="0" count="1" selected="0">
            <x v="304"/>
          </reference>
          <reference field="4" count="1" selected="0">
            <x v="305"/>
          </reference>
        </references>
      </pivotArea>
    </format>
    <format dxfId="1639">
      <pivotArea outline="0" collapsedLevelsAreSubtotals="1" fieldPosition="0">
        <references count="2">
          <reference field="0" count="1" selected="0">
            <x v="305"/>
          </reference>
          <reference field="4" count="1" selected="0">
            <x v="305"/>
          </reference>
        </references>
      </pivotArea>
    </format>
    <format dxfId="1638">
      <pivotArea dataOnly="0" labelOnly="1" outline="0" offset="IV124" fieldPosition="0">
        <references count="1">
          <reference field="4" count="1">
            <x v="305"/>
          </reference>
        </references>
      </pivotArea>
    </format>
    <format dxfId="1637">
      <pivotArea dataOnly="0" labelOnly="1" outline="0" fieldPosition="0">
        <references count="2">
          <reference field="0" count="1">
            <x v="305"/>
          </reference>
          <reference field="4" count="1" selected="0">
            <x v="305"/>
          </reference>
        </references>
      </pivotArea>
    </format>
    <format dxfId="1636">
      <pivotArea outline="0" collapsedLevelsAreSubtotals="1" fieldPosition="0">
        <references count="2">
          <reference field="0" count="1" selected="0">
            <x v="305"/>
          </reference>
          <reference field="4" count="1" selected="0">
            <x v="305"/>
          </reference>
        </references>
      </pivotArea>
    </format>
    <format dxfId="1635">
      <pivotArea outline="0" collapsedLevelsAreSubtotals="1" fieldPosition="0">
        <references count="2">
          <reference field="0" count="1" selected="0">
            <x v="306"/>
          </reference>
          <reference field="4" count="1" selected="0">
            <x v="305"/>
          </reference>
        </references>
      </pivotArea>
    </format>
    <format dxfId="1634">
      <pivotArea dataOnly="0" labelOnly="1" outline="0" offset="IV125" fieldPosition="0">
        <references count="1">
          <reference field="4" count="1">
            <x v="305"/>
          </reference>
        </references>
      </pivotArea>
    </format>
    <format dxfId="1633">
      <pivotArea dataOnly="0" labelOnly="1" outline="0" fieldPosition="0">
        <references count="2">
          <reference field="0" count="1">
            <x v="306"/>
          </reference>
          <reference field="4" count="1" selected="0">
            <x v="305"/>
          </reference>
        </references>
      </pivotArea>
    </format>
    <format dxfId="1632">
      <pivotArea outline="0" collapsedLevelsAreSubtotals="1" fieldPosition="0">
        <references count="2">
          <reference field="0" count="1" selected="0">
            <x v="306"/>
          </reference>
          <reference field="4" count="1" selected="0">
            <x v="305"/>
          </reference>
        </references>
      </pivotArea>
    </format>
    <format dxfId="1631">
      <pivotArea outline="0" collapsedLevelsAreSubtotals="1" fieldPosition="0">
        <references count="2">
          <reference field="0" count="1" selected="0">
            <x v="307"/>
          </reference>
          <reference field="4" count="1" selected="0">
            <x v="305"/>
          </reference>
        </references>
      </pivotArea>
    </format>
    <format dxfId="1630">
      <pivotArea dataOnly="0" labelOnly="1" outline="0" offset="IV126" fieldPosition="0">
        <references count="1">
          <reference field="4" count="1">
            <x v="305"/>
          </reference>
        </references>
      </pivotArea>
    </format>
    <format dxfId="1629">
      <pivotArea dataOnly="0" labelOnly="1" outline="0" fieldPosition="0">
        <references count="2">
          <reference field="0" count="1">
            <x v="307"/>
          </reference>
          <reference field="4" count="1" selected="0">
            <x v="305"/>
          </reference>
        </references>
      </pivotArea>
    </format>
    <format dxfId="1628">
      <pivotArea outline="0" collapsedLevelsAreSubtotals="1" fieldPosition="0">
        <references count="2">
          <reference field="0" count="1" selected="0">
            <x v="307"/>
          </reference>
          <reference field="4" count="1" selected="0">
            <x v="305"/>
          </reference>
        </references>
      </pivotArea>
    </format>
    <format dxfId="1627">
      <pivotArea outline="0" collapsedLevelsAreSubtotals="1" fieldPosition="0">
        <references count="2">
          <reference field="0" count="1" selected="0">
            <x v="308"/>
          </reference>
          <reference field="4" count="1" selected="0">
            <x v="305"/>
          </reference>
        </references>
      </pivotArea>
    </format>
    <format dxfId="1626">
      <pivotArea dataOnly="0" labelOnly="1" outline="0" offset="IV127" fieldPosition="0">
        <references count="1">
          <reference field="4" count="1">
            <x v="305"/>
          </reference>
        </references>
      </pivotArea>
    </format>
    <format dxfId="1625">
      <pivotArea dataOnly="0" labelOnly="1" outline="0" fieldPosition="0">
        <references count="2">
          <reference field="0" count="1">
            <x v="308"/>
          </reference>
          <reference field="4" count="1" selected="0">
            <x v="305"/>
          </reference>
        </references>
      </pivotArea>
    </format>
    <format dxfId="1624">
      <pivotArea outline="0" collapsedLevelsAreSubtotals="1" fieldPosition="0">
        <references count="2">
          <reference field="0" count="1" selected="0">
            <x v="308"/>
          </reference>
          <reference field="4" count="1" selected="0">
            <x v="305"/>
          </reference>
        </references>
      </pivotArea>
    </format>
    <format dxfId="1623">
      <pivotArea outline="0" collapsedLevelsAreSubtotals="1" fieldPosition="0">
        <references count="2">
          <reference field="0" count="1" selected="0">
            <x v="309"/>
          </reference>
          <reference field="4" count="1" selected="0">
            <x v="305"/>
          </reference>
        </references>
      </pivotArea>
    </format>
    <format dxfId="1622">
      <pivotArea dataOnly="0" labelOnly="1" outline="0" offset="IV128" fieldPosition="0">
        <references count="1">
          <reference field="4" count="1">
            <x v="305"/>
          </reference>
        </references>
      </pivotArea>
    </format>
    <format dxfId="1621">
      <pivotArea dataOnly="0" labelOnly="1" outline="0" fieldPosition="0">
        <references count="2">
          <reference field="0" count="1">
            <x v="309"/>
          </reference>
          <reference field="4" count="1" selected="0">
            <x v="305"/>
          </reference>
        </references>
      </pivotArea>
    </format>
    <format dxfId="1620">
      <pivotArea outline="0" collapsedLevelsAreSubtotals="1" fieldPosition="0">
        <references count="2">
          <reference field="0" count="1" selected="0">
            <x v="309"/>
          </reference>
          <reference field="4" count="1" selected="0">
            <x v="305"/>
          </reference>
        </references>
      </pivotArea>
    </format>
    <format dxfId="1619">
      <pivotArea outline="0" collapsedLevelsAreSubtotals="1" fieldPosition="0">
        <references count="2">
          <reference field="0" count="1" selected="0">
            <x v="310"/>
          </reference>
          <reference field="4" count="1" selected="0">
            <x v="305"/>
          </reference>
        </references>
      </pivotArea>
    </format>
    <format dxfId="1618">
      <pivotArea dataOnly="0" labelOnly="1" outline="0" offset="IV129" fieldPosition="0">
        <references count="1">
          <reference field="4" count="1">
            <x v="305"/>
          </reference>
        </references>
      </pivotArea>
    </format>
    <format dxfId="1617">
      <pivotArea dataOnly="0" labelOnly="1" outline="0" fieldPosition="0">
        <references count="2">
          <reference field="0" count="1">
            <x v="310"/>
          </reference>
          <reference field="4" count="1" selected="0">
            <x v="305"/>
          </reference>
        </references>
      </pivotArea>
    </format>
    <format dxfId="1616">
      <pivotArea outline="0" collapsedLevelsAreSubtotals="1" fieldPosition="0">
        <references count="2">
          <reference field="0" count="1" selected="0">
            <x v="310"/>
          </reference>
          <reference field="4" count="1" selected="0">
            <x v="305"/>
          </reference>
        </references>
      </pivotArea>
    </format>
    <format dxfId="1615">
      <pivotArea outline="0" collapsedLevelsAreSubtotals="1" fieldPosition="0">
        <references count="2">
          <reference field="0" count="1" selected="0">
            <x v="311"/>
          </reference>
          <reference field="4" count="1" selected="0">
            <x v="305"/>
          </reference>
        </references>
      </pivotArea>
    </format>
    <format dxfId="1614">
      <pivotArea dataOnly="0" labelOnly="1" outline="0" offset="IV130" fieldPosition="0">
        <references count="1">
          <reference field="4" count="1">
            <x v="305"/>
          </reference>
        </references>
      </pivotArea>
    </format>
    <format dxfId="1613">
      <pivotArea dataOnly="0" labelOnly="1" outline="0" fieldPosition="0">
        <references count="2">
          <reference field="0" count="1">
            <x v="311"/>
          </reference>
          <reference field="4" count="1" selected="0">
            <x v="305"/>
          </reference>
        </references>
      </pivotArea>
    </format>
    <format dxfId="1612">
      <pivotArea outline="0" collapsedLevelsAreSubtotals="1" fieldPosition="0">
        <references count="2">
          <reference field="0" count="1" selected="0">
            <x v="311"/>
          </reference>
          <reference field="4" count="1" selected="0">
            <x v="305"/>
          </reference>
        </references>
      </pivotArea>
    </format>
    <format dxfId="1611">
      <pivotArea outline="0" collapsedLevelsAreSubtotals="1" fieldPosition="0">
        <references count="2">
          <reference field="0" count="1" selected="0">
            <x v="312"/>
          </reference>
          <reference field="4" count="1" selected="0">
            <x v="305"/>
          </reference>
        </references>
      </pivotArea>
    </format>
    <format dxfId="1610">
      <pivotArea dataOnly="0" labelOnly="1" outline="0" offset="IV131" fieldPosition="0">
        <references count="1">
          <reference field="4" count="1">
            <x v="305"/>
          </reference>
        </references>
      </pivotArea>
    </format>
    <format dxfId="1609">
      <pivotArea dataOnly="0" labelOnly="1" outline="0" fieldPosition="0">
        <references count="2">
          <reference field="0" count="1">
            <x v="312"/>
          </reference>
          <reference field="4" count="1" selected="0">
            <x v="305"/>
          </reference>
        </references>
      </pivotArea>
    </format>
    <format dxfId="1608">
      <pivotArea outline="0" collapsedLevelsAreSubtotals="1" fieldPosition="0">
        <references count="2">
          <reference field="0" count="1" selected="0">
            <x v="312"/>
          </reference>
          <reference field="4" count="1" selected="0">
            <x v="305"/>
          </reference>
        </references>
      </pivotArea>
    </format>
    <format dxfId="1607">
      <pivotArea outline="0" collapsedLevelsAreSubtotals="1" fieldPosition="0">
        <references count="2">
          <reference field="0" count="1" selected="0">
            <x v="313"/>
          </reference>
          <reference field="4" count="1" selected="0">
            <x v="305"/>
          </reference>
        </references>
      </pivotArea>
    </format>
    <format dxfId="1606">
      <pivotArea dataOnly="0" labelOnly="1" outline="0" offset="IV132" fieldPosition="0">
        <references count="1">
          <reference field="4" count="1">
            <x v="305"/>
          </reference>
        </references>
      </pivotArea>
    </format>
    <format dxfId="1605">
      <pivotArea dataOnly="0" labelOnly="1" outline="0" fieldPosition="0">
        <references count="2">
          <reference field="0" count="1">
            <x v="313"/>
          </reference>
          <reference field="4" count="1" selected="0">
            <x v="305"/>
          </reference>
        </references>
      </pivotArea>
    </format>
    <format dxfId="1604">
      <pivotArea outline="0" collapsedLevelsAreSubtotals="1" fieldPosition="0">
        <references count="2">
          <reference field="0" count="1" selected="0">
            <x v="313"/>
          </reference>
          <reference field="4" count="1" selected="0">
            <x v="305"/>
          </reference>
        </references>
      </pivotArea>
    </format>
    <format dxfId="1603">
      <pivotArea outline="0" collapsedLevelsAreSubtotals="1" fieldPosition="0">
        <references count="2">
          <reference field="0" count="1" selected="0">
            <x v="314"/>
          </reference>
          <reference field="4" count="1" selected="0">
            <x v="305"/>
          </reference>
        </references>
      </pivotArea>
    </format>
    <format dxfId="1602">
      <pivotArea dataOnly="0" labelOnly="1" outline="0" offset="IV133" fieldPosition="0">
        <references count="1">
          <reference field="4" count="1">
            <x v="305"/>
          </reference>
        </references>
      </pivotArea>
    </format>
    <format dxfId="1601">
      <pivotArea dataOnly="0" labelOnly="1" outline="0" fieldPosition="0">
        <references count="2">
          <reference field="0" count="1">
            <x v="314"/>
          </reference>
          <reference field="4" count="1" selected="0">
            <x v="305"/>
          </reference>
        </references>
      </pivotArea>
    </format>
    <format dxfId="1600">
      <pivotArea outline="0" collapsedLevelsAreSubtotals="1" fieldPosition="0">
        <references count="2">
          <reference field="0" count="1" selected="0">
            <x v="314"/>
          </reference>
          <reference field="4" count="1" selected="0">
            <x v="305"/>
          </reference>
        </references>
      </pivotArea>
    </format>
    <format dxfId="1599">
      <pivotArea outline="0" collapsedLevelsAreSubtotals="1" fieldPosition="0">
        <references count="2">
          <reference field="0" count="1" selected="0">
            <x v="323"/>
          </reference>
          <reference field="4" count="1" selected="0">
            <x v="305"/>
          </reference>
        </references>
      </pivotArea>
    </format>
    <format dxfId="1598">
      <pivotArea dataOnly="0" labelOnly="1" outline="0" offset="IV134" fieldPosition="0">
        <references count="1">
          <reference field="4" count="1">
            <x v="305"/>
          </reference>
        </references>
      </pivotArea>
    </format>
    <format dxfId="1597">
      <pivotArea dataOnly="0" labelOnly="1" outline="0" fieldPosition="0">
        <references count="2">
          <reference field="0" count="1">
            <x v="323"/>
          </reference>
          <reference field="4" count="1" selected="0">
            <x v="305"/>
          </reference>
        </references>
      </pivotArea>
    </format>
    <format dxfId="1596">
      <pivotArea outline="0" collapsedLevelsAreSubtotals="1" fieldPosition="0">
        <references count="2">
          <reference field="0" count="1" selected="0">
            <x v="323"/>
          </reference>
          <reference field="4" count="1" selected="0">
            <x v="305"/>
          </reference>
        </references>
      </pivotArea>
    </format>
    <format dxfId="1595">
      <pivotArea outline="0" collapsedLevelsAreSubtotals="1" fieldPosition="0">
        <references count="2">
          <reference field="0" count="1" selected="0">
            <x v="325"/>
          </reference>
          <reference field="4" count="1" selected="0">
            <x v="305"/>
          </reference>
        </references>
      </pivotArea>
    </format>
    <format dxfId="1594">
      <pivotArea dataOnly="0" labelOnly="1" outline="0" offset="IV135" fieldPosition="0">
        <references count="1">
          <reference field="4" count="1">
            <x v="305"/>
          </reference>
        </references>
      </pivotArea>
    </format>
    <format dxfId="1593">
      <pivotArea dataOnly="0" labelOnly="1" outline="0" fieldPosition="0">
        <references count="2">
          <reference field="0" count="1">
            <x v="325"/>
          </reference>
          <reference field="4" count="1" selected="0">
            <x v="305"/>
          </reference>
        </references>
      </pivotArea>
    </format>
    <format dxfId="1592">
      <pivotArea outline="0" collapsedLevelsAreSubtotals="1" fieldPosition="0">
        <references count="2">
          <reference field="0" count="1" selected="0">
            <x v="325"/>
          </reference>
          <reference field="4" count="1" selected="0">
            <x v="305"/>
          </reference>
        </references>
      </pivotArea>
    </format>
    <format dxfId="1591">
      <pivotArea outline="0" collapsedLevelsAreSubtotals="1" fieldPosition="0">
        <references count="2">
          <reference field="0" count="1" selected="0">
            <x v="326"/>
          </reference>
          <reference field="4" count="1" selected="0">
            <x v="305"/>
          </reference>
        </references>
      </pivotArea>
    </format>
    <format dxfId="1590">
      <pivotArea dataOnly="0" labelOnly="1" outline="0" offset="IV136" fieldPosition="0">
        <references count="1">
          <reference field="4" count="1">
            <x v="305"/>
          </reference>
        </references>
      </pivotArea>
    </format>
    <format dxfId="1589">
      <pivotArea dataOnly="0" labelOnly="1" outline="0" fieldPosition="0">
        <references count="2">
          <reference field="0" count="1">
            <x v="326"/>
          </reference>
          <reference field="4" count="1" selected="0">
            <x v="305"/>
          </reference>
        </references>
      </pivotArea>
    </format>
    <format dxfId="1588">
      <pivotArea outline="0" collapsedLevelsAreSubtotals="1" fieldPosition="0">
        <references count="2">
          <reference field="0" count="1" selected="0">
            <x v="326"/>
          </reference>
          <reference field="4" count="1" selected="0">
            <x v="305"/>
          </reference>
        </references>
      </pivotArea>
    </format>
    <format dxfId="1587">
      <pivotArea outline="0" collapsedLevelsAreSubtotals="1" fieldPosition="0">
        <references count="2">
          <reference field="0" count="1" selected="0">
            <x v="327"/>
          </reference>
          <reference field="4" count="1" selected="0">
            <x v="305"/>
          </reference>
        </references>
      </pivotArea>
    </format>
    <format dxfId="1586">
      <pivotArea dataOnly="0" labelOnly="1" outline="0" offset="IV137" fieldPosition="0">
        <references count="1">
          <reference field="4" count="1">
            <x v="305"/>
          </reference>
        </references>
      </pivotArea>
    </format>
    <format dxfId="1585">
      <pivotArea dataOnly="0" labelOnly="1" outline="0" fieldPosition="0">
        <references count="2">
          <reference field="0" count="1">
            <x v="327"/>
          </reference>
          <reference field="4" count="1" selected="0">
            <x v="305"/>
          </reference>
        </references>
      </pivotArea>
    </format>
    <format dxfId="1584">
      <pivotArea outline="0" collapsedLevelsAreSubtotals="1" fieldPosition="0">
        <references count="2">
          <reference field="0" count="1" selected="0">
            <x v="327"/>
          </reference>
          <reference field="4" count="1" selected="0">
            <x v="305"/>
          </reference>
        </references>
      </pivotArea>
    </format>
    <format dxfId="1583">
      <pivotArea outline="0" collapsedLevelsAreSubtotals="1" fieldPosition="0">
        <references count="2">
          <reference field="0" count="1" selected="0">
            <x v="330"/>
          </reference>
          <reference field="4" count="1" selected="0">
            <x v="305"/>
          </reference>
        </references>
      </pivotArea>
    </format>
    <format dxfId="1582">
      <pivotArea dataOnly="0" labelOnly="1" outline="0" offset="IV138" fieldPosition="0">
        <references count="1">
          <reference field="4" count="1">
            <x v="305"/>
          </reference>
        </references>
      </pivotArea>
    </format>
    <format dxfId="1581">
      <pivotArea dataOnly="0" labelOnly="1" outline="0" fieldPosition="0">
        <references count="2">
          <reference field="0" count="1">
            <x v="330"/>
          </reference>
          <reference field="4" count="1" selected="0">
            <x v="305"/>
          </reference>
        </references>
      </pivotArea>
    </format>
    <format dxfId="1580">
      <pivotArea outline="0" collapsedLevelsAreSubtotals="1" fieldPosition="0">
        <references count="2">
          <reference field="0" count="1" selected="0">
            <x v="330"/>
          </reference>
          <reference field="4" count="1" selected="0">
            <x v="305"/>
          </reference>
        </references>
      </pivotArea>
    </format>
    <format dxfId="1579">
      <pivotArea outline="0" collapsedLevelsAreSubtotals="1" fieldPosition="0">
        <references count="2">
          <reference field="0" count="1" selected="0">
            <x v="331"/>
          </reference>
          <reference field="4" count="1" selected="0">
            <x v="305"/>
          </reference>
        </references>
      </pivotArea>
    </format>
    <format dxfId="1578">
      <pivotArea dataOnly="0" labelOnly="1" outline="0" offset="IV139" fieldPosition="0">
        <references count="1">
          <reference field="4" count="1">
            <x v="305"/>
          </reference>
        </references>
      </pivotArea>
    </format>
    <format dxfId="1577">
      <pivotArea dataOnly="0" labelOnly="1" outline="0" fieldPosition="0">
        <references count="2">
          <reference field="0" count="1">
            <x v="331"/>
          </reference>
          <reference field="4" count="1" selected="0">
            <x v="305"/>
          </reference>
        </references>
      </pivotArea>
    </format>
    <format dxfId="1576">
      <pivotArea outline="0" collapsedLevelsAreSubtotals="1" fieldPosition="0">
        <references count="2">
          <reference field="0" count="1" selected="0">
            <x v="331"/>
          </reference>
          <reference field="4" count="1" selected="0">
            <x v="305"/>
          </reference>
        </references>
      </pivotArea>
    </format>
    <format dxfId="1575">
      <pivotArea outline="0" collapsedLevelsAreSubtotals="1" fieldPosition="0">
        <references count="2">
          <reference field="0" count="1" selected="0">
            <x v="333"/>
          </reference>
          <reference field="4" count="1" selected="0">
            <x v="305"/>
          </reference>
        </references>
      </pivotArea>
    </format>
    <format dxfId="1574">
      <pivotArea dataOnly="0" labelOnly="1" outline="0" offset="IV140" fieldPosition="0">
        <references count="1">
          <reference field="4" count="1">
            <x v="305"/>
          </reference>
        </references>
      </pivotArea>
    </format>
    <format dxfId="1573">
      <pivotArea dataOnly="0" labelOnly="1" outline="0" fieldPosition="0">
        <references count="2">
          <reference field="0" count="1">
            <x v="333"/>
          </reference>
          <reference field="4" count="1" selected="0">
            <x v="305"/>
          </reference>
        </references>
      </pivotArea>
    </format>
    <format dxfId="1572">
      <pivotArea outline="0" collapsedLevelsAreSubtotals="1" fieldPosition="0">
        <references count="2">
          <reference field="0" count="1" selected="0">
            <x v="333"/>
          </reference>
          <reference field="4" count="1" selected="0">
            <x v="305"/>
          </reference>
        </references>
      </pivotArea>
    </format>
    <format dxfId="1571">
      <pivotArea outline="0" collapsedLevelsAreSubtotals="1" fieldPosition="0">
        <references count="2">
          <reference field="0" count="1" selected="0">
            <x v="334"/>
          </reference>
          <reference field="4" count="1" selected="0">
            <x v="305"/>
          </reference>
        </references>
      </pivotArea>
    </format>
    <format dxfId="1570">
      <pivotArea dataOnly="0" labelOnly="1" outline="0" offset="IV141" fieldPosition="0">
        <references count="1">
          <reference field="4" count="1">
            <x v="305"/>
          </reference>
        </references>
      </pivotArea>
    </format>
    <format dxfId="1569">
      <pivotArea dataOnly="0" labelOnly="1" outline="0" fieldPosition="0">
        <references count="2">
          <reference field="0" count="1">
            <x v="334"/>
          </reference>
          <reference field="4" count="1" selected="0">
            <x v="305"/>
          </reference>
        </references>
      </pivotArea>
    </format>
    <format dxfId="1568">
      <pivotArea outline="0" collapsedLevelsAreSubtotals="1" fieldPosition="0">
        <references count="2">
          <reference field="0" count="1" selected="0">
            <x v="334"/>
          </reference>
          <reference field="4" count="1" selected="0">
            <x v="305"/>
          </reference>
        </references>
      </pivotArea>
    </format>
    <format dxfId="1567">
      <pivotArea outline="0" collapsedLevelsAreSubtotals="1" fieldPosition="0">
        <references count="2">
          <reference field="0" count="1" selected="0">
            <x v="335"/>
          </reference>
          <reference field="4" count="1" selected="0">
            <x v="305"/>
          </reference>
        </references>
      </pivotArea>
    </format>
    <format dxfId="1566">
      <pivotArea dataOnly="0" labelOnly="1" outline="0" offset="IV142" fieldPosition="0">
        <references count="1">
          <reference field="4" count="1">
            <x v="305"/>
          </reference>
        </references>
      </pivotArea>
    </format>
    <format dxfId="1565">
      <pivotArea dataOnly="0" labelOnly="1" outline="0" fieldPosition="0">
        <references count="2">
          <reference field="0" count="1">
            <x v="335"/>
          </reference>
          <reference field="4" count="1" selected="0">
            <x v="305"/>
          </reference>
        </references>
      </pivotArea>
    </format>
    <format dxfId="1564">
      <pivotArea outline="0" collapsedLevelsAreSubtotals="1" fieldPosition="0">
        <references count="2">
          <reference field="0" count="1" selected="0">
            <x v="335"/>
          </reference>
          <reference field="4" count="1" selected="0">
            <x v="305"/>
          </reference>
        </references>
      </pivotArea>
    </format>
    <format dxfId="1563">
      <pivotArea outline="0" collapsedLevelsAreSubtotals="1" fieldPosition="0">
        <references count="2">
          <reference field="0" count="1" selected="0">
            <x v="338"/>
          </reference>
          <reference field="4" count="1" selected="0">
            <x v="305"/>
          </reference>
        </references>
      </pivotArea>
    </format>
    <format dxfId="1562">
      <pivotArea dataOnly="0" labelOnly="1" outline="0" offset="IV143" fieldPosition="0">
        <references count="1">
          <reference field="4" count="1">
            <x v="305"/>
          </reference>
        </references>
      </pivotArea>
    </format>
    <format dxfId="1561">
      <pivotArea dataOnly="0" labelOnly="1" outline="0" fieldPosition="0">
        <references count="2">
          <reference field="0" count="1">
            <x v="338"/>
          </reference>
          <reference field="4" count="1" selected="0">
            <x v="305"/>
          </reference>
        </references>
      </pivotArea>
    </format>
    <format dxfId="1560">
      <pivotArea outline="0" collapsedLevelsAreSubtotals="1" fieldPosition="0">
        <references count="2">
          <reference field="0" count="1" selected="0">
            <x v="338"/>
          </reference>
          <reference field="4" count="1" selected="0">
            <x v="305"/>
          </reference>
        </references>
      </pivotArea>
    </format>
    <format dxfId="1559">
      <pivotArea outline="0" collapsedLevelsAreSubtotals="1" fieldPosition="0">
        <references count="2">
          <reference field="0" count="1" selected="0">
            <x v="339"/>
          </reference>
          <reference field="4" count="1" selected="0">
            <x v="305"/>
          </reference>
        </references>
      </pivotArea>
    </format>
    <format dxfId="1558">
      <pivotArea dataOnly="0" labelOnly="1" outline="0" offset="IV144" fieldPosition="0">
        <references count="1">
          <reference field="4" count="1">
            <x v="305"/>
          </reference>
        </references>
      </pivotArea>
    </format>
    <format dxfId="1557">
      <pivotArea dataOnly="0" labelOnly="1" outline="0" fieldPosition="0">
        <references count="2">
          <reference field="0" count="1">
            <x v="339"/>
          </reference>
          <reference field="4" count="1" selected="0">
            <x v="305"/>
          </reference>
        </references>
      </pivotArea>
    </format>
    <format dxfId="1556">
      <pivotArea outline="0" collapsedLevelsAreSubtotals="1" fieldPosition="0">
        <references count="2">
          <reference field="0" count="1" selected="0">
            <x v="339"/>
          </reference>
          <reference field="4" count="1" selected="0">
            <x v="305"/>
          </reference>
        </references>
      </pivotArea>
    </format>
    <format dxfId="1555">
      <pivotArea outline="0" collapsedLevelsAreSubtotals="1" fieldPosition="0">
        <references count="2">
          <reference field="0" count="1" selected="0">
            <x v="341"/>
          </reference>
          <reference field="4" count="1" selected="0">
            <x v="305"/>
          </reference>
        </references>
      </pivotArea>
    </format>
    <format dxfId="1554">
      <pivotArea dataOnly="0" labelOnly="1" outline="0" offset="IV145" fieldPosition="0">
        <references count="1">
          <reference field="4" count="1">
            <x v="305"/>
          </reference>
        </references>
      </pivotArea>
    </format>
    <format dxfId="1553">
      <pivotArea dataOnly="0" labelOnly="1" outline="0" fieldPosition="0">
        <references count="2">
          <reference field="0" count="1">
            <x v="341"/>
          </reference>
          <reference field="4" count="1" selected="0">
            <x v="305"/>
          </reference>
        </references>
      </pivotArea>
    </format>
    <format dxfId="1552">
      <pivotArea outline="0" collapsedLevelsAreSubtotals="1" fieldPosition="0">
        <references count="2">
          <reference field="0" count="1" selected="0">
            <x v="341"/>
          </reference>
          <reference field="4" count="1" selected="0">
            <x v="305"/>
          </reference>
        </references>
      </pivotArea>
    </format>
    <format dxfId="1551">
      <pivotArea outline="0" collapsedLevelsAreSubtotals="1" fieldPosition="0">
        <references count="2">
          <reference field="0" count="1" selected="0">
            <x v="345"/>
          </reference>
          <reference field="4" count="1" selected="0">
            <x v="305"/>
          </reference>
        </references>
      </pivotArea>
    </format>
    <format dxfId="1550">
      <pivotArea dataOnly="0" labelOnly="1" outline="0" offset="IV146" fieldPosition="0">
        <references count="1">
          <reference field="4" count="1">
            <x v="305"/>
          </reference>
        </references>
      </pivotArea>
    </format>
    <format dxfId="1549">
      <pivotArea dataOnly="0" labelOnly="1" outline="0" fieldPosition="0">
        <references count="2">
          <reference field="0" count="1">
            <x v="345"/>
          </reference>
          <reference field="4" count="1" selected="0">
            <x v="305"/>
          </reference>
        </references>
      </pivotArea>
    </format>
    <format dxfId="1548">
      <pivotArea outline="0" collapsedLevelsAreSubtotals="1" fieldPosition="0">
        <references count="2">
          <reference field="0" count="1" selected="0">
            <x v="345"/>
          </reference>
          <reference field="4" count="1" selected="0">
            <x v="305"/>
          </reference>
        </references>
      </pivotArea>
    </format>
    <format dxfId="1547">
      <pivotArea outline="0" collapsedLevelsAreSubtotals="1" fieldPosition="0">
        <references count="2">
          <reference field="0" count="1" selected="0">
            <x v="346"/>
          </reference>
          <reference field="4" count="1" selected="0">
            <x v="305"/>
          </reference>
        </references>
      </pivotArea>
    </format>
    <format dxfId="1546">
      <pivotArea dataOnly="0" labelOnly="1" outline="0" offset="IV147" fieldPosition="0">
        <references count="1">
          <reference field="4" count="1">
            <x v="305"/>
          </reference>
        </references>
      </pivotArea>
    </format>
    <format dxfId="1545">
      <pivotArea dataOnly="0" labelOnly="1" outline="0" fieldPosition="0">
        <references count="2">
          <reference field="0" count="1">
            <x v="346"/>
          </reference>
          <reference field="4" count="1" selected="0">
            <x v="305"/>
          </reference>
        </references>
      </pivotArea>
    </format>
    <format dxfId="1544">
      <pivotArea outline="0" collapsedLevelsAreSubtotals="1" fieldPosition="0">
        <references count="2">
          <reference field="0" count="1" selected="0">
            <x v="346"/>
          </reference>
          <reference field="4" count="1" selected="0">
            <x v="305"/>
          </reference>
        </references>
      </pivotArea>
    </format>
    <format dxfId="1543">
      <pivotArea outline="0" collapsedLevelsAreSubtotals="1" fieldPosition="0">
        <references count="2">
          <reference field="0" count="1" selected="0">
            <x v="349"/>
          </reference>
          <reference field="4" count="1" selected="0">
            <x v="305"/>
          </reference>
        </references>
      </pivotArea>
    </format>
    <format dxfId="1542">
      <pivotArea dataOnly="0" labelOnly="1" outline="0" offset="IV148" fieldPosition="0">
        <references count="1">
          <reference field="4" count="1">
            <x v="305"/>
          </reference>
        </references>
      </pivotArea>
    </format>
    <format dxfId="1541">
      <pivotArea dataOnly="0" labelOnly="1" outline="0" fieldPosition="0">
        <references count="2">
          <reference field="0" count="1">
            <x v="349"/>
          </reference>
          <reference field="4" count="1" selected="0">
            <x v="305"/>
          </reference>
        </references>
      </pivotArea>
    </format>
    <format dxfId="1540">
      <pivotArea outline="0" collapsedLevelsAreSubtotals="1" fieldPosition="0">
        <references count="2">
          <reference field="0" count="1" selected="0">
            <x v="349"/>
          </reference>
          <reference field="4" count="1" selected="0">
            <x v="305"/>
          </reference>
        </references>
      </pivotArea>
    </format>
    <format dxfId="1539">
      <pivotArea outline="0" collapsedLevelsAreSubtotals="1" fieldPosition="0">
        <references count="2">
          <reference field="0" count="1" selected="0">
            <x v="351"/>
          </reference>
          <reference field="4" count="1" selected="0">
            <x v="305"/>
          </reference>
        </references>
      </pivotArea>
    </format>
    <format dxfId="1538">
      <pivotArea dataOnly="0" labelOnly="1" outline="0" offset="IV149" fieldPosition="0">
        <references count="1">
          <reference field="4" count="1">
            <x v="305"/>
          </reference>
        </references>
      </pivotArea>
    </format>
    <format dxfId="1537">
      <pivotArea dataOnly="0" labelOnly="1" outline="0" fieldPosition="0">
        <references count="2">
          <reference field="0" count="1">
            <x v="351"/>
          </reference>
          <reference field="4" count="1" selected="0">
            <x v="305"/>
          </reference>
        </references>
      </pivotArea>
    </format>
    <format dxfId="1536">
      <pivotArea outline="0" collapsedLevelsAreSubtotals="1" fieldPosition="0">
        <references count="2">
          <reference field="0" count="1" selected="0">
            <x v="351"/>
          </reference>
          <reference field="4" count="1" selected="0">
            <x v="305"/>
          </reference>
        </references>
      </pivotArea>
    </format>
    <format dxfId="1535">
      <pivotArea outline="0" collapsedLevelsAreSubtotals="1" fieldPosition="0">
        <references count="2">
          <reference field="0" count="1" selected="0">
            <x v="352"/>
          </reference>
          <reference field="4" count="1" selected="0">
            <x v="305"/>
          </reference>
        </references>
      </pivotArea>
    </format>
    <format dxfId="1534">
      <pivotArea dataOnly="0" labelOnly="1" outline="0" offset="IV150" fieldPosition="0">
        <references count="1">
          <reference field="4" count="1">
            <x v="305"/>
          </reference>
        </references>
      </pivotArea>
    </format>
    <format dxfId="1533">
      <pivotArea dataOnly="0" labelOnly="1" outline="0" fieldPosition="0">
        <references count="2">
          <reference field="0" count="1">
            <x v="352"/>
          </reference>
          <reference field="4" count="1" selected="0">
            <x v="305"/>
          </reference>
        </references>
      </pivotArea>
    </format>
    <format dxfId="1532">
      <pivotArea outline="0" collapsedLevelsAreSubtotals="1" fieldPosition="0">
        <references count="2">
          <reference field="0" count="1" selected="0">
            <x v="352"/>
          </reference>
          <reference field="4" count="1" selected="0">
            <x v="305"/>
          </reference>
        </references>
      </pivotArea>
    </format>
    <format dxfId="1531">
      <pivotArea outline="0" collapsedLevelsAreSubtotals="1" fieldPosition="0">
        <references count="2">
          <reference field="0" count="1" selected="0">
            <x v="354"/>
          </reference>
          <reference field="4" count="1" selected="0">
            <x v="305"/>
          </reference>
        </references>
      </pivotArea>
    </format>
    <format dxfId="1530">
      <pivotArea dataOnly="0" labelOnly="1" outline="0" offset="IV151" fieldPosition="0">
        <references count="1">
          <reference field="4" count="1">
            <x v="305"/>
          </reference>
        </references>
      </pivotArea>
    </format>
    <format dxfId="1529">
      <pivotArea dataOnly="0" labelOnly="1" outline="0" fieldPosition="0">
        <references count="2">
          <reference field="0" count="1">
            <x v="354"/>
          </reference>
          <reference field="4" count="1" selected="0">
            <x v="305"/>
          </reference>
        </references>
      </pivotArea>
    </format>
    <format dxfId="1528">
      <pivotArea outline="0" collapsedLevelsAreSubtotals="1" fieldPosition="0">
        <references count="2">
          <reference field="0" count="1" selected="0">
            <x v="354"/>
          </reference>
          <reference field="4" count="1" selected="0">
            <x v="305"/>
          </reference>
        </references>
      </pivotArea>
    </format>
    <format dxfId="1527">
      <pivotArea outline="0" collapsedLevelsAreSubtotals="1" fieldPosition="0">
        <references count="2">
          <reference field="0" count="1" selected="0">
            <x v="355"/>
          </reference>
          <reference field="4" count="1" selected="0">
            <x v="305"/>
          </reference>
        </references>
      </pivotArea>
    </format>
    <format dxfId="1526">
      <pivotArea dataOnly="0" labelOnly="1" outline="0" offset="IV152" fieldPosition="0">
        <references count="1">
          <reference field="4" count="1">
            <x v="305"/>
          </reference>
        </references>
      </pivotArea>
    </format>
    <format dxfId="1525">
      <pivotArea dataOnly="0" labelOnly="1" outline="0" fieldPosition="0">
        <references count="2">
          <reference field="0" count="1">
            <x v="355"/>
          </reference>
          <reference field="4" count="1" selected="0">
            <x v="305"/>
          </reference>
        </references>
      </pivotArea>
    </format>
    <format dxfId="1524">
      <pivotArea outline="0" collapsedLevelsAreSubtotals="1" fieldPosition="0">
        <references count="2">
          <reference field="0" count="1" selected="0">
            <x v="355"/>
          </reference>
          <reference field="4" count="1" selected="0">
            <x v="305"/>
          </reference>
        </references>
      </pivotArea>
    </format>
    <format dxfId="1523">
      <pivotArea outline="0" collapsedLevelsAreSubtotals="1" fieldPosition="0">
        <references count="2">
          <reference field="0" count="1" selected="0">
            <x v="356"/>
          </reference>
          <reference field="4" count="1" selected="0">
            <x v="305"/>
          </reference>
        </references>
      </pivotArea>
    </format>
    <format dxfId="1522">
      <pivotArea dataOnly="0" labelOnly="1" outline="0" offset="IV153" fieldPosition="0">
        <references count="1">
          <reference field="4" count="1">
            <x v="305"/>
          </reference>
        </references>
      </pivotArea>
    </format>
    <format dxfId="1521">
      <pivotArea dataOnly="0" labelOnly="1" outline="0" fieldPosition="0">
        <references count="2">
          <reference field="0" count="1">
            <x v="356"/>
          </reference>
          <reference field="4" count="1" selected="0">
            <x v="305"/>
          </reference>
        </references>
      </pivotArea>
    </format>
    <format dxfId="1520">
      <pivotArea outline="0" collapsedLevelsAreSubtotals="1" fieldPosition="0">
        <references count="2">
          <reference field="0" count="1" selected="0">
            <x v="356"/>
          </reference>
          <reference field="4" count="1" selected="0">
            <x v="305"/>
          </reference>
        </references>
      </pivotArea>
    </format>
    <format dxfId="1519">
      <pivotArea outline="0" collapsedLevelsAreSubtotals="1" fieldPosition="0">
        <references count="2">
          <reference field="0" count="1" selected="0">
            <x v="357"/>
          </reference>
          <reference field="4" count="1" selected="0">
            <x v="305"/>
          </reference>
        </references>
      </pivotArea>
    </format>
    <format dxfId="1518">
      <pivotArea dataOnly="0" labelOnly="1" outline="0" offset="IV154" fieldPosition="0">
        <references count="1">
          <reference field="4" count="1">
            <x v="305"/>
          </reference>
        </references>
      </pivotArea>
    </format>
    <format dxfId="1517">
      <pivotArea dataOnly="0" labelOnly="1" outline="0" fieldPosition="0">
        <references count="2">
          <reference field="0" count="1">
            <x v="357"/>
          </reference>
          <reference field="4" count="1" selected="0">
            <x v="305"/>
          </reference>
        </references>
      </pivotArea>
    </format>
    <format dxfId="1516">
      <pivotArea outline="0" collapsedLevelsAreSubtotals="1" fieldPosition="0">
        <references count="2">
          <reference field="0" count="1" selected="0">
            <x v="357"/>
          </reference>
          <reference field="4" count="1" selected="0">
            <x v="305"/>
          </reference>
        </references>
      </pivotArea>
    </format>
    <format dxfId="1515">
      <pivotArea outline="0" collapsedLevelsAreSubtotals="1" fieldPosition="0">
        <references count="2">
          <reference field="0" count="1" selected="0">
            <x v="358"/>
          </reference>
          <reference field="4" count="1" selected="0">
            <x v="305"/>
          </reference>
        </references>
      </pivotArea>
    </format>
    <format dxfId="1514">
      <pivotArea dataOnly="0" labelOnly="1" outline="0" offset="IV155" fieldPosition="0">
        <references count="1">
          <reference field="4" count="1">
            <x v="305"/>
          </reference>
        </references>
      </pivotArea>
    </format>
    <format dxfId="1513">
      <pivotArea dataOnly="0" labelOnly="1" outline="0" fieldPosition="0">
        <references count="2">
          <reference field="0" count="1">
            <x v="358"/>
          </reference>
          <reference field="4" count="1" selected="0">
            <x v="305"/>
          </reference>
        </references>
      </pivotArea>
    </format>
    <format dxfId="1512">
      <pivotArea outline="0" collapsedLevelsAreSubtotals="1" fieldPosition="0">
        <references count="2">
          <reference field="0" count="1" selected="0">
            <x v="358"/>
          </reference>
          <reference field="4" count="1" selected="0">
            <x v="305"/>
          </reference>
        </references>
      </pivotArea>
    </format>
    <format dxfId="1511">
      <pivotArea outline="0" collapsedLevelsAreSubtotals="1" fieldPosition="0">
        <references count="2">
          <reference field="0" count="1" selected="0">
            <x v="359"/>
          </reference>
          <reference field="4" count="1" selected="0">
            <x v="305"/>
          </reference>
        </references>
      </pivotArea>
    </format>
    <format dxfId="1510">
      <pivotArea dataOnly="0" labelOnly="1" outline="0" offset="IV156" fieldPosition="0">
        <references count="1">
          <reference field="4" count="1">
            <x v="305"/>
          </reference>
        </references>
      </pivotArea>
    </format>
    <format dxfId="1509">
      <pivotArea dataOnly="0" labelOnly="1" outline="0" fieldPosition="0">
        <references count="2">
          <reference field="0" count="1">
            <x v="359"/>
          </reference>
          <reference field="4" count="1" selected="0">
            <x v="305"/>
          </reference>
        </references>
      </pivotArea>
    </format>
    <format dxfId="1508">
      <pivotArea outline="0" collapsedLevelsAreSubtotals="1" fieldPosition="0">
        <references count="2">
          <reference field="0" count="1" selected="0">
            <x v="359"/>
          </reference>
          <reference field="4" count="1" selected="0">
            <x v="305"/>
          </reference>
        </references>
      </pivotArea>
    </format>
    <format dxfId="1507">
      <pivotArea outline="0" collapsedLevelsAreSubtotals="1" fieldPosition="0">
        <references count="2">
          <reference field="0" count="1" selected="0">
            <x v="360"/>
          </reference>
          <reference field="4" count="1" selected="0">
            <x v="305"/>
          </reference>
        </references>
      </pivotArea>
    </format>
    <format dxfId="1506">
      <pivotArea dataOnly="0" labelOnly="1" outline="0" offset="IV157" fieldPosition="0">
        <references count="1">
          <reference field="4" count="1">
            <x v="305"/>
          </reference>
        </references>
      </pivotArea>
    </format>
    <format dxfId="1505">
      <pivotArea dataOnly="0" labelOnly="1" outline="0" fieldPosition="0">
        <references count="2">
          <reference field="0" count="1">
            <x v="360"/>
          </reference>
          <reference field="4" count="1" selected="0">
            <x v="305"/>
          </reference>
        </references>
      </pivotArea>
    </format>
    <format dxfId="1504">
      <pivotArea outline="0" collapsedLevelsAreSubtotals="1" fieldPosition="0">
        <references count="2">
          <reference field="0" count="1" selected="0">
            <x v="360"/>
          </reference>
          <reference field="4" count="1" selected="0">
            <x v="305"/>
          </reference>
        </references>
      </pivotArea>
    </format>
    <format dxfId="1503">
      <pivotArea outline="0" collapsedLevelsAreSubtotals="1" fieldPosition="0">
        <references count="2">
          <reference field="0" count="1" selected="0">
            <x v="361"/>
          </reference>
          <reference field="4" count="1" selected="0">
            <x v="305"/>
          </reference>
        </references>
      </pivotArea>
    </format>
    <format dxfId="1502">
      <pivotArea dataOnly="0" labelOnly="1" outline="0" offset="IV158" fieldPosition="0">
        <references count="1">
          <reference field="4" count="1">
            <x v="305"/>
          </reference>
        </references>
      </pivotArea>
    </format>
    <format dxfId="1501">
      <pivotArea dataOnly="0" labelOnly="1" outline="0" fieldPosition="0">
        <references count="2">
          <reference field="0" count="1">
            <x v="361"/>
          </reference>
          <reference field="4" count="1" selected="0">
            <x v="305"/>
          </reference>
        </references>
      </pivotArea>
    </format>
    <format dxfId="1500">
      <pivotArea outline="0" collapsedLevelsAreSubtotals="1" fieldPosition="0">
        <references count="2">
          <reference field="0" count="1" selected="0">
            <x v="361"/>
          </reference>
          <reference field="4" count="1" selected="0">
            <x v="305"/>
          </reference>
        </references>
      </pivotArea>
    </format>
    <format dxfId="1499">
      <pivotArea outline="0" collapsedLevelsAreSubtotals="1" fieldPosition="0">
        <references count="2">
          <reference field="0" count="1" selected="0">
            <x v="362"/>
          </reference>
          <reference field="4" count="1" selected="0">
            <x v="305"/>
          </reference>
        </references>
      </pivotArea>
    </format>
    <format dxfId="1498">
      <pivotArea dataOnly="0" labelOnly="1" outline="0" offset="IV159" fieldPosition="0">
        <references count="1">
          <reference field="4" count="1">
            <x v="305"/>
          </reference>
        </references>
      </pivotArea>
    </format>
    <format dxfId="1497">
      <pivotArea dataOnly="0" labelOnly="1" outline="0" fieldPosition="0">
        <references count="2">
          <reference field="0" count="1">
            <x v="362"/>
          </reference>
          <reference field="4" count="1" selected="0">
            <x v="305"/>
          </reference>
        </references>
      </pivotArea>
    </format>
    <format dxfId="1496">
      <pivotArea outline="0" collapsedLevelsAreSubtotals="1" fieldPosition="0">
        <references count="2">
          <reference field="0" count="1" selected="0">
            <x v="362"/>
          </reference>
          <reference field="4" count="1" selected="0">
            <x v="305"/>
          </reference>
        </references>
      </pivotArea>
    </format>
    <format dxfId="1495">
      <pivotArea outline="0" collapsedLevelsAreSubtotals="1" fieldPosition="0">
        <references count="2">
          <reference field="0" count="1" selected="0">
            <x v="363"/>
          </reference>
          <reference field="4" count="1" selected="0">
            <x v="305"/>
          </reference>
        </references>
      </pivotArea>
    </format>
    <format dxfId="1494">
      <pivotArea dataOnly="0" labelOnly="1" outline="0" offset="IV160" fieldPosition="0">
        <references count="1">
          <reference field="4" count="1">
            <x v="305"/>
          </reference>
        </references>
      </pivotArea>
    </format>
    <format dxfId="1493">
      <pivotArea dataOnly="0" labelOnly="1" outline="0" fieldPosition="0">
        <references count="2">
          <reference field="0" count="1">
            <x v="363"/>
          </reference>
          <reference field="4" count="1" selected="0">
            <x v="305"/>
          </reference>
        </references>
      </pivotArea>
    </format>
    <format dxfId="1492">
      <pivotArea outline="0" collapsedLevelsAreSubtotals="1" fieldPosition="0">
        <references count="2">
          <reference field="0" count="1" selected="0">
            <x v="363"/>
          </reference>
          <reference field="4" count="1" selected="0">
            <x v="305"/>
          </reference>
        </references>
      </pivotArea>
    </format>
    <format dxfId="1491">
      <pivotArea outline="0" collapsedLevelsAreSubtotals="1" fieldPosition="0">
        <references count="2">
          <reference field="0" count="1" selected="0">
            <x v="364"/>
          </reference>
          <reference field="4" count="1" selected="0">
            <x v="305"/>
          </reference>
        </references>
      </pivotArea>
    </format>
    <format dxfId="1490">
      <pivotArea dataOnly="0" labelOnly="1" outline="0" offset="IV161" fieldPosition="0">
        <references count="1">
          <reference field="4" count="1">
            <x v="305"/>
          </reference>
        </references>
      </pivotArea>
    </format>
    <format dxfId="1489">
      <pivotArea dataOnly="0" labelOnly="1" outline="0" fieldPosition="0">
        <references count="2">
          <reference field="0" count="1">
            <x v="364"/>
          </reference>
          <reference field="4" count="1" selected="0">
            <x v="305"/>
          </reference>
        </references>
      </pivotArea>
    </format>
    <format dxfId="1488">
      <pivotArea outline="0" collapsedLevelsAreSubtotals="1" fieldPosition="0">
        <references count="2">
          <reference field="0" count="1" selected="0">
            <x v="364"/>
          </reference>
          <reference field="4" count="1" selected="0">
            <x v="305"/>
          </reference>
        </references>
      </pivotArea>
    </format>
    <format dxfId="1487">
      <pivotArea outline="0" collapsedLevelsAreSubtotals="1" fieldPosition="0">
        <references count="2">
          <reference field="0" count="1" selected="0">
            <x v="384"/>
          </reference>
          <reference field="4" count="1" selected="0">
            <x v="305"/>
          </reference>
        </references>
      </pivotArea>
    </format>
    <format dxfId="1486">
      <pivotArea dataOnly="0" labelOnly="1" outline="0" offset="IV162" fieldPosition="0">
        <references count="1">
          <reference field="4" count="1">
            <x v="305"/>
          </reference>
        </references>
      </pivotArea>
    </format>
    <format dxfId="1485">
      <pivotArea dataOnly="0" labelOnly="1" outline="0" fieldPosition="0">
        <references count="2">
          <reference field="0" count="1">
            <x v="384"/>
          </reference>
          <reference field="4" count="1" selected="0">
            <x v="305"/>
          </reference>
        </references>
      </pivotArea>
    </format>
    <format dxfId="1484">
      <pivotArea outline="0" collapsedLevelsAreSubtotals="1" fieldPosition="0">
        <references count="2">
          <reference field="0" count="1" selected="0">
            <x v="384"/>
          </reference>
          <reference field="4" count="1" selected="0">
            <x v="305"/>
          </reference>
        </references>
      </pivotArea>
    </format>
    <format dxfId="1483">
      <pivotArea outline="0" collapsedLevelsAreSubtotals="1" fieldPosition="0">
        <references count="2">
          <reference field="0" count="1" selected="0">
            <x v="386"/>
          </reference>
          <reference field="4" count="1" selected="0">
            <x v="305"/>
          </reference>
        </references>
      </pivotArea>
    </format>
    <format dxfId="1482">
      <pivotArea dataOnly="0" labelOnly="1" outline="0" offset="IV163" fieldPosition="0">
        <references count="1">
          <reference field="4" count="1">
            <x v="305"/>
          </reference>
        </references>
      </pivotArea>
    </format>
    <format dxfId="1481">
      <pivotArea dataOnly="0" labelOnly="1" outline="0" fieldPosition="0">
        <references count="2">
          <reference field="0" count="1">
            <x v="386"/>
          </reference>
          <reference field="4" count="1" selected="0">
            <x v="305"/>
          </reference>
        </references>
      </pivotArea>
    </format>
    <format dxfId="1480">
      <pivotArea outline="0" collapsedLevelsAreSubtotals="1" fieldPosition="0">
        <references count="2">
          <reference field="0" count="1" selected="0">
            <x v="386"/>
          </reference>
          <reference field="4" count="1" selected="0">
            <x v="305"/>
          </reference>
        </references>
      </pivotArea>
    </format>
    <format dxfId="1479">
      <pivotArea outline="0" collapsedLevelsAreSubtotals="1" fieldPosition="0">
        <references count="2">
          <reference field="0" count="1" selected="0">
            <x v="389"/>
          </reference>
          <reference field="4" count="1" selected="0">
            <x v="305"/>
          </reference>
        </references>
      </pivotArea>
    </format>
    <format dxfId="1478">
      <pivotArea dataOnly="0" labelOnly="1" outline="0" offset="IV164" fieldPosition="0">
        <references count="1">
          <reference field="4" count="1">
            <x v="305"/>
          </reference>
        </references>
      </pivotArea>
    </format>
    <format dxfId="1477">
      <pivotArea dataOnly="0" labelOnly="1" outline="0" fieldPosition="0">
        <references count="2">
          <reference field="0" count="1">
            <x v="389"/>
          </reference>
          <reference field="4" count="1" selected="0">
            <x v="305"/>
          </reference>
        </references>
      </pivotArea>
    </format>
    <format dxfId="1476">
      <pivotArea outline="0" collapsedLevelsAreSubtotals="1" fieldPosition="0">
        <references count="2">
          <reference field="0" count="1" selected="0">
            <x v="389"/>
          </reference>
          <reference field="4" count="1" selected="0">
            <x v="305"/>
          </reference>
        </references>
      </pivotArea>
    </format>
    <format dxfId="1475">
      <pivotArea outline="0" collapsedLevelsAreSubtotals="1" fieldPosition="0">
        <references count="2">
          <reference field="0" count="1" selected="0">
            <x v="390"/>
          </reference>
          <reference field="4" count="1" selected="0">
            <x v="305"/>
          </reference>
        </references>
      </pivotArea>
    </format>
    <format dxfId="1474">
      <pivotArea dataOnly="0" labelOnly="1" outline="0" offset="IV165" fieldPosition="0">
        <references count="1">
          <reference field="4" count="1">
            <x v="305"/>
          </reference>
        </references>
      </pivotArea>
    </format>
    <format dxfId="1473">
      <pivotArea dataOnly="0" labelOnly="1" outline="0" fieldPosition="0">
        <references count="2">
          <reference field="0" count="1">
            <x v="390"/>
          </reference>
          <reference field="4" count="1" selected="0">
            <x v="305"/>
          </reference>
        </references>
      </pivotArea>
    </format>
    <format dxfId="1472">
      <pivotArea outline="0" collapsedLevelsAreSubtotals="1" fieldPosition="0">
        <references count="2">
          <reference field="0" count="1" selected="0">
            <x v="390"/>
          </reference>
          <reference field="4" count="1" selected="0">
            <x v="305"/>
          </reference>
        </references>
      </pivotArea>
    </format>
    <format dxfId="1471">
      <pivotArea outline="0" collapsedLevelsAreSubtotals="1" fieldPosition="0">
        <references count="2">
          <reference field="0" count="1" selected="0">
            <x v="392"/>
          </reference>
          <reference field="4" count="1" selected="0">
            <x v="305"/>
          </reference>
        </references>
      </pivotArea>
    </format>
    <format dxfId="1470">
      <pivotArea dataOnly="0" labelOnly="1" outline="0" offset="IV166" fieldPosition="0">
        <references count="1">
          <reference field="4" count="1">
            <x v="305"/>
          </reference>
        </references>
      </pivotArea>
    </format>
    <format dxfId="1469">
      <pivotArea dataOnly="0" labelOnly="1" outline="0" fieldPosition="0">
        <references count="2">
          <reference field="0" count="1">
            <x v="392"/>
          </reference>
          <reference field="4" count="1" selected="0">
            <x v="305"/>
          </reference>
        </references>
      </pivotArea>
    </format>
    <format dxfId="1468">
      <pivotArea outline="0" collapsedLevelsAreSubtotals="1" fieldPosition="0">
        <references count="2">
          <reference field="0" count="1" selected="0">
            <x v="392"/>
          </reference>
          <reference field="4" count="1" selected="0">
            <x v="305"/>
          </reference>
        </references>
      </pivotArea>
    </format>
    <format dxfId="1467">
      <pivotArea outline="0" collapsedLevelsAreSubtotals="1" fieldPosition="0">
        <references count="2">
          <reference field="0" count="1" selected="0">
            <x v="393"/>
          </reference>
          <reference field="4" count="1" selected="0">
            <x v="305"/>
          </reference>
        </references>
      </pivotArea>
    </format>
    <format dxfId="1466">
      <pivotArea dataOnly="0" labelOnly="1" outline="0" offset="IV167" fieldPosition="0">
        <references count="1">
          <reference field="4" count="1">
            <x v="305"/>
          </reference>
        </references>
      </pivotArea>
    </format>
    <format dxfId="1465">
      <pivotArea dataOnly="0" labelOnly="1" outline="0" fieldPosition="0">
        <references count="2">
          <reference field="0" count="1">
            <x v="393"/>
          </reference>
          <reference field="4" count="1" selected="0">
            <x v="305"/>
          </reference>
        </references>
      </pivotArea>
    </format>
    <format dxfId="1464">
      <pivotArea outline="0" collapsedLevelsAreSubtotals="1" fieldPosition="0">
        <references count="2">
          <reference field="0" count="1" selected="0">
            <x v="393"/>
          </reference>
          <reference field="4" count="1" selected="0">
            <x v="305"/>
          </reference>
        </references>
      </pivotArea>
    </format>
    <format dxfId="1463">
      <pivotArea outline="0" collapsedLevelsAreSubtotals="1" fieldPosition="0">
        <references count="2">
          <reference field="0" count="1" selected="0">
            <x v="396"/>
          </reference>
          <reference field="4" count="1" selected="0">
            <x v="305"/>
          </reference>
        </references>
      </pivotArea>
    </format>
    <format dxfId="1462">
      <pivotArea dataOnly="0" labelOnly="1" outline="0" offset="IV168" fieldPosition="0">
        <references count="1">
          <reference field="4" count="1">
            <x v="305"/>
          </reference>
        </references>
      </pivotArea>
    </format>
    <format dxfId="1461">
      <pivotArea dataOnly="0" labelOnly="1" outline="0" fieldPosition="0">
        <references count="2">
          <reference field="0" count="1">
            <x v="396"/>
          </reference>
          <reference field="4" count="1" selected="0">
            <x v="305"/>
          </reference>
        </references>
      </pivotArea>
    </format>
    <format dxfId="1460">
      <pivotArea outline="0" collapsedLevelsAreSubtotals="1" fieldPosition="0">
        <references count="2">
          <reference field="0" count="1" selected="0">
            <x v="396"/>
          </reference>
          <reference field="4" count="1" selected="0">
            <x v="305"/>
          </reference>
        </references>
      </pivotArea>
    </format>
    <format dxfId="1459">
      <pivotArea outline="0" collapsedLevelsAreSubtotals="1" fieldPosition="0">
        <references count="2">
          <reference field="0" count="1" selected="0">
            <x v="397"/>
          </reference>
          <reference field="4" count="1" selected="0">
            <x v="305"/>
          </reference>
        </references>
      </pivotArea>
    </format>
    <format dxfId="1458">
      <pivotArea dataOnly="0" labelOnly="1" outline="0" offset="IV169" fieldPosition="0">
        <references count="1">
          <reference field="4" count="1">
            <x v="305"/>
          </reference>
        </references>
      </pivotArea>
    </format>
    <format dxfId="1457">
      <pivotArea dataOnly="0" labelOnly="1" outline="0" fieldPosition="0">
        <references count="2">
          <reference field="0" count="1">
            <x v="397"/>
          </reference>
          <reference field="4" count="1" selected="0">
            <x v="305"/>
          </reference>
        </references>
      </pivotArea>
    </format>
    <format dxfId="1456">
      <pivotArea outline="0" collapsedLevelsAreSubtotals="1" fieldPosition="0">
        <references count="2">
          <reference field="0" count="1" selected="0">
            <x v="397"/>
          </reference>
          <reference field="4" count="1" selected="0">
            <x v="305"/>
          </reference>
        </references>
      </pivotArea>
    </format>
    <format dxfId="1455">
      <pivotArea outline="0" collapsedLevelsAreSubtotals="1" fieldPosition="0">
        <references count="2">
          <reference field="0" count="1" selected="0">
            <x v="399"/>
          </reference>
          <reference field="4" count="1" selected="0">
            <x v="305"/>
          </reference>
        </references>
      </pivotArea>
    </format>
    <format dxfId="1454">
      <pivotArea dataOnly="0" labelOnly="1" outline="0" offset="IV170" fieldPosition="0">
        <references count="1">
          <reference field="4" count="1">
            <x v="305"/>
          </reference>
        </references>
      </pivotArea>
    </format>
    <format dxfId="1453">
      <pivotArea dataOnly="0" labelOnly="1" outline="0" fieldPosition="0">
        <references count="2">
          <reference field="0" count="1">
            <x v="399"/>
          </reference>
          <reference field="4" count="1" selected="0">
            <x v="305"/>
          </reference>
        </references>
      </pivotArea>
    </format>
    <format dxfId="1452">
      <pivotArea outline="0" collapsedLevelsAreSubtotals="1" fieldPosition="0">
        <references count="2">
          <reference field="0" count="1" selected="0">
            <x v="399"/>
          </reference>
          <reference field="4" count="1" selected="0">
            <x v="305"/>
          </reference>
        </references>
      </pivotArea>
    </format>
    <format dxfId="1451">
      <pivotArea outline="0" collapsedLevelsAreSubtotals="1" fieldPosition="0">
        <references count="2">
          <reference field="0" count="1" selected="0">
            <x v="400"/>
          </reference>
          <reference field="4" count="1" selected="0">
            <x v="305"/>
          </reference>
        </references>
      </pivotArea>
    </format>
    <format dxfId="1450">
      <pivotArea dataOnly="0" labelOnly="1" outline="0" offset="IV171" fieldPosition="0">
        <references count="1">
          <reference field="4" count="1">
            <x v="305"/>
          </reference>
        </references>
      </pivotArea>
    </format>
    <format dxfId="1449">
      <pivotArea dataOnly="0" labelOnly="1" outline="0" fieldPosition="0">
        <references count="2">
          <reference field="0" count="1">
            <x v="400"/>
          </reference>
          <reference field="4" count="1" selected="0">
            <x v="305"/>
          </reference>
        </references>
      </pivotArea>
    </format>
    <format dxfId="1448">
      <pivotArea outline="0" collapsedLevelsAreSubtotals="1" fieldPosition="0">
        <references count="2">
          <reference field="0" count="1" selected="0">
            <x v="400"/>
          </reference>
          <reference field="4" count="1" selected="0">
            <x v="305"/>
          </reference>
        </references>
      </pivotArea>
    </format>
    <format dxfId="1447">
      <pivotArea outline="0" collapsedLevelsAreSubtotals="1" fieldPosition="0">
        <references count="2">
          <reference field="0" count="1" selected="0">
            <x v="401"/>
          </reference>
          <reference field="4" count="1" selected="0">
            <x v="305"/>
          </reference>
        </references>
      </pivotArea>
    </format>
    <format dxfId="1446">
      <pivotArea dataOnly="0" labelOnly="1" outline="0" offset="IV172" fieldPosition="0">
        <references count="1">
          <reference field="4" count="1">
            <x v="305"/>
          </reference>
        </references>
      </pivotArea>
    </format>
    <format dxfId="1445">
      <pivotArea dataOnly="0" labelOnly="1" outline="0" fieldPosition="0">
        <references count="2">
          <reference field="0" count="1">
            <x v="401"/>
          </reference>
          <reference field="4" count="1" selected="0">
            <x v="305"/>
          </reference>
        </references>
      </pivotArea>
    </format>
    <format dxfId="1444">
      <pivotArea outline="0" collapsedLevelsAreSubtotals="1" fieldPosition="0">
        <references count="2">
          <reference field="0" count="1" selected="0">
            <x v="401"/>
          </reference>
          <reference field="4" count="1" selected="0">
            <x v="305"/>
          </reference>
        </references>
      </pivotArea>
    </format>
    <format dxfId="1443">
      <pivotArea outline="0" collapsedLevelsAreSubtotals="1" fieldPosition="0">
        <references count="2">
          <reference field="0" count="1" selected="0">
            <x v="402"/>
          </reference>
          <reference field="4" count="1" selected="0">
            <x v="305"/>
          </reference>
        </references>
      </pivotArea>
    </format>
    <format dxfId="1442">
      <pivotArea dataOnly="0" labelOnly="1" outline="0" offset="IV173" fieldPosition="0">
        <references count="1">
          <reference field="4" count="1">
            <x v="305"/>
          </reference>
        </references>
      </pivotArea>
    </format>
    <format dxfId="1441">
      <pivotArea dataOnly="0" labelOnly="1" outline="0" fieldPosition="0">
        <references count="2">
          <reference field="0" count="1">
            <x v="402"/>
          </reference>
          <reference field="4" count="1" selected="0">
            <x v="305"/>
          </reference>
        </references>
      </pivotArea>
    </format>
    <format dxfId="1440">
      <pivotArea outline="0" collapsedLevelsAreSubtotals="1" fieldPosition="0">
        <references count="2">
          <reference field="0" count="1" selected="0">
            <x v="402"/>
          </reference>
          <reference field="4" count="1" selected="0">
            <x v="305"/>
          </reference>
        </references>
      </pivotArea>
    </format>
    <format dxfId="1439">
      <pivotArea outline="0" collapsedLevelsAreSubtotals="1" fieldPosition="0">
        <references count="2">
          <reference field="0" count="1" selected="0">
            <x v="404"/>
          </reference>
          <reference field="4" count="1" selected="0">
            <x v="305"/>
          </reference>
        </references>
      </pivotArea>
    </format>
    <format dxfId="1438">
      <pivotArea dataOnly="0" labelOnly="1" outline="0" offset="IV174" fieldPosition="0">
        <references count="1">
          <reference field="4" count="1">
            <x v="305"/>
          </reference>
        </references>
      </pivotArea>
    </format>
    <format dxfId="1437">
      <pivotArea dataOnly="0" labelOnly="1" outline="0" fieldPosition="0">
        <references count="2">
          <reference field="0" count="1">
            <x v="404"/>
          </reference>
          <reference field="4" count="1" selected="0">
            <x v="305"/>
          </reference>
        </references>
      </pivotArea>
    </format>
    <format dxfId="1436">
      <pivotArea outline="0" collapsedLevelsAreSubtotals="1" fieldPosition="0">
        <references count="2">
          <reference field="0" count="1" selected="0">
            <x v="404"/>
          </reference>
          <reference field="4" count="1" selected="0">
            <x v="305"/>
          </reference>
        </references>
      </pivotArea>
    </format>
    <format dxfId="1435">
      <pivotArea outline="0" collapsedLevelsAreSubtotals="1" fieldPosition="0">
        <references count="2">
          <reference field="0" count="1" selected="0">
            <x v="405"/>
          </reference>
          <reference field="4" count="1" selected="0">
            <x v="305"/>
          </reference>
        </references>
      </pivotArea>
    </format>
    <format dxfId="1434">
      <pivotArea dataOnly="0" labelOnly="1" outline="0" offset="IV175" fieldPosition="0">
        <references count="1">
          <reference field="4" count="1">
            <x v="305"/>
          </reference>
        </references>
      </pivotArea>
    </format>
    <format dxfId="1433">
      <pivotArea dataOnly="0" labelOnly="1" outline="0" fieldPosition="0">
        <references count="2">
          <reference field="0" count="1">
            <x v="405"/>
          </reference>
          <reference field="4" count="1" selected="0">
            <x v="305"/>
          </reference>
        </references>
      </pivotArea>
    </format>
    <format dxfId="1432">
      <pivotArea outline="0" collapsedLevelsAreSubtotals="1" fieldPosition="0">
        <references count="2">
          <reference field="0" count="1" selected="0">
            <x v="405"/>
          </reference>
          <reference field="4" count="1" selected="0">
            <x v="305"/>
          </reference>
        </references>
      </pivotArea>
    </format>
    <format dxfId="1431">
      <pivotArea outline="0" collapsedLevelsAreSubtotals="1" fieldPosition="0">
        <references count="2">
          <reference field="0" count="1" selected="0">
            <x v="406"/>
          </reference>
          <reference field="4" count="1" selected="0">
            <x v="305"/>
          </reference>
        </references>
      </pivotArea>
    </format>
    <format dxfId="1430">
      <pivotArea dataOnly="0" labelOnly="1" outline="0" offset="IV176" fieldPosition="0">
        <references count="1">
          <reference field="4" count="1">
            <x v="305"/>
          </reference>
        </references>
      </pivotArea>
    </format>
    <format dxfId="1429">
      <pivotArea dataOnly="0" labelOnly="1" outline="0" fieldPosition="0">
        <references count="2">
          <reference field="0" count="1">
            <x v="406"/>
          </reference>
          <reference field="4" count="1" selected="0">
            <x v="305"/>
          </reference>
        </references>
      </pivotArea>
    </format>
    <format dxfId="1428">
      <pivotArea outline="0" collapsedLevelsAreSubtotals="1" fieldPosition="0">
        <references count="2">
          <reference field="0" count="1" selected="0">
            <x v="406"/>
          </reference>
          <reference field="4" count="1" selected="0">
            <x v="305"/>
          </reference>
        </references>
      </pivotArea>
    </format>
    <format dxfId="1427">
      <pivotArea outline="0" collapsedLevelsAreSubtotals="1" fieldPosition="0">
        <references count="2">
          <reference field="0" count="1" selected="0">
            <x v="407"/>
          </reference>
          <reference field="4" count="1" selected="0">
            <x v="305"/>
          </reference>
        </references>
      </pivotArea>
    </format>
    <format dxfId="1426">
      <pivotArea dataOnly="0" labelOnly="1" outline="0" offset="IV177" fieldPosition="0">
        <references count="1">
          <reference field="4" count="1">
            <x v="305"/>
          </reference>
        </references>
      </pivotArea>
    </format>
    <format dxfId="1425">
      <pivotArea dataOnly="0" labelOnly="1" outline="0" fieldPosition="0">
        <references count="2">
          <reference field="0" count="1">
            <x v="407"/>
          </reference>
          <reference field="4" count="1" selected="0">
            <x v="305"/>
          </reference>
        </references>
      </pivotArea>
    </format>
    <format dxfId="1424">
      <pivotArea outline="0" collapsedLevelsAreSubtotals="1" fieldPosition="0">
        <references count="2">
          <reference field="0" count="1" selected="0">
            <x v="407"/>
          </reference>
          <reference field="4" count="1" selected="0">
            <x v="305"/>
          </reference>
        </references>
      </pivotArea>
    </format>
    <format dxfId="1423">
      <pivotArea outline="0" collapsedLevelsAreSubtotals="1" fieldPosition="0">
        <references count="2">
          <reference field="0" count="1" selected="0">
            <x v="408"/>
          </reference>
          <reference field="4" count="1" selected="0">
            <x v="305"/>
          </reference>
        </references>
      </pivotArea>
    </format>
    <format dxfId="1422">
      <pivotArea dataOnly="0" labelOnly="1" outline="0" offset="IV178" fieldPosition="0">
        <references count="1">
          <reference field="4" count="1">
            <x v="305"/>
          </reference>
        </references>
      </pivotArea>
    </format>
    <format dxfId="1421">
      <pivotArea dataOnly="0" labelOnly="1" outline="0" fieldPosition="0">
        <references count="2">
          <reference field="0" count="1">
            <x v="408"/>
          </reference>
          <reference field="4" count="1" selected="0">
            <x v="305"/>
          </reference>
        </references>
      </pivotArea>
    </format>
    <format dxfId="1420">
      <pivotArea outline="0" collapsedLevelsAreSubtotals="1" fieldPosition="0">
        <references count="2">
          <reference field="0" count="1" selected="0">
            <x v="408"/>
          </reference>
          <reference field="4" count="1" selected="0">
            <x v="305"/>
          </reference>
        </references>
      </pivotArea>
    </format>
    <format dxfId="1419">
      <pivotArea outline="0" collapsedLevelsAreSubtotals="1" fieldPosition="0">
        <references count="2">
          <reference field="0" count="1" selected="0">
            <x v="410"/>
          </reference>
          <reference field="4" count="1" selected="0">
            <x v="305"/>
          </reference>
        </references>
      </pivotArea>
    </format>
    <format dxfId="1418">
      <pivotArea dataOnly="0" labelOnly="1" outline="0" offset="IV179" fieldPosition="0">
        <references count="1">
          <reference field="4" count="1">
            <x v="305"/>
          </reference>
        </references>
      </pivotArea>
    </format>
    <format dxfId="1417">
      <pivotArea dataOnly="0" labelOnly="1" outline="0" fieldPosition="0">
        <references count="2">
          <reference field="0" count="1">
            <x v="410"/>
          </reference>
          <reference field="4" count="1" selected="0">
            <x v="305"/>
          </reference>
        </references>
      </pivotArea>
    </format>
    <format dxfId="1416">
      <pivotArea outline="0" collapsedLevelsAreSubtotals="1" fieldPosition="0">
        <references count="2">
          <reference field="0" count="1" selected="0">
            <x v="410"/>
          </reference>
          <reference field="4" count="1" selected="0">
            <x v="305"/>
          </reference>
        </references>
      </pivotArea>
    </format>
    <format dxfId="1415">
      <pivotArea outline="0" collapsedLevelsAreSubtotals="1" fieldPosition="0">
        <references count="2">
          <reference field="0" count="1" selected="0">
            <x v="412"/>
          </reference>
          <reference field="4" count="1" selected="0">
            <x v="305"/>
          </reference>
        </references>
      </pivotArea>
    </format>
    <format dxfId="1414">
      <pivotArea dataOnly="0" labelOnly="1" outline="0" offset="IV180" fieldPosition="0">
        <references count="1">
          <reference field="4" count="1">
            <x v="305"/>
          </reference>
        </references>
      </pivotArea>
    </format>
    <format dxfId="1413">
      <pivotArea dataOnly="0" labelOnly="1" outline="0" fieldPosition="0">
        <references count="2">
          <reference field="0" count="1">
            <x v="412"/>
          </reference>
          <reference field="4" count="1" selected="0">
            <x v="305"/>
          </reference>
        </references>
      </pivotArea>
    </format>
    <format dxfId="1412">
      <pivotArea outline="0" collapsedLevelsAreSubtotals="1" fieldPosition="0">
        <references count="2">
          <reference field="0" count="1" selected="0">
            <x v="412"/>
          </reference>
          <reference field="4" count="1" selected="0">
            <x v="305"/>
          </reference>
        </references>
      </pivotArea>
    </format>
    <format dxfId="1411">
      <pivotArea outline="0" collapsedLevelsAreSubtotals="1" fieldPosition="0">
        <references count="2">
          <reference field="0" count="1" selected="0">
            <x v="424"/>
          </reference>
          <reference field="4" count="1" selected="0">
            <x v="305"/>
          </reference>
        </references>
      </pivotArea>
    </format>
    <format dxfId="1410">
      <pivotArea dataOnly="0" labelOnly="1" outline="0" offset="IV256" fieldPosition="0">
        <references count="1">
          <reference field="4" count="1">
            <x v="305"/>
          </reference>
        </references>
      </pivotArea>
    </format>
    <format dxfId="1409">
      <pivotArea dataOnly="0" labelOnly="1" outline="0" fieldPosition="0">
        <references count="2">
          <reference field="0" count="1">
            <x v="424"/>
          </reference>
          <reference field="4" count="1" selected="0">
            <x v="305"/>
          </reference>
        </references>
      </pivotArea>
    </format>
    <format dxfId="1408">
      <pivotArea outline="0" collapsedLevelsAreSubtotals="1" fieldPosition="0">
        <references count="2">
          <reference field="0" count="1" selected="0">
            <x v="424"/>
          </reference>
          <reference field="4" count="1" selected="0">
            <x v="305"/>
          </reference>
        </references>
      </pivotArea>
    </format>
    <format dxfId="1407">
      <pivotArea dataOnly="0" labelOnly="1" outline="0" fieldPosition="0">
        <references count="1">
          <reference field="4" count="1">
            <x v="305"/>
          </reference>
        </references>
      </pivotArea>
    </format>
    <format dxfId="1406">
      <pivotArea dataOnly="0" labelOnly="1" outline="0" fieldPosition="0">
        <references count="2">
          <reference field="0" count="1">
            <x v="424"/>
          </reference>
          <reference field="4" count="1" selected="0">
            <x v="305"/>
          </reference>
        </references>
      </pivotArea>
    </format>
    <format dxfId="1405">
      <pivotArea outline="0" collapsedLevelsAreSubtotals="1" fieldPosition="0">
        <references count="1">
          <reference field="4" count="1" selected="0" defaultSubtotal="1">
            <x v="305"/>
          </reference>
        </references>
      </pivotArea>
    </format>
    <format dxfId="1404">
      <pivotArea dataOnly="0" labelOnly="1" outline="0" fieldPosition="0">
        <references count="1">
          <reference field="4" count="1" defaultSubtotal="1">
            <x v="305"/>
          </reference>
        </references>
      </pivotArea>
    </format>
    <format dxfId="1403">
      <pivotArea dataOnly="0" labelOnly="1" outline="0" fieldPosition="0">
        <references count="1">
          <reference field="4" count="1" defaultSubtotal="1">
            <x v="305"/>
          </reference>
        </references>
      </pivotArea>
    </format>
    <format dxfId="1402">
      <pivotArea outline="0" collapsedLevelsAreSubtotals="1" fieldPosition="0">
        <references count="2">
          <reference field="0" count="1" selected="0">
            <x v="95"/>
          </reference>
          <reference field="4" count="1" selected="0">
            <x v="306"/>
          </reference>
        </references>
      </pivotArea>
    </format>
    <format dxfId="1401">
      <pivotArea dataOnly="0" labelOnly="1" outline="0" offset="IV1" fieldPosition="0">
        <references count="1">
          <reference field="4" count="1">
            <x v="306"/>
          </reference>
        </references>
      </pivotArea>
    </format>
    <format dxfId="1400">
      <pivotArea dataOnly="0" labelOnly="1" outline="0" fieldPosition="0">
        <references count="2">
          <reference field="0" count="1">
            <x v="95"/>
          </reference>
          <reference field="4" count="1" selected="0">
            <x v="306"/>
          </reference>
        </references>
      </pivotArea>
    </format>
    <format dxfId="1399">
      <pivotArea outline="0" collapsedLevelsAreSubtotals="1" fieldPosition="0">
        <references count="2">
          <reference field="0" count="1" selected="0">
            <x v="95"/>
          </reference>
          <reference field="4" count="1" selected="0">
            <x v="306"/>
          </reference>
        </references>
      </pivotArea>
    </format>
    <format dxfId="1398">
      <pivotArea dataOnly="0" labelOnly="1" outline="0" fieldPosition="0">
        <references count="1">
          <reference field="4" count="1">
            <x v="306"/>
          </reference>
        </references>
      </pivotArea>
    </format>
    <format dxfId="1397">
      <pivotArea dataOnly="0" labelOnly="1" outline="0" fieldPosition="0">
        <references count="2">
          <reference field="0" count="1">
            <x v="95"/>
          </reference>
          <reference field="4" count="1" selected="0">
            <x v="306"/>
          </reference>
        </references>
      </pivotArea>
    </format>
    <format dxfId="1396">
      <pivotArea dataOnly="0" labelOnly="1" outline="0" fieldPosition="0">
        <references count="1">
          <reference field="4" count="1">
            <x v="306"/>
          </reference>
        </references>
      </pivotArea>
    </format>
    <format dxfId="1395">
      <pivotArea outline="0" collapsedLevelsAreSubtotals="1" fieldPosition="0">
        <references count="2">
          <reference field="0" count="1" selected="0">
            <x v="423"/>
          </reference>
          <reference field="4" count="1" selected="0">
            <x v="306"/>
          </reference>
        </references>
      </pivotArea>
    </format>
    <format dxfId="1394">
      <pivotArea dataOnly="0" labelOnly="1" outline="0" offset="IV256" fieldPosition="0">
        <references count="1">
          <reference field="4" count="1">
            <x v="306"/>
          </reference>
        </references>
      </pivotArea>
    </format>
    <format dxfId="1393">
      <pivotArea dataOnly="0" labelOnly="1" outline="0" fieldPosition="0">
        <references count="2">
          <reference field="0" count="1">
            <x v="423"/>
          </reference>
          <reference field="4" count="1" selected="0">
            <x v="306"/>
          </reference>
        </references>
      </pivotArea>
    </format>
    <format dxfId="1392">
      <pivotArea outline="0" collapsedLevelsAreSubtotals="1" fieldPosition="0">
        <references count="2">
          <reference field="0" count="1" selected="0">
            <x v="423"/>
          </reference>
          <reference field="4" count="1" selected="0">
            <x v="306"/>
          </reference>
        </references>
      </pivotArea>
    </format>
    <format dxfId="1391">
      <pivotArea dataOnly="0" labelOnly="1" outline="0" fieldPosition="0">
        <references count="1">
          <reference field="4" count="1">
            <x v="306"/>
          </reference>
        </references>
      </pivotArea>
    </format>
    <format dxfId="1390">
      <pivotArea dataOnly="0" labelOnly="1" outline="0" fieldPosition="0">
        <references count="2">
          <reference field="0" count="1">
            <x v="423"/>
          </reference>
          <reference field="4" count="1" selected="0">
            <x v="306"/>
          </reference>
        </references>
      </pivotArea>
    </format>
    <format dxfId="1389">
      <pivotArea dataOnly="0" labelOnly="1" outline="0" fieldPosition="0">
        <references count="1">
          <reference field="4" count="1">
            <x v="306"/>
          </reference>
        </references>
      </pivotArea>
    </format>
    <format dxfId="1388">
      <pivotArea outline="0" collapsedLevelsAreSubtotals="1" fieldPosition="0">
        <references count="1">
          <reference field="4" count="1" selected="0" defaultSubtotal="1">
            <x v="306"/>
          </reference>
        </references>
      </pivotArea>
    </format>
    <format dxfId="1387">
      <pivotArea dataOnly="0" labelOnly="1" outline="0" fieldPosition="0">
        <references count="1">
          <reference field="4" count="1" defaultSubtotal="1">
            <x v="306"/>
          </reference>
        </references>
      </pivotArea>
    </format>
    <format dxfId="1386">
      <pivotArea outline="0" collapsedLevelsAreSubtotals="1" fieldPosition="0">
        <references count="1">
          <reference field="4" count="1" selected="0" defaultSubtotal="1">
            <x v="306"/>
          </reference>
        </references>
      </pivotArea>
    </format>
    <format dxfId="1385">
      <pivotArea dataOnly="0" labelOnly="1" outline="0" fieldPosition="0">
        <references count="1">
          <reference field="4" count="1" defaultSubtotal="1">
            <x v="306"/>
          </reference>
        </references>
      </pivotArea>
    </format>
    <format dxfId="1384">
      <pivotArea dataOnly="0" labelOnly="1" outline="0" fieldPosition="0">
        <references count="1">
          <reference field="4" count="1" defaultSubtotal="1">
            <x v="306"/>
          </reference>
        </references>
      </pivotArea>
    </format>
    <format dxfId="1383">
      <pivotArea outline="0" collapsedLevelsAreSubtotals="1" fieldPosition="0">
        <references count="2">
          <reference field="0" count="1" selected="0">
            <x v="41"/>
          </reference>
          <reference field="4" count="1" selected="0">
            <x v="313"/>
          </reference>
        </references>
      </pivotArea>
    </format>
    <format dxfId="1382">
      <pivotArea dataOnly="0" labelOnly="1" outline="0" offset="IV1" fieldPosition="0">
        <references count="1">
          <reference field="4" count="1">
            <x v="313"/>
          </reference>
        </references>
      </pivotArea>
    </format>
    <format dxfId="1381">
      <pivotArea dataOnly="0" labelOnly="1" outline="0" fieldPosition="0">
        <references count="2">
          <reference field="0" count="1">
            <x v="41"/>
          </reference>
          <reference field="4" count="1" selected="0">
            <x v="313"/>
          </reference>
        </references>
      </pivotArea>
    </format>
    <format dxfId="1380">
      <pivotArea outline="0" collapsedLevelsAreSubtotals="1" fieldPosition="0">
        <references count="2">
          <reference field="0" count="1" selected="0">
            <x v="41"/>
          </reference>
          <reference field="4" count="1" selected="0">
            <x v="313"/>
          </reference>
        </references>
      </pivotArea>
    </format>
    <format dxfId="1379">
      <pivotArea dataOnly="0" labelOnly="1" outline="0" fieldPosition="0">
        <references count="1">
          <reference field="4" count="1">
            <x v="313"/>
          </reference>
        </references>
      </pivotArea>
    </format>
    <format dxfId="1378">
      <pivotArea dataOnly="0" labelOnly="1" outline="0" fieldPosition="0">
        <references count="2">
          <reference field="0" count="1">
            <x v="41"/>
          </reference>
          <reference field="4" count="1" selected="0">
            <x v="313"/>
          </reference>
        </references>
      </pivotArea>
    </format>
    <format dxfId="1377">
      <pivotArea outline="0" collapsedLevelsAreSubtotals="1" fieldPosition="0">
        <references count="2">
          <reference field="0" count="1" selected="0">
            <x v="68"/>
          </reference>
          <reference field="4" count="1" selected="0">
            <x v="313"/>
          </reference>
        </references>
      </pivotArea>
    </format>
    <format dxfId="1376">
      <pivotArea dataOnly="0" labelOnly="1" outline="0" offset="IV2" fieldPosition="0">
        <references count="1">
          <reference field="4" count="1">
            <x v="313"/>
          </reference>
        </references>
      </pivotArea>
    </format>
    <format dxfId="1375">
      <pivotArea dataOnly="0" labelOnly="1" outline="0" fieldPosition="0">
        <references count="2">
          <reference field="0" count="1">
            <x v="68"/>
          </reference>
          <reference field="4" count="1" selected="0">
            <x v="313"/>
          </reference>
        </references>
      </pivotArea>
    </format>
    <format dxfId="1374">
      <pivotArea outline="0" collapsedLevelsAreSubtotals="1" fieldPosition="0">
        <references count="2">
          <reference field="0" count="1" selected="0">
            <x v="68"/>
          </reference>
          <reference field="4" count="1" selected="0">
            <x v="313"/>
          </reference>
        </references>
      </pivotArea>
    </format>
    <format dxfId="1373">
      <pivotArea outline="0" collapsedLevelsAreSubtotals="1" fieldPosition="0">
        <references count="2">
          <reference field="0" count="1" selected="0">
            <x v="71"/>
          </reference>
          <reference field="4" count="1" selected="0">
            <x v="313"/>
          </reference>
        </references>
      </pivotArea>
    </format>
    <format dxfId="1372">
      <pivotArea dataOnly="0" labelOnly="1" outline="0" offset="IV3" fieldPosition="0">
        <references count="1">
          <reference field="4" count="1">
            <x v="313"/>
          </reference>
        </references>
      </pivotArea>
    </format>
    <format dxfId="1371">
      <pivotArea dataOnly="0" labelOnly="1" outline="0" fieldPosition="0">
        <references count="2">
          <reference field="0" count="1">
            <x v="71"/>
          </reference>
          <reference field="4" count="1" selected="0">
            <x v="313"/>
          </reference>
        </references>
      </pivotArea>
    </format>
    <format dxfId="1370">
      <pivotArea outline="0" collapsedLevelsAreSubtotals="1" fieldPosition="0">
        <references count="2">
          <reference field="0" count="1" selected="0">
            <x v="71"/>
          </reference>
          <reference field="4" count="1" selected="0">
            <x v="313"/>
          </reference>
        </references>
      </pivotArea>
    </format>
    <format dxfId="1369">
      <pivotArea outline="0" collapsedLevelsAreSubtotals="1" fieldPosition="0">
        <references count="2">
          <reference field="0" count="1" selected="0">
            <x v="75"/>
          </reference>
          <reference field="4" count="1" selected="0">
            <x v="313"/>
          </reference>
        </references>
      </pivotArea>
    </format>
    <format dxfId="1368">
      <pivotArea dataOnly="0" labelOnly="1" outline="0" offset="IV4" fieldPosition="0">
        <references count="1">
          <reference field="4" count="1">
            <x v="313"/>
          </reference>
        </references>
      </pivotArea>
    </format>
    <format dxfId="1367">
      <pivotArea dataOnly="0" labelOnly="1" outline="0" fieldPosition="0">
        <references count="2">
          <reference field="0" count="1">
            <x v="75"/>
          </reference>
          <reference field="4" count="1" selected="0">
            <x v="313"/>
          </reference>
        </references>
      </pivotArea>
    </format>
    <format dxfId="1366">
      <pivotArea outline="0" collapsedLevelsAreSubtotals="1" fieldPosition="0">
        <references count="2">
          <reference field="0" count="1" selected="0">
            <x v="75"/>
          </reference>
          <reference field="4" count="1" selected="0">
            <x v="313"/>
          </reference>
        </references>
      </pivotArea>
    </format>
    <format dxfId="1365">
      <pivotArea outline="0" collapsedLevelsAreSubtotals="1" fieldPosition="0">
        <references count="2">
          <reference field="0" count="1" selected="0">
            <x v="82"/>
          </reference>
          <reference field="4" count="1" selected="0">
            <x v="313"/>
          </reference>
        </references>
      </pivotArea>
    </format>
    <format dxfId="1364">
      <pivotArea dataOnly="0" labelOnly="1" outline="0" offset="IV5" fieldPosition="0">
        <references count="1">
          <reference field="4" count="1">
            <x v="313"/>
          </reference>
        </references>
      </pivotArea>
    </format>
    <format dxfId="1363">
      <pivotArea dataOnly="0" labelOnly="1" outline="0" fieldPosition="0">
        <references count="2">
          <reference field="0" count="1">
            <x v="82"/>
          </reference>
          <reference field="4" count="1" selected="0">
            <x v="313"/>
          </reference>
        </references>
      </pivotArea>
    </format>
    <format dxfId="1362">
      <pivotArea outline="0" collapsedLevelsAreSubtotals="1" fieldPosition="0">
        <references count="2">
          <reference field="0" count="1" selected="0">
            <x v="82"/>
          </reference>
          <reference field="4" count="1" selected="0">
            <x v="313"/>
          </reference>
        </references>
      </pivotArea>
    </format>
    <format dxfId="1361">
      <pivotArea outline="0" collapsedLevelsAreSubtotals="1" fieldPosition="0">
        <references count="2">
          <reference field="0" count="1" selected="0">
            <x v="85"/>
          </reference>
          <reference field="4" count="1" selected="0">
            <x v="313"/>
          </reference>
        </references>
      </pivotArea>
    </format>
    <format dxfId="1360">
      <pivotArea dataOnly="0" labelOnly="1" outline="0" offset="IV6" fieldPosition="0">
        <references count="1">
          <reference field="4" count="1">
            <x v="313"/>
          </reference>
        </references>
      </pivotArea>
    </format>
    <format dxfId="1359">
      <pivotArea dataOnly="0" labelOnly="1" outline="0" fieldPosition="0">
        <references count="2">
          <reference field="0" count="1">
            <x v="85"/>
          </reference>
          <reference field="4" count="1" selected="0">
            <x v="313"/>
          </reference>
        </references>
      </pivotArea>
    </format>
    <format dxfId="1358">
      <pivotArea outline="0" collapsedLevelsAreSubtotals="1" fieldPosition="0">
        <references count="2">
          <reference field="0" count="1" selected="0">
            <x v="85"/>
          </reference>
          <reference field="4" count="1" selected="0">
            <x v="313"/>
          </reference>
        </references>
      </pivotArea>
    </format>
    <format dxfId="1357">
      <pivotArea outline="0" collapsedLevelsAreSubtotals="1" fieldPosition="0">
        <references count="2">
          <reference field="0" count="1" selected="0">
            <x v="102"/>
          </reference>
          <reference field="4" count="1" selected="0">
            <x v="313"/>
          </reference>
        </references>
      </pivotArea>
    </format>
    <format dxfId="1356">
      <pivotArea dataOnly="0" labelOnly="1" outline="0" offset="IV7" fieldPosition="0">
        <references count="1">
          <reference field="4" count="1">
            <x v="313"/>
          </reference>
        </references>
      </pivotArea>
    </format>
    <format dxfId="1355">
      <pivotArea dataOnly="0" labelOnly="1" outline="0" fieldPosition="0">
        <references count="2">
          <reference field="0" count="1">
            <x v="102"/>
          </reference>
          <reference field="4" count="1" selected="0">
            <x v="313"/>
          </reference>
        </references>
      </pivotArea>
    </format>
    <format dxfId="1354">
      <pivotArea outline="0" collapsedLevelsAreSubtotals="1" fieldPosition="0">
        <references count="2">
          <reference field="0" count="1" selected="0">
            <x v="102"/>
          </reference>
          <reference field="4" count="1" selected="0">
            <x v="313"/>
          </reference>
        </references>
      </pivotArea>
    </format>
    <format dxfId="1353">
      <pivotArea outline="0" collapsedLevelsAreSubtotals="1" fieldPosition="0">
        <references count="2">
          <reference field="0" count="1" selected="0">
            <x v="123"/>
          </reference>
          <reference field="4" count="1" selected="0">
            <x v="313"/>
          </reference>
        </references>
      </pivotArea>
    </format>
    <format dxfId="1352">
      <pivotArea dataOnly="0" labelOnly="1" outline="0" offset="IV8" fieldPosition="0">
        <references count="1">
          <reference field="4" count="1">
            <x v="313"/>
          </reference>
        </references>
      </pivotArea>
    </format>
    <format dxfId="1351">
      <pivotArea dataOnly="0" labelOnly="1" outline="0" fieldPosition="0">
        <references count="2">
          <reference field="0" count="1">
            <x v="123"/>
          </reference>
          <reference field="4" count="1" selected="0">
            <x v="313"/>
          </reference>
        </references>
      </pivotArea>
    </format>
    <format dxfId="1350">
      <pivotArea outline="0" collapsedLevelsAreSubtotals="1" fieldPosition="0">
        <references count="2">
          <reference field="0" count="1" selected="0">
            <x v="123"/>
          </reference>
          <reference field="4" count="1" selected="0">
            <x v="313"/>
          </reference>
        </references>
      </pivotArea>
    </format>
    <format dxfId="1349">
      <pivotArea outline="0" collapsedLevelsAreSubtotals="1" fieldPosition="0">
        <references count="2">
          <reference field="0" count="1" selected="0">
            <x v="125"/>
          </reference>
          <reference field="4" count="1" selected="0">
            <x v="313"/>
          </reference>
        </references>
      </pivotArea>
    </format>
    <format dxfId="1348">
      <pivotArea dataOnly="0" labelOnly="1" outline="0" offset="IV9" fieldPosition="0">
        <references count="1">
          <reference field="4" count="1">
            <x v="313"/>
          </reference>
        </references>
      </pivotArea>
    </format>
    <format dxfId="1347">
      <pivotArea dataOnly="0" labelOnly="1" outline="0" fieldPosition="0">
        <references count="2">
          <reference field="0" count="1">
            <x v="125"/>
          </reference>
          <reference field="4" count="1" selected="0">
            <x v="313"/>
          </reference>
        </references>
      </pivotArea>
    </format>
    <format dxfId="1346">
      <pivotArea outline="0" collapsedLevelsAreSubtotals="1" fieldPosition="0">
        <references count="2">
          <reference field="0" count="1" selected="0">
            <x v="125"/>
          </reference>
          <reference field="4" count="1" selected="0">
            <x v="313"/>
          </reference>
        </references>
      </pivotArea>
    </format>
    <format dxfId="1345">
      <pivotArea outline="0" collapsedLevelsAreSubtotals="1" fieldPosition="0">
        <references count="2">
          <reference field="0" count="1" selected="0">
            <x v="132"/>
          </reference>
          <reference field="4" count="1" selected="0">
            <x v="313"/>
          </reference>
        </references>
      </pivotArea>
    </format>
    <format dxfId="1344">
      <pivotArea dataOnly="0" labelOnly="1" outline="0" offset="IV10" fieldPosition="0">
        <references count="1">
          <reference field="4" count="1">
            <x v="313"/>
          </reference>
        </references>
      </pivotArea>
    </format>
    <format dxfId="1343">
      <pivotArea dataOnly="0" labelOnly="1" outline="0" fieldPosition="0">
        <references count="2">
          <reference field="0" count="1">
            <x v="132"/>
          </reference>
          <reference field="4" count="1" selected="0">
            <x v="313"/>
          </reference>
        </references>
      </pivotArea>
    </format>
    <format dxfId="1342">
      <pivotArea outline="0" collapsedLevelsAreSubtotals="1" fieldPosition="0">
        <references count="2">
          <reference field="0" count="1" selected="0">
            <x v="132"/>
          </reference>
          <reference field="4" count="1" selected="0">
            <x v="313"/>
          </reference>
        </references>
      </pivotArea>
    </format>
    <format dxfId="1341">
      <pivotArea outline="0" collapsedLevelsAreSubtotals="1" fieldPosition="0">
        <references count="2">
          <reference field="0" count="1" selected="0">
            <x v="148"/>
          </reference>
          <reference field="4" count="1" selected="0">
            <x v="313"/>
          </reference>
        </references>
      </pivotArea>
    </format>
    <format dxfId="1340">
      <pivotArea dataOnly="0" labelOnly="1" outline="0" offset="IV11" fieldPosition="0">
        <references count="1">
          <reference field="4" count="1">
            <x v="313"/>
          </reference>
        </references>
      </pivotArea>
    </format>
    <format dxfId="1339">
      <pivotArea dataOnly="0" labelOnly="1" outline="0" fieldPosition="0">
        <references count="2">
          <reference field="0" count="1">
            <x v="148"/>
          </reference>
          <reference field="4" count="1" selected="0">
            <x v="313"/>
          </reference>
        </references>
      </pivotArea>
    </format>
    <format dxfId="1338">
      <pivotArea outline="0" collapsedLevelsAreSubtotals="1" fieldPosition="0">
        <references count="2">
          <reference field="0" count="1" selected="0">
            <x v="148"/>
          </reference>
          <reference field="4" count="1" selected="0">
            <x v="313"/>
          </reference>
        </references>
      </pivotArea>
    </format>
    <format dxfId="1337">
      <pivotArea outline="0" collapsedLevelsAreSubtotals="1" fieldPosition="0">
        <references count="2">
          <reference field="0" count="1" selected="0">
            <x v="164"/>
          </reference>
          <reference field="4" count="1" selected="0">
            <x v="313"/>
          </reference>
        </references>
      </pivotArea>
    </format>
    <format dxfId="1336">
      <pivotArea dataOnly="0" labelOnly="1" outline="0" offset="IV12" fieldPosition="0">
        <references count="1">
          <reference field="4" count="1">
            <x v="313"/>
          </reference>
        </references>
      </pivotArea>
    </format>
    <format dxfId="1335">
      <pivotArea dataOnly="0" labelOnly="1" outline="0" fieldPosition="0">
        <references count="2">
          <reference field="0" count="1">
            <x v="164"/>
          </reference>
          <reference field="4" count="1" selected="0">
            <x v="313"/>
          </reference>
        </references>
      </pivotArea>
    </format>
    <format dxfId="1334">
      <pivotArea outline="0" collapsedLevelsAreSubtotals="1" fieldPosition="0">
        <references count="2">
          <reference field="0" count="1" selected="0">
            <x v="164"/>
          </reference>
          <reference field="4" count="1" selected="0">
            <x v="313"/>
          </reference>
        </references>
      </pivotArea>
    </format>
    <format dxfId="1333">
      <pivotArea outline="0" collapsedLevelsAreSubtotals="1" fieldPosition="0">
        <references count="2">
          <reference field="0" count="1" selected="0">
            <x v="184"/>
          </reference>
          <reference field="4" count="1" selected="0">
            <x v="313"/>
          </reference>
        </references>
      </pivotArea>
    </format>
    <format dxfId="1332">
      <pivotArea dataOnly="0" labelOnly="1" outline="0" offset="IV13" fieldPosition="0">
        <references count="1">
          <reference field="4" count="1">
            <x v="313"/>
          </reference>
        </references>
      </pivotArea>
    </format>
    <format dxfId="1331">
      <pivotArea dataOnly="0" labelOnly="1" outline="0" fieldPosition="0">
        <references count="2">
          <reference field="0" count="1">
            <x v="184"/>
          </reference>
          <reference field="4" count="1" selected="0">
            <x v="313"/>
          </reference>
        </references>
      </pivotArea>
    </format>
    <format dxfId="1330">
      <pivotArea outline="0" collapsedLevelsAreSubtotals="1" fieldPosition="0">
        <references count="2">
          <reference field="0" count="1" selected="0">
            <x v="184"/>
          </reference>
          <reference field="4" count="1" selected="0">
            <x v="313"/>
          </reference>
        </references>
      </pivotArea>
    </format>
    <format dxfId="1329">
      <pivotArea outline="0" collapsedLevelsAreSubtotals="1" fieldPosition="0">
        <references count="2">
          <reference field="0" count="1" selected="0">
            <x v="234"/>
          </reference>
          <reference field="4" count="1" selected="0">
            <x v="313"/>
          </reference>
        </references>
      </pivotArea>
    </format>
    <format dxfId="1328">
      <pivotArea dataOnly="0" labelOnly="1" outline="0" offset="IV14" fieldPosition="0">
        <references count="1">
          <reference field="4" count="1">
            <x v="313"/>
          </reference>
        </references>
      </pivotArea>
    </format>
    <format dxfId="1327">
      <pivotArea dataOnly="0" labelOnly="1" outline="0" fieldPosition="0">
        <references count="2">
          <reference field="0" count="1">
            <x v="234"/>
          </reference>
          <reference field="4" count="1" selected="0">
            <x v="313"/>
          </reference>
        </references>
      </pivotArea>
    </format>
    <format dxfId="1326">
      <pivotArea outline="0" collapsedLevelsAreSubtotals="1" fieldPosition="0">
        <references count="2">
          <reference field="0" count="1" selected="0">
            <x v="234"/>
          </reference>
          <reference field="4" count="1" selected="0">
            <x v="313"/>
          </reference>
        </references>
      </pivotArea>
    </format>
    <format dxfId="1325">
      <pivotArea outline="0" collapsedLevelsAreSubtotals="1" fieldPosition="0">
        <references count="2">
          <reference field="0" count="1" selected="0">
            <x v="327"/>
          </reference>
          <reference field="4" count="1" selected="0">
            <x v="313"/>
          </reference>
        </references>
      </pivotArea>
    </format>
    <format dxfId="1324">
      <pivotArea dataOnly="0" labelOnly="1" outline="0" offset="IV15" fieldPosition="0">
        <references count="1">
          <reference field="4" count="1">
            <x v="313"/>
          </reference>
        </references>
      </pivotArea>
    </format>
    <format dxfId="1323">
      <pivotArea dataOnly="0" labelOnly="1" outline="0" fieldPosition="0">
        <references count="2">
          <reference field="0" count="1">
            <x v="327"/>
          </reference>
          <reference field="4" count="1" selected="0">
            <x v="313"/>
          </reference>
        </references>
      </pivotArea>
    </format>
    <format dxfId="1322">
      <pivotArea outline="0" collapsedLevelsAreSubtotals="1" fieldPosition="0">
        <references count="2">
          <reference field="0" count="1" selected="0">
            <x v="327"/>
          </reference>
          <reference field="4" count="1" selected="0">
            <x v="313"/>
          </reference>
        </references>
      </pivotArea>
    </format>
    <format dxfId="1321">
      <pivotArea outline="0" collapsedLevelsAreSubtotals="1" fieldPosition="0">
        <references count="2">
          <reference field="0" count="1" selected="0">
            <x v="335"/>
          </reference>
          <reference field="4" count="1" selected="0">
            <x v="313"/>
          </reference>
        </references>
      </pivotArea>
    </format>
    <format dxfId="1320">
      <pivotArea dataOnly="0" labelOnly="1" outline="0" offset="IV16" fieldPosition="0">
        <references count="1">
          <reference field="4" count="1">
            <x v="313"/>
          </reference>
        </references>
      </pivotArea>
    </format>
    <format dxfId="1319">
      <pivotArea dataOnly="0" labelOnly="1" outline="0" fieldPosition="0">
        <references count="2">
          <reference field="0" count="1">
            <x v="335"/>
          </reference>
          <reference field="4" count="1" selected="0">
            <x v="313"/>
          </reference>
        </references>
      </pivotArea>
    </format>
    <format dxfId="1318">
      <pivotArea outline="0" collapsedLevelsAreSubtotals="1" fieldPosition="0">
        <references count="2">
          <reference field="0" count="1" selected="0">
            <x v="335"/>
          </reference>
          <reference field="4" count="1" selected="0">
            <x v="313"/>
          </reference>
        </references>
      </pivotArea>
    </format>
    <format dxfId="1317">
      <pivotArea outline="0" collapsedLevelsAreSubtotals="1" fieldPosition="0">
        <references count="2">
          <reference field="0" count="1" selected="0">
            <x v="346"/>
          </reference>
          <reference field="4" count="1" selected="0">
            <x v="313"/>
          </reference>
        </references>
      </pivotArea>
    </format>
    <format dxfId="1316">
      <pivotArea dataOnly="0" labelOnly="1" outline="0" offset="IV17" fieldPosition="0">
        <references count="1">
          <reference field="4" count="1">
            <x v="313"/>
          </reference>
        </references>
      </pivotArea>
    </format>
    <format dxfId="1315">
      <pivotArea dataOnly="0" labelOnly="1" outline="0" fieldPosition="0">
        <references count="2">
          <reference field="0" count="1">
            <x v="346"/>
          </reference>
          <reference field="4" count="1" selected="0">
            <x v="313"/>
          </reference>
        </references>
      </pivotArea>
    </format>
    <format dxfId="1314">
      <pivotArea outline="0" collapsedLevelsAreSubtotals="1" fieldPosition="0">
        <references count="2">
          <reference field="0" count="1" selected="0">
            <x v="346"/>
          </reference>
          <reference field="4" count="1" selected="0">
            <x v="313"/>
          </reference>
        </references>
      </pivotArea>
    </format>
    <format dxfId="1313">
      <pivotArea outline="0" collapsedLevelsAreSubtotals="1" fieldPosition="0">
        <references count="2">
          <reference field="0" count="1" selected="0">
            <x v="354"/>
          </reference>
          <reference field="4" count="1" selected="0">
            <x v="313"/>
          </reference>
        </references>
      </pivotArea>
    </format>
    <format dxfId="1312">
      <pivotArea dataOnly="0" labelOnly="1" outline="0" offset="IV18" fieldPosition="0">
        <references count="1">
          <reference field="4" count="1">
            <x v="313"/>
          </reference>
        </references>
      </pivotArea>
    </format>
    <format dxfId="1311">
      <pivotArea dataOnly="0" labelOnly="1" outline="0" fieldPosition="0">
        <references count="2">
          <reference field="0" count="1">
            <x v="354"/>
          </reference>
          <reference field="4" count="1" selected="0">
            <x v="313"/>
          </reference>
        </references>
      </pivotArea>
    </format>
    <format dxfId="1310">
      <pivotArea outline="0" collapsedLevelsAreSubtotals="1" fieldPosition="0">
        <references count="2">
          <reference field="0" count="1" selected="0">
            <x v="354"/>
          </reference>
          <reference field="4" count="1" selected="0">
            <x v="313"/>
          </reference>
        </references>
      </pivotArea>
    </format>
    <format dxfId="1309">
      <pivotArea outline="0" collapsedLevelsAreSubtotals="1" fieldPosition="0">
        <references count="2">
          <reference field="0" count="1" selected="0">
            <x v="357"/>
          </reference>
          <reference field="4" count="1" selected="0">
            <x v="313"/>
          </reference>
        </references>
      </pivotArea>
    </format>
    <format dxfId="1308">
      <pivotArea dataOnly="0" labelOnly="1" outline="0" offset="IV19" fieldPosition="0">
        <references count="1">
          <reference field="4" count="1">
            <x v="313"/>
          </reference>
        </references>
      </pivotArea>
    </format>
    <format dxfId="1307">
      <pivotArea dataOnly="0" labelOnly="1" outline="0" fieldPosition="0">
        <references count="2">
          <reference field="0" count="1">
            <x v="357"/>
          </reference>
          <reference field="4" count="1" selected="0">
            <x v="313"/>
          </reference>
        </references>
      </pivotArea>
    </format>
    <format dxfId="1306">
      <pivotArea outline="0" collapsedLevelsAreSubtotals="1" fieldPosition="0">
        <references count="2">
          <reference field="0" count="1" selected="0">
            <x v="357"/>
          </reference>
          <reference field="4" count="1" selected="0">
            <x v="313"/>
          </reference>
        </references>
      </pivotArea>
    </format>
    <format dxfId="1305">
      <pivotArea outline="0" collapsedLevelsAreSubtotals="1" fieldPosition="0">
        <references count="2">
          <reference field="0" count="1" selected="0">
            <x v="359"/>
          </reference>
          <reference field="4" count="1" selected="0">
            <x v="313"/>
          </reference>
        </references>
      </pivotArea>
    </format>
    <format dxfId="1304">
      <pivotArea dataOnly="0" labelOnly="1" outline="0" offset="IV20" fieldPosition="0">
        <references count="1">
          <reference field="4" count="1">
            <x v="313"/>
          </reference>
        </references>
      </pivotArea>
    </format>
    <format dxfId="1303">
      <pivotArea dataOnly="0" labelOnly="1" outline="0" fieldPosition="0">
        <references count="2">
          <reference field="0" count="1">
            <x v="359"/>
          </reference>
          <reference field="4" count="1" selected="0">
            <x v="313"/>
          </reference>
        </references>
      </pivotArea>
    </format>
    <format dxfId="1302">
      <pivotArea outline="0" collapsedLevelsAreSubtotals="1" fieldPosition="0">
        <references count="2">
          <reference field="0" count="1" selected="0">
            <x v="359"/>
          </reference>
          <reference field="4" count="1" selected="0">
            <x v="313"/>
          </reference>
        </references>
      </pivotArea>
    </format>
    <format dxfId="1301">
      <pivotArea outline="0" collapsedLevelsAreSubtotals="1" fieldPosition="0">
        <references count="2">
          <reference field="0" count="1" selected="0">
            <x v="399"/>
          </reference>
          <reference field="4" count="1" selected="0">
            <x v="313"/>
          </reference>
        </references>
      </pivotArea>
    </format>
    <format dxfId="1300">
      <pivotArea dataOnly="0" labelOnly="1" outline="0" offset="IV21" fieldPosition="0">
        <references count="1">
          <reference field="4" count="1">
            <x v="313"/>
          </reference>
        </references>
      </pivotArea>
    </format>
    <format dxfId="1299">
      <pivotArea dataOnly="0" labelOnly="1" outline="0" fieldPosition="0">
        <references count="2">
          <reference field="0" count="1">
            <x v="399"/>
          </reference>
          <reference field="4" count="1" selected="0">
            <x v="313"/>
          </reference>
        </references>
      </pivotArea>
    </format>
    <format dxfId="1298">
      <pivotArea outline="0" collapsedLevelsAreSubtotals="1" fieldPosition="0">
        <references count="2">
          <reference field="0" count="1" selected="0">
            <x v="399"/>
          </reference>
          <reference field="4" count="1" selected="0">
            <x v="313"/>
          </reference>
        </references>
      </pivotArea>
    </format>
    <format dxfId="1297">
      <pivotArea outline="0" collapsedLevelsAreSubtotals="1" fieldPosition="0">
        <references count="2">
          <reference field="0" count="1" selected="0">
            <x v="406"/>
          </reference>
          <reference field="4" count="1" selected="0">
            <x v="313"/>
          </reference>
        </references>
      </pivotArea>
    </format>
    <format dxfId="1296">
      <pivotArea dataOnly="0" labelOnly="1" outline="0" offset="IV22" fieldPosition="0">
        <references count="1">
          <reference field="4" count="1">
            <x v="313"/>
          </reference>
        </references>
      </pivotArea>
    </format>
    <format dxfId="1295">
      <pivotArea dataOnly="0" labelOnly="1" outline="0" fieldPosition="0">
        <references count="2">
          <reference field="0" count="1">
            <x v="406"/>
          </reference>
          <reference field="4" count="1" selected="0">
            <x v="313"/>
          </reference>
        </references>
      </pivotArea>
    </format>
    <format dxfId="1294">
      <pivotArea outline="0" collapsedLevelsAreSubtotals="1" fieldPosition="0">
        <references count="2">
          <reference field="0" count="1" selected="0">
            <x v="406"/>
          </reference>
          <reference field="4" count="1" selected="0">
            <x v="313"/>
          </reference>
        </references>
      </pivotArea>
    </format>
    <format dxfId="1293">
      <pivotArea outline="0" collapsedLevelsAreSubtotals="1" fieldPosition="0">
        <references count="2">
          <reference field="0" count="1" selected="0">
            <x v="412"/>
          </reference>
          <reference field="4" count="1" selected="0">
            <x v="313"/>
          </reference>
        </references>
      </pivotArea>
    </format>
    <format dxfId="1292">
      <pivotArea dataOnly="0" labelOnly="1" outline="0" offset="IV256" fieldPosition="0">
        <references count="1">
          <reference field="4" count="1">
            <x v="313"/>
          </reference>
        </references>
      </pivotArea>
    </format>
    <format dxfId="1291">
      <pivotArea dataOnly="0" labelOnly="1" outline="0" fieldPosition="0">
        <references count="2">
          <reference field="0" count="1">
            <x v="412"/>
          </reference>
          <reference field="4" count="1" selected="0">
            <x v="313"/>
          </reference>
        </references>
      </pivotArea>
    </format>
    <format dxfId="1290">
      <pivotArea outline="0" collapsedLevelsAreSubtotals="1" fieldPosition="0">
        <references count="2">
          <reference field="0" count="1" selected="0">
            <x v="412"/>
          </reference>
          <reference field="4" count="1" selected="0">
            <x v="313"/>
          </reference>
        </references>
      </pivotArea>
    </format>
    <format dxfId="1289">
      <pivotArea dataOnly="0" labelOnly="1" outline="0" fieldPosition="0">
        <references count="1">
          <reference field="4" count="1">
            <x v="313"/>
          </reference>
        </references>
      </pivotArea>
    </format>
    <format dxfId="1288">
      <pivotArea dataOnly="0" labelOnly="1" outline="0" fieldPosition="0">
        <references count="2">
          <reference field="0" count="1">
            <x v="412"/>
          </reference>
          <reference field="4" count="1" selected="0">
            <x v="313"/>
          </reference>
        </references>
      </pivotArea>
    </format>
    <format dxfId="1287">
      <pivotArea outline="0" collapsedLevelsAreSubtotals="1" fieldPosition="0">
        <references count="1">
          <reference field="4" count="1" selected="0" defaultSubtotal="1">
            <x v="313"/>
          </reference>
        </references>
      </pivotArea>
    </format>
    <format dxfId="1286">
      <pivotArea dataOnly="0" labelOnly="1" outline="0" fieldPosition="0">
        <references count="1">
          <reference field="4" count="1" defaultSubtotal="1">
            <x v="313"/>
          </reference>
        </references>
      </pivotArea>
    </format>
    <format dxfId="1285">
      <pivotArea dataOnly="0" labelOnly="1" outline="0" fieldPosition="0">
        <references count="1">
          <reference field="4" count="1" defaultSubtotal="1">
            <x v="313"/>
          </reference>
        </references>
      </pivotArea>
    </format>
    <format dxfId="1284">
      <pivotArea outline="0" collapsedLevelsAreSubtotals="1" fieldPosition="0">
        <references count="2">
          <reference field="0" count="1" selected="0">
            <x v="71"/>
          </reference>
          <reference field="4" count="1" selected="0">
            <x v="314"/>
          </reference>
        </references>
      </pivotArea>
    </format>
    <format dxfId="1283">
      <pivotArea dataOnly="0" labelOnly="1" outline="0" offset="IV1" fieldPosition="0">
        <references count="1">
          <reference field="4" count="1">
            <x v="314"/>
          </reference>
        </references>
      </pivotArea>
    </format>
    <format dxfId="1282">
      <pivotArea dataOnly="0" labelOnly="1" outline="0" fieldPosition="0">
        <references count="2">
          <reference field="0" count="1">
            <x v="71"/>
          </reference>
          <reference field="4" count="1" selected="0">
            <x v="314"/>
          </reference>
        </references>
      </pivotArea>
    </format>
    <format dxfId="1281">
      <pivotArea outline="0" collapsedLevelsAreSubtotals="1" fieldPosition="0">
        <references count="2">
          <reference field="0" count="1" selected="0">
            <x v="71"/>
          </reference>
          <reference field="4" count="1" selected="0">
            <x v="314"/>
          </reference>
        </references>
      </pivotArea>
    </format>
    <format dxfId="1280">
      <pivotArea dataOnly="0" labelOnly="1" outline="0" fieldPosition="0">
        <references count="1">
          <reference field="4" count="1">
            <x v="314"/>
          </reference>
        </references>
      </pivotArea>
    </format>
    <format dxfId="1279">
      <pivotArea dataOnly="0" labelOnly="1" outline="0" fieldPosition="0">
        <references count="2">
          <reference field="0" count="1">
            <x v="71"/>
          </reference>
          <reference field="4" count="1" selected="0">
            <x v="314"/>
          </reference>
        </references>
      </pivotArea>
    </format>
    <format dxfId="1278">
      <pivotArea outline="0" collapsedLevelsAreSubtotals="1" fieldPosition="0">
        <references count="2">
          <reference field="0" count="1" selected="0">
            <x v="125"/>
          </reference>
          <reference field="4" count="1" selected="0">
            <x v="314"/>
          </reference>
        </references>
      </pivotArea>
    </format>
    <format dxfId="1277">
      <pivotArea dataOnly="0" labelOnly="1" outline="0" offset="IV2" fieldPosition="0">
        <references count="1">
          <reference field="4" count="1">
            <x v="314"/>
          </reference>
        </references>
      </pivotArea>
    </format>
    <format dxfId="1276">
      <pivotArea dataOnly="0" labelOnly="1" outline="0" fieldPosition="0">
        <references count="2">
          <reference field="0" count="1">
            <x v="125"/>
          </reference>
          <reference field="4" count="1" selected="0">
            <x v="314"/>
          </reference>
        </references>
      </pivotArea>
    </format>
    <format dxfId="1275">
      <pivotArea outline="0" collapsedLevelsAreSubtotals="1" fieldPosition="0">
        <references count="2">
          <reference field="0" count="1" selected="0">
            <x v="125"/>
          </reference>
          <reference field="4" count="1" selected="0">
            <x v="314"/>
          </reference>
        </references>
      </pivotArea>
    </format>
    <format dxfId="1274">
      <pivotArea outline="0" collapsedLevelsAreSubtotals="1" fieldPosition="0">
        <references count="2">
          <reference field="0" count="1" selected="0">
            <x v="132"/>
          </reference>
          <reference field="4" count="1" selected="0">
            <x v="314"/>
          </reference>
        </references>
      </pivotArea>
    </format>
    <format dxfId="1273">
      <pivotArea dataOnly="0" labelOnly="1" outline="0" offset="IV3" fieldPosition="0">
        <references count="1">
          <reference field="4" count="1">
            <x v="314"/>
          </reference>
        </references>
      </pivotArea>
    </format>
    <format dxfId="1272">
      <pivotArea dataOnly="0" labelOnly="1" outline="0" fieldPosition="0">
        <references count="2">
          <reference field="0" count="1">
            <x v="132"/>
          </reference>
          <reference field="4" count="1" selected="0">
            <x v="314"/>
          </reference>
        </references>
      </pivotArea>
    </format>
    <format dxfId="1271">
      <pivotArea outline="0" collapsedLevelsAreSubtotals="1" fieldPosition="0">
        <references count="2">
          <reference field="0" count="1" selected="0">
            <x v="132"/>
          </reference>
          <reference field="4" count="1" selected="0">
            <x v="314"/>
          </reference>
        </references>
      </pivotArea>
    </format>
    <format dxfId="1270">
      <pivotArea outline="0" collapsedLevelsAreSubtotals="1" fieldPosition="0">
        <references count="2">
          <reference field="0" count="1" selected="0">
            <x v="234"/>
          </reference>
          <reference field="4" count="1" selected="0">
            <x v="314"/>
          </reference>
        </references>
      </pivotArea>
    </format>
    <format dxfId="1269">
      <pivotArea dataOnly="0" labelOnly="1" outline="0" offset="IV256" fieldPosition="0">
        <references count="1">
          <reference field="4" count="1">
            <x v="314"/>
          </reference>
        </references>
      </pivotArea>
    </format>
    <format dxfId="1268">
      <pivotArea dataOnly="0" labelOnly="1" outline="0" fieldPosition="0">
        <references count="2">
          <reference field="0" count="1">
            <x v="234"/>
          </reference>
          <reference field="4" count="1" selected="0">
            <x v="314"/>
          </reference>
        </references>
      </pivotArea>
    </format>
    <format dxfId="1267">
      <pivotArea outline="0" collapsedLevelsAreSubtotals="1" fieldPosition="0">
        <references count="2">
          <reference field="0" count="1" selected="0">
            <x v="234"/>
          </reference>
          <reference field="4" count="1" selected="0">
            <x v="314"/>
          </reference>
        </references>
      </pivotArea>
    </format>
    <format dxfId="1266">
      <pivotArea dataOnly="0" labelOnly="1" outline="0" fieldPosition="0">
        <references count="1">
          <reference field="4" count="1">
            <x v="314"/>
          </reference>
        </references>
      </pivotArea>
    </format>
    <format dxfId="1265">
      <pivotArea dataOnly="0" labelOnly="1" outline="0" fieldPosition="0">
        <references count="2">
          <reference field="0" count="1">
            <x v="234"/>
          </reference>
          <reference field="4" count="1" selected="0">
            <x v="314"/>
          </reference>
        </references>
      </pivotArea>
    </format>
    <format dxfId="1264">
      <pivotArea outline="0" collapsedLevelsAreSubtotals="1" fieldPosition="0">
        <references count="1">
          <reference field="4" count="1" selected="0" defaultSubtotal="1">
            <x v="314"/>
          </reference>
        </references>
      </pivotArea>
    </format>
    <format dxfId="1263">
      <pivotArea dataOnly="0" labelOnly="1" outline="0" fieldPosition="0">
        <references count="1">
          <reference field="4" count="1" defaultSubtotal="1">
            <x v="314"/>
          </reference>
        </references>
      </pivotArea>
    </format>
    <format dxfId="1262">
      <pivotArea dataOnly="0" labelOnly="1" outline="0" fieldPosition="0">
        <references count="1">
          <reference field="4" count="1" defaultSubtotal="1">
            <x v="314"/>
          </reference>
        </references>
      </pivotArea>
    </format>
    <format dxfId="1261">
      <pivotArea outline="0" collapsedLevelsAreSubtotals="1" fieldPosition="0">
        <references count="2">
          <reference field="0" count="1" selected="0">
            <x v="418"/>
          </reference>
          <reference field="4" count="1" selected="0">
            <x v="370"/>
          </reference>
        </references>
      </pivotArea>
    </format>
    <format dxfId="1260">
      <pivotArea dataOnly="0" labelOnly="1" outline="0" fieldPosition="0">
        <references count="1">
          <reference field="4" count="1">
            <x v="370"/>
          </reference>
        </references>
      </pivotArea>
    </format>
    <format dxfId="1259">
      <pivotArea dataOnly="0" labelOnly="1" outline="0" fieldPosition="0">
        <references count="2">
          <reference field="0" count="1">
            <x v="418"/>
          </reference>
          <reference field="4" count="1" selected="0">
            <x v="370"/>
          </reference>
        </references>
      </pivotArea>
    </format>
    <format dxfId="1258">
      <pivotArea outline="0" collapsedLevelsAreSubtotals="1" fieldPosition="0">
        <references count="2">
          <reference field="0" count="1" selected="0">
            <x v="418"/>
          </reference>
          <reference field="4" count="1" selected="0">
            <x v="370"/>
          </reference>
        </references>
      </pivotArea>
    </format>
    <format dxfId="1257">
      <pivotArea dataOnly="0" labelOnly="1" outline="0" fieldPosition="0">
        <references count="1">
          <reference field="4" count="1">
            <x v="370"/>
          </reference>
        </references>
      </pivotArea>
    </format>
    <format dxfId="1256">
      <pivotArea dataOnly="0" labelOnly="1" outline="0" fieldPosition="0">
        <references count="2">
          <reference field="0" count="1">
            <x v="418"/>
          </reference>
          <reference field="4" count="1" selected="0">
            <x v="370"/>
          </reference>
        </references>
      </pivotArea>
    </format>
    <format dxfId="1255">
      <pivotArea dataOnly="0" labelOnly="1" outline="0" fieldPosition="0">
        <references count="1">
          <reference field="4" count="1">
            <x v="370"/>
          </reference>
        </references>
      </pivotArea>
    </format>
    <format dxfId="1254">
      <pivotArea outline="0" collapsedLevelsAreSubtotals="1" fieldPosition="0">
        <references count="1">
          <reference field="4" count="1" selected="0" defaultSubtotal="1">
            <x v="370"/>
          </reference>
        </references>
      </pivotArea>
    </format>
    <format dxfId="1253">
      <pivotArea dataOnly="0" labelOnly="1" outline="0" fieldPosition="0">
        <references count="1">
          <reference field="4" count="1" defaultSubtotal="1">
            <x v="370"/>
          </reference>
        </references>
      </pivotArea>
    </format>
    <format dxfId="1252">
      <pivotArea outline="0" collapsedLevelsAreSubtotals="1" fieldPosition="0">
        <references count="1">
          <reference field="4" count="1" selected="0" defaultSubtotal="1">
            <x v="370"/>
          </reference>
        </references>
      </pivotArea>
    </format>
    <format dxfId="1251">
      <pivotArea dataOnly="0" labelOnly="1" outline="0" fieldPosition="0">
        <references count="1">
          <reference field="4" count="1" defaultSubtotal="1">
            <x v="370"/>
          </reference>
        </references>
      </pivotArea>
    </format>
    <format dxfId="1250">
      <pivotArea dataOnly="0" labelOnly="1" outline="0" fieldPosition="0">
        <references count="1">
          <reference field="4" count="1" defaultSubtotal="1">
            <x v="370"/>
          </reference>
        </references>
      </pivotArea>
    </format>
    <format dxfId="1249">
      <pivotArea dataOnly="0" grandRow="1" outline="0" fieldPosition="0"/>
    </format>
    <format dxfId="1248">
      <pivotArea dataOnly="0" outline="0" fieldPosition="0">
        <references count="1">
          <reference field="4" count="0" defaultSubtotal="1"/>
        </references>
      </pivotArea>
    </format>
    <format dxfId="1247">
      <pivotArea dataOnly="0" outline="0" fieldPosition="0">
        <references count="1">
          <reference field="4" count="0" defaultSubtotal="1"/>
        </references>
      </pivotArea>
    </format>
    <format dxfId="1246">
      <pivotArea dataOnly="0" outline="0" fieldPosition="0">
        <references count="1">
          <reference field="4" count="0" defaultSubtotal="1"/>
        </references>
      </pivotArea>
    </format>
    <format dxfId="1245">
      <pivotArea outline="0" collapsedLevelsAreSubtotals="1" fieldPosition="0">
        <references count="1">
          <reference field="4" count="1" selected="0" defaultSubtotal="1">
            <x v="32"/>
          </reference>
        </references>
      </pivotArea>
    </format>
    <format dxfId="1244">
      <pivotArea dataOnly="0" labelOnly="1" outline="0" fieldPosition="0">
        <references count="1">
          <reference field="4" count="1" defaultSubtotal="1">
            <x v="32"/>
          </reference>
        </references>
      </pivotArea>
    </format>
    <format dxfId="1243">
      <pivotArea dataOnly="0" labelOnly="1" outline="0" fieldPosition="0">
        <references count="1">
          <reference field="4" count="1" defaultSubtotal="1">
            <x v="32"/>
          </reference>
        </references>
      </pivotArea>
    </format>
    <format dxfId="1242">
      <pivotArea outline="0" collapsedLevelsAreSubtotals="1" fieldPosition="0">
        <references count="1">
          <reference field="4" count="1" selected="0" defaultSubtotal="1">
            <x v="51"/>
          </reference>
        </references>
      </pivotArea>
    </format>
    <format dxfId="1241">
      <pivotArea dataOnly="0" labelOnly="1" outline="0" fieldPosition="0">
        <references count="1">
          <reference field="4" count="1" defaultSubtotal="1">
            <x v="51"/>
          </reference>
        </references>
      </pivotArea>
    </format>
    <format dxfId="1240">
      <pivotArea dataOnly="0" labelOnly="1" outline="0" fieldPosition="0">
        <references count="1">
          <reference field="4" count="1" defaultSubtotal="1">
            <x v="51"/>
          </reference>
        </references>
      </pivotArea>
    </format>
    <format dxfId="1239">
      <pivotArea outline="0" collapsedLevelsAreSubtotals="1" fieldPosition="0">
        <references count="1">
          <reference field="4" count="1" selected="0" defaultSubtotal="1">
            <x v="75"/>
          </reference>
        </references>
      </pivotArea>
    </format>
    <format dxfId="1238">
      <pivotArea dataOnly="0" labelOnly="1" outline="0" fieldPosition="0">
        <references count="1">
          <reference field="4" count="1" defaultSubtotal="1">
            <x v="75"/>
          </reference>
        </references>
      </pivotArea>
    </format>
    <format dxfId="1237">
      <pivotArea dataOnly="0" labelOnly="1" outline="0" fieldPosition="0">
        <references count="1">
          <reference field="4" count="1" defaultSubtotal="1">
            <x v="75"/>
          </reference>
        </references>
      </pivotArea>
    </format>
    <format dxfId="1236">
      <pivotArea outline="0" collapsedLevelsAreSubtotals="1" fieldPosition="0">
        <references count="1">
          <reference field="4" count="1" selected="0" defaultSubtotal="1">
            <x v="93"/>
          </reference>
        </references>
      </pivotArea>
    </format>
    <format dxfId="1235">
      <pivotArea dataOnly="0" labelOnly="1" outline="0" fieldPosition="0">
        <references count="1">
          <reference field="4" count="1" defaultSubtotal="1">
            <x v="93"/>
          </reference>
        </references>
      </pivotArea>
    </format>
    <format dxfId="1234">
      <pivotArea dataOnly="0" labelOnly="1" outline="0" fieldPosition="0">
        <references count="1">
          <reference field="4" count="1" defaultSubtotal="1">
            <x v="93"/>
          </reference>
        </references>
      </pivotArea>
    </format>
    <format dxfId="1233">
      <pivotArea outline="0" collapsedLevelsAreSubtotals="1" fieldPosition="0">
        <references count="1">
          <reference field="4" count="1" selected="0" defaultSubtotal="1">
            <x v="122"/>
          </reference>
        </references>
      </pivotArea>
    </format>
    <format dxfId="1232">
      <pivotArea dataOnly="0" labelOnly="1" outline="0" fieldPosition="0">
        <references count="1">
          <reference field="4" count="1" defaultSubtotal="1">
            <x v="122"/>
          </reference>
        </references>
      </pivotArea>
    </format>
    <format dxfId="1231">
      <pivotArea dataOnly="0" labelOnly="1" outline="0" fieldPosition="0">
        <references count="1">
          <reference field="4" count="1" defaultSubtotal="1">
            <x v="122"/>
          </reference>
        </references>
      </pivotArea>
    </format>
    <format dxfId="1230">
      <pivotArea outline="0" collapsedLevelsAreSubtotals="1" fieldPosition="0">
        <references count="2">
          <reference field="0" count="1" selected="0">
            <x v="8"/>
          </reference>
          <reference field="4" count="1" selected="0">
            <x v="125"/>
          </reference>
        </references>
      </pivotArea>
    </format>
    <format dxfId="1229">
      <pivotArea dataOnly="0" labelOnly="1" outline="0" fieldPosition="0">
        <references count="1">
          <reference field="4" count="1">
            <x v="125"/>
          </reference>
        </references>
      </pivotArea>
    </format>
    <format dxfId="1228">
      <pivotArea dataOnly="0" labelOnly="1" outline="0" fieldPosition="0">
        <references count="2">
          <reference field="0" count="1">
            <x v="8"/>
          </reference>
          <reference field="4" count="1" selected="0">
            <x v="125"/>
          </reference>
        </references>
      </pivotArea>
    </format>
    <format dxfId="1227">
      <pivotArea outline="0" collapsedLevelsAreSubtotals="1" fieldPosition="0">
        <references count="1">
          <reference field="4" count="1" selected="0" defaultSubtotal="1">
            <x v="125"/>
          </reference>
        </references>
      </pivotArea>
    </format>
    <format dxfId="1226">
      <pivotArea dataOnly="0" labelOnly="1" outline="0" fieldPosition="0">
        <references count="1">
          <reference field="4" count="1" defaultSubtotal="1">
            <x v="125"/>
          </reference>
        </references>
      </pivotArea>
    </format>
    <format dxfId="1225">
      <pivotArea dataOnly="0" labelOnly="1" outline="0" fieldPosition="0">
        <references count="1">
          <reference field="4" count="1" defaultSubtotal="1">
            <x v="125"/>
          </reference>
        </references>
      </pivotArea>
    </format>
    <format dxfId="1224">
      <pivotArea outline="0" collapsedLevelsAreSubtotals="1" fieldPosition="0">
        <references count="1">
          <reference field="4" count="1" selected="0" defaultSubtotal="1">
            <x v="181"/>
          </reference>
        </references>
      </pivotArea>
    </format>
    <format dxfId="1223">
      <pivotArea dataOnly="0" labelOnly="1" outline="0" fieldPosition="0">
        <references count="1">
          <reference field="4" count="1" defaultSubtotal="1">
            <x v="181"/>
          </reference>
        </references>
      </pivotArea>
    </format>
    <format dxfId="1222">
      <pivotArea dataOnly="0" labelOnly="1" outline="0" fieldPosition="0">
        <references count="1">
          <reference field="4" count="1" defaultSubtotal="1">
            <x v="181"/>
          </reference>
        </references>
      </pivotArea>
    </format>
    <format dxfId="1221">
      <pivotArea outline="0" collapsedLevelsAreSubtotals="1" fieldPosition="0">
        <references count="2">
          <reference field="0" count="1" selected="0">
            <x v="10"/>
          </reference>
          <reference field="4" count="1" selected="0">
            <x v="200"/>
          </reference>
        </references>
      </pivotArea>
    </format>
    <format dxfId="1220">
      <pivotArea dataOnly="0" labelOnly="1" outline="0" fieldPosition="0">
        <references count="1">
          <reference field="4" count="1">
            <x v="200"/>
          </reference>
        </references>
      </pivotArea>
    </format>
    <format dxfId="1219">
      <pivotArea dataOnly="0" labelOnly="1" outline="0" fieldPosition="0">
        <references count="2">
          <reference field="0" count="1">
            <x v="10"/>
          </reference>
          <reference field="4" count="1" selected="0">
            <x v="200"/>
          </reference>
        </references>
      </pivotArea>
    </format>
    <format dxfId="1218">
      <pivotArea outline="0" collapsedLevelsAreSubtotals="1" fieldPosition="0">
        <references count="1">
          <reference field="4" count="1" selected="0" defaultSubtotal="1">
            <x v="200"/>
          </reference>
        </references>
      </pivotArea>
    </format>
    <format dxfId="1217">
      <pivotArea dataOnly="0" labelOnly="1" outline="0" fieldPosition="0">
        <references count="1">
          <reference field="4" count="1" defaultSubtotal="1">
            <x v="200"/>
          </reference>
        </references>
      </pivotArea>
    </format>
    <format dxfId="1216">
      <pivotArea dataOnly="0" labelOnly="1" outline="0" fieldPosition="0">
        <references count="1">
          <reference field="4" count="1" defaultSubtotal="1">
            <x v="200"/>
          </reference>
        </references>
      </pivotArea>
    </format>
    <format dxfId="1215">
      <pivotArea outline="0" collapsedLevelsAreSubtotals="1" fieldPosition="0">
        <references count="2">
          <reference field="0" count="1" selected="0">
            <x v="1"/>
          </reference>
          <reference field="4" count="1" selected="0">
            <x v="207"/>
          </reference>
        </references>
      </pivotArea>
    </format>
    <format dxfId="1214">
      <pivotArea dataOnly="0" labelOnly="1" outline="0" offset="IV1" fieldPosition="0">
        <references count="1">
          <reference field="4" count="1">
            <x v="207"/>
          </reference>
        </references>
      </pivotArea>
    </format>
    <format dxfId="1213">
      <pivotArea dataOnly="0" labelOnly="1" outline="0" fieldPosition="0">
        <references count="2">
          <reference field="0" count="1">
            <x v="1"/>
          </reference>
          <reference field="4" count="1" selected="0">
            <x v="207"/>
          </reference>
        </references>
      </pivotArea>
    </format>
    <format dxfId="1212">
      <pivotArea outline="0" collapsedLevelsAreSubtotals="1" fieldPosition="0">
        <references count="2">
          <reference field="0" count="1" selected="0">
            <x v="2"/>
          </reference>
          <reference field="4" count="1" selected="0">
            <x v="207"/>
          </reference>
        </references>
      </pivotArea>
    </format>
    <format dxfId="1211">
      <pivotArea dataOnly="0" labelOnly="1" outline="0" offset="IV2" fieldPosition="0">
        <references count="1">
          <reference field="4" count="1">
            <x v="207"/>
          </reference>
        </references>
      </pivotArea>
    </format>
    <format dxfId="1210">
      <pivotArea dataOnly="0" labelOnly="1" outline="0" fieldPosition="0">
        <references count="2">
          <reference field="0" count="1">
            <x v="2"/>
          </reference>
          <reference field="4" count="1" selected="0">
            <x v="207"/>
          </reference>
        </references>
      </pivotArea>
    </format>
    <format dxfId="1209">
      <pivotArea outline="0" collapsedLevelsAreSubtotals="1" fieldPosition="0">
        <references count="2">
          <reference field="0" count="1" selected="0">
            <x v="2"/>
          </reference>
          <reference field="4" count="1" selected="0">
            <x v="207"/>
          </reference>
        </references>
      </pivotArea>
    </format>
    <format dxfId="1208">
      <pivotArea outline="0" collapsedLevelsAreSubtotals="1" fieldPosition="0">
        <references count="2">
          <reference field="0" count="1" selected="0">
            <x v="9"/>
          </reference>
          <reference field="4" count="1" selected="0">
            <x v="207"/>
          </reference>
        </references>
      </pivotArea>
    </format>
    <format dxfId="1207">
      <pivotArea dataOnly="0" labelOnly="1" outline="0" offset="IV3" fieldPosition="0">
        <references count="1">
          <reference field="4" count="1">
            <x v="207"/>
          </reference>
        </references>
      </pivotArea>
    </format>
    <format dxfId="1206">
      <pivotArea dataOnly="0" labelOnly="1" outline="0" fieldPosition="0">
        <references count="2">
          <reference field="0" count="1">
            <x v="9"/>
          </reference>
          <reference field="4" count="1" selected="0">
            <x v="207"/>
          </reference>
        </references>
      </pivotArea>
    </format>
    <format dxfId="1205">
      <pivotArea outline="0" collapsedLevelsAreSubtotals="1" fieldPosition="0">
        <references count="2">
          <reference field="0" count="1" selected="0">
            <x v="9"/>
          </reference>
          <reference field="4" count="1" selected="0">
            <x v="207"/>
          </reference>
        </references>
      </pivotArea>
    </format>
    <format dxfId="1204">
      <pivotArea outline="0" collapsedLevelsAreSubtotals="1" fieldPosition="0">
        <references count="2">
          <reference field="0" count="1" selected="0">
            <x v="10"/>
          </reference>
          <reference field="4" count="1" selected="0">
            <x v="207"/>
          </reference>
        </references>
      </pivotArea>
    </format>
    <format dxfId="1203">
      <pivotArea dataOnly="0" labelOnly="1" outline="0" offset="IV256" fieldPosition="0">
        <references count="1">
          <reference field="4" count="1">
            <x v="207"/>
          </reference>
        </references>
      </pivotArea>
    </format>
    <format dxfId="1202">
      <pivotArea dataOnly="0" labelOnly="1" outline="0" fieldPosition="0">
        <references count="2">
          <reference field="0" count="1">
            <x v="10"/>
          </reference>
          <reference field="4" count="1" selected="0">
            <x v="207"/>
          </reference>
        </references>
      </pivotArea>
    </format>
    <format dxfId="1201">
      <pivotArea outline="0" collapsedLevelsAreSubtotals="1" fieldPosition="0">
        <references count="1">
          <reference field="4" count="1" selected="0" defaultSubtotal="1">
            <x v="207"/>
          </reference>
        </references>
      </pivotArea>
    </format>
    <format dxfId="1200">
      <pivotArea dataOnly="0" labelOnly="1" outline="0" fieldPosition="0">
        <references count="1">
          <reference field="4" count="1" defaultSubtotal="1">
            <x v="207"/>
          </reference>
        </references>
      </pivotArea>
    </format>
    <format dxfId="1199">
      <pivotArea dataOnly="0" labelOnly="1" outline="0" fieldPosition="0">
        <references count="1">
          <reference field="4" count="1" defaultSubtotal="1">
            <x v="207"/>
          </reference>
        </references>
      </pivotArea>
    </format>
    <format dxfId="1198">
      <pivotArea outline="0" collapsedLevelsAreSubtotals="1" fieldPosition="0">
        <references count="1">
          <reference field="4" count="1" selected="0" defaultSubtotal="1">
            <x v="208"/>
          </reference>
        </references>
      </pivotArea>
    </format>
    <format dxfId="1197">
      <pivotArea dataOnly="0" labelOnly="1" outline="0" fieldPosition="0">
        <references count="1">
          <reference field="4" count="1" defaultSubtotal="1">
            <x v="208"/>
          </reference>
        </references>
      </pivotArea>
    </format>
    <format dxfId="1196">
      <pivotArea dataOnly="0" labelOnly="1" outline="0" fieldPosition="0">
        <references count="1">
          <reference field="4" count="1" defaultSubtotal="1">
            <x v="208"/>
          </reference>
        </references>
      </pivotArea>
    </format>
    <format dxfId="1195">
      <pivotArea outline="0" collapsedLevelsAreSubtotals="1" fieldPosition="0">
        <references count="2">
          <reference field="0" count="1" selected="0">
            <x v="9"/>
          </reference>
          <reference field="4" count="1" selected="0">
            <x v="210"/>
          </reference>
        </references>
      </pivotArea>
    </format>
    <format dxfId="1194">
      <pivotArea dataOnly="0" labelOnly="1" outline="0" fieldPosition="0">
        <references count="1">
          <reference field="4" count="1">
            <x v="210"/>
          </reference>
        </references>
      </pivotArea>
    </format>
    <format dxfId="1193">
      <pivotArea dataOnly="0" labelOnly="1" outline="0" fieldPosition="0">
        <references count="2">
          <reference field="0" count="1">
            <x v="9"/>
          </reference>
          <reference field="4" count="1" selected="0">
            <x v="210"/>
          </reference>
        </references>
      </pivotArea>
    </format>
    <format dxfId="1192">
      <pivotArea outline="0" collapsedLevelsAreSubtotals="1" fieldPosition="0">
        <references count="1">
          <reference field="4" count="1" selected="0" defaultSubtotal="1">
            <x v="210"/>
          </reference>
        </references>
      </pivotArea>
    </format>
    <format dxfId="1191">
      <pivotArea dataOnly="0" labelOnly="1" outline="0" fieldPosition="0">
        <references count="1">
          <reference field="4" count="1" defaultSubtotal="1">
            <x v="210"/>
          </reference>
        </references>
      </pivotArea>
    </format>
    <format dxfId="1190">
      <pivotArea dataOnly="0" labelOnly="1" outline="0" fieldPosition="0">
        <references count="1">
          <reference field="4" count="1" defaultSubtotal="1">
            <x v="210"/>
          </reference>
        </references>
      </pivotArea>
    </format>
    <format dxfId="1189">
      <pivotArea outline="0" collapsedLevelsAreSubtotals="1" fieldPosition="0">
        <references count="1">
          <reference field="4" count="1" selected="0" defaultSubtotal="1">
            <x v="216"/>
          </reference>
        </references>
      </pivotArea>
    </format>
    <format dxfId="1188">
      <pivotArea dataOnly="0" labelOnly="1" outline="0" fieldPosition="0">
        <references count="1">
          <reference field="4" count="1" defaultSubtotal="1">
            <x v="216"/>
          </reference>
        </references>
      </pivotArea>
    </format>
    <format dxfId="1187">
      <pivotArea dataOnly="0" labelOnly="1" outline="0" fieldPosition="0">
        <references count="1">
          <reference field="4" count="1" defaultSubtotal="1">
            <x v="216"/>
          </reference>
        </references>
      </pivotArea>
    </format>
    <format dxfId="1186">
      <pivotArea outline="0" collapsedLevelsAreSubtotals="1" fieldPosition="0">
        <references count="2">
          <reference field="0" count="1" selected="0">
            <x v="11"/>
          </reference>
          <reference field="4" count="1" selected="0">
            <x v="218"/>
          </reference>
        </references>
      </pivotArea>
    </format>
    <format dxfId="1185">
      <pivotArea dataOnly="0" labelOnly="1" outline="0" fieldPosition="0">
        <references count="1">
          <reference field="4" count="1">
            <x v="218"/>
          </reference>
        </references>
      </pivotArea>
    </format>
    <format dxfId="1184">
      <pivotArea dataOnly="0" labelOnly="1" outline="0" fieldPosition="0">
        <references count="2">
          <reference field="0" count="1">
            <x v="11"/>
          </reference>
          <reference field="4" count="1" selected="0">
            <x v="218"/>
          </reference>
        </references>
      </pivotArea>
    </format>
    <format dxfId="1183">
      <pivotArea outline="0" collapsedLevelsAreSubtotals="1" fieldPosition="0">
        <references count="1">
          <reference field="4" count="1" selected="0" defaultSubtotal="1">
            <x v="218"/>
          </reference>
        </references>
      </pivotArea>
    </format>
    <format dxfId="1182">
      <pivotArea dataOnly="0" labelOnly="1" outline="0" fieldPosition="0">
        <references count="1">
          <reference field="4" count="1" defaultSubtotal="1">
            <x v="218"/>
          </reference>
        </references>
      </pivotArea>
    </format>
    <format dxfId="1181">
      <pivotArea dataOnly="0" labelOnly="1" outline="0" fieldPosition="0">
        <references count="1">
          <reference field="4" count="1" defaultSubtotal="1">
            <x v="218"/>
          </reference>
        </references>
      </pivotArea>
    </format>
    <format dxfId="1180">
      <pivotArea outline="0" collapsedLevelsAreSubtotals="1" fieldPosition="0">
        <references count="1">
          <reference field="4" count="1" selected="0" defaultSubtotal="1">
            <x v="254"/>
          </reference>
        </references>
      </pivotArea>
    </format>
    <format dxfId="1179">
      <pivotArea dataOnly="0" labelOnly="1" outline="0" fieldPosition="0">
        <references count="1">
          <reference field="4" count="1" defaultSubtotal="1">
            <x v="254"/>
          </reference>
        </references>
      </pivotArea>
    </format>
    <format dxfId="1178">
      <pivotArea dataOnly="0" labelOnly="1" outline="0" fieldPosition="0">
        <references count="1">
          <reference field="4" count="1" defaultSubtotal="1">
            <x v="254"/>
          </reference>
        </references>
      </pivotArea>
    </format>
    <format dxfId="1177">
      <pivotArea outline="0" collapsedLevelsAreSubtotals="1" fieldPosition="0">
        <references count="2">
          <reference field="0" count="1" selected="0">
            <x v="9"/>
          </reference>
          <reference field="4" count="1" selected="0">
            <x v="289"/>
          </reference>
        </references>
      </pivotArea>
    </format>
    <format dxfId="1176">
      <pivotArea dataOnly="0" labelOnly="1" outline="0" fieldPosition="0">
        <references count="1">
          <reference field="4" count="1">
            <x v="289"/>
          </reference>
        </references>
      </pivotArea>
    </format>
    <format dxfId="1175">
      <pivotArea dataOnly="0" labelOnly="1" outline="0" fieldPosition="0">
        <references count="2">
          <reference field="0" count="1">
            <x v="9"/>
          </reference>
          <reference field="4" count="1" selected="0">
            <x v="289"/>
          </reference>
        </references>
      </pivotArea>
    </format>
    <format dxfId="1174">
      <pivotArea outline="0" collapsedLevelsAreSubtotals="1" fieldPosition="0">
        <references count="1">
          <reference field="4" count="1" selected="0" defaultSubtotal="1">
            <x v="289"/>
          </reference>
        </references>
      </pivotArea>
    </format>
    <format dxfId="1173">
      <pivotArea dataOnly="0" labelOnly="1" outline="0" fieldPosition="0">
        <references count="1">
          <reference field="4" count="1" defaultSubtotal="1">
            <x v="289"/>
          </reference>
        </references>
      </pivotArea>
    </format>
    <format dxfId="1172">
      <pivotArea dataOnly="0" labelOnly="1" outline="0" fieldPosition="0">
        <references count="1">
          <reference field="4" count="1" defaultSubtotal="1">
            <x v="289"/>
          </reference>
        </references>
      </pivotArea>
    </format>
    <format dxfId="1171">
      <pivotArea dataOnly="0" grandRow="1" outline="0" fieldPosition="0"/>
    </format>
    <format dxfId="1170">
      <pivotArea dataOnly="0" outline="0" fieldPosition="0">
        <references count="1">
          <reference field="4" count="0" defaultSubtotal="1"/>
        </references>
      </pivotArea>
    </format>
    <format dxfId="1169">
      <pivotArea dataOnly="0" outline="0" fieldPosition="0">
        <references count="1">
          <reference field="4" count="0" defaultSubtotal="1"/>
        </references>
      </pivotArea>
    </format>
    <format dxfId="1168">
      <pivotArea dataOnly="0" outline="0" fieldPosition="0">
        <references count="1">
          <reference field="4" count="0" defaultSubtotal="1"/>
        </references>
      </pivotArea>
    </format>
    <format dxfId="1167">
      <pivotArea outline="0" collapsedLevelsAreSubtotals="1" fieldPosition="0">
        <references count="1">
          <reference field="4" count="1" selected="0" defaultSubtotal="1">
            <x v="32"/>
          </reference>
        </references>
      </pivotArea>
    </format>
    <format dxfId="1166">
      <pivotArea dataOnly="0" labelOnly="1" outline="0" fieldPosition="0">
        <references count="1">
          <reference field="4" count="1" defaultSubtotal="1">
            <x v="32"/>
          </reference>
        </references>
      </pivotArea>
    </format>
    <format dxfId="1165">
      <pivotArea dataOnly="0" labelOnly="1" outline="0" fieldPosition="0">
        <references count="1">
          <reference field="4" count="1" defaultSubtotal="1">
            <x v="32"/>
          </reference>
        </references>
      </pivotArea>
    </format>
    <format dxfId="1164">
      <pivotArea outline="0" collapsedLevelsAreSubtotals="1" fieldPosition="0">
        <references count="1">
          <reference field="4" count="1" selected="0" defaultSubtotal="1">
            <x v="51"/>
          </reference>
        </references>
      </pivotArea>
    </format>
    <format dxfId="1163">
      <pivotArea dataOnly="0" labelOnly="1" outline="0" fieldPosition="0">
        <references count="1">
          <reference field="4" count="1" defaultSubtotal="1">
            <x v="51"/>
          </reference>
        </references>
      </pivotArea>
    </format>
    <format dxfId="1162">
      <pivotArea dataOnly="0" labelOnly="1" outline="0" fieldPosition="0">
        <references count="1">
          <reference field="4" count="1" defaultSubtotal="1">
            <x v="51"/>
          </reference>
        </references>
      </pivotArea>
    </format>
    <format dxfId="1161">
      <pivotArea outline="0" collapsedLevelsAreSubtotals="1" fieldPosition="0">
        <references count="1">
          <reference field="4" count="1" selected="0" defaultSubtotal="1">
            <x v="75"/>
          </reference>
        </references>
      </pivotArea>
    </format>
    <format dxfId="1160">
      <pivotArea dataOnly="0" labelOnly="1" outline="0" fieldPosition="0">
        <references count="1">
          <reference field="4" count="1" defaultSubtotal="1">
            <x v="75"/>
          </reference>
        </references>
      </pivotArea>
    </format>
    <format dxfId="1159">
      <pivotArea dataOnly="0" labelOnly="1" outline="0" fieldPosition="0">
        <references count="1">
          <reference field="4" count="1" defaultSubtotal="1">
            <x v="75"/>
          </reference>
        </references>
      </pivotArea>
    </format>
    <format dxfId="1158">
      <pivotArea outline="0" collapsedLevelsAreSubtotals="1" fieldPosition="0">
        <references count="1">
          <reference field="4" count="1" selected="0" defaultSubtotal="1">
            <x v="93"/>
          </reference>
        </references>
      </pivotArea>
    </format>
    <format dxfId="1157">
      <pivotArea dataOnly="0" labelOnly="1" outline="0" fieldPosition="0">
        <references count="1">
          <reference field="4" count="1" defaultSubtotal="1">
            <x v="93"/>
          </reference>
        </references>
      </pivotArea>
    </format>
    <format dxfId="1156">
      <pivotArea dataOnly="0" labelOnly="1" outline="0" fieldPosition="0">
        <references count="1">
          <reference field="4" count="1" defaultSubtotal="1">
            <x v="93"/>
          </reference>
        </references>
      </pivotArea>
    </format>
    <format dxfId="1155">
      <pivotArea outline="0" collapsedLevelsAreSubtotals="1" fieldPosition="0">
        <references count="1">
          <reference field="4" count="1" selected="0" defaultSubtotal="1">
            <x v="122"/>
          </reference>
        </references>
      </pivotArea>
    </format>
    <format dxfId="1154">
      <pivotArea dataOnly="0" labelOnly="1" outline="0" fieldPosition="0">
        <references count="1">
          <reference field="4" count="1" defaultSubtotal="1">
            <x v="122"/>
          </reference>
        </references>
      </pivotArea>
    </format>
    <format dxfId="1153">
      <pivotArea dataOnly="0" labelOnly="1" outline="0" fieldPosition="0">
        <references count="1">
          <reference field="4" count="1" defaultSubtotal="1">
            <x v="122"/>
          </reference>
        </references>
      </pivotArea>
    </format>
    <format dxfId="1152">
      <pivotArea outline="0" collapsedLevelsAreSubtotals="1" fieldPosition="0">
        <references count="1">
          <reference field="4" count="1" selected="0" defaultSubtotal="1">
            <x v="125"/>
          </reference>
        </references>
      </pivotArea>
    </format>
    <format dxfId="1151">
      <pivotArea dataOnly="0" labelOnly="1" outline="0" fieldPosition="0">
        <references count="1">
          <reference field="4" count="1" defaultSubtotal="1">
            <x v="125"/>
          </reference>
        </references>
      </pivotArea>
    </format>
    <format dxfId="1150">
      <pivotArea dataOnly="0" labelOnly="1" outline="0" fieldPosition="0">
        <references count="1">
          <reference field="4" count="1" defaultSubtotal="1">
            <x v="125"/>
          </reference>
        </references>
      </pivotArea>
    </format>
    <format dxfId="1149">
      <pivotArea outline="0" collapsedLevelsAreSubtotals="1" fieldPosition="0">
        <references count="1">
          <reference field="4" count="1" selected="0" defaultSubtotal="1">
            <x v="181"/>
          </reference>
        </references>
      </pivotArea>
    </format>
    <format dxfId="1148">
      <pivotArea dataOnly="0" labelOnly="1" outline="0" fieldPosition="0">
        <references count="1">
          <reference field="4" count="1" defaultSubtotal="1">
            <x v="181"/>
          </reference>
        </references>
      </pivotArea>
    </format>
    <format dxfId="1147">
      <pivotArea dataOnly="0" labelOnly="1" outline="0" fieldPosition="0">
        <references count="1">
          <reference field="4" count="1" defaultSubtotal="1">
            <x v="181"/>
          </reference>
        </references>
      </pivotArea>
    </format>
    <format dxfId="1146">
      <pivotArea outline="0" collapsedLevelsAreSubtotals="1" fieldPosition="0">
        <references count="1">
          <reference field="4" count="1" selected="0" defaultSubtotal="1">
            <x v="200"/>
          </reference>
        </references>
      </pivotArea>
    </format>
    <format dxfId="1145">
      <pivotArea dataOnly="0" labelOnly="1" outline="0" fieldPosition="0">
        <references count="1">
          <reference field="4" count="1" defaultSubtotal="1">
            <x v="200"/>
          </reference>
        </references>
      </pivotArea>
    </format>
    <format dxfId="1144">
      <pivotArea dataOnly="0" labelOnly="1" outline="0" fieldPosition="0">
        <references count="1">
          <reference field="4" count="1" defaultSubtotal="1">
            <x v="200"/>
          </reference>
        </references>
      </pivotArea>
    </format>
    <format dxfId="1143">
      <pivotArea outline="0" collapsedLevelsAreSubtotals="1" fieldPosition="0">
        <references count="2">
          <reference field="0" count="1" selected="0">
            <x v="2"/>
          </reference>
          <reference field="4" count="1" selected="0">
            <x v="207"/>
          </reference>
        </references>
      </pivotArea>
    </format>
    <format dxfId="1142">
      <pivotArea outline="0" collapsedLevelsAreSubtotals="1" fieldPosition="0">
        <references count="2">
          <reference field="0" count="1" selected="0">
            <x v="9"/>
          </reference>
          <reference field="4" count="1" selected="0">
            <x v="207"/>
          </reference>
        </references>
      </pivotArea>
    </format>
    <format dxfId="1141">
      <pivotArea outline="0" collapsedLevelsAreSubtotals="1" fieldPosition="0">
        <references count="1">
          <reference field="4" count="1" selected="0" defaultSubtotal="1">
            <x v="207"/>
          </reference>
        </references>
      </pivotArea>
    </format>
    <format dxfId="1140">
      <pivotArea dataOnly="0" labelOnly="1" outline="0" fieldPosition="0">
        <references count="1">
          <reference field="4" count="1" defaultSubtotal="1">
            <x v="207"/>
          </reference>
        </references>
      </pivotArea>
    </format>
    <format dxfId="1139">
      <pivotArea dataOnly="0" labelOnly="1" outline="0" fieldPosition="0">
        <references count="1">
          <reference field="4" count="1" defaultSubtotal="1">
            <x v="207"/>
          </reference>
        </references>
      </pivotArea>
    </format>
    <format dxfId="1138">
      <pivotArea outline="0" collapsedLevelsAreSubtotals="1" fieldPosition="0">
        <references count="1">
          <reference field="4" count="1" selected="0" defaultSubtotal="1">
            <x v="208"/>
          </reference>
        </references>
      </pivotArea>
    </format>
    <format dxfId="1137">
      <pivotArea dataOnly="0" labelOnly="1" outline="0" fieldPosition="0">
        <references count="1">
          <reference field="4" count="1" defaultSubtotal="1">
            <x v="208"/>
          </reference>
        </references>
      </pivotArea>
    </format>
    <format dxfId="1136">
      <pivotArea dataOnly="0" labelOnly="1" outline="0" fieldPosition="0">
        <references count="1">
          <reference field="4" count="1" defaultSubtotal="1">
            <x v="208"/>
          </reference>
        </references>
      </pivotArea>
    </format>
    <format dxfId="1135">
      <pivotArea outline="0" collapsedLevelsAreSubtotals="1" fieldPosition="0">
        <references count="1">
          <reference field="4" count="1" selected="0" defaultSubtotal="1">
            <x v="210"/>
          </reference>
        </references>
      </pivotArea>
    </format>
    <format dxfId="1134">
      <pivotArea dataOnly="0" labelOnly="1" outline="0" fieldPosition="0">
        <references count="1">
          <reference field="4" count="1" defaultSubtotal="1">
            <x v="210"/>
          </reference>
        </references>
      </pivotArea>
    </format>
    <format dxfId="1133">
      <pivotArea dataOnly="0" labelOnly="1" outline="0" fieldPosition="0">
        <references count="1">
          <reference field="4" count="1" defaultSubtotal="1">
            <x v="210"/>
          </reference>
        </references>
      </pivotArea>
    </format>
    <format dxfId="1132">
      <pivotArea outline="0" collapsedLevelsAreSubtotals="1" fieldPosition="0">
        <references count="1">
          <reference field="4" count="1" selected="0" defaultSubtotal="1">
            <x v="216"/>
          </reference>
        </references>
      </pivotArea>
    </format>
    <format dxfId="1131">
      <pivotArea dataOnly="0" labelOnly="1" outline="0" fieldPosition="0">
        <references count="1">
          <reference field="4" count="1" defaultSubtotal="1">
            <x v="216"/>
          </reference>
        </references>
      </pivotArea>
    </format>
    <format dxfId="1130">
      <pivotArea dataOnly="0" labelOnly="1" outline="0" fieldPosition="0">
        <references count="1">
          <reference field="4" count="1" defaultSubtotal="1">
            <x v="216"/>
          </reference>
        </references>
      </pivotArea>
    </format>
    <format dxfId="1129">
      <pivotArea outline="0" collapsedLevelsAreSubtotals="1" fieldPosition="0">
        <references count="1">
          <reference field="4" count="1" selected="0" defaultSubtotal="1">
            <x v="218"/>
          </reference>
        </references>
      </pivotArea>
    </format>
    <format dxfId="1128">
      <pivotArea dataOnly="0" labelOnly="1" outline="0" fieldPosition="0">
        <references count="1">
          <reference field="4" count="1" defaultSubtotal="1">
            <x v="218"/>
          </reference>
        </references>
      </pivotArea>
    </format>
    <format dxfId="1127">
      <pivotArea dataOnly="0" labelOnly="1" outline="0" fieldPosition="0">
        <references count="1">
          <reference field="4" count="1" defaultSubtotal="1">
            <x v="218"/>
          </reference>
        </references>
      </pivotArea>
    </format>
    <format dxfId="1126">
      <pivotArea outline="0" collapsedLevelsAreSubtotals="1" fieldPosition="0">
        <references count="1">
          <reference field="4" count="1" selected="0" defaultSubtotal="1">
            <x v="254"/>
          </reference>
        </references>
      </pivotArea>
    </format>
    <format dxfId="1125">
      <pivotArea dataOnly="0" labelOnly="1" outline="0" fieldPosition="0">
        <references count="1">
          <reference field="4" count="1" defaultSubtotal="1">
            <x v="254"/>
          </reference>
        </references>
      </pivotArea>
    </format>
    <format dxfId="1124">
      <pivotArea dataOnly="0" labelOnly="1" outline="0" fieldPosition="0">
        <references count="1">
          <reference field="4" count="1" defaultSubtotal="1">
            <x v="254"/>
          </reference>
        </references>
      </pivotArea>
    </format>
    <format dxfId="1123">
      <pivotArea outline="0" collapsedLevelsAreSubtotals="1" fieldPosition="0">
        <references count="1">
          <reference field="4" count="1" selected="0" defaultSubtotal="1">
            <x v="289"/>
          </reference>
        </references>
      </pivotArea>
    </format>
    <format dxfId="1122">
      <pivotArea dataOnly="0" labelOnly="1" outline="0" fieldPosition="0">
        <references count="1">
          <reference field="4" count="1" defaultSubtotal="1">
            <x v="289"/>
          </reference>
        </references>
      </pivotArea>
    </format>
    <format dxfId="1121">
      <pivotArea dataOnly="0" labelOnly="1" outline="0" fieldPosition="0">
        <references count="1">
          <reference field="4" count="1" defaultSubtotal="1">
            <x v="289"/>
          </reference>
        </references>
      </pivotArea>
    </format>
    <format dxfId="1120">
      <pivotArea dataOnly="0" grandRow="1" outline="0" fieldPosition="0"/>
    </format>
    <format dxfId="1119">
      <pivotArea dataOnly="0" outline="0" fieldPosition="0">
        <references count="1">
          <reference field="4" count="0" defaultSubtotal="1"/>
        </references>
      </pivotArea>
    </format>
    <format dxfId="1118">
      <pivotArea dataOnly="0" outline="0" fieldPosition="0">
        <references count="1">
          <reference field="4" count="0" defaultSubtotal="1"/>
        </references>
      </pivotArea>
    </format>
    <format dxfId="1117">
      <pivotArea dataOnly="0" outline="0" fieldPosition="0">
        <references count="1">
          <reference field="4" count="0" defaultSubtotal="1"/>
        </references>
      </pivotArea>
    </format>
    <format dxfId="1116">
      <pivotArea outline="0" collapsedLevelsAreSubtotals="1" fieldPosition="0">
        <references count="1">
          <reference field="4" count="1" selected="0" defaultSubtotal="1">
            <x v="32"/>
          </reference>
        </references>
      </pivotArea>
    </format>
    <format dxfId="1115">
      <pivotArea dataOnly="0" labelOnly="1" outline="0" fieldPosition="0">
        <references count="1">
          <reference field="4" count="1" defaultSubtotal="1">
            <x v="32"/>
          </reference>
        </references>
      </pivotArea>
    </format>
    <format dxfId="1114">
      <pivotArea dataOnly="0" labelOnly="1" outline="0" fieldPosition="0">
        <references count="1">
          <reference field="4" count="1" defaultSubtotal="1">
            <x v="32"/>
          </reference>
        </references>
      </pivotArea>
    </format>
    <format dxfId="1113">
      <pivotArea outline="0" collapsedLevelsAreSubtotals="1" fieldPosition="0">
        <references count="1">
          <reference field="4" count="1" selected="0" defaultSubtotal="1">
            <x v="51"/>
          </reference>
        </references>
      </pivotArea>
    </format>
    <format dxfId="1112">
      <pivotArea dataOnly="0" labelOnly="1" outline="0" fieldPosition="0">
        <references count="1">
          <reference field="4" count="1" defaultSubtotal="1">
            <x v="51"/>
          </reference>
        </references>
      </pivotArea>
    </format>
    <format dxfId="1111">
      <pivotArea dataOnly="0" labelOnly="1" outline="0" fieldPosition="0">
        <references count="1">
          <reference field="4" count="1" defaultSubtotal="1">
            <x v="51"/>
          </reference>
        </references>
      </pivotArea>
    </format>
    <format dxfId="1110">
      <pivotArea outline="0" collapsedLevelsAreSubtotals="1" fieldPosition="0">
        <references count="1">
          <reference field="4" count="1" selected="0" defaultSubtotal="1">
            <x v="75"/>
          </reference>
        </references>
      </pivotArea>
    </format>
    <format dxfId="1109">
      <pivotArea dataOnly="0" labelOnly="1" outline="0" fieldPosition="0">
        <references count="1">
          <reference field="4" count="1" defaultSubtotal="1">
            <x v="75"/>
          </reference>
        </references>
      </pivotArea>
    </format>
    <format dxfId="1108">
      <pivotArea dataOnly="0" labelOnly="1" outline="0" fieldPosition="0">
        <references count="1">
          <reference field="4" count="1" defaultSubtotal="1">
            <x v="75"/>
          </reference>
        </references>
      </pivotArea>
    </format>
    <format dxfId="1107">
      <pivotArea outline="0" collapsedLevelsAreSubtotals="1" fieldPosition="0">
        <references count="1">
          <reference field="4" count="1" selected="0" defaultSubtotal="1">
            <x v="93"/>
          </reference>
        </references>
      </pivotArea>
    </format>
    <format dxfId="1106">
      <pivotArea dataOnly="0" labelOnly="1" outline="0" fieldPosition="0">
        <references count="1">
          <reference field="4" count="1" defaultSubtotal="1">
            <x v="93"/>
          </reference>
        </references>
      </pivotArea>
    </format>
    <format dxfId="1105">
      <pivotArea dataOnly="0" labelOnly="1" outline="0" fieldPosition="0">
        <references count="1">
          <reference field="4" count="1" defaultSubtotal="1">
            <x v="93"/>
          </reference>
        </references>
      </pivotArea>
    </format>
    <format dxfId="1104">
      <pivotArea outline="0" collapsedLevelsAreSubtotals="1" fieldPosition="0">
        <references count="1">
          <reference field="4" count="1" selected="0" defaultSubtotal="1">
            <x v="122"/>
          </reference>
        </references>
      </pivotArea>
    </format>
    <format dxfId="1103">
      <pivotArea dataOnly="0" labelOnly="1" outline="0" fieldPosition="0">
        <references count="1">
          <reference field="4" count="1" defaultSubtotal="1">
            <x v="122"/>
          </reference>
        </references>
      </pivotArea>
    </format>
    <format dxfId="1102">
      <pivotArea dataOnly="0" labelOnly="1" outline="0" fieldPosition="0">
        <references count="1">
          <reference field="4" count="1" defaultSubtotal="1">
            <x v="122"/>
          </reference>
        </references>
      </pivotArea>
    </format>
    <format dxfId="1101">
      <pivotArea outline="0" collapsedLevelsAreSubtotals="1" fieldPosition="0">
        <references count="1">
          <reference field="4" count="1" selected="0" defaultSubtotal="1">
            <x v="125"/>
          </reference>
        </references>
      </pivotArea>
    </format>
    <format dxfId="1100">
      <pivotArea dataOnly="0" labelOnly="1" outline="0" fieldPosition="0">
        <references count="1">
          <reference field="4" count="1" defaultSubtotal="1">
            <x v="125"/>
          </reference>
        </references>
      </pivotArea>
    </format>
    <format dxfId="1099">
      <pivotArea dataOnly="0" labelOnly="1" outline="0" fieldPosition="0">
        <references count="1">
          <reference field="4" count="1" defaultSubtotal="1">
            <x v="125"/>
          </reference>
        </references>
      </pivotArea>
    </format>
    <format dxfId="1098">
      <pivotArea outline="0" collapsedLevelsAreSubtotals="1" fieldPosition="0">
        <references count="1">
          <reference field="4" count="1" selected="0" defaultSubtotal="1">
            <x v="181"/>
          </reference>
        </references>
      </pivotArea>
    </format>
    <format dxfId="1097">
      <pivotArea dataOnly="0" labelOnly="1" outline="0" fieldPosition="0">
        <references count="1">
          <reference field="4" count="1" defaultSubtotal="1">
            <x v="181"/>
          </reference>
        </references>
      </pivotArea>
    </format>
    <format dxfId="1096">
      <pivotArea dataOnly="0" labelOnly="1" outline="0" fieldPosition="0">
        <references count="1">
          <reference field="4" count="1" defaultSubtotal="1">
            <x v="181"/>
          </reference>
        </references>
      </pivotArea>
    </format>
    <format dxfId="1095">
      <pivotArea outline="0" collapsedLevelsAreSubtotals="1" fieldPosition="0">
        <references count="1">
          <reference field="4" count="1" selected="0" defaultSubtotal="1">
            <x v="200"/>
          </reference>
        </references>
      </pivotArea>
    </format>
    <format dxfId="1094">
      <pivotArea dataOnly="0" labelOnly="1" outline="0" fieldPosition="0">
        <references count="1">
          <reference field="4" count="1" defaultSubtotal="1">
            <x v="200"/>
          </reference>
        </references>
      </pivotArea>
    </format>
    <format dxfId="1093">
      <pivotArea dataOnly="0" labelOnly="1" outline="0" fieldPosition="0">
        <references count="1">
          <reference field="4" count="1" defaultSubtotal="1">
            <x v="200"/>
          </reference>
        </references>
      </pivotArea>
    </format>
    <format dxfId="1092">
      <pivotArea outline="0" collapsedLevelsAreSubtotals="1" fieldPosition="0">
        <references count="2">
          <reference field="0" count="1" selected="0">
            <x v="2"/>
          </reference>
          <reference field="4" count="1" selected="0">
            <x v="207"/>
          </reference>
        </references>
      </pivotArea>
    </format>
    <format dxfId="1091">
      <pivotArea outline="0" collapsedLevelsAreSubtotals="1" fieldPosition="0">
        <references count="2">
          <reference field="0" count="1" selected="0">
            <x v="9"/>
          </reference>
          <reference field="4" count="1" selected="0">
            <x v="207"/>
          </reference>
        </references>
      </pivotArea>
    </format>
    <format dxfId="1090">
      <pivotArea outline="0" collapsedLevelsAreSubtotals="1" fieldPosition="0">
        <references count="1">
          <reference field="4" count="1" selected="0" defaultSubtotal="1">
            <x v="207"/>
          </reference>
        </references>
      </pivotArea>
    </format>
    <format dxfId="1089">
      <pivotArea dataOnly="0" labelOnly="1" outline="0" fieldPosition="0">
        <references count="1">
          <reference field="4" count="1" defaultSubtotal="1">
            <x v="207"/>
          </reference>
        </references>
      </pivotArea>
    </format>
    <format dxfId="1088">
      <pivotArea dataOnly="0" labelOnly="1" outline="0" fieldPosition="0">
        <references count="1">
          <reference field="4" count="1" defaultSubtotal="1">
            <x v="207"/>
          </reference>
        </references>
      </pivotArea>
    </format>
    <format dxfId="1087">
      <pivotArea outline="0" collapsedLevelsAreSubtotals="1" fieldPosition="0">
        <references count="1">
          <reference field="4" count="1" selected="0" defaultSubtotal="1">
            <x v="208"/>
          </reference>
        </references>
      </pivotArea>
    </format>
    <format dxfId="1086">
      <pivotArea dataOnly="0" labelOnly="1" outline="0" fieldPosition="0">
        <references count="1">
          <reference field="4" count="1" defaultSubtotal="1">
            <x v="208"/>
          </reference>
        </references>
      </pivotArea>
    </format>
    <format dxfId="1085">
      <pivotArea dataOnly="0" labelOnly="1" outline="0" fieldPosition="0">
        <references count="1">
          <reference field="4" count="1" defaultSubtotal="1">
            <x v="208"/>
          </reference>
        </references>
      </pivotArea>
    </format>
    <format dxfId="1084">
      <pivotArea outline="0" collapsedLevelsAreSubtotals="1" fieldPosition="0">
        <references count="1">
          <reference field="4" count="1" selected="0" defaultSubtotal="1">
            <x v="210"/>
          </reference>
        </references>
      </pivotArea>
    </format>
    <format dxfId="1083">
      <pivotArea dataOnly="0" labelOnly="1" outline="0" fieldPosition="0">
        <references count="1">
          <reference field="4" count="1" defaultSubtotal="1">
            <x v="210"/>
          </reference>
        </references>
      </pivotArea>
    </format>
    <format dxfId="1082">
      <pivotArea dataOnly="0" labelOnly="1" outline="0" fieldPosition="0">
        <references count="1">
          <reference field="4" count="1" defaultSubtotal="1">
            <x v="210"/>
          </reference>
        </references>
      </pivotArea>
    </format>
    <format dxfId="1081">
      <pivotArea outline="0" collapsedLevelsAreSubtotals="1" fieldPosition="0">
        <references count="1">
          <reference field="4" count="1" selected="0" defaultSubtotal="1">
            <x v="216"/>
          </reference>
        </references>
      </pivotArea>
    </format>
    <format dxfId="1080">
      <pivotArea dataOnly="0" labelOnly="1" outline="0" fieldPosition="0">
        <references count="1">
          <reference field="4" count="1" defaultSubtotal="1">
            <x v="216"/>
          </reference>
        </references>
      </pivotArea>
    </format>
    <format dxfId="1079">
      <pivotArea dataOnly="0" labelOnly="1" outline="0" fieldPosition="0">
        <references count="1">
          <reference field="4" count="1" defaultSubtotal="1">
            <x v="216"/>
          </reference>
        </references>
      </pivotArea>
    </format>
    <format dxfId="1078">
      <pivotArea outline="0" collapsedLevelsAreSubtotals="1" fieldPosition="0">
        <references count="1">
          <reference field="4" count="1" selected="0" defaultSubtotal="1">
            <x v="218"/>
          </reference>
        </references>
      </pivotArea>
    </format>
    <format dxfId="1077">
      <pivotArea dataOnly="0" labelOnly="1" outline="0" fieldPosition="0">
        <references count="1">
          <reference field="4" count="1" defaultSubtotal="1">
            <x v="218"/>
          </reference>
        </references>
      </pivotArea>
    </format>
    <format dxfId="1076">
      <pivotArea dataOnly="0" labelOnly="1" outline="0" fieldPosition="0">
        <references count="1">
          <reference field="4" count="1" defaultSubtotal="1">
            <x v="218"/>
          </reference>
        </references>
      </pivotArea>
    </format>
    <format dxfId="1075">
      <pivotArea outline="0" collapsedLevelsAreSubtotals="1" fieldPosition="0">
        <references count="1">
          <reference field="4" count="1" selected="0" defaultSubtotal="1">
            <x v="254"/>
          </reference>
        </references>
      </pivotArea>
    </format>
    <format dxfId="1074">
      <pivotArea dataOnly="0" labelOnly="1" outline="0" fieldPosition="0">
        <references count="1">
          <reference field="4" count="1" defaultSubtotal="1">
            <x v="254"/>
          </reference>
        </references>
      </pivotArea>
    </format>
    <format dxfId="1073">
      <pivotArea dataOnly="0" labelOnly="1" outline="0" fieldPosition="0">
        <references count="1">
          <reference field="4" count="1" defaultSubtotal="1">
            <x v="254"/>
          </reference>
        </references>
      </pivotArea>
    </format>
    <format dxfId="1072">
      <pivotArea outline="0" collapsedLevelsAreSubtotals="1" fieldPosition="0">
        <references count="1">
          <reference field="4" count="1" selected="0" defaultSubtotal="1">
            <x v="289"/>
          </reference>
        </references>
      </pivotArea>
    </format>
    <format dxfId="1071">
      <pivotArea dataOnly="0" labelOnly="1" outline="0" fieldPosition="0">
        <references count="1">
          <reference field="4" count="1" defaultSubtotal="1">
            <x v="289"/>
          </reference>
        </references>
      </pivotArea>
    </format>
    <format dxfId="1070">
      <pivotArea dataOnly="0" labelOnly="1" outline="0" fieldPosition="0">
        <references count="1">
          <reference field="4" count="1" defaultSubtotal="1">
            <x v="289"/>
          </reference>
        </references>
      </pivotArea>
    </format>
    <format dxfId="1069">
      <pivotArea dataOnly="0" grandRow="1" outline="0" fieldPosition="0"/>
    </format>
    <format dxfId="1068">
      <pivotArea dataOnly="0" outline="0" fieldPosition="0">
        <references count="1">
          <reference field="4" count="0" defaultSubtotal="1"/>
        </references>
      </pivotArea>
    </format>
    <format dxfId="1067">
      <pivotArea dataOnly="0" outline="0" fieldPosition="0">
        <references count="1">
          <reference field="4" count="0" defaultSubtotal="1"/>
        </references>
      </pivotArea>
    </format>
    <format dxfId="1066">
      <pivotArea dataOnly="0" outline="0" fieldPosition="0">
        <references count="1">
          <reference field="4" count="0" defaultSubtotal="1"/>
        </references>
      </pivotArea>
    </format>
    <format dxfId="1065">
      <pivotArea outline="0" collapsedLevelsAreSubtotals="1" fieldPosition="0">
        <references count="2">
          <reference field="0" count="1" selected="0">
            <x v="565"/>
          </reference>
          <reference field="4" count="1" selected="0">
            <x v="49"/>
          </reference>
        </references>
      </pivotArea>
    </format>
    <format dxfId="1064">
      <pivotArea dataOnly="0" labelOnly="1" outline="0" fieldPosition="0">
        <references count="1">
          <reference field="4" count="1">
            <x v="49"/>
          </reference>
        </references>
      </pivotArea>
    </format>
    <format dxfId="1063">
      <pivotArea dataOnly="0" labelOnly="1" outline="0" fieldPosition="0">
        <references count="2">
          <reference field="0" count="1">
            <x v="565"/>
          </reference>
          <reference field="4" count="1" selected="0">
            <x v="49"/>
          </reference>
        </references>
      </pivotArea>
    </format>
    <format dxfId="1062">
      <pivotArea outline="0" collapsedLevelsAreSubtotals="1" fieldPosition="0">
        <references count="2">
          <reference field="0" count="1" selected="0">
            <x v="565"/>
          </reference>
          <reference field="4" count="1" selected="0">
            <x v="49"/>
          </reference>
        </references>
      </pivotArea>
    </format>
    <format dxfId="1061">
      <pivotArea dataOnly="0" labelOnly="1" outline="0" fieldPosition="0">
        <references count="1">
          <reference field="4" count="1">
            <x v="49"/>
          </reference>
        </references>
      </pivotArea>
    </format>
    <format dxfId="1060">
      <pivotArea dataOnly="0" labelOnly="1" outline="0" fieldPosition="0">
        <references count="2">
          <reference field="0" count="1">
            <x v="565"/>
          </reference>
          <reference field="4" count="1" selected="0">
            <x v="49"/>
          </reference>
        </references>
      </pivotArea>
    </format>
    <format dxfId="1059">
      <pivotArea outline="0" collapsedLevelsAreSubtotals="1" fieldPosition="0">
        <references count="1">
          <reference field="4" count="1" selected="0" defaultSubtotal="1">
            <x v="49"/>
          </reference>
        </references>
      </pivotArea>
    </format>
    <format dxfId="1058">
      <pivotArea dataOnly="0" labelOnly="1" outline="0" fieldPosition="0">
        <references count="1">
          <reference field="4" count="1" defaultSubtotal="1">
            <x v="49"/>
          </reference>
        </references>
      </pivotArea>
    </format>
    <format dxfId="1057">
      <pivotArea dataOnly="0" labelOnly="1" outline="0" fieldPosition="0">
        <references count="1">
          <reference field="4" count="1" defaultSubtotal="1">
            <x v="49"/>
          </reference>
        </references>
      </pivotArea>
    </format>
    <format dxfId="1056">
      <pivotArea outline="0" collapsedLevelsAreSubtotals="1" fieldPosition="0">
        <references count="2">
          <reference field="0" count="1" selected="0">
            <x v="529"/>
          </reference>
          <reference field="4" count="1" selected="0">
            <x v="57"/>
          </reference>
        </references>
      </pivotArea>
    </format>
    <format dxfId="1055">
      <pivotArea dataOnly="0" labelOnly="1" outline="0" fieldPosition="0">
        <references count="1">
          <reference field="4" count="1">
            <x v="57"/>
          </reference>
        </references>
      </pivotArea>
    </format>
    <format dxfId="1054">
      <pivotArea dataOnly="0" labelOnly="1" outline="0" fieldPosition="0">
        <references count="2">
          <reference field="0" count="1">
            <x v="529"/>
          </reference>
          <reference field="4" count="1" selected="0">
            <x v="57"/>
          </reference>
        </references>
      </pivotArea>
    </format>
    <format dxfId="1053">
      <pivotArea outline="0" collapsedLevelsAreSubtotals="1" fieldPosition="0">
        <references count="2">
          <reference field="0" count="1" selected="0">
            <x v="529"/>
          </reference>
          <reference field="4" count="1" selected="0">
            <x v="57"/>
          </reference>
        </references>
      </pivotArea>
    </format>
    <format dxfId="1052">
      <pivotArea dataOnly="0" labelOnly="1" outline="0" fieldPosition="0">
        <references count="1">
          <reference field="4" count="1">
            <x v="57"/>
          </reference>
        </references>
      </pivotArea>
    </format>
    <format dxfId="1051">
      <pivotArea dataOnly="0" labelOnly="1" outline="0" fieldPosition="0">
        <references count="2">
          <reference field="0" count="1">
            <x v="529"/>
          </reference>
          <reference field="4" count="1" selected="0">
            <x v="57"/>
          </reference>
        </references>
      </pivotArea>
    </format>
    <format dxfId="1050">
      <pivotArea outline="0" collapsedLevelsAreSubtotals="1" fieldPosition="0">
        <references count="1">
          <reference field="4" count="1" selected="0" defaultSubtotal="1">
            <x v="57"/>
          </reference>
        </references>
      </pivotArea>
    </format>
    <format dxfId="1049">
      <pivotArea dataOnly="0" labelOnly="1" outline="0" fieldPosition="0">
        <references count="1">
          <reference field="4" count="1" defaultSubtotal="1">
            <x v="57"/>
          </reference>
        </references>
      </pivotArea>
    </format>
    <format dxfId="1048">
      <pivotArea dataOnly="0" labelOnly="1" outline="0" fieldPosition="0">
        <references count="1">
          <reference field="4" count="1" defaultSubtotal="1">
            <x v="57"/>
          </reference>
        </references>
      </pivotArea>
    </format>
    <format dxfId="1047">
      <pivotArea outline="0" collapsedLevelsAreSubtotals="1" fieldPosition="0">
        <references count="2">
          <reference field="0" count="1" selected="0">
            <x v="519"/>
          </reference>
          <reference field="4" count="1" selected="0">
            <x v="86"/>
          </reference>
        </references>
      </pivotArea>
    </format>
    <format dxfId="1046">
      <pivotArea dataOnly="0" labelOnly="1" outline="0" fieldPosition="0">
        <references count="1">
          <reference field="4" count="1">
            <x v="86"/>
          </reference>
        </references>
      </pivotArea>
    </format>
    <format dxfId="1045">
      <pivotArea dataOnly="0" labelOnly="1" outline="0" fieldPosition="0">
        <references count="2">
          <reference field="0" count="1">
            <x v="519"/>
          </reference>
          <reference field="4" count="1" selected="0">
            <x v="86"/>
          </reference>
        </references>
      </pivotArea>
    </format>
    <format dxfId="1044">
      <pivotArea outline="0" collapsedLevelsAreSubtotals="1" fieldPosition="0">
        <references count="2">
          <reference field="0" count="1" selected="0">
            <x v="519"/>
          </reference>
          <reference field="4" count="1" selected="0">
            <x v="86"/>
          </reference>
        </references>
      </pivotArea>
    </format>
    <format dxfId="1043">
      <pivotArea dataOnly="0" labelOnly="1" outline="0" fieldPosition="0">
        <references count="1">
          <reference field="4" count="1">
            <x v="86"/>
          </reference>
        </references>
      </pivotArea>
    </format>
    <format dxfId="1042">
      <pivotArea dataOnly="0" labelOnly="1" outline="0" fieldPosition="0">
        <references count="2">
          <reference field="0" count="1">
            <x v="519"/>
          </reference>
          <reference field="4" count="1" selected="0">
            <x v="86"/>
          </reference>
        </references>
      </pivotArea>
    </format>
    <format dxfId="1041">
      <pivotArea outline="0" collapsedLevelsAreSubtotals="1" fieldPosition="0">
        <references count="1">
          <reference field="4" count="1" selected="0" defaultSubtotal="1">
            <x v="86"/>
          </reference>
        </references>
      </pivotArea>
    </format>
    <format dxfId="1040">
      <pivotArea dataOnly="0" labelOnly="1" outline="0" fieldPosition="0">
        <references count="1">
          <reference field="4" count="1" defaultSubtotal="1">
            <x v="86"/>
          </reference>
        </references>
      </pivotArea>
    </format>
    <format dxfId="1039">
      <pivotArea dataOnly="0" labelOnly="1" outline="0" fieldPosition="0">
        <references count="1">
          <reference field="4" count="1" defaultSubtotal="1">
            <x v="86"/>
          </reference>
        </references>
      </pivotArea>
    </format>
    <format dxfId="1038">
      <pivotArea outline="0" collapsedLevelsAreSubtotals="1" fieldPosition="0">
        <references count="2">
          <reference field="0" count="1" selected="0">
            <x v="515"/>
          </reference>
          <reference field="4" count="1" selected="0">
            <x v="134"/>
          </reference>
        </references>
      </pivotArea>
    </format>
    <format dxfId="1037">
      <pivotArea dataOnly="0" labelOnly="1" outline="0" offset="IV1" fieldPosition="0">
        <references count="1">
          <reference field="4" count="1">
            <x v="134"/>
          </reference>
        </references>
      </pivotArea>
    </format>
    <format dxfId="1036">
      <pivotArea dataOnly="0" labelOnly="1" outline="0" fieldPosition="0">
        <references count="2">
          <reference field="0" count="1">
            <x v="515"/>
          </reference>
          <reference field="4" count="1" selected="0">
            <x v="134"/>
          </reference>
        </references>
      </pivotArea>
    </format>
    <format dxfId="1035">
      <pivotArea outline="0" collapsedLevelsAreSubtotals="1" fieldPosition="0">
        <references count="2">
          <reference field="0" count="1" selected="0">
            <x v="515"/>
          </reference>
          <reference field="4" count="1" selected="0">
            <x v="134"/>
          </reference>
        </references>
      </pivotArea>
    </format>
    <format dxfId="1034">
      <pivotArea dataOnly="0" labelOnly="1" outline="0" fieldPosition="0">
        <references count="1">
          <reference field="4" count="1">
            <x v="134"/>
          </reference>
        </references>
      </pivotArea>
    </format>
    <format dxfId="1033">
      <pivotArea dataOnly="0" labelOnly="1" outline="0" fieldPosition="0">
        <references count="2">
          <reference field="0" count="1">
            <x v="515"/>
          </reference>
          <reference field="4" count="1" selected="0">
            <x v="134"/>
          </reference>
        </references>
      </pivotArea>
    </format>
    <format dxfId="1032">
      <pivotArea outline="0" collapsedLevelsAreSubtotals="1" fieldPosition="0">
        <references count="2">
          <reference field="0" count="1" selected="0">
            <x v="516"/>
          </reference>
          <reference field="4" count="1" selected="0">
            <x v="134"/>
          </reference>
        </references>
      </pivotArea>
    </format>
    <format dxfId="1031">
      <pivotArea dataOnly="0" labelOnly="1" outline="0" offset="IV2" fieldPosition="0">
        <references count="1">
          <reference field="4" count="1">
            <x v="134"/>
          </reference>
        </references>
      </pivotArea>
    </format>
    <format dxfId="1030">
      <pivotArea dataOnly="0" labelOnly="1" outline="0" fieldPosition="0">
        <references count="2">
          <reference field="0" count="1">
            <x v="516"/>
          </reference>
          <reference field="4" count="1" selected="0">
            <x v="134"/>
          </reference>
        </references>
      </pivotArea>
    </format>
    <format dxfId="1029">
      <pivotArea outline="0" collapsedLevelsAreSubtotals="1" fieldPosition="0">
        <references count="2">
          <reference field="0" count="1" selected="0">
            <x v="516"/>
          </reference>
          <reference field="4" count="1" selected="0">
            <x v="134"/>
          </reference>
        </references>
      </pivotArea>
    </format>
    <format dxfId="1028">
      <pivotArea outline="0" collapsedLevelsAreSubtotals="1" fieldPosition="0">
        <references count="2">
          <reference field="0" count="1" selected="0">
            <x v="519"/>
          </reference>
          <reference field="4" count="1" selected="0">
            <x v="134"/>
          </reference>
        </references>
      </pivotArea>
    </format>
    <format dxfId="1027">
      <pivotArea dataOnly="0" labelOnly="1" outline="0" offset="IV3" fieldPosition="0">
        <references count="1">
          <reference field="4" count="1">
            <x v="134"/>
          </reference>
        </references>
      </pivotArea>
    </format>
    <format dxfId="1026">
      <pivotArea dataOnly="0" labelOnly="1" outline="0" fieldPosition="0">
        <references count="2">
          <reference field="0" count="1">
            <x v="519"/>
          </reference>
          <reference field="4" count="1" selected="0">
            <x v="134"/>
          </reference>
        </references>
      </pivotArea>
    </format>
    <format dxfId="1025">
      <pivotArea outline="0" collapsedLevelsAreSubtotals="1" fieldPosition="0">
        <references count="2">
          <reference field="0" count="1" selected="0">
            <x v="519"/>
          </reference>
          <reference field="4" count="1" selected="0">
            <x v="134"/>
          </reference>
        </references>
      </pivotArea>
    </format>
    <format dxfId="1024">
      <pivotArea outline="0" collapsedLevelsAreSubtotals="1" fieldPosition="0">
        <references count="2">
          <reference field="0" count="1" selected="0">
            <x v="520"/>
          </reference>
          <reference field="4" count="1" selected="0">
            <x v="134"/>
          </reference>
        </references>
      </pivotArea>
    </format>
    <format dxfId="1023">
      <pivotArea dataOnly="0" labelOnly="1" outline="0" offset="IV4" fieldPosition="0">
        <references count="1">
          <reference field="4" count="1">
            <x v="134"/>
          </reference>
        </references>
      </pivotArea>
    </format>
    <format dxfId="1022">
      <pivotArea dataOnly="0" labelOnly="1" outline="0" fieldPosition="0">
        <references count="2">
          <reference field="0" count="1">
            <x v="520"/>
          </reference>
          <reference field="4" count="1" selected="0">
            <x v="134"/>
          </reference>
        </references>
      </pivotArea>
    </format>
    <format dxfId="1021">
      <pivotArea outline="0" collapsedLevelsAreSubtotals="1" fieldPosition="0">
        <references count="2">
          <reference field="0" count="1" selected="0">
            <x v="520"/>
          </reference>
          <reference field="4" count="1" selected="0">
            <x v="134"/>
          </reference>
        </references>
      </pivotArea>
    </format>
    <format dxfId="1020">
      <pivotArea outline="0" collapsedLevelsAreSubtotals="1" fieldPosition="0">
        <references count="2">
          <reference field="0" count="1" selected="0">
            <x v="522"/>
          </reference>
          <reference field="4" count="1" selected="0">
            <x v="134"/>
          </reference>
        </references>
      </pivotArea>
    </format>
    <format dxfId="1019">
      <pivotArea dataOnly="0" labelOnly="1" outline="0" offset="IV5" fieldPosition="0">
        <references count="1">
          <reference field="4" count="1">
            <x v="134"/>
          </reference>
        </references>
      </pivotArea>
    </format>
    <format dxfId="1018">
      <pivotArea dataOnly="0" labelOnly="1" outline="0" fieldPosition="0">
        <references count="2">
          <reference field="0" count="1">
            <x v="522"/>
          </reference>
          <reference field="4" count="1" selected="0">
            <x v="134"/>
          </reference>
        </references>
      </pivotArea>
    </format>
    <format dxfId="1017">
      <pivotArea outline="0" collapsedLevelsAreSubtotals="1" fieldPosition="0">
        <references count="2">
          <reference field="0" count="1" selected="0">
            <x v="522"/>
          </reference>
          <reference field="4" count="1" selected="0">
            <x v="134"/>
          </reference>
        </references>
      </pivotArea>
    </format>
    <format dxfId="1016">
      <pivotArea outline="0" collapsedLevelsAreSubtotals="1" fieldPosition="0">
        <references count="2">
          <reference field="0" count="1" selected="0">
            <x v="523"/>
          </reference>
          <reference field="4" count="1" selected="0">
            <x v="134"/>
          </reference>
        </references>
      </pivotArea>
    </format>
    <format dxfId="1015">
      <pivotArea dataOnly="0" labelOnly="1" outline="0" offset="IV6" fieldPosition="0">
        <references count="1">
          <reference field="4" count="1">
            <x v="134"/>
          </reference>
        </references>
      </pivotArea>
    </format>
    <format dxfId="1014">
      <pivotArea dataOnly="0" labelOnly="1" outline="0" fieldPosition="0">
        <references count="2">
          <reference field="0" count="1">
            <x v="523"/>
          </reference>
          <reference field="4" count="1" selected="0">
            <x v="134"/>
          </reference>
        </references>
      </pivotArea>
    </format>
    <format dxfId="1013">
      <pivotArea outline="0" collapsedLevelsAreSubtotals="1" fieldPosition="0">
        <references count="2">
          <reference field="0" count="1" selected="0">
            <x v="523"/>
          </reference>
          <reference field="4" count="1" selected="0">
            <x v="134"/>
          </reference>
        </references>
      </pivotArea>
    </format>
    <format dxfId="1012">
      <pivotArea outline="0" collapsedLevelsAreSubtotals="1" fieldPosition="0">
        <references count="2">
          <reference field="0" count="1" selected="0">
            <x v="526"/>
          </reference>
          <reference field="4" count="1" selected="0">
            <x v="134"/>
          </reference>
        </references>
      </pivotArea>
    </format>
    <format dxfId="1011">
      <pivotArea dataOnly="0" labelOnly="1" outline="0" offset="IV7" fieldPosition="0">
        <references count="1">
          <reference field="4" count="1">
            <x v="134"/>
          </reference>
        </references>
      </pivotArea>
    </format>
    <format dxfId="1010">
      <pivotArea dataOnly="0" labelOnly="1" outline="0" fieldPosition="0">
        <references count="2">
          <reference field="0" count="1">
            <x v="526"/>
          </reference>
          <reference field="4" count="1" selected="0">
            <x v="134"/>
          </reference>
        </references>
      </pivotArea>
    </format>
    <format dxfId="1009">
      <pivotArea outline="0" collapsedLevelsAreSubtotals="1" fieldPosition="0">
        <references count="2">
          <reference field="0" count="1" selected="0">
            <x v="526"/>
          </reference>
          <reference field="4" count="1" selected="0">
            <x v="134"/>
          </reference>
        </references>
      </pivotArea>
    </format>
    <format dxfId="1008">
      <pivotArea outline="0" collapsedLevelsAreSubtotals="1" fieldPosition="0">
        <references count="2">
          <reference field="0" count="1" selected="0">
            <x v="527"/>
          </reference>
          <reference field="4" count="1" selected="0">
            <x v="134"/>
          </reference>
        </references>
      </pivotArea>
    </format>
    <format dxfId="1007">
      <pivotArea dataOnly="0" labelOnly="1" outline="0" offset="IV8" fieldPosition="0">
        <references count="1">
          <reference field="4" count="1">
            <x v="134"/>
          </reference>
        </references>
      </pivotArea>
    </format>
    <format dxfId="1006">
      <pivotArea dataOnly="0" labelOnly="1" outline="0" fieldPosition="0">
        <references count="2">
          <reference field="0" count="1">
            <x v="527"/>
          </reference>
          <reference field="4" count="1" selected="0">
            <x v="134"/>
          </reference>
        </references>
      </pivotArea>
    </format>
    <format dxfId="1005">
      <pivotArea outline="0" collapsedLevelsAreSubtotals="1" fieldPosition="0">
        <references count="2">
          <reference field="0" count="1" selected="0">
            <x v="527"/>
          </reference>
          <reference field="4" count="1" selected="0">
            <x v="134"/>
          </reference>
        </references>
      </pivotArea>
    </format>
    <format dxfId="1004">
      <pivotArea outline="0" collapsedLevelsAreSubtotals="1" fieldPosition="0">
        <references count="2">
          <reference field="0" count="1" selected="0">
            <x v="529"/>
          </reference>
          <reference field="4" count="1" selected="0">
            <x v="134"/>
          </reference>
        </references>
      </pivotArea>
    </format>
    <format dxfId="1003">
      <pivotArea dataOnly="0" labelOnly="1" outline="0" offset="IV9" fieldPosition="0">
        <references count="1">
          <reference field="4" count="1">
            <x v="134"/>
          </reference>
        </references>
      </pivotArea>
    </format>
    <format dxfId="1002">
      <pivotArea dataOnly="0" labelOnly="1" outline="0" fieldPosition="0">
        <references count="2">
          <reference field="0" count="1">
            <x v="529"/>
          </reference>
          <reference field="4" count="1" selected="0">
            <x v="134"/>
          </reference>
        </references>
      </pivotArea>
    </format>
    <format dxfId="1001">
      <pivotArea outline="0" collapsedLevelsAreSubtotals="1" fieldPosition="0">
        <references count="2">
          <reference field="0" count="1" selected="0">
            <x v="529"/>
          </reference>
          <reference field="4" count="1" selected="0">
            <x v="134"/>
          </reference>
        </references>
      </pivotArea>
    </format>
    <format dxfId="1000">
      <pivotArea outline="0" collapsedLevelsAreSubtotals="1" fieldPosition="0">
        <references count="2">
          <reference field="0" count="1" selected="0">
            <x v="530"/>
          </reference>
          <reference field="4" count="1" selected="0">
            <x v="134"/>
          </reference>
        </references>
      </pivotArea>
    </format>
    <format dxfId="999">
      <pivotArea dataOnly="0" labelOnly="1" outline="0" offset="IV10" fieldPosition="0">
        <references count="1">
          <reference field="4" count="1">
            <x v="134"/>
          </reference>
        </references>
      </pivotArea>
    </format>
    <format dxfId="998">
      <pivotArea dataOnly="0" labelOnly="1" outline="0" fieldPosition="0">
        <references count="2">
          <reference field="0" count="1">
            <x v="530"/>
          </reference>
          <reference field="4" count="1" selected="0">
            <x v="134"/>
          </reference>
        </references>
      </pivotArea>
    </format>
    <format dxfId="997">
      <pivotArea outline="0" collapsedLevelsAreSubtotals="1" fieldPosition="0">
        <references count="2">
          <reference field="0" count="1" selected="0">
            <x v="530"/>
          </reference>
          <reference field="4" count="1" selected="0">
            <x v="134"/>
          </reference>
        </references>
      </pivotArea>
    </format>
    <format dxfId="996">
      <pivotArea outline="0" collapsedLevelsAreSubtotals="1" fieldPosition="0">
        <references count="2">
          <reference field="0" count="1" selected="0">
            <x v="535"/>
          </reference>
          <reference field="4" count="1" selected="0">
            <x v="134"/>
          </reference>
        </references>
      </pivotArea>
    </format>
    <format dxfId="995">
      <pivotArea dataOnly="0" labelOnly="1" outline="0" offset="IV11" fieldPosition="0">
        <references count="1">
          <reference field="4" count="1">
            <x v="134"/>
          </reference>
        </references>
      </pivotArea>
    </format>
    <format dxfId="994">
      <pivotArea dataOnly="0" labelOnly="1" outline="0" fieldPosition="0">
        <references count="2">
          <reference field="0" count="1">
            <x v="535"/>
          </reference>
          <reference field="4" count="1" selected="0">
            <x v="134"/>
          </reference>
        </references>
      </pivotArea>
    </format>
    <format dxfId="993">
      <pivotArea outline="0" collapsedLevelsAreSubtotals="1" fieldPosition="0">
        <references count="2">
          <reference field="0" count="1" selected="0">
            <x v="535"/>
          </reference>
          <reference field="4" count="1" selected="0">
            <x v="134"/>
          </reference>
        </references>
      </pivotArea>
    </format>
    <format dxfId="992">
      <pivotArea outline="0" collapsedLevelsAreSubtotals="1" fieldPosition="0">
        <references count="2">
          <reference field="0" count="1" selected="0">
            <x v="550"/>
          </reference>
          <reference field="4" count="1" selected="0">
            <x v="134"/>
          </reference>
        </references>
      </pivotArea>
    </format>
    <format dxfId="991">
      <pivotArea dataOnly="0" labelOnly="1" outline="0" offset="IV12" fieldPosition="0">
        <references count="1">
          <reference field="4" count="1">
            <x v="134"/>
          </reference>
        </references>
      </pivotArea>
    </format>
    <format dxfId="990">
      <pivotArea dataOnly="0" labelOnly="1" outline="0" fieldPosition="0">
        <references count="2">
          <reference field="0" count="1">
            <x v="550"/>
          </reference>
          <reference field="4" count="1" selected="0">
            <x v="134"/>
          </reference>
        </references>
      </pivotArea>
    </format>
    <format dxfId="989">
      <pivotArea outline="0" collapsedLevelsAreSubtotals="1" fieldPosition="0">
        <references count="2">
          <reference field="0" count="1" selected="0">
            <x v="550"/>
          </reference>
          <reference field="4" count="1" selected="0">
            <x v="134"/>
          </reference>
        </references>
      </pivotArea>
    </format>
    <format dxfId="988">
      <pivotArea outline="0" collapsedLevelsAreSubtotals="1" fieldPosition="0">
        <references count="2">
          <reference field="0" count="1" selected="0">
            <x v="551"/>
          </reference>
          <reference field="4" count="1" selected="0">
            <x v="134"/>
          </reference>
        </references>
      </pivotArea>
    </format>
    <format dxfId="987">
      <pivotArea dataOnly="0" labelOnly="1" outline="0" offset="IV13" fieldPosition="0">
        <references count="1">
          <reference field="4" count="1">
            <x v="134"/>
          </reference>
        </references>
      </pivotArea>
    </format>
    <format dxfId="986">
      <pivotArea dataOnly="0" labelOnly="1" outline="0" fieldPosition="0">
        <references count="2">
          <reference field="0" count="1">
            <x v="551"/>
          </reference>
          <reference field="4" count="1" selected="0">
            <x v="134"/>
          </reference>
        </references>
      </pivotArea>
    </format>
    <format dxfId="985">
      <pivotArea outline="0" collapsedLevelsAreSubtotals="1" fieldPosition="0">
        <references count="2">
          <reference field="0" count="1" selected="0">
            <x v="551"/>
          </reference>
          <reference field="4" count="1" selected="0">
            <x v="134"/>
          </reference>
        </references>
      </pivotArea>
    </format>
    <format dxfId="984">
      <pivotArea outline="0" collapsedLevelsAreSubtotals="1" fieldPosition="0">
        <references count="2">
          <reference field="0" count="1" selected="0">
            <x v="552"/>
          </reference>
          <reference field="4" count="1" selected="0">
            <x v="134"/>
          </reference>
        </references>
      </pivotArea>
    </format>
    <format dxfId="983">
      <pivotArea dataOnly="0" labelOnly="1" outline="0" offset="IV14" fieldPosition="0">
        <references count="1">
          <reference field="4" count="1">
            <x v="134"/>
          </reference>
        </references>
      </pivotArea>
    </format>
    <format dxfId="982">
      <pivotArea dataOnly="0" labelOnly="1" outline="0" fieldPosition="0">
        <references count="2">
          <reference field="0" count="1">
            <x v="552"/>
          </reference>
          <reference field="4" count="1" selected="0">
            <x v="134"/>
          </reference>
        </references>
      </pivotArea>
    </format>
    <format dxfId="981">
      <pivotArea outline="0" collapsedLevelsAreSubtotals="1" fieldPosition="0">
        <references count="2">
          <reference field="0" count="1" selected="0">
            <x v="552"/>
          </reference>
          <reference field="4" count="1" selected="0">
            <x v="134"/>
          </reference>
        </references>
      </pivotArea>
    </format>
    <format dxfId="980">
      <pivotArea outline="0" collapsedLevelsAreSubtotals="1" fieldPosition="0">
        <references count="2">
          <reference field="0" count="1" selected="0">
            <x v="554"/>
          </reference>
          <reference field="4" count="1" selected="0">
            <x v="134"/>
          </reference>
        </references>
      </pivotArea>
    </format>
    <format dxfId="979">
      <pivotArea dataOnly="0" labelOnly="1" outline="0" offset="IV15" fieldPosition="0">
        <references count="1">
          <reference field="4" count="1">
            <x v="134"/>
          </reference>
        </references>
      </pivotArea>
    </format>
    <format dxfId="978">
      <pivotArea dataOnly="0" labelOnly="1" outline="0" fieldPosition="0">
        <references count="2">
          <reference field="0" count="1">
            <x v="554"/>
          </reference>
          <reference field="4" count="1" selected="0">
            <x v="134"/>
          </reference>
        </references>
      </pivotArea>
    </format>
    <format dxfId="977">
      <pivotArea outline="0" collapsedLevelsAreSubtotals="1" fieldPosition="0">
        <references count="2">
          <reference field="0" count="1" selected="0">
            <x v="554"/>
          </reference>
          <reference field="4" count="1" selected="0">
            <x v="134"/>
          </reference>
        </references>
      </pivotArea>
    </format>
    <format dxfId="976">
      <pivotArea outline="0" collapsedLevelsAreSubtotals="1" fieldPosition="0">
        <references count="2">
          <reference field="0" count="1" selected="0">
            <x v="559"/>
          </reference>
          <reference field="4" count="1" selected="0">
            <x v="134"/>
          </reference>
        </references>
      </pivotArea>
    </format>
    <format dxfId="975">
      <pivotArea dataOnly="0" labelOnly="1" outline="0" offset="IV16" fieldPosition="0">
        <references count="1">
          <reference field="4" count="1">
            <x v="134"/>
          </reference>
        </references>
      </pivotArea>
    </format>
    <format dxfId="974">
      <pivotArea dataOnly="0" labelOnly="1" outline="0" fieldPosition="0">
        <references count="2">
          <reference field="0" count="1">
            <x v="559"/>
          </reference>
          <reference field="4" count="1" selected="0">
            <x v="134"/>
          </reference>
        </references>
      </pivotArea>
    </format>
    <format dxfId="973">
      <pivotArea outline="0" collapsedLevelsAreSubtotals="1" fieldPosition="0">
        <references count="2">
          <reference field="0" count="1" selected="0">
            <x v="559"/>
          </reference>
          <reference field="4" count="1" selected="0">
            <x v="134"/>
          </reference>
        </references>
      </pivotArea>
    </format>
    <format dxfId="972">
      <pivotArea outline="0" collapsedLevelsAreSubtotals="1" fieldPosition="0">
        <references count="2">
          <reference field="0" count="1" selected="0">
            <x v="560"/>
          </reference>
          <reference field="4" count="1" selected="0">
            <x v="134"/>
          </reference>
        </references>
      </pivotArea>
    </format>
    <format dxfId="971">
      <pivotArea dataOnly="0" labelOnly="1" outline="0" offset="IV17" fieldPosition="0">
        <references count="1">
          <reference field="4" count="1">
            <x v="134"/>
          </reference>
        </references>
      </pivotArea>
    </format>
    <format dxfId="970">
      <pivotArea dataOnly="0" labelOnly="1" outline="0" fieldPosition="0">
        <references count="2">
          <reference field="0" count="1">
            <x v="560"/>
          </reference>
          <reference field="4" count="1" selected="0">
            <x v="134"/>
          </reference>
        </references>
      </pivotArea>
    </format>
    <format dxfId="969">
      <pivotArea outline="0" collapsedLevelsAreSubtotals="1" fieldPosition="0">
        <references count="2">
          <reference field="0" count="1" selected="0">
            <x v="560"/>
          </reference>
          <reference field="4" count="1" selected="0">
            <x v="134"/>
          </reference>
        </references>
      </pivotArea>
    </format>
    <format dxfId="968">
      <pivotArea outline="0" collapsedLevelsAreSubtotals="1" fieldPosition="0">
        <references count="2">
          <reference field="0" count="1" selected="0">
            <x v="561"/>
          </reference>
          <reference field="4" count="1" selected="0">
            <x v="134"/>
          </reference>
        </references>
      </pivotArea>
    </format>
    <format dxfId="967">
      <pivotArea dataOnly="0" labelOnly="1" outline="0" offset="IV18" fieldPosition="0">
        <references count="1">
          <reference field="4" count="1">
            <x v="134"/>
          </reference>
        </references>
      </pivotArea>
    </format>
    <format dxfId="966">
      <pivotArea dataOnly="0" labelOnly="1" outline="0" fieldPosition="0">
        <references count="2">
          <reference field="0" count="1">
            <x v="561"/>
          </reference>
          <reference field="4" count="1" selected="0">
            <x v="134"/>
          </reference>
        </references>
      </pivotArea>
    </format>
    <format dxfId="965">
      <pivotArea outline="0" collapsedLevelsAreSubtotals="1" fieldPosition="0">
        <references count="2">
          <reference field="0" count="1" selected="0">
            <x v="561"/>
          </reference>
          <reference field="4" count="1" selected="0">
            <x v="134"/>
          </reference>
        </references>
      </pivotArea>
    </format>
    <format dxfId="964">
      <pivotArea outline="0" collapsedLevelsAreSubtotals="1" fieldPosition="0">
        <references count="2">
          <reference field="0" count="1" selected="0">
            <x v="562"/>
          </reference>
          <reference field="4" count="1" selected="0">
            <x v="134"/>
          </reference>
        </references>
      </pivotArea>
    </format>
    <format dxfId="963">
      <pivotArea dataOnly="0" labelOnly="1" outline="0" offset="IV19" fieldPosition="0">
        <references count="1">
          <reference field="4" count="1">
            <x v="134"/>
          </reference>
        </references>
      </pivotArea>
    </format>
    <format dxfId="962">
      <pivotArea dataOnly="0" labelOnly="1" outline="0" fieldPosition="0">
        <references count="2">
          <reference field="0" count="1">
            <x v="562"/>
          </reference>
          <reference field="4" count="1" selected="0">
            <x v="134"/>
          </reference>
        </references>
      </pivotArea>
    </format>
    <format dxfId="961">
      <pivotArea outline="0" collapsedLevelsAreSubtotals="1" fieldPosition="0">
        <references count="2">
          <reference field="0" count="1" selected="0">
            <x v="562"/>
          </reference>
          <reference field="4" count="1" selected="0">
            <x v="134"/>
          </reference>
        </references>
      </pivotArea>
    </format>
    <format dxfId="960">
      <pivotArea outline="0" collapsedLevelsAreSubtotals="1" fieldPosition="0">
        <references count="2">
          <reference field="0" count="1" selected="0">
            <x v="563"/>
          </reference>
          <reference field="4" count="1" selected="0">
            <x v="134"/>
          </reference>
        </references>
      </pivotArea>
    </format>
    <format dxfId="959">
      <pivotArea dataOnly="0" labelOnly="1" outline="0" offset="IV20" fieldPosition="0">
        <references count="1">
          <reference field="4" count="1">
            <x v="134"/>
          </reference>
        </references>
      </pivotArea>
    </format>
    <format dxfId="958">
      <pivotArea dataOnly="0" labelOnly="1" outline="0" fieldPosition="0">
        <references count="2">
          <reference field="0" count="1">
            <x v="563"/>
          </reference>
          <reference field="4" count="1" selected="0">
            <x v="134"/>
          </reference>
        </references>
      </pivotArea>
    </format>
    <format dxfId="957">
      <pivotArea outline="0" collapsedLevelsAreSubtotals="1" fieldPosition="0">
        <references count="2">
          <reference field="0" count="1" selected="0">
            <x v="563"/>
          </reference>
          <reference field="4" count="1" selected="0">
            <x v="134"/>
          </reference>
        </references>
      </pivotArea>
    </format>
    <format dxfId="956">
      <pivotArea outline="0" collapsedLevelsAreSubtotals="1" fieldPosition="0">
        <references count="2">
          <reference field="0" count="1" selected="0">
            <x v="566"/>
          </reference>
          <reference field="4" count="1" selected="0">
            <x v="134"/>
          </reference>
        </references>
      </pivotArea>
    </format>
    <format dxfId="955">
      <pivotArea dataOnly="0" labelOnly="1" outline="0" offset="IV21" fieldPosition="0">
        <references count="1">
          <reference field="4" count="1">
            <x v="134"/>
          </reference>
        </references>
      </pivotArea>
    </format>
    <format dxfId="954">
      <pivotArea dataOnly="0" labelOnly="1" outline="0" fieldPosition="0">
        <references count="2">
          <reference field="0" count="1">
            <x v="566"/>
          </reference>
          <reference field="4" count="1" selected="0">
            <x v="134"/>
          </reference>
        </references>
      </pivotArea>
    </format>
    <format dxfId="953">
      <pivotArea outline="0" collapsedLevelsAreSubtotals="1" fieldPosition="0">
        <references count="2">
          <reference field="0" count="1" selected="0">
            <x v="566"/>
          </reference>
          <reference field="4" count="1" selected="0">
            <x v="134"/>
          </reference>
        </references>
      </pivotArea>
    </format>
    <format dxfId="952">
      <pivotArea outline="0" collapsedLevelsAreSubtotals="1" fieldPosition="0">
        <references count="2">
          <reference field="0" count="1" selected="0">
            <x v="570"/>
          </reference>
          <reference field="4" count="1" selected="0">
            <x v="134"/>
          </reference>
        </references>
      </pivotArea>
    </format>
    <format dxfId="951">
      <pivotArea dataOnly="0" labelOnly="1" outline="0" offset="IV22" fieldPosition="0">
        <references count="1">
          <reference field="4" count="1">
            <x v="134"/>
          </reference>
        </references>
      </pivotArea>
    </format>
    <format dxfId="950">
      <pivotArea dataOnly="0" labelOnly="1" outline="0" fieldPosition="0">
        <references count="2">
          <reference field="0" count="1">
            <x v="570"/>
          </reference>
          <reference field="4" count="1" selected="0">
            <x v="134"/>
          </reference>
        </references>
      </pivotArea>
    </format>
    <format dxfId="949">
      <pivotArea outline="0" collapsedLevelsAreSubtotals="1" fieldPosition="0">
        <references count="2">
          <reference field="0" count="1" selected="0">
            <x v="570"/>
          </reference>
          <reference field="4" count="1" selected="0">
            <x v="134"/>
          </reference>
        </references>
      </pivotArea>
    </format>
    <format dxfId="948">
      <pivotArea outline="0" collapsedLevelsAreSubtotals="1" fieldPosition="0">
        <references count="2">
          <reference field="0" count="1" selected="0">
            <x v="578"/>
          </reference>
          <reference field="4" count="1" selected="0">
            <x v="134"/>
          </reference>
        </references>
      </pivotArea>
    </format>
    <format dxfId="947">
      <pivotArea dataOnly="0" labelOnly="1" outline="0" offset="IV23" fieldPosition="0">
        <references count="1">
          <reference field="4" count="1">
            <x v="134"/>
          </reference>
        </references>
      </pivotArea>
    </format>
    <format dxfId="946">
      <pivotArea dataOnly="0" labelOnly="1" outline="0" fieldPosition="0">
        <references count="2">
          <reference field="0" count="1">
            <x v="578"/>
          </reference>
          <reference field="4" count="1" selected="0">
            <x v="134"/>
          </reference>
        </references>
      </pivotArea>
    </format>
    <format dxfId="945">
      <pivotArea outline="0" collapsedLevelsAreSubtotals="1" fieldPosition="0">
        <references count="2">
          <reference field="0" count="1" selected="0">
            <x v="578"/>
          </reference>
          <reference field="4" count="1" selected="0">
            <x v="134"/>
          </reference>
        </references>
      </pivotArea>
    </format>
    <format dxfId="944">
      <pivotArea outline="0" collapsedLevelsAreSubtotals="1" fieldPosition="0">
        <references count="2">
          <reference field="0" count="1" selected="0">
            <x v="579"/>
          </reference>
          <reference field="4" count="1" selected="0">
            <x v="134"/>
          </reference>
        </references>
      </pivotArea>
    </format>
    <format dxfId="943">
      <pivotArea dataOnly="0" labelOnly="1" outline="0" offset="IV24" fieldPosition="0">
        <references count="1">
          <reference field="4" count="1">
            <x v="134"/>
          </reference>
        </references>
      </pivotArea>
    </format>
    <format dxfId="942">
      <pivotArea dataOnly="0" labelOnly="1" outline="0" fieldPosition="0">
        <references count="2">
          <reference field="0" count="1">
            <x v="579"/>
          </reference>
          <reference field="4" count="1" selected="0">
            <x v="134"/>
          </reference>
        </references>
      </pivotArea>
    </format>
    <format dxfId="941">
      <pivotArea outline="0" collapsedLevelsAreSubtotals="1" fieldPosition="0">
        <references count="2">
          <reference field="0" count="1" selected="0">
            <x v="579"/>
          </reference>
          <reference field="4" count="1" selected="0">
            <x v="134"/>
          </reference>
        </references>
      </pivotArea>
    </format>
    <format dxfId="940">
      <pivotArea outline="0" collapsedLevelsAreSubtotals="1" fieldPosition="0">
        <references count="2">
          <reference field="0" count="1" selected="0">
            <x v="587"/>
          </reference>
          <reference field="4" count="1" selected="0">
            <x v="134"/>
          </reference>
        </references>
      </pivotArea>
    </format>
    <format dxfId="939">
      <pivotArea dataOnly="0" labelOnly="1" outline="0" offset="IV256" fieldPosition="0">
        <references count="1">
          <reference field="4" count="1">
            <x v="134"/>
          </reference>
        </references>
      </pivotArea>
    </format>
    <format dxfId="938">
      <pivotArea dataOnly="0" labelOnly="1" outline="0" fieldPosition="0">
        <references count="2">
          <reference field="0" count="1">
            <x v="587"/>
          </reference>
          <reference field="4" count="1" selected="0">
            <x v="134"/>
          </reference>
        </references>
      </pivotArea>
    </format>
    <format dxfId="937">
      <pivotArea outline="0" collapsedLevelsAreSubtotals="1" fieldPosition="0">
        <references count="2">
          <reference field="0" count="1" selected="0">
            <x v="587"/>
          </reference>
          <reference field="4" count="1" selected="0">
            <x v="134"/>
          </reference>
        </references>
      </pivotArea>
    </format>
    <format dxfId="936">
      <pivotArea dataOnly="0" labelOnly="1" outline="0" fieldPosition="0">
        <references count="1">
          <reference field="4" count="1">
            <x v="134"/>
          </reference>
        </references>
      </pivotArea>
    </format>
    <format dxfId="935">
      <pivotArea dataOnly="0" labelOnly="1" outline="0" fieldPosition="0">
        <references count="2">
          <reference field="0" count="1">
            <x v="587"/>
          </reference>
          <reference field="4" count="1" selected="0">
            <x v="134"/>
          </reference>
        </references>
      </pivotArea>
    </format>
    <format dxfId="934">
      <pivotArea outline="0" collapsedLevelsAreSubtotals="1" fieldPosition="0">
        <references count="1">
          <reference field="4" count="1" selected="0" defaultSubtotal="1">
            <x v="134"/>
          </reference>
        </references>
      </pivotArea>
    </format>
    <format dxfId="933">
      <pivotArea dataOnly="0" labelOnly="1" outline="0" fieldPosition="0">
        <references count="1">
          <reference field="4" count="1" defaultSubtotal="1">
            <x v="134"/>
          </reference>
        </references>
      </pivotArea>
    </format>
    <format dxfId="932">
      <pivotArea dataOnly="0" labelOnly="1" outline="0" fieldPosition="0">
        <references count="1">
          <reference field="4" count="1" defaultSubtotal="1">
            <x v="134"/>
          </reference>
        </references>
      </pivotArea>
    </format>
    <format dxfId="931">
      <pivotArea outline="0" collapsedLevelsAreSubtotals="1" fieldPosition="0">
        <references count="2">
          <reference field="0" count="1" selected="0">
            <x v="526"/>
          </reference>
          <reference field="4" count="1" selected="0">
            <x v="135"/>
          </reference>
        </references>
      </pivotArea>
    </format>
    <format dxfId="930">
      <pivotArea dataOnly="0" labelOnly="1" outline="0" offset="IV1" fieldPosition="0">
        <references count="1">
          <reference field="4" count="1">
            <x v="135"/>
          </reference>
        </references>
      </pivotArea>
    </format>
    <format dxfId="929">
      <pivotArea dataOnly="0" labelOnly="1" outline="0" fieldPosition="0">
        <references count="2">
          <reference field="0" count="1">
            <x v="526"/>
          </reference>
          <reference field="4" count="1" selected="0">
            <x v="135"/>
          </reference>
        </references>
      </pivotArea>
    </format>
    <format dxfId="928">
      <pivotArea outline="0" collapsedLevelsAreSubtotals="1" fieldPosition="0">
        <references count="2">
          <reference field="0" count="1" selected="0">
            <x v="526"/>
          </reference>
          <reference field="4" count="1" selected="0">
            <x v="135"/>
          </reference>
        </references>
      </pivotArea>
    </format>
    <format dxfId="927">
      <pivotArea dataOnly="0" labelOnly="1" outline="0" fieldPosition="0">
        <references count="1">
          <reference field="4" count="1">
            <x v="135"/>
          </reference>
        </references>
      </pivotArea>
    </format>
    <format dxfId="926">
      <pivotArea dataOnly="0" labelOnly="1" outline="0" fieldPosition="0">
        <references count="2">
          <reference field="0" count="1">
            <x v="526"/>
          </reference>
          <reference field="4" count="1" selected="0">
            <x v="135"/>
          </reference>
        </references>
      </pivotArea>
    </format>
    <format dxfId="925">
      <pivotArea outline="0" collapsedLevelsAreSubtotals="1" fieldPosition="0">
        <references count="2">
          <reference field="0" count="1" selected="0">
            <x v="547"/>
          </reference>
          <reference field="4" count="1" selected="0">
            <x v="135"/>
          </reference>
        </references>
      </pivotArea>
    </format>
    <format dxfId="924">
      <pivotArea dataOnly="0" labelOnly="1" outline="0" offset="IV2" fieldPosition="0">
        <references count="1">
          <reference field="4" count="1">
            <x v="135"/>
          </reference>
        </references>
      </pivotArea>
    </format>
    <format dxfId="923">
      <pivotArea dataOnly="0" labelOnly="1" outline="0" fieldPosition="0">
        <references count="2">
          <reference field="0" count="1">
            <x v="547"/>
          </reference>
          <reference field="4" count="1" selected="0">
            <x v="135"/>
          </reference>
        </references>
      </pivotArea>
    </format>
    <format dxfId="922">
      <pivotArea outline="0" collapsedLevelsAreSubtotals="1" fieldPosition="0">
        <references count="2">
          <reference field="0" count="1" selected="0">
            <x v="547"/>
          </reference>
          <reference field="4" count="1" selected="0">
            <x v="135"/>
          </reference>
        </references>
      </pivotArea>
    </format>
    <format dxfId="921">
      <pivotArea outline="0" collapsedLevelsAreSubtotals="1" fieldPosition="0">
        <references count="2">
          <reference field="0" count="1" selected="0">
            <x v="549"/>
          </reference>
          <reference field="4" count="1" selected="0">
            <x v="135"/>
          </reference>
        </references>
      </pivotArea>
    </format>
    <format dxfId="920">
      <pivotArea dataOnly="0" labelOnly="1" outline="0" offset="IV256" fieldPosition="0">
        <references count="1">
          <reference field="4" count="1">
            <x v="135"/>
          </reference>
        </references>
      </pivotArea>
    </format>
    <format dxfId="919">
      <pivotArea dataOnly="0" labelOnly="1" outline="0" fieldPosition="0">
        <references count="2">
          <reference field="0" count="1">
            <x v="549"/>
          </reference>
          <reference field="4" count="1" selected="0">
            <x v="135"/>
          </reference>
        </references>
      </pivotArea>
    </format>
    <format dxfId="918">
      <pivotArea outline="0" collapsedLevelsAreSubtotals="1" fieldPosition="0">
        <references count="2">
          <reference field="0" count="1" selected="0">
            <x v="549"/>
          </reference>
          <reference field="4" count="1" selected="0">
            <x v="135"/>
          </reference>
        </references>
      </pivotArea>
    </format>
    <format dxfId="917">
      <pivotArea dataOnly="0" labelOnly="1" outline="0" fieldPosition="0">
        <references count="1">
          <reference field="4" count="1">
            <x v="135"/>
          </reference>
        </references>
      </pivotArea>
    </format>
    <format dxfId="916">
      <pivotArea dataOnly="0" labelOnly="1" outline="0" fieldPosition="0">
        <references count="2">
          <reference field="0" count="1">
            <x v="549"/>
          </reference>
          <reference field="4" count="1" selected="0">
            <x v="135"/>
          </reference>
        </references>
      </pivotArea>
    </format>
    <format dxfId="915">
      <pivotArea outline="0" collapsedLevelsAreSubtotals="1" fieldPosition="0">
        <references count="1">
          <reference field="4" count="1" selected="0" defaultSubtotal="1">
            <x v="135"/>
          </reference>
        </references>
      </pivotArea>
    </format>
    <format dxfId="914">
      <pivotArea dataOnly="0" labelOnly="1" outline="0" fieldPosition="0">
        <references count="1">
          <reference field="4" count="1" defaultSubtotal="1">
            <x v="135"/>
          </reference>
        </references>
      </pivotArea>
    </format>
    <format dxfId="913">
      <pivotArea dataOnly="0" labelOnly="1" outline="0" fieldPosition="0">
        <references count="1">
          <reference field="4" count="1" defaultSubtotal="1">
            <x v="135"/>
          </reference>
        </references>
      </pivotArea>
    </format>
    <format dxfId="912">
      <pivotArea outline="0" collapsedLevelsAreSubtotals="1" fieldPosition="0">
        <references count="2">
          <reference field="0" count="1" selected="0">
            <x v="516"/>
          </reference>
          <reference field="4" count="1" selected="0">
            <x v="136"/>
          </reference>
        </references>
      </pivotArea>
    </format>
    <format dxfId="911">
      <pivotArea dataOnly="0" labelOnly="1" outline="0" offset="IV1" fieldPosition="0">
        <references count="1">
          <reference field="4" count="1">
            <x v="136"/>
          </reference>
        </references>
      </pivotArea>
    </format>
    <format dxfId="910">
      <pivotArea dataOnly="0" labelOnly="1" outline="0" fieldPosition="0">
        <references count="2">
          <reference field="0" count="1">
            <x v="516"/>
          </reference>
          <reference field="4" count="1" selected="0">
            <x v="136"/>
          </reference>
        </references>
      </pivotArea>
    </format>
    <format dxfId="909">
      <pivotArea outline="0" collapsedLevelsAreSubtotals="1" fieldPosition="0">
        <references count="2">
          <reference field="0" count="1" selected="0">
            <x v="516"/>
          </reference>
          <reference field="4" count="1" selected="0">
            <x v="136"/>
          </reference>
        </references>
      </pivotArea>
    </format>
    <format dxfId="908">
      <pivotArea dataOnly="0" labelOnly="1" outline="0" fieldPosition="0">
        <references count="1">
          <reference field="4" count="1">
            <x v="136"/>
          </reference>
        </references>
      </pivotArea>
    </format>
    <format dxfId="907">
      <pivotArea dataOnly="0" labelOnly="1" outline="0" fieldPosition="0">
        <references count="2">
          <reference field="0" count="1">
            <x v="516"/>
          </reference>
          <reference field="4" count="1" selected="0">
            <x v="136"/>
          </reference>
        </references>
      </pivotArea>
    </format>
    <format dxfId="906">
      <pivotArea outline="0" collapsedLevelsAreSubtotals="1" fieldPosition="0">
        <references count="2">
          <reference field="0" count="1" selected="0">
            <x v="540"/>
          </reference>
          <reference field="4" count="1" selected="0">
            <x v="136"/>
          </reference>
        </references>
      </pivotArea>
    </format>
    <format dxfId="905">
      <pivotArea dataOnly="0" labelOnly="1" outline="0" offset="IV2" fieldPosition="0">
        <references count="1">
          <reference field="4" count="1">
            <x v="136"/>
          </reference>
        </references>
      </pivotArea>
    </format>
    <format dxfId="904">
      <pivotArea dataOnly="0" labelOnly="1" outline="0" fieldPosition="0">
        <references count="2">
          <reference field="0" count="1">
            <x v="540"/>
          </reference>
          <reference field="4" count="1" selected="0">
            <x v="136"/>
          </reference>
        </references>
      </pivotArea>
    </format>
    <format dxfId="903">
      <pivotArea outline="0" collapsedLevelsAreSubtotals="1" fieldPosition="0">
        <references count="2">
          <reference field="0" count="1" selected="0">
            <x v="540"/>
          </reference>
          <reference field="4" count="1" selected="0">
            <x v="136"/>
          </reference>
        </references>
      </pivotArea>
    </format>
    <format dxfId="902">
      <pivotArea outline="0" collapsedLevelsAreSubtotals="1" fieldPosition="0">
        <references count="2">
          <reference field="0" count="1" selected="0">
            <x v="542"/>
          </reference>
          <reference field="4" count="1" selected="0">
            <x v="136"/>
          </reference>
        </references>
      </pivotArea>
    </format>
    <format dxfId="901">
      <pivotArea dataOnly="0" labelOnly="1" outline="0" offset="IV3" fieldPosition="0">
        <references count="1">
          <reference field="4" count="1">
            <x v="136"/>
          </reference>
        </references>
      </pivotArea>
    </format>
    <format dxfId="900">
      <pivotArea dataOnly="0" labelOnly="1" outline="0" fieldPosition="0">
        <references count="2">
          <reference field="0" count="1">
            <x v="542"/>
          </reference>
          <reference field="4" count="1" selected="0">
            <x v="136"/>
          </reference>
        </references>
      </pivotArea>
    </format>
    <format dxfId="899">
      <pivotArea outline="0" collapsedLevelsAreSubtotals="1" fieldPosition="0">
        <references count="2">
          <reference field="0" count="1" selected="0">
            <x v="542"/>
          </reference>
          <reference field="4" count="1" selected="0">
            <x v="136"/>
          </reference>
        </references>
      </pivotArea>
    </format>
    <format dxfId="898">
      <pivotArea outline="0" collapsedLevelsAreSubtotals="1" fieldPosition="0">
        <references count="2">
          <reference field="0" count="1" selected="0">
            <x v="543"/>
          </reference>
          <reference field="4" count="1" selected="0">
            <x v="136"/>
          </reference>
        </references>
      </pivotArea>
    </format>
    <format dxfId="897">
      <pivotArea dataOnly="0" labelOnly="1" outline="0" offset="IV4" fieldPosition="0">
        <references count="1">
          <reference field="4" count="1">
            <x v="136"/>
          </reference>
        </references>
      </pivotArea>
    </format>
    <format dxfId="896">
      <pivotArea dataOnly="0" labelOnly="1" outline="0" fieldPosition="0">
        <references count="2">
          <reference field="0" count="1">
            <x v="543"/>
          </reference>
          <reference field="4" count="1" selected="0">
            <x v="136"/>
          </reference>
        </references>
      </pivotArea>
    </format>
    <format dxfId="895">
      <pivotArea outline="0" collapsedLevelsAreSubtotals="1" fieldPosition="0">
        <references count="2">
          <reference field="0" count="1" selected="0">
            <x v="543"/>
          </reference>
          <reference field="4" count="1" selected="0">
            <x v="136"/>
          </reference>
        </references>
      </pivotArea>
    </format>
    <format dxfId="894">
      <pivotArea outline="0" collapsedLevelsAreSubtotals="1" fieldPosition="0">
        <references count="2">
          <reference field="0" count="1" selected="0">
            <x v="544"/>
          </reference>
          <reference field="4" count="1" selected="0">
            <x v="136"/>
          </reference>
        </references>
      </pivotArea>
    </format>
    <format dxfId="893">
      <pivotArea dataOnly="0" labelOnly="1" outline="0" offset="IV5" fieldPosition="0">
        <references count="1">
          <reference field="4" count="1">
            <x v="136"/>
          </reference>
        </references>
      </pivotArea>
    </format>
    <format dxfId="892">
      <pivotArea dataOnly="0" labelOnly="1" outline="0" fieldPosition="0">
        <references count="2">
          <reference field="0" count="1">
            <x v="544"/>
          </reference>
          <reference field="4" count="1" selected="0">
            <x v="136"/>
          </reference>
        </references>
      </pivotArea>
    </format>
    <format dxfId="891">
      <pivotArea outline="0" collapsedLevelsAreSubtotals="1" fieldPosition="0">
        <references count="2">
          <reference field="0" count="1" selected="0">
            <x v="544"/>
          </reference>
          <reference field="4" count="1" selected="0">
            <x v="136"/>
          </reference>
        </references>
      </pivotArea>
    </format>
    <format dxfId="890">
      <pivotArea outline="0" collapsedLevelsAreSubtotals="1" fieldPosition="0">
        <references count="2">
          <reference field="0" count="1" selected="0">
            <x v="546"/>
          </reference>
          <reference field="4" count="1" selected="0">
            <x v="136"/>
          </reference>
        </references>
      </pivotArea>
    </format>
    <format dxfId="889">
      <pivotArea dataOnly="0" labelOnly="1" outline="0" offset="IV6" fieldPosition="0">
        <references count="1">
          <reference field="4" count="1">
            <x v="136"/>
          </reference>
        </references>
      </pivotArea>
    </format>
    <format dxfId="888">
      <pivotArea dataOnly="0" labelOnly="1" outline="0" fieldPosition="0">
        <references count="2">
          <reference field="0" count="1">
            <x v="546"/>
          </reference>
          <reference field="4" count="1" selected="0">
            <x v="136"/>
          </reference>
        </references>
      </pivotArea>
    </format>
    <format dxfId="887">
      <pivotArea outline="0" collapsedLevelsAreSubtotals="1" fieldPosition="0">
        <references count="2">
          <reference field="0" count="1" selected="0">
            <x v="546"/>
          </reference>
          <reference field="4" count="1" selected="0">
            <x v="136"/>
          </reference>
        </references>
      </pivotArea>
    </format>
    <format dxfId="886">
      <pivotArea outline="0" collapsedLevelsAreSubtotals="1" fieldPosition="0">
        <references count="2">
          <reference field="0" count="1" selected="0">
            <x v="547"/>
          </reference>
          <reference field="4" count="1" selected="0">
            <x v="136"/>
          </reference>
        </references>
      </pivotArea>
    </format>
    <format dxfId="885">
      <pivotArea dataOnly="0" labelOnly="1" outline="0" offset="IV7" fieldPosition="0">
        <references count="1">
          <reference field="4" count="1">
            <x v="136"/>
          </reference>
        </references>
      </pivotArea>
    </format>
    <format dxfId="884">
      <pivotArea dataOnly="0" labelOnly="1" outline="0" fieldPosition="0">
        <references count="2">
          <reference field="0" count="1">
            <x v="547"/>
          </reference>
          <reference field="4" count="1" selected="0">
            <x v="136"/>
          </reference>
        </references>
      </pivotArea>
    </format>
    <format dxfId="883">
      <pivotArea outline="0" collapsedLevelsAreSubtotals="1" fieldPosition="0">
        <references count="2">
          <reference field="0" count="1" selected="0">
            <x v="547"/>
          </reference>
          <reference field="4" count="1" selected="0">
            <x v="136"/>
          </reference>
        </references>
      </pivotArea>
    </format>
    <format dxfId="882">
      <pivotArea outline="0" collapsedLevelsAreSubtotals="1" fieldPosition="0">
        <references count="2">
          <reference field="0" count="1" selected="0">
            <x v="587"/>
          </reference>
          <reference field="4" count="1" selected="0">
            <x v="136"/>
          </reference>
        </references>
      </pivotArea>
    </format>
    <format dxfId="881">
      <pivotArea dataOnly="0" labelOnly="1" outline="0" offset="IV256" fieldPosition="0">
        <references count="1">
          <reference field="4" count="1">
            <x v="136"/>
          </reference>
        </references>
      </pivotArea>
    </format>
    <format dxfId="880">
      <pivotArea dataOnly="0" labelOnly="1" outline="0" fieldPosition="0">
        <references count="2">
          <reference field="0" count="1">
            <x v="587"/>
          </reference>
          <reference field="4" count="1" selected="0">
            <x v="136"/>
          </reference>
        </references>
      </pivotArea>
    </format>
    <format dxfId="879">
      <pivotArea outline="0" collapsedLevelsAreSubtotals="1" fieldPosition="0">
        <references count="2">
          <reference field="0" count="1" selected="0">
            <x v="587"/>
          </reference>
          <reference field="4" count="1" selected="0">
            <x v="136"/>
          </reference>
        </references>
      </pivotArea>
    </format>
    <format dxfId="878">
      <pivotArea dataOnly="0" labelOnly="1" outline="0" fieldPosition="0">
        <references count="1">
          <reference field="4" count="1">
            <x v="136"/>
          </reference>
        </references>
      </pivotArea>
    </format>
    <format dxfId="877">
      <pivotArea dataOnly="0" labelOnly="1" outline="0" fieldPosition="0">
        <references count="2">
          <reference field="0" count="1">
            <x v="587"/>
          </reference>
          <reference field="4" count="1" selected="0">
            <x v="136"/>
          </reference>
        </references>
      </pivotArea>
    </format>
    <format dxfId="876">
      <pivotArea outline="0" collapsedLevelsAreSubtotals="1" fieldPosition="0">
        <references count="1">
          <reference field="4" count="1" selected="0" defaultSubtotal="1">
            <x v="136"/>
          </reference>
        </references>
      </pivotArea>
    </format>
    <format dxfId="875">
      <pivotArea dataOnly="0" labelOnly="1" outline="0" fieldPosition="0">
        <references count="1">
          <reference field="4" count="1" defaultSubtotal="1">
            <x v="136"/>
          </reference>
        </references>
      </pivotArea>
    </format>
    <format dxfId="874">
      <pivotArea dataOnly="0" labelOnly="1" outline="0" fieldPosition="0">
        <references count="1">
          <reference field="4" count="1" defaultSubtotal="1">
            <x v="136"/>
          </reference>
        </references>
      </pivotArea>
    </format>
    <format dxfId="873">
      <pivotArea outline="0" collapsedLevelsAreSubtotals="1" fieldPosition="0">
        <references count="2">
          <reference field="0" count="1" selected="0">
            <x v="541"/>
          </reference>
          <reference field="4" count="1" selected="0">
            <x v="137"/>
          </reference>
        </references>
      </pivotArea>
    </format>
    <format dxfId="872">
      <pivotArea dataOnly="0" labelOnly="1" outline="0" offset="IV1" fieldPosition="0">
        <references count="1">
          <reference field="4" count="1">
            <x v="137"/>
          </reference>
        </references>
      </pivotArea>
    </format>
    <format dxfId="871">
      <pivotArea dataOnly="0" labelOnly="1" outline="0" fieldPosition="0">
        <references count="2">
          <reference field="0" count="1">
            <x v="541"/>
          </reference>
          <reference field="4" count="1" selected="0">
            <x v="137"/>
          </reference>
        </references>
      </pivotArea>
    </format>
    <format dxfId="870">
      <pivotArea outline="0" collapsedLevelsAreSubtotals="1" fieldPosition="0">
        <references count="2">
          <reference field="0" count="1" selected="0">
            <x v="541"/>
          </reference>
          <reference field="4" count="1" selected="0">
            <x v="137"/>
          </reference>
        </references>
      </pivotArea>
    </format>
    <format dxfId="869">
      <pivotArea dataOnly="0" labelOnly="1" outline="0" fieldPosition="0">
        <references count="1">
          <reference field="4" count="1">
            <x v="137"/>
          </reference>
        </references>
      </pivotArea>
    </format>
    <format dxfId="868">
      <pivotArea dataOnly="0" labelOnly="1" outline="0" fieldPosition="0">
        <references count="2">
          <reference field="0" count="1">
            <x v="541"/>
          </reference>
          <reference field="4" count="1" selected="0">
            <x v="137"/>
          </reference>
        </references>
      </pivotArea>
    </format>
    <format dxfId="867">
      <pivotArea outline="0" collapsedLevelsAreSubtotals="1" fieldPosition="0">
        <references count="2">
          <reference field="0" count="1" selected="0">
            <x v="545"/>
          </reference>
          <reference field="4" count="1" selected="0">
            <x v="137"/>
          </reference>
        </references>
      </pivotArea>
    </format>
    <format dxfId="866">
      <pivotArea dataOnly="0" labelOnly="1" outline="0" offset="IV2" fieldPosition="0">
        <references count="1">
          <reference field="4" count="1">
            <x v="137"/>
          </reference>
        </references>
      </pivotArea>
    </format>
    <format dxfId="865">
      <pivotArea dataOnly="0" labelOnly="1" outline="0" fieldPosition="0">
        <references count="2">
          <reference field="0" count="1">
            <x v="545"/>
          </reference>
          <reference field="4" count="1" selected="0">
            <x v="137"/>
          </reference>
        </references>
      </pivotArea>
    </format>
    <format dxfId="864">
      <pivotArea outline="0" collapsedLevelsAreSubtotals="1" fieldPosition="0">
        <references count="2">
          <reference field="0" count="1" selected="0">
            <x v="545"/>
          </reference>
          <reference field="4" count="1" selected="0">
            <x v="137"/>
          </reference>
        </references>
      </pivotArea>
    </format>
    <format dxfId="863">
      <pivotArea outline="0" collapsedLevelsAreSubtotals="1" fieldPosition="0">
        <references count="2">
          <reference field="0" count="1" selected="0">
            <x v="570"/>
          </reference>
          <reference field="4" count="1" selected="0">
            <x v="137"/>
          </reference>
        </references>
      </pivotArea>
    </format>
    <format dxfId="862">
      <pivotArea dataOnly="0" labelOnly="1" outline="0" offset="IV256" fieldPosition="0">
        <references count="1">
          <reference field="4" count="1">
            <x v="137"/>
          </reference>
        </references>
      </pivotArea>
    </format>
    <format dxfId="861">
      <pivotArea dataOnly="0" labelOnly="1" outline="0" fieldPosition="0">
        <references count="2">
          <reference field="0" count="1">
            <x v="570"/>
          </reference>
          <reference field="4" count="1" selected="0">
            <x v="137"/>
          </reference>
        </references>
      </pivotArea>
    </format>
    <format dxfId="860">
      <pivotArea outline="0" collapsedLevelsAreSubtotals="1" fieldPosition="0">
        <references count="2">
          <reference field="0" count="1" selected="0">
            <x v="570"/>
          </reference>
          <reference field="4" count="1" selected="0">
            <x v="137"/>
          </reference>
        </references>
      </pivotArea>
    </format>
    <format dxfId="859">
      <pivotArea dataOnly="0" labelOnly="1" outline="0" fieldPosition="0">
        <references count="1">
          <reference field="4" count="1">
            <x v="137"/>
          </reference>
        </references>
      </pivotArea>
    </format>
    <format dxfId="858">
      <pivotArea dataOnly="0" labelOnly="1" outline="0" fieldPosition="0">
        <references count="2">
          <reference field="0" count="1">
            <x v="570"/>
          </reference>
          <reference field="4" count="1" selected="0">
            <x v="137"/>
          </reference>
        </references>
      </pivotArea>
    </format>
    <format dxfId="857">
      <pivotArea outline="0" collapsedLevelsAreSubtotals="1" fieldPosition="0">
        <references count="1">
          <reference field="4" count="1" selected="0" defaultSubtotal="1">
            <x v="137"/>
          </reference>
        </references>
      </pivotArea>
    </format>
    <format dxfId="856">
      <pivotArea dataOnly="0" labelOnly="1" outline="0" fieldPosition="0">
        <references count="1">
          <reference field="4" count="1" defaultSubtotal="1">
            <x v="137"/>
          </reference>
        </references>
      </pivotArea>
    </format>
    <format dxfId="855">
      <pivotArea dataOnly="0" labelOnly="1" outline="0" fieldPosition="0">
        <references count="1">
          <reference field="4" count="1" defaultSubtotal="1">
            <x v="137"/>
          </reference>
        </references>
      </pivotArea>
    </format>
    <format dxfId="854">
      <pivotArea outline="0" collapsedLevelsAreSubtotals="1" fieldPosition="0">
        <references count="2">
          <reference field="0" count="1" selected="0">
            <x v="525"/>
          </reference>
          <reference field="4" count="1" selected="0">
            <x v="138"/>
          </reference>
        </references>
      </pivotArea>
    </format>
    <format dxfId="853">
      <pivotArea dataOnly="0" labelOnly="1" outline="0" offset="IV1" fieldPosition="0">
        <references count="1">
          <reference field="4" count="1">
            <x v="138"/>
          </reference>
        </references>
      </pivotArea>
    </format>
    <format dxfId="852">
      <pivotArea dataOnly="0" labelOnly="1" outline="0" fieldPosition="0">
        <references count="2">
          <reference field="0" count="1">
            <x v="525"/>
          </reference>
          <reference field="4" count="1" selected="0">
            <x v="138"/>
          </reference>
        </references>
      </pivotArea>
    </format>
    <format dxfId="851">
      <pivotArea outline="0" collapsedLevelsAreSubtotals="1" fieldPosition="0">
        <references count="2">
          <reference field="0" count="1" selected="0">
            <x v="525"/>
          </reference>
          <reference field="4" count="1" selected="0">
            <x v="138"/>
          </reference>
        </references>
      </pivotArea>
    </format>
    <format dxfId="850">
      <pivotArea dataOnly="0" labelOnly="1" outline="0" fieldPosition="0">
        <references count="1">
          <reference field="4" count="1">
            <x v="138"/>
          </reference>
        </references>
      </pivotArea>
    </format>
    <format dxfId="849">
      <pivotArea dataOnly="0" labelOnly="1" outline="0" fieldPosition="0">
        <references count="2">
          <reference field="0" count="1">
            <x v="525"/>
          </reference>
          <reference field="4" count="1" selected="0">
            <x v="138"/>
          </reference>
        </references>
      </pivotArea>
    </format>
    <format dxfId="848">
      <pivotArea outline="0" collapsedLevelsAreSubtotals="1" fieldPosition="0">
        <references count="2">
          <reference field="0" count="1" selected="0">
            <x v="533"/>
          </reference>
          <reference field="4" count="1" selected="0">
            <x v="138"/>
          </reference>
        </references>
      </pivotArea>
    </format>
    <format dxfId="847">
      <pivotArea dataOnly="0" labelOnly="1" outline="0" offset="IV2" fieldPosition="0">
        <references count="1">
          <reference field="4" count="1">
            <x v="138"/>
          </reference>
        </references>
      </pivotArea>
    </format>
    <format dxfId="846">
      <pivotArea dataOnly="0" labelOnly="1" outline="0" fieldPosition="0">
        <references count="2">
          <reference field="0" count="1">
            <x v="533"/>
          </reference>
          <reference field="4" count="1" selected="0">
            <x v="138"/>
          </reference>
        </references>
      </pivotArea>
    </format>
    <format dxfId="845">
      <pivotArea outline="0" collapsedLevelsAreSubtotals="1" fieldPosition="0">
        <references count="2">
          <reference field="0" count="1" selected="0">
            <x v="533"/>
          </reference>
          <reference field="4" count="1" selected="0">
            <x v="138"/>
          </reference>
        </references>
      </pivotArea>
    </format>
    <format dxfId="844">
      <pivotArea outline="0" collapsedLevelsAreSubtotals="1" fieldPosition="0">
        <references count="2">
          <reference field="0" count="1" selected="0">
            <x v="534"/>
          </reference>
          <reference field="4" count="1" selected="0">
            <x v="138"/>
          </reference>
        </references>
      </pivotArea>
    </format>
    <format dxfId="843">
      <pivotArea dataOnly="0" labelOnly="1" outline="0" offset="IV3" fieldPosition="0">
        <references count="1">
          <reference field="4" count="1">
            <x v="138"/>
          </reference>
        </references>
      </pivotArea>
    </format>
    <format dxfId="842">
      <pivotArea dataOnly="0" labelOnly="1" outline="0" fieldPosition="0">
        <references count="2">
          <reference field="0" count="1">
            <x v="534"/>
          </reference>
          <reference field="4" count="1" selected="0">
            <x v="138"/>
          </reference>
        </references>
      </pivotArea>
    </format>
    <format dxfId="841">
      <pivotArea outline="0" collapsedLevelsAreSubtotals="1" fieldPosition="0">
        <references count="2">
          <reference field="0" count="1" selected="0">
            <x v="534"/>
          </reference>
          <reference field="4" count="1" selected="0">
            <x v="138"/>
          </reference>
        </references>
      </pivotArea>
    </format>
    <format dxfId="840">
      <pivotArea outline="0" collapsedLevelsAreSubtotals="1" fieldPosition="0">
        <references count="2">
          <reference field="0" count="1" selected="0">
            <x v="540"/>
          </reference>
          <reference field="4" count="1" selected="0">
            <x v="138"/>
          </reference>
        </references>
      </pivotArea>
    </format>
    <format dxfId="839">
      <pivotArea dataOnly="0" labelOnly="1" outline="0" offset="IV4" fieldPosition="0">
        <references count="1">
          <reference field="4" count="1">
            <x v="138"/>
          </reference>
        </references>
      </pivotArea>
    </format>
    <format dxfId="838">
      <pivotArea dataOnly="0" labelOnly="1" outline="0" fieldPosition="0">
        <references count="2">
          <reference field="0" count="1">
            <x v="540"/>
          </reference>
          <reference field="4" count="1" selected="0">
            <x v="138"/>
          </reference>
        </references>
      </pivotArea>
    </format>
    <format dxfId="837">
      <pivotArea outline="0" collapsedLevelsAreSubtotals="1" fieldPosition="0">
        <references count="2">
          <reference field="0" count="1" selected="0">
            <x v="540"/>
          </reference>
          <reference field="4" count="1" selected="0">
            <x v="138"/>
          </reference>
        </references>
      </pivotArea>
    </format>
    <format dxfId="836">
      <pivotArea outline="0" collapsedLevelsAreSubtotals="1" fieldPosition="0">
        <references count="2">
          <reference field="0" count="1" selected="0">
            <x v="541"/>
          </reference>
          <reference field="4" count="1" selected="0">
            <x v="138"/>
          </reference>
        </references>
      </pivotArea>
    </format>
    <format dxfId="835">
      <pivotArea dataOnly="0" labelOnly="1" outline="0" offset="IV5" fieldPosition="0">
        <references count="1">
          <reference field="4" count="1">
            <x v="138"/>
          </reference>
        </references>
      </pivotArea>
    </format>
    <format dxfId="834">
      <pivotArea dataOnly="0" labelOnly="1" outline="0" fieldPosition="0">
        <references count="2">
          <reference field="0" count="1">
            <x v="541"/>
          </reference>
          <reference field="4" count="1" selected="0">
            <x v="138"/>
          </reference>
        </references>
      </pivotArea>
    </format>
    <format dxfId="833">
      <pivotArea outline="0" collapsedLevelsAreSubtotals="1" fieldPosition="0">
        <references count="2">
          <reference field="0" count="1" selected="0">
            <x v="541"/>
          </reference>
          <reference field="4" count="1" selected="0">
            <x v="138"/>
          </reference>
        </references>
      </pivotArea>
    </format>
    <format dxfId="832">
      <pivotArea outline="0" collapsedLevelsAreSubtotals="1" fieldPosition="0">
        <references count="2">
          <reference field="0" count="1" selected="0">
            <x v="542"/>
          </reference>
          <reference field="4" count="1" selected="0">
            <x v="138"/>
          </reference>
        </references>
      </pivotArea>
    </format>
    <format dxfId="831">
      <pivotArea dataOnly="0" labelOnly="1" outline="0" offset="IV6" fieldPosition="0">
        <references count="1">
          <reference field="4" count="1">
            <x v="138"/>
          </reference>
        </references>
      </pivotArea>
    </format>
    <format dxfId="830">
      <pivotArea dataOnly="0" labelOnly="1" outline="0" fieldPosition="0">
        <references count="2">
          <reference field="0" count="1">
            <x v="542"/>
          </reference>
          <reference field="4" count="1" selected="0">
            <x v="138"/>
          </reference>
        </references>
      </pivotArea>
    </format>
    <format dxfId="829">
      <pivotArea outline="0" collapsedLevelsAreSubtotals="1" fieldPosition="0">
        <references count="2">
          <reference field="0" count="1" selected="0">
            <x v="542"/>
          </reference>
          <reference field="4" count="1" selected="0">
            <x v="138"/>
          </reference>
        </references>
      </pivotArea>
    </format>
    <format dxfId="828">
      <pivotArea outline="0" collapsedLevelsAreSubtotals="1" fieldPosition="0">
        <references count="2">
          <reference field="0" count="1" selected="0">
            <x v="543"/>
          </reference>
          <reference field="4" count="1" selected="0">
            <x v="138"/>
          </reference>
        </references>
      </pivotArea>
    </format>
    <format dxfId="827">
      <pivotArea dataOnly="0" labelOnly="1" outline="0" offset="IV7" fieldPosition="0">
        <references count="1">
          <reference field="4" count="1">
            <x v="138"/>
          </reference>
        </references>
      </pivotArea>
    </format>
    <format dxfId="826">
      <pivotArea dataOnly="0" labelOnly="1" outline="0" fieldPosition="0">
        <references count="2">
          <reference field="0" count="1">
            <x v="543"/>
          </reference>
          <reference field="4" count="1" selected="0">
            <x v="138"/>
          </reference>
        </references>
      </pivotArea>
    </format>
    <format dxfId="825">
      <pivotArea outline="0" collapsedLevelsAreSubtotals="1" fieldPosition="0">
        <references count="2">
          <reference field="0" count="1" selected="0">
            <x v="543"/>
          </reference>
          <reference field="4" count="1" selected="0">
            <x v="138"/>
          </reference>
        </references>
      </pivotArea>
    </format>
    <format dxfId="824">
      <pivotArea outline="0" collapsedLevelsAreSubtotals="1" fieldPosition="0">
        <references count="2">
          <reference field="0" count="1" selected="0">
            <x v="544"/>
          </reference>
          <reference field="4" count="1" selected="0">
            <x v="138"/>
          </reference>
        </references>
      </pivotArea>
    </format>
    <format dxfId="823">
      <pivotArea dataOnly="0" labelOnly="1" outline="0" offset="IV8" fieldPosition="0">
        <references count="1">
          <reference field="4" count="1">
            <x v="138"/>
          </reference>
        </references>
      </pivotArea>
    </format>
    <format dxfId="822">
      <pivotArea dataOnly="0" labelOnly="1" outline="0" fieldPosition="0">
        <references count="2">
          <reference field="0" count="1">
            <x v="544"/>
          </reference>
          <reference field="4" count="1" selected="0">
            <x v="138"/>
          </reference>
        </references>
      </pivotArea>
    </format>
    <format dxfId="821">
      <pivotArea outline="0" collapsedLevelsAreSubtotals="1" fieldPosition="0">
        <references count="2">
          <reference field="0" count="1" selected="0">
            <x v="544"/>
          </reference>
          <reference field="4" count="1" selected="0">
            <x v="138"/>
          </reference>
        </references>
      </pivotArea>
    </format>
    <format dxfId="820">
      <pivotArea outline="0" collapsedLevelsAreSubtotals="1" fieldPosition="0">
        <references count="2">
          <reference field="0" count="1" selected="0">
            <x v="546"/>
          </reference>
          <reference field="4" count="1" selected="0">
            <x v="138"/>
          </reference>
        </references>
      </pivotArea>
    </format>
    <format dxfId="819">
      <pivotArea dataOnly="0" labelOnly="1" outline="0" offset="IV9" fieldPosition="0">
        <references count="1">
          <reference field="4" count="1">
            <x v="138"/>
          </reference>
        </references>
      </pivotArea>
    </format>
    <format dxfId="818">
      <pivotArea dataOnly="0" labelOnly="1" outline="0" fieldPosition="0">
        <references count="2">
          <reference field="0" count="1">
            <x v="546"/>
          </reference>
          <reference field="4" count="1" selected="0">
            <x v="138"/>
          </reference>
        </references>
      </pivotArea>
    </format>
    <format dxfId="817">
      <pivotArea outline="0" collapsedLevelsAreSubtotals="1" fieldPosition="0">
        <references count="2">
          <reference field="0" count="1" selected="0">
            <x v="546"/>
          </reference>
          <reference field="4" count="1" selected="0">
            <x v="138"/>
          </reference>
        </references>
      </pivotArea>
    </format>
    <format dxfId="816">
      <pivotArea outline="0" collapsedLevelsAreSubtotals="1" fieldPosition="0">
        <references count="2">
          <reference field="0" count="1" selected="0">
            <x v="547"/>
          </reference>
          <reference field="4" count="1" selected="0">
            <x v="138"/>
          </reference>
        </references>
      </pivotArea>
    </format>
    <format dxfId="815">
      <pivotArea dataOnly="0" labelOnly="1" outline="0" offset="IV10" fieldPosition="0">
        <references count="1">
          <reference field="4" count="1">
            <x v="138"/>
          </reference>
        </references>
      </pivotArea>
    </format>
    <format dxfId="814">
      <pivotArea dataOnly="0" labelOnly="1" outline="0" fieldPosition="0">
        <references count="2">
          <reference field="0" count="1">
            <x v="547"/>
          </reference>
          <reference field="4" count="1" selected="0">
            <x v="138"/>
          </reference>
        </references>
      </pivotArea>
    </format>
    <format dxfId="813">
      <pivotArea outline="0" collapsedLevelsAreSubtotals="1" fieldPosition="0">
        <references count="2">
          <reference field="0" count="1" selected="0">
            <x v="547"/>
          </reference>
          <reference field="4" count="1" selected="0">
            <x v="138"/>
          </reference>
        </references>
      </pivotArea>
    </format>
    <format dxfId="812">
      <pivotArea outline="0" collapsedLevelsAreSubtotals="1" fieldPosition="0">
        <references count="2">
          <reference field="0" count="1" selected="0">
            <x v="548"/>
          </reference>
          <reference field="4" count="1" selected="0">
            <x v="138"/>
          </reference>
        </references>
      </pivotArea>
    </format>
    <format dxfId="811">
      <pivotArea dataOnly="0" labelOnly="1" outline="0" offset="IV11" fieldPosition="0">
        <references count="1">
          <reference field="4" count="1">
            <x v="138"/>
          </reference>
        </references>
      </pivotArea>
    </format>
    <format dxfId="810">
      <pivotArea dataOnly="0" labelOnly="1" outline="0" fieldPosition="0">
        <references count="2">
          <reference field="0" count="1">
            <x v="548"/>
          </reference>
          <reference field="4" count="1" selected="0">
            <x v="138"/>
          </reference>
        </references>
      </pivotArea>
    </format>
    <format dxfId="809">
      <pivotArea outline="0" collapsedLevelsAreSubtotals="1" fieldPosition="0">
        <references count="2">
          <reference field="0" count="1" selected="0">
            <x v="548"/>
          </reference>
          <reference field="4" count="1" selected="0">
            <x v="138"/>
          </reference>
        </references>
      </pivotArea>
    </format>
    <format dxfId="808">
      <pivotArea outline="0" collapsedLevelsAreSubtotals="1" fieldPosition="0">
        <references count="2">
          <reference field="0" count="1" selected="0">
            <x v="549"/>
          </reference>
          <reference field="4" count="1" selected="0">
            <x v="138"/>
          </reference>
        </references>
      </pivotArea>
    </format>
    <format dxfId="807">
      <pivotArea dataOnly="0" labelOnly="1" outline="0" offset="IV12" fieldPosition="0">
        <references count="1">
          <reference field="4" count="1">
            <x v="138"/>
          </reference>
        </references>
      </pivotArea>
    </format>
    <format dxfId="806">
      <pivotArea dataOnly="0" labelOnly="1" outline="0" fieldPosition="0">
        <references count="2">
          <reference field="0" count="1">
            <x v="549"/>
          </reference>
          <reference field="4" count="1" selected="0">
            <x v="138"/>
          </reference>
        </references>
      </pivotArea>
    </format>
    <format dxfId="805">
      <pivotArea outline="0" collapsedLevelsAreSubtotals="1" fieldPosition="0">
        <references count="2">
          <reference field="0" count="1" selected="0">
            <x v="549"/>
          </reference>
          <reference field="4" count="1" selected="0">
            <x v="138"/>
          </reference>
        </references>
      </pivotArea>
    </format>
    <format dxfId="804">
      <pivotArea outline="0" collapsedLevelsAreSubtotals="1" fieldPosition="0">
        <references count="2">
          <reference field="0" count="1" selected="0">
            <x v="570"/>
          </reference>
          <reference field="4" count="1" selected="0">
            <x v="138"/>
          </reference>
        </references>
      </pivotArea>
    </format>
    <format dxfId="803">
      <pivotArea dataOnly="0" labelOnly="1" outline="0" offset="IV13" fieldPosition="0">
        <references count="1">
          <reference field="4" count="1">
            <x v="138"/>
          </reference>
        </references>
      </pivotArea>
    </format>
    <format dxfId="802">
      <pivotArea dataOnly="0" labelOnly="1" outline="0" fieldPosition="0">
        <references count="2">
          <reference field="0" count="1">
            <x v="570"/>
          </reference>
          <reference field="4" count="1" selected="0">
            <x v="138"/>
          </reference>
        </references>
      </pivotArea>
    </format>
    <format dxfId="801">
      <pivotArea outline="0" collapsedLevelsAreSubtotals="1" fieldPosition="0">
        <references count="2">
          <reference field="0" count="1" selected="0">
            <x v="570"/>
          </reference>
          <reference field="4" count="1" selected="0">
            <x v="138"/>
          </reference>
        </references>
      </pivotArea>
    </format>
    <format dxfId="800">
      <pivotArea outline="0" collapsedLevelsAreSubtotals="1" fieldPosition="0">
        <references count="2">
          <reference field="0" count="1" selected="0">
            <x v="576"/>
          </reference>
          <reference field="4" count="1" selected="0">
            <x v="138"/>
          </reference>
        </references>
      </pivotArea>
    </format>
    <format dxfId="799">
      <pivotArea dataOnly="0" labelOnly="1" outline="0" offset="IV256" fieldPosition="0">
        <references count="1">
          <reference field="4" count="1">
            <x v="138"/>
          </reference>
        </references>
      </pivotArea>
    </format>
    <format dxfId="798">
      <pivotArea dataOnly="0" labelOnly="1" outline="0" fieldPosition="0">
        <references count="2">
          <reference field="0" count="1">
            <x v="576"/>
          </reference>
          <reference field="4" count="1" selected="0">
            <x v="138"/>
          </reference>
        </references>
      </pivotArea>
    </format>
    <format dxfId="797">
      <pivotArea outline="0" collapsedLevelsAreSubtotals="1" fieldPosition="0">
        <references count="2">
          <reference field="0" count="1" selected="0">
            <x v="576"/>
          </reference>
          <reference field="4" count="1" selected="0">
            <x v="138"/>
          </reference>
        </references>
      </pivotArea>
    </format>
    <format dxfId="796">
      <pivotArea dataOnly="0" labelOnly="1" outline="0" fieldPosition="0">
        <references count="1">
          <reference field="4" count="1">
            <x v="138"/>
          </reference>
        </references>
      </pivotArea>
    </format>
    <format dxfId="795">
      <pivotArea dataOnly="0" labelOnly="1" outline="0" fieldPosition="0">
        <references count="2">
          <reference field="0" count="1">
            <x v="576"/>
          </reference>
          <reference field="4" count="1" selected="0">
            <x v="138"/>
          </reference>
        </references>
      </pivotArea>
    </format>
    <format dxfId="794">
      <pivotArea outline="0" collapsedLevelsAreSubtotals="1" fieldPosition="0">
        <references count="1">
          <reference field="4" count="1" selected="0" defaultSubtotal="1">
            <x v="138"/>
          </reference>
        </references>
      </pivotArea>
    </format>
    <format dxfId="793">
      <pivotArea dataOnly="0" labelOnly="1" outline="0" fieldPosition="0">
        <references count="1">
          <reference field="4" count="1" defaultSubtotal="1">
            <x v="138"/>
          </reference>
        </references>
      </pivotArea>
    </format>
    <format dxfId="792">
      <pivotArea dataOnly="0" labelOnly="1" outline="0" fieldPosition="0">
        <references count="1">
          <reference field="4" count="1" defaultSubtotal="1">
            <x v="138"/>
          </reference>
        </references>
      </pivotArea>
    </format>
    <format dxfId="791">
      <pivotArea outline="0" collapsedLevelsAreSubtotals="1" fieldPosition="0">
        <references count="2">
          <reference field="0" count="1" selected="0">
            <x v="516"/>
          </reference>
          <reference field="4" count="1" selected="0">
            <x v="139"/>
          </reference>
        </references>
      </pivotArea>
    </format>
    <format dxfId="790">
      <pivotArea dataOnly="0" labelOnly="1" outline="0" fieldPosition="0">
        <references count="1">
          <reference field="4" count="1">
            <x v="139"/>
          </reference>
        </references>
      </pivotArea>
    </format>
    <format dxfId="789">
      <pivotArea dataOnly="0" labelOnly="1" outline="0" fieldPosition="0">
        <references count="2">
          <reference field="0" count="1">
            <x v="516"/>
          </reference>
          <reference field="4" count="1" selected="0">
            <x v="139"/>
          </reference>
        </references>
      </pivotArea>
    </format>
    <format dxfId="788">
      <pivotArea outline="0" collapsedLevelsAreSubtotals="1" fieldPosition="0">
        <references count="2">
          <reference field="0" count="1" selected="0">
            <x v="516"/>
          </reference>
          <reference field="4" count="1" selected="0">
            <x v="139"/>
          </reference>
        </references>
      </pivotArea>
    </format>
    <format dxfId="787">
      <pivotArea dataOnly="0" labelOnly="1" outline="0" fieldPosition="0">
        <references count="1">
          <reference field="4" count="1">
            <x v="139"/>
          </reference>
        </references>
      </pivotArea>
    </format>
    <format dxfId="786">
      <pivotArea dataOnly="0" labelOnly="1" outline="0" fieldPosition="0">
        <references count="2">
          <reference field="0" count="1">
            <x v="516"/>
          </reference>
          <reference field="4" count="1" selected="0">
            <x v="139"/>
          </reference>
        </references>
      </pivotArea>
    </format>
    <format dxfId="785">
      <pivotArea outline="0" collapsedLevelsAreSubtotals="1" fieldPosition="0">
        <references count="1">
          <reference field="4" count="1" selected="0" defaultSubtotal="1">
            <x v="139"/>
          </reference>
        </references>
      </pivotArea>
    </format>
    <format dxfId="784">
      <pivotArea dataOnly="0" labelOnly="1" outline="0" fieldPosition="0">
        <references count="1">
          <reference field="4" count="1" defaultSubtotal="1">
            <x v="139"/>
          </reference>
        </references>
      </pivotArea>
    </format>
    <format dxfId="783">
      <pivotArea dataOnly="0" labelOnly="1" outline="0" fieldPosition="0">
        <references count="1">
          <reference field="4" count="1" defaultSubtotal="1">
            <x v="139"/>
          </reference>
        </references>
      </pivotArea>
    </format>
    <format dxfId="782">
      <pivotArea outline="0" collapsedLevelsAreSubtotals="1" fieldPosition="0">
        <references count="2">
          <reference field="0" count="1" selected="0">
            <x v="515"/>
          </reference>
          <reference field="4" count="1" selected="0">
            <x v="140"/>
          </reference>
        </references>
      </pivotArea>
    </format>
    <format dxfId="781">
      <pivotArea dataOnly="0" labelOnly="1" outline="0" offset="IV1" fieldPosition="0">
        <references count="1">
          <reference field="4" count="1">
            <x v="140"/>
          </reference>
        </references>
      </pivotArea>
    </format>
    <format dxfId="780">
      <pivotArea dataOnly="0" labelOnly="1" outline="0" fieldPosition="0">
        <references count="2">
          <reference field="0" count="1">
            <x v="515"/>
          </reference>
          <reference field="4" count="1" selected="0">
            <x v="140"/>
          </reference>
        </references>
      </pivotArea>
    </format>
    <format dxfId="779">
      <pivotArea outline="0" collapsedLevelsAreSubtotals="1" fieldPosition="0">
        <references count="2">
          <reference field="0" count="1" selected="0">
            <x v="515"/>
          </reference>
          <reference field="4" count="1" selected="0">
            <x v="140"/>
          </reference>
        </references>
      </pivotArea>
    </format>
    <format dxfId="778">
      <pivotArea dataOnly="0" labelOnly="1" outline="0" fieldPosition="0">
        <references count="1">
          <reference field="4" count="1">
            <x v="140"/>
          </reference>
        </references>
      </pivotArea>
    </format>
    <format dxfId="777">
      <pivotArea dataOnly="0" labelOnly="1" outline="0" fieldPosition="0">
        <references count="2">
          <reference field="0" count="1">
            <x v="515"/>
          </reference>
          <reference field="4" count="1" selected="0">
            <x v="140"/>
          </reference>
        </references>
      </pivotArea>
    </format>
    <format dxfId="776">
      <pivotArea outline="0" collapsedLevelsAreSubtotals="1" fieldPosition="0">
        <references count="2">
          <reference field="0" count="1" selected="0">
            <x v="516"/>
          </reference>
          <reference field="4" count="1" selected="0">
            <x v="140"/>
          </reference>
        </references>
      </pivotArea>
    </format>
    <format dxfId="775">
      <pivotArea dataOnly="0" labelOnly="1" outline="0" offset="IV2" fieldPosition="0">
        <references count="1">
          <reference field="4" count="1">
            <x v="140"/>
          </reference>
        </references>
      </pivotArea>
    </format>
    <format dxfId="774">
      <pivotArea dataOnly="0" labelOnly="1" outline="0" fieldPosition="0">
        <references count="2">
          <reference field="0" count="1">
            <x v="516"/>
          </reference>
          <reference field="4" count="1" selected="0">
            <x v="140"/>
          </reference>
        </references>
      </pivotArea>
    </format>
    <format dxfId="773">
      <pivotArea outline="0" collapsedLevelsAreSubtotals="1" fieldPosition="0">
        <references count="2">
          <reference field="0" count="1" selected="0">
            <x v="516"/>
          </reference>
          <reference field="4" count="1" selected="0">
            <x v="140"/>
          </reference>
        </references>
      </pivotArea>
    </format>
    <format dxfId="772">
      <pivotArea outline="0" collapsedLevelsAreSubtotals="1" fieldPosition="0">
        <references count="2">
          <reference field="0" count="1" selected="0">
            <x v="519"/>
          </reference>
          <reference field="4" count="1" selected="0">
            <x v="140"/>
          </reference>
        </references>
      </pivotArea>
    </format>
    <format dxfId="771">
      <pivotArea dataOnly="0" labelOnly="1" outline="0" offset="IV3" fieldPosition="0">
        <references count="1">
          <reference field="4" count="1">
            <x v="140"/>
          </reference>
        </references>
      </pivotArea>
    </format>
    <format dxfId="770">
      <pivotArea dataOnly="0" labelOnly="1" outline="0" fieldPosition="0">
        <references count="2">
          <reference field="0" count="1">
            <x v="519"/>
          </reference>
          <reference field="4" count="1" selected="0">
            <x v="140"/>
          </reference>
        </references>
      </pivotArea>
    </format>
    <format dxfId="769">
      <pivotArea outline="0" collapsedLevelsAreSubtotals="1" fieldPosition="0">
        <references count="2">
          <reference field="0" count="1" selected="0">
            <x v="519"/>
          </reference>
          <reference field="4" count="1" selected="0">
            <x v="140"/>
          </reference>
        </references>
      </pivotArea>
    </format>
    <format dxfId="768">
      <pivotArea outline="0" collapsedLevelsAreSubtotals="1" fieldPosition="0">
        <references count="2">
          <reference field="0" count="1" selected="0">
            <x v="520"/>
          </reference>
          <reference field="4" count="1" selected="0">
            <x v="140"/>
          </reference>
        </references>
      </pivotArea>
    </format>
    <format dxfId="767">
      <pivotArea dataOnly="0" labelOnly="1" outline="0" offset="IV4" fieldPosition="0">
        <references count="1">
          <reference field="4" count="1">
            <x v="140"/>
          </reference>
        </references>
      </pivotArea>
    </format>
    <format dxfId="766">
      <pivotArea dataOnly="0" labelOnly="1" outline="0" fieldPosition="0">
        <references count="2">
          <reference field="0" count="1">
            <x v="520"/>
          </reference>
          <reference field="4" count="1" selected="0">
            <x v="140"/>
          </reference>
        </references>
      </pivotArea>
    </format>
    <format dxfId="765">
      <pivotArea outline="0" collapsedLevelsAreSubtotals="1" fieldPosition="0">
        <references count="2">
          <reference field="0" count="1" selected="0">
            <x v="520"/>
          </reference>
          <reference field="4" count="1" selected="0">
            <x v="140"/>
          </reference>
        </references>
      </pivotArea>
    </format>
    <format dxfId="764">
      <pivotArea outline="0" collapsedLevelsAreSubtotals="1" fieldPosition="0">
        <references count="2">
          <reference field="0" count="1" selected="0">
            <x v="522"/>
          </reference>
          <reference field="4" count="1" selected="0">
            <x v="140"/>
          </reference>
        </references>
      </pivotArea>
    </format>
    <format dxfId="763">
      <pivotArea dataOnly="0" labelOnly="1" outline="0" offset="IV5" fieldPosition="0">
        <references count="1">
          <reference field="4" count="1">
            <x v="140"/>
          </reference>
        </references>
      </pivotArea>
    </format>
    <format dxfId="762">
      <pivotArea dataOnly="0" labelOnly="1" outline="0" fieldPosition="0">
        <references count="2">
          <reference field="0" count="1">
            <x v="522"/>
          </reference>
          <reference field="4" count="1" selected="0">
            <x v="140"/>
          </reference>
        </references>
      </pivotArea>
    </format>
    <format dxfId="761">
      <pivotArea outline="0" collapsedLevelsAreSubtotals="1" fieldPosition="0">
        <references count="2">
          <reference field="0" count="1" selected="0">
            <x v="522"/>
          </reference>
          <reference field="4" count="1" selected="0">
            <x v="140"/>
          </reference>
        </references>
      </pivotArea>
    </format>
    <format dxfId="760">
      <pivotArea outline="0" collapsedLevelsAreSubtotals="1" fieldPosition="0">
        <references count="2">
          <reference field="0" count="1" selected="0">
            <x v="524"/>
          </reference>
          <reference field="4" count="1" selected="0">
            <x v="140"/>
          </reference>
        </references>
      </pivotArea>
    </format>
    <format dxfId="759">
      <pivotArea dataOnly="0" labelOnly="1" outline="0" offset="IV6" fieldPosition="0">
        <references count="1">
          <reference field="4" count="1">
            <x v="140"/>
          </reference>
        </references>
      </pivotArea>
    </format>
    <format dxfId="758">
      <pivotArea dataOnly="0" labelOnly="1" outline="0" fieldPosition="0">
        <references count="2">
          <reference field="0" count="1">
            <x v="524"/>
          </reference>
          <reference field="4" count="1" selected="0">
            <x v="140"/>
          </reference>
        </references>
      </pivotArea>
    </format>
    <format dxfId="757">
      <pivotArea outline="0" collapsedLevelsAreSubtotals="1" fieldPosition="0">
        <references count="2">
          <reference field="0" count="1" selected="0">
            <x v="524"/>
          </reference>
          <reference field="4" count="1" selected="0">
            <x v="140"/>
          </reference>
        </references>
      </pivotArea>
    </format>
    <format dxfId="756">
      <pivotArea outline="0" collapsedLevelsAreSubtotals="1" fieldPosition="0">
        <references count="2">
          <reference field="0" count="1" selected="0">
            <x v="525"/>
          </reference>
          <reference field="4" count="1" selected="0">
            <x v="140"/>
          </reference>
        </references>
      </pivotArea>
    </format>
    <format dxfId="755">
      <pivotArea dataOnly="0" labelOnly="1" outline="0" offset="IV7" fieldPosition="0">
        <references count="1">
          <reference field="4" count="1">
            <x v="140"/>
          </reference>
        </references>
      </pivotArea>
    </format>
    <format dxfId="754">
      <pivotArea dataOnly="0" labelOnly="1" outline="0" fieldPosition="0">
        <references count="2">
          <reference field="0" count="1">
            <x v="525"/>
          </reference>
          <reference field="4" count="1" selected="0">
            <x v="140"/>
          </reference>
        </references>
      </pivotArea>
    </format>
    <format dxfId="753">
      <pivotArea outline="0" collapsedLevelsAreSubtotals="1" fieldPosition="0">
        <references count="2">
          <reference field="0" count="1" selected="0">
            <x v="525"/>
          </reference>
          <reference field="4" count="1" selected="0">
            <x v="140"/>
          </reference>
        </references>
      </pivotArea>
    </format>
    <format dxfId="752">
      <pivotArea outline="0" collapsedLevelsAreSubtotals="1" fieldPosition="0">
        <references count="2">
          <reference field="0" count="1" selected="0">
            <x v="526"/>
          </reference>
          <reference field="4" count="1" selected="0">
            <x v="140"/>
          </reference>
        </references>
      </pivotArea>
    </format>
    <format dxfId="751">
      <pivotArea dataOnly="0" labelOnly="1" outline="0" offset="IV8" fieldPosition="0">
        <references count="1">
          <reference field="4" count="1">
            <x v="140"/>
          </reference>
        </references>
      </pivotArea>
    </format>
    <format dxfId="750">
      <pivotArea dataOnly="0" labelOnly="1" outline="0" fieldPosition="0">
        <references count="2">
          <reference field="0" count="1">
            <x v="526"/>
          </reference>
          <reference field="4" count="1" selected="0">
            <x v="140"/>
          </reference>
        </references>
      </pivotArea>
    </format>
    <format dxfId="749">
      <pivotArea outline="0" collapsedLevelsAreSubtotals="1" fieldPosition="0">
        <references count="2">
          <reference field="0" count="1" selected="0">
            <x v="526"/>
          </reference>
          <reference field="4" count="1" selected="0">
            <x v="140"/>
          </reference>
        </references>
      </pivotArea>
    </format>
    <format dxfId="748">
      <pivotArea outline="0" collapsedLevelsAreSubtotals="1" fieldPosition="0">
        <references count="2">
          <reference field="0" count="1" selected="0">
            <x v="527"/>
          </reference>
          <reference field="4" count="1" selected="0">
            <x v="140"/>
          </reference>
        </references>
      </pivotArea>
    </format>
    <format dxfId="747">
      <pivotArea dataOnly="0" labelOnly="1" outline="0" offset="IV9" fieldPosition="0">
        <references count="1">
          <reference field="4" count="1">
            <x v="140"/>
          </reference>
        </references>
      </pivotArea>
    </format>
    <format dxfId="746">
      <pivotArea dataOnly="0" labelOnly="1" outline="0" fieldPosition="0">
        <references count="2">
          <reference field="0" count="1">
            <x v="527"/>
          </reference>
          <reference field="4" count="1" selected="0">
            <x v="140"/>
          </reference>
        </references>
      </pivotArea>
    </format>
    <format dxfId="745">
      <pivotArea outline="0" collapsedLevelsAreSubtotals="1" fieldPosition="0">
        <references count="2">
          <reference field="0" count="1" selected="0">
            <x v="527"/>
          </reference>
          <reference field="4" count="1" selected="0">
            <x v="140"/>
          </reference>
        </references>
      </pivotArea>
    </format>
    <format dxfId="744">
      <pivotArea outline="0" collapsedLevelsAreSubtotals="1" fieldPosition="0">
        <references count="2">
          <reference field="0" count="1" selected="0">
            <x v="529"/>
          </reference>
          <reference field="4" count="1" selected="0">
            <x v="140"/>
          </reference>
        </references>
      </pivotArea>
    </format>
    <format dxfId="743">
      <pivotArea dataOnly="0" labelOnly="1" outline="0" offset="IV10" fieldPosition="0">
        <references count="1">
          <reference field="4" count="1">
            <x v="140"/>
          </reference>
        </references>
      </pivotArea>
    </format>
    <format dxfId="742">
      <pivotArea dataOnly="0" labelOnly="1" outline="0" fieldPosition="0">
        <references count="2">
          <reference field="0" count="1">
            <x v="529"/>
          </reference>
          <reference field="4" count="1" selected="0">
            <x v="140"/>
          </reference>
        </references>
      </pivotArea>
    </format>
    <format dxfId="741">
      <pivotArea outline="0" collapsedLevelsAreSubtotals="1" fieldPosition="0">
        <references count="2">
          <reference field="0" count="1" selected="0">
            <x v="529"/>
          </reference>
          <reference field="4" count="1" selected="0">
            <x v="140"/>
          </reference>
        </references>
      </pivotArea>
    </format>
    <format dxfId="740">
      <pivotArea outline="0" collapsedLevelsAreSubtotals="1" fieldPosition="0">
        <references count="2">
          <reference field="0" count="1" selected="0">
            <x v="530"/>
          </reference>
          <reference field="4" count="1" selected="0">
            <x v="140"/>
          </reference>
        </references>
      </pivotArea>
    </format>
    <format dxfId="739">
      <pivotArea dataOnly="0" labelOnly="1" outline="0" offset="IV11" fieldPosition="0">
        <references count="1">
          <reference field="4" count="1">
            <x v="140"/>
          </reference>
        </references>
      </pivotArea>
    </format>
    <format dxfId="738">
      <pivotArea dataOnly="0" labelOnly="1" outline="0" fieldPosition="0">
        <references count="2">
          <reference field="0" count="1">
            <x v="530"/>
          </reference>
          <reference field="4" count="1" selected="0">
            <x v="140"/>
          </reference>
        </references>
      </pivotArea>
    </format>
    <format dxfId="737">
      <pivotArea outline="0" collapsedLevelsAreSubtotals="1" fieldPosition="0">
        <references count="2">
          <reference field="0" count="1" selected="0">
            <x v="530"/>
          </reference>
          <reference field="4" count="1" selected="0">
            <x v="140"/>
          </reference>
        </references>
      </pivotArea>
    </format>
    <format dxfId="736">
      <pivotArea outline="0" collapsedLevelsAreSubtotals="1" fieldPosition="0">
        <references count="2">
          <reference field="0" count="1" selected="0">
            <x v="535"/>
          </reference>
          <reference field="4" count="1" selected="0">
            <x v="140"/>
          </reference>
        </references>
      </pivotArea>
    </format>
    <format dxfId="735">
      <pivotArea dataOnly="0" labelOnly="1" outline="0" offset="IV12" fieldPosition="0">
        <references count="1">
          <reference field="4" count="1">
            <x v="140"/>
          </reference>
        </references>
      </pivotArea>
    </format>
    <format dxfId="734">
      <pivotArea dataOnly="0" labelOnly="1" outline="0" fieldPosition="0">
        <references count="2">
          <reference field="0" count="1">
            <x v="535"/>
          </reference>
          <reference field="4" count="1" selected="0">
            <x v="140"/>
          </reference>
        </references>
      </pivotArea>
    </format>
    <format dxfId="733">
      <pivotArea outline="0" collapsedLevelsAreSubtotals="1" fieldPosition="0">
        <references count="2">
          <reference field="0" count="1" selected="0">
            <x v="535"/>
          </reference>
          <reference field="4" count="1" selected="0">
            <x v="140"/>
          </reference>
        </references>
      </pivotArea>
    </format>
    <format dxfId="732">
      <pivotArea outline="0" collapsedLevelsAreSubtotals="1" fieldPosition="0">
        <references count="2">
          <reference field="0" count="1" selected="0">
            <x v="547"/>
          </reference>
          <reference field="4" count="1" selected="0">
            <x v="140"/>
          </reference>
        </references>
      </pivotArea>
    </format>
    <format dxfId="731">
      <pivotArea dataOnly="0" labelOnly="1" outline="0" offset="IV13" fieldPosition="0">
        <references count="1">
          <reference field="4" count="1">
            <x v="140"/>
          </reference>
        </references>
      </pivotArea>
    </format>
    <format dxfId="730">
      <pivotArea dataOnly="0" labelOnly="1" outline="0" fieldPosition="0">
        <references count="2">
          <reference field="0" count="1">
            <x v="547"/>
          </reference>
          <reference field="4" count="1" selected="0">
            <x v="140"/>
          </reference>
        </references>
      </pivotArea>
    </format>
    <format dxfId="729">
      <pivotArea outline="0" collapsedLevelsAreSubtotals="1" fieldPosition="0">
        <references count="2">
          <reference field="0" count="1" selected="0">
            <x v="547"/>
          </reference>
          <reference field="4" count="1" selected="0">
            <x v="140"/>
          </reference>
        </references>
      </pivotArea>
    </format>
    <format dxfId="728">
      <pivotArea outline="0" collapsedLevelsAreSubtotals="1" fieldPosition="0">
        <references count="2">
          <reference field="0" count="1" selected="0">
            <x v="554"/>
          </reference>
          <reference field="4" count="1" selected="0">
            <x v="140"/>
          </reference>
        </references>
      </pivotArea>
    </format>
    <format dxfId="727">
      <pivotArea dataOnly="0" labelOnly="1" outline="0" offset="IV14" fieldPosition="0">
        <references count="1">
          <reference field="4" count="1">
            <x v="140"/>
          </reference>
        </references>
      </pivotArea>
    </format>
    <format dxfId="726">
      <pivotArea dataOnly="0" labelOnly="1" outline="0" fieldPosition="0">
        <references count="2">
          <reference field="0" count="1">
            <x v="554"/>
          </reference>
          <reference field="4" count="1" selected="0">
            <x v="140"/>
          </reference>
        </references>
      </pivotArea>
    </format>
    <format dxfId="725">
      <pivotArea outline="0" collapsedLevelsAreSubtotals="1" fieldPosition="0">
        <references count="2">
          <reference field="0" count="1" selected="0">
            <x v="554"/>
          </reference>
          <reference field="4" count="1" selected="0">
            <x v="140"/>
          </reference>
        </references>
      </pivotArea>
    </format>
    <format dxfId="724">
      <pivotArea outline="0" collapsedLevelsAreSubtotals="1" fieldPosition="0">
        <references count="2">
          <reference field="0" count="1" selected="0">
            <x v="555"/>
          </reference>
          <reference field="4" count="1" selected="0">
            <x v="140"/>
          </reference>
        </references>
      </pivotArea>
    </format>
    <format dxfId="723">
      <pivotArea dataOnly="0" labelOnly="1" outline="0" offset="IV15" fieldPosition="0">
        <references count="1">
          <reference field="4" count="1">
            <x v="140"/>
          </reference>
        </references>
      </pivotArea>
    </format>
    <format dxfId="722">
      <pivotArea dataOnly="0" labelOnly="1" outline="0" fieldPosition="0">
        <references count="2">
          <reference field="0" count="1">
            <x v="555"/>
          </reference>
          <reference field="4" count="1" selected="0">
            <x v="140"/>
          </reference>
        </references>
      </pivotArea>
    </format>
    <format dxfId="721">
      <pivotArea outline="0" collapsedLevelsAreSubtotals="1" fieldPosition="0">
        <references count="2">
          <reference field="0" count="1" selected="0">
            <x v="555"/>
          </reference>
          <reference field="4" count="1" selected="0">
            <x v="140"/>
          </reference>
        </references>
      </pivotArea>
    </format>
    <format dxfId="720">
      <pivotArea outline="0" collapsedLevelsAreSubtotals="1" fieldPosition="0">
        <references count="2">
          <reference field="0" count="1" selected="0">
            <x v="558"/>
          </reference>
          <reference field="4" count="1" selected="0">
            <x v="140"/>
          </reference>
        </references>
      </pivotArea>
    </format>
    <format dxfId="719">
      <pivotArea dataOnly="0" labelOnly="1" outline="0" offset="IV16" fieldPosition="0">
        <references count="1">
          <reference field="4" count="1">
            <x v="140"/>
          </reference>
        </references>
      </pivotArea>
    </format>
    <format dxfId="718">
      <pivotArea dataOnly="0" labelOnly="1" outline="0" fieldPosition="0">
        <references count="2">
          <reference field="0" count="1">
            <x v="558"/>
          </reference>
          <reference field="4" count="1" selected="0">
            <x v="140"/>
          </reference>
        </references>
      </pivotArea>
    </format>
    <format dxfId="717">
      <pivotArea outline="0" collapsedLevelsAreSubtotals="1" fieldPosition="0">
        <references count="2">
          <reference field="0" count="1" selected="0">
            <x v="558"/>
          </reference>
          <reference field="4" count="1" selected="0">
            <x v="140"/>
          </reference>
        </references>
      </pivotArea>
    </format>
    <format dxfId="716">
      <pivotArea outline="0" collapsedLevelsAreSubtotals="1" fieldPosition="0">
        <references count="2">
          <reference field="0" count="1" selected="0">
            <x v="559"/>
          </reference>
          <reference field="4" count="1" selected="0">
            <x v="140"/>
          </reference>
        </references>
      </pivotArea>
    </format>
    <format dxfId="715">
      <pivotArea dataOnly="0" labelOnly="1" outline="0" offset="IV17" fieldPosition="0">
        <references count="1">
          <reference field="4" count="1">
            <x v="140"/>
          </reference>
        </references>
      </pivotArea>
    </format>
    <format dxfId="714">
      <pivotArea dataOnly="0" labelOnly="1" outline="0" fieldPosition="0">
        <references count="2">
          <reference field="0" count="1">
            <x v="559"/>
          </reference>
          <reference field="4" count="1" selected="0">
            <x v="140"/>
          </reference>
        </references>
      </pivotArea>
    </format>
    <format dxfId="713">
      <pivotArea outline="0" collapsedLevelsAreSubtotals="1" fieldPosition="0">
        <references count="2">
          <reference field="0" count="1" selected="0">
            <x v="559"/>
          </reference>
          <reference field="4" count="1" selected="0">
            <x v="140"/>
          </reference>
        </references>
      </pivotArea>
    </format>
    <format dxfId="712">
      <pivotArea outline="0" collapsedLevelsAreSubtotals="1" fieldPosition="0">
        <references count="2">
          <reference field="0" count="1" selected="0">
            <x v="560"/>
          </reference>
          <reference field="4" count="1" selected="0">
            <x v="140"/>
          </reference>
        </references>
      </pivotArea>
    </format>
    <format dxfId="711">
      <pivotArea dataOnly="0" labelOnly="1" outline="0" offset="IV18" fieldPosition="0">
        <references count="1">
          <reference field="4" count="1">
            <x v="140"/>
          </reference>
        </references>
      </pivotArea>
    </format>
    <format dxfId="710">
      <pivotArea dataOnly="0" labelOnly="1" outline="0" fieldPosition="0">
        <references count="2">
          <reference field="0" count="1">
            <x v="560"/>
          </reference>
          <reference field="4" count="1" selected="0">
            <x v="140"/>
          </reference>
        </references>
      </pivotArea>
    </format>
    <format dxfId="709">
      <pivotArea outline="0" collapsedLevelsAreSubtotals="1" fieldPosition="0">
        <references count="2">
          <reference field="0" count="1" selected="0">
            <x v="560"/>
          </reference>
          <reference field="4" count="1" selected="0">
            <x v="140"/>
          </reference>
        </references>
      </pivotArea>
    </format>
    <format dxfId="708">
      <pivotArea outline="0" collapsedLevelsAreSubtotals="1" fieldPosition="0">
        <references count="2">
          <reference field="0" count="1" selected="0">
            <x v="562"/>
          </reference>
          <reference field="4" count="1" selected="0">
            <x v="140"/>
          </reference>
        </references>
      </pivotArea>
    </format>
    <format dxfId="707">
      <pivotArea dataOnly="0" labelOnly="1" outline="0" offset="IV19" fieldPosition="0">
        <references count="1">
          <reference field="4" count="1">
            <x v="140"/>
          </reference>
        </references>
      </pivotArea>
    </format>
    <format dxfId="706">
      <pivotArea dataOnly="0" labelOnly="1" outline="0" fieldPosition="0">
        <references count="2">
          <reference field="0" count="1">
            <x v="562"/>
          </reference>
          <reference field="4" count="1" selected="0">
            <x v="140"/>
          </reference>
        </references>
      </pivotArea>
    </format>
    <format dxfId="705">
      <pivotArea outline="0" collapsedLevelsAreSubtotals="1" fieldPosition="0">
        <references count="2">
          <reference field="0" count="1" selected="0">
            <x v="562"/>
          </reference>
          <reference field="4" count="1" selected="0">
            <x v="140"/>
          </reference>
        </references>
      </pivotArea>
    </format>
    <format dxfId="704">
      <pivotArea outline="0" collapsedLevelsAreSubtotals="1" fieldPosition="0">
        <references count="2">
          <reference field="0" count="1" selected="0">
            <x v="563"/>
          </reference>
          <reference field="4" count="1" selected="0">
            <x v="140"/>
          </reference>
        </references>
      </pivotArea>
    </format>
    <format dxfId="703">
      <pivotArea dataOnly="0" labelOnly="1" outline="0" offset="IV20" fieldPosition="0">
        <references count="1">
          <reference field="4" count="1">
            <x v="140"/>
          </reference>
        </references>
      </pivotArea>
    </format>
    <format dxfId="702">
      <pivotArea dataOnly="0" labelOnly="1" outline="0" fieldPosition="0">
        <references count="2">
          <reference field="0" count="1">
            <x v="563"/>
          </reference>
          <reference field="4" count="1" selected="0">
            <x v="140"/>
          </reference>
        </references>
      </pivotArea>
    </format>
    <format dxfId="701">
      <pivotArea outline="0" collapsedLevelsAreSubtotals="1" fieldPosition="0">
        <references count="2">
          <reference field="0" count="1" selected="0">
            <x v="563"/>
          </reference>
          <reference field="4" count="1" selected="0">
            <x v="140"/>
          </reference>
        </references>
      </pivotArea>
    </format>
    <format dxfId="700">
      <pivotArea outline="0" collapsedLevelsAreSubtotals="1" fieldPosition="0">
        <references count="2">
          <reference field="0" count="1" selected="0">
            <x v="564"/>
          </reference>
          <reference field="4" count="1" selected="0">
            <x v="140"/>
          </reference>
        </references>
      </pivotArea>
    </format>
    <format dxfId="699">
      <pivotArea dataOnly="0" labelOnly="1" outline="0" offset="IV21" fieldPosition="0">
        <references count="1">
          <reference field="4" count="1">
            <x v="140"/>
          </reference>
        </references>
      </pivotArea>
    </format>
    <format dxfId="698">
      <pivotArea dataOnly="0" labelOnly="1" outline="0" fieldPosition="0">
        <references count="2">
          <reference field="0" count="1">
            <x v="564"/>
          </reference>
          <reference field="4" count="1" selected="0">
            <x v="140"/>
          </reference>
        </references>
      </pivotArea>
    </format>
    <format dxfId="697">
      <pivotArea outline="0" collapsedLevelsAreSubtotals="1" fieldPosition="0">
        <references count="2">
          <reference field="0" count="1" selected="0">
            <x v="564"/>
          </reference>
          <reference field="4" count="1" selected="0">
            <x v="140"/>
          </reference>
        </references>
      </pivotArea>
    </format>
    <format dxfId="696">
      <pivotArea outline="0" collapsedLevelsAreSubtotals="1" fieldPosition="0">
        <references count="2">
          <reference field="0" count="1" selected="0">
            <x v="566"/>
          </reference>
          <reference field="4" count="1" selected="0">
            <x v="140"/>
          </reference>
        </references>
      </pivotArea>
    </format>
    <format dxfId="695">
      <pivotArea dataOnly="0" labelOnly="1" outline="0" offset="IV22" fieldPosition="0">
        <references count="1">
          <reference field="4" count="1">
            <x v="140"/>
          </reference>
        </references>
      </pivotArea>
    </format>
    <format dxfId="694">
      <pivotArea dataOnly="0" labelOnly="1" outline="0" fieldPosition="0">
        <references count="2">
          <reference field="0" count="1">
            <x v="566"/>
          </reference>
          <reference field="4" count="1" selected="0">
            <x v="140"/>
          </reference>
        </references>
      </pivotArea>
    </format>
    <format dxfId="693">
      <pivotArea outline="0" collapsedLevelsAreSubtotals="1" fieldPosition="0">
        <references count="2">
          <reference field="0" count="1" selected="0">
            <x v="566"/>
          </reference>
          <reference field="4" count="1" selected="0">
            <x v="140"/>
          </reference>
        </references>
      </pivotArea>
    </format>
    <format dxfId="692">
      <pivotArea outline="0" collapsedLevelsAreSubtotals="1" fieldPosition="0">
        <references count="2">
          <reference field="0" count="1" selected="0">
            <x v="567"/>
          </reference>
          <reference field="4" count="1" selected="0">
            <x v="140"/>
          </reference>
        </references>
      </pivotArea>
    </format>
    <format dxfId="691">
      <pivotArea dataOnly="0" labelOnly="1" outline="0" offset="IV23" fieldPosition="0">
        <references count="1">
          <reference field="4" count="1">
            <x v="140"/>
          </reference>
        </references>
      </pivotArea>
    </format>
    <format dxfId="690">
      <pivotArea dataOnly="0" labelOnly="1" outline="0" fieldPosition="0">
        <references count="2">
          <reference field="0" count="1">
            <x v="567"/>
          </reference>
          <reference field="4" count="1" selected="0">
            <x v="140"/>
          </reference>
        </references>
      </pivotArea>
    </format>
    <format dxfId="689">
      <pivotArea outline="0" collapsedLevelsAreSubtotals="1" fieldPosition="0">
        <references count="2">
          <reference field="0" count="1" selected="0">
            <x v="567"/>
          </reference>
          <reference field="4" count="1" selected="0">
            <x v="140"/>
          </reference>
        </references>
      </pivotArea>
    </format>
    <format dxfId="688">
      <pivotArea outline="0" collapsedLevelsAreSubtotals="1" fieldPosition="0">
        <references count="2">
          <reference field="0" count="1" selected="0">
            <x v="569"/>
          </reference>
          <reference field="4" count="1" selected="0">
            <x v="140"/>
          </reference>
        </references>
      </pivotArea>
    </format>
    <format dxfId="687">
      <pivotArea dataOnly="0" labelOnly="1" outline="0" offset="IV24" fieldPosition="0">
        <references count="1">
          <reference field="4" count="1">
            <x v="140"/>
          </reference>
        </references>
      </pivotArea>
    </format>
    <format dxfId="686">
      <pivotArea dataOnly="0" labelOnly="1" outline="0" fieldPosition="0">
        <references count="2">
          <reference field="0" count="1">
            <x v="569"/>
          </reference>
          <reference field="4" count="1" selected="0">
            <x v="140"/>
          </reference>
        </references>
      </pivotArea>
    </format>
    <format dxfId="685">
      <pivotArea outline="0" collapsedLevelsAreSubtotals="1" fieldPosition="0">
        <references count="2">
          <reference field="0" count="1" selected="0">
            <x v="569"/>
          </reference>
          <reference field="4" count="1" selected="0">
            <x v="140"/>
          </reference>
        </references>
      </pivotArea>
    </format>
    <format dxfId="684">
      <pivotArea outline="0" collapsedLevelsAreSubtotals="1" fieldPosition="0">
        <references count="2">
          <reference field="0" count="1" selected="0">
            <x v="570"/>
          </reference>
          <reference field="4" count="1" selected="0">
            <x v="140"/>
          </reference>
        </references>
      </pivotArea>
    </format>
    <format dxfId="683">
      <pivotArea dataOnly="0" labelOnly="1" outline="0" offset="IV25" fieldPosition="0">
        <references count="1">
          <reference field="4" count="1">
            <x v="140"/>
          </reference>
        </references>
      </pivotArea>
    </format>
    <format dxfId="682">
      <pivotArea dataOnly="0" labelOnly="1" outline="0" fieldPosition="0">
        <references count="2">
          <reference field="0" count="1">
            <x v="570"/>
          </reference>
          <reference field="4" count="1" selected="0">
            <x v="140"/>
          </reference>
        </references>
      </pivotArea>
    </format>
    <format dxfId="681">
      <pivotArea outline="0" collapsedLevelsAreSubtotals="1" fieldPosition="0">
        <references count="2">
          <reference field="0" count="1" selected="0">
            <x v="570"/>
          </reference>
          <reference field="4" count="1" selected="0">
            <x v="140"/>
          </reference>
        </references>
      </pivotArea>
    </format>
    <format dxfId="680">
      <pivotArea outline="0" collapsedLevelsAreSubtotals="1" fieldPosition="0">
        <references count="2">
          <reference field="0" count="1" selected="0">
            <x v="574"/>
          </reference>
          <reference field="4" count="1" selected="0">
            <x v="140"/>
          </reference>
        </references>
      </pivotArea>
    </format>
    <format dxfId="679">
      <pivotArea dataOnly="0" labelOnly="1" outline="0" offset="IV26" fieldPosition="0">
        <references count="1">
          <reference field="4" count="1">
            <x v="140"/>
          </reference>
        </references>
      </pivotArea>
    </format>
    <format dxfId="678">
      <pivotArea dataOnly="0" labelOnly="1" outline="0" fieldPosition="0">
        <references count="2">
          <reference field="0" count="1">
            <x v="574"/>
          </reference>
          <reference field="4" count="1" selected="0">
            <x v="140"/>
          </reference>
        </references>
      </pivotArea>
    </format>
    <format dxfId="677">
      <pivotArea outline="0" collapsedLevelsAreSubtotals="1" fieldPosition="0">
        <references count="2">
          <reference field="0" count="1" selected="0">
            <x v="574"/>
          </reference>
          <reference field="4" count="1" selected="0">
            <x v="140"/>
          </reference>
        </references>
      </pivotArea>
    </format>
    <format dxfId="676">
      <pivotArea outline="0" collapsedLevelsAreSubtotals="1" fieldPosition="0">
        <references count="2">
          <reference field="0" count="1" selected="0">
            <x v="576"/>
          </reference>
          <reference field="4" count="1" selected="0">
            <x v="140"/>
          </reference>
        </references>
      </pivotArea>
    </format>
    <format dxfId="675">
      <pivotArea dataOnly="0" labelOnly="1" outline="0" offset="IV27" fieldPosition="0">
        <references count="1">
          <reference field="4" count="1">
            <x v="140"/>
          </reference>
        </references>
      </pivotArea>
    </format>
    <format dxfId="674">
      <pivotArea dataOnly="0" labelOnly="1" outline="0" fieldPosition="0">
        <references count="2">
          <reference field="0" count="1">
            <x v="576"/>
          </reference>
          <reference field="4" count="1" selected="0">
            <x v="140"/>
          </reference>
        </references>
      </pivotArea>
    </format>
    <format dxfId="673">
      <pivotArea outline="0" collapsedLevelsAreSubtotals="1" fieldPosition="0">
        <references count="2">
          <reference field="0" count="1" selected="0">
            <x v="576"/>
          </reference>
          <reference field="4" count="1" selected="0">
            <x v="140"/>
          </reference>
        </references>
      </pivotArea>
    </format>
    <format dxfId="672">
      <pivotArea outline="0" collapsedLevelsAreSubtotals="1" fieldPosition="0">
        <references count="2">
          <reference field="0" count="1" selected="0">
            <x v="578"/>
          </reference>
          <reference field="4" count="1" selected="0">
            <x v="140"/>
          </reference>
        </references>
      </pivotArea>
    </format>
    <format dxfId="671">
      <pivotArea dataOnly="0" labelOnly="1" outline="0" offset="IV28" fieldPosition="0">
        <references count="1">
          <reference field="4" count="1">
            <x v="140"/>
          </reference>
        </references>
      </pivotArea>
    </format>
    <format dxfId="670">
      <pivotArea dataOnly="0" labelOnly="1" outline="0" fieldPosition="0">
        <references count="2">
          <reference field="0" count="1">
            <x v="578"/>
          </reference>
          <reference field="4" count="1" selected="0">
            <x v="140"/>
          </reference>
        </references>
      </pivotArea>
    </format>
    <format dxfId="669">
      <pivotArea outline="0" collapsedLevelsAreSubtotals="1" fieldPosition="0">
        <references count="2">
          <reference field="0" count="1" selected="0">
            <x v="578"/>
          </reference>
          <reference field="4" count="1" selected="0">
            <x v="140"/>
          </reference>
        </references>
      </pivotArea>
    </format>
    <format dxfId="668">
      <pivotArea outline="0" collapsedLevelsAreSubtotals="1" fieldPosition="0">
        <references count="2">
          <reference field="0" count="1" selected="0">
            <x v="579"/>
          </reference>
          <reference field="4" count="1" selected="0">
            <x v="140"/>
          </reference>
        </references>
      </pivotArea>
    </format>
    <format dxfId="667">
      <pivotArea dataOnly="0" labelOnly="1" outline="0" offset="IV29" fieldPosition="0">
        <references count="1">
          <reference field="4" count="1">
            <x v="140"/>
          </reference>
        </references>
      </pivotArea>
    </format>
    <format dxfId="666">
      <pivotArea dataOnly="0" labelOnly="1" outline="0" fieldPosition="0">
        <references count="2">
          <reference field="0" count="1">
            <x v="579"/>
          </reference>
          <reference field="4" count="1" selected="0">
            <x v="140"/>
          </reference>
        </references>
      </pivotArea>
    </format>
    <format dxfId="665">
      <pivotArea outline="0" collapsedLevelsAreSubtotals="1" fieldPosition="0">
        <references count="2">
          <reference field="0" count="1" selected="0">
            <x v="579"/>
          </reference>
          <reference field="4" count="1" selected="0">
            <x v="140"/>
          </reference>
        </references>
      </pivotArea>
    </format>
    <format dxfId="664">
      <pivotArea outline="0" collapsedLevelsAreSubtotals="1" fieldPosition="0">
        <references count="2">
          <reference field="0" count="1" selected="0">
            <x v="586"/>
          </reference>
          <reference field="4" count="1" selected="0">
            <x v="140"/>
          </reference>
        </references>
      </pivotArea>
    </format>
    <format dxfId="663">
      <pivotArea dataOnly="0" labelOnly="1" outline="0" offset="IV30" fieldPosition="0">
        <references count="1">
          <reference field="4" count="1">
            <x v="140"/>
          </reference>
        </references>
      </pivotArea>
    </format>
    <format dxfId="662">
      <pivotArea dataOnly="0" labelOnly="1" outline="0" fieldPosition="0">
        <references count="2">
          <reference field="0" count="1">
            <x v="586"/>
          </reference>
          <reference field="4" count="1" selected="0">
            <x v="140"/>
          </reference>
        </references>
      </pivotArea>
    </format>
    <format dxfId="661">
      <pivotArea outline="0" collapsedLevelsAreSubtotals="1" fieldPosition="0">
        <references count="2">
          <reference field="0" count="1" selected="0">
            <x v="586"/>
          </reference>
          <reference field="4" count="1" selected="0">
            <x v="140"/>
          </reference>
        </references>
      </pivotArea>
    </format>
    <format dxfId="660">
      <pivotArea outline="0" collapsedLevelsAreSubtotals="1" fieldPosition="0">
        <references count="2">
          <reference field="0" count="1" selected="0">
            <x v="590"/>
          </reference>
          <reference field="4" count="1" selected="0">
            <x v="140"/>
          </reference>
        </references>
      </pivotArea>
    </format>
    <format dxfId="659">
      <pivotArea dataOnly="0" labelOnly="1" outline="0" offset="IV256" fieldPosition="0">
        <references count="1">
          <reference field="4" count="1">
            <x v="140"/>
          </reference>
        </references>
      </pivotArea>
    </format>
    <format dxfId="658">
      <pivotArea dataOnly="0" labelOnly="1" outline="0" fieldPosition="0">
        <references count="2">
          <reference field="0" count="1">
            <x v="590"/>
          </reference>
          <reference field="4" count="1" selected="0">
            <x v="140"/>
          </reference>
        </references>
      </pivotArea>
    </format>
    <format dxfId="657">
      <pivotArea outline="0" collapsedLevelsAreSubtotals="1" fieldPosition="0">
        <references count="2">
          <reference field="0" count="1" selected="0">
            <x v="590"/>
          </reference>
          <reference field="4" count="1" selected="0">
            <x v="140"/>
          </reference>
        </references>
      </pivotArea>
    </format>
    <format dxfId="656">
      <pivotArea dataOnly="0" labelOnly="1" outline="0" fieldPosition="0">
        <references count="1">
          <reference field="4" count="1">
            <x v="140"/>
          </reference>
        </references>
      </pivotArea>
    </format>
    <format dxfId="655">
      <pivotArea dataOnly="0" labelOnly="1" outline="0" fieldPosition="0">
        <references count="2">
          <reference field="0" count="1">
            <x v="590"/>
          </reference>
          <reference field="4" count="1" selected="0">
            <x v="140"/>
          </reference>
        </references>
      </pivotArea>
    </format>
    <format dxfId="654">
      <pivotArea outline="0" collapsedLevelsAreSubtotals="1" fieldPosition="0">
        <references count="1">
          <reference field="4" count="1" selected="0" defaultSubtotal="1">
            <x v="140"/>
          </reference>
        </references>
      </pivotArea>
    </format>
    <format dxfId="653">
      <pivotArea dataOnly="0" labelOnly="1" outline="0" fieldPosition="0">
        <references count="1">
          <reference field="4" count="1" defaultSubtotal="1">
            <x v="140"/>
          </reference>
        </references>
      </pivotArea>
    </format>
    <format dxfId="652">
      <pivotArea dataOnly="0" labelOnly="1" outline="0" fieldPosition="0">
        <references count="1">
          <reference field="4" count="1" defaultSubtotal="1">
            <x v="140"/>
          </reference>
        </references>
      </pivotArea>
    </format>
    <format dxfId="651">
      <pivotArea outline="0" collapsedLevelsAreSubtotals="1" fieldPosition="0">
        <references count="2">
          <reference field="0" count="1" selected="0">
            <x v="549"/>
          </reference>
          <reference field="4" count="1" selected="0">
            <x v="141"/>
          </reference>
        </references>
      </pivotArea>
    </format>
    <format dxfId="650">
      <pivotArea dataOnly="0" labelOnly="1" outline="0" fieldPosition="0">
        <references count="1">
          <reference field="4" count="1">
            <x v="141"/>
          </reference>
        </references>
      </pivotArea>
    </format>
    <format dxfId="649">
      <pivotArea dataOnly="0" labelOnly="1" outline="0" fieldPosition="0">
        <references count="2">
          <reference field="0" count="1">
            <x v="549"/>
          </reference>
          <reference field="4" count="1" selected="0">
            <x v="141"/>
          </reference>
        </references>
      </pivotArea>
    </format>
    <format dxfId="648">
      <pivotArea outline="0" collapsedLevelsAreSubtotals="1" fieldPosition="0">
        <references count="2">
          <reference field="0" count="1" selected="0">
            <x v="549"/>
          </reference>
          <reference field="4" count="1" selected="0">
            <x v="141"/>
          </reference>
        </references>
      </pivotArea>
    </format>
    <format dxfId="647">
      <pivotArea dataOnly="0" labelOnly="1" outline="0" fieldPosition="0">
        <references count="1">
          <reference field="4" count="1">
            <x v="141"/>
          </reference>
        </references>
      </pivotArea>
    </format>
    <format dxfId="646">
      <pivotArea dataOnly="0" labelOnly="1" outline="0" fieldPosition="0">
        <references count="2">
          <reference field="0" count="1">
            <x v="549"/>
          </reference>
          <reference field="4" count="1" selected="0">
            <x v="141"/>
          </reference>
        </references>
      </pivotArea>
    </format>
    <format dxfId="645">
      <pivotArea dataOnly="0" labelOnly="1" outline="0" fieldPosition="0">
        <references count="1">
          <reference field="4" count="1">
            <x v="141"/>
          </reference>
        </references>
      </pivotArea>
    </format>
    <format dxfId="644">
      <pivotArea outline="0" collapsedLevelsAreSubtotals="1" fieldPosition="0">
        <references count="1">
          <reference field="4" count="1" selected="0" defaultSubtotal="1">
            <x v="141"/>
          </reference>
        </references>
      </pivotArea>
    </format>
    <format dxfId="643">
      <pivotArea dataOnly="0" labelOnly="1" outline="0" fieldPosition="0">
        <references count="1">
          <reference field="4" count="1" defaultSubtotal="1">
            <x v="141"/>
          </reference>
        </references>
      </pivotArea>
    </format>
    <format dxfId="642">
      <pivotArea outline="0" collapsedLevelsAreSubtotals="1" fieldPosition="0">
        <references count="1">
          <reference field="4" count="1" selected="0" defaultSubtotal="1">
            <x v="141"/>
          </reference>
        </references>
      </pivotArea>
    </format>
    <format dxfId="641">
      <pivotArea dataOnly="0" labelOnly="1" outline="0" fieldPosition="0">
        <references count="1">
          <reference field="4" count="1" defaultSubtotal="1">
            <x v="141"/>
          </reference>
        </references>
      </pivotArea>
    </format>
    <format dxfId="640">
      <pivotArea dataOnly="0" labelOnly="1" outline="0" fieldPosition="0">
        <references count="1">
          <reference field="4" count="1" defaultSubtotal="1">
            <x v="141"/>
          </reference>
        </references>
      </pivotArea>
    </format>
    <format dxfId="639">
      <pivotArea outline="0" collapsedLevelsAreSubtotals="1" fieldPosition="0">
        <references count="2">
          <reference field="0" count="1" selected="0">
            <x v="517"/>
          </reference>
          <reference field="4" count="1" selected="0">
            <x v="142"/>
          </reference>
        </references>
      </pivotArea>
    </format>
    <format dxfId="638">
      <pivotArea dataOnly="0" labelOnly="1" outline="0" fieldPosition="0">
        <references count="1">
          <reference field="4" count="1">
            <x v="142"/>
          </reference>
        </references>
      </pivotArea>
    </format>
    <format dxfId="637">
      <pivotArea dataOnly="0" labelOnly="1" outline="0" fieldPosition="0">
        <references count="2">
          <reference field="0" count="1">
            <x v="517"/>
          </reference>
          <reference field="4" count="1" selected="0">
            <x v="142"/>
          </reference>
        </references>
      </pivotArea>
    </format>
    <format dxfId="636">
      <pivotArea outline="0" collapsedLevelsAreSubtotals="1" fieldPosition="0">
        <references count="2">
          <reference field="0" count="1" selected="0">
            <x v="517"/>
          </reference>
          <reference field="4" count="1" selected="0">
            <x v="142"/>
          </reference>
        </references>
      </pivotArea>
    </format>
    <format dxfId="635">
      <pivotArea dataOnly="0" labelOnly="1" outline="0" fieldPosition="0">
        <references count="1">
          <reference field="4" count="1">
            <x v="142"/>
          </reference>
        </references>
      </pivotArea>
    </format>
    <format dxfId="634">
      <pivotArea dataOnly="0" labelOnly="1" outline="0" fieldPosition="0">
        <references count="2">
          <reference field="0" count="1">
            <x v="517"/>
          </reference>
          <reference field="4" count="1" selected="0">
            <x v="142"/>
          </reference>
        </references>
      </pivotArea>
    </format>
    <format dxfId="633">
      <pivotArea outline="0" collapsedLevelsAreSubtotals="1" fieldPosition="0">
        <references count="1">
          <reference field="4" count="1" selected="0" defaultSubtotal="1">
            <x v="142"/>
          </reference>
        </references>
      </pivotArea>
    </format>
    <format dxfId="632">
      <pivotArea dataOnly="0" labelOnly="1" outline="0" fieldPosition="0">
        <references count="1">
          <reference field="4" count="1" defaultSubtotal="1">
            <x v="142"/>
          </reference>
        </references>
      </pivotArea>
    </format>
    <format dxfId="631">
      <pivotArea dataOnly="0" labelOnly="1" outline="0" fieldPosition="0">
        <references count="1">
          <reference field="4" count="1" defaultSubtotal="1">
            <x v="142"/>
          </reference>
        </references>
      </pivotArea>
    </format>
    <format dxfId="630">
      <pivotArea outline="0" collapsedLevelsAreSubtotals="1" fieldPosition="0">
        <references count="2">
          <reference field="0" count="1" selected="0">
            <x v="523"/>
          </reference>
          <reference field="4" count="1" selected="0">
            <x v="159"/>
          </reference>
        </references>
      </pivotArea>
    </format>
    <format dxfId="629">
      <pivotArea dataOnly="0" labelOnly="1" outline="0" fieldPosition="0">
        <references count="1">
          <reference field="4" count="1">
            <x v="159"/>
          </reference>
        </references>
      </pivotArea>
    </format>
    <format dxfId="628">
      <pivotArea dataOnly="0" labelOnly="1" outline="0" fieldPosition="0">
        <references count="2">
          <reference field="0" count="1">
            <x v="523"/>
          </reference>
          <reference field="4" count="1" selected="0">
            <x v="159"/>
          </reference>
        </references>
      </pivotArea>
    </format>
    <format dxfId="627">
      <pivotArea outline="0" collapsedLevelsAreSubtotals="1" fieldPosition="0">
        <references count="2">
          <reference field="0" count="1" selected="0">
            <x v="523"/>
          </reference>
          <reference field="4" count="1" selected="0">
            <x v="159"/>
          </reference>
        </references>
      </pivotArea>
    </format>
    <format dxfId="626">
      <pivotArea dataOnly="0" labelOnly="1" outline="0" fieldPosition="0">
        <references count="1">
          <reference field="4" count="1">
            <x v="159"/>
          </reference>
        </references>
      </pivotArea>
    </format>
    <format dxfId="625">
      <pivotArea dataOnly="0" labelOnly="1" outline="0" fieldPosition="0">
        <references count="2">
          <reference field="0" count="1">
            <x v="523"/>
          </reference>
          <reference field="4" count="1" selected="0">
            <x v="159"/>
          </reference>
        </references>
      </pivotArea>
    </format>
    <format dxfId="624">
      <pivotArea outline="0" collapsedLevelsAreSubtotals="1" fieldPosition="0">
        <references count="1">
          <reference field="4" count="1" selected="0" defaultSubtotal="1">
            <x v="159"/>
          </reference>
        </references>
      </pivotArea>
    </format>
    <format dxfId="623">
      <pivotArea dataOnly="0" labelOnly="1" outline="0" fieldPosition="0">
        <references count="1">
          <reference field="4" count="1" defaultSubtotal="1">
            <x v="159"/>
          </reference>
        </references>
      </pivotArea>
    </format>
    <format dxfId="622">
      <pivotArea dataOnly="0" labelOnly="1" outline="0" fieldPosition="0">
        <references count="1">
          <reference field="4" count="1" defaultSubtotal="1">
            <x v="159"/>
          </reference>
        </references>
      </pivotArea>
    </format>
    <format dxfId="621">
      <pivotArea outline="0" collapsedLevelsAreSubtotals="1" fieldPosition="0">
        <references count="2">
          <reference field="0" count="1" selected="0">
            <x v="523"/>
          </reference>
          <reference field="4" count="1" selected="0">
            <x v="168"/>
          </reference>
        </references>
      </pivotArea>
    </format>
    <format dxfId="620">
      <pivotArea dataOnly="0" labelOnly="1" outline="0" fieldPosition="0">
        <references count="1">
          <reference field="4" count="1">
            <x v="168"/>
          </reference>
        </references>
      </pivotArea>
    </format>
    <format dxfId="619">
      <pivotArea dataOnly="0" labelOnly="1" outline="0" fieldPosition="0">
        <references count="2">
          <reference field="0" count="1">
            <x v="523"/>
          </reference>
          <reference field="4" count="1" selected="0">
            <x v="168"/>
          </reference>
        </references>
      </pivotArea>
    </format>
    <format dxfId="618">
      <pivotArea outline="0" collapsedLevelsAreSubtotals="1" fieldPosition="0">
        <references count="2">
          <reference field="0" count="1" selected="0">
            <x v="523"/>
          </reference>
          <reference field="4" count="1" selected="0">
            <x v="168"/>
          </reference>
        </references>
      </pivotArea>
    </format>
    <format dxfId="617">
      <pivotArea dataOnly="0" labelOnly="1" outline="0" fieldPosition="0">
        <references count="1">
          <reference field="4" count="1">
            <x v="168"/>
          </reference>
        </references>
      </pivotArea>
    </format>
    <format dxfId="616">
      <pivotArea dataOnly="0" labelOnly="1" outline="0" fieldPosition="0">
        <references count="2">
          <reference field="0" count="1">
            <x v="523"/>
          </reference>
          <reference field="4" count="1" selected="0">
            <x v="168"/>
          </reference>
        </references>
      </pivotArea>
    </format>
    <format dxfId="615">
      <pivotArea outline="0" collapsedLevelsAreSubtotals="1" fieldPosition="0">
        <references count="1">
          <reference field="4" count="1" selected="0" defaultSubtotal="1">
            <x v="168"/>
          </reference>
        </references>
      </pivotArea>
    </format>
    <format dxfId="614">
      <pivotArea dataOnly="0" labelOnly="1" outline="0" fieldPosition="0">
        <references count="1">
          <reference field="4" count="1" defaultSubtotal="1">
            <x v="168"/>
          </reference>
        </references>
      </pivotArea>
    </format>
    <format dxfId="613">
      <pivotArea dataOnly="0" labelOnly="1" outline="0" fieldPosition="0">
        <references count="1">
          <reference field="4" count="1" defaultSubtotal="1">
            <x v="168"/>
          </reference>
        </references>
      </pivotArea>
    </format>
    <format dxfId="612">
      <pivotArea outline="0" collapsedLevelsAreSubtotals="1" fieldPosition="0">
        <references count="2">
          <reference field="0" count="1" selected="0">
            <x v="529"/>
          </reference>
          <reference field="4" count="1" selected="0">
            <x v="172"/>
          </reference>
        </references>
      </pivotArea>
    </format>
    <format dxfId="611">
      <pivotArea dataOnly="0" labelOnly="1" outline="0" fieldPosition="0">
        <references count="1">
          <reference field="4" count="1">
            <x v="172"/>
          </reference>
        </references>
      </pivotArea>
    </format>
    <format dxfId="610">
      <pivotArea dataOnly="0" labelOnly="1" outline="0" fieldPosition="0">
        <references count="2">
          <reference field="0" count="1">
            <x v="529"/>
          </reference>
          <reference field="4" count="1" selected="0">
            <x v="172"/>
          </reference>
        </references>
      </pivotArea>
    </format>
    <format dxfId="609">
      <pivotArea outline="0" collapsedLevelsAreSubtotals="1" fieldPosition="0">
        <references count="2">
          <reference field="0" count="1" selected="0">
            <x v="529"/>
          </reference>
          <reference field="4" count="1" selected="0">
            <x v="172"/>
          </reference>
        </references>
      </pivotArea>
    </format>
    <format dxfId="608">
      <pivotArea dataOnly="0" labelOnly="1" outline="0" fieldPosition="0">
        <references count="1">
          <reference field="4" count="1">
            <x v="172"/>
          </reference>
        </references>
      </pivotArea>
    </format>
    <format dxfId="607">
      <pivotArea dataOnly="0" labelOnly="1" outline="0" fieldPosition="0">
        <references count="2">
          <reference field="0" count="1">
            <x v="529"/>
          </reference>
          <reference field="4" count="1" selected="0">
            <x v="172"/>
          </reference>
        </references>
      </pivotArea>
    </format>
    <format dxfId="606">
      <pivotArea outline="0" collapsedLevelsAreSubtotals="1" fieldPosition="0">
        <references count="1">
          <reference field="4" count="1" selected="0" defaultSubtotal="1">
            <x v="172"/>
          </reference>
        </references>
      </pivotArea>
    </format>
    <format dxfId="605">
      <pivotArea dataOnly="0" labelOnly="1" outline="0" fieldPosition="0">
        <references count="1">
          <reference field="4" count="1" defaultSubtotal="1">
            <x v="172"/>
          </reference>
        </references>
      </pivotArea>
    </format>
    <format dxfId="604">
      <pivotArea dataOnly="0" labelOnly="1" outline="0" fieldPosition="0">
        <references count="1">
          <reference field="4" count="1" defaultSubtotal="1">
            <x v="172"/>
          </reference>
        </references>
      </pivotArea>
    </format>
    <format dxfId="603">
      <pivotArea outline="0" collapsedLevelsAreSubtotals="1" fieldPosition="0">
        <references count="2">
          <reference field="0" count="1" selected="0">
            <x v="529"/>
          </reference>
          <reference field="4" count="1" selected="0">
            <x v="190"/>
          </reference>
        </references>
      </pivotArea>
    </format>
    <format dxfId="602">
      <pivotArea dataOnly="0" labelOnly="1" outline="0" fieldPosition="0">
        <references count="1">
          <reference field="4" count="1">
            <x v="190"/>
          </reference>
        </references>
      </pivotArea>
    </format>
    <format dxfId="601">
      <pivotArea dataOnly="0" labelOnly="1" outline="0" fieldPosition="0">
        <references count="2">
          <reference field="0" count="1">
            <x v="529"/>
          </reference>
          <reference field="4" count="1" selected="0">
            <x v="190"/>
          </reference>
        </references>
      </pivotArea>
    </format>
    <format dxfId="600">
      <pivotArea outline="0" collapsedLevelsAreSubtotals="1" fieldPosition="0">
        <references count="2">
          <reference field="0" count="1" selected="0">
            <x v="529"/>
          </reference>
          <reference field="4" count="1" selected="0">
            <x v="190"/>
          </reference>
        </references>
      </pivotArea>
    </format>
    <format dxfId="599">
      <pivotArea dataOnly="0" labelOnly="1" outline="0" fieldPosition="0">
        <references count="1">
          <reference field="4" count="1">
            <x v="190"/>
          </reference>
        </references>
      </pivotArea>
    </format>
    <format dxfId="598">
      <pivotArea dataOnly="0" labelOnly="1" outline="0" fieldPosition="0">
        <references count="2">
          <reference field="0" count="1">
            <x v="529"/>
          </reference>
          <reference field="4" count="1" selected="0">
            <x v="190"/>
          </reference>
        </references>
      </pivotArea>
    </format>
    <format dxfId="597">
      <pivotArea outline="0" collapsedLevelsAreSubtotals="1" fieldPosition="0">
        <references count="1">
          <reference field="4" count="1" selected="0" defaultSubtotal="1">
            <x v="190"/>
          </reference>
        </references>
      </pivotArea>
    </format>
    <format dxfId="596">
      <pivotArea dataOnly="0" labelOnly="1" outline="0" fieldPosition="0">
        <references count="1">
          <reference field="4" count="1" defaultSubtotal="1">
            <x v="190"/>
          </reference>
        </references>
      </pivotArea>
    </format>
    <format dxfId="595">
      <pivotArea dataOnly="0" labelOnly="1" outline="0" fieldPosition="0">
        <references count="1">
          <reference field="4" count="1" defaultSubtotal="1">
            <x v="190"/>
          </reference>
        </references>
      </pivotArea>
    </format>
    <format dxfId="594">
      <pivotArea outline="0" collapsedLevelsAreSubtotals="1" fieldPosition="0">
        <references count="2">
          <reference field="0" count="1" selected="0">
            <x v="581"/>
          </reference>
          <reference field="4" count="1" selected="0">
            <x v="200"/>
          </reference>
        </references>
      </pivotArea>
    </format>
    <format dxfId="593">
      <pivotArea dataOnly="0" labelOnly="1" outline="0" fieldPosition="0">
        <references count="1">
          <reference field="4" count="1">
            <x v="200"/>
          </reference>
        </references>
      </pivotArea>
    </format>
    <format dxfId="592">
      <pivotArea dataOnly="0" labelOnly="1" outline="0" fieldPosition="0">
        <references count="2">
          <reference field="0" count="1">
            <x v="581"/>
          </reference>
          <reference field="4" count="1" selected="0">
            <x v="200"/>
          </reference>
        </references>
      </pivotArea>
    </format>
    <format dxfId="591">
      <pivotArea outline="0" collapsedLevelsAreSubtotals="1" fieldPosition="0">
        <references count="2">
          <reference field="0" count="1" selected="0">
            <x v="581"/>
          </reference>
          <reference field="4" count="1" selected="0">
            <x v="200"/>
          </reference>
        </references>
      </pivotArea>
    </format>
    <format dxfId="590">
      <pivotArea dataOnly="0" labelOnly="1" outline="0" fieldPosition="0">
        <references count="1">
          <reference field="4" count="1">
            <x v="200"/>
          </reference>
        </references>
      </pivotArea>
    </format>
    <format dxfId="589">
      <pivotArea dataOnly="0" labelOnly="1" outline="0" fieldPosition="0">
        <references count="2">
          <reference field="0" count="1">
            <x v="581"/>
          </reference>
          <reference field="4" count="1" selected="0">
            <x v="200"/>
          </reference>
        </references>
      </pivotArea>
    </format>
    <format dxfId="588">
      <pivotArea outline="0" collapsedLevelsAreSubtotals="1" fieldPosition="0">
        <references count="1">
          <reference field="4" count="1" selected="0" defaultSubtotal="1">
            <x v="200"/>
          </reference>
        </references>
      </pivotArea>
    </format>
    <format dxfId="587">
      <pivotArea dataOnly="0" labelOnly="1" outline="0" fieldPosition="0">
        <references count="1">
          <reference field="4" count="1" defaultSubtotal="1">
            <x v="200"/>
          </reference>
        </references>
      </pivotArea>
    </format>
    <format dxfId="586">
      <pivotArea dataOnly="0" labelOnly="1" outline="0" fieldPosition="0">
        <references count="1">
          <reference field="4" count="1" defaultSubtotal="1">
            <x v="200"/>
          </reference>
        </references>
      </pivotArea>
    </format>
    <format dxfId="585">
      <pivotArea outline="0" collapsedLevelsAreSubtotals="1" fieldPosition="0">
        <references count="2">
          <reference field="0" count="1" selected="0">
            <x v="537"/>
          </reference>
          <reference field="4" count="1" selected="0">
            <x v="202"/>
          </reference>
        </references>
      </pivotArea>
    </format>
    <format dxfId="584">
      <pivotArea dataOnly="0" labelOnly="1" outline="0" fieldPosition="0">
        <references count="1">
          <reference field="4" count="1">
            <x v="202"/>
          </reference>
        </references>
      </pivotArea>
    </format>
    <format dxfId="583">
      <pivotArea dataOnly="0" labelOnly="1" outline="0" fieldPosition="0">
        <references count="2">
          <reference field="0" count="1">
            <x v="537"/>
          </reference>
          <reference field="4" count="1" selected="0">
            <x v="202"/>
          </reference>
        </references>
      </pivotArea>
    </format>
    <format dxfId="582">
      <pivotArea outline="0" collapsedLevelsAreSubtotals="1" fieldPosition="0">
        <references count="2">
          <reference field="0" count="1" selected="0">
            <x v="537"/>
          </reference>
          <reference field="4" count="1" selected="0">
            <x v="202"/>
          </reference>
        </references>
      </pivotArea>
    </format>
    <format dxfId="581">
      <pivotArea dataOnly="0" labelOnly="1" outline="0" fieldPosition="0">
        <references count="1">
          <reference field="4" count="1">
            <x v="202"/>
          </reference>
        </references>
      </pivotArea>
    </format>
    <format dxfId="580">
      <pivotArea dataOnly="0" labelOnly="1" outline="0" fieldPosition="0">
        <references count="2">
          <reference field="0" count="1">
            <x v="537"/>
          </reference>
          <reference field="4" count="1" selected="0">
            <x v="202"/>
          </reference>
        </references>
      </pivotArea>
    </format>
    <format dxfId="579">
      <pivotArea outline="0" collapsedLevelsAreSubtotals="1" fieldPosition="0">
        <references count="1">
          <reference field="4" count="1" selected="0" defaultSubtotal="1">
            <x v="202"/>
          </reference>
        </references>
      </pivotArea>
    </format>
    <format dxfId="578">
      <pivotArea dataOnly="0" labelOnly="1" outline="0" fieldPosition="0">
        <references count="1">
          <reference field="4" count="1" defaultSubtotal="1">
            <x v="202"/>
          </reference>
        </references>
      </pivotArea>
    </format>
    <format dxfId="577">
      <pivotArea dataOnly="0" labelOnly="1" outline="0" fieldPosition="0">
        <references count="1">
          <reference field="4" count="1" defaultSubtotal="1">
            <x v="202"/>
          </reference>
        </references>
      </pivotArea>
    </format>
    <format dxfId="576">
      <pivotArea outline="0" collapsedLevelsAreSubtotals="1" fieldPosition="0">
        <references count="2">
          <reference field="0" count="1" selected="0">
            <x v="533"/>
          </reference>
          <reference field="4" count="1" selected="0">
            <x v="207"/>
          </reference>
        </references>
      </pivotArea>
    </format>
    <format dxfId="575">
      <pivotArea dataOnly="0" labelOnly="1" outline="0" offset="IV1" fieldPosition="0">
        <references count="1">
          <reference field="4" count="1">
            <x v="207"/>
          </reference>
        </references>
      </pivotArea>
    </format>
    <format dxfId="574">
      <pivotArea dataOnly="0" labelOnly="1" outline="0" fieldPosition="0">
        <references count="2">
          <reference field="0" count="1">
            <x v="533"/>
          </reference>
          <reference field="4" count="1" selected="0">
            <x v="207"/>
          </reference>
        </references>
      </pivotArea>
    </format>
    <format dxfId="573">
      <pivotArea outline="0" collapsedLevelsAreSubtotals="1" fieldPosition="0">
        <references count="2">
          <reference field="0" count="1" selected="0">
            <x v="533"/>
          </reference>
          <reference field="4" count="1" selected="0">
            <x v="207"/>
          </reference>
        </references>
      </pivotArea>
    </format>
    <format dxfId="572">
      <pivotArea dataOnly="0" labelOnly="1" outline="0" fieldPosition="0">
        <references count="1">
          <reference field="4" count="1">
            <x v="207"/>
          </reference>
        </references>
      </pivotArea>
    </format>
    <format dxfId="571">
      <pivotArea dataOnly="0" labelOnly="1" outline="0" fieldPosition="0">
        <references count="2">
          <reference field="0" count="1">
            <x v="533"/>
          </reference>
          <reference field="4" count="1" selected="0">
            <x v="207"/>
          </reference>
        </references>
      </pivotArea>
    </format>
    <format dxfId="570">
      <pivotArea outline="0" collapsedLevelsAreSubtotals="1" fieldPosition="0">
        <references count="2">
          <reference field="0" count="1" selected="0">
            <x v="570"/>
          </reference>
          <reference field="4" count="1" selected="0">
            <x v="207"/>
          </reference>
        </references>
      </pivotArea>
    </format>
    <format dxfId="569">
      <pivotArea dataOnly="0" labelOnly="1" outline="0" offset="IV2" fieldPosition="0">
        <references count="1">
          <reference field="4" count="1">
            <x v="207"/>
          </reference>
        </references>
      </pivotArea>
    </format>
    <format dxfId="568">
      <pivotArea dataOnly="0" labelOnly="1" outline="0" fieldPosition="0">
        <references count="2">
          <reference field="0" count="1">
            <x v="570"/>
          </reference>
          <reference field="4" count="1" selected="0">
            <x v="207"/>
          </reference>
        </references>
      </pivotArea>
    </format>
    <format dxfId="567">
      <pivotArea outline="0" collapsedLevelsAreSubtotals="1" fieldPosition="0">
        <references count="2">
          <reference field="0" count="1" selected="0">
            <x v="570"/>
          </reference>
          <reference field="4" count="1" selected="0">
            <x v="207"/>
          </reference>
        </references>
      </pivotArea>
    </format>
    <format dxfId="566">
      <pivotArea outline="0" collapsedLevelsAreSubtotals="1" fieldPosition="0">
        <references count="2">
          <reference field="0" count="1" selected="0">
            <x v="573"/>
          </reference>
          <reference field="4" count="1" selected="0">
            <x v="207"/>
          </reference>
        </references>
      </pivotArea>
    </format>
    <format dxfId="565">
      <pivotArea dataOnly="0" labelOnly="1" outline="0" offset="IV3" fieldPosition="0">
        <references count="1">
          <reference field="4" count="1">
            <x v="207"/>
          </reference>
        </references>
      </pivotArea>
    </format>
    <format dxfId="564">
      <pivotArea dataOnly="0" labelOnly="1" outline="0" fieldPosition="0">
        <references count="2">
          <reference field="0" count="1">
            <x v="573"/>
          </reference>
          <reference field="4" count="1" selected="0">
            <x v="207"/>
          </reference>
        </references>
      </pivotArea>
    </format>
    <format dxfId="563">
      <pivotArea outline="0" collapsedLevelsAreSubtotals="1" fieldPosition="0">
        <references count="2">
          <reference field="0" count="1" selected="0">
            <x v="573"/>
          </reference>
          <reference field="4" count="1" selected="0">
            <x v="207"/>
          </reference>
        </references>
      </pivotArea>
    </format>
    <format dxfId="562">
      <pivotArea outline="0" collapsedLevelsAreSubtotals="1" fieldPosition="0">
        <references count="2">
          <reference field="0" count="1" selected="0">
            <x v="575"/>
          </reference>
          <reference field="4" count="1" selected="0">
            <x v="207"/>
          </reference>
        </references>
      </pivotArea>
    </format>
    <format dxfId="561">
      <pivotArea dataOnly="0" labelOnly="1" outline="0" offset="IV4" fieldPosition="0">
        <references count="1">
          <reference field="4" count="1">
            <x v="207"/>
          </reference>
        </references>
      </pivotArea>
    </format>
    <format dxfId="560">
      <pivotArea dataOnly="0" labelOnly="1" outline="0" fieldPosition="0">
        <references count="2">
          <reference field="0" count="1">
            <x v="575"/>
          </reference>
          <reference field="4" count="1" selected="0">
            <x v="207"/>
          </reference>
        </references>
      </pivotArea>
    </format>
    <format dxfId="559">
      <pivotArea outline="0" collapsedLevelsAreSubtotals="1" fieldPosition="0">
        <references count="2">
          <reference field="0" count="1" selected="0">
            <x v="575"/>
          </reference>
          <reference field="4" count="1" selected="0">
            <x v="207"/>
          </reference>
        </references>
      </pivotArea>
    </format>
    <format dxfId="558">
      <pivotArea outline="0" collapsedLevelsAreSubtotals="1" fieldPosition="0">
        <references count="2">
          <reference field="0" count="1" selected="0">
            <x v="576"/>
          </reference>
          <reference field="4" count="1" selected="0">
            <x v="207"/>
          </reference>
        </references>
      </pivotArea>
    </format>
    <format dxfId="557">
      <pivotArea dataOnly="0" labelOnly="1" outline="0" offset="IV256" fieldPosition="0">
        <references count="1">
          <reference field="4" count="1">
            <x v="207"/>
          </reference>
        </references>
      </pivotArea>
    </format>
    <format dxfId="556">
      <pivotArea dataOnly="0" labelOnly="1" outline="0" fieldPosition="0">
        <references count="2">
          <reference field="0" count="1">
            <x v="576"/>
          </reference>
          <reference field="4" count="1" selected="0">
            <x v="207"/>
          </reference>
        </references>
      </pivotArea>
    </format>
    <format dxfId="555">
      <pivotArea outline="0" collapsedLevelsAreSubtotals="1" fieldPosition="0">
        <references count="2">
          <reference field="0" count="1" selected="0">
            <x v="576"/>
          </reference>
          <reference field="4" count="1" selected="0">
            <x v="207"/>
          </reference>
        </references>
      </pivotArea>
    </format>
    <format dxfId="554">
      <pivotArea dataOnly="0" labelOnly="1" outline="0" fieldPosition="0">
        <references count="1">
          <reference field="4" count="1">
            <x v="207"/>
          </reference>
        </references>
      </pivotArea>
    </format>
    <format dxfId="553">
      <pivotArea dataOnly="0" labelOnly="1" outline="0" fieldPosition="0">
        <references count="2">
          <reference field="0" count="1">
            <x v="576"/>
          </reference>
          <reference field="4" count="1" selected="0">
            <x v="207"/>
          </reference>
        </references>
      </pivotArea>
    </format>
    <format dxfId="552">
      <pivotArea outline="0" collapsedLevelsAreSubtotals="1" fieldPosition="0">
        <references count="1">
          <reference field="4" count="1" selected="0" defaultSubtotal="1">
            <x v="207"/>
          </reference>
        </references>
      </pivotArea>
    </format>
    <format dxfId="551">
      <pivotArea dataOnly="0" labelOnly="1" outline="0" fieldPosition="0">
        <references count="1">
          <reference field="4" count="1" defaultSubtotal="1">
            <x v="207"/>
          </reference>
        </references>
      </pivotArea>
    </format>
    <format dxfId="550">
      <pivotArea dataOnly="0" labelOnly="1" outline="0" fieldPosition="0">
        <references count="1">
          <reference field="4" count="1" defaultSubtotal="1">
            <x v="207"/>
          </reference>
        </references>
      </pivotArea>
    </format>
    <format dxfId="549">
      <pivotArea outline="0" collapsedLevelsAreSubtotals="1" fieldPosition="0">
        <references count="2">
          <reference field="0" count="1" selected="0">
            <x v="570"/>
          </reference>
          <reference field="4" count="1" selected="0">
            <x v="210"/>
          </reference>
        </references>
      </pivotArea>
    </format>
    <format dxfId="548">
      <pivotArea dataOnly="0" labelOnly="1" outline="0" offset="IV1" fieldPosition="0">
        <references count="1">
          <reference field="4" count="1">
            <x v="210"/>
          </reference>
        </references>
      </pivotArea>
    </format>
    <format dxfId="547">
      <pivotArea dataOnly="0" labelOnly="1" outline="0" fieldPosition="0">
        <references count="2">
          <reference field="0" count="1">
            <x v="570"/>
          </reference>
          <reference field="4" count="1" selected="0">
            <x v="210"/>
          </reference>
        </references>
      </pivotArea>
    </format>
    <format dxfId="546">
      <pivotArea outline="0" collapsedLevelsAreSubtotals="1" fieldPosition="0">
        <references count="2">
          <reference field="0" count="1" selected="0">
            <x v="570"/>
          </reference>
          <reference field="4" count="1" selected="0">
            <x v="210"/>
          </reference>
        </references>
      </pivotArea>
    </format>
    <format dxfId="545">
      <pivotArea dataOnly="0" labelOnly="1" outline="0" fieldPosition="0">
        <references count="1">
          <reference field="4" count="1">
            <x v="210"/>
          </reference>
        </references>
      </pivotArea>
    </format>
    <format dxfId="544">
      <pivotArea dataOnly="0" labelOnly="1" outline="0" fieldPosition="0">
        <references count="2">
          <reference field="0" count="1">
            <x v="570"/>
          </reference>
          <reference field="4" count="1" selected="0">
            <x v="210"/>
          </reference>
        </references>
      </pivotArea>
    </format>
    <format dxfId="543">
      <pivotArea outline="0" collapsedLevelsAreSubtotals="1" fieldPosition="0">
        <references count="2">
          <reference field="0" count="1" selected="0">
            <x v="590"/>
          </reference>
          <reference field="4" count="1" selected="0">
            <x v="210"/>
          </reference>
        </references>
      </pivotArea>
    </format>
    <format dxfId="542">
      <pivotArea dataOnly="0" labelOnly="1" outline="0" offset="IV256" fieldPosition="0">
        <references count="1">
          <reference field="4" count="1">
            <x v="210"/>
          </reference>
        </references>
      </pivotArea>
    </format>
    <format dxfId="541">
      <pivotArea dataOnly="0" labelOnly="1" outline="0" fieldPosition="0">
        <references count="2">
          <reference field="0" count="1">
            <x v="590"/>
          </reference>
          <reference field="4" count="1" selected="0">
            <x v="210"/>
          </reference>
        </references>
      </pivotArea>
    </format>
    <format dxfId="540">
      <pivotArea outline="0" collapsedLevelsAreSubtotals="1" fieldPosition="0">
        <references count="2">
          <reference field="0" count="1" selected="0">
            <x v="590"/>
          </reference>
          <reference field="4" count="1" selected="0">
            <x v="210"/>
          </reference>
        </references>
      </pivotArea>
    </format>
    <format dxfId="539">
      <pivotArea dataOnly="0" labelOnly="1" outline="0" fieldPosition="0">
        <references count="1">
          <reference field="4" count="1">
            <x v="210"/>
          </reference>
        </references>
      </pivotArea>
    </format>
    <format dxfId="538">
      <pivotArea dataOnly="0" labelOnly="1" outline="0" fieldPosition="0">
        <references count="2">
          <reference field="0" count="1">
            <x v="590"/>
          </reference>
          <reference field="4" count="1" selected="0">
            <x v="210"/>
          </reference>
        </references>
      </pivotArea>
    </format>
    <format dxfId="537">
      <pivotArea outline="0" collapsedLevelsAreSubtotals="1" fieldPosition="0">
        <references count="1">
          <reference field="4" count="1" selected="0" defaultSubtotal="1">
            <x v="210"/>
          </reference>
        </references>
      </pivotArea>
    </format>
    <format dxfId="536">
      <pivotArea dataOnly="0" labelOnly="1" outline="0" fieldPosition="0">
        <references count="1">
          <reference field="4" count="1" defaultSubtotal="1">
            <x v="210"/>
          </reference>
        </references>
      </pivotArea>
    </format>
    <format dxfId="535">
      <pivotArea dataOnly="0" labelOnly="1" outline="0" fieldPosition="0">
        <references count="1">
          <reference field="4" count="1" defaultSubtotal="1">
            <x v="210"/>
          </reference>
        </references>
      </pivotArea>
    </format>
    <format dxfId="534">
      <pivotArea outline="0" collapsedLevelsAreSubtotals="1" fieldPosition="0">
        <references count="2">
          <reference field="0" count="1" selected="0">
            <x v="515"/>
          </reference>
          <reference field="4" count="1" selected="0">
            <x v="219"/>
          </reference>
        </references>
      </pivotArea>
    </format>
    <format dxfId="533">
      <pivotArea dataOnly="0" labelOnly="1" outline="0" offset="IV1" fieldPosition="0">
        <references count="1">
          <reference field="4" count="1">
            <x v="219"/>
          </reference>
        </references>
      </pivotArea>
    </format>
    <format dxfId="532">
      <pivotArea dataOnly="0" labelOnly="1" outline="0" fieldPosition="0">
        <references count="2">
          <reference field="0" count="1">
            <x v="515"/>
          </reference>
          <reference field="4" count="1" selected="0">
            <x v="219"/>
          </reference>
        </references>
      </pivotArea>
    </format>
    <format dxfId="531">
      <pivotArea outline="0" collapsedLevelsAreSubtotals="1" fieldPosition="0">
        <references count="2">
          <reference field="0" count="1" selected="0">
            <x v="515"/>
          </reference>
          <reference field="4" count="1" selected="0">
            <x v="219"/>
          </reference>
        </references>
      </pivotArea>
    </format>
    <format dxfId="530">
      <pivotArea dataOnly="0" labelOnly="1" outline="0" fieldPosition="0">
        <references count="1">
          <reference field="4" count="1">
            <x v="219"/>
          </reference>
        </references>
      </pivotArea>
    </format>
    <format dxfId="529">
      <pivotArea dataOnly="0" labelOnly="1" outline="0" fieldPosition="0">
        <references count="2">
          <reference field="0" count="1">
            <x v="515"/>
          </reference>
          <reference field="4" count="1" selected="0">
            <x v="219"/>
          </reference>
        </references>
      </pivotArea>
    </format>
    <format dxfId="528">
      <pivotArea outline="0" collapsedLevelsAreSubtotals="1" fieldPosition="0">
        <references count="2">
          <reference field="0" count="1" selected="0">
            <x v="516"/>
          </reference>
          <reference field="4" count="1" selected="0">
            <x v="219"/>
          </reference>
        </references>
      </pivotArea>
    </format>
    <format dxfId="527">
      <pivotArea dataOnly="0" labelOnly="1" outline="0" offset="IV2" fieldPosition="0">
        <references count="1">
          <reference field="4" count="1">
            <x v="219"/>
          </reference>
        </references>
      </pivotArea>
    </format>
    <format dxfId="526">
      <pivotArea dataOnly="0" labelOnly="1" outline="0" fieldPosition="0">
        <references count="2">
          <reference field="0" count="1">
            <x v="516"/>
          </reference>
          <reference field="4" count="1" selected="0">
            <x v="219"/>
          </reference>
        </references>
      </pivotArea>
    </format>
    <format dxfId="525">
      <pivotArea outline="0" collapsedLevelsAreSubtotals="1" fieldPosition="0">
        <references count="2">
          <reference field="0" count="1" selected="0">
            <x v="516"/>
          </reference>
          <reference field="4" count="1" selected="0">
            <x v="219"/>
          </reference>
        </references>
      </pivotArea>
    </format>
    <format dxfId="524">
      <pivotArea outline="0" collapsedLevelsAreSubtotals="1" fieldPosition="0">
        <references count="2">
          <reference field="0" count="1" selected="0">
            <x v="520"/>
          </reference>
          <reference field="4" count="1" selected="0">
            <x v="219"/>
          </reference>
        </references>
      </pivotArea>
    </format>
    <format dxfId="523">
      <pivotArea dataOnly="0" labelOnly="1" outline="0" offset="IV3" fieldPosition="0">
        <references count="1">
          <reference field="4" count="1">
            <x v="219"/>
          </reference>
        </references>
      </pivotArea>
    </format>
    <format dxfId="522">
      <pivotArea dataOnly="0" labelOnly="1" outline="0" fieldPosition="0">
        <references count="2">
          <reference field="0" count="1">
            <x v="520"/>
          </reference>
          <reference field="4" count="1" selected="0">
            <x v="219"/>
          </reference>
        </references>
      </pivotArea>
    </format>
    <format dxfId="521">
      <pivotArea outline="0" collapsedLevelsAreSubtotals="1" fieldPosition="0">
        <references count="2">
          <reference field="0" count="1" selected="0">
            <x v="520"/>
          </reference>
          <reference field="4" count="1" selected="0">
            <x v="219"/>
          </reference>
        </references>
      </pivotArea>
    </format>
    <format dxfId="520">
      <pivotArea outline="0" collapsedLevelsAreSubtotals="1" fieldPosition="0">
        <references count="2">
          <reference field="0" count="1" selected="0">
            <x v="540"/>
          </reference>
          <reference field="4" count="1" selected="0">
            <x v="219"/>
          </reference>
        </references>
      </pivotArea>
    </format>
    <format dxfId="519">
      <pivotArea dataOnly="0" labelOnly="1" outline="0" offset="IV4" fieldPosition="0">
        <references count="1">
          <reference field="4" count="1">
            <x v="219"/>
          </reference>
        </references>
      </pivotArea>
    </format>
    <format dxfId="518">
      <pivotArea dataOnly="0" labelOnly="1" outline="0" fieldPosition="0">
        <references count="2">
          <reference field="0" count="1">
            <x v="540"/>
          </reference>
          <reference field="4" count="1" selected="0">
            <x v="219"/>
          </reference>
        </references>
      </pivotArea>
    </format>
    <format dxfId="517">
      <pivotArea outline="0" collapsedLevelsAreSubtotals="1" fieldPosition="0">
        <references count="2">
          <reference field="0" count="1" selected="0">
            <x v="540"/>
          </reference>
          <reference field="4" count="1" selected="0">
            <x v="219"/>
          </reference>
        </references>
      </pivotArea>
    </format>
    <format dxfId="516">
      <pivotArea outline="0" collapsedLevelsAreSubtotals="1" fieldPosition="0">
        <references count="2">
          <reference field="0" count="1" selected="0">
            <x v="541"/>
          </reference>
          <reference field="4" count="1" selected="0">
            <x v="219"/>
          </reference>
        </references>
      </pivotArea>
    </format>
    <format dxfId="515">
      <pivotArea dataOnly="0" labelOnly="1" outline="0" offset="IV5" fieldPosition="0">
        <references count="1">
          <reference field="4" count="1">
            <x v="219"/>
          </reference>
        </references>
      </pivotArea>
    </format>
    <format dxfId="514">
      <pivotArea dataOnly="0" labelOnly="1" outline="0" fieldPosition="0">
        <references count="2">
          <reference field="0" count="1">
            <x v="541"/>
          </reference>
          <reference field="4" count="1" selected="0">
            <x v="219"/>
          </reference>
        </references>
      </pivotArea>
    </format>
    <format dxfId="513">
      <pivotArea outline="0" collapsedLevelsAreSubtotals="1" fieldPosition="0">
        <references count="2">
          <reference field="0" count="1" selected="0">
            <x v="541"/>
          </reference>
          <reference field="4" count="1" selected="0">
            <x v="219"/>
          </reference>
        </references>
      </pivotArea>
    </format>
    <format dxfId="512">
      <pivotArea outline="0" collapsedLevelsAreSubtotals="1" fieldPosition="0">
        <references count="2">
          <reference field="0" count="1" selected="0">
            <x v="544"/>
          </reference>
          <reference field="4" count="1" selected="0">
            <x v="219"/>
          </reference>
        </references>
      </pivotArea>
    </format>
    <format dxfId="511">
      <pivotArea dataOnly="0" labelOnly="1" outline="0" offset="IV6" fieldPosition="0">
        <references count="1">
          <reference field="4" count="1">
            <x v="219"/>
          </reference>
        </references>
      </pivotArea>
    </format>
    <format dxfId="510">
      <pivotArea dataOnly="0" labelOnly="1" outline="0" fieldPosition="0">
        <references count="2">
          <reference field="0" count="1">
            <x v="544"/>
          </reference>
          <reference field="4" count="1" selected="0">
            <x v="219"/>
          </reference>
        </references>
      </pivotArea>
    </format>
    <format dxfId="509">
      <pivotArea outline="0" collapsedLevelsAreSubtotals="1" fieldPosition="0">
        <references count="2">
          <reference field="0" count="1" selected="0">
            <x v="544"/>
          </reference>
          <reference field="4" count="1" selected="0">
            <x v="219"/>
          </reference>
        </references>
      </pivotArea>
    </format>
    <format dxfId="508">
      <pivotArea outline="0" collapsedLevelsAreSubtotals="1" fieldPosition="0">
        <references count="2">
          <reference field="0" count="1" selected="0">
            <x v="545"/>
          </reference>
          <reference field="4" count="1" selected="0">
            <x v="219"/>
          </reference>
        </references>
      </pivotArea>
    </format>
    <format dxfId="507">
      <pivotArea dataOnly="0" labelOnly="1" outline="0" offset="IV7" fieldPosition="0">
        <references count="1">
          <reference field="4" count="1">
            <x v="219"/>
          </reference>
        </references>
      </pivotArea>
    </format>
    <format dxfId="506">
      <pivotArea dataOnly="0" labelOnly="1" outline="0" fieldPosition="0">
        <references count="2">
          <reference field="0" count="1">
            <x v="545"/>
          </reference>
          <reference field="4" count="1" selected="0">
            <x v="219"/>
          </reference>
        </references>
      </pivotArea>
    </format>
    <format dxfId="505">
      <pivotArea outline="0" collapsedLevelsAreSubtotals="1" fieldPosition="0">
        <references count="2">
          <reference field="0" count="1" selected="0">
            <x v="545"/>
          </reference>
          <reference field="4" count="1" selected="0">
            <x v="219"/>
          </reference>
        </references>
      </pivotArea>
    </format>
    <format dxfId="504">
      <pivotArea outline="0" collapsedLevelsAreSubtotals="1" fieldPosition="0">
        <references count="2">
          <reference field="0" count="1" selected="0">
            <x v="546"/>
          </reference>
          <reference field="4" count="1" selected="0">
            <x v="219"/>
          </reference>
        </references>
      </pivotArea>
    </format>
    <format dxfId="503">
      <pivotArea dataOnly="0" labelOnly="1" outline="0" offset="IV8" fieldPosition="0">
        <references count="1">
          <reference field="4" count="1">
            <x v="219"/>
          </reference>
        </references>
      </pivotArea>
    </format>
    <format dxfId="502">
      <pivotArea dataOnly="0" labelOnly="1" outline="0" fieldPosition="0">
        <references count="2">
          <reference field="0" count="1">
            <x v="546"/>
          </reference>
          <reference field="4" count="1" selected="0">
            <x v="219"/>
          </reference>
        </references>
      </pivotArea>
    </format>
    <format dxfId="501">
      <pivotArea outline="0" collapsedLevelsAreSubtotals="1" fieldPosition="0">
        <references count="2">
          <reference field="0" count="1" selected="0">
            <x v="546"/>
          </reference>
          <reference field="4" count="1" selected="0">
            <x v="219"/>
          </reference>
        </references>
      </pivotArea>
    </format>
    <format dxfId="500">
      <pivotArea outline="0" collapsedLevelsAreSubtotals="1" fieldPosition="0">
        <references count="2">
          <reference field="0" count="1" selected="0">
            <x v="548"/>
          </reference>
          <reference field="4" count="1" selected="0">
            <x v="219"/>
          </reference>
        </references>
      </pivotArea>
    </format>
    <format dxfId="499">
      <pivotArea dataOnly="0" labelOnly="1" outline="0" offset="IV9" fieldPosition="0">
        <references count="1">
          <reference field="4" count="1">
            <x v="219"/>
          </reference>
        </references>
      </pivotArea>
    </format>
    <format dxfId="498">
      <pivotArea dataOnly="0" labelOnly="1" outline="0" fieldPosition="0">
        <references count="2">
          <reference field="0" count="1">
            <x v="548"/>
          </reference>
          <reference field="4" count="1" selected="0">
            <x v="219"/>
          </reference>
        </references>
      </pivotArea>
    </format>
    <format dxfId="497">
      <pivotArea outline="0" collapsedLevelsAreSubtotals="1" fieldPosition="0">
        <references count="2">
          <reference field="0" count="1" selected="0">
            <x v="548"/>
          </reference>
          <reference field="4" count="1" selected="0">
            <x v="219"/>
          </reference>
        </references>
      </pivotArea>
    </format>
    <format dxfId="496">
      <pivotArea outline="0" collapsedLevelsAreSubtotals="1" fieldPosition="0">
        <references count="2">
          <reference field="0" count="1" selected="0">
            <x v="570"/>
          </reference>
          <reference field="4" count="1" selected="0">
            <x v="219"/>
          </reference>
        </references>
      </pivotArea>
    </format>
    <format dxfId="495">
      <pivotArea dataOnly="0" labelOnly="1" outline="0" offset="IV10" fieldPosition="0">
        <references count="1">
          <reference field="4" count="1">
            <x v="219"/>
          </reference>
        </references>
      </pivotArea>
    </format>
    <format dxfId="494">
      <pivotArea dataOnly="0" labelOnly="1" outline="0" fieldPosition="0">
        <references count="2">
          <reference field="0" count="1">
            <x v="570"/>
          </reference>
          <reference field="4" count="1" selected="0">
            <x v="219"/>
          </reference>
        </references>
      </pivotArea>
    </format>
    <format dxfId="493">
      <pivotArea outline="0" collapsedLevelsAreSubtotals="1" fieldPosition="0">
        <references count="2">
          <reference field="0" count="1" selected="0">
            <x v="570"/>
          </reference>
          <reference field="4" count="1" selected="0">
            <x v="219"/>
          </reference>
        </references>
      </pivotArea>
    </format>
    <format dxfId="492">
      <pivotArea outline="0" collapsedLevelsAreSubtotals="1" fieldPosition="0">
        <references count="2">
          <reference field="0" count="1" selected="0">
            <x v="576"/>
          </reference>
          <reference field="4" count="1" selected="0">
            <x v="219"/>
          </reference>
        </references>
      </pivotArea>
    </format>
    <format dxfId="491">
      <pivotArea dataOnly="0" labelOnly="1" outline="0" offset="IV256" fieldPosition="0">
        <references count="1">
          <reference field="4" count="1">
            <x v="219"/>
          </reference>
        </references>
      </pivotArea>
    </format>
    <format dxfId="490">
      <pivotArea dataOnly="0" labelOnly="1" outline="0" fieldPosition="0">
        <references count="2">
          <reference field="0" count="1">
            <x v="576"/>
          </reference>
          <reference field="4" count="1" selected="0">
            <x v="219"/>
          </reference>
        </references>
      </pivotArea>
    </format>
    <format dxfId="489">
      <pivotArea outline="0" collapsedLevelsAreSubtotals="1" fieldPosition="0">
        <references count="2">
          <reference field="0" count="1" selected="0">
            <x v="576"/>
          </reference>
          <reference field="4" count="1" selected="0">
            <x v="219"/>
          </reference>
        </references>
      </pivotArea>
    </format>
    <format dxfId="488">
      <pivotArea dataOnly="0" labelOnly="1" outline="0" fieldPosition="0">
        <references count="1">
          <reference field="4" count="1">
            <x v="219"/>
          </reference>
        </references>
      </pivotArea>
    </format>
    <format dxfId="487">
      <pivotArea dataOnly="0" labelOnly="1" outline="0" fieldPosition="0">
        <references count="2">
          <reference field="0" count="1">
            <x v="576"/>
          </reference>
          <reference field="4" count="1" selected="0">
            <x v="219"/>
          </reference>
        </references>
      </pivotArea>
    </format>
    <format dxfId="486">
      <pivotArea outline="0" collapsedLevelsAreSubtotals="1" fieldPosition="0">
        <references count="1">
          <reference field="4" count="1" selected="0" defaultSubtotal="1">
            <x v="219"/>
          </reference>
        </references>
      </pivotArea>
    </format>
    <format dxfId="485">
      <pivotArea dataOnly="0" labelOnly="1" outline="0" fieldPosition="0">
        <references count="1">
          <reference field="4" count="1" defaultSubtotal="1">
            <x v="219"/>
          </reference>
        </references>
      </pivotArea>
    </format>
    <format dxfId="484">
      <pivotArea dataOnly="0" labelOnly="1" outline="0" fieldPosition="0">
        <references count="1">
          <reference field="4" count="1" defaultSubtotal="1">
            <x v="219"/>
          </reference>
        </references>
      </pivotArea>
    </format>
    <format dxfId="483">
      <pivotArea outline="0" collapsedLevelsAreSubtotals="1" fieldPosition="0">
        <references count="2">
          <reference field="0" count="1" selected="0">
            <x v="571"/>
          </reference>
          <reference field="4" count="1" selected="0">
            <x v="226"/>
          </reference>
        </references>
      </pivotArea>
    </format>
    <format dxfId="482">
      <pivotArea dataOnly="0" labelOnly="1" outline="0" fieldPosition="0">
        <references count="1">
          <reference field="4" count="1">
            <x v="226"/>
          </reference>
        </references>
      </pivotArea>
    </format>
    <format dxfId="481">
      <pivotArea dataOnly="0" labelOnly="1" outline="0" fieldPosition="0">
        <references count="2">
          <reference field="0" count="1">
            <x v="571"/>
          </reference>
          <reference field="4" count="1" selected="0">
            <x v="226"/>
          </reference>
        </references>
      </pivotArea>
    </format>
    <format dxfId="480">
      <pivotArea outline="0" collapsedLevelsAreSubtotals="1" fieldPosition="0">
        <references count="2">
          <reference field="0" count="1" selected="0">
            <x v="571"/>
          </reference>
          <reference field="4" count="1" selected="0">
            <x v="226"/>
          </reference>
        </references>
      </pivotArea>
    </format>
    <format dxfId="479">
      <pivotArea dataOnly="0" labelOnly="1" outline="0" fieldPosition="0">
        <references count="1">
          <reference field="4" count="1">
            <x v="226"/>
          </reference>
        </references>
      </pivotArea>
    </format>
    <format dxfId="478">
      <pivotArea dataOnly="0" labelOnly="1" outline="0" fieldPosition="0">
        <references count="2">
          <reference field="0" count="1">
            <x v="571"/>
          </reference>
          <reference field="4" count="1" selected="0">
            <x v="226"/>
          </reference>
        </references>
      </pivotArea>
    </format>
    <format dxfId="477">
      <pivotArea outline="0" collapsedLevelsAreSubtotals="1" fieldPosition="0">
        <references count="1">
          <reference field="4" count="1" selected="0" defaultSubtotal="1">
            <x v="226"/>
          </reference>
        </references>
      </pivotArea>
    </format>
    <format dxfId="476">
      <pivotArea dataOnly="0" labelOnly="1" outline="0" fieldPosition="0">
        <references count="1">
          <reference field="4" count="1" defaultSubtotal="1">
            <x v="226"/>
          </reference>
        </references>
      </pivotArea>
    </format>
    <format dxfId="475">
      <pivotArea dataOnly="0" labelOnly="1" outline="0" fieldPosition="0">
        <references count="1">
          <reference field="4" count="1" defaultSubtotal="1">
            <x v="226"/>
          </reference>
        </references>
      </pivotArea>
    </format>
    <format dxfId="474">
      <pivotArea outline="0" collapsedLevelsAreSubtotals="1" fieldPosition="0">
        <references count="2">
          <reference field="0" count="1" selected="0">
            <x v="516"/>
          </reference>
          <reference field="4" count="1" selected="0">
            <x v="252"/>
          </reference>
        </references>
      </pivotArea>
    </format>
    <format dxfId="473">
      <pivotArea dataOnly="0" labelOnly="1" outline="0" fieldPosition="0">
        <references count="1">
          <reference field="4" count="1">
            <x v="252"/>
          </reference>
        </references>
      </pivotArea>
    </format>
    <format dxfId="472">
      <pivotArea dataOnly="0" labelOnly="1" outline="0" fieldPosition="0">
        <references count="2">
          <reference field="0" count="1">
            <x v="516"/>
          </reference>
          <reference field="4" count="1" selected="0">
            <x v="252"/>
          </reference>
        </references>
      </pivotArea>
    </format>
    <format dxfId="471">
      <pivotArea outline="0" collapsedLevelsAreSubtotals="1" fieldPosition="0">
        <references count="2">
          <reference field="0" count="1" selected="0">
            <x v="516"/>
          </reference>
          <reference field="4" count="1" selected="0">
            <x v="252"/>
          </reference>
        </references>
      </pivotArea>
    </format>
    <format dxfId="470">
      <pivotArea dataOnly="0" labelOnly="1" outline="0" fieldPosition="0">
        <references count="1">
          <reference field="4" count="1">
            <x v="252"/>
          </reference>
        </references>
      </pivotArea>
    </format>
    <format dxfId="469">
      <pivotArea dataOnly="0" labelOnly="1" outline="0" fieldPosition="0">
        <references count="2">
          <reference field="0" count="1">
            <x v="516"/>
          </reference>
          <reference field="4" count="1" selected="0">
            <x v="252"/>
          </reference>
        </references>
      </pivotArea>
    </format>
    <format dxfId="468">
      <pivotArea outline="0" collapsedLevelsAreSubtotals="1" fieldPosition="0">
        <references count="1">
          <reference field="4" count="1" selected="0" defaultSubtotal="1">
            <x v="252"/>
          </reference>
        </references>
      </pivotArea>
    </format>
    <format dxfId="467">
      <pivotArea dataOnly="0" labelOnly="1" outline="0" fieldPosition="0">
        <references count="1">
          <reference field="4" count="1" defaultSubtotal="1">
            <x v="252"/>
          </reference>
        </references>
      </pivotArea>
    </format>
    <format dxfId="466">
      <pivotArea dataOnly="0" labelOnly="1" outline="0" fieldPosition="0">
        <references count="1">
          <reference field="4" count="1" defaultSubtotal="1">
            <x v="252"/>
          </reference>
        </references>
      </pivotArea>
    </format>
    <format dxfId="465">
      <pivotArea outline="0" collapsedLevelsAreSubtotals="1" fieldPosition="0">
        <references count="2">
          <reference field="0" count="1" selected="0">
            <x v="529"/>
          </reference>
          <reference field="4" count="1" selected="0">
            <x v="254"/>
          </reference>
        </references>
      </pivotArea>
    </format>
    <format dxfId="464">
      <pivotArea dataOnly="0" labelOnly="1" outline="0" fieldPosition="0">
        <references count="1">
          <reference field="4" count="1">
            <x v="254"/>
          </reference>
        </references>
      </pivotArea>
    </format>
    <format dxfId="463">
      <pivotArea dataOnly="0" labelOnly="1" outline="0" fieldPosition="0">
        <references count="2">
          <reference field="0" count="1">
            <x v="529"/>
          </reference>
          <reference field="4" count="1" selected="0">
            <x v="254"/>
          </reference>
        </references>
      </pivotArea>
    </format>
    <format dxfId="462">
      <pivotArea outline="0" collapsedLevelsAreSubtotals="1" fieldPosition="0">
        <references count="2">
          <reference field="0" count="1" selected="0">
            <x v="529"/>
          </reference>
          <reference field="4" count="1" selected="0">
            <x v="254"/>
          </reference>
        </references>
      </pivotArea>
    </format>
    <format dxfId="461">
      <pivotArea dataOnly="0" labelOnly="1" outline="0" fieldPosition="0">
        <references count="1">
          <reference field="4" count="1">
            <x v="254"/>
          </reference>
        </references>
      </pivotArea>
    </format>
    <format dxfId="460">
      <pivotArea dataOnly="0" labelOnly="1" outline="0" fieldPosition="0">
        <references count="2">
          <reference field="0" count="1">
            <x v="529"/>
          </reference>
          <reference field="4" count="1" selected="0">
            <x v="254"/>
          </reference>
        </references>
      </pivotArea>
    </format>
    <format dxfId="459">
      <pivotArea outline="0" collapsedLevelsAreSubtotals="1" fieldPosition="0">
        <references count="1">
          <reference field="4" count="1" selected="0" defaultSubtotal="1">
            <x v="254"/>
          </reference>
        </references>
      </pivotArea>
    </format>
    <format dxfId="458">
      <pivotArea dataOnly="0" labelOnly="1" outline="0" fieldPosition="0">
        <references count="1">
          <reference field="4" count="1" defaultSubtotal="1">
            <x v="254"/>
          </reference>
        </references>
      </pivotArea>
    </format>
    <format dxfId="457">
      <pivotArea dataOnly="0" labelOnly="1" outline="0" fieldPosition="0">
        <references count="1">
          <reference field="4" count="1" defaultSubtotal="1">
            <x v="254"/>
          </reference>
        </references>
      </pivotArea>
    </format>
    <format dxfId="456">
      <pivotArea outline="0" collapsedLevelsAreSubtotals="1" fieldPosition="0">
        <references count="2">
          <reference field="0" count="1" selected="0">
            <x v="529"/>
          </reference>
          <reference field="4" count="1" selected="0">
            <x v="313"/>
          </reference>
        </references>
      </pivotArea>
    </format>
    <format dxfId="455">
      <pivotArea dataOnly="0" labelOnly="1" outline="0" fieldPosition="0">
        <references count="1">
          <reference field="4" count="1">
            <x v="313"/>
          </reference>
        </references>
      </pivotArea>
    </format>
    <format dxfId="454">
      <pivotArea dataOnly="0" labelOnly="1" outline="0" fieldPosition="0">
        <references count="2">
          <reference field="0" count="1">
            <x v="529"/>
          </reference>
          <reference field="4" count="1" selected="0">
            <x v="313"/>
          </reference>
        </references>
      </pivotArea>
    </format>
    <format dxfId="453">
      <pivotArea outline="0" collapsedLevelsAreSubtotals="1" fieldPosition="0">
        <references count="2">
          <reference field="0" count="1" selected="0">
            <x v="529"/>
          </reference>
          <reference field="4" count="1" selected="0">
            <x v="313"/>
          </reference>
        </references>
      </pivotArea>
    </format>
    <format dxfId="452">
      <pivotArea dataOnly="0" labelOnly="1" outline="0" fieldPosition="0">
        <references count="1">
          <reference field="4" count="1">
            <x v="313"/>
          </reference>
        </references>
      </pivotArea>
    </format>
    <format dxfId="451">
      <pivotArea dataOnly="0" labelOnly="1" outline="0" fieldPosition="0">
        <references count="2">
          <reference field="0" count="1">
            <x v="529"/>
          </reference>
          <reference field="4" count="1" selected="0">
            <x v="313"/>
          </reference>
        </references>
      </pivotArea>
    </format>
    <format dxfId="450">
      <pivotArea outline="0" collapsedLevelsAreSubtotals="1" fieldPosition="0">
        <references count="1">
          <reference field="4" count="1" selected="0" defaultSubtotal="1">
            <x v="313"/>
          </reference>
        </references>
      </pivotArea>
    </format>
    <format dxfId="449">
      <pivotArea dataOnly="0" labelOnly="1" outline="0" fieldPosition="0">
        <references count="1">
          <reference field="4" count="1" defaultSubtotal="1">
            <x v="313"/>
          </reference>
        </references>
      </pivotArea>
    </format>
    <format dxfId="448">
      <pivotArea dataOnly="0" labelOnly="1" outline="0" fieldPosition="0">
        <references count="1">
          <reference field="4" count="1" defaultSubtotal="1">
            <x v="313"/>
          </reference>
        </references>
      </pivotArea>
    </format>
    <format dxfId="447">
      <pivotArea dataOnly="0" grandRow="1" outline="0" fieldPosition="0"/>
    </format>
    <format dxfId="446">
      <pivotArea dataOnly="0" outline="0" fieldPosition="0">
        <references count="1">
          <reference field="4" count="0" defaultSubtotal="1"/>
        </references>
      </pivotArea>
    </format>
    <format dxfId="445">
      <pivotArea dataOnly="0" outline="0" fieldPosition="0">
        <references count="1">
          <reference field="4" count="0" defaultSubtotal="1"/>
        </references>
      </pivotArea>
    </format>
    <format dxfId="444">
      <pivotArea dataOnly="0" outline="0" fieldPosition="0">
        <references count="1">
          <reference field="4" count="0" defaultSubtotal="1"/>
        </references>
      </pivotArea>
    </format>
    <format dxfId="443">
      <pivotArea outline="0" collapsedLevelsAreSubtotals="1" fieldPosition="0">
        <references count="2">
          <reference field="0" count="1" selected="0">
            <x v="636"/>
          </reference>
          <reference field="4" count="1" selected="0">
            <x v="49"/>
          </reference>
        </references>
      </pivotArea>
    </format>
    <format dxfId="442">
      <pivotArea dataOnly="0" labelOnly="1" outline="0" fieldPosition="0">
        <references count="1">
          <reference field="4" count="1">
            <x v="49"/>
          </reference>
        </references>
      </pivotArea>
    </format>
    <format dxfId="441">
      <pivotArea dataOnly="0" labelOnly="1" outline="0" fieldPosition="0">
        <references count="2">
          <reference field="0" count="1">
            <x v="636"/>
          </reference>
          <reference field="4" count="1" selected="0">
            <x v="49"/>
          </reference>
        </references>
      </pivotArea>
    </format>
    <format dxfId="440">
      <pivotArea outline="0" collapsedLevelsAreSubtotals="1" fieldPosition="0">
        <references count="2">
          <reference field="0" count="1" selected="0">
            <x v="636"/>
          </reference>
          <reference field="4" count="1" selected="0">
            <x v="49"/>
          </reference>
        </references>
      </pivotArea>
    </format>
    <format dxfId="439">
      <pivotArea dataOnly="0" labelOnly="1" outline="0" fieldPosition="0">
        <references count="1">
          <reference field="4" count="1">
            <x v="49"/>
          </reference>
        </references>
      </pivotArea>
    </format>
    <format dxfId="438">
      <pivotArea dataOnly="0" labelOnly="1" outline="0" fieldPosition="0">
        <references count="2">
          <reference field="0" count="1">
            <x v="636"/>
          </reference>
          <reference field="4" count="1" selected="0">
            <x v="49"/>
          </reference>
        </references>
      </pivotArea>
    </format>
    <format dxfId="437">
      <pivotArea outline="0" collapsedLevelsAreSubtotals="1" fieldPosition="0">
        <references count="1">
          <reference field="4" count="1" selected="0" defaultSubtotal="1">
            <x v="49"/>
          </reference>
        </references>
      </pivotArea>
    </format>
    <format dxfId="436">
      <pivotArea dataOnly="0" labelOnly="1" outline="0" fieldPosition="0">
        <references count="1">
          <reference field="4" count="1" defaultSubtotal="1">
            <x v="49"/>
          </reference>
        </references>
      </pivotArea>
    </format>
    <format dxfId="435">
      <pivotArea dataOnly="0" labelOnly="1" outline="0" fieldPosition="0">
        <references count="1">
          <reference field="4" count="1" defaultSubtotal="1">
            <x v="49"/>
          </reference>
        </references>
      </pivotArea>
    </format>
    <format dxfId="434">
      <pivotArea outline="0" collapsedLevelsAreSubtotals="1" fieldPosition="0">
        <references count="2">
          <reference field="0" count="1" selected="0">
            <x v="607"/>
          </reference>
          <reference field="4" count="1" selected="0">
            <x v="57"/>
          </reference>
        </references>
      </pivotArea>
    </format>
    <format dxfId="433">
      <pivotArea dataOnly="0" labelOnly="1" outline="0" fieldPosition="0">
        <references count="1">
          <reference field="4" count="1">
            <x v="57"/>
          </reference>
        </references>
      </pivotArea>
    </format>
    <format dxfId="432">
      <pivotArea dataOnly="0" labelOnly="1" outline="0" fieldPosition="0">
        <references count="2">
          <reference field="0" count="1">
            <x v="607"/>
          </reference>
          <reference field="4" count="1" selected="0">
            <x v="57"/>
          </reference>
        </references>
      </pivotArea>
    </format>
    <format dxfId="431">
      <pivotArea outline="0" collapsedLevelsAreSubtotals="1" fieldPosition="0">
        <references count="2">
          <reference field="0" count="1" selected="0">
            <x v="607"/>
          </reference>
          <reference field="4" count="1" selected="0">
            <x v="57"/>
          </reference>
        </references>
      </pivotArea>
    </format>
    <format dxfId="430">
      <pivotArea dataOnly="0" labelOnly="1" outline="0" fieldPosition="0">
        <references count="1">
          <reference field="4" count="1">
            <x v="57"/>
          </reference>
        </references>
      </pivotArea>
    </format>
    <format dxfId="429">
      <pivotArea dataOnly="0" labelOnly="1" outline="0" fieldPosition="0">
        <references count="2">
          <reference field="0" count="1">
            <x v="607"/>
          </reference>
          <reference field="4" count="1" selected="0">
            <x v="57"/>
          </reference>
        </references>
      </pivotArea>
    </format>
    <format dxfId="428">
      <pivotArea outline="0" collapsedLevelsAreSubtotals="1" fieldPosition="0">
        <references count="1">
          <reference field="4" count="1" selected="0" defaultSubtotal="1">
            <x v="57"/>
          </reference>
        </references>
      </pivotArea>
    </format>
    <format dxfId="427">
      <pivotArea dataOnly="0" labelOnly="1" outline="0" fieldPosition="0">
        <references count="1">
          <reference field="4" count="1" defaultSubtotal="1">
            <x v="57"/>
          </reference>
        </references>
      </pivotArea>
    </format>
    <format dxfId="426">
      <pivotArea dataOnly="0" labelOnly="1" outline="0" fieldPosition="0">
        <references count="1">
          <reference field="4" count="1" defaultSubtotal="1">
            <x v="57"/>
          </reference>
        </references>
      </pivotArea>
    </format>
    <format dxfId="425">
      <pivotArea outline="0" collapsedLevelsAreSubtotals="1" fieldPosition="0">
        <references count="2">
          <reference field="0" count="1" selected="0">
            <x v="655"/>
          </reference>
          <reference field="4" count="1" selected="0">
            <x v="115"/>
          </reference>
        </references>
      </pivotArea>
    </format>
    <format dxfId="424">
      <pivotArea dataOnly="0" labelOnly="1" outline="0" offset="IV1" fieldPosition="0">
        <references count="1">
          <reference field="4" count="1">
            <x v="115"/>
          </reference>
        </references>
      </pivotArea>
    </format>
    <format dxfId="423">
      <pivotArea dataOnly="0" labelOnly="1" outline="0" fieldPosition="0">
        <references count="2">
          <reference field="0" count="1">
            <x v="655"/>
          </reference>
          <reference field="4" count="1" selected="0">
            <x v="115"/>
          </reference>
        </references>
      </pivotArea>
    </format>
    <format dxfId="422">
      <pivotArea outline="0" collapsedLevelsAreSubtotals="1" fieldPosition="0">
        <references count="2">
          <reference field="0" count="1" selected="0">
            <x v="655"/>
          </reference>
          <reference field="4" count="1" selected="0">
            <x v="115"/>
          </reference>
        </references>
      </pivotArea>
    </format>
    <format dxfId="421">
      <pivotArea dataOnly="0" labelOnly="1" outline="0" fieldPosition="0">
        <references count="1">
          <reference field="4" count="1">
            <x v="115"/>
          </reference>
        </references>
      </pivotArea>
    </format>
    <format dxfId="420">
      <pivotArea dataOnly="0" labelOnly="1" outline="0" fieldPosition="0">
        <references count="2">
          <reference field="0" count="1">
            <x v="655"/>
          </reference>
          <reference field="4" count="1" selected="0">
            <x v="115"/>
          </reference>
        </references>
      </pivotArea>
    </format>
    <format dxfId="419">
      <pivotArea dataOnly="0" labelOnly="1" outline="0" fieldPosition="0">
        <references count="1">
          <reference field="4" count="1">
            <x v="115"/>
          </reference>
        </references>
      </pivotArea>
    </format>
    <format dxfId="418">
      <pivotArea outline="0" collapsedLevelsAreSubtotals="1" fieldPosition="0">
        <references count="2">
          <reference field="0" count="1" selected="0">
            <x v="656"/>
          </reference>
          <reference field="4" count="1" selected="0">
            <x v="115"/>
          </reference>
        </references>
      </pivotArea>
    </format>
    <format dxfId="417">
      <pivotArea dataOnly="0" labelOnly="1" outline="0" offset="IV2" fieldPosition="0">
        <references count="1">
          <reference field="4" count="1">
            <x v="115"/>
          </reference>
        </references>
      </pivotArea>
    </format>
    <format dxfId="416">
      <pivotArea dataOnly="0" labelOnly="1" outline="0" fieldPosition="0">
        <references count="2">
          <reference field="0" count="1">
            <x v="656"/>
          </reference>
          <reference field="4" count="1" selected="0">
            <x v="115"/>
          </reference>
        </references>
      </pivotArea>
    </format>
    <format dxfId="415">
      <pivotArea outline="0" collapsedLevelsAreSubtotals="1" fieldPosition="0">
        <references count="2">
          <reference field="0" count="1" selected="0">
            <x v="656"/>
          </reference>
          <reference field="4" count="1" selected="0">
            <x v="115"/>
          </reference>
        </references>
      </pivotArea>
    </format>
    <format dxfId="414">
      <pivotArea outline="0" collapsedLevelsAreSubtotals="1" fieldPosition="0">
        <references count="2">
          <reference field="0" count="1" selected="0">
            <x v="657"/>
          </reference>
          <reference field="4" count="1" selected="0">
            <x v="115"/>
          </reference>
        </references>
      </pivotArea>
    </format>
    <format dxfId="413">
      <pivotArea dataOnly="0" labelOnly="1" outline="0" offset="IV3" fieldPosition="0">
        <references count="1">
          <reference field="4" count="1">
            <x v="115"/>
          </reference>
        </references>
      </pivotArea>
    </format>
    <format dxfId="412">
      <pivotArea dataOnly="0" labelOnly="1" outline="0" fieldPosition="0">
        <references count="2">
          <reference field="0" count="1">
            <x v="657"/>
          </reference>
          <reference field="4" count="1" selected="0">
            <x v="115"/>
          </reference>
        </references>
      </pivotArea>
    </format>
    <format dxfId="411">
      <pivotArea outline="0" collapsedLevelsAreSubtotals="1" fieldPosition="0">
        <references count="2">
          <reference field="0" count="1" selected="0">
            <x v="657"/>
          </reference>
          <reference field="4" count="1" selected="0">
            <x v="115"/>
          </reference>
        </references>
      </pivotArea>
    </format>
    <format dxfId="410">
      <pivotArea outline="0" collapsedLevelsAreSubtotals="1" fieldPosition="0">
        <references count="2">
          <reference field="0" count="1" selected="0">
            <x v="658"/>
          </reference>
          <reference field="4" count="1" selected="0">
            <x v="115"/>
          </reference>
        </references>
      </pivotArea>
    </format>
    <format dxfId="409">
      <pivotArea dataOnly="0" labelOnly="1" outline="0" offset="IV4" fieldPosition="0">
        <references count="1">
          <reference field="4" count="1">
            <x v="115"/>
          </reference>
        </references>
      </pivotArea>
    </format>
    <format dxfId="408">
      <pivotArea dataOnly="0" labelOnly="1" outline="0" fieldPosition="0">
        <references count="2">
          <reference field="0" count="1">
            <x v="658"/>
          </reference>
          <reference field="4" count="1" selected="0">
            <x v="115"/>
          </reference>
        </references>
      </pivotArea>
    </format>
    <format dxfId="407">
      <pivotArea outline="0" collapsedLevelsAreSubtotals="1" fieldPosition="0">
        <references count="2">
          <reference field="0" count="1" selected="0">
            <x v="658"/>
          </reference>
          <reference field="4" count="1" selected="0">
            <x v="115"/>
          </reference>
        </references>
      </pivotArea>
    </format>
    <format dxfId="406">
      <pivotArea outline="0" collapsedLevelsAreSubtotals="1" fieldPosition="0">
        <references count="2">
          <reference field="0" count="1" selected="0">
            <x v="659"/>
          </reference>
          <reference field="4" count="1" selected="0">
            <x v="115"/>
          </reference>
        </references>
      </pivotArea>
    </format>
    <format dxfId="405">
      <pivotArea dataOnly="0" labelOnly="1" outline="0" offset="IV256" fieldPosition="0">
        <references count="1">
          <reference field="4" count="1">
            <x v="115"/>
          </reference>
        </references>
      </pivotArea>
    </format>
    <format dxfId="404">
      <pivotArea dataOnly="0" labelOnly="1" outline="0" fieldPosition="0">
        <references count="2">
          <reference field="0" count="1">
            <x v="659"/>
          </reference>
          <reference field="4" count="1" selected="0">
            <x v="115"/>
          </reference>
        </references>
      </pivotArea>
    </format>
    <format dxfId="403">
      <pivotArea outline="0" collapsedLevelsAreSubtotals="1" fieldPosition="0">
        <references count="2">
          <reference field="0" count="1" selected="0">
            <x v="659"/>
          </reference>
          <reference field="4" count="1" selected="0">
            <x v="115"/>
          </reference>
        </references>
      </pivotArea>
    </format>
    <format dxfId="402">
      <pivotArea dataOnly="0" labelOnly="1" outline="0" fieldPosition="0">
        <references count="1">
          <reference field="4" count="1">
            <x v="115"/>
          </reference>
        </references>
      </pivotArea>
    </format>
    <format dxfId="401">
      <pivotArea dataOnly="0" labelOnly="1" outline="0" fieldPosition="0">
        <references count="2">
          <reference field="0" count="1">
            <x v="659"/>
          </reference>
          <reference field="4" count="1" selected="0">
            <x v="115"/>
          </reference>
        </references>
      </pivotArea>
    </format>
    <format dxfId="400">
      <pivotArea dataOnly="0" labelOnly="1" outline="0" fieldPosition="0">
        <references count="1">
          <reference field="4" count="1">
            <x v="115"/>
          </reference>
        </references>
      </pivotArea>
    </format>
    <format dxfId="399">
      <pivotArea outline="0" collapsedLevelsAreSubtotals="1" fieldPosition="0">
        <references count="1">
          <reference field="4" count="1" selected="0" defaultSubtotal="1">
            <x v="115"/>
          </reference>
        </references>
      </pivotArea>
    </format>
    <format dxfId="398">
      <pivotArea dataOnly="0" labelOnly="1" outline="0" fieldPosition="0">
        <references count="1">
          <reference field="4" count="1" defaultSubtotal="1">
            <x v="115"/>
          </reference>
        </references>
      </pivotArea>
    </format>
    <format dxfId="397">
      <pivotArea outline="0" collapsedLevelsAreSubtotals="1" fieldPosition="0">
        <references count="1">
          <reference field="4" count="1" selected="0" defaultSubtotal="1">
            <x v="115"/>
          </reference>
        </references>
      </pivotArea>
    </format>
    <format dxfId="396">
      <pivotArea dataOnly="0" labelOnly="1" outline="0" fieldPosition="0">
        <references count="1">
          <reference field="4" count="1" defaultSubtotal="1">
            <x v="115"/>
          </reference>
        </references>
      </pivotArea>
    </format>
    <format dxfId="395">
      <pivotArea dataOnly="0" labelOnly="1" outline="0" fieldPosition="0">
        <references count="1">
          <reference field="4" count="1" defaultSubtotal="1">
            <x v="115"/>
          </reference>
        </references>
      </pivotArea>
    </format>
    <format dxfId="394">
      <pivotArea outline="0" collapsedLevelsAreSubtotals="1" fieldPosition="0">
        <references count="2">
          <reference field="0" count="1" selected="0">
            <x v="594"/>
          </reference>
          <reference field="4" count="1" selected="0">
            <x v="134"/>
          </reference>
        </references>
      </pivotArea>
    </format>
    <format dxfId="393">
      <pivotArea dataOnly="0" labelOnly="1" outline="0" offset="IV1" fieldPosition="0">
        <references count="1">
          <reference field="4" count="1">
            <x v="134"/>
          </reference>
        </references>
      </pivotArea>
    </format>
    <format dxfId="392">
      <pivotArea dataOnly="0" labelOnly="1" outline="0" fieldPosition="0">
        <references count="2">
          <reference field="0" count="1">
            <x v="594"/>
          </reference>
          <reference field="4" count="1" selected="0">
            <x v="134"/>
          </reference>
        </references>
      </pivotArea>
    </format>
    <format dxfId="391">
      <pivotArea outline="0" collapsedLevelsAreSubtotals="1" fieldPosition="0">
        <references count="2">
          <reference field="0" count="1" selected="0">
            <x v="594"/>
          </reference>
          <reference field="4" count="1" selected="0">
            <x v="134"/>
          </reference>
        </references>
      </pivotArea>
    </format>
    <format dxfId="390">
      <pivotArea dataOnly="0" labelOnly="1" outline="0" fieldPosition="0">
        <references count="1">
          <reference field="4" count="1">
            <x v="134"/>
          </reference>
        </references>
      </pivotArea>
    </format>
    <format dxfId="389">
      <pivotArea dataOnly="0" labelOnly="1" outline="0" fieldPosition="0">
        <references count="2">
          <reference field="0" count="1">
            <x v="594"/>
          </reference>
          <reference field="4" count="1" selected="0">
            <x v="134"/>
          </reference>
        </references>
      </pivotArea>
    </format>
    <format dxfId="388">
      <pivotArea outline="0" collapsedLevelsAreSubtotals="1" fieldPosition="0">
        <references count="2">
          <reference field="0" count="1" selected="0">
            <x v="595"/>
          </reference>
          <reference field="4" count="1" selected="0">
            <x v="134"/>
          </reference>
        </references>
      </pivotArea>
    </format>
    <format dxfId="387">
      <pivotArea dataOnly="0" labelOnly="1" outline="0" offset="IV2" fieldPosition="0">
        <references count="1">
          <reference field="4" count="1">
            <x v="134"/>
          </reference>
        </references>
      </pivotArea>
    </format>
    <format dxfId="386">
      <pivotArea dataOnly="0" labelOnly="1" outline="0" fieldPosition="0">
        <references count="2">
          <reference field="0" count="1">
            <x v="595"/>
          </reference>
          <reference field="4" count="1" selected="0">
            <x v="134"/>
          </reference>
        </references>
      </pivotArea>
    </format>
    <format dxfId="385">
      <pivotArea outline="0" collapsedLevelsAreSubtotals="1" fieldPosition="0">
        <references count="2">
          <reference field="0" count="1" selected="0">
            <x v="595"/>
          </reference>
          <reference field="4" count="1" selected="0">
            <x v="134"/>
          </reference>
        </references>
      </pivotArea>
    </format>
    <format dxfId="384">
      <pivotArea outline="0" collapsedLevelsAreSubtotals="1" fieldPosition="0">
        <references count="2">
          <reference field="0" count="1" selected="0">
            <x v="606"/>
          </reference>
          <reference field="4" count="1" selected="0">
            <x v="134"/>
          </reference>
        </references>
      </pivotArea>
    </format>
    <format dxfId="383">
      <pivotArea dataOnly="0" labelOnly="1" outline="0" offset="IV3" fieldPosition="0">
        <references count="1">
          <reference field="4" count="1">
            <x v="134"/>
          </reference>
        </references>
      </pivotArea>
    </format>
    <format dxfId="382">
      <pivotArea dataOnly="0" labelOnly="1" outline="0" fieldPosition="0">
        <references count="2">
          <reference field="0" count="1">
            <x v="606"/>
          </reference>
          <reference field="4" count="1" selected="0">
            <x v="134"/>
          </reference>
        </references>
      </pivotArea>
    </format>
    <format dxfId="381">
      <pivotArea outline="0" collapsedLevelsAreSubtotals="1" fieldPosition="0">
        <references count="2">
          <reference field="0" count="1" selected="0">
            <x v="606"/>
          </reference>
          <reference field="4" count="1" selected="0">
            <x v="134"/>
          </reference>
        </references>
      </pivotArea>
    </format>
    <format dxfId="380">
      <pivotArea outline="0" collapsedLevelsAreSubtotals="1" fieldPosition="0">
        <references count="2">
          <reference field="0" count="1" selected="0">
            <x v="607"/>
          </reference>
          <reference field="4" count="1" selected="0">
            <x v="134"/>
          </reference>
        </references>
      </pivotArea>
    </format>
    <format dxfId="379">
      <pivotArea dataOnly="0" labelOnly="1" outline="0" offset="IV4" fieldPosition="0">
        <references count="1">
          <reference field="4" count="1">
            <x v="134"/>
          </reference>
        </references>
      </pivotArea>
    </format>
    <format dxfId="378">
      <pivotArea dataOnly="0" labelOnly="1" outline="0" fieldPosition="0">
        <references count="2">
          <reference field="0" count="1">
            <x v="607"/>
          </reference>
          <reference field="4" count="1" selected="0">
            <x v="134"/>
          </reference>
        </references>
      </pivotArea>
    </format>
    <format dxfId="377">
      <pivotArea outline="0" collapsedLevelsAreSubtotals="1" fieldPosition="0">
        <references count="2">
          <reference field="0" count="1" selected="0">
            <x v="607"/>
          </reference>
          <reference field="4" count="1" selected="0">
            <x v="134"/>
          </reference>
        </references>
      </pivotArea>
    </format>
    <format dxfId="376">
      <pivotArea outline="0" collapsedLevelsAreSubtotals="1" fieldPosition="0">
        <references count="2">
          <reference field="0" count="1" selected="0">
            <x v="621"/>
          </reference>
          <reference field="4" count="1" selected="0">
            <x v="134"/>
          </reference>
        </references>
      </pivotArea>
    </format>
    <format dxfId="375">
      <pivotArea dataOnly="0" labelOnly="1" outline="0" offset="IV5" fieldPosition="0">
        <references count="1">
          <reference field="4" count="1">
            <x v="134"/>
          </reference>
        </references>
      </pivotArea>
    </format>
    <format dxfId="374">
      <pivotArea dataOnly="0" labelOnly="1" outline="0" fieldPosition="0">
        <references count="2">
          <reference field="0" count="1">
            <x v="621"/>
          </reference>
          <reference field="4" count="1" selected="0">
            <x v="134"/>
          </reference>
        </references>
      </pivotArea>
    </format>
    <format dxfId="373">
      <pivotArea outline="0" collapsedLevelsAreSubtotals="1" fieldPosition="0">
        <references count="2">
          <reference field="0" count="1" selected="0">
            <x v="621"/>
          </reference>
          <reference field="4" count="1" selected="0">
            <x v="134"/>
          </reference>
        </references>
      </pivotArea>
    </format>
    <format dxfId="372">
      <pivotArea outline="0" collapsedLevelsAreSubtotals="1" fieldPosition="0">
        <references count="2">
          <reference field="0" count="1" selected="0">
            <x v="622"/>
          </reference>
          <reference field="4" count="1" selected="0">
            <x v="134"/>
          </reference>
        </references>
      </pivotArea>
    </format>
    <format dxfId="371">
      <pivotArea dataOnly="0" labelOnly="1" outline="0" offset="IV6" fieldPosition="0">
        <references count="1">
          <reference field="4" count="1">
            <x v="134"/>
          </reference>
        </references>
      </pivotArea>
    </format>
    <format dxfId="370">
      <pivotArea dataOnly="0" labelOnly="1" outline="0" fieldPosition="0">
        <references count="2">
          <reference field="0" count="1">
            <x v="622"/>
          </reference>
          <reference field="4" count="1" selected="0">
            <x v="134"/>
          </reference>
        </references>
      </pivotArea>
    </format>
    <format dxfId="369">
      <pivotArea outline="0" collapsedLevelsAreSubtotals="1" fieldPosition="0">
        <references count="2">
          <reference field="0" count="1" selected="0">
            <x v="622"/>
          </reference>
          <reference field="4" count="1" selected="0">
            <x v="134"/>
          </reference>
        </references>
      </pivotArea>
    </format>
    <format dxfId="368">
      <pivotArea outline="0" collapsedLevelsAreSubtotals="1" fieldPosition="0">
        <references count="2">
          <reference field="0" count="1" selected="0">
            <x v="623"/>
          </reference>
          <reference field="4" count="1" selected="0">
            <x v="134"/>
          </reference>
        </references>
      </pivotArea>
    </format>
    <format dxfId="367">
      <pivotArea dataOnly="0" labelOnly="1" outline="0" offset="IV7" fieldPosition="0">
        <references count="1">
          <reference field="4" count="1">
            <x v="134"/>
          </reference>
        </references>
      </pivotArea>
    </format>
    <format dxfId="366">
      <pivotArea dataOnly="0" labelOnly="1" outline="0" fieldPosition="0">
        <references count="2">
          <reference field="0" count="1">
            <x v="623"/>
          </reference>
          <reference field="4" count="1" selected="0">
            <x v="134"/>
          </reference>
        </references>
      </pivotArea>
    </format>
    <format dxfId="365">
      <pivotArea outline="0" collapsedLevelsAreSubtotals="1" fieldPosition="0">
        <references count="2">
          <reference field="0" count="1" selected="0">
            <x v="623"/>
          </reference>
          <reference field="4" count="1" selected="0">
            <x v="134"/>
          </reference>
        </references>
      </pivotArea>
    </format>
    <format dxfId="364">
      <pivotArea outline="0" collapsedLevelsAreSubtotals="1" fieldPosition="0">
        <references count="2">
          <reference field="0" count="1" selected="0">
            <x v="624"/>
          </reference>
          <reference field="4" count="1" selected="0">
            <x v="134"/>
          </reference>
        </references>
      </pivotArea>
    </format>
    <format dxfId="363">
      <pivotArea dataOnly="0" labelOnly="1" outline="0" offset="IV8" fieldPosition="0">
        <references count="1">
          <reference field="4" count="1">
            <x v="134"/>
          </reference>
        </references>
      </pivotArea>
    </format>
    <format dxfId="362">
      <pivotArea dataOnly="0" labelOnly="1" outline="0" fieldPosition="0">
        <references count="2">
          <reference field="0" count="1">
            <x v="624"/>
          </reference>
          <reference field="4" count="1" selected="0">
            <x v="134"/>
          </reference>
        </references>
      </pivotArea>
    </format>
    <format dxfId="361">
      <pivotArea outline="0" collapsedLevelsAreSubtotals="1" fieldPosition="0">
        <references count="2">
          <reference field="0" count="1" selected="0">
            <x v="624"/>
          </reference>
          <reference field="4" count="1" selected="0">
            <x v="134"/>
          </reference>
        </references>
      </pivotArea>
    </format>
    <format dxfId="360">
      <pivotArea outline="0" collapsedLevelsAreSubtotals="1" fieldPosition="0">
        <references count="2">
          <reference field="0" count="1" selected="0">
            <x v="626"/>
          </reference>
          <reference field="4" count="1" selected="0">
            <x v="134"/>
          </reference>
        </references>
      </pivotArea>
    </format>
    <format dxfId="359">
      <pivotArea dataOnly="0" labelOnly="1" outline="0" offset="IV9" fieldPosition="0">
        <references count="1">
          <reference field="4" count="1">
            <x v="134"/>
          </reference>
        </references>
      </pivotArea>
    </format>
    <format dxfId="358">
      <pivotArea dataOnly="0" labelOnly="1" outline="0" fieldPosition="0">
        <references count="2">
          <reference field="0" count="1">
            <x v="626"/>
          </reference>
          <reference field="4" count="1" selected="0">
            <x v="134"/>
          </reference>
        </references>
      </pivotArea>
    </format>
    <format dxfId="357">
      <pivotArea outline="0" collapsedLevelsAreSubtotals="1" fieldPosition="0">
        <references count="2">
          <reference field="0" count="1" selected="0">
            <x v="626"/>
          </reference>
          <reference field="4" count="1" selected="0">
            <x v="134"/>
          </reference>
        </references>
      </pivotArea>
    </format>
    <format dxfId="356">
      <pivotArea outline="0" collapsedLevelsAreSubtotals="1" fieldPosition="0">
        <references count="2">
          <reference field="0" count="1" selected="0">
            <x v="627"/>
          </reference>
          <reference field="4" count="1" selected="0">
            <x v="134"/>
          </reference>
        </references>
      </pivotArea>
    </format>
    <format dxfId="355">
      <pivotArea dataOnly="0" labelOnly="1" outline="0" offset="IV10" fieldPosition="0">
        <references count="1">
          <reference field="4" count="1">
            <x v="134"/>
          </reference>
        </references>
      </pivotArea>
    </format>
    <format dxfId="354">
      <pivotArea dataOnly="0" labelOnly="1" outline="0" fieldPosition="0">
        <references count="2">
          <reference field="0" count="1">
            <x v="627"/>
          </reference>
          <reference field="4" count="1" selected="0">
            <x v="134"/>
          </reference>
        </references>
      </pivotArea>
    </format>
    <format dxfId="353">
      <pivotArea outline="0" collapsedLevelsAreSubtotals="1" fieldPosition="0">
        <references count="2">
          <reference field="0" count="1" selected="0">
            <x v="627"/>
          </reference>
          <reference field="4" count="1" selected="0">
            <x v="134"/>
          </reference>
        </references>
      </pivotArea>
    </format>
    <format dxfId="352">
      <pivotArea outline="0" collapsedLevelsAreSubtotals="1" fieldPosition="0">
        <references count="2">
          <reference field="0" count="1" selected="0">
            <x v="628"/>
          </reference>
          <reference field="4" count="1" selected="0">
            <x v="134"/>
          </reference>
        </references>
      </pivotArea>
    </format>
    <format dxfId="351">
      <pivotArea dataOnly="0" labelOnly="1" outline="0" offset="IV11" fieldPosition="0">
        <references count="1">
          <reference field="4" count="1">
            <x v="134"/>
          </reference>
        </references>
      </pivotArea>
    </format>
    <format dxfId="350">
      <pivotArea dataOnly="0" labelOnly="1" outline="0" fieldPosition="0">
        <references count="2">
          <reference field="0" count="1">
            <x v="628"/>
          </reference>
          <reference field="4" count="1" selected="0">
            <x v="134"/>
          </reference>
        </references>
      </pivotArea>
    </format>
    <format dxfId="349">
      <pivotArea outline="0" collapsedLevelsAreSubtotals="1" fieldPosition="0">
        <references count="2">
          <reference field="0" count="1" selected="0">
            <x v="628"/>
          </reference>
          <reference field="4" count="1" selected="0">
            <x v="134"/>
          </reference>
        </references>
      </pivotArea>
    </format>
    <format dxfId="348">
      <pivotArea outline="0" collapsedLevelsAreSubtotals="1" fieldPosition="0">
        <references count="2">
          <reference field="0" count="1" selected="0">
            <x v="630"/>
          </reference>
          <reference field="4" count="1" selected="0">
            <x v="134"/>
          </reference>
        </references>
      </pivotArea>
    </format>
    <format dxfId="347">
      <pivotArea dataOnly="0" labelOnly="1" outline="0" offset="IV12" fieldPosition="0">
        <references count="1">
          <reference field="4" count="1">
            <x v="134"/>
          </reference>
        </references>
      </pivotArea>
    </format>
    <format dxfId="346">
      <pivotArea dataOnly="0" labelOnly="1" outline="0" fieldPosition="0">
        <references count="2">
          <reference field="0" count="1">
            <x v="630"/>
          </reference>
          <reference field="4" count="1" selected="0">
            <x v="134"/>
          </reference>
        </references>
      </pivotArea>
    </format>
    <format dxfId="345">
      <pivotArea outline="0" collapsedLevelsAreSubtotals="1" fieldPosition="0">
        <references count="2">
          <reference field="0" count="1" selected="0">
            <x v="630"/>
          </reference>
          <reference field="4" count="1" selected="0">
            <x v="134"/>
          </reference>
        </references>
      </pivotArea>
    </format>
    <format dxfId="344">
      <pivotArea outline="0" collapsedLevelsAreSubtotals="1" fieldPosition="0">
        <references count="2">
          <reference field="0" count="1" selected="0">
            <x v="631"/>
          </reference>
          <reference field="4" count="1" selected="0">
            <x v="134"/>
          </reference>
        </references>
      </pivotArea>
    </format>
    <format dxfId="343">
      <pivotArea dataOnly="0" labelOnly="1" outline="0" offset="IV13" fieldPosition="0">
        <references count="1">
          <reference field="4" count="1">
            <x v="134"/>
          </reference>
        </references>
      </pivotArea>
    </format>
    <format dxfId="342">
      <pivotArea dataOnly="0" labelOnly="1" outline="0" fieldPosition="0">
        <references count="2">
          <reference field="0" count="1">
            <x v="631"/>
          </reference>
          <reference field="4" count="1" selected="0">
            <x v="134"/>
          </reference>
        </references>
      </pivotArea>
    </format>
    <format dxfId="341">
      <pivotArea outline="0" collapsedLevelsAreSubtotals="1" fieldPosition="0">
        <references count="2">
          <reference field="0" count="1" selected="0">
            <x v="631"/>
          </reference>
          <reference field="4" count="1" selected="0">
            <x v="134"/>
          </reference>
        </references>
      </pivotArea>
    </format>
    <format dxfId="340">
      <pivotArea outline="0" collapsedLevelsAreSubtotals="1" fieldPosition="0">
        <references count="2">
          <reference field="0" count="1" selected="0">
            <x v="632"/>
          </reference>
          <reference field="4" count="1" selected="0">
            <x v="134"/>
          </reference>
        </references>
      </pivotArea>
    </format>
    <format dxfId="339">
      <pivotArea dataOnly="0" labelOnly="1" outline="0" offset="IV14" fieldPosition="0">
        <references count="1">
          <reference field="4" count="1">
            <x v="134"/>
          </reference>
        </references>
      </pivotArea>
    </format>
    <format dxfId="338">
      <pivotArea dataOnly="0" labelOnly="1" outline="0" fieldPosition="0">
        <references count="2">
          <reference field="0" count="1">
            <x v="632"/>
          </reference>
          <reference field="4" count="1" selected="0">
            <x v="134"/>
          </reference>
        </references>
      </pivotArea>
    </format>
    <format dxfId="337">
      <pivotArea outline="0" collapsedLevelsAreSubtotals="1" fieldPosition="0">
        <references count="2">
          <reference field="0" count="1" selected="0">
            <x v="632"/>
          </reference>
          <reference field="4" count="1" selected="0">
            <x v="134"/>
          </reference>
        </references>
      </pivotArea>
    </format>
    <format dxfId="336">
      <pivotArea outline="0" collapsedLevelsAreSubtotals="1" fieldPosition="0">
        <references count="2">
          <reference field="0" count="1" selected="0">
            <x v="633"/>
          </reference>
          <reference field="4" count="1" selected="0">
            <x v="134"/>
          </reference>
        </references>
      </pivotArea>
    </format>
    <format dxfId="335">
      <pivotArea dataOnly="0" labelOnly="1" outline="0" offset="IV15" fieldPosition="0">
        <references count="1">
          <reference field="4" count="1">
            <x v="134"/>
          </reference>
        </references>
      </pivotArea>
    </format>
    <format dxfId="334">
      <pivotArea dataOnly="0" labelOnly="1" outline="0" fieldPosition="0">
        <references count="2">
          <reference field="0" count="1">
            <x v="633"/>
          </reference>
          <reference field="4" count="1" selected="0">
            <x v="134"/>
          </reference>
        </references>
      </pivotArea>
    </format>
    <format dxfId="333">
      <pivotArea outline="0" collapsedLevelsAreSubtotals="1" fieldPosition="0">
        <references count="2">
          <reference field="0" count="1" selected="0">
            <x v="633"/>
          </reference>
          <reference field="4" count="1" selected="0">
            <x v="134"/>
          </reference>
        </references>
      </pivotArea>
    </format>
    <format dxfId="332">
      <pivotArea outline="0" collapsedLevelsAreSubtotals="1" fieldPosition="0">
        <references count="2">
          <reference field="0" count="1" selected="0">
            <x v="634"/>
          </reference>
          <reference field="4" count="1" selected="0">
            <x v="134"/>
          </reference>
        </references>
      </pivotArea>
    </format>
    <format dxfId="331">
      <pivotArea dataOnly="0" labelOnly="1" outline="0" offset="IV16" fieldPosition="0">
        <references count="1">
          <reference field="4" count="1">
            <x v="134"/>
          </reference>
        </references>
      </pivotArea>
    </format>
    <format dxfId="330">
      <pivotArea dataOnly="0" labelOnly="1" outline="0" fieldPosition="0">
        <references count="2">
          <reference field="0" count="1">
            <x v="634"/>
          </reference>
          <reference field="4" count="1" selected="0">
            <x v="134"/>
          </reference>
        </references>
      </pivotArea>
    </format>
    <format dxfId="329">
      <pivotArea outline="0" collapsedLevelsAreSubtotals="1" fieldPosition="0">
        <references count="2">
          <reference field="0" count="1" selected="0">
            <x v="634"/>
          </reference>
          <reference field="4" count="1" selected="0">
            <x v="134"/>
          </reference>
        </references>
      </pivotArea>
    </format>
    <format dxfId="328">
      <pivotArea outline="0" collapsedLevelsAreSubtotals="1" fieldPosition="0">
        <references count="2">
          <reference field="0" count="1" selected="0">
            <x v="637"/>
          </reference>
          <reference field="4" count="1" selected="0">
            <x v="134"/>
          </reference>
        </references>
      </pivotArea>
    </format>
    <format dxfId="327">
      <pivotArea dataOnly="0" labelOnly="1" outline="0" offset="IV256" fieldPosition="0">
        <references count="1">
          <reference field="4" count="1">
            <x v="134"/>
          </reference>
        </references>
      </pivotArea>
    </format>
    <format dxfId="326">
      <pivotArea dataOnly="0" labelOnly="1" outline="0" fieldPosition="0">
        <references count="2">
          <reference field="0" count="1">
            <x v="637"/>
          </reference>
          <reference field="4" count="1" selected="0">
            <x v="134"/>
          </reference>
        </references>
      </pivotArea>
    </format>
    <format dxfId="325">
      <pivotArea outline="0" collapsedLevelsAreSubtotals="1" fieldPosition="0">
        <references count="2">
          <reference field="0" count="1" selected="0">
            <x v="637"/>
          </reference>
          <reference field="4" count="1" selected="0">
            <x v="134"/>
          </reference>
        </references>
      </pivotArea>
    </format>
    <format dxfId="324">
      <pivotArea dataOnly="0" labelOnly="1" outline="0" fieldPosition="0">
        <references count="1">
          <reference field="4" count="1">
            <x v="134"/>
          </reference>
        </references>
      </pivotArea>
    </format>
    <format dxfId="323">
      <pivotArea dataOnly="0" labelOnly="1" outline="0" fieldPosition="0">
        <references count="2">
          <reference field="0" count="1">
            <x v="637"/>
          </reference>
          <reference field="4" count="1" selected="0">
            <x v="134"/>
          </reference>
        </references>
      </pivotArea>
    </format>
    <format dxfId="322">
      <pivotArea outline="0" collapsedLevelsAreSubtotals="1" fieldPosition="0">
        <references count="1">
          <reference field="4" count="1" selected="0" defaultSubtotal="1">
            <x v="134"/>
          </reference>
        </references>
      </pivotArea>
    </format>
    <format dxfId="321">
      <pivotArea dataOnly="0" labelOnly="1" outline="0" fieldPosition="0">
        <references count="1">
          <reference field="4" count="1" defaultSubtotal="1">
            <x v="134"/>
          </reference>
        </references>
      </pivotArea>
    </format>
    <format dxfId="320">
      <pivotArea dataOnly="0" labelOnly="1" outline="0" fieldPosition="0">
        <references count="1">
          <reference field="4" count="1" defaultSubtotal="1">
            <x v="134"/>
          </reference>
        </references>
      </pivotArea>
    </format>
    <format dxfId="319">
      <pivotArea outline="0" collapsedLevelsAreSubtotals="1" fieldPosition="0">
        <references count="2">
          <reference field="0" count="1" selected="0">
            <x v="610"/>
          </reference>
          <reference field="4" count="1" selected="0">
            <x v="137"/>
          </reference>
        </references>
      </pivotArea>
    </format>
    <format dxfId="318">
      <pivotArea dataOnly="0" labelOnly="1" outline="0" offset="IV1" fieldPosition="0">
        <references count="1">
          <reference field="4" count="1">
            <x v="137"/>
          </reference>
        </references>
      </pivotArea>
    </format>
    <format dxfId="317">
      <pivotArea dataOnly="0" labelOnly="1" outline="0" fieldPosition="0">
        <references count="2">
          <reference field="0" count="1">
            <x v="610"/>
          </reference>
          <reference field="4" count="1" selected="0">
            <x v="137"/>
          </reference>
        </references>
      </pivotArea>
    </format>
    <format dxfId="316">
      <pivotArea outline="0" collapsedLevelsAreSubtotals="1" fieldPosition="0">
        <references count="2">
          <reference field="0" count="1" selected="0">
            <x v="610"/>
          </reference>
          <reference field="4" count="1" selected="0">
            <x v="137"/>
          </reference>
        </references>
      </pivotArea>
    </format>
    <format dxfId="315">
      <pivotArea dataOnly="0" labelOnly="1" outline="0" fieldPosition="0">
        <references count="1">
          <reference field="4" count="1">
            <x v="137"/>
          </reference>
        </references>
      </pivotArea>
    </format>
    <format dxfId="314">
      <pivotArea dataOnly="0" labelOnly="1" outline="0" fieldPosition="0">
        <references count="2">
          <reference field="0" count="1">
            <x v="610"/>
          </reference>
          <reference field="4" count="1" selected="0">
            <x v="137"/>
          </reference>
        </references>
      </pivotArea>
    </format>
    <format dxfId="313">
      <pivotArea outline="0" collapsedLevelsAreSubtotals="1" fieldPosition="0">
        <references count="2">
          <reference field="0" count="1" selected="0">
            <x v="613"/>
          </reference>
          <reference field="4" count="1" selected="0">
            <x v="137"/>
          </reference>
        </references>
      </pivotArea>
    </format>
    <format dxfId="312">
      <pivotArea dataOnly="0" labelOnly="1" outline="0" offset="IV2" fieldPosition="0">
        <references count="1">
          <reference field="4" count="1">
            <x v="137"/>
          </reference>
        </references>
      </pivotArea>
    </format>
    <format dxfId="311">
      <pivotArea dataOnly="0" labelOnly="1" outline="0" fieldPosition="0">
        <references count="2">
          <reference field="0" count="1">
            <x v="613"/>
          </reference>
          <reference field="4" count="1" selected="0">
            <x v="137"/>
          </reference>
        </references>
      </pivotArea>
    </format>
    <format dxfId="310">
      <pivotArea outline="0" collapsedLevelsAreSubtotals="1" fieldPosition="0">
        <references count="2">
          <reference field="0" count="1" selected="0">
            <x v="613"/>
          </reference>
          <reference field="4" count="1" selected="0">
            <x v="137"/>
          </reference>
        </references>
      </pivotArea>
    </format>
    <format dxfId="309">
      <pivotArea outline="0" collapsedLevelsAreSubtotals="1" fieldPosition="0">
        <references count="2">
          <reference field="0" count="1" selected="0">
            <x v="657"/>
          </reference>
          <reference field="4" count="1" selected="0">
            <x v="137"/>
          </reference>
        </references>
      </pivotArea>
    </format>
    <format dxfId="308">
      <pivotArea dataOnly="0" labelOnly="1" outline="0" offset="IV256" fieldPosition="0">
        <references count="1">
          <reference field="4" count="1">
            <x v="137"/>
          </reference>
        </references>
      </pivotArea>
    </format>
    <format dxfId="307">
      <pivotArea dataOnly="0" labelOnly="1" outline="0" fieldPosition="0">
        <references count="2">
          <reference field="0" count="1">
            <x v="657"/>
          </reference>
          <reference field="4" count="1" selected="0">
            <x v="137"/>
          </reference>
        </references>
      </pivotArea>
    </format>
    <format dxfId="306">
      <pivotArea outline="0" collapsedLevelsAreSubtotals="1" fieldPosition="0">
        <references count="2">
          <reference field="0" count="1" selected="0">
            <x v="657"/>
          </reference>
          <reference field="4" count="1" selected="0">
            <x v="137"/>
          </reference>
        </references>
      </pivotArea>
    </format>
    <format dxfId="305">
      <pivotArea dataOnly="0" labelOnly="1" outline="0" fieldPosition="0">
        <references count="1">
          <reference field="4" count="1">
            <x v="137"/>
          </reference>
        </references>
      </pivotArea>
    </format>
    <format dxfId="304">
      <pivotArea dataOnly="0" labelOnly="1" outline="0" fieldPosition="0">
        <references count="2">
          <reference field="0" count="1">
            <x v="657"/>
          </reference>
          <reference field="4" count="1" selected="0">
            <x v="137"/>
          </reference>
        </references>
      </pivotArea>
    </format>
    <format dxfId="303">
      <pivotArea outline="0" collapsedLevelsAreSubtotals="1" fieldPosition="0">
        <references count="1">
          <reference field="4" count="1" selected="0" defaultSubtotal="1">
            <x v="137"/>
          </reference>
        </references>
      </pivotArea>
    </format>
    <format dxfId="302">
      <pivotArea dataOnly="0" labelOnly="1" outline="0" fieldPosition="0">
        <references count="1">
          <reference field="4" count="1" defaultSubtotal="1">
            <x v="137"/>
          </reference>
        </references>
      </pivotArea>
    </format>
    <format dxfId="301">
      <pivotArea dataOnly="0" labelOnly="1" outline="0" fieldPosition="0">
        <references count="1">
          <reference field="4" count="1" defaultSubtotal="1">
            <x v="137"/>
          </reference>
        </references>
      </pivotArea>
    </format>
    <format dxfId="300">
      <pivotArea outline="0" collapsedLevelsAreSubtotals="1" fieldPosition="0">
        <references count="2">
          <reference field="0" count="1" selected="0">
            <x v="603"/>
          </reference>
          <reference field="4" count="1" selected="0">
            <x v="138"/>
          </reference>
        </references>
      </pivotArea>
    </format>
    <format dxfId="299">
      <pivotArea dataOnly="0" labelOnly="1" outline="0" offset="IV1" fieldPosition="0">
        <references count="1">
          <reference field="4" count="1">
            <x v="138"/>
          </reference>
        </references>
      </pivotArea>
    </format>
    <format dxfId="298">
      <pivotArea dataOnly="0" labelOnly="1" outline="0" fieldPosition="0">
        <references count="2">
          <reference field="0" count="1">
            <x v="603"/>
          </reference>
          <reference field="4" count="1" selected="0">
            <x v="138"/>
          </reference>
        </references>
      </pivotArea>
    </format>
    <format dxfId="297">
      <pivotArea outline="0" collapsedLevelsAreSubtotals="1" fieldPosition="0">
        <references count="2">
          <reference field="0" count="1" selected="0">
            <x v="603"/>
          </reference>
          <reference field="4" count="1" selected="0">
            <x v="138"/>
          </reference>
        </references>
      </pivotArea>
    </format>
    <format dxfId="296">
      <pivotArea dataOnly="0" labelOnly="1" outline="0" fieldPosition="0">
        <references count="1">
          <reference field="4" count="1">
            <x v="138"/>
          </reference>
        </references>
      </pivotArea>
    </format>
    <format dxfId="295">
      <pivotArea dataOnly="0" labelOnly="1" outline="0" fieldPosition="0">
        <references count="2">
          <reference field="0" count="1">
            <x v="603"/>
          </reference>
          <reference field="4" count="1" selected="0">
            <x v="138"/>
          </reference>
        </references>
      </pivotArea>
    </format>
    <format dxfId="294">
      <pivotArea outline="0" collapsedLevelsAreSubtotals="1" fieldPosition="0">
        <references count="2">
          <reference field="0" count="1" selected="0">
            <x v="609"/>
          </reference>
          <reference field="4" count="1" selected="0">
            <x v="138"/>
          </reference>
        </references>
      </pivotArea>
    </format>
    <format dxfId="293">
      <pivotArea dataOnly="0" labelOnly="1" outline="0" offset="IV2" fieldPosition="0">
        <references count="1">
          <reference field="4" count="1">
            <x v="138"/>
          </reference>
        </references>
      </pivotArea>
    </format>
    <format dxfId="292">
      <pivotArea dataOnly="0" labelOnly="1" outline="0" fieldPosition="0">
        <references count="2">
          <reference field="0" count="1">
            <x v="609"/>
          </reference>
          <reference field="4" count="1" selected="0">
            <x v="138"/>
          </reference>
        </references>
      </pivotArea>
    </format>
    <format dxfId="291">
      <pivotArea outline="0" collapsedLevelsAreSubtotals="1" fieldPosition="0">
        <references count="2">
          <reference field="0" count="1" selected="0">
            <x v="609"/>
          </reference>
          <reference field="4" count="1" selected="0">
            <x v="138"/>
          </reference>
        </references>
      </pivotArea>
    </format>
    <format dxfId="290">
      <pivotArea outline="0" collapsedLevelsAreSubtotals="1" fieldPosition="0">
        <references count="2">
          <reference field="0" count="1" selected="0">
            <x v="610"/>
          </reference>
          <reference field="4" count="1" selected="0">
            <x v="138"/>
          </reference>
        </references>
      </pivotArea>
    </format>
    <format dxfId="289">
      <pivotArea dataOnly="0" labelOnly="1" outline="0" offset="IV3" fieldPosition="0">
        <references count="1">
          <reference field="4" count="1">
            <x v="138"/>
          </reference>
        </references>
      </pivotArea>
    </format>
    <format dxfId="288">
      <pivotArea dataOnly="0" labelOnly="1" outline="0" fieldPosition="0">
        <references count="2">
          <reference field="0" count="1">
            <x v="610"/>
          </reference>
          <reference field="4" count="1" selected="0">
            <x v="138"/>
          </reference>
        </references>
      </pivotArea>
    </format>
    <format dxfId="287">
      <pivotArea outline="0" collapsedLevelsAreSubtotals="1" fieldPosition="0">
        <references count="2">
          <reference field="0" count="1" selected="0">
            <x v="610"/>
          </reference>
          <reference field="4" count="1" selected="0">
            <x v="138"/>
          </reference>
        </references>
      </pivotArea>
    </format>
    <format dxfId="286">
      <pivotArea outline="0" collapsedLevelsAreSubtotals="1" fieldPosition="0">
        <references count="2">
          <reference field="0" count="1" selected="0">
            <x v="611"/>
          </reference>
          <reference field="4" count="1" selected="0">
            <x v="138"/>
          </reference>
        </references>
      </pivotArea>
    </format>
    <format dxfId="285">
      <pivotArea dataOnly="0" labelOnly="1" outline="0" offset="IV4" fieldPosition="0">
        <references count="1">
          <reference field="4" count="1">
            <x v="138"/>
          </reference>
        </references>
      </pivotArea>
    </format>
    <format dxfId="284">
      <pivotArea dataOnly="0" labelOnly="1" outline="0" fieldPosition="0">
        <references count="2">
          <reference field="0" count="1">
            <x v="611"/>
          </reference>
          <reference field="4" count="1" selected="0">
            <x v="138"/>
          </reference>
        </references>
      </pivotArea>
    </format>
    <format dxfId="283">
      <pivotArea outline="0" collapsedLevelsAreSubtotals="1" fieldPosition="0">
        <references count="2">
          <reference field="0" count="1" selected="0">
            <x v="611"/>
          </reference>
          <reference field="4" count="1" selected="0">
            <x v="138"/>
          </reference>
        </references>
      </pivotArea>
    </format>
    <format dxfId="282">
      <pivotArea outline="0" collapsedLevelsAreSubtotals="1" fieldPosition="0">
        <references count="2">
          <reference field="0" count="1" selected="0">
            <x v="614"/>
          </reference>
          <reference field="4" count="1" selected="0">
            <x v="138"/>
          </reference>
        </references>
      </pivotArea>
    </format>
    <format dxfId="281">
      <pivotArea dataOnly="0" labelOnly="1" outline="0" offset="IV5" fieldPosition="0">
        <references count="1">
          <reference field="4" count="1">
            <x v="138"/>
          </reference>
        </references>
      </pivotArea>
    </format>
    <format dxfId="280">
      <pivotArea dataOnly="0" labelOnly="1" outline="0" fieldPosition="0">
        <references count="2">
          <reference field="0" count="1">
            <x v="614"/>
          </reference>
          <reference field="4" count="1" selected="0">
            <x v="138"/>
          </reference>
        </references>
      </pivotArea>
    </format>
    <format dxfId="279">
      <pivotArea outline="0" collapsedLevelsAreSubtotals="1" fieldPosition="0">
        <references count="2">
          <reference field="0" count="1" selected="0">
            <x v="614"/>
          </reference>
          <reference field="4" count="1" selected="0">
            <x v="138"/>
          </reference>
        </references>
      </pivotArea>
    </format>
    <format dxfId="278">
      <pivotArea outline="0" collapsedLevelsAreSubtotals="1" fieldPosition="0">
        <references count="2">
          <reference field="0" count="1" selected="0">
            <x v="616"/>
          </reference>
          <reference field="4" count="1" selected="0">
            <x v="138"/>
          </reference>
        </references>
      </pivotArea>
    </format>
    <format dxfId="277">
      <pivotArea dataOnly="0" labelOnly="1" outline="0" offset="IV6" fieldPosition="0">
        <references count="1">
          <reference field="4" count="1">
            <x v="138"/>
          </reference>
        </references>
      </pivotArea>
    </format>
    <format dxfId="276">
      <pivotArea dataOnly="0" labelOnly="1" outline="0" fieldPosition="0">
        <references count="2">
          <reference field="0" count="1">
            <x v="616"/>
          </reference>
          <reference field="4" count="1" selected="0">
            <x v="138"/>
          </reference>
        </references>
      </pivotArea>
    </format>
    <format dxfId="275">
      <pivotArea outline="0" collapsedLevelsAreSubtotals="1" fieldPosition="0">
        <references count="2">
          <reference field="0" count="1" selected="0">
            <x v="616"/>
          </reference>
          <reference field="4" count="1" selected="0">
            <x v="138"/>
          </reference>
        </references>
      </pivotArea>
    </format>
    <format dxfId="274">
      <pivotArea outline="0" collapsedLevelsAreSubtotals="1" fieldPosition="0">
        <references count="2">
          <reference field="0" count="1" selected="0">
            <x v="657"/>
          </reference>
          <reference field="4" count="1" selected="0">
            <x v="138"/>
          </reference>
        </references>
      </pivotArea>
    </format>
    <format dxfId="273">
      <pivotArea dataOnly="0" labelOnly="1" outline="0" offset="IV256" fieldPosition="0">
        <references count="1">
          <reference field="4" count="1">
            <x v="138"/>
          </reference>
        </references>
      </pivotArea>
    </format>
    <format dxfId="272">
      <pivotArea dataOnly="0" labelOnly="1" outline="0" fieldPosition="0">
        <references count="2">
          <reference field="0" count="1">
            <x v="657"/>
          </reference>
          <reference field="4" count="1" selected="0">
            <x v="138"/>
          </reference>
        </references>
      </pivotArea>
    </format>
    <format dxfId="271">
      <pivotArea outline="0" collapsedLevelsAreSubtotals="1" fieldPosition="0">
        <references count="2">
          <reference field="0" count="1" selected="0">
            <x v="657"/>
          </reference>
          <reference field="4" count="1" selected="0">
            <x v="138"/>
          </reference>
        </references>
      </pivotArea>
    </format>
    <format dxfId="270">
      <pivotArea dataOnly="0" labelOnly="1" outline="0" fieldPosition="0">
        <references count="1">
          <reference field="4" count="1">
            <x v="138"/>
          </reference>
        </references>
      </pivotArea>
    </format>
    <format dxfId="269">
      <pivotArea dataOnly="0" labelOnly="1" outline="0" fieldPosition="0">
        <references count="2">
          <reference field="0" count="1">
            <x v="657"/>
          </reference>
          <reference field="4" count="1" selected="0">
            <x v="138"/>
          </reference>
        </references>
      </pivotArea>
    </format>
    <format dxfId="268">
      <pivotArea outline="0" collapsedLevelsAreSubtotals="1" fieldPosition="0">
        <references count="1">
          <reference field="4" count="1" selected="0" defaultSubtotal="1">
            <x v="138"/>
          </reference>
        </references>
      </pivotArea>
    </format>
    <format dxfId="267">
      <pivotArea dataOnly="0" labelOnly="1" outline="0" fieldPosition="0">
        <references count="1">
          <reference field="4" count="1" defaultSubtotal="1">
            <x v="138"/>
          </reference>
        </references>
      </pivotArea>
    </format>
    <format dxfId="266">
      <pivotArea dataOnly="0" labelOnly="1" outline="0" fieldPosition="0">
        <references count="1">
          <reference field="4" count="1" defaultSubtotal="1">
            <x v="138"/>
          </reference>
        </references>
      </pivotArea>
    </format>
    <format dxfId="265">
      <pivotArea outline="0" collapsedLevelsAreSubtotals="1" fieldPosition="0">
        <references count="2">
          <reference field="0" count="1" selected="0">
            <x v="594"/>
          </reference>
          <reference field="4" count="1" selected="0">
            <x v="140"/>
          </reference>
        </references>
      </pivotArea>
    </format>
    <format dxfId="264">
      <pivotArea dataOnly="0" labelOnly="1" outline="0" offset="IV1" fieldPosition="0">
        <references count="1">
          <reference field="4" count="1">
            <x v="140"/>
          </reference>
        </references>
      </pivotArea>
    </format>
    <format dxfId="263">
      <pivotArea dataOnly="0" labelOnly="1" outline="0" fieldPosition="0">
        <references count="2">
          <reference field="0" count="1">
            <x v="594"/>
          </reference>
          <reference field="4" count="1" selected="0">
            <x v="140"/>
          </reference>
        </references>
      </pivotArea>
    </format>
    <format dxfId="262">
      <pivotArea outline="0" collapsedLevelsAreSubtotals="1" fieldPosition="0">
        <references count="2">
          <reference field="0" count="1" selected="0">
            <x v="594"/>
          </reference>
          <reference field="4" count="1" selected="0">
            <x v="140"/>
          </reference>
        </references>
      </pivotArea>
    </format>
    <format dxfId="261">
      <pivotArea dataOnly="0" labelOnly="1" outline="0" fieldPosition="0">
        <references count="1">
          <reference field="4" count="1">
            <x v="140"/>
          </reference>
        </references>
      </pivotArea>
    </format>
    <format dxfId="260">
      <pivotArea dataOnly="0" labelOnly="1" outline="0" fieldPosition="0">
        <references count="2">
          <reference field="0" count="1">
            <x v="594"/>
          </reference>
          <reference field="4" count="1" selected="0">
            <x v="140"/>
          </reference>
        </references>
      </pivotArea>
    </format>
    <format dxfId="259">
      <pivotArea outline="0" collapsedLevelsAreSubtotals="1" fieldPosition="0">
        <references count="2">
          <reference field="0" count="1" selected="0">
            <x v="606"/>
          </reference>
          <reference field="4" count="1" selected="0">
            <x v="140"/>
          </reference>
        </references>
      </pivotArea>
    </format>
    <format dxfId="258">
      <pivotArea dataOnly="0" labelOnly="1" outline="0" offset="IV2" fieldPosition="0">
        <references count="1">
          <reference field="4" count="1">
            <x v="140"/>
          </reference>
        </references>
      </pivotArea>
    </format>
    <format dxfId="257">
      <pivotArea dataOnly="0" labelOnly="1" outline="0" fieldPosition="0">
        <references count="2">
          <reference field="0" count="1">
            <x v="606"/>
          </reference>
          <reference field="4" count="1" selected="0">
            <x v="140"/>
          </reference>
        </references>
      </pivotArea>
    </format>
    <format dxfId="256">
      <pivotArea outline="0" collapsedLevelsAreSubtotals="1" fieldPosition="0">
        <references count="2">
          <reference field="0" count="1" selected="0">
            <x v="606"/>
          </reference>
          <reference field="4" count="1" selected="0">
            <x v="140"/>
          </reference>
        </references>
      </pivotArea>
    </format>
    <format dxfId="255">
      <pivotArea outline="0" collapsedLevelsAreSubtotals="1" fieldPosition="0">
        <references count="2">
          <reference field="0" count="1" selected="0">
            <x v="607"/>
          </reference>
          <reference field="4" count="1" selected="0">
            <x v="140"/>
          </reference>
        </references>
      </pivotArea>
    </format>
    <format dxfId="254">
      <pivotArea dataOnly="0" labelOnly="1" outline="0" offset="IV3" fieldPosition="0">
        <references count="1">
          <reference field="4" count="1">
            <x v="140"/>
          </reference>
        </references>
      </pivotArea>
    </format>
    <format dxfId="253">
      <pivotArea dataOnly="0" labelOnly="1" outline="0" fieldPosition="0">
        <references count="2">
          <reference field="0" count="1">
            <x v="607"/>
          </reference>
          <reference field="4" count="1" selected="0">
            <x v="140"/>
          </reference>
        </references>
      </pivotArea>
    </format>
    <format dxfId="252">
      <pivotArea outline="0" collapsedLevelsAreSubtotals="1" fieldPosition="0">
        <references count="2">
          <reference field="0" count="1" selected="0">
            <x v="607"/>
          </reference>
          <reference field="4" count="1" selected="0">
            <x v="140"/>
          </reference>
        </references>
      </pivotArea>
    </format>
    <format dxfId="251">
      <pivotArea outline="0" collapsedLevelsAreSubtotals="1" fieldPosition="0">
        <references count="2">
          <reference field="0" count="1" selected="0">
            <x v="623"/>
          </reference>
          <reference field="4" count="1" selected="0">
            <x v="140"/>
          </reference>
        </references>
      </pivotArea>
    </format>
    <format dxfId="250">
      <pivotArea dataOnly="0" labelOnly="1" outline="0" offset="IV4" fieldPosition="0">
        <references count="1">
          <reference field="4" count="1">
            <x v="140"/>
          </reference>
        </references>
      </pivotArea>
    </format>
    <format dxfId="249">
      <pivotArea dataOnly="0" labelOnly="1" outline="0" fieldPosition="0">
        <references count="2">
          <reference field="0" count="1">
            <x v="623"/>
          </reference>
          <reference field="4" count="1" selected="0">
            <x v="140"/>
          </reference>
        </references>
      </pivotArea>
    </format>
    <format dxfId="248">
      <pivotArea outline="0" collapsedLevelsAreSubtotals="1" fieldPosition="0">
        <references count="2">
          <reference field="0" count="1" selected="0">
            <x v="623"/>
          </reference>
          <reference field="4" count="1" selected="0">
            <x v="140"/>
          </reference>
        </references>
      </pivotArea>
    </format>
    <format dxfId="247">
      <pivotArea outline="0" collapsedLevelsAreSubtotals="1" fieldPosition="0">
        <references count="2">
          <reference field="0" count="1" selected="0">
            <x v="629"/>
          </reference>
          <reference field="4" count="1" selected="0">
            <x v="140"/>
          </reference>
        </references>
      </pivotArea>
    </format>
    <format dxfId="246">
      <pivotArea dataOnly="0" labelOnly="1" outline="0" offset="IV5" fieldPosition="0">
        <references count="1">
          <reference field="4" count="1">
            <x v="140"/>
          </reference>
        </references>
      </pivotArea>
    </format>
    <format dxfId="245">
      <pivotArea dataOnly="0" labelOnly="1" outline="0" fieldPosition="0">
        <references count="2">
          <reference field="0" count="1">
            <x v="629"/>
          </reference>
          <reference field="4" count="1" selected="0">
            <x v="140"/>
          </reference>
        </references>
      </pivotArea>
    </format>
    <format dxfId="244">
      <pivotArea outline="0" collapsedLevelsAreSubtotals="1" fieldPosition="0">
        <references count="2">
          <reference field="0" count="1" selected="0">
            <x v="629"/>
          </reference>
          <reference field="4" count="1" selected="0">
            <x v="140"/>
          </reference>
        </references>
      </pivotArea>
    </format>
    <format dxfId="243">
      <pivotArea outline="0" collapsedLevelsAreSubtotals="1" fieldPosition="0">
        <references count="2">
          <reference field="0" count="1" selected="0">
            <x v="630"/>
          </reference>
          <reference field="4" count="1" selected="0">
            <x v="140"/>
          </reference>
        </references>
      </pivotArea>
    </format>
    <format dxfId="242">
      <pivotArea dataOnly="0" labelOnly="1" outline="0" offset="IV6" fieldPosition="0">
        <references count="1">
          <reference field="4" count="1">
            <x v="140"/>
          </reference>
        </references>
      </pivotArea>
    </format>
    <format dxfId="241">
      <pivotArea dataOnly="0" labelOnly="1" outline="0" fieldPosition="0">
        <references count="2">
          <reference field="0" count="1">
            <x v="630"/>
          </reference>
          <reference field="4" count="1" selected="0">
            <x v="140"/>
          </reference>
        </references>
      </pivotArea>
    </format>
    <format dxfId="240">
      <pivotArea outline="0" collapsedLevelsAreSubtotals="1" fieldPosition="0">
        <references count="2">
          <reference field="0" count="1" selected="0">
            <x v="630"/>
          </reference>
          <reference field="4" count="1" selected="0">
            <x v="140"/>
          </reference>
        </references>
      </pivotArea>
    </format>
    <format dxfId="239">
      <pivotArea outline="0" collapsedLevelsAreSubtotals="1" fieldPosition="0">
        <references count="2">
          <reference field="0" count="1" selected="0">
            <x v="631"/>
          </reference>
          <reference field="4" count="1" selected="0">
            <x v="140"/>
          </reference>
        </references>
      </pivotArea>
    </format>
    <format dxfId="238">
      <pivotArea dataOnly="0" labelOnly="1" outline="0" offset="IV7" fieldPosition="0">
        <references count="1">
          <reference field="4" count="1">
            <x v="140"/>
          </reference>
        </references>
      </pivotArea>
    </format>
    <format dxfId="237">
      <pivotArea dataOnly="0" labelOnly="1" outline="0" fieldPosition="0">
        <references count="2">
          <reference field="0" count="1">
            <x v="631"/>
          </reference>
          <reference field="4" count="1" selected="0">
            <x v="140"/>
          </reference>
        </references>
      </pivotArea>
    </format>
    <format dxfId="236">
      <pivotArea outline="0" collapsedLevelsAreSubtotals="1" fieldPosition="0">
        <references count="2">
          <reference field="0" count="1" selected="0">
            <x v="631"/>
          </reference>
          <reference field="4" count="1" selected="0">
            <x v="140"/>
          </reference>
        </references>
      </pivotArea>
    </format>
    <format dxfId="235">
      <pivotArea outline="0" collapsedLevelsAreSubtotals="1" fieldPosition="0">
        <references count="2">
          <reference field="0" count="1" selected="0">
            <x v="633"/>
          </reference>
          <reference field="4" count="1" selected="0">
            <x v="140"/>
          </reference>
        </references>
      </pivotArea>
    </format>
    <format dxfId="234">
      <pivotArea dataOnly="0" labelOnly="1" outline="0" offset="IV8" fieldPosition="0">
        <references count="1">
          <reference field="4" count="1">
            <x v="140"/>
          </reference>
        </references>
      </pivotArea>
    </format>
    <format dxfId="233">
      <pivotArea dataOnly="0" labelOnly="1" outline="0" fieldPosition="0">
        <references count="2">
          <reference field="0" count="1">
            <x v="633"/>
          </reference>
          <reference field="4" count="1" selected="0">
            <x v="140"/>
          </reference>
        </references>
      </pivotArea>
    </format>
    <format dxfId="232">
      <pivotArea outline="0" collapsedLevelsAreSubtotals="1" fieldPosition="0">
        <references count="2">
          <reference field="0" count="1" selected="0">
            <x v="633"/>
          </reference>
          <reference field="4" count="1" selected="0">
            <x v="140"/>
          </reference>
        </references>
      </pivotArea>
    </format>
    <format dxfId="231">
      <pivotArea outline="0" collapsedLevelsAreSubtotals="1" fieldPosition="0">
        <references count="2">
          <reference field="0" count="1" selected="0">
            <x v="634"/>
          </reference>
          <reference field="4" count="1" selected="0">
            <x v="140"/>
          </reference>
        </references>
      </pivotArea>
    </format>
    <format dxfId="230">
      <pivotArea dataOnly="0" labelOnly="1" outline="0" offset="IV9" fieldPosition="0">
        <references count="1">
          <reference field="4" count="1">
            <x v="140"/>
          </reference>
        </references>
      </pivotArea>
    </format>
    <format dxfId="229">
      <pivotArea dataOnly="0" labelOnly="1" outline="0" fieldPosition="0">
        <references count="2">
          <reference field="0" count="1">
            <x v="634"/>
          </reference>
          <reference field="4" count="1" selected="0">
            <x v="140"/>
          </reference>
        </references>
      </pivotArea>
    </format>
    <format dxfId="228">
      <pivotArea outline="0" collapsedLevelsAreSubtotals="1" fieldPosition="0">
        <references count="2">
          <reference field="0" count="1" selected="0">
            <x v="634"/>
          </reference>
          <reference field="4" count="1" selected="0">
            <x v="140"/>
          </reference>
        </references>
      </pivotArea>
    </format>
    <format dxfId="227">
      <pivotArea outline="0" collapsedLevelsAreSubtotals="1" fieldPosition="0">
        <references count="2">
          <reference field="0" count="1" selected="0">
            <x v="635"/>
          </reference>
          <reference field="4" count="1" selected="0">
            <x v="140"/>
          </reference>
        </references>
      </pivotArea>
    </format>
    <format dxfId="226">
      <pivotArea dataOnly="0" labelOnly="1" outline="0" offset="IV10" fieldPosition="0">
        <references count="1">
          <reference field="4" count="1">
            <x v="140"/>
          </reference>
        </references>
      </pivotArea>
    </format>
    <format dxfId="225">
      <pivotArea dataOnly="0" labelOnly="1" outline="0" fieldPosition="0">
        <references count="2">
          <reference field="0" count="1">
            <x v="635"/>
          </reference>
          <reference field="4" count="1" selected="0">
            <x v="140"/>
          </reference>
        </references>
      </pivotArea>
    </format>
    <format dxfId="224">
      <pivotArea outline="0" collapsedLevelsAreSubtotals="1" fieldPosition="0">
        <references count="2">
          <reference field="0" count="1" selected="0">
            <x v="635"/>
          </reference>
          <reference field="4" count="1" selected="0">
            <x v="140"/>
          </reference>
        </references>
      </pivotArea>
    </format>
    <format dxfId="223">
      <pivotArea outline="0" collapsedLevelsAreSubtotals="1" fieldPosition="0">
        <references count="2">
          <reference field="0" count="1" selected="0">
            <x v="637"/>
          </reference>
          <reference field="4" count="1" selected="0">
            <x v="140"/>
          </reference>
        </references>
      </pivotArea>
    </format>
    <format dxfId="222">
      <pivotArea dataOnly="0" labelOnly="1" outline="0" offset="IV11" fieldPosition="0">
        <references count="1">
          <reference field="4" count="1">
            <x v="140"/>
          </reference>
        </references>
      </pivotArea>
    </format>
    <format dxfId="221">
      <pivotArea dataOnly="0" labelOnly="1" outline="0" fieldPosition="0">
        <references count="2">
          <reference field="0" count="1">
            <x v="637"/>
          </reference>
          <reference field="4" count="1" selected="0">
            <x v="140"/>
          </reference>
        </references>
      </pivotArea>
    </format>
    <format dxfId="220">
      <pivotArea outline="0" collapsedLevelsAreSubtotals="1" fieldPosition="0">
        <references count="2">
          <reference field="0" count="1" selected="0">
            <x v="637"/>
          </reference>
          <reference field="4" count="1" selected="0">
            <x v="140"/>
          </reference>
        </references>
      </pivotArea>
    </format>
    <format dxfId="219">
      <pivotArea outline="0" collapsedLevelsAreSubtotals="1" fieldPosition="0">
        <references count="2">
          <reference field="0" count="1" selected="0">
            <x v="638"/>
          </reference>
          <reference field="4" count="1" selected="0">
            <x v="140"/>
          </reference>
        </references>
      </pivotArea>
    </format>
    <format dxfId="218">
      <pivotArea dataOnly="0" labelOnly="1" outline="0" offset="IV12" fieldPosition="0">
        <references count="1">
          <reference field="4" count="1">
            <x v="140"/>
          </reference>
        </references>
      </pivotArea>
    </format>
    <format dxfId="217">
      <pivotArea dataOnly="0" labelOnly="1" outline="0" fieldPosition="0">
        <references count="2">
          <reference field="0" count="1">
            <x v="638"/>
          </reference>
          <reference field="4" count="1" selected="0">
            <x v="140"/>
          </reference>
        </references>
      </pivotArea>
    </format>
    <format dxfId="216">
      <pivotArea outline="0" collapsedLevelsAreSubtotals="1" fieldPosition="0">
        <references count="2">
          <reference field="0" count="1" selected="0">
            <x v="638"/>
          </reference>
          <reference field="4" count="1" selected="0">
            <x v="140"/>
          </reference>
        </references>
      </pivotArea>
    </format>
    <format dxfId="215">
      <pivotArea outline="0" collapsedLevelsAreSubtotals="1" fieldPosition="0">
        <references count="2">
          <reference field="0" count="1" selected="0">
            <x v="640"/>
          </reference>
          <reference field="4" count="1" selected="0">
            <x v="140"/>
          </reference>
        </references>
      </pivotArea>
    </format>
    <format dxfId="214">
      <pivotArea dataOnly="0" labelOnly="1" outline="0" offset="IV13" fieldPosition="0">
        <references count="1">
          <reference field="4" count="1">
            <x v="140"/>
          </reference>
        </references>
      </pivotArea>
    </format>
    <format dxfId="213">
      <pivotArea dataOnly="0" labelOnly="1" outline="0" fieldPosition="0">
        <references count="2">
          <reference field="0" count="1">
            <x v="640"/>
          </reference>
          <reference field="4" count="1" selected="0">
            <x v="140"/>
          </reference>
        </references>
      </pivotArea>
    </format>
    <format dxfId="212">
      <pivotArea outline="0" collapsedLevelsAreSubtotals="1" fieldPosition="0">
        <references count="2">
          <reference field="0" count="1" selected="0">
            <x v="640"/>
          </reference>
          <reference field="4" count="1" selected="0">
            <x v="140"/>
          </reference>
        </references>
      </pivotArea>
    </format>
    <format dxfId="211">
      <pivotArea outline="0" collapsedLevelsAreSubtotals="1" fieldPosition="0">
        <references count="2">
          <reference field="0" count="1" selected="0">
            <x v="654"/>
          </reference>
          <reference field="4" count="1" selected="0">
            <x v="140"/>
          </reference>
        </references>
      </pivotArea>
    </format>
    <format dxfId="210">
      <pivotArea dataOnly="0" labelOnly="1" outline="0" offset="IV256" fieldPosition="0">
        <references count="1">
          <reference field="4" count="1">
            <x v="140"/>
          </reference>
        </references>
      </pivotArea>
    </format>
    <format dxfId="209">
      <pivotArea dataOnly="0" labelOnly="1" outline="0" fieldPosition="0">
        <references count="2">
          <reference field="0" count="1">
            <x v="654"/>
          </reference>
          <reference field="4" count="1" selected="0">
            <x v="140"/>
          </reference>
        </references>
      </pivotArea>
    </format>
    <format dxfId="208">
      <pivotArea outline="0" collapsedLevelsAreSubtotals="1" fieldPosition="0">
        <references count="2">
          <reference field="0" count="1" selected="0">
            <x v="654"/>
          </reference>
          <reference field="4" count="1" selected="0">
            <x v="140"/>
          </reference>
        </references>
      </pivotArea>
    </format>
    <format dxfId="207">
      <pivotArea dataOnly="0" labelOnly="1" outline="0" fieldPosition="0">
        <references count="1">
          <reference field="4" count="1">
            <x v="140"/>
          </reference>
        </references>
      </pivotArea>
    </format>
    <format dxfId="206">
      <pivotArea dataOnly="0" labelOnly="1" outline="0" fieldPosition="0">
        <references count="2">
          <reference field="0" count="1">
            <x v="654"/>
          </reference>
          <reference field="4" count="1" selected="0">
            <x v="140"/>
          </reference>
        </references>
      </pivotArea>
    </format>
    <format dxfId="205">
      <pivotArea outline="0" collapsedLevelsAreSubtotals="1" fieldPosition="0">
        <references count="1">
          <reference field="4" count="1" selected="0" defaultSubtotal="1">
            <x v="140"/>
          </reference>
        </references>
      </pivotArea>
    </format>
    <format dxfId="204">
      <pivotArea dataOnly="0" labelOnly="1" outline="0" fieldPosition="0">
        <references count="1">
          <reference field="4" count="1" defaultSubtotal="1">
            <x v="140"/>
          </reference>
        </references>
      </pivotArea>
    </format>
    <format dxfId="203">
      <pivotArea dataOnly="0" labelOnly="1" outline="0" fieldPosition="0">
        <references count="1">
          <reference field="4" count="1" defaultSubtotal="1">
            <x v="140"/>
          </reference>
        </references>
      </pivotArea>
    </format>
    <format dxfId="202">
      <pivotArea outline="0" collapsedLevelsAreSubtotals="1" fieldPosition="0">
        <references count="2">
          <reference field="0" count="1" selected="0">
            <x v="595"/>
          </reference>
          <reference field="4" count="1" selected="0">
            <x v="159"/>
          </reference>
        </references>
      </pivotArea>
    </format>
    <format dxfId="201">
      <pivotArea dataOnly="0" labelOnly="1" outline="0" fieldPosition="0">
        <references count="1">
          <reference field="4" count="1">
            <x v="159"/>
          </reference>
        </references>
      </pivotArea>
    </format>
    <format dxfId="200">
      <pivotArea dataOnly="0" labelOnly="1" outline="0" fieldPosition="0">
        <references count="2">
          <reference field="0" count="1">
            <x v="595"/>
          </reference>
          <reference field="4" count="1" selected="0">
            <x v="159"/>
          </reference>
        </references>
      </pivotArea>
    </format>
    <format dxfId="199">
      <pivotArea outline="0" collapsedLevelsAreSubtotals="1" fieldPosition="0">
        <references count="2">
          <reference field="0" count="1" selected="0">
            <x v="595"/>
          </reference>
          <reference field="4" count="1" selected="0">
            <x v="159"/>
          </reference>
        </references>
      </pivotArea>
    </format>
    <format dxfId="198">
      <pivotArea dataOnly="0" labelOnly="1" outline="0" fieldPosition="0">
        <references count="1">
          <reference field="4" count="1">
            <x v="159"/>
          </reference>
        </references>
      </pivotArea>
    </format>
    <format dxfId="197">
      <pivotArea dataOnly="0" labelOnly="1" outline="0" fieldPosition="0">
        <references count="2">
          <reference field="0" count="1">
            <x v="595"/>
          </reference>
          <reference field="4" count="1" selected="0">
            <x v="159"/>
          </reference>
        </references>
      </pivotArea>
    </format>
    <format dxfId="196">
      <pivotArea outline="0" collapsedLevelsAreSubtotals="1" fieldPosition="0">
        <references count="1">
          <reference field="4" count="1" selected="0" defaultSubtotal="1">
            <x v="159"/>
          </reference>
        </references>
      </pivotArea>
    </format>
    <format dxfId="195">
      <pivotArea dataOnly="0" labelOnly="1" outline="0" fieldPosition="0">
        <references count="1">
          <reference field="4" count="1" defaultSubtotal="1">
            <x v="159"/>
          </reference>
        </references>
      </pivotArea>
    </format>
    <format dxfId="194">
      <pivotArea dataOnly="0" labelOnly="1" outline="0" fieldPosition="0">
        <references count="1">
          <reference field="4" count="1" defaultSubtotal="1">
            <x v="159"/>
          </reference>
        </references>
      </pivotArea>
    </format>
    <format dxfId="193">
      <pivotArea outline="0" collapsedLevelsAreSubtotals="1" fieldPosition="0">
        <references count="2">
          <reference field="0" count="1" selected="0">
            <x v="595"/>
          </reference>
          <reference field="4" count="1" selected="0">
            <x v="168"/>
          </reference>
        </references>
      </pivotArea>
    </format>
    <format dxfId="192">
      <pivotArea dataOnly="0" labelOnly="1" outline="0" fieldPosition="0">
        <references count="1">
          <reference field="4" count="1">
            <x v="168"/>
          </reference>
        </references>
      </pivotArea>
    </format>
    <format dxfId="191">
      <pivotArea dataOnly="0" labelOnly="1" outline="0" fieldPosition="0">
        <references count="2">
          <reference field="0" count="1">
            <x v="595"/>
          </reference>
          <reference field="4" count="1" selected="0">
            <x v="168"/>
          </reference>
        </references>
      </pivotArea>
    </format>
    <format dxfId="190">
      <pivotArea outline="0" collapsedLevelsAreSubtotals="1" fieldPosition="0">
        <references count="2">
          <reference field="0" count="1" selected="0">
            <x v="595"/>
          </reference>
          <reference field="4" count="1" selected="0">
            <x v="168"/>
          </reference>
        </references>
      </pivotArea>
    </format>
    <format dxfId="189">
      <pivotArea dataOnly="0" labelOnly="1" outline="0" fieldPosition="0">
        <references count="1">
          <reference field="4" count="1">
            <x v="168"/>
          </reference>
        </references>
      </pivotArea>
    </format>
    <format dxfId="188">
      <pivotArea dataOnly="0" labelOnly="1" outline="0" fieldPosition="0">
        <references count="2">
          <reference field="0" count="1">
            <x v="595"/>
          </reference>
          <reference field="4" count="1" selected="0">
            <x v="168"/>
          </reference>
        </references>
      </pivotArea>
    </format>
    <format dxfId="187">
      <pivotArea outline="0" collapsedLevelsAreSubtotals="1" fieldPosition="0">
        <references count="1">
          <reference field="4" count="1" selected="0" defaultSubtotal="1">
            <x v="168"/>
          </reference>
        </references>
      </pivotArea>
    </format>
    <format dxfId="186">
      <pivotArea dataOnly="0" labelOnly="1" outline="0" fieldPosition="0">
        <references count="1">
          <reference field="4" count="1" defaultSubtotal="1">
            <x v="168"/>
          </reference>
        </references>
      </pivotArea>
    </format>
    <format dxfId="185">
      <pivotArea dataOnly="0" labelOnly="1" outline="0" fieldPosition="0">
        <references count="1">
          <reference field="4" count="1" defaultSubtotal="1">
            <x v="168"/>
          </reference>
        </references>
      </pivotArea>
    </format>
    <format dxfId="184">
      <pivotArea outline="0" collapsedLevelsAreSubtotals="1" fieldPosition="0">
        <references count="2">
          <reference field="0" count="1" selected="0">
            <x v="592"/>
          </reference>
          <reference field="4" count="1" selected="0">
            <x v="172"/>
          </reference>
        </references>
      </pivotArea>
    </format>
    <format dxfId="183">
      <pivotArea dataOnly="0" labelOnly="1" outline="0" fieldPosition="0">
        <references count="1">
          <reference field="4" count="1">
            <x v="172"/>
          </reference>
        </references>
      </pivotArea>
    </format>
    <format dxfId="182">
      <pivotArea dataOnly="0" labelOnly="1" outline="0" fieldPosition="0">
        <references count="2">
          <reference field="0" count="1">
            <x v="592"/>
          </reference>
          <reference field="4" count="1" selected="0">
            <x v="172"/>
          </reference>
        </references>
      </pivotArea>
    </format>
    <format dxfId="181">
      <pivotArea outline="0" collapsedLevelsAreSubtotals="1" fieldPosition="0">
        <references count="2">
          <reference field="0" count="1" selected="0">
            <x v="592"/>
          </reference>
          <reference field="4" count="1" selected="0">
            <x v="172"/>
          </reference>
        </references>
      </pivotArea>
    </format>
    <format dxfId="180">
      <pivotArea dataOnly="0" labelOnly="1" outline="0" fieldPosition="0">
        <references count="1">
          <reference field="4" count="1">
            <x v="172"/>
          </reference>
        </references>
      </pivotArea>
    </format>
    <format dxfId="179">
      <pivotArea dataOnly="0" labelOnly="1" outline="0" fieldPosition="0">
        <references count="2">
          <reference field="0" count="1">
            <x v="592"/>
          </reference>
          <reference field="4" count="1" selected="0">
            <x v="172"/>
          </reference>
        </references>
      </pivotArea>
    </format>
    <format dxfId="178">
      <pivotArea outline="0" collapsedLevelsAreSubtotals="1" fieldPosition="0">
        <references count="1">
          <reference field="4" count="1" selected="0" defaultSubtotal="1">
            <x v="172"/>
          </reference>
        </references>
      </pivotArea>
    </format>
    <format dxfId="177">
      <pivotArea dataOnly="0" labelOnly="1" outline="0" fieldPosition="0">
        <references count="1">
          <reference field="4" count="1" defaultSubtotal="1">
            <x v="172"/>
          </reference>
        </references>
      </pivotArea>
    </format>
    <format dxfId="176">
      <pivotArea dataOnly="0" labelOnly="1" outline="0" fieldPosition="0">
        <references count="1">
          <reference field="4" count="1" defaultSubtotal="1">
            <x v="172"/>
          </reference>
        </references>
      </pivotArea>
    </format>
    <format dxfId="175">
      <pivotArea outline="0" collapsedLevelsAreSubtotals="1" fieldPosition="0">
        <references count="2">
          <reference field="0" count="1" selected="0">
            <x v="624"/>
          </reference>
          <reference field="4" count="1" selected="0">
            <x v="200"/>
          </reference>
        </references>
      </pivotArea>
    </format>
    <format dxfId="174">
      <pivotArea dataOnly="0" labelOnly="1" outline="0" offset="IV1" fieldPosition="0">
        <references count="1">
          <reference field="4" count="1">
            <x v="200"/>
          </reference>
        </references>
      </pivotArea>
    </format>
    <format dxfId="173">
      <pivotArea dataOnly="0" labelOnly="1" outline="0" fieldPosition="0">
        <references count="2">
          <reference field="0" count="1">
            <x v="624"/>
          </reference>
          <reference field="4" count="1" selected="0">
            <x v="200"/>
          </reference>
        </references>
      </pivotArea>
    </format>
    <format dxfId="172">
      <pivotArea outline="0" collapsedLevelsAreSubtotals="1" fieldPosition="0">
        <references count="2">
          <reference field="0" count="1" selected="0">
            <x v="624"/>
          </reference>
          <reference field="4" count="1" selected="0">
            <x v="200"/>
          </reference>
        </references>
      </pivotArea>
    </format>
    <format dxfId="171">
      <pivotArea dataOnly="0" labelOnly="1" outline="0" fieldPosition="0">
        <references count="1">
          <reference field="4" count="1">
            <x v="200"/>
          </reference>
        </references>
      </pivotArea>
    </format>
    <format dxfId="170">
      <pivotArea dataOnly="0" labelOnly="1" outline="0" fieldPosition="0">
        <references count="2">
          <reference field="0" count="1">
            <x v="624"/>
          </reference>
          <reference field="4" count="1" selected="0">
            <x v="200"/>
          </reference>
        </references>
      </pivotArea>
    </format>
    <format dxfId="169">
      <pivotArea outline="0" collapsedLevelsAreSubtotals="1" fieldPosition="0">
        <references count="2">
          <reference field="0" count="1" selected="0">
            <x v="627"/>
          </reference>
          <reference field="4" count="1" selected="0">
            <x v="200"/>
          </reference>
        </references>
      </pivotArea>
    </format>
    <format dxfId="168">
      <pivotArea dataOnly="0" labelOnly="1" outline="0" offset="IV256" fieldPosition="0">
        <references count="1">
          <reference field="4" count="1">
            <x v="200"/>
          </reference>
        </references>
      </pivotArea>
    </format>
    <format dxfId="167">
      <pivotArea dataOnly="0" labelOnly="1" outline="0" fieldPosition="0">
        <references count="2">
          <reference field="0" count="1">
            <x v="627"/>
          </reference>
          <reference field="4" count="1" selected="0">
            <x v="200"/>
          </reference>
        </references>
      </pivotArea>
    </format>
    <format dxfId="166">
      <pivotArea outline="0" collapsedLevelsAreSubtotals="1" fieldPosition="0">
        <references count="2">
          <reference field="0" count="1" selected="0">
            <x v="627"/>
          </reference>
          <reference field="4" count="1" selected="0">
            <x v="200"/>
          </reference>
        </references>
      </pivotArea>
    </format>
    <format dxfId="165">
      <pivotArea dataOnly="0" labelOnly="1" outline="0" fieldPosition="0">
        <references count="1">
          <reference field="4" count="1">
            <x v="200"/>
          </reference>
        </references>
      </pivotArea>
    </format>
    <format dxfId="164">
      <pivotArea dataOnly="0" labelOnly="1" outline="0" fieldPosition="0">
        <references count="2">
          <reference field="0" count="1">
            <x v="627"/>
          </reference>
          <reference field="4" count="1" selected="0">
            <x v="200"/>
          </reference>
        </references>
      </pivotArea>
    </format>
    <format dxfId="163">
      <pivotArea outline="0" collapsedLevelsAreSubtotals="1" fieldPosition="0">
        <references count="1">
          <reference field="4" count="1" selected="0" defaultSubtotal="1">
            <x v="200"/>
          </reference>
        </references>
      </pivotArea>
    </format>
    <format dxfId="162">
      <pivotArea dataOnly="0" labelOnly="1" outline="0" fieldPosition="0">
        <references count="1">
          <reference field="4" count="1" defaultSubtotal="1">
            <x v="200"/>
          </reference>
        </references>
      </pivotArea>
    </format>
    <format dxfId="161">
      <pivotArea dataOnly="0" labelOnly="1" outline="0" fieldPosition="0">
        <references count="1">
          <reference field="4" count="1" defaultSubtotal="1">
            <x v="200"/>
          </reference>
        </references>
      </pivotArea>
    </format>
    <format dxfId="160">
      <pivotArea outline="0" collapsedLevelsAreSubtotals="1" fieldPosition="0">
        <references count="2">
          <reference field="0" count="1" selected="0">
            <x v="656"/>
          </reference>
          <reference field="4" count="1" selected="0">
            <x v="202"/>
          </reference>
        </references>
      </pivotArea>
    </format>
    <format dxfId="159">
      <pivotArea dataOnly="0" labelOnly="1" outline="0" fieldPosition="0">
        <references count="1">
          <reference field="4" count="1">
            <x v="202"/>
          </reference>
        </references>
      </pivotArea>
    </format>
    <format dxfId="158">
      <pivotArea dataOnly="0" labelOnly="1" outline="0" fieldPosition="0">
        <references count="2">
          <reference field="0" count="1">
            <x v="656"/>
          </reference>
          <reference field="4" count="1" selected="0">
            <x v="202"/>
          </reference>
        </references>
      </pivotArea>
    </format>
    <format dxfId="157">
      <pivotArea outline="0" collapsedLevelsAreSubtotals="1" fieldPosition="0">
        <references count="2">
          <reference field="0" count="1" selected="0">
            <x v="656"/>
          </reference>
          <reference field="4" count="1" selected="0">
            <x v="202"/>
          </reference>
        </references>
      </pivotArea>
    </format>
    <format dxfId="156">
      <pivotArea dataOnly="0" labelOnly="1" outline="0" fieldPosition="0">
        <references count="1">
          <reference field="4" count="1">
            <x v="202"/>
          </reference>
        </references>
      </pivotArea>
    </format>
    <format dxfId="155">
      <pivotArea dataOnly="0" labelOnly="1" outline="0" fieldPosition="0">
        <references count="2">
          <reference field="0" count="1">
            <x v="656"/>
          </reference>
          <reference field="4" count="1" selected="0">
            <x v="202"/>
          </reference>
        </references>
      </pivotArea>
    </format>
    <format dxfId="154">
      <pivotArea outline="0" collapsedLevelsAreSubtotals="1" fieldPosition="0">
        <references count="1">
          <reference field="4" count="1" selected="0" defaultSubtotal="1">
            <x v="202"/>
          </reference>
        </references>
      </pivotArea>
    </format>
    <format dxfId="153">
      <pivotArea dataOnly="0" labelOnly="1" outline="0" fieldPosition="0">
        <references count="1">
          <reference field="4" count="1" defaultSubtotal="1">
            <x v="202"/>
          </reference>
        </references>
      </pivotArea>
    </format>
    <format dxfId="152">
      <pivotArea dataOnly="0" labelOnly="1" outline="0" fieldPosition="0">
        <references count="1">
          <reference field="4" count="1" defaultSubtotal="1">
            <x v="202"/>
          </reference>
        </references>
      </pivotArea>
    </format>
    <format dxfId="151">
      <pivotArea outline="0" collapsedLevelsAreSubtotals="1" fieldPosition="0">
        <references count="2">
          <reference field="0" count="1" selected="0">
            <x v="592"/>
          </reference>
          <reference field="4" count="1" selected="0">
            <x v="207"/>
          </reference>
        </references>
      </pivotArea>
    </format>
    <format dxfId="150">
      <pivotArea dataOnly="0" labelOnly="1" outline="0" offset="IV1" fieldPosition="0">
        <references count="1">
          <reference field="4" count="1">
            <x v="207"/>
          </reference>
        </references>
      </pivotArea>
    </format>
    <format dxfId="149">
      <pivotArea dataOnly="0" labelOnly="1" outline="0" fieldPosition="0">
        <references count="2">
          <reference field="0" count="1">
            <x v="592"/>
          </reference>
          <reference field="4" count="1" selected="0">
            <x v="207"/>
          </reference>
        </references>
      </pivotArea>
    </format>
    <format dxfId="148">
      <pivotArea outline="0" collapsedLevelsAreSubtotals="1" fieldPosition="0">
        <references count="2">
          <reference field="0" count="1" selected="0">
            <x v="592"/>
          </reference>
          <reference field="4" count="1" selected="0">
            <x v="207"/>
          </reference>
        </references>
      </pivotArea>
    </format>
    <format dxfId="147">
      <pivotArea dataOnly="0" labelOnly="1" outline="0" fieldPosition="0">
        <references count="1">
          <reference field="4" count="1">
            <x v="207"/>
          </reference>
        </references>
      </pivotArea>
    </format>
    <format dxfId="146">
      <pivotArea dataOnly="0" labelOnly="1" outline="0" fieldPosition="0">
        <references count="2">
          <reference field="0" count="1">
            <x v="592"/>
          </reference>
          <reference field="4" count="1" selected="0">
            <x v="207"/>
          </reference>
        </references>
      </pivotArea>
    </format>
    <format dxfId="145">
      <pivotArea outline="0" collapsedLevelsAreSubtotals="1" fieldPosition="0">
        <references count="2">
          <reference field="0" count="1" selected="0">
            <x v="603"/>
          </reference>
          <reference field="4" count="1" selected="0">
            <x v="207"/>
          </reference>
        </references>
      </pivotArea>
    </format>
    <format dxfId="144">
      <pivotArea dataOnly="0" labelOnly="1" outline="0" offset="IV256" fieldPosition="0">
        <references count="1">
          <reference field="4" count="1">
            <x v="207"/>
          </reference>
        </references>
      </pivotArea>
    </format>
    <format dxfId="143">
      <pivotArea dataOnly="0" labelOnly="1" outline="0" fieldPosition="0">
        <references count="2">
          <reference field="0" count="1">
            <x v="603"/>
          </reference>
          <reference field="4" count="1" selected="0">
            <x v="207"/>
          </reference>
        </references>
      </pivotArea>
    </format>
    <format dxfId="142">
      <pivotArea outline="0" collapsedLevelsAreSubtotals="1" fieldPosition="0">
        <references count="2">
          <reference field="0" count="1" selected="0">
            <x v="603"/>
          </reference>
          <reference field="4" count="1" selected="0">
            <x v="207"/>
          </reference>
        </references>
      </pivotArea>
    </format>
    <format dxfId="141">
      <pivotArea dataOnly="0" labelOnly="1" outline="0" fieldPosition="0">
        <references count="1">
          <reference field="4" count="1">
            <x v="207"/>
          </reference>
        </references>
      </pivotArea>
    </format>
    <format dxfId="140">
      <pivotArea dataOnly="0" labelOnly="1" outline="0" fieldPosition="0">
        <references count="2">
          <reference field="0" count="1">
            <x v="603"/>
          </reference>
          <reference field="4" count="1" selected="0">
            <x v="207"/>
          </reference>
        </references>
      </pivotArea>
    </format>
    <format dxfId="139">
      <pivotArea outline="0" collapsedLevelsAreSubtotals="1" fieldPosition="0">
        <references count="1">
          <reference field="4" count="1" selected="0" defaultSubtotal="1">
            <x v="207"/>
          </reference>
        </references>
      </pivotArea>
    </format>
    <format dxfId="138">
      <pivotArea dataOnly="0" labelOnly="1" outline="0" fieldPosition="0">
        <references count="1">
          <reference field="4" count="1" defaultSubtotal="1">
            <x v="207"/>
          </reference>
        </references>
      </pivotArea>
    </format>
    <format dxfId="137">
      <pivotArea dataOnly="0" labelOnly="1" outline="0" fieldPosition="0">
        <references count="1">
          <reference field="4" count="1" defaultSubtotal="1">
            <x v="207"/>
          </reference>
        </references>
      </pivotArea>
    </format>
    <format dxfId="136">
      <pivotArea outline="0" collapsedLevelsAreSubtotals="1" fieldPosition="0">
        <references count="2">
          <reference field="0" count="1" selected="0">
            <x v="592"/>
          </reference>
          <reference field="4" count="1" selected="0">
            <x v="219"/>
          </reference>
        </references>
      </pivotArea>
    </format>
    <format dxfId="135">
      <pivotArea dataOnly="0" labelOnly="1" outline="0" offset="IV1" fieldPosition="0">
        <references count="1">
          <reference field="4" count="1">
            <x v="219"/>
          </reference>
        </references>
      </pivotArea>
    </format>
    <format dxfId="134">
      <pivotArea dataOnly="0" labelOnly="1" outline="0" fieldPosition="0">
        <references count="2">
          <reference field="0" count="1">
            <x v="592"/>
          </reference>
          <reference field="4" count="1" selected="0">
            <x v="219"/>
          </reference>
        </references>
      </pivotArea>
    </format>
    <format dxfId="133">
      <pivotArea outline="0" collapsedLevelsAreSubtotals="1" fieldPosition="0">
        <references count="2">
          <reference field="0" count="1" selected="0">
            <x v="592"/>
          </reference>
          <reference field="4" count="1" selected="0">
            <x v="219"/>
          </reference>
        </references>
      </pivotArea>
    </format>
    <format dxfId="132">
      <pivotArea dataOnly="0" labelOnly="1" outline="0" fieldPosition="0">
        <references count="1">
          <reference field="4" count="1">
            <x v="219"/>
          </reference>
        </references>
      </pivotArea>
    </format>
    <format dxfId="131">
      <pivotArea dataOnly="0" labelOnly="1" outline="0" fieldPosition="0">
        <references count="2">
          <reference field="0" count="1">
            <x v="592"/>
          </reference>
          <reference field="4" count="1" selected="0">
            <x v="219"/>
          </reference>
        </references>
      </pivotArea>
    </format>
    <format dxfId="130">
      <pivotArea outline="0" collapsedLevelsAreSubtotals="1" fieldPosition="0">
        <references count="2">
          <reference field="0" count="1" selected="0">
            <x v="608"/>
          </reference>
          <reference field="4" count="1" selected="0">
            <x v="219"/>
          </reference>
        </references>
      </pivotArea>
    </format>
    <format dxfId="129">
      <pivotArea dataOnly="0" labelOnly="1" outline="0" offset="IV2" fieldPosition="0">
        <references count="1">
          <reference field="4" count="1">
            <x v="219"/>
          </reference>
        </references>
      </pivotArea>
    </format>
    <format dxfId="128">
      <pivotArea dataOnly="0" labelOnly="1" outline="0" fieldPosition="0">
        <references count="2">
          <reference field="0" count="1">
            <x v="608"/>
          </reference>
          <reference field="4" count="1" selected="0">
            <x v="219"/>
          </reference>
        </references>
      </pivotArea>
    </format>
    <format dxfId="127">
      <pivotArea outline="0" collapsedLevelsAreSubtotals="1" fieldPosition="0">
        <references count="2">
          <reference field="0" count="1" selected="0">
            <x v="608"/>
          </reference>
          <reference field="4" count="1" selected="0">
            <x v="219"/>
          </reference>
        </references>
      </pivotArea>
    </format>
    <format dxfId="126">
      <pivotArea outline="0" collapsedLevelsAreSubtotals="1" fieldPosition="0">
        <references count="2">
          <reference field="0" count="1" selected="0">
            <x v="609"/>
          </reference>
          <reference field="4" count="1" selected="0">
            <x v="219"/>
          </reference>
        </references>
      </pivotArea>
    </format>
    <format dxfId="125">
      <pivotArea dataOnly="0" labelOnly="1" outline="0" offset="IV3" fieldPosition="0">
        <references count="1">
          <reference field="4" count="1">
            <x v="219"/>
          </reference>
        </references>
      </pivotArea>
    </format>
    <format dxfId="124">
      <pivotArea dataOnly="0" labelOnly="1" outline="0" fieldPosition="0">
        <references count="2">
          <reference field="0" count="1">
            <x v="609"/>
          </reference>
          <reference field="4" count="1" selected="0">
            <x v="219"/>
          </reference>
        </references>
      </pivotArea>
    </format>
    <format dxfId="123">
      <pivotArea outline="0" collapsedLevelsAreSubtotals="1" fieldPosition="0">
        <references count="2">
          <reference field="0" count="1" selected="0">
            <x v="609"/>
          </reference>
          <reference field="4" count="1" selected="0">
            <x v="219"/>
          </reference>
        </references>
      </pivotArea>
    </format>
    <format dxfId="122">
      <pivotArea outline="0" collapsedLevelsAreSubtotals="1" fieldPosition="0">
        <references count="2">
          <reference field="0" count="1" selected="0">
            <x v="610"/>
          </reference>
          <reference field="4" count="1" selected="0">
            <x v="219"/>
          </reference>
        </references>
      </pivotArea>
    </format>
    <format dxfId="121">
      <pivotArea dataOnly="0" labelOnly="1" outline="0" offset="IV4" fieldPosition="0">
        <references count="1">
          <reference field="4" count="1">
            <x v="219"/>
          </reference>
        </references>
      </pivotArea>
    </format>
    <format dxfId="120">
      <pivotArea dataOnly="0" labelOnly="1" outline="0" fieldPosition="0">
        <references count="2">
          <reference field="0" count="1">
            <x v="610"/>
          </reference>
          <reference field="4" count="1" selected="0">
            <x v="219"/>
          </reference>
        </references>
      </pivotArea>
    </format>
    <format dxfId="119">
      <pivotArea outline="0" collapsedLevelsAreSubtotals="1" fieldPosition="0">
        <references count="2">
          <reference field="0" count="1" selected="0">
            <x v="610"/>
          </reference>
          <reference field="4" count="1" selected="0">
            <x v="219"/>
          </reference>
        </references>
      </pivotArea>
    </format>
    <format dxfId="118">
      <pivotArea outline="0" collapsedLevelsAreSubtotals="1" fieldPosition="0">
        <references count="2">
          <reference field="0" count="1" selected="0">
            <x v="613"/>
          </reference>
          <reference field="4" count="1" selected="0">
            <x v="219"/>
          </reference>
        </references>
      </pivotArea>
    </format>
    <format dxfId="117">
      <pivotArea dataOnly="0" labelOnly="1" outline="0" offset="IV5" fieldPosition="0">
        <references count="1">
          <reference field="4" count="1">
            <x v="219"/>
          </reference>
        </references>
      </pivotArea>
    </format>
    <format dxfId="116">
      <pivotArea dataOnly="0" labelOnly="1" outline="0" fieldPosition="0">
        <references count="2">
          <reference field="0" count="1">
            <x v="613"/>
          </reference>
          <reference field="4" count="1" selected="0">
            <x v="219"/>
          </reference>
        </references>
      </pivotArea>
    </format>
    <format dxfId="115">
      <pivotArea outline="0" collapsedLevelsAreSubtotals="1" fieldPosition="0">
        <references count="2">
          <reference field="0" count="1" selected="0">
            <x v="613"/>
          </reference>
          <reference field="4" count="1" selected="0">
            <x v="219"/>
          </reference>
        </references>
      </pivotArea>
    </format>
    <format dxfId="114">
      <pivotArea outline="0" collapsedLevelsAreSubtotals="1" fieldPosition="0">
        <references count="2">
          <reference field="0" count="1" selected="0">
            <x v="614"/>
          </reference>
          <reference field="4" count="1" selected="0">
            <x v="219"/>
          </reference>
        </references>
      </pivotArea>
    </format>
    <format dxfId="113">
      <pivotArea dataOnly="0" labelOnly="1" outline="0" offset="IV6" fieldPosition="0">
        <references count="1">
          <reference field="4" count="1">
            <x v="219"/>
          </reference>
        </references>
      </pivotArea>
    </format>
    <format dxfId="112">
      <pivotArea dataOnly="0" labelOnly="1" outline="0" fieldPosition="0">
        <references count="2">
          <reference field="0" count="1">
            <x v="614"/>
          </reference>
          <reference field="4" count="1" selected="0">
            <x v="219"/>
          </reference>
        </references>
      </pivotArea>
    </format>
    <format dxfId="111">
      <pivotArea outline="0" collapsedLevelsAreSubtotals="1" fieldPosition="0">
        <references count="2">
          <reference field="0" count="1" selected="0">
            <x v="614"/>
          </reference>
          <reference field="4" count="1" selected="0">
            <x v="219"/>
          </reference>
        </references>
      </pivotArea>
    </format>
    <format dxfId="110">
      <pivotArea outline="0" collapsedLevelsAreSubtotals="1" fieldPosition="0">
        <references count="2">
          <reference field="0" count="1" selected="0">
            <x v="616"/>
          </reference>
          <reference field="4" count="1" selected="0">
            <x v="219"/>
          </reference>
        </references>
      </pivotArea>
    </format>
    <format dxfId="109">
      <pivotArea dataOnly="0" labelOnly="1" outline="0" offset="IV7" fieldPosition="0">
        <references count="1">
          <reference field="4" count="1">
            <x v="219"/>
          </reference>
        </references>
      </pivotArea>
    </format>
    <format dxfId="108">
      <pivotArea dataOnly="0" labelOnly="1" outline="0" fieldPosition="0">
        <references count="2">
          <reference field="0" count="1">
            <x v="616"/>
          </reference>
          <reference field="4" count="1" selected="0">
            <x v="219"/>
          </reference>
        </references>
      </pivotArea>
    </format>
    <format dxfId="107">
      <pivotArea outline="0" collapsedLevelsAreSubtotals="1" fieldPosition="0">
        <references count="2">
          <reference field="0" count="1" selected="0">
            <x v="616"/>
          </reference>
          <reference field="4" count="1" selected="0">
            <x v="219"/>
          </reference>
        </references>
      </pivotArea>
    </format>
    <format dxfId="106">
      <pivotArea outline="0" collapsedLevelsAreSubtotals="1" fieldPosition="0">
        <references count="2">
          <reference field="0" count="1" selected="0">
            <x v="641"/>
          </reference>
          <reference field="4" count="1" selected="0">
            <x v="219"/>
          </reference>
        </references>
      </pivotArea>
    </format>
    <format dxfId="105">
      <pivotArea dataOnly="0" labelOnly="1" outline="0" offset="IV8" fieldPosition="0">
        <references count="1">
          <reference field="4" count="1">
            <x v="219"/>
          </reference>
        </references>
      </pivotArea>
    </format>
    <format dxfId="104">
      <pivotArea dataOnly="0" labelOnly="1" outline="0" fieldPosition="0">
        <references count="2">
          <reference field="0" count="1">
            <x v="641"/>
          </reference>
          <reference field="4" count="1" selected="0">
            <x v="219"/>
          </reference>
        </references>
      </pivotArea>
    </format>
    <format dxfId="103">
      <pivotArea outline="0" collapsedLevelsAreSubtotals="1" fieldPosition="0">
        <references count="2">
          <reference field="0" count="1" selected="0">
            <x v="641"/>
          </reference>
          <reference field="4" count="1" selected="0">
            <x v="219"/>
          </reference>
        </references>
      </pivotArea>
    </format>
    <format dxfId="102">
      <pivotArea outline="0" collapsedLevelsAreSubtotals="1" fieldPosition="0">
        <references count="2">
          <reference field="0" count="1" selected="0">
            <x v="657"/>
          </reference>
          <reference field="4" count="1" selected="0">
            <x v="219"/>
          </reference>
        </references>
      </pivotArea>
    </format>
    <format dxfId="101">
      <pivotArea dataOnly="0" labelOnly="1" outline="0" offset="IV256" fieldPosition="0">
        <references count="1">
          <reference field="4" count="1">
            <x v="219"/>
          </reference>
        </references>
      </pivotArea>
    </format>
    <format dxfId="100">
      <pivotArea dataOnly="0" labelOnly="1" outline="0" fieldPosition="0">
        <references count="2">
          <reference field="0" count="1">
            <x v="657"/>
          </reference>
          <reference field="4" count="1" selected="0">
            <x v="219"/>
          </reference>
        </references>
      </pivotArea>
    </format>
    <format dxfId="99">
      <pivotArea outline="0" collapsedLevelsAreSubtotals="1" fieldPosition="0">
        <references count="2">
          <reference field="0" count="1" selected="0">
            <x v="657"/>
          </reference>
          <reference field="4" count="1" selected="0">
            <x v="219"/>
          </reference>
        </references>
      </pivotArea>
    </format>
    <format dxfId="98">
      <pivotArea dataOnly="0" labelOnly="1" outline="0" fieldPosition="0">
        <references count="1">
          <reference field="4" count="1">
            <x v="219"/>
          </reference>
        </references>
      </pivotArea>
    </format>
    <format dxfId="97">
      <pivotArea dataOnly="0" labelOnly="1" outline="0" fieldPosition="0">
        <references count="2">
          <reference field="0" count="1">
            <x v="657"/>
          </reference>
          <reference field="4" count="1" selected="0">
            <x v="219"/>
          </reference>
        </references>
      </pivotArea>
    </format>
    <format dxfId="96">
      <pivotArea outline="0" collapsedLevelsAreSubtotals="1" fieldPosition="0">
        <references count="1">
          <reference field="4" count="1" selected="0" defaultSubtotal="1">
            <x v="219"/>
          </reference>
        </references>
      </pivotArea>
    </format>
    <format dxfId="95">
      <pivotArea dataOnly="0" labelOnly="1" outline="0" fieldPosition="0">
        <references count="1">
          <reference field="4" count="1" defaultSubtotal="1">
            <x v="219"/>
          </reference>
        </references>
      </pivotArea>
    </format>
    <format dxfId="94">
      <pivotArea dataOnly="0" labelOnly="1" outline="0" fieldPosition="0">
        <references count="1">
          <reference field="4" count="1" defaultSubtotal="1">
            <x v="219"/>
          </reference>
        </references>
      </pivotArea>
    </format>
    <format dxfId="93">
      <pivotArea dataOnly="0" grandRow="1" outline="0" fieldPosition="0"/>
    </format>
    <format dxfId="92">
      <pivotArea dataOnly="0" outline="0" fieldPosition="0">
        <references count="1">
          <reference field="4" count="0" defaultSubtotal="1"/>
        </references>
      </pivotArea>
    </format>
    <format dxfId="91">
      <pivotArea dataOnly="0" outline="0" fieldPosition="0">
        <references count="1">
          <reference field="4" count="0" defaultSubtotal="1"/>
        </references>
      </pivotArea>
    </format>
    <format dxfId="90">
      <pivotArea dataOnly="0" outline="0" fieldPosition="0">
        <references count="1">
          <reference field="4" count="0" defaultSubtotal="1"/>
        </references>
      </pivotArea>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LKAuswertung" cacheId="0" dataOnRows="1" applyNumberFormats="0" applyBorderFormats="0" applyFontFormats="0" applyPatternFormats="0" applyAlignmentFormats="0" applyWidthHeightFormats="1" dataCaption="Daten" grandTotalCaption="overall result" updatedVersion="5" minRefreshableVersion="3" asteriskTotals="1" showMultipleLabel="0" showMemberPropertyTips="0" useAutoFormatting="1" itemPrintTitles="1" createdVersion="3" indent="0" compact="0" compactData="0" gridDropZones="1">
  <location ref="A5:AF86" firstHeaderRow="1" firstDataRow="2" firstDataCol="1"/>
  <pivotFields count="8">
    <pivotField axis="axisRow" compact="0" outline="0" subtotalTop="0" showAll="0" includeNewItemsInFilter="1" nonAutoSortDefault="1">
      <items count="169">
        <item m="1" x="85"/>
        <item m="1" x="127"/>
        <item m="1" x="115"/>
        <item x="78"/>
        <item m="1" x="86"/>
        <item m="1" x="79"/>
        <item m="1" x="117"/>
        <item m="1" x="92"/>
        <item m="1" x="107"/>
        <item m="1" x="160"/>
        <item m="1" x="108"/>
        <item m="1" x="143"/>
        <item m="1" x="166"/>
        <item x="0"/>
        <item x="1"/>
        <item m="1" x="110"/>
        <item m="1" x="80"/>
        <item m="1" x="88"/>
        <item m="1" x="126"/>
        <item m="1" x="120"/>
        <item m="1" x="145"/>
        <item m="1" x="147"/>
        <item m="1" x="109"/>
        <item m="1" x="82"/>
        <item m="1" x="167"/>
        <item m="1" x="93"/>
        <item m="1" x="95"/>
        <item m="1" x="87"/>
        <item m="1" x="91"/>
        <item m="1" x="97"/>
        <item m="1" x="150"/>
        <item m="1" x="141"/>
        <item m="1" x="100"/>
        <item m="1" x="137"/>
        <item m="1" x="98"/>
        <item m="1" x="130"/>
        <item m="1" x="94"/>
        <item m="1" x="144"/>
        <item m="1" x="99"/>
        <item m="1" x="128"/>
        <item m="1" x="84"/>
        <item m="1" x="156"/>
        <item m="1" x="118"/>
        <item m="1" x="134"/>
        <item m="1" x="136"/>
        <item m="1" x="114"/>
        <item m="1" x="139"/>
        <item m="1" x="125"/>
        <item m="1" x="103"/>
        <item m="1" x="83"/>
        <item m="1" x="112"/>
        <item m="1" x="135"/>
        <item m="1" x="151"/>
        <item m="1" x="89"/>
        <item m="1" x="123"/>
        <item m="1" x="121"/>
        <item m="1" x="116"/>
        <item m="1" x="153"/>
        <item m="1" x="162"/>
        <item m="1" x="165"/>
        <item m="1" x="158"/>
        <item m="1" x="102"/>
        <item m="1" x="164"/>
        <item m="1" x="142"/>
        <item m="1" x="155"/>
        <item m="1" x="146"/>
        <item m="1" x="159"/>
        <item m="1" x="81"/>
        <item m="1" x="157"/>
        <item m="1" x="152"/>
        <item m="1" x="124"/>
        <item m="1" x="149"/>
        <item m="1" x="133"/>
        <item m="1" x="111"/>
        <item m="1" x="90"/>
        <item m="1" x="119"/>
        <item m="1" x="113"/>
        <item m="1" x="154"/>
        <item m="1" x="96"/>
        <item m="1" x="101"/>
        <item m="1" x="161"/>
        <item m="1" x="140"/>
        <item m="1" x="104"/>
        <item m="1" x="105"/>
        <item m="1" x="132"/>
        <item m="1" x="163"/>
        <item m="1" x="138"/>
        <item m="1" x="129"/>
        <item m="1" x="131"/>
        <item m="1" x="122"/>
        <item m="1" x="106"/>
        <item m="1" x="148"/>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Col" dataField="1" compact="0" outline="0" subtotalTop="0" showAll="0" includeNewItemsInFilter="1" sortType="ascending">
      <items count="66">
        <item x="8"/>
        <item x="7"/>
        <item m="1" x="36"/>
        <item m="1" x="40"/>
        <item x="15"/>
        <item x="24"/>
        <item x="10"/>
        <item x="1"/>
        <item m="1" x="35"/>
        <item m="1" x="43"/>
        <item m="1" x="37"/>
        <item m="1" x="44"/>
        <item m="1" x="41"/>
        <item m="1" x="46"/>
        <item m="1" x="48"/>
        <item m="1" x="38"/>
        <item m="1" x="50"/>
        <item x="2"/>
        <item x="16"/>
        <item x="18"/>
        <item m="1" x="57"/>
        <item m="1" x="32"/>
        <item m="1" x="64"/>
        <item m="1" x="62"/>
        <item m="1" x="56"/>
        <item m="1" x="55"/>
        <item x="14"/>
        <item x="6"/>
        <item m="1" x="49"/>
        <item x="20"/>
        <item x="11"/>
        <item x="19"/>
        <item x="13"/>
        <item x="12"/>
        <item x="27"/>
        <item m="1" x="63"/>
        <item m="1" x="47"/>
        <item x="28"/>
        <item x="5"/>
        <item x="22"/>
        <item x="23"/>
        <item m="1" x="59"/>
        <item m="1" x="60"/>
        <item x="26"/>
        <item x="21"/>
        <item m="1" x="51"/>
        <item x="25"/>
        <item m="1" x="39"/>
        <item m="1" x="33"/>
        <item m="1" x="61"/>
        <item m="1" x="52"/>
        <item m="1" x="42"/>
        <item x="17"/>
        <item m="1" x="30"/>
        <item x="9"/>
        <item x="3"/>
        <item m="1" x="54"/>
        <item m="1" x="45"/>
        <item m="1" x="34"/>
        <item m="1" x="53"/>
        <item x="0"/>
        <item m="1" x="58"/>
        <item m="1" x="31"/>
        <item x="4"/>
        <item x="29"/>
        <item t="default"/>
      </items>
    </pivotField>
    <pivotField compact="0" outline="0" subtotalTop="0" showAll="0" includeNewItemsInFilter="1"/>
  </pivotFields>
  <rowFields count="1">
    <field x="0"/>
  </rowFields>
  <rowItems count="80">
    <i>
      <x v="3"/>
    </i>
    <i>
      <x v="13"/>
    </i>
    <i>
      <x v="14"/>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6"/>
  </colFields>
  <colItems count="31">
    <i>
      <x/>
    </i>
    <i>
      <x v="1"/>
    </i>
    <i>
      <x v="4"/>
    </i>
    <i>
      <x v="5"/>
    </i>
    <i>
      <x v="6"/>
    </i>
    <i>
      <x v="7"/>
    </i>
    <i>
      <x v="17"/>
    </i>
    <i>
      <x v="18"/>
    </i>
    <i>
      <x v="19"/>
    </i>
    <i>
      <x v="26"/>
    </i>
    <i>
      <x v="27"/>
    </i>
    <i>
      <x v="29"/>
    </i>
    <i>
      <x v="30"/>
    </i>
    <i>
      <x v="31"/>
    </i>
    <i>
      <x v="32"/>
    </i>
    <i>
      <x v="33"/>
    </i>
    <i>
      <x v="34"/>
    </i>
    <i>
      <x v="37"/>
    </i>
    <i>
      <x v="38"/>
    </i>
    <i>
      <x v="39"/>
    </i>
    <i>
      <x v="40"/>
    </i>
    <i>
      <x v="43"/>
    </i>
    <i>
      <x v="44"/>
    </i>
    <i>
      <x v="46"/>
    </i>
    <i>
      <x v="52"/>
    </i>
    <i>
      <x v="54"/>
    </i>
    <i>
      <x v="55"/>
    </i>
    <i>
      <x v="60"/>
    </i>
    <i>
      <x v="63"/>
    </i>
    <i>
      <x v="64"/>
    </i>
    <i t="grand">
      <x/>
    </i>
  </colItems>
  <dataFields count="1">
    <dataField name="Count - MISRA-Rule" fld="6" subtotal="count" baseField="0" baseItem="0"/>
  </dataFields>
  <formats count="123">
    <format dxfId="89">
      <pivotArea dataOnly="0" grandCol="1" outline="0" fieldPosition="0"/>
    </format>
    <format dxfId="88">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pivotArea dataOnly="0" grandCol="1" outline="0" fieldPosition="0"/>
    </format>
    <format>
      <pivotArea dataOnly="0" grandRow="1" outline="0" fieldPosition="0"/>
    </format>
    <format dxfId="87">
      <pivotArea dataOnly="0" labelOnly="1" outline="0" fieldPosition="0">
        <references count="1">
          <reference field="6" count="0"/>
        </references>
      </pivotArea>
    </format>
  </formats>
  <pivotTableStyleInfo showRowHeaders="1" showColHeaders="1" showRowStripes="0" showColStripes="0" showLastColumn="1"/>
</pivotTableDefinition>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2.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01DeckBlatt"/>
  <dimension ref="A1:N40"/>
  <sheetViews>
    <sheetView showGridLines="0" zoomScaleNormal="100" workbookViewId="0">
      <selection activeCell="F10" sqref="F10:I10"/>
    </sheetView>
  </sheetViews>
  <sheetFormatPr baseColWidth="10" defaultColWidth="9.28515625" defaultRowHeight="10.199999999999999" zeroHeight="1" x14ac:dyDescent="0.2"/>
  <cols>
    <col min="1" max="1" width="12.7109375" customWidth="1"/>
    <col min="2" max="2" width="16.140625" customWidth="1"/>
    <col min="3" max="3" width="3.140625" customWidth="1"/>
    <col min="4" max="4" width="10.140625" customWidth="1"/>
    <col min="5" max="5" width="9.7109375" customWidth="1"/>
    <col min="6" max="6" width="7.28515625" customWidth="1"/>
    <col min="7" max="7" width="5.42578125" customWidth="1"/>
    <col min="8" max="8" width="12.28515625" customWidth="1"/>
    <col min="9" max="9" width="6.7109375" customWidth="1"/>
    <col min="10" max="10" width="7.85546875" customWidth="1"/>
    <col min="11" max="11" width="2.7109375" customWidth="1"/>
    <col min="12" max="12" width="12.85546875" customWidth="1"/>
    <col min="13" max="13" width="5" customWidth="1"/>
    <col min="14" max="14" width="0.140625" customWidth="1"/>
  </cols>
  <sheetData>
    <row r="1" spans="1:14" ht="24.9" customHeight="1" x14ac:dyDescent="0.3">
      <c r="A1" s="145"/>
      <c r="B1" s="146"/>
      <c r="C1" s="297" t="str">
        <f>Titel</f>
        <v>MISRA Report</v>
      </c>
      <c r="D1" s="298"/>
      <c r="E1" s="298"/>
      <c r="F1" s="298"/>
      <c r="G1" s="298"/>
      <c r="H1" s="298"/>
      <c r="I1" s="299"/>
      <c r="J1" s="286" t="s">
        <v>1010</v>
      </c>
      <c r="K1" s="287"/>
      <c r="L1" s="287"/>
      <c r="M1" s="288"/>
    </row>
    <row r="2" spans="1:14" ht="34.5" customHeight="1" x14ac:dyDescent="0.2">
      <c r="A2" s="303" t="s">
        <v>1011</v>
      </c>
      <c r="B2" s="304"/>
      <c r="C2" s="305" t="str">
        <f>Kunde &amp; " " &amp; ArtikelName</f>
        <v>Daimler MFA2</v>
      </c>
      <c r="D2" s="306"/>
      <c r="E2" s="306"/>
      <c r="F2" s="306"/>
      <c r="G2" s="306"/>
      <c r="H2" s="306"/>
      <c r="I2" s="307"/>
      <c r="J2" s="300" t="str">
        <f ca="1">DocNo</f>
        <v>MISRA-Report.xlsm</v>
      </c>
      <c r="K2" s="301"/>
      <c r="L2" s="301"/>
      <c r="M2" s="302"/>
    </row>
    <row r="3" spans="1:14" ht="60.9" customHeight="1" x14ac:dyDescent="0.2">
      <c r="A3" s="292"/>
      <c r="B3" s="293"/>
      <c r="C3" s="293"/>
      <c r="D3" s="293"/>
      <c r="E3" s="293"/>
      <c r="F3" s="293"/>
      <c r="G3" s="293"/>
      <c r="H3" s="293"/>
      <c r="I3" s="293"/>
      <c r="J3" s="293"/>
      <c r="K3" s="293"/>
      <c r="L3" s="293"/>
      <c r="M3" s="294"/>
    </row>
    <row r="4" spans="1:14" ht="49.5" customHeight="1" x14ac:dyDescent="0.2">
      <c r="A4" s="308" t="s">
        <v>1012</v>
      </c>
      <c r="B4" s="309"/>
      <c r="C4" s="309"/>
      <c r="D4" s="309"/>
      <c r="E4" s="309"/>
      <c r="F4" s="309"/>
      <c r="G4" s="309"/>
      <c r="H4" s="309"/>
      <c r="I4" s="309"/>
      <c r="J4" s="309"/>
      <c r="K4" s="309"/>
      <c r="L4" s="309"/>
      <c r="M4" s="310"/>
    </row>
    <row r="5" spans="1:14" ht="30" x14ac:dyDescent="0.2">
      <c r="A5" s="311" t="str">
        <f>ArtikelName</f>
        <v>MFA2</v>
      </c>
      <c r="B5" s="312"/>
      <c r="C5" s="312"/>
      <c r="D5" s="312"/>
      <c r="E5" s="312"/>
      <c r="F5" s="312"/>
      <c r="G5" s="312"/>
      <c r="H5" s="312"/>
      <c r="I5" s="312"/>
      <c r="J5" s="312"/>
      <c r="K5" s="312"/>
      <c r="L5" s="312"/>
      <c r="M5" s="313"/>
    </row>
    <row r="6" spans="1:14" ht="42" customHeight="1" thickBot="1" x14ac:dyDescent="0.25">
      <c r="A6" s="289"/>
      <c r="B6" s="290"/>
      <c r="C6" s="290"/>
      <c r="D6" s="290"/>
      <c r="E6" s="290"/>
      <c r="F6" s="290"/>
      <c r="G6" s="290"/>
      <c r="H6" s="290"/>
      <c r="I6" s="290"/>
      <c r="J6" s="290"/>
      <c r="K6" s="290"/>
      <c r="L6" s="290"/>
      <c r="M6" s="291"/>
    </row>
    <row r="7" spans="1:14" ht="36.9" customHeight="1" thickTop="1" thickBot="1" x14ac:dyDescent="0.25">
      <c r="A7" s="147"/>
      <c r="B7" s="314" t="s">
        <v>826</v>
      </c>
      <c r="C7" s="314"/>
      <c r="D7" s="314"/>
      <c r="E7" s="314"/>
      <c r="F7" s="283" t="s">
        <v>3475</v>
      </c>
      <c r="G7" s="284"/>
      <c r="H7" s="284"/>
      <c r="I7" s="285"/>
      <c r="J7" s="295"/>
      <c r="K7" s="295"/>
      <c r="L7" s="295"/>
      <c r="M7" s="296"/>
    </row>
    <row r="8" spans="1:14" ht="36.9" customHeight="1" thickTop="1" x14ac:dyDescent="0.2">
      <c r="A8" s="147"/>
      <c r="B8" s="314" t="s">
        <v>2369</v>
      </c>
      <c r="C8" s="314"/>
      <c r="D8" s="314"/>
      <c r="E8" s="314"/>
      <c r="F8" s="319" t="s">
        <v>3478</v>
      </c>
      <c r="G8" s="319"/>
      <c r="H8" s="319"/>
      <c r="I8" s="319"/>
      <c r="J8" s="295"/>
      <c r="K8" s="295"/>
      <c r="L8" s="295"/>
      <c r="M8" s="296"/>
    </row>
    <row r="9" spans="1:14" ht="36.9" customHeight="1" x14ac:dyDescent="0.2">
      <c r="A9" s="147"/>
      <c r="B9" s="320" t="s">
        <v>2368</v>
      </c>
      <c r="C9" s="320"/>
      <c r="D9" s="320"/>
      <c r="E9" s="320"/>
      <c r="F9" s="333" t="str">
        <f ca="1">IF(MID(CELL("filename",E14),FIND("[",CELL("filename",E14))+1,3)="DOC",
MID(CELL("filename",E14),FIND("[",CELL("filename",E14))+1,11),
MID(CELL("filename",E14),FIND("[",CELL("filename",E14))+1,FIND("]",CELL("filename",E14))-FIND("[",CELL("filename",E14))-1))</f>
        <v>MISRA-Report.xlsm</v>
      </c>
      <c r="G9" s="333"/>
      <c r="H9" s="333"/>
      <c r="I9" s="333"/>
      <c r="J9" s="295"/>
      <c r="K9" s="295"/>
      <c r="L9" s="295"/>
      <c r="M9" s="296"/>
    </row>
    <row r="10" spans="1:14" ht="36.9" customHeight="1" thickBot="1" x14ac:dyDescent="0.25">
      <c r="A10" s="147"/>
      <c r="B10" s="314" t="s">
        <v>3262</v>
      </c>
      <c r="C10" s="314"/>
      <c r="D10" s="314"/>
      <c r="E10" s="314"/>
      <c r="F10" s="338" t="str">
        <f ca="1">IF(MID(CELL("filename",I14),FIND("[",CELL("filename",I14))+1,3)="DOC",
MID(CELL("filename",I14),FIND("[",CELL("filename",I14))+13,4),
"'---")</f>
        <v>'---</v>
      </c>
      <c r="G10" s="339"/>
      <c r="H10" s="339"/>
      <c r="I10" s="339"/>
      <c r="M10" s="257"/>
    </row>
    <row r="11" spans="1:14" ht="36.9" customHeight="1" thickTop="1" thickBot="1" x14ac:dyDescent="0.25">
      <c r="A11" s="147"/>
      <c r="B11" s="341" t="s">
        <v>827</v>
      </c>
      <c r="C11" s="342"/>
      <c r="D11" s="342"/>
      <c r="E11" s="290"/>
      <c r="F11" s="334" t="s">
        <v>3476</v>
      </c>
      <c r="G11" s="335"/>
      <c r="H11" s="340"/>
      <c r="J11" s="295"/>
      <c r="K11" s="295"/>
      <c r="L11" s="295"/>
      <c r="M11" s="296"/>
      <c r="N11" t="e">
        <f>Version_Gueltig(Version)</f>
        <v>#VALUE!</v>
      </c>
    </row>
    <row r="12" spans="1:14" ht="36.9" customHeight="1" thickTop="1" thickBot="1" x14ac:dyDescent="0.25">
      <c r="A12" s="147"/>
      <c r="B12" s="314" t="s">
        <v>427</v>
      </c>
      <c r="C12" s="314"/>
      <c r="D12" s="314"/>
      <c r="E12" s="314"/>
      <c r="F12" s="334" t="s">
        <v>1009</v>
      </c>
      <c r="G12" s="335"/>
      <c r="H12" s="336"/>
      <c r="I12" s="337"/>
      <c r="J12" s="295"/>
      <c r="K12" s="295"/>
      <c r="L12" s="295"/>
      <c r="M12" s="296"/>
    </row>
    <row r="13" spans="1:14" ht="36.9" customHeight="1" thickTop="1" x14ac:dyDescent="0.2">
      <c r="A13" s="147"/>
      <c r="B13" s="314" t="s">
        <v>828</v>
      </c>
      <c r="C13" s="314"/>
      <c r="D13" s="314"/>
      <c r="E13" s="314"/>
      <c r="F13" s="319">
        <v>0</v>
      </c>
      <c r="G13" s="319"/>
      <c r="H13" s="319"/>
      <c r="I13" s="319"/>
      <c r="J13" s="295"/>
      <c r="K13" s="295"/>
      <c r="L13" s="295"/>
      <c r="M13" s="296"/>
    </row>
    <row r="14" spans="1:14" ht="139.5" customHeight="1" thickBot="1" x14ac:dyDescent="0.25">
      <c r="A14" s="289"/>
      <c r="B14" s="290"/>
      <c r="C14" s="290"/>
      <c r="D14" s="290"/>
      <c r="E14" s="290"/>
      <c r="F14" s="290"/>
      <c r="G14" s="290"/>
      <c r="H14" s="290"/>
      <c r="I14" s="290"/>
      <c r="J14" s="290"/>
      <c r="K14" s="290"/>
      <c r="L14" s="290"/>
      <c r="M14" s="291"/>
    </row>
    <row r="15" spans="1:14" ht="18" customHeight="1" x14ac:dyDescent="0.2">
      <c r="A15" s="147"/>
      <c r="B15" s="315"/>
      <c r="C15" s="316"/>
      <c r="D15" s="148" t="s">
        <v>820</v>
      </c>
      <c r="E15" s="149"/>
      <c r="F15" s="150"/>
      <c r="G15" s="324" t="s">
        <v>821</v>
      </c>
      <c r="H15" s="329"/>
      <c r="I15" s="329"/>
      <c r="J15" s="330"/>
      <c r="K15" s="324" t="s">
        <v>810</v>
      </c>
      <c r="L15" s="325"/>
      <c r="M15" s="151"/>
    </row>
    <row r="16" spans="1:14" ht="18" customHeight="1" x14ac:dyDescent="0.2">
      <c r="A16" s="147"/>
      <c r="B16" s="317" t="s">
        <v>825</v>
      </c>
      <c r="C16" s="318"/>
      <c r="D16" s="326" t="s">
        <v>3477</v>
      </c>
      <c r="E16" s="327"/>
      <c r="F16" s="328"/>
      <c r="G16" s="321"/>
      <c r="H16" s="322"/>
      <c r="I16" s="322"/>
      <c r="J16" s="323"/>
      <c r="K16" s="343">
        <v>42251</v>
      </c>
      <c r="L16" s="344"/>
      <c r="M16" s="151"/>
    </row>
    <row r="17" spans="1:14" ht="18" customHeight="1" x14ac:dyDescent="0.2">
      <c r="A17" s="147"/>
      <c r="B17" s="317" t="s">
        <v>822</v>
      </c>
      <c r="C17" s="318"/>
      <c r="D17" s="326"/>
      <c r="E17" s="327"/>
      <c r="F17" s="328"/>
      <c r="G17" s="321"/>
      <c r="H17" s="322"/>
      <c r="I17" s="322"/>
      <c r="J17" s="323"/>
      <c r="K17" s="331"/>
      <c r="L17" s="332"/>
      <c r="M17" s="151"/>
    </row>
    <row r="18" spans="1:14" ht="18" customHeight="1" x14ac:dyDescent="0.2">
      <c r="A18" s="147"/>
      <c r="B18" s="317" t="s">
        <v>823</v>
      </c>
      <c r="C18" s="318"/>
      <c r="D18" s="326"/>
      <c r="E18" s="327"/>
      <c r="F18" s="328"/>
      <c r="G18" s="321"/>
      <c r="H18" s="322"/>
      <c r="I18" s="322"/>
      <c r="J18" s="323"/>
      <c r="K18" s="331"/>
      <c r="L18" s="332"/>
      <c r="M18" s="151"/>
    </row>
    <row r="19" spans="1:14" ht="18" customHeight="1" thickBot="1" x14ac:dyDescent="0.25">
      <c r="A19" s="147"/>
      <c r="B19" s="355" t="s">
        <v>824</v>
      </c>
      <c r="C19" s="356"/>
      <c r="D19" s="345"/>
      <c r="E19" s="346"/>
      <c r="F19" s="347"/>
      <c r="G19" s="368"/>
      <c r="H19" s="369"/>
      <c r="I19" s="369"/>
      <c r="J19" s="370"/>
      <c r="K19" s="353"/>
      <c r="L19" s="354"/>
      <c r="M19" s="151"/>
    </row>
    <row r="20" spans="1:14" ht="29.25" customHeight="1" x14ac:dyDescent="0.2">
      <c r="A20" s="289"/>
      <c r="B20" s="290"/>
      <c r="C20" s="290"/>
      <c r="D20" s="290"/>
      <c r="E20" s="290"/>
      <c r="F20" s="290"/>
      <c r="G20" s="290"/>
      <c r="H20" s="290"/>
      <c r="I20" s="290"/>
      <c r="J20" s="290"/>
      <c r="K20" s="290"/>
      <c r="L20" s="290"/>
      <c r="M20" s="291"/>
    </row>
    <row r="21" spans="1:14" ht="13.8" x14ac:dyDescent="0.25">
      <c r="A21" s="152"/>
      <c r="B21" s="349" t="s">
        <v>2370</v>
      </c>
      <c r="C21" s="349"/>
      <c r="D21" s="349"/>
      <c r="E21" s="349"/>
      <c r="F21" s="366" t="s">
        <v>675</v>
      </c>
      <c r="G21" s="367"/>
      <c r="H21" s="367"/>
      <c r="I21" s="367"/>
      <c r="J21" s="367"/>
      <c r="K21" s="367"/>
      <c r="L21" s="367"/>
      <c r="M21" s="153"/>
    </row>
    <row r="22" spans="1:14" x14ac:dyDescent="0.2">
      <c r="A22" s="350"/>
      <c r="B22" s="351"/>
      <c r="C22" s="351"/>
      <c r="D22" s="351"/>
      <c r="E22" s="351"/>
      <c r="F22" s="351"/>
      <c r="G22" s="351"/>
      <c r="H22" s="351"/>
      <c r="I22" s="351"/>
      <c r="J22" s="351"/>
      <c r="K22" s="351"/>
      <c r="L22" s="351"/>
      <c r="M22" s="352"/>
    </row>
    <row r="23" spans="1:14" x14ac:dyDescent="0.2">
      <c r="A23" s="361" t="s">
        <v>2371</v>
      </c>
      <c r="B23" s="361"/>
      <c r="C23" s="361"/>
      <c r="D23" s="361"/>
      <c r="E23" s="361" t="s">
        <v>1890</v>
      </c>
      <c r="F23" s="361"/>
      <c r="G23" s="361"/>
      <c r="H23" s="154" t="s">
        <v>637</v>
      </c>
      <c r="I23" s="361" t="s">
        <v>795</v>
      </c>
      <c r="J23" s="361"/>
      <c r="K23" s="361"/>
      <c r="L23" s="361" t="s">
        <v>2372</v>
      </c>
      <c r="M23" s="361"/>
    </row>
    <row r="24" spans="1:14" ht="13.2" x14ac:dyDescent="0.25">
      <c r="A24" s="359" t="s">
        <v>3483</v>
      </c>
      <c r="B24" s="360"/>
      <c r="C24" s="360"/>
      <c r="D24" s="360"/>
      <c r="E24" s="362" t="str">
        <f>Status</f>
        <v>in progress</v>
      </c>
      <c r="F24" s="363"/>
      <c r="G24" s="363"/>
      <c r="H24" s="155" t="e">
        <f>Version</f>
        <v>#REF!</v>
      </c>
      <c r="I24" s="364">
        <v>42759</v>
      </c>
      <c r="J24" s="365"/>
      <c r="K24" s="365"/>
      <c r="L24" s="357"/>
      <c r="M24" s="358"/>
      <c r="N24" s="156"/>
    </row>
    <row r="25" spans="1:14" ht="23.25" customHeight="1" x14ac:dyDescent="0.2">
      <c r="A25" s="348" t="str">
        <f>CONCATENATE("© ","2014",", Leopold Kostal GmbH &amp; Co. KG. Content and presentation are protected worldwide. Copying, issuing to other parties or any kind of use,"," in whole or in part, is prohibited without prior permission. All rights - including industrial property rights - are reserved.")</f>
        <v>© 2014, Leopold Kostal GmbH &amp; Co. KG. Content and presentation are protected worldwide. Copying, issuing to other parties or any kind of use, in whole or in part, is prohibited without prior permission. All rights - including industrial property rights - are reserved.</v>
      </c>
      <c r="B25" s="348"/>
      <c r="C25" s="348"/>
      <c r="D25" s="348"/>
      <c r="E25" s="348"/>
      <c r="F25" s="348"/>
      <c r="G25" s="348"/>
      <c r="H25" s="348"/>
      <c r="I25" s="348"/>
      <c r="J25" s="348"/>
      <c r="K25" s="348"/>
      <c r="L25" s="348"/>
      <c r="M25" s="348"/>
    </row>
    <row r="26" spans="1:14" ht="0.6" customHeight="1" x14ac:dyDescent="0.2"/>
    <row r="33" x14ac:dyDescent="0.2"/>
    <row r="40" ht="17.399999999999999" hidden="1" customHeight="1" x14ac:dyDescent="0.2"/>
  </sheetData>
  <dataConsolidate/>
  <mergeCells count="62">
    <mergeCell ref="A25:M25"/>
    <mergeCell ref="B21:E21"/>
    <mergeCell ref="A22:M22"/>
    <mergeCell ref="K19:L19"/>
    <mergeCell ref="B19:C19"/>
    <mergeCell ref="L24:M24"/>
    <mergeCell ref="A24:D24"/>
    <mergeCell ref="E23:G23"/>
    <mergeCell ref="E24:G24"/>
    <mergeCell ref="I24:K24"/>
    <mergeCell ref="I23:K23"/>
    <mergeCell ref="F21:L21"/>
    <mergeCell ref="L23:M23"/>
    <mergeCell ref="A23:D23"/>
    <mergeCell ref="G19:J19"/>
    <mergeCell ref="A20:M20"/>
    <mergeCell ref="B18:C18"/>
    <mergeCell ref="G18:J18"/>
    <mergeCell ref="D18:F18"/>
    <mergeCell ref="D19:F19"/>
    <mergeCell ref="G17:J17"/>
    <mergeCell ref="B17:C17"/>
    <mergeCell ref="K18:L18"/>
    <mergeCell ref="B12:E12"/>
    <mergeCell ref="J9:M9"/>
    <mergeCell ref="F9:I9"/>
    <mergeCell ref="F12:I12"/>
    <mergeCell ref="J12:M12"/>
    <mergeCell ref="F10:I10"/>
    <mergeCell ref="J11:M11"/>
    <mergeCell ref="F11:H11"/>
    <mergeCell ref="B11:E11"/>
    <mergeCell ref="B13:E13"/>
    <mergeCell ref="F13:I13"/>
    <mergeCell ref="K16:L16"/>
    <mergeCell ref="K17:L17"/>
    <mergeCell ref="A14:M14"/>
    <mergeCell ref="D17:F17"/>
    <mergeCell ref="B15:C15"/>
    <mergeCell ref="B16:C16"/>
    <mergeCell ref="J8:M8"/>
    <mergeCell ref="F8:I8"/>
    <mergeCell ref="B9:E9"/>
    <mergeCell ref="B10:E10"/>
    <mergeCell ref="B8:E8"/>
    <mergeCell ref="G16:J16"/>
    <mergeCell ref="J13:M13"/>
    <mergeCell ref="K15:L15"/>
    <mergeCell ref="D16:F16"/>
    <mergeCell ref="G15:J15"/>
    <mergeCell ref="F7:I7"/>
    <mergeCell ref="J1:M1"/>
    <mergeCell ref="A6:M6"/>
    <mergeCell ref="A3:M3"/>
    <mergeCell ref="J7:M7"/>
    <mergeCell ref="C1:I1"/>
    <mergeCell ref="J2:M2"/>
    <mergeCell ref="A2:B2"/>
    <mergeCell ref="C2:I2"/>
    <mergeCell ref="A4:M4"/>
    <mergeCell ref="A5:M5"/>
    <mergeCell ref="B7:E7"/>
  </mergeCells>
  <phoneticPr fontId="0" type="noConversion"/>
  <dataValidations count="2">
    <dataValidation type="list" allowBlank="1" showInputMessage="1" showErrorMessage="1" sqref="F12:G12">
      <formula1>"in progress,released,free for test,back with faults,free for release,under test,under release,not released"</formula1>
    </dataValidation>
    <dataValidation type="list" allowBlank="1" showInputMessage="1" showErrorMessage="1" sqref="F11:H11">
      <formula1>"not yet established,NO,QM (A),QM (B),QM (C),QM (D),ASIL A,ASIL A (A),ASIL A (B),ASIL A (C),ASIL A (D),ASIL B,ASIL B (B),ASIL B (C),ASIL B (D),ASIL C,ASIL C (C),ASIL C (D),ASIL D,ASIL D (D)"</formula1>
    </dataValidation>
  </dataValidations>
  <pageMargins left="0.98425196850393704" right="0.31496062992125984" top="0.51181102362204722" bottom="0.62" header="0.51181102362204722" footer="0.95"/>
  <pageSetup paperSize="9" orientation="portrait" r:id="rId1"/>
  <headerFooter alignWithMargins="0">
    <oddFooter>&amp;R&amp;10&amp;P von &amp;N</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02ÄnderungsHistory"/>
  <dimension ref="A1:N61"/>
  <sheetViews>
    <sheetView showGridLines="0" zoomScaleNormal="100" workbookViewId="0">
      <selection activeCell="C8" sqref="C8:K8"/>
    </sheetView>
  </sheetViews>
  <sheetFormatPr baseColWidth="10" defaultColWidth="9.28515625" defaultRowHeight="10.199999999999999" zeroHeight="1" x14ac:dyDescent="0.2"/>
  <cols>
    <col min="1" max="1" width="12.7109375" customWidth="1"/>
    <col min="2" max="2" width="16.140625" customWidth="1"/>
    <col min="3" max="3" width="3.140625" customWidth="1"/>
    <col min="4" max="4" width="10.140625" customWidth="1"/>
    <col min="5" max="5" width="9.7109375" customWidth="1"/>
    <col min="6" max="6" width="7.28515625" customWidth="1"/>
    <col min="7" max="7" width="5.42578125" customWidth="1"/>
    <col min="8" max="8" width="12.28515625" customWidth="1"/>
    <col min="9" max="9" width="6.7109375" customWidth="1"/>
    <col min="10" max="10" width="7.85546875" customWidth="1"/>
    <col min="11" max="11" width="2.7109375" customWidth="1"/>
    <col min="12" max="12" width="12.85546875" customWidth="1"/>
    <col min="13" max="13" width="5" customWidth="1"/>
    <col min="14" max="14" width="0.140625" customWidth="1"/>
  </cols>
  <sheetData>
    <row r="1" spans="1:14" ht="24.9" customHeight="1" x14ac:dyDescent="0.3">
      <c r="A1" s="167"/>
      <c r="B1" s="168"/>
      <c r="C1" s="384" t="str">
        <f>Titel</f>
        <v>MISRA Report</v>
      </c>
      <c r="D1" s="385"/>
      <c r="E1" s="385"/>
      <c r="F1" s="385"/>
      <c r="G1" s="385"/>
      <c r="H1" s="385"/>
      <c r="I1" s="386"/>
      <c r="J1" s="381" t="s">
        <v>2373</v>
      </c>
      <c r="K1" s="382"/>
      <c r="L1" s="382"/>
      <c r="M1" s="383"/>
      <c r="N1" s="169"/>
    </row>
    <row r="2" spans="1:14" ht="34.5" customHeight="1" x14ac:dyDescent="0.2">
      <c r="A2" s="400" t="str">
        <f>'Cover sheet'!A2:B2</f>
        <v>Automotive 
Electrical Systems</v>
      </c>
      <c r="B2" s="401"/>
      <c r="C2" s="387" t="str">
        <f>Kunde &amp; " " &amp; ArtikelName</f>
        <v>Daimler MFA2</v>
      </c>
      <c r="D2" s="388"/>
      <c r="E2" s="388"/>
      <c r="F2" s="388"/>
      <c r="G2" s="388"/>
      <c r="H2" s="388"/>
      <c r="I2" s="389"/>
      <c r="J2" s="390" t="str">
        <f ca="1">DocNo</f>
        <v>MISRA-Report.xlsm</v>
      </c>
      <c r="K2" s="391"/>
      <c r="L2" s="391"/>
      <c r="M2" s="392"/>
      <c r="N2" s="169"/>
    </row>
    <row r="3" spans="1:14" ht="20.100000000000001" customHeight="1" x14ac:dyDescent="0.2">
      <c r="A3" s="393"/>
      <c r="B3" s="394"/>
      <c r="C3" s="394"/>
      <c r="D3" s="394"/>
      <c r="E3" s="394"/>
      <c r="F3" s="394"/>
      <c r="G3" s="394"/>
      <c r="H3" s="394"/>
      <c r="I3" s="394"/>
      <c r="J3" s="394"/>
      <c r="K3" s="394"/>
      <c r="L3" s="394"/>
      <c r="M3" s="395"/>
      <c r="N3" s="169"/>
    </row>
    <row r="4" spans="1:14" ht="20.100000000000001" customHeight="1" x14ac:dyDescent="0.2">
      <c r="A4" s="396" t="s">
        <v>2364</v>
      </c>
      <c r="B4" s="397"/>
      <c r="C4" s="397"/>
      <c r="D4" s="397"/>
      <c r="E4" s="397"/>
      <c r="F4" s="397"/>
      <c r="G4" s="397"/>
      <c r="H4" s="397"/>
      <c r="I4" s="397"/>
      <c r="J4" s="397"/>
      <c r="K4" s="397"/>
      <c r="L4" s="397"/>
      <c r="M4" s="398"/>
      <c r="N4" s="169"/>
    </row>
    <row r="5" spans="1:14" ht="20.100000000000001" customHeight="1" x14ac:dyDescent="0.2">
      <c r="A5" s="402"/>
      <c r="B5" s="403"/>
      <c r="C5" s="403"/>
      <c r="D5" s="403"/>
      <c r="E5" s="403"/>
      <c r="F5" s="403"/>
      <c r="G5" s="403"/>
      <c r="H5" s="403"/>
      <c r="I5" s="403"/>
      <c r="J5" s="403"/>
      <c r="K5" s="403"/>
      <c r="L5" s="403"/>
      <c r="M5" s="404"/>
      <c r="N5" s="169"/>
    </row>
    <row r="6" spans="1:14" ht="20.100000000000001" customHeight="1" x14ac:dyDescent="0.2">
      <c r="A6" s="170"/>
      <c r="B6" s="171" t="s">
        <v>637</v>
      </c>
      <c r="C6" s="399" t="s">
        <v>805</v>
      </c>
      <c r="D6" s="399"/>
      <c r="E6" s="399"/>
      <c r="F6" s="399"/>
      <c r="G6" s="399"/>
      <c r="H6" s="399"/>
      <c r="I6" s="399"/>
      <c r="J6" s="399"/>
      <c r="K6" s="399"/>
      <c r="L6" s="171" t="s">
        <v>806</v>
      </c>
      <c r="M6" s="172"/>
      <c r="N6" s="169"/>
    </row>
    <row r="7" spans="1:14" ht="20.100000000000001" customHeight="1" x14ac:dyDescent="0.2">
      <c r="A7" s="170"/>
      <c r="B7" s="173" t="s">
        <v>636</v>
      </c>
      <c r="C7" s="405" t="s">
        <v>3480</v>
      </c>
      <c r="D7" s="405"/>
      <c r="E7" s="405"/>
      <c r="F7" s="405"/>
      <c r="G7" s="405"/>
      <c r="H7" s="405"/>
      <c r="I7" s="405"/>
      <c r="J7" s="405"/>
      <c r="K7" s="405"/>
      <c r="L7" s="173" t="s">
        <v>3479</v>
      </c>
      <c r="M7" s="172"/>
      <c r="N7" s="169"/>
    </row>
    <row r="8" spans="1:14" ht="20.100000000000001" customHeight="1" x14ac:dyDescent="0.2">
      <c r="A8" s="170"/>
      <c r="B8" s="173"/>
      <c r="C8" s="371"/>
      <c r="D8" s="371"/>
      <c r="E8" s="371"/>
      <c r="F8" s="371"/>
      <c r="G8" s="371"/>
      <c r="H8" s="371"/>
      <c r="I8" s="371"/>
      <c r="J8" s="371"/>
      <c r="K8" s="371"/>
      <c r="L8" s="173"/>
      <c r="M8" s="172"/>
      <c r="N8" s="169"/>
    </row>
    <row r="9" spans="1:14" ht="20.100000000000001" customHeight="1" x14ac:dyDescent="0.2">
      <c r="A9" s="170"/>
      <c r="B9" s="173"/>
      <c r="C9" s="371"/>
      <c r="D9" s="371"/>
      <c r="E9" s="371"/>
      <c r="F9" s="371"/>
      <c r="G9" s="371"/>
      <c r="H9" s="371"/>
      <c r="I9" s="371"/>
      <c r="J9" s="371"/>
      <c r="K9" s="371"/>
      <c r="L9" s="173"/>
      <c r="M9" s="172"/>
      <c r="N9" s="169"/>
    </row>
    <row r="10" spans="1:14" ht="20.100000000000001" customHeight="1" x14ac:dyDescent="0.2">
      <c r="A10" s="170"/>
      <c r="B10" s="173"/>
      <c r="C10" s="371"/>
      <c r="D10" s="371"/>
      <c r="E10" s="371"/>
      <c r="F10" s="371"/>
      <c r="G10" s="371"/>
      <c r="H10" s="371"/>
      <c r="I10" s="371"/>
      <c r="J10" s="371"/>
      <c r="K10" s="371"/>
      <c r="L10" s="173"/>
      <c r="M10" s="172"/>
      <c r="N10" s="169"/>
    </row>
    <row r="11" spans="1:14" ht="20.100000000000001" customHeight="1" x14ac:dyDescent="0.2">
      <c r="A11" s="170"/>
      <c r="B11" s="173"/>
      <c r="C11" s="371"/>
      <c r="D11" s="371"/>
      <c r="E11" s="371"/>
      <c r="F11" s="371"/>
      <c r="G11" s="371"/>
      <c r="H11" s="371"/>
      <c r="I11" s="371"/>
      <c r="J11" s="371"/>
      <c r="K11" s="371"/>
      <c r="L11" s="173"/>
      <c r="M11" s="172"/>
      <c r="N11" s="169"/>
    </row>
    <row r="12" spans="1:14" ht="20.100000000000001" customHeight="1" x14ac:dyDescent="0.2">
      <c r="A12" s="170"/>
      <c r="B12" s="173"/>
      <c r="C12" s="371"/>
      <c r="D12" s="371"/>
      <c r="E12" s="371"/>
      <c r="F12" s="371"/>
      <c r="G12" s="371"/>
      <c r="H12" s="371"/>
      <c r="I12" s="371"/>
      <c r="J12" s="371"/>
      <c r="K12" s="371"/>
      <c r="L12" s="173"/>
      <c r="M12" s="172"/>
      <c r="N12" s="169"/>
    </row>
    <row r="13" spans="1:14" ht="20.100000000000001" customHeight="1" x14ac:dyDescent="0.2">
      <c r="A13" s="170"/>
      <c r="B13" s="173"/>
      <c r="C13" s="371"/>
      <c r="D13" s="371"/>
      <c r="E13" s="371"/>
      <c r="F13" s="371"/>
      <c r="G13" s="371"/>
      <c r="H13" s="371"/>
      <c r="I13" s="371"/>
      <c r="J13" s="371"/>
      <c r="K13" s="371"/>
      <c r="L13" s="173"/>
      <c r="M13" s="172"/>
      <c r="N13" s="169"/>
    </row>
    <row r="14" spans="1:14" ht="20.100000000000001" customHeight="1" x14ac:dyDescent="0.2">
      <c r="A14" s="170"/>
      <c r="B14" s="173"/>
      <c r="C14" s="371"/>
      <c r="D14" s="371"/>
      <c r="E14" s="371"/>
      <c r="F14" s="371"/>
      <c r="G14" s="371"/>
      <c r="H14" s="371"/>
      <c r="I14" s="371"/>
      <c r="J14" s="371"/>
      <c r="K14" s="371"/>
      <c r="L14" s="173"/>
      <c r="M14" s="172"/>
      <c r="N14" s="169"/>
    </row>
    <row r="15" spans="1:14" ht="20.100000000000001" customHeight="1" x14ac:dyDescent="0.2">
      <c r="A15" s="170"/>
      <c r="B15" s="173"/>
      <c r="C15" s="371"/>
      <c r="D15" s="371"/>
      <c r="E15" s="371"/>
      <c r="F15" s="371"/>
      <c r="G15" s="371"/>
      <c r="H15" s="371"/>
      <c r="I15" s="371"/>
      <c r="J15" s="371"/>
      <c r="K15" s="371"/>
      <c r="L15" s="173"/>
      <c r="M15" s="172"/>
      <c r="N15" s="169"/>
    </row>
    <row r="16" spans="1:14" ht="20.100000000000001" customHeight="1" x14ac:dyDescent="0.2">
      <c r="A16" s="170"/>
      <c r="B16" s="173"/>
      <c r="C16" s="371"/>
      <c r="D16" s="371"/>
      <c r="E16" s="371"/>
      <c r="F16" s="371"/>
      <c r="G16" s="371"/>
      <c r="H16" s="371"/>
      <c r="I16" s="371"/>
      <c r="J16" s="371"/>
      <c r="K16" s="371"/>
      <c r="L16" s="173"/>
      <c r="M16" s="172"/>
      <c r="N16" s="169"/>
    </row>
    <row r="17" spans="1:14" ht="20.100000000000001" customHeight="1" x14ac:dyDescent="0.2">
      <c r="A17" s="170"/>
      <c r="B17" s="173"/>
      <c r="C17" s="371"/>
      <c r="D17" s="371"/>
      <c r="E17" s="371"/>
      <c r="F17" s="371"/>
      <c r="G17" s="371"/>
      <c r="H17" s="371"/>
      <c r="I17" s="371"/>
      <c r="J17" s="371"/>
      <c r="K17" s="371"/>
      <c r="L17" s="173"/>
      <c r="M17" s="172"/>
      <c r="N17" s="169"/>
    </row>
    <row r="18" spans="1:14" ht="20.100000000000001" customHeight="1" x14ac:dyDescent="0.2">
      <c r="A18" s="170"/>
      <c r="B18" s="173"/>
      <c r="C18" s="371"/>
      <c r="D18" s="371"/>
      <c r="E18" s="371"/>
      <c r="F18" s="371"/>
      <c r="G18" s="371"/>
      <c r="H18" s="371"/>
      <c r="I18" s="371"/>
      <c r="J18" s="371"/>
      <c r="K18" s="371"/>
      <c r="L18" s="173"/>
      <c r="M18" s="172"/>
      <c r="N18" s="169"/>
    </row>
    <row r="19" spans="1:14" ht="20.100000000000001" customHeight="1" x14ac:dyDescent="0.2">
      <c r="A19" s="170"/>
      <c r="B19" s="173"/>
      <c r="C19" s="371"/>
      <c r="D19" s="371"/>
      <c r="E19" s="371"/>
      <c r="F19" s="371"/>
      <c r="G19" s="371"/>
      <c r="H19" s="371"/>
      <c r="I19" s="371"/>
      <c r="J19" s="371"/>
      <c r="K19" s="371"/>
      <c r="L19" s="173"/>
      <c r="M19" s="172"/>
      <c r="N19" s="169"/>
    </row>
    <row r="20" spans="1:14" ht="20.100000000000001" customHeight="1" x14ac:dyDescent="0.2">
      <c r="A20" s="170"/>
      <c r="B20" s="173"/>
      <c r="C20" s="371"/>
      <c r="D20" s="371"/>
      <c r="E20" s="371"/>
      <c r="F20" s="371"/>
      <c r="G20" s="371"/>
      <c r="H20" s="371"/>
      <c r="I20" s="371"/>
      <c r="J20" s="371"/>
      <c r="K20" s="371"/>
      <c r="L20" s="173"/>
      <c r="M20" s="172"/>
      <c r="N20" s="169"/>
    </row>
    <row r="21" spans="1:14" ht="20.100000000000001" customHeight="1" x14ac:dyDescent="0.2">
      <c r="A21" s="170"/>
      <c r="B21" s="173"/>
      <c r="C21" s="371"/>
      <c r="D21" s="371"/>
      <c r="E21" s="371"/>
      <c r="F21" s="371"/>
      <c r="G21" s="371"/>
      <c r="H21" s="371"/>
      <c r="I21" s="371"/>
      <c r="J21" s="371"/>
      <c r="K21" s="371"/>
      <c r="L21" s="173"/>
      <c r="M21" s="172"/>
      <c r="N21" s="169"/>
    </row>
    <row r="22" spans="1:14" ht="20.100000000000001" customHeight="1" x14ac:dyDescent="0.2">
      <c r="A22" s="170"/>
      <c r="B22" s="173"/>
      <c r="C22" s="371"/>
      <c r="D22" s="371"/>
      <c r="E22" s="371"/>
      <c r="F22" s="371"/>
      <c r="G22" s="371"/>
      <c r="H22" s="371"/>
      <c r="I22" s="371"/>
      <c r="J22" s="371"/>
      <c r="K22" s="371"/>
      <c r="L22" s="173"/>
      <c r="M22" s="172"/>
      <c r="N22" s="169"/>
    </row>
    <row r="23" spans="1:14" ht="20.100000000000001" customHeight="1" x14ac:dyDescent="0.2">
      <c r="A23" s="170"/>
      <c r="B23" s="173"/>
      <c r="C23" s="371"/>
      <c r="D23" s="371"/>
      <c r="E23" s="371"/>
      <c r="F23" s="371"/>
      <c r="G23" s="371"/>
      <c r="H23" s="371"/>
      <c r="I23" s="371"/>
      <c r="J23" s="371"/>
      <c r="K23" s="371"/>
      <c r="L23" s="173"/>
      <c r="M23" s="172"/>
      <c r="N23" s="169"/>
    </row>
    <row r="24" spans="1:14" ht="20.100000000000001" customHeight="1" x14ac:dyDescent="0.2">
      <c r="A24" s="170"/>
      <c r="B24" s="173"/>
      <c r="C24" s="371"/>
      <c r="D24" s="371"/>
      <c r="E24" s="371"/>
      <c r="F24" s="371"/>
      <c r="G24" s="371"/>
      <c r="H24" s="371"/>
      <c r="I24" s="371"/>
      <c r="J24" s="371"/>
      <c r="K24" s="371"/>
      <c r="L24" s="173"/>
      <c r="M24" s="172"/>
      <c r="N24" s="169"/>
    </row>
    <row r="25" spans="1:14" ht="20.100000000000001" customHeight="1" x14ac:dyDescent="0.2">
      <c r="A25" s="170"/>
      <c r="B25" s="173"/>
      <c r="C25" s="371"/>
      <c r="D25" s="371"/>
      <c r="E25" s="371"/>
      <c r="F25" s="371"/>
      <c r="G25" s="371"/>
      <c r="H25" s="371"/>
      <c r="I25" s="371"/>
      <c r="J25" s="371"/>
      <c r="K25" s="371"/>
      <c r="L25" s="173"/>
      <c r="M25" s="172"/>
      <c r="N25" s="169"/>
    </row>
    <row r="26" spans="1:14" ht="19.5" customHeight="1" x14ac:dyDescent="0.2">
      <c r="A26" s="170"/>
      <c r="B26" s="173"/>
      <c r="C26" s="371"/>
      <c r="D26" s="371"/>
      <c r="E26" s="371"/>
      <c r="F26" s="371"/>
      <c r="G26" s="371"/>
      <c r="H26" s="371"/>
      <c r="I26" s="371"/>
      <c r="J26" s="371"/>
      <c r="K26" s="371"/>
      <c r="L26" s="173"/>
      <c r="M26" s="172"/>
      <c r="N26" s="169"/>
    </row>
    <row r="27" spans="1:14" ht="20.100000000000001" customHeight="1" x14ac:dyDescent="0.2">
      <c r="A27" s="170"/>
      <c r="B27" s="173"/>
      <c r="C27" s="371"/>
      <c r="D27" s="371"/>
      <c r="E27" s="371"/>
      <c r="F27" s="371"/>
      <c r="G27" s="371"/>
      <c r="H27" s="371"/>
      <c r="I27" s="371"/>
      <c r="J27" s="371"/>
      <c r="K27" s="371"/>
      <c r="L27" s="173"/>
      <c r="M27" s="172"/>
      <c r="N27" s="169"/>
    </row>
    <row r="28" spans="1:14" ht="20.100000000000001" customHeight="1" x14ac:dyDescent="0.2">
      <c r="A28" s="170"/>
      <c r="B28" s="173"/>
      <c r="C28" s="371"/>
      <c r="D28" s="371"/>
      <c r="E28" s="371"/>
      <c r="F28" s="371"/>
      <c r="G28" s="371"/>
      <c r="H28" s="371"/>
      <c r="I28" s="371"/>
      <c r="J28" s="371"/>
      <c r="K28" s="371"/>
      <c r="L28" s="173"/>
      <c r="M28" s="172"/>
      <c r="N28" s="169"/>
    </row>
    <row r="29" spans="1:14" ht="20.100000000000001" customHeight="1" x14ac:dyDescent="0.2">
      <c r="A29" s="170"/>
      <c r="B29" s="174"/>
      <c r="C29" s="174"/>
      <c r="D29" s="174"/>
      <c r="E29" s="174"/>
      <c r="F29" s="175"/>
      <c r="G29" s="175"/>
      <c r="H29" s="175"/>
      <c r="I29" s="175"/>
      <c r="J29" s="174"/>
      <c r="K29" s="174"/>
      <c r="L29" s="174"/>
      <c r="M29" s="172"/>
      <c r="N29" s="169"/>
    </row>
    <row r="30" spans="1:14" ht="20.100000000000001" customHeight="1" x14ac:dyDescent="0.2">
      <c r="A30" s="170"/>
      <c r="B30" s="174"/>
      <c r="C30" s="174"/>
      <c r="D30" s="174"/>
      <c r="E30" s="174"/>
      <c r="F30" s="175"/>
      <c r="G30" s="175"/>
      <c r="H30" s="175"/>
      <c r="I30" s="175"/>
      <c r="J30" s="174"/>
      <c r="K30" s="174"/>
      <c r="L30" s="174"/>
      <c r="M30" s="172"/>
      <c r="N30" s="169"/>
    </row>
    <row r="31" spans="1:14" ht="20.100000000000001" customHeight="1" x14ac:dyDescent="0.2">
      <c r="A31" s="170"/>
      <c r="B31" s="174"/>
      <c r="C31" s="174"/>
      <c r="D31" s="174"/>
      <c r="E31" s="174"/>
      <c r="F31" s="175"/>
      <c r="G31" s="175"/>
      <c r="H31" s="175"/>
      <c r="I31" s="175"/>
      <c r="J31" s="174"/>
      <c r="K31" s="174"/>
      <c r="L31" s="174"/>
      <c r="M31" s="172"/>
      <c r="N31" s="169"/>
    </row>
    <row r="32" spans="1:14" ht="20.100000000000001" customHeight="1" x14ac:dyDescent="0.2">
      <c r="A32" s="170"/>
      <c r="B32" s="174"/>
      <c r="C32" s="174"/>
      <c r="D32" s="174"/>
      <c r="E32" s="174"/>
      <c r="F32" s="175"/>
      <c r="G32" s="175"/>
      <c r="H32" s="175"/>
      <c r="I32" s="175"/>
      <c r="J32" s="174"/>
      <c r="K32" s="174"/>
      <c r="L32" s="174"/>
      <c r="M32" s="172"/>
      <c r="N32" s="169"/>
    </row>
    <row r="33" spans="1:14" ht="20.100000000000001" customHeight="1" x14ac:dyDescent="0.2">
      <c r="A33" s="170"/>
      <c r="B33" s="174"/>
      <c r="C33" s="174"/>
      <c r="D33" s="174"/>
      <c r="E33" s="174"/>
      <c r="F33" s="175"/>
      <c r="G33" s="175"/>
      <c r="H33" s="175"/>
      <c r="I33" s="175"/>
      <c r="J33" s="174"/>
      <c r="K33" s="174"/>
      <c r="L33" s="174"/>
      <c r="M33" s="172"/>
      <c r="N33" s="169"/>
    </row>
    <row r="34" spans="1:14" ht="20.100000000000001" customHeight="1" x14ac:dyDescent="0.2">
      <c r="A34" s="170"/>
      <c r="B34" s="174"/>
      <c r="C34" s="174"/>
      <c r="D34" s="174"/>
      <c r="E34" s="174"/>
      <c r="F34" s="175"/>
      <c r="G34" s="175"/>
      <c r="H34" s="175"/>
      <c r="I34" s="175"/>
      <c r="J34" s="174"/>
      <c r="K34" s="174"/>
      <c r="L34" s="174"/>
      <c r="M34" s="172"/>
      <c r="N34" s="169"/>
    </row>
    <row r="35" spans="1:14" ht="20.100000000000001" customHeight="1" x14ac:dyDescent="0.2">
      <c r="A35" s="170"/>
      <c r="B35" s="174"/>
      <c r="C35" s="174"/>
      <c r="D35" s="174"/>
      <c r="E35" s="174"/>
      <c r="F35" s="175"/>
      <c r="G35" s="175"/>
      <c r="H35" s="175"/>
      <c r="I35" s="175"/>
      <c r="J35" s="174"/>
      <c r="K35" s="174"/>
      <c r="L35" s="174"/>
      <c r="M35" s="172"/>
      <c r="N35" s="169"/>
    </row>
    <row r="36" spans="1:14" ht="20.100000000000001" customHeight="1" x14ac:dyDescent="0.2">
      <c r="A36" s="170"/>
      <c r="B36" s="174"/>
      <c r="C36" s="174"/>
      <c r="D36" s="174"/>
      <c r="E36" s="174"/>
      <c r="F36" s="175"/>
      <c r="G36" s="175"/>
      <c r="H36" s="175"/>
      <c r="I36" s="175"/>
      <c r="J36" s="174"/>
      <c r="K36" s="174"/>
      <c r="L36" s="174"/>
      <c r="M36" s="172"/>
      <c r="N36" s="169"/>
    </row>
    <row r="37" spans="1:14" ht="20.100000000000001" customHeight="1" x14ac:dyDescent="0.2">
      <c r="A37" s="170"/>
      <c r="B37" s="174"/>
      <c r="C37" s="174"/>
      <c r="D37" s="174"/>
      <c r="E37" s="174"/>
      <c r="F37" s="175"/>
      <c r="G37" s="175"/>
      <c r="H37" s="175"/>
      <c r="I37" s="175"/>
      <c r="J37" s="174"/>
      <c r="K37" s="174"/>
      <c r="L37" s="174"/>
      <c r="M37" s="172"/>
      <c r="N37" s="169"/>
    </row>
    <row r="38" spans="1:14" ht="17.850000000000001" customHeight="1" x14ac:dyDescent="0.2">
      <c r="A38" s="170"/>
      <c r="B38" s="174"/>
      <c r="C38" s="174"/>
      <c r="D38" s="174"/>
      <c r="E38" s="174"/>
      <c r="F38" s="175"/>
      <c r="G38" s="175"/>
      <c r="H38" s="175"/>
      <c r="I38" s="175"/>
      <c r="J38" s="174"/>
      <c r="K38" s="174"/>
      <c r="L38" s="174"/>
      <c r="M38" s="172"/>
      <c r="N38" s="169"/>
    </row>
    <row r="39" spans="1:14" x14ac:dyDescent="0.2">
      <c r="A39" s="373" t="str">
        <f>'Cover sheet'!A23:D23</f>
        <v>File</v>
      </c>
      <c r="B39" s="373"/>
      <c r="C39" s="373"/>
      <c r="D39" s="373"/>
      <c r="E39" s="378" t="str">
        <f>'Cover sheet'!E23</f>
        <v>Status</v>
      </c>
      <c r="F39" s="379"/>
      <c r="G39" s="380"/>
      <c r="H39" s="221" t="str">
        <f>'Cover sheet'!H23</f>
        <v>Index</v>
      </c>
      <c r="I39" s="373" t="str">
        <f>'Cover sheet'!I23</f>
        <v>Date</v>
      </c>
      <c r="J39" s="373"/>
      <c r="K39" s="373"/>
      <c r="L39" s="373" t="str">
        <f>'Cover sheet'!L23</f>
        <v>Page</v>
      </c>
      <c r="M39" s="373"/>
      <c r="N39" s="169"/>
    </row>
    <row r="40" spans="1:14" ht="13.2" x14ac:dyDescent="0.25">
      <c r="A40" s="376" t="str">
        <f>DateiName</f>
        <v>MISRA-Report.xlsm</v>
      </c>
      <c r="B40" s="377"/>
      <c r="C40" s="377"/>
      <c r="D40" s="377"/>
      <c r="E40" s="376" t="str">
        <f>Status</f>
        <v>in progress</v>
      </c>
      <c r="F40" s="377"/>
      <c r="G40" s="377"/>
      <c r="H40" s="179" t="e">
        <f>Version</f>
        <v>#REF!</v>
      </c>
      <c r="I40" s="374">
        <f>SpeicherDatum</f>
        <v>42759</v>
      </c>
      <c r="J40" s="375"/>
      <c r="K40" s="375"/>
      <c r="L40" s="357"/>
      <c r="M40" s="358"/>
      <c r="N40" s="169"/>
    </row>
    <row r="41" spans="1:14" ht="23.25" customHeight="1" x14ac:dyDescent="0.2">
      <c r="A41" s="372" t="str">
        <f>Schutzrecht</f>
        <v>© 2014, Leopold Kostal GmbH &amp; Co. KG. Content and presentation are protected worldwide. Copying, issuing to other parties or any kind of use, in whole or in part, is prohibited without prior permission. All rights - including industrial property rights - are reserved.</v>
      </c>
      <c r="B41" s="372"/>
      <c r="C41" s="372"/>
      <c r="D41" s="372"/>
      <c r="E41" s="372"/>
      <c r="F41" s="372"/>
      <c r="G41" s="372"/>
      <c r="H41" s="372"/>
      <c r="I41" s="372"/>
      <c r="J41" s="372"/>
      <c r="K41" s="372"/>
      <c r="L41" s="372"/>
      <c r="M41" s="372"/>
      <c r="N41" s="169"/>
    </row>
    <row r="42" spans="1:14" ht="0.6" customHeight="1" x14ac:dyDescent="0.2"/>
    <row r="43" spans="1:14" hidden="1" x14ac:dyDescent="0.2"/>
    <row r="44" spans="1:14" hidden="1" x14ac:dyDescent="0.2"/>
    <row r="45" spans="1:14" hidden="1" x14ac:dyDescent="0.2"/>
    <row r="46" spans="1:14" hidden="1" x14ac:dyDescent="0.2"/>
    <row r="47" spans="1:14" hidden="1" x14ac:dyDescent="0.2"/>
    <row r="48" spans="1:14"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x14ac:dyDescent="0.2"/>
  </sheetData>
  <mergeCells count="40">
    <mergeCell ref="A4:M4"/>
    <mergeCell ref="C6:K6"/>
    <mergeCell ref="A2:B2"/>
    <mergeCell ref="A5:M5"/>
    <mergeCell ref="C7:K7"/>
    <mergeCell ref="J1:M1"/>
    <mergeCell ref="C1:I1"/>
    <mergeCell ref="C2:I2"/>
    <mergeCell ref="J2:M2"/>
    <mergeCell ref="A3:M3"/>
    <mergeCell ref="C8:K8"/>
    <mergeCell ref="A39:D39"/>
    <mergeCell ref="C11:K11"/>
    <mergeCell ref="C21:K21"/>
    <mergeCell ref="C22:K22"/>
    <mergeCell ref="C17:K17"/>
    <mergeCell ref="C9:K9"/>
    <mergeCell ref="C20:K20"/>
    <mergeCell ref="C10:K10"/>
    <mergeCell ref="C27:K27"/>
    <mergeCell ref="C25:K25"/>
    <mergeCell ref="C14:K14"/>
    <mergeCell ref="C15:K15"/>
    <mergeCell ref="C12:K12"/>
    <mergeCell ref="C13:K13"/>
    <mergeCell ref="C23:K23"/>
    <mergeCell ref="C28:K28"/>
    <mergeCell ref="C26:K26"/>
    <mergeCell ref="C16:K16"/>
    <mergeCell ref="A41:M41"/>
    <mergeCell ref="I39:K39"/>
    <mergeCell ref="I40:K40"/>
    <mergeCell ref="L40:M40"/>
    <mergeCell ref="L39:M39"/>
    <mergeCell ref="A40:D40"/>
    <mergeCell ref="E39:G39"/>
    <mergeCell ref="E40:G40"/>
    <mergeCell ref="C24:K24"/>
    <mergeCell ref="C18:K18"/>
    <mergeCell ref="C19:K19"/>
  </mergeCells>
  <phoneticPr fontId="0" type="noConversion"/>
  <dataValidations disablePrompts="1" count="1">
    <dataValidation type="custom" showErrorMessage="1" errorTitle="Version" error="Da diese Version auch als Versionslabel in PVCS gesetzt werden muß, sind nur bestimmte Ausdrücke zulässig._x000a__x000a_Siehe Kommentar zur Version !_x000a_" sqref="F27:I38 F23:I23 F20:I20">
      <formula1>N20</formula1>
    </dataValidation>
  </dataValidations>
  <pageMargins left="0.98425196850393704" right="0.31496062992125984" top="0.51181102362204722" bottom="0.62992125984251968" header="0.51181102362204722" footer="0.94488188976377963"/>
  <pageSetup paperSize="9" orientation="portrait" r:id="rId1"/>
  <headerFooter alignWithMargins="0">
    <oddFooter>&amp;R&amp;10&amp;P von &amp;N</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01"/>
  <dimension ref="A1:R74"/>
  <sheetViews>
    <sheetView showGridLines="0" topLeftCell="A2" zoomScaleNormal="100" zoomScaleSheetLayoutView="100" workbookViewId="0">
      <selection activeCell="G9" sqref="G9"/>
    </sheetView>
  </sheetViews>
  <sheetFormatPr baseColWidth="10" defaultColWidth="12" defaultRowHeight="10.199999999999999" x14ac:dyDescent="0.2"/>
  <cols>
    <col min="1" max="1" width="8.140625" style="30" customWidth="1"/>
    <col min="2" max="2" width="37.7109375" style="30" customWidth="1"/>
    <col min="3" max="3" width="43.140625" style="30" customWidth="1"/>
    <col min="4" max="4" width="18.85546875" style="30" bestFit="1" customWidth="1"/>
    <col min="5" max="5" width="30.7109375" style="30" customWidth="1"/>
    <col min="6" max="6" width="45.85546875" style="30" customWidth="1"/>
    <col min="7" max="16384" width="12" style="30"/>
  </cols>
  <sheetData>
    <row r="1" spans="1:18" ht="24.9" customHeight="1" x14ac:dyDescent="0.2">
      <c r="A1" s="425" t="s">
        <v>829</v>
      </c>
      <c r="B1" s="426"/>
      <c r="C1" s="426"/>
      <c r="D1" s="426"/>
      <c r="E1" s="426"/>
      <c r="F1" s="426"/>
      <c r="G1" s="427"/>
      <c r="H1"/>
      <c r="I1"/>
      <c r="J1"/>
      <c r="K1"/>
      <c r="L1"/>
      <c r="M1"/>
      <c r="N1"/>
      <c r="O1"/>
      <c r="P1"/>
      <c r="Q1"/>
      <c r="R1"/>
    </row>
    <row r="2" spans="1:18" ht="24.9" customHeight="1" thickBot="1" x14ac:dyDescent="0.25"/>
    <row r="3" spans="1:18" ht="35.1" customHeight="1" thickBot="1" x14ac:dyDescent="0.25">
      <c r="B3" s="428" t="s">
        <v>830</v>
      </c>
      <c r="C3" s="429"/>
      <c r="E3" s="428" t="s">
        <v>831</v>
      </c>
      <c r="F3" s="429"/>
    </row>
    <row r="4" spans="1:18" ht="35.1" customHeight="1" x14ac:dyDescent="0.2">
      <c r="B4" s="86" t="s">
        <v>833</v>
      </c>
      <c r="C4" s="102" t="s">
        <v>3481</v>
      </c>
      <c r="E4" s="86" t="s">
        <v>840</v>
      </c>
      <c r="F4" s="105" t="s">
        <v>2238</v>
      </c>
    </row>
    <row r="5" spans="1:18" ht="35.1" customHeight="1" x14ac:dyDescent="0.2">
      <c r="B5" s="223" t="s">
        <v>795</v>
      </c>
      <c r="C5" s="222">
        <v>42251</v>
      </c>
      <c r="E5" s="87" t="s">
        <v>841</v>
      </c>
      <c r="F5" s="106" t="s">
        <v>2237</v>
      </c>
    </row>
    <row r="6" spans="1:18" ht="35.1" customHeight="1" x14ac:dyDescent="0.2">
      <c r="B6" s="87" t="s">
        <v>2365</v>
      </c>
      <c r="C6" s="103" t="s">
        <v>1740</v>
      </c>
      <c r="E6" s="87" t="s">
        <v>1479</v>
      </c>
      <c r="F6" s="107" t="s">
        <v>3121</v>
      </c>
    </row>
    <row r="7" spans="1:18" ht="35.1" customHeight="1" thickBot="1" x14ac:dyDescent="0.25">
      <c r="B7" s="89" t="s">
        <v>1737</v>
      </c>
      <c r="C7" s="104" t="s">
        <v>3323</v>
      </c>
      <c r="E7" s="87" t="s">
        <v>842</v>
      </c>
      <c r="F7" s="233"/>
    </row>
    <row r="8" spans="1:18" ht="35.1" customHeight="1" thickBot="1" x14ac:dyDescent="0.25">
      <c r="E8" s="88" t="s">
        <v>2362</v>
      </c>
      <c r="F8" s="212" t="str">
        <f>"Tools\" &amp; IF(TeilProjekt="none","",TeilProjekt &amp; "\")  &amp; "QAC\"</f>
        <v>Tools\QAC\</v>
      </c>
    </row>
    <row r="9" spans="1:18" ht="24.9" customHeight="1" x14ac:dyDescent="0.2"/>
    <row r="10" spans="1:18" ht="24.9" customHeight="1" thickBot="1" x14ac:dyDescent="0.25"/>
    <row r="11" spans="1:18" ht="35.1" customHeight="1" thickBot="1" x14ac:dyDescent="0.25">
      <c r="B11" s="428" t="s">
        <v>832</v>
      </c>
      <c r="C11" s="429"/>
      <c r="E11" s="428" t="s">
        <v>802</v>
      </c>
      <c r="F11" s="429"/>
    </row>
    <row r="12" spans="1:18" ht="35.1" customHeight="1" x14ac:dyDescent="0.2">
      <c r="B12" s="90"/>
      <c r="C12" s="99" t="str">
        <f>"Executes " &amp; F12 &amp; "  
Wait for batch to finish !"</f>
        <v>Executes qac_rebuild_report.bat  
Wait for batch to finish !</v>
      </c>
      <c r="E12" s="93" t="s">
        <v>1739</v>
      </c>
      <c r="F12" s="96" t="s">
        <v>1458</v>
      </c>
    </row>
    <row r="13" spans="1:18" ht="35.1" customHeight="1" x14ac:dyDescent="0.2">
      <c r="B13" s="91"/>
      <c r="C13" s="100" t="str">
        <f>"Scans " &amp; F14 &amp; " to QACResult sheet for further analysis"</f>
        <v>Scans QACResult.qar to QACResult sheet for further analysis</v>
      </c>
      <c r="E13" s="94" t="s">
        <v>2363</v>
      </c>
      <c r="F13" s="97" t="s">
        <v>467</v>
      </c>
    </row>
    <row r="14" spans="1:18" ht="35.1" customHeight="1" x14ac:dyDescent="0.2">
      <c r="B14" s="91"/>
      <c r="C14" s="100" t="s">
        <v>1959</v>
      </c>
      <c r="E14" s="94" t="s">
        <v>838</v>
      </c>
      <c r="F14" s="97" t="s">
        <v>468</v>
      </c>
    </row>
    <row r="15" spans="1:18" ht="35.1" customHeight="1" x14ac:dyDescent="0.2">
      <c r="B15" s="91"/>
      <c r="C15" s="100" t="str">
        <f>"Executes " &amp; F16 &amp; "
Wait for batch to finish !"</f>
        <v>Executes qac_check_prqa_msg.bat
Wait for batch to finish !</v>
      </c>
      <c r="E15" s="94" t="s">
        <v>1738</v>
      </c>
      <c r="F15" s="97" t="s">
        <v>3111</v>
      </c>
      <c r="I15" s="74"/>
    </row>
    <row r="16" spans="1:18" ht="35.1" customHeight="1" x14ac:dyDescent="0.2">
      <c r="B16" s="91"/>
      <c r="C16" s="100" t="str">
        <f>"Scans " &amp; F17 &amp; " into QAC_Result_Suppressed sheet"</f>
        <v>Scans QACResultSup.qar into QAC_Result_Suppressed sheet</v>
      </c>
      <c r="E16" s="94" t="s">
        <v>839</v>
      </c>
      <c r="F16" s="97" t="s">
        <v>1459</v>
      </c>
    </row>
    <row r="17" spans="1:18" ht="35.1" customHeight="1" thickBot="1" x14ac:dyDescent="0.25">
      <c r="B17" s="91"/>
      <c r="C17" s="100" t="str">
        <f>"Scans every .met-File in Metric Folder " &amp; F13 &amp; " to the metrics sheet"</f>
        <v>Scans every .met-File in Metric Folder Output\ to the metrics sheet</v>
      </c>
      <c r="E17" s="95" t="s">
        <v>34</v>
      </c>
      <c r="F17" s="98" t="s">
        <v>33</v>
      </c>
      <c r="I17" s="74"/>
    </row>
    <row r="18" spans="1:18" ht="35.1" customHeight="1" x14ac:dyDescent="0.2">
      <c r="B18" s="91"/>
      <c r="C18" s="100" t="s">
        <v>836</v>
      </c>
    </row>
    <row r="19" spans="1:18" ht="35.1" customHeight="1" thickBot="1" x14ac:dyDescent="0.25">
      <c r="B19" s="92"/>
      <c r="C19" s="101" t="s">
        <v>837</v>
      </c>
    </row>
    <row r="20" spans="1:18" ht="24.9" customHeight="1" x14ac:dyDescent="0.2">
      <c r="G20" s="108" t="s">
        <v>3482</v>
      </c>
    </row>
    <row r="21" spans="1:18" ht="24.9" customHeight="1" x14ac:dyDescent="0.2"/>
    <row r="22" spans="1:18" ht="24.9" customHeight="1" x14ac:dyDescent="0.2">
      <c r="A22" s="412" t="s">
        <v>819</v>
      </c>
      <c r="B22" s="413"/>
      <c r="C22" s="413"/>
      <c r="D22" s="413"/>
      <c r="E22" s="413"/>
      <c r="F22" s="413"/>
      <c r="G22" s="414"/>
      <c r="H22"/>
      <c r="I22"/>
      <c r="J22"/>
      <c r="K22"/>
      <c r="L22"/>
      <c r="M22"/>
      <c r="N22"/>
      <c r="O22"/>
      <c r="P22"/>
      <c r="Q22"/>
      <c r="R22"/>
    </row>
    <row r="23" spans="1:18" ht="24.9" customHeight="1" x14ac:dyDescent="0.2">
      <c r="A23" s="110"/>
      <c r="B23" s="111" t="s">
        <v>2690</v>
      </c>
      <c r="C23" s="421" t="s">
        <v>798</v>
      </c>
      <c r="D23" s="422"/>
      <c r="E23" s="423"/>
      <c r="F23" s="111" t="s">
        <v>799</v>
      </c>
      <c r="G23" s="111" t="s">
        <v>795</v>
      </c>
    </row>
    <row r="24" spans="1:18" ht="24.9" customHeight="1" x14ac:dyDescent="0.2">
      <c r="A24" s="110"/>
      <c r="B24" s="112" t="s">
        <v>2691</v>
      </c>
      <c r="C24" s="424" t="s">
        <v>2689</v>
      </c>
      <c r="D24" s="410"/>
      <c r="E24" s="411"/>
      <c r="F24" s="112" t="s">
        <v>2692</v>
      </c>
      <c r="G24" s="112" t="s">
        <v>1856</v>
      </c>
    </row>
    <row r="25" spans="1:18" s="109" customFormat="1" ht="43.5" customHeight="1" x14ac:dyDescent="0.2">
      <c r="A25" s="112"/>
      <c r="B25" s="112" t="s">
        <v>31</v>
      </c>
      <c r="C25" s="409" t="s">
        <v>2265</v>
      </c>
      <c r="D25" s="410"/>
      <c r="E25" s="411"/>
      <c r="F25" s="112" t="s">
        <v>2692</v>
      </c>
      <c r="G25" s="112" t="s">
        <v>2266</v>
      </c>
    </row>
    <row r="26" spans="1:18" s="109" customFormat="1" ht="33" customHeight="1" x14ac:dyDescent="0.2">
      <c r="A26" s="112"/>
      <c r="B26" s="112" t="s">
        <v>513</v>
      </c>
      <c r="C26" s="409" t="s">
        <v>1187</v>
      </c>
      <c r="D26" s="410"/>
      <c r="E26" s="411"/>
      <c r="F26" s="112" t="s">
        <v>2692</v>
      </c>
      <c r="G26" s="112" t="s">
        <v>514</v>
      </c>
    </row>
    <row r="27" spans="1:18" s="109" customFormat="1" ht="33" customHeight="1" x14ac:dyDescent="0.2">
      <c r="A27" s="112"/>
      <c r="B27" s="112" t="s">
        <v>1279</v>
      </c>
      <c r="C27" s="409" t="s">
        <v>454</v>
      </c>
      <c r="D27" s="410"/>
      <c r="E27" s="411"/>
      <c r="F27" s="112" t="s">
        <v>3118</v>
      </c>
      <c r="G27" s="112" t="s">
        <v>3117</v>
      </c>
    </row>
    <row r="28" spans="1:18" s="109" customFormat="1" ht="78.75" customHeight="1" x14ac:dyDescent="0.2">
      <c r="A28" s="112"/>
      <c r="B28" s="112" t="s">
        <v>1918</v>
      </c>
      <c r="C28" s="418" t="s">
        <v>1461</v>
      </c>
      <c r="D28" s="419"/>
      <c r="E28" s="420"/>
      <c r="F28" s="112" t="s">
        <v>3322</v>
      </c>
      <c r="G28" s="112" t="s">
        <v>1956</v>
      </c>
    </row>
    <row r="29" spans="1:18" s="109" customFormat="1" ht="24.9" customHeight="1" x14ac:dyDescent="0.2">
      <c r="A29" s="112"/>
      <c r="B29" s="112" t="s">
        <v>945</v>
      </c>
      <c r="C29" s="424" t="s">
        <v>946</v>
      </c>
      <c r="D29" s="410"/>
      <c r="E29" s="411"/>
      <c r="F29" s="112" t="s">
        <v>3322</v>
      </c>
      <c r="G29" s="112" t="s">
        <v>947</v>
      </c>
    </row>
    <row r="30" spans="1:18" s="109" customFormat="1" ht="33" customHeight="1" x14ac:dyDescent="0.2">
      <c r="A30" s="112"/>
      <c r="B30" s="112" t="s">
        <v>3044</v>
      </c>
      <c r="C30" s="409" t="s">
        <v>2225</v>
      </c>
      <c r="D30" s="410"/>
      <c r="E30" s="411"/>
      <c r="F30" s="112" t="s">
        <v>3322</v>
      </c>
      <c r="G30" s="112" t="s">
        <v>2224</v>
      </c>
    </row>
    <row r="31" spans="1:18" s="109" customFormat="1" ht="24.9" customHeight="1" x14ac:dyDescent="0.2">
      <c r="A31" s="112"/>
      <c r="B31" s="112" t="s">
        <v>1007</v>
      </c>
      <c r="C31" s="409" t="s">
        <v>2636</v>
      </c>
      <c r="D31" s="410"/>
      <c r="E31" s="411"/>
      <c r="F31" s="112" t="s">
        <v>3322</v>
      </c>
      <c r="G31" s="213" t="s">
        <v>1114</v>
      </c>
    </row>
    <row r="32" spans="1:18" s="109" customFormat="1" ht="24.9" customHeight="1" x14ac:dyDescent="0.2">
      <c r="A32" s="112"/>
      <c r="B32" s="112" t="s">
        <v>3364</v>
      </c>
      <c r="C32" s="409" t="s">
        <v>1702</v>
      </c>
      <c r="D32" s="410"/>
      <c r="E32" s="411"/>
      <c r="F32" s="112" t="s">
        <v>3322</v>
      </c>
      <c r="G32" s="213" t="s">
        <v>3408</v>
      </c>
    </row>
    <row r="33" spans="1:18" s="109" customFormat="1" ht="24.9" customHeight="1" x14ac:dyDescent="0.2">
      <c r="A33" s="112"/>
      <c r="B33" s="112" t="s">
        <v>3079</v>
      </c>
      <c r="C33" s="406" t="s">
        <v>1020</v>
      </c>
      <c r="D33" s="407"/>
      <c r="E33" s="408"/>
      <c r="F33" s="112" t="s">
        <v>3322</v>
      </c>
      <c r="G33" s="213" t="s">
        <v>1019</v>
      </c>
    </row>
    <row r="34" spans="1:18" s="215" customFormat="1" ht="44.25" customHeight="1" x14ac:dyDescent="0.2">
      <c r="A34" s="213"/>
      <c r="B34" s="213" t="s">
        <v>3471</v>
      </c>
      <c r="C34" s="406" t="s">
        <v>3472</v>
      </c>
      <c r="D34" s="407"/>
      <c r="E34" s="408"/>
      <c r="F34" s="213" t="s">
        <v>3474</v>
      </c>
      <c r="G34" s="213" t="s">
        <v>3473</v>
      </c>
    </row>
    <row r="35" spans="1:18" s="215" customFormat="1" ht="24.9" customHeight="1" x14ac:dyDescent="0.2">
      <c r="A35" s="216"/>
      <c r="B35" s="217"/>
      <c r="C35" s="218"/>
      <c r="D35" s="214"/>
      <c r="E35" s="214"/>
      <c r="F35" s="217"/>
      <c r="G35" s="217"/>
    </row>
    <row r="36" spans="1:18" ht="24.9" customHeight="1" x14ac:dyDescent="0.2">
      <c r="A36" s="415" t="s">
        <v>818</v>
      </c>
      <c r="B36" s="416"/>
      <c r="C36" s="416"/>
      <c r="D36" s="416"/>
      <c r="E36" s="416"/>
      <c r="F36" s="416"/>
      <c r="G36" s="417"/>
      <c r="H36"/>
      <c r="I36"/>
      <c r="J36"/>
      <c r="K36"/>
      <c r="L36"/>
      <c r="M36"/>
      <c r="N36"/>
      <c r="O36"/>
      <c r="P36"/>
      <c r="Q36"/>
      <c r="R36"/>
    </row>
    <row r="37" spans="1:18" ht="24.9" customHeight="1" x14ac:dyDescent="0.2">
      <c r="A37" s="113"/>
      <c r="B37" s="113"/>
      <c r="C37" s="113"/>
      <c r="D37" s="113"/>
      <c r="E37" s="113"/>
      <c r="F37" s="113"/>
      <c r="G37" s="113"/>
    </row>
    <row r="38" spans="1:18" ht="12.9" customHeight="1" x14ac:dyDescent="0.2">
      <c r="A38" s="114"/>
      <c r="B38" s="67" t="s">
        <v>797</v>
      </c>
      <c r="C38" s="114"/>
      <c r="D38" s="114"/>
      <c r="E38" s="114"/>
      <c r="F38" s="114"/>
      <c r="G38" s="114"/>
    </row>
    <row r="39" spans="1:18" ht="12.9" customHeight="1" x14ac:dyDescent="0.2">
      <c r="A39" s="114"/>
      <c r="B39" s="66" t="s">
        <v>3323</v>
      </c>
      <c r="C39" s="114"/>
      <c r="D39" s="114"/>
      <c r="E39" s="114"/>
      <c r="F39" s="114"/>
      <c r="G39" s="114"/>
    </row>
    <row r="40" spans="1:18" ht="12.9" customHeight="1" x14ac:dyDescent="0.2">
      <c r="A40" s="114"/>
      <c r="B40" s="66"/>
      <c r="C40" s="114"/>
      <c r="D40" s="114"/>
      <c r="E40" s="114"/>
      <c r="F40" s="114"/>
      <c r="G40" s="114"/>
    </row>
    <row r="41" spans="1:18" ht="12.9" customHeight="1" x14ac:dyDescent="0.2">
      <c r="A41" s="114"/>
      <c r="B41" s="60"/>
      <c r="C41" s="114"/>
      <c r="D41" s="114"/>
      <c r="E41" s="114"/>
      <c r="F41" s="114"/>
      <c r="G41" s="114"/>
    </row>
    <row r="42" spans="1:18" ht="12.9" customHeight="1" x14ac:dyDescent="0.2">
      <c r="A42" s="114"/>
      <c r="B42" s="114"/>
      <c r="C42" s="114"/>
      <c r="D42" s="114"/>
      <c r="E42" s="114"/>
      <c r="F42" s="114"/>
      <c r="G42" s="114"/>
    </row>
    <row r="43" spans="1:18" ht="12.9" customHeight="1" x14ac:dyDescent="0.2">
      <c r="A43" s="114"/>
      <c r="B43" s="114"/>
      <c r="C43" s="114"/>
      <c r="D43" s="114"/>
      <c r="E43" s="114"/>
      <c r="F43" s="114"/>
      <c r="G43" s="114"/>
    </row>
    <row r="44" spans="1:18" ht="12.9" customHeight="1" x14ac:dyDescent="0.2">
      <c r="A44" s="114"/>
      <c r="B44" s="71" t="s">
        <v>1479</v>
      </c>
      <c r="C44" s="72" t="s">
        <v>800</v>
      </c>
      <c r="D44" s="72" t="s">
        <v>1482</v>
      </c>
      <c r="E44" s="72" t="s">
        <v>801</v>
      </c>
      <c r="F44" s="73" t="s">
        <v>2309</v>
      </c>
      <c r="G44" s="114"/>
    </row>
    <row r="45" spans="1:18" ht="12.9" customHeight="1" x14ac:dyDescent="0.2">
      <c r="A45" s="114"/>
      <c r="B45" s="68" t="s">
        <v>1480</v>
      </c>
      <c r="C45" s="69" t="s">
        <v>599</v>
      </c>
      <c r="D45" s="69" t="s">
        <v>3445</v>
      </c>
      <c r="E45" s="69" t="s">
        <v>941</v>
      </c>
      <c r="F45" s="70" t="s">
        <v>1845</v>
      </c>
      <c r="G45" s="114"/>
    </row>
    <row r="46" spans="1:18" ht="12.9" customHeight="1" x14ac:dyDescent="0.2">
      <c r="A46" s="114"/>
      <c r="B46" s="61" t="s">
        <v>1481</v>
      </c>
      <c r="C46" s="62" t="s">
        <v>599</v>
      </c>
      <c r="D46" s="62" t="s">
        <v>1477</v>
      </c>
      <c r="E46" s="62" t="s">
        <v>145</v>
      </c>
      <c r="F46" s="63" t="s">
        <v>1846</v>
      </c>
      <c r="G46" s="114"/>
    </row>
    <row r="47" spans="1:18" ht="12.9" customHeight="1" x14ac:dyDescent="0.2">
      <c r="A47" s="114"/>
      <c r="B47" s="61" t="s">
        <v>1478</v>
      </c>
      <c r="C47" s="62" t="s">
        <v>599</v>
      </c>
      <c r="D47" s="62" t="s">
        <v>1477</v>
      </c>
      <c r="E47" s="62" t="s">
        <v>145</v>
      </c>
      <c r="F47" s="63" t="s">
        <v>1846</v>
      </c>
      <c r="G47" s="114"/>
    </row>
    <row r="48" spans="1:18" ht="12.9" customHeight="1" x14ac:dyDescent="0.2">
      <c r="A48" s="114"/>
      <c r="B48" s="61" t="s">
        <v>3120</v>
      </c>
      <c r="C48" s="165" t="s">
        <v>599</v>
      </c>
      <c r="D48" s="165" t="s">
        <v>3125</v>
      </c>
      <c r="E48" s="165" t="s">
        <v>1211</v>
      </c>
      <c r="F48" s="166" t="s">
        <v>1212</v>
      </c>
      <c r="G48" s="114"/>
    </row>
    <row r="49" spans="1:7" ht="12.9" customHeight="1" x14ac:dyDescent="0.2">
      <c r="A49" s="114"/>
      <c r="B49" s="180" t="s">
        <v>3121</v>
      </c>
      <c r="C49" s="64" t="s">
        <v>1210</v>
      </c>
      <c r="D49" s="64" t="s">
        <v>3123</v>
      </c>
      <c r="E49" s="64" t="s">
        <v>1211</v>
      </c>
      <c r="F49" s="65" t="s">
        <v>1212</v>
      </c>
      <c r="G49" s="114"/>
    </row>
    <row r="50" spans="1:7" ht="12.9" customHeight="1" x14ac:dyDescent="0.2">
      <c r="A50" s="114"/>
      <c r="B50" s="114"/>
      <c r="C50" s="114"/>
      <c r="D50" s="114"/>
      <c r="E50" s="114"/>
      <c r="F50" s="114"/>
      <c r="G50" s="114"/>
    </row>
    <row r="51" spans="1:7" ht="12.9" customHeight="1" x14ac:dyDescent="0.2">
      <c r="A51" s="114"/>
      <c r="B51" s="114"/>
      <c r="C51" s="114"/>
      <c r="D51" s="114"/>
      <c r="E51" s="114"/>
      <c r="F51" s="114"/>
      <c r="G51" s="114"/>
    </row>
    <row r="52" spans="1:7" ht="12.9" customHeight="1" x14ac:dyDescent="0.2">
      <c r="A52" s="114"/>
      <c r="B52" s="79" t="s">
        <v>796</v>
      </c>
      <c r="C52" s="80" t="s">
        <v>1008</v>
      </c>
      <c r="D52" s="114"/>
      <c r="E52" s="114"/>
      <c r="F52" s="114"/>
      <c r="G52" s="114"/>
    </row>
    <row r="53" spans="1:7" ht="12.9" customHeight="1" x14ac:dyDescent="0.2">
      <c r="A53" s="114"/>
      <c r="B53" s="81" t="s">
        <v>469</v>
      </c>
      <c r="C53" s="82" t="s">
        <v>3106</v>
      </c>
      <c r="D53" s="114"/>
      <c r="E53" s="114"/>
      <c r="F53" s="114"/>
      <c r="G53" s="114"/>
    </row>
    <row r="54" spans="1:7" ht="12.9" customHeight="1" x14ac:dyDescent="0.2">
      <c r="A54" s="114"/>
      <c r="B54" s="83" t="s">
        <v>466</v>
      </c>
      <c r="C54" s="84" t="s">
        <v>3107</v>
      </c>
      <c r="D54" s="114"/>
      <c r="E54" s="114"/>
      <c r="F54" s="114"/>
      <c r="G54" s="114"/>
    </row>
    <row r="55" spans="1:7" ht="12.9" customHeight="1" x14ac:dyDescent="0.2">
      <c r="A55" s="114"/>
      <c r="B55" s="85" t="s">
        <v>1740</v>
      </c>
      <c r="C55" s="144" t="s">
        <v>470</v>
      </c>
      <c r="D55" s="114"/>
      <c r="E55" s="114"/>
      <c r="F55" s="114"/>
      <c r="G55" s="114"/>
    </row>
    <row r="56" spans="1:7" ht="12.9" customHeight="1" x14ac:dyDescent="0.2">
      <c r="A56" s="114"/>
      <c r="B56" s="114"/>
      <c r="C56" s="114"/>
      <c r="D56" s="114"/>
      <c r="E56" s="114"/>
      <c r="F56" s="114"/>
      <c r="G56" s="114"/>
    </row>
    <row r="57" spans="1:7" ht="12.9" customHeight="1" thickBot="1" x14ac:dyDescent="0.25">
      <c r="A57" s="114"/>
      <c r="B57" s="114"/>
      <c r="C57" s="114"/>
      <c r="D57" s="114"/>
      <c r="E57" s="114"/>
      <c r="F57" s="114"/>
      <c r="G57" s="114"/>
    </row>
    <row r="58" spans="1:7" ht="12.9" customHeight="1" thickBot="1" x14ac:dyDescent="0.25">
      <c r="A58" s="114"/>
      <c r="B58" s="115" t="s">
        <v>803</v>
      </c>
      <c r="C58" s="116"/>
      <c r="D58" s="116"/>
      <c r="E58" s="116"/>
      <c r="F58" s="117"/>
      <c r="G58" s="114"/>
    </row>
    <row r="59" spans="1:7" ht="12.9" customHeight="1" x14ac:dyDescent="0.2">
      <c r="A59" s="114"/>
      <c r="B59" s="118" t="s">
        <v>842</v>
      </c>
      <c r="C59" s="75">
        <f>F7</f>
        <v>0</v>
      </c>
      <c r="D59" s="119"/>
      <c r="E59" s="76"/>
      <c r="F59" s="120"/>
      <c r="G59" s="114"/>
    </row>
    <row r="60" spans="1:7" ht="12.9" customHeight="1" x14ac:dyDescent="0.2">
      <c r="A60" s="114"/>
      <c r="B60" s="121" t="s">
        <v>1741</v>
      </c>
      <c r="C60" s="76" t="str">
        <f>ProjektBasisPfad &amp; VLOOKUP(TeilProjekt,AuswahlTeilProjekt,2,FALSE)</f>
        <v>0Source</v>
      </c>
      <c r="D60" s="76"/>
      <c r="E60" s="76"/>
      <c r="F60" s="122"/>
      <c r="G60" s="114"/>
    </row>
    <row r="61" spans="1:7" ht="12.9" customHeight="1" x14ac:dyDescent="0.2">
      <c r="A61" s="114"/>
      <c r="B61" s="121" t="s">
        <v>804</v>
      </c>
      <c r="C61" s="77" t="str">
        <f>ProjektBasisPfad &amp; QACBasisPfad &amp; F12</f>
        <v>0Tools\QAC\qac_rebuild_report.bat</v>
      </c>
      <c r="D61" s="76"/>
      <c r="E61" s="76"/>
      <c r="F61" s="122"/>
      <c r="G61" s="114"/>
    </row>
    <row r="62" spans="1:7" ht="12.9" customHeight="1" x14ac:dyDescent="0.2">
      <c r="A62" s="114"/>
      <c r="B62" s="121" t="s">
        <v>1742</v>
      </c>
      <c r="C62" s="76" t="str">
        <f>ProjektBasisPfad &amp; QACBasisPfad &amp; F13</f>
        <v>0Tools\QAC\Output\</v>
      </c>
      <c r="D62" s="76"/>
      <c r="E62" s="76"/>
      <c r="F62" s="122"/>
      <c r="G62" s="114"/>
    </row>
    <row r="63" spans="1:7" ht="12.9" customHeight="1" x14ac:dyDescent="0.2">
      <c r="A63" s="114"/>
      <c r="B63" s="121" t="s">
        <v>1743</v>
      </c>
      <c r="C63" s="76" t="str">
        <f>ProjektBasisPfad &amp; QACBasisPfad &amp;F15 &amp; F14</f>
        <v>0Tools\QAC\report\QACResult.qar</v>
      </c>
      <c r="D63" s="76"/>
      <c r="E63" s="76"/>
      <c r="F63" s="122"/>
      <c r="G63" s="114"/>
    </row>
    <row r="64" spans="1:7" ht="12.9" customHeight="1" x14ac:dyDescent="0.2">
      <c r="A64" s="114"/>
      <c r="B64" s="121" t="s">
        <v>839</v>
      </c>
      <c r="C64" s="76" t="str">
        <f>ProjektBasisPfad &amp; QACBasisPfad &amp; F16</f>
        <v>0Tools\QAC\qac_check_prqa_msg.bat</v>
      </c>
      <c r="D64" s="76"/>
      <c r="E64" s="76"/>
      <c r="F64" s="122"/>
      <c r="G64" s="114"/>
    </row>
    <row r="65" spans="1:7" ht="12.9" customHeight="1" thickBot="1" x14ac:dyDescent="0.25">
      <c r="A65" s="114"/>
      <c r="B65" s="121" t="s">
        <v>1744</v>
      </c>
      <c r="C65" s="76" t="str">
        <f>ProjektBasisPfad &amp; QACBasisPfad &amp; F15 &amp; F17</f>
        <v>0Tools\QAC\report\QACResultSup.qar</v>
      </c>
      <c r="D65" s="76"/>
      <c r="E65" s="76"/>
      <c r="F65" s="122"/>
      <c r="G65" s="114" t="s">
        <v>1701</v>
      </c>
    </row>
    <row r="66" spans="1:7" ht="12.9" customHeight="1" x14ac:dyDescent="0.2">
      <c r="A66" s="114"/>
      <c r="B66" s="123" t="s">
        <v>800</v>
      </c>
      <c r="C66" s="75" t="str">
        <f>VLOOKUP(QACVersion,AuswahlQACReferenzen,2,FALSE)</f>
        <v>MISRARegeln_2004</v>
      </c>
      <c r="D66" s="75"/>
      <c r="E66" s="75"/>
      <c r="F66" s="120"/>
      <c r="G66" s="114"/>
    </row>
    <row r="67" spans="1:7" ht="12.9" customHeight="1" x14ac:dyDescent="0.2">
      <c r="A67" s="114"/>
      <c r="B67" s="121" t="s">
        <v>1482</v>
      </c>
      <c r="C67" s="76" t="str">
        <f>VLOOKUP(QACVersion,AuswahlQACReferenzen,3,FALSE)</f>
        <v>QACMessagesV7_M2004</v>
      </c>
      <c r="D67" s="76"/>
      <c r="E67" s="76"/>
      <c r="F67" s="122"/>
      <c r="G67" s="114"/>
    </row>
    <row r="68" spans="1:7" ht="12.9" customHeight="1" x14ac:dyDescent="0.2">
      <c r="A68" s="114"/>
      <c r="B68" s="121" t="s">
        <v>801</v>
      </c>
      <c r="C68" s="76" t="str">
        <f>VLOOKUP(QACVersion,AuswahlQACReferenzen,4,FALSE)</f>
        <v>QACMetrikenV7</v>
      </c>
      <c r="D68" s="76"/>
      <c r="E68" s="76"/>
      <c r="F68" s="122"/>
      <c r="G68" s="114"/>
    </row>
    <row r="69" spans="1:7" ht="12.9" customHeight="1" thickBot="1" x14ac:dyDescent="0.25">
      <c r="A69" s="114"/>
      <c r="B69" s="124" t="s">
        <v>2309</v>
      </c>
      <c r="C69" s="78" t="str">
        <f>VLOOKUP(QACVersion,AuswahlQACReferenzen,5,FALSE)</f>
        <v>LevelV7</v>
      </c>
      <c r="D69" s="78"/>
      <c r="E69" s="78"/>
      <c r="F69" s="125"/>
      <c r="G69" s="114"/>
    </row>
    <row r="70" spans="1:7" ht="12.9" customHeight="1" x14ac:dyDescent="0.2">
      <c r="A70" s="114"/>
      <c r="B70" s="114"/>
      <c r="C70" s="114"/>
      <c r="D70" s="114"/>
      <c r="E70" s="114"/>
      <c r="F70" s="114"/>
      <c r="G70" s="114"/>
    </row>
    <row r="71" spans="1:7" ht="12.9" customHeight="1" x14ac:dyDescent="0.2">
      <c r="A71" s="114"/>
      <c r="B71" s="114"/>
      <c r="C71" s="114"/>
      <c r="D71" s="114"/>
      <c r="E71" s="114"/>
      <c r="F71" s="114"/>
      <c r="G71" s="114"/>
    </row>
    <row r="74" spans="1:7" ht="73.5" customHeight="1" x14ac:dyDescent="0.2"/>
  </sheetData>
  <dataConsolidate/>
  <mergeCells count="19">
    <mergeCell ref="A1:G1"/>
    <mergeCell ref="B3:C3"/>
    <mergeCell ref="E3:F3"/>
    <mergeCell ref="B11:C11"/>
    <mergeCell ref="E11:F11"/>
    <mergeCell ref="C34:E34"/>
    <mergeCell ref="C30:E30"/>
    <mergeCell ref="A22:G22"/>
    <mergeCell ref="A36:G36"/>
    <mergeCell ref="C27:E27"/>
    <mergeCell ref="C28:E28"/>
    <mergeCell ref="C23:E23"/>
    <mergeCell ref="C24:E24"/>
    <mergeCell ref="C25:E25"/>
    <mergeCell ref="C33:E33"/>
    <mergeCell ref="C32:E32"/>
    <mergeCell ref="C31:E31"/>
    <mergeCell ref="C26:E26"/>
    <mergeCell ref="C29:E29"/>
  </mergeCells>
  <phoneticPr fontId="0" type="noConversion"/>
  <dataValidations count="3">
    <dataValidation type="list" allowBlank="1" showInputMessage="1" showErrorMessage="1" errorTitle="Der Autor" error="Für diese Zelle sind nur Werte aus der EingabeListe zulässig. Bitte dort ändern bzw. erweitern." sqref="C7">
      <formula1>AuswahlRegelsatz</formula1>
    </dataValidation>
    <dataValidation type="list" allowBlank="1" showInputMessage="1" showErrorMessage="1" errorTitle="Der Autor" error="Für diese Zelle sind nur Werte aus der EingabeListe zulässig. Bitte dort ändern bzw. erweitern." sqref="F6">
      <formula1>$B$45:$B$49</formula1>
    </dataValidation>
    <dataValidation type="list" allowBlank="1" showInputMessage="1" showErrorMessage="1" errorTitle="Der Autor" error="Für diese Zelle sind nur Werte aus der EingabeListe zulässig. Bitte dort ändern bzw. erweitern." sqref="C6">
      <formula1>$B$53:$B$55</formula1>
    </dataValidation>
  </dataValidations>
  <printOptions horizontalCentered="1"/>
  <pageMargins left="0.59055118110236227" right="0.59055118110236227" top="0.39370078740157483" bottom="0.39370078740157483" header="0.19685039370078741" footer="0.19685039370078741"/>
  <pageSetup paperSize="9" scale="84" fitToHeight="100" orientation="landscape" horizontalDpi="300" verticalDpi="300" r:id="rId1"/>
  <headerFooter alignWithMargins="0"/>
  <rowBreaks count="1" manualBreakCount="1">
    <brk id="20" max="16383" man="1"/>
  </rowBreaks>
  <drawing r:id="rId2"/>
  <legacyDrawing r:id="rId3"/>
  <controls>
    <mc:AlternateContent xmlns:mc="http://schemas.openxmlformats.org/markup-compatibility/2006">
      <mc:Choice Requires="x14">
        <control shapeId="12311" r:id="rId4" name="CommandButton1">
          <controlPr defaultSize="0" autoLine="0" r:id="rId5">
            <anchor>
              <from>
                <xdr:col>1</xdr:col>
                <xdr:colOff>60960</xdr:colOff>
                <xdr:row>11</xdr:row>
                <xdr:rowOff>22860</xdr:rowOff>
              </from>
              <to>
                <xdr:col>2</xdr:col>
                <xdr:colOff>137160</xdr:colOff>
                <xdr:row>11</xdr:row>
                <xdr:rowOff>434340</xdr:rowOff>
              </to>
            </anchor>
          </controlPr>
        </control>
      </mc:Choice>
      <mc:Fallback>
        <control shapeId="12311" r:id="rId4" name="CommandButton1"/>
      </mc:Fallback>
    </mc:AlternateContent>
    <mc:AlternateContent xmlns:mc="http://schemas.openxmlformats.org/markup-compatibility/2006">
      <mc:Choice Requires="x14">
        <control shapeId="2" r:id="rId6" name="CommandButton2">
          <controlPr defaultSize="0" autoLine="0" r:id="rId7">
            <anchor>
              <from>
                <xdr:col>1</xdr:col>
                <xdr:colOff>60960</xdr:colOff>
                <xdr:row>12</xdr:row>
                <xdr:rowOff>22860</xdr:rowOff>
              </from>
              <to>
                <xdr:col>2</xdr:col>
                <xdr:colOff>137160</xdr:colOff>
                <xdr:row>12</xdr:row>
                <xdr:rowOff>434340</xdr:rowOff>
              </to>
            </anchor>
          </controlPr>
        </control>
      </mc:Choice>
      <mc:Fallback>
        <control shapeId="12314" r:id="rId6" name="CommandButton2"/>
      </mc:Fallback>
    </mc:AlternateContent>
    <mc:AlternateContent xmlns:mc="http://schemas.openxmlformats.org/markup-compatibility/2006">
      <mc:Choice Requires="x14">
        <control shapeId="12315" r:id="rId8" name="CommandButton3">
          <controlPr defaultSize="0" autoLine="0" r:id="rId9">
            <anchor>
              <from>
                <xdr:col>1</xdr:col>
                <xdr:colOff>60960</xdr:colOff>
                <xdr:row>13</xdr:row>
                <xdr:rowOff>22860</xdr:rowOff>
              </from>
              <to>
                <xdr:col>2</xdr:col>
                <xdr:colOff>137160</xdr:colOff>
                <xdr:row>13</xdr:row>
                <xdr:rowOff>434340</xdr:rowOff>
              </to>
            </anchor>
          </controlPr>
        </control>
      </mc:Choice>
      <mc:Fallback>
        <control shapeId="12315" r:id="rId8" name="CommandButton3"/>
      </mc:Fallback>
    </mc:AlternateContent>
    <mc:AlternateContent xmlns:mc="http://schemas.openxmlformats.org/markup-compatibility/2006">
      <mc:Choice Requires="x14">
        <control shapeId="12316" r:id="rId10" name="CommandButton4">
          <controlPr defaultSize="0" disabled="1" autoLine="0" r:id="rId11">
            <anchor>
              <from>
                <xdr:col>1</xdr:col>
                <xdr:colOff>60960</xdr:colOff>
                <xdr:row>14</xdr:row>
                <xdr:rowOff>22860</xdr:rowOff>
              </from>
              <to>
                <xdr:col>2</xdr:col>
                <xdr:colOff>137160</xdr:colOff>
                <xdr:row>15</xdr:row>
                <xdr:rowOff>0</xdr:rowOff>
              </to>
            </anchor>
          </controlPr>
        </control>
      </mc:Choice>
      <mc:Fallback>
        <control shapeId="12316" r:id="rId10" name="CommandButton4"/>
      </mc:Fallback>
    </mc:AlternateContent>
    <mc:AlternateContent xmlns:mc="http://schemas.openxmlformats.org/markup-compatibility/2006">
      <mc:Choice Requires="x14">
        <control shapeId="12317" r:id="rId12" name="CommandButton5">
          <controlPr defaultSize="0" autoLine="0" r:id="rId13">
            <anchor>
              <from>
                <xdr:col>1</xdr:col>
                <xdr:colOff>60960</xdr:colOff>
                <xdr:row>15</xdr:row>
                <xdr:rowOff>22860</xdr:rowOff>
              </from>
              <to>
                <xdr:col>2</xdr:col>
                <xdr:colOff>137160</xdr:colOff>
                <xdr:row>16</xdr:row>
                <xdr:rowOff>0</xdr:rowOff>
              </to>
            </anchor>
          </controlPr>
        </control>
      </mc:Choice>
      <mc:Fallback>
        <control shapeId="12317" r:id="rId12" name="CommandButton5"/>
      </mc:Fallback>
    </mc:AlternateContent>
    <mc:AlternateContent xmlns:mc="http://schemas.openxmlformats.org/markup-compatibility/2006">
      <mc:Choice Requires="x14">
        <control shapeId="12318" r:id="rId14" name="CommandButton6">
          <controlPr defaultSize="0" autoLine="0" r:id="rId15">
            <anchor>
              <from>
                <xdr:col>1</xdr:col>
                <xdr:colOff>60960</xdr:colOff>
                <xdr:row>16</xdr:row>
                <xdr:rowOff>22860</xdr:rowOff>
              </from>
              <to>
                <xdr:col>2</xdr:col>
                <xdr:colOff>137160</xdr:colOff>
                <xdr:row>16</xdr:row>
                <xdr:rowOff>434340</xdr:rowOff>
              </to>
            </anchor>
          </controlPr>
        </control>
      </mc:Choice>
      <mc:Fallback>
        <control shapeId="12318" r:id="rId14" name="CommandButton6"/>
      </mc:Fallback>
    </mc:AlternateContent>
    <mc:AlternateContent xmlns:mc="http://schemas.openxmlformats.org/markup-compatibility/2006">
      <mc:Choice Requires="x14">
        <control shapeId="12319" r:id="rId16" name="CommandButton7">
          <controlPr defaultSize="0" autoLine="0" r:id="rId17">
            <anchor>
              <from>
                <xdr:col>1</xdr:col>
                <xdr:colOff>60960</xdr:colOff>
                <xdr:row>17</xdr:row>
                <xdr:rowOff>22860</xdr:rowOff>
              </from>
              <to>
                <xdr:col>2</xdr:col>
                <xdr:colOff>137160</xdr:colOff>
                <xdr:row>17</xdr:row>
                <xdr:rowOff>434340</xdr:rowOff>
              </to>
            </anchor>
          </controlPr>
        </control>
      </mc:Choice>
      <mc:Fallback>
        <control shapeId="12319" r:id="rId16" name="CommandButton7"/>
      </mc:Fallback>
    </mc:AlternateContent>
    <mc:AlternateContent xmlns:mc="http://schemas.openxmlformats.org/markup-compatibility/2006">
      <mc:Choice Requires="x14">
        <control shapeId="12320" r:id="rId18" name="CommandButton8">
          <controlPr defaultSize="0" autoLine="0" r:id="rId19">
            <anchor>
              <from>
                <xdr:col>1</xdr:col>
                <xdr:colOff>60960</xdr:colOff>
                <xdr:row>18</xdr:row>
                <xdr:rowOff>30480</xdr:rowOff>
              </from>
              <to>
                <xdr:col>2</xdr:col>
                <xdr:colOff>137160</xdr:colOff>
                <xdr:row>19</xdr:row>
                <xdr:rowOff>0</xdr:rowOff>
              </to>
            </anchor>
          </controlPr>
        </control>
      </mc:Choice>
      <mc:Fallback>
        <control shapeId="12320" r:id="rId18" name="CommandButton8"/>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2">
    <pageSetUpPr fitToPage="1"/>
  </sheetPr>
  <dimension ref="A1:I60"/>
  <sheetViews>
    <sheetView topLeftCell="A28" zoomScaleNormal="100" workbookViewId="0">
      <selection activeCell="E61" sqref="E61"/>
    </sheetView>
  </sheetViews>
  <sheetFormatPr baseColWidth="10" defaultRowHeight="10.199999999999999" x14ac:dyDescent="0.2"/>
  <cols>
    <col min="1" max="1" width="18.140625" customWidth="1"/>
    <col min="2" max="2" width="16" customWidth="1"/>
    <col min="3" max="3" width="24.85546875" customWidth="1"/>
    <col min="4" max="4" width="16.140625" customWidth="1"/>
    <col min="5" max="5" width="35" customWidth="1"/>
    <col min="8" max="8" width="11.7109375" customWidth="1"/>
    <col min="9" max="9" width="8.28515625" customWidth="1"/>
  </cols>
  <sheetData>
    <row r="1" spans="1:8" s="6" customFormat="1" ht="87.75" customHeight="1" x14ac:dyDescent="0.25">
      <c r="A1" s="430" t="str">
        <f>ProjektLangName</f>
        <v>QAC Test Project Long</v>
      </c>
      <c r="B1" s="430"/>
      <c r="C1" s="430"/>
    </row>
    <row r="2" spans="1:8" s="6" customFormat="1" ht="30" customHeight="1" x14ac:dyDescent="0.25">
      <c r="A2" s="431" t="s">
        <v>1745</v>
      </c>
      <c r="B2" s="432"/>
      <c r="C2" s="432"/>
      <c r="D2" s="432"/>
      <c r="E2" s="433"/>
      <c r="F2" s="7"/>
      <c r="G2" s="7"/>
      <c r="H2" s="7"/>
    </row>
    <row r="3" spans="1:8" s="6" customFormat="1" ht="20.100000000000001" customHeight="1" x14ac:dyDescent="0.25">
      <c r="A3" s="14" t="s">
        <v>808</v>
      </c>
      <c r="B3" s="18" t="str">
        <f>"Static analysis of the project: " &amp; ProjektName &amp; IF(TeilProjekt&lt;&gt;"nein", " (" &amp; TeilProjekt &amp; ")","")</f>
        <v>Static analysis of the project: QAC Test Project (none)</v>
      </c>
      <c r="C3" s="19"/>
      <c r="D3" s="15"/>
      <c r="E3" s="16"/>
    </row>
    <row r="4" spans="1:8" s="6" customFormat="1" ht="20.100000000000001" customHeight="1" x14ac:dyDescent="0.25">
      <c r="A4" s="14" t="s">
        <v>807</v>
      </c>
      <c r="B4" s="434" t="str">
        <f>Programmstand</f>
        <v>Trunk</v>
      </c>
      <c r="C4" s="434"/>
      <c r="D4" s="434"/>
      <c r="E4" s="435"/>
    </row>
    <row r="5" spans="1:8" s="6" customFormat="1" ht="20.100000000000001" customHeight="1" x14ac:dyDescent="0.25">
      <c r="A5" s="14" t="s">
        <v>827</v>
      </c>
      <c r="B5" s="434" t="str">
        <f>ASIL</f>
        <v>ASIL A (D)</v>
      </c>
      <c r="C5" s="434"/>
      <c r="D5" s="434"/>
      <c r="E5" s="435"/>
    </row>
    <row r="6" spans="1:8" s="6" customFormat="1" ht="20.100000000000001" customHeight="1" x14ac:dyDescent="0.25">
      <c r="A6" s="14" t="s">
        <v>809</v>
      </c>
      <c r="B6" s="434" t="str">
        <f>"Team " &amp; ProjektName</f>
        <v>Team QAC Test Project</v>
      </c>
      <c r="C6" s="434"/>
      <c r="D6" s="434"/>
      <c r="E6" s="435"/>
    </row>
    <row r="7" spans="1:8" s="6" customFormat="1" ht="20.100000000000001" customHeight="1" x14ac:dyDescent="0.25">
      <c r="A7" s="17" t="s">
        <v>810</v>
      </c>
      <c r="B7" s="436">
        <f>PruefDatum</f>
        <v>42251</v>
      </c>
      <c r="C7" s="436"/>
      <c r="D7" s="436"/>
      <c r="E7" s="437"/>
    </row>
    <row r="8" spans="1:8" s="6" customFormat="1" ht="15" x14ac:dyDescent="0.25"/>
    <row r="9" spans="1:8" s="6" customFormat="1" ht="20.100000000000001" customHeight="1" x14ac:dyDescent="0.25">
      <c r="A9" s="219" t="s">
        <v>2239</v>
      </c>
      <c r="B9" s="219"/>
      <c r="C9" s="220"/>
      <c r="D9" s="220"/>
      <c r="E9" s="220"/>
    </row>
    <row r="10" spans="1:8" s="6" customFormat="1" ht="20.100000000000001" customHeight="1" x14ac:dyDescent="0.25">
      <c r="A10" s="8" t="s">
        <v>1942</v>
      </c>
      <c r="C10" s="23" t="str">
        <f>Regelsatz</f>
        <v>FULL</v>
      </c>
    </row>
    <row r="11" spans="1:8" s="6" customFormat="1" ht="20.100000000000001" customHeight="1" x14ac:dyDescent="0.3">
      <c r="A11" s="6" t="s">
        <v>811</v>
      </c>
      <c r="C11" s="34" t="str">
        <f>QACVersion</f>
        <v>7.2.0_M2004</v>
      </c>
    </row>
    <row r="12" spans="1:8" s="6" customFormat="1" ht="15" customHeight="1" x14ac:dyDescent="0.25">
      <c r="A12" s="8"/>
      <c r="B12" s="8"/>
    </row>
    <row r="13" spans="1:8" s="6" customFormat="1" ht="15" customHeight="1" x14ac:dyDescent="0.25"/>
    <row r="14" spans="1:8" s="6" customFormat="1" ht="20.100000000000001" customHeight="1" x14ac:dyDescent="0.25">
      <c r="A14" s="8" t="s">
        <v>843</v>
      </c>
    </row>
    <row r="15" spans="1:8" s="6" customFormat="1" ht="15" x14ac:dyDescent="0.25"/>
    <row r="16" spans="1:8" s="6" customFormat="1" ht="33" customHeight="1" x14ac:dyDescent="0.25">
      <c r="A16" s="9" t="s">
        <v>2960</v>
      </c>
      <c r="B16" s="9" t="s">
        <v>2255</v>
      </c>
      <c r="C16" s="9" t="s">
        <v>798</v>
      </c>
      <c r="D16" s="9" t="s">
        <v>2961</v>
      </c>
      <c r="E16" s="9" t="s">
        <v>1939</v>
      </c>
    </row>
    <row r="17" spans="1:8" s="6" customFormat="1" ht="69.900000000000006" customHeight="1" x14ac:dyDescent="0.25">
      <c r="A17" s="10">
        <v>288</v>
      </c>
      <c r="B17" s="10" t="str">
        <f t="shared" ref="B17:B23" ca="1" si="0">VLOOKUP(A17,INDIRECT(RefQACMessages),3,FALSE)</f>
        <v>Portability</v>
      </c>
      <c r="C17" s="10" t="str">
        <f t="shared" ref="C17:C23" ca="1" si="1">VLOOKUP(A17,INDIRECT(RefQACMessages),2,FALSE)</f>
        <v>[I] Source file '%s' has comments containing characters which are not members of the basic source character set.</v>
      </c>
      <c r="D17" s="10" t="str">
        <f t="shared" ref="D17:D23" ca="1" si="2">VLOOKUP(A17,INDIRECT(RefQACMessages),4,FALSE)</f>
        <v>MISRA-C:2004 Rule 03.01</v>
      </c>
      <c r="E17" s="11" t="s">
        <v>2956</v>
      </c>
    </row>
    <row r="18" spans="1:8" s="6" customFormat="1" ht="57" customHeight="1" x14ac:dyDescent="0.25">
      <c r="A18" s="10">
        <v>292</v>
      </c>
      <c r="B18" s="10" t="str">
        <f t="shared" ca="1" si="0"/>
        <v>Portability</v>
      </c>
      <c r="C18" s="10" t="str">
        <f t="shared" ca="1" si="1"/>
        <v>[I] Source file '%s' has comments containing one of the characters '$', '@' or '`'.</v>
      </c>
      <c r="D18" s="10" t="str">
        <f t="shared" ca="1" si="2"/>
        <v>MISRA-C:2004 Rule 03.01</v>
      </c>
      <c r="E18" s="11" t="s">
        <v>2956</v>
      </c>
    </row>
    <row r="19" spans="1:8" s="6" customFormat="1" ht="57" customHeight="1" x14ac:dyDescent="0.25">
      <c r="A19" s="10">
        <v>635</v>
      </c>
      <c r="B19" s="10" t="str">
        <f t="shared" ca="1" si="0"/>
        <v>Portability</v>
      </c>
      <c r="C19" s="10" t="str">
        <f t="shared" ca="1" si="1"/>
        <v>[E] Only bit-fields of type int, signed int or unsigned int are supported in ISO-C.</v>
      </c>
      <c r="D19" s="10" t="str">
        <f t="shared" ca="1" si="2"/>
        <v>MISRA-C:2004 Rule 06.04</v>
      </c>
      <c r="E19" s="11" t="s">
        <v>2957</v>
      </c>
    </row>
    <row r="20" spans="1:8" s="6" customFormat="1" ht="69.900000000000006" customHeight="1" x14ac:dyDescent="0.25">
      <c r="A20" s="10">
        <v>750</v>
      </c>
      <c r="B20" s="10" t="str">
        <f t="shared" ca="1" si="0"/>
        <v>Minor</v>
      </c>
      <c r="C20" s="10" t="str">
        <f t="shared" ca="1" si="1"/>
        <v>A union type specifier has been defined.</v>
      </c>
      <c r="D20" s="10" t="str">
        <f t="shared" ca="1" si="2"/>
        <v>MISRA-C:2004 Rule 18.04</v>
      </c>
      <c r="E20" s="11" t="s">
        <v>2958</v>
      </c>
    </row>
    <row r="21" spans="1:8" s="6" customFormat="1" ht="69.900000000000006" customHeight="1" x14ac:dyDescent="0.25">
      <c r="A21" s="10">
        <v>759</v>
      </c>
      <c r="B21" s="10" t="str">
        <f t="shared" ca="1" si="0"/>
        <v>Minor</v>
      </c>
      <c r="C21" s="10" t="str">
        <f t="shared" ca="1" si="1"/>
        <v>An object of union type has been defined.</v>
      </c>
      <c r="D21" s="10" t="str">
        <f t="shared" ca="1" si="2"/>
        <v>MISRA-C:2004 Rule 18.04</v>
      </c>
      <c r="E21" s="11" t="s">
        <v>2958</v>
      </c>
    </row>
    <row r="22" spans="1:8" s="6" customFormat="1" ht="57" customHeight="1" x14ac:dyDescent="0.25">
      <c r="A22" s="10">
        <v>780</v>
      </c>
      <c r="B22" s="10" t="str">
        <f t="shared" ca="1" si="0"/>
        <v>Minor</v>
      </c>
      <c r="C22" s="10" t="str">
        <f t="shared" ca="1" si="1"/>
        <v>Another identifier '%s' is already in scope in a different namespace.</v>
      </c>
      <c r="D22" s="10" t="str">
        <f t="shared" ca="1" si="2"/>
        <v>MISRA-C:2004 Rule 05.06</v>
      </c>
      <c r="E22" s="11" t="s">
        <v>2959</v>
      </c>
    </row>
    <row r="23" spans="1:8" s="6" customFormat="1" ht="57" customHeight="1" x14ac:dyDescent="0.25">
      <c r="A23" s="10">
        <v>781</v>
      </c>
      <c r="B23" s="10" t="str">
        <f t="shared" ca="1" si="0"/>
        <v>Minor</v>
      </c>
      <c r="C23" s="10" t="str">
        <f t="shared" ca="1" si="1"/>
        <v>'%s' is being used as a structure/union member as well as being a label, tag or ordinary identifier.</v>
      </c>
      <c r="D23" s="10" t="str">
        <f t="shared" ca="1" si="2"/>
        <v>MISRA-C:2004 Rule 05.06</v>
      </c>
      <c r="E23" s="11" t="s">
        <v>2959</v>
      </c>
    </row>
    <row r="24" spans="1:8" s="6" customFormat="1" ht="24.9" customHeight="1" x14ac:dyDescent="0.25"/>
    <row r="25" spans="1:8" s="6" customFormat="1" ht="38.25" customHeight="1" x14ac:dyDescent="0.25">
      <c r="A25" s="438" t="s">
        <v>1940</v>
      </c>
      <c r="B25" s="438"/>
      <c r="C25" s="438"/>
      <c r="D25" s="438"/>
      <c r="E25" s="438"/>
    </row>
    <row r="26" spans="1:8" s="6" customFormat="1" ht="22.5" customHeight="1" x14ac:dyDescent="0.25">
      <c r="A26" s="440" t="s">
        <v>2745</v>
      </c>
      <c r="B26" s="440"/>
      <c r="C26" s="440"/>
      <c r="D26" s="440"/>
      <c r="E26" s="440"/>
    </row>
    <row r="27" spans="1:8" s="6" customFormat="1" ht="51" customHeight="1" x14ac:dyDescent="0.25">
      <c r="A27" s="438" t="str">
        <f>"QAC threw " &amp; C35 &amp; " warnings at a project size of " &amp; STXLN &amp; " executeable (STXLN-Number of Executable Lines) and " &amp; _STM22 &amp; " (STM22-Number of Statements) program lines (only for KOSTAL created code)."</f>
        <v>QAC threw 84 warnings at a project size of 18755 executeable (STXLN-Number of Executable Lines) and 14144 (STM22-Number of Statements) program lines (only for KOSTAL created code).</v>
      </c>
      <c r="B27" s="438"/>
      <c r="C27" s="438"/>
      <c r="D27" s="438"/>
      <c r="E27" s="438"/>
    </row>
    <row r="28" spans="1:8" s="6" customFormat="1" ht="22.5" customHeight="1" x14ac:dyDescent="0.25">
      <c r="A28" s="440"/>
      <c r="B28" s="440"/>
      <c r="C28" s="440"/>
      <c r="D28" s="440"/>
      <c r="E28" s="440"/>
    </row>
    <row r="29" spans="1:8" s="6" customFormat="1" ht="35.25" customHeight="1" x14ac:dyDescent="0.25">
      <c r="A29" s="439" t="s">
        <v>2366</v>
      </c>
      <c r="B29" s="439"/>
      <c r="C29" s="439"/>
      <c r="D29" s="439"/>
      <c r="E29" s="439"/>
    </row>
    <row r="30" spans="1:8" s="6" customFormat="1" ht="27" customHeight="1" x14ac:dyDescent="0.25">
      <c r="A30" s="53" t="s">
        <v>2746</v>
      </c>
      <c r="B30" s="53" t="s">
        <v>1075</v>
      </c>
      <c r="C30" s="53" t="s">
        <v>1941</v>
      </c>
      <c r="H30" s="30" t="str">
        <f ca="1" xml:space="preserve"> C41 &amp; CHAR(10)
&amp; B31 &amp; " = " &amp; C31 &amp; CHAR(10)
&amp; B32 &amp; " = " &amp; C32 &amp; CHAR(10)
&amp; B33 &amp; " = " &amp; C33 &amp; CHAR(10)
&amp; B34 &amp; " = " &amp; C34 &amp; CHAR(10)
&amp; B35 &amp; " = " &amp; C35 &amp; CHAR(10)
&amp; B36 &amp; " = " &amp; C36 &amp; CHAR(10)
&amp; B37 &amp; " = " &amp; C37 &amp; CHAR(10)
&amp; B38 &amp; " = " &amp; C38 &amp; CHAR(10)
&amp; B39 &amp; " = " &amp; C39 &amp; CHAR(10)
&amp; B40 &amp; " = " &amp; C40</f>
        <v>631
Information = 0
0 = 0
Minor = 371
Major = 1
MCM / M2CM = 84
0 = 0
Portability = 14
Undefined Behaviour  = 0
Language Constraints = 0
Errors  = 0</v>
      </c>
    </row>
    <row r="31" spans="1:8" s="6" customFormat="1" ht="27" hidden="1" customHeight="1" x14ac:dyDescent="0.25">
      <c r="A31" s="54">
        <v>0</v>
      </c>
      <c r="B31" s="55" t="str">
        <f ca="1">VLOOKUP(A31,INDIRECT(RefQACLevel),2,FALSE)</f>
        <v>Information</v>
      </c>
      <c r="C31" s="56">
        <f>IF(ISNA(VLOOKUP(A31,PivTabelle,2,FALSE)),0,VLOOKUP(A31,PivTabelle,2,FALSE))</f>
        <v>0</v>
      </c>
    </row>
    <row r="32" spans="1:8" s="6" customFormat="1" ht="27" hidden="1" customHeight="1" x14ac:dyDescent="0.25">
      <c r="A32" s="54">
        <v>1</v>
      </c>
      <c r="B32" s="55">
        <f t="shared" ref="B32:B40" ca="1" si="3">VLOOKUP(A32,INDIRECT(RefQACLevel),2,FALSE)</f>
        <v>0</v>
      </c>
      <c r="C32" s="56">
        <f t="shared" ref="C32:C40" si="4">IF(ISNA(VLOOKUP(A32,PivTabelle,2,FALSE)),0,VLOOKUP(A32,PivTabelle,2,FALSE))</f>
        <v>0</v>
      </c>
    </row>
    <row r="33" spans="1:9" s="6" customFormat="1" ht="27" hidden="1" customHeight="1" x14ac:dyDescent="0.25">
      <c r="A33" s="54">
        <v>2</v>
      </c>
      <c r="B33" s="55" t="str">
        <f t="shared" ca="1" si="3"/>
        <v>Minor</v>
      </c>
      <c r="C33" s="56">
        <f>IF(ISNA(VLOOKUP(A33,PivTabelle,2,FALSE)),0,VLOOKUP(A33,PivTabelle,2,FALSE))</f>
        <v>371</v>
      </c>
    </row>
    <row r="34" spans="1:9" s="6" customFormat="1" ht="27" hidden="1" customHeight="1" x14ac:dyDescent="0.25">
      <c r="A34" s="54">
        <v>3</v>
      </c>
      <c r="B34" s="55" t="str">
        <f t="shared" ca="1" si="3"/>
        <v>Major</v>
      </c>
      <c r="C34" s="56">
        <f t="shared" si="4"/>
        <v>1</v>
      </c>
    </row>
    <row r="35" spans="1:9" s="6" customFormat="1" ht="27" customHeight="1" x14ac:dyDescent="0.25">
      <c r="A35" s="54">
        <v>4</v>
      </c>
      <c r="B35" s="55" t="str">
        <f t="shared" ca="1" si="3"/>
        <v>MCM / M2CM</v>
      </c>
      <c r="C35" s="56">
        <f>IF(ISNA(VLOOKUP(A35,PivTabelle,2,FALSE)),0,VLOOKUP(A35,PivTabelle,2,FALSE))</f>
        <v>84</v>
      </c>
    </row>
    <row r="36" spans="1:9" s="6" customFormat="1" ht="27" hidden="1" customHeight="1" x14ac:dyDescent="0.25">
      <c r="A36" s="54">
        <v>5</v>
      </c>
      <c r="B36" s="55">
        <f t="shared" ca="1" si="3"/>
        <v>0</v>
      </c>
      <c r="C36" s="56">
        <f>IF(ISNA(VLOOKUP(A36,PivTabelle,2,FALSE)),0,VLOOKUP(A36,PivTabelle,2,FALSE))</f>
        <v>0</v>
      </c>
    </row>
    <row r="37" spans="1:9" s="6" customFormat="1" ht="27" hidden="1" customHeight="1" x14ac:dyDescent="0.25">
      <c r="A37" s="54">
        <v>6</v>
      </c>
      <c r="B37" s="55" t="str">
        <f t="shared" ca="1" si="3"/>
        <v>Portability</v>
      </c>
      <c r="C37" s="56">
        <f>IF(ISNA(VLOOKUP(A37,PivTabelle,2,FALSE)),0,VLOOKUP(A37,PivTabelle,2,FALSE))</f>
        <v>14</v>
      </c>
    </row>
    <row r="38" spans="1:9" s="6" customFormat="1" ht="27" hidden="1" customHeight="1" x14ac:dyDescent="0.25">
      <c r="A38" s="54">
        <v>7</v>
      </c>
      <c r="B38" s="55" t="str">
        <f t="shared" ca="1" si="3"/>
        <v xml:space="preserve">Undefined Behaviour </v>
      </c>
      <c r="C38" s="56">
        <f>IF(ISNA(VLOOKUP(A38,PivTabelle,2,FALSE)),0,VLOOKUP(A38,PivTabelle,2,FALSE))</f>
        <v>0</v>
      </c>
    </row>
    <row r="39" spans="1:9" s="6" customFormat="1" ht="27" hidden="1" customHeight="1" x14ac:dyDescent="0.25">
      <c r="A39" s="54">
        <v>8</v>
      </c>
      <c r="B39" s="55" t="str">
        <f t="shared" ca="1" si="3"/>
        <v>Language Constraints</v>
      </c>
      <c r="C39" s="56">
        <f t="shared" si="4"/>
        <v>0</v>
      </c>
    </row>
    <row r="40" spans="1:9" s="6" customFormat="1" ht="27" hidden="1" customHeight="1" x14ac:dyDescent="0.25">
      <c r="A40" s="54">
        <v>9</v>
      </c>
      <c r="B40" s="55" t="str">
        <f t="shared" ca="1" si="3"/>
        <v xml:space="preserve">Errors </v>
      </c>
      <c r="C40" s="56">
        <f t="shared" si="4"/>
        <v>0</v>
      </c>
    </row>
    <row r="41" spans="1:9" s="6" customFormat="1" ht="27" hidden="1" customHeight="1" x14ac:dyDescent="0.25">
      <c r="A41" s="54"/>
      <c r="B41" s="57" t="s">
        <v>1618</v>
      </c>
      <c r="C41" s="58">
        <f>GETPIVOTDATA(PivTabelle,"'Grand Total'")</f>
        <v>631</v>
      </c>
    </row>
    <row r="42" spans="1:9" s="6" customFormat="1" ht="17.100000000000001" customHeight="1" x14ac:dyDescent="0.25"/>
    <row r="44" spans="1:9" ht="15" customHeight="1" x14ac:dyDescent="0.2"/>
    <row r="46" spans="1:9" s="6" customFormat="1" ht="15" x14ac:dyDescent="0.25"/>
    <row r="47" spans="1:9" x14ac:dyDescent="0.2">
      <c r="H47" s="258" t="s">
        <v>817</v>
      </c>
      <c r="I47" s="262"/>
    </row>
    <row r="48" spans="1:9" x14ac:dyDescent="0.2">
      <c r="H48" s="258" t="s">
        <v>1308</v>
      </c>
      <c r="I48" s="262" t="s">
        <v>477</v>
      </c>
    </row>
    <row r="49" spans="8:9" x14ac:dyDescent="0.2">
      <c r="H49" s="261">
        <v>0</v>
      </c>
      <c r="I49" s="265"/>
    </row>
    <row r="50" spans="8:9" x14ac:dyDescent="0.2">
      <c r="H50" s="266">
        <v>2</v>
      </c>
      <c r="I50" s="268">
        <v>371</v>
      </c>
    </row>
    <row r="51" spans="8:9" x14ac:dyDescent="0.2">
      <c r="H51" s="266">
        <v>3</v>
      </c>
      <c r="I51" s="268">
        <v>1</v>
      </c>
    </row>
    <row r="52" spans="8:9" x14ac:dyDescent="0.2">
      <c r="H52" s="266">
        <v>4</v>
      </c>
      <c r="I52" s="268">
        <v>84</v>
      </c>
    </row>
    <row r="53" spans="8:9" x14ac:dyDescent="0.2">
      <c r="H53" s="266">
        <v>5</v>
      </c>
      <c r="I53" s="268"/>
    </row>
    <row r="54" spans="8:9" x14ac:dyDescent="0.2">
      <c r="H54" s="266">
        <v>6</v>
      </c>
      <c r="I54" s="268">
        <v>14</v>
      </c>
    </row>
    <row r="55" spans="8:9" x14ac:dyDescent="0.2">
      <c r="H55" s="266">
        <v>7</v>
      </c>
      <c r="I55" s="268"/>
    </row>
    <row r="56" spans="8:9" x14ac:dyDescent="0.2">
      <c r="H56" s="266">
        <v>8</v>
      </c>
      <c r="I56" s="268"/>
    </row>
    <row r="57" spans="8:9" x14ac:dyDescent="0.2">
      <c r="H57" s="266">
        <v>9</v>
      </c>
      <c r="I57" s="268"/>
    </row>
    <row r="58" spans="8:9" x14ac:dyDescent="0.2">
      <c r="H58" s="266">
        <v>99</v>
      </c>
      <c r="I58" s="268">
        <v>161</v>
      </c>
    </row>
    <row r="59" spans="8:9" x14ac:dyDescent="0.2">
      <c r="H59" s="280" t="s">
        <v>674</v>
      </c>
      <c r="I59" s="268"/>
    </row>
    <row r="60" spans="8:9" x14ac:dyDescent="0.2">
      <c r="H60" s="269" t="s">
        <v>812</v>
      </c>
      <c r="I60" s="270">
        <v>631</v>
      </c>
    </row>
  </sheetData>
  <dataConsolidate/>
  <mergeCells count="11">
    <mergeCell ref="B7:E7"/>
    <mergeCell ref="A27:E27"/>
    <mergeCell ref="A29:E29"/>
    <mergeCell ref="A25:E25"/>
    <mergeCell ref="A26:E26"/>
    <mergeCell ref="A28:E28"/>
    <mergeCell ref="A1:C1"/>
    <mergeCell ref="A2:E2"/>
    <mergeCell ref="B4:E4"/>
    <mergeCell ref="B6:E6"/>
    <mergeCell ref="B5:E5"/>
  </mergeCells>
  <phoneticPr fontId="0" type="noConversion"/>
  <pageMargins left="0.78740157480314965" right="0.78740157480314965" top="0.51181102362204722" bottom="0.9" header="0.27559055118110237" footer="0.51181102362204722"/>
  <pageSetup paperSize="9" scale="98" fitToHeight="2" orientation="portrait" r:id="rId2"/>
  <headerFooter alignWithMargins="0">
    <oddFooter>&amp;L&amp;11Leopold Kostal GmbH &amp; Co KG&amp;C&amp;11MISRA Testprotokoll&amp;R&amp;11Seite &amp;P</oddFooter>
  </headerFooter>
  <colBreaks count="1" manualBreakCount="1">
    <brk id="5" max="1048575" man="1"/>
  </colBreak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3"/>
  <dimension ref="A1:C774"/>
  <sheetViews>
    <sheetView zoomScaleNormal="100" workbookViewId="0">
      <selection activeCell="E61" sqref="E61"/>
      <pivotSelection pane="bottomRight" showHeader="1" click="1" r:id="rId1">
        <pivotArea type="data" grandRow="1" outline="0" fieldPosition="0"/>
      </pivotSelection>
    </sheetView>
  </sheetViews>
  <sheetFormatPr baseColWidth="10" defaultRowHeight="10.199999999999999" x14ac:dyDescent="0.2"/>
  <cols>
    <col min="1" max="1" width="25.85546875" customWidth="1"/>
    <col min="2" max="2" width="8" customWidth="1"/>
    <col min="3" max="3" width="73.7109375" customWidth="1"/>
  </cols>
  <sheetData>
    <row r="1" spans="1:3" ht="87" customHeight="1" x14ac:dyDescent="0.2">
      <c r="A1" s="430" t="str">
        <f>ProjektLangName</f>
        <v>QAC Test Project Long</v>
      </c>
      <c r="B1" s="430"/>
      <c r="C1" s="430"/>
    </row>
    <row r="2" spans="1:3" ht="33" customHeight="1" x14ac:dyDescent="0.2">
      <c r="A2" s="441" t="str">
        <f>"MISRA short analysis - " &amp; Programmstand</f>
        <v>MISRA short analysis - Trunk</v>
      </c>
      <c r="B2" s="441"/>
      <c r="C2" s="441"/>
    </row>
    <row r="3" spans="1:3" ht="12" x14ac:dyDescent="0.2">
      <c r="A3" s="241" t="s">
        <v>684</v>
      </c>
      <c r="B3" s="28"/>
    </row>
    <row r="4" spans="1:3" ht="24.9" customHeight="1" x14ac:dyDescent="0.2">
      <c r="A4" s="29" t="s">
        <v>815</v>
      </c>
      <c r="B4" s="28" t="s">
        <v>477</v>
      </c>
    </row>
    <row r="5" spans="1:3" ht="11.4" x14ac:dyDescent="0.2">
      <c r="A5" s="246" t="s">
        <v>213</v>
      </c>
      <c r="B5" s="247">
        <v>40</v>
      </c>
      <c r="C5" s="250" t="str">
        <f t="shared" ref="C5:C33" ca="1" si="0">IF(ISERROR(FIND("MISRA",A5)),"",VLOOKUP(A5,INDIRECT(RefMISRARegeln),2,FALSE))</f>
        <v/>
      </c>
    </row>
    <row r="6" spans="1:3" ht="11.4" x14ac:dyDescent="0.2">
      <c r="A6" s="248" t="s">
        <v>2932</v>
      </c>
      <c r="B6" s="249">
        <v>40</v>
      </c>
      <c r="C6" s="251" t="str">
        <f t="shared" ca="1" si="0"/>
        <v/>
      </c>
    </row>
    <row r="7" spans="1:3" ht="11.4" x14ac:dyDescent="0.2">
      <c r="A7" s="246" t="s">
        <v>2931</v>
      </c>
      <c r="B7" s="247">
        <v>23</v>
      </c>
      <c r="C7" s="250" t="str">
        <f t="shared" ca="1" si="0"/>
        <v/>
      </c>
    </row>
    <row r="8" spans="1:3" ht="11.4" x14ac:dyDescent="0.2">
      <c r="A8" s="248" t="s">
        <v>212</v>
      </c>
      <c r="B8" s="249">
        <v>1</v>
      </c>
      <c r="C8" s="251" t="str">
        <f t="shared" ca="1" si="0"/>
        <v/>
      </c>
    </row>
    <row r="9" spans="1:3" ht="11.4" x14ac:dyDescent="0.2">
      <c r="A9" s="246" t="s">
        <v>215</v>
      </c>
      <c r="B9" s="247">
        <v>22</v>
      </c>
      <c r="C9" s="250" t="str">
        <f t="shared" ca="1" si="0"/>
        <v/>
      </c>
    </row>
    <row r="10" spans="1:3" ht="11.4" x14ac:dyDescent="0.2">
      <c r="A10" s="248" t="s">
        <v>2930</v>
      </c>
      <c r="B10" s="249">
        <v>35</v>
      </c>
      <c r="C10" s="251" t="str">
        <f t="shared" ca="1" si="0"/>
        <v/>
      </c>
    </row>
    <row r="11" spans="1:3" ht="11.4" x14ac:dyDescent="0.2">
      <c r="A11" s="246" t="s">
        <v>3208</v>
      </c>
      <c r="B11" s="247">
        <v>12</v>
      </c>
      <c r="C11" s="250" t="str">
        <f t="shared" ca="1" si="0"/>
        <v xml:space="preserve">Source code shall only use C-style comments. </v>
      </c>
    </row>
    <row r="12" spans="1:3" ht="11.4" x14ac:dyDescent="0.2">
      <c r="A12" s="248" t="s">
        <v>2219</v>
      </c>
      <c r="B12" s="249">
        <v>1</v>
      </c>
      <c r="C12" s="251" t="str">
        <f t="shared" ca="1" si="0"/>
        <v xml:space="preserve">All usage of implementation-defined behaviour shall be documented. </v>
      </c>
    </row>
    <row r="13" spans="1:3" ht="11.4" x14ac:dyDescent="0.2">
      <c r="A13" s="246" t="s">
        <v>629</v>
      </c>
      <c r="B13" s="247">
        <v>2</v>
      </c>
      <c r="C13" s="250" t="str">
        <f t="shared" ca="1" si="0"/>
        <v xml:space="preserve">All uses of the #pragma directive shall be documented and explained. </v>
      </c>
    </row>
    <row r="14" spans="1:3" ht="20.399999999999999" x14ac:dyDescent="0.2">
      <c r="A14" s="248" t="s">
        <v>1101</v>
      </c>
      <c r="B14" s="249">
        <v>4</v>
      </c>
      <c r="C14" s="251" t="str">
        <f t="shared" ca="1" si="0"/>
        <v xml:space="preserve">Objects shall be defined at block scope if they are only accessed from within a single function. </v>
      </c>
    </row>
    <row r="15" spans="1:3" ht="11.4" x14ac:dyDescent="0.2">
      <c r="A15" s="246" t="s">
        <v>56</v>
      </c>
      <c r="B15" s="247">
        <v>4</v>
      </c>
      <c r="C15" s="250" t="str">
        <f t="shared" ca="1" si="0"/>
        <v xml:space="preserve">An external object or function shall be declared in one and only one file. </v>
      </c>
    </row>
    <row r="16" spans="1:3" ht="20.399999999999999" x14ac:dyDescent="0.2">
      <c r="A16" s="248" t="s">
        <v>2215</v>
      </c>
      <c r="B16" s="249">
        <v>2</v>
      </c>
      <c r="C16" s="251" t="str">
        <f t="shared" ca="1" si="0"/>
        <v xml:space="preserve">Braces shall be used to indicate and match the structure in the non-zero initialisation of arrays and structures. </v>
      </c>
    </row>
    <row r="17" spans="1:3" ht="71.400000000000006" x14ac:dyDescent="0.2">
      <c r="A17" s="246" t="s">
        <v>60</v>
      </c>
      <c r="B17" s="247">
        <v>2</v>
      </c>
      <c r="C17" s="250" t="str">
        <f t="shared" ca="1" si="0"/>
        <v xml:space="preserve">The value of an expression of integer type shall not be implicitly converted to a different underlying type if: a)
it is not a conversion to a wider integer type of the same signedness, or b) the expression is complex, or c) the
expression is not constant and is a function argument, or d) the expression is not constant and is a return
expression </v>
      </c>
    </row>
    <row r="18" spans="1:3" ht="11.4" x14ac:dyDescent="0.2">
      <c r="A18" s="248" t="s">
        <v>2391</v>
      </c>
      <c r="B18" s="249">
        <v>2</v>
      </c>
      <c r="C18" s="251" t="str">
        <f t="shared" ca="1" si="0"/>
        <v>A "U" suffix shall be applied to all constants of unsigned type.</v>
      </c>
    </row>
    <row r="19" spans="1:3" ht="11.4" x14ac:dyDescent="0.2">
      <c r="A19" s="246" t="s">
        <v>2394</v>
      </c>
      <c r="B19" s="247">
        <v>2</v>
      </c>
      <c r="C19" s="250" t="str">
        <f t="shared" ca="1" si="0"/>
        <v xml:space="preserve">A cast should not be performed between a pointer type and an integral type. </v>
      </c>
    </row>
    <row r="20" spans="1:3" ht="20.399999999999999" x14ac:dyDescent="0.2">
      <c r="A20" s="248" t="s">
        <v>2395</v>
      </c>
      <c r="B20" s="249">
        <v>2</v>
      </c>
      <c r="C20" s="251" t="str">
        <f t="shared" ca="1" si="0"/>
        <v xml:space="preserve">A cast should not be performed between a pointer to object type and a different pointer to object type. </v>
      </c>
    </row>
    <row r="21" spans="1:3" ht="20.399999999999999" x14ac:dyDescent="0.2">
      <c r="A21" s="246" t="s">
        <v>2182</v>
      </c>
      <c r="B21" s="247">
        <v>2</v>
      </c>
      <c r="C21" s="250" t="str">
        <f t="shared" ca="1" si="0"/>
        <v xml:space="preserve">A cast shall not be performed that removes any const or volatile qualification from the type addressed by a pointer. </v>
      </c>
    </row>
    <row r="22" spans="1:3" ht="11.4" x14ac:dyDescent="0.2">
      <c r="A22" s="248" t="s">
        <v>1827</v>
      </c>
      <c r="B22" s="249">
        <v>1</v>
      </c>
      <c r="C22" s="251" t="str">
        <f t="shared" ca="1" si="0"/>
        <v>The comma operator shall not be used.</v>
      </c>
    </row>
    <row r="23" spans="1:3" ht="20.399999999999999" x14ac:dyDescent="0.2">
      <c r="A23" s="246" t="s">
        <v>1037</v>
      </c>
      <c r="B23" s="247">
        <v>16</v>
      </c>
      <c r="C23" s="250" t="str">
        <f t="shared" ca="1" si="0"/>
        <v>The increment (++) and decrement (--) operators should not be mixed with other operators in an expression.</v>
      </c>
    </row>
    <row r="24" spans="1:3" ht="11.4" x14ac:dyDescent="0.2">
      <c r="A24" s="248" t="s">
        <v>2405</v>
      </c>
      <c r="B24" s="249">
        <v>2</v>
      </c>
      <c r="C24" s="251" t="str">
        <f t="shared" ca="1" si="0"/>
        <v xml:space="preserve">The three expressions of a for statement shall be concerned only with loop control. </v>
      </c>
    </row>
    <row r="25" spans="1:3" ht="20.399999999999999" x14ac:dyDescent="0.2">
      <c r="A25" s="246" t="s">
        <v>2406</v>
      </c>
      <c r="B25" s="247">
        <v>2</v>
      </c>
      <c r="C25" s="250" t="str">
        <f t="shared" ca="1" si="0"/>
        <v xml:space="preserve">Numeric variables being used within a for loop for iteration counting shall not be modified in the body of the loop. </v>
      </c>
    </row>
    <row r="26" spans="1:3" ht="20.399999999999999" x14ac:dyDescent="0.2">
      <c r="A26" s="248" t="s">
        <v>3194</v>
      </c>
      <c r="B26" s="249">
        <v>1</v>
      </c>
      <c r="C26" s="251" t="str">
        <f t="shared" ca="1" si="0"/>
        <v>All non-null statements shall either (i) have at least one side-effect however executed, or (ii) cause control flow to change.</v>
      </c>
    </row>
    <row r="27" spans="1:3" ht="30.6" x14ac:dyDescent="0.2">
      <c r="A27" s="246" t="s">
        <v>2186</v>
      </c>
      <c r="B27" s="247">
        <v>12</v>
      </c>
      <c r="C27" s="250" t="str">
        <f t="shared" ca="1" si="0"/>
        <v xml:space="preserve">Before preprocessing, a null statement shall only occur on a line by itself; it may be followed by a comment provided that the first character following the null statement is a white-space character. </v>
      </c>
    </row>
    <row r="28" spans="1:3" ht="11.4" x14ac:dyDescent="0.2">
      <c r="A28" s="248" t="s">
        <v>711</v>
      </c>
      <c r="B28" s="249">
        <v>1</v>
      </c>
      <c r="C28" s="251" t="str">
        <f t="shared" ca="1" si="0"/>
        <v xml:space="preserve">All if ... else if constructs shall be terminated with an else clause. </v>
      </c>
    </row>
    <row r="29" spans="1:3" ht="20.399999999999999" x14ac:dyDescent="0.2">
      <c r="A29" s="246" t="s">
        <v>2038</v>
      </c>
      <c r="B29" s="247">
        <v>3</v>
      </c>
      <c r="C29" s="250" t="str">
        <f t="shared" ca="1" si="0"/>
        <v xml:space="preserve">A pointer parameter in a function prototype should be declared as pointer to const if the pointer is not used to modify the addressed object. </v>
      </c>
    </row>
    <row r="30" spans="1:3" ht="11.4" x14ac:dyDescent="0.2">
      <c r="A30" s="248" t="s">
        <v>2546</v>
      </c>
      <c r="B30" s="249">
        <v>3</v>
      </c>
      <c r="C30" s="251" t="str">
        <f t="shared" ca="1" si="0"/>
        <v>If a function returns error information, then that error information shall be tested.</v>
      </c>
    </row>
    <row r="31" spans="1:3" ht="11.4" x14ac:dyDescent="0.2">
      <c r="A31" s="246" t="s">
        <v>1119</v>
      </c>
      <c r="B31" s="247">
        <v>19</v>
      </c>
      <c r="C31" s="250" t="str">
        <f t="shared" ca="1" si="0"/>
        <v xml:space="preserve">Array indexing shall be the only allowed form of pointer arithmetic. </v>
      </c>
    </row>
    <row r="32" spans="1:3" ht="11.4" x14ac:dyDescent="0.2">
      <c r="A32" s="248" t="s">
        <v>1454</v>
      </c>
      <c r="B32" s="249">
        <v>3</v>
      </c>
      <c r="C32" s="251" t="str">
        <f t="shared" ca="1" si="0"/>
        <v xml:space="preserve">The macro offsetof, in library &lt;stddef.h&gt;, shall not be used. </v>
      </c>
    </row>
    <row r="33" spans="1:3" ht="11.4" x14ac:dyDescent="0.2">
      <c r="A33" s="246" t="s">
        <v>240</v>
      </c>
      <c r="B33" s="247"/>
      <c r="C33" s="250" t="str">
        <f t="shared" ca="1" si="0"/>
        <v/>
      </c>
    </row>
    <row r="34" spans="1:3" ht="12" x14ac:dyDescent="0.2">
      <c r="A34" s="243" t="s">
        <v>812</v>
      </c>
      <c r="B34" s="245">
        <v>259</v>
      </c>
    </row>
    <row r="42" spans="1:3" ht="24.9" customHeight="1" x14ac:dyDescent="0.2"/>
    <row r="43" spans="1:3" ht="24.9" customHeight="1" x14ac:dyDescent="0.2"/>
    <row r="44" spans="1:3" ht="24.9" customHeight="1" x14ac:dyDescent="0.2"/>
    <row r="45" spans="1:3" ht="24.9" customHeight="1" x14ac:dyDescent="0.2"/>
    <row r="46" spans="1:3" ht="24.9" customHeight="1" x14ac:dyDescent="0.2"/>
    <row r="47" spans="1:3" ht="24.9" customHeight="1" x14ac:dyDescent="0.2"/>
    <row r="48" spans="1:3" ht="24.9" customHeight="1" x14ac:dyDescent="0.2"/>
    <row r="49" ht="24.9" customHeight="1" x14ac:dyDescent="0.2"/>
    <row r="50" ht="24.9" customHeight="1" x14ac:dyDescent="0.2"/>
    <row r="51" ht="24.9" customHeight="1" x14ac:dyDescent="0.2"/>
    <row r="52" ht="24.9" customHeight="1" x14ac:dyDescent="0.2"/>
    <row r="53" ht="24.9" customHeight="1" x14ac:dyDescent="0.2"/>
    <row r="54" ht="24.9" customHeight="1" x14ac:dyDescent="0.2"/>
    <row r="55" ht="24.9" customHeight="1" x14ac:dyDescent="0.2"/>
    <row r="56" ht="24.9" customHeight="1" x14ac:dyDescent="0.2"/>
    <row r="57" ht="24.9" customHeight="1" x14ac:dyDescent="0.2"/>
    <row r="58" ht="24.9" customHeight="1" x14ac:dyDescent="0.2"/>
    <row r="59" ht="24.9" customHeight="1" x14ac:dyDescent="0.2"/>
    <row r="60" ht="24.9" customHeight="1" x14ac:dyDescent="0.2"/>
    <row r="61" ht="24.9" customHeight="1" x14ac:dyDescent="0.2"/>
    <row r="62" ht="24.9" customHeight="1" x14ac:dyDescent="0.2"/>
    <row r="63" ht="24.9" customHeight="1" x14ac:dyDescent="0.2"/>
    <row r="64" ht="24.9" customHeight="1" x14ac:dyDescent="0.2"/>
    <row r="65" ht="24.9" customHeight="1" x14ac:dyDescent="0.2"/>
    <row r="66" ht="24.9" customHeight="1" x14ac:dyDescent="0.2"/>
    <row r="67" ht="24.9" customHeight="1" x14ac:dyDescent="0.2"/>
    <row r="68" ht="24.9" customHeight="1" x14ac:dyDescent="0.2"/>
    <row r="69" ht="24.9" customHeight="1" x14ac:dyDescent="0.2"/>
    <row r="70" ht="24.9" customHeight="1" x14ac:dyDescent="0.2"/>
    <row r="71" ht="24.9" customHeight="1" x14ac:dyDescent="0.2"/>
    <row r="72" ht="24.9" customHeight="1" x14ac:dyDescent="0.2"/>
    <row r="73" ht="24.9" customHeight="1" x14ac:dyDescent="0.2"/>
    <row r="74" ht="24.9" customHeight="1" x14ac:dyDescent="0.2"/>
    <row r="75" ht="24.9" customHeight="1" x14ac:dyDescent="0.2"/>
    <row r="76" ht="24.9" customHeight="1" x14ac:dyDescent="0.2"/>
    <row r="77" ht="24.9" customHeight="1" x14ac:dyDescent="0.2"/>
    <row r="78" ht="24.9" customHeight="1" x14ac:dyDescent="0.2"/>
    <row r="79" ht="24.9" customHeight="1" x14ac:dyDescent="0.2"/>
    <row r="80" ht="24.9" customHeight="1" x14ac:dyDescent="0.2"/>
    <row r="81" ht="24.9" customHeight="1" x14ac:dyDescent="0.2"/>
    <row r="82" ht="24.9" customHeight="1" x14ac:dyDescent="0.2"/>
    <row r="83" ht="24.9" customHeight="1" x14ac:dyDescent="0.2"/>
    <row r="84" ht="24.9" customHeight="1" x14ac:dyDescent="0.2"/>
    <row r="85" ht="24.9" customHeight="1" x14ac:dyDescent="0.2"/>
    <row r="86" ht="24.9" customHeight="1" x14ac:dyDescent="0.2"/>
    <row r="87" ht="24.9" customHeight="1" x14ac:dyDescent="0.2"/>
    <row r="88" ht="24.9" customHeight="1" x14ac:dyDescent="0.2"/>
    <row r="89" ht="24.9" customHeight="1" x14ac:dyDescent="0.2"/>
    <row r="90" ht="24.9" customHeight="1" x14ac:dyDescent="0.2"/>
    <row r="91" ht="24.9" customHeight="1" x14ac:dyDescent="0.2"/>
    <row r="92" ht="24.9" customHeight="1" x14ac:dyDescent="0.2"/>
    <row r="93" ht="24.9" customHeight="1" x14ac:dyDescent="0.2"/>
    <row r="94" ht="24.9" customHeight="1" x14ac:dyDescent="0.2"/>
    <row r="95" ht="24.9" customHeight="1" x14ac:dyDescent="0.2"/>
    <row r="96" ht="24.9" customHeight="1" x14ac:dyDescent="0.2"/>
    <row r="97" ht="24.9" customHeight="1" x14ac:dyDescent="0.2"/>
    <row r="98" ht="24.9" customHeight="1" x14ac:dyDescent="0.2"/>
    <row r="99" ht="24.9" customHeight="1" x14ac:dyDescent="0.2"/>
    <row r="100" ht="24.9" customHeight="1" x14ac:dyDescent="0.2"/>
    <row r="101" ht="24.9" customHeight="1" x14ac:dyDescent="0.2"/>
    <row r="102" ht="24.9" customHeight="1" x14ac:dyDescent="0.2"/>
    <row r="103" ht="24.9" customHeight="1" x14ac:dyDescent="0.2"/>
    <row r="104" ht="24.9" customHeight="1" x14ac:dyDescent="0.2"/>
    <row r="105" ht="24.9" customHeight="1" x14ac:dyDescent="0.2"/>
    <row r="106" ht="24.9" customHeight="1" x14ac:dyDescent="0.2"/>
    <row r="107" ht="24.9" customHeight="1" x14ac:dyDescent="0.2"/>
    <row r="108" ht="24.9" customHeight="1" x14ac:dyDescent="0.2"/>
    <row r="109" ht="24.9" customHeight="1" x14ac:dyDescent="0.2"/>
    <row r="110" ht="24.9" customHeight="1" x14ac:dyDescent="0.2"/>
    <row r="111" ht="24.9" customHeight="1" x14ac:dyDescent="0.2"/>
    <row r="112" ht="24.9" customHeight="1" x14ac:dyDescent="0.2"/>
    <row r="113" ht="24.9" customHeight="1" x14ac:dyDescent="0.2"/>
    <row r="114" ht="24.9" customHeight="1" x14ac:dyDescent="0.2"/>
    <row r="115" ht="24.9" customHeight="1" x14ac:dyDescent="0.2"/>
    <row r="116" ht="24.9" customHeight="1" x14ac:dyDescent="0.2"/>
    <row r="117" ht="24.9" customHeight="1" x14ac:dyDescent="0.2"/>
    <row r="118" ht="24.9" customHeight="1" x14ac:dyDescent="0.2"/>
    <row r="119" ht="24.9" customHeight="1" x14ac:dyDescent="0.2"/>
    <row r="120" ht="24.9" customHeight="1" x14ac:dyDescent="0.2"/>
    <row r="121" ht="24.9" customHeight="1" x14ac:dyDescent="0.2"/>
    <row r="122" ht="24.9" customHeight="1" x14ac:dyDescent="0.2"/>
    <row r="123" ht="24.9" customHeight="1" x14ac:dyDescent="0.2"/>
    <row r="124" ht="24.9" customHeight="1" x14ac:dyDescent="0.2"/>
    <row r="125" ht="24.9" customHeight="1" x14ac:dyDescent="0.2"/>
    <row r="126" ht="24.9" customHeight="1" x14ac:dyDescent="0.2"/>
    <row r="127" ht="24.9" customHeight="1" x14ac:dyDescent="0.2"/>
    <row r="128" ht="24.9" customHeight="1" x14ac:dyDescent="0.2"/>
    <row r="129" ht="24.9" customHeight="1" x14ac:dyDescent="0.2"/>
    <row r="130" ht="24.9" customHeight="1" x14ac:dyDescent="0.2"/>
    <row r="131" ht="24.9" customHeight="1" x14ac:dyDescent="0.2"/>
    <row r="132" ht="24.9" customHeight="1" x14ac:dyDescent="0.2"/>
    <row r="133" ht="24.9" customHeight="1" x14ac:dyDescent="0.2"/>
    <row r="134" ht="24.9" customHeight="1" x14ac:dyDescent="0.2"/>
    <row r="135" ht="24.9" customHeight="1" x14ac:dyDescent="0.2"/>
    <row r="136" ht="24.9" customHeight="1" x14ac:dyDescent="0.2"/>
    <row r="137" ht="24.9" customHeight="1" x14ac:dyDescent="0.2"/>
    <row r="138" ht="24.9" customHeight="1" x14ac:dyDescent="0.2"/>
    <row r="139" ht="24.9" customHeight="1" x14ac:dyDescent="0.2"/>
    <row r="140" ht="24.9" customHeight="1" x14ac:dyDescent="0.2"/>
    <row r="141" ht="24.9" customHeight="1" x14ac:dyDescent="0.2"/>
    <row r="142" ht="24.9" customHeight="1" x14ac:dyDescent="0.2"/>
    <row r="143" ht="24.9" customHeight="1" x14ac:dyDescent="0.2"/>
    <row r="144" ht="24.9" customHeight="1" x14ac:dyDescent="0.2"/>
    <row r="145" ht="24.9" customHeight="1" x14ac:dyDescent="0.2"/>
    <row r="146" ht="24.9" customHeight="1" x14ac:dyDescent="0.2"/>
    <row r="147" ht="24.9" customHeight="1" x14ac:dyDescent="0.2"/>
    <row r="148" ht="24.9" customHeight="1" x14ac:dyDescent="0.2"/>
    <row r="149" ht="24.9" customHeight="1" x14ac:dyDescent="0.2"/>
    <row r="150" ht="24.9" customHeight="1" x14ac:dyDescent="0.2"/>
    <row r="151" ht="24.9" customHeight="1" x14ac:dyDescent="0.2"/>
    <row r="152" ht="24.9" customHeight="1" x14ac:dyDescent="0.2"/>
    <row r="153" ht="24.9" customHeight="1" x14ac:dyDescent="0.2"/>
    <row r="154" ht="24.9" customHeight="1" x14ac:dyDescent="0.2"/>
    <row r="155" ht="24.9" customHeight="1" x14ac:dyDescent="0.2"/>
    <row r="156" ht="24.9" customHeight="1" x14ac:dyDescent="0.2"/>
    <row r="157" ht="24.9" customHeight="1" x14ac:dyDescent="0.2"/>
    <row r="158" ht="24.9" customHeight="1" x14ac:dyDescent="0.2"/>
    <row r="159" ht="24.9" customHeight="1" x14ac:dyDescent="0.2"/>
    <row r="160" ht="24.9" customHeight="1" x14ac:dyDescent="0.2"/>
    <row r="161" ht="24.9" customHeight="1" x14ac:dyDescent="0.2"/>
    <row r="162" ht="24.9" customHeight="1" x14ac:dyDescent="0.2"/>
    <row r="163" ht="24.9" customHeight="1" x14ac:dyDescent="0.2"/>
    <row r="164" ht="24.9" customHeight="1" x14ac:dyDescent="0.2"/>
    <row r="165" ht="24.9" customHeight="1" x14ac:dyDescent="0.2"/>
    <row r="166" ht="24.9" customHeight="1" x14ac:dyDescent="0.2"/>
    <row r="167" ht="24.9" customHeight="1" x14ac:dyDescent="0.2"/>
    <row r="168" ht="24.9" customHeight="1" x14ac:dyDescent="0.2"/>
    <row r="169" ht="24.9" customHeight="1" x14ac:dyDescent="0.2"/>
    <row r="170" ht="24.9" customHeight="1" x14ac:dyDescent="0.2"/>
    <row r="171" ht="24.9" customHeight="1" x14ac:dyDescent="0.2"/>
    <row r="172" ht="24.9" customHeight="1" x14ac:dyDescent="0.2"/>
    <row r="173" ht="24.9" customHeight="1" x14ac:dyDescent="0.2"/>
    <row r="174" ht="24.9" customHeight="1" x14ac:dyDescent="0.2"/>
    <row r="175" ht="24.9" customHeight="1" x14ac:dyDescent="0.2"/>
    <row r="176" ht="24.9" customHeight="1" x14ac:dyDescent="0.2"/>
    <row r="177" ht="24.9" customHeight="1" x14ac:dyDescent="0.2"/>
    <row r="178" ht="24.9" customHeight="1" x14ac:dyDescent="0.2"/>
    <row r="179" ht="24.9" customHeight="1" x14ac:dyDescent="0.2"/>
    <row r="180" ht="24.9" customHeight="1" x14ac:dyDescent="0.2"/>
    <row r="181" ht="24.9" customHeight="1" x14ac:dyDescent="0.2"/>
    <row r="182" ht="24.9" customHeight="1" x14ac:dyDescent="0.2"/>
    <row r="183" ht="24.9" customHeight="1" x14ac:dyDescent="0.2"/>
    <row r="184" ht="24.9" customHeight="1" x14ac:dyDescent="0.2"/>
    <row r="185" ht="24.9" customHeight="1" x14ac:dyDescent="0.2"/>
    <row r="186" ht="24.9" customHeight="1" x14ac:dyDescent="0.2"/>
    <row r="187" ht="24.9" customHeight="1" x14ac:dyDescent="0.2"/>
    <row r="188" ht="24.9" customHeight="1" x14ac:dyDescent="0.2"/>
    <row r="189" ht="24.9" customHeight="1" x14ac:dyDescent="0.2"/>
    <row r="190" ht="24.9" customHeight="1" x14ac:dyDescent="0.2"/>
    <row r="191" ht="24.9" customHeight="1" x14ac:dyDescent="0.2"/>
    <row r="192" ht="24.9" customHeight="1" x14ac:dyDescent="0.2"/>
    <row r="193" ht="24.9" customHeight="1" x14ac:dyDescent="0.2"/>
    <row r="194" ht="24.9" customHeight="1" x14ac:dyDescent="0.2"/>
    <row r="195" ht="24.9" customHeight="1" x14ac:dyDescent="0.2"/>
    <row r="196" ht="24.9" customHeight="1" x14ac:dyDescent="0.2"/>
    <row r="197" ht="24.9" customHeight="1" x14ac:dyDescent="0.2"/>
    <row r="198" ht="24.9" customHeight="1" x14ac:dyDescent="0.2"/>
    <row r="199" ht="24.9" customHeight="1" x14ac:dyDescent="0.2"/>
    <row r="200" ht="24.9" customHeight="1" x14ac:dyDescent="0.2"/>
    <row r="201" ht="24.9" customHeight="1" x14ac:dyDescent="0.2"/>
    <row r="202" ht="24.9" customHeight="1" x14ac:dyDescent="0.2"/>
    <row r="203" ht="24.9" customHeight="1" x14ac:dyDescent="0.2"/>
    <row r="204" ht="24.9" customHeight="1" x14ac:dyDescent="0.2"/>
    <row r="205" ht="24.9" customHeight="1" x14ac:dyDescent="0.2"/>
    <row r="206" ht="24.9" customHeight="1" x14ac:dyDescent="0.2"/>
    <row r="207" ht="24.9" customHeight="1" x14ac:dyDescent="0.2"/>
    <row r="208" ht="24.9" customHeight="1" x14ac:dyDescent="0.2"/>
    <row r="209" ht="24.9" customHeight="1" x14ac:dyDescent="0.2"/>
    <row r="210" ht="24.9" customHeight="1" x14ac:dyDescent="0.2"/>
    <row r="211" ht="24.9" customHeight="1" x14ac:dyDescent="0.2"/>
    <row r="212" ht="24.9" customHeight="1" x14ac:dyDescent="0.2"/>
    <row r="213" ht="24.9" customHeight="1" x14ac:dyDescent="0.2"/>
    <row r="214" ht="24.9" customHeight="1" x14ac:dyDescent="0.2"/>
    <row r="215" ht="24.9" customHeight="1" x14ac:dyDescent="0.2"/>
    <row r="216" ht="24.9" customHeight="1" x14ac:dyDescent="0.2"/>
    <row r="217" ht="24.9" customHeight="1" x14ac:dyDescent="0.2"/>
    <row r="218" ht="24.9" customHeight="1" x14ac:dyDescent="0.2"/>
    <row r="219" ht="24.9" customHeight="1" x14ac:dyDescent="0.2"/>
    <row r="220" ht="24.9" customHeight="1" x14ac:dyDescent="0.2"/>
    <row r="221" ht="24.9" customHeight="1" x14ac:dyDescent="0.2"/>
    <row r="222" ht="24.9" customHeight="1" x14ac:dyDescent="0.2"/>
    <row r="223" ht="24.9" customHeight="1" x14ac:dyDescent="0.2"/>
    <row r="224" ht="24.9" customHeight="1" x14ac:dyDescent="0.2"/>
    <row r="225" ht="24.9" customHeight="1" x14ac:dyDescent="0.2"/>
    <row r="226" ht="24.9" customHeight="1" x14ac:dyDescent="0.2"/>
    <row r="227" ht="24.9" customHeight="1" x14ac:dyDescent="0.2"/>
    <row r="228" ht="24.9" customHeight="1" x14ac:dyDescent="0.2"/>
    <row r="229" ht="24.9" customHeight="1" x14ac:dyDescent="0.2"/>
    <row r="230" ht="24.9" customHeight="1" x14ac:dyDescent="0.2"/>
    <row r="231" ht="24.9" customHeight="1" x14ac:dyDescent="0.2"/>
    <row r="232" ht="24.9" customHeight="1" x14ac:dyDescent="0.2"/>
    <row r="233" ht="24.9" customHeight="1" x14ac:dyDescent="0.2"/>
    <row r="234" ht="24.9" customHeight="1" x14ac:dyDescent="0.2"/>
    <row r="235" ht="24.9" customHeight="1" x14ac:dyDescent="0.2"/>
    <row r="236" ht="24.9" customHeight="1" x14ac:dyDescent="0.2"/>
    <row r="237" ht="24.9" customHeight="1" x14ac:dyDescent="0.2"/>
    <row r="238" ht="24.9" customHeight="1" x14ac:dyDescent="0.2"/>
    <row r="239" ht="24.9" customHeight="1" x14ac:dyDescent="0.2"/>
    <row r="240" ht="24.9" customHeight="1" x14ac:dyDescent="0.2"/>
    <row r="241" ht="24.9" customHeight="1" x14ac:dyDescent="0.2"/>
    <row r="242" ht="24.9" customHeight="1" x14ac:dyDescent="0.2"/>
    <row r="243" ht="24.9" customHeight="1" x14ac:dyDescent="0.2"/>
    <row r="244" ht="24.9" customHeight="1" x14ac:dyDescent="0.2"/>
    <row r="245" ht="24.9" customHeight="1" x14ac:dyDescent="0.2"/>
    <row r="246" ht="24.9" customHeight="1" x14ac:dyDescent="0.2"/>
    <row r="247" ht="24.9" customHeight="1" x14ac:dyDescent="0.2"/>
    <row r="248" ht="24.9" customHeight="1" x14ac:dyDescent="0.2"/>
    <row r="249" ht="24.9" customHeight="1" x14ac:dyDescent="0.2"/>
    <row r="250" ht="24.9" customHeight="1" x14ac:dyDescent="0.2"/>
    <row r="251" ht="24.9" customHeight="1" x14ac:dyDescent="0.2"/>
    <row r="252" ht="24.9" customHeight="1" x14ac:dyDescent="0.2"/>
    <row r="253" ht="24.9" customHeight="1" x14ac:dyDescent="0.2"/>
    <row r="254" ht="24.9" customHeight="1" x14ac:dyDescent="0.2"/>
    <row r="255" ht="24.9" customHeight="1" x14ac:dyDescent="0.2"/>
    <row r="256" ht="24.9" customHeight="1" x14ac:dyDescent="0.2"/>
    <row r="257" ht="24.9" customHeight="1" x14ac:dyDescent="0.2"/>
    <row r="258" ht="24.9" customHeight="1" x14ac:dyDescent="0.2"/>
    <row r="259" ht="24.9" customHeight="1" x14ac:dyDescent="0.2"/>
    <row r="260" ht="24.9" customHeight="1" x14ac:dyDescent="0.2"/>
    <row r="261" ht="24.9" customHeight="1" x14ac:dyDescent="0.2"/>
    <row r="262" ht="24.9" customHeight="1" x14ac:dyDescent="0.2"/>
    <row r="263" ht="24.9" customHeight="1" x14ac:dyDescent="0.2"/>
    <row r="264" ht="24.9" customHeight="1" x14ac:dyDescent="0.2"/>
    <row r="265" ht="24.9" customHeight="1" x14ac:dyDescent="0.2"/>
    <row r="266" ht="24.9" customHeight="1" x14ac:dyDescent="0.2"/>
    <row r="267" ht="24.9" customHeight="1" x14ac:dyDescent="0.2"/>
    <row r="268" ht="24.9" customHeight="1" x14ac:dyDescent="0.2"/>
    <row r="269" ht="24.9" customHeight="1" x14ac:dyDescent="0.2"/>
    <row r="270" ht="24.9" customHeight="1" x14ac:dyDescent="0.2"/>
    <row r="271" ht="24.9" customHeight="1" x14ac:dyDescent="0.2"/>
    <row r="272" ht="24.9" customHeight="1" x14ac:dyDescent="0.2"/>
    <row r="273" ht="24.9" customHeight="1" x14ac:dyDescent="0.2"/>
    <row r="274" ht="24.9" customHeight="1" x14ac:dyDescent="0.2"/>
    <row r="275" ht="24.9" customHeight="1" x14ac:dyDescent="0.2"/>
    <row r="276" ht="24.9" customHeight="1" x14ac:dyDescent="0.2"/>
    <row r="277" ht="24.9" customHeight="1" x14ac:dyDescent="0.2"/>
    <row r="278" ht="24.9" customHeight="1" x14ac:dyDescent="0.2"/>
    <row r="279" ht="24.9" customHeight="1" x14ac:dyDescent="0.2"/>
    <row r="280" ht="24.9" customHeight="1" x14ac:dyDescent="0.2"/>
    <row r="281" ht="24.9" customHeight="1" x14ac:dyDescent="0.2"/>
    <row r="282" ht="24.9" customHeight="1" x14ac:dyDescent="0.2"/>
    <row r="283" ht="24.9" customHeight="1" x14ac:dyDescent="0.2"/>
    <row r="284" ht="24.9" customHeight="1" x14ac:dyDescent="0.2"/>
    <row r="285" ht="24.9" customHeight="1" x14ac:dyDescent="0.2"/>
    <row r="286" ht="24.9" customHeight="1" x14ac:dyDescent="0.2"/>
    <row r="287" ht="24.9" customHeight="1" x14ac:dyDescent="0.2"/>
    <row r="288" ht="24.9" customHeight="1" x14ac:dyDescent="0.2"/>
    <row r="289" ht="24.9" customHeight="1" x14ac:dyDescent="0.2"/>
    <row r="290" ht="24.9" customHeight="1" x14ac:dyDescent="0.2"/>
    <row r="291" ht="24.9" customHeight="1" x14ac:dyDescent="0.2"/>
    <row r="292" ht="24.9" customHeight="1" x14ac:dyDescent="0.2"/>
    <row r="293" ht="24.9" customHeight="1" x14ac:dyDescent="0.2"/>
    <row r="294" ht="24.9" customHeight="1" x14ac:dyDescent="0.2"/>
    <row r="295" ht="24.9" customHeight="1" x14ac:dyDescent="0.2"/>
    <row r="296" ht="24.9" customHeight="1" x14ac:dyDescent="0.2"/>
    <row r="297" ht="24.9" customHeight="1" x14ac:dyDescent="0.2"/>
    <row r="298" ht="24.9" customHeight="1" x14ac:dyDescent="0.2"/>
    <row r="299" ht="24.9" customHeight="1" x14ac:dyDescent="0.2"/>
    <row r="300" ht="24.9" customHeight="1" x14ac:dyDescent="0.2"/>
    <row r="301" ht="24.9" customHeight="1" x14ac:dyDescent="0.2"/>
    <row r="302" ht="24.9" customHeight="1" x14ac:dyDescent="0.2"/>
    <row r="303" ht="24.9" customHeight="1" x14ac:dyDescent="0.2"/>
    <row r="304" ht="24.9" customHeight="1" x14ac:dyDescent="0.2"/>
    <row r="305" ht="24.9" customHeight="1" x14ac:dyDescent="0.2"/>
    <row r="306" ht="24.9" customHeight="1" x14ac:dyDescent="0.2"/>
    <row r="307" ht="24.9" customHeight="1" x14ac:dyDescent="0.2"/>
    <row r="308" ht="24.9" customHeight="1" x14ac:dyDescent="0.2"/>
    <row r="309" ht="24.9" customHeight="1" x14ac:dyDescent="0.2"/>
    <row r="310" ht="24.9" customHeight="1" x14ac:dyDescent="0.2"/>
    <row r="311" ht="24.9" customHeight="1" x14ac:dyDescent="0.2"/>
    <row r="312" ht="24.9" customHeight="1" x14ac:dyDescent="0.2"/>
    <row r="313" ht="24.9" customHeight="1" x14ac:dyDescent="0.2"/>
    <row r="314" ht="24.9" customHeight="1" x14ac:dyDescent="0.2"/>
    <row r="315" ht="24.9" customHeight="1" x14ac:dyDescent="0.2"/>
    <row r="316" ht="24.9" customHeight="1" x14ac:dyDescent="0.2"/>
    <row r="317" ht="24.9" customHeight="1" x14ac:dyDescent="0.2"/>
    <row r="318" ht="24.9" customHeight="1" x14ac:dyDescent="0.2"/>
    <row r="319" ht="24.9" customHeight="1" x14ac:dyDescent="0.2"/>
    <row r="320" ht="24.9" customHeight="1" x14ac:dyDescent="0.2"/>
    <row r="321" ht="24.9" customHeight="1" x14ac:dyDescent="0.2"/>
    <row r="322" ht="24.9" customHeight="1" x14ac:dyDescent="0.2"/>
    <row r="323" ht="24.9" customHeight="1" x14ac:dyDescent="0.2"/>
    <row r="324" ht="24.9" customHeight="1" x14ac:dyDescent="0.2"/>
    <row r="325" ht="24.9" customHeight="1" x14ac:dyDescent="0.2"/>
    <row r="326" ht="24.9" customHeight="1" x14ac:dyDescent="0.2"/>
    <row r="327" ht="24.9" customHeight="1" x14ac:dyDescent="0.2"/>
    <row r="328" ht="24.9" customHeight="1" x14ac:dyDescent="0.2"/>
    <row r="329" ht="24.9" customHeight="1" x14ac:dyDescent="0.2"/>
    <row r="330" ht="24.9" customHeight="1" x14ac:dyDescent="0.2"/>
    <row r="331" ht="24.9" customHeight="1" x14ac:dyDescent="0.2"/>
    <row r="332" ht="24.9" customHeight="1" x14ac:dyDescent="0.2"/>
    <row r="333" ht="24.9" customHeight="1" x14ac:dyDescent="0.2"/>
    <row r="334" ht="24.9" customHeight="1" x14ac:dyDescent="0.2"/>
    <row r="335" ht="24.9" customHeight="1" x14ac:dyDescent="0.2"/>
    <row r="336" ht="24.9" customHeight="1" x14ac:dyDescent="0.2"/>
    <row r="337" ht="24.9" customHeight="1" x14ac:dyDescent="0.2"/>
    <row r="338" ht="24.9" customHeight="1" x14ac:dyDescent="0.2"/>
    <row r="339" ht="24.9" customHeight="1" x14ac:dyDescent="0.2"/>
    <row r="340" ht="24.9" customHeight="1" x14ac:dyDescent="0.2"/>
    <row r="341" ht="24.9" customHeight="1" x14ac:dyDescent="0.2"/>
    <row r="342" ht="24.9" customHeight="1" x14ac:dyDescent="0.2"/>
    <row r="343" ht="24.9" customHeight="1" x14ac:dyDescent="0.2"/>
    <row r="344" ht="24.9" customHeight="1" x14ac:dyDescent="0.2"/>
    <row r="345" ht="24.9" customHeight="1" x14ac:dyDescent="0.2"/>
    <row r="346" ht="24.9" customHeight="1" x14ac:dyDescent="0.2"/>
    <row r="347" ht="24.9" customHeight="1" x14ac:dyDescent="0.2"/>
    <row r="348" ht="24.9" customHeight="1" x14ac:dyDescent="0.2"/>
    <row r="349" ht="24.9" customHeight="1" x14ac:dyDescent="0.2"/>
    <row r="350" ht="24.9" customHeight="1" x14ac:dyDescent="0.2"/>
    <row r="351" ht="24.9" customHeight="1" x14ac:dyDescent="0.2"/>
    <row r="352" ht="24.9" customHeight="1" x14ac:dyDescent="0.2"/>
    <row r="353" ht="24.9" customHeight="1" x14ac:dyDescent="0.2"/>
    <row r="354" ht="24.9" customHeight="1" x14ac:dyDescent="0.2"/>
    <row r="355" ht="24.9" customHeight="1" x14ac:dyDescent="0.2"/>
    <row r="356" ht="24.9" customHeight="1" x14ac:dyDescent="0.2"/>
    <row r="357" ht="24.9" customHeight="1" x14ac:dyDescent="0.2"/>
    <row r="358" ht="24.9" customHeight="1" x14ac:dyDescent="0.2"/>
    <row r="359" ht="24.9" customHeight="1" x14ac:dyDescent="0.2"/>
    <row r="360" ht="24.9" customHeight="1" x14ac:dyDescent="0.2"/>
    <row r="361" ht="24.9" customHeight="1" x14ac:dyDescent="0.2"/>
    <row r="362" ht="24.9" customHeight="1" x14ac:dyDescent="0.2"/>
    <row r="363" ht="24.9" customHeight="1" x14ac:dyDescent="0.2"/>
    <row r="364" ht="24.9" customHeight="1" x14ac:dyDescent="0.2"/>
    <row r="365" ht="24.9" customHeight="1" x14ac:dyDescent="0.2"/>
    <row r="366" ht="24.9" customHeight="1" x14ac:dyDescent="0.2"/>
    <row r="367" ht="24.9" customHeight="1" x14ac:dyDescent="0.2"/>
    <row r="368" ht="24.9" customHeight="1" x14ac:dyDescent="0.2"/>
    <row r="369" ht="24.9" customHeight="1" x14ac:dyDescent="0.2"/>
    <row r="370" ht="24.9" customHeight="1" x14ac:dyDescent="0.2"/>
    <row r="371" ht="24.9" customHeight="1" x14ac:dyDescent="0.2"/>
    <row r="372" ht="24.9" customHeight="1" x14ac:dyDescent="0.2"/>
    <row r="373" ht="24.9" customHeight="1" x14ac:dyDescent="0.2"/>
    <row r="374" ht="24.9" customHeight="1" x14ac:dyDescent="0.2"/>
    <row r="375" ht="24.9" customHeight="1" x14ac:dyDescent="0.2"/>
    <row r="376" ht="24.9" customHeight="1" x14ac:dyDescent="0.2"/>
    <row r="377" ht="24.9" customHeight="1" x14ac:dyDescent="0.2"/>
    <row r="378" ht="24.9" customHeight="1" x14ac:dyDescent="0.2"/>
    <row r="379" ht="24.9" customHeight="1" x14ac:dyDescent="0.2"/>
    <row r="380" ht="24.9" customHeight="1" x14ac:dyDescent="0.2"/>
    <row r="381" ht="24.9" customHeight="1" x14ac:dyDescent="0.2"/>
    <row r="382" ht="24.9" customHeight="1" x14ac:dyDescent="0.2"/>
    <row r="383" ht="24.9" customHeight="1" x14ac:dyDescent="0.2"/>
    <row r="384" ht="24.9" customHeight="1" x14ac:dyDescent="0.2"/>
    <row r="385" ht="24.9" customHeight="1" x14ac:dyDescent="0.2"/>
    <row r="386" ht="24.9" customHeight="1" x14ac:dyDescent="0.2"/>
    <row r="387" ht="24.9" customHeight="1" x14ac:dyDescent="0.2"/>
    <row r="388" ht="24.9" customHeight="1" x14ac:dyDescent="0.2"/>
    <row r="389" ht="24.9" customHeight="1" x14ac:dyDescent="0.2"/>
    <row r="390" ht="24.9" customHeight="1" x14ac:dyDescent="0.2"/>
    <row r="391" ht="24.9" customHeight="1" x14ac:dyDescent="0.2"/>
    <row r="392" ht="24.9" customHeight="1" x14ac:dyDescent="0.2"/>
    <row r="393" ht="24.9" customHeight="1" x14ac:dyDescent="0.2"/>
    <row r="394" ht="24.9" customHeight="1" x14ac:dyDescent="0.2"/>
    <row r="395" ht="24.9" customHeight="1" x14ac:dyDescent="0.2"/>
    <row r="396" ht="24.9" customHeight="1" x14ac:dyDescent="0.2"/>
    <row r="397" ht="24.9" customHeight="1" x14ac:dyDescent="0.2"/>
    <row r="398" ht="24.9" customHeight="1" x14ac:dyDescent="0.2"/>
    <row r="399" ht="24.9" customHeight="1" x14ac:dyDescent="0.2"/>
    <row r="400" ht="24.9" customHeight="1" x14ac:dyDescent="0.2"/>
    <row r="401" ht="24.9" customHeight="1" x14ac:dyDescent="0.2"/>
    <row r="402" ht="24.9" customHeight="1" x14ac:dyDescent="0.2"/>
    <row r="403" ht="24.9" customHeight="1" x14ac:dyDescent="0.2"/>
    <row r="404" ht="24.9" customHeight="1" x14ac:dyDescent="0.2"/>
    <row r="405" ht="24.9" customHeight="1" x14ac:dyDescent="0.2"/>
    <row r="406" ht="24.9" customHeight="1" x14ac:dyDescent="0.2"/>
    <row r="407" ht="24.9" customHeight="1" x14ac:dyDescent="0.2"/>
    <row r="408" ht="24.9" customHeight="1" x14ac:dyDescent="0.2"/>
    <row r="409" ht="24.9" customHeight="1" x14ac:dyDescent="0.2"/>
    <row r="410" ht="24.9" customHeight="1" x14ac:dyDescent="0.2"/>
    <row r="411" ht="24.9" customHeight="1" x14ac:dyDescent="0.2"/>
    <row r="412" ht="24.9" customHeight="1" x14ac:dyDescent="0.2"/>
    <row r="413" ht="24.9" customHeight="1" x14ac:dyDescent="0.2"/>
    <row r="414" ht="24.9" customHeight="1" x14ac:dyDescent="0.2"/>
    <row r="415" ht="24.9" customHeight="1" x14ac:dyDescent="0.2"/>
    <row r="416" ht="24.9" customHeight="1" x14ac:dyDescent="0.2"/>
    <row r="417" ht="24.9" customHeight="1" x14ac:dyDescent="0.2"/>
    <row r="418" ht="24.9" customHeight="1" x14ac:dyDescent="0.2"/>
    <row r="419" ht="24.9" customHeight="1" x14ac:dyDescent="0.2"/>
    <row r="420" ht="24.9" customHeight="1" x14ac:dyDescent="0.2"/>
    <row r="421" ht="24.9" customHeight="1" x14ac:dyDescent="0.2"/>
    <row r="422" ht="24.9" customHeight="1" x14ac:dyDescent="0.2"/>
    <row r="423" ht="24.9" customHeight="1" x14ac:dyDescent="0.2"/>
    <row r="424" ht="24.9" customHeight="1" x14ac:dyDescent="0.2"/>
    <row r="425" ht="24.9" customHeight="1" x14ac:dyDescent="0.2"/>
    <row r="426" ht="24.9" customHeight="1" x14ac:dyDescent="0.2"/>
    <row r="427" ht="24.9" customHeight="1" x14ac:dyDescent="0.2"/>
    <row r="428" ht="24.9" customHeight="1" x14ac:dyDescent="0.2"/>
    <row r="429" ht="24.9" customHeight="1" x14ac:dyDescent="0.2"/>
    <row r="430" ht="24.9" customHeight="1" x14ac:dyDescent="0.2"/>
    <row r="431" ht="24.9" customHeight="1" x14ac:dyDescent="0.2"/>
    <row r="432" ht="24.9" customHeight="1" x14ac:dyDescent="0.2"/>
    <row r="433" ht="24.9" customHeight="1" x14ac:dyDescent="0.2"/>
    <row r="434" ht="24.9" customHeight="1" x14ac:dyDescent="0.2"/>
    <row r="435" ht="24.9" customHeight="1" x14ac:dyDescent="0.2"/>
    <row r="436" ht="24.9" customHeight="1" x14ac:dyDescent="0.2"/>
    <row r="437" ht="24.9" customHeight="1" x14ac:dyDescent="0.2"/>
    <row r="438" ht="24.9" customHeight="1" x14ac:dyDescent="0.2"/>
    <row r="439" ht="24.9" customHeight="1" x14ac:dyDescent="0.2"/>
    <row r="440" ht="24.9" customHeight="1" x14ac:dyDescent="0.2"/>
    <row r="441" ht="24.9" customHeight="1" x14ac:dyDescent="0.2"/>
    <row r="442" ht="24.9" customHeight="1" x14ac:dyDescent="0.2"/>
    <row r="443" ht="24.9" customHeight="1" x14ac:dyDescent="0.2"/>
    <row r="444" ht="24.9" customHeight="1" x14ac:dyDescent="0.2"/>
    <row r="445" ht="24.9" customHeight="1" x14ac:dyDescent="0.2"/>
    <row r="446" ht="24.9" customHeight="1" x14ac:dyDescent="0.2"/>
    <row r="447" ht="24.9" customHeight="1" x14ac:dyDescent="0.2"/>
    <row r="448" ht="24.9" customHeight="1" x14ac:dyDescent="0.2"/>
    <row r="449" ht="24.9" customHeight="1" x14ac:dyDescent="0.2"/>
    <row r="450" ht="24.9" customHeight="1" x14ac:dyDescent="0.2"/>
    <row r="451" ht="24.9" customHeight="1" x14ac:dyDescent="0.2"/>
    <row r="452" ht="24.9" customHeight="1" x14ac:dyDescent="0.2"/>
    <row r="453" ht="24.9" customHeight="1" x14ac:dyDescent="0.2"/>
    <row r="454" ht="24.9" customHeight="1" x14ac:dyDescent="0.2"/>
    <row r="455" ht="24.9" customHeight="1" x14ac:dyDescent="0.2"/>
    <row r="456" ht="24.9" customHeight="1" x14ac:dyDescent="0.2"/>
    <row r="457" ht="24.9" customHeight="1" x14ac:dyDescent="0.2"/>
    <row r="458" ht="24.9" customHeight="1" x14ac:dyDescent="0.2"/>
    <row r="459" ht="24.9" customHeight="1" x14ac:dyDescent="0.2"/>
    <row r="460" ht="24.9" customHeight="1" x14ac:dyDescent="0.2"/>
    <row r="461" ht="24.9" customHeight="1" x14ac:dyDescent="0.2"/>
    <row r="462" ht="24.9" customHeight="1" x14ac:dyDescent="0.2"/>
    <row r="463" ht="24.9" customHeight="1" x14ac:dyDescent="0.2"/>
    <row r="464" ht="24.9" customHeight="1" x14ac:dyDescent="0.2"/>
    <row r="465" ht="24.9" customHeight="1" x14ac:dyDescent="0.2"/>
    <row r="466" ht="24.9" customHeight="1" x14ac:dyDescent="0.2"/>
    <row r="467" ht="24.9" customHeight="1" x14ac:dyDescent="0.2"/>
    <row r="468" ht="24.9" customHeight="1" x14ac:dyDescent="0.2"/>
    <row r="469" ht="24.9" customHeight="1" x14ac:dyDescent="0.2"/>
    <row r="470" ht="24.9" customHeight="1" x14ac:dyDescent="0.2"/>
    <row r="471" ht="24.9" customHeight="1" x14ac:dyDescent="0.2"/>
    <row r="472" ht="24.9" customHeight="1" x14ac:dyDescent="0.2"/>
    <row r="473" ht="24.9" customHeight="1" x14ac:dyDescent="0.2"/>
    <row r="474" ht="24.9" customHeight="1" x14ac:dyDescent="0.2"/>
    <row r="475" ht="24.9" customHeight="1" x14ac:dyDescent="0.2"/>
    <row r="476" ht="24.9" customHeight="1" x14ac:dyDescent="0.2"/>
    <row r="477" ht="24.9" customHeight="1" x14ac:dyDescent="0.2"/>
    <row r="478" ht="24.9" customHeight="1" x14ac:dyDescent="0.2"/>
    <row r="479" ht="24.9" customHeight="1" x14ac:dyDescent="0.2"/>
    <row r="480" ht="24.9" customHeight="1" x14ac:dyDescent="0.2"/>
    <row r="481" ht="24.9" customHeight="1" x14ac:dyDescent="0.2"/>
    <row r="482" ht="24.9" customHeight="1" x14ac:dyDescent="0.2"/>
    <row r="483" ht="24.9" customHeight="1" x14ac:dyDescent="0.2"/>
    <row r="484" ht="24.9" customHeight="1" x14ac:dyDescent="0.2"/>
    <row r="485" ht="24.9" customHeight="1" x14ac:dyDescent="0.2"/>
    <row r="486" ht="24.9" customHeight="1" x14ac:dyDescent="0.2"/>
    <row r="487" ht="24.9" customHeight="1" x14ac:dyDescent="0.2"/>
    <row r="488" ht="24.9" customHeight="1" x14ac:dyDescent="0.2"/>
    <row r="489" ht="24.9" customHeight="1" x14ac:dyDescent="0.2"/>
    <row r="490" ht="24.9" customHeight="1" x14ac:dyDescent="0.2"/>
    <row r="491" ht="24.9" customHeight="1" x14ac:dyDescent="0.2"/>
    <row r="492" ht="24.9" customHeight="1" x14ac:dyDescent="0.2"/>
    <row r="493" ht="24.9" customHeight="1" x14ac:dyDescent="0.2"/>
    <row r="494" ht="24.9" customHeight="1" x14ac:dyDescent="0.2"/>
    <row r="495" ht="24.9" customHeight="1" x14ac:dyDescent="0.2"/>
    <row r="496" ht="24.9" customHeight="1" x14ac:dyDescent="0.2"/>
    <row r="497" ht="24.9" customHeight="1" x14ac:dyDescent="0.2"/>
    <row r="498" ht="24.9" customHeight="1" x14ac:dyDescent="0.2"/>
    <row r="499" ht="24.9" customHeight="1" x14ac:dyDescent="0.2"/>
    <row r="500" ht="24.9" customHeight="1" x14ac:dyDescent="0.2"/>
    <row r="501" ht="24.9" customHeight="1" x14ac:dyDescent="0.2"/>
    <row r="502" ht="24.9" customHeight="1" x14ac:dyDescent="0.2"/>
    <row r="503" ht="24.9" customHeight="1" x14ac:dyDescent="0.2"/>
    <row r="504" ht="24.9" customHeight="1" x14ac:dyDescent="0.2"/>
    <row r="505" ht="24.9" customHeight="1" x14ac:dyDescent="0.2"/>
    <row r="506" ht="24.9" customHeight="1" x14ac:dyDescent="0.2"/>
    <row r="507" ht="24.9" customHeight="1" x14ac:dyDescent="0.2"/>
    <row r="508" ht="24.9" customHeight="1" x14ac:dyDescent="0.2"/>
    <row r="509" ht="24.9" customHeight="1" x14ac:dyDescent="0.2"/>
    <row r="510" ht="24.9" customHeight="1" x14ac:dyDescent="0.2"/>
    <row r="511" ht="24.9" customHeight="1" x14ac:dyDescent="0.2"/>
    <row r="512" ht="24.9" customHeight="1" x14ac:dyDescent="0.2"/>
    <row r="513" ht="24.9" customHeight="1" x14ac:dyDescent="0.2"/>
    <row r="514" ht="24.9" customHeight="1" x14ac:dyDescent="0.2"/>
    <row r="515" ht="24.9" customHeight="1" x14ac:dyDescent="0.2"/>
    <row r="516" ht="24.9" customHeight="1" x14ac:dyDescent="0.2"/>
    <row r="517" ht="24.9" customHeight="1" x14ac:dyDescent="0.2"/>
    <row r="518" ht="24.9" customHeight="1" x14ac:dyDescent="0.2"/>
    <row r="519" ht="24.9" customHeight="1" x14ac:dyDescent="0.2"/>
    <row r="520" ht="24.9" customHeight="1" x14ac:dyDescent="0.2"/>
    <row r="521" ht="24.9" customHeight="1" x14ac:dyDescent="0.2"/>
    <row r="522" ht="24.9" customHeight="1" x14ac:dyDescent="0.2"/>
    <row r="523" ht="24.9" customHeight="1" x14ac:dyDescent="0.2"/>
    <row r="524" ht="24.9" customHeight="1" x14ac:dyDescent="0.2"/>
    <row r="525" ht="24.9" customHeight="1" x14ac:dyDescent="0.2"/>
    <row r="526" ht="24.9" customHeight="1" x14ac:dyDescent="0.2"/>
    <row r="527" ht="24.9" customHeight="1" x14ac:dyDescent="0.2"/>
    <row r="528" ht="24.9" customHeight="1" x14ac:dyDescent="0.2"/>
    <row r="529" ht="24.9" customHeight="1" x14ac:dyDescent="0.2"/>
    <row r="530" ht="24.9" customHeight="1" x14ac:dyDescent="0.2"/>
    <row r="531" ht="24.9" customHeight="1" x14ac:dyDescent="0.2"/>
    <row r="532" ht="24.9" customHeight="1" x14ac:dyDescent="0.2"/>
    <row r="533" ht="24.9" customHeight="1" x14ac:dyDescent="0.2"/>
    <row r="534" ht="24.9" customHeight="1" x14ac:dyDescent="0.2"/>
    <row r="535" ht="24.9" customHeight="1" x14ac:dyDescent="0.2"/>
    <row r="536" ht="24.9" customHeight="1" x14ac:dyDescent="0.2"/>
    <row r="537" ht="24.9" customHeight="1" x14ac:dyDescent="0.2"/>
    <row r="538" ht="24.9" customHeight="1" x14ac:dyDescent="0.2"/>
    <row r="539" ht="24.9" customHeight="1" x14ac:dyDescent="0.2"/>
    <row r="540" ht="24.9" customHeight="1" x14ac:dyDescent="0.2"/>
    <row r="541" ht="24.9" customHeight="1" x14ac:dyDescent="0.2"/>
    <row r="542" ht="24.9" customHeight="1" x14ac:dyDescent="0.2"/>
    <row r="543" ht="24.9" customHeight="1" x14ac:dyDescent="0.2"/>
    <row r="544" ht="24.9" customHeight="1" x14ac:dyDescent="0.2"/>
    <row r="545" ht="24.9" customHeight="1" x14ac:dyDescent="0.2"/>
    <row r="546" ht="24.9" customHeight="1" x14ac:dyDescent="0.2"/>
    <row r="547" ht="24.9" customHeight="1" x14ac:dyDescent="0.2"/>
    <row r="548" ht="24.9" customHeight="1" x14ac:dyDescent="0.2"/>
    <row r="549" ht="24.9" customHeight="1" x14ac:dyDescent="0.2"/>
    <row r="550" ht="24.9" customHeight="1" x14ac:dyDescent="0.2"/>
    <row r="551" ht="24.9" customHeight="1" x14ac:dyDescent="0.2"/>
    <row r="552" ht="24.9" customHeight="1" x14ac:dyDescent="0.2"/>
    <row r="553" ht="24.9" customHeight="1" x14ac:dyDescent="0.2"/>
    <row r="554" ht="24.9" customHeight="1" x14ac:dyDescent="0.2"/>
    <row r="555" ht="24.9" customHeight="1" x14ac:dyDescent="0.2"/>
    <row r="556" ht="24.9" customHeight="1" x14ac:dyDescent="0.2"/>
    <row r="557" ht="24.9" customHeight="1" x14ac:dyDescent="0.2"/>
    <row r="558" ht="24.9" customHeight="1" x14ac:dyDescent="0.2"/>
    <row r="559" ht="24.9" customHeight="1" x14ac:dyDescent="0.2"/>
    <row r="560" ht="24.9" customHeight="1" x14ac:dyDescent="0.2"/>
    <row r="561" ht="24.9" customHeight="1" x14ac:dyDescent="0.2"/>
    <row r="562" ht="24.9" customHeight="1" x14ac:dyDescent="0.2"/>
    <row r="563" ht="24.9" customHeight="1" x14ac:dyDescent="0.2"/>
    <row r="564" ht="24.9" customHeight="1" x14ac:dyDescent="0.2"/>
    <row r="565" ht="24.9" customHeight="1" x14ac:dyDescent="0.2"/>
    <row r="566" ht="24.9" customHeight="1" x14ac:dyDescent="0.2"/>
    <row r="567" ht="24.9" customHeight="1" x14ac:dyDescent="0.2"/>
    <row r="568" ht="24.9" customHeight="1" x14ac:dyDescent="0.2"/>
    <row r="569" ht="24.9" customHeight="1" x14ac:dyDescent="0.2"/>
    <row r="570" ht="24.9" customHeight="1" x14ac:dyDescent="0.2"/>
    <row r="571" ht="24.9" customHeight="1" x14ac:dyDescent="0.2"/>
    <row r="572" ht="24.9" customHeight="1" x14ac:dyDescent="0.2"/>
    <row r="573" ht="24.9" customHeight="1" x14ac:dyDescent="0.2"/>
    <row r="574" ht="24.9" customHeight="1" x14ac:dyDescent="0.2"/>
    <row r="575" ht="24.9" customHeight="1" x14ac:dyDescent="0.2"/>
    <row r="576" ht="24.9" customHeight="1" x14ac:dyDescent="0.2"/>
    <row r="577" ht="24.9" customHeight="1" x14ac:dyDescent="0.2"/>
    <row r="578" ht="24.9" customHeight="1" x14ac:dyDescent="0.2"/>
    <row r="579" ht="24.9" customHeight="1" x14ac:dyDescent="0.2"/>
    <row r="580" ht="24.9" customHeight="1" x14ac:dyDescent="0.2"/>
    <row r="581" ht="24.9" customHeight="1" x14ac:dyDescent="0.2"/>
    <row r="582" ht="24.9" customHeight="1" x14ac:dyDescent="0.2"/>
    <row r="583" ht="24.9" customHeight="1" x14ac:dyDescent="0.2"/>
    <row r="584" ht="24.9" customHeight="1" x14ac:dyDescent="0.2"/>
    <row r="585" ht="24.9" customHeight="1" x14ac:dyDescent="0.2"/>
    <row r="586" ht="24.9" customHeight="1" x14ac:dyDescent="0.2"/>
    <row r="587" ht="24.9" customHeight="1" x14ac:dyDescent="0.2"/>
    <row r="588" ht="24.9" customHeight="1" x14ac:dyDescent="0.2"/>
    <row r="589" ht="24.9" customHeight="1" x14ac:dyDescent="0.2"/>
    <row r="590" ht="24.9" customHeight="1" x14ac:dyDescent="0.2"/>
    <row r="591" ht="24.9" customHeight="1" x14ac:dyDescent="0.2"/>
    <row r="592" ht="24.9" customHeight="1" x14ac:dyDescent="0.2"/>
    <row r="593" ht="24.9" customHeight="1" x14ac:dyDescent="0.2"/>
    <row r="594" ht="24.9" customHeight="1" x14ac:dyDescent="0.2"/>
    <row r="595" ht="24.9" customHeight="1" x14ac:dyDescent="0.2"/>
    <row r="596" ht="24.9" customHeight="1" x14ac:dyDescent="0.2"/>
    <row r="597" ht="24.9" customHeight="1" x14ac:dyDescent="0.2"/>
    <row r="598" ht="24.9" customHeight="1" x14ac:dyDescent="0.2"/>
    <row r="599" ht="24.9" customHeight="1" x14ac:dyDescent="0.2"/>
    <row r="600" ht="24.9" customHeight="1" x14ac:dyDescent="0.2"/>
    <row r="601" ht="24.9" customHeight="1" x14ac:dyDescent="0.2"/>
    <row r="602" ht="24.9" customHeight="1" x14ac:dyDescent="0.2"/>
    <row r="603" ht="24.9" customHeight="1" x14ac:dyDescent="0.2"/>
    <row r="604" ht="24.9" customHeight="1" x14ac:dyDescent="0.2"/>
    <row r="605" ht="24.9" customHeight="1" x14ac:dyDescent="0.2"/>
    <row r="606" ht="24.9" customHeight="1" x14ac:dyDescent="0.2"/>
    <row r="607" ht="24.9" customHeight="1" x14ac:dyDescent="0.2"/>
    <row r="608" ht="24.9" customHeight="1" x14ac:dyDescent="0.2"/>
    <row r="609" ht="24.9" customHeight="1" x14ac:dyDescent="0.2"/>
    <row r="610" ht="24.9" customHeight="1" x14ac:dyDescent="0.2"/>
    <row r="611" ht="24.9" customHeight="1" x14ac:dyDescent="0.2"/>
    <row r="612" ht="24.9" customHeight="1" x14ac:dyDescent="0.2"/>
    <row r="613" ht="24.9" customHeight="1" x14ac:dyDescent="0.2"/>
    <row r="614" ht="24.9" customHeight="1" x14ac:dyDescent="0.2"/>
    <row r="615" ht="24.9" customHeight="1" x14ac:dyDescent="0.2"/>
    <row r="616" ht="24.9" customHeight="1" x14ac:dyDescent="0.2"/>
    <row r="617" ht="24.9" customHeight="1" x14ac:dyDescent="0.2"/>
    <row r="618" ht="24.9" customHeight="1" x14ac:dyDescent="0.2"/>
    <row r="619" ht="24.9" customHeight="1" x14ac:dyDescent="0.2"/>
    <row r="620" ht="24.9" customHeight="1" x14ac:dyDescent="0.2"/>
    <row r="621" ht="24.9" customHeight="1" x14ac:dyDescent="0.2"/>
    <row r="622" ht="24.9" customHeight="1" x14ac:dyDescent="0.2"/>
    <row r="623" ht="24.9" customHeight="1" x14ac:dyDescent="0.2"/>
    <row r="624" ht="24.9" customHeight="1" x14ac:dyDescent="0.2"/>
    <row r="625" ht="24.9" customHeight="1" x14ac:dyDescent="0.2"/>
    <row r="626" ht="24.9" customHeight="1" x14ac:dyDescent="0.2"/>
    <row r="627" ht="24.9" customHeight="1" x14ac:dyDescent="0.2"/>
    <row r="628" ht="24.9" customHeight="1" x14ac:dyDescent="0.2"/>
    <row r="629" ht="24.9" customHeight="1" x14ac:dyDescent="0.2"/>
    <row r="630" ht="24.9" customHeight="1" x14ac:dyDescent="0.2"/>
    <row r="631" ht="24.9" customHeight="1" x14ac:dyDescent="0.2"/>
    <row r="632" ht="24.9" customHeight="1" x14ac:dyDescent="0.2"/>
    <row r="633" ht="24.9" customHeight="1" x14ac:dyDescent="0.2"/>
    <row r="634" ht="24.9" customHeight="1" x14ac:dyDescent="0.2"/>
    <row r="635" ht="24.9" customHeight="1" x14ac:dyDescent="0.2"/>
    <row r="636" ht="24.9" customHeight="1" x14ac:dyDescent="0.2"/>
    <row r="637" ht="24.9" customHeight="1" x14ac:dyDescent="0.2"/>
    <row r="638" ht="24.9" customHeight="1" x14ac:dyDescent="0.2"/>
    <row r="639" ht="24.9" customHeight="1" x14ac:dyDescent="0.2"/>
    <row r="640" ht="24.9" customHeight="1" x14ac:dyDescent="0.2"/>
    <row r="641" ht="24.9" customHeight="1" x14ac:dyDescent="0.2"/>
    <row r="642" ht="24.9" customHeight="1" x14ac:dyDescent="0.2"/>
    <row r="643" ht="24.9" customHeight="1" x14ac:dyDescent="0.2"/>
    <row r="644" ht="24.9" customHeight="1" x14ac:dyDescent="0.2"/>
    <row r="645" ht="24.9" customHeight="1" x14ac:dyDescent="0.2"/>
    <row r="646" ht="24.9" customHeight="1" x14ac:dyDescent="0.2"/>
    <row r="647" ht="24.9" customHeight="1" x14ac:dyDescent="0.2"/>
    <row r="648" ht="24.9" customHeight="1" x14ac:dyDescent="0.2"/>
    <row r="649" ht="24.9" customHeight="1" x14ac:dyDescent="0.2"/>
    <row r="650" ht="24.9" customHeight="1" x14ac:dyDescent="0.2"/>
    <row r="651" ht="24.9" customHeight="1" x14ac:dyDescent="0.2"/>
    <row r="652" ht="24.9" customHeight="1" x14ac:dyDescent="0.2"/>
    <row r="653" ht="24.9" customHeight="1" x14ac:dyDescent="0.2"/>
    <row r="654" ht="24.9" customHeight="1" x14ac:dyDescent="0.2"/>
    <row r="655" ht="24.9" customHeight="1" x14ac:dyDescent="0.2"/>
    <row r="656" ht="24.9" customHeight="1" x14ac:dyDescent="0.2"/>
    <row r="657" ht="24.9" customHeight="1" x14ac:dyDescent="0.2"/>
    <row r="658" ht="24.9" customHeight="1" x14ac:dyDescent="0.2"/>
    <row r="659" ht="24.9" customHeight="1" x14ac:dyDescent="0.2"/>
    <row r="660" ht="24.9" customHeight="1" x14ac:dyDescent="0.2"/>
    <row r="661" ht="24.9" customHeight="1" x14ac:dyDescent="0.2"/>
    <row r="662" ht="24.9" customHeight="1" x14ac:dyDescent="0.2"/>
    <row r="663" ht="24.9" customHeight="1" x14ac:dyDescent="0.2"/>
    <row r="664" ht="24.9" customHeight="1" x14ac:dyDescent="0.2"/>
    <row r="665" ht="24.9" customHeight="1" x14ac:dyDescent="0.2"/>
    <row r="666" ht="24.9" customHeight="1" x14ac:dyDescent="0.2"/>
    <row r="667" ht="24.9" customHeight="1" x14ac:dyDescent="0.2"/>
    <row r="668" ht="24.9" customHeight="1" x14ac:dyDescent="0.2"/>
    <row r="669" ht="24.9" customHeight="1" x14ac:dyDescent="0.2"/>
    <row r="670" ht="24.9" customHeight="1" x14ac:dyDescent="0.2"/>
    <row r="671" ht="24.9" customHeight="1" x14ac:dyDescent="0.2"/>
    <row r="672" ht="24.9" customHeight="1" x14ac:dyDescent="0.2"/>
    <row r="673" ht="24.9" customHeight="1" x14ac:dyDescent="0.2"/>
    <row r="674" ht="24.9" customHeight="1" x14ac:dyDescent="0.2"/>
    <row r="675" ht="24.9" customHeight="1" x14ac:dyDescent="0.2"/>
    <row r="676" ht="24.9" customHeight="1" x14ac:dyDescent="0.2"/>
    <row r="677" ht="24.9" customHeight="1" x14ac:dyDescent="0.2"/>
    <row r="678" ht="24.9" customHeight="1" x14ac:dyDescent="0.2"/>
    <row r="679" ht="24.9" customHeight="1" x14ac:dyDescent="0.2"/>
    <row r="680" ht="24.9" customHeight="1" x14ac:dyDescent="0.2"/>
    <row r="681" ht="24.9" customHeight="1" x14ac:dyDescent="0.2"/>
    <row r="682" ht="24.9" customHeight="1" x14ac:dyDescent="0.2"/>
    <row r="683" ht="24.9" customHeight="1" x14ac:dyDescent="0.2"/>
    <row r="684" ht="24.9" customHeight="1" x14ac:dyDescent="0.2"/>
    <row r="685" ht="24.9" customHeight="1" x14ac:dyDescent="0.2"/>
    <row r="686" ht="24.9" customHeight="1" x14ac:dyDescent="0.2"/>
    <row r="687" ht="24.9" customHeight="1" x14ac:dyDescent="0.2"/>
    <row r="688" ht="24.9" customHeight="1" x14ac:dyDescent="0.2"/>
    <row r="689" ht="24.9" customHeight="1" x14ac:dyDescent="0.2"/>
    <row r="690" ht="24.9" customHeight="1" x14ac:dyDescent="0.2"/>
    <row r="691" ht="24.9" customHeight="1" x14ac:dyDescent="0.2"/>
    <row r="692" ht="24.9" customHeight="1" x14ac:dyDescent="0.2"/>
    <row r="693" ht="24.9" customHeight="1" x14ac:dyDescent="0.2"/>
    <row r="694" ht="24.9" customHeight="1" x14ac:dyDescent="0.2"/>
    <row r="695" ht="24.9" customHeight="1" x14ac:dyDescent="0.2"/>
    <row r="696" ht="24.9" customHeight="1" x14ac:dyDescent="0.2"/>
    <row r="697" ht="24.9" customHeight="1" x14ac:dyDescent="0.2"/>
    <row r="698" ht="24.9" customHeight="1" x14ac:dyDescent="0.2"/>
    <row r="699" ht="24.9" customHeight="1" x14ac:dyDescent="0.2"/>
    <row r="700" ht="24.9" customHeight="1" x14ac:dyDescent="0.2"/>
    <row r="701" ht="24.9" customHeight="1" x14ac:dyDescent="0.2"/>
    <row r="702" ht="24.9" customHeight="1" x14ac:dyDescent="0.2"/>
    <row r="703" ht="24.9" customHeight="1" x14ac:dyDescent="0.2"/>
    <row r="704" ht="24.9" customHeight="1" x14ac:dyDescent="0.2"/>
    <row r="705" ht="24.9" customHeight="1" x14ac:dyDescent="0.2"/>
    <row r="706" ht="24.9" customHeight="1" x14ac:dyDescent="0.2"/>
    <row r="707" ht="24.9" customHeight="1" x14ac:dyDescent="0.2"/>
    <row r="708" ht="24.9" customHeight="1" x14ac:dyDescent="0.2"/>
    <row r="709" ht="24.9" customHeight="1" x14ac:dyDescent="0.2"/>
    <row r="710" ht="24.9" customHeight="1" x14ac:dyDescent="0.2"/>
    <row r="711" ht="24.9" customHeight="1" x14ac:dyDescent="0.2"/>
    <row r="712" ht="24.9" customHeight="1" x14ac:dyDescent="0.2"/>
    <row r="713" ht="24.9" customHeight="1" x14ac:dyDescent="0.2"/>
    <row r="714" ht="24.9" customHeight="1" x14ac:dyDescent="0.2"/>
    <row r="715" ht="24.9" customHeight="1" x14ac:dyDescent="0.2"/>
    <row r="716" ht="24.9" customHeight="1" x14ac:dyDescent="0.2"/>
    <row r="717" ht="24.9" customHeight="1" x14ac:dyDescent="0.2"/>
    <row r="718" ht="24.9" customHeight="1" x14ac:dyDescent="0.2"/>
    <row r="719" ht="24.9" customHeight="1" x14ac:dyDescent="0.2"/>
    <row r="720" ht="24.9" customHeight="1" x14ac:dyDescent="0.2"/>
    <row r="721" ht="24.9" customHeight="1" x14ac:dyDescent="0.2"/>
    <row r="722" ht="24.9" customHeight="1" x14ac:dyDescent="0.2"/>
    <row r="723" ht="24.9" customHeight="1" x14ac:dyDescent="0.2"/>
    <row r="724" ht="24.9" customHeight="1" x14ac:dyDescent="0.2"/>
    <row r="725" ht="24.9" customHeight="1" x14ac:dyDescent="0.2"/>
    <row r="726" ht="24.9" customHeight="1" x14ac:dyDescent="0.2"/>
    <row r="727" ht="24.9" customHeight="1" x14ac:dyDescent="0.2"/>
    <row r="728" ht="24.9" customHeight="1" x14ac:dyDescent="0.2"/>
    <row r="729" ht="24.9" customHeight="1" x14ac:dyDescent="0.2"/>
    <row r="730" ht="24.9" customHeight="1" x14ac:dyDescent="0.2"/>
    <row r="731" ht="24.9" customHeight="1" x14ac:dyDescent="0.2"/>
    <row r="732" ht="24.9" customHeight="1" x14ac:dyDescent="0.2"/>
    <row r="733" ht="24.9" customHeight="1" x14ac:dyDescent="0.2"/>
    <row r="734" ht="24.9" customHeight="1" x14ac:dyDescent="0.2"/>
    <row r="735" ht="24.9" customHeight="1" x14ac:dyDescent="0.2"/>
    <row r="736" ht="24.9" customHeight="1" x14ac:dyDescent="0.2"/>
    <row r="737" ht="24.9" customHeight="1" x14ac:dyDescent="0.2"/>
    <row r="738" ht="24.9" customHeight="1" x14ac:dyDescent="0.2"/>
    <row r="739" ht="24.9" customHeight="1" x14ac:dyDescent="0.2"/>
    <row r="740" ht="24.9" customHeight="1" x14ac:dyDescent="0.2"/>
    <row r="741" ht="24.9" customHeight="1" x14ac:dyDescent="0.2"/>
    <row r="742" ht="24.9" customHeight="1" x14ac:dyDescent="0.2"/>
    <row r="743" ht="24.9" customHeight="1" x14ac:dyDescent="0.2"/>
    <row r="744" ht="24.9" customHeight="1" x14ac:dyDescent="0.2"/>
    <row r="745" ht="24.9" customHeight="1" x14ac:dyDescent="0.2"/>
    <row r="746" ht="24.9" customHeight="1" x14ac:dyDescent="0.2"/>
    <row r="747" ht="24.9" customHeight="1" x14ac:dyDescent="0.2"/>
    <row r="748" ht="24.9" customHeight="1" x14ac:dyDescent="0.2"/>
    <row r="749" ht="24.9" customHeight="1" x14ac:dyDescent="0.2"/>
    <row r="750" ht="24.9" customHeight="1" x14ac:dyDescent="0.2"/>
    <row r="751" ht="24.9" customHeight="1" x14ac:dyDescent="0.2"/>
    <row r="752" ht="24.9" customHeight="1" x14ac:dyDescent="0.2"/>
    <row r="753" ht="24.9" customHeight="1" x14ac:dyDescent="0.2"/>
    <row r="754" ht="24.9" customHeight="1" x14ac:dyDescent="0.2"/>
    <row r="755" ht="24.9" customHeight="1" x14ac:dyDescent="0.2"/>
    <row r="756" ht="24.9" customHeight="1" x14ac:dyDescent="0.2"/>
    <row r="757" ht="24.9" customHeight="1" x14ac:dyDescent="0.2"/>
    <row r="758" ht="24.9" customHeight="1" x14ac:dyDescent="0.2"/>
    <row r="759" ht="24.9" customHeight="1" x14ac:dyDescent="0.2"/>
    <row r="760" ht="24.9" customHeight="1" x14ac:dyDescent="0.2"/>
    <row r="761" ht="24.9" customHeight="1" x14ac:dyDescent="0.2"/>
    <row r="762" ht="24.9" customHeight="1" x14ac:dyDescent="0.2"/>
    <row r="763" ht="24.9" customHeight="1" x14ac:dyDescent="0.2"/>
    <row r="764" ht="24.9" customHeight="1" x14ac:dyDescent="0.2"/>
    <row r="765" ht="24.9" customHeight="1" x14ac:dyDescent="0.2"/>
    <row r="766" ht="24.9" customHeight="1" x14ac:dyDescent="0.2"/>
    <row r="767" ht="24.9" customHeight="1" x14ac:dyDescent="0.2"/>
    <row r="768" ht="24.9" customHeight="1" x14ac:dyDescent="0.2"/>
    <row r="769" ht="24.9" customHeight="1" x14ac:dyDescent="0.2"/>
    <row r="770" ht="24.9" customHeight="1" x14ac:dyDescent="0.2"/>
    <row r="771" ht="24.9" customHeight="1" x14ac:dyDescent="0.2"/>
    <row r="772" ht="24.9" customHeight="1" x14ac:dyDescent="0.2"/>
    <row r="773" ht="24.9" customHeight="1" x14ac:dyDescent="0.2"/>
    <row r="774" ht="24.9" customHeight="1" x14ac:dyDescent="0.2"/>
  </sheetData>
  <mergeCells count="2">
    <mergeCell ref="A2:C2"/>
    <mergeCell ref="A1:C1"/>
  </mergeCells>
  <phoneticPr fontId="0" type="noConversion"/>
  <pageMargins left="0.78740157480314965" right="0.78740157480314965" top="0.51181102362204722" bottom="0.89" header="0.27559055118110237" footer="0.51181102362204722"/>
  <pageSetup paperSize="9" fitToHeight="0" orientation="portrait" r:id="rId2"/>
  <headerFooter alignWithMargins="0">
    <oddFooter xml:space="preserve">&amp;L&amp;11Leopold Kostal GmbH &amp; Co KG&amp;C&amp;11MISRA Testprotokoll&amp;R&amp;11Seite &amp;P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5"/>
  <dimension ref="A1:D503"/>
  <sheetViews>
    <sheetView zoomScaleNormal="100" workbookViewId="0">
      <selection activeCell="A2" sqref="A2:C2"/>
      <pivotSelection pane="bottomRight" showHeader="1" click="1" r:id="rId1">
        <pivotArea type="data" grandRow="1" outline="0" fieldPosition="0"/>
      </pivotSelection>
    </sheetView>
  </sheetViews>
  <sheetFormatPr baseColWidth="10" defaultRowHeight="10.199999999999999" x14ac:dyDescent="0.2"/>
  <cols>
    <col min="1" max="1" width="18.85546875" customWidth="1"/>
    <col min="2" max="2" width="8" customWidth="1"/>
    <col min="3" max="3" width="80.5703125" customWidth="1"/>
  </cols>
  <sheetData>
    <row r="1" spans="1:4" s="6" customFormat="1" ht="87" customHeight="1" x14ac:dyDescent="0.25">
      <c r="A1" s="430" t="str">
        <f>ProjektLangName</f>
        <v>QAC Test Project Long</v>
      </c>
      <c r="B1" s="430"/>
      <c r="C1" s="430"/>
    </row>
    <row r="2" spans="1:4" s="6" customFormat="1" ht="33" customHeight="1" x14ac:dyDescent="0.25">
      <c r="A2" s="442" t="str">
        <f>"QAC short analysis - " &amp; Programmstand</f>
        <v>QAC short analysis - Trunk</v>
      </c>
      <c r="B2" s="442"/>
      <c r="C2" s="442"/>
      <c r="D2" s="13"/>
    </row>
    <row r="3" spans="1:4" ht="24.9" hidden="1" customHeight="1" x14ac:dyDescent="0.2">
      <c r="A3" s="281" t="s">
        <v>815</v>
      </c>
      <c r="B3" s="282" t="s">
        <v>242</v>
      </c>
    </row>
    <row r="4" spans="1:4" ht="24.9" hidden="1" customHeight="1" x14ac:dyDescent="0.2"/>
    <row r="5" spans="1:4" ht="12" x14ac:dyDescent="0.2">
      <c r="A5" s="254" t="s">
        <v>685</v>
      </c>
      <c r="B5" s="28"/>
    </row>
    <row r="6" spans="1:4" ht="24.9" customHeight="1" x14ac:dyDescent="0.2">
      <c r="A6" s="29" t="s">
        <v>1309</v>
      </c>
      <c r="B6" s="28" t="s">
        <v>477</v>
      </c>
    </row>
    <row r="7" spans="1:4" ht="11.4" x14ac:dyDescent="0.2">
      <c r="A7" s="253">
        <v>553</v>
      </c>
      <c r="B7" s="247">
        <v>1</v>
      </c>
      <c r="C7" s="250" t="str">
        <f t="shared" ref="C7:C20" ca="1" si="0">IF(ISNA(VLOOKUP(A7,INDIRECT(RefQACMessages),2,FALSE)),"",VLOOKUP(A7,INDIRECT(RefQACMessages),2,FALSE))</f>
        <v>Translation unit contains no object or function definitions with external linkage.</v>
      </c>
    </row>
    <row r="8" spans="1:4" ht="20.399999999999999" x14ac:dyDescent="0.2">
      <c r="A8" s="252">
        <v>597</v>
      </c>
      <c r="B8" s="249">
        <v>17</v>
      </c>
      <c r="C8" s="251" t="str">
        <f t="shared" ca="1" si="0"/>
        <v>Type of 'case' label expression is not consistent with type of controlling expression in 'switch' statement.</v>
      </c>
    </row>
    <row r="9" spans="1:4" ht="11.4" x14ac:dyDescent="0.2">
      <c r="A9" s="253">
        <v>882</v>
      </c>
      <c r="B9" s="247">
        <v>5</v>
      </c>
      <c r="C9" s="250" t="str">
        <f t="shared" ca="1" si="0"/>
        <v>The forceinclude file '%s' is redundant in this translation unit.</v>
      </c>
    </row>
    <row r="10" spans="1:4" ht="11.4" x14ac:dyDescent="0.2">
      <c r="A10" s="252">
        <v>1251</v>
      </c>
      <c r="B10" s="249">
        <v>150</v>
      </c>
      <c r="C10" s="251" t="str">
        <f t="shared" ca="1" si="0"/>
        <v>Suffixed integer constant causes implicit conversion of other operand.</v>
      </c>
    </row>
    <row r="11" spans="1:4" ht="11.4" x14ac:dyDescent="0.2">
      <c r="A11" s="253">
        <v>1254</v>
      </c>
      <c r="B11" s="247">
        <v>5</v>
      </c>
      <c r="C11" s="250" t="str">
        <f t="shared" ca="1" si="0"/>
        <v>Suffix is not consistent with a type of unsigned long.</v>
      </c>
    </row>
    <row r="12" spans="1:4" ht="11.4" x14ac:dyDescent="0.2">
      <c r="A12" s="252">
        <v>1255</v>
      </c>
      <c r="B12" s="249">
        <v>14</v>
      </c>
      <c r="C12" s="251" t="str">
        <f t="shared" ca="1" si="0"/>
        <v>Unsuffixed integer constant is not of type int.</v>
      </c>
    </row>
    <row r="13" spans="1:4" ht="11.4" x14ac:dyDescent="0.2">
      <c r="A13" s="253">
        <v>1257</v>
      </c>
      <c r="B13" s="247">
        <v>131</v>
      </c>
      <c r="C13" s="250" t="str">
        <f t="shared" ca="1" si="0"/>
        <v>Suffixed integer constant implicitly converted to smaller integer type on assignment.</v>
      </c>
    </row>
    <row r="14" spans="1:4" ht="20.399999999999999" x14ac:dyDescent="0.2">
      <c r="A14" s="252">
        <v>1414</v>
      </c>
      <c r="B14" s="249">
        <v>2</v>
      </c>
      <c r="C14" s="251" t="str">
        <f t="shared" ca="1" si="0"/>
        <v>Enum object is being compared with a constant, non-enum expression using a relational operator.</v>
      </c>
    </row>
    <row r="15" spans="1:4" ht="11.4" x14ac:dyDescent="0.2">
      <c r="A15" s="253">
        <v>1475</v>
      </c>
      <c r="B15" s="247">
        <v>2</v>
      </c>
      <c r="C15" s="250" t="str">
        <f t="shared" ca="1" si="0"/>
        <v>Range of possible enum values suggests this test is always true.</v>
      </c>
    </row>
    <row r="16" spans="1:4" ht="11.4" x14ac:dyDescent="0.2">
      <c r="A16" s="252">
        <v>1482</v>
      </c>
      <c r="B16" s="249">
        <v>1</v>
      </c>
      <c r="C16" s="251" t="str">
        <f t="shared" ca="1" si="0"/>
        <v>Non-constant expression cast to enum type.</v>
      </c>
    </row>
    <row r="17" spans="1:3" ht="11.4" x14ac:dyDescent="0.2">
      <c r="A17" s="253">
        <v>3109</v>
      </c>
      <c r="B17" s="247">
        <v>12</v>
      </c>
      <c r="C17" s="250" t="str">
        <f t="shared" ca="1" si="0"/>
        <v>Null statement follows other code on the same line.</v>
      </c>
    </row>
    <row r="18" spans="1:3" ht="11.4" x14ac:dyDescent="0.2">
      <c r="A18" s="252">
        <v>3111</v>
      </c>
      <c r="B18" s="249">
        <v>1</v>
      </c>
      <c r="C18" s="251" t="str">
        <f t="shared" ca="1" si="0"/>
        <v>Redundant comma at end of braced initializer will be ignored.</v>
      </c>
    </row>
    <row r="19" spans="1:3" ht="11.4" x14ac:dyDescent="0.2">
      <c r="A19" s="253">
        <v>3120</v>
      </c>
      <c r="B19" s="247">
        <v>5</v>
      </c>
      <c r="C19" s="250" t="str">
        <f t="shared" ca="1" si="0"/>
        <v>Hard-coded 'magic' integer constant '%s'.</v>
      </c>
    </row>
    <row r="20" spans="1:3" ht="11.4" x14ac:dyDescent="0.2">
      <c r="A20" s="252">
        <v>3212</v>
      </c>
      <c r="B20" s="249">
        <v>26</v>
      </c>
      <c r="C20" s="251" t="str">
        <f t="shared" ca="1" si="0"/>
        <v>This cast is redundant.</v>
      </c>
    </row>
    <row r="21" spans="1:3" ht="12" x14ac:dyDescent="0.2">
      <c r="A21" s="243" t="s">
        <v>812</v>
      </c>
      <c r="B21" s="245">
        <v>372</v>
      </c>
    </row>
    <row r="37" ht="24.9" customHeight="1" x14ac:dyDescent="0.2"/>
    <row r="38" ht="24.9" customHeight="1" x14ac:dyDescent="0.2"/>
    <row r="39" ht="24.9" customHeight="1" x14ac:dyDescent="0.2"/>
    <row r="44" ht="24.9" customHeight="1" x14ac:dyDescent="0.2"/>
    <row r="45" ht="24.9" customHeight="1" x14ac:dyDescent="0.2"/>
    <row r="46" ht="24.9" customHeight="1" x14ac:dyDescent="0.2"/>
    <row r="59" ht="24.9" customHeight="1" x14ac:dyDescent="0.2"/>
    <row r="60" ht="24.9" customHeight="1" x14ac:dyDescent="0.2"/>
    <row r="61" ht="24.9" customHeight="1" x14ac:dyDescent="0.2"/>
    <row r="62" ht="24.9" customHeight="1" x14ac:dyDescent="0.2"/>
    <row r="63" ht="24.9" customHeight="1" x14ac:dyDescent="0.2"/>
    <row r="67" ht="24.9" customHeight="1" x14ac:dyDescent="0.2"/>
    <row r="68" ht="24.9" customHeight="1" x14ac:dyDescent="0.2"/>
    <row r="70" ht="24.9" customHeight="1" x14ac:dyDescent="0.2"/>
    <row r="74" ht="24.9" customHeight="1" x14ac:dyDescent="0.2"/>
    <row r="76" ht="24.9" customHeight="1" x14ac:dyDescent="0.2"/>
    <row r="79" ht="24.9" customHeight="1" x14ac:dyDescent="0.2"/>
    <row r="81" ht="24.9" customHeight="1" x14ac:dyDescent="0.2"/>
    <row r="82" ht="24.9" customHeight="1" x14ac:dyDescent="0.2"/>
    <row r="83" ht="24.9" customHeight="1" x14ac:dyDescent="0.2"/>
    <row r="84" ht="24.9" customHeight="1" x14ac:dyDescent="0.2"/>
    <row r="85" ht="24.9" customHeight="1" x14ac:dyDescent="0.2"/>
    <row r="86" ht="24.9" customHeight="1" x14ac:dyDescent="0.2"/>
    <row r="87" ht="24.9" customHeight="1" x14ac:dyDescent="0.2"/>
    <row r="88" ht="24.9" customHeight="1" x14ac:dyDescent="0.2"/>
    <row r="89" ht="24.9" customHeight="1" x14ac:dyDescent="0.2"/>
    <row r="90" ht="24.9" customHeight="1" x14ac:dyDescent="0.2"/>
    <row r="91" ht="24.9" customHeight="1" x14ac:dyDescent="0.2"/>
    <row r="92" ht="24.9" customHeight="1" x14ac:dyDescent="0.2"/>
    <row r="93" ht="24.9" customHeight="1" x14ac:dyDescent="0.2"/>
    <row r="94" ht="24.9" customHeight="1" x14ac:dyDescent="0.2"/>
    <row r="95" ht="24.9" customHeight="1" x14ac:dyDescent="0.2"/>
    <row r="96" ht="24.9" customHeight="1" x14ac:dyDescent="0.2"/>
    <row r="97" ht="24.9" customHeight="1" x14ac:dyDescent="0.2"/>
    <row r="98" ht="24.9" customHeight="1" x14ac:dyDescent="0.2"/>
    <row r="99" ht="24.9" customHeight="1" x14ac:dyDescent="0.2"/>
    <row r="100" ht="24.9" customHeight="1" x14ac:dyDescent="0.2"/>
    <row r="101" ht="24.9" customHeight="1" x14ac:dyDescent="0.2"/>
    <row r="102" ht="24.9" customHeight="1" x14ac:dyDescent="0.2"/>
    <row r="103" ht="24.9" customHeight="1" x14ac:dyDescent="0.2"/>
    <row r="104" ht="24.9" customHeight="1" x14ac:dyDescent="0.2"/>
    <row r="105" ht="24.9" customHeight="1" x14ac:dyDescent="0.2"/>
    <row r="106" ht="24.9" customHeight="1" x14ac:dyDescent="0.2"/>
    <row r="107" ht="24.9" customHeight="1" x14ac:dyDescent="0.2"/>
    <row r="108" ht="24.9" customHeight="1" x14ac:dyDescent="0.2"/>
    <row r="109" ht="24.9" customHeight="1" x14ac:dyDescent="0.2"/>
    <row r="110" ht="24.9" customHeight="1" x14ac:dyDescent="0.2"/>
    <row r="111" ht="24.9" customHeight="1" x14ac:dyDescent="0.2"/>
    <row r="112" ht="24.9" customHeight="1" x14ac:dyDescent="0.2"/>
    <row r="113" ht="24.9" customHeight="1" x14ac:dyDescent="0.2"/>
    <row r="114" ht="24.9" customHeight="1" x14ac:dyDescent="0.2"/>
    <row r="115" ht="24.9" customHeight="1" x14ac:dyDescent="0.2"/>
    <row r="116" ht="24.9" customHeight="1" x14ac:dyDescent="0.2"/>
    <row r="117" ht="24.9" customHeight="1" x14ac:dyDescent="0.2"/>
    <row r="118" ht="24.9" customHeight="1" x14ac:dyDescent="0.2"/>
    <row r="119" ht="24.9" customHeight="1" x14ac:dyDescent="0.2"/>
    <row r="120" ht="24.9" customHeight="1" x14ac:dyDescent="0.2"/>
    <row r="121" ht="24.9" customHeight="1" x14ac:dyDescent="0.2"/>
    <row r="122" ht="24.9" customHeight="1" x14ac:dyDescent="0.2"/>
    <row r="123" ht="24.9" customHeight="1" x14ac:dyDescent="0.2"/>
    <row r="124" ht="24.9" customHeight="1" x14ac:dyDescent="0.2"/>
    <row r="125" ht="24.9" customHeight="1" x14ac:dyDescent="0.2"/>
    <row r="126" ht="24.9" customHeight="1" x14ac:dyDescent="0.2"/>
    <row r="127" ht="24.9" customHeight="1" x14ac:dyDescent="0.2"/>
    <row r="128" ht="24.9" customHeight="1" x14ac:dyDescent="0.2"/>
    <row r="129" ht="24.9" customHeight="1" x14ac:dyDescent="0.2"/>
    <row r="130" ht="24.9" customHeight="1" x14ac:dyDescent="0.2"/>
    <row r="131" ht="24.9" customHeight="1" x14ac:dyDescent="0.2"/>
    <row r="132" ht="24.9" customHeight="1" x14ac:dyDescent="0.2"/>
    <row r="133" ht="24.9" customHeight="1" x14ac:dyDescent="0.2"/>
    <row r="134" ht="24.9" customHeight="1" x14ac:dyDescent="0.2"/>
    <row r="135" ht="24.9" customHeight="1" x14ac:dyDescent="0.2"/>
    <row r="136" ht="24.9" customHeight="1" x14ac:dyDescent="0.2"/>
    <row r="137" ht="24.9" customHeight="1" x14ac:dyDescent="0.2"/>
    <row r="138" ht="24.9" customHeight="1" x14ac:dyDescent="0.2"/>
    <row r="139" ht="24.9" customHeight="1" x14ac:dyDescent="0.2"/>
    <row r="140" ht="24.9" customHeight="1" x14ac:dyDescent="0.2"/>
    <row r="141" ht="24.9" customHeight="1" x14ac:dyDescent="0.2"/>
    <row r="142" ht="24.9" customHeight="1" x14ac:dyDescent="0.2"/>
    <row r="143" ht="24.9" customHeight="1" x14ac:dyDescent="0.2"/>
    <row r="144" ht="24.9" customHeight="1" x14ac:dyDescent="0.2"/>
    <row r="145" ht="24.9" customHeight="1" x14ac:dyDescent="0.2"/>
    <row r="146" ht="24.9" customHeight="1" x14ac:dyDescent="0.2"/>
    <row r="147" ht="24.9" customHeight="1" x14ac:dyDescent="0.2"/>
    <row r="148" ht="24.9" customHeight="1" x14ac:dyDescent="0.2"/>
    <row r="149" ht="24.9" customHeight="1" x14ac:dyDescent="0.2"/>
    <row r="150" ht="24.9" customHeight="1" x14ac:dyDescent="0.2"/>
    <row r="151" ht="24.9" customHeight="1" x14ac:dyDescent="0.2"/>
    <row r="152" ht="24.9" customHeight="1" x14ac:dyDescent="0.2"/>
    <row r="153" ht="24.9" customHeight="1" x14ac:dyDescent="0.2"/>
    <row r="154" ht="24.9" customHeight="1" x14ac:dyDescent="0.2"/>
    <row r="155" ht="24.9" customHeight="1" x14ac:dyDescent="0.2"/>
    <row r="156" ht="24.9" customHeight="1" x14ac:dyDescent="0.2"/>
    <row r="157" ht="24.9" customHeight="1" x14ac:dyDescent="0.2"/>
    <row r="158" ht="24.9" customHeight="1" x14ac:dyDescent="0.2"/>
    <row r="159" ht="24.9" customHeight="1" x14ac:dyDescent="0.2"/>
    <row r="160" ht="24.9" customHeight="1" x14ac:dyDescent="0.2"/>
    <row r="161" ht="24.9" customHeight="1" x14ac:dyDescent="0.2"/>
    <row r="162" ht="24.9" customHeight="1" x14ac:dyDescent="0.2"/>
    <row r="163" ht="24.9" customHeight="1" x14ac:dyDescent="0.2"/>
    <row r="164" ht="24.9" customHeight="1" x14ac:dyDescent="0.2"/>
    <row r="165" ht="24.9" customHeight="1" x14ac:dyDescent="0.2"/>
    <row r="166" ht="24.9" customHeight="1" x14ac:dyDescent="0.2"/>
    <row r="167" ht="24.9" customHeight="1" x14ac:dyDescent="0.2"/>
    <row r="168" ht="24.9" customHeight="1" x14ac:dyDescent="0.2"/>
    <row r="169" ht="24.9" customHeight="1" x14ac:dyDescent="0.2"/>
    <row r="170" ht="24.9" customHeight="1" x14ac:dyDescent="0.2"/>
    <row r="171" ht="24.9" customHeight="1" x14ac:dyDescent="0.2"/>
    <row r="172" ht="24.9" customHeight="1" x14ac:dyDescent="0.2"/>
    <row r="173" ht="24.9" customHeight="1" x14ac:dyDescent="0.2"/>
    <row r="174" ht="24.9" customHeight="1" x14ac:dyDescent="0.2"/>
    <row r="175" ht="24.9" customHeight="1" x14ac:dyDescent="0.2"/>
    <row r="176" ht="24.9" customHeight="1" x14ac:dyDescent="0.2"/>
    <row r="177" ht="24.9" customHeight="1" x14ac:dyDescent="0.2"/>
    <row r="178" ht="24.9" customHeight="1" x14ac:dyDescent="0.2"/>
    <row r="179" ht="24.9" customHeight="1" x14ac:dyDescent="0.2"/>
    <row r="180" ht="24.9" customHeight="1" x14ac:dyDescent="0.2"/>
    <row r="181" ht="24.9" customHeight="1" x14ac:dyDescent="0.2"/>
    <row r="182" ht="24.9" customHeight="1" x14ac:dyDescent="0.2"/>
    <row r="183" ht="24.9" customHeight="1" x14ac:dyDescent="0.2"/>
    <row r="184" ht="24.9" customHeight="1" x14ac:dyDescent="0.2"/>
    <row r="185" ht="24.9" customHeight="1" x14ac:dyDescent="0.2"/>
    <row r="186" ht="24.9" customHeight="1" x14ac:dyDescent="0.2"/>
    <row r="187" ht="24.9" customHeight="1" x14ac:dyDescent="0.2"/>
    <row r="188" ht="24.9" customHeight="1" x14ac:dyDescent="0.2"/>
    <row r="189" ht="24.9" customHeight="1" x14ac:dyDescent="0.2"/>
    <row r="190" ht="24.9" customHeight="1" x14ac:dyDescent="0.2"/>
    <row r="191" ht="24.9" customHeight="1" x14ac:dyDescent="0.2"/>
    <row r="192" ht="24.9" customHeight="1" x14ac:dyDescent="0.2"/>
    <row r="193" ht="24.9" customHeight="1" x14ac:dyDescent="0.2"/>
    <row r="194" ht="24.9" customHeight="1" x14ac:dyDescent="0.2"/>
    <row r="195" ht="24.9" customHeight="1" x14ac:dyDescent="0.2"/>
    <row r="196" ht="24.9" customHeight="1" x14ac:dyDescent="0.2"/>
    <row r="197" ht="24.9" customHeight="1" x14ac:dyDescent="0.2"/>
    <row r="198" ht="24.9" customHeight="1" x14ac:dyDescent="0.2"/>
    <row r="199" ht="24.9" customHeight="1" x14ac:dyDescent="0.2"/>
    <row r="200" ht="24.9" customHeight="1" x14ac:dyDescent="0.2"/>
    <row r="201" ht="24.9" customHeight="1" x14ac:dyDescent="0.2"/>
    <row r="202" ht="24.9" customHeight="1" x14ac:dyDescent="0.2"/>
    <row r="203" ht="24.9" customHeight="1" x14ac:dyDescent="0.2"/>
    <row r="204" ht="24.9" customHeight="1" x14ac:dyDescent="0.2"/>
    <row r="205" ht="24.9" customHeight="1" x14ac:dyDescent="0.2"/>
    <row r="206" ht="24.9" customHeight="1" x14ac:dyDescent="0.2"/>
    <row r="207" ht="24.9" customHeight="1" x14ac:dyDescent="0.2"/>
    <row r="208" ht="24.9" customHeight="1" x14ac:dyDescent="0.2"/>
    <row r="209" ht="24.9" customHeight="1" x14ac:dyDescent="0.2"/>
    <row r="210" ht="24.9" customHeight="1" x14ac:dyDescent="0.2"/>
    <row r="211" ht="24.9" customHeight="1" x14ac:dyDescent="0.2"/>
    <row r="212" ht="24.9" customHeight="1" x14ac:dyDescent="0.2"/>
    <row r="213" ht="24.9" customHeight="1" x14ac:dyDescent="0.2"/>
    <row r="214" ht="24.9" customHeight="1" x14ac:dyDescent="0.2"/>
    <row r="215" ht="24.9" customHeight="1" x14ac:dyDescent="0.2"/>
    <row r="216" ht="24.9" customHeight="1" x14ac:dyDescent="0.2"/>
    <row r="217" ht="24.9" customHeight="1" x14ac:dyDescent="0.2"/>
    <row r="218" ht="24.9" customHeight="1" x14ac:dyDescent="0.2"/>
    <row r="219" ht="24.9" customHeight="1" x14ac:dyDescent="0.2"/>
    <row r="220" ht="24.9" customHeight="1" x14ac:dyDescent="0.2"/>
    <row r="221" ht="24.9" customHeight="1" x14ac:dyDescent="0.2"/>
    <row r="222" ht="24.9" customHeight="1" x14ac:dyDescent="0.2"/>
    <row r="223" ht="24.9" customHeight="1" x14ac:dyDescent="0.2"/>
    <row r="224" ht="24.9" customHeight="1" x14ac:dyDescent="0.2"/>
    <row r="225" ht="24.9" customHeight="1" x14ac:dyDescent="0.2"/>
    <row r="226" ht="24.9" customHeight="1" x14ac:dyDescent="0.2"/>
    <row r="227" ht="24.9" customHeight="1" x14ac:dyDescent="0.2"/>
    <row r="228" ht="24.9" customHeight="1" x14ac:dyDescent="0.2"/>
    <row r="229" ht="24.9" customHeight="1" x14ac:dyDescent="0.2"/>
    <row r="230" ht="24.9" customHeight="1" x14ac:dyDescent="0.2"/>
    <row r="231" ht="24.9" customHeight="1" x14ac:dyDescent="0.2"/>
    <row r="232" ht="24.9" customHeight="1" x14ac:dyDescent="0.2"/>
    <row r="233" ht="24.9" customHeight="1" x14ac:dyDescent="0.2"/>
    <row r="234" ht="24.9" customHeight="1" x14ac:dyDescent="0.2"/>
    <row r="235" ht="24.9" customHeight="1" x14ac:dyDescent="0.2"/>
    <row r="236" ht="24.9" customHeight="1" x14ac:dyDescent="0.2"/>
    <row r="237" ht="24.9" customHeight="1" x14ac:dyDescent="0.2"/>
    <row r="238" ht="24.9" customHeight="1" x14ac:dyDescent="0.2"/>
    <row r="239" ht="24.9" customHeight="1" x14ac:dyDescent="0.2"/>
    <row r="240" ht="24.9" customHeight="1" x14ac:dyDescent="0.2"/>
    <row r="241" ht="24.9" customHeight="1" x14ac:dyDescent="0.2"/>
    <row r="242" ht="24.9" customHeight="1" x14ac:dyDescent="0.2"/>
    <row r="243" ht="24.9" customHeight="1" x14ac:dyDescent="0.2"/>
    <row r="244" ht="24.9" customHeight="1" x14ac:dyDescent="0.2"/>
    <row r="245" ht="24.9" customHeight="1" x14ac:dyDescent="0.2"/>
    <row r="246" ht="24.9" customHeight="1" x14ac:dyDescent="0.2"/>
    <row r="247" ht="24.9" customHeight="1" x14ac:dyDescent="0.2"/>
    <row r="248" ht="24.9" customHeight="1" x14ac:dyDescent="0.2"/>
    <row r="249" ht="24.9" customHeight="1" x14ac:dyDescent="0.2"/>
    <row r="250" ht="24.9" customHeight="1" x14ac:dyDescent="0.2"/>
    <row r="251" ht="24.9" customHeight="1" x14ac:dyDescent="0.2"/>
    <row r="252" ht="24.9" customHeight="1" x14ac:dyDescent="0.2"/>
    <row r="253" ht="24.9" customHeight="1" x14ac:dyDescent="0.2"/>
    <row r="254" ht="24.9" customHeight="1" x14ac:dyDescent="0.2"/>
    <row r="255" ht="24.9" customHeight="1" x14ac:dyDescent="0.2"/>
    <row r="256" ht="24.9" customHeight="1" x14ac:dyDescent="0.2"/>
    <row r="257" ht="24.9" customHeight="1" x14ac:dyDescent="0.2"/>
    <row r="258" ht="24.9" customHeight="1" x14ac:dyDescent="0.2"/>
    <row r="259" ht="24.9" customHeight="1" x14ac:dyDescent="0.2"/>
    <row r="260" ht="24.9" customHeight="1" x14ac:dyDescent="0.2"/>
    <row r="261" ht="24.9" customHeight="1" x14ac:dyDescent="0.2"/>
    <row r="262" ht="24.9" customHeight="1" x14ac:dyDescent="0.2"/>
    <row r="263" ht="24.9" customHeight="1" x14ac:dyDescent="0.2"/>
    <row r="264" ht="24.9" customHeight="1" x14ac:dyDescent="0.2"/>
    <row r="265" ht="24.9" customHeight="1" x14ac:dyDescent="0.2"/>
    <row r="266" ht="24.9" customHeight="1" x14ac:dyDescent="0.2"/>
    <row r="267" ht="24.9" customHeight="1" x14ac:dyDescent="0.2"/>
    <row r="268" ht="24.9" customHeight="1" x14ac:dyDescent="0.2"/>
    <row r="269" ht="24.9" customHeight="1" x14ac:dyDescent="0.2"/>
    <row r="270" ht="24.9" customHeight="1" x14ac:dyDescent="0.2"/>
    <row r="271" ht="24.9" customHeight="1" x14ac:dyDescent="0.2"/>
    <row r="272" ht="24.9" customHeight="1" x14ac:dyDescent="0.2"/>
    <row r="273" ht="24.9" customHeight="1" x14ac:dyDescent="0.2"/>
    <row r="274" ht="24.9" customHeight="1" x14ac:dyDescent="0.2"/>
    <row r="275" ht="24.9" customHeight="1" x14ac:dyDescent="0.2"/>
    <row r="276" ht="24.9" customHeight="1" x14ac:dyDescent="0.2"/>
    <row r="277" ht="24.9" customHeight="1" x14ac:dyDescent="0.2"/>
    <row r="278" ht="24.9" customHeight="1" x14ac:dyDescent="0.2"/>
    <row r="279" ht="24.9" customHeight="1" x14ac:dyDescent="0.2"/>
    <row r="280" ht="24.9" customHeight="1" x14ac:dyDescent="0.2"/>
    <row r="281" ht="24.9" customHeight="1" x14ac:dyDescent="0.2"/>
    <row r="282" ht="24.9" customHeight="1" x14ac:dyDescent="0.2"/>
    <row r="283" ht="24.9" customHeight="1" x14ac:dyDescent="0.2"/>
    <row r="284" ht="24.9" customHeight="1" x14ac:dyDescent="0.2"/>
    <row r="285" ht="24.9" customHeight="1" x14ac:dyDescent="0.2"/>
    <row r="286" ht="24.9" customHeight="1" x14ac:dyDescent="0.2"/>
    <row r="287" ht="24.9" customHeight="1" x14ac:dyDescent="0.2"/>
    <row r="288" ht="24.9" customHeight="1" x14ac:dyDescent="0.2"/>
    <row r="289" ht="24.9" customHeight="1" x14ac:dyDescent="0.2"/>
    <row r="290" ht="24.9" customHeight="1" x14ac:dyDescent="0.2"/>
    <row r="291" ht="24.9" customHeight="1" x14ac:dyDescent="0.2"/>
    <row r="292" ht="24.9" customHeight="1" x14ac:dyDescent="0.2"/>
    <row r="293" ht="24.9" customHeight="1" x14ac:dyDescent="0.2"/>
    <row r="294" ht="24.9" customHeight="1" x14ac:dyDescent="0.2"/>
    <row r="295" ht="24.9" customHeight="1" x14ac:dyDescent="0.2"/>
    <row r="296" ht="24.9" customHeight="1" x14ac:dyDescent="0.2"/>
    <row r="297" ht="24.9" customHeight="1" x14ac:dyDescent="0.2"/>
    <row r="298" ht="24.9" customHeight="1" x14ac:dyDescent="0.2"/>
    <row r="299" ht="24.9" customHeight="1" x14ac:dyDescent="0.2"/>
    <row r="300" ht="24.9" customHeight="1" x14ac:dyDescent="0.2"/>
    <row r="301" ht="24.9" customHeight="1" x14ac:dyDescent="0.2"/>
    <row r="302" ht="24.9" customHeight="1" x14ac:dyDescent="0.2"/>
    <row r="303" ht="24.9" customHeight="1" x14ac:dyDescent="0.2"/>
    <row r="304" ht="24.9" customHeight="1" x14ac:dyDescent="0.2"/>
    <row r="305" ht="24.9" customHeight="1" x14ac:dyDescent="0.2"/>
    <row r="306" ht="24.9" customHeight="1" x14ac:dyDescent="0.2"/>
    <row r="307" ht="24.9" customHeight="1" x14ac:dyDescent="0.2"/>
    <row r="308" ht="24.9" customHeight="1" x14ac:dyDescent="0.2"/>
    <row r="309" ht="24.9" customHeight="1" x14ac:dyDescent="0.2"/>
    <row r="310" ht="24.9" customHeight="1" x14ac:dyDescent="0.2"/>
    <row r="311" ht="24.9" customHeight="1" x14ac:dyDescent="0.2"/>
    <row r="312" ht="24.9" customHeight="1" x14ac:dyDescent="0.2"/>
    <row r="313" ht="24.9" customHeight="1" x14ac:dyDescent="0.2"/>
    <row r="314" ht="24.9" customHeight="1" x14ac:dyDescent="0.2"/>
    <row r="315" ht="24.9" customHeight="1" x14ac:dyDescent="0.2"/>
    <row r="316" ht="24.9" customHeight="1" x14ac:dyDescent="0.2"/>
    <row r="317" ht="24.9" customHeight="1" x14ac:dyDescent="0.2"/>
    <row r="318" ht="24.9" customHeight="1" x14ac:dyDescent="0.2"/>
    <row r="319" ht="24.9" customHeight="1" x14ac:dyDescent="0.2"/>
    <row r="320" ht="24.9" customHeight="1" x14ac:dyDescent="0.2"/>
    <row r="321" ht="24.9" customHeight="1" x14ac:dyDescent="0.2"/>
    <row r="322" ht="24.9" customHeight="1" x14ac:dyDescent="0.2"/>
    <row r="323" ht="24.9" customHeight="1" x14ac:dyDescent="0.2"/>
    <row r="324" ht="24.9" customHeight="1" x14ac:dyDescent="0.2"/>
    <row r="325" ht="24.9" customHeight="1" x14ac:dyDescent="0.2"/>
    <row r="326" ht="24.9" customHeight="1" x14ac:dyDescent="0.2"/>
    <row r="327" ht="24.9" customHeight="1" x14ac:dyDescent="0.2"/>
    <row r="328" ht="24.9" customHeight="1" x14ac:dyDescent="0.2"/>
    <row r="329" ht="24.9" customHeight="1" x14ac:dyDescent="0.2"/>
    <row r="330" ht="24.9" customHeight="1" x14ac:dyDescent="0.2"/>
    <row r="331" ht="24.9" customHeight="1" x14ac:dyDescent="0.2"/>
    <row r="332" ht="24.9" customHeight="1" x14ac:dyDescent="0.2"/>
    <row r="333" ht="24.9" customHeight="1" x14ac:dyDescent="0.2"/>
    <row r="334" ht="24.9" customHeight="1" x14ac:dyDescent="0.2"/>
    <row r="335" ht="24.9" customHeight="1" x14ac:dyDescent="0.2"/>
    <row r="336" ht="24.9" customHeight="1" x14ac:dyDescent="0.2"/>
    <row r="337" ht="24.9" customHeight="1" x14ac:dyDescent="0.2"/>
    <row r="338" ht="24.9" customHeight="1" x14ac:dyDescent="0.2"/>
    <row r="339" ht="24.9" customHeight="1" x14ac:dyDescent="0.2"/>
    <row r="340" ht="24.9" customHeight="1" x14ac:dyDescent="0.2"/>
    <row r="341" ht="24.9" customHeight="1" x14ac:dyDescent="0.2"/>
    <row r="342" ht="24.9" customHeight="1" x14ac:dyDescent="0.2"/>
    <row r="343" ht="24.9" customHeight="1" x14ac:dyDescent="0.2"/>
    <row r="344" ht="24.9" customHeight="1" x14ac:dyDescent="0.2"/>
    <row r="345" ht="24.9" customHeight="1" x14ac:dyDescent="0.2"/>
    <row r="346" ht="24.9" customHeight="1" x14ac:dyDescent="0.2"/>
    <row r="347" ht="24.9" customHeight="1" x14ac:dyDescent="0.2"/>
    <row r="348" ht="24.9" customHeight="1" x14ac:dyDescent="0.2"/>
    <row r="349" ht="24.9" customHeight="1" x14ac:dyDescent="0.2"/>
    <row r="350" ht="24.9" customHeight="1" x14ac:dyDescent="0.2"/>
    <row r="351" ht="24.9" customHeight="1" x14ac:dyDescent="0.2"/>
    <row r="352" ht="24.9" customHeight="1" x14ac:dyDescent="0.2"/>
    <row r="353" ht="24.9" customHeight="1" x14ac:dyDescent="0.2"/>
    <row r="354" ht="24.9" customHeight="1" x14ac:dyDescent="0.2"/>
    <row r="355" ht="24.9" customHeight="1" x14ac:dyDescent="0.2"/>
    <row r="356" ht="24.9" customHeight="1" x14ac:dyDescent="0.2"/>
    <row r="357" ht="24.9" customHeight="1" x14ac:dyDescent="0.2"/>
    <row r="358" ht="24.9" customHeight="1" x14ac:dyDescent="0.2"/>
    <row r="359" ht="24.9" customHeight="1" x14ac:dyDescent="0.2"/>
    <row r="360" ht="24.9" customHeight="1" x14ac:dyDescent="0.2"/>
    <row r="361" ht="24.9" customHeight="1" x14ac:dyDescent="0.2"/>
    <row r="362" ht="24.9" customHeight="1" x14ac:dyDescent="0.2"/>
    <row r="363" ht="24.9" customHeight="1" x14ac:dyDescent="0.2"/>
    <row r="364" ht="24.9" customHeight="1" x14ac:dyDescent="0.2"/>
    <row r="365" ht="24.9" customHeight="1" x14ac:dyDescent="0.2"/>
    <row r="366" ht="24.9" customHeight="1" x14ac:dyDescent="0.2"/>
    <row r="367" ht="24.9" customHeight="1" x14ac:dyDescent="0.2"/>
    <row r="368" ht="24.9" customHeight="1" x14ac:dyDescent="0.2"/>
    <row r="369" ht="24.9" customHeight="1" x14ac:dyDescent="0.2"/>
    <row r="370" ht="24.9" customHeight="1" x14ac:dyDescent="0.2"/>
    <row r="371" ht="24.9" customHeight="1" x14ac:dyDescent="0.2"/>
    <row r="372" ht="24.9" customHeight="1" x14ac:dyDescent="0.2"/>
    <row r="373" ht="24.9" customHeight="1" x14ac:dyDescent="0.2"/>
    <row r="374" ht="24.9" customHeight="1" x14ac:dyDescent="0.2"/>
    <row r="375" ht="24.9" customHeight="1" x14ac:dyDescent="0.2"/>
    <row r="376" ht="24.9" customHeight="1" x14ac:dyDescent="0.2"/>
    <row r="377" ht="24.9" customHeight="1" x14ac:dyDescent="0.2"/>
    <row r="378" ht="24.9" customHeight="1" x14ac:dyDescent="0.2"/>
    <row r="379" ht="24.9" customHeight="1" x14ac:dyDescent="0.2"/>
    <row r="380" ht="24.9" customHeight="1" x14ac:dyDescent="0.2"/>
    <row r="381" ht="24.9" customHeight="1" x14ac:dyDescent="0.2"/>
    <row r="382" ht="24.9" customHeight="1" x14ac:dyDescent="0.2"/>
    <row r="383" ht="24.9" customHeight="1" x14ac:dyDescent="0.2"/>
    <row r="384" ht="24.9" customHeight="1" x14ac:dyDescent="0.2"/>
    <row r="385" ht="24.9" customHeight="1" x14ac:dyDescent="0.2"/>
    <row r="386" ht="24.9" customHeight="1" x14ac:dyDescent="0.2"/>
    <row r="387" ht="24.9" customHeight="1" x14ac:dyDescent="0.2"/>
    <row r="388" ht="24.9" customHeight="1" x14ac:dyDescent="0.2"/>
    <row r="389" ht="24.9" customHeight="1" x14ac:dyDescent="0.2"/>
    <row r="390" ht="24.9" customHeight="1" x14ac:dyDescent="0.2"/>
    <row r="391" ht="24.9" customHeight="1" x14ac:dyDescent="0.2"/>
    <row r="392" ht="24.9" customHeight="1" x14ac:dyDescent="0.2"/>
    <row r="393" ht="24.9" customHeight="1" x14ac:dyDescent="0.2"/>
    <row r="394" ht="24.9" customHeight="1" x14ac:dyDescent="0.2"/>
    <row r="395" ht="24.9" customHeight="1" x14ac:dyDescent="0.2"/>
    <row r="396" ht="24.9" customHeight="1" x14ac:dyDescent="0.2"/>
    <row r="397" ht="24.9" customHeight="1" x14ac:dyDescent="0.2"/>
    <row r="398" ht="24.9" customHeight="1" x14ac:dyDescent="0.2"/>
    <row r="399" ht="24.9" customHeight="1" x14ac:dyDescent="0.2"/>
    <row r="400" ht="24.9" customHeight="1" x14ac:dyDescent="0.2"/>
    <row r="401" ht="24.9" customHeight="1" x14ac:dyDescent="0.2"/>
    <row r="402" ht="24.9" customHeight="1" x14ac:dyDescent="0.2"/>
    <row r="403" ht="24.9" customHeight="1" x14ac:dyDescent="0.2"/>
    <row r="404" ht="24.9" customHeight="1" x14ac:dyDescent="0.2"/>
    <row r="405" ht="24.9" customHeight="1" x14ac:dyDescent="0.2"/>
    <row r="406" ht="24.9" customHeight="1" x14ac:dyDescent="0.2"/>
    <row r="407" ht="24.9" customHeight="1" x14ac:dyDescent="0.2"/>
    <row r="408" ht="24.9" customHeight="1" x14ac:dyDescent="0.2"/>
    <row r="409" ht="24.9" customHeight="1" x14ac:dyDescent="0.2"/>
    <row r="410" ht="24.9" customHeight="1" x14ac:dyDescent="0.2"/>
    <row r="411" ht="24.9" customHeight="1" x14ac:dyDescent="0.2"/>
    <row r="412" ht="24.9" customHeight="1" x14ac:dyDescent="0.2"/>
    <row r="413" ht="24.9" customHeight="1" x14ac:dyDescent="0.2"/>
    <row r="414" ht="24.9" customHeight="1" x14ac:dyDescent="0.2"/>
    <row r="415" ht="24.9" customHeight="1" x14ac:dyDescent="0.2"/>
    <row r="416" ht="24.9" customHeight="1" x14ac:dyDescent="0.2"/>
    <row r="417" ht="24.9" customHeight="1" x14ac:dyDescent="0.2"/>
    <row r="418" ht="24.9" customHeight="1" x14ac:dyDescent="0.2"/>
    <row r="419" ht="24.9" customHeight="1" x14ac:dyDescent="0.2"/>
    <row r="420" ht="24.9" customHeight="1" x14ac:dyDescent="0.2"/>
    <row r="421" ht="24.9" customHeight="1" x14ac:dyDescent="0.2"/>
    <row r="422" ht="24.9" customHeight="1" x14ac:dyDescent="0.2"/>
    <row r="423" ht="24.9" customHeight="1" x14ac:dyDescent="0.2"/>
    <row r="424" ht="24.9" customHeight="1" x14ac:dyDescent="0.2"/>
    <row r="425" ht="24.9" customHeight="1" x14ac:dyDescent="0.2"/>
    <row r="426" ht="24.9" customHeight="1" x14ac:dyDescent="0.2"/>
    <row r="427" ht="24.9" customHeight="1" x14ac:dyDescent="0.2"/>
    <row r="428" ht="24.9" customHeight="1" x14ac:dyDescent="0.2"/>
    <row r="429" ht="24.9" customHeight="1" x14ac:dyDescent="0.2"/>
    <row r="430" ht="24.9" customHeight="1" x14ac:dyDescent="0.2"/>
    <row r="431" ht="24.9" customHeight="1" x14ac:dyDescent="0.2"/>
    <row r="432" ht="24.9" customHeight="1" x14ac:dyDescent="0.2"/>
    <row r="433" ht="24.9" customHeight="1" x14ac:dyDescent="0.2"/>
    <row r="434" ht="24.9" customHeight="1" x14ac:dyDescent="0.2"/>
    <row r="435" ht="24.9" customHeight="1" x14ac:dyDescent="0.2"/>
    <row r="436" ht="24.9" customHeight="1" x14ac:dyDescent="0.2"/>
    <row r="437" ht="24.9" customHeight="1" x14ac:dyDescent="0.2"/>
    <row r="438" ht="24.9" customHeight="1" x14ac:dyDescent="0.2"/>
    <row r="439" ht="24.9" customHeight="1" x14ac:dyDescent="0.2"/>
    <row r="440" ht="24.9" customHeight="1" x14ac:dyDescent="0.2"/>
    <row r="441" ht="24.9" customHeight="1" x14ac:dyDescent="0.2"/>
    <row r="442" ht="24.9" customHeight="1" x14ac:dyDescent="0.2"/>
    <row r="443" ht="24.9" customHeight="1" x14ac:dyDescent="0.2"/>
    <row r="444" ht="24.9" customHeight="1" x14ac:dyDescent="0.2"/>
    <row r="445" ht="24.9" customHeight="1" x14ac:dyDescent="0.2"/>
    <row r="446" ht="24.9" customHeight="1" x14ac:dyDescent="0.2"/>
    <row r="447" ht="24.9" customHeight="1" x14ac:dyDescent="0.2"/>
    <row r="448" ht="24.9" customHeight="1" x14ac:dyDescent="0.2"/>
    <row r="449" ht="24.9" customHeight="1" x14ac:dyDescent="0.2"/>
    <row r="450" ht="24.9" customHeight="1" x14ac:dyDescent="0.2"/>
    <row r="451" ht="24.9" customHeight="1" x14ac:dyDescent="0.2"/>
    <row r="452" ht="24.9" customHeight="1" x14ac:dyDescent="0.2"/>
    <row r="453" ht="24.9" customHeight="1" x14ac:dyDescent="0.2"/>
    <row r="454" ht="24.9" customHeight="1" x14ac:dyDescent="0.2"/>
    <row r="455" ht="24.9" customHeight="1" x14ac:dyDescent="0.2"/>
    <row r="456" ht="24.9" customHeight="1" x14ac:dyDescent="0.2"/>
    <row r="457" ht="24.9" customHeight="1" x14ac:dyDescent="0.2"/>
    <row r="458" ht="24.9" customHeight="1" x14ac:dyDescent="0.2"/>
    <row r="459" ht="24.9" customHeight="1" x14ac:dyDescent="0.2"/>
    <row r="460" ht="24.9" customHeight="1" x14ac:dyDescent="0.2"/>
    <row r="461" ht="24.9" customHeight="1" x14ac:dyDescent="0.2"/>
    <row r="462" ht="24.9" customHeight="1" x14ac:dyDescent="0.2"/>
    <row r="463" ht="24.9" customHeight="1" x14ac:dyDescent="0.2"/>
    <row r="464" ht="24.9" customHeight="1" x14ac:dyDescent="0.2"/>
    <row r="465" ht="24.9" customHeight="1" x14ac:dyDescent="0.2"/>
    <row r="466" ht="24.9" customHeight="1" x14ac:dyDescent="0.2"/>
    <row r="467" ht="24.9" customHeight="1" x14ac:dyDescent="0.2"/>
    <row r="468" ht="24.9" customHeight="1" x14ac:dyDescent="0.2"/>
    <row r="469" ht="24.9" customHeight="1" x14ac:dyDescent="0.2"/>
    <row r="470" ht="24.9" customHeight="1" x14ac:dyDescent="0.2"/>
    <row r="471" ht="24.9" customHeight="1" x14ac:dyDescent="0.2"/>
    <row r="472" ht="24.9" customHeight="1" x14ac:dyDescent="0.2"/>
    <row r="473" ht="24.9" customHeight="1" x14ac:dyDescent="0.2"/>
    <row r="474" ht="24.9" customHeight="1" x14ac:dyDescent="0.2"/>
    <row r="475" ht="24.9" customHeight="1" x14ac:dyDescent="0.2"/>
    <row r="476" ht="24.9" customHeight="1" x14ac:dyDescent="0.2"/>
    <row r="477" ht="24.9" customHeight="1" x14ac:dyDescent="0.2"/>
    <row r="478" ht="24.9" customHeight="1" x14ac:dyDescent="0.2"/>
    <row r="479" ht="24.9" customHeight="1" x14ac:dyDescent="0.2"/>
    <row r="480" ht="24.9" customHeight="1" x14ac:dyDescent="0.2"/>
    <row r="481" ht="24.9" customHeight="1" x14ac:dyDescent="0.2"/>
    <row r="482" ht="24.9" customHeight="1" x14ac:dyDescent="0.2"/>
    <row r="483" ht="24.9" customHeight="1" x14ac:dyDescent="0.2"/>
    <row r="484" ht="24.9" customHeight="1" x14ac:dyDescent="0.2"/>
    <row r="485" ht="24.9" customHeight="1" x14ac:dyDescent="0.2"/>
    <row r="486" ht="24.9" customHeight="1" x14ac:dyDescent="0.2"/>
    <row r="487" ht="24.9" customHeight="1" x14ac:dyDescent="0.2"/>
    <row r="488" ht="24.9" customHeight="1" x14ac:dyDescent="0.2"/>
    <row r="489" ht="24.9" customHeight="1" x14ac:dyDescent="0.2"/>
    <row r="490" ht="24.9" customHeight="1" x14ac:dyDescent="0.2"/>
    <row r="491" ht="24.9" customHeight="1" x14ac:dyDescent="0.2"/>
    <row r="492" ht="24.9" customHeight="1" x14ac:dyDescent="0.2"/>
    <row r="493" ht="24.9" customHeight="1" x14ac:dyDescent="0.2"/>
    <row r="494" ht="24.9" customHeight="1" x14ac:dyDescent="0.2"/>
    <row r="495" ht="24.9" customHeight="1" x14ac:dyDescent="0.2"/>
    <row r="496" ht="24.9" customHeight="1" x14ac:dyDescent="0.2"/>
    <row r="497" ht="24.9" customHeight="1" x14ac:dyDescent="0.2"/>
    <row r="498" ht="24.9" customHeight="1" x14ac:dyDescent="0.2"/>
    <row r="499" ht="24.9" customHeight="1" x14ac:dyDescent="0.2"/>
    <row r="500" ht="24.9" customHeight="1" x14ac:dyDescent="0.2"/>
    <row r="501" ht="24.9" customHeight="1" x14ac:dyDescent="0.2"/>
    <row r="502" ht="24.9" customHeight="1" x14ac:dyDescent="0.2"/>
    <row r="503" ht="24.9" customHeight="1" x14ac:dyDescent="0.2"/>
  </sheetData>
  <mergeCells count="2">
    <mergeCell ref="A2:C2"/>
    <mergeCell ref="A1:C1"/>
  </mergeCells>
  <phoneticPr fontId="0" type="noConversion"/>
  <printOptions horizontalCentered="1"/>
  <pageMargins left="0.78740157480314965" right="0.78740157480314965" top="0.51181102362204722" bottom="0.92" header="0.27559055118110237" footer="0.51181102362204722"/>
  <pageSetup paperSize="9" orientation="portrait" r:id="rId2"/>
  <headerFooter alignWithMargins="0">
    <oddFooter>&amp;L&amp;11Leopold Kostal GmbH &amp; Co KG&amp;C&amp;11MISRA Testprotokoll&amp;R&amp;11Seite &amp;P</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4"/>
  <dimension ref="A1:E998"/>
  <sheetViews>
    <sheetView zoomScaleNormal="100" workbookViewId="0">
      <selection activeCell="A2" sqref="A2:D2"/>
      <pivotSelection pane="bottomRight" showHeader="1" click="1" r:id="rId1">
        <pivotArea dataOnly="0" outline="0" fieldPosition="0">
          <references count="1">
            <reference field="6" count="0" defaultSubtotal="1"/>
          </references>
        </pivotArea>
      </pivotSelection>
    </sheetView>
  </sheetViews>
  <sheetFormatPr baseColWidth="10" defaultRowHeight="10.199999999999999" x14ac:dyDescent="0.2"/>
  <cols>
    <col min="1" max="1" width="27.5703125" customWidth="1"/>
    <col min="2" max="2" width="66.28515625" customWidth="1"/>
    <col min="3" max="3" width="5.28515625" customWidth="1"/>
    <col min="4" max="4" width="8" customWidth="1"/>
  </cols>
  <sheetData>
    <row r="1" spans="1:5" s="6" customFormat="1" ht="87" customHeight="1" x14ac:dyDescent="0.25">
      <c r="A1" s="430" t="str">
        <f>ProjektLangName</f>
        <v>QAC Test Project Long</v>
      </c>
      <c r="B1" s="430"/>
      <c r="C1" s="430"/>
      <c r="D1" s="12"/>
    </row>
    <row r="2" spans="1:5" s="6" customFormat="1" ht="33" customHeight="1" x14ac:dyDescent="0.25">
      <c r="A2" s="443" t="str">
        <f>"MISRA in-depth analysis - " &amp; Programmstand</f>
        <v>MISRA in-depth analysis - Trunk</v>
      </c>
      <c r="B2" s="443"/>
      <c r="C2" s="443"/>
      <c r="D2" s="443"/>
      <c r="E2" s="13"/>
    </row>
    <row r="3" spans="1:5" ht="12" x14ac:dyDescent="0.2">
      <c r="A3" s="241" t="s">
        <v>684</v>
      </c>
      <c r="B3" s="242"/>
      <c r="C3" s="242"/>
      <c r="D3" s="28"/>
    </row>
    <row r="4" spans="1:5" ht="15" customHeight="1" x14ac:dyDescent="0.2">
      <c r="A4" s="29" t="s">
        <v>815</v>
      </c>
      <c r="B4" s="29" t="s">
        <v>816</v>
      </c>
      <c r="C4" s="29" t="s">
        <v>1309</v>
      </c>
      <c r="D4" s="28" t="s">
        <v>477</v>
      </c>
    </row>
    <row r="5" spans="1:5" ht="15" customHeight="1" x14ac:dyDescent="0.2">
      <c r="A5" s="31" t="s">
        <v>213</v>
      </c>
      <c r="B5" s="31" t="s">
        <v>4927</v>
      </c>
      <c r="C5" s="31">
        <v>6190</v>
      </c>
      <c r="D5" s="32">
        <v>3</v>
      </c>
    </row>
    <row r="6" spans="1:5" x14ac:dyDescent="0.2">
      <c r="A6" s="235"/>
      <c r="B6" s="235" t="s">
        <v>4869</v>
      </c>
      <c r="C6" s="235">
        <v>6190</v>
      </c>
      <c r="D6" s="236">
        <v>3</v>
      </c>
    </row>
    <row r="7" spans="1:5" ht="15" customHeight="1" x14ac:dyDescent="0.2">
      <c r="A7" s="31"/>
      <c r="B7" s="31" t="s">
        <v>4929</v>
      </c>
      <c r="C7" s="31">
        <v>6190</v>
      </c>
      <c r="D7" s="32">
        <v>3</v>
      </c>
    </row>
    <row r="8" spans="1:5" x14ac:dyDescent="0.2">
      <c r="A8" s="235"/>
      <c r="B8" s="235" t="s">
        <v>4887</v>
      </c>
      <c r="C8" s="235">
        <v>6190</v>
      </c>
      <c r="D8" s="236">
        <v>2</v>
      </c>
    </row>
    <row r="9" spans="1:5" x14ac:dyDescent="0.2">
      <c r="A9" s="31"/>
      <c r="B9" s="31" t="s">
        <v>4894</v>
      </c>
      <c r="C9" s="31">
        <v>6190</v>
      </c>
      <c r="D9" s="32">
        <v>2</v>
      </c>
    </row>
    <row r="10" spans="1:5" x14ac:dyDescent="0.2">
      <c r="A10" s="235"/>
      <c r="B10" s="235" t="s">
        <v>4934</v>
      </c>
      <c r="C10" s="235">
        <v>6190</v>
      </c>
      <c r="D10" s="236">
        <v>2</v>
      </c>
    </row>
    <row r="11" spans="1:5" ht="15" customHeight="1" x14ac:dyDescent="0.2">
      <c r="A11" s="31"/>
      <c r="B11" s="31" t="s">
        <v>4870</v>
      </c>
      <c r="C11" s="31">
        <v>6190</v>
      </c>
      <c r="D11" s="32">
        <v>2</v>
      </c>
    </row>
    <row r="12" spans="1:5" x14ac:dyDescent="0.2">
      <c r="A12" s="235"/>
      <c r="B12" s="235" t="s">
        <v>4928</v>
      </c>
      <c r="C12" s="235">
        <v>6190</v>
      </c>
      <c r="D12" s="236">
        <v>2</v>
      </c>
    </row>
    <row r="13" spans="1:5" ht="15" customHeight="1" x14ac:dyDescent="0.2">
      <c r="A13" s="31"/>
      <c r="B13" s="31" t="s">
        <v>4913</v>
      </c>
      <c r="C13" s="31">
        <v>6190</v>
      </c>
      <c r="D13" s="32">
        <v>2</v>
      </c>
    </row>
    <row r="14" spans="1:5" x14ac:dyDescent="0.2">
      <c r="A14" s="235"/>
      <c r="B14" s="235" t="s">
        <v>4916</v>
      </c>
      <c r="C14" s="235">
        <v>6190</v>
      </c>
      <c r="D14" s="236">
        <v>1</v>
      </c>
    </row>
    <row r="15" spans="1:5" x14ac:dyDescent="0.2">
      <c r="A15" s="31"/>
      <c r="B15" s="31" t="s">
        <v>4883</v>
      </c>
      <c r="C15" s="31">
        <v>6190</v>
      </c>
      <c r="D15" s="32">
        <v>1</v>
      </c>
    </row>
    <row r="16" spans="1:5" x14ac:dyDescent="0.2">
      <c r="A16" s="235"/>
      <c r="B16" s="235" t="s">
        <v>4885</v>
      </c>
      <c r="C16" s="235">
        <v>6190</v>
      </c>
      <c r="D16" s="236">
        <v>1</v>
      </c>
    </row>
    <row r="17" spans="1:4" ht="15" customHeight="1" x14ac:dyDescent="0.2">
      <c r="A17" s="31"/>
      <c r="B17" s="31" t="s">
        <v>4914</v>
      </c>
      <c r="C17" s="31">
        <v>6190</v>
      </c>
      <c r="D17" s="32">
        <v>1</v>
      </c>
    </row>
    <row r="18" spans="1:4" x14ac:dyDescent="0.2">
      <c r="A18" s="235"/>
      <c r="B18" s="235" t="s">
        <v>4880</v>
      </c>
      <c r="C18" s="235">
        <v>6190</v>
      </c>
      <c r="D18" s="236">
        <v>1</v>
      </c>
    </row>
    <row r="19" spans="1:4" ht="15" customHeight="1" x14ac:dyDescent="0.2">
      <c r="A19" s="31"/>
      <c r="B19" s="31" t="s">
        <v>4932</v>
      </c>
      <c r="C19" s="31">
        <v>6190</v>
      </c>
      <c r="D19" s="32">
        <v>1</v>
      </c>
    </row>
    <row r="20" spans="1:4" x14ac:dyDescent="0.2">
      <c r="A20" s="235"/>
      <c r="B20" s="235" t="s">
        <v>4886</v>
      </c>
      <c r="C20" s="235">
        <v>6190</v>
      </c>
      <c r="D20" s="236">
        <v>1</v>
      </c>
    </row>
    <row r="21" spans="1:4" ht="15" customHeight="1" x14ac:dyDescent="0.2">
      <c r="A21" s="31"/>
      <c r="B21" s="31" t="s">
        <v>4868</v>
      </c>
      <c r="C21" s="31">
        <v>6190</v>
      </c>
      <c r="D21" s="32">
        <v>1</v>
      </c>
    </row>
    <row r="22" spans="1:4" x14ac:dyDescent="0.2">
      <c r="A22" s="235"/>
      <c r="B22" s="235" t="s">
        <v>4884</v>
      </c>
      <c r="C22" s="235">
        <v>6190</v>
      </c>
      <c r="D22" s="236">
        <v>1</v>
      </c>
    </row>
    <row r="23" spans="1:4" ht="15" customHeight="1" x14ac:dyDescent="0.2">
      <c r="A23" s="31"/>
      <c r="B23" s="31" t="s">
        <v>4865</v>
      </c>
      <c r="C23" s="31">
        <v>6190</v>
      </c>
      <c r="D23" s="32">
        <v>1</v>
      </c>
    </row>
    <row r="24" spans="1:4" x14ac:dyDescent="0.2">
      <c r="A24" s="235"/>
      <c r="B24" s="235" t="s">
        <v>4881</v>
      </c>
      <c r="C24" s="235">
        <v>6190</v>
      </c>
      <c r="D24" s="236">
        <v>1</v>
      </c>
    </row>
    <row r="25" spans="1:4" x14ac:dyDescent="0.2">
      <c r="A25" s="31"/>
      <c r="B25" s="31" t="s">
        <v>4935</v>
      </c>
      <c r="C25" s="31">
        <v>6190</v>
      </c>
      <c r="D25" s="32">
        <v>1</v>
      </c>
    </row>
    <row r="26" spans="1:4" ht="15" customHeight="1" x14ac:dyDescent="0.2">
      <c r="A26" s="235"/>
      <c r="B26" s="235" t="s">
        <v>4933</v>
      </c>
      <c r="C26" s="235">
        <v>6190</v>
      </c>
      <c r="D26" s="236">
        <v>1</v>
      </c>
    </row>
    <row r="27" spans="1:4" x14ac:dyDescent="0.2">
      <c r="A27" s="31"/>
      <c r="B27" s="31" t="s">
        <v>4888</v>
      </c>
      <c r="C27" s="31">
        <v>6190</v>
      </c>
      <c r="D27" s="32">
        <v>1</v>
      </c>
    </row>
    <row r="28" spans="1:4" x14ac:dyDescent="0.2">
      <c r="A28" s="235"/>
      <c r="B28" s="235" t="s">
        <v>4937</v>
      </c>
      <c r="C28" s="235">
        <v>6190</v>
      </c>
      <c r="D28" s="236">
        <v>1</v>
      </c>
    </row>
    <row r="29" spans="1:4" x14ac:dyDescent="0.2">
      <c r="A29" s="31"/>
      <c r="B29" s="31" t="s">
        <v>4867</v>
      </c>
      <c r="C29" s="31">
        <v>6190</v>
      </c>
      <c r="D29" s="32">
        <v>1</v>
      </c>
    </row>
    <row r="30" spans="1:4" ht="15" customHeight="1" x14ac:dyDescent="0.2">
      <c r="A30" s="235"/>
      <c r="B30" s="235" t="s">
        <v>4903</v>
      </c>
      <c r="C30" s="235">
        <v>6190</v>
      </c>
      <c r="D30" s="236">
        <v>1</v>
      </c>
    </row>
    <row r="31" spans="1:4" x14ac:dyDescent="0.2">
      <c r="A31" s="31"/>
      <c r="B31" s="31" t="s">
        <v>4940</v>
      </c>
      <c r="C31" s="31">
        <v>6190</v>
      </c>
      <c r="D31" s="32">
        <v>1</v>
      </c>
    </row>
    <row r="32" spans="1:4" ht="15" customHeight="1" x14ac:dyDescent="0.2">
      <c r="A32" s="235"/>
      <c r="B32" s="235" t="s">
        <v>4898</v>
      </c>
      <c r="C32" s="235">
        <v>6190</v>
      </c>
      <c r="D32" s="236">
        <v>1</v>
      </c>
    </row>
    <row r="33" spans="1:4" ht="12" x14ac:dyDescent="0.2">
      <c r="A33" s="255" t="s">
        <v>3465</v>
      </c>
      <c r="B33" s="255"/>
      <c r="C33" s="255"/>
      <c r="D33" s="256">
        <v>40</v>
      </c>
    </row>
    <row r="34" spans="1:4" x14ac:dyDescent="0.2">
      <c r="A34" s="235" t="s">
        <v>2932</v>
      </c>
      <c r="B34" s="235" t="s">
        <v>4935</v>
      </c>
      <c r="C34" s="235">
        <v>6130</v>
      </c>
      <c r="D34" s="236">
        <v>4</v>
      </c>
    </row>
    <row r="35" spans="1:4" x14ac:dyDescent="0.2">
      <c r="A35" s="31"/>
      <c r="B35" s="31" t="s">
        <v>4932</v>
      </c>
      <c r="C35" s="31">
        <v>6130</v>
      </c>
      <c r="D35" s="32">
        <v>3</v>
      </c>
    </row>
    <row r="36" spans="1:4" x14ac:dyDescent="0.2">
      <c r="A36" s="235"/>
      <c r="B36" s="235" t="s">
        <v>4894</v>
      </c>
      <c r="C36" s="235">
        <v>6130</v>
      </c>
      <c r="D36" s="236">
        <v>3</v>
      </c>
    </row>
    <row r="37" spans="1:4" x14ac:dyDescent="0.2">
      <c r="A37" s="31"/>
      <c r="B37" s="31" t="s">
        <v>4933</v>
      </c>
      <c r="C37" s="31">
        <v>6130</v>
      </c>
      <c r="D37" s="32">
        <v>3</v>
      </c>
    </row>
    <row r="38" spans="1:4" x14ac:dyDescent="0.2">
      <c r="A38" s="235"/>
      <c r="B38" s="235" t="s">
        <v>4936</v>
      </c>
      <c r="C38" s="235">
        <v>6130</v>
      </c>
      <c r="D38" s="236">
        <v>2</v>
      </c>
    </row>
    <row r="39" spans="1:4" x14ac:dyDescent="0.2">
      <c r="A39" s="31"/>
      <c r="B39" s="31" t="s">
        <v>4878</v>
      </c>
      <c r="C39" s="31">
        <v>6130</v>
      </c>
      <c r="D39" s="32">
        <v>2</v>
      </c>
    </row>
    <row r="40" spans="1:4" x14ac:dyDescent="0.2">
      <c r="A40" s="235"/>
      <c r="B40" s="235" t="s">
        <v>4919</v>
      </c>
      <c r="C40" s="235">
        <v>6130</v>
      </c>
      <c r="D40" s="236">
        <v>2</v>
      </c>
    </row>
    <row r="41" spans="1:4" x14ac:dyDescent="0.2">
      <c r="A41" s="31"/>
      <c r="B41" s="31" t="s">
        <v>4900</v>
      </c>
      <c r="C41" s="31">
        <v>6130</v>
      </c>
      <c r="D41" s="32">
        <v>2</v>
      </c>
    </row>
    <row r="42" spans="1:4" x14ac:dyDescent="0.2">
      <c r="A42" s="235"/>
      <c r="B42" s="235" t="s">
        <v>4870</v>
      </c>
      <c r="C42" s="235">
        <v>6130</v>
      </c>
      <c r="D42" s="236">
        <v>1</v>
      </c>
    </row>
    <row r="43" spans="1:4" ht="15" customHeight="1" x14ac:dyDescent="0.2">
      <c r="A43" s="31"/>
      <c r="B43" s="31" t="s">
        <v>4881</v>
      </c>
      <c r="C43" s="31">
        <v>6130</v>
      </c>
      <c r="D43" s="32">
        <v>1</v>
      </c>
    </row>
    <row r="44" spans="1:4" x14ac:dyDescent="0.2">
      <c r="A44" s="235"/>
      <c r="B44" s="235" t="s">
        <v>4928</v>
      </c>
      <c r="C44" s="235">
        <v>6130</v>
      </c>
      <c r="D44" s="236">
        <v>1</v>
      </c>
    </row>
    <row r="45" spans="1:4" ht="15" customHeight="1" x14ac:dyDescent="0.2">
      <c r="A45" s="31"/>
      <c r="B45" s="31" t="s">
        <v>4924</v>
      </c>
      <c r="C45" s="31">
        <v>6130</v>
      </c>
      <c r="D45" s="32">
        <v>1</v>
      </c>
    </row>
    <row r="46" spans="1:4" x14ac:dyDescent="0.2">
      <c r="A46" s="235"/>
      <c r="B46" s="235" t="s">
        <v>4930</v>
      </c>
      <c r="C46" s="235">
        <v>6130</v>
      </c>
      <c r="D46" s="236">
        <v>1</v>
      </c>
    </row>
    <row r="47" spans="1:4" x14ac:dyDescent="0.2">
      <c r="A47" s="31"/>
      <c r="B47" s="31" t="s">
        <v>4939</v>
      </c>
      <c r="C47" s="31">
        <v>6130</v>
      </c>
      <c r="D47" s="32">
        <v>1</v>
      </c>
    </row>
    <row r="48" spans="1:4" ht="15" customHeight="1" x14ac:dyDescent="0.2">
      <c r="A48" s="235"/>
      <c r="B48" s="235" t="s">
        <v>4866</v>
      </c>
      <c r="C48" s="235">
        <v>6130</v>
      </c>
      <c r="D48" s="236">
        <v>1</v>
      </c>
    </row>
    <row r="49" spans="1:4" x14ac:dyDescent="0.2">
      <c r="A49" s="31"/>
      <c r="B49" s="31" t="s">
        <v>4916</v>
      </c>
      <c r="C49" s="31">
        <v>6130</v>
      </c>
      <c r="D49" s="32">
        <v>1</v>
      </c>
    </row>
    <row r="50" spans="1:4" x14ac:dyDescent="0.2">
      <c r="A50" s="235"/>
      <c r="B50" s="235" t="s">
        <v>4886</v>
      </c>
      <c r="C50" s="235">
        <v>6130</v>
      </c>
      <c r="D50" s="236">
        <v>1</v>
      </c>
    </row>
    <row r="51" spans="1:4" x14ac:dyDescent="0.2">
      <c r="A51" s="31"/>
      <c r="B51" s="31" t="s">
        <v>4912</v>
      </c>
      <c r="C51" s="31">
        <v>6130</v>
      </c>
      <c r="D51" s="32">
        <v>1</v>
      </c>
    </row>
    <row r="52" spans="1:4" x14ac:dyDescent="0.2">
      <c r="A52" s="235"/>
      <c r="B52" s="235" t="s">
        <v>4879</v>
      </c>
      <c r="C52" s="235">
        <v>6130</v>
      </c>
      <c r="D52" s="236">
        <v>1</v>
      </c>
    </row>
    <row r="53" spans="1:4" x14ac:dyDescent="0.2">
      <c r="A53" s="31"/>
      <c r="B53" s="31" t="s">
        <v>4940</v>
      </c>
      <c r="C53" s="31">
        <v>6130</v>
      </c>
      <c r="D53" s="32">
        <v>1</v>
      </c>
    </row>
    <row r="54" spans="1:4" x14ac:dyDescent="0.2">
      <c r="A54" s="235"/>
      <c r="B54" s="235" t="s">
        <v>4873</v>
      </c>
      <c r="C54" s="235">
        <v>6130</v>
      </c>
      <c r="D54" s="236">
        <v>1</v>
      </c>
    </row>
    <row r="55" spans="1:4" ht="15" customHeight="1" x14ac:dyDescent="0.2">
      <c r="A55" s="31"/>
      <c r="B55" s="31" t="s">
        <v>4898</v>
      </c>
      <c r="C55" s="31">
        <v>6130</v>
      </c>
      <c r="D55" s="32">
        <v>1</v>
      </c>
    </row>
    <row r="56" spans="1:4" x14ac:dyDescent="0.2">
      <c r="A56" s="235"/>
      <c r="B56" s="235" t="s">
        <v>4867</v>
      </c>
      <c r="C56" s="235">
        <v>6130</v>
      </c>
      <c r="D56" s="236">
        <v>1</v>
      </c>
    </row>
    <row r="57" spans="1:4" x14ac:dyDescent="0.2">
      <c r="A57" s="31"/>
      <c r="B57" s="31" t="s">
        <v>4934</v>
      </c>
      <c r="C57" s="31">
        <v>6130</v>
      </c>
      <c r="D57" s="32">
        <v>1</v>
      </c>
    </row>
    <row r="58" spans="1:4" x14ac:dyDescent="0.2">
      <c r="A58" s="235"/>
      <c r="B58" s="235" t="s">
        <v>4864</v>
      </c>
      <c r="C58" s="235">
        <v>6130</v>
      </c>
      <c r="D58" s="236">
        <v>1</v>
      </c>
    </row>
    <row r="59" spans="1:4" ht="15" customHeight="1" x14ac:dyDescent="0.2">
      <c r="A59" s="31"/>
      <c r="B59" s="31" t="s">
        <v>4889</v>
      </c>
      <c r="C59" s="31">
        <v>6130</v>
      </c>
      <c r="D59" s="32">
        <v>1</v>
      </c>
    </row>
    <row r="60" spans="1:4" x14ac:dyDescent="0.2">
      <c r="A60" s="235"/>
      <c r="B60" s="235" t="s">
        <v>4887</v>
      </c>
      <c r="C60" s="235">
        <v>6130</v>
      </c>
      <c r="D60" s="236">
        <v>1</v>
      </c>
    </row>
    <row r="61" spans="1:4" ht="12" x14ac:dyDescent="0.2">
      <c r="A61" s="255" t="s">
        <v>3466</v>
      </c>
      <c r="B61" s="255"/>
      <c r="C61" s="255"/>
      <c r="D61" s="256">
        <v>40</v>
      </c>
    </row>
    <row r="62" spans="1:4" x14ac:dyDescent="0.2">
      <c r="A62" s="235" t="s">
        <v>2931</v>
      </c>
      <c r="B62" s="235" t="s">
        <v>4894</v>
      </c>
      <c r="C62" s="235">
        <v>6175</v>
      </c>
      <c r="D62" s="236">
        <v>3</v>
      </c>
    </row>
    <row r="63" spans="1:4" x14ac:dyDescent="0.2">
      <c r="A63" s="31"/>
      <c r="B63" s="31" t="s">
        <v>4935</v>
      </c>
      <c r="C63" s="31">
        <v>6175</v>
      </c>
      <c r="D63" s="32">
        <v>3</v>
      </c>
    </row>
    <row r="64" spans="1:4" x14ac:dyDescent="0.2">
      <c r="A64" s="235"/>
      <c r="B64" s="235" t="s">
        <v>4887</v>
      </c>
      <c r="C64" s="235">
        <v>6175</v>
      </c>
      <c r="D64" s="236">
        <v>3</v>
      </c>
    </row>
    <row r="65" spans="1:4" x14ac:dyDescent="0.2">
      <c r="A65" s="31"/>
      <c r="B65" s="31" t="s">
        <v>4932</v>
      </c>
      <c r="C65" s="31">
        <v>6175</v>
      </c>
      <c r="D65" s="32">
        <v>3</v>
      </c>
    </row>
    <row r="66" spans="1:4" ht="15" customHeight="1" x14ac:dyDescent="0.2">
      <c r="A66" s="235"/>
      <c r="B66" s="235" t="s">
        <v>4933</v>
      </c>
      <c r="C66" s="235">
        <v>6175</v>
      </c>
      <c r="D66" s="236">
        <v>2</v>
      </c>
    </row>
    <row r="67" spans="1:4" x14ac:dyDescent="0.2">
      <c r="A67" s="31"/>
      <c r="B67" s="31" t="s">
        <v>4900</v>
      </c>
      <c r="C67" s="31">
        <v>6175</v>
      </c>
      <c r="D67" s="32">
        <v>2</v>
      </c>
    </row>
    <row r="68" spans="1:4" x14ac:dyDescent="0.2">
      <c r="A68" s="235"/>
      <c r="B68" s="235" t="s">
        <v>4934</v>
      </c>
      <c r="C68" s="235">
        <v>6175</v>
      </c>
      <c r="D68" s="236">
        <v>1</v>
      </c>
    </row>
    <row r="69" spans="1:4" x14ac:dyDescent="0.2">
      <c r="A69" s="31"/>
      <c r="B69" s="31" t="s">
        <v>4885</v>
      </c>
      <c r="C69" s="31">
        <v>6175</v>
      </c>
      <c r="D69" s="32">
        <v>1</v>
      </c>
    </row>
    <row r="70" spans="1:4" x14ac:dyDescent="0.2">
      <c r="A70" s="235"/>
      <c r="B70" s="235" t="s">
        <v>4886</v>
      </c>
      <c r="C70" s="235">
        <v>6175</v>
      </c>
      <c r="D70" s="236">
        <v>1</v>
      </c>
    </row>
    <row r="71" spans="1:4" x14ac:dyDescent="0.2">
      <c r="A71" s="31"/>
      <c r="B71" s="31" t="s">
        <v>4928</v>
      </c>
      <c r="C71" s="31">
        <v>6175</v>
      </c>
      <c r="D71" s="32">
        <v>1</v>
      </c>
    </row>
    <row r="72" spans="1:4" ht="15" customHeight="1" x14ac:dyDescent="0.2">
      <c r="A72" s="235"/>
      <c r="B72" s="235" t="s">
        <v>4873</v>
      </c>
      <c r="C72" s="235">
        <v>6175</v>
      </c>
      <c r="D72" s="236">
        <v>1</v>
      </c>
    </row>
    <row r="73" spans="1:4" x14ac:dyDescent="0.2">
      <c r="A73" s="31"/>
      <c r="B73" s="31" t="s">
        <v>4889</v>
      </c>
      <c r="C73" s="31">
        <v>6175</v>
      </c>
      <c r="D73" s="32">
        <v>1</v>
      </c>
    </row>
    <row r="74" spans="1:4" ht="15" customHeight="1" x14ac:dyDescent="0.2">
      <c r="A74" s="235"/>
      <c r="B74" s="235" t="s">
        <v>4919</v>
      </c>
      <c r="C74" s="235">
        <v>6175</v>
      </c>
      <c r="D74" s="236">
        <v>1</v>
      </c>
    </row>
    <row r="75" spans="1:4" ht="12" x14ac:dyDescent="0.2">
      <c r="A75" s="255" t="s">
        <v>3467</v>
      </c>
      <c r="B75" s="255"/>
      <c r="C75" s="255"/>
      <c r="D75" s="256">
        <v>23</v>
      </c>
    </row>
    <row r="76" spans="1:4" x14ac:dyDescent="0.2">
      <c r="A76" s="235" t="s">
        <v>212</v>
      </c>
      <c r="B76" s="235" t="s">
        <v>4894</v>
      </c>
      <c r="C76" s="235">
        <v>6185</v>
      </c>
      <c r="D76" s="236">
        <v>1</v>
      </c>
    </row>
    <row r="77" spans="1:4" ht="12" x14ac:dyDescent="0.2">
      <c r="A77" s="255" t="s">
        <v>3468</v>
      </c>
      <c r="B77" s="255"/>
      <c r="C77" s="255"/>
      <c r="D77" s="256">
        <v>1</v>
      </c>
    </row>
    <row r="78" spans="1:4" x14ac:dyDescent="0.2">
      <c r="A78" s="235" t="s">
        <v>215</v>
      </c>
      <c r="B78" s="235" t="s">
        <v>4865</v>
      </c>
      <c r="C78" s="235">
        <v>6110</v>
      </c>
      <c r="D78" s="236">
        <v>2</v>
      </c>
    </row>
    <row r="79" spans="1:4" x14ac:dyDescent="0.2">
      <c r="A79" s="31"/>
      <c r="B79" s="31" t="s">
        <v>4867</v>
      </c>
      <c r="C79" s="31">
        <v>6110</v>
      </c>
      <c r="D79" s="32">
        <v>2</v>
      </c>
    </row>
    <row r="80" spans="1:4" x14ac:dyDescent="0.2">
      <c r="A80" s="235"/>
      <c r="B80" s="235" t="s">
        <v>4935</v>
      </c>
      <c r="C80" s="235">
        <v>6110</v>
      </c>
      <c r="D80" s="236">
        <v>2</v>
      </c>
    </row>
    <row r="81" spans="1:4" x14ac:dyDescent="0.2">
      <c r="A81" s="31"/>
      <c r="B81" s="31" t="s">
        <v>4870</v>
      </c>
      <c r="C81" s="31">
        <v>6110</v>
      </c>
      <c r="D81" s="32">
        <v>2</v>
      </c>
    </row>
    <row r="82" spans="1:4" ht="15" customHeight="1" x14ac:dyDescent="0.2">
      <c r="A82" s="235"/>
      <c r="B82" s="235" t="s">
        <v>4886</v>
      </c>
      <c r="C82" s="235">
        <v>6110</v>
      </c>
      <c r="D82" s="236">
        <v>1</v>
      </c>
    </row>
    <row r="83" spans="1:4" x14ac:dyDescent="0.2">
      <c r="A83" s="31"/>
      <c r="B83" s="31" t="s">
        <v>4898</v>
      </c>
      <c r="C83" s="31">
        <v>6110</v>
      </c>
      <c r="D83" s="32">
        <v>1</v>
      </c>
    </row>
    <row r="84" spans="1:4" ht="15" customHeight="1" x14ac:dyDescent="0.2">
      <c r="A84" s="235"/>
      <c r="B84" s="235" t="s">
        <v>4928</v>
      </c>
      <c r="C84" s="235">
        <v>6110</v>
      </c>
      <c r="D84" s="236">
        <v>1</v>
      </c>
    </row>
    <row r="85" spans="1:4" x14ac:dyDescent="0.2">
      <c r="A85" s="31"/>
      <c r="B85" s="31" t="s">
        <v>4919</v>
      </c>
      <c r="C85" s="31">
        <v>6110</v>
      </c>
      <c r="D85" s="32">
        <v>1</v>
      </c>
    </row>
    <row r="86" spans="1:4" ht="15" customHeight="1" x14ac:dyDescent="0.2">
      <c r="A86" s="235"/>
      <c r="B86" s="235" t="s">
        <v>4894</v>
      </c>
      <c r="C86" s="235">
        <v>6110</v>
      </c>
      <c r="D86" s="236">
        <v>1</v>
      </c>
    </row>
    <row r="87" spans="1:4" ht="15" customHeight="1" x14ac:dyDescent="0.2">
      <c r="A87" s="31"/>
      <c r="B87" s="31" t="s">
        <v>4880</v>
      </c>
      <c r="C87" s="31">
        <v>6110</v>
      </c>
      <c r="D87" s="32">
        <v>1</v>
      </c>
    </row>
    <row r="88" spans="1:4" x14ac:dyDescent="0.2">
      <c r="A88" s="235"/>
      <c r="B88" s="235" t="s">
        <v>4882</v>
      </c>
      <c r="C88" s="235">
        <v>6110</v>
      </c>
      <c r="D88" s="236">
        <v>1</v>
      </c>
    </row>
    <row r="89" spans="1:4" ht="15" customHeight="1" x14ac:dyDescent="0.2">
      <c r="A89" s="31"/>
      <c r="B89" s="31" t="s">
        <v>4936</v>
      </c>
      <c r="C89" s="31">
        <v>6110</v>
      </c>
      <c r="D89" s="32">
        <v>1</v>
      </c>
    </row>
    <row r="90" spans="1:4" x14ac:dyDescent="0.2">
      <c r="A90" s="235"/>
      <c r="B90" s="235" t="s">
        <v>4933</v>
      </c>
      <c r="C90" s="235">
        <v>6110</v>
      </c>
      <c r="D90" s="236">
        <v>1</v>
      </c>
    </row>
    <row r="91" spans="1:4" ht="15" customHeight="1" x14ac:dyDescent="0.2">
      <c r="A91" s="31"/>
      <c r="B91" s="31" t="s">
        <v>4916</v>
      </c>
      <c r="C91" s="31">
        <v>6110</v>
      </c>
      <c r="D91" s="32">
        <v>1</v>
      </c>
    </row>
    <row r="92" spans="1:4" x14ac:dyDescent="0.2">
      <c r="A92" s="235"/>
      <c r="B92" s="235" t="s">
        <v>4866</v>
      </c>
      <c r="C92" s="235">
        <v>6110</v>
      </c>
      <c r="D92" s="236">
        <v>1</v>
      </c>
    </row>
    <row r="93" spans="1:4" ht="15" customHeight="1" x14ac:dyDescent="0.2">
      <c r="A93" s="31"/>
      <c r="B93" s="31" t="s">
        <v>4912</v>
      </c>
      <c r="C93" s="31">
        <v>6110</v>
      </c>
      <c r="D93" s="32">
        <v>1</v>
      </c>
    </row>
    <row r="94" spans="1:4" x14ac:dyDescent="0.2">
      <c r="A94" s="235"/>
      <c r="B94" s="235" t="s">
        <v>4939</v>
      </c>
      <c r="C94" s="235">
        <v>6110</v>
      </c>
      <c r="D94" s="236">
        <v>1</v>
      </c>
    </row>
    <row r="95" spans="1:4" ht="15" customHeight="1" x14ac:dyDescent="0.2">
      <c r="A95" s="31"/>
      <c r="B95" s="31" t="s">
        <v>4900</v>
      </c>
      <c r="C95" s="31">
        <v>6110</v>
      </c>
      <c r="D95" s="32">
        <v>1</v>
      </c>
    </row>
    <row r="96" spans="1:4" ht="12" x14ac:dyDescent="0.2">
      <c r="A96" s="255" t="s">
        <v>3469</v>
      </c>
      <c r="B96" s="255"/>
      <c r="C96" s="255"/>
      <c r="D96" s="256">
        <v>22</v>
      </c>
    </row>
    <row r="97" spans="1:4" ht="15" customHeight="1" x14ac:dyDescent="0.2">
      <c r="A97" s="31" t="s">
        <v>2930</v>
      </c>
      <c r="B97" s="31" t="s">
        <v>4873</v>
      </c>
      <c r="C97" s="31">
        <v>6170</v>
      </c>
      <c r="D97" s="32">
        <v>4</v>
      </c>
    </row>
    <row r="98" spans="1:4" x14ac:dyDescent="0.2">
      <c r="A98" s="235"/>
      <c r="B98" s="235" t="s">
        <v>4876</v>
      </c>
      <c r="C98" s="235">
        <v>6170</v>
      </c>
      <c r="D98" s="236">
        <v>4</v>
      </c>
    </row>
    <row r="99" spans="1:4" ht="15" customHeight="1" x14ac:dyDescent="0.2">
      <c r="A99" s="31"/>
      <c r="B99" s="31" t="s">
        <v>4911</v>
      </c>
      <c r="C99" s="31">
        <v>6170</v>
      </c>
      <c r="D99" s="32">
        <v>3</v>
      </c>
    </row>
    <row r="100" spans="1:4" x14ac:dyDescent="0.2">
      <c r="A100" s="235"/>
      <c r="B100" s="235" t="s">
        <v>4894</v>
      </c>
      <c r="C100" s="235">
        <v>6170</v>
      </c>
      <c r="D100" s="236">
        <v>2</v>
      </c>
    </row>
    <row r="101" spans="1:4" x14ac:dyDescent="0.2">
      <c r="A101" s="31"/>
      <c r="B101" s="31" t="s">
        <v>4935</v>
      </c>
      <c r="C101" s="31">
        <v>6170</v>
      </c>
      <c r="D101" s="32">
        <v>2</v>
      </c>
    </row>
    <row r="102" spans="1:4" ht="15" customHeight="1" x14ac:dyDescent="0.2">
      <c r="A102" s="235"/>
      <c r="B102" s="235" t="s">
        <v>4931</v>
      </c>
      <c r="C102" s="235">
        <v>6170</v>
      </c>
      <c r="D102" s="236">
        <v>2</v>
      </c>
    </row>
    <row r="103" spans="1:4" x14ac:dyDescent="0.2">
      <c r="A103" s="31"/>
      <c r="B103" s="31" t="s">
        <v>4919</v>
      </c>
      <c r="C103" s="31">
        <v>6170</v>
      </c>
      <c r="D103" s="32">
        <v>2</v>
      </c>
    </row>
    <row r="104" spans="1:4" ht="15" customHeight="1" x14ac:dyDescent="0.2">
      <c r="A104" s="235"/>
      <c r="B104" s="235" t="s">
        <v>4944</v>
      </c>
      <c r="C104" s="235">
        <v>6170</v>
      </c>
      <c r="D104" s="236">
        <v>2</v>
      </c>
    </row>
    <row r="105" spans="1:4" ht="15" customHeight="1" x14ac:dyDescent="0.2">
      <c r="A105" s="31"/>
      <c r="B105" s="31" t="s">
        <v>4892</v>
      </c>
      <c r="C105" s="31">
        <v>6170</v>
      </c>
      <c r="D105" s="32">
        <v>1</v>
      </c>
    </row>
    <row r="106" spans="1:4" ht="15" customHeight="1" x14ac:dyDescent="0.2">
      <c r="A106" s="235"/>
      <c r="B106" s="235" t="s">
        <v>4936</v>
      </c>
      <c r="C106" s="235">
        <v>6170</v>
      </c>
      <c r="D106" s="236">
        <v>1</v>
      </c>
    </row>
    <row r="107" spans="1:4" ht="15" customHeight="1" x14ac:dyDescent="0.2">
      <c r="A107" s="31"/>
      <c r="B107" s="31" t="s">
        <v>4880</v>
      </c>
      <c r="C107" s="31">
        <v>6170</v>
      </c>
      <c r="D107" s="32">
        <v>1</v>
      </c>
    </row>
    <row r="108" spans="1:4" x14ac:dyDescent="0.2">
      <c r="A108" s="235"/>
      <c r="B108" s="235" t="s">
        <v>4939</v>
      </c>
      <c r="C108" s="235">
        <v>6170</v>
      </c>
      <c r="D108" s="236">
        <v>1</v>
      </c>
    </row>
    <row r="109" spans="1:4" ht="15" customHeight="1" x14ac:dyDescent="0.2">
      <c r="A109" s="31"/>
      <c r="B109" s="31" t="s">
        <v>4929</v>
      </c>
      <c r="C109" s="31">
        <v>6170</v>
      </c>
      <c r="D109" s="32">
        <v>1</v>
      </c>
    </row>
    <row r="110" spans="1:4" ht="15" customHeight="1" x14ac:dyDescent="0.2">
      <c r="A110" s="235"/>
      <c r="B110" s="235" t="s">
        <v>4866</v>
      </c>
      <c r="C110" s="235">
        <v>6170</v>
      </c>
      <c r="D110" s="236">
        <v>1</v>
      </c>
    </row>
    <row r="111" spans="1:4" ht="15" customHeight="1" x14ac:dyDescent="0.2">
      <c r="A111" s="31"/>
      <c r="B111" s="31" t="s">
        <v>4889</v>
      </c>
      <c r="C111" s="31">
        <v>6170</v>
      </c>
      <c r="D111" s="32">
        <v>1</v>
      </c>
    </row>
    <row r="112" spans="1:4" ht="15" customHeight="1" x14ac:dyDescent="0.2">
      <c r="A112" s="235"/>
      <c r="B112" s="235" t="s">
        <v>4934</v>
      </c>
      <c r="C112" s="235">
        <v>6170</v>
      </c>
      <c r="D112" s="236">
        <v>1</v>
      </c>
    </row>
    <row r="113" spans="1:4" ht="15" customHeight="1" x14ac:dyDescent="0.2">
      <c r="A113" s="31"/>
      <c r="B113" s="31" t="s">
        <v>4932</v>
      </c>
      <c r="C113" s="31">
        <v>6170</v>
      </c>
      <c r="D113" s="32">
        <v>1</v>
      </c>
    </row>
    <row r="114" spans="1:4" x14ac:dyDescent="0.2">
      <c r="A114" s="235"/>
      <c r="B114" s="235" t="s">
        <v>4906</v>
      </c>
      <c r="C114" s="235">
        <v>6170</v>
      </c>
      <c r="D114" s="236">
        <v>1</v>
      </c>
    </row>
    <row r="115" spans="1:4" ht="15" customHeight="1" x14ac:dyDescent="0.2">
      <c r="A115" s="31"/>
      <c r="B115" s="31" t="s">
        <v>4867</v>
      </c>
      <c r="C115" s="31">
        <v>6170</v>
      </c>
      <c r="D115" s="32">
        <v>1</v>
      </c>
    </row>
    <row r="116" spans="1:4" x14ac:dyDescent="0.2">
      <c r="A116" s="235"/>
      <c r="B116" s="235" t="s">
        <v>4900</v>
      </c>
      <c r="C116" s="235">
        <v>6170</v>
      </c>
      <c r="D116" s="236">
        <v>1</v>
      </c>
    </row>
    <row r="117" spans="1:4" ht="15" customHeight="1" x14ac:dyDescent="0.2">
      <c r="A117" s="31"/>
      <c r="B117" s="31" t="s">
        <v>4933</v>
      </c>
      <c r="C117" s="31">
        <v>6170</v>
      </c>
      <c r="D117" s="32">
        <v>1</v>
      </c>
    </row>
    <row r="118" spans="1:4" ht="15" customHeight="1" x14ac:dyDescent="0.2">
      <c r="A118" s="235"/>
      <c r="B118" s="235" t="s">
        <v>4915</v>
      </c>
      <c r="C118" s="235">
        <v>6170</v>
      </c>
      <c r="D118" s="236">
        <v>1</v>
      </c>
    </row>
    <row r="119" spans="1:4" ht="12" x14ac:dyDescent="0.2">
      <c r="A119" s="255" t="s">
        <v>3470</v>
      </c>
      <c r="B119" s="255"/>
      <c r="C119" s="255"/>
      <c r="D119" s="256">
        <v>35</v>
      </c>
    </row>
    <row r="120" spans="1:4" ht="15" customHeight="1" x14ac:dyDescent="0.2">
      <c r="A120" s="235" t="s">
        <v>3208</v>
      </c>
      <c r="B120" s="235" t="s">
        <v>4940</v>
      </c>
      <c r="C120" s="235">
        <v>1011</v>
      </c>
      <c r="D120" s="236">
        <v>8</v>
      </c>
    </row>
    <row r="121" spans="1:4" ht="15" customHeight="1" x14ac:dyDescent="0.2">
      <c r="A121" s="31"/>
      <c r="B121" s="31" t="s">
        <v>4924</v>
      </c>
      <c r="C121" s="31">
        <v>1011</v>
      </c>
      <c r="D121" s="32">
        <v>3</v>
      </c>
    </row>
    <row r="122" spans="1:4" ht="15" customHeight="1" x14ac:dyDescent="0.2">
      <c r="A122" s="235"/>
      <c r="B122" s="235" t="s">
        <v>4923</v>
      </c>
      <c r="C122" s="235">
        <v>1011</v>
      </c>
      <c r="D122" s="236">
        <v>1</v>
      </c>
    </row>
    <row r="123" spans="1:4" ht="12" x14ac:dyDescent="0.2">
      <c r="A123" s="255" t="s">
        <v>3366</v>
      </c>
      <c r="B123" s="255"/>
      <c r="C123" s="255"/>
      <c r="D123" s="256">
        <v>12</v>
      </c>
    </row>
    <row r="124" spans="1:4" ht="15" customHeight="1" x14ac:dyDescent="0.2">
      <c r="A124" s="235" t="s">
        <v>2219</v>
      </c>
      <c r="B124" s="235" t="s">
        <v>4929</v>
      </c>
      <c r="C124" s="235">
        <v>277</v>
      </c>
      <c r="D124" s="236">
        <v>1</v>
      </c>
    </row>
    <row r="125" spans="1:4" ht="12" x14ac:dyDescent="0.2">
      <c r="A125" s="255" t="s">
        <v>6903</v>
      </c>
      <c r="B125" s="255"/>
      <c r="C125" s="255"/>
      <c r="D125" s="256">
        <v>1</v>
      </c>
    </row>
    <row r="126" spans="1:4" ht="15" customHeight="1" x14ac:dyDescent="0.2">
      <c r="A126" s="235" t="s">
        <v>629</v>
      </c>
      <c r="B126" s="235" t="s">
        <v>4924</v>
      </c>
      <c r="C126" s="235">
        <v>3116</v>
      </c>
      <c r="D126" s="236">
        <v>2</v>
      </c>
    </row>
    <row r="127" spans="1:4" ht="12" x14ac:dyDescent="0.2">
      <c r="A127" s="255" t="s">
        <v>4657</v>
      </c>
      <c r="B127" s="255"/>
      <c r="C127" s="255"/>
      <c r="D127" s="256">
        <v>2</v>
      </c>
    </row>
    <row r="128" spans="1:4" ht="15" customHeight="1" x14ac:dyDescent="0.2">
      <c r="A128" s="235" t="s">
        <v>1101</v>
      </c>
      <c r="B128" s="235" t="s">
        <v>4912</v>
      </c>
      <c r="C128" s="235">
        <v>3218</v>
      </c>
      <c r="D128" s="236">
        <v>1</v>
      </c>
    </row>
    <row r="129" spans="1:4" ht="15" customHeight="1" x14ac:dyDescent="0.2">
      <c r="A129" s="31"/>
      <c r="B129" s="31" t="s">
        <v>4932</v>
      </c>
      <c r="C129" s="31">
        <v>3218</v>
      </c>
      <c r="D129" s="32">
        <v>1</v>
      </c>
    </row>
    <row r="130" spans="1:4" ht="15" customHeight="1" x14ac:dyDescent="0.2">
      <c r="A130" s="235"/>
      <c r="B130" s="235" t="s">
        <v>4936</v>
      </c>
      <c r="C130" s="235">
        <v>3218</v>
      </c>
      <c r="D130" s="236">
        <v>1</v>
      </c>
    </row>
    <row r="131" spans="1:4" ht="15" customHeight="1" x14ac:dyDescent="0.2">
      <c r="A131" s="31"/>
      <c r="B131" s="31" t="s">
        <v>4935</v>
      </c>
      <c r="C131" s="31">
        <v>3218</v>
      </c>
      <c r="D131" s="32">
        <v>1</v>
      </c>
    </row>
    <row r="132" spans="1:4" ht="12" x14ac:dyDescent="0.2">
      <c r="A132" s="255" t="s">
        <v>4658</v>
      </c>
      <c r="B132" s="255"/>
      <c r="C132" s="255"/>
      <c r="D132" s="256">
        <v>4</v>
      </c>
    </row>
    <row r="133" spans="1:4" ht="15" customHeight="1" x14ac:dyDescent="0.2">
      <c r="A133" s="31" t="s">
        <v>56</v>
      </c>
      <c r="B133" s="31" t="s">
        <v>4911</v>
      </c>
      <c r="C133" s="31">
        <v>3408</v>
      </c>
      <c r="D133" s="32">
        <v>2</v>
      </c>
    </row>
    <row r="134" spans="1:4" ht="15" customHeight="1" x14ac:dyDescent="0.2">
      <c r="A134" s="235"/>
      <c r="B134" s="235" t="s">
        <v>4940</v>
      </c>
      <c r="C134" s="235">
        <v>3408</v>
      </c>
      <c r="D134" s="236">
        <v>1</v>
      </c>
    </row>
    <row r="135" spans="1:4" x14ac:dyDescent="0.2">
      <c r="A135" s="31"/>
      <c r="B135" s="31" t="s">
        <v>4912</v>
      </c>
      <c r="C135" s="31">
        <v>3408</v>
      </c>
      <c r="D135" s="32">
        <v>1</v>
      </c>
    </row>
    <row r="136" spans="1:4" ht="12" x14ac:dyDescent="0.2">
      <c r="A136" s="255" t="s">
        <v>3365</v>
      </c>
      <c r="B136" s="255"/>
      <c r="C136" s="255"/>
      <c r="D136" s="256">
        <v>4</v>
      </c>
    </row>
    <row r="137" spans="1:4" ht="15" customHeight="1" x14ac:dyDescent="0.2">
      <c r="A137" s="31" t="s">
        <v>2215</v>
      </c>
      <c r="B137" s="31" t="s">
        <v>4908</v>
      </c>
      <c r="C137" s="31">
        <v>686</v>
      </c>
      <c r="D137" s="32">
        <v>1</v>
      </c>
    </row>
    <row r="138" spans="1:4" ht="15" customHeight="1" x14ac:dyDescent="0.2">
      <c r="A138" s="235"/>
      <c r="B138" s="235"/>
      <c r="C138" s="235">
        <v>693</v>
      </c>
      <c r="D138" s="236">
        <v>1</v>
      </c>
    </row>
    <row r="139" spans="1:4" ht="12" x14ac:dyDescent="0.2">
      <c r="A139" s="255" t="s">
        <v>6904</v>
      </c>
      <c r="B139" s="255"/>
      <c r="C139" s="255"/>
      <c r="D139" s="256">
        <v>2</v>
      </c>
    </row>
    <row r="140" spans="1:4" ht="15" customHeight="1" x14ac:dyDescent="0.2">
      <c r="A140" s="235" t="s">
        <v>60</v>
      </c>
      <c r="B140" s="235" t="s">
        <v>4890</v>
      </c>
      <c r="C140" s="235">
        <v>3968</v>
      </c>
      <c r="D140" s="236">
        <v>1</v>
      </c>
    </row>
    <row r="141" spans="1:4" ht="15" customHeight="1" x14ac:dyDescent="0.2">
      <c r="A141" s="31"/>
      <c r="B141" s="31" t="s">
        <v>4938</v>
      </c>
      <c r="C141" s="31">
        <v>4120</v>
      </c>
      <c r="D141" s="32">
        <v>1</v>
      </c>
    </row>
    <row r="142" spans="1:4" ht="12" x14ac:dyDescent="0.2">
      <c r="A142" s="255" t="s">
        <v>4659</v>
      </c>
      <c r="B142" s="255"/>
      <c r="C142" s="255"/>
      <c r="D142" s="256">
        <v>2</v>
      </c>
    </row>
    <row r="143" spans="1:4" ht="15" customHeight="1" x14ac:dyDescent="0.2">
      <c r="A143" s="31" t="s">
        <v>2391</v>
      </c>
      <c r="B143" s="31" t="s">
        <v>4874</v>
      </c>
      <c r="C143" s="31">
        <v>1281</v>
      </c>
      <c r="D143" s="32">
        <v>1</v>
      </c>
    </row>
    <row r="144" spans="1:4" ht="15" customHeight="1" x14ac:dyDescent="0.2">
      <c r="A144" s="235"/>
      <c r="B144" s="235" t="s">
        <v>4915</v>
      </c>
      <c r="C144" s="235">
        <v>1281</v>
      </c>
      <c r="D144" s="236">
        <v>1</v>
      </c>
    </row>
    <row r="145" spans="1:4" ht="12" x14ac:dyDescent="0.2">
      <c r="A145" s="255" t="s">
        <v>4660</v>
      </c>
      <c r="B145" s="255"/>
      <c r="C145" s="255"/>
      <c r="D145" s="256">
        <v>2</v>
      </c>
    </row>
    <row r="146" spans="1:4" ht="15" customHeight="1" x14ac:dyDescent="0.2">
      <c r="A146" s="235" t="s">
        <v>2394</v>
      </c>
      <c r="B146" s="235" t="s">
        <v>4937</v>
      </c>
      <c r="C146" s="235">
        <v>306</v>
      </c>
      <c r="D146" s="236">
        <v>2</v>
      </c>
    </row>
    <row r="147" spans="1:4" ht="12" x14ac:dyDescent="0.2">
      <c r="A147" s="255" t="s">
        <v>4661</v>
      </c>
      <c r="B147" s="255"/>
      <c r="C147" s="255"/>
      <c r="D147" s="256">
        <v>2</v>
      </c>
    </row>
    <row r="148" spans="1:4" x14ac:dyDescent="0.2">
      <c r="A148" s="235" t="s">
        <v>2395</v>
      </c>
      <c r="B148" s="235" t="s">
        <v>4937</v>
      </c>
      <c r="C148" s="235">
        <v>310</v>
      </c>
      <c r="D148" s="236">
        <v>2</v>
      </c>
    </row>
    <row r="149" spans="1:4" ht="12" x14ac:dyDescent="0.2">
      <c r="A149" s="255" t="s">
        <v>4662</v>
      </c>
      <c r="B149" s="255"/>
      <c r="C149" s="255"/>
      <c r="D149" s="256">
        <v>2</v>
      </c>
    </row>
    <row r="150" spans="1:4" ht="15" customHeight="1" x14ac:dyDescent="0.2">
      <c r="A150" s="235" t="s">
        <v>2182</v>
      </c>
      <c r="B150" s="235" t="s">
        <v>4890</v>
      </c>
      <c r="C150" s="235">
        <v>311</v>
      </c>
      <c r="D150" s="236">
        <v>1</v>
      </c>
    </row>
    <row r="151" spans="1:4" x14ac:dyDescent="0.2">
      <c r="A151" s="31"/>
      <c r="B151" s="31"/>
      <c r="C151" s="31">
        <v>312</v>
      </c>
      <c r="D151" s="32">
        <v>1</v>
      </c>
    </row>
    <row r="152" spans="1:4" ht="12" x14ac:dyDescent="0.2">
      <c r="A152" s="255" t="s">
        <v>6905</v>
      </c>
      <c r="B152" s="255"/>
      <c r="C152" s="255"/>
      <c r="D152" s="256">
        <v>2</v>
      </c>
    </row>
    <row r="153" spans="1:4" ht="15" customHeight="1" x14ac:dyDescent="0.2">
      <c r="A153" s="31" t="s">
        <v>1827</v>
      </c>
      <c r="B153" s="31" t="s">
        <v>4890</v>
      </c>
      <c r="C153" s="31">
        <v>3417</v>
      </c>
      <c r="D153" s="32">
        <v>1</v>
      </c>
    </row>
    <row r="154" spans="1:4" ht="12" x14ac:dyDescent="0.2">
      <c r="A154" s="255" t="s">
        <v>4663</v>
      </c>
      <c r="B154" s="255"/>
      <c r="C154" s="255"/>
      <c r="D154" s="256">
        <v>1</v>
      </c>
    </row>
    <row r="155" spans="1:4" ht="15" customHeight="1" x14ac:dyDescent="0.2">
      <c r="A155" s="31" t="s">
        <v>1037</v>
      </c>
      <c r="B155" s="31" t="s">
        <v>4940</v>
      </c>
      <c r="C155" s="31">
        <v>3440</v>
      </c>
      <c r="D155" s="32">
        <v>16</v>
      </c>
    </row>
    <row r="156" spans="1:4" ht="12" x14ac:dyDescent="0.2">
      <c r="A156" s="255" t="s">
        <v>6906</v>
      </c>
      <c r="B156" s="255"/>
      <c r="C156" s="255"/>
      <c r="D156" s="256">
        <v>16</v>
      </c>
    </row>
    <row r="157" spans="1:4" ht="15" customHeight="1" x14ac:dyDescent="0.2">
      <c r="A157" s="31" t="s">
        <v>2405</v>
      </c>
      <c r="B157" s="31" t="s">
        <v>4903</v>
      </c>
      <c r="C157" s="31">
        <v>2462</v>
      </c>
      <c r="D157" s="32">
        <v>1</v>
      </c>
    </row>
    <row r="158" spans="1:4" ht="15" customHeight="1" x14ac:dyDescent="0.2">
      <c r="A158" s="235"/>
      <c r="B158" s="235"/>
      <c r="C158" s="235">
        <v>2463</v>
      </c>
      <c r="D158" s="236">
        <v>1</v>
      </c>
    </row>
    <row r="159" spans="1:4" ht="12" x14ac:dyDescent="0.2">
      <c r="A159" s="255" t="s">
        <v>6907</v>
      </c>
      <c r="B159" s="255"/>
      <c r="C159" s="255"/>
      <c r="D159" s="256">
        <v>2</v>
      </c>
    </row>
    <row r="160" spans="1:4" ht="15" customHeight="1" x14ac:dyDescent="0.2">
      <c r="A160" s="235" t="s">
        <v>2406</v>
      </c>
      <c r="B160" s="235" t="s">
        <v>4903</v>
      </c>
      <c r="C160" s="235">
        <v>2469</v>
      </c>
      <c r="D160" s="236">
        <v>2</v>
      </c>
    </row>
    <row r="161" spans="1:4" ht="12" x14ac:dyDescent="0.2">
      <c r="A161" s="255" t="s">
        <v>6908</v>
      </c>
      <c r="B161" s="255"/>
      <c r="C161" s="255"/>
      <c r="D161" s="256">
        <v>2</v>
      </c>
    </row>
    <row r="162" spans="1:4" ht="15" customHeight="1" x14ac:dyDescent="0.2">
      <c r="A162" s="235" t="s">
        <v>3194</v>
      </c>
      <c r="B162" s="235" t="s">
        <v>4890</v>
      </c>
      <c r="C162" s="235">
        <v>3110</v>
      </c>
      <c r="D162" s="236">
        <v>1</v>
      </c>
    </row>
    <row r="163" spans="1:4" ht="12" x14ac:dyDescent="0.2">
      <c r="A163" s="255" t="s">
        <v>4664</v>
      </c>
      <c r="B163" s="255"/>
      <c r="C163" s="255"/>
      <c r="D163" s="256">
        <v>1</v>
      </c>
    </row>
    <row r="164" spans="1:4" ht="15" customHeight="1" x14ac:dyDescent="0.2">
      <c r="A164" s="235" t="s">
        <v>2186</v>
      </c>
      <c r="B164" s="235" t="s">
        <v>4904</v>
      </c>
      <c r="C164" s="235">
        <v>3138</v>
      </c>
      <c r="D164" s="236">
        <v>8</v>
      </c>
    </row>
    <row r="165" spans="1:4" ht="15" customHeight="1" x14ac:dyDescent="0.2">
      <c r="A165" s="31"/>
      <c r="B165" s="31" t="s">
        <v>4907</v>
      </c>
      <c r="C165" s="31">
        <v>3138</v>
      </c>
      <c r="D165" s="32">
        <v>4</v>
      </c>
    </row>
    <row r="166" spans="1:4" ht="12" x14ac:dyDescent="0.2">
      <c r="A166" s="255" t="s">
        <v>216</v>
      </c>
      <c r="B166" s="255"/>
      <c r="C166" s="255"/>
      <c r="D166" s="256">
        <v>12</v>
      </c>
    </row>
    <row r="167" spans="1:4" ht="15" customHeight="1" x14ac:dyDescent="0.2">
      <c r="A167" s="31" t="s">
        <v>711</v>
      </c>
      <c r="B167" s="31" t="s">
        <v>4892</v>
      </c>
      <c r="C167" s="31">
        <v>2004</v>
      </c>
      <c r="D167" s="32">
        <v>1</v>
      </c>
    </row>
    <row r="168" spans="1:4" ht="12" x14ac:dyDescent="0.2">
      <c r="A168" s="255" t="s">
        <v>6909</v>
      </c>
      <c r="B168" s="255"/>
      <c r="C168" s="255"/>
      <c r="D168" s="256">
        <v>1</v>
      </c>
    </row>
    <row r="169" spans="1:4" x14ac:dyDescent="0.2">
      <c r="A169" s="31" t="s">
        <v>2038</v>
      </c>
      <c r="B169" s="31" t="s">
        <v>4928</v>
      </c>
      <c r="C169" s="31">
        <v>3673</v>
      </c>
      <c r="D169" s="32">
        <v>1</v>
      </c>
    </row>
    <row r="170" spans="1:4" x14ac:dyDescent="0.2">
      <c r="A170" s="235"/>
      <c r="B170" s="235" t="s">
        <v>4873</v>
      </c>
      <c r="C170" s="235">
        <v>3673</v>
      </c>
      <c r="D170" s="236">
        <v>1</v>
      </c>
    </row>
    <row r="171" spans="1:4" ht="15" customHeight="1" x14ac:dyDescent="0.2">
      <c r="A171" s="31"/>
      <c r="B171" s="31" t="s">
        <v>4876</v>
      </c>
      <c r="C171" s="31">
        <v>3673</v>
      </c>
      <c r="D171" s="32">
        <v>1</v>
      </c>
    </row>
    <row r="172" spans="1:4" ht="12" x14ac:dyDescent="0.2">
      <c r="A172" s="255" t="s">
        <v>4665</v>
      </c>
      <c r="B172" s="255"/>
      <c r="C172" s="255"/>
      <c r="D172" s="256">
        <v>3</v>
      </c>
    </row>
    <row r="173" spans="1:4" ht="15" customHeight="1" x14ac:dyDescent="0.2">
      <c r="A173" s="31" t="s">
        <v>2546</v>
      </c>
      <c r="B173" s="31" t="s">
        <v>4929</v>
      </c>
      <c r="C173" s="31">
        <v>3200</v>
      </c>
      <c r="D173" s="32">
        <v>2</v>
      </c>
    </row>
    <row r="174" spans="1:4" ht="15" customHeight="1" x14ac:dyDescent="0.2">
      <c r="A174" s="235"/>
      <c r="B174" s="235" t="s">
        <v>4939</v>
      </c>
      <c r="C174" s="235">
        <v>3200</v>
      </c>
      <c r="D174" s="236">
        <v>1</v>
      </c>
    </row>
    <row r="175" spans="1:4" ht="12" x14ac:dyDescent="0.2">
      <c r="A175" s="255" t="s">
        <v>1992</v>
      </c>
      <c r="B175" s="255"/>
      <c r="C175" s="255"/>
      <c r="D175" s="256">
        <v>3</v>
      </c>
    </row>
    <row r="176" spans="1:4" ht="15" customHeight="1" x14ac:dyDescent="0.2">
      <c r="A176" s="235" t="s">
        <v>1119</v>
      </c>
      <c r="B176" s="235" t="s">
        <v>4940</v>
      </c>
      <c r="C176" s="235">
        <v>492</v>
      </c>
      <c r="D176" s="236">
        <v>16</v>
      </c>
    </row>
    <row r="177" spans="1:4" ht="15" customHeight="1" x14ac:dyDescent="0.2">
      <c r="A177" s="31"/>
      <c r="B177" s="31" t="s">
        <v>4937</v>
      </c>
      <c r="C177" s="31">
        <v>488</v>
      </c>
      <c r="D177" s="32">
        <v>2</v>
      </c>
    </row>
    <row r="178" spans="1:4" ht="15" customHeight="1" x14ac:dyDescent="0.2">
      <c r="A178" s="235"/>
      <c r="B178" s="235" t="s">
        <v>4890</v>
      </c>
      <c r="C178" s="235">
        <v>488</v>
      </c>
      <c r="D178" s="236">
        <v>1</v>
      </c>
    </row>
    <row r="179" spans="1:4" ht="12" x14ac:dyDescent="0.2">
      <c r="A179" s="255" t="s">
        <v>4666</v>
      </c>
      <c r="B179" s="255"/>
      <c r="C179" s="255"/>
      <c r="D179" s="256">
        <v>19</v>
      </c>
    </row>
    <row r="180" spans="1:4" x14ac:dyDescent="0.2">
      <c r="A180" s="235" t="s">
        <v>1454</v>
      </c>
      <c r="B180" s="235" t="s">
        <v>3500</v>
      </c>
      <c r="C180" s="235">
        <v>5120</v>
      </c>
      <c r="D180" s="236">
        <v>2</v>
      </c>
    </row>
    <row r="181" spans="1:4" ht="15" customHeight="1" x14ac:dyDescent="0.2">
      <c r="A181" s="31"/>
      <c r="B181" s="31" t="s">
        <v>3501</v>
      </c>
      <c r="C181" s="31">
        <v>5120</v>
      </c>
      <c r="D181" s="32">
        <v>1</v>
      </c>
    </row>
    <row r="182" spans="1:4" ht="12" x14ac:dyDescent="0.2">
      <c r="A182" s="255" t="s">
        <v>4667</v>
      </c>
      <c r="B182" s="255"/>
      <c r="C182" s="255"/>
      <c r="D182" s="256">
        <v>3</v>
      </c>
    </row>
    <row r="183" spans="1:4" ht="15" customHeight="1" x14ac:dyDescent="0.2">
      <c r="A183" s="31" t="s">
        <v>240</v>
      </c>
      <c r="B183" s="31" t="s">
        <v>240</v>
      </c>
      <c r="C183" s="31" t="s">
        <v>240</v>
      </c>
      <c r="D183" s="32"/>
    </row>
    <row r="184" spans="1:4" ht="12" x14ac:dyDescent="0.2">
      <c r="A184" s="255" t="s">
        <v>1993</v>
      </c>
      <c r="B184" s="255"/>
      <c r="C184" s="255"/>
      <c r="D184" s="256"/>
    </row>
    <row r="185" spans="1:4" ht="12" x14ac:dyDescent="0.2">
      <c r="A185" s="243" t="s">
        <v>812</v>
      </c>
      <c r="B185" s="243"/>
      <c r="C185" s="243"/>
      <c r="D185" s="244">
        <v>259</v>
      </c>
    </row>
    <row r="187" spans="1:4" ht="15" customHeight="1" x14ac:dyDescent="0.2"/>
    <row r="188" spans="1:4" ht="15" customHeight="1" x14ac:dyDescent="0.2"/>
    <row r="190" spans="1:4" ht="15" customHeight="1" x14ac:dyDescent="0.2"/>
    <row r="191" spans="1:4" ht="15" customHeight="1" x14ac:dyDescent="0.2"/>
    <row r="192" spans="1:4" ht="15" customHeight="1" x14ac:dyDescent="0.2"/>
    <row r="193" ht="15" customHeight="1" x14ac:dyDescent="0.2"/>
    <row r="195" ht="15" customHeight="1" x14ac:dyDescent="0.2"/>
    <row r="196" ht="15" customHeight="1" x14ac:dyDescent="0.2"/>
    <row r="197" ht="15" customHeight="1" x14ac:dyDescent="0.2"/>
    <row r="198" ht="15" customHeight="1" x14ac:dyDescent="0.2"/>
    <row r="200" ht="15" customHeight="1" x14ac:dyDescent="0.2"/>
    <row r="202" ht="15" customHeight="1" x14ac:dyDescent="0.2"/>
    <row r="203" ht="15" customHeight="1" x14ac:dyDescent="0.2"/>
    <row r="205" ht="15" customHeight="1" x14ac:dyDescent="0.2"/>
    <row r="206" ht="15" customHeight="1" x14ac:dyDescent="0.2"/>
    <row r="207" ht="15" customHeight="1" x14ac:dyDescent="0.2"/>
    <row r="208" ht="15" customHeight="1" x14ac:dyDescent="0.2"/>
    <row r="210" ht="15" customHeight="1" x14ac:dyDescent="0.2"/>
    <row r="212" ht="15" customHeight="1" x14ac:dyDescent="0.2"/>
    <row r="213" ht="15" customHeight="1" x14ac:dyDescent="0.2"/>
    <row r="214" ht="15" customHeight="1" x14ac:dyDescent="0.2"/>
    <row r="215" ht="15" customHeight="1" x14ac:dyDescent="0.2"/>
    <row r="217" ht="15" customHeight="1" x14ac:dyDescent="0.2"/>
    <row r="218" ht="15" customHeight="1" x14ac:dyDescent="0.2"/>
    <row r="221" ht="15" customHeight="1" x14ac:dyDescent="0.2"/>
    <row r="222" ht="15" customHeight="1" x14ac:dyDescent="0.2"/>
    <row r="223" ht="15" customHeight="1" x14ac:dyDescent="0.2"/>
    <row r="224" ht="15" customHeight="1" x14ac:dyDescent="0.2"/>
    <row r="226" ht="15" customHeight="1" x14ac:dyDescent="0.2"/>
    <row r="227" ht="15" customHeight="1" x14ac:dyDescent="0.2"/>
    <row r="229" ht="15" customHeight="1" x14ac:dyDescent="0.2"/>
    <row r="230" ht="15" customHeight="1" x14ac:dyDescent="0.2"/>
    <row r="232" ht="15" customHeight="1" x14ac:dyDescent="0.2"/>
    <row r="233"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6"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3" ht="15" customHeight="1" x14ac:dyDescent="0.2"/>
    <row r="274" ht="15" customHeight="1" x14ac:dyDescent="0.2"/>
    <row r="275" ht="15" customHeight="1" x14ac:dyDescent="0.2"/>
    <row r="277" ht="15" customHeight="1" x14ac:dyDescent="0.2"/>
    <row r="279" ht="15" customHeight="1" x14ac:dyDescent="0.2"/>
    <row r="280" ht="15" customHeight="1" x14ac:dyDescent="0.2"/>
    <row r="281" ht="15" customHeight="1" x14ac:dyDescent="0.2"/>
    <row r="282" ht="15" customHeight="1" x14ac:dyDescent="0.2"/>
    <row r="283" ht="15" customHeight="1" x14ac:dyDescent="0.2"/>
    <row r="285" ht="15" customHeight="1" x14ac:dyDescent="0.2"/>
    <row r="286" ht="15" customHeight="1" x14ac:dyDescent="0.2"/>
    <row r="288" ht="15" customHeight="1" x14ac:dyDescent="0.2"/>
    <row r="289" ht="15" customHeight="1" x14ac:dyDescent="0.2"/>
    <row r="290" ht="15" customHeight="1" x14ac:dyDescent="0.2"/>
    <row r="291" ht="15" customHeight="1" x14ac:dyDescent="0.2"/>
    <row r="293" ht="15" customHeight="1" x14ac:dyDescent="0.2"/>
    <row r="294" ht="15" customHeight="1" x14ac:dyDescent="0.2"/>
    <row r="295" ht="15" customHeight="1" x14ac:dyDescent="0.2"/>
    <row r="296" ht="15" customHeight="1" x14ac:dyDescent="0.2"/>
    <row r="298" ht="15" customHeight="1" x14ac:dyDescent="0.2"/>
    <row r="299" ht="15" customHeight="1" x14ac:dyDescent="0.2"/>
    <row r="300"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1" ht="15" customHeight="1" x14ac:dyDescent="0.2"/>
    <row r="382" ht="15" customHeight="1" x14ac:dyDescent="0.2"/>
    <row r="384"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5" ht="15" customHeight="1" x14ac:dyDescent="0.2"/>
    <row r="466" ht="15" customHeight="1" x14ac:dyDescent="0.2"/>
    <row r="467" ht="15" customHeight="1" x14ac:dyDescent="0.2"/>
    <row r="468" ht="15" customHeight="1" x14ac:dyDescent="0.2"/>
    <row r="469"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50" ht="15" customHeight="1" x14ac:dyDescent="0.2"/>
    <row r="551" ht="15" customHeight="1" x14ac:dyDescent="0.2"/>
    <row r="552" ht="15" customHeight="1" x14ac:dyDescent="0.2"/>
    <row r="553" ht="15" customHeight="1" x14ac:dyDescent="0.2"/>
    <row r="554" ht="15" customHeight="1" x14ac:dyDescent="0.2"/>
    <row r="556" ht="15" customHeight="1" x14ac:dyDescent="0.2"/>
    <row r="557"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3" ht="15" customHeight="1" x14ac:dyDescent="0.2"/>
    <row r="574" ht="15" customHeight="1" x14ac:dyDescent="0.2"/>
    <row r="575"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8" ht="15" customHeight="1" x14ac:dyDescent="0.2"/>
    <row r="640" ht="15" customHeight="1" x14ac:dyDescent="0.2"/>
    <row r="641" ht="15" customHeight="1" x14ac:dyDescent="0.2"/>
    <row r="643" ht="15" customHeight="1" x14ac:dyDescent="0.2"/>
    <row r="644" ht="15" customHeight="1" x14ac:dyDescent="0.2"/>
    <row r="645" ht="15" customHeight="1" x14ac:dyDescent="0.2"/>
    <row r="647"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2" ht="15" customHeight="1" x14ac:dyDescent="0.2"/>
    <row r="713" ht="15" customHeight="1" x14ac:dyDescent="0.2"/>
    <row r="714" ht="15" customHeight="1" x14ac:dyDescent="0.2"/>
    <row r="715"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7" ht="15" customHeight="1" x14ac:dyDescent="0.2"/>
    <row r="748"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5" ht="15" customHeight="1" x14ac:dyDescent="0.2"/>
    <row r="767" ht="15" customHeight="1" x14ac:dyDescent="0.2"/>
    <row r="768" ht="15" customHeight="1" x14ac:dyDescent="0.2"/>
    <row r="769"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8" ht="15" customHeight="1" x14ac:dyDescent="0.2"/>
    <row r="779" ht="15" customHeight="1" x14ac:dyDescent="0.2"/>
    <row r="780"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9" ht="15" customHeight="1" x14ac:dyDescent="0.2"/>
    <row r="810" ht="15" customHeight="1" x14ac:dyDescent="0.2"/>
    <row r="812" ht="15" customHeight="1" x14ac:dyDescent="0.2"/>
    <row r="814" ht="15" customHeight="1" x14ac:dyDescent="0.2"/>
    <row r="815" ht="15" customHeight="1" x14ac:dyDescent="0.2"/>
    <row r="816" ht="15" customHeight="1" x14ac:dyDescent="0.2"/>
    <row r="817" ht="15" customHeight="1" x14ac:dyDescent="0.2"/>
    <row r="818" ht="15" customHeight="1" x14ac:dyDescent="0.2"/>
    <row r="820"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1" ht="15" customHeight="1" x14ac:dyDescent="0.2"/>
    <row r="942"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sheetData>
  <mergeCells count="2">
    <mergeCell ref="A2:D2"/>
    <mergeCell ref="A1:C1"/>
  </mergeCells>
  <phoneticPr fontId="0" type="noConversion"/>
  <pageMargins left="0.78740157480314965" right="0.78740157480314965" top="0.51181102362204722" bottom="0.9" header="0.27559055118110237" footer="0.51181102362204722"/>
  <pageSetup paperSize="9" orientation="portrait" r:id="rId2"/>
  <headerFooter alignWithMargins="0">
    <oddFooter>&amp;L&amp;11Leopold Kostal GmbH &amp; Co KG&amp;C&amp;11MISRA Testprotokoll&amp;R&amp;11Seite &amp;P</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6"/>
  <dimension ref="A1:E999"/>
  <sheetViews>
    <sheetView zoomScaleNormal="100" workbookViewId="0">
      <selection activeCell="A2" sqref="A2:C2"/>
      <pivotSelection pane="bottomRight" showHeader="1" click="1" r:id="rId1">
        <pivotArea dataOnly="0" outline="0" fieldPosition="0">
          <references count="1">
            <reference field="4" count="0" defaultSubtotal="1"/>
          </references>
        </pivotArea>
      </pivotSelection>
    </sheetView>
  </sheetViews>
  <sheetFormatPr baseColWidth="10" defaultRowHeight="10.199999999999999" x14ac:dyDescent="0.2"/>
  <cols>
    <col min="1" max="1" width="27.5703125" customWidth="1"/>
    <col min="2" max="2" width="71.5703125" customWidth="1"/>
    <col min="3" max="3" width="8" customWidth="1"/>
  </cols>
  <sheetData>
    <row r="1" spans="1:5" s="6" customFormat="1" ht="87" customHeight="1" x14ac:dyDescent="0.25">
      <c r="A1" s="430" t="str">
        <f>ProjektLangName</f>
        <v>QAC Test Project Long</v>
      </c>
      <c r="B1" s="430"/>
      <c r="C1" s="430"/>
      <c r="D1" s="12"/>
    </row>
    <row r="2" spans="1:5" s="6" customFormat="1" ht="33" customHeight="1" x14ac:dyDescent="0.25">
      <c r="A2" s="443" t="str">
        <f>"QAC in-depth analysis - " &amp; Programmstand</f>
        <v>QAC in-depth analysis - Trunk</v>
      </c>
      <c r="B2" s="443"/>
      <c r="C2" s="443"/>
      <c r="D2" s="13"/>
      <c r="E2" s="13"/>
    </row>
    <row r="3" spans="1:5" ht="15" hidden="1" customHeight="1" x14ac:dyDescent="0.2">
      <c r="A3" s="281" t="s">
        <v>815</v>
      </c>
      <c r="B3" s="282" t="s">
        <v>242</v>
      </c>
    </row>
    <row r="4" spans="1:5" ht="15" hidden="1" customHeight="1" x14ac:dyDescent="0.2"/>
    <row r="5" spans="1:5" ht="12" x14ac:dyDescent="0.2">
      <c r="A5" s="241" t="s">
        <v>684</v>
      </c>
      <c r="B5" s="242"/>
      <c r="C5" s="28"/>
    </row>
    <row r="6" spans="1:5" ht="15" customHeight="1" x14ac:dyDescent="0.2">
      <c r="A6" s="29" t="s">
        <v>1309</v>
      </c>
      <c r="B6" s="29" t="s">
        <v>816</v>
      </c>
      <c r="C6" s="28" t="s">
        <v>477</v>
      </c>
    </row>
    <row r="7" spans="1:5" ht="15" customHeight="1" x14ac:dyDescent="0.2">
      <c r="A7" s="59">
        <v>553</v>
      </c>
      <c r="B7" s="31" t="s">
        <v>4895</v>
      </c>
      <c r="C7" s="32">
        <v>1</v>
      </c>
    </row>
    <row r="8" spans="1:5" ht="12" x14ac:dyDescent="0.2">
      <c r="A8" s="255" t="s">
        <v>4668</v>
      </c>
      <c r="B8" s="255"/>
      <c r="C8" s="256">
        <v>1</v>
      </c>
    </row>
    <row r="9" spans="1:5" ht="15" customHeight="1" x14ac:dyDescent="0.2">
      <c r="A9" s="59">
        <v>597</v>
      </c>
      <c r="B9" s="31" t="s">
        <v>4924</v>
      </c>
      <c r="C9" s="32">
        <v>17</v>
      </c>
    </row>
    <row r="10" spans="1:5" ht="12" x14ac:dyDescent="0.2">
      <c r="A10" s="255" t="s">
        <v>4669</v>
      </c>
      <c r="B10" s="255"/>
      <c r="C10" s="256">
        <v>17</v>
      </c>
    </row>
    <row r="11" spans="1:5" ht="15" customHeight="1" x14ac:dyDescent="0.2">
      <c r="A11" s="59">
        <v>882</v>
      </c>
      <c r="B11" s="31" t="s">
        <v>4876</v>
      </c>
      <c r="C11" s="32">
        <v>1</v>
      </c>
    </row>
    <row r="12" spans="1:5" x14ac:dyDescent="0.2">
      <c r="A12" s="237"/>
      <c r="B12" s="235" t="s">
        <v>4875</v>
      </c>
      <c r="C12" s="236">
        <v>1</v>
      </c>
    </row>
    <row r="13" spans="1:5" ht="15" customHeight="1" x14ac:dyDescent="0.2">
      <c r="A13" s="59"/>
      <c r="B13" s="31" t="s">
        <v>4874</v>
      </c>
      <c r="C13" s="32">
        <v>1</v>
      </c>
    </row>
    <row r="14" spans="1:5" x14ac:dyDescent="0.2">
      <c r="A14" s="237"/>
      <c r="B14" s="235" t="s">
        <v>4873</v>
      </c>
      <c r="C14" s="236">
        <v>1</v>
      </c>
    </row>
    <row r="15" spans="1:5" ht="15" customHeight="1" x14ac:dyDescent="0.2">
      <c r="A15" s="59"/>
      <c r="B15" s="31" t="s">
        <v>4872</v>
      </c>
      <c r="C15" s="32">
        <v>1</v>
      </c>
    </row>
    <row r="16" spans="1:5" ht="12" x14ac:dyDescent="0.2">
      <c r="A16" s="255" t="s">
        <v>6910</v>
      </c>
      <c r="B16" s="255"/>
      <c r="C16" s="256">
        <v>5</v>
      </c>
    </row>
    <row r="17" spans="1:3" ht="15" customHeight="1" x14ac:dyDescent="0.2">
      <c r="A17" s="59">
        <v>1251</v>
      </c>
      <c r="B17" s="31" t="s">
        <v>4938</v>
      </c>
      <c r="C17" s="32">
        <v>3</v>
      </c>
    </row>
    <row r="18" spans="1:3" x14ac:dyDescent="0.2">
      <c r="A18" s="237"/>
      <c r="B18" s="235" t="s">
        <v>4937</v>
      </c>
      <c r="C18" s="236">
        <v>2</v>
      </c>
    </row>
    <row r="19" spans="1:3" ht="15" customHeight="1" x14ac:dyDescent="0.2">
      <c r="A19" s="59"/>
      <c r="B19" s="31" t="s">
        <v>4926</v>
      </c>
      <c r="C19" s="32">
        <v>8</v>
      </c>
    </row>
    <row r="20" spans="1:3" x14ac:dyDescent="0.2">
      <c r="A20" s="237"/>
      <c r="B20" s="235" t="s">
        <v>4924</v>
      </c>
      <c r="C20" s="236">
        <v>1</v>
      </c>
    </row>
    <row r="21" spans="1:3" ht="15" customHeight="1" x14ac:dyDescent="0.2">
      <c r="A21" s="59"/>
      <c r="B21" s="31" t="s">
        <v>4910</v>
      </c>
      <c r="C21" s="32">
        <v>2</v>
      </c>
    </row>
    <row r="22" spans="1:3" x14ac:dyDescent="0.2">
      <c r="A22" s="237"/>
      <c r="B22" s="235" t="s">
        <v>4909</v>
      </c>
      <c r="C22" s="236">
        <v>2</v>
      </c>
    </row>
    <row r="23" spans="1:3" x14ac:dyDescent="0.2">
      <c r="A23" s="59"/>
      <c r="B23" s="31" t="s">
        <v>4908</v>
      </c>
      <c r="C23" s="32">
        <v>26</v>
      </c>
    </row>
    <row r="24" spans="1:3" x14ac:dyDescent="0.2">
      <c r="A24" s="237"/>
      <c r="B24" s="235" t="s">
        <v>4907</v>
      </c>
      <c r="C24" s="236">
        <v>6</v>
      </c>
    </row>
    <row r="25" spans="1:3" ht="15" customHeight="1" x14ac:dyDescent="0.2">
      <c r="A25" s="59"/>
      <c r="B25" s="31" t="s">
        <v>4905</v>
      </c>
      <c r="C25" s="32">
        <v>24</v>
      </c>
    </row>
    <row r="26" spans="1:3" x14ac:dyDescent="0.2">
      <c r="A26" s="237"/>
      <c r="B26" s="235" t="s">
        <v>4904</v>
      </c>
      <c r="C26" s="236">
        <v>14</v>
      </c>
    </row>
    <row r="27" spans="1:3" x14ac:dyDescent="0.2">
      <c r="A27" s="59"/>
      <c r="B27" s="31" t="s">
        <v>4903</v>
      </c>
      <c r="C27" s="32">
        <v>1</v>
      </c>
    </row>
    <row r="28" spans="1:3" ht="15" customHeight="1" x14ac:dyDescent="0.2">
      <c r="A28" s="237"/>
      <c r="B28" s="235" t="s">
        <v>4901</v>
      </c>
      <c r="C28" s="236">
        <v>6</v>
      </c>
    </row>
    <row r="29" spans="1:3" x14ac:dyDescent="0.2">
      <c r="A29" s="59"/>
      <c r="B29" s="31" t="s">
        <v>4900</v>
      </c>
      <c r="C29" s="32">
        <v>11</v>
      </c>
    </row>
    <row r="30" spans="1:3" ht="15" customHeight="1" x14ac:dyDescent="0.2">
      <c r="A30" s="237"/>
      <c r="B30" s="235" t="s">
        <v>4899</v>
      </c>
      <c r="C30" s="236">
        <v>1</v>
      </c>
    </row>
    <row r="31" spans="1:3" x14ac:dyDescent="0.2">
      <c r="A31" s="59"/>
      <c r="B31" s="31" t="s">
        <v>4898</v>
      </c>
      <c r="C31" s="32">
        <v>22</v>
      </c>
    </row>
    <row r="32" spans="1:3" x14ac:dyDescent="0.2">
      <c r="A32" s="237"/>
      <c r="B32" s="235" t="s">
        <v>4897</v>
      </c>
      <c r="C32" s="236">
        <v>2</v>
      </c>
    </row>
    <row r="33" spans="1:3" x14ac:dyDescent="0.2">
      <c r="A33" s="59"/>
      <c r="B33" s="31" t="s">
        <v>4894</v>
      </c>
      <c r="C33" s="32">
        <v>19</v>
      </c>
    </row>
    <row r="34" spans="1:3" ht="12" x14ac:dyDescent="0.2">
      <c r="A34" s="255" t="s">
        <v>4670</v>
      </c>
      <c r="B34" s="255"/>
      <c r="C34" s="256">
        <v>150</v>
      </c>
    </row>
    <row r="35" spans="1:3" x14ac:dyDescent="0.2">
      <c r="A35" s="59">
        <v>1254</v>
      </c>
      <c r="B35" s="31" t="s">
        <v>4921</v>
      </c>
      <c r="C35" s="32">
        <v>1</v>
      </c>
    </row>
    <row r="36" spans="1:3" x14ac:dyDescent="0.2">
      <c r="A36" s="237"/>
      <c r="B36" s="235" t="s">
        <v>4918</v>
      </c>
      <c r="C36" s="236">
        <v>2</v>
      </c>
    </row>
    <row r="37" spans="1:3" x14ac:dyDescent="0.2">
      <c r="A37" s="59"/>
      <c r="B37" s="31" t="s">
        <v>4874</v>
      </c>
      <c r="C37" s="32">
        <v>2</v>
      </c>
    </row>
    <row r="38" spans="1:3" ht="12" x14ac:dyDescent="0.2">
      <c r="A38" s="255" t="s">
        <v>4671</v>
      </c>
      <c r="B38" s="255"/>
      <c r="C38" s="256">
        <v>5</v>
      </c>
    </row>
    <row r="39" spans="1:3" x14ac:dyDescent="0.2">
      <c r="A39" s="59">
        <v>1255</v>
      </c>
      <c r="B39" s="31" t="s">
        <v>4929</v>
      </c>
      <c r="C39" s="32">
        <v>1</v>
      </c>
    </row>
    <row r="40" spans="1:3" x14ac:dyDescent="0.2">
      <c r="A40" s="237"/>
      <c r="B40" s="235" t="s">
        <v>4922</v>
      </c>
      <c r="C40" s="236">
        <v>6</v>
      </c>
    </row>
    <row r="41" spans="1:3" ht="15" customHeight="1" x14ac:dyDescent="0.2">
      <c r="A41" s="59"/>
      <c r="B41" s="31" t="s">
        <v>4921</v>
      </c>
      <c r="C41" s="32">
        <v>2</v>
      </c>
    </row>
    <row r="42" spans="1:3" x14ac:dyDescent="0.2">
      <c r="A42" s="237"/>
      <c r="B42" s="235" t="s">
        <v>4920</v>
      </c>
      <c r="C42" s="236">
        <v>1</v>
      </c>
    </row>
    <row r="43" spans="1:3" ht="15" customHeight="1" x14ac:dyDescent="0.2">
      <c r="A43" s="59"/>
      <c r="B43" s="31" t="s">
        <v>4917</v>
      </c>
      <c r="C43" s="32">
        <v>2</v>
      </c>
    </row>
    <row r="44" spans="1:3" ht="15" customHeight="1" x14ac:dyDescent="0.2">
      <c r="A44" s="237"/>
      <c r="B44" s="235" t="s">
        <v>4915</v>
      </c>
      <c r="C44" s="236">
        <v>1</v>
      </c>
    </row>
    <row r="45" spans="1:3" ht="15" customHeight="1" x14ac:dyDescent="0.2">
      <c r="A45" s="59"/>
      <c r="B45" s="31" t="s">
        <v>4874</v>
      </c>
      <c r="C45" s="32">
        <v>1</v>
      </c>
    </row>
    <row r="46" spans="1:3" ht="12" x14ac:dyDescent="0.2">
      <c r="A46" s="255" t="s">
        <v>4672</v>
      </c>
      <c r="B46" s="255"/>
      <c r="C46" s="256">
        <v>14</v>
      </c>
    </row>
    <row r="47" spans="1:3" x14ac:dyDescent="0.2">
      <c r="A47" s="59">
        <v>1257</v>
      </c>
      <c r="B47" s="31" t="s">
        <v>4938</v>
      </c>
      <c r="C47" s="32">
        <v>2</v>
      </c>
    </row>
    <row r="48" spans="1:3" ht="15" customHeight="1" x14ac:dyDescent="0.2">
      <c r="A48" s="237"/>
      <c r="B48" s="235" t="s">
        <v>4926</v>
      </c>
      <c r="C48" s="236">
        <v>8</v>
      </c>
    </row>
    <row r="49" spans="1:3" x14ac:dyDescent="0.2">
      <c r="A49" s="59"/>
      <c r="B49" s="31" t="s">
        <v>4924</v>
      </c>
      <c r="C49" s="32">
        <v>3</v>
      </c>
    </row>
    <row r="50" spans="1:3" ht="15" customHeight="1" x14ac:dyDescent="0.2">
      <c r="A50" s="237"/>
      <c r="B50" s="235" t="s">
        <v>4908</v>
      </c>
      <c r="C50" s="236">
        <v>12</v>
      </c>
    </row>
    <row r="51" spans="1:3" x14ac:dyDescent="0.2">
      <c r="A51" s="59"/>
      <c r="B51" s="31" t="s">
        <v>4902</v>
      </c>
      <c r="C51" s="32">
        <v>1</v>
      </c>
    </row>
    <row r="52" spans="1:3" ht="15" customHeight="1" x14ac:dyDescent="0.2">
      <c r="A52" s="237"/>
      <c r="B52" s="235" t="s">
        <v>4901</v>
      </c>
      <c r="C52" s="236">
        <v>6</v>
      </c>
    </row>
    <row r="53" spans="1:3" x14ac:dyDescent="0.2">
      <c r="A53" s="59"/>
      <c r="B53" s="31" t="s">
        <v>4900</v>
      </c>
      <c r="C53" s="32">
        <v>20</v>
      </c>
    </row>
    <row r="54" spans="1:3" ht="15" customHeight="1" x14ac:dyDescent="0.2">
      <c r="A54" s="237"/>
      <c r="B54" s="235" t="s">
        <v>4898</v>
      </c>
      <c r="C54" s="236">
        <v>51</v>
      </c>
    </row>
    <row r="55" spans="1:3" x14ac:dyDescent="0.2">
      <c r="A55" s="59"/>
      <c r="B55" s="31" t="s">
        <v>4897</v>
      </c>
      <c r="C55" s="32">
        <v>5</v>
      </c>
    </row>
    <row r="56" spans="1:3" ht="15" customHeight="1" x14ac:dyDescent="0.2">
      <c r="A56" s="237"/>
      <c r="B56" s="235" t="s">
        <v>4896</v>
      </c>
      <c r="C56" s="236">
        <v>1</v>
      </c>
    </row>
    <row r="57" spans="1:3" x14ac:dyDescent="0.2">
      <c r="A57" s="59"/>
      <c r="B57" s="31" t="s">
        <v>4894</v>
      </c>
      <c r="C57" s="32">
        <v>16</v>
      </c>
    </row>
    <row r="58" spans="1:3" ht="15" customHeight="1" x14ac:dyDescent="0.2">
      <c r="A58" s="237"/>
      <c r="B58" s="235" t="s">
        <v>4893</v>
      </c>
      <c r="C58" s="236">
        <v>1</v>
      </c>
    </row>
    <row r="59" spans="1:3" x14ac:dyDescent="0.2">
      <c r="A59" s="59"/>
      <c r="B59" s="31" t="s">
        <v>4891</v>
      </c>
      <c r="C59" s="32">
        <v>3</v>
      </c>
    </row>
    <row r="60" spans="1:3" ht="15" customHeight="1" x14ac:dyDescent="0.2">
      <c r="A60" s="237"/>
      <c r="B60" s="235" t="s">
        <v>4877</v>
      </c>
      <c r="C60" s="236">
        <v>2</v>
      </c>
    </row>
    <row r="61" spans="1:3" ht="12" x14ac:dyDescent="0.2">
      <c r="A61" s="255" t="s">
        <v>4673</v>
      </c>
      <c r="B61" s="255"/>
      <c r="C61" s="256">
        <v>131</v>
      </c>
    </row>
    <row r="62" spans="1:3" ht="15" customHeight="1" x14ac:dyDescent="0.2">
      <c r="A62" s="237">
        <v>1414</v>
      </c>
      <c r="B62" s="235" t="s">
        <v>4937</v>
      </c>
      <c r="C62" s="236">
        <v>2</v>
      </c>
    </row>
    <row r="63" spans="1:3" ht="12" x14ac:dyDescent="0.2">
      <c r="A63" s="255" t="s">
        <v>4674</v>
      </c>
      <c r="B63" s="255"/>
      <c r="C63" s="256">
        <v>2</v>
      </c>
    </row>
    <row r="64" spans="1:3" ht="15" customHeight="1" x14ac:dyDescent="0.2">
      <c r="A64" s="237">
        <v>1475</v>
      </c>
      <c r="B64" s="235" t="s">
        <v>4937</v>
      </c>
      <c r="C64" s="236">
        <v>2</v>
      </c>
    </row>
    <row r="65" spans="1:3" ht="12" x14ac:dyDescent="0.2">
      <c r="A65" s="255" t="s">
        <v>4675</v>
      </c>
      <c r="B65" s="255"/>
      <c r="C65" s="256">
        <v>2</v>
      </c>
    </row>
    <row r="66" spans="1:3" ht="15" customHeight="1" x14ac:dyDescent="0.2">
      <c r="A66" s="237">
        <v>1482</v>
      </c>
      <c r="B66" s="235" t="s">
        <v>4940</v>
      </c>
      <c r="C66" s="236">
        <v>1</v>
      </c>
    </row>
    <row r="67" spans="1:3" ht="12" x14ac:dyDescent="0.2">
      <c r="A67" s="255" t="s">
        <v>4676</v>
      </c>
      <c r="B67" s="255"/>
      <c r="C67" s="256">
        <v>1</v>
      </c>
    </row>
    <row r="68" spans="1:3" ht="15" customHeight="1" x14ac:dyDescent="0.2">
      <c r="A68" s="237">
        <v>3109</v>
      </c>
      <c r="B68" s="235" t="s">
        <v>4907</v>
      </c>
      <c r="C68" s="236">
        <v>4</v>
      </c>
    </row>
    <row r="69" spans="1:3" ht="15" customHeight="1" x14ac:dyDescent="0.2">
      <c r="A69" s="59"/>
      <c r="B69" s="31" t="s">
        <v>4904</v>
      </c>
      <c r="C69" s="32">
        <v>8</v>
      </c>
    </row>
    <row r="70" spans="1:3" ht="12" x14ac:dyDescent="0.2">
      <c r="A70" s="255" t="s">
        <v>217</v>
      </c>
      <c r="B70" s="255"/>
      <c r="C70" s="256">
        <v>12</v>
      </c>
    </row>
    <row r="71" spans="1:3" ht="15" customHeight="1" x14ac:dyDescent="0.2">
      <c r="A71" s="59">
        <v>3111</v>
      </c>
      <c r="B71" s="31" t="s">
        <v>4875</v>
      </c>
      <c r="C71" s="32">
        <v>1</v>
      </c>
    </row>
    <row r="72" spans="1:3" ht="12" x14ac:dyDescent="0.2">
      <c r="A72" s="255" t="s">
        <v>4677</v>
      </c>
      <c r="B72" s="255"/>
      <c r="C72" s="256">
        <v>1</v>
      </c>
    </row>
    <row r="73" spans="1:3" ht="15" customHeight="1" x14ac:dyDescent="0.2">
      <c r="A73" s="59">
        <v>3120</v>
      </c>
      <c r="B73" s="31" t="s">
        <v>4940</v>
      </c>
      <c r="C73" s="32">
        <v>4</v>
      </c>
    </row>
    <row r="74" spans="1:3" x14ac:dyDescent="0.2">
      <c r="A74" s="237"/>
      <c r="B74" s="235" t="s">
        <v>4929</v>
      </c>
      <c r="C74" s="236">
        <v>1</v>
      </c>
    </row>
    <row r="75" spans="1:3" ht="12" x14ac:dyDescent="0.2">
      <c r="A75" s="255" t="s">
        <v>3367</v>
      </c>
      <c r="B75" s="255"/>
      <c r="C75" s="256">
        <v>5</v>
      </c>
    </row>
    <row r="76" spans="1:3" ht="15" customHeight="1" x14ac:dyDescent="0.2">
      <c r="A76" s="237">
        <v>3212</v>
      </c>
      <c r="B76" s="235" t="s">
        <v>4940</v>
      </c>
      <c r="C76" s="236">
        <v>12</v>
      </c>
    </row>
    <row r="77" spans="1:3" ht="15" customHeight="1" x14ac:dyDescent="0.2">
      <c r="A77" s="59"/>
      <c r="B77" s="31" t="s">
        <v>4923</v>
      </c>
      <c r="C77" s="32">
        <v>2</v>
      </c>
    </row>
    <row r="78" spans="1:3" ht="15" customHeight="1" x14ac:dyDescent="0.2">
      <c r="A78" s="237"/>
      <c r="B78" s="235" t="s">
        <v>4922</v>
      </c>
      <c r="C78" s="236">
        <v>3</v>
      </c>
    </row>
    <row r="79" spans="1:3" ht="15" customHeight="1" x14ac:dyDescent="0.2">
      <c r="A79" s="59"/>
      <c r="B79" s="31" t="s">
        <v>4921</v>
      </c>
      <c r="C79" s="32">
        <v>1</v>
      </c>
    </row>
    <row r="80" spans="1:3" ht="15" customHeight="1" x14ac:dyDescent="0.2">
      <c r="A80" s="237"/>
      <c r="B80" s="235" t="s">
        <v>4918</v>
      </c>
      <c r="C80" s="236">
        <v>2</v>
      </c>
    </row>
    <row r="81" spans="1:3" ht="15" customHeight="1" x14ac:dyDescent="0.2">
      <c r="A81" s="59"/>
      <c r="B81" s="31" t="s">
        <v>4917</v>
      </c>
      <c r="C81" s="32">
        <v>2</v>
      </c>
    </row>
    <row r="82" spans="1:3" ht="15" customHeight="1" x14ac:dyDescent="0.2">
      <c r="A82" s="237"/>
      <c r="B82" s="235" t="s">
        <v>4915</v>
      </c>
      <c r="C82" s="236">
        <v>1</v>
      </c>
    </row>
    <row r="83" spans="1:3" ht="15" customHeight="1" x14ac:dyDescent="0.2">
      <c r="A83" s="59"/>
      <c r="B83" s="31" t="s">
        <v>4890</v>
      </c>
      <c r="C83" s="32">
        <v>1</v>
      </c>
    </row>
    <row r="84" spans="1:3" ht="15" customHeight="1" x14ac:dyDescent="0.2">
      <c r="A84" s="237"/>
      <c r="B84" s="235" t="s">
        <v>4874</v>
      </c>
      <c r="C84" s="236">
        <v>2</v>
      </c>
    </row>
    <row r="85" spans="1:3" ht="12" x14ac:dyDescent="0.2">
      <c r="A85" s="255" t="s">
        <v>4678</v>
      </c>
      <c r="B85" s="255"/>
      <c r="C85" s="256">
        <v>26</v>
      </c>
    </row>
    <row r="86" spans="1:3" ht="12" x14ac:dyDescent="0.2">
      <c r="A86" s="243" t="s">
        <v>812</v>
      </c>
      <c r="B86" s="243"/>
      <c r="C86" s="244">
        <v>372</v>
      </c>
    </row>
    <row r="87" spans="1:3" ht="15" customHeight="1" x14ac:dyDescent="0.2"/>
    <row r="88" spans="1:3" ht="15" customHeight="1" x14ac:dyDescent="0.2"/>
    <row r="90" spans="1:3" ht="15" customHeight="1" x14ac:dyDescent="0.2"/>
    <row r="91" spans="1:3" ht="15" customHeight="1" x14ac:dyDescent="0.2"/>
    <row r="92" spans="1:3" ht="15" customHeight="1" x14ac:dyDescent="0.2"/>
    <row r="93" spans="1:3" ht="15" customHeight="1" x14ac:dyDescent="0.2"/>
    <row r="95" spans="1:3" ht="15" customHeight="1" x14ac:dyDescent="0.2"/>
    <row r="96" spans="1:3" ht="15" customHeight="1" x14ac:dyDescent="0.2"/>
    <row r="97" ht="15" customHeight="1" x14ac:dyDescent="0.2"/>
    <row r="98" ht="15" customHeight="1" x14ac:dyDescent="0.2"/>
    <row r="99" ht="15" customHeight="1" x14ac:dyDescent="0.2"/>
    <row r="100" ht="15" customHeight="1" x14ac:dyDescent="0.2"/>
    <row r="101" ht="15" customHeight="1" x14ac:dyDescent="0.2"/>
    <row r="103" ht="15" customHeight="1" x14ac:dyDescent="0.2"/>
    <row r="105" ht="15" customHeight="1" x14ac:dyDescent="0.2"/>
    <row r="107" ht="15" customHeight="1" x14ac:dyDescent="0.2"/>
    <row r="109" ht="15" customHeight="1" x14ac:dyDescent="0.2"/>
    <row r="111" ht="15" customHeight="1" x14ac:dyDescent="0.2"/>
    <row r="115" ht="15" customHeight="1" x14ac:dyDescent="0.2"/>
    <row r="119" ht="15" customHeight="1" x14ac:dyDescent="0.2"/>
    <row r="121" ht="15" customHeight="1" x14ac:dyDescent="0.2"/>
    <row r="122" ht="15" customHeight="1" x14ac:dyDescent="0.2"/>
    <row r="123" ht="15" customHeight="1" x14ac:dyDescent="0.2"/>
    <row r="124" ht="15" customHeight="1" x14ac:dyDescent="0.2"/>
    <row r="125" ht="15" customHeight="1" x14ac:dyDescent="0.2"/>
    <row r="127" ht="15" customHeight="1" x14ac:dyDescent="0.2"/>
    <row r="128"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2" ht="15" customHeight="1" x14ac:dyDescent="0.2"/>
    <row r="144" ht="15" customHeight="1" x14ac:dyDescent="0.2"/>
    <row r="146" ht="15" customHeight="1" x14ac:dyDescent="0.2"/>
    <row r="148"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8" ht="15" customHeight="1" x14ac:dyDescent="0.2"/>
    <row r="530" ht="15" customHeight="1" x14ac:dyDescent="0.2"/>
    <row r="531" ht="15" customHeight="1" x14ac:dyDescent="0.2"/>
    <row r="532" ht="15" customHeight="1" x14ac:dyDescent="0.2"/>
    <row r="533" ht="15" customHeight="1" x14ac:dyDescent="0.2"/>
    <row r="534" ht="15" customHeight="1" x14ac:dyDescent="0.2"/>
    <row r="536" ht="15" customHeight="1" x14ac:dyDescent="0.2"/>
    <row r="537" ht="15" customHeight="1" x14ac:dyDescent="0.2"/>
    <row r="538" ht="15" customHeight="1" x14ac:dyDescent="0.2"/>
    <row r="540" ht="15" customHeight="1" x14ac:dyDescent="0.2"/>
    <row r="541" ht="15" customHeight="1" x14ac:dyDescent="0.2"/>
    <row r="542" ht="15" customHeight="1" x14ac:dyDescent="0.2"/>
    <row r="543" ht="15" customHeight="1" x14ac:dyDescent="0.2"/>
    <row r="545"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7" ht="15" customHeight="1" x14ac:dyDescent="0.2"/>
    <row r="559" ht="15" customHeight="1" x14ac:dyDescent="0.2"/>
    <row r="560" ht="15" customHeight="1" x14ac:dyDescent="0.2"/>
    <row r="561" ht="15" customHeight="1" x14ac:dyDescent="0.2"/>
    <row r="562"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8" ht="15" customHeight="1" x14ac:dyDescent="0.2"/>
    <row r="580" ht="15" customHeight="1" x14ac:dyDescent="0.2"/>
    <row r="582" ht="15" customHeight="1" x14ac:dyDescent="0.2"/>
    <row r="583" ht="15" customHeight="1" x14ac:dyDescent="0.2"/>
    <row r="585" ht="15" customHeight="1" x14ac:dyDescent="0.2"/>
    <row r="586" ht="15" customHeight="1" x14ac:dyDescent="0.2"/>
    <row r="587" ht="15" customHeight="1" x14ac:dyDescent="0.2"/>
    <row r="588"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9" ht="15" customHeight="1" x14ac:dyDescent="0.2"/>
    <row r="680" ht="15" customHeight="1" x14ac:dyDescent="0.2"/>
    <row r="682"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1" ht="15" customHeight="1" x14ac:dyDescent="0.2"/>
    <row r="753" ht="15" customHeight="1" x14ac:dyDescent="0.2"/>
    <row r="754" ht="15" customHeight="1" x14ac:dyDescent="0.2"/>
    <row r="755" ht="15" customHeight="1" x14ac:dyDescent="0.2"/>
    <row r="757" ht="15" customHeight="1" x14ac:dyDescent="0.2"/>
    <row r="758" ht="15" customHeight="1" x14ac:dyDescent="0.2"/>
    <row r="759"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3" ht="15" customHeight="1" x14ac:dyDescent="0.2"/>
    <row r="824" ht="15" customHeight="1" x14ac:dyDescent="0.2"/>
    <row r="825" ht="15" customHeight="1" x14ac:dyDescent="0.2"/>
    <row r="827" ht="15" customHeight="1" x14ac:dyDescent="0.2"/>
    <row r="828" ht="15" customHeight="1" x14ac:dyDescent="0.2"/>
    <row r="829" ht="15" customHeight="1" x14ac:dyDescent="0.2"/>
    <row r="831" ht="15" customHeight="1" x14ac:dyDescent="0.2"/>
    <row r="833" ht="15" customHeight="1" x14ac:dyDescent="0.2"/>
    <row r="835" ht="15" customHeight="1" x14ac:dyDescent="0.2"/>
    <row r="836" ht="15" customHeight="1" x14ac:dyDescent="0.2"/>
    <row r="837" ht="15" customHeight="1" x14ac:dyDescent="0.2"/>
    <row r="839" ht="15" customHeight="1" x14ac:dyDescent="0.2"/>
    <row r="841" ht="15" customHeight="1" x14ac:dyDescent="0.2"/>
    <row r="842" ht="15" customHeight="1" x14ac:dyDescent="0.2"/>
    <row r="844" ht="15" customHeight="1" x14ac:dyDescent="0.2"/>
    <row r="845" ht="15" customHeight="1" x14ac:dyDescent="0.2"/>
    <row r="846" ht="15" customHeight="1" x14ac:dyDescent="0.2"/>
    <row r="847" ht="15" customHeight="1" x14ac:dyDescent="0.2"/>
    <row r="848" ht="15" customHeight="1" x14ac:dyDescent="0.2"/>
    <row r="850" ht="15" customHeight="1" x14ac:dyDescent="0.2"/>
    <row r="851" ht="15" customHeight="1" x14ac:dyDescent="0.2"/>
    <row r="852" ht="15" customHeight="1" x14ac:dyDescent="0.2"/>
    <row r="853" ht="15" customHeight="1" x14ac:dyDescent="0.2"/>
    <row r="854" ht="15" customHeight="1" x14ac:dyDescent="0.2"/>
    <row r="856" ht="15" customHeight="1" x14ac:dyDescent="0.2"/>
    <row r="858" ht="15" customHeight="1" x14ac:dyDescent="0.2"/>
    <row r="860" ht="15" customHeight="1" x14ac:dyDescent="0.2"/>
    <row r="861" ht="15" customHeight="1" x14ac:dyDescent="0.2"/>
    <row r="862" ht="15" customHeight="1" x14ac:dyDescent="0.2"/>
    <row r="864" ht="15" customHeight="1" x14ac:dyDescent="0.2"/>
    <row r="865"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9" ht="15" customHeight="1" x14ac:dyDescent="0.2"/>
    <row r="990"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sheetData>
  <mergeCells count="2">
    <mergeCell ref="A1:C1"/>
    <mergeCell ref="A2:C2"/>
  </mergeCells>
  <phoneticPr fontId="0" type="noConversion"/>
  <pageMargins left="0.78740157480314965" right="0.78740157480314965" top="0.51181102362204722" bottom="0.9" header="0.27559055118110237" footer="0.51181102362204722"/>
  <pageSetup paperSize="9" orientation="portrait" r:id="rId2"/>
  <headerFooter alignWithMargins="0">
    <oddFooter>&amp;L&amp;11Leopold Kostal GmbH &amp; Co KG&amp;C&amp;11MISRA Testprotokoll&amp;R&amp;11Seite &amp;P</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L635"/>
  <sheetViews>
    <sheetView tabSelected="1" workbookViewId="0">
      <selection activeCell="A25" sqref="A25"/>
    </sheetView>
  </sheetViews>
  <sheetFormatPr baseColWidth="10" defaultRowHeight="10.199999999999999" x14ac:dyDescent="0.2"/>
  <cols>
    <col min="1" max="1" width="144.85546875" bestFit="1" customWidth="1"/>
    <col min="2" max="2" width="7.85546875" bestFit="1" customWidth="1"/>
    <col min="3" max="3" width="10.85546875" bestFit="1" customWidth="1"/>
    <col min="4" max="4" width="8.85546875" bestFit="1" customWidth="1"/>
    <col min="5" max="5" width="8.5703125" bestFit="1" customWidth="1"/>
    <col min="6" max="6" width="125.85546875" bestFit="1" customWidth="1"/>
    <col min="7" max="7" width="27.5703125" bestFit="1" customWidth="1"/>
    <col min="8" max="8" width="129.7109375" bestFit="1" customWidth="1"/>
  </cols>
  <sheetData>
    <row r="1" spans="1:12" x14ac:dyDescent="0.2">
      <c r="A1" s="33" t="s">
        <v>2367</v>
      </c>
    </row>
    <row r="2" spans="1:12" x14ac:dyDescent="0.2">
      <c r="A2" s="27"/>
    </row>
    <row r="3" spans="1:12" x14ac:dyDescent="0.2">
      <c r="A3" s="2" t="str">
        <f>"Count: "&amp; SUBTOTAL(3,$A$5:$A$1000000)</f>
        <v>Count: 0</v>
      </c>
      <c r="L3" s="20"/>
    </row>
    <row r="4" spans="1:12" x14ac:dyDescent="0.2">
      <c r="A4" s="1" t="s">
        <v>816</v>
      </c>
      <c r="B4" s="1" t="s">
        <v>683</v>
      </c>
      <c r="C4" s="1" t="s">
        <v>682</v>
      </c>
      <c r="D4" s="1" t="s">
        <v>1308</v>
      </c>
      <c r="E4" s="1" t="s">
        <v>1309</v>
      </c>
      <c r="F4" s="1" t="s">
        <v>773</v>
      </c>
      <c r="G4" s="1" t="s">
        <v>815</v>
      </c>
      <c r="H4" s="1" t="s">
        <v>1679</v>
      </c>
    </row>
    <row r="5" spans="1:12" x14ac:dyDescent="0.2">
      <c r="G5" t="s">
        <v>1454</v>
      </c>
    </row>
    <row r="6" spans="1:12" x14ac:dyDescent="0.2">
      <c r="G6" t="s">
        <v>1454</v>
      </c>
    </row>
    <row r="7" spans="1:12" x14ac:dyDescent="0.2">
      <c r="G7" t="s">
        <v>1454</v>
      </c>
    </row>
    <row r="8" spans="1:12" x14ac:dyDescent="0.2">
      <c r="G8" t="s">
        <v>2930</v>
      </c>
    </row>
    <row r="9" spans="1:12" x14ac:dyDescent="0.2">
      <c r="G9" t="s">
        <v>2930</v>
      </c>
    </row>
    <row r="10" spans="1:12" x14ac:dyDescent="0.2">
      <c r="G10" t="s">
        <v>3208</v>
      </c>
      <c r="H10" t="s">
        <v>32</v>
      </c>
    </row>
    <row r="11" spans="1:12" x14ac:dyDescent="0.2">
      <c r="G11" t="s">
        <v>3208</v>
      </c>
      <c r="H11" t="s">
        <v>32</v>
      </c>
    </row>
    <row r="12" spans="1:12" x14ac:dyDescent="0.2">
      <c r="G12" t="s">
        <v>3208</v>
      </c>
      <c r="H12" t="s">
        <v>32</v>
      </c>
    </row>
    <row r="13" spans="1:12" x14ac:dyDescent="0.2">
      <c r="G13" t="s">
        <v>3208</v>
      </c>
      <c r="H13" t="s">
        <v>32</v>
      </c>
    </row>
    <row r="14" spans="1:12" x14ac:dyDescent="0.2">
      <c r="G14" t="s">
        <v>3208</v>
      </c>
      <c r="H14" t="s">
        <v>32</v>
      </c>
    </row>
    <row r="15" spans="1:12" x14ac:dyDescent="0.2">
      <c r="G15" t="s">
        <v>3208</v>
      </c>
      <c r="H15" t="s">
        <v>32</v>
      </c>
    </row>
    <row r="16" spans="1:12" x14ac:dyDescent="0.2">
      <c r="G16" t="s">
        <v>1119</v>
      </c>
      <c r="H16" t="s">
        <v>3486</v>
      </c>
    </row>
    <row r="17" spans="7:8" x14ac:dyDescent="0.2">
      <c r="G17" t="s">
        <v>242</v>
      </c>
    </row>
    <row r="18" spans="7:8" x14ac:dyDescent="0.2">
      <c r="G18" t="s">
        <v>1037</v>
      </c>
      <c r="H18" t="s">
        <v>4941</v>
      </c>
    </row>
    <row r="19" spans="7:8" x14ac:dyDescent="0.2">
      <c r="G19" t="s">
        <v>1119</v>
      </c>
      <c r="H19" t="s">
        <v>3486</v>
      </c>
    </row>
    <row r="20" spans="7:8" x14ac:dyDescent="0.2">
      <c r="G20" t="s">
        <v>1037</v>
      </c>
      <c r="H20" t="s">
        <v>4941</v>
      </c>
    </row>
    <row r="21" spans="7:8" x14ac:dyDescent="0.2">
      <c r="G21" t="s">
        <v>1119</v>
      </c>
      <c r="H21" t="s">
        <v>3486</v>
      </c>
    </row>
    <row r="22" spans="7:8" x14ac:dyDescent="0.2">
      <c r="G22" t="s">
        <v>1037</v>
      </c>
      <c r="H22" t="s">
        <v>4941</v>
      </c>
    </row>
    <row r="23" spans="7:8" x14ac:dyDescent="0.2">
      <c r="G23" t="s">
        <v>242</v>
      </c>
    </row>
    <row r="24" spans="7:8" x14ac:dyDescent="0.2">
      <c r="G24" t="s">
        <v>1119</v>
      </c>
      <c r="H24" t="s">
        <v>3486</v>
      </c>
    </row>
    <row r="25" spans="7:8" x14ac:dyDescent="0.2">
      <c r="G25" t="s">
        <v>242</v>
      </c>
    </row>
    <row r="26" spans="7:8" x14ac:dyDescent="0.2">
      <c r="G26" t="s">
        <v>1037</v>
      </c>
      <c r="H26" t="s">
        <v>4941</v>
      </c>
    </row>
    <row r="27" spans="7:8" x14ac:dyDescent="0.2">
      <c r="G27" t="s">
        <v>1119</v>
      </c>
      <c r="H27" t="s">
        <v>3486</v>
      </c>
    </row>
    <row r="28" spans="7:8" x14ac:dyDescent="0.2">
      <c r="G28" t="s">
        <v>242</v>
      </c>
    </row>
    <row r="29" spans="7:8" x14ac:dyDescent="0.2">
      <c r="G29" t="s">
        <v>1037</v>
      </c>
      <c r="H29" t="s">
        <v>4941</v>
      </c>
    </row>
    <row r="30" spans="7:8" x14ac:dyDescent="0.2">
      <c r="G30" t="s">
        <v>1119</v>
      </c>
      <c r="H30" t="s">
        <v>3486</v>
      </c>
    </row>
    <row r="31" spans="7:8" x14ac:dyDescent="0.2">
      <c r="G31" t="s">
        <v>242</v>
      </c>
    </row>
    <row r="32" spans="7:8" x14ac:dyDescent="0.2">
      <c r="G32" t="s">
        <v>1037</v>
      </c>
      <c r="H32" t="s">
        <v>4941</v>
      </c>
    </row>
    <row r="33" spans="7:8" x14ac:dyDescent="0.2">
      <c r="G33" t="s">
        <v>1119</v>
      </c>
      <c r="H33" t="s">
        <v>3486</v>
      </c>
    </row>
    <row r="34" spans="7:8" x14ac:dyDescent="0.2">
      <c r="G34" t="s">
        <v>242</v>
      </c>
    </row>
    <row r="35" spans="7:8" x14ac:dyDescent="0.2">
      <c r="G35" t="s">
        <v>1037</v>
      </c>
      <c r="H35" t="s">
        <v>4941</v>
      </c>
    </row>
    <row r="36" spans="7:8" x14ac:dyDescent="0.2">
      <c r="G36" t="s">
        <v>1119</v>
      </c>
      <c r="H36" t="s">
        <v>3486</v>
      </c>
    </row>
    <row r="37" spans="7:8" x14ac:dyDescent="0.2">
      <c r="G37" t="s">
        <v>242</v>
      </c>
    </row>
    <row r="38" spans="7:8" x14ac:dyDescent="0.2">
      <c r="G38" t="s">
        <v>1037</v>
      </c>
      <c r="H38" t="s">
        <v>4941</v>
      </c>
    </row>
    <row r="39" spans="7:8" x14ac:dyDescent="0.2">
      <c r="G39" t="s">
        <v>1119</v>
      </c>
      <c r="H39" t="s">
        <v>3486</v>
      </c>
    </row>
    <row r="40" spans="7:8" x14ac:dyDescent="0.2">
      <c r="G40" t="s">
        <v>242</v>
      </c>
    </row>
    <row r="41" spans="7:8" x14ac:dyDescent="0.2">
      <c r="G41" t="s">
        <v>1037</v>
      </c>
      <c r="H41" t="s">
        <v>4941</v>
      </c>
    </row>
    <row r="42" spans="7:8" x14ac:dyDescent="0.2">
      <c r="G42" t="s">
        <v>242</v>
      </c>
    </row>
    <row r="43" spans="7:8" x14ac:dyDescent="0.2">
      <c r="G43" t="s">
        <v>1119</v>
      </c>
      <c r="H43" t="s">
        <v>3486</v>
      </c>
    </row>
    <row r="44" spans="7:8" x14ac:dyDescent="0.2">
      <c r="G44" t="s">
        <v>242</v>
      </c>
    </row>
    <row r="45" spans="7:8" x14ac:dyDescent="0.2">
      <c r="G45" t="s">
        <v>1037</v>
      </c>
      <c r="H45" t="s">
        <v>4941</v>
      </c>
    </row>
    <row r="46" spans="7:8" x14ac:dyDescent="0.2">
      <c r="G46" t="s">
        <v>242</v>
      </c>
    </row>
    <row r="47" spans="7:8" x14ac:dyDescent="0.2">
      <c r="G47" t="s">
        <v>1119</v>
      </c>
      <c r="H47" t="s">
        <v>3486</v>
      </c>
    </row>
    <row r="48" spans="7:8" x14ac:dyDescent="0.2">
      <c r="G48" t="s">
        <v>1037</v>
      </c>
      <c r="H48" t="s">
        <v>4941</v>
      </c>
    </row>
    <row r="49" spans="7:8" x14ac:dyDescent="0.2">
      <c r="G49" t="s">
        <v>1119</v>
      </c>
      <c r="H49" t="s">
        <v>3486</v>
      </c>
    </row>
    <row r="50" spans="7:8" x14ac:dyDescent="0.2">
      <c r="G50" t="s">
        <v>1037</v>
      </c>
      <c r="H50" t="s">
        <v>4941</v>
      </c>
    </row>
    <row r="51" spans="7:8" x14ac:dyDescent="0.2">
      <c r="G51" t="s">
        <v>242</v>
      </c>
    </row>
    <row r="52" spans="7:8" x14ac:dyDescent="0.2">
      <c r="G52" t="s">
        <v>1119</v>
      </c>
      <c r="H52" t="s">
        <v>3486</v>
      </c>
    </row>
    <row r="53" spans="7:8" x14ac:dyDescent="0.2">
      <c r="G53" t="s">
        <v>242</v>
      </c>
    </row>
    <row r="54" spans="7:8" x14ac:dyDescent="0.2">
      <c r="G54" t="s">
        <v>1037</v>
      </c>
      <c r="H54" t="s">
        <v>4941</v>
      </c>
    </row>
    <row r="55" spans="7:8" x14ac:dyDescent="0.2">
      <c r="G55" t="s">
        <v>1119</v>
      </c>
      <c r="H55" t="s">
        <v>3486</v>
      </c>
    </row>
    <row r="56" spans="7:8" x14ac:dyDescent="0.2">
      <c r="G56" t="s">
        <v>242</v>
      </c>
    </row>
    <row r="57" spans="7:8" x14ac:dyDescent="0.2">
      <c r="G57" t="s">
        <v>1037</v>
      </c>
      <c r="H57" t="s">
        <v>4941</v>
      </c>
    </row>
    <row r="58" spans="7:8" x14ac:dyDescent="0.2">
      <c r="G58" t="s">
        <v>1119</v>
      </c>
      <c r="H58" t="s">
        <v>3486</v>
      </c>
    </row>
    <row r="59" spans="7:8" x14ac:dyDescent="0.2">
      <c r="G59" t="s">
        <v>242</v>
      </c>
    </row>
    <row r="60" spans="7:8" x14ac:dyDescent="0.2">
      <c r="G60" t="s">
        <v>1037</v>
      </c>
      <c r="H60" t="s">
        <v>4941</v>
      </c>
    </row>
    <row r="61" spans="7:8" x14ac:dyDescent="0.2">
      <c r="G61" t="s">
        <v>1119</v>
      </c>
      <c r="H61" t="s">
        <v>3486</v>
      </c>
    </row>
    <row r="62" spans="7:8" x14ac:dyDescent="0.2">
      <c r="G62" t="s">
        <v>242</v>
      </c>
    </row>
    <row r="63" spans="7:8" x14ac:dyDescent="0.2">
      <c r="G63" t="s">
        <v>1037</v>
      </c>
      <c r="H63" t="s">
        <v>4941</v>
      </c>
    </row>
    <row r="64" spans="7:8" x14ac:dyDescent="0.2">
      <c r="G64" t="s">
        <v>56</v>
      </c>
    </row>
    <row r="65" spans="7:8" x14ac:dyDescent="0.2">
      <c r="G65" t="s">
        <v>2932</v>
      </c>
    </row>
    <row r="66" spans="7:8" x14ac:dyDescent="0.2">
      <c r="G66" t="s">
        <v>213</v>
      </c>
    </row>
    <row r="67" spans="7:8" x14ac:dyDescent="0.2">
      <c r="G67" t="s">
        <v>242</v>
      </c>
      <c r="H67" t="s">
        <v>3494</v>
      </c>
    </row>
    <row r="68" spans="7:8" x14ac:dyDescent="0.2">
      <c r="G68" t="s">
        <v>3208</v>
      </c>
      <c r="H68" t="s">
        <v>32</v>
      </c>
    </row>
    <row r="69" spans="7:8" x14ac:dyDescent="0.2">
      <c r="G69" t="s">
        <v>3208</v>
      </c>
      <c r="H69" t="s">
        <v>32</v>
      </c>
    </row>
    <row r="70" spans="7:8" x14ac:dyDescent="0.2">
      <c r="G70" t="s">
        <v>2546</v>
      </c>
    </row>
    <row r="71" spans="7:8" x14ac:dyDescent="0.2">
      <c r="G71" t="s">
        <v>215</v>
      </c>
    </row>
    <row r="72" spans="7:8" x14ac:dyDescent="0.2">
      <c r="G72" t="s">
        <v>2932</v>
      </c>
    </row>
    <row r="73" spans="7:8" x14ac:dyDescent="0.2">
      <c r="G73" t="s">
        <v>2930</v>
      </c>
    </row>
    <row r="74" spans="7:8" x14ac:dyDescent="0.2">
      <c r="G74" t="s">
        <v>242</v>
      </c>
    </row>
    <row r="75" spans="7:8" x14ac:dyDescent="0.2">
      <c r="G75" t="s">
        <v>60</v>
      </c>
    </row>
    <row r="76" spans="7:8" x14ac:dyDescent="0.2">
      <c r="G76" t="s">
        <v>242</v>
      </c>
    </row>
    <row r="77" spans="7:8" x14ac:dyDescent="0.2">
      <c r="G77" t="s">
        <v>242</v>
      </c>
    </row>
    <row r="78" spans="7:8" x14ac:dyDescent="0.2">
      <c r="G78" t="s">
        <v>242</v>
      </c>
    </row>
    <row r="79" spans="7:8" x14ac:dyDescent="0.2">
      <c r="G79" t="s">
        <v>242</v>
      </c>
    </row>
    <row r="80" spans="7:8" x14ac:dyDescent="0.2">
      <c r="G80" t="s">
        <v>2395</v>
      </c>
      <c r="H80" t="s">
        <v>3488</v>
      </c>
    </row>
    <row r="81" spans="7:8" x14ac:dyDescent="0.2">
      <c r="G81" t="s">
        <v>1119</v>
      </c>
      <c r="H81" t="s">
        <v>3496</v>
      </c>
    </row>
    <row r="82" spans="7:8" x14ac:dyDescent="0.2">
      <c r="G82" t="s">
        <v>2394</v>
      </c>
      <c r="H82" t="s">
        <v>3488</v>
      </c>
    </row>
    <row r="83" spans="7:8" x14ac:dyDescent="0.2">
      <c r="G83" t="s">
        <v>213</v>
      </c>
    </row>
    <row r="84" spans="7:8" x14ac:dyDescent="0.2">
      <c r="G84" t="s">
        <v>242</v>
      </c>
      <c r="H84" t="s">
        <v>3494</v>
      </c>
    </row>
    <row r="85" spans="7:8" x14ac:dyDescent="0.2">
      <c r="G85" t="s">
        <v>242</v>
      </c>
      <c r="H85" t="s">
        <v>3494</v>
      </c>
    </row>
    <row r="86" spans="7:8" x14ac:dyDescent="0.2">
      <c r="G86" t="s">
        <v>242</v>
      </c>
    </row>
    <row r="87" spans="7:8" x14ac:dyDescent="0.2">
      <c r="G87" t="s">
        <v>242</v>
      </c>
      <c r="H87" t="s">
        <v>3494</v>
      </c>
    </row>
    <row r="88" spans="7:8" x14ac:dyDescent="0.2">
      <c r="G88" t="s">
        <v>242</v>
      </c>
      <c r="H88" t="s">
        <v>3494</v>
      </c>
    </row>
    <row r="89" spans="7:8" x14ac:dyDescent="0.2">
      <c r="G89" t="s">
        <v>242</v>
      </c>
    </row>
    <row r="90" spans="7:8" x14ac:dyDescent="0.2">
      <c r="G90" t="s">
        <v>2395</v>
      </c>
      <c r="H90" t="s">
        <v>3488</v>
      </c>
    </row>
    <row r="91" spans="7:8" x14ac:dyDescent="0.2">
      <c r="G91" t="s">
        <v>1119</v>
      </c>
      <c r="H91" t="s">
        <v>3496</v>
      </c>
    </row>
    <row r="92" spans="7:8" x14ac:dyDescent="0.2">
      <c r="G92" t="s">
        <v>2394</v>
      </c>
      <c r="H92" t="s">
        <v>3488</v>
      </c>
    </row>
    <row r="93" spans="7:8" x14ac:dyDescent="0.2">
      <c r="G93" t="s">
        <v>215</v>
      </c>
    </row>
    <row r="94" spans="7:8" x14ac:dyDescent="0.2">
      <c r="G94" t="s">
        <v>2932</v>
      </c>
    </row>
    <row r="95" spans="7:8" x14ac:dyDescent="0.2">
      <c r="G95" t="s">
        <v>2930</v>
      </c>
    </row>
    <row r="96" spans="7:8" x14ac:dyDescent="0.2">
      <c r="G96" t="s">
        <v>2932</v>
      </c>
    </row>
    <row r="97" spans="7:7" x14ac:dyDescent="0.2">
      <c r="G97" t="s">
        <v>1101</v>
      </c>
    </row>
    <row r="98" spans="7:7" x14ac:dyDescent="0.2">
      <c r="G98" t="s">
        <v>2932</v>
      </c>
    </row>
    <row r="99" spans="7:7" x14ac:dyDescent="0.2">
      <c r="G99" t="s">
        <v>2930</v>
      </c>
    </row>
    <row r="100" spans="7:7" x14ac:dyDescent="0.2">
      <c r="G100" t="s">
        <v>213</v>
      </c>
    </row>
    <row r="101" spans="7:7" x14ac:dyDescent="0.2">
      <c r="G101" t="s">
        <v>2931</v>
      </c>
    </row>
    <row r="102" spans="7:7" x14ac:dyDescent="0.2">
      <c r="G102" t="s">
        <v>215</v>
      </c>
    </row>
    <row r="103" spans="7:7" x14ac:dyDescent="0.2">
      <c r="G103" t="s">
        <v>2932</v>
      </c>
    </row>
    <row r="104" spans="7:7" x14ac:dyDescent="0.2">
      <c r="G104" t="s">
        <v>215</v>
      </c>
    </row>
    <row r="105" spans="7:7" x14ac:dyDescent="0.2">
      <c r="G105" t="s">
        <v>2932</v>
      </c>
    </row>
    <row r="106" spans="7:7" x14ac:dyDescent="0.2">
      <c r="G106" t="s">
        <v>2931</v>
      </c>
    </row>
    <row r="107" spans="7:7" x14ac:dyDescent="0.2">
      <c r="G107" t="s">
        <v>1101</v>
      </c>
    </row>
    <row r="108" spans="7:7" x14ac:dyDescent="0.2">
      <c r="G108" t="s">
        <v>2932</v>
      </c>
    </row>
    <row r="109" spans="7:7" x14ac:dyDescent="0.2">
      <c r="G109" t="s">
        <v>2930</v>
      </c>
    </row>
    <row r="110" spans="7:7" x14ac:dyDescent="0.2">
      <c r="G110" t="s">
        <v>2931</v>
      </c>
    </row>
    <row r="111" spans="7:7" x14ac:dyDescent="0.2">
      <c r="G111" t="s">
        <v>213</v>
      </c>
    </row>
    <row r="112" spans="7:7" x14ac:dyDescent="0.2">
      <c r="G112" t="s">
        <v>2932</v>
      </c>
    </row>
    <row r="113" spans="7:7" x14ac:dyDescent="0.2">
      <c r="G113" t="s">
        <v>2930</v>
      </c>
    </row>
    <row r="114" spans="7:7" x14ac:dyDescent="0.2">
      <c r="G114" t="s">
        <v>2931</v>
      </c>
    </row>
    <row r="115" spans="7:7" x14ac:dyDescent="0.2">
      <c r="G115" t="s">
        <v>213</v>
      </c>
    </row>
    <row r="116" spans="7:7" x14ac:dyDescent="0.2">
      <c r="G116" t="s">
        <v>2932</v>
      </c>
    </row>
    <row r="117" spans="7:7" x14ac:dyDescent="0.2">
      <c r="G117" t="s">
        <v>2931</v>
      </c>
    </row>
    <row r="118" spans="7:7" x14ac:dyDescent="0.2">
      <c r="G118" t="s">
        <v>215</v>
      </c>
    </row>
    <row r="119" spans="7:7" x14ac:dyDescent="0.2">
      <c r="G119" t="s">
        <v>2932</v>
      </c>
    </row>
    <row r="120" spans="7:7" x14ac:dyDescent="0.2">
      <c r="G120" t="s">
        <v>2930</v>
      </c>
    </row>
    <row r="121" spans="7:7" x14ac:dyDescent="0.2">
      <c r="G121" t="s">
        <v>2931</v>
      </c>
    </row>
    <row r="122" spans="7:7" x14ac:dyDescent="0.2">
      <c r="G122" t="s">
        <v>213</v>
      </c>
    </row>
    <row r="123" spans="7:7" x14ac:dyDescent="0.2">
      <c r="G123" t="s">
        <v>2932</v>
      </c>
    </row>
    <row r="124" spans="7:7" x14ac:dyDescent="0.2">
      <c r="G124" t="s">
        <v>2931</v>
      </c>
    </row>
    <row r="125" spans="7:7" x14ac:dyDescent="0.2">
      <c r="G125" t="s">
        <v>1101</v>
      </c>
    </row>
    <row r="126" spans="7:7" x14ac:dyDescent="0.2">
      <c r="G126" t="s">
        <v>2931</v>
      </c>
    </row>
    <row r="127" spans="7:7" x14ac:dyDescent="0.2">
      <c r="G127" t="s">
        <v>2932</v>
      </c>
    </row>
    <row r="128" spans="7:7" x14ac:dyDescent="0.2">
      <c r="G128" t="s">
        <v>2932</v>
      </c>
    </row>
    <row r="129" spans="7:8" x14ac:dyDescent="0.2">
      <c r="G129" t="s">
        <v>2930</v>
      </c>
    </row>
    <row r="130" spans="7:8" x14ac:dyDescent="0.2">
      <c r="G130" t="s">
        <v>2931</v>
      </c>
    </row>
    <row r="131" spans="7:8" x14ac:dyDescent="0.2">
      <c r="G131" t="s">
        <v>213</v>
      </c>
    </row>
    <row r="132" spans="7:8" x14ac:dyDescent="0.2">
      <c r="G132" t="s">
        <v>2932</v>
      </c>
    </row>
    <row r="133" spans="7:8" x14ac:dyDescent="0.2">
      <c r="G133" t="s">
        <v>2930</v>
      </c>
    </row>
    <row r="134" spans="7:8" x14ac:dyDescent="0.2">
      <c r="G134" t="s">
        <v>2930</v>
      </c>
    </row>
    <row r="135" spans="7:8" x14ac:dyDescent="0.2">
      <c r="G135" t="s">
        <v>2932</v>
      </c>
    </row>
    <row r="136" spans="7:8" x14ac:dyDescent="0.2">
      <c r="G136" t="s">
        <v>2930</v>
      </c>
    </row>
    <row r="137" spans="7:8" x14ac:dyDescent="0.2">
      <c r="G137" t="s">
        <v>213</v>
      </c>
    </row>
    <row r="138" spans="7:8" x14ac:dyDescent="0.2">
      <c r="G138" t="s">
        <v>213</v>
      </c>
    </row>
    <row r="139" spans="7:8" x14ac:dyDescent="0.2">
      <c r="G139" t="s">
        <v>242</v>
      </c>
    </row>
    <row r="140" spans="7:8" x14ac:dyDescent="0.2">
      <c r="G140" t="s">
        <v>242</v>
      </c>
    </row>
    <row r="141" spans="7:8" x14ac:dyDescent="0.2">
      <c r="G141" t="s">
        <v>213</v>
      </c>
    </row>
    <row r="142" spans="7:8" x14ac:dyDescent="0.2">
      <c r="G142" t="s">
        <v>2546</v>
      </c>
    </row>
    <row r="143" spans="7:8" x14ac:dyDescent="0.2">
      <c r="G143" t="s">
        <v>2546</v>
      </c>
    </row>
    <row r="144" spans="7:8" x14ac:dyDescent="0.2">
      <c r="G144" t="s">
        <v>2219</v>
      </c>
      <c r="H144" t="s">
        <v>3492</v>
      </c>
    </row>
    <row r="145" spans="7:7" x14ac:dyDescent="0.2">
      <c r="G145" t="s">
        <v>2038</v>
      </c>
    </row>
    <row r="146" spans="7:7" x14ac:dyDescent="0.2">
      <c r="G146" t="s">
        <v>215</v>
      </c>
    </row>
    <row r="147" spans="7:7" x14ac:dyDescent="0.2">
      <c r="G147" t="s">
        <v>2932</v>
      </c>
    </row>
    <row r="148" spans="7:7" x14ac:dyDescent="0.2">
      <c r="G148" t="s">
        <v>213</v>
      </c>
    </row>
    <row r="149" spans="7:7" x14ac:dyDescent="0.2">
      <c r="G149" t="s">
        <v>213</v>
      </c>
    </row>
    <row r="150" spans="7:7" x14ac:dyDescent="0.2">
      <c r="G150" t="s">
        <v>2931</v>
      </c>
    </row>
    <row r="151" spans="7:7" x14ac:dyDescent="0.2">
      <c r="G151" t="s">
        <v>213</v>
      </c>
    </row>
    <row r="152" spans="7:7" x14ac:dyDescent="0.2">
      <c r="G152" t="s">
        <v>213</v>
      </c>
    </row>
    <row r="153" spans="7:7" x14ac:dyDescent="0.2">
      <c r="G153" t="s">
        <v>213</v>
      </c>
    </row>
    <row r="154" spans="7:7" x14ac:dyDescent="0.2">
      <c r="G154" t="s">
        <v>242</v>
      </c>
    </row>
    <row r="155" spans="7:7" x14ac:dyDescent="0.2">
      <c r="G155" t="s">
        <v>242</v>
      </c>
    </row>
    <row r="156" spans="7:7" x14ac:dyDescent="0.2">
      <c r="G156" t="s">
        <v>242</v>
      </c>
    </row>
    <row r="157" spans="7:7" x14ac:dyDescent="0.2">
      <c r="G157" t="s">
        <v>242</v>
      </c>
    </row>
    <row r="158" spans="7:7" x14ac:dyDescent="0.2">
      <c r="G158" t="s">
        <v>242</v>
      </c>
    </row>
    <row r="159" spans="7:7" x14ac:dyDescent="0.2">
      <c r="G159" t="s">
        <v>242</v>
      </c>
    </row>
    <row r="160" spans="7:7" x14ac:dyDescent="0.2">
      <c r="G160" t="s">
        <v>242</v>
      </c>
    </row>
    <row r="161" spans="7:7" x14ac:dyDescent="0.2">
      <c r="G161" t="s">
        <v>242</v>
      </c>
    </row>
    <row r="162" spans="7:7" x14ac:dyDescent="0.2">
      <c r="G162" t="s">
        <v>242</v>
      </c>
    </row>
    <row r="163" spans="7:7" x14ac:dyDescent="0.2">
      <c r="G163" t="s">
        <v>242</v>
      </c>
    </row>
    <row r="164" spans="7:7" x14ac:dyDescent="0.2">
      <c r="G164" t="s">
        <v>242</v>
      </c>
    </row>
    <row r="165" spans="7:7" x14ac:dyDescent="0.2">
      <c r="G165" t="s">
        <v>242</v>
      </c>
    </row>
    <row r="166" spans="7:7" x14ac:dyDescent="0.2">
      <c r="G166" t="s">
        <v>242</v>
      </c>
    </row>
    <row r="167" spans="7:7" x14ac:dyDescent="0.2">
      <c r="G167" t="s">
        <v>242</v>
      </c>
    </row>
    <row r="168" spans="7:7" x14ac:dyDescent="0.2">
      <c r="G168" t="s">
        <v>242</v>
      </c>
    </row>
    <row r="169" spans="7:7" x14ac:dyDescent="0.2">
      <c r="G169" t="s">
        <v>242</v>
      </c>
    </row>
    <row r="170" spans="7:7" x14ac:dyDescent="0.2">
      <c r="G170" t="s">
        <v>242</v>
      </c>
    </row>
    <row r="171" spans="7:7" x14ac:dyDescent="0.2">
      <c r="G171" t="s">
        <v>242</v>
      </c>
    </row>
    <row r="172" spans="7:7" x14ac:dyDescent="0.2">
      <c r="G172" t="s">
        <v>242</v>
      </c>
    </row>
    <row r="173" spans="7:7" x14ac:dyDescent="0.2">
      <c r="G173" t="s">
        <v>242</v>
      </c>
    </row>
    <row r="174" spans="7:7" x14ac:dyDescent="0.2">
      <c r="G174" t="s">
        <v>242</v>
      </c>
    </row>
    <row r="175" spans="7:7" x14ac:dyDescent="0.2">
      <c r="G175" t="s">
        <v>242</v>
      </c>
    </row>
    <row r="176" spans="7:7" x14ac:dyDescent="0.2">
      <c r="G176" t="s">
        <v>242</v>
      </c>
    </row>
    <row r="177" spans="7:8" x14ac:dyDescent="0.2">
      <c r="G177" t="s">
        <v>242</v>
      </c>
    </row>
    <row r="178" spans="7:8" x14ac:dyDescent="0.2">
      <c r="G178" t="s">
        <v>242</v>
      </c>
    </row>
    <row r="179" spans="7:8" x14ac:dyDescent="0.2">
      <c r="G179" t="s">
        <v>242</v>
      </c>
    </row>
    <row r="180" spans="7:8" x14ac:dyDescent="0.2">
      <c r="G180" t="s">
        <v>242</v>
      </c>
    </row>
    <row r="181" spans="7:8" x14ac:dyDescent="0.2">
      <c r="G181" t="s">
        <v>242</v>
      </c>
    </row>
    <row r="182" spans="7:8" x14ac:dyDescent="0.2">
      <c r="G182" t="s">
        <v>242</v>
      </c>
    </row>
    <row r="183" spans="7:8" x14ac:dyDescent="0.2">
      <c r="G183" t="s">
        <v>242</v>
      </c>
    </row>
    <row r="184" spans="7:8" x14ac:dyDescent="0.2">
      <c r="G184" t="s">
        <v>242</v>
      </c>
    </row>
    <row r="185" spans="7:8" x14ac:dyDescent="0.2">
      <c r="G185" t="s">
        <v>242</v>
      </c>
    </row>
    <row r="186" spans="7:8" x14ac:dyDescent="0.2">
      <c r="G186" t="s">
        <v>242</v>
      </c>
    </row>
    <row r="187" spans="7:8" x14ac:dyDescent="0.2">
      <c r="G187" t="s">
        <v>242</v>
      </c>
    </row>
    <row r="188" spans="7:8" x14ac:dyDescent="0.2">
      <c r="G188" t="s">
        <v>242</v>
      </c>
    </row>
    <row r="189" spans="7:8" x14ac:dyDescent="0.2">
      <c r="G189" t="s">
        <v>2932</v>
      </c>
    </row>
    <row r="190" spans="7:8" x14ac:dyDescent="0.2">
      <c r="G190" t="s">
        <v>629</v>
      </c>
      <c r="H190" t="s">
        <v>3484</v>
      </c>
    </row>
    <row r="191" spans="7:8" x14ac:dyDescent="0.2">
      <c r="G191" t="s">
        <v>629</v>
      </c>
      <c r="H191" t="s">
        <v>3484</v>
      </c>
    </row>
    <row r="192" spans="7:8" x14ac:dyDescent="0.2">
      <c r="G192" t="s">
        <v>3208</v>
      </c>
      <c r="H192" t="s">
        <v>32</v>
      </c>
    </row>
    <row r="193" spans="7:8" x14ac:dyDescent="0.2">
      <c r="G193" t="s">
        <v>3208</v>
      </c>
      <c r="H193" t="s">
        <v>32</v>
      </c>
    </row>
    <row r="194" spans="7:8" x14ac:dyDescent="0.2">
      <c r="G194" t="s">
        <v>242</v>
      </c>
    </row>
    <row r="195" spans="7:8" x14ac:dyDescent="0.2">
      <c r="G195" t="s">
        <v>3208</v>
      </c>
      <c r="H195" t="s">
        <v>32</v>
      </c>
    </row>
    <row r="196" spans="7:8" x14ac:dyDescent="0.2">
      <c r="G196" t="s">
        <v>242</v>
      </c>
    </row>
    <row r="197" spans="7:8" x14ac:dyDescent="0.2">
      <c r="G197" t="s">
        <v>242</v>
      </c>
    </row>
    <row r="198" spans="7:8" x14ac:dyDescent="0.2">
      <c r="G198" t="s">
        <v>242</v>
      </c>
    </row>
    <row r="199" spans="7:8" x14ac:dyDescent="0.2">
      <c r="G199" t="s">
        <v>3208</v>
      </c>
      <c r="H199" t="s">
        <v>32</v>
      </c>
    </row>
    <row r="200" spans="7:8" x14ac:dyDescent="0.2">
      <c r="G200" t="s">
        <v>242</v>
      </c>
    </row>
    <row r="201" spans="7:8" x14ac:dyDescent="0.2">
      <c r="G201" t="s">
        <v>242</v>
      </c>
    </row>
    <row r="202" spans="7:8" x14ac:dyDescent="0.2">
      <c r="G202" t="s">
        <v>242</v>
      </c>
    </row>
    <row r="203" spans="7:8" x14ac:dyDescent="0.2">
      <c r="G203" t="s">
        <v>242</v>
      </c>
    </row>
    <row r="204" spans="7:8" x14ac:dyDescent="0.2">
      <c r="G204" t="s">
        <v>242</v>
      </c>
    </row>
    <row r="205" spans="7:8" x14ac:dyDescent="0.2">
      <c r="G205" t="s">
        <v>242</v>
      </c>
    </row>
    <row r="206" spans="7:8" x14ac:dyDescent="0.2">
      <c r="G206" t="s">
        <v>242</v>
      </c>
    </row>
    <row r="207" spans="7:8" x14ac:dyDescent="0.2">
      <c r="G207" t="s">
        <v>242</v>
      </c>
    </row>
    <row r="208" spans="7:8" x14ac:dyDescent="0.2">
      <c r="G208" t="s">
        <v>242</v>
      </c>
    </row>
    <row r="209" spans="7:7" x14ac:dyDescent="0.2">
      <c r="G209" t="s">
        <v>242</v>
      </c>
    </row>
    <row r="210" spans="7:7" x14ac:dyDescent="0.2">
      <c r="G210" t="s">
        <v>242</v>
      </c>
    </row>
    <row r="211" spans="7:7" x14ac:dyDescent="0.2">
      <c r="G211" t="s">
        <v>242</v>
      </c>
    </row>
    <row r="212" spans="7:7" x14ac:dyDescent="0.2">
      <c r="G212" t="s">
        <v>242</v>
      </c>
    </row>
    <row r="213" spans="7:7" x14ac:dyDescent="0.2">
      <c r="G213" t="s">
        <v>242</v>
      </c>
    </row>
    <row r="214" spans="7:7" x14ac:dyDescent="0.2">
      <c r="G214" t="s">
        <v>2932</v>
      </c>
    </row>
    <row r="215" spans="7:7" x14ac:dyDescent="0.2">
      <c r="G215" t="s">
        <v>2930</v>
      </c>
    </row>
    <row r="216" spans="7:7" x14ac:dyDescent="0.2">
      <c r="G216" t="s">
        <v>2930</v>
      </c>
    </row>
    <row r="217" spans="7:7" x14ac:dyDescent="0.2">
      <c r="G217" t="s">
        <v>215</v>
      </c>
    </row>
    <row r="218" spans="7:7" x14ac:dyDescent="0.2">
      <c r="G218" t="s">
        <v>2932</v>
      </c>
    </row>
    <row r="219" spans="7:7" x14ac:dyDescent="0.2">
      <c r="G219" t="s">
        <v>2931</v>
      </c>
    </row>
    <row r="220" spans="7:7" x14ac:dyDescent="0.2">
      <c r="G220" t="s">
        <v>242</v>
      </c>
    </row>
    <row r="221" spans="7:7" x14ac:dyDescent="0.2">
      <c r="G221" t="s">
        <v>242</v>
      </c>
    </row>
    <row r="222" spans="7:7" x14ac:dyDescent="0.2">
      <c r="G222" t="s">
        <v>242</v>
      </c>
    </row>
    <row r="223" spans="7:7" x14ac:dyDescent="0.2">
      <c r="G223" t="s">
        <v>242</v>
      </c>
    </row>
    <row r="224" spans="7:7" x14ac:dyDescent="0.2">
      <c r="G224" t="s">
        <v>242</v>
      </c>
    </row>
    <row r="225" spans="7:8" x14ac:dyDescent="0.2">
      <c r="G225" t="s">
        <v>242</v>
      </c>
    </row>
    <row r="226" spans="7:8" x14ac:dyDescent="0.2">
      <c r="G226" t="s">
        <v>242</v>
      </c>
    </row>
    <row r="227" spans="7:8" x14ac:dyDescent="0.2">
      <c r="G227" t="s">
        <v>242</v>
      </c>
    </row>
    <row r="228" spans="7:8" x14ac:dyDescent="0.2">
      <c r="G228" t="s">
        <v>215</v>
      </c>
    </row>
    <row r="229" spans="7:8" x14ac:dyDescent="0.2">
      <c r="G229" t="s">
        <v>2932</v>
      </c>
    </row>
    <row r="230" spans="7:8" x14ac:dyDescent="0.2">
      <c r="G230" t="s">
        <v>213</v>
      </c>
    </row>
    <row r="231" spans="7:8" x14ac:dyDescent="0.2">
      <c r="G231" t="s">
        <v>242</v>
      </c>
    </row>
    <row r="232" spans="7:8" x14ac:dyDescent="0.2">
      <c r="G232" t="s">
        <v>2391</v>
      </c>
      <c r="H232" t="s">
        <v>3485</v>
      </c>
    </row>
    <row r="233" spans="7:8" x14ac:dyDescent="0.2">
      <c r="G233" t="s">
        <v>2930</v>
      </c>
    </row>
    <row r="234" spans="7:8" x14ac:dyDescent="0.2">
      <c r="G234" t="s">
        <v>242</v>
      </c>
    </row>
    <row r="235" spans="7:8" x14ac:dyDescent="0.2">
      <c r="G235" t="s">
        <v>213</v>
      </c>
    </row>
    <row r="236" spans="7:8" x14ac:dyDescent="0.2">
      <c r="G236" t="s">
        <v>213</v>
      </c>
    </row>
    <row r="237" spans="7:8" x14ac:dyDescent="0.2">
      <c r="G237" t="s">
        <v>213</v>
      </c>
    </row>
    <row r="238" spans="7:8" x14ac:dyDescent="0.2">
      <c r="G238" t="s">
        <v>56</v>
      </c>
    </row>
    <row r="239" spans="7:8" x14ac:dyDescent="0.2">
      <c r="G239" t="s">
        <v>1101</v>
      </c>
    </row>
    <row r="240" spans="7:8" x14ac:dyDescent="0.2">
      <c r="G240" t="s">
        <v>215</v>
      </c>
    </row>
    <row r="241" spans="7:7" x14ac:dyDescent="0.2">
      <c r="G241" t="s">
        <v>2932</v>
      </c>
    </row>
    <row r="242" spans="7:7" x14ac:dyDescent="0.2">
      <c r="G242" t="s">
        <v>56</v>
      </c>
    </row>
    <row r="243" spans="7:7" x14ac:dyDescent="0.2">
      <c r="G243" t="s">
        <v>56</v>
      </c>
    </row>
    <row r="244" spans="7:7" x14ac:dyDescent="0.2">
      <c r="G244" t="s">
        <v>2930</v>
      </c>
    </row>
    <row r="245" spans="7:7" x14ac:dyDescent="0.2">
      <c r="G245" t="s">
        <v>2930</v>
      </c>
    </row>
    <row r="246" spans="7:7" x14ac:dyDescent="0.2">
      <c r="G246" t="s">
        <v>2930</v>
      </c>
    </row>
    <row r="247" spans="7:7" x14ac:dyDescent="0.2">
      <c r="G247" t="s">
        <v>242</v>
      </c>
    </row>
    <row r="248" spans="7:7" x14ac:dyDescent="0.2">
      <c r="G248" t="s">
        <v>242</v>
      </c>
    </row>
    <row r="249" spans="7:7" x14ac:dyDescent="0.2">
      <c r="G249" t="s">
        <v>242</v>
      </c>
    </row>
    <row r="250" spans="7:7" x14ac:dyDescent="0.2">
      <c r="G250" t="s">
        <v>242</v>
      </c>
    </row>
    <row r="251" spans="7:7" x14ac:dyDescent="0.2">
      <c r="G251" t="s">
        <v>242</v>
      </c>
    </row>
    <row r="252" spans="7:7" x14ac:dyDescent="0.2">
      <c r="G252" t="s">
        <v>242</v>
      </c>
    </row>
    <row r="253" spans="7:7" x14ac:dyDescent="0.2">
      <c r="G253" t="s">
        <v>242</v>
      </c>
    </row>
    <row r="254" spans="7:7" x14ac:dyDescent="0.2">
      <c r="G254" t="s">
        <v>242</v>
      </c>
    </row>
    <row r="255" spans="7:7" x14ac:dyDescent="0.2">
      <c r="G255" t="s">
        <v>242</v>
      </c>
    </row>
    <row r="256" spans="7:7" x14ac:dyDescent="0.2">
      <c r="G256" t="s">
        <v>242</v>
      </c>
    </row>
    <row r="257" spans="7:7" x14ac:dyDescent="0.2">
      <c r="G257" t="s">
        <v>242</v>
      </c>
    </row>
    <row r="258" spans="7:7" x14ac:dyDescent="0.2">
      <c r="G258" t="s">
        <v>242</v>
      </c>
    </row>
    <row r="259" spans="7:7" x14ac:dyDescent="0.2">
      <c r="G259" t="s">
        <v>242</v>
      </c>
    </row>
    <row r="260" spans="7:7" x14ac:dyDescent="0.2">
      <c r="G260" t="s">
        <v>242</v>
      </c>
    </row>
    <row r="261" spans="7:7" x14ac:dyDescent="0.2">
      <c r="G261" t="s">
        <v>242</v>
      </c>
    </row>
    <row r="262" spans="7:7" x14ac:dyDescent="0.2">
      <c r="G262" t="s">
        <v>242</v>
      </c>
    </row>
    <row r="263" spans="7:7" x14ac:dyDescent="0.2">
      <c r="G263" t="s">
        <v>242</v>
      </c>
    </row>
    <row r="264" spans="7:7" x14ac:dyDescent="0.2">
      <c r="G264" t="s">
        <v>242</v>
      </c>
    </row>
    <row r="265" spans="7:7" x14ac:dyDescent="0.2">
      <c r="G265" t="s">
        <v>242</v>
      </c>
    </row>
    <row r="266" spans="7:7" x14ac:dyDescent="0.2">
      <c r="G266" t="s">
        <v>242</v>
      </c>
    </row>
    <row r="267" spans="7:7" x14ac:dyDescent="0.2">
      <c r="G267" t="s">
        <v>242</v>
      </c>
    </row>
    <row r="268" spans="7:7" x14ac:dyDescent="0.2">
      <c r="G268" t="s">
        <v>242</v>
      </c>
    </row>
    <row r="269" spans="7:7" x14ac:dyDescent="0.2">
      <c r="G269" t="s">
        <v>242</v>
      </c>
    </row>
    <row r="270" spans="7:7" x14ac:dyDescent="0.2">
      <c r="G270" t="s">
        <v>242</v>
      </c>
    </row>
    <row r="271" spans="7:7" x14ac:dyDescent="0.2">
      <c r="G271" t="s">
        <v>242</v>
      </c>
    </row>
    <row r="272" spans="7:7" x14ac:dyDescent="0.2">
      <c r="G272" t="s">
        <v>242</v>
      </c>
    </row>
    <row r="273" spans="7:8" x14ac:dyDescent="0.2">
      <c r="G273" t="s">
        <v>242</v>
      </c>
    </row>
    <row r="274" spans="7:8" x14ac:dyDescent="0.2">
      <c r="G274" t="s">
        <v>242</v>
      </c>
    </row>
    <row r="275" spans="7:8" x14ac:dyDescent="0.2">
      <c r="G275" t="s">
        <v>242</v>
      </c>
    </row>
    <row r="276" spans="7:8" x14ac:dyDescent="0.2">
      <c r="G276" t="s">
        <v>242</v>
      </c>
    </row>
    <row r="277" spans="7:8" x14ac:dyDescent="0.2">
      <c r="G277" t="s">
        <v>2215</v>
      </c>
      <c r="H277" t="s">
        <v>3498</v>
      </c>
    </row>
    <row r="278" spans="7:8" x14ac:dyDescent="0.2">
      <c r="G278" t="s">
        <v>2215</v>
      </c>
      <c r="H278" t="s">
        <v>3498</v>
      </c>
    </row>
    <row r="279" spans="7:8" x14ac:dyDescent="0.2">
      <c r="G279" t="s">
        <v>242</v>
      </c>
    </row>
    <row r="280" spans="7:8" x14ac:dyDescent="0.2">
      <c r="G280" t="s">
        <v>242</v>
      </c>
    </row>
    <row r="281" spans="7:8" x14ac:dyDescent="0.2">
      <c r="G281" t="s">
        <v>242</v>
      </c>
    </row>
    <row r="282" spans="7:8" x14ac:dyDescent="0.2">
      <c r="G282" t="s">
        <v>242</v>
      </c>
    </row>
    <row r="283" spans="7:8" x14ac:dyDescent="0.2">
      <c r="G283" t="s">
        <v>242</v>
      </c>
    </row>
    <row r="284" spans="7:8" x14ac:dyDescent="0.2">
      <c r="G284" t="s">
        <v>242</v>
      </c>
    </row>
    <row r="285" spans="7:8" x14ac:dyDescent="0.2">
      <c r="G285" t="s">
        <v>242</v>
      </c>
    </row>
    <row r="286" spans="7:8" x14ac:dyDescent="0.2">
      <c r="G286" t="s">
        <v>242</v>
      </c>
    </row>
    <row r="287" spans="7:8" x14ac:dyDescent="0.2">
      <c r="G287" t="s">
        <v>242</v>
      </c>
    </row>
    <row r="288" spans="7:8" x14ac:dyDescent="0.2">
      <c r="G288" t="s">
        <v>242</v>
      </c>
    </row>
    <row r="289" spans="7:8" x14ac:dyDescent="0.2">
      <c r="G289" t="s">
        <v>242</v>
      </c>
    </row>
    <row r="290" spans="7:8" x14ac:dyDescent="0.2">
      <c r="G290" t="s">
        <v>242</v>
      </c>
    </row>
    <row r="291" spans="7:8" x14ac:dyDescent="0.2">
      <c r="G291" t="s">
        <v>242</v>
      </c>
    </row>
    <row r="292" spans="7:8" x14ac:dyDescent="0.2">
      <c r="G292" t="s">
        <v>242</v>
      </c>
    </row>
    <row r="293" spans="7:8" x14ac:dyDescent="0.2">
      <c r="G293" t="s">
        <v>242</v>
      </c>
    </row>
    <row r="294" spans="7:8" x14ac:dyDescent="0.2">
      <c r="G294" t="s">
        <v>242</v>
      </c>
      <c r="H294" t="s">
        <v>214</v>
      </c>
    </row>
    <row r="295" spans="7:8" x14ac:dyDescent="0.2">
      <c r="G295" t="s">
        <v>2186</v>
      </c>
    </row>
    <row r="296" spans="7:8" x14ac:dyDescent="0.2">
      <c r="G296" t="s">
        <v>242</v>
      </c>
    </row>
    <row r="297" spans="7:8" x14ac:dyDescent="0.2">
      <c r="G297" t="s">
        <v>242</v>
      </c>
      <c r="H297" t="s">
        <v>214</v>
      </c>
    </row>
    <row r="298" spans="7:8" x14ac:dyDescent="0.2">
      <c r="G298" t="s">
        <v>2186</v>
      </c>
    </row>
    <row r="299" spans="7:8" x14ac:dyDescent="0.2">
      <c r="G299" t="s">
        <v>242</v>
      </c>
    </row>
    <row r="300" spans="7:8" x14ac:dyDescent="0.2">
      <c r="G300" t="s">
        <v>242</v>
      </c>
      <c r="H300" t="s">
        <v>214</v>
      </c>
    </row>
    <row r="301" spans="7:8" x14ac:dyDescent="0.2">
      <c r="G301" t="s">
        <v>2186</v>
      </c>
    </row>
    <row r="302" spans="7:8" x14ac:dyDescent="0.2">
      <c r="G302" t="s">
        <v>242</v>
      </c>
    </row>
    <row r="303" spans="7:8" x14ac:dyDescent="0.2">
      <c r="G303" t="s">
        <v>242</v>
      </c>
      <c r="H303" t="s">
        <v>214</v>
      </c>
    </row>
    <row r="304" spans="7:8" x14ac:dyDescent="0.2">
      <c r="G304" t="s">
        <v>2186</v>
      </c>
    </row>
    <row r="305" spans="7:7" x14ac:dyDescent="0.2">
      <c r="G305" t="s">
        <v>2930</v>
      </c>
    </row>
    <row r="306" spans="7:7" x14ac:dyDescent="0.2">
      <c r="G306" t="s">
        <v>242</v>
      </c>
    </row>
    <row r="307" spans="7:7" x14ac:dyDescent="0.2">
      <c r="G307" t="s">
        <v>242</v>
      </c>
    </row>
    <row r="308" spans="7:7" x14ac:dyDescent="0.2">
      <c r="G308" t="s">
        <v>242</v>
      </c>
    </row>
    <row r="309" spans="7:7" x14ac:dyDescent="0.2">
      <c r="G309" t="s">
        <v>242</v>
      </c>
    </row>
    <row r="310" spans="7:7" x14ac:dyDescent="0.2">
      <c r="G310" t="s">
        <v>242</v>
      </c>
    </row>
    <row r="311" spans="7:7" x14ac:dyDescent="0.2">
      <c r="G311" t="s">
        <v>242</v>
      </c>
    </row>
    <row r="312" spans="7:7" x14ac:dyDescent="0.2">
      <c r="G312" t="s">
        <v>242</v>
      </c>
    </row>
    <row r="313" spans="7:7" x14ac:dyDescent="0.2">
      <c r="G313" t="s">
        <v>242</v>
      </c>
    </row>
    <row r="314" spans="7:7" x14ac:dyDescent="0.2">
      <c r="G314" t="s">
        <v>242</v>
      </c>
    </row>
    <row r="315" spans="7:7" x14ac:dyDescent="0.2">
      <c r="G315" t="s">
        <v>242</v>
      </c>
    </row>
    <row r="316" spans="7:7" x14ac:dyDescent="0.2">
      <c r="G316" t="s">
        <v>242</v>
      </c>
    </row>
    <row r="317" spans="7:7" x14ac:dyDescent="0.2">
      <c r="G317" t="s">
        <v>242</v>
      </c>
    </row>
    <row r="318" spans="7:7" x14ac:dyDescent="0.2">
      <c r="G318" t="s">
        <v>242</v>
      </c>
    </row>
    <row r="319" spans="7:7" x14ac:dyDescent="0.2">
      <c r="G319" t="s">
        <v>242</v>
      </c>
    </row>
    <row r="320" spans="7:7" x14ac:dyDescent="0.2">
      <c r="G320" t="s">
        <v>242</v>
      </c>
    </row>
    <row r="321" spans="7:8" x14ac:dyDescent="0.2">
      <c r="G321" t="s">
        <v>242</v>
      </c>
    </row>
    <row r="322" spans="7:8" x14ac:dyDescent="0.2">
      <c r="G322" t="s">
        <v>242</v>
      </c>
    </row>
    <row r="323" spans="7:8" x14ac:dyDescent="0.2">
      <c r="G323" t="s">
        <v>242</v>
      </c>
    </row>
    <row r="324" spans="7:8" x14ac:dyDescent="0.2">
      <c r="G324" t="s">
        <v>242</v>
      </c>
    </row>
    <row r="325" spans="7:8" x14ac:dyDescent="0.2">
      <c r="G325" t="s">
        <v>242</v>
      </c>
    </row>
    <row r="326" spans="7:8" x14ac:dyDescent="0.2">
      <c r="G326" t="s">
        <v>242</v>
      </c>
    </row>
    <row r="327" spans="7:8" x14ac:dyDescent="0.2">
      <c r="G327" t="s">
        <v>242</v>
      </c>
    </row>
    <row r="328" spans="7:8" x14ac:dyDescent="0.2">
      <c r="G328" t="s">
        <v>242</v>
      </c>
    </row>
    <row r="329" spans="7:8" x14ac:dyDescent="0.2">
      <c r="G329" t="s">
        <v>242</v>
      </c>
    </row>
    <row r="330" spans="7:8" x14ac:dyDescent="0.2">
      <c r="G330" t="s">
        <v>242</v>
      </c>
    </row>
    <row r="331" spans="7:8" x14ac:dyDescent="0.2">
      <c r="G331" t="s">
        <v>242</v>
      </c>
    </row>
    <row r="332" spans="7:8" x14ac:dyDescent="0.2">
      <c r="G332" t="s">
        <v>242</v>
      </c>
    </row>
    <row r="333" spans="7:8" x14ac:dyDescent="0.2">
      <c r="G333" t="s">
        <v>242</v>
      </c>
    </row>
    <row r="334" spans="7:8" x14ac:dyDescent="0.2">
      <c r="G334" t="s">
        <v>242</v>
      </c>
      <c r="H334" t="s">
        <v>214</v>
      </c>
    </row>
    <row r="335" spans="7:8" x14ac:dyDescent="0.2">
      <c r="G335" t="s">
        <v>2186</v>
      </c>
    </row>
    <row r="336" spans="7:8" x14ac:dyDescent="0.2">
      <c r="G336" t="s">
        <v>242</v>
      </c>
    </row>
    <row r="337" spans="7:8" x14ac:dyDescent="0.2">
      <c r="G337" t="s">
        <v>242</v>
      </c>
      <c r="H337" t="s">
        <v>214</v>
      </c>
    </row>
    <row r="338" spans="7:8" x14ac:dyDescent="0.2">
      <c r="G338" t="s">
        <v>2186</v>
      </c>
    </row>
    <row r="339" spans="7:8" x14ac:dyDescent="0.2">
      <c r="G339" t="s">
        <v>242</v>
      </c>
    </row>
    <row r="340" spans="7:8" x14ac:dyDescent="0.2">
      <c r="G340" t="s">
        <v>242</v>
      </c>
    </row>
    <row r="341" spans="7:8" x14ac:dyDescent="0.2">
      <c r="G341" t="s">
        <v>242</v>
      </c>
    </row>
    <row r="342" spans="7:8" x14ac:dyDescent="0.2">
      <c r="G342" t="s">
        <v>242</v>
      </c>
      <c r="H342" t="s">
        <v>214</v>
      </c>
    </row>
    <row r="343" spans="7:8" x14ac:dyDescent="0.2">
      <c r="G343" t="s">
        <v>2186</v>
      </c>
    </row>
    <row r="344" spans="7:8" x14ac:dyDescent="0.2">
      <c r="G344" t="s">
        <v>242</v>
      </c>
    </row>
    <row r="345" spans="7:8" x14ac:dyDescent="0.2">
      <c r="G345" t="s">
        <v>242</v>
      </c>
      <c r="H345" t="s">
        <v>214</v>
      </c>
    </row>
    <row r="346" spans="7:8" x14ac:dyDescent="0.2">
      <c r="G346" t="s">
        <v>2186</v>
      </c>
    </row>
    <row r="347" spans="7:8" x14ac:dyDescent="0.2">
      <c r="G347" t="s">
        <v>242</v>
      </c>
    </row>
    <row r="348" spans="7:8" x14ac:dyDescent="0.2">
      <c r="G348" t="s">
        <v>242</v>
      </c>
    </row>
    <row r="349" spans="7:8" x14ac:dyDescent="0.2">
      <c r="G349" t="s">
        <v>242</v>
      </c>
    </row>
    <row r="350" spans="7:8" x14ac:dyDescent="0.2">
      <c r="G350" t="s">
        <v>242</v>
      </c>
      <c r="H350" t="s">
        <v>214</v>
      </c>
    </row>
    <row r="351" spans="7:8" x14ac:dyDescent="0.2">
      <c r="G351" t="s">
        <v>2186</v>
      </c>
    </row>
    <row r="352" spans="7:8" x14ac:dyDescent="0.2">
      <c r="G352" t="s">
        <v>242</v>
      </c>
      <c r="H352" t="s">
        <v>214</v>
      </c>
    </row>
    <row r="353" spans="7:8" x14ac:dyDescent="0.2">
      <c r="G353" t="s">
        <v>2186</v>
      </c>
    </row>
    <row r="354" spans="7:8" x14ac:dyDescent="0.2">
      <c r="G354" t="s">
        <v>242</v>
      </c>
    </row>
    <row r="355" spans="7:8" x14ac:dyDescent="0.2">
      <c r="G355" t="s">
        <v>242</v>
      </c>
      <c r="H355" t="s">
        <v>214</v>
      </c>
    </row>
    <row r="356" spans="7:8" x14ac:dyDescent="0.2">
      <c r="G356" t="s">
        <v>2186</v>
      </c>
    </row>
    <row r="357" spans="7:8" x14ac:dyDescent="0.2">
      <c r="G357" t="s">
        <v>242</v>
      </c>
      <c r="H357" t="s">
        <v>214</v>
      </c>
    </row>
    <row r="358" spans="7:8" x14ac:dyDescent="0.2">
      <c r="G358" t="s">
        <v>2186</v>
      </c>
    </row>
    <row r="359" spans="7:8" x14ac:dyDescent="0.2">
      <c r="G359" t="s">
        <v>242</v>
      </c>
    </row>
    <row r="360" spans="7:8" x14ac:dyDescent="0.2">
      <c r="G360" t="s">
        <v>213</v>
      </c>
    </row>
    <row r="361" spans="7:8" x14ac:dyDescent="0.2">
      <c r="G361" t="s">
        <v>2405</v>
      </c>
    </row>
    <row r="362" spans="7:8" x14ac:dyDescent="0.2">
      <c r="G362" t="s">
        <v>2405</v>
      </c>
    </row>
    <row r="363" spans="7:8" x14ac:dyDescent="0.2">
      <c r="G363" t="s">
        <v>242</v>
      </c>
    </row>
    <row r="364" spans="7:8" x14ac:dyDescent="0.2">
      <c r="G364" t="s">
        <v>2406</v>
      </c>
    </row>
    <row r="365" spans="7:8" x14ac:dyDescent="0.2">
      <c r="G365" t="s">
        <v>2406</v>
      </c>
    </row>
    <row r="366" spans="7:8" x14ac:dyDescent="0.2">
      <c r="G366" t="s">
        <v>242</v>
      </c>
    </row>
    <row r="367" spans="7:8" x14ac:dyDescent="0.2">
      <c r="G367" t="s">
        <v>242</v>
      </c>
    </row>
    <row r="368" spans="7:8" x14ac:dyDescent="0.2">
      <c r="G368" t="s">
        <v>242</v>
      </c>
    </row>
    <row r="369" spans="7:7" x14ac:dyDescent="0.2">
      <c r="G369" t="s">
        <v>242</v>
      </c>
    </row>
    <row r="370" spans="7:7" x14ac:dyDescent="0.2">
      <c r="G370" t="s">
        <v>242</v>
      </c>
    </row>
    <row r="371" spans="7:7" x14ac:dyDescent="0.2">
      <c r="G371" t="s">
        <v>242</v>
      </c>
    </row>
    <row r="372" spans="7:7" x14ac:dyDescent="0.2">
      <c r="G372" t="s">
        <v>242</v>
      </c>
    </row>
    <row r="373" spans="7:7" x14ac:dyDescent="0.2">
      <c r="G373" t="s">
        <v>242</v>
      </c>
    </row>
    <row r="374" spans="7:7" x14ac:dyDescent="0.2">
      <c r="G374" t="s">
        <v>242</v>
      </c>
    </row>
    <row r="375" spans="7:7" x14ac:dyDescent="0.2">
      <c r="G375" t="s">
        <v>242</v>
      </c>
    </row>
    <row r="376" spans="7:7" x14ac:dyDescent="0.2">
      <c r="G376" t="s">
        <v>242</v>
      </c>
    </row>
    <row r="377" spans="7:7" x14ac:dyDescent="0.2">
      <c r="G377" t="s">
        <v>242</v>
      </c>
    </row>
    <row r="378" spans="7:7" x14ac:dyDescent="0.2">
      <c r="G378" t="s">
        <v>242</v>
      </c>
    </row>
    <row r="379" spans="7:7" x14ac:dyDescent="0.2">
      <c r="G379" t="s">
        <v>242</v>
      </c>
    </row>
    <row r="380" spans="7:7" x14ac:dyDescent="0.2">
      <c r="G380" t="s">
        <v>242</v>
      </c>
    </row>
    <row r="381" spans="7:7" x14ac:dyDescent="0.2">
      <c r="G381" t="s">
        <v>242</v>
      </c>
    </row>
    <row r="382" spans="7:7" x14ac:dyDescent="0.2">
      <c r="G382" t="s">
        <v>242</v>
      </c>
    </row>
    <row r="383" spans="7:7" x14ac:dyDescent="0.2">
      <c r="G383" t="s">
        <v>242</v>
      </c>
    </row>
    <row r="384" spans="7:7" x14ac:dyDescent="0.2">
      <c r="G384" t="s">
        <v>242</v>
      </c>
    </row>
    <row r="385" spans="7:7" x14ac:dyDescent="0.2">
      <c r="G385" t="s">
        <v>242</v>
      </c>
    </row>
    <row r="386" spans="7:7" x14ac:dyDescent="0.2">
      <c r="G386" t="s">
        <v>242</v>
      </c>
    </row>
    <row r="387" spans="7:7" x14ac:dyDescent="0.2">
      <c r="G387" t="s">
        <v>242</v>
      </c>
    </row>
    <row r="388" spans="7:7" x14ac:dyDescent="0.2">
      <c r="G388" t="s">
        <v>242</v>
      </c>
    </row>
    <row r="389" spans="7:7" x14ac:dyDescent="0.2">
      <c r="G389" t="s">
        <v>242</v>
      </c>
    </row>
    <row r="390" spans="7:7" x14ac:dyDescent="0.2">
      <c r="G390" t="s">
        <v>242</v>
      </c>
    </row>
    <row r="391" spans="7:7" x14ac:dyDescent="0.2">
      <c r="G391" t="s">
        <v>242</v>
      </c>
    </row>
    <row r="392" spans="7:7" x14ac:dyDescent="0.2">
      <c r="G392" t="s">
        <v>242</v>
      </c>
    </row>
    <row r="393" spans="7:7" x14ac:dyDescent="0.2">
      <c r="G393" t="s">
        <v>242</v>
      </c>
    </row>
    <row r="394" spans="7:7" x14ac:dyDescent="0.2">
      <c r="G394" t="s">
        <v>242</v>
      </c>
    </row>
    <row r="395" spans="7:7" x14ac:dyDescent="0.2">
      <c r="G395" t="s">
        <v>2932</v>
      </c>
    </row>
    <row r="396" spans="7:7" x14ac:dyDescent="0.2">
      <c r="G396" t="s">
        <v>2931</v>
      </c>
    </row>
    <row r="397" spans="7:7" x14ac:dyDescent="0.2">
      <c r="G397" t="s">
        <v>242</v>
      </c>
    </row>
    <row r="398" spans="7:7" x14ac:dyDescent="0.2">
      <c r="G398" t="s">
        <v>242</v>
      </c>
    </row>
    <row r="399" spans="7:7" x14ac:dyDescent="0.2">
      <c r="G399" t="s">
        <v>242</v>
      </c>
    </row>
    <row r="400" spans="7:7" x14ac:dyDescent="0.2">
      <c r="G400" t="s">
        <v>242</v>
      </c>
    </row>
    <row r="401" spans="7:7" x14ac:dyDescent="0.2">
      <c r="G401" t="s">
        <v>242</v>
      </c>
    </row>
    <row r="402" spans="7:7" x14ac:dyDescent="0.2">
      <c r="G402" t="s">
        <v>242</v>
      </c>
    </row>
    <row r="403" spans="7:7" x14ac:dyDescent="0.2">
      <c r="G403" t="s">
        <v>242</v>
      </c>
    </row>
    <row r="404" spans="7:7" x14ac:dyDescent="0.2">
      <c r="G404" t="s">
        <v>242</v>
      </c>
    </row>
    <row r="405" spans="7:7" x14ac:dyDescent="0.2">
      <c r="G405" t="s">
        <v>242</v>
      </c>
    </row>
    <row r="406" spans="7:7" x14ac:dyDescent="0.2">
      <c r="G406" t="s">
        <v>242</v>
      </c>
    </row>
    <row r="407" spans="7:7" x14ac:dyDescent="0.2">
      <c r="G407" t="s">
        <v>242</v>
      </c>
    </row>
    <row r="408" spans="7:7" x14ac:dyDescent="0.2">
      <c r="G408" t="s">
        <v>242</v>
      </c>
    </row>
    <row r="409" spans="7:7" x14ac:dyDescent="0.2">
      <c r="G409" t="s">
        <v>242</v>
      </c>
    </row>
    <row r="410" spans="7:7" x14ac:dyDescent="0.2">
      <c r="G410" t="s">
        <v>242</v>
      </c>
    </row>
    <row r="411" spans="7:7" x14ac:dyDescent="0.2">
      <c r="G411" t="s">
        <v>242</v>
      </c>
    </row>
    <row r="412" spans="7:7" x14ac:dyDescent="0.2">
      <c r="G412" t="s">
        <v>215</v>
      </c>
    </row>
    <row r="413" spans="7:7" x14ac:dyDescent="0.2">
      <c r="G413" t="s">
        <v>2932</v>
      </c>
    </row>
    <row r="414" spans="7:7" x14ac:dyDescent="0.2">
      <c r="G414" t="s">
        <v>2930</v>
      </c>
    </row>
    <row r="415" spans="7:7" x14ac:dyDescent="0.2">
      <c r="G415" t="s">
        <v>2931</v>
      </c>
    </row>
    <row r="416" spans="7:7" x14ac:dyDescent="0.2">
      <c r="G416" t="s">
        <v>242</v>
      </c>
    </row>
    <row r="417" spans="7:7" x14ac:dyDescent="0.2">
      <c r="G417" t="s">
        <v>242</v>
      </c>
    </row>
    <row r="418" spans="7:7" x14ac:dyDescent="0.2">
      <c r="G418" t="s">
        <v>242</v>
      </c>
    </row>
    <row r="419" spans="7:7" x14ac:dyDescent="0.2">
      <c r="G419" t="s">
        <v>242</v>
      </c>
    </row>
    <row r="420" spans="7:7" x14ac:dyDescent="0.2">
      <c r="G420" t="s">
        <v>242</v>
      </c>
    </row>
    <row r="421" spans="7:7" x14ac:dyDescent="0.2">
      <c r="G421" t="s">
        <v>242</v>
      </c>
    </row>
    <row r="422" spans="7:7" x14ac:dyDescent="0.2">
      <c r="G422" t="s">
        <v>242</v>
      </c>
    </row>
    <row r="423" spans="7:7" x14ac:dyDescent="0.2">
      <c r="G423" t="s">
        <v>242</v>
      </c>
    </row>
    <row r="424" spans="7:7" x14ac:dyDescent="0.2">
      <c r="G424" t="s">
        <v>242</v>
      </c>
    </row>
    <row r="425" spans="7:7" x14ac:dyDescent="0.2">
      <c r="G425" t="s">
        <v>242</v>
      </c>
    </row>
    <row r="426" spans="7:7" x14ac:dyDescent="0.2">
      <c r="G426" t="s">
        <v>242</v>
      </c>
    </row>
    <row r="427" spans="7:7" x14ac:dyDescent="0.2">
      <c r="G427" t="s">
        <v>242</v>
      </c>
    </row>
    <row r="428" spans="7:7" x14ac:dyDescent="0.2">
      <c r="G428" t="s">
        <v>242</v>
      </c>
    </row>
    <row r="429" spans="7:7" x14ac:dyDescent="0.2">
      <c r="G429" t="s">
        <v>242</v>
      </c>
    </row>
    <row r="430" spans="7:7" x14ac:dyDescent="0.2">
      <c r="G430" t="s">
        <v>242</v>
      </c>
    </row>
    <row r="431" spans="7:7" x14ac:dyDescent="0.2">
      <c r="G431" t="s">
        <v>242</v>
      </c>
    </row>
    <row r="432" spans="7:7" x14ac:dyDescent="0.2">
      <c r="G432" t="s">
        <v>242</v>
      </c>
    </row>
    <row r="433" spans="7:7" x14ac:dyDescent="0.2">
      <c r="G433" t="s">
        <v>242</v>
      </c>
    </row>
    <row r="434" spans="7:7" x14ac:dyDescent="0.2">
      <c r="G434" t="s">
        <v>242</v>
      </c>
    </row>
    <row r="435" spans="7:7" x14ac:dyDescent="0.2">
      <c r="G435" t="s">
        <v>242</v>
      </c>
    </row>
    <row r="436" spans="7:7" x14ac:dyDescent="0.2">
      <c r="G436" t="s">
        <v>242</v>
      </c>
    </row>
    <row r="437" spans="7:7" x14ac:dyDescent="0.2">
      <c r="G437" t="s">
        <v>242</v>
      </c>
    </row>
    <row r="438" spans="7:7" x14ac:dyDescent="0.2">
      <c r="G438" t="s">
        <v>242</v>
      </c>
    </row>
    <row r="439" spans="7:7" x14ac:dyDescent="0.2">
      <c r="G439" t="s">
        <v>242</v>
      </c>
    </row>
    <row r="440" spans="7:7" x14ac:dyDescent="0.2">
      <c r="G440" t="s">
        <v>242</v>
      </c>
    </row>
    <row r="441" spans="7:7" x14ac:dyDescent="0.2">
      <c r="G441" t="s">
        <v>242</v>
      </c>
    </row>
    <row r="442" spans="7:7" x14ac:dyDescent="0.2">
      <c r="G442" t="s">
        <v>242</v>
      </c>
    </row>
    <row r="443" spans="7:7" x14ac:dyDescent="0.2">
      <c r="G443" t="s">
        <v>242</v>
      </c>
    </row>
    <row r="444" spans="7:7" x14ac:dyDescent="0.2">
      <c r="G444" t="s">
        <v>242</v>
      </c>
    </row>
    <row r="445" spans="7:7" x14ac:dyDescent="0.2">
      <c r="G445" t="s">
        <v>242</v>
      </c>
    </row>
    <row r="446" spans="7:7" x14ac:dyDescent="0.2">
      <c r="G446" t="s">
        <v>242</v>
      </c>
    </row>
    <row r="447" spans="7:7" x14ac:dyDescent="0.2">
      <c r="G447" t="s">
        <v>242</v>
      </c>
    </row>
    <row r="448" spans="7:7" x14ac:dyDescent="0.2">
      <c r="G448" t="s">
        <v>242</v>
      </c>
    </row>
    <row r="449" spans="7:7" x14ac:dyDescent="0.2">
      <c r="G449" t="s">
        <v>242</v>
      </c>
    </row>
    <row r="450" spans="7:7" x14ac:dyDescent="0.2">
      <c r="G450" t="s">
        <v>242</v>
      </c>
    </row>
    <row r="451" spans="7:7" x14ac:dyDescent="0.2">
      <c r="G451" t="s">
        <v>242</v>
      </c>
    </row>
    <row r="452" spans="7:7" x14ac:dyDescent="0.2">
      <c r="G452" t="s">
        <v>242</v>
      </c>
    </row>
    <row r="453" spans="7:7" x14ac:dyDescent="0.2">
      <c r="G453" t="s">
        <v>242</v>
      </c>
    </row>
    <row r="454" spans="7:7" x14ac:dyDescent="0.2">
      <c r="G454" t="s">
        <v>242</v>
      </c>
    </row>
    <row r="455" spans="7:7" x14ac:dyDescent="0.2">
      <c r="G455" t="s">
        <v>242</v>
      </c>
    </row>
    <row r="456" spans="7:7" x14ac:dyDescent="0.2">
      <c r="G456" t="s">
        <v>242</v>
      </c>
    </row>
    <row r="457" spans="7:7" x14ac:dyDescent="0.2">
      <c r="G457" t="s">
        <v>242</v>
      </c>
    </row>
    <row r="458" spans="7:7" x14ac:dyDescent="0.2">
      <c r="G458" t="s">
        <v>242</v>
      </c>
    </row>
    <row r="459" spans="7:7" x14ac:dyDescent="0.2">
      <c r="G459" t="s">
        <v>242</v>
      </c>
    </row>
    <row r="460" spans="7:7" x14ac:dyDescent="0.2">
      <c r="G460" t="s">
        <v>242</v>
      </c>
    </row>
    <row r="461" spans="7:7" x14ac:dyDescent="0.2">
      <c r="G461" t="s">
        <v>242</v>
      </c>
    </row>
    <row r="462" spans="7:7" x14ac:dyDescent="0.2">
      <c r="G462" t="s">
        <v>242</v>
      </c>
    </row>
    <row r="463" spans="7:7" x14ac:dyDescent="0.2">
      <c r="G463" t="s">
        <v>242</v>
      </c>
    </row>
    <row r="464" spans="7:7" x14ac:dyDescent="0.2">
      <c r="G464" t="s">
        <v>242</v>
      </c>
    </row>
    <row r="465" spans="7:7" x14ac:dyDescent="0.2">
      <c r="G465" t="s">
        <v>242</v>
      </c>
    </row>
    <row r="466" spans="7:7" x14ac:dyDescent="0.2">
      <c r="G466" t="s">
        <v>242</v>
      </c>
    </row>
    <row r="467" spans="7:7" x14ac:dyDescent="0.2">
      <c r="G467" t="s">
        <v>242</v>
      </c>
    </row>
    <row r="468" spans="7:7" x14ac:dyDescent="0.2">
      <c r="G468" t="s">
        <v>242</v>
      </c>
    </row>
    <row r="469" spans="7:7" x14ac:dyDescent="0.2">
      <c r="G469" t="s">
        <v>242</v>
      </c>
    </row>
    <row r="470" spans="7:7" x14ac:dyDescent="0.2">
      <c r="G470" t="s">
        <v>242</v>
      </c>
    </row>
    <row r="471" spans="7:7" x14ac:dyDescent="0.2">
      <c r="G471" t="s">
        <v>242</v>
      </c>
    </row>
    <row r="472" spans="7:7" x14ac:dyDescent="0.2">
      <c r="G472" t="s">
        <v>242</v>
      </c>
    </row>
    <row r="473" spans="7:7" x14ac:dyDescent="0.2">
      <c r="G473" t="s">
        <v>242</v>
      </c>
    </row>
    <row r="474" spans="7:7" x14ac:dyDescent="0.2">
      <c r="G474" t="s">
        <v>242</v>
      </c>
    </row>
    <row r="475" spans="7:7" x14ac:dyDescent="0.2">
      <c r="G475" t="s">
        <v>215</v>
      </c>
    </row>
    <row r="476" spans="7:7" x14ac:dyDescent="0.2">
      <c r="G476" t="s">
        <v>2932</v>
      </c>
    </row>
    <row r="477" spans="7:7" x14ac:dyDescent="0.2">
      <c r="G477" t="s">
        <v>213</v>
      </c>
    </row>
    <row r="478" spans="7:7" x14ac:dyDescent="0.2">
      <c r="G478" t="s">
        <v>242</v>
      </c>
    </row>
    <row r="479" spans="7:7" x14ac:dyDescent="0.2">
      <c r="G479" t="s">
        <v>242</v>
      </c>
    </row>
    <row r="480" spans="7:7" x14ac:dyDescent="0.2">
      <c r="G480" t="s">
        <v>242</v>
      </c>
    </row>
    <row r="481" spans="7:7" x14ac:dyDescent="0.2">
      <c r="G481" t="s">
        <v>242</v>
      </c>
    </row>
    <row r="482" spans="7:7" x14ac:dyDescent="0.2">
      <c r="G482" t="s">
        <v>242</v>
      </c>
    </row>
    <row r="483" spans="7:7" x14ac:dyDescent="0.2">
      <c r="G483" t="s">
        <v>242</v>
      </c>
    </row>
    <row r="484" spans="7:7" x14ac:dyDescent="0.2">
      <c r="G484" t="s">
        <v>242</v>
      </c>
    </row>
    <row r="485" spans="7:7" x14ac:dyDescent="0.2">
      <c r="G485" t="s">
        <v>242</v>
      </c>
    </row>
    <row r="486" spans="7:7" x14ac:dyDescent="0.2">
      <c r="G486" t="s">
        <v>242</v>
      </c>
    </row>
    <row r="487" spans="7:7" x14ac:dyDescent="0.2">
      <c r="G487" t="s">
        <v>242</v>
      </c>
    </row>
    <row r="488" spans="7:7" x14ac:dyDescent="0.2">
      <c r="G488" t="s">
        <v>242</v>
      </c>
    </row>
    <row r="489" spans="7:7" x14ac:dyDescent="0.2">
      <c r="G489" t="s">
        <v>242</v>
      </c>
    </row>
    <row r="490" spans="7:7" x14ac:dyDescent="0.2">
      <c r="G490" t="s">
        <v>242</v>
      </c>
    </row>
    <row r="491" spans="7:7" x14ac:dyDescent="0.2">
      <c r="G491" t="s">
        <v>242</v>
      </c>
    </row>
    <row r="492" spans="7:7" x14ac:dyDescent="0.2">
      <c r="G492" t="s">
        <v>242</v>
      </c>
    </row>
    <row r="493" spans="7:7" x14ac:dyDescent="0.2">
      <c r="G493" t="s">
        <v>242</v>
      </c>
    </row>
    <row r="494" spans="7:7" x14ac:dyDescent="0.2">
      <c r="G494" t="s">
        <v>242</v>
      </c>
    </row>
    <row r="495" spans="7:7" x14ac:dyDescent="0.2">
      <c r="G495" t="s">
        <v>242</v>
      </c>
    </row>
    <row r="496" spans="7:7" x14ac:dyDescent="0.2">
      <c r="G496" t="s">
        <v>242</v>
      </c>
    </row>
    <row r="497" spans="7:7" x14ac:dyDescent="0.2">
      <c r="G497" t="s">
        <v>242</v>
      </c>
    </row>
    <row r="498" spans="7:7" x14ac:dyDescent="0.2">
      <c r="G498" t="s">
        <v>242</v>
      </c>
    </row>
    <row r="499" spans="7:7" x14ac:dyDescent="0.2">
      <c r="G499" t="s">
        <v>242</v>
      </c>
    </row>
    <row r="500" spans="7:7" x14ac:dyDescent="0.2">
      <c r="G500" t="s">
        <v>242</v>
      </c>
    </row>
    <row r="501" spans="7:7" x14ac:dyDescent="0.2">
      <c r="G501" t="s">
        <v>242</v>
      </c>
    </row>
    <row r="502" spans="7:7" x14ac:dyDescent="0.2">
      <c r="G502" t="s">
        <v>242</v>
      </c>
    </row>
    <row r="503" spans="7:7" x14ac:dyDescent="0.2">
      <c r="G503" t="s">
        <v>242</v>
      </c>
    </row>
    <row r="504" spans="7:7" x14ac:dyDescent="0.2">
      <c r="G504" t="s">
        <v>242</v>
      </c>
    </row>
    <row r="505" spans="7:7" x14ac:dyDescent="0.2">
      <c r="G505" t="s">
        <v>242</v>
      </c>
    </row>
    <row r="506" spans="7:7" x14ac:dyDescent="0.2">
      <c r="G506" t="s">
        <v>242</v>
      </c>
    </row>
    <row r="507" spans="7:7" x14ac:dyDescent="0.2">
      <c r="G507" t="s">
        <v>242</v>
      </c>
    </row>
    <row r="508" spans="7:7" x14ac:dyDescent="0.2">
      <c r="G508" t="s">
        <v>242</v>
      </c>
    </row>
    <row r="509" spans="7:7" x14ac:dyDescent="0.2">
      <c r="G509" t="s">
        <v>242</v>
      </c>
    </row>
    <row r="510" spans="7:7" x14ac:dyDescent="0.2">
      <c r="G510" t="s">
        <v>242</v>
      </c>
    </row>
    <row r="511" spans="7:7" x14ac:dyDescent="0.2">
      <c r="G511" t="s">
        <v>242</v>
      </c>
    </row>
    <row r="512" spans="7:7" x14ac:dyDescent="0.2">
      <c r="G512" t="s">
        <v>215</v>
      </c>
    </row>
    <row r="513" spans="7:7" x14ac:dyDescent="0.2">
      <c r="G513" t="s">
        <v>2932</v>
      </c>
    </row>
    <row r="514" spans="7:7" x14ac:dyDescent="0.2">
      <c r="G514" t="s">
        <v>2930</v>
      </c>
    </row>
    <row r="515" spans="7:7" x14ac:dyDescent="0.2">
      <c r="G515" t="s">
        <v>2931</v>
      </c>
    </row>
    <row r="516" spans="7:7" x14ac:dyDescent="0.2">
      <c r="G516" t="s">
        <v>213</v>
      </c>
    </row>
    <row r="517" spans="7:7" x14ac:dyDescent="0.2">
      <c r="G517" t="s">
        <v>242</v>
      </c>
    </row>
    <row r="518" spans="7:7" x14ac:dyDescent="0.2">
      <c r="G518" t="s">
        <v>242</v>
      </c>
    </row>
    <row r="519" spans="7:7" x14ac:dyDescent="0.2">
      <c r="G519" t="s">
        <v>242</v>
      </c>
    </row>
    <row r="520" spans="7:7" x14ac:dyDescent="0.2">
      <c r="G520" t="s">
        <v>242</v>
      </c>
    </row>
    <row r="521" spans="7:7" x14ac:dyDescent="0.2">
      <c r="G521" t="s">
        <v>242</v>
      </c>
    </row>
    <row r="522" spans="7:7" x14ac:dyDescent="0.2">
      <c r="G522" t="s">
        <v>242</v>
      </c>
    </row>
    <row r="523" spans="7:7" x14ac:dyDescent="0.2">
      <c r="G523" t="s">
        <v>242</v>
      </c>
    </row>
    <row r="524" spans="7:7" x14ac:dyDescent="0.2">
      <c r="G524" t="s">
        <v>242</v>
      </c>
    </row>
    <row r="525" spans="7:7" x14ac:dyDescent="0.2">
      <c r="G525" t="s">
        <v>242</v>
      </c>
    </row>
    <row r="526" spans="7:7" x14ac:dyDescent="0.2">
      <c r="G526" t="s">
        <v>212</v>
      </c>
    </row>
    <row r="527" spans="7:7" x14ac:dyDescent="0.2">
      <c r="G527" t="s">
        <v>242</v>
      </c>
    </row>
    <row r="528" spans="7:7" x14ac:dyDescent="0.2">
      <c r="G528" t="s">
        <v>242</v>
      </c>
    </row>
    <row r="529" spans="7:7" x14ac:dyDescent="0.2">
      <c r="G529" t="s">
        <v>242</v>
      </c>
    </row>
    <row r="530" spans="7:7" x14ac:dyDescent="0.2">
      <c r="G530" t="s">
        <v>2932</v>
      </c>
    </row>
    <row r="531" spans="7:7" x14ac:dyDescent="0.2">
      <c r="G531" t="s">
        <v>2931</v>
      </c>
    </row>
    <row r="532" spans="7:7" x14ac:dyDescent="0.2">
      <c r="G532" t="s">
        <v>213</v>
      </c>
    </row>
    <row r="533" spans="7:7" x14ac:dyDescent="0.2">
      <c r="G533" t="s">
        <v>242</v>
      </c>
    </row>
    <row r="534" spans="7:7" x14ac:dyDescent="0.2">
      <c r="G534" t="s">
        <v>242</v>
      </c>
    </row>
    <row r="535" spans="7:7" x14ac:dyDescent="0.2">
      <c r="G535" t="s">
        <v>242</v>
      </c>
    </row>
    <row r="536" spans="7:7" x14ac:dyDescent="0.2">
      <c r="G536" t="s">
        <v>242</v>
      </c>
    </row>
    <row r="537" spans="7:7" x14ac:dyDescent="0.2">
      <c r="G537" t="s">
        <v>242</v>
      </c>
    </row>
    <row r="538" spans="7:7" x14ac:dyDescent="0.2">
      <c r="G538" t="s">
        <v>242</v>
      </c>
    </row>
    <row r="539" spans="7:7" x14ac:dyDescent="0.2">
      <c r="G539" t="s">
        <v>242</v>
      </c>
    </row>
    <row r="540" spans="7:7" x14ac:dyDescent="0.2">
      <c r="G540" t="s">
        <v>242</v>
      </c>
    </row>
    <row r="541" spans="7:7" x14ac:dyDescent="0.2">
      <c r="G541" t="s">
        <v>242</v>
      </c>
    </row>
    <row r="542" spans="7:7" x14ac:dyDescent="0.2">
      <c r="G542" t="s">
        <v>242</v>
      </c>
    </row>
    <row r="543" spans="7:7" x14ac:dyDescent="0.2">
      <c r="G543" t="s">
        <v>2932</v>
      </c>
    </row>
    <row r="544" spans="7:7" x14ac:dyDescent="0.2">
      <c r="G544" t="s">
        <v>2930</v>
      </c>
    </row>
    <row r="545" spans="7:8" x14ac:dyDescent="0.2">
      <c r="G545" t="s">
        <v>2931</v>
      </c>
    </row>
    <row r="546" spans="7:8" x14ac:dyDescent="0.2">
      <c r="G546" t="s">
        <v>242</v>
      </c>
    </row>
    <row r="547" spans="7:8" x14ac:dyDescent="0.2">
      <c r="G547" t="s">
        <v>242</v>
      </c>
    </row>
    <row r="548" spans="7:8" x14ac:dyDescent="0.2">
      <c r="G548" t="s">
        <v>242</v>
      </c>
    </row>
    <row r="549" spans="7:8" x14ac:dyDescent="0.2">
      <c r="G549" t="s">
        <v>242</v>
      </c>
    </row>
    <row r="550" spans="7:8" x14ac:dyDescent="0.2">
      <c r="G550" t="s">
        <v>711</v>
      </c>
    </row>
    <row r="551" spans="7:8" x14ac:dyDescent="0.2">
      <c r="G551" t="s">
        <v>2930</v>
      </c>
    </row>
    <row r="552" spans="7:8" x14ac:dyDescent="0.2">
      <c r="G552" t="s">
        <v>242</v>
      </c>
    </row>
    <row r="553" spans="7:8" x14ac:dyDescent="0.2">
      <c r="G553" t="s">
        <v>242</v>
      </c>
    </row>
    <row r="554" spans="7:8" x14ac:dyDescent="0.2">
      <c r="G554" t="s">
        <v>242</v>
      </c>
    </row>
    <row r="555" spans="7:8" x14ac:dyDescent="0.2">
      <c r="G555" t="s">
        <v>242</v>
      </c>
    </row>
    <row r="556" spans="7:8" x14ac:dyDescent="0.2">
      <c r="G556" t="s">
        <v>3194</v>
      </c>
      <c r="H556" t="s">
        <v>214</v>
      </c>
    </row>
    <row r="557" spans="7:8" x14ac:dyDescent="0.2">
      <c r="G557" t="s">
        <v>60</v>
      </c>
    </row>
    <row r="558" spans="7:8" x14ac:dyDescent="0.2">
      <c r="G558" t="s">
        <v>2182</v>
      </c>
    </row>
    <row r="559" spans="7:8" x14ac:dyDescent="0.2">
      <c r="G559" t="s">
        <v>2182</v>
      </c>
    </row>
    <row r="560" spans="7:8" x14ac:dyDescent="0.2">
      <c r="G560" t="s">
        <v>1119</v>
      </c>
      <c r="H560" t="s">
        <v>3496</v>
      </c>
    </row>
    <row r="561" spans="7:7" x14ac:dyDescent="0.2">
      <c r="G561" t="s">
        <v>1827</v>
      </c>
    </row>
    <row r="562" spans="7:7" x14ac:dyDescent="0.2">
      <c r="G562" t="s">
        <v>2932</v>
      </c>
    </row>
    <row r="563" spans="7:7" x14ac:dyDescent="0.2">
      <c r="G563" t="s">
        <v>2930</v>
      </c>
    </row>
    <row r="564" spans="7:7" x14ac:dyDescent="0.2">
      <c r="G564" t="s">
        <v>2931</v>
      </c>
    </row>
    <row r="565" spans="7:7" x14ac:dyDescent="0.2">
      <c r="G565" t="s">
        <v>213</v>
      </c>
    </row>
    <row r="566" spans="7:7" x14ac:dyDescent="0.2">
      <c r="G566" t="s">
        <v>2931</v>
      </c>
    </row>
    <row r="567" spans="7:7" x14ac:dyDescent="0.2">
      <c r="G567" t="s">
        <v>2932</v>
      </c>
    </row>
    <row r="568" spans="7:7" x14ac:dyDescent="0.2">
      <c r="G568" t="s">
        <v>2931</v>
      </c>
    </row>
    <row r="569" spans="7:7" x14ac:dyDescent="0.2">
      <c r="G569" t="s">
        <v>213</v>
      </c>
    </row>
    <row r="570" spans="7:7" x14ac:dyDescent="0.2">
      <c r="G570" t="s">
        <v>2931</v>
      </c>
    </row>
    <row r="571" spans="7:7" x14ac:dyDescent="0.2">
      <c r="G571" t="s">
        <v>213</v>
      </c>
    </row>
    <row r="572" spans="7:7" x14ac:dyDescent="0.2">
      <c r="G572" t="s">
        <v>215</v>
      </c>
    </row>
    <row r="573" spans="7:7" x14ac:dyDescent="0.2">
      <c r="G573" t="s">
        <v>2932</v>
      </c>
    </row>
    <row r="574" spans="7:7" x14ac:dyDescent="0.2">
      <c r="G574" t="s">
        <v>213</v>
      </c>
    </row>
    <row r="575" spans="7:7" x14ac:dyDescent="0.2">
      <c r="G575" t="s">
        <v>2931</v>
      </c>
    </row>
    <row r="576" spans="7:7" x14ac:dyDescent="0.2">
      <c r="G576" t="s">
        <v>213</v>
      </c>
    </row>
    <row r="577" spans="7:7" x14ac:dyDescent="0.2">
      <c r="G577" t="s">
        <v>2931</v>
      </c>
    </row>
    <row r="578" spans="7:7" x14ac:dyDescent="0.2">
      <c r="G578" t="s">
        <v>213</v>
      </c>
    </row>
    <row r="579" spans="7:7" x14ac:dyDescent="0.2">
      <c r="G579" t="s">
        <v>213</v>
      </c>
    </row>
    <row r="580" spans="7:7" x14ac:dyDescent="0.2">
      <c r="G580" t="s">
        <v>215</v>
      </c>
    </row>
    <row r="581" spans="7:7" x14ac:dyDescent="0.2">
      <c r="G581" t="s">
        <v>2932</v>
      </c>
    </row>
    <row r="582" spans="7:7" x14ac:dyDescent="0.2">
      <c r="G582" t="s">
        <v>213</v>
      </c>
    </row>
    <row r="583" spans="7:7" x14ac:dyDescent="0.2">
      <c r="G583" t="s">
        <v>215</v>
      </c>
    </row>
    <row r="584" spans="7:7" x14ac:dyDescent="0.2">
      <c r="G584" t="s">
        <v>2930</v>
      </c>
    </row>
    <row r="585" spans="7:7" x14ac:dyDescent="0.2">
      <c r="G585" t="s">
        <v>213</v>
      </c>
    </row>
    <row r="586" spans="7:7" x14ac:dyDescent="0.2">
      <c r="G586" t="s">
        <v>2932</v>
      </c>
    </row>
    <row r="587" spans="7:7" x14ac:dyDescent="0.2">
      <c r="G587" t="s">
        <v>2932</v>
      </c>
    </row>
    <row r="588" spans="7:7" x14ac:dyDescent="0.2">
      <c r="G588" t="s">
        <v>2932</v>
      </c>
    </row>
    <row r="589" spans="7:7" x14ac:dyDescent="0.2">
      <c r="G589" t="s">
        <v>242</v>
      </c>
    </row>
    <row r="590" spans="7:7" x14ac:dyDescent="0.2">
      <c r="G590" t="s">
        <v>242</v>
      </c>
    </row>
    <row r="591" spans="7:7" x14ac:dyDescent="0.2">
      <c r="G591" t="s">
        <v>2930</v>
      </c>
    </row>
    <row r="592" spans="7:7" x14ac:dyDescent="0.2">
      <c r="G592" t="s">
        <v>2930</v>
      </c>
    </row>
    <row r="593" spans="7:8" x14ac:dyDescent="0.2">
      <c r="G593" t="s">
        <v>2038</v>
      </c>
    </row>
    <row r="594" spans="7:8" x14ac:dyDescent="0.2">
      <c r="G594" t="s">
        <v>2930</v>
      </c>
    </row>
    <row r="595" spans="7:8" x14ac:dyDescent="0.2">
      <c r="G595" t="s">
        <v>2930</v>
      </c>
    </row>
    <row r="596" spans="7:8" x14ac:dyDescent="0.2">
      <c r="G596" t="s">
        <v>242</v>
      </c>
    </row>
    <row r="597" spans="7:8" x14ac:dyDescent="0.2">
      <c r="G597" t="s">
        <v>242</v>
      </c>
      <c r="H597" t="s">
        <v>3493</v>
      </c>
    </row>
    <row r="598" spans="7:8" x14ac:dyDescent="0.2">
      <c r="G598" t="s">
        <v>242</v>
      </c>
    </row>
    <row r="599" spans="7:8" x14ac:dyDescent="0.2">
      <c r="G599" t="s">
        <v>242</v>
      </c>
    </row>
    <row r="600" spans="7:8" x14ac:dyDescent="0.2">
      <c r="G600" t="s">
        <v>2391</v>
      </c>
      <c r="H600" t="s">
        <v>3485</v>
      </c>
    </row>
    <row r="601" spans="7:8" x14ac:dyDescent="0.2">
      <c r="G601" t="s">
        <v>242</v>
      </c>
    </row>
    <row r="602" spans="7:8" x14ac:dyDescent="0.2">
      <c r="G602" t="s">
        <v>242</v>
      </c>
    </row>
    <row r="603" spans="7:8" x14ac:dyDescent="0.2">
      <c r="G603" t="s">
        <v>242</v>
      </c>
    </row>
    <row r="604" spans="7:8" x14ac:dyDescent="0.2">
      <c r="G604" t="s">
        <v>242</v>
      </c>
    </row>
    <row r="605" spans="7:8" x14ac:dyDescent="0.2">
      <c r="G605" t="s">
        <v>242</v>
      </c>
    </row>
    <row r="606" spans="7:8" x14ac:dyDescent="0.2">
      <c r="G606" t="s">
        <v>2930</v>
      </c>
    </row>
    <row r="607" spans="7:8" x14ac:dyDescent="0.2">
      <c r="G607" t="s">
        <v>2930</v>
      </c>
    </row>
    <row r="608" spans="7:8" x14ac:dyDescent="0.2">
      <c r="G608" t="s">
        <v>2038</v>
      </c>
    </row>
    <row r="609" spans="7:7" x14ac:dyDescent="0.2">
      <c r="G609" t="s">
        <v>2932</v>
      </c>
    </row>
    <row r="610" spans="7:7" x14ac:dyDescent="0.2">
      <c r="G610" t="s">
        <v>2931</v>
      </c>
    </row>
    <row r="611" spans="7:7" x14ac:dyDescent="0.2">
      <c r="G611" t="s">
        <v>2930</v>
      </c>
    </row>
    <row r="612" spans="7:7" x14ac:dyDescent="0.2">
      <c r="G612" t="s">
        <v>2930</v>
      </c>
    </row>
    <row r="613" spans="7:7" x14ac:dyDescent="0.2">
      <c r="G613" t="s">
        <v>242</v>
      </c>
    </row>
    <row r="614" spans="7:7" x14ac:dyDescent="0.2">
      <c r="G614" t="s">
        <v>242</v>
      </c>
    </row>
    <row r="615" spans="7:7" x14ac:dyDescent="0.2">
      <c r="G615" t="s">
        <v>215</v>
      </c>
    </row>
    <row r="616" spans="7:7" x14ac:dyDescent="0.2">
      <c r="G616" t="s">
        <v>2932</v>
      </c>
    </row>
    <row r="617" spans="7:7" x14ac:dyDescent="0.2">
      <c r="G617" t="s">
        <v>213</v>
      </c>
    </row>
    <row r="618" spans="7:7" x14ac:dyDescent="0.2">
      <c r="G618" t="s">
        <v>215</v>
      </c>
    </row>
    <row r="619" spans="7:7" x14ac:dyDescent="0.2">
      <c r="G619" t="s">
        <v>213</v>
      </c>
    </row>
    <row r="620" spans="7:7" x14ac:dyDescent="0.2">
      <c r="G620" t="s">
        <v>213</v>
      </c>
    </row>
    <row r="621" spans="7:7" x14ac:dyDescent="0.2">
      <c r="G621" t="s">
        <v>213</v>
      </c>
    </row>
    <row r="622" spans="7:7" x14ac:dyDescent="0.2">
      <c r="G622" t="s">
        <v>213</v>
      </c>
    </row>
    <row r="623" spans="7:7" x14ac:dyDescent="0.2">
      <c r="G623" t="s">
        <v>213</v>
      </c>
    </row>
    <row r="624" spans="7:7" x14ac:dyDescent="0.2">
      <c r="G624" t="s">
        <v>215</v>
      </c>
    </row>
    <row r="625" spans="7:7" x14ac:dyDescent="0.2">
      <c r="G625" t="s">
        <v>215</v>
      </c>
    </row>
    <row r="626" spans="7:7" x14ac:dyDescent="0.2">
      <c r="G626" t="s">
        <v>2932</v>
      </c>
    </row>
    <row r="627" spans="7:7" x14ac:dyDescent="0.2">
      <c r="G627" t="s">
        <v>2930</v>
      </c>
    </row>
    <row r="628" spans="7:7" x14ac:dyDescent="0.2">
      <c r="G628" t="s">
        <v>213</v>
      </c>
    </row>
    <row r="629" spans="7:7" x14ac:dyDescent="0.2">
      <c r="G629" t="s">
        <v>215</v>
      </c>
    </row>
    <row r="630" spans="7:7" x14ac:dyDescent="0.2">
      <c r="G630" t="s">
        <v>2932</v>
      </c>
    </row>
    <row r="631" spans="7:7" x14ac:dyDescent="0.2">
      <c r="G631" t="s">
        <v>2930</v>
      </c>
    </row>
    <row r="632" spans="7:7" x14ac:dyDescent="0.2">
      <c r="G632" t="s">
        <v>215</v>
      </c>
    </row>
    <row r="633" spans="7:7" x14ac:dyDescent="0.2">
      <c r="G633" t="s">
        <v>215</v>
      </c>
    </row>
    <row r="634" spans="7:7" x14ac:dyDescent="0.2">
      <c r="G634" t="s">
        <v>213</v>
      </c>
    </row>
    <row r="635" spans="7:7" x14ac:dyDescent="0.2">
      <c r="G635" t="s">
        <v>2932</v>
      </c>
    </row>
  </sheetData>
  <autoFilter ref="A4:H636"/>
  <dataConsolidate/>
  <phoneticPr fontId="0" type="noConversion"/>
  <pageMargins left="0.78740157499999996" right="0.78740157499999996" top="0.984251969" bottom="0.984251969" header="0.4921259845" footer="0.4921259845"/>
  <pageSetup paperSize="9"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L2837"/>
  <sheetViews>
    <sheetView workbookViewId="0">
      <selection activeCell="A4" sqref="A4"/>
    </sheetView>
  </sheetViews>
  <sheetFormatPr baseColWidth="10" defaultRowHeight="10.199999999999999" x14ac:dyDescent="0.2"/>
  <cols>
    <col min="1" max="1" width="172.85546875" bestFit="1" customWidth="1"/>
    <col min="2" max="2" width="7.85546875" bestFit="1" customWidth="1"/>
    <col min="3" max="3" width="10.85546875" bestFit="1" customWidth="1"/>
    <col min="4" max="4" width="8.85546875" bestFit="1" customWidth="1"/>
    <col min="5" max="5" width="8.5703125" bestFit="1" customWidth="1"/>
    <col min="6" max="6" width="144.7109375" bestFit="1" customWidth="1"/>
    <col min="7" max="7" width="27.5703125" bestFit="1" customWidth="1"/>
    <col min="8" max="8" width="129.7109375" bestFit="1" customWidth="1"/>
  </cols>
  <sheetData>
    <row r="1" spans="1:12" x14ac:dyDescent="0.2">
      <c r="A1" s="33" t="s">
        <v>2367</v>
      </c>
    </row>
    <row r="2" spans="1:12" x14ac:dyDescent="0.2">
      <c r="A2" s="27"/>
    </row>
    <row r="3" spans="1:12" x14ac:dyDescent="0.2">
      <c r="A3" s="2" t="str">
        <f>"Count: "&amp; SUBTOTAL(3,$A$5:$A$1000000)</f>
        <v>Count: 2833</v>
      </c>
      <c r="L3" s="20"/>
    </row>
    <row r="4" spans="1:12" x14ac:dyDescent="0.2">
      <c r="A4" s="1" t="s">
        <v>816</v>
      </c>
      <c r="B4" s="1" t="s">
        <v>683</v>
      </c>
      <c r="C4" s="1" t="s">
        <v>682</v>
      </c>
      <c r="D4" s="1" t="s">
        <v>1308</v>
      </c>
      <c r="E4" s="1" t="s">
        <v>1309</v>
      </c>
      <c r="F4" s="1" t="s">
        <v>773</v>
      </c>
      <c r="G4" s="1" t="s">
        <v>815</v>
      </c>
      <c r="H4" s="1" t="s">
        <v>1679</v>
      </c>
    </row>
    <row r="5" spans="1:12" x14ac:dyDescent="0.2">
      <c r="A5" t="s">
        <v>5153</v>
      </c>
      <c r="B5">
        <v>434</v>
      </c>
      <c r="C5">
        <v>0</v>
      </c>
      <c r="D5">
        <v>4</v>
      </c>
      <c r="E5">
        <v>5087</v>
      </c>
      <c r="F5" t="s">
        <v>343</v>
      </c>
      <c r="G5" t="s">
        <v>3436</v>
      </c>
    </row>
    <row r="6" spans="1:12" x14ac:dyDescent="0.2">
      <c r="A6" t="s">
        <v>5152</v>
      </c>
      <c r="B6">
        <v>464</v>
      </c>
      <c r="C6">
        <v>0</v>
      </c>
      <c r="D6">
        <v>4</v>
      </c>
      <c r="E6">
        <v>5087</v>
      </c>
      <c r="F6" t="s">
        <v>343</v>
      </c>
      <c r="G6" t="s">
        <v>3436</v>
      </c>
    </row>
    <row r="7" spans="1:12" x14ac:dyDescent="0.2">
      <c r="A7" t="s">
        <v>4944</v>
      </c>
      <c r="B7">
        <v>194</v>
      </c>
      <c r="C7">
        <v>13</v>
      </c>
      <c r="D7">
        <v>2</v>
      </c>
      <c r="E7">
        <v>1251</v>
      </c>
      <c r="F7" t="s">
        <v>2953</v>
      </c>
      <c r="G7" t="s">
        <v>242</v>
      </c>
    </row>
    <row r="8" spans="1:12" x14ac:dyDescent="0.2">
      <c r="A8" t="s">
        <v>4944</v>
      </c>
      <c r="B8">
        <v>194</v>
      </c>
      <c r="C8">
        <v>13</v>
      </c>
      <c r="D8">
        <v>4</v>
      </c>
      <c r="E8">
        <v>3417</v>
      </c>
      <c r="F8" t="s">
        <v>237</v>
      </c>
      <c r="G8" t="s">
        <v>1827</v>
      </c>
    </row>
    <row r="9" spans="1:12" x14ac:dyDescent="0.2">
      <c r="A9" t="s">
        <v>4944</v>
      </c>
      <c r="B9">
        <v>194</v>
      </c>
      <c r="C9">
        <v>13</v>
      </c>
      <c r="D9">
        <v>4</v>
      </c>
      <c r="E9">
        <v>3426</v>
      </c>
      <c r="F9" t="s">
        <v>3092</v>
      </c>
      <c r="G9" t="s">
        <v>3194</v>
      </c>
    </row>
    <row r="10" spans="1:12" x14ac:dyDescent="0.2">
      <c r="A10" t="s">
        <v>4944</v>
      </c>
      <c r="B10">
        <v>204</v>
      </c>
      <c r="C10">
        <v>13</v>
      </c>
      <c r="D10">
        <v>2</v>
      </c>
      <c r="E10">
        <v>1251</v>
      </c>
      <c r="F10" t="s">
        <v>2953</v>
      </c>
      <c r="G10" t="s">
        <v>242</v>
      </c>
    </row>
    <row r="11" spans="1:12" x14ac:dyDescent="0.2">
      <c r="A11" t="s">
        <v>4944</v>
      </c>
      <c r="B11">
        <v>204</v>
      </c>
      <c r="C11">
        <v>13</v>
      </c>
      <c r="D11">
        <v>4</v>
      </c>
      <c r="E11">
        <v>3417</v>
      </c>
      <c r="F11" t="s">
        <v>237</v>
      </c>
      <c r="G11" t="s">
        <v>1827</v>
      </c>
    </row>
    <row r="12" spans="1:12" x14ac:dyDescent="0.2">
      <c r="A12" t="s">
        <v>4944</v>
      </c>
      <c r="B12">
        <v>204</v>
      </c>
      <c r="C12">
        <v>13</v>
      </c>
      <c r="D12">
        <v>4</v>
      </c>
      <c r="E12">
        <v>3426</v>
      </c>
      <c r="F12" t="s">
        <v>3092</v>
      </c>
      <c r="G12" t="s">
        <v>3194</v>
      </c>
    </row>
    <row r="13" spans="1:12" x14ac:dyDescent="0.2">
      <c r="A13" t="s">
        <v>4944</v>
      </c>
      <c r="B13">
        <v>232</v>
      </c>
      <c r="C13">
        <v>5</v>
      </c>
      <c r="D13">
        <v>2</v>
      </c>
      <c r="E13">
        <v>1251</v>
      </c>
      <c r="F13" t="s">
        <v>2953</v>
      </c>
      <c r="G13" t="s">
        <v>242</v>
      </c>
    </row>
    <row r="14" spans="1:12" x14ac:dyDescent="0.2">
      <c r="A14" t="s">
        <v>4944</v>
      </c>
      <c r="B14">
        <v>232</v>
      </c>
      <c r="C14">
        <v>5</v>
      </c>
      <c r="D14">
        <v>2</v>
      </c>
      <c r="E14">
        <v>3212</v>
      </c>
      <c r="F14" t="s">
        <v>238</v>
      </c>
      <c r="G14" t="s">
        <v>242</v>
      </c>
    </row>
    <row r="15" spans="1:12" x14ac:dyDescent="0.2">
      <c r="A15" t="s">
        <v>4944</v>
      </c>
      <c r="B15">
        <v>232</v>
      </c>
      <c r="C15">
        <v>5</v>
      </c>
      <c r="D15">
        <v>4</v>
      </c>
      <c r="E15">
        <v>3417</v>
      </c>
      <c r="F15" t="s">
        <v>237</v>
      </c>
      <c r="G15" t="s">
        <v>1827</v>
      </c>
    </row>
    <row r="16" spans="1:12" x14ac:dyDescent="0.2">
      <c r="A16" t="s">
        <v>4944</v>
      </c>
      <c r="B16">
        <v>232</v>
      </c>
      <c r="C16">
        <v>5</v>
      </c>
      <c r="D16">
        <v>4</v>
      </c>
      <c r="E16">
        <v>3426</v>
      </c>
      <c r="F16" t="s">
        <v>3092</v>
      </c>
      <c r="G16" t="s">
        <v>3194</v>
      </c>
    </row>
    <row r="17" spans="1:7" x14ac:dyDescent="0.2">
      <c r="A17" t="s">
        <v>4944</v>
      </c>
      <c r="B17">
        <v>253</v>
      </c>
      <c r="C17">
        <v>5</v>
      </c>
      <c r="D17">
        <v>2</v>
      </c>
      <c r="E17">
        <v>1251</v>
      </c>
      <c r="F17" t="s">
        <v>2953</v>
      </c>
      <c r="G17" t="s">
        <v>242</v>
      </c>
    </row>
    <row r="18" spans="1:7" x14ac:dyDescent="0.2">
      <c r="A18" t="s">
        <v>4944</v>
      </c>
      <c r="B18">
        <v>253</v>
      </c>
      <c r="C18">
        <v>5</v>
      </c>
      <c r="D18">
        <v>2</v>
      </c>
      <c r="E18">
        <v>3212</v>
      </c>
      <c r="F18" t="s">
        <v>238</v>
      </c>
      <c r="G18" t="s">
        <v>242</v>
      </c>
    </row>
    <row r="19" spans="1:7" x14ac:dyDescent="0.2">
      <c r="A19" t="s">
        <v>4944</v>
      </c>
      <c r="B19">
        <v>302</v>
      </c>
      <c r="C19">
        <v>5</v>
      </c>
      <c r="D19">
        <v>2</v>
      </c>
      <c r="E19">
        <v>1251</v>
      </c>
      <c r="F19" t="s">
        <v>2953</v>
      </c>
      <c r="G19" t="s">
        <v>242</v>
      </c>
    </row>
    <row r="20" spans="1:7" x14ac:dyDescent="0.2">
      <c r="A20" t="s">
        <v>4944</v>
      </c>
      <c r="B20">
        <v>302</v>
      </c>
      <c r="C20">
        <v>5</v>
      </c>
      <c r="D20">
        <v>2</v>
      </c>
      <c r="E20">
        <v>3212</v>
      </c>
      <c r="F20" t="s">
        <v>238</v>
      </c>
      <c r="G20" t="s">
        <v>242</v>
      </c>
    </row>
    <row r="21" spans="1:7" x14ac:dyDescent="0.2">
      <c r="A21" t="s">
        <v>4944</v>
      </c>
      <c r="B21">
        <v>302</v>
      </c>
      <c r="C21">
        <v>5</v>
      </c>
      <c r="D21">
        <v>4</v>
      </c>
      <c r="E21">
        <v>3417</v>
      </c>
      <c r="F21" t="s">
        <v>237</v>
      </c>
      <c r="G21" t="s">
        <v>1827</v>
      </c>
    </row>
    <row r="22" spans="1:7" x14ac:dyDescent="0.2">
      <c r="A22" t="s">
        <v>4944</v>
      </c>
      <c r="B22">
        <v>302</v>
      </c>
      <c r="C22">
        <v>5</v>
      </c>
      <c r="D22">
        <v>4</v>
      </c>
      <c r="E22">
        <v>3426</v>
      </c>
      <c r="F22" t="s">
        <v>3092</v>
      </c>
      <c r="G22" t="s">
        <v>3194</v>
      </c>
    </row>
    <row r="23" spans="1:7" x14ac:dyDescent="0.2">
      <c r="A23" t="s">
        <v>4944</v>
      </c>
      <c r="B23">
        <v>307</v>
      </c>
      <c r="C23">
        <v>5</v>
      </c>
      <c r="D23">
        <v>2</v>
      </c>
      <c r="E23">
        <v>1251</v>
      </c>
      <c r="F23" t="s">
        <v>2953</v>
      </c>
      <c r="G23" t="s">
        <v>242</v>
      </c>
    </row>
    <row r="24" spans="1:7" x14ac:dyDescent="0.2">
      <c r="A24" t="s">
        <v>4944</v>
      </c>
      <c r="B24">
        <v>307</v>
      </c>
      <c r="C24">
        <v>5</v>
      </c>
      <c r="D24">
        <v>2</v>
      </c>
      <c r="E24">
        <v>3212</v>
      </c>
      <c r="F24" t="s">
        <v>238</v>
      </c>
      <c r="G24" t="s">
        <v>242</v>
      </c>
    </row>
    <row r="25" spans="1:7" x14ac:dyDescent="0.2">
      <c r="A25" t="s">
        <v>4944</v>
      </c>
      <c r="B25">
        <v>362</v>
      </c>
      <c r="C25">
        <v>5</v>
      </c>
      <c r="D25">
        <v>2</v>
      </c>
      <c r="E25">
        <v>1251</v>
      </c>
      <c r="F25" t="s">
        <v>2953</v>
      </c>
      <c r="G25" t="s">
        <v>242</v>
      </c>
    </row>
    <row r="26" spans="1:7" x14ac:dyDescent="0.2">
      <c r="A26" t="s">
        <v>4944</v>
      </c>
      <c r="B26">
        <v>362</v>
      </c>
      <c r="C26">
        <v>5</v>
      </c>
      <c r="D26">
        <v>2</v>
      </c>
      <c r="E26">
        <v>3212</v>
      </c>
      <c r="F26" t="s">
        <v>238</v>
      </c>
      <c r="G26" t="s">
        <v>242</v>
      </c>
    </row>
    <row r="27" spans="1:7" x14ac:dyDescent="0.2">
      <c r="A27" t="s">
        <v>4944</v>
      </c>
      <c r="B27">
        <v>362</v>
      </c>
      <c r="C27">
        <v>5</v>
      </c>
      <c r="D27">
        <v>4</v>
      </c>
      <c r="E27">
        <v>3417</v>
      </c>
      <c r="F27" t="s">
        <v>237</v>
      </c>
      <c r="G27" t="s">
        <v>1827</v>
      </c>
    </row>
    <row r="28" spans="1:7" x14ac:dyDescent="0.2">
      <c r="A28" t="s">
        <v>4944</v>
      </c>
      <c r="B28">
        <v>362</v>
      </c>
      <c r="C28">
        <v>5</v>
      </c>
      <c r="D28">
        <v>4</v>
      </c>
      <c r="E28">
        <v>3426</v>
      </c>
      <c r="F28" t="s">
        <v>3092</v>
      </c>
      <c r="G28" t="s">
        <v>3194</v>
      </c>
    </row>
    <row r="29" spans="1:7" x14ac:dyDescent="0.2">
      <c r="A29" t="s">
        <v>4944</v>
      </c>
      <c r="B29">
        <v>380</v>
      </c>
      <c r="C29">
        <v>5</v>
      </c>
      <c r="D29">
        <v>2</v>
      </c>
      <c r="E29">
        <v>1251</v>
      </c>
      <c r="F29" t="s">
        <v>2953</v>
      </c>
      <c r="G29" t="s">
        <v>242</v>
      </c>
    </row>
    <row r="30" spans="1:7" x14ac:dyDescent="0.2">
      <c r="A30" t="s">
        <v>4944</v>
      </c>
      <c r="B30">
        <v>380</v>
      </c>
      <c r="C30">
        <v>5</v>
      </c>
      <c r="D30">
        <v>2</v>
      </c>
      <c r="E30">
        <v>3212</v>
      </c>
      <c r="F30" t="s">
        <v>238</v>
      </c>
      <c r="G30" t="s">
        <v>242</v>
      </c>
    </row>
    <row r="31" spans="1:7" x14ac:dyDescent="0.2">
      <c r="A31" t="s">
        <v>4944</v>
      </c>
      <c r="B31">
        <v>380</v>
      </c>
      <c r="C31">
        <v>5</v>
      </c>
      <c r="D31">
        <v>4</v>
      </c>
      <c r="E31">
        <v>3417</v>
      </c>
      <c r="F31" t="s">
        <v>237</v>
      </c>
      <c r="G31" t="s">
        <v>1827</v>
      </c>
    </row>
    <row r="32" spans="1:7" x14ac:dyDescent="0.2">
      <c r="A32" t="s">
        <v>4944</v>
      </c>
      <c r="B32">
        <v>380</v>
      </c>
      <c r="C32">
        <v>5</v>
      </c>
      <c r="D32">
        <v>4</v>
      </c>
      <c r="E32">
        <v>3426</v>
      </c>
      <c r="F32" t="s">
        <v>3092</v>
      </c>
      <c r="G32" t="s">
        <v>3194</v>
      </c>
    </row>
    <row r="33" spans="1:7" x14ac:dyDescent="0.2">
      <c r="A33" t="s">
        <v>4944</v>
      </c>
      <c r="B33">
        <v>416</v>
      </c>
      <c r="C33">
        <v>9</v>
      </c>
      <c r="D33">
        <v>2</v>
      </c>
      <c r="E33">
        <v>1251</v>
      </c>
      <c r="F33" t="s">
        <v>2953</v>
      </c>
      <c r="G33" t="s">
        <v>242</v>
      </c>
    </row>
    <row r="34" spans="1:7" x14ac:dyDescent="0.2">
      <c r="A34" t="s">
        <v>4944</v>
      </c>
      <c r="B34">
        <v>416</v>
      </c>
      <c r="C34">
        <v>9</v>
      </c>
      <c r="D34">
        <v>2</v>
      </c>
      <c r="E34">
        <v>3212</v>
      </c>
      <c r="F34" t="s">
        <v>238</v>
      </c>
      <c r="G34" t="s">
        <v>242</v>
      </c>
    </row>
    <row r="35" spans="1:7" x14ac:dyDescent="0.2">
      <c r="A35" t="s">
        <v>4944</v>
      </c>
      <c r="B35">
        <v>416</v>
      </c>
      <c r="C35">
        <v>9</v>
      </c>
      <c r="D35">
        <v>4</v>
      </c>
      <c r="E35">
        <v>3417</v>
      </c>
      <c r="F35" t="s">
        <v>237</v>
      </c>
      <c r="G35" t="s">
        <v>1827</v>
      </c>
    </row>
    <row r="36" spans="1:7" x14ac:dyDescent="0.2">
      <c r="A36" t="s">
        <v>4944</v>
      </c>
      <c r="B36">
        <v>416</v>
      </c>
      <c r="C36">
        <v>9</v>
      </c>
      <c r="D36">
        <v>4</v>
      </c>
      <c r="E36">
        <v>3426</v>
      </c>
      <c r="F36" t="s">
        <v>3092</v>
      </c>
      <c r="G36" t="s">
        <v>3194</v>
      </c>
    </row>
    <row r="37" spans="1:7" x14ac:dyDescent="0.2">
      <c r="A37" t="s">
        <v>4944</v>
      </c>
      <c r="B37">
        <v>474</v>
      </c>
      <c r="C37">
        <v>5</v>
      </c>
      <c r="D37">
        <v>2</v>
      </c>
      <c r="E37">
        <v>1251</v>
      </c>
      <c r="F37" t="s">
        <v>2953</v>
      </c>
      <c r="G37" t="s">
        <v>242</v>
      </c>
    </row>
    <row r="38" spans="1:7" x14ac:dyDescent="0.2">
      <c r="A38" t="s">
        <v>4944</v>
      </c>
      <c r="B38">
        <v>474</v>
      </c>
      <c r="C38">
        <v>5</v>
      </c>
      <c r="D38">
        <v>2</v>
      </c>
      <c r="E38">
        <v>3212</v>
      </c>
      <c r="F38" t="s">
        <v>238</v>
      </c>
      <c r="G38" t="s">
        <v>242</v>
      </c>
    </row>
    <row r="39" spans="1:7" x14ac:dyDescent="0.2">
      <c r="A39" t="s">
        <v>4944</v>
      </c>
      <c r="B39">
        <v>474</v>
      </c>
      <c r="C39">
        <v>5</v>
      </c>
      <c r="D39">
        <v>4</v>
      </c>
      <c r="E39">
        <v>3417</v>
      </c>
      <c r="F39" t="s">
        <v>237</v>
      </c>
      <c r="G39" t="s">
        <v>1827</v>
      </c>
    </row>
    <row r="40" spans="1:7" x14ac:dyDescent="0.2">
      <c r="A40" t="s">
        <v>4944</v>
      </c>
      <c r="B40">
        <v>474</v>
      </c>
      <c r="C40">
        <v>5</v>
      </c>
      <c r="D40">
        <v>4</v>
      </c>
      <c r="E40">
        <v>3426</v>
      </c>
      <c r="F40" t="s">
        <v>3092</v>
      </c>
      <c r="G40" t="s">
        <v>3194</v>
      </c>
    </row>
    <row r="41" spans="1:7" x14ac:dyDescent="0.2">
      <c r="A41" t="s">
        <v>4944</v>
      </c>
      <c r="B41">
        <v>499</v>
      </c>
      <c r="C41">
        <v>5</v>
      </c>
      <c r="D41">
        <v>2</v>
      </c>
      <c r="E41">
        <v>1251</v>
      </c>
      <c r="F41" t="s">
        <v>2953</v>
      </c>
      <c r="G41" t="s">
        <v>242</v>
      </c>
    </row>
    <row r="42" spans="1:7" x14ac:dyDescent="0.2">
      <c r="A42" t="s">
        <v>4944</v>
      </c>
      <c r="B42">
        <v>499</v>
      </c>
      <c r="C42">
        <v>5</v>
      </c>
      <c r="D42">
        <v>2</v>
      </c>
      <c r="E42">
        <v>3212</v>
      </c>
      <c r="F42" t="s">
        <v>238</v>
      </c>
      <c r="G42" t="s">
        <v>242</v>
      </c>
    </row>
    <row r="43" spans="1:7" x14ac:dyDescent="0.2">
      <c r="A43" t="s">
        <v>4944</v>
      </c>
      <c r="B43">
        <v>532</v>
      </c>
      <c r="C43">
        <v>5</v>
      </c>
      <c r="D43">
        <v>2</v>
      </c>
      <c r="E43">
        <v>1251</v>
      </c>
      <c r="F43" t="s">
        <v>2953</v>
      </c>
      <c r="G43" t="s">
        <v>242</v>
      </c>
    </row>
    <row r="44" spans="1:7" x14ac:dyDescent="0.2">
      <c r="A44" t="s">
        <v>4944</v>
      </c>
      <c r="B44">
        <v>532</v>
      </c>
      <c r="C44">
        <v>5</v>
      </c>
      <c r="D44">
        <v>2</v>
      </c>
      <c r="E44">
        <v>3212</v>
      </c>
      <c r="F44" t="s">
        <v>238</v>
      </c>
      <c r="G44" t="s">
        <v>242</v>
      </c>
    </row>
    <row r="45" spans="1:7" x14ac:dyDescent="0.2">
      <c r="A45" t="s">
        <v>4944</v>
      </c>
      <c r="B45">
        <v>532</v>
      </c>
      <c r="C45">
        <v>5</v>
      </c>
      <c r="D45">
        <v>4</v>
      </c>
      <c r="E45">
        <v>3417</v>
      </c>
      <c r="F45" t="s">
        <v>237</v>
      </c>
      <c r="G45" t="s">
        <v>1827</v>
      </c>
    </row>
    <row r="46" spans="1:7" x14ac:dyDescent="0.2">
      <c r="A46" t="s">
        <v>4944</v>
      </c>
      <c r="B46">
        <v>532</v>
      </c>
      <c r="C46">
        <v>5</v>
      </c>
      <c r="D46">
        <v>4</v>
      </c>
      <c r="E46">
        <v>3426</v>
      </c>
      <c r="F46" t="s">
        <v>3092</v>
      </c>
      <c r="G46" t="s">
        <v>3194</v>
      </c>
    </row>
    <row r="47" spans="1:7" x14ac:dyDescent="0.2">
      <c r="A47" t="s">
        <v>4944</v>
      </c>
      <c r="B47">
        <v>542</v>
      </c>
      <c r="C47">
        <v>5</v>
      </c>
      <c r="D47">
        <v>2</v>
      </c>
      <c r="E47">
        <v>1251</v>
      </c>
      <c r="F47" t="s">
        <v>2953</v>
      </c>
      <c r="G47" t="s">
        <v>242</v>
      </c>
    </row>
    <row r="48" spans="1:7" x14ac:dyDescent="0.2">
      <c r="A48" t="s">
        <v>4944</v>
      </c>
      <c r="B48">
        <v>542</v>
      </c>
      <c r="C48">
        <v>5</v>
      </c>
      <c r="D48">
        <v>2</v>
      </c>
      <c r="E48">
        <v>3212</v>
      </c>
      <c r="F48" t="s">
        <v>238</v>
      </c>
      <c r="G48" t="s">
        <v>242</v>
      </c>
    </row>
    <row r="49" spans="1:7" x14ac:dyDescent="0.2">
      <c r="A49" t="s">
        <v>4944</v>
      </c>
      <c r="B49">
        <v>542</v>
      </c>
      <c r="C49">
        <v>5</v>
      </c>
      <c r="D49">
        <v>4</v>
      </c>
      <c r="E49">
        <v>3417</v>
      </c>
      <c r="F49" t="s">
        <v>237</v>
      </c>
      <c r="G49" t="s">
        <v>1827</v>
      </c>
    </row>
    <row r="50" spans="1:7" x14ac:dyDescent="0.2">
      <c r="A50" t="s">
        <v>4944</v>
      </c>
      <c r="B50">
        <v>542</v>
      </c>
      <c r="C50">
        <v>5</v>
      </c>
      <c r="D50">
        <v>4</v>
      </c>
      <c r="E50">
        <v>3426</v>
      </c>
      <c r="F50" t="s">
        <v>3092</v>
      </c>
      <c r="G50" t="s">
        <v>3194</v>
      </c>
    </row>
    <row r="51" spans="1:7" x14ac:dyDescent="0.2">
      <c r="A51" t="s">
        <v>4944</v>
      </c>
      <c r="B51">
        <v>580</v>
      </c>
      <c r="C51">
        <v>5</v>
      </c>
      <c r="D51">
        <v>2</v>
      </c>
      <c r="E51">
        <v>1251</v>
      </c>
      <c r="F51" t="s">
        <v>2953</v>
      </c>
      <c r="G51" t="s">
        <v>242</v>
      </c>
    </row>
    <row r="52" spans="1:7" x14ac:dyDescent="0.2">
      <c r="A52" t="s">
        <v>4944</v>
      </c>
      <c r="B52">
        <v>580</v>
      </c>
      <c r="C52">
        <v>5</v>
      </c>
      <c r="D52">
        <v>2</v>
      </c>
      <c r="E52">
        <v>3212</v>
      </c>
      <c r="F52" t="s">
        <v>238</v>
      </c>
      <c r="G52" t="s">
        <v>242</v>
      </c>
    </row>
    <row r="53" spans="1:7" x14ac:dyDescent="0.2">
      <c r="A53" t="s">
        <v>4944</v>
      </c>
      <c r="B53">
        <v>580</v>
      </c>
      <c r="C53">
        <v>5</v>
      </c>
      <c r="D53">
        <v>4</v>
      </c>
      <c r="E53">
        <v>3417</v>
      </c>
      <c r="F53" t="s">
        <v>237</v>
      </c>
      <c r="G53" t="s">
        <v>1827</v>
      </c>
    </row>
    <row r="54" spans="1:7" x14ac:dyDescent="0.2">
      <c r="A54" t="s">
        <v>4944</v>
      </c>
      <c r="B54">
        <v>580</v>
      </c>
      <c r="C54">
        <v>5</v>
      </c>
      <c r="D54">
        <v>4</v>
      </c>
      <c r="E54">
        <v>3426</v>
      </c>
      <c r="F54" t="s">
        <v>3092</v>
      </c>
      <c r="G54" t="s">
        <v>3194</v>
      </c>
    </row>
    <row r="55" spans="1:7" x14ac:dyDescent="0.2">
      <c r="A55" t="s">
        <v>4944</v>
      </c>
      <c r="B55">
        <v>646</v>
      </c>
      <c r="C55">
        <v>5</v>
      </c>
      <c r="D55">
        <v>4</v>
      </c>
      <c r="E55">
        <v>3417</v>
      </c>
      <c r="F55" t="s">
        <v>237</v>
      </c>
      <c r="G55" t="s">
        <v>1827</v>
      </c>
    </row>
    <row r="56" spans="1:7" x14ac:dyDescent="0.2">
      <c r="A56" t="s">
        <v>4944</v>
      </c>
      <c r="B56">
        <v>646</v>
      </c>
      <c r="C56">
        <v>5</v>
      </c>
      <c r="D56">
        <v>4</v>
      </c>
      <c r="E56">
        <v>3426</v>
      </c>
      <c r="F56" t="s">
        <v>3092</v>
      </c>
      <c r="G56" t="s">
        <v>3194</v>
      </c>
    </row>
    <row r="57" spans="1:7" x14ac:dyDescent="0.2">
      <c r="A57" t="s">
        <v>4944</v>
      </c>
      <c r="B57">
        <v>649</v>
      </c>
      <c r="C57">
        <v>5</v>
      </c>
      <c r="D57">
        <v>4</v>
      </c>
      <c r="E57">
        <v>3417</v>
      </c>
      <c r="F57" t="s">
        <v>237</v>
      </c>
      <c r="G57" t="s">
        <v>1827</v>
      </c>
    </row>
    <row r="58" spans="1:7" x14ac:dyDescent="0.2">
      <c r="A58" t="s">
        <v>4944</v>
      </c>
      <c r="B58">
        <v>649</v>
      </c>
      <c r="C58">
        <v>5</v>
      </c>
      <c r="D58">
        <v>4</v>
      </c>
      <c r="E58">
        <v>3426</v>
      </c>
      <c r="F58" t="s">
        <v>3092</v>
      </c>
      <c r="G58" t="s">
        <v>3194</v>
      </c>
    </row>
    <row r="59" spans="1:7" x14ac:dyDescent="0.2">
      <c r="A59" t="s">
        <v>4944</v>
      </c>
      <c r="B59">
        <v>673</v>
      </c>
      <c r="C59">
        <v>13</v>
      </c>
      <c r="D59">
        <v>2</v>
      </c>
      <c r="E59">
        <v>1251</v>
      </c>
      <c r="F59" t="s">
        <v>2953</v>
      </c>
      <c r="G59" t="s">
        <v>242</v>
      </c>
    </row>
    <row r="60" spans="1:7" x14ac:dyDescent="0.2">
      <c r="A60" t="s">
        <v>4944</v>
      </c>
      <c r="B60">
        <v>673</v>
      </c>
      <c r="C60">
        <v>13</v>
      </c>
      <c r="D60">
        <v>4</v>
      </c>
      <c r="E60">
        <v>3417</v>
      </c>
      <c r="F60" t="s">
        <v>237</v>
      </c>
      <c r="G60" t="s">
        <v>1827</v>
      </c>
    </row>
    <row r="61" spans="1:7" x14ac:dyDescent="0.2">
      <c r="A61" t="s">
        <v>4944</v>
      </c>
      <c r="B61">
        <v>673</v>
      </c>
      <c r="C61">
        <v>13</v>
      </c>
      <c r="D61">
        <v>4</v>
      </c>
      <c r="E61">
        <v>3426</v>
      </c>
      <c r="F61" t="s">
        <v>3092</v>
      </c>
      <c r="G61" t="s">
        <v>3194</v>
      </c>
    </row>
    <row r="62" spans="1:7" x14ac:dyDescent="0.2">
      <c r="A62" t="s">
        <v>4944</v>
      </c>
      <c r="B62">
        <v>683</v>
      </c>
      <c r="C62">
        <v>13</v>
      </c>
      <c r="D62">
        <v>2</v>
      </c>
      <c r="E62">
        <v>1251</v>
      </c>
      <c r="F62" t="s">
        <v>2953</v>
      </c>
      <c r="G62" t="s">
        <v>242</v>
      </c>
    </row>
    <row r="63" spans="1:7" x14ac:dyDescent="0.2">
      <c r="A63" t="s">
        <v>4944</v>
      </c>
      <c r="B63">
        <v>683</v>
      </c>
      <c r="C63">
        <v>13</v>
      </c>
      <c r="D63">
        <v>4</v>
      </c>
      <c r="E63">
        <v>3417</v>
      </c>
      <c r="F63" t="s">
        <v>237</v>
      </c>
      <c r="G63" t="s">
        <v>1827</v>
      </c>
    </row>
    <row r="64" spans="1:7" x14ac:dyDescent="0.2">
      <c r="A64" t="s">
        <v>4944</v>
      </c>
      <c r="B64">
        <v>683</v>
      </c>
      <c r="C64">
        <v>13</v>
      </c>
      <c r="D64">
        <v>4</v>
      </c>
      <c r="E64">
        <v>3426</v>
      </c>
      <c r="F64" t="s">
        <v>3092</v>
      </c>
      <c r="G64" t="s">
        <v>3194</v>
      </c>
    </row>
    <row r="65" spans="1:7" x14ac:dyDescent="0.2">
      <c r="A65" t="s">
        <v>4944</v>
      </c>
      <c r="B65">
        <v>714</v>
      </c>
      <c r="C65">
        <v>15</v>
      </c>
      <c r="D65">
        <v>4</v>
      </c>
      <c r="E65">
        <v>3417</v>
      </c>
      <c r="F65" t="s">
        <v>237</v>
      </c>
      <c r="G65" t="s">
        <v>1827</v>
      </c>
    </row>
    <row r="66" spans="1:7" x14ac:dyDescent="0.2">
      <c r="A66" t="s">
        <v>4944</v>
      </c>
      <c r="B66">
        <v>717</v>
      </c>
      <c r="C66">
        <v>5</v>
      </c>
      <c r="D66">
        <v>2</v>
      </c>
      <c r="E66">
        <v>1251</v>
      </c>
      <c r="F66" t="s">
        <v>2953</v>
      </c>
      <c r="G66" t="s">
        <v>242</v>
      </c>
    </row>
    <row r="67" spans="1:7" x14ac:dyDescent="0.2">
      <c r="A67" t="s">
        <v>4944</v>
      </c>
      <c r="B67">
        <v>717</v>
      </c>
      <c r="C67">
        <v>5</v>
      </c>
      <c r="D67">
        <v>4</v>
      </c>
      <c r="E67">
        <v>3417</v>
      </c>
      <c r="F67" t="s">
        <v>237</v>
      </c>
      <c r="G67" t="s">
        <v>1827</v>
      </c>
    </row>
    <row r="68" spans="1:7" x14ac:dyDescent="0.2">
      <c r="A68" t="s">
        <v>4944</v>
      </c>
      <c r="B68">
        <v>717</v>
      </c>
      <c r="C68">
        <v>5</v>
      </c>
      <c r="D68">
        <v>4</v>
      </c>
      <c r="E68">
        <v>3425</v>
      </c>
      <c r="F68" t="s">
        <v>1349</v>
      </c>
      <c r="G68" t="s">
        <v>3194</v>
      </c>
    </row>
    <row r="69" spans="1:7" x14ac:dyDescent="0.2">
      <c r="A69" t="s">
        <v>4944</v>
      </c>
      <c r="B69">
        <v>749</v>
      </c>
      <c r="C69">
        <v>5</v>
      </c>
      <c r="D69">
        <v>2</v>
      </c>
      <c r="E69">
        <v>1251</v>
      </c>
      <c r="F69" t="s">
        <v>2953</v>
      </c>
      <c r="G69" t="s">
        <v>242</v>
      </c>
    </row>
    <row r="70" spans="1:7" x14ac:dyDescent="0.2">
      <c r="A70" t="s">
        <v>4944</v>
      </c>
      <c r="B70">
        <v>749</v>
      </c>
      <c r="C70">
        <v>5</v>
      </c>
      <c r="D70">
        <v>2</v>
      </c>
      <c r="E70">
        <v>3212</v>
      </c>
      <c r="F70" t="s">
        <v>238</v>
      </c>
      <c r="G70" t="s">
        <v>242</v>
      </c>
    </row>
    <row r="71" spans="1:7" x14ac:dyDescent="0.2">
      <c r="A71" t="s">
        <v>4944</v>
      </c>
      <c r="B71">
        <v>759</v>
      </c>
      <c r="C71">
        <v>9</v>
      </c>
      <c r="D71">
        <v>2</v>
      </c>
      <c r="E71">
        <v>1251</v>
      </c>
      <c r="F71" t="s">
        <v>2953</v>
      </c>
      <c r="G71" t="s">
        <v>242</v>
      </c>
    </row>
    <row r="72" spans="1:7" x14ac:dyDescent="0.2">
      <c r="A72" t="s">
        <v>4944</v>
      </c>
      <c r="B72">
        <v>759</v>
      </c>
      <c r="C72">
        <v>9</v>
      </c>
      <c r="D72">
        <v>2</v>
      </c>
      <c r="E72">
        <v>3212</v>
      </c>
      <c r="F72" t="s">
        <v>238</v>
      </c>
      <c r="G72" t="s">
        <v>242</v>
      </c>
    </row>
    <row r="73" spans="1:7" x14ac:dyDescent="0.2">
      <c r="A73" t="s">
        <v>4944</v>
      </c>
      <c r="B73">
        <v>760</v>
      </c>
      <c r="C73">
        <v>42</v>
      </c>
      <c r="D73">
        <v>2</v>
      </c>
      <c r="E73">
        <v>1251</v>
      </c>
      <c r="F73" t="s">
        <v>2953</v>
      </c>
      <c r="G73" t="s">
        <v>242</v>
      </c>
    </row>
    <row r="74" spans="1:7" x14ac:dyDescent="0.2">
      <c r="A74" t="s">
        <v>4944</v>
      </c>
      <c r="B74">
        <v>761</v>
      </c>
      <c r="C74">
        <v>9</v>
      </c>
      <c r="D74">
        <v>2</v>
      </c>
      <c r="E74">
        <v>1251</v>
      </c>
      <c r="F74" t="s">
        <v>2953</v>
      </c>
      <c r="G74" t="s">
        <v>242</v>
      </c>
    </row>
    <row r="75" spans="1:7" x14ac:dyDescent="0.2">
      <c r="A75" t="s">
        <v>4944</v>
      </c>
      <c r="B75">
        <v>761</v>
      </c>
      <c r="C75">
        <v>9</v>
      </c>
      <c r="D75">
        <v>2</v>
      </c>
      <c r="E75">
        <v>3212</v>
      </c>
      <c r="F75" t="s">
        <v>238</v>
      </c>
      <c r="G75" t="s">
        <v>242</v>
      </c>
    </row>
    <row r="76" spans="1:7" x14ac:dyDescent="0.2">
      <c r="A76" t="s">
        <v>4944</v>
      </c>
      <c r="B76">
        <v>762</v>
      </c>
      <c r="C76">
        <v>42</v>
      </c>
      <c r="D76">
        <v>2</v>
      </c>
      <c r="E76">
        <v>1251</v>
      </c>
      <c r="F76" t="s">
        <v>2953</v>
      </c>
      <c r="G76" t="s">
        <v>242</v>
      </c>
    </row>
    <row r="77" spans="1:7" x14ac:dyDescent="0.2">
      <c r="A77" t="s">
        <v>4944</v>
      </c>
      <c r="B77">
        <v>763</v>
      </c>
      <c r="C77">
        <v>9</v>
      </c>
      <c r="D77">
        <v>2</v>
      </c>
      <c r="E77">
        <v>1251</v>
      </c>
      <c r="F77" t="s">
        <v>2953</v>
      </c>
      <c r="G77" t="s">
        <v>242</v>
      </c>
    </row>
    <row r="78" spans="1:7" x14ac:dyDescent="0.2">
      <c r="A78" t="s">
        <v>4944</v>
      </c>
      <c r="B78">
        <v>763</v>
      </c>
      <c r="C78">
        <v>9</v>
      </c>
      <c r="D78">
        <v>2</v>
      </c>
      <c r="E78">
        <v>3212</v>
      </c>
      <c r="F78" t="s">
        <v>238</v>
      </c>
      <c r="G78" t="s">
        <v>242</v>
      </c>
    </row>
    <row r="79" spans="1:7" x14ac:dyDescent="0.2">
      <c r="A79" t="s">
        <v>4944</v>
      </c>
      <c r="B79">
        <v>764</v>
      </c>
      <c r="C79">
        <v>42</v>
      </c>
      <c r="D79">
        <v>2</v>
      </c>
      <c r="E79">
        <v>1251</v>
      </c>
      <c r="F79" t="s">
        <v>2953</v>
      </c>
      <c r="G79" t="s">
        <v>242</v>
      </c>
    </row>
    <row r="80" spans="1:7" x14ac:dyDescent="0.2">
      <c r="A80" t="s">
        <v>4944</v>
      </c>
      <c r="B80">
        <v>769</v>
      </c>
      <c r="C80">
        <v>13</v>
      </c>
      <c r="D80">
        <v>2</v>
      </c>
      <c r="E80">
        <v>1251</v>
      </c>
      <c r="F80" t="s">
        <v>2953</v>
      </c>
      <c r="G80" t="s">
        <v>242</v>
      </c>
    </row>
    <row r="81" spans="1:7" x14ac:dyDescent="0.2">
      <c r="A81" t="s">
        <v>4944</v>
      </c>
      <c r="B81">
        <v>769</v>
      </c>
      <c r="C81">
        <v>13</v>
      </c>
      <c r="D81">
        <v>2</v>
      </c>
      <c r="E81">
        <v>3212</v>
      </c>
      <c r="F81" t="s">
        <v>238</v>
      </c>
      <c r="G81" t="s">
        <v>242</v>
      </c>
    </row>
    <row r="82" spans="1:7" x14ac:dyDescent="0.2">
      <c r="A82" t="s">
        <v>4944</v>
      </c>
      <c r="B82">
        <v>770</v>
      </c>
      <c r="C82">
        <v>46</v>
      </c>
      <c r="D82">
        <v>2</v>
      </c>
      <c r="E82">
        <v>1251</v>
      </c>
      <c r="F82" t="s">
        <v>2953</v>
      </c>
      <c r="G82" t="s">
        <v>242</v>
      </c>
    </row>
    <row r="83" spans="1:7" x14ac:dyDescent="0.2">
      <c r="A83" t="s">
        <v>4944</v>
      </c>
      <c r="B83">
        <v>771</v>
      </c>
      <c r="C83">
        <v>13</v>
      </c>
      <c r="D83">
        <v>2</v>
      </c>
      <c r="E83">
        <v>1251</v>
      </c>
      <c r="F83" t="s">
        <v>2953</v>
      </c>
      <c r="G83" t="s">
        <v>242</v>
      </c>
    </row>
    <row r="84" spans="1:7" x14ac:dyDescent="0.2">
      <c r="A84" t="s">
        <v>4944</v>
      </c>
      <c r="B84">
        <v>771</v>
      </c>
      <c r="C84">
        <v>13</v>
      </c>
      <c r="D84">
        <v>2</v>
      </c>
      <c r="E84">
        <v>3212</v>
      </c>
      <c r="F84" t="s">
        <v>238</v>
      </c>
      <c r="G84" t="s">
        <v>242</v>
      </c>
    </row>
    <row r="85" spans="1:7" x14ac:dyDescent="0.2">
      <c r="A85" t="s">
        <v>4944</v>
      </c>
      <c r="B85">
        <v>772</v>
      </c>
      <c r="C85">
        <v>46</v>
      </c>
      <c r="D85">
        <v>2</v>
      </c>
      <c r="E85">
        <v>1251</v>
      </c>
      <c r="F85" t="s">
        <v>2953</v>
      </c>
      <c r="G85" t="s">
        <v>242</v>
      </c>
    </row>
    <row r="86" spans="1:7" x14ac:dyDescent="0.2">
      <c r="A86" t="s">
        <v>4944</v>
      </c>
      <c r="B86">
        <v>773</v>
      </c>
      <c r="C86">
        <v>13</v>
      </c>
      <c r="D86">
        <v>2</v>
      </c>
      <c r="E86">
        <v>1251</v>
      </c>
      <c r="F86" t="s">
        <v>2953</v>
      </c>
      <c r="G86" t="s">
        <v>242</v>
      </c>
    </row>
    <row r="87" spans="1:7" x14ac:dyDescent="0.2">
      <c r="A87" t="s">
        <v>4944</v>
      </c>
      <c r="B87">
        <v>773</v>
      </c>
      <c r="C87">
        <v>13</v>
      </c>
      <c r="D87">
        <v>2</v>
      </c>
      <c r="E87">
        <v>3212</v>
      </c>
      <c r="F87" t="s">
        <v>238</v>
      </c>
      <c r="G87" t="s">
        <v>242</v>
      </c>
    </row>
    <row r="88" spans="1:7" x14ac:dyDescent="0.2">
      <c r="A88" t="s">
        <v>4944</v>
      </c>
      <c r="B88">
        <v>774</v>
      </c>
      <c r="C88">
        <v>46</v>
      </c>
      <c r="D88">
        <v>2</v>
      </c>
      <c r="E88">
        <v>1251</v>
      </c>
      <c r="F88" t="s">
        <v>2953</v>
      </c>
      <c r="G88" t="s">
        <v>242</v>
      </c>
    </row>
    <row r="89" spans="1:7" x14ac:dyDescent="0.2">
      <c r="A89" t="s">
        <v>4944</v>
      </c>
      <c r="B89">
        <v>775</v>
      </c>
      <c r="C89">
        <v>13</v>
      </c>
      <c r="D89">
        <v>2</v>
      </c>
      <c r="E89">
        <v>1251</v>
      </c>
      <c r="F89" t="s">
        <v>2953</v>
      </c>
      <c r="G89" t="s">
        <v>242</v>
      </c>
    </row>
    <row r="90" spans="1:7" x14ac:dyDescent="0.2">
      <c r="A90" t="s">
        <v>4944</v>
      </c>
      <c r="B90">
        <v>775</v>
      </c>
      <c r="C90">
        <v>13</v>
      </c>
      <c r="D90">
        <v>2</v>
      </c>
      <c r="E90">
        <v>3212</v>
      </c>
      <c r="F90" t="s">
        <v>238</v>
      </c>
      <c r="G90" t="s">
        <v>242</v>
      </c>
    </row>
    <row r="91" spans="1:7" x14ac:dyDescent="0.2">
      <c r="A91" t="s">
        <v>4944</v>
      </c>
      <c r="B91">
        <v>776</v>
      </c>
      <c r="C91">
        <v>46</v>
      </c>
      <c r="D91">
        <v>2</v>
      </c>
      <c r="E91">
        <v>1251</v>
      </c>
      <c r="F91" t="s">
        <v>2953</v>
      </c>
      <c r="G91" t="s">
        <v>242</v>
      </c>
    </row>
    <row r="92" spans="1:7" x14ac:dyDescent="0.2">
      <c r="A92" t="s">
        <v>4944</v>
      </c>
      <c r="B92">
        <v>807</v>
      </c>
      <c r="C92">
        <v>5</v>
      </c>
      <c r="D92">
        <v>2</v>
      </c>
      <c r="E92">
        <v>3212</v>
      </c>
      <c r="F92" t="s">
        <v>238</v>
      </c>
      <c r="G92" t="s">
        <v>242</v>
      </c>
    </row>
    <row r="93" spans="1:7" x14ac:dyDescent="0.2">
      <c r="A93" t="s">
        <v>4944</v>
      </c>
      <c r="B93">
        <v>807</v>
      </c>
      <c r="C93">
        <v>5</v>
      </c>
      <c r="D93">
        <v>4</v>
      </c>
      <c r="E93">
        <v>3417</v>
      </c>
      <c r="F93" t="s">
        <v>237</v>
      </c>
      <c r="G93" t="s">
        <v>1827</v>
      </c>
    </row>
    <row r="94" spans="1:7" x14ac:dyDescent="0.2">
      <c r="A94" t="s">
        <v>4944</v>
      </c>
      <c r="B94">
        <v>807</v>
      </c>
      <c r="C94">
        <v>5</v>
      </c>
      <c r="D94">
        <v>4</v>
      </c>
      <c r="E94">
        <v>3426</v>
      </c>
      <c r="F94" t="s">
        <v>3092</v>
      </c>
      <c r="G94" t="s">
        <v>3194</v>
      </c>
    </row>
    <row r="95" spans="1:7" x14ac:dyDescent="0.2">
      <c r="A95" t="s">
        <v>4944</v>
      </c>
      <c r="B95">
        <v>830</v>
      </c>
      <c r="C95">
        <v>2</v>
      </c>
      <c r="D95">
        <v>2</v>
      </c>
      <c r="E95">
        <v>882</v>
      </c>
      <c r="F95" t="s">
        <v>4871</v>
      </c>
      <c r="G95" t="s">
        <v>242</v>
      </c>
    </row>
    <row r="96" spans="1:7" x14ac:dyDescent="0.2">
      <c r="A96" t="s">
        <v>5151</v>
      </c>
      <c r="B96">
        <v>602</v>
      </c>
      <c r="C96">
        <v>5</v>
      </c>
      <c r="D96">
        <v>4</v>
      </c>
      <c r="E96">
        <v>3200</v>
      </c>
      <c r="F96" t="s">
        <v>3497</v>
      </c>
      <c r="G96" t="s">
        <v>2546</v>
      </c>
    </row>
    <row r="97" spans="1:7" x14ac:dyDescent="0.2">
      <c r="A97" t="s">
        <v>5151</v>
      </c>
      <c r="B97">
        <v>604</v>
      </c>
      <c r="C97">
        <v>5</v>
      </c>
      <c r="D97">
        <v>2</v>
      </c>
      <c r="E97">
        <v>1251</v>
      </c>
      <c r="F97" t="s">
        <v>2953</v>
      </c>
      <c r="G97" t="s">
        <v>242</v>
      </c>
    </row>
    <row r="98" spans="1:7" x14ac:dyDescent="0.2">
      <c r="A98" t="s">
        <v>5151</v>
      </c>
      <c r="B98">
        <v>604</v>
      </c>
      <c r="C98">
        <v>5</v>
      </c>
      <c r="D98">
        <v>2</v>
      </c>
      <c r="E98">
        <v>3212</v>
      </c>
      <c r="F98" t="s">
        <v>238</v>
      </c>
      <c r="G98" t="s">
        <v>242</v>
      </c>
    </row>
    <row r="99" spans="1:7" x14ac:dyDescent="0.2">
      <c r="A99" t="s">
        <v>5151</v>
      </c>
      <c r="B99">
        <v>607</v>
      </c>
      <c r="C99">
        <v>5</v>
      </c>
      <c r="D99">
        <v>2</v>
      </c>
      <c r="E99">
        <v>1251</v>
      </c>
      <c r="F99" t="s">
        <v>2953</v>
      </c>
      <c r="G99" t="s">
        <v>242</v>
      </c>
    </row>
    <row r="100" spans="1:7" x14ac:dyDescent="0.2">
      <c r="A100" t="s">
        <v>5151</v>
      </c>
      <c r="B100">
        <v>607</v>
      </c>
      <c r="C100">
        <v>5</v>
      </c>
      <c r="D100">
        <v>2</v>
      </c>
      <c r="E100">
        <v>3212</v>
      </c>
      <c r="F100" t="s">
        <v>238</v>
      </c>
      <c r="G100" t="s">
        <v>242</v>
      </c>
    </row>
    <row r="101" spans="1:7" x14ac:dyDescent="0.2">
      <c r="A101" t="s">
        <v>5151</v>
      </c>
      <c r="B101">
        <v>610</v>
      </c>
      <c r="C101">
        <v>5</v>
      </c>
      <c r="D101">
        <v>2</v>
      </c>
      <c r="E101">
        <v>1251</v>
      </c>
      <c r="F101" t="s">
        <v>2953</v>
      </c>
      <c r="G101" t="s">
        <v>242</v>
      </c>
    </row>
    <row r="102" spans="1:7" x14ac:dyDescent="0.2">
      <c r="A102" t="s">
        <v>5151</v>
      </c>
      <c r="B102">
        <v>610</v>
      </c>
      <c r="C102">
        <v>5</v>
      </c>
      <c r="D102">
        <v>2</v>
      </c>
      <c r="E102">
        <v>3212</v>
      </c>
      <c r="F102" t="s">
        <v>238</v>
      </c>
      <c r="G102" t="s">
        <v>242</v>
      </c>
    </row>
    <row r="103" spans="1:7" x14ac:dyDescent="0.2">
      <c r="A103" t="s">
        <v>5151</v>
      </c>
      <c r="B103">
        <v>613</v>
      </c>
      <c r="C103">
        <v>5</v>
      </c>
      <c r="D103">
        <v>2</v>
      </c>
      <c r="E103">
        <v>1251</v>
      </c>
      <c r="F103" t="s">
        <v>2953</v>
      </c>
      <c r="G103" t="s">
        <v>242</v>
      </c>
    </row>
    <row r="104" spans="1:7" x14ac:dyDescent="0.2">
      <c r="A104" t="s">
        <v>5151</v>
      </c>
      <c r="B104">
        <v>613</v>
      </c>
      <c r="C104">
        <v>5</v>
      </c>
      <c r="D104">
        <v>2</v>
      </c>
      <c r="E104">
        <v>3212</v>
      </c>
      <c r="F104" t="s">
        <v>238</v>
      </c>
      <c r="G104" t="s">
        <v>242</v>
      </c>
    </row>
    <row r="105" spans="1:7" x14ac:dyDescent="0.2">
      <c r="A105" t="s">
        <v>5151</v>
      </c>
      <c r="B105">
        <v>616</v>
      </c>
      <c r="C105">
        <v>5</v>
      </c>
      <c r="D105">
        <v>2</v>
      </c>
      <c r="E105">
        <v>1251</v>
      </c>
      <c r="F105" t="s">
        <v>2953</v>
      </c>
      <c r="G105" t="s">
        <v>242</v>
      </c>
    </row>
    <row r="106" spans="1:7" x14ac:dyDescent="0.2">
      <c r="A106" t="s">
        <v>5151</v>
      </c>
      <c r="B106">
        <v>616</v>
      </c>
      <c r="C106">
        <v>5</v>
      </c>
      <c r="D106">
        <v>2</v>
      </c>
      <c r="E106">
        <v>3212</v>
      </c>
      <c r="F106" t="s">
        <v>238</v>
      </c>
      <c r="G106" t="s">
        <v>242</v>
      </c>
    </row>
    <row r="107" spans="1:7" x14ac:dyDescent="0.2">
      <c r="A107" t="s">
        <v>5151</v>
      </c>
      <c r="B107">
        <v>619</v>
      </c>
      <c r="C107">
        <v>5</v>
      </c>
      <c r="D107">
        <v>2</v>
      </c>
      <c r="E107">
        <v>1251</v>
      </c>
      <c r="F107" t="s">
        <v>2953</v>
      </c>
      <c r="G107" t="s">
        <v>242</v>
      </c>
    </row>
    <row r="108" spans="1:7" x14ac:dyDescent="0.2">
      <c r="A108" t="s">
        <v>5151</v>
      </c>
      <c r="B108">
        <v>619</v>
      </c>
      <c r="C108">
        <v>5</v>
      </c>
      <c r="D108">
        <v>2</v>
      </c>
      <c r="E108">
        <v>3212</v>
      </c>
      <c r="F108" t="s">
        <v>238</v>
      </c>
      <c r="G108" t="s">
        <v>242</v>
      </c>
    </row>
    <row r="109" spans="1:7" x14ac:dyDescent="0.2">
      <c r="A109" t="s">
        <v>5151</v>
      </c>
      <c r="B109">
        <v>622</v>
      </c>
      <c r="C109">
        <v>5</v>
      </c>
      <c r="D109">
        <v>2</v>
      </c>
      <c r="E109">
        <v>1251</v>
      </c>
      <c r="F109" t="s">
        <v>2953</v>
      </c>
      <c r="G109" t="s">
        <v>242</v>
      </c>
    </row>
    <row r="110" spans="1:7" x14ac:dyDescent="0.2">
      <c r="A110" t="s">
        <v>5151</v>
      </c>
      <c r="B110">
        <v>622</v>
      </c>
      <c r="C110">
        <v>5</v>
      </c>
      <c r="D110">
        <v>2</v>
      </c>
      <c r="E110">
        <v>3212</v>
      </c>
      <c r="F110" t="s">
        <v>238</v>
      </c>
      <c r="G110" t="s">
        <v>242</v>
      </c>
    </row>
    <row r="111" spans="1:7" x14ac:dyDescent="0.2">
      <c r="A111" t="s">
        <v>5151</v>
      </c>
      <c r="B111">
        <v>625</v>
      </c>
      <c r="C111">
        <v>5</v>
      </c>
      <c r="D111">
        <v>2</v>
      </c>
      <c r="E111">
        <v>1251</v>
      </c>
      <c r="F111" t="s">
        <v>2953</v>
      </c>
      <c r="G111" t="s">
        <v>242</v>
      </c>
    </row>
    <row r="112" spans="1:7" x14ac:dyDescent="0.2">
      <c r="A112" t="s">
        <v>5151</v>
      </c>
      <c r="B112">
        <v>625</v>
      </c>
      <c r="C112">
        <v>5</v>
      </c>
      <c r="D112">
        <v>2</v>
      </c>
      <c r="E112">
        <v>3212</v>
      </c>
      <c r="F112" t="s">
        <v>238</v>
      </c>
      <c r="G112" t="s">
        <v>242</v>
      </c>
    </row>
    <row r="113" spans="1:7" x14ac:dyDescent="0.2">
      <c r="A113" t="s">
        <v>5151</v>
      </c>
      <c r="B113">
        <v>628</v>
      </c>
      <c r="C113">
        <v>5</v>
      </c>
      <c r="D113">
        <v>2</v>
      </c>
      <c r="E113">
        <v>1251</v>
      </c>
      <c r="F113" t="s">
        <v>2953</v>
      </c>
      <c r="G113" t="s">
        <v>242</v>
      </c>
    </row>
    <row r="114" spans="1:7" x14ac:dyDescent="0.2">
      <c r="A114" t="s">
        <v>5151</v>
      </c>
      <c r="B114">
        <v>628</v>
      </c>
      <c r="C114">
        <v>5</v>
      </c>
      <c r="D114">
        <v>2</v>
      </c>
      <c r="E114">
        <v>3212</v>
      </c>
      <c r="F114" t="s">
        <v>238</v>
      </c>
      <c r="G114" t="s">
        <v>242</v>
      </c>
    </row>
    <row r="115" spans="1:7" x14ac:dyDescent="0.2">
      <c r="A115" t="s">
        <v>5151</v>
      </c>
      <c r="B115">
        <v>631</v>
      </c>
      <c r="C115">
        <v>5</v>
      </c>
      <c r="D115">
        <v>2</v>
      </c>
      <c r="E115">
        <v>1251</v>
      </c>
      <c r="F115" t="s">
        <v>2953</v>
      </c>
      <c r="G115" t="s">
        <v>242</v>
      </c>
    </row>
    <row r="116" spans="1:7" x14ac:dyDescent="0.2">
      <c r="A116" t="s">
        <v>5151</v>
      </c>
      <c r="B116">
        <v>631</v>
      </c>
      <c r="C116">
        <v>5</v>
      </c>
      <c r="D116">
        <v>2</v>
      </c>
      <c r="E116">
        <v>3212</v>
      </c>
      <c r="F116" t="s">
        <v>238</v>
      </c>
      <c r="G116" t="s">
        <v>242</v>
      </c>
    </row>
    <row r="117" spans="1:7" x14ac:dyDescent="0.2">
      <c r="A117" t="s">
        <v>5151</v>
      </c>
      <c r="B117">
        <v>634</v>
      </c>
      <c r="C117">
        <v>5</v>
      </c>
      <c r="D117">
        <v>2</v>
      </c>
      <c r="E117">
        <v>1251</v>
      </c>
      <c r="F117" t="s">
        <v>2953</v>
      </c>
      <c r="G117" t="s">
        <v>242</v>
      </c>
    </row>
    <row r="118" spans="1:7" x14ac:dyDescent="0.2">
      <c r="A118" t="s">
        <v>5151</v>
      </c>
      <c r="B118">
        <v>634</v>
      </c>
      <c r="C118">
        <v>5</v>
      </c>
      <c r="D118">
        <v>2</v>
      </c>
      <c r="E118">
        <v>3212</v>
      </c>
      <c r="F118" t="s">
        <v>238</v>
      </c>
      <c r="G118" t="s">
        <v>242</v>
      </c>
    </row>
    <row r="119" spans="1:7" x14ac:dyDescent="0.2">
      <c r="A119" t="s">
        <v>5151</v>
      </c>
      <c r="B119">
        <v>637</v>
      </c>
      <c r="C119">
        <v>5</v>
      </c>
      <c r="D119">
        <v>2</v>
      </c>
      <c r="E119">
        <v>1251</v>
      </c>
      <c r="F119" t="s">
        <v>2953</v>
      </c>
      <c r="G119" t="s">
        <v>242</v>
      </c>
    </row>
    <row r="120" spans="1:7" x14ac:dyDescent="0.2">
      <c r="A120" t="s">
        <v>5151</v>
      </c>
      <c r="B120">
        <v>637</v>
      </c>
      <c r="C120">
        <v>5</v>
      </c>
      <c r="D120">
        <v>2</v>
      </c>
      <c r="E120">
        <v>3212</v>
      </c>
      <c r="F120" t="s">
        <v>238</v>
      </c>
      <c r="G120" t="s">
        <v>242</v>
      </c>
    </row>
    <row r="121" spans="1:7" x14ac:dyDescent="0.2">
      <c r="A121" t="s">
        <v>5151</v>
      </c>
      <c r="B121">
        <v>640</v>
      </c>
      <c r="C121">
        <v>5</v>
      </c>
      <c r="D121">
        <v>2</v>
      </c>
      <c r="E121">
        <v>1251</v>
      </c>
      <c r="F121" t="s">
        <v>2953</v>
      </c>
      <c r="G121" t="s">
        <v>242</v>
      </c>
    </row>
    <row r="122" spans="1:7" x14ac:dyDescent="0.2">
      <c r="A122" t="s">
        <v>5151</v>
      </c>
      <c r="B122">
        <v>640</v>
      </c>
      <c r="C122">
        <v>5</v>
      </c>
      <c r="D122">
        <v>2</v>
      </c>
      <c r="E122">
        <v>3212</v>
      </c>
      <c r="F122" t="s">
        <v>238</v>
      </c>
      <c r="G122" t="s">
        <v>242</v>
      </c>
    </row>
    <row r="123" spans="1:7" x14ac:dyDescent="0.2">
      <c r="A123" t="s">
        <v>5151</v>
      </c>
      <c r="B123">
        <v>643</v>
      </c>
      <c r="C123">
        <v>5</v>
      </c>
      <c r="D123">
        <v>2</v>
      </c>
      <c r="E123">
        <v>1251</v>
      </c>
      <c r="F123" t="s">
        <v>2953</v>
      </c>
      <c r="G123" t="s">
        <v>242</v>
      </c>
    </row>
    <row r="124" spans="1:7" x14ac:dyDescent="0.2">
      <c r="A124" t="s">
        <v>5151</v>
      </c>
      <c r="B124">
        <v>643</v>
      </c>
      <c r="C124">
        <v>5</v>
      </c>
      <c r="D124">
        <v>2</v>
      </c>
      <c r="E124">
        <v>3212</v>
      </c>
      <c r="F124" t="s">
        <v>238</v>
      </c>
      <c r="G124" t="s">
        <v>242</v>
      </c>
    </row>
    <row r="125" spans="1:7" x14ac:dyDescent="0.2">
      <c r="A125" t="s">
        <v>5151</v>
      </c>
      <c r="B125">
        <v>646</v>
      </c>
      <c r="C125">
        <v>5</v>
      </c>
      <c r="D125">
        <v>2</v>
      </c>
      <c r="E125">
        <v>1251</v>
      </c>
      <c r="F125" t="s">
        <v>2953</v>
      </c>
      <c r="G125" t="s">
        <v>242</v>
      </c>
    </row>
    <row r="126" spans="1:7" x14ac:dyDescent="0.2">
      <c r="A126" t="s">
        <v>5151</v>
      </c>
      <c r="B126">
        <v>646</v>
      </c>
      <c r="C126">
        <v>5</v>
      </c>
      <c r="D126">
        <v>2</v>
      </c>
      <c r="E126">
        <v>3212</v>
      </c>
      <c r="F126" t="s">
        <v>238</v>
      </c>
      <c r="G126" t="s">
        <v>242</v>
      </c>
    </row>
    <row r="127" spans="1:7" x14ac:dyDescent="0.2">
      <c r="A127" t="s">
        <v>5151</v>
      </c>
      <c r="B127">
        <v>649</v>
      </c>
      <c r="C127">
        <v>5</v>
      </c>
      <c r="D127">
        <v>2</v>
      </c>
      <c r="E127">
        <v>1251</v>
      </c>
      <c r="F127" t="s">
        <v>2953</v>
      </c>
      <c r="G127" t="s">
        <v>242</v>
      </c>
    </row>
    <row r="128" spans="1:7" x14ac:dyDescent="0.2">
      <c r="A128" t="s">
        <v>5151</v>
      </c>
      <c r="B128">
        <v>649</v>
      </c>
      <c r="C128">
        <v>5</v>
      </c>
      <c r="D128">
        <v>2</v>
      </c>
      <c r="E128">
        <v>3212</v>
      </c>
      <c r="F128" t="s">
        <v>238</v>
      </c>
      <c r="G128" t="s">
        <v>242</v>
      </c>
    </row>
    <row r="129" spans="1:8" x14ac:dyDescent="0.2">
      <c r="A129" t="s">
        <v>5151</v>
      </c>
      <c r="B129">
        <v>652</v>
      </c>
      <c r="C129">
        <v>5</v>
      </c>
      <c r="D129">
        <v>2</v>
      </c>
      <c r="E129">
        <v>1251</v>
      </c>
      <c r="F129" t="s">
        <v>2953</v>
      </c>
      <c r="G129" t="s">
        <v>242</v>
      </c>
    </row>
    <row r="130" spans="1:8" x14ac:dyDescent="0.2">
      <c r="A130" t="s">
        <v>5151</v>
      </c>
      <c r="B130">
        <v>652</v>
      </c>
      <c r="C130">
        <v>5</v>
      </c>
      <c r="D130">
        <v>2</v>
      </c>
      <c r="E130">
        <v>3212</v>
      </c>
      <c r="F130" t="s">
        <v>238</v>
      </c>
      <c r="G130" t="s">
        <v>242</v>
      </c>
    </row>
    <row r="131" spans="1:8" x14ac:dyDescent="0.2">
      <c r="A131" t="s">
        <v>5151</v>
      </c>
      <c r="B131">
        <v>956</v>
      </c>
      <c r="C131">
        <v>2</v>
      </c>
      <c r="D131">
        <v>2</v>
      </c>
      <c r="E131">
        <v>882</v>
      </c>
      <c r="F131" t="s">
        <v>4871</v>
      </c>
      <c r="G131" t="s">
        <v>242</v>
      </c>
    </row>
    <row r="132" spans="1:8" x14ac:dyDescent="0.2">
      <c r="A132" t="s">
        <v>4940</v>
      </c>
      <c r="B132">
        <v>444</v>
      </c>
      <c r="C132">
        <v>59</v>
      </c>
      <c r="D132">
        <v>4</v>
      </c>
      <c r="E132">
        <v>310</v>
      </c>
      <c r="F132" t="s">
        <v>2693</v>
      </c>
      <c r="G132" t="s">
        <v>2395</v>
      </c>
      <c r="H132" t="s">
        <v>3488</v>
      </c>
    </row>
    <row r="133" spans="1:8" x14ac:dyDescent="0.2">
      <c r="A133" t="s">
        <v>4940</v>
      </c>
      <c r="B133">
        <v>456</v>
      </c>
      <c r="C133">
        <v>67</v>
      </c>
      <c r="D133">
        <v>4</v>
      </c>
      <c r="E133">
        <v>310</v>
      </c>
      <c r="F133" t="s">
        <v>2693</v>
      </c>
      <c r="G133" t="s">
        <v>2395</v>
      </c>
      <c r="H133" t="s">
        <v>3488</v>
      </c>
    </row>
    <row r="134" spans="1:8" x14ac:dyDescent="0.2">
      <c r="A134" t="s">
        <v>4940</v>
      </c>
      <c r="B134">
        <v>468</v>
      </c>
      <c r="C134">
        <v>67</v>
      </c>
      <c r="D134">
        <v>4</v>
      </c>
      <c r="E134">
        <v>310</v>
      </c>
      <c r="F134" t="s">
        <v>2693</v>
      </c>
      <c r="G134" t="s">
        <v>2395</v>
      </c>
      <c r="H134" t="s">
        <v>3488</v>
      </c>
    </row>
    <row r="135" spans="1:8" x14ac:dyDescent="0.2">
      <c r="A135" t="s">
        <v>4940</v>
      </c>
      <c r="B135">
        <v>48</v>
      </c>
      <c r="C135">
        <v>22</v>
      </c>
      <c r="D135">
        <v>4</v>
      </c>
      <c r="E135">
        <v>3116</v>
      </c>
      <c r="F135" t="s">
        <v>4995</v>
      </c>
      <c r="G135" t="s">
        <v>629</v>
      </c>
      <c r="H135" t="s">
        <v>3484</v>
      </c>
    </row>
    <row r="136" spans="1:8" x14ac:dyDescent="0.2">
      <c r="A136" t="s">
        <v>4940</v>
      </c>
      <c r="B136">
        <v>480</v>
      </c>
      <c r="C136">
        <v>67</v>
      </c>
      <c r="D136">
        <v>4</v>
      </c>
      <c r="E136">
        <v>310</v>
      </c>
      <c r="F136" t="s">
        <v>2693</v>
      </c>
      <c r="G136" t="s">
        <v>2395</v>
      </c>
      <c r="H136" t="s">
        <v>3488</v>
      </c>
    </row>
    <row r="137" spans="1:8" x14ac:dyDescent="0.2">
      <c r="A137" t="s">
        <v>4940</v>
      </c>
      <c r="B137">
        <v>49</v>
      </c>
      <c r="C137">
        <v>40</v>
      </c>
      <c r="D137">
        <v>4</v>
      </c>
      <c r="E137">
        <v>3116</v>
      </c>
      <c r="F137" t="s">
        <v>5150</v>
      </c>
      <c r="G137" t="s">
        <v>629</v>
      </c>
      <c r="H137" t="s">
        <v>3484</v>
      </c>
    </row>
    <row r="138" spans="1:8" x14ac:dyDescent="0.2">
      <c r="A138" t="s">
        <v>4940</v>
      </c>
      <c r="B138">
        <v>492</v>
      </c>
      <c r="C138">
        <v>60</v>
      </c>
      <c r="D138">
        <v>4</v>
      </c>
      <c r="E138">
        <v>310</v>
      </c>
      <c r="F138" t="s">
        <v>2693</v>
      </c>
      <c r="G138" t="s">
        <v>2395</v>
      </c>
      <c r="H138" t="s">
        <v>3488</v>
      </c>
    </row>
    <row r="139" spans="1:8" x14ac:dyDescent="0.2">
      <c r="A139" t="s">
        <v>4940</v>
      </c>
      <c r="B139">
        <v>504</v>
      </c>
      <c r="C139">
        <v>71</v>
      </c>
      <c r="D139">
        <v>4</v>
      </c>
      <c r="E139">
        <v>310</v>
      </c>
      <c r="F139" t="s">
        <v>2693</v>
      </c>
      <c r="G139" t="s">
        <v>2395</v>
      </c>
      <c r="H139" t="s">
        <v>3488</v>
      </c>
    </row>
    <row r="140" spans="1:8" x14ac:dyDescent="0.2">
      <c r="A140" t="s">
        <v>4940</v>
      </c>
      <c r="B140">
        <v>516</v>
      </c>
      <c r="C140">
        <v>71</v>
      </c>
      <c r="D140">
        <v>4</v>
      </c>
      <c r="E140">
        <v>310</v>
      </c>
      <c r="F140" t="s">
        <v>2693</v>
      </c>
      <c r="G140" t="s">
        <v>2395</v>
      </c>
      <c r="H140" t="s">
        <v>3488</v>
      </c>
    </row>
    <row r="141" spans="1:8" x14ac:dyDescent="0.2">
      <c r="A141" t="s">
        <v>4940</v>
      </c>
      <c r="B141">
        <v>528</v>
      </c>
      <c r="C141">
        <v>74</v>
      </c>
      <c r="D141">
        <v>4</v>
      </c>
      <c r="E141">
        <v>310</v>
      </c>
      <c r="F141" t="s">
        <v>2693</v>
      </c>
      <c r="G141" t="s">
        <v>2395</v>
      </c>
      <c r="H141" t="s">
        <v>3488</v>
      </c>
    </row>
    <row r="142" spans="1:8" x14ac:dyDescent="0.2">
      <c r="A142" t="s">
        <v>4940</v>
      </c>
      <c r="B142">
        <v>55</v>
      </c>
      <c r="C142">
        <v>20</v>
      </c>
      <c r="D142">
        <v>4</v>
      </c>
      <c r="E142">
        <v>3116</v>
      </c>
      <c r="F142" t="s">
        <v>4991</v>
      </c>
      <c r="G142" t="s">
        <v>629</v>
      </c>
      <c r="H142" t="s">
        <v>3484</v>
      </c>
    </row>
    <row r="143" spans="1:8" x14ac:dyDescent="0.2">
      <c r="A143" t="s">
        <v>4940</v>
      </c>
      <c r="B143">
        <v>56</v>
      </c>
      <c r="C143">
        <v>36</v>
      </c>
      <c r="D143">
        <v>4</v>
      </c>
      <c r="E143">
        <v>3116</v>
      </c>
      <c r="F143" t="s">
        <v>4925</v>
      </c>
      <c r="G143" t="s">
        <v>629</v>
      </c>
      <c r="H143" t="s">
        <v>3484</v>
      </c>
    </row>
    <row r="144" spans="1:8" x14ac:dyDescent="0.2">
      <c r="A144" t="s">
        <v>4940</v>
      </c>
      <c r="B144">
        <v>724</v>
      </c>
      <c r="C144">
        <v>2</v>
      </c>
      <c r="D144">
        <v>2</v>
      </c>
      <c r="E144">
        <v>882</v>
      </c>
      <c r="F144" t="s">
        <v>4871</v>
      </c>
      <c r="G144" t="s">
        <v>242</v>
      </c>
    </row>
    <row r="145" spans="1:8" x14ac:dyDescent="0.2">
      <c r="A145" t="s">
        <v>5149</v>
      </c>
      <c r="B145">
        <v>35</v>
      </c>
      <c r="C145">
        <v>304</v>
      </c>
      <c r="D145">
        <v>2</v>
      </c>
      <c r="E145">
        <v>882</v>
      </c>
      <c r="F145" t="s">
        <v>4871</v>
      </c>
      <c r="G145" t="s">
        <v>242</v>
      </c>
    </row>
    <row r="146" spans="1:8" x14ac:dyDescent="0.2">
      <c r="A146" t="s">
        <v>4939</v>
      </c>
      <c r="B146">
        <v>1005</v>
      </c>
      <c r="C146">
        <v>5</v>
      </c>
      <c r="D146">
        <v>2</v>
      </c>
      <c r="E146">
        <v>1252</v>
      </c>
      <c r="F146" t="s">
        <v>2736</v>
      </c>
      <c r="G146" t="s">
        <v>242</v>
      </c>
    </row>
    <row r="147" spans="1:8" x14ac:dyDescent="0.2">
      <c r="A147" t="s">
        <v>4939</v>
      </c>
      <c r="B147">
        <v>1005</v>
      </c>
      <c r="C147">
        <v>5</v>
      </c>
      <c r="D147">
        <v>2</v>
      </c>
      <c r="E147">
        <v>1257</v>
      </c>
      <c r="F147" t="s">
        <v>2720</v>
      </c>
      <c r="G147" t="s">
        <v>242</v>
      </c>
    </row>
    <row r="148" spans="1:8" x14ac:dyDescent="0.2">
      <c r="A148" t="s">
        <v>4939</v>
      </c>
      <c r="B148">
        <v>1005</v>
      </c>
      <c r="C148">
        <v>5</v>
      </c>
      <c r="D148">
        <v>4</v>
      </c>
      <c r="E148">
        <v>3790</v>
      </c>
      <c r="F148" t="s">
        <v>1269</v>
      </c>
      <c r="G148" t="s">
        <v>60</v>
      </c>
    </row>
    <row r="149" spans="1:8" x14ac:dyDescent="0.2">
      <c r="A149" t="s">
        <v>4939</v>
      </c>
      <c r="B149">
        <v>1140</v>
      </c>
      <c r="C149">
        <v>10</v>
      </c>
      <c r="D149">
        <v>4</v>
      </c>
      <c r="E149">
        <v>3417</v>
      </c>
      <c r="F149" t="s">
        <v>237</v>
      </c>
      <c r="G149" t="s">
        <v>1827</v>
      </c>
    </row>
    <row r="150" spans="1:8" x14ac:dyDescent="0.2">
      <c r="A150" t="s">
        <v>4939</v>
      </c>
      <c r="B150">
        <v>1151</v>
      </c>
      <c r="C150">
        <v>10</v>
      </c>
      <c r="D150">
        <v>4</v>
      </c>
      <c r="E150">
        <v>3417</v>
      </c>
      <c r="F150" t="s">
        <v>237</v>
      </c>
      <c r="G150" t="s">
        <v>1827</v>
      </c>
    </row>
    <row r="151" spans="1:8" x14ac:dyDescent="0.2">
      <c r="A151" t="s">
        <v>4939</v>
      </c>
      <c r="B151">
        <v>118</v>
      </c>
      <c r="C151">
        <v>20</v>
      </c>
      <c r="D151">
        <v>4</v>
      </c>
      <c r="E151">
        <v>3218</v>
      </c>
      <c r="F151" t="s">
        <v>5148</v>
      </c>
      <c r="G151" t="s">
        <v>1101</v>
      </c>
    </row>
    <row r="152" spans="1:8" x14ac:dyDescent="0.2">
      <c r="A152" t="s">
        <v>4939</v>
      </c>
      <c r="B152">
        <v>1313</v>
      </c>
      <c r="C152">
        <v>12</v>
      </c>
      <c r="D152">
        <v>4</v>
      </c>
      <c r="E152">
        <v>3417</v>
      </c>
      <c r="F152" t="s">
        <v>237</v>
      </c>
      <c r="G152" t="s">
        <v>1827</v>
      </c>
    </row>
    <row r="153" spans="1:8" x14ac:dyDescent="0.2">
      <c r="A153" t="s">
        <v>4939</v>
      </c>
      <c r="B153">
        <v>1431</v>
      </c>
      <c r="C153">
        <v>2</v>
      </c>
      <c r="D153">
        <v>2</v>
      </c>
      <c r="E153">
        <v>882</v>
      </c>
      <c r="F153" t="s">
        <v>4871</v>
      </c>
      <c r="G153" t="s">
        <v>242</v>
      </c>
    </row>
    <row r="154" spans="1:8" x14ac:dyDescent="0.2">
      <c r="A154" t="s">
        <v>4939</v>
      </c>
      <c r="B154">
        <v>174</v>
      </c>
      <c r="C154">
        <v>16</v>
      </c>
      <c r="D154">
        <v>6</v>
      </c>
      <c r="E154">
        <v>778</v>
      </c>
      <c r="F154" t="s">
        <v>5147</v>
      </c>
      <c r="G154" t="s">
        <v>242</v>
      </c>
      <c r="H154" t="s">
        <v>3499</v>
      </c>
    </row>
    <row r="155" spans="1:8" x14ac:dyDescent="0.2">
      <c r="A155" t="s">
        <v>4939</v>
      </c>
      <c r="B155">
        <v>174</v>
      </c>
      <c r="C155">
        <v>16</v>
      </c>
      <c r="D155">
        <v>7</v>
      </c>
      <c r="E155">
        <v>779</v>
      </c>
      <c r="F155" t="s">
        <v>5146</v>
      </c>
      <c r="G155" t="s">
        <v>634</v>
      </c>
      <c r="H155" t="s">
        <v>3499</v>
      </c>
    </row>
    <row r="156" spans="1:8" x14ac:dyDescent="0.2">
      <c r="A156" t="s">
        <v>4939</v>
      </c>
      <c r="B156">
        <v>349</v>
      </c>
      <c r="C156">
        <v>5</v>
      </c>
      <c r="D156">
        <v>2</v>
      </c>
      <c r="E156">
        <v>1251</v>
      </c>
      <c r="F156" t="s">
        <v>2953</v>
      </c>
      <c r="G156" t="s">
        <v>242</v>
      </c>
    </row>
    <row r="157" spans="1:8" x14ac:dyDescent="0.2">
      <c r="A157" t="s">
        <v>4939</v>
      </c>
      <c r="B157">
        <v>349</v>
      </c>
      <c r="C157">
        <v>5</v>
      </c>
      <c r="D157">
        <v>2</v>
      </c>
      <c r="E157">
        <v>3212</v>
      </c>
      <c r="F157" t="s">
        <v>238</v>
      </c>
      <c r="G157" t="s">
        <v>242</v>
      </c>
    </row>
    <row r="158" spans="1:8" x14ac:dyDescent="0.2">
      <c r="A158" t="s">
        <v>4939</v>
      </c>
      <c r="B158">
        <v>349</v>
      </c>
      <c r="C158">
        <v>5</v>
      </c>
      <c r="D158">
        <v>4</v>
      </c>
      <c r="E158">
        <v>3417</v>
      </c>
      <c r="F158" t="s">
        <v>237</v>
      </c>
      <c r="G158" t="s">
        <v>1827</v>
      </c>
    </row>
    <row r="159" spans="1:8" x14ac:dyDescent="0.2">
      <c r="A159" t="s">
        <v>4939</v>
      </c>
      <c r="B159">
        <v>349</v>
      </c>
      <c r="C159">
        <v>5</v>
      </c>
      <c r="D159">
        <v>4</v>
      </c>
      <c r="E159">
        <v>3425</v>
      </c>
      <c r="F159" t="s">
        <v>1349</v>
      </c>
      <c r="G159" t="s">
        <v>3194</v>
      </c>
    </row>
    <row r="160" spans="1:8" x14ac:dyDescent="0.2">
      <c r="A160" t="s">
        <v>4939</v>
      </c>
      <c r="B160">
        <v>353</v>
      </c>
      <c r="C160">
        <v>5</v>
      </c>
      <c r="D160">
        <v>2</v>
      </c>
      <c r="E160">
        <v>1251</v>
      </c>
      <c r="F160" t="s">
        <v>2953</v>
      </c>
      <c r="G160" t="s">
        <v>242</v>
      </c>
    </row>
    <row r="161" spans="1:7" x14ac:dyDescent="0.2">
      <c r="A161" t="s">
        <v>4939</v>
      </c>
      <c r="B161">
        <v>353</v>
      </c>
      <c r="C161">
        <v>5</v>
      </c>
      <c r="D161">
        <v>2</v>
      </c>
      <c r="E161">
        <v>3212</v>
      </c>
      <c r="F161" t="s">
        <v>238</v>
      </c>
      <c r="G161" t="s">
        <v>242</v>
      </c>
    </row>
    <row r="162" spans="1:7" x14ac:dyDescent="0.2">
      <c r="A162" t="s">
        <v>4939</v>
      </c>
      <c r="B162">
        <v>353</v>
      </c>
      <c r="C162">
        <v>5</v>
      </c>
      <c r="D162">
        <v>4</v>
      </c>
      <c r="E162">
        <v>3417</v>
      </c>
      <c r="F162" t="s">
        <v>237</v>
      </c>
      <c r="G162" t="s">
        <v>1827</v>
      </c>
    </row>
    <row r="163" spans="1:7" x14ac:dyDescent="0.2">
      <c r="A163" t="s">
        <v>4939</v>
      </c>
      <c r="B163">
        <v>353</v>
      </c>
      <c r="C163">
        <v>5</v>
      </c>
      <c r="D163">
        <v>4</v>
      </c>
      <c r="E163">
        <v>3425</v>
      </c>
      <c r="F163" t="s">
        <v>1349</v>
      </c>
      <c r="G163" t="s">
        <v>3194</v>
      </c>
    </row>
    <row r="164" spans="1:7" x14ac:dyDescent="0.2">
      <c r="A164" t="s">
        <v>4939</v>
      </c>
      <c r="B164">
        <v>357</v>
      </c>
      <c r="C164">
        <v>5</v>
      </c>
      <c r="D164">
        <v>2</v>
      </c>
      <c r="E164">
        <v>1251</v>
      </c>
      <c r="F164" t="s">
        <v>2953</v>
      </c>
      <c r="G164" t="s">
        <v>242</v>
      </c>
    </row>
    <row r="165" spans="1:7" x14ac:dyDescent="0.2">
      <c r="A165" t="s">
        <v>4939</v>
      </c>
      <c r="B165">
        <v>357</v>
      </c>
      <c r="C165">
        <v>5</v>
      </c>
      <c r="D165">
        <v>2</v>
      </c>
      <c r="E165">
        <v>3212</v>
      </c>
      <c r="F165" t="s">
        <v>238</v>
      </c>
      <c r="G165" t="s">
        <v>242</v>
      </c>
    </row>
    <row r="166" spans="1:7" x14ac:dyDescent="0.2">
      <c r="A166" t="s">
        <v>4939</v>
      </c>
      <c r="B166">
        <v>357</v>
      </c>
      <c r="C166">
        <v>5</v>
      </c>
      <c r="D166">
        <v>4</v>
      </c>
      <c r="E166">
        <v>3417</v>
      </c>
      <c r="F166" t="s">
        <v>237</v>
      </c>
      <c r="G166" t="s">
        <v>1827</v>
      </c>
    </row>
    <row r="167" spans="1:7" x14ac:dyDescent="0.2">
      <c r="A167" t="s">
        <v>4939</v>
      </c>
      <c r="B167">
        <v>357</v>
      </c>
      <c r="C167">
        <v>5</v>
      </c>
      <c r="D167">
        <v>4</v>
      </c>
      <c r="E167">
        <v>3425</v>
      </c>
      <c r="F167" t="s">
        <v>1349</v>
      </c>
      <c r="G167" t="s">
        <v>3194</v>
      </c>
    </row>
    <row r="168" spans="1:7" x14ac:dyDescent="0.2">
      <c r="A168" t="s">
        <v>4939</v>
      </c>
      <c r="B168">
        <v>361</v>
      </c>
      <c r="C168">
        <v>5</v>
      </c>
      <c r="D168">
        <v>2</v>
      </c>
      <c r="E168">
        <v>1251</v>
      </c>
      <c r="F168" t="s">
        <v>2953</v>
      </c>
      <c r="G168" t="s">
        <v>242</v>
      </c>
    </row>
    <row r="169" spans="1:7" x14ac:dyDescent="0.2">
      <c r="A169" t="s">
        <v>4939</v>
      </c>
      <c r="B169">
        <v>361</v>
      </c>
      <c r="C169">
        <v>5</v>
      </c>
      <c r="D169">
        <v>2</v>
      </c>
      <c r="E169">
        <v>3212</v>
      </c>
      <c r="F169" t="s">
        <v>238</v>
      </c>
      <c r="G169" t="s">
        <v>242</v>
      </c>
    </row>
    <row r="170" spans="1:7" x14ac:dyDescent="0.2">
      <c r="A170" t="s">
        <v>4939</v>
      </c>
      <c r="B170">
        <v>361</v>
      </c>
      <c r="C170">
        <v>5</v>
      </c>
      <c r="D170">
        <v>4</v>
      </c>
      <c r="E170">
        <v>3417</v>
      </c>
      <c r="F170" t="s">
        <v>237</v>
      </c>
      <c r="G170" t="s">
        <v>1827</v>
      </c>
    </row>
    <row r="171" spans="1:7" x14ac:dyDescent="0.2">
      <c r="A171" t="s">
        <v>4939</v>
      </c>
      <c r="B171">
        <v>361</v>
      </c>
      <c r="C171">
        <v>5</v>
      </c>
      <c r="D171">
        <v>4</v>
      </c>
      <c r="E171">
        <v>3425</v>
      </c>
      <c r="F171" t="s">
        <v>1349</v>
      </c>
      <c r="G171" t="s">
        <v>3194</v>
      </c>
    </row>
    <row r="172" spans="1:7" x14ac:dyDescent="0.2">
      <c r="A172" t="s">
        <v>4939</v>
      </c>
      <c r="B172">
        <v>365</v>
      </c>
      <c r="C172">
        <v>5</v>
      </c>
      <c r="D172">
        <v>2</v>
      </c>
      <c r="E172">
        <v>1251</v>
      </c>
      <c r="F172" t="s">
        <v>2953</v>
      </c>
      <c r="G172" t="s">
        <v>242</v>
      </c>
    </row>
    <row r="173" spans="1:7" x14ac:dyDescent="0.2">
      <c r="A173" t="s">
        <v>4939</v>
      </c>
      <c r="B173">
        <v>365</v>
      </c>
      <c r="C173">
        <v>5</v>
      </c>
      <c r="D173">
        <v>2</v>
      </c>
      <c r="E173">
        <v>3212</v>
      </c>
      <c r="F173" t="s">
        <v>238</v>
      </c>
      <c r="G173" t="s">
        <v>242</v>
      </c>
    </row>
    <row r="174" spans="1:7" x14ac:dyDescent="0.2">
      <c r="A174" t="s">
        <v>4939</v>
      </c>
      <c r="B174">
        <v>365</v>
      </c>
      <c r="C174">
        <v>5</v>
      </c>
      <c r="D174">
        <v>4</v>
      </c>
      <c r="E174">
        <v>3417</v>
      </c>
      <c r="F174" t="s">
        <v>237</v>
      </c>
      <c r="G174" t="s">
        <v>1827</v>
      </c>
    </row>
    <row r="175" spans="1:7" x14ac:dyDescent="0.2">
      <c r="A175" t="s">
        <v>4939</v>
      </c>
      <c r="B175">
        <v>365</v>
      </c>
      <c r="C175">
        <v>5</v>
      </c>
      <c r="D175">
        <v>4</v>
      </c>
      <c r="E175">
        <v>3425</v>
      </c>
      <c r="F175" t="s">
        <v>1349</v>
      </c>
      <c r="G175" t="s">
        <v>3194</v>
      </c>
    </row>
    <row r="176" spans="1:7" x14ac:dyDescent="0.2">
      <c r="A176" t="s">
        <v>4939</v>
      </c>
      <c r="B176">
        <v>369</v>
      </c>
      <c r="C176">
        <v>5</v>
      </c>
      <c r="D176">
        <v>2</v>
      </c>
      <c r="E176">
        <v>1251</v>
      </c>
      <c r="F176" t="s">
        <v>2953</v>
      </c>
      <c r="G176" t="s">
        <v>242</v>
      </c>
    </row>
    <row r="177" spans="1:7" x14ac:dyDescent="0.2">
      <c r="A177" t="s">
        <v>4939</v>
      </c>
      <c r="B177">
        <v>369</v>
      </c>
      <c r="C177">
        <v>5</v>
      </c>
      <c r="D177">
        <v>2</v>
      </c>
      <c r="E177">
        <v>3212</v>
      </c>
      <c r="F177" t="s">
        <v>238</v>
      </c>
      <c r="G177" t="s">
        <v>242</v>
      </c>
    </row>
    <row r="178" spans="1:7" x14ac:dyDescent="0.2">
      <c r="A178" t="s">
        <v>4939</v>
      </c>
      <c r="B178">
        <v>369</v>
      </c>
      <c r="C178">
        <v>5</v>
      </c>
      <c r="D178">
        <v>4</v>
      </c>
      <c r="E178">
        <v>3417</v>
      </c>
      <c r="F178" t="s">
        <v>237</v>
      </c>
      <c r="G178" t="s">
        <v>1827</v>
      </c>
    </row>
    <row r="179" spans="1:7" x14ac:dyDescent="0.2">
      <c r="A179" t="s">
        <v>4939</v>
      </c>
      <c r="B179">
        <v>369</v>
      </c>
      <c r="C179">
        <v>5</v>
      </c>
      <c r="D179">
        <v>4</v>
      </c>
      <c r="E179">
        <v>3425</v>
      </c>
      <c r="F179" t="s">
        <v>1349</v>
      </c>
      <c r="G179" t="s">
        <v>3194</v>
      </c>
    </row>
    <row r="180" spans="1:7" x14ac:dyDescent="0.2">
      <c r="A180" t="s">
        <v>4939</v>
      </c>
      <c r="B180">
        <v>373</v>
      </c>
      <c r="C180">
        <v>5</v>
      </c>
      <c r="D180">
        <v>2</v>
      </c>
      <c r="E180">
        <v>1251</v>
      </c>
      <c r="F180" t="s">
        <v>2953</v>
      </c>
      <c r="G180" t="s">
        <v>242</v>
      </c>
    </row>
    <row r="181" spans="1:7" x14ac:dyDescent="0.2">
      <c r="A181" t="s">
        <v>4939</v>
      </c>
      <c r="B181">
        <v>373</v>
      </c>
      <c r="C181">
        <v>5</v>
      </c>
      <c r="D181">
        <v>2</v>
      </c>
      <c r="E181">
        <v>3212</v>
      </c>
      <c r="F181" t="s">
        <v>238</v>
      </c>
      <c r="G181" t="s">
        <v>242</v>
      </c>
    </row>
    <row r="182" spans="1:7" x14ac:dyDescent="0.2">
      <c r="A182" t="s">
        <v>4939</v>
      </c>
      <c r="B182">
        <v>373</v>
      </c>
      <c r="C182">
        <v>5</v>
      </c>
      <c r="D182">
        <v>4</v>
      </c>
      <c r="E182">
        <v>3417</v>
      </c>
      <c r="F182" t="s">
        <v>237</v>
      </c>
      <c r="G182" t="s">
        <v>1827</v>
      </c>
    </row>
    <row r="183" spans="1:7" x14ac:dyDescent="0.2">
      <c r="A183" t="s">
        <v>4939</v>
      </c>
      <c r="B183">
        <v>373</v>
      </c>
      <c r="C183">
        <v>5</v>
      </c>
      <c r="D183">
        <v>4</v>
      </c>
      <c r="E183">
        <v>3425</v>
      </c>
      <c r="F183" t="s">
        <v>1349</v>
      </c>
      <c r="G183" t="s">
        <v>3194</v>
      </c>
    </row>
    <row r="184" spans="1:7" x14ac:dyDescent="0.2">
      <c r="A184" t="s">
        <v>4939</v>
      </c>
      <c r="B184">
        <v>377</v>
      </c>
      <c r="C184">
        <v>5</v>
      </c>
      <c r="D184">
        <v>2</v>
      </c>
      <c r="E184">
        <v>1251</v>
      </c>
      <c r="F184" t="s">
        <v>2953</v>
      </c>
      <c r="G184" t="s">
        <v>242</v>
      </c>
    </row>
    <row r="185" spans="1:7" x14ac:dyDescent="0.2">
      <c r="A185" t="s">
        <v>4939</v>
      </c>
      <c r="B185">
        <v>377</v>
      </c>
      <c r="C185">
        <v>5</v>
      </c>
      <c r="D185">
        <v>2</v>
      </c>
      <c r="E185">
        <v>3212</v>
      </c>
      <c r="F185" t="s">
        <v>238</v>
      </c>
      <c r="G185" t="s">
        <v>242</v>
      </c>
    </row>
    <row r="186" spans="1:7" x14ac:dyDescent="0.2">
      <c r="A186" t="s">
        <v>4939</v>
      </c>
      <c r="B186">
        <v>377</v>
      </c>
      <c r="C186">
        <v>5</v>
      </c>
      <c r="D186">
        <v>4</v>
      </c>
      <c r="E186">
        <v>3417</v>
      </c>
      <c r="F186" t="s">
        <v>237</v>
      </c>
      <c r="G186" t="s">
        <v>1827</v>
      </c>
    </row>
    <row r="187" spans="1:7" x14ac:dyDescent="0.2">
      <c r="A187" t="s">
        <v>4939</v>
      </c>
      <c r="B187">
        <v>377</v>
      </c>
      <c r="C187">
        <v>5</v>
      </c>
      <c r="D187">
        <v>4</v>
      </c>
      <c r="E187">
        <v>3425</v>
      </c>
      <c r="F187" t="s">
        <v>1349</v>
      </c>
      <c r="G187" t="s">
        <v>3194</v>
      </c>
    </row>
    <row r="188" spans="1:7" x14ac:dyDescent="0.2">
      <c r="A188" t="s">
        <v>4939</v>
      </c>
      <c r="B188">
        <v>383</v>
      </c>
      <c r="C188">
        <v>5</v>
      </c>
      <c r="D188">
        <v>2</v>
      </c>
      <c r="E188">
        <v>1251</v>
      </c>
      <c r="F188" t="s">
        <v>2953</v>
      </c>
      <c r="G188" t="s">
        <v>242</v>
      </c>
    </row>
    <row r="189" spans="1:7" x14ac:dyDescent="0.2">
      <c r="A189" t="s">
        <v>4939</v>
      </c>
      <c r="B189">
        <v>383</v>
      </c>
      <c r="C189">
        <v>5</v>
      </c>
      <c r="D189">
        <v>2</v>
      </c>
      <c r="E189">
        <v>3212</v>
      </c>
      <c r="F189" t="s">
        <v>238</v>
      </c>
      <c r="G189" t="s">
        <v>242</v>
      </c>
    </row>
    <row r="190" spans="1:7" x14ac:dyDescent="0.2">
      <c r="A190" t="s">
        <v>4939</v>
      </c>
      <c r="B190">
        <v>383</v>
      </c>
      <c r="C190">
        <v>5</v>
      </c>
      <c r="D190">
        <v>4</v>
      </c>
      <c r="E190">
        <v>3417</v>
      </c>
      <c r="F190" t="s">
        <v>237</v>
      </c>
      <c r="G190" t="s">
        <v>1827</v>
      </c>
    </row>
    <row r="191" spans="1:7" x14ac:dyDescent="0.2">
      <c r="A191" t="s">
        <v>4939</v>
      </c>
      <c r="B191">
        <v>383</v>
      </c>
      <c r="C191">
        <v>5</v>
      </c>
      <c r="D191">
        <v>4</v>
      </c>
      <c r="E191">
        <v>3425</v>
      </c>
      <c r="F191" t="s">
        <v>1349</v>
      </c>
      <c r="G191" t="s">
        <v>3194</v>
      </c>
    </row>
    <row r="192" spans="1:7" x14ac:dyDescent="0.2">
      <c r="A192" t="s">
        <v>4939</v>
      </c>
      <c r="B192">
        <v>387</v>
      </c>
      <c r="C192">
        <v>5</v>
      </c>
      <c r="D192">
        <v>2</v>
      </c>
      <c r="E192">
        <v>1251</v>
      </c>
      <c r="F192" t="s">
        <v>2953</v>
      </c>
      <c r="G192" t="s">
        <v>242</v>
      </c>
    </row>
    <row r="193" spans="1:7" x14ac:dyDescent="0.2">
      <c r="A193" t="s">
        <v>4939</v>
      </c>
      <c r="B193">
        <v>387</v>
      </c>
      <c r="C193">
        <v>5</v>
      </c>
      <c r="D193">
        <v>2</v>
      </c>
      <c r="E193">
        <v>3212</v>
      </c>
      <c r="F193" t="s">
        <v>238</v>
      </c>
      <c r="G193" t="s">
        <v>242</v>
      </c>
    </row>
    <row r="194" spans="1:7" x14ac:dyDescent="0.2">
      <c r="A194" t="s">
        <v>4939</v>
      </c>
      <c r="B194">
        <v>387</v>
      </c>
      <c r="C194">
        <v>5</v>
      </c>
      <c r="D194">
        <v>4</v>
      </c>
      <c r="E194">
        <v>3417</v>
      </c>
      <c r="F194" t="s">
        <v>237</v>
      </c>
      <c r="G194" t="s">
        <v>1827</v>
      </c>
    </row>
    <row r="195" spans="1:7" x14ac:dyDescent="0.2">
      <c r="A195" t="s">
        <v>4939</v>
      </c>
      <c r="B195">
        <v>387</v>
      </c>
      <c r="C195">
        <v>5</v>
      </c>
      <c r="D195">
        <v>4</v>
      </c>
      <c r="E195">
        <v>3425</v>
      </c>
      <c r="F195" t="s">
        <v>1349</v>
      </c>
      <c r="G195" t="s">
        <v>3194</v>
      </c>
    </row>
    <row r="196" spans="1:7" x14ac:dyDescent="0.2">
      <c r="A196" t="s">
        <v>4939</v>
      </c>
      <c r="B196">
        <v>391</v>
      </c>
      <c r="C196">
        <v>5</v>
      </c>
      <c r="D196">
        <v>2</v>
      </c>
      <c r="E196">
        <v>1251</v>
      </c>
      <c r="F196" t="s">
        <v>2953</v>
      </c>
      <c r="G196" t="s">
        <v>242</v>
      </c>
    </row>
    <row r="197" spans="1:7" x14ac:dyDescent="0.2">
      <c r="A197" t="s">
        <v>4939</v>
      </c>
      <c r="B197">
        <v>391</v>
      </c>
      <c r="C197">
        <v>5</v>
      </c>
      <c r="D197">
        <v>2</v>
      </c>
      <c r="E197">
        <v>3212</v>
      </c>
      <c r="F197" t="s">
        <v>238</v>
      </c>
      <c r="G197" t="s">
        <v>242</v>
      </c>
    </row>
    <row r="198" spans="1:7" x14ac:dyDescent="0.2">
      <c r="A198" t="s">
        <v>4939</v>
      </c>
      <c r="B198">
        <v>391</v>
      </c>
      <c r="C198">
        <v>5</v>
      </c>
      <c r="D198">
        <v>4</v>
      </c>
      <c r="E198">
        <v>3417</v>
      </c>
      <c r="F198" t="s">
        <v>237</v>
      </c>
      <c r="G198" t="s">
        <v>1827</v>
      </c>
    </row>
    <row r="199" spans="1:7" x14ac:dyDescent="0.2">
      <c r="A199" t="s">
        <v>4939</v>
      </c>
      <c r="B199">
        <v>391</v>
      </c>
      <c r="C199">
        <v>5</v>
      </c>
      <c r="D199">
        <v>4</v>
      </c>
      <c r="E199">
        <v>3425</v>
      </c>
      <c r="F199" t="s">
        <v>1349</v>
      </c>
      <c r="G199" t="s">
        <v>3194</v>
      </c>
    </row>
    <row r="200" spans="1:7" x14ac:dyDescent="0.2">
      <c r="A200" t="s">
        <v>4939</v>
      </c>
      <c r="B200">
        <v>395</v>
      </c>
      <c r="C200">
        <v>5</v>
      </c>
      <c r="D200">
        <v>2</v>
      </c>
      <c r="E200">
        <v>1251</v>
      </c>
      <c r="F200" t="s">
        <v>2953</v>
      </c>
      <c r="G200" t="s">
        <v>242</v>
      </c>
    </row>
    <row r="201" spans="1:7" x14ac:dyDescent="0.2">
      <c r="A201" t="s">
        <v>4939</v>
      </c>
      <c r="B201">
        <v>395</v>
      </c>
      <c r="C201">
        <v>5</v>
      </c>
      <c r="D201">
        <v>2</v>
      </c>
      <c r="E201">
        <v>3212</v>
      </c>
      <c r="F201" t="s">
        <v>238</v>
      </c>
      <c r="G201" t="s">
        <v>242</v>
      </c>
    </row>
    <row r="202" spans="1:7" x14ac:dyDescent="0.2">
      <c r="A202" t="s">
        <v>4939</v>
      </c>
      <c r="B202">
        <v>395</v>
      </c>
      <c r="C202">
        <v>5</v>
      </c>
      <c r="D202">
        <v>4</v>
      </c>
      <c r="E202">
        <v>3417</v>
      </c>
      <c r="F202" t="s">
        <v>237</v>
      </c>
      <c r="G202" t="s">
        <v>1827</v>
      </c>
    </row>
    <row r="203" spans="1:7" x14ac:dyDescent="0.2">
      <c r="A203" t="s">
        <v>4939</v>
      </c>
      <c r="B203">
        <v>395</v>
      </c>
      <c r="C203">
        <v>5</v>
      </c>
      <c r="D203">
        <v>4</v>
      </c>
      <c r="E203">
        <v>3425</v>
      </c>
      <c r="F203" t="s">
        <v>1349</v>
      </c>
      <c r="G203" t="s">
        <v>3194</v>
      </c>
    </row>
    <row r="204" spans="1:7" x14ac:dyDescent="0.2">
      <c r="A204" t="s">
        <v>4939</v>
      </c>
      <c r="B204">
        <v>399</v>
      </c>
      <c r="C204">
        <v>5</v>
      </c>
      <c r="D204">
        <v>2</v>
      </c>
      <c r="E204">
        <v>1251</v>
      </c>
      <c r="F204" t="s">
        <v>2953</v>
      </c>
      <c r="G204" t="s">
        <v>242</v>
      </c>
    </row>
    <row r="205" spans="1:7" x14ac:dyDescent="0.2">
      <c r="A205" t="s">
        <v>4939</v>
      </c>
      <c r="B205">
        <v>399</v>
      </c>
      <c r="C205">
        <v>5</v>
      </c>
      <c r="D205">
        <v>2</v>
      </c>
      <c r="E205">
        <v>3212</v>
      </c>
      <c r="F205" t="s">
        <v>238</v>
      </c>
      <c r="G205" t="s">
        <v>242</v>
      </c>
    </row>
    <row r="206" spans="1:7" x14ac:dyDescent="0.2">
      <c r="A206" t="s">
        <v>4939</v>
      </c>
      <c r="B206">
        <v>399</v>
      </c>
      <c r="C206">
        <v>5</v>
      </c>
      <c r="D206">
        <v>4</v>
      </c>
      <c r="E206">
        <v>3417</v>
      </c>
      <c r="F206" t="s">
        <v>237</v>
      </c>
      <c r="G206" t="s">
        <v>1827</v>
      </c>
    </row>
    <row r="207" spans="1:7" x14ac:dyDescent="0.2">
      <c r="A207" t="s">
        <v>4939</v>
      </c>
      <c r="B207">
        <v>399</v>
      </c>
      <c r="C207">
        <v>5</v>
      </c>
      <c r="D207">
        <v>4</v>
      </c>
      <c r="E207">
        <v>3425</v>
      </c>
      <c r="F207" t="s">
        <v>1349</v>
      </c>
      <c r="G207" t="s">
        <v>3194</v>
      </c>
    </row>
    <row r="208" spans="1:7" x14ac:dyDescent="0.2">
      <c r="A208" t="s">
        <v>4939</v>
      </c>
      <c r="B208">
        <v>403</v>
      </c>
      <c r="C208">
        <v>5</v>
      </c>
      <c r="D208">
        <v>2</v>
      </c>
      <c r="E208">
        <v>1251</v>
      </c>
      <c r="F208" t="s">
        <v>2953</v>
      </c>
      <c r="G208" t="s">
        <v>242</v>
      </c>
    </row>
    <row r="209" spans="1:7" x14ac:dyDescent="0.2">
      <c r="A209" t="s">
        <v>4939</v>
      </c>
      <c r="B209">
        <v>403</v>
      </c>
      <c r="C209">
        <v>5</v>
      </c>
      <c r="D209">
        <v>2</v>
      </c>
      <c r="E209">
        <v>3212</v>
      </c>
      <c r="F209" t="s">
        <v>238</v>
      </c>
      <c r="G209" t="s">
        <v>242</v>
      </c>
    </row>
    <row r="210" spans="1:7" x14ac:dyDescent="0.2">
      <c r="A210" t="s">
        <v>4939</v>
      </c>
      <c r="B210">
        <v>403</v>
      </c>
      <c r="C210">
        <v>5</v>
      </c>
      <c r="D210">
        <v>4</v>
      </c>
      <c r="E210">
        <v>3417</v>
      </c>
      <c r="F210" t="s">
        <v>237</v>
      </c>
      <c r="G210" t="s">
        <v>1827</v>
      </c>
    </row>
    <row r="211" spans="1:7" x14ac:dyDescent="0.2">
      <c r="A211" t="s">
        <v>4939</v>
      </c>
      <c r="B211">
        <v>403</v>
      </c>
      <c r="C211">
        <v>5</v>
      </c>
      <c r="D211">
        <v>4</v>
      </c>
      <c r="E211">
        <v>3425</v>
      </c>
      <c r="F211" t="s">
        <v>1349</v>
      </c>
      <c r="G211" t="s">
        <v>3194</v>
      </c>
    </row>
    <row r="212" spans="1:7" x14ac:dyDescent="0.2">
      <c r="A212" t="s">
        <v>4939</v>
      </c>
      <c r="B212">
        <v>407</v>
      </c>
      <c r="C212">
        <v>5</v>
      </c>
      <c r="D212">
        <v>2</v>
      </c>
      <c r="E212">
        <v>1251</v>
      </c>
      <c r="F212" t="s">
        <v>2953</v>
      </c>
      <c r="G212" t="s">
        <v>242</v>
      </c>
    </row>
    <row r="213" spans="1:7" x14ac:dyDescent="0.2">
      <c r="A213" t="s">
        <v>4939</v>
      </c>
      <c r="B213">
        <v>407</v>
      </c>
      <c r="C213">
        <v>5</v>
      </c>
      <c r="D213">
        <v>2</v>
      </c>
      <c r="E213">
        <v>3212</v>
      </c>
      <c r="F213" t="s">
        <v>238</v>
      </c>
      <c r="G213" t="s">
        <v>242</v>
      </c>
    </row>
    <row r="214" spans="1:7" x14ac:dyDescent="0.2">
      <c r="A214" t="s">
        <v>4939</v>
      </c>
      <c r="B214">
        <v>407</v>
      </c>
      <c r="C214">
        <v>5</v>
      </c>
      <c r="D214">
        <v>4</v>
      </c>
      <c r="E214">
        <v>3417</v>
      </c>
      <c r="F214" t="s">
        <v>237</v>
      </c>
      <c r="G214" t="s">
        <v>1827</v>
      </c>
    </row>
    <row r="215" spans="1:7" x14ac:dyDescent="0.2">
      <c r="A215" t="s">
        <v>4939</v>
      </c>
      <c r="B215">
        <v>407</v>
      </c>
      <c r="C215">
        <v>5</v>
      </c>
      <c r="D215">
        <v>4</v>
      </c>
      <c r="E215">
        <v>3425</v>
      </c>
      <c r="F215" t="s">
        <v>1349</v>
      </c>
      <c r="G215" t="s">
        <v>3194</v>
      </c>
    </row>
    <row r="216" spans="1:7" x14ac:dyDescent="0.2">
      <c r="A216" t="s">
        <v>4939</v>
      </c>
      <c r="B216">
        <v>411</v>
      </c>
      <c r="C216">
        <v>5</v>
      </c>
      <c r="D216">
        <v>2</v>
      </c>
      <c r="E216">
        <v>1251</v>
      </c>
      <c r="F216" t="s">
        <v>2953</v>
      </c>
      <c r="G216" t="s">
        <v>242</v>
      </c>
    </row>
    <row r="217" spans="1:7" x14ac:dyDescent="0.2">
      <c r="A217" t="s">
        <v>4939</v>
      </c>
      <c r="B217">
        <v>411</v>
      </c>
      <c r="C217">
        <v>5</v>
      </c>
      <c r="D217">
        <v>2</v>
      </c>
      <c r="E217">
        <v>3212</v>
      </c>
      <c r="F217" t="s">
        <v>238</v>
      </c>
      <c r="G217" t="s">
        <v>242</v>
      </c>
    </row>
    <row r="218" spans="1:7" x14ac:dyDescent="0.2">
      <c r="A218" t="s">
        <v>4939</v>
      </c>
      <c r="B218">
        <v>411</v>
      </c>
      <c r="C218">
        <v>5</v>
      </c>
      <c r="D218">
        <v>4</v>
      </c>
      <c r="E218">
        <v>3417</v>
      </c>
      <c r="F218" t="s">
        <v>237</v>
      </c>
      <c r="G218" t="s">
        <v>1827</v>
      </c>
    </row>
    <row r="219" spans="1:7" x14ac:dyDescent="0.2">
      <c r="A219" t="s">
        <v>4939</v>
      </c>
      <c r="B219">
        <v>411</v>
      </c>
      <c r="C219">
        <v>5</v>
      </c>
      <c r="D219">
        <v>4</v>
      </c>
      <c r="E219">
        <v>3425</v>
      </c>
      <c r="F219" t="s">
        <v>1349</v>
      </c>
      <c r="G219" t="s">
        <v>3194</v>
      </c>
    </row>
    <row r="220" spans="1:7" x14ac:dyDescent="0.2">
      <c r="A220" t="s">
        <v>4939</v>
      </c>
      <c r="B220">
        <v>417</v>
      </c>
      <c r="C220">
        <v>5</v>
      </c>
      <c r="D220">
        <v>2</v>
      </c>
      <c r="E220">
        <v>1251</v>
      </c>
      <c r="F220" t="s">
        <v>2953</v>
      </c>
      <c r="G220" t="s">
        <v>242</v>
      </c>
    </row>
    <row r="221" spans="1:7" x14ac:dyDescent="0.2">
      <c r="A221" t="s">
        <v>4939</v>
      </c>
      <c r="B221">
        <v>417</v>
      </c>
      <c r="C221">
        <v>5</v>
      </c>
      <c r="D221">
        <v>2</v>
      </c>
      <c r="E221">
        <v>3212</v>
      </c>
      <c r="F221" t="s">
        <v>238</v>
      </c>
      <c r="G221" t="s">
        <v>242</v>
      </c>
    </row>
    <row r="222" spans="1:7" x14ac:dyDescent="0.2">
      <c r="A222" t="s">
        <v>4939</v>
      </c>
      <c r="B222">
        <v>417</v>
      </c>
      <c r="C222">
        <v>5</v>
      </c>
      <c r="D222">
        <v>4</v>
      </c>
      <c r="E222">
        <v>3417</v>
      </c>
      <c r="F222" t="s">
        <v>237</v>
      </c>
      <c r="G222" t="s">
        <v>1827</v>
      </c>
    </row>
    <row r="223" spans="1:7" x14ac:dyDescent="0.2">
      <c r="A223" t="s">
        <v>4939</v>
      </c>
      <c r="B223">
        <v>417</v>
      </c>
      <c r="C223">
        <v>5</v>
      </c>
      <c r="D223">
        <v>4</v>
      </c>
      <c r="E223">
        <v>3425</v>
      </c>
      <c r="F223" t="s">
        <v>1349</v>
      </c>
      <c r="G223" t="s">
        <v>3194</v>
      </c>
    </row>
    <row r="224" spans="1:7" x14ac:dyDescent="0.2">
      <c r="A224" t="s">
        <v>4939</v>
      </c>
      <c r="B224">
        <v>421</v>
      </c>
      <c r="C224">
        <v>5</v>
      </c>
      <c r="D224">
        <v>2</v>
      </c>
      <c r="E224">
        <v>1251</v>
      </c>
      <c r="F224" t="s">
        <v>2953</v>
      </c>
      <c r="G224" t="s">
        <v>242</v>
      </c>
    </row>
    <row r="225" spans="1:7" x14ac:dyDescent="0.2">
      <c r="A225" t="s">
        <v>4939</v>
      </c>
      <c r="B225">
        <v>421</v>
      </c>
      <c r="C225">
        <v>5</v>
      </c>
      <c r="D225">
        <v>2</v>
      </c>
      <c r="E225">
        <v>3212</v>
      </c>
      <c r="F225" t="s">
        <v>238</v>
      </c>
      <c r="G225" t="s">
        <v>242</v>
      </c>
    </row>
    <row r="226" spans="1:7" x14ac:dyDescent="0.2">
      <c r="A226" t="s">
        <v>4939</v>
      </c>
      <c r="B226">
        <v>421</v>
      </c>
      <c r="C226">
        <v>5</v>
      </c>
      <c r="D226">
        <v>4</v>
      </c>
      <c r="E226">
        <v>3417</v>
      </c>
      <c r="F226" t="s">
        <v>237</v>
      </c>
      <c r="G226" t="s">
        <v>1827</v>
      </c>
    </row>
    <row r="227" spans="1:7" x14ac:dyDescent="0.2">
      <c r="A227" t="s">
        <v>4939</v>
      </c>
      <c r="B227">
        <v>421</v>
      </c>
      <c r="C227">
        <v>5</v>
      </c>
      <c r="D227">
        <v>4</v>
      </c>
      <c r="E227">
        <v>3425</v>
      </c>
      <c r="F227" t="s">
        <v>1349</v>
      </c>
      <c r="G227" t="s">
        <v>3194</v>
      </c>
    </row>
    <row r="228" spans="1:7" x14ac:dyDescent="0.2">
      <c r="A228" t="s">
        <v>4939</v>
      </c>
      <c r="B228">
        <v>425</v>
      </c>
      <c r="C228">
        <v>5</v>
      </c>
      <c r="D228">
        <v>2</v>
      </c>
      <c r="E228">
        <v>1251</v>
      </c>
      <c r="F228" t="s">
        <v>2953</v>
      </c>
      <c r="G228" t="s">
        <v>242</v>
      </c>
    </row>
    <row r="229" spans="1:7" x14ac:dyDescent="0.2">
      <c r="A229" t="s">
        <v>4939</v>
      </c>
      <c r="B229">
        <v>425</v>
      </c>
      <c r="C229">
        <v>5</v>
      </c>
      <c r="D229">
        <v>2</v>
      </c>
      <c r="E229">
        <v>3212</v>
      </c>
      <c r="F229" t="s">
        <v>238</v>
      </c>
      <c r="G229" t="s">
        <v>242</v>
      </c>
    </row>
    <row r="230" spans="1:7" x14ac:dyDescent="0.2">
      <c r="A230" t="s">
        <v>4939</v>
      </c>
      <c r="B230">
        <v>425</v>
      </c>
      <c r="C230">
        <v>5</v>
      </c>
      <c r="D230">
        <v>4</v>
      </c>
      <c r="E230">
        <v>3417</v>
      </c>
      <c r="F230" t="s">
        <v>237</v>
      </c>
      <c r="G230" t="s">
        <v>1827</v>
      </c>
    </row>
    <row r="231" spans="1:7" x14ac:dyDescent="0.2">
      <c r="A231" t="s">
        <v>4939</v>
      </c>
      <c r="B231">
        <v>425</v>
      </c>
      <c r="C231">
        <v>5</v>
      </c>
      <c r="D231">
        <v>4</v>
      </c>
      <c r="E231">
        <v>3425</v>
      </c>
      <c r="F231" t="s">
        <v>1349</v>
      </c>
      <c r="G231" t="s">
        <v>3194</v>
      </c>
    </row>
    <row r="232" spans="1:7" x14ac:dyDescent="0.2">
      <c r="A232" t="s">
        <v>4939</v>
      </c>
      <c r="B232">
        <v>429</v>
      </c>
      <c r="C232">
        <v>5</v>
      </c>
      <c r="D232">
        <v>2</v>
      </c>
      <c r="E232">
        <v>1251</v>
      </c>
      <c r="F232" t="s">
        <v>2953</v>
      </c>
      <c r="G232" t="s">
        <v>242</v>
      </c>
    </row>
    <row r="233" spans="1:7" x14ac:dyDescent="0.2">
      <c r="A233" t="s">
        <v>4939</v>
      </c>
      <c r="B233">
        <v>429</v>
      </c>
      <c r="C233">
        <v>5</v>
      </c>
      <c r="D233">
        <v>2</v>
      </c>
      <c r="E233">
        <v>3212</v>
      </c>
      <c r="F233" t="s">
        <v>238</v>
      </c>
      <c r="G233" t="s">
        <v>242</v>
      </c>
    </row>
    <row r="234" spans="1:7" x14ac:dyDescent="0.2">
      <c r="A234" t="s">
        <v>4939</v>
      </c>
      <c r="B234">
        <v>429</v>
      </c>
      <c r="C234">
        <v>5</v>
      </c>
      <c r="D234">
        <v>4</v>
      </c>
      <c r="E234">
        <v>3417</v>
      </c>
      <c r="F234" t="s">
        <v>237</v>
      </c>
      <c r="G234" t="s">
        <v>1827</v>
      </c>
    </row>
    <row r="235" spans="1:7" x14ac:dyDescent="0.2">
      <c r="A235" t="s">
        <v>4939</v>
      </c>
      <c r="B235">
        <v>429</v>
      </c>
      <c r="C235">
        <v>5</v>
      </c>
      <c r="D235">
        <v>4</v>
      </c>
      <c r="E235">
        <v>3425</v>
      </c>
      <c r="F235" t="s">
        <v>1349</v>
      </c>
      <c r="G235" t="s">
        <v>3194</v>
      </c>
    </row>
    <row r="236" spans="1:7" x14ac:dyDescent="0.2">
      <c r="A236" t="s">
        <v>4939</v>
      </c>
      <c r="B236">
        <v>433</v>
      </c>
      <c r="C236">
        <v>5</v>
      </c>
      <c r="D236">
        <v>2</v>
      </c>
      <c r="E236">
        <v>1251</v>
      </c>
      <c r="F236" t="s">
        <v>2953</v>
      </c>
      <c r="G236" t="s">
        <v>242</v>
      </c>
    </row>
    <row r="237" spans="1:7" x14ac:dyDescent="0.2">
      <c r="A237" t="s">
        <v>4939</v>
      </c>
      <c r="B237">
        <v>433</v>
      </c>
      <c r="C237">
        <v>5</v>
      </c>
      <c r="D237">
        <v>2</v>
      </c>
      <c r="E237">
        <v>3212</v>
      </c>
      <c r="F237" t="s">
        <v>238</v>
      </c>
      <c r="G237" t="s">
        <v>242</v>
      </c>
    </row>
    <row r="238" spans="1:7" x14ac:dyDescent="0.2">
      <c r="A238" t="s">
        <v>4939</v>
      </c>
      <c r="B238">
        <v>433</v>
      </c>
      <c r="C238">
        <v>5</v>
      </c>
      <c r="D238">
        <v>4</v>
      </c>
      <c r="E238">
        <v>3417</v>
      </c>
      <c r="F238" t="s">
        <v>237</v>
      </c>
      <c r="G238" t="s">
        <v>1827</v>
      </c>
    </row>
    <row r="239" spans="1:7" x14ac:dyDescent="0.2">
      <c r="A239" t="s">
        <v>4939</v>
      </c>
      <c r="B239">
        <v>433</v>
      </c>
      <c r="C239">
        <v>5</v>
      </c>
      <c r="D239">
        <v>4</v>
      </c>
      <c r="E239">
        <v>3425</v>
      </c>
      <c r="F239" t="s">
        <v>1349</v>
      </c>
      <c r="G239" t="s">
        <v>3194</v>
      </c>
    </row>
    <row r="240" spans="1:7" x14ac:dyDescent="0.2">
      <c r="A240" t="s">
        <v>4939</v>
      </c>
      <c r="B240">
        <v>437</v>
      </c>
      <c r="C240">
        <v>5</v>
      </c>
      <c r="D240">
        <v>2</v>
      </c>
      <c r="E240">
        <v>1251</v>
      </c>
      <c r="F240" t="s">
        <v>2953</v>
      </c>
      <c r="G240" t="s">
        <v>242</v>
      </c>
    </row>
    <row r="241" spans="1:7" x14ac:dyDescent="0.2">
      <c r="A241" t="s">
        <v>4939</v>
      </c>
      <c r="B241">
        <v>437</v>
      </c>
      <c r="C241">
        <v>5</v>
      </c>
      <c r="D241">
        <v>2</v>
      </c>
      <c r="E241">
        <v>3212</v>
      </c>
      <c r="F241" t="s">
        <v>238</v>
      </c>
      <c r="G241" t="s">
        <v>242</v>
      </c>
    </row>
    <row r="242" spans="1:7" x14ac:dyDescent="0.2">
      <c r="A242" t="s">
        <v>4939</v>
      </c>
      <c r="B242">
        <v>437</v>
      </c>
      <c r="C242">
        <v>5</v>
      </c>
      <c r="D242">
        <v>4</v>
      </c>
      <c r="E242">
        <v>3417</v>
      </c>
      <c r="F242" t="s">
        <v>237</v>
      </c>
      <c r="G242" t="s">
        <v>1827</v>
      </c>
    </row>
    <row r="243" spans="1:7" x14ac:dyDescent="0.2">
      <c r="A243" t="s">
        <v>4939</v>
      </c>
      <c r="B243">
        <v>437</v>
      </c>
      <c r="C243">
        <v>5</v>
      </c>
      <c r="D243">
        <v>4</v>
      </c>
      <c r="E243">
        <v>3425</v>
      </c>
      <c r="F243" t="s">
        <v>1349</v>
      </c>
      <c r="G243" t="s">
        <v>3194</v>
      </c>
    </row>
    <row r="244" spans="1:7" x14ac:dyDescent="0.2">
      <c r="A244" t="s">
        <v>4939</v>
      </c>
      <c r="B244">
        <v>441</v>
      </c>
      <c r="C244">
        <v>5</v>
      </c>
      <c r="D244">
        <v>2</v>
      </c>
      <c r="E244">
        <v>1251</v>
      </c>
      <c r="F244" t="s">
        <v>2953</v>
      </c>
      <c r="G244" t="s">
        <v>242</v>
      </c>
    </row>
    <row r="245" spans="1:7" x14ac:dyDescent="0.2">
      <c r="A245" t="s">
        <v>4939</v>
      </c>
      <c r="B245">
        <v>441</v>
      </c>
      <c r="C245">
        <v>5</v>
      </c>
      <c r="D245">
        <v>2</v>
      </c>
      <c r="E245">
        <v>3212</v>
      </c>
      <c r="F245" t="s">
        <v>238</v>
      </c>
      <c r="G245" t="s">
        <v>242</v>
      </c>
    </row>
    <row r="246" spans="1:7" x14ac:dyDescent="0.2">
      <c r="A246" t="s">
        <v>4939</v>
      </c>
      <c r="B246">
        <v>441</v>
      </c>
      <c r="C246">
        <v>5</v>
      </c>
      <c r="D246">
        <v>4</v>
      </c>
      <c r="E246">
        <v>3417</v>
      </c>
      <c r="F246" t="s">
        <v>237</v>
      </c>
      <c r="G246" t="s">
        <v>1827</v>
      </c>
    </row>
    <row r="247" spans="1:7" x14ac:dyDescent="0.2">
      <c r="A247" t="s">
        <v>4939</v>
      </c>
      <c r="B247">
        <v>441</v>
      </c>
      <c r="C247">
        <v>5</v>
      </c>
      <c r="D247">
        <v>4</v>
      </c>
      <c r="E247">
        <v>3425</v>
      </c>
      <c r="F247" t="s">
        <v>1349</v>
      </c>
      <c r="G247" t="s">
        <v>3194</v>
      </c>
    </row>
    <row r="248" spans="1:7" x14ac:dyDescent="0.2">
      <c r="A248" t="s">
        <v>4939</v>
      </c>
      <c r="B248">
        <v>445</v>
      </c>
      <c r="C248">
        <v>5</v>
      </c>
      <c r="D248">
        <v>2</v>
      </c>
      <c r="E248">
        <v>1251</v>
      </c>
      <c r="F248" t="s">
        <v>2953</v>
      </c>
      <c r="G248" t="s">
        <v>242</v>
      </c>
    </row>
    <row r="249" spans="1:7" x14ac:dyDescent="0.2">
      <c r="A249" t="s">
        <v>4939</v>
      </c>
      <c r="B249">
        <v>445</v>
      </c>
      <c r="C249">
        <v>5</v>
      </c>
      <c r="D249">
        <v>2</v>
      </c>
      <c r="E249">
        <v>3212</v>
      </c>
      <c r="F249" t="s">
        <v>238</v>
      </c>
      <c r="G249" t="s">
        <v>242</v>
      </c>
    </row>
    <row r="250" spans="1:7" x14ac:dyDescent="0.2">
      <c r="A250" t="s">
        <v>4939</v>
      </c>
      <c r="B250">
        <v>445</v>
      </c>
      <c r="C250">
        <v>5</v>
      </c>
      <c r="D250">
        <v>4</v>
      </c>
      <c r="E250">
        <v>3417</v>
      </c>
      <c r="F250" t="s">
        <v>237</v>
      </c>
      <c r="G250" t="s">
        <v>1827</v>
      </c>
    </row>
    <row r="251" spans="1:7" x14ac:dyDescent="0.2">
      <c r="A251" t="s">
        <v>4939</v>
      </c>
      <c r="B251">
        <v>445</v>
      </c>
      <c r="C251">
        <v>5</v>
      </c>
      <c r="D251">
        <v>4</v>
      </c>
      <c r="E251">
        <v>3425</v>
      </c>
      <c r="F251" t="s">
        <v>1349</v>
      </c>
      <c r="G251" t="s">
        <v>3194</v>
      </c>
    </row>
    <row r="252" spans="1:7" x14ac:dyDescent="0.2">
      <c r="A252" t="s">
        <v>4939</v>
      </c>
      <c r="B252">
        <v>451</v>
      </c>
      <c r="C252">
        <v>5</v>
      </c>
      <c r="D252">
        <v>2</v>
      </c>
      <c r="E252">
        <v>1251</v>
      </c>
      <c r="F252" t="s">
        <v>2953</v>
      </c>
      <c r="G252" t="s">
        <v>242</v>
      </c>
    </row>
    <row r="253" spans="1:7" x14ac:dyDescent="0.2">
      <c r="A253" t="s">
        <v>4939</v>
      </c>
      <c r="B253">
        <v>451</v>
      </c>
      <c r="C253">
        <v>5</v>
      </c>
      <c r="D253">
        <v>2</v>
      </c>
      <c r="E253">
        <v>3212</v>
      </c>
      <c r="F253" t="s">
        <v>238</v>
      </c>
      <c r="G253" t="s">
        <v>242</v>
      </c>
    </row>
    <row r="254" spans="1:7" x14ac:dyDescent="0.2">
      <c r="A254" t="s">
        <v>4939</v>
      </c>
      <c r="B254">
        <v>451</v>
      </c>
      <c r="C254">
        <v>5</v>
      </c>
      <c r="D254">
        <v>4</v>
      </c>
      <c r="E254">
        <v>3417</v>
      </c>
      <c r="F254" t="s">
        <v>237</v>
      </c>
      <c r="G254" t="s">
        <v>1827</v>
      </c>
    </row>
    <row r="255" spans="1:7" x14ac:dyDescent="0.2">
      <c r="A255" t="s">
        <v>4939</v>
      </c>
      <c r="B255">
        <v>451</v>
      </c>
      <c r="C255">
        <v>5</v>
      </c>
      <c r="D255">
        <v>4</v>
      </c>
      <c r="E255">
        <v>3425</v>
      </c>
      <c r="F255" t="s">
        <v>1349</v>
      </c>
      <c r="G255" t="s">
        <v>3194</v>
      </c>
    </row>
    <row r="256" spans="1:7" x14ac:dyDescent="0.2">
      <c r="A256" t="s">
        <v>4939</v>
      </c>
      <c r="B256">
        <v>455</v>
      </c>
      <c r="C256">
        <v>5</v>
      </c>
      <c r="D256">
        <v>2</v>
      </c>
      <c r="E256">
        <v>1251</v>
      </c>
      <c r="F256" t="s">
        <v>2953</v>
      </c>
      <c r="G256" t="s">
        <v>242</v>
      </c>
    </row>
    <row r="257" spans="1:7" x14ac:dyDescent="0.2">
      <c r="A257" t="s">
        <v>4939</v>
      </c>
      <c r="B257">
        <v>455</v>
      </c>
      <c r="C257">
        <v>5</v>
      </c>
      <c r="D257">
        <v>2</v>
      </c>
      <c r="E257">
        <v>3212</v>
      </c>
      <c r="F257" t="s">
        <v>238</v>
      </c>
      <c r="G257" t="s">
        <v>242</v>
      </c>
    </row>
    <row r="258" spans="1:7" x14ac:dyDescent="0.2">
      <c r="A258" t="s">
        <v>4939</v>
      </c>
      <c r="B258">
        <v>455</v>
      </c>
      <c r="C258">
        <v>5</v>
      </c>
      <c r="D258">
        <v>4</v>
      </c>
      <c r="E258">
        <v>3417</v>
      </c>
      <c r="F258" t="s">
        <v>237</v>
      </c>
      <c r="G258" t="s">
        <v>1827</v>
      </c>
    </row>
    <row r="259" spans="1:7" x14ac:dyDescent="0.2">
      <c r="A259" t="s">
        <v>4939</v>
      </c>
      <c r="B259">
        <v>455</v>
      </c>
      <c r="C259">
        <v>5</v>
      </c>
      <c r="D259">
        <v>4</v>
      </c>
      <c r="E259">
        <v>3425</v>
      </c>
      <c r="F259" t="s">
        <v>1349</v>
      </c>
      <c r="G259" t="s">
        <v>3194</v>
      </c>
    </row>
    <row r="260" spans="1:7" x14ac:dyDescent="0.2">
      <c r="A260" t="s">
        <v>4939</v>
      </c>
      <c r="B260">
        <v>459</v>
      </c>
      <c r="C260">
        <v>5</v>
      </c>
      <c r="D260">
        <v>2</v>
      </c>
      <c r="E260">
        <v>1251</v>
      </c>
      <c r="F260" t="s">
        <v>2953</v>
      </c>
      <c r="G260" t="s">
        <v>242</v>
      </c>
    </row>
    <row r="261" spans="1:7" x14ac:dyDescent="0.2">
      <c r="A261" t="s">
        <v>4939</v>
      </c>
      <c r="B261">
        <v>459</v>
      </c>
      <c r="C261">
        <v>5</v>
      </c>
      <c r="D261">
        <v>2</v>
      </c>
      <c r="E261">
        <v>3212</v>
      </c>
      <c r="F261" t="s">
        <v>238</v>
      </c>
      <c r="G261" t="s">
        <v>242</v>
      </c>
    </row>
    <row r="262" spans="1:7" x14ac:dyDescent="0.2">
      <c r="A262" t="s">
        <v>4939</v>
      </c>
      <c r="B262">
        <v>459</v>
      </c>
      <c r="C262">
        <v>5</v>
      </c>
      <c r="D262">
        <v>4</v>
      </c>
      <c r="E262">
        <v>3417</v>
      </c>
      <c r="F262" t="s">
        <v>237</v>
      </c>
      <c r="G262" t="s">
        <v>1827</v>
      </c>
    </row>
    <row r="263" spans="1:7" x14ac:dyDescent="0.2">
      <c r="A263" t="s">
        <v>4939</v>
      </c>
      <c r="B263">
        <v>459</v>
      </c>
      <c r="C263">
        <v>5</v>
      </c>
      <c r="D263">
        <v>4</v>
      </c>
      <c r="E263">
        <v>3425</v>
      </c>
      <c r="F263" t="s">
        <v>1349</v>
      </c>
      <c r="G263" t="s">
        <v>3194</v>
      </c>
    </row>
    <row r="264" spans="1:7" x14ac:dyDescent="0.2">
      <c r="A264" t="s">
        <v>4939</v>
      </c>
      <c r="B264">
        <v>463</v>
      </c>
      <c r="C264">
        <v>5</v>
      </c>
      <c r="D264">
        <v>2</v>
      </c>
      <c r="E264">
        <v>1251</v>
      </c>
      <c r="F264" t="s">
        <v>2953</v>
      </c>
      <c r="G264" t="s">
        <v>242</v>
      </c>
    </row>
    <row r="265" spans="1:7" x14ac:dyDescent="0.2">
      <c r="A265" t="s">
        <v>4939</v>
      </c>
      <c r="B265">
        <v>463</v>
      </c>
      <c r="C265">
        <v>5</v>
      </c>
      <c r="D265">
        <v>2</v>
      </c>
      <c r="E265">
        <v>3212</v>
      </c>
      <c r="F265" t="s">
        <v>238</v>
      </c>
      <c r="G265" t="s">
        <v>242</v>
      </c>
    </row>
    <row r="266" spans="1:7" x14ac:dyDescent="0.2">
      <c r="A266" t="s">
        <v>4939</v>
      </c>
      <c r="B266">
        <v>463</v>
      </c>
      <c r="C266">
        <v>5</v>
      </c>
      <c r="D266">
        <v>4</v>
      </c>
      <c r="E266">
        <v>3417</v>
      </c>
      <c r="F266" t="s">
        <v>237</v>
      </c>
      <c r="G266" t="s">
        <v>1827</v>
      </c>
    </row>
    <row r="267" spans="1:7" x14ac:dyDescent="0.2">
      <c r="A267" t="s">
        <v>4939</v>
      </c>
      <c r="B267">
        <v>463</v>
      </c>
      <c r="C267">
        <v>5</v>
      </c>
      <c r="D267">
        <v>4</v>
      </c>
      <c r="E267">
        <v>3425</v>
      </c>
      <c r="F267" t="s">
        <v>1349</v>
      </c>
      <c r="G267" t="s">
        <v>3194</v>
      </c>
    </row>
    <row r="268" spans="1:7" x14ac:dyDescent="0.2">
      <c r="A268" t="s">
        <v>4939</v>
      </c>
      <c r="B268">
        <v>467</v>
      </c>
      <c r="C268">
        <v>5</v>
      </c>
      <c r="D268">
        <v>2</v>
      </c>
      <c r="E268">
        <v>1251</v>
      </c>
      <c r="F268" t="s">
        <v>2953</v>
      </c>
      <c r="G268" t="s">
        <v>242</v>
      </c>
    </row>
    <row r="269" spans="1:7" x14ac:dyDescent="0.2">
      <c r="A269" t="s">
        <v>4939</v>
      </c>
      <c r="B269">
        <v>467</v>
      </c>
      <c r="C269">
        <v>5</v>
      </c>
      <c r="D269">
        <v>2</v>
      </c>
      <c r="E269">
        <v>3212</v>
      </c>
      <c r="F269" t="s">
        <v>238</v>
      </c>
      <c r="G269" t="s">
        <v>242</v>
      </c>
    </row>
    <row r="270" spans="1:7" x14ac:dyDescent="0.2">
      <c r="A270" t="s">
        <v>4939</v>
      </c>
      <c r="B270">
        <v>467</v>
      </c>
      <c r="C270">
        <v>5</v>
      </c>
      <c r="D270">
        <v>4</v>
      </c>
      <c r="E270">
        <v>3417</v>
      </c>
      <c r="F270" t="s">
        <v>237</v>
      </c>
      <c r="G270" t="s">
        <v>1827</v>
      </c>
    </row>
    <row r="271" spans="1:7" x14ac:dyDescent="0.2">
      <c r="A271" t="s">
        <v>4939</v>
      </c>
      <c r="B271">
        <v>467</v>
      </c>
      <c r="C271">
        <v>5</v>
      </c>
      <c r="D271">
        <v>4</v>
      </c>
      <c r="E271">
        <v>3425</v>
      </c>
      <c r="F271" t="s">
        <v>1349</v>
      </c>
      <c r="G271" t="s">
        <v>3194</v>
      </c>
    </row>
    <row r="272" spans="1:7" x14ac:dyDescent="0.2">
      <c r="A272" t="s">
        <v>4939</v>
      </c>
      <c r="B272">
        <v>471</v>
      </c>
      <c r="C272">
        <v>5</v>
      </c>
      <c r="D272">
        <v>2</v>
      </c>
      <c r="E272">
        <v>1251</v>
      </c>
      <c r="F272" t="s">
        <v>2953</v>
      </c>
      <c r="G272" t="s">
        <v>242</v>
      </c>
    </row>
    <row r="273" spans="1:7" x14ac:dyDescent="0.2">
      <c r="A273" t="s">
        <v>4939</v>
      </c>
      <c r="B273">
        <v>471</v>
      </c>
      <c r="C273">
        <v>5</v>
      </c>
      <c r="D273">
        <v>2</v>
      </c>
      <c r="E273">
        <v>3212</v>
      </c>
      <c r="F273" t="s">
        <v>238</v>
      </c>
      <c r="G273" t="s">
        <v>242</v>
      </c>
    </row>
    <row r="274" spans="1:7" x14ac:dyDescent="0.2">
      <c r="A274" t="s">
        <v>4939</v>
      </c>
      <c r="B274">
        <v>471</v>
      </c>
      <c r="C274">
        <v>5</v>
      </c>
      <c r="D274">
        <v>4</v>
      </c>
      <c r="E274">
        <v>3417</v>
      </c>
      <c r="F274" t="s">
        <v>237</v>
      </c>
      <c r="G274" t="s">
        <v>1827</v>
      </c>
    </row>
    <row r="275" spans="1:7" x14ac:dyDescent="0.2">
      <c r="A275" t="s">
        <v>4939</v>
      </c>
      <c r="B275">
        <v>471</v>
      </c>
      <c r="C275">
        <v>5</v>
      </c>
      <c r="D275">
        <v>4</v>
      </c>
      <c r="E275">
        <v>3425</v>
      </c>
      <c r="F275" t="s">
        <v>1349</v>
      </c>
      <c r="G275" t="s">
        <v>3194</v>
      </c>
    </row>
    <row r="276" spans="1:7" x14ac:dyDescent="0.2">
      <c r="A276" t="s">
        <v>4939</v>
      </c>
      <c r="B276">
        <v>475</v>
      </c>
      <c r="C276">
        <v>5</v>
      </c>
      <c r="D276">
        <v>2</v>
      </c>
      <c r="E276">
        <v>1251</v>
      </c>
      <c r="F276" t="s">
        <v>2953</v>
      </c>
      <c r="G276" t="s">
        <v>242</v>
      </c>
    </row>
    <row r="277" spans="1:7" x14ac:dyDescent="0.2">
      <c r="A277" t="s">
        <v>4939</v>
      </c>
      <c r="B277">
        <v>475</v>
      </c>
      <c r="C277">
        <v>5</v>
      </c>
      <c r="D277">
        <v>2</v>
      </c>
      <c r="E277">
        <v>3212</v>
      </c>
      <c r="F277" t="s">
        <v>238</v>
      </c>
      <c r="G277" t="s">
        <v>242</v>
      </c>
    </row>
    <row r="278" spans="1:7" x14ac:dyDescent="0.2">
      <c r="A278" t="s">
        <v>4939</v>
      </c>
      <c r="B278">
        <v>475</v>
      </c>
      <c r="C278">
        <v>5</v>
      </c>
      <c r="D278">
        <v>4</v>
      </c>
      <c r="E278">
        <v>3417</v>
      </c>
      <c r="F278" t="s">
        <v>237</v>
      </c>
      <c r="G278" t="s">
        <v>1827</v>
      </c>
    </row>
    <row r="279" spans="1:7" x14ac:dyDescent="0.2">
      <c r="A279" t="s">
        <v>4939</v>
      </c>
      <c r="B279">
        <v>475</v>
      </c>
      <c r="C279">
        <v>5</v>
      </c>
      <c r="D279">
        <v>4</v>
      </c>
      <c r="E279">
        <v>3425</v>
      </c>
      <c r="F279" t="s">
        <v>1349</v>
      </c>
      <c r="G279" t="s">
        <v>3194</v>
      </c>
    </row>
    <row r="280" spans="1:7" x14ac:dyDescent="0.2">
      <c r="A280" t="s">
        <v>4939</v>
      </c>
      <c r="B280">
        <v>479</v>
      </c>
      <c r="C280">
        <v>5</v>
      </c>
      <c r="D280">
        <v>2</v>
      </c>
      <c r="E280">
        <v>1251</v>
      </c>
      <c r="F280" t="s">
        <v>2953</v>
      </c>
      <c r="G280" t="s">
        <v>242</v>
      </c>
    </row>
    <row r="281" spans="1:7" x14ac:dyDescent="0.2">
      <c r="A281" t="s">
        <v>4939</v>
      </c>
      <c r="B281">
        <v>479</v>
      </c>
      <c r="C281">
        <v>5</v>
      </c>
      <c r="D281">
        <v>2</v>
      </c>
      <c r="E281">
        <v>3212</v>
      </c>
      <c r="F281" t="s">
        <v>238</v>
      </c>
      <c r="G281" t="s">
        <v>242</v>
      </c>
    </row>
    <row r="282" spans="1:7" x14ac:dyDescent="0.2">
      <c r="A282" t="s">
        <v>4939</v>
      </c>
      <c r="B282">
        <v>479</v>
      </c>
      <c r="C282">
        <v>5</v>
      </c>
      <c r="D282">
        <v>4</v>
      </c>
      <c r="E282">
        <v>3417</v>
      </c>
      <c r="F282" t="s">
        <v>237</v>
      </c>
      <c r="G282" t="s">
        <v>1827</v>
      </c>
    </row>
    <row r="283" spans="1:7" x14ac:dyDescent="0.2">
      <c r="A283" t="s">
        <v>4939</v>
      </c>
      <c r="B283">
        <v>479</v>
      </c>
      <c r="C283">
        <v>5</v>
      </c>
      <c r="D283">
        <v>4</v>
      </c>
      <c r="E283">
        <v>3425</v>
      </c>
      <c r="F283" t="s">
        <v>1349</v>
      </c>
      <c r="G283" t="s">
        <v>3194</v>
      </c>
    </row>
    <row r="284" spans="1:7" x14ac:dyDescent="0.2">
      <c r="A284" t="s">
        <v>4939</v>
      </c>
      <c r="B284">
        <v>485</v>
      </c>
      <c r="C284">
        <v>5</v>
      </c>
      <c r="D284">
        <v>2</v>
      </c>
      <c r="E284">
        <v>1251</v>
      </c>
      <c r="F284" t="s">
        <v>2953</v>
      </c>
      <c r="G284" t="s">
        <v>242</v>
      </c>
    </row>
    <row r="285" spans="1:7" x14ac:dyDescent="0.2">
      <c r="A285" t="s">
        <v>4939</v>
      </c>
      <c r="B285">
        <v>485</v>
      </c>
      <c r="C285">
        <v>5</v>
      </c>
      <c r="D285">
        <v>2</v>
      </c>
      <c r="E285">
        <v>3212</v>
      </c>
      <c r="F285" t="s">
        <v>238</v>
      </c>
      <c r="G285" t="s">
        <v>242</v>
      </c>
    </row>
    <row r="286" spans="1:7" x14ac:dyDescent="0.2">
      <c r="A286" t="s">
        <v>4939</v>
      </c>
      <c r="B286">
        <v>485</v>
      </c>
      <c r="C286">
        <v>5</v>
      </c>
      <c r="D286">
        <v>4</v>
      </c>
      <c r="E286">
        <v>3417</v>
      </c>
      <c r="F286" t="s">
        <v>237</v>
      </c>
      <c r="G286" t="s">
        <v>1827</v>
      </c>
    </row>
    <row r="287" spans="1:7" x14ac:dyDescent="0.2">
      <c r="A287" t="s">
        <v>4939</v>
      </c>
      <c r="B287">
        <v>485</v>
      </c>
      <c r="C287">
        <v>5</v>
      </c>
      <c r="D287">
        <v>4</v>
      </c>
      <c r="E287">
        <v>3425</v>
      </c>
      <c r="F287" t="s">
        <v>1349</v>
      </c>
      <c r="G287" t="s">
        <v>3194</v>
      </c>
    </row>
    <row r="288" spans="1:7" x14ac:dyDescent="0.2">
      <c r="A288" t="s">
        <v>4939</v>
      </c>
      <c r="B288">
        <v>489</v>
      </c>
      <c r="C288">
        <v>5</v>
      </c>
      <c r="D288">
        <v>2</v>
      </c>
      <c r="E288">
        <v>1251</v>
      </c>
      <c r="F288" t="s">
        <v>2953</v>
      </c>
      <c r="G288" t="s">
        <v>242</v>
      </c>
    </row>
    <row r="289" spans="1:7" x14ac:dyDescent="0.2">
      <c r="A289" t="s">
        <v>4939</v>
      </c>
      <c r="B289">
        <v>489</v>
      </c>
      <c r="C289">
        <v>5</v>
      </c>
      <c r="D289">
        <v>2</v>
      </c>
      <c r="E289">
        <v>3212</v>
      </c>
      <c r="F289" t="s">
        <v>238</v>
      </c>
      <c r="G289" t="s">
        <v>242</v>
      </c>
    </row>
    <row r="290" spans="1:7" x14ac:dyDescent="0.2">
      <c r="A290" t="s">
        <v>4939</v>
      </c>
      <c r="B290">
        <v>489</v>
      </c>
      <c r="C290">
        <v>5</v>
      </c>
      <c r="D290">
        <v>4</v>
      </c>
      <c r="E290">
        <v>3417</v>
      </c>
      <c r="F290" t="s">
        <v>237</v>
      </c>
      <c r="G290" t="s">
        <v>1827</v>
      </c>
    </row>
    <row r="291" spans="1:7" x14ac:dyDescent="0.2">
      <c r="A291" t="s">
        <v>4939</v>
      </c>
      <c r="B291">
        <v>489</v>
      </c>
      <c r="C291">
        <v>5</v>
      </c>
      <c r="D291">
        <v>4</v>
      </c>
      <c r="E291">
        <v>3425</v>
      </c>
      <c r="F291" t="s">
        <v>1349</v>
      </c>
      <c r="G291" t="s">
        <v>3194</v>
      </c>
    </row>
    <row r="292" spans="1:7" x14ac:dyDescent="0.2">
      <c r="A292" t="s">
        <v>4939</v>
      </c>
      <c r="B292">
        <v>493</v>
      </c>
      <c r="C292">
        <v>5</v>
      </c>
      <c r="D292">
        <v>2</v>
      </c>
      <c r="E292">
        <v>1251</v>
      </c>
      <c r="F292" t="s">
        <v>2953</v>
      </c>
      <c r="G292" t="s">
        <v>242</v>
      </c>
    </row>
    <row r="293" spans="1:7" x14ac:dyDescent="0.2">
      <c r="A293" t="s">
        <v>4939</v>
      </c>
      <c r="B293">
        <v>493</v>
      </c>
      <c r="C293">
        <v>5</v>
      </c>
      <c r="D293">
        <v>2</v>
      </c>
      <c r="E293">
        <v>3212</v>
      </c>
      <c r="F293" t="s">
        <v>238</v>
      </c>
      <c r="G293" t="s">
        <v>242</v>
      </c>
    </row>
    <row r="294" spans="1:7" x14ac:dyDescent="0.2">
      <c r="A294" t="s">
        <v>4939</v>
      </c>
      <c r="B294">
        <v>493</v>
      </c>
      <c r="C294">
        <v>5</v>
      </c>
      <c r="D294">
        <v>4</v>
      </c>
      <c r="E294">
        <v>3417</v>
      </c>
      <c r="F294" t="s">
        <v>237</v>
      </c>
      <c r="G294" t="s">
        <v>1827</v>
      </c>
    </row>
    <row r="295" spans="1:7" x14ac:dyDescent="0.2">
      <c r="A295" t="s">
        <v>4939</v>
      </c>
      <c r="B295">
        <v>493</v>
      </c>
      <c r="C295">
        <v>5</v>
      </c>
      <c r="D295">
        <v>4</v>
      </c>
      <c r="E295">
        <v>3425</v>
      </c>
      <c r="F295" t="s">
        <v>1349</v>
      </c>
      <c r="G295" t="s">
        <v>3194</v>
      </c>
    </row>
    <row r="296" spans="1:7" x14ac:dyDescent="0.2">
      <c r="A296" t="s">
        <v>4939</v>
      </c>
      <c r="B296">
        <v>497</v>
      </c>
      <c r="C296">
        <v>5</v>
      </c>
      <c r="D296">
        <v>2</v>
      </c>
      <c r="E296">
        <v>1251</v>
      </c>
      <c r="F296" t="s">
        <v>2953</v>
      </c>
      <c r="G296" t="s">
        <v>242</v>
      </c>
    </row>
    <row r="297" spans="1:7" x14ac:dyDescent="0.2">
      <c r="A297" t="s">
        <v>4939</v>
      </c>
      <c r="B297">
        <v>497</v>
      </c>
      <c r="C297">
        <v>5</v>
      </c>
      <c r="D297">
        <v>2</v>
      </c>
      <c r="E297">
        <v>3212</v>
      </c>
      <c r="F297" t="s">
        <v>238</v>
      </c>
      <c r="G297" t="s">
        <v>242</v>
      </c>
    </row>
    <row r="298" spans="1:7" x14ac:dyDescent="0.2">
      <c r="A298" t="s">
        <v>4939</v>
      </c>
      <c r="B298">
        <v>497</v>
      </c>
      <c r="C298">
        <v>5</v>
      </c>
      <c r="D298">
        <v>4</v>
      </c>
      <c r="E298">
        <v>3417</v>
      </c>
      <c r="F298" t="s">
        <v>237</v>
      </c>
      <c r="G298" t="s">
        <v>1827</v>
      </c>
    </row>
    <row r="299" spans="1:7" x14ac:dyDescent="0.2">
      <c r="A299" t="s">
        <v>4939</v>
      </c>
      <c r="B299">
        <v>497</v>
      </c>
      <c r="C299">
        <v>5</v>
      </c>
      <c r="D299">
        <v>4</v>
      </c>
      <c r="E299">
        <v>3425</v>
      </c>
      <c r="F299" t="s">
        <v>1349</v>
      </c>
      <c r="G299" t="s">
        <v>3194</v>
      </c>
    </row>
    <row r="300" spans="1:7" x14ac:dyDescent="0.2">
      <c r="A300" t="s">
        <v>4939</v>
      </c>
      <c r="B300">
        <v>501</v>
      </c>
      <c r="C300">
        <v>5</v>
      </c>
      <c r="D300">
        <v>2</v>
      </c>
      <c r="E300">
        <v>1251</v>
      </c>
      <c r="F300" t="s">
        <v>2953</v>
      </c>
      <c r="G300" t="s">
        <v>242</v>
      </c>
    </row>
    <row r="301" spans="1:7" x14ac:dyDescent="0.2">
      <c r="A301" t="s">
        <v>4939</v>
      </c>
      <c r="B301">
        <v>501</v>
      </c>
      <c r="C301">
        <v>5</v>
      </c>
      <c r="D301">
        <v>2</v>
      </c>
      <c r="E301">
        <v>3212</v>
      </c>
      <c r="F301" t="s">
        <v>238</v>
      </c>
      <c r="G301" t="s">
        <v>242</v>
      </c>
    </row>
    <row r="302" spans="1:7" x14ac:dyDescent="0.2">
      <c r="A302" t="s">
        <v>4939</v>
      </c>
      <c r="B302">
        <v>501</v>
      </c>
      <c r="C302">
        <v>5</v>
      </c>
      <c r="D302">
        <v>4</v>
      </c>
      <c r="E302">
        <v>3417</v>
      </c>
      <c r="F302" t="s">
        <v>237</v>
      </c>
      <c r="G302" t="s">
        <v>1827</v>
      </c>
    </row>
    <row r="303" spans="1:7" x14ac:dyDescent="0.2">
      <c r="A303" t="s">
        <v>4939</v>
      </c>
      <c r="B303">
        <v>501</v>
      </c>
      <c r="C303">
        <v>5</v>
      </c>
      <c r="D303">
        <v>4</v>
      </c>
      <c r="E303">
        <v>3425</v>
      </c>
      <c r="F303" t="s">
        <v>1349</v>
      </c>
      <c r="G303" t="s">
        <v>3194</v>
      </c>
    </row>
    <row r="304" spans="1:7" x14ac:dyDescent="0.2">
      <c r="A304" t="s">
        <v>4939</v>
      </c>
      <c r="B304">
        <v>505</v>
      </c>
      <c r="C304">
        <v>5</v>
      </c>
      <c r="D304">
        <v>2</v>
      </c>
      <c r="E304">
        <v>1251</v>
      </c>
      <c r="F304" t="s">
        <v>2953</v>
      </c>
      <c r="G304" t="s">
        <v>242</v>
      </c>
    </row>
    <row r="305" spans="1:7" x14ac:dyDescent="0.2">
      <c r="A305" t="s">
        <v>4939</v>
      </c>
      <c r="B305">
        <v>505</v>
      </c>
      <c r="C305">
        <v>5</v>
      </c>
      <c r="D305">
        <v>2</v>
      </c>
      <c r="E305">
        <v>3212</v>
      </c>
      <c r="F305" t="s">
        <v>238</v>
      </c>
      <c r="G305" t="s">
        <v>242</v>
      </c>
    </row>
    <row r="306" spans="1:7" x14ac:dyDescent="0.2">
      <c r="A306" t="s">
        <v>4939</v>
      </c>
      <c r="B306">
        <v>505</v>
      </c>
      <c r="C306">
        <v>5</v>
      </c>
      <c r="D306">
        <v>4</v>
      </c>
      <c r="E306">
        <v>3417</v>
      </c>
      <c r="F306" t="s">
        <v>237</v>
      </c>
      <c r="G306" t="s">
        <v>1827</v>
      </c>
    </row>
    <row r="307" spans="1:7" x14ac:dyDescent="0.2">
      <c r="A307" t="s">
        <v>4939</v>
      </c>
      <c r="B307">
        <v>505</v>
      </c>
      <c r="C307">
        <v>5</v>
      </c>
      <c r="D307">
        <v>4</v>
      </c>
      <c r="E307">
        <v>3425</v>
      </c>
      <c r="F307" t="s">
        <v>1349</v>
      </c>
      <c r="G307" t="s">
        <v>3194</v>
      </c>
    </row>
    <row r="308" spans="1:7" x14ac:dyDescent="0.2">
      <c r="A308" t="s">
        <v>4939</v>
      </c>
      <c r="B308">
        <v>513</v>
      </c>
      <c r="C308">
        <v>5</v>
      </c>
      <c r="D308">
        <v>2</v>
      </c>
      <c r="E308">
        <v>1251</v>
      </c>
      <c r="F308" t="s">
        <v>2953</v>
      </c>
      <c r="G308" t="s">
        <v>242</v>
      </c>
    </row>
    <row r="309" spans="1:7" x14ac:dyDescent="0.2">
      <c r="A309" t="s">
        <v>4939</v>
      </c>
      <c r="B309">
        <v>513</v>
      </c>
      <c r="C309">
        <v>5</v>
      </c>
      <c r="D309">
        <v>2</v>
      </c>
      <c r="E309">
        <v>3212</v>
      </c>
      <c r="F309" t="s">
        <v>238</v>
      </c>
      <c r="G309" t="s">
        <v>242</v>
      </c>
    </row>
    <row r="310" spans="1:7" x14ac:dyDescent="0.2">
      <c r="A310" t="s">
        <v>4939</v>
      </c>
      <c r="B310">
        <v>513</v>
      </c>
      <c r="C310">
        <v>5</v>
      </c>
      <c r="D310">
        <v>4</v>
      </c>
      <c r="E310">
        <v>3417</v>
      </c>
      <c r="F310" t="s">
        <v>237</v>
      </c>
      <c r="G310" t="s">
        <v>1827</v>
      </c>
    </row>
    <row r="311" spans="1:7" x14ac:dyDescent="0.2">
      <c r="A311" t="s">
        <v>4939</v>
      </c>
      <c r="B311">
        <v>513</v>
      </c>
      <c r="C311">
        <v>5</v>
      </c>
      <c r="D311">
        <v>4</v>
      </c>
      <c r="E311">
        <v>3425</v>
      </c>
      <c r="F311" t="s">
        <v>1349</v>
      </c>
      <c r="G311" t="s">
        <v>3194</v>
      </c>
    </row>
    <row r="312" spans="1:7" x14ac:dyDescent="0.2">
      <c r="A312" t="s">
        <v>4939</v>
      </c>
      <c r="B312">
        <v>520</v>
      </c>
      <c r="C312">
        <v>5</v>
      </c>
      <c r="D312">
        <v>2</v>
      </c>
      <c r="E312">
        <v>1251</v>
      </c>
      <c r="F312" t="s">
        <v>2953</v>
      </c>
      <c r="G312" t="s">
        <v>242</v>
      </c>
    </row>
    <row r="313" spans="1:7" x14ac:dyDescent="0.2">
      <c r="A313" t="s">
        <v>4939</v>
      </c>
      <c r="B313">
        <v>520</v>
      </c>
      <c r="C313">
        <v>5</v>
      </c>
      <c r="D313">
        <v>2</v>
      </c>
      <c r="E313">
        <v>3212</v>
      </c>
      <c r="F313" t="s">
        <v>238</v>
      </c>
      <c r="G313" t="s">
        <v>242</v>
      </c>
    </row>
    <row r="314" spans="1:7" x14ac:dyDescent="0.2">
      <c r="A314" t="s">
        <v>4939</v>
      </c>
      <c r="B314">
        <v>520</v>
      </c>
      <c r="C314">
        <v>5</v>
      </c>
      <c r="D314">
        <v>4</v>
      </c>
      <c r="E314">
        <v>3417</v>
      </c>
      <c r="F314" t="s">
        <v>237</v>
      </c>
      <c r="G314" t="s">
        <v>1827</v>
      </c>
    </row>
    <row r="315" spans="1:7" x14ac:dyDescent="0.2">
      <c r="A315" t="s">
        <v>4939</v>
      </c>
      <c r="B315">
        <v>520</v>
      </c>
      <c r="C315">
        <v>5</v>
      </c>
      <c r="D315">
        <v>4</v>
      </c>
      <c r="E315">
        <v>3425</v>
      </c>
      <c r="F315" t="s">
        <v>1349</v>
      </c>
      <c r="G315" t="s">
        <v>3194</v>
      </c>
    </row>
    <row r="316" spans="1:7" x14ac:dyDescent="0.2">
      <c r="A316" t="s">
        <v>4939</v>
      </c>
      <c r="B316">
        <v>524</v>
      </c>
      <c r="C316">
        <v>5</v>
      </c>
      <c r="D316">
        <v>2</v>
      </c>
      <c r="E316">
        <v>1251</v>
      </c>
      <c r="F316" t="s">
        <v>2953</v>
      </c>
      <c r="G316" t="s">
        <v>242</v>
      </c>
    </row>
    <row r="317" spans="1:7" x14ac:dyDescent="0.2">
      <c r="A317" t="s">
        <v>4939</v>
      </c>
      <c r="B317">
        <v>524</v>
      </c>
      <c r="C317">
        <v>5</v>
      </c>
      <c r="D317">
        <v>2</v>
      </c>
      <c r="E317">
        <v>3212</v>
      </c>
      <c r="F317" t="s">
        <v>238</v>
      </c>
      <c r="G317" t="s">
        <v>242</v>
      </c>
    </row>
    <row r="318" spans="1:7" x14ac:dyDescent="0.2">
      <c r="A318" t="s">
        <v>4939</v>
      </c>
      <c r="B318">
        <v>524</v>
      </c>
      <c r="C318">
        <v>5</v>
      </c>
      <c r="D318">
        <v>4</v>
      </c>
      <c r="E318">
        <v>3417</v>
      </c>
      <c r="F318" t="s">
        <v>237</v>
      </c>
      <c r="G318" t="s">
        <v>1827</v>
      </c>
    </row>
    <row r="319" spans="1:7" x14ac:dyDescent="0.2">
      <c r="A319" t="s">
        <v>4939</v>
      </c>
      <c r="B319">
        <v>524</v>
      </c>
      <c r="C319">
        <v>5</v>
      </c>
      <c r="D319">
        <v>4</v>
      </c>
      <c r="E319">
        <v>3425</v>
      </c>
      <c r="F319" t="s">
        <v>1349</v>
      </c>
      <c r="G319" t="s">
        <v>3194</v>
      </c>
    </row>
    <row r="320" spans="1:7" x14ac:dyDescent="0.2">
      <c r="A320" t="s">
        <v>4939</v>
      </c>
      <c r="B320">
        <v>573</v>
      </c>
      <c r="C320">
        <v>43</v>
      </c>
      <c r="D320">
        <v>2</v>
      </c>
      <c r="E320">
        <v>3120</v>
      </c>
      <c r="F320" t="s">
        <v>5145</v>
      </c>
      <c r="G320" t="s">
        <v>242</v>
      </c>
    </row>
    <row r="321" spans="1:8" x14ac:dyDescent="0.2">
      <c r="A321" t="s">
        <v>4939</v>
      </c>
      <c r="B321">
        <v>730</v>
      </c>
      <c r="C321">
        <v>58</v>
      </c>
      <c r="D321">
        <v>4</v>
      </c>
      <c r="E321">
        <v>311</v>
      </c>
      <c r="F321" t="s">
        <v>1400</v>
      </c>
      <c r="G321" t="s">
        <v>2182</v>
      </c>
    </row>
    <row r="322" spans="1:8" x14ac:dyDescent="0.2">
      <c r="A322" t="s">
        <v>4939</v>
      </c>
      <c r="B322">
        <v>730</v>
      </c>
      <c r="C322">
        <v>92</v>
      </c>
      <c r="D322">
        <v>4</v>
      </c>
      <c r="E322">
        <v>311</v>
      </c>
      <c r="F322" t="s">
        <v>1400</v>
      </c>
      <c r="G322" t="s">
        <v>2182</v>
      </c>
    </row>
    <row r="323" spans="1:8" x14ac:dyDescent="0.2">
      <c r="A323" t="s">
        <v>4939</v>
      </c>
      <c r="B323">
        <v>772</v>
      </c>
      <c r="C323">
        <v>58</v>
      </c>
      <c r="D323">
        <v>4</v>
      </c>
      <c r="E323">
        <v>311</v>
      </c>
      <c r="F323" t="s">
        <v>1400</v>
      </c>
      <c r="G323" t="s">
        <v>2182</v>
      </c>
    </row>
    <row r="324" spans="1:8" x14ac:dyDescent="0.2">
      <c r="A324" t="s">
        <v>4939</v>
      </c>
      <c r="B324">
        <v>802</v>
      </c>
      <c r="C324">
        <v>19</v>
      </c>
      <c r="D324">
        <v>2</v>
      </c>
      <c r="E324">
        <v>3120</v>
      </c>
      <c r="F324" t="s">
        <v>5144</v>
      </c>
      <c r="G324" t="s">
        <v>242</v>
      </c>
    </row>
    <row r="325" spans="1:8" x14ac:dyDescent="0.2">
      <c r="A325" t="s">
        <v>4939</v>
      </c>
      <c r="B325">
        <v>804</v>
      </c>
      <c r="C325">
        <v>19</v>
      </c>
      <c r="D325">
        <v>2</v>
      </c>
      <c r="E325">
        <v>3120</v>
      </c>
      <c r="F325" t="s">
        <v>4964</v>
      </c>
      <c r="G325" t="s">
        <v>242</v>
      </c>
    </row>
    <row r="326" spans="1:8" x14ac:dyDescent="0.2">
      <c r="A326" t="s">
        <v>4938</v>
      </c>
      <c r="B326">
        <v>291</v>
      </c>
      <c r="C326">
        <v>14</v>
      </c>
      <c r="D326">
        <v>4</v>
      </c>
      <c r="E326">
        <v>310</v>
      </c>
      <c r="F326" t="s">
        <v>2693</v>
      </c>
      <c r="G326" t="s">
        <v>2395</v>
      </c>
      <c r="H326" t="s">
        <v>3488</v>
      </c>
    </row>
    <row r="327" spans="1:8" x14ac:dyDescent="0.2">
      <c r="A327" t="s">
        <v>4938</v>
      </c>
      <c r="B327">
        <v>291</v>
      </c>
      <c r="C327">
        <v>14</v>
      </c>
      <c r="D327">
        <v>4</v>
      </c>
      <c r="E327">
        <v>488</v>
      </c>
      <c r="F327" t="s">
        <v>3097</v>
      </c>
      <c r="G327" t="s">
        <v>1119</v>
      </c>
      <c r="H327" t="s">
        <v>3496</v>
      </c>
    </row>
    <row r="328" spans="1:8" x14ac:dyDescent="0.2">
      <c r="A328" t="s">
        <v>4938</v>
      </c>
      <c r="B328">
        <v>291</v>
      </c>
      <c r="C328">
        <v>14</v>
      </c>
      <c r="D328">
        <v>6</v>
      </c>
      <c r="E328">
        <v>306</v>
      </c>
      <c r="F328" t="s">
        <v>1967</v>
      </c>
      <c r="G328" t="s">
        <v>2394</v>
      </c>
      <c r="H328" t="s">
        <v>3488</v>
      </c>
    </row>
    <row r="329" spans="1:8" x14ac:dyDescent="0.2">
      <c r="A329" t="s">
        <v>4938</v>
      </c>
      <c r="B329">
        <v>387</v>
      </c>
      <c r="C329">
        <v>53</v>
      </c>
      <c r="D329">
        <v>7</v>
      </c>
      <c r="E329">
        <v>3689</v>
      </c>
      <c r="F329" t="s">
        <v>877</v>
      </c>
      <c r="G329" t="s">
        <v>3193</v>
      </c>
      <c r="H329" t="s">
        <v>3489</v>
      </c>
    </row>
    <row r="330" spans="1:8" x14ac:dyDescent="0.2">
      <c r="A330" t="s">
        <v>4938</v>
      </c>
      <c r="B330">
        <v>392</v>
      </c>
      <c r="C330">
        <v>55</v>
      </c>
      <c r="D330">
        <v>2</v>
      </c>
      <c r="E330">
        <v>3120</v>
      </c>
      <c r="F330" t="s">
        <v>4943</v>
      </c>
      <c r="G330" t="s">
        <v>242</v>
      </c>
    </row>
    <row r="331" spans="1:8" x14ac:dyDescent="0.2">
      <c r="A331" t="s">
        <v>4938</v>
      </c>
      <c r="B331">
        <v>428</v>
      </c>
      <c r="C331">
        <v>53</v>
      </c>
      <c r="D331">
        <v>7</v>
      </c>
      <c r="E331">
        <v>3689</v>
      </c>
      <c r="F331" t="s">
        <v>877</v>
      </c>
      <c r="G331" t="s">
        <v>3193</v>
      </c>
      <c r="H331" t="s">
        <v>3489</v>
      </c>
    </row>
    <row r="332" spans="1:8" x14ac:dyDescent="0.2">
      <c r="A332" t="s">
        <v>4938</v>
      </c>
      <c r="B332">
        <v>433</v>
      </c>
      <c r="C332">
        <v>55</v>
      </c>
      <c r="D332">
        <v>2</v>
      </c>
      <c r="E332">
        <v>3120</v>
      </c>
      <c r="F332" t="s">
        <v>4943</v>
      </c>
      <c r="G332" t="s">
        <v>242</v>
      </c>
    </row>
    <row r="333" spans="1:8" x14ac:dyDescent="0.2">
      <c r="A333" t="s">
        <v>4938</v>
      </c>
      <c r="B333">
        <v>583</v>
      </c>
      <c r="C333">
        <v>17</v>
      </c>
      <c r="D333">
        <v>2</v>
      </c>
      <c r="E333">
        <v>1414</v>
      </c>
      <c r="F333" t="s">
        <v>638</v>
      </c>
      <c r="G333" t="s">
        <v>242</v>
      </c>
      <c r="H333" t="s">
        <v>3494</v>
      </c>
    </row>
    <row r="334" spans="1:8" x14ac:dyDescent="0.2">
      <c r="A334" t="s">
        <v>4938</v>
      </c>
      <c r="B334">
        <v>583</v>
      </c>
      <c r="C334">
        <v>17</v>
      </c>
      <c r="D334">
        <v>2</v>
      </c>
      <c r="E334">
        <v>1475</v>
      </c>
      <c r="F334" t="s">
        <v>43</v>
      </c>
      <c r="G334" t="s">
        <v>242</v>
      </c>
      <c r="H334" t="s">
        <v>3494</v>
      </c>
    </row>
    <row r="335" spans="1:8" x14ac:dyDescent="0.2">
      <c r="A335" t="s">
        <v>4938</v>
      </c>
      <c r="B335">
        <v>595</v>
      </c>
      <c r="C335">
        <v>23</v>
      </c>
      <c r="D335">
        <v>2</v>
      </c>
      <c r="E335">
        <v>3212</v>
      </c>
      <c r="F335" t="s">
        <v>238</v>
      </c>
      <c r="G335" t="s">
        <v>242</v>
      </c>
    </row>
    <row r="336" spans="1:8" x14ac:dyDescent="0.2">
      <c r="A336" t="s">
        <v>4938</v>
      </c>
      <c r="B336">
        <v>691</v>
      </c>
      <c r="C336">
        <v>13</v>
      </c>
      <c r="D336">
        <v>3</v>
      </c>
      <c r="E336">
        <v>1482</v>
      </c>
      <c r="F336" t="s">
        <v>239</v>
      </c>
      <c r="G336" t="s">
        <v>242</v>
      </c>
      <c r="H336" t="s">
        <v>3494</v>
      </c>
    </row>
    <row r="337" spans="1:8" x14ac:dyDescent="0.2">
      <c r="A337" t="s">
        <v>4938</v>
      </c>
      <c r="B337">
        <v>977</v>
      </c>
      <c r="C337">
        <v>2</v>
      </c>
      <c r="D337">
        <v>2</v>
      </c>
      <c r="E337">
        <v>882</v>
      </c>
      <c r="F337" t="s">
        <v>4871</v>
      </c>
      <c r="G337" t="s">
        <v>242</v>
      </c>
    </row>
    <row r="338" spans="1:8" x14ac:dyDescent="0.2">
      <c r="A338" t="s">
        <v>4937</v>
      </c>
      <c r="B338">
        <v>1029</v>
      </c>
      <c r="C338">
        <v>8</v>
      </c>
      <c r="D338">
        <v>2</v>
      </c>
      <c r="E338">
        <v>3212</v>
      </c>
      <c r="F338" t="s">
        <v>238</v>
      </c>
      <c r="G338" t="s">
        <v>242</v>
      </c>
    </row>
    <row r="339" spans="1:8" x14ac:dyDescent="0.2">
      <c r="A339" t="s">
        <v>4937</v>
      </c>
      <c r="B339">
        <v>1080</v>
      </c>
      <c r="C339">
        <v>2</v>
      </c>
      <c r="D339">
        <v>2</v>
      </c>
      <c r="E339">
        <v>882</v>
      </c>
      <c r="F339" t="s">
        <v>4871</v>
      </c>
      <c r="G339" t="s">
        <v>242</v>
      </c>
    </row>
    <row r="340" spans="1:8" x14ac:dyDescent="0.2">
      <c r="A340" t="s">
        <v>5143</v>
      </c>
      <c r="B340">
        <v>53</v>
      </c>
      <c r="C340">
        <v>2</v>
      </c>
      <c r="D340">
        <v>2</v>
      </c>
      <c r="E340">
        <v>882</v>
      </c>
      <c r="F340" t="s">
        <v>4871</v>
      </c>
      <c r="G340" t="s">
        <v>242</v>
      </c>
    </row>
    <row r="341" spans="1:8" x14ac:dyDescent="0.2">
      <c r="A341" t="s">
        <v>5142</v>
      </c>
      <c r="B341">
        <v>107</v>
      </c>
      <c r="C341">
        <v>2</v>
      </c>
      <c r="D341">
        <v>2</v>
      </c>
      <c r="E341">
        <v>882</v>
      </c>
      <c r="F341" t="s">
        <v>4871</v>
      </c>
      <c r="G341" t="s">
        <v>242</v>
      </c>
    </row>
    <row r="342" spans="1:8" x14ac:dyDescent="0.2">
      <c r="A342" t="s">
        <v>5141</v>
      </c>
      <c r="B342">
        <v>194</v>
      </c>
      <c r="C342">
        <v>62</v>
      </c>
      <c r="D342">
        <v>4</v>
      </c>
      <c r="E342">
        <v>3673</v>
      </c>
      <c r="F342" t="s">
        <v>3495</v>
      </c>
      <c r="G342" t="s">
        <v>2038</v>
      </c>
    </row>
    <row r="343" spans="1:8" x14ac:dyDescent="0.2">
      <c r="A343" t="s">
        <v>5141</v>
      </c>
      <c r="B343">
        <v>270</v>
      </c>
      <c r="C343">
        <v>48</v>
      </c>
      <c r="D343">
        <v>2</v>
      </c>
      <c r="E343">
        <v>882</v>
      </c>
      <c r="F343" t="s">
        <v>4871</v>
      </c>
      <c r="G343" t="s">
        <v>242</v>
      </c>
    </row>
    <row r="344" spans="1:8" x14ac:dyDescent="0.2">
      <c r="A344" t="s">
        <v>4936</v>
      </c>
      <c r="B344">
        <v>611</v>
      </c>
      <c r="C344">
        <v>1</v>
      </c>
      <c r="D344">
        <v>2</v>
      </c>
      <c r="E344">
        <v>882</v>
      </c>
      <c r="F344" t="s">
        <v>4871</v>
      </c>
      <c r="G344" t="s">
        <v>242</v>
      </c>
    </row>
    <row r="345" spans="1:8" x14ac:dyDescent="0.2">
      <c r="A345" t="s">
        <v>5140</v>
      </c>
      <c r="B345">
        <v>45</v>
      </c>
      <c r="C345">
        <v>2</v>
      </c>
      <c r="D345">
        <v>2</v>
      </c>
      <c r="E345">
        <v>882</v>
      </c>
      <c r="F345" t="s">
        <v>4871</v>
      </c>
      <c r="G345" t="s">
        <v>242</v>
      </c>
    </row>
    <row r="346" spans="1:8" x14ac:dyDescent="0.2">
      <c r="A346" t="s">
        <v>4935</v>
      </c>
      <c r="B346">
        <v>1416</v>
      </c>
      <c r="C346">
        <v>13</v>
      </c>
      <c r="D346">
        <v>4</v>
      </c>
      <c r="E346">
        <v>2469</v>
      </c>
      <c r="F346" t="s">
        <v>5139</v>
      </c>
      <c r="G346" t="s">
        <v>2406</v>
      </c>
    </row>
    <row r="347" spans="1:8" x14ac:dyDescent="0.2">
      <c r="A347" t="s">
        <v>4935</v>
      </c>
      <c r="B347">
        <v>1686</v>
      </c>
      <c r="C347">
        <v>66</v>
      </c>
      <c r="D347">
        <v>4</v>
      </c>
      <c r="E347">
        <v>310</v>
      </c>
      <c r="F347" t="s">
        <v>2693</v>
      </c>
      <c r="G347" t="s">
        <v>2395</v>
      </c>
      <c r="H347" t="s">
        <v>3488</v>
      </c>
    </row>
    <row r="348" spans="1:8" x14ac:dyDescent="0.2">
      <c r="A348" t="s">
        <v>4935</v>
      </c>
      <c r="B348">
        <v>186</v>
      </c>
      <c r="C348">
        <v>22</v>
      </c>
      <c r="D348">
        <v>4</v>
      </c>
      <c r="E348">
        <v>3116</v>
      </c>
      <c r="F348" t="s">
        <v>4995</v>
      </c>
      <c r="G348" t="s">
        <v>629</v>
      </c>
      <c r="H348" t="s">
        <v>3484</v>
      </c>
    </row>
    <row r="349" spans="1:8" x14ac:dyDescent="0.2">
      <c r="A349" t="s">
        <v>4935</v>
      </c>
      <c r="B349">
        <v>187</v>
      </c>
      <c r="C349">
        <v>41</v>
      </c>
      <c r="D349">
        <v>4</v>
      </c>
      <c r="E349">
        <v>3116</v>
      </c>
      <c r="F349" t="s">
        <v>5011</v>
      </c>
      <c r="G349" t="s">
        <v>629</v>
      </c>
      <c r="H349" t="s">
        <v>3484</v>
      </c>
    </row>
    <row r="350" spans="1:8" x14ac:dyDescent="0.2">
      <c r="A350" t="s">
        <v>4935</v>
      </c>
      <c r="B350">
        <v>192</v>
      </c>
      <c r="C350">
        <v>14</v>
      </c>
      <c r="D350">
        <v>4</v>
      </c>
      <c r="E350">
        <v>3447</v>
      </c>
      <c r="F350" t="s">
        <v>5010</v>
      </c>
      <c r="G350" t="s">
        <v>56</v>
      </c>
    </row>
    <row r="351" spans="1:8" x14ac:dyDescent="0.2">
      <c r="A351" t="s">
        <v>4935</v>
      </c>
      <c r="B351">
        <v>192</v>
      </c>
      <c r="C351">
        <v>39</v>
      </c>
      <c r="D351">
        <v>4</v>
      </c>
      <c r="E351">
        <v>3684</v>
      </c>
      <c r="F351" t="s">
        <v>358</v>
      </c>
      <c r="G351" t="s">
        <v>453</v>
      </c>
    </row>
    <row r="352" spans="1:8" x14ac:dyDescent="0.2">
      <c r="A352" t="s">
        <v>4935</v>
      </c>
      <c r="B352">
        <v>1926</v>
      </c>
      <c r="C352">
        <v>18</v>
      </c>
      <c r="D352">
        <v>6</v>
      </c>
      <c r="E352">
        <v>306</v>
      </c>
      <c r="F352" t="s">
        <v>1967</v>
      </c>
      <c r="G352" t="s">
        <v>2394</v>
      </c>
      <c r="H352" t="s">
        <v>3488</v>
      </c>
    </row>
    <row r="353" spans="1:8" x14ac:dyDescent="0.2">
      <c r="A353" t="s">
        <v>4935</v>
      </c>
      <c r="B353">
        <v>1932</v>
      </c>
      <c r="C353">
        <v>2</v>
      </c>
      <c r="D353">
        <v>2</v>
      </c>
      <c r="E353">
        <v>882</v>
      </c>
      <c r="F353" t="s">
        <v>4871</v>
      </c>
      <c r="G353" t="s">
        <v>242</v>
      </c>
    </row>
    <row r="354" spans="1:8" x14ac:dyDescent="0.2">
      <c r="A354" t="s">
        <v>4935</v>
      </c>
      <c r="B354">
        <v>196</v>
      </c>
      <c r="C354">
        <v>20</v>
      </c>
      <c r="D354">
        <v>4</v>
      </c>
      <c r="E354">
        <v>3116</v>
      </c>
      <c r="F354" t="s">
        <v>4991</v>
      </c>
      <c r="G354" t="s">
        <v>629</v>
      </c>
      <c r="H354" t="s">
        <v>3484</v>
      </c>
    </row>
    <row r="355" spans="1:8" x14ac:dyDescent="0.2">
      <c r="A355" t="s">
        <v>4935</v>
      </c>
      <c r="B355">
        <v>197</v>
      </c>
      <c r="C355">
        <v>36</v>
      </c>
      <c r="D355">
        <v>4</v>
      </c>
      <c r="E355">
        <v>3116</v>
      </c>
      <c r="F355" t="s">
        <v>4925</v>
      </c>
      <c r="G355" t="s">
        <v>629</v>
      </c>
      <c r="H355" t="s">
        <v>3484</v>
      </c>
    </row>
    <row r="356" spans="1:8" x14ac:dyDescent="0.2">
      <c r="A356" t="s">
        <v>4935</v>
      </c>
      <c r="B356">
        <v>206</v>
      </c>
      <c r="C356">
        <v>22</v>
      </c>
      <c r="D356">
        <v>4</v>
      </c>
      <c r="E356">
        <v>3116</v>
      </c>
      <c r="F356" t="s">
        <v>4995</v>
      </c>
      <c r="G356" t="s">
        <v>629</v>
      </c>
      <c r="H356" t="s">
        <v>3484</v>
      </c>
    </row>
    <row r="357" spans="1:8" x14ac:dyDescent="0.2">
      <c r="A357" t="s">
        <v>4935</v>
      </c>
      <c r="B357">
        <v>207</v>
      </c>
      <c r="C357">
        <v>41</v>
      </c>
      <c r="D357">
        <v>4</v>
      </c>
      <c r="E357">
        <v>3116</v>
      </c>
      <c r="F357" t="s">
        <v>5011</v>
      </c>
      <c r="G357" t="s">
        <v>629</v>
      </c>
      <c r="H357" t="s">
        <v>3484</v>
      </c>
    </row>
    <row r="358" spans="1:8" x14ac:dyDescent="0.2">
      <c r="A358" t="s">
        <v>4935</v>
      </c>
      <c r="B358">
        <v>212</v>
      </c>
      <c r="C358">
        <v>14</v>
      </c>
      <c r="D358">
        <v>4</v>
      </c>
      <c r="E358">
        <v>3447</v>
      </c>
      <c r="F358" t="s">
        <v>5010</v>
      </c>
      <c r="G358" t="s">
        <v>56</v>
      </c>
    </row>
    <row r="359" spans="1:8" x14ac:dyDescent="0.2">
      <c r="A359" t="s">
        <v>4935</v>
      </c>
      <c r="B359">
        <v>212</v>
      </c>
      <c r="C359">
        <v>39</v>
      </c>
      <c r="D359">
        <v>4</v>
      </c>
      <c r="E359">
        <v>3684</v>
      </c>
      <c r="F359" t="s">
        <v>358</v>
      </c>
      <c r="G359" t="s">
        <v>453</v>
      </c>
    </row>
    <row r="360" spans="1:8" x14ac:dyDescent="0.2">
      <c r="A360" t="s">
        <v>4935</v>
      </c>
      <c r="B360">
        <v>215</v>
      </c>
      <c r="C360">
        <v>20</v>
      </c>
      <c r="D360">
        <v>4</v>
      </c>
      <c r="E360">
        <v>3116</v>
      </c>
      <c r="F360" t="s">
        <v>4991</v>
      </c>
      <c r="G360" t="s">
        <v>629</v>
      </c>
      <c r="H360" t="s">
        <v>3484</v>
      </c>
    </row>
    <row r="361" spans="1:8" x14ac:dyDescent="0.2">
      <c r="A361" t="s">
        <v>4935</v>
      </c>
      <c r="B361">
        <v>216</v>
      </c>
      <c r="C361">
        <v>36</v>
      </c>
      <c r="D361">
        <v>4</v>
      </c>
      <c r="E361">
        <v>3116</v>
      </c>
      <c r="F361" t="s">
        <v>4925</v>
      </c>
      <c r="G361" t="s">
        <v>629</v>
      </c>
      <c r="H361" t="s">
        <v>3484</v>
      </c>
    </row>
    <row r="362" spans="1:8" x14ac:dyDescent="0.2">
      <c r="A362" t="s">
        <v>4935</v>
      </c>
      <c r="B362">
        <v>221</v>
      </c>
      <c r="C362">
        <v>22</v>
      </c>
      <c r="D362">
        <v>4</v>
      </c>
      <c r="E362">
        <v>3116</v>
      </c>
      <c r="F362" t="s">
        <v>4995</v>
      </c>
      <c r="G362" t="s">
        <v>629</v>
      </c>
      <c r="H362" t="s">
        <v>3484</v>
      </c>
    </row>
    <row r="363" spans="1:8" x14ac:dyDescent="0.2">
      <c r="A363" t="s">
        <v>4935</v>
      </c>
      <c r="B363">
        <v>222</v>
      </c>
      <c r="C363">
        <v>39</v>
      </c>
      <c r="D363">
        <v>4</v>
      </c>
      <c r="E363">
        <v>3116</v>
      </c>
      <c r="F363" t="s">
        <v>5013</v>
      </c>
      <c r="G363" t="s">
        <v>629</v>
      </c>
      <c r="H363" t="s">
        <v>3484</v>
      </c>
    </row>
    <row r="364" spans="1:8" x14ac:dyDescent="0.2">
      <c r="A364" t="s">
        <v>4935</v>
      </c>
      <c r="B364">
        <v>227</v>
      </c>
      <c r="C364">
        <v>14</v>
      </c>
      <c r="D364">
        <v>4</v>
      </c>
      <c r="E364">
        <v>3447</v>
      </c>
      <c r="F364" t="s">
        <v>5012</v>
      </c>
      <c r="G364" t="s">
        <v>56</v>
      </c>
    </row>
    <row r="365" spans="1:8" x14ac:dyDescent="0.2">
      <c r="A365" t="s">
        <v>4935</v>
      </c>
      <c r="B365">
        <v>227</v>
      </c>
      <c r="C365">
        <v>37</v>
      </c>
      <c r="D365">
        <v>4</v>
      </c>
      <c r="E365">
        <v>3684</v>
      </c>
      <c r="F365" t="s">
        <v>358</v>
      </c>
      <c r="G365" t="s">
        <v>453</v>
      </c>
    </row>
    <row r="366" spans="1:8" x14ac:dyDescent="0.2">
      <c r="A366" t="s">
        <v>4935</v>
      </c>
      <c r="B366">
        <v>230</v>
      </c>
      <c r="C366">
        <v>20</v>
      </c>
      <c r="D366">
        <v>4</v>
      </c>
      <c r="E366">
        <v>3116</v>
      </c>
      <c r="F366" t="s">
        <v>4991</v>
      </c>
      <c r="G366" t="s">
        <v>629</v>
      </c>
      <c r="H366" t="s">
        <v>3484</v>
      </c>
    </row>
    <row r="367" spans="1:8" x14ac:dyDescent="0.2">
      <c r="A367" t="s">
        <v>4935</v>
      </c>
      <c r="B367">
        <v>231</v>
      </c>
      <c r="C367">
        <v>36</v>
      </c>
      <c r="D367">
        <v>4</v>
      </c>
      <c r="E367">
        <v>3116</v>
      </c>
      <c r="F367" t="s">
        <v>4925</v>
      </c>
      <c r="G367" t="s">
        <v>629</v>
      </c>
      <c r="H367" t="s">
        <v>3484</v>
      </c>
    </row>
    <row r="368" spans="1:8" x14ac:dyDescent="0.2">
      <c r="A368" t="s">
        <v>4935</v>
      </c>
      <c r="B368">
        <v>406</v>
      </c>
      <c r="C368">
        <v>13</v>
      </c>
      <c r="D368">
        <v>3</v>
      </c>
      <c r="E368">
        <v>1482</v>
      </c>
      <c r="F368" t="s">
        <v>239</v>
      </c>
      <c r="G368" t="s">
        <v>242</v>
      </c>
      <c r="H368" t="s">
        <v>3494</v>
      </c>
    </row>
    <row r="369" spans="1:8" x14ac:dyDescent="0.2">
      <c r="A369" t="s">
        <v>4934</v>
      </c>
      <c r="B369">
        <v>828</v>
      </c>
      <c r="C369">
        <v>1</v>
      </c>
      <c r="D369">
        <v>2</v>
      </c>
      <c r="E369">
        <v>882</v>
      </c>
      <c r="F369" t="s">
        <v>4871</v>
      </c>
      <c r="G369" t="s">
        <v>242</v>
      </c>
    </row>
    <row r="370" spans="1:8" x14ac:dyDescent="0.2">
      <c r="A370" t="s">
        <v>4933</v>
      </c>
      <c r="B370">
        <v>230</v>
      </c>
      <c r="C370">
        <v>20</v>
      </c>
      <c r="D370">
        <v>6</v>
      </c>
      <c r="E370">
        <v>306</v>
      </c>
      <c r="F370" t="s">
        <v>1967</v>
      </c>
      <c r="G370" t="s">
        <v>2394</v>
      </c>
      <c r="H370" t="s">
        <v>3488</v>
      </c>
    </row>
    <row r="371" spans="1:8" x14ac:dyDescent="0.2">
      <c r="A371" t="s">
        <v>4933</v>
      </c>
      <c r="B371">
        <v>237</v>
      </c>
      <c r="C371">
        <v>20</v>
      </c>
      <c r="D371">
        <v>4</v>
      </c>
      <c r="E371">
        <v>491</v>
      </c>
      <c r="F371" t="s">
        <v>2006</v>
      </c>
      <c r="G371" t="s">
        <v>1119</v>
      </c>
      <c r="H371" t="s">
        <v>3486</v>
      </c>
    </row>
    <row r="372" spans="1:8" x14ac:dyDescent="0.2">
      <c r="A372" t="s">
        <v>4933</v>
      </c>
      <c r="B372">
        <v>464</v>
      </c>
      <c r="C372">
        <v>38</v>
      </c>
      <c r="D372">
        <v>4</v>
      </c>
      <c r="E372">
        <v>310</v>
      </c>
      <c r="F372" t="s">
        <v>2693</v>
      </c>
      <c r="G372" t="s">
        <v>2395</v>
      </c>
      <c r="H372" t="s">
        <v>3488</v>
      </c>
    </row>
    <row r="373" spans="1:8" x14ac:dyDescent="0.2">
      <c r="A373" t="s">
        <v>4933</v>
      </c>
      <c r="B373">
        <v>61</v>
      </c>
      <c r="C373">
        <v>22</v>
      </c>
      <c r="D373">
        <v>4</v>
      </c>
      <c r="E373">
        <v>3116</v>
      </c>
      <c r="F373" t="s">
        <v>4995</v>
      </c>
      <c r="G373" t="s">
        <v>629</v>
      </c>
      <c r="H373" t="s">
        <v>3484</v>
      </c>
    </row>
    <row r="374" spans="1:8" x14ac:dyDescent="0.2">
      <c r="A374" t="s">
        <v>4933</v>
      </c>
      <c r="B374">
        <v>62</v>
      </c>
      <c r="C374">
        <v>41</v>
      </c>
      <c r="D374">
        <v>4</v>
      </c>
      <c r="E374">
        <v>3116</v>
      </c>
      <c r="F374" t="s">
        <v>5011</v>
      </c>
      <c r="G374" t="s">
        <v>629</v>
      </c>
      <c r="H374" t="s">
        <v>3484</v>
      </c>
    </row>
    <row r="375" spans="1:8" x14ac:dyDescent="0.2">
      <c r="A375" t="s">
        <v>4933</v>
      </c>
      <c r="B375">
        <v>67</v>
      </c>
      <c r="C375">
        <v>14</v>
      </c>
      <c r="D375">
        <v>4</v>
      </c>
      <c r="E375">
        <v>3447</v>
      </c>
      <c r="F375" t="s">
        <v>5010</v>
      </c>
      <c r="G375" t="s">
        <v>56</v>
      </c>
    </row>
    <row r="376" spans="1:8" x14ac:dyDescent="0.2">
      <c r="A376" t="s">
        <v>4933</v>
      </c>
      <c r="B376">
        <v>67</v>
      </c>
      <c r="C376">
        <v>39</v>
      </c>
      <c r="D376">
        <v>4</v>
      </c>
      <c r="E376">
        <v>3684</v>
      </c>
      <c r="F376" t="s">
        <v>358</v>
      </c>
      <c r="G376" t="s">
        <v>453</v>
      </c>
    </row>
    <row r="377" spans="1:8" x14ac:dyDescent="0.2">
      <c r="A377" t="s">
        <v>4933</v>
      </c>
      <c r="B377">
        <v>71</v>
      </c>
      <c r="C377">
        <v>20</v>
      </c>
      <c r="D377">
        <v>4</v>
      </c>
      <c r="E377">
        <v>3116</v>
      </c>
      <c r="F377" t="s">
        <v>4991</v>
      </c>
      <c r="G377" t="s">
        <v>629</v>
      </c>
      <c r="H377" t="s">
        <v>3484</v>
      </c>
    </row>
    <row r="378" spans="1:8" x14ac:dyDescent="0.2">
      <c r="A378" t="s">
        <v>4933</v>
      </c>
      <c r="B378">
        <v>72</v>
      </c>
      <c r="C378">
        <v>36</v>
      </c>
      <c r="D378">
        <v>4</v>
      </c>
      <c r="E378">
        <v>3116</v>
      </c>
      <c r="F378" t="s">
        <v>4925</v>
      </c>
      <c r="G378" t="s">
        <v>629</v>
      </c>
      <c r="H378" t="s">
        <v>3484</v>
      </c>
    </row>
    <row r="379" spans="1:8" x14ac:dyDescent="0.2">
      <c r="A379" t="s">
        <v>4933</v>
      </c>
      <c r="B379">
        <v>900</v>
      </c>
      <c r="C379">
        <v>38</v>
      </c>
      <c r="D379">
        <v>6</v>
      </c>
      <c r="E379">
        <v>306</v>
      </c>
      <c r="F379" t="s">
        <v>1967</v>
      </c>
      <c r="G379" t="s">
        <v>2394</v>
      </c>
      <c r="H379" t="s">
        <v>3488</v>
      </c>
    </row>
    <row r="380" spans="1:8" x14ac:dyDescent="0.2">
      <c r="A380" t="s">
        <v>4933</v>
      </c>
      <c r="B380">
        <v>974</v>
      </c>
      <c r="C380">
        <v>2</v>
      </c>
      <c r="D380">
        <v>2</v>
      </c>
      <c r="E380">
        <v>882</v>
      </c>
      <c r="F380" t="s">
        <v>4871</v>
      </c>
      <c r="G380" t="s">
        <v>242</v>
      </c>
    </row>
    <row r="381" spans="1:8" x14ac:dyDescent="0.2">
      <c r="A381" t="s">
        <v>4932</v>
      </c>
      <c r="B381">
        <v>1086</v>
      </c>
      <c r="C381">
        <v>24</v>
      </c>
      <c r="D381">
        <v>2</v>
      </c>
      <c r="E381">
        <v>3671</v>
      </c>
      <c r="F381" t="s">
        <v>2295</v>
      </c>
      <c r="G381" t="s">
        <v>242</v>
      </c>
    </row>
    <row r="382" spans="1:8" x14ac:dyDescent="0.2">
      <c r="A382" t="s">
        <v>4932</v>
      </c>
      <c r="B382">
        <v>1086</v>
      </c>
      <c r="C382">
        <v>45</v>
      </c>
      <c r="D382">
        <v>7</v>
      </c>
      <c r="E382">
        <v>3689</v>
      </c>
      <c r="F382" t="s">
        <v>877</v>
      </c>
      <c r="G382" t="s">
        <v>3193</v>
      </c>
      <c r="H382" t="s">
        <v>3489</v>
      </c>
    </row>
    <row r="383" spans="1:8" x14ac:dyDescent="0.2">
      <c r="A383" t="s">
        <v>4932</v>
      </c>
      <c r="B383">
        <v>1112</v>
      </c>
      <c r="C383">
        <v>28</v>
      </c>
      <c r="D383">
        <v>4</v>
      </c>
      <c r="E383">
        <v>491</v>
      </c>
      <c r="F383" t="s">
        <v>2006</v>
      </c>
      <c r="G383" t="s">
        <v>1119</v>
      </c>
      <c r="H383" t="s">
        <v>3486</v>
      </c>
    </row>
    <row r="384" spans="1:8" x14ac:dyDescent="0.2">
      <c r="A384" t="s">
        <v>4932</v>
      </c>
      <c r="B384">
        <v>1135</v>
      </c>
      <c r="C384">
        <v>1</v>
      </c>
      <c r="D384">
        <v>99</v>
      </c>
      <c r="E384">
        <v>6130</v>
      </c>
      <c r="F384" t="s">
        <v>5138</v>
      </c>
      <c r="G384" t="s">
        <v>2932</v>
      </c>
    </row>
    <row r="385" spans="1:8" x14ac:dyDescent="0.2">
      <c r="A385" t="s">
        <v>4932</v>
      </c>
      <c r="B385">
        <v>133</v>
      </c>
      <c r="C385">
        <v>8</v>
      </c>
      <c r="D385">
        <v>4</v>
      </c>
      <c r="E385">
        <v>3408</v>
      </c>
      <c r="F385" t="s">
        <v>5137</v>
      </c>
      <c r="G385" t="s">
        <v>56</v>
      </c>
    </row>
    <row r="386" spans="1:8" x14ac:dyDescent="0.2">
      <c r="A386" t="s">
        <v>4932</v>
      </c>
      <c r="B386">
        <v>146</v>
      </c>
      <c r="C386">
        <v>20</v>
      </c>
      <c r="D386">
        <v>4</v>
      </c>
      <c r="E386">
        <v>3218</v>
      </c>
      <c r="F386" t="s">
        <v>5136</v>
      </c>
      <c r="G386" t="s">
        <v>1101</v>
      </c>
    </row>
    <row r="387" spans="1:8" x14ac:dyDescent="0.2">
      <c r="A387" t="s">
        <v>4932</v>
      </c>
      <c r="B387">
        <v>147</v>
      </c>
      <c r="C387">
        <v>6</v>
      </c>
      <c r="D387">
        <v>2</v>
      </c>
      <c r="E387">
        <v>3120</v>
      </c>
      <c r="F387" t="s">
        <v>4964</v>
      </c>
      <c r="G387" t="s">
        <v>242</v>
      </c>
    </row>
    <row r="388" spans="1:8" x14ac:dyDescent="0.2">
      <c r="A388" t="s">
        <v>4932</v>
      </c>
      <c r="B388">
        <v>1498</v>
      </c>
      <c r="C388">
        <v>24</v>
      </c>
      <c r="D388">
        <v>2</v>
      </c>
      <c r="E388">
        <v>3671</v>
      </c>
      <c r="F388" t="s">
        <v>2295</v>
      </c>
      <c r="G388" t="s">
        <v>242</v>
      </c>
    </row>
    <row r="389" spans="1:8" x14ac:dyDescent="0.2">
      <c r="A389" t="s">
        <v>4932</v>
      </c>
      <c r="B389">
        <v>1498</v>
      </c>
      <c r="C389">
        <v>45</v>
      </c>
      <c r="D389">
        <v>7</v>
      </c>
      <c r="E389">
        <v>3689</v>
      </c>
      <c r="F389" t="s">
        <v>877</v>
      </c>
      <c r="G389" t="s">
        <v>3193</v>
      </c>
      <c r="H389" t="s">
        <v>3489</v>
      </c>
    </row>
    <row r="390" spans="1:8" x14ac:dyDescent="0.2">
      <c r="A390" t="s">
        <v>4932</v>
      </c>
      <c r="B390">
        <v>1527</v>
      </c>
      <c r="C390">
        <v>17</v>
      </c>
      <c r="D390">
        <v>6</v>
      </c>
      <c r="E390">
        <v>306</v>
      </c>
      <c r="F390" t="s">
        <v>1967</v>
      </c>
      <c r="G390" t="s">
        <v>2394</v>
      </c>
      <c r="H390" t="s">
        <v>3488</v>
      </c>
    </row>
    <row r="391" spans="1:8" x14ac:dyDescent="0.2">
      <c r="A391" t="s">
        <v>4932</v>
      </c>
      <c r="B391">
        <v>1530</v>
      </c>
      <c r="C391">
        <v>20</v>
      </c>
      <c r="D391">
        <v>6</v>
      </c>
      <c r="E391">
        <v>306</v>
      </c>
      <c r="F391" t="s">
        <v>1967</v>
      </c>
      <c r="G391" t="s">
        <v>2394</v>
      </c>
      <c r="H391" t="s">
        <v>3488</v>
      </c>
    </row>
    <row r="392" spans="1:8" x14ac:dyDescent="0.2">
      <c r="A392" t="s">
        <v>4932</v>
      </c>
      <c r="B392">
        <v>1530</v>
      </c>
      <c r="C392">
        <v>30</v>
      </c>
      <c r="D392">
        <v>6</v>
      </c>
      <c r="E392">
        <v>306</v>
      </c>
      <c r="F392" t="s">
        <v>1967</v>
      </c>
      <c r="G392" t="s">
        <v>2394</v>
      </c>
      <c r="H392" t="s">
        <v>3488</v>
      </c>
    </row>
    <row r="393" spans="1:8" x14ac:dyDescent="0.2">
      <c r="A393" t="s">
        <v>4932</v>
      </c>
      <c r="B393">
        <v>1536</v>
      </c>
      <c r="C393">
        <v>32</v>
      </c>
      <c r="D393">
        <v>6</v>
      </c>
      <c r="E393">
        <v>306</v>
      </c>
      <c r="F393" t="s">
        <v>1967</v>
      </c>
      <c r="G393" t="s">
        <v>2394</v>
      </c>
      <c r="H393" t="s">
        <v>3488</v>
      </c>
    </row>
    <row r="394" spans="1:8" x14ac:dyDescent="0.2">
      <c r="A394" t="s">
        <v>4932</v>
      </c>
      <c r="B394">
        <v>1617</v>
      </c>
      <c r="C394">
        <v>5</v>
      </c>
      <c r="D394">
        <v>3</v>
      </c>
      <c r="E394">
        <v>1482</v>
      </c>
      <c r="F394" t="s">
        <v>239</v>
      </c>
      <c r="G394" t="s">
        <v>242</v>
      </c>
      <c r="H394" t="s">
        <v>3494</v>
      </c>
    </row>
    <row r="395" spans="1:8" x14ac:dyDescent="0.2">
      <c r="A395" t="s">
        <v>4932</v>
      </c>
      <c r="B395">
        <v>1656</v>
      </c>
      <c r="C395">
        <v>13</v>
      </c>
      <c r="D395">
        <v>3</v>
      </c>
      <c r="E395">
        <v>1482</v>
      </c>
      <c r="F395" t="s">
        <v>239</v>
      </c>
      <c r="G395" t="s">
        <v>242</v>
      </c>
      <c r="H395" t="s">
        <v>3494</v>
      </c>
    </row>
    <row r="396" spans="1:8" x14ac:dyDescent="0.2">
      <c r="A396" t="s">
        <v>4932</v>
      </c>
      <c r="B396">
        <v>1674</v>
      </c>
      <c r="C396">
        <v>5</v>
      </c>
      <c r="D396">
        <v>3</v>
      </c>
      <c r="E396">
        <v>1482</v>
      </c>
      <c r="F396" t="s">
        <v>239</v>
      </c>
      <c r="G396" t="s">
        <v>242</v>
      </c>
      <c r="H396" t="s">
        <v>3494</v>
      </c>
    </row>
    <row r="397" spans="1:8" x14ac:dyDescent="0.2">
      <c r="A397" t="s">
        <v>4932</v>
      </c>
      <c r="B397">
        <v>1695</v>
      </c>
      <c r="C397">
        <v>1</v>
      </c>
      <c r="D397">
        <v>2</v>
      </c>
      <c r="E397">
        <v>882</v>
      </c>
      <c r="F397" t="s">
        <v>4871</v>
      </c>
      <c r="G397" t="s">
        <v>242</v>
      </c>
    </row>
    <row r="398" spans="1:8" x14ac:dyDescent="0.2">
      <c r="A398" t="s">
        <v>4932</v>
      </c>
      <c r="B398">
        <v>557</v>
      </c>
      <c r="C398">
        <v>25</v>
      </c>
      <c r="D398">
        <v>3</v>
      </c>
      <c r="E398">
        <v>1482</v>
      </c>
      <c r="F398" t="s">
        <v>239</v>
      </c>
      <c r="G398" t="s">
        <v>242</v>
      </c>
      <c r="H398" t="s">
        <v>3494</v>
      </c>
    </row>
    <row r="399" spans="1:8" x14ac:dyDescent="0.2">
      <c r="A399" t="s">
        <v>4932</v>
      </c>
      <c r="B399">
        <v>59</v>
      </c>
      <c r="C399">
        <v>130</v>
      </c>
      <c r="D399">
        <v>2</v>
      </c>
      <c r="E399">
        <v>3429</v>
      </c>
      <c r="F399" t="s">
        <v>2174</v>
      </c>
      <c r="G399" t="s">
        <v>242</v>
      </c>
    </row>
    <row r="400" spans="1:8" x14ac:dyDescent="0.2">
      <c r="A400" t="s">
        <v>4932</v>
      </c>
      <c r="B400">
        <v>59</v>
      </c>
      <c r="C400">
        <v>130</v>
      </c>
      <c r="D400">
        <v>4</v>
      </c>
      <c r="E400">
        <v>3453</v>
      </c>
      <c r="F400" t="s">
        <v>2178</v>
      </c>
      <c r="G400" t="s">
        <v>139</v>
      </c>
    </row>
    <row r="401" spans="1:8" x14ac:dyDescent="0.2">
      <c r="A401" t="s">
        <v>4932</v>
      </c>
      <c r="B401">
        <v>60</v>
      </c>
      <c r="C401">
        <v>130</v>
      </c>
      <c r="D401">
        <v>2</v>
      </c>
      <c r="E401">
        <v>3429</v>
      </c>
      <c r="F401" t="s">
        <v>2174</v>
      </c>
      <c r="G401" t="s">
        <v>242</v>
      </c>
    </row>
    <row r="402" spans="1:8" x14ac:dyDescent="0.2">
      <c r="A402" t="s">
        <v>4932</v>
      </c>
      <c r="B402">
        <v>60</v>
      </c>
      <c r="C402">
        <v>130</v>
      </c>
      <c r="D402">
        <v>4</v>
      </c>
      <c r="E402">
        <v>3453</v>
      </c>
      <c r="F402" t="s">
        <v>2178</v>
      </c>
      <c r="G402" t="s">
        <v>139</v>
      </c>
    </row>
    <row r="403" spans="1:8" x14ac:dyDescent="0.2">
      <c r="A403" t="s">
        <v>4932</v>
      </c>
      <c r="B403">
        <v>653</v>
      </c>
      <c r="C403">
        <v>29</v>
      </c>
      <c r="D403">
        <v>3</v>
      </c>
      <c r="E403">
        <v>1482</v>
      </c>
      <c r="F403" t="s">
        <v>239</v>
      </c>
      <c r="G403" t="s">
        <v>242</v>
      </c>
      <c r="H403" t="s">
        <v>3494</v>
      </c>
    </row>
    <row r="404" spans="1:8" x14ac:dyDescent="0.2">
      <c r="A404" t="s">
        <v>4932</v>
      </c>
      <c r="B404">
        <v>674</v>
      </c>
      <c r="C404">
        <v>28</v>
      </c>
      <c r="D404">
        <v>3</v>
      </c>
      <c r="E404">
        <v>1482</v>
      </c>
      <c r="F404" t="s">
        <v>239</v>
      </c>
      <c r="G404" t="s">
        <v>242</v>
      </c>
      <c r="H404" t="s">
        <v>3494</v>
      </c>
    </row>
    <row r="405" spans="1:8" x14ac:dyDescent="0.2">
      <c r="A405" t="s">
        <v>4932</v>
      </c>
      <c r="B405">
        <v>894</v>
      </c>
      <c r="C405">
        <v>25</v>
      </c>
      <c r="D405">
        <v>2</v>
      </c>
      <c r="E405">
        <v>3671</v>
      </c>
      <c r="F405" t="s">
        <v>2295</v>
      </c>
      <c r="G405" t="s">
        <v>242</v>
      </c>
    </row>
    <row r="406" spans="1:8" x14ac:dyDescent="0.2">
      <c r="A406" t="s">
        <v>4932</v>
      </c>
      <c r="B406">
        <v>894</v>
      </c>
      <c r="C406">
        <v>45</v>
      </c>
      <c r="D406">
        <v>7</v>
      </c>
      <c r="E406">
        <v>3689</v>
      </c>
      <c r="F406" t="s">
        <v>877</v>
      </c>
      <c r="G406" t="s">
        <v>3193</v>
      </c>
      <c r="H406" t="s">
        <v>3489</v>
      </c>
    </row>
    <row r="407" spans="1:8" x14ac:dyDescent="0.2">
      <c r="A407" t="s">
        <v>4932</v>
      </c>
      <c r="B407">
        <v>939</v>
      </c>
      <c r="C407">
        <v>63</v>
      </c>
      <c r="D407">
        <v>4</v>
      </c>
      <c r="E407">
        <v>491</v>
      </c>
      <c r="F407" t="s">
        <v>2006</v>
      </c>
      <c r="G407" t="s">
        <v>1119</v>
      </c>
      <c r="H407" t="s">
        <v>3486</v>
      </c>
    </row>
    <row r="408" spans="1:8" x14ac:dyDescent="0.2">
      <c r="A408" t="s">
        <v>5135</v>
      </c>
      <c r="B408">
        <v>78</v>
      </c>
      <c r="C408">
        <v>3</v>
      </c>
      <c r="D408">
        <v>2</v>
      </c>
      <c r="E408">
        <v>882</v>
      </c>
      <c r="F408" t="s">
        <v>4871</v>
      </c>
      <c r="G408" t="s">
        <v>242</v>
      </c>
    </row>
    <row r="409" spans="1:8" x14ac:dyDescent="0.2">
      <c r="A409" t="s">
        <v>5132</v>
      </c>
      <c r="B409">
        <v>1501</v>
      </c>
      <c r="C409">
        <v>1</v>
      </c>
      <c r="D409">
        <v>99</v>
      </c>
      <c r="E409">
        <v>6130</v>
      </c>
      <c r="F409" t="s">
        <v>5134</v>
      </c>
      <c r="G409" t="s">
        <v>2932</v>
      </c>
    </row>
    <row r="410" spans="1:8" x14ac:dyDescent="0.2">
      <c r="A410" t="s">
        <v>5132</v>
      </c>
      <c r="B410">
        <v>1501</v>
      </c>
      <c r="C410">
        <v>1</v>
      </c>
      <c r="D410">
        <v>99</v>
      </c>
      <c r="E410">
        <v>6190</v>
      </c>
      <c r="F410" t="s">
        <v>5133</v>
      </c>
      <c r="G410" t="s">
        <v>213</v>
      </c>
    </row>
    <row r="411" spans="1:8" x14ac:dyDescent="0.2">
      <c r="A411" t="s">
        <v>5132</v>
      </c>
      <c r="B411">
        <v>1594</v>
      </c>
      <c r="C411">
        <v>2</v>
      </c>
      <c r="D411">
        <v>2</v>
      </c>
      <c r="E411">
        <v>882</v>
      </c>
      <c r="F411" t="s">
        <v>4871</v>
      </c>
      <c r="G411" t="s">
        <v>242</v>
      </c>
    </row>
    <row r="412" spans="1:8" x14ac:dyDescent="0.2">
      <c r="A412" t="s">
        <v>5130</v>
      </c>
      <c r="B412">
        <v>119</v>
      </c>
      <c r="C412">
        <v>2</v>
      </c>
      <c r="D412">
        <v>2</v>
      </c>
      <c r="E412">
        <v>882</v>
      </c>
      <c r="F412" t="s">
        <v>4871</v>
      </c>
      <c r="G412" t="s">
        <v>242</v>
      </c>
    </row>
    <row r="413" spans="1:8" x14ac:dyDescent="0.2">
      <c r="A413" t="s">
        <v>5130</v>
      </c>
      <c r="B413">
        <v>25</v>
      </c>
      <c r="C413">
        <v>22</v>
      </c>
      <c r="D413">
        <v>4</v>
      </c>
      <c r="E413">
        <v>3116</v>
      </c>
      <c r="F413" t="s">
        <v>4995</v>
      </c>
      <c r="G413" t="s">
        <v>629</v>
      </c>
      <c r="H413" t="s">
        <v>3484</v>
      </c>
    </row>
    <row r="414" spans="1:8" x14ac:dyDescent="0.2">
      <c r="A414" t="s">
        <v>5130</v>
      </c>
      <c r="B414">
        <v>26</v>
      </c>
      <c r="C414">
        <v>48</v>
      </c>
      <c r="D414">
        <v>4</v>
      </c>
      <c r="E414">
        <v>3116</v>
      </c>
      <c r="F414" t="s">
        <v>5131</v>
      </c>
      <c r="G414" t="s">
        <v>629</v>
      </c>
      <c r="H414" t="s">
        <v>3484</v>
      </c>
    </row>
    <row r="415" spans="1:8" x14ac:dyDescent="0.2">
      <c r="A415" t="s">
        <v>5130</v>
      </c>
      <c r="B415">
        <v>38</v>
      </c>
      <c r="C415">
        <v>20</v>
      </c>
      <c r="D415">
        <v>4</v>
      </c>
      <c r="E415">
        <v>3116</v>
      </c>
      <c r="F415" t="s">
        <v>4991</v>
      </c>
      <c r="G415" t="s">
        <v>629</v>
      </c>
      <c r="H415" t="s">
        <v>3484</v>
      </c>
    </row>
    <row r="416" spans="1:8" x14ac:dyDescent="0.2">
      <c r="A416" t="s">
        <v>5130</v>
      </c>
      <c r="B416">
        <v>39</v>
      </c>
      <c r="C416">
        <v>36</v>
      </c>
      <c r="D416">
        <v>4</v>
      </c>
      <c r="E416">
        <v>3116</v>
      </c>
      <c r="F416" t="s">
        <v>4925</v>
      </c>
      <c r="G416" t="s">
        <v>629</v>
      </c>
      <c r="H416" t="s">
        <v>3484</v>
      </c>
    </row>
    <row r="417" spans="1:7" x14ac:dyDescent="0.2">
      <c r="A417" t="s">
        <v>4931</v>
      </c>
      <c r="B417">
        <v>101</v>
      </c>
      <c r="C417">
        <v>5</v>
      </c>
      <c r="D417">
        <v>2</v>
      </c>
      <c r="E417">
        <v>1251</v>
      </c>
      <c r="F417" t="s">
        <v>2953</v>
      </c>
      <c r="G417" t="s">
        <v>242</v>
      </c>
    </row>
    <row r="418" spans="1:7" x14ac:dyDescent="0.2">
      <c r="A418" t="s">
        <v>4931</v>
      </c>
      <c r="B418">
        <v>101</v>
      </c>
      <c r="C418">
        <v>5</v>
      </c>
      <c r="D418">
        <v>2</v>
      </c>
      <c r="E418">
        <v>3212</v>
      </c>
      <c r="F418" t="s">
        <v>238</v>
      </c>
      <c r="G418" t="s">
        <v>242</v>
      </c>
    </row>
    <row r="419" spans="1:7" x14ac:dyDescent="0.2">
      <c r="A419" t="s">
        <v>4931</v>
      </c>
      <c r="B419">
        <v>101</v>
      </c>
      <c r="C419">
        <v>5</v>
      </c>
      <c r="D419">
        <v>4</v>
      </c>
      <c r="E419">
        <v>3417</v>
      </c>
      <c r="F419" t="s">
        <v>237</v>
      </c>
      <c r="G419" t="s">
        <v>1827</v>
      </c>
    </row>
    <row r="420" spans="1:7" x14ac:dyDescent="0.2">
      <c r="A420" t="s">
        <v>4931</v>
      </c>
      <c r="B420">
        <v>101</v>
      </c>
      <c r="C420">
        <v>5</v>
      </c>
      <c r="D420">
        <v>4</v>
      </c>
      <c r="E420">
        <v>3425</v>
      </c>
      <c r="F420" t="s">
        <v>1349</v>
      </c>
      <c r="G420" t="s">
        <v>3194</v>
      </c>
    </row>
    <row r="421" spans="1:7" x14ac:dyDescent="0.2">
      <c r="A421" t="s">
        <v>4931</v>
      </c>
      <c r="B421">
        <v>104</v>
      </c>
      <c r="C421">
        <v>5</v>
      </c>
      <c r="D421">
        <v>2</v>
      </c>
      <c r="E421">
        <v>1251</v>
      </c>
      <c r="F421" t="s">
        <v>2953</v>
      </c>
      <c r="G421" t="s">
        <v>242</v>
      </c>
    </row>
    <row r="422" spans="1:7" x14ac:dyDescent="0.2">
      <c r="A422" t="s">
        <v>4931</v>
      </c>
      <c r="B422">
        <v>104</v>
      </c>
      <c r="C422">
        <v>5</v>
      </c>
      <c r="D422">
        <v>2</v>
      </c>
      <c r="E422">
        <v>3212</v>
      </c>
      <c r="F422" t="s">
        <v>238</v>
      </c>
      <c r="G422" t="s">
        <v>242</v>
      </c>
    </row>
    <row r="423" spans="1:7" x14ac:dyDescent="0.2">
      <c r="A423" t="s">
        <v>4931</v>
      </c>
      <c r="B423">
        <v>104</v>
      </c>
      <c r="C423">
        <v>5</v>
      </c>
      <c r="D423">
        <v>4</v>
      </c>
      <c r="E423">
        <v>3417</v>
      </c>
      <c r="F423" t="s">
        <v>237</v>
      </c>
      <c r="G423" t="s">
        <v>1827</v>
      </c>
    </row>
    <row r="424" spans="1:7" x14ac:dyDescent="0.2">
      <c r="A424" t="s">
        <v>4931</v>
      </c>
      <c r="B424">
        <v>104</v>
      </c>
      <c r="C424">
        <v>5</v>
      </c>
      <c r="D424">
        <v>4</v>
      </c>
      <c r="E424">
        <v>3425</v>
      </c>
      <c r="F424" t="s">
        <v>1349</v>
      </c>
      <c r="G424" t="s">
        <v>3194</v>
      </c>
    </row>
    <row r="425" spans="1:7" x14ac:dyDescent="0.2">
      <c r="A425" t="s">
        <v>4931</v>
      </c>
      <c r="B425">
        <v>107</v>
      </c>
      <c r="C425">
        <v>5</v>
      </c>
      <c r="D425">
        <v>2</v>
      </c>
      <c r="E425">
        <v>1251</v>
      </c>
      <c r="F425" t="s">
        <v>2953</v>
      </c>
      <c r="G425" t="s">
        <v>242</v>
      </c>
    </row>
    <row r="426" spans="1:7" x14ac:dyDescent="0.2">
      <c r="A426" t="s">
        <v>4931</v>
      </c>
      <c r="B426">
        <v>107</v>
      </c>
      <c r="C426">
        <v>5</v>
      </c>
      <c r="D426">
        <v>2</v>
      </c>
      <c r="E426">
        <v>3212</v>
      </c>
      <c r="F426" t="s">
        <v>238</v>
      </c>
      <c r="G426" t="s">
        <v>242</v>
      </c>
    </row>
    <row r="427" spans="1:7" x14ac:dyDescent="0.2">
      <c r="A427" t="s">
        <v>4931</v>
      </c>
      <c r="B427">
        <v>107</v>
      </c>
      <c r="C427">
        <v>5</v>
      </c>
      <c r="D427">
        <v>4</v>
      </c>
      <c r="E427">
        <v>3417</v>
      </c>
      <c r="F427" t="s">
        <v>237</v>
      </c>
      <c r="G427" t="s">
        <v>1827</v>
      </c>
    </row>
    <row r="428" spans="1:7" x14ac:dyDescent="0.2">
      <c r="A428" t="s">
        <v>4931</v>
      </c>
      <c r="B428">
        <v>107</v>
      </c>
      <c r="C428">
        <v>5</v>
      </c>
      <c r="D428">
        <v>4</v>
      </c>
      <c r="E428">
        <v>3425</v>
      </c>
      <c r="F428" t="s">
        <v>1349</v>
      </c>
      <c r="G428" t="s">
        <v>3194</v>
      </c>
    </row>
    <row r="429" spans="1:7" x14ac:dyDescent="0.2">
      <c r="A429" t="s">
        <v>4931</v>
      </c>
      <c r="B429">
        <v>110</v>
      </c>
      <c r="C429">
        <v>5</v>
      </c>
      <c r="D429">
        <v>2</v>
      </c>
      <c r="E429">
        <v>1251</v>
      </c>
      <c r="F429" t="s">
        <v>2953</v>
      </c>
      <c r="G429" t="s">
        <v>242</v>
      </c>
    </row>
    <row r="430" spans="1:7" x14ac:dyDescent="0.2">
      <c r="A430" t="s">
        <v>4931</v>
      </c>
      <c r="B430">
        <v>110</v>
      </c>
      <c r="C430">
        <v>5</v>
      </c>
      <c r="D430">
        <v>2</v>
      </c>
      <c r="E430">
        <v>3212</v>
      </c>
      <c r="F430" t="s">
        <v>238</v>
      </c>
      <c r="G430" t="s">
        <v>242</v>
      </c>
    </row>
    <row r="431" spans="1:7" x14ac:dyDescent="0.2">
      <c r="A431" t="s">
        <v>4931</v>
      </c>
      <c r="B431">
        <v>110</v>
      </c>
      <c r="C431">
        <v>5</v>
      </c>
      <c r="D431">
        <v>4</v>
      </c>
      <c r="E431">
        <v>3417</v>
      </c>
      <c r="F431" t="s">
        <v>237</v>
      </c>
      <c r="G431" t="s">
        <v>1827</v>
      </c>
    </row>
    <row r="432" spans="1:7" x14ac:dyDescent="0.2">
      <c r="A432" t="s">
        <v>4931</v>
      </c>
      <c r="B432">
        <v>110</v>
      </c>
      <c r="C432">
        <v>5</v>
      </c>
      <c r="D432">
        <v>4</v>
      </c>
      <c r="E432">
        <v>3425</v>
      </c>
      <c r="F432" t="s">
        <v>1349</v>
      </c>
      <c r="G432" t="s">
        <v>3194</v>
      </c>
    </row>
    <row r="433" spans="1:7" x14ac:dyDescent="0.2">
      <c r="A433" t="s">
        <v>4931</v>
      </c>
      <c r="B433">
        <v>113</v>
      </c>
      <c r="C433">
        <v>5</v>
      </c>
      <c r="D433">
        <v>2</v>
      </c>
      <c r="E433">
        <v>1251</v>
      </c>
      <c r="F433" t="s">
        <v>2953</v>
      </c>
      <c r="G433" t="s">
        <v>242</v>
      </c>
    </row>
    <row r="434" spans="1:7" x14ac:dyDescent="0.2">
      <c r="A434" t="s">
        <v>4931</v>
      </c>
      <c r="B434">
        <v>113</v>
      </c>
      <c r="C434">
        <v>5</v>
      </c>
      <c r="D434">
        <v>2</v>
      </c>
      <c r="E434">
        <v>3212</v>
      </c>
      <c r="F434" t="s">
        <v>238</v>
      </c>
      <c r="G434" t="s">
        <v>242</v>
      </c>
    </row>
    <row r="435" spans="1:7" x14ac:dyDescent="0.2">
      <c r="A435" t="s">
        <v>4931</v>
      </c>
      <c r="B435">
        <v>113</v>
      </c>
      <c r="C435">
        <v>5</v>
      </c>
      <c r="D435">
        <v>4</v>
      </c>
      <c r="E435">
        <v>3417</v>
      </c>
      <c r="F435" t="s">
        <v>237</v>
      </c>
      <c r="G435" t="s">
        <v>1827</v>
      </c>
    </row>
    <row r="436" spans="1:7" x14ac:dyDescent="0.2">
      <c r="A436" t="s">
        <v>4931</v>
      </c>
      <c r="B436">
        <v>113</v>
      </c>
      <c r="C436">
        <v>5</v>
      </c>
      <c r="D436">
        <v>4</v>
      </c>
      <c r="E436">
        <v>3425</v>
      </c>
      <c r="F436" t="s">
        <v>1349</v>
      </c>
      <c r="G436" t="s">
        <v>3194</v>
      </c>
    </row>
    <row r="437" spans="1:7" x14ac:dyDescent="0.2">
      <c r="A437" t="s">
        <v>4931</v>
      </c>
      <c r="B437">
        <v>116</v>
      </c>
      <c r="C437">
        <v>5</v>
      </c>
      <c r="D437">
        <v>2</v>
      </c>
      <c r="E437">
        <v>1251</v>
      </c>
      <c r="F437" t="s">
        <v>2953</v>
      </c>
      <c r="G437" t="s">
        <v>242</v>
      </c>
    </row>
    <row r="438" spans="1:7" x14ac:dyDescent="0.2">
      <c r="A438" t="s">
        <v>4931</v>
      </c>
      <c r="B438">
        <v>116</v>
      </c>
      <c r="C438">
        <v>5</v>
      </c>
      <c r="D438">
        <v>2</v>
      </c>
      <c r="E438">
        <v>3212</v>
      </c>
      <c r="F438" t="s">
        <v>238</v>
      </c>
      <c r="G438" t="s">
        <v>242</v>
      </c>
    </row>
    <row r="439" spans="1:7" x14ac:dyDescent="0.2">
      <c r="A439" t="s">
        <v>4931</v>
      </c>
      <c r="B439">
        <v>116</v>
      </c>
      <c r="C439">
        <v>5</v>
      </c>
      <c r="D439">
        <v>4</v>
      </c>
      <c r="E439">
        <v>3417</v>
      </c>
      <c r="F439" t="s">
        <v>237</v>
      </c>
      <c r="G439" t="s">
        <v>1827</v>
      </c>
    </row>
    <row r="440" spans="1:7" x14ac:dyDescent="0.2">
      <c r="A440" t="s">
        <v>4931</v>
      </c>
      <c r="B440">
        <v>116</v>
      </c>
      <c r="C440">
        <v>5</v>
      </c>
      <c r="D440">
        <v>4</v>
      </c>
      <c r="E440">
        <v>3425</v>
      </c>
      <c r="F440" t="s">
        <v>1349</v>
      </c>
      <c r="G440" t="s">
        <v>3194</v>
      </c>
    </row>
    <row r="441" spans="1:7" x14ac:dyDescent="0.2">
      <c r="A441" t="s">
        <v>4931</v>
      </c>
      <c r="B441">
        <v>119</v>
      </c>
      <c r="C441">
        <v>5</v>
      </c>
      <c r="D441">
        <v>2</v>
      </c>
      <c r="E441">
        <v>1251</v>
      </c>
      <c r="F441" t="s">
        <v>2953</v>
      </c>
      <c r="G441" t="s">
        <v>242</v>
      </c>
    </row>
    <row r="442" spans="1:7" x14ac:dyDescent="0.2">
      <c r="A442" t="s">
        <v>4931</v>
      </c>
      <c r="B442">
        <v>119</v>
      </c>
      <c r="C442">
        <v>5</v>
      </c>
      <c r="D442">
        <v>2</v>
      </c>
      <c r="E442">
        <v>3212</v>
      </c>
      <c r="F442" t="s">
        <v>238</v>
      </c>
      <c r="G442" t="s">
        <v>242</v>
      </c>
    </row>
    <row r="443" spans="1:7" x14ac:dyDescent="0.2">
      <c r="A443" t="s">
        <v>4931</v>
      </c>
      <c r="B443">
        <v>119</v>
      </c>
      <c r="C443">
        <v>5</v>
      </c>
      <c r="D443">
        <v>4</v>
      </c>
      <c r="E443">
        <v>3417</v>
      </c>
      <c r="F443" t="s">
        <v>237</v>
      </c>
      <c r="G443" t="s">
        <v>1827</v>
      </c>
    </row>
    <row r="444" spans="1:7" x14ac:dyDescent="0.2">
      <c r="A444" t="s">
        <v>4931</v>
      </c>
      <c r="B444">
        <v>119</v>
      </c>
      <c r="C444">
        <v>5</v>
      </c>
      <c r="D444">
        <v>4</v>
      </c>
      <c r="E444">
        <v>3425</v>
      </c>
      <c r="F444" t="s">
        <v>1349</v>
      </c>
      <c r="G444" t="s">
        <v>3194</v>
      </c>
    </row>
    <row r="445" spans="1:7" x14ac:dyDescent="0.2">
      <c r="A445" t="s">
        <v>4931</v>
      </c>
      <c r="B445">
        <v>122</v>
      </c>
      <c r="C445">
        <v>5</v>
      </c>
      <c r="D445">
        <v>2</v>
      </c>
      <c r="E445">
        <v>1251</v>
      </c>
      <c r="F445" t="s">
        <v>2953</v>
      </c>
      <c r="G445" t="s">
        <v>242</v>
      </c>
    </row>
    <row r="446" spans="1:7" x14ac:dyDescent="0.2">
      <c r="A446" t="s">
        <v>4931</v>
      </c>
      <c r="B446">
        <v>122</v>
      </c>
      <c r="C446">
        <v>5</v>
      </c>
      <c r="D446">
        <v>2</v>
      </c>
      <c r="E446">
        <v>3212</v>
      </c>
      <c r="F446" t="s">
        <v>238</v>
      </c>
      <c r="G446" t="s">
        <v>242</v>
      </c>
    </row>
    <row r="447" spans="1:7" x14ac:dyDescent="0.2">
      <c r="A447" t="s">
        <v>4931</v>
      </c>
      <c r="B447">
        <v>122</v>
      </c>
      <c r="C447">
        <v>5</v>
      </c>
      <c r="D447">
        <v>4</v>
      </c>
      <c r="E447">
        <v>3417</v>
      </c>
      <c r="F447" t="s">
        <v>237</v>
      </c>
      <c r="G447" t="s">
        <v>1827</v>
      </c>
    </row>
    <row r="448" spans="1:7" x14ac:dyDescent="0.2">
      <c r="A448" t="s">
        <v>4931</v>
      </c>
      <c r="B448">
        <v>122</v>
      </c>
      <c r="C448">
        <v>5</v>
      </c>
      <c r="D448">
        <v>4</v>
      </c>
      <c r="E448">
        <v>3425</v>
      </c>
      <c r="F448" t="s">
        <v>1349</v>
      </c>
      <c r="G448" t="s">
        <v>3194</v>
      </c>
    </row>
    <row r="449" spans="1:7" x14ac:dyDescent="0.2">
      <c r="A449" t="s">
        <v>4931</v>
      </c>
      <c r="B449">
        <v>128</v>
      </c>
      <c r="C449">
        <v>5</v>
      </c>
      <c r="D449">
        <v>2</v>
      </c>
      <c r="E449">
        <v>1251</v>
      </c>
      <c r="F449" t="s">
        <v>2953</v>
      </c>
      <c r="G449" t="s">
        <v>242</v>
      </c>
    </row>
    <row r="450" spans="1:7" x14ac:dyDescent="0.2">
      <c r="A450" t="s">
        <v>4931</v>
      </c>
      <c r="B450">
        <v>128</v>
      </c>
      <c r="C450">
        <v>5</v>
      </c>
      <c r="D450">
        <v>2</v>
      </c>
      <c r="E450">
        <v>3212</v>
      </c>
      <c r="F450" t="s">
        <v>238</v>
      </c>
      <c r="G450" t="s">
        <v>242</v>
      </c>
    </row>
    <row r="451" spans="1:7" x14ac:dyDescent="0.2">
      <c r="A451" t="s">
        <v>4931</v>
      </c>
      <c r="B451">
        <v>128</v>
      </c>
      <c r="C451">
        <v>5</v>
      </c>
      <c r="D451">
        <v>4</v>
      </c>
      <c r="E451">
        <v>3417</v>
      </c>
      <c r="F451" t="s">
        <v>237</v>
      </c>
      <c r="G451" t="s">
        <v>1827</v>
      </c>
    </row>
    <row r="452" spans="1:7" x14ac:dyDescent="0.2">
      <c r="A452" t="s">
        <v>4931</v>
      </c>
      <c r="B452">
        <v>128</v>
      </c>
      <c r="C452">
        <v>5</v>
      </c>
      <c r="D452">
        <v>4</v>
      </c>
      <c r="E452">
        <v>3425</v>
      </c>
      <c r="F452" t="s">
        <v>1349</v>
      </c>
      <c r="G452" t="s">
        <v>3194</v>
      </c>
    </row>
    <row r="453" spans="1:7" x14ac:dyDescent="0.2">
      <c r="A453" t="s">
        <v>4931</v>
      </c>
      <c r="B453">
        <v>131</v>
      </c>
      <c r="C453">
        <v>5</v>
      </c>
      <c r="D453">
        <v>2</v>
      </c>
      <c r="E453">
        <v>1251</v>
      </c>
      <c r="F453" t="s">
        <v>2953</v>
      </c>
      <c r="G453" t="s">
        <v>242</v>
      </c>
    </row>
    <row r="454" spans="1:7" x14ac:dyDescent="0.2">
      <c r="A454" t="s">
        <v>4931</v>
      </c>
      <c r="B454">
        <v>131</v>
      </c>
      <c r="C454">
        <v>5</v>
      </c>
      <c r="D454">
        <v>2</v>
      </c>
      <c r="E454">
        <v>3212</v>
      </c>
      <c r="F454" t="s">
        <v>238</v>
      </c>
      <c r="G454" t="s">
        <v>242</v>
      </c>
    </row>
    <row r="455" spans="1:7" x14ac:dyDescent="0.2">
      <c r="A455" t="s">
        <v>4931</v>
      </c>
      <c r="B455">
        <v>131</v>
      </c>
      <c r="C455">
        <v>5</v>
      </c>
      <c r="D455">
        <v>4</v>
      </c>
      <c r="E455">
        <v>3417</v>
      </c>
      <c r="F455" t="s">
        <v>237</v>
      </c>
      <c r="G455" t="s">
        <v>1827</v>
      </c>
    </row>
    <row r="456" spans="1:7" x14ac:dyDescent="0.2">
      <c r="A456" t="s">
        <v>4931</v>
      </c>
      <c r="B456">
        <v>131</v>
      </c>
      <c r="C456">
        <v>5</v>
      </c>
      <c r="D456">
        <v>4</v>
      </c>
      <c r="E456">
        <v>3425</v>
      </c>
      <c r="F456" t="s">
        <v>1349</v>
      </c>
      <c r="G456" t="s">
        <v>3194</v>
      </c>
    </row>
    <row r="457" spans="1:7" x14ac:dyDescent="0.2">
      <c r="A457" t="s">
        <v>4931</v>
      </c>
      <c r="B457">
        <v>134</v>
      </c>
      <c r="C457">
        <v>5</v>
      </c>
      <c r="D457">
        <v>2</v>
      </c>
      <c r="E457">
        <v>1251</v>
      </c>
      <c r="F457" t="s">
        <v>2953</v>
      </c>
      <c r="G457" t="s">
        <v>242</v>
      </c>
    </row>
    <row r="458" spans="1:7" x14ac:dyDescent="0.2">
      <c r="A458" t="s">
        <v>4931</v>
      </c>
      <c r="B458">
        <v>134</v>
      </c>
      <c r="C458">
        <v>5</v>
      </c>
      <c r="D458">
        <v>2</v>
      </c>
      <c r="E458">
        <v>3212</v>
      </c>
      <c r="F458" t="s">
        <v>238</v>
      </c>
      <c r="G458" t="s">
        <v>242</v>
      </c>
    </row>
    <row r="459" spans="1:7" x14ac:dyDescent="0.2">
      <c r="A459" t="s">
        <v>4931</v>
      </c>
      <c r="B459">
        <v>134</v>
      </c>
      <c r="C459">
        <v>5</v>
      </c>
      <c r="D459">
        <v>4</v>
      </c>
      <c r="E459">
        <v>3417</v>
      </c>
      <c r="F459" t="s">
        <v>237</v>
      </c>
      <c r="G459" t="s">
        <v>1827</v>
      </c>
    </row>
    <row r="460" spans="1:7" x14ac:dyDescent="0.2">
      <c r="A460" t="s">
        <v>4931</v>
      </c>
      <c r="B460">
        <v>134</v>
      </c>
      <c r="C460">
        <v>5</v>
      </c>
      <c r="D460">
        <v>4</v>
      </c>
      <c r="E460">
        <v>3425</v>
      </c>
      <c r="F460" t="s">
        <v>1349</v>
      </c>
      <c r="G460" t="s">
        <v>3194</v>
      </c>
    </row>
    <row r="461" spans="1:7" x14ac:dyDescent="0.2">
      <c r="A461" t="s">
        <v>4931</v>
      </c>
      <c r="B461">
        <v>137</v>
      </c>
      <c r="C461">
        <v>5</v>
      </c>
      <c r="D461">
        <v>2</v>
      </c>
      <c r="E461">
        <v>1251</v>
      </c>
      <c r="F461" t="s">
        <v>2953</v>
      </c>
      <c r="G461" t="s">
        <v>242</v>
      </c>
    </row>
    <row r="462" spans="1:7" x14ac:dyDescent="0.2">
      <c r="A462" t="s">
        <v>4931</v>
      </c>
      <c r="B462">
        <v>137</v>
      </c>
      <c r="C462">
        <v>5</v>
      </c>
      <c r="D462">
        <v>2</v>
      </c>
      <c r="E462">
        <v>3212</v>
      </c>
      <c r="F462" t="s">
        <v>238</v>
      </c>
      <c r="G462" t="s">
        <v>242</v>
      </c>
    </row>
    <row r="463" spans="1:7" x14ac:dyDescent="0.2">
      <c r="A463" t="s">
        <v>4931</v>
      </c>
      <c r="B463">
        <v>137</v>
      </c>
      <c r="C463">
        <v>5</v>
      </c>
      <c r="D463">
        <v>4</v>
      </c>
      <c r="E463">
        <v>3417</v>
      </c>
      <c r="F463" t="s">
        <v>237</v>
      </c>
      <c r="G463" t="s">
        <v>1827</v>
      </c>
    </row>
    <row r="464" spans="1:7" x14ac:dyDescent="0.2">
      <c r="A464" t="s">
        <v>4931</v>
      </c>
      <c r="B464">
        <v>137</v>
      </c>
      <c r="C464">
        <v>5</v>
      </c>
      <c r="D464">
        <v>4</v>
      </c>
      <c r="E464">
        <v>3425</v>
      </c>
      <c r="F464" t="s">
        <v>1349</v>
      </c>
      <c r="G464" t="s">
        <v>3194</v>
      </c>
    </row>
    <row r="465" spans="1:7" x14ac:dyDescent="0.2">
      <c r="A465" t="s">
        <v>4931</v>
      </c>
      <c r="B465">
        <v>140</v>
      </c>
      <c r="C465">
        <v>5</v>
      </c>
      <c r="D465">
        <v>2</v>
      </c>
      <c r="E465">
        <v>1251</v>
      </c>
      <c r="F465" t="s">
        <v>2953</v>
      </c>
      <c r="G465" t="s">
        <v>242</v>
      </c>
    </row>
    <row r="466" spans="1:7" x14ac:dyDescent="0.2">
      <c r="A466" t="s">
        <v>4931</v>
      </c>
      <c r="B466">
        <v>140</v>
      </c>
      <c r="C466">
        <v>5</v>
      </c>
      <c r="D466">
        <v>2</v>
      </c>
      <c r="E466">
        <v>3212</v>
      </c>
      <c r="F466" t="s">
        <v>238</v>
      </c>
      <c r="G466" t="s">
        <v>242</v>
      </c>
    </row>
    <row r="467" spans="1:7" x14ac:dyDescent="0.2">
      <c r="A467" t="s">
        <v>4931</v>
      </c>
      <c r="B467">
        <v>140</v>
      </c>
      <c r="C467">
        <v>5</v>
      </c>
      <c r="D467">
        <v>4</v>
      </c>
      <c r="E467">
        <v>3417</v>
      </c>
      <c r="F467" t="s">
        <v>237</v>
      </c>
      <c r="G467" t="s">
        <v>1827</v>
      </c>
    </row>
    <row r="468" spans="1:7" x14ac:dyDescent="0.2">
      <c r="A468" t="s">
        <v>4931</v>
      </c>
      <c r="B468">
        <v>140</v>
      </c>
      <c r="C468">
        <v>5</v>
      </c>
      <c r="D468">
        <v>4</v>
      </c>
      <c r="E468">
        <v>3425</v>
      </c>
      <c r="F468" t="s">
        <v>1349</v>
      </c>
      <c r="G468" t="s">
        <v>3194</v>
      </c>
    </row>
    <row r="469" spans="1:7" x14ac:dyDescent="0.2">
      <c r="A469" t="s">
        <v>4931</v>
      </c>
      <c r="B469">
        <v>143</v>
      </c>
      <c r="C469">
        <v>5</v>
      </c>
      <c r="D469">
        <v>2</v>
      </c>
      <c r="E469">
        <v>1251</v>
      </c>
      <c r="F469" t="s">
        <v>2953</v>
      </c>
      <c r="G469" t="s">
        <v>242</v>
      </c>
    </row>
    <row r="470" spans="1:7" x14ac:dyDescent="0.2">
      <c r="A470" t="s">
        <v>4931</v>
      </c>
      <c r="B470">
        <v>143</v>
      </c>
      <c r="C470">
        <v>5</v>
      </c>
      <c r="D470">
        <v>2</v>
      </c>
      <c r="E470">
        <v>3212</v>
      </c>
      <c r="F470" t="s">
        <v>238</v>
      </c>
      <c r="G470" t="s">
        <v>242</v>
      </c>
    </row>
    <row r="471" spans="1:7" x14ac:dyDescent="0.2">
      <c r="A471" t="s">
        <v>4931</v>
      </c>
      <c r="B471">
        <v>143</v>
      </c>
      <c r="C471">
        <v>5</v>
      </c>
      <c r="D471">
        <v>4</v>
      </c>
      <c r="E471">
        <v>3417</v>
      </c>
      <c r="F471" t="s">
        <v>237</v>
      </c>
      <c r="G471" t="s">
        <v>1827</v>
      </c>
    </row>
    <row r="472" spans="1:7" x14ac:dyDescent="0.2">
      <c r="A472" t="s">
        <v>4931</v>
      </c>
      <c r="B472">
        <v>143</v>
      </c>
      <c r="C472">
        <v>5</v>
      </c>
      <c r="D472">
        <v>4</v>
      </c>
      <c r="E472">
        <v>3425</v>
      </c>
      <c r="F472" t="s">
        <v>1349</v>
      </c>
      <c r="G472" t="s">
        <v>3194</v>
      </c>
    </row>
    <row r="473" spans="1:7" x14ac:dyDescent="0.2">
      <c r="A473" t="s">
        <v>4931</v>
      </c>
      <c r="B473">
        <v>146</v>
      </c>
      <c r="C473">
        <v>5</v>
      </c>
      <c r="D473">
        <v>2</v>
      </c>
      <c r="E473">
        <v>1251</v>
      </c>
      <c r="F473" t="s">
        <v>2953</v>
      </c>
      <c r="G473" t="s">
        <v>242</v>
      </c>
    </row>
    <row r="474" spans="1:7" x14ac:dyDescent="0.2">
      <c r="A474" t="s">
        <v>4931</v>
      </c>
      <c r="B474">
        <v>146</v>
      </c>
      <c r="C474">
        <v>5</v>
      </c>
      <c r="D474">
        <v>2</v>
      </c>
      <c r="E474">
        <v>3212</v>
      </c>
      <c r="F474" t="s">
        <v>238</v>
      </c>
      <c r="G474" t="s">
        <v>242</v>
      </c>
    </row>
    <row r="475" spans="1:7" x14ac:dyDescent="0.2">
      <c r="A475" t="s">
        <v>4931</v>
      </c>
      <c r="B475">
        <v>146</v>
      </c>
      <c r="C475">
        <v>5</v>
      </c>
      <c r="D475">
        <v>4</v>
      </c>
      <c r="E475">
        <v>3417</v>
      </c>
      <c r="F475" t="s">
        <v>237</v>
      </c>
      <c r="G475" t="s">
        <v>1827</v>
      </c>
    </row>
    <row r="476" spans="1:7" x14ac:dyDescent="0.2">
      <c r="A476" t="s">
        <v>4931</v>
      </c>
      <c r="B476">
        <v>146</v>
      </c>
      <c r="C476">
        <v>5</v>
      </c>
      <c r="D476">
        <v>4</v>
      </c>
      <c r="E476">
        <v>3425</v>
      </c>
      <c r="F476" t="s">
        <v>1349</v>
      </c>
      <c r="G476" t="s">
        <v>3194</v>
      </c>
    </row>
    <row r="477" spans="1:7" x14ac:dyDescent="0.2">
      <c r="A477" t="s">
        <v>4931</v>
      </c>
      <c r="B477">
        <v>149</v>
      </c>
      <c r="C477">
        <v>5</v>
      </c>
      <c r="D477">
        <v>2</v>
      </c>
      <c r="E477">
        <v>1251</v>
      </c>
      <c r="F477" t="s">
        <v>2953</v>
      </c>
      <c r="G477" t="s">
        <v>242</v>
      </c>
    </row>
    <row r="478" spans="1:7" x14ac:dyDescent="0.2">
      <c r="A478" t="s">
        <v>4931</v>
      </c>
      <c r="B478">
        <v>149</v>
      </c>
      <c r="C478">
        <v>5</v>
      </c>
      <c r="D478">
        <v>2</v>
      </c>
      <c r="E478">
        <v>3212</v>
      </c>
      <c r="F478" t="s">
        <v>238</v>
      </c>
      <c r="G478" t="s">
        <v>242</v>
      </c>
    </row>
    <row r="479" spans="1:7" x14ac:dyDescent="0.2">
      <c r="A479" t="s">
        <v>4931</v>
      </c>
      <c r="B479">
        <v>149</v>
      </c>
      <c r="C479">
        <v>5</v>
      </c>
      <c r="D479">
        <v>4</v>
      </c>
      <c r="E479">
        <v>3417</v>
      </c>
      <c r="F479" t="s">
        <v>237</v>
      </c>
      <c r="G479" t="s">
        <v>1827</v>
      </c>
    </row>
    <row r="480" spans="1:7" x14ac:dyDescent="0.2">
      <c r="A480" t="s">
        <v>4931</v>
      </c>
      <c r="B480">
        <v>149</v>
      </c>
      <c r="C480">
        <v>5</v>
      </c>
      <c r="D480">
        <v>4</v>
      </c>
      <c r="E480">
        <v>3425</v>
      </c>
      <c r="F480" t="s">
        <v>1349</v>
      </c>
      <c r="G480" t="s">
        <v>3194</v>
      </c>
    </row>
    <row r="481" spans="1:7" x14ac:dyDescent="0.2">
      <c r="A481" t="s">
        <v>4931</v>
      </c>
      <c r="B481">
        <v>155</v>
      </c>
      <c r="C481">
        <v>5</v>
      </c>
      <c r="D481">
        <v>2</v>
      </c>
      <c r="E481">
        <v>1251</v>
      </c>
      <c r="F481" t="s">
        <v>2953</v>
      </c>
      <c r="G481" t="s">
        <v>242</v>
      </c>
    </row>
    <row r="482" spans="1:7" x14ac:dyDescent="0.2">
      <c r="A482" t="s">
        <v>4931</v>
      </c>
      <c r="B482">
        <v>155</v>
      </c>
      <c r="C482">
        <v>5</v>
      </c>
      <c r="D482">
        <v>2</v>
      </c>
      <c r="E482">
        <v>3212</v>
      </c>
      <c r="F482" t="s">
        <v>238</v>
      </c>
      <c r="G482" t="s">
        <v>242</v>
      </c>
    </row>
    <row r="483" spans="1:7" x14ac:dyDescent="0.2">
      <c r="A483" t="s">
        <v>4931</v>
      </c>
      <c r="B483">
        <v>155</v>
      </c>
      <c r="C483">
        <v>5</v>
      </c>
      <c r="D483">
        <v>4</v>
      </c>
      <c r="E483">
        <v>3417</v>
      </c>
      <c r="F483" t="s">
        <v>237</v>
      </c>
      <c r="G483" t="s">
        <v>1827</v>
      </c>
    </row>
    <row r="484" spans="1:7" x14ac:dyDescent="0.2">
      <c r="A484" t="s">
        <v>4931</v>
      </c>
      <c r="B484">
        <v>155</v>
      </c>
      <c r="C484">
        <v>5</v>
      </c>
      <c r="D484">
        <v>4</v>
      </c>
      <c r="E484">
        <v>3425</v>
      </c>
      <c r="F484" t="s">
        <v>1349</v>
      </c>
      <c r="G484" t="s">
        <v>3194</v>
      </c>
    </row>
    <row r="485" spans="1:7" x14ac:dyDescent="0.2">
      <c r="A485" t="s">
        <v>4931</v>
      </c>
      <c r="B485">
        <v>158</v>
      </c>
      <c r="C485">
        <v>5</v>
      </c>
      <c r="D485">
        <v>2</v>
      </c>
      <c r="E485">
        <v>1251</v>
      </c>
      <c r="F485" t="s">
        <v>2953</v>
      </c>
      <c r="G485" t="s">
        <v>242</v>
      </c>
    </row>
    <row r="486" spans="1:7" x14ac:dyDescent="0.2">
      <c r="A486" t="s">
        <v>4931</v>
      </c>
      <c r="B486">
        <v>158</v>
      </c>
      <c r="C486">
        <v>5</v>
      </c>
      <c r="D486">
        <v>2</v>
      </c>
      <c r="E486">
        <v>3212</v>
      </c>
      <c r="F486" t="s">
        <v>238</v>
      </c>
      <c r="G486" t="s">
        <v>242</v>
      </c>
    </row>
    <row r="487" spans="1:7" x14ac:dyDescent="0.2">
      <c r="A487" t="s">
        <v>4931</v>
      </c>
      <c r="B487">
        <v>158</v>
      </c>
      <c r="C487">
        <v>5</v>
      </c>
      <c r="D487">
        <v>4</v>
      </c>
      <c r="E487">
        <v>3417</v>
      </c>
      <c r="F487" t="s">
        <v>237</v>
      </c>
      <c r="G487" t="s">
        <v>1827</v>
      </c>
    </row>
    <row r="488" spans="1:7" x14ac:dyDescent="0.2">
      <c r="A488" t="s">
        <v>4931</v>
      </c>
      <c r="B488">
        <v>158</v>
      </c>
      <c r="C488">
        <v>5</v>
      </c>
      <c r="D488">
        <v>4</v>
      </c>
      <c r="E488">
        <v>3425</v>
      </c>
      <c r="F488" t="s">
        <v>1349</v>
      </c>
      <c r="G488" t="s">
        <v>3194</v>
      </c>
    </row>
    <row r="489" spans="1:7" x14ac:dyDescent="0.2">
      <c r="A489" t="s">
        <v>4931</v>
      </c>
      <c r="B489">
        <v>161</v>
      </c>
      <c r="C489">
        <v>5</v>
      </c>
      <c r="D489">
        <v>2</v>
      </c>
      <c r="E489">
        <v>1251</v>
      </c>
      <c r="F489" t="s">
        <v>2953</v>
      </c>
      <c r="G489" t="s">
        <v>242</v>
      </c>
    </row>
    <row r="490" spans="1:7" x14ac:dyDescent="0.2">
      <c r="A490" t="s">
        <v>4931</v>
      </c>
      <c r="B490">
        <v>161</v>
      </c>
      <c r="C490">
        <v>5</v>
      </c>
      <c r="D490">
        <v>2</v>
      </c>
      <c r="E490">
        <v>3212</v>
      </c>
      <c r="F490" t="s">
        <v>238</v>
      </c>
      <c r="G490" t="s">
        <v>242</v>
      </c>
    </row>
    <row r="491" spans="1:7" x14ac:dyDescent="0.2">
      <c r="A491" t="s">
        <v>4931</v>
      </c>
      <c r="B491">
        <v>161</v>
      </c>
      <c r="C491">
        <v>5</v>
      </c>
      <c r="D491">
        <v>4</v>
      </c>
      <c r="E491">
        <v>3417</v>
      </c>
      <c r="F491" t="s">
        <v>237</v>
      </c>
      <c r="G491" t="s">
        <v>1827</v>
      </c>
    </row>
    <row r="492" spans="1:7" x14ac:dyDescent="0.2">
      <c r="A492" t="s">
        <v>4931</v>
      </c>
      <c r="B492">
        <v>161</v>
      </c>
      <c r="C492">
        <v>5</v>
      </c>
      <c r="D492">
        <v>4</v>
      </c>
      <c r="E492">
        <v>3425</v>
      </c>
      <c r="F492" t="s">
        <v>1349</v>
      </c>
      <c r="G492" t="s">
        <v>3194</v>
      </c>
    </row>
    <row r="493" spans="1:7" x14ac:dyDescent="0.2">
      <c r="A493" t="s">
        <v>4931</v>
      </c>
      <c r="B493">
        <v>164</v>
      </c>
      <c r="C493">
        <v>5</v>
      </c>
      <c r="D493">
        <v>2</v>
      </c>
      <c r="E493">
        <v>1251</v>
      </c>
      <c r="F493" t="s">
        <v>2953</v>
      </c>
      <c r="G493" t="s">
        <v>242</v>
      </c>
    </row>
    <row r="494" spans="1:7" x14ac:dyDescent="0.2">
      <c r="A494" t="s">
        <v>4931</v>
      </c>
      <c r="B494">
        <v>164</v>
      </c>
      <c r="C494">
        <v>5</v>
      </c>
      <c r="D494">
        <v>2</v>
      </c>
      <c r="E494">
        <v>3212</v>
      </c>
      <c r="F494" t="s">
        <v>238</v>
      </c>
      <c r="G494" t="s">
        <v>242</v>
      </c>
    </row>
    <row r="495" spans="1:7" x14ac:dyDescent="0.2">
      <c r="A495" t="s">
        <v>4931</v>
      </c>
      <c r="B495">
        <v>164</v>
      </c>
      <c r="C495">
        <v>5</v>
      </c>
      <c r="D495">
        <v>4</v>
      </c>
      <c r="E495">
        <v>3417</v>
      </c>
      <c r="F495" t="s">
        <v>237</v>
      </c>
      <c r="G495" t="s">
        <v>1827</v>
      </c>
    </row>
    <row r="496" spans="1:7" x14ac:dyDescent="0.2">
      <c r="A496" t="s">
        <v>4931</v>
      </c>
      <c r="B496">
        <v>164</v>
      </c>
      <c r="C496">
        <v>5</v>
      </c>
      <c r="D496">
        <v>4</v>
      </c>
      <c r="E496">
        <v>3425</v>
      </c>
      <c r="F496" t="s">
        <v>1349</v>
      </c>
      <c r="G496" t="s">
        <v>3194</v>
      </c>
    </row>
    <row r="497" spans="1:7" x14ac:dyDescent="0.2">
      <c r="A497" t="s">
        <v>4931</v>
      </c>
      <c r="B497">
        <v>167</v>
      </c>
      <c r="C497">
        <v>5</v>
      </c>
      <c r="D497">
        <v>2</v>
      </c>
      <c r="E497">
        <v>1251</v>
      </c>
      <c r="F497" t="s">
        <v>2953</v>
      </c>
      <c r="G497" t="s">
        <v>242</v>
      </c>
    </row>
    <row r="498" spans="1:7" x14ac:dyDescent="0.2">
      <c r="A498" t="s">
        <v>4931</v>
      </c>
      <c r="B498">
        <v>167</v>
      </c>
      <c r="C498">
        <v>5</v>
      </c>
      <c r="D498">
        <v>2</v>
      </c>
      <c r="E498">
        <v>3212</v>
      </c>
      <c r="F498" t="s">
        <v>238</v>
      </c>
      <c r="G498" t="s">
        <v>242</v>
      </c>
    </row>
    <row r="499" spans="1:7" x14ac:dyDescent="0.2">
      <c r="A499" t="s">
        <v>4931</v>
      </c>
      <c r="B499">
        <v>167</v>
      </c>
      <c r="C499">
        <v>5</v>
      </c>
      <c r="D499">
        <v>4</v>
      </c>
      <c r="E499">
        <v>3417</v>
      </c>
      <c r="F499" t="s">
        <v>237</v>
      </c>
      <c r="G499" t="s">
        <v>1827</v>
      </c>
    </row>
    <row r="500" spans="1:7" x14ac:dyDescent="0.2">
      <c r="A500" t="s">
        <v>4931</v>
      </c>
      <c r="B500">
        <v>167</v>
      </c>
      <c r="C500">
        <v>5</v>
      </c>
      <c r="D500">
        <v>4</v>
      </c>
      <c r="E500">
        <v>3425</v>
      </c>
      <c r="F500" t="s">
        <v>1349</v>
      </c>
      <c r="G500" t="s">
        <v>3194</v>
      </c>
    </row>
    <row r="501" spans="1:7" x14ac:dyDescent="0.2">
      <c r="A501" t="s">
        <v>4931</v>
      </c>
      <c r="B501">
        <v>170</v>
      </c>
      <c r="C501">
        <v>5</v>
      </c>
      <c r="D501">
        <v>2</v>
      </c>
      <c r="E501">
        <v>1251</v>
      </c>
      <c r="F501" t="s">
        <v>2953</v>
      </c>
      <c r="G501" t="s">
        <v>242</v>
      </c>
    </row>
    <row r="502" spans="1:7" x14ac:dyDescent="0.2">
      <c r="A502" t="s">
        <v>4931</v>
      </c>
      <c r="B502">
        <v>170</v>
      </c>
      <c r="C502">
        <v>5</v>
      </c>
      <c r="D502">
        <v>2</v>
      </c>
      <c r="E502">
        <v>3212</v>
      </c>
      <c r="F502" t="s">
        <v>238</v>
      </c>
      <c r="G502" t="s">
        <v>242</v>
      </c>
    </row>
    <row r="503" spans="1:7" x14ac:dyDescent="0.2">
      <c r="A503" t="s">
        <v>4931</v>
      </c>
      <c r="B503">
        <v>170</v>
      </c>
      <c r="C503">
        <v>5</v>
      </c>
      <c r="D503">
        <v>4</v>
      </c>
      <c r="E503">
        <v>3417</v>
      </c>
      <c r="F503" t="s">
        <v>237</v>
      </c>
      <c r="G503" t="s">
        <v>1827</v>
      </c>
    </row>
    <row r="504" spans="1:7" x14ac:dyDescent="0.2">
      <c r="A504" t="s">
        <v>4931</v>
      </c>
      <c r="B504">
        <v>170</v>
      </c>
      <c r="C504">
        <v>5</v>
      </c>
      <c r="D504">
        <v>4</v>
      </c>
      <c r="E504">
        <v>3425</v>
      </c>
      <c r="F504" t="s">
        <v>1349</v>
      </c>
      <c r="G504" t="s">
        <v>3194</v>
      </c>
    </row>
    <row r="505" spans="1:7" x14ac:dyDescent="0.2">
      <c r="A505" t="s">
        <v>4931</v>
      </c>
      <c r="B505">
        <v>173</v>
      </c>
      <c r="C505">
        <v>5</v>
      </c>
      <c r="D505">
        <v>2</v>
      </c>
      <c r="E505">
        <v>1251</v>
      </c>
      <c r="F505" t="s">
        <v>2953</v>
      </c>
      <c r="G505" t="s">
        <v>242</v>
      </c>
    </row>
    <row r="506" spans="1:7" x14ac:dyDescent="0.2">
      <c r="A506" t="s">
        <v>4931</v>
      </c>
      <c r="B506">
        <v>173</v>
      </c>
      <c r="C506">
        <v>5</v>
      </c>
      <c r="D506">
        <v>2</v>
      </c>
      <c r="E506">
        <v>3212</v>
      </c>
      <c r="F506" t="s">
        <v>238</v>
      </c>
      <c r="G506" t="s">
        <v>242</v>
      </c>
    </row>
    <row r="507" spans="1:7" x14ac:dyDescent="0.2">
      <c r="A507" t="s">
        <v>4931</v>
      </c>
      <c r="B507">
        <v>173</v>
      </c>
      <c r="C507">
        <v>5</v>
      </c>
      <c r="D507">
        <v>4</v>
      </c>
      <c r="E507">
        <v>3417</v>
      </c>
      <c r="F507" t="s">
        <v>237</v>
      </c>
      <c r="G507" t="s">
        <v>1827</v>
      </c>
    </row>
    <row r="508" spans="1:7" x14ac:dyDescent="0.2">
      <c r="A508" t="s">
        <v>4931</v>
      </c>
      <c r="B508">
        <v>173</v>
      </c>
      <c r="C508">
        <v>5</v>
      </c>
      <c r="D508">
        <v>4</v>
      </c>
      <c r="E508">
        <v>3425</v>
      </c>
      <c r="F508" t="s">
        <v>1349</v>
      </c>
      <c r="G508" t="s">
        <v>3194</v>
      </c>
    </row>
    <row r="509" spans="1:7" x14ac:dyDescent="0.2">
      <c r="A509" t="s">
        <v>4931</v>
      </c>
      <c r="B509">
        <v>176</v>
      </c>
      <c r="C509">
        <v>5</v>
      </c>
      <c r="D509">
        <v>2</v>
      </c>
      <c r="E509">
        <v>1251</v>
      </c>
      <c r="F509" t="s">
        <v>2953</v>
      </c>
      <c r="G509" t="s">
        <v>242</v>
      </c>
    </row>
    <row r="510" spans="1:7" x14ac:dyDescent="0.2">
      <c r="A510" t="s">
        <v>4931</v>
      </c>
      <c r="B510">
        <v>176</v>
      </c>
      <c r="C510">
        <v>5</v>
      </c>
      <c r="D510">
        <v>2</v>
      </c>
      <c r="E510">
        <v>3212</v>
      </c>
      <c r="F510" t="s">
        <v>238</v>
      </c>
      <c r="G510" t="s">
        <v>242</v>
      </c>
    </row>
    <row r="511" spans="1:7" x14ac:dyDescent="0.2">
      <c r="A511" t="s">
        <v>4931</v>
      </c>
      <c r="B511">
        <v>176</v>
      </c>
      <c r="C511">
        <v>5</v>
      </c>
      <c r="D511">
        <v>4</v>
      </c>
      <c r="E511">
        <v>3417</v>
      </c>
      <c r="F511" t="s">
        <v>237</v>
      </c>
      <c r="G511" t="s">
        <v>1827</v>
      </c>
    </row>
    <row r="512" spans="1:7" x14ac:dyDescent="0.2">
      <c r="A512" t="s">
        <v>4931</v>
      </c>
      <c r="B512">
        <v>176</v>
      </c>
      <c r="C512">
        <v>5</v>
      </c>
      <c r="D512">
        <v>4</v>
      </c>
      <c r="E512">
        <v>3425</v>
      </c>
      <c r="F512" t="s">
        <v>1349</v>
      </c>
      <c r="G512" t="s">
        <v>3194</v>
      </c>
    </row>
    <row r="513" spans="1:7" x14ac:dyDescent="0.2">
      <c r="A513" t="s">
        <v>4931</v>
      </c>
      <c r="B513">
        <v>182</v>
      </c>
      <c r="C513">
        <v>5</v>
      </c>
      <c r="D513">
        <v>2</v>
      </c>
      <c r="E513">
        <v>1251</v>
      </c>
      <c r="F513" t="s">
        <v>2953</v>
      </c>
      <c r="G513" t="s">
        <v>242</v>
      </c>
    </row>
    <row r="514" spans="1:7" x14ac:dyDescent="0.2">
      <c r="A514" t="s">
        <v>4931</v>
      </c>
      <c r="B514">
        <v>182</v>
      </c>
      <c r="C514">
        <v>5</v>
      </c>
      <c r="D514">
        <v>2</v>
      </c>
      <c r="E514">
        <v>3212</v>
      </c>
      <c r="F514" t="s">
        <v>238</v>
      </c>
      <c r="G514" t="s">
        <v>242</v>
      </c>
    </row>
    <row r="515" spans="1:7" x14ac:dyDescent="0.2">
      <c r="A515" t="s">
        <v>4931</v>
      </c>
      <c r="B515">
        <v>182</v>
      </c>
      <c r="C515">
        <v>5</v>
      </c>
      <c r="D515">
        <v>4</v>
      </c>
      <c r="E515">
        <v>3417</v>
      </c>
      <c r="F515" t="s">
        <v>237</v>
      </c>
      <c r="G515" t="s">
        <v>1827</v>
      </c>
    </row>
    <row r="516" spans="1:7" x14ac:dyDescent="0.2">
      <c r="A516" t="s">
        <v>4931</v>
      </c>
      <c r="B516">
        <v>182</v>
      </c>
      <c r="C516">
        <v>5</v>
      </c>
      <c r="D516">
        <v>4</v>
      </c>
      <c r="E516">
        <v>3425</v>
      </c>
      <c r="F516" t="s">
        <v>1349</v>
      </c>
      <c r="G516" t="s">
        <v>3194</v>
      </c>
    </row>
    <row r="517" spans="1:7" x14ac:dyDescent="0.2">
      <c r="A517" t="s">
        <v>4931</v>
      </c>
      <c r="B517">
        <v>185</v>
      </c>
      <c r="C517">
        <v>5</v>
      </c>
      <c r="D517">
        <v>2</v>
      </c>
      <c r="E517">
        <v>1251</v>
      </c>
      <c r="F517" t="s">
        <v>2953</v>
      </c>
      <c r="G517" t="s">
        <v>242</v>
      </c>
    </row>
    <row r="518" spans="1:7" x14ac:dyDescent="0.2">
      <c r="A518" t="s">
        <v>4931</v>
      </c>
      <c r="B518">
        <v>185</v>
      </c>
      <c r="C518">
        <v>5</v>
      </c>
      <c r="D518">
        <v>2</v>
      </c>
      <c r="E518">
        <v>3212</v>
      </c>
      <c r="F518" t="s">
        <v>238</v>
      </c>
      <c r="G518" t="s">
        <v>242</v>
      </c>
    </row>
    <row r="519" spans="1:7" x14ac:dyDescent="0.2">
      <c r="A519" t="s">
        <v>4931</v>
      </c>
      <c r="B519">
        <v>185</v>
      </c>
      <c r="C519">
        <v>5</v>
      </c>
      <c r="D519">
        <v>4</v>
      </c>
      <c r="E519">
        <v>3417</v>
      </c>
      <c r="F519" t="s">
        <v>237</v>
      </c>
      <c r="G519" t="s">
        <v>1827</v>
      </c>
    </row>
    <row r="520" spans="1:7" x14ac:dyDescent="0.2">
      <c r="A520" t="s">
        <v>4931</v>
      </c>
      <c r="B520">
        <v>185</v>
      </c>
      <c r="C520">
        <v>5</v>
      </c>
      <c r="D520">
        <v>4</v>
      </c>
      <c r="E520">
        <v>3425</v>
      </c>
      <c r="F520" t="s">
        <v>1349</v>
      </c>
      <c r="G520" t="s">
        <v>3194</v>
      </c>
    </row>
    <row r="521" spans="1:7" x14ac:dyDescent="0.2">
      <c r="A521" t="s">
        <v>4931</v>
      </c>
      <c r="B521">
        <v>188</v>
      </c>
      <c r="C521">
        <v>5</v>
      </c>
      <c r="D521">
        <v>2</v>
      </c>
      <c r="E521">
        <v>1251</v>
      </c>
      <c r="F521" t="s">
        <v>2953</v>
      </c>
      <c r="G521" t="s">
        <v>242</v>
      </c>
    </row>
    <row r="522" spans="1:7" x14ac:dyDescent="0.2">
      <c r="A522" t="s">
        <v>4931</v>
      </c>
      <c r="B522">
        <v>188</v>
      </c>
      <c r="C522">
        <v>5</v>
      </c>
      <c r="D522">
        <v>2</v>
      </c>
      <c r="E522">
        <v>3212</v>
      </c>
      <c r="F522" t="s">
        <v>238</v>
      </c>
      <c r="G522" t="s">
        <v>242</v>
      </c>
    </row>
    <row r="523" spans="1:7" x14ac:dyDescent="0.2">
      <c r="A523" t="s">
        <v>4931</v>
      </c>
      <c r="B523">
        <v>188</v>
      </c>
      <c r="C523">
        <v>5</v>
      </c>
      <c r="D523">
        <v>4</v>
      </c>
      <c r="E523">
        <v>3417</v>
      </c>
      <c r="F523" t="s">
        <v>237</v>
      </c>
      <c r="G523" t="s">
        <v>1827</v>
      </c>
    </row>
    <row r="524" spans="1:7" x14ac:dyDescent="0.2">
      <c r="A524" t="s">
        <v>4931</v>
      </c>
      <c r="B524">
        <v>188</v>
      </c>
      <c r="C524">
        <v>5</v>
      </c>
      <c r="D524">
        <v>4</v>
      </c>
      <c r="E524">
        <v>3425</v>
      </c>
      <c r="F524" t="s">
        <v>1349</v>
      </c>
      <c r="G524" t="s">
        <v>3194</v>
      </c>
    </row>
    <row r="525" spans="1:7" x14ac:dyDescent="0.2">
      <c r="A525" t="s">
        <v>4931</v>
      </c>
      <c r="B525">
        <v>191</v>
      </c>
      <c r="C525">
        <v>5</v>
      </c>
      <c r="D525">
        <v>2</v>
      </c>
      <c r="E525">
        <v>1251</v>
      </c>
      <c r="F525" t="s">
        <v>2953</v>
      </c>
      <c r="G525" t="s">
        <v>242</v>
      </c>
    </row>
    <row r="526" spans="1:7" x14ac:dyDescent="0.2">
      <c r="A526" t="s">
        <v>4931</v>
      </c>
      <c r="B526">
        <v>191</v>
      </c>
      <c r="C526">
        <v>5</v>
      </c>
      <c r="D526">
        <v>2</v>
      </c>
      <c r="E526">
        <v>3212</v>
      </c>
      <c r="F526" t="s">
        <v>238</v>
      </c>
      <c r="G526" t="s">
        <v>242</v>
      </c>
    </row>
    <row r="527" spans="1:7" x14ac:dyDescent="0.2">
      <c r="A527" t="s">
        <v>4931</v>
      </c>
      <c r="B527">
        <v>191</v>
      </c>
      <c r="C527">
        <v>5</v>
      </c>
      <c r="D527">
        <v>4</v>
      </c>
      <c r="E527">
        <v>3417</v>
      </c>
      <c r="F527" t="s">
        <v>237</v>
      </c>
      <c r="G527" t="s">
        <v>1827</v>
      </c>
    </row>
    <row r="528" spans="1:7" x14ac:dyDescent="0.2">
      <c r="A528" t="s">
        <v>4931</v>
      </c>
      <c r="B528">
        <v>191</v>
      </c>
      <c r="C528">
        <v>5</v>
      </c>
      <c r="D528">
        <v>4</v>
      </c>
      <c r="E528">
        <v>3425</v>
      </c>
      <c r="F528" t="s">
        <v>1349</v>
      </c>
      <c r="G528" t="s">
        <v>3194</v>
      </c>
    </row>
    <row r="529" spans="1:7" x14ac:dyDescent="0.2">
      <c r="A529" t="s">
        <v>4931</v>
      </c>
      <c r="B529">
        <v>194</v>
      </c>
      <c r="C529">
        <v>5</v>
      </c>
      <c r="D529">
        <v>2</v>
      </c>
      <c r="E529">
        <v>1251</v>
      </c>
      <c r="F529" t="s">
        <v>2953</v>
      </c>
      <c r="G529" t="s">
        <v>242</v>
      </c>
    </row>
    <row r="530" spans="1:7" x14ac:dyDescent="0.2">
      <c r="A530" t="s">
        <v>4931</v>
      </c>
      <c r="B530">
        <v>194</v>
      </c>
      <c r="C530">
        <v>5</v>
      </c>
      <c r="D530">
        <v>2</v>
      </c>
      <c r="E530">
        <v>3212</v>
      </c>
      <c r="F530" t="s">
        <v>238</v>
      </c>
      <c r="G530" t="s">
        <v>242</v>
      </c>
    </row>
    <row r="531" spans="1:7" x14ac:dyDescent="0.2">
      <c r="A531" t="s">
        <v>4931</v>
      </c>
      <c r="B531">
        <v>194</v>
      </c>
      <c r="C531">
        <v>5</v>
      </c>
      <c r="D531">
        <v>4</v>
      </c>
      <c r="E531">
        <v>3417</v>
      </c>
      <c r="F531" t="s">
        <v>237</v>
      </c>
      <c r="G531" t="s">
        <v>1827</v>
      </c>
    </row>
    <row r="532" spans="1:7" x14ac:dyDescent="0.2">
      <c r="A532" t="s">
        <v>4931</v>
      </c>
      <c r="B532">
        <v>194</v>
      </c>
      <c r="C532">
        <v>5</v>
      </c>
      <c r="D532">
        <v>4</v>
      </c>
      <c r="E532">
        <v>3425</v>
      </c>
      <c r="F532" t="s">
        <v>1349</v>
      </c>
      <c r="G532" t="s">
        <v>3194</v>
      </c>
    </row>
    <row r="533" spans="1:7" x14ac:dyDescent="0.2">
      <c r="A533" t="s">
        <v>4931</v>
      </c>
      <c r="B533">
        <v>197</v>
      </c>
      <c r="C533">
        <v>5</v>
      </c>
      <c r="D533">
        <v>2</v>
      </c>
      <c r="E533">
        <v>1251</v>
      </c>
      <c r="F533" t="s">
        <v>2953</v>
      </c>
      <c r="G533" t="s">
        <v>242</v>
      </c>
    </row>
    <row r="534" spans="1:7" x14ac:dyDescent="0.2">
      <c r="A534" t="s">
        <v>4931</v>
      </c>
      <c r="B534">
        <v>197</v>
      </c>
      <c r="C534">
        <v>5</v>
      </c>
      <c r="D534">
        <v>2</v>
      </c>
      <c r="E534">
        <v>3212</v>
      </c>
      <c r="F534" t="s">
        <v>238</v>
      </c>
      <c r="G534" t="s">
        <v>242</v>
      </c>
    </row>
    <row r="535" spans="1:7" x14ac:dyDescent="0.2">
      <c r="A535" t="s">
        <v>4931</v>
      </c>
      <c r="B535">
        <v>197</v>
      </c>
      <c r="C535">
        <v>5</v>
      </c>
      <c r="D535">
        <v>4</v>
      </c>
      <c r="E535">
        <v>3417</v>
      </c>
      <c r="F535" t="s">
        <v>237</v>
      </c>
      <c r="G535" t="s">
        <v>1827</v>
      </c>
    </row>
    <row r="536" spans="1:7" x14ac:dyDescent="0.2">
      <c r="A536" t="s">
        <v>4931</v>
      </c>
      <c r="B536">
        <v>197</v>
      </c>
      <c r="C536">
        <v>5</v>
      </c>
      <c r="D536">
        <v>4</v>
      </c>
      <c r="E536">
        <v>3425</v>
      </c>
      <c r="F536" t="s">
        <v>1349</v>
      </c>
      <c r="G536" t="s">
        <v>3194</v>
      </c>
    </row>
    <row r="537" spans="1:7" x14ac:dyDescent="0.2">
      <c r="A537" t="s">
        <v>4931</v>
      </c>
      <c r="B537">
        <v>200</v>
      </c>
      <c r="C537">
        <v>14</v>
      </c>
      <c r="D537">
        <v>2</v>
      </c>
      <c r="E537">
        <v>3212</v>
      </c>
      <c r="F537" t="s">
        <v>238</v>
      </c>
      <c r="G537" t="s">
        <v>242</v>
      </c>
    </row>
    <row r="538" spans="1:7" x14ac:dyDescent="0.2">
      <c r="A538" t="s">
        <v>4931</v>
      </c>
      <c r="B538">
        <v>203</v>
      </c>
      <c r="C538">
        <v>5</v>
      </c>
      <c r="D538">
        <v>2</v>
      </c>
      <c r="E538">
        <v>1251</v>
      </c>
      <c r="F538" t="s">
        <v>2953</v>
      </c>
      <c r="G538" t="s">
        <v>242</v>
      </c>
    </row>
    <row r="539" spans="1:7" x14ac:dyDescent="0.2">
      <c r="A539" t="s">
        <v>4931</v>
      </c>
      <c r="B539">
        <v>203</v>
      </c>
      <c r="C539">
        <v>5</v>
      </c>
      <c r="D539">
        <v>2</v>
      </c>
      <c r="E539">
        <v>3212</v>
      </c>
      <c r="F539" t="s">
        <v>238</v>
      </c>
      <c r="G539" t="s">
        <v>242</v>
      </c>
    </row>
    <row r="540" spans="1:7" x14ac:dyDescent="0.2">
      <c r="A540" t="s">
        <v>4931</v>
      </c>
      <c r="B540">
        <v>203</v>
      </c>
      <c r="C540">
        <v>5</v>
      </c>
      <c r="D540">
        <v>4</v>
      </c>
      <c r="E540">
        <v>3417</v>
      </c>
      <c r="F540" t="s">
        <v>237</v>
      </c>
      <c r="G540" t="s">
        <v>1827</v>
      </c>
    </row>
    <row r="541" spans="1:7" x14ac:dyDescent="0.2">
      <c r="A541" t="s">
        <v>4931</v>
      </c>
      <c r="B541">
        <v>203</v>
      </c>
      <c r="C541">
        <v>5</v>
      </c>
      <c r="D541">
        <v>4</v>
      </c>
      <c r="E541">
        <v>3425</v>
      </c>
      <c r="F541" t="s">
        <v>1349</v>
      </c>
      <c r="G541" t="s">
        <v>3194</v>
      </c>
    </row>
    <row r="542" spans="1:7" x14ac:dyDescent="0.2">
      <c r="A542" t="s">
        <v>4931</v>
      </c>
      <c r="B542">
        <v>206</v>
      </c>
      <c r="C542">
        <v>5</v>
      </c>
      <c r="D542">
        <v>2</v>
      </c>
      <c r="E542">
        <v>1251</v>
      </c>
      <c r="F542" t="s">
        <v>2953</v>
      </c>
      <c r="G542" t="s">
        <v>242</v>
      </c>
    </row>
    <row r="543" spans="1:7" x14ac:dyDescent="0.2">
      <c r="A543" t="s">
        <v>4931</v>
      </c>
      <c r="B543">
        <v>206</v>
      </c>
      <c r="C543">
        <v>5</v>
      </c>
      <c r="D543">
        <v>2</v>
      </c>
      <c r="E543">
        <v>3212</v>
      </c>
      <c r="F543" t="s">
        <v>238</v>
      </c>
      <c r="G543" t="s">
        <v>242</v>
      </c>
    </row>
    <row r="544" spans="1:7" x14ac:dyDescent="0.2">
      <c r="A544" t="s">
        <v>4931</v>
      </c>
      <c r="B544">
        <v>206</v>
      </c>
      <c r="C544">
        <v>5</v>
      </c>
      <c r="D544">
        <v>4</v>
      </c>
      <c r="E544">
        <v>3417</v>
      </c>
      <c r="F544" t="s">
        <v>237</v>
      </c>
      <c r="G544" t="s">
        <v>1827</v>
      </c>
    </row>
    <row r="545" spans="1:7" x14ac:dyDescent="0.2">
      <c r="A545" t="s">
        <v>4931</v>
      </c>
      <c r="B545">
        <v>206</v>
      </c>
      <c r="C545">
        <v>5</v>
      </c>
      <c r="D545">
        <v>4</v>
      </c>
      <c r="E545">
        <v>3425</v>
      </c>
      <c r="F545" t="s">
        <v>1349</v>
      </c>
      <c r="G545" t="s">
        <v>3194</v>
      </c>
    </row>
    <row r="546" spans="1:7" x14ac:dyDescent="0.2">
      <c r="A546" t="s">
        <v>4931</v>
      </c>
      <c r="B546">
        <v>218</v>
      </c>
      <c r="C546">
        <v>5</v>
      </c>
      <c r="D546">
        <v>4</v>
      </c>
      <c r="E546">
        <v>3200</v>
      </c>
      <c r="F546" t="s">
        <v>5129</v>
      </c>
      <c r="G546" t="s">
        <v>2546</v>
      </c>
    </row>
    <row r="547" spans="1:7" x14ac:dyDescent="0.2">
      <c r="A547" t="s">
        <v>4931</v>
      </c>
      <c r="B547">
        <v>219</v>
      </c>
      <c r="C547">
        <v>5</v>
      </c>
      <c r="D547">
        <v>4</v>
      </c>
      <c r="E547">
        <v>3200</v>
      </c>
      <c r="F547" t="s">
        <v>5129</v>
      </c>
      <c r="G547" t="s">
        <v>2546</v>
      </c>
    </row>
    <row r="548" spans="1:7" x14ac:dyDescent="0.2">
      <c r="A548" t="s">
        <v>4931</v>
      </c>
      <c r="B548">
        <v>220</v>
      </c>
      <c r="C548">
        <v>5</v>
      </c>
      <c r="D548">
        <v>4</v>
      </c>
      <c r="E548">
        <v>3200</v>
      </c>
      <c r="F548" t="s">
        <v>5129</v>
      </c>
      <c r="G548" t="s">
        <v>2546</v>
      </c>
    </row>
    <row r="549" spans="1:7" x14ac:dyDescent="0.2">
      <c r="A549" t="s">
        <v>4931</v>
      </c>
      <c r="B549">
        <v>221</v>
      </c>
      <c r="C549">
        <v>5</v>
      </c>
      <c r="D549">
        <v>4</v>
      </c>
      <c r="E549">
        <v>3200</v>
      </c>
      <c r="F549" t="s">
        <v>5129</v>
      </c>
      <c r="G549" t="s">
        <v>2546</v>
      </c>
    </row>
    <row r="550" spans="1:7" x14ac:dyDescent="0.2">
      <c r="A550" t="s">
        <v>4931</v>
      </c>
      <c r="B550">
        <v>222</v>
      </c>
      <c r="C550">
        <v>5</v>
      </c>
      <c r="D550">
        <v>4</v>
      </c>
      <c r="E550">
        <v>3200</v>
      </c>
      <c r="F550" t="s">
        <v>5129</v>
      </c>
      <c r="G550" t="s">
        <v>2546</v>
      </c>
    </row>
    <row r="551" spans="1:7" x14ac:dyDescent="0.2">
      <c r="A551" t="s">
        <v>4931</v>
      </c>
      <c r="B551">
        <v>253</v>
      </c>
      <c r="C551">
        <v>5</v>
      </c>
      <c r="D551">
        <v>2</v>
      </c>
      <c r="E551">
        <v>1251</v>
      </c>
      <c r="F551" t="s">
        <v>2953</v>
      </c>
      <c r="G551" t="s">
        <v>242</v>
      </c>
    </row>
    <row r="552" spans="1:7" x14ac:dyDescent="0.2">
      <c r="A552" t="s">
        <v>4931</v>
      </c>
      <c r="B552">
        <v>253</v>
      </c>
      <c r="C552">
        <v>5</v>
      </c>
      <c r="D552">
        <v>2</v>
      </c>
      <c r="E552">
        <v>3212</v>
      </c>
      <c r="F552" t="s">
        <v>238</v>
      </c>
      <c r="G552" t="s">
        <v>242</v>
      </c>
    </row>
    <row r="553" spans="1:7" x14ac:dyDescent="0.2">
      <c r="A553" t="s">
        <v>4931</v>
      </c>
      <c r="B553">
        <v>255</v>
      </c>
      <c r="C553">
        <v>5</v>
      </c>
      <c r="D553">
        <v>2</v>
      </c>
      <c r="E553">
        <v>1251</v>
      </c>
      <c r="F553" t="s">
        <v>2953</v>
      </c>
      <c r="G553" t="s">
        <v>242</v>
      </c>
    </row>
    <row r="554" spans="1:7" x14ac:dyDescent="0.2">
      <c r="A554" t="s">
        <v>4931</v>
      </c>
      <c r="B554">
        <v>255</v>
      </c>
      <c r="C554">
        <v>5</v>
      </c>
      <c r="D554">
        <v>2</v>
      </c>
      <c r="E554">
        <v>3212</v>
      </c>
      <c r="F554" t="s">
        <v>238</v>
      </c>
      <c r="G554" t="s">
        <v>242</v>
      </c>
    </row>
    <row r="555" spans="1:7" x14ac:dyDescent="0.2">
      <c r="A555" t="s">
        <v>4931</v>
      </c>
      <c r="B555">
        <v>257</v>
      </c>
      <c r="C555">
        <v>5</v>
      </c>
      <c r="D555">
        <v>2</v>
      </c>
      <c r="E555">
        <v>1251</v>
      </c>
      <c r="F555" t="s">
        <v>2953</v>
      </c>
      <c r="G555" t="s">
        <v>242</v>
      </c>
    </row>
    <row r="556" spans="1:7" x14ac:dyDescent="0.2">
      <c r="A556" t="s">
        <v>4931</v>
      </c>
      <c r="B556">
        <v>257</v>
      </c>
      <c r="C556">
        <v>5</v>
      </c>
      <c r="D556">
        <v>2</v>
      </c>
      <c r="E556">
        <v>3212</v>
      </c>
      <c r="F556" t="s">
        <v>238</v>
      </c>
      <c r="G556" t="s">
        <v>242</v>
      </c>
    </row>
    <row r="557" spans="1:7" x14ac:dyDescent="0.2">
      <c r="A557" t="s">
        <v>4931</v>
      </c>
      <c r="B557">
        <v>259</v>
      </c>
      <c r="C557">
        <v>5</v>
      </c>
      <c r="D557">
        <v>2</v>
      </c>
      <c r="E557">
        <v>1251</v>
      </c>
      <c r="F557" t="s">
        <v>2953</v>
      </c>
      <c r="G557" t="s">
        <v>242</v>
      </c>
    </row>
    <row r="558" spans="1:7" x14ac:dyDescent="0.2">
      <c r="A558" t="s">
        <v>4931</v>
      </c>
      <c r="B558">
        <v>259</v>
      </c>
      <c r="C558">
        <v>5</v>
      </c>
      <c r="D558">
        <v>2</v>
      </c>
      <c r="E558">
        <v>3212</v>
      </c>
      <c r="F558" t="s">
        <v>238</v>
      </c>
      <c r="G558" t="s">
        <v>242</v>
      </c>
    </row>
    <row r="559" spans="1:7" x14ac:dyDescent="0.2">
      <c r="A559" t="s">
        <v>4931</v>
      </c>
      <c r="B559">
        <v>261</v>
      </c>
      <c r="C559">
        <v>5</v>
      </c>
      <c r="D559">
        <v>2</v>
      </c>
      <c r="E559">
        <v>1251</v>
      </c>
      <c r="F559" t="s">
        <v>2953</v>
      </c>
      <c r="G559" t="s">
        <v>242</v>
      </c>
    </row>
    <row r="560" spans="1:7" x14ac:dyDescent="0.2">
      <c r="A560" t="s">
        <v>4931</v>
      </c>
      <c r="B560">
        <v>261</v>
      </c>
      <c r="C560">
        <v>5</v>
      </c>
      <c r="D560">
        <v>2</v>
      </c>
      <c r="E560">
        <v>3212</v>
      </c>
      <c r="F560" t="s">
        <v>238</v>
      </c>
      <c r="G560" t="s">
        <v>242</v>
      </c>
    </row>
    <row r="561" spans="1:7" x14ac:dyDescent="0.2">
      <c r="A561" t="s">
        <v>4931</v>
      </c>
      <c r="B561">
        <v>263</v>
      </c>
      <c r="C561">
        <v>5</v>
      </c>
      <c r="D561">
        <v>2</v>
      </c>
      <c r="E561">
        <v>1251</v>
      </c>
      <c r="F561" t="s">
        <v>2953</v>
      </c>
      <c r="G561" t="s">
        <v>242</v>
      </c>
    </row>
    <row r="562" spans="1:7" x14ac:dyDescent="0.2">
      <c r="A562" t="s">
        <v>4931</v>
      </c>
      <c r="B562">
        <v>263</v>
      </c>
      <c r="C562">
        <v>5</v>
      </c>
      <c r="D562">
        <v>2</v>
      </c>
      <c r="E562">
        <v>3212</v>
      </c>
      <c r="F562" t="s">
        <v>238</v>
      </c>
      <c r="G562" t="s">
        <v>242</v>
      </c>
    </row>
    <row r="563" spans="1:7" x14ac:dyDescent="0.2">
      <c r="A563" t="s">
        <v>4931</v>
      </c>
      <c r="B563">
        <v>265</v>
      </c>
      <c r="C563">
        <v>5</v>
      </c>
      <c r="D563">
        <v>2</v>
      </c>
      <c r="E563">
        <v>1251</v>
      </c>
      <c r="F563" t="s">
        <v>2953</v>
      </c>
      <c r="G563" t="s">
        <v>242</v>
      </c>
    </row>
    <row r="564" spans="1:7" x14ac:dyDescent="0.2">
      <c r="A564" t="s">
        <v>4931</v>
      </c>
      <c r="B564">
        <v>265</v>
      </c>
      <c r="C564">
        <v>5</v>
      </c>
      <c r="D564">
        <v>2</v>
      </c>
      <c r="E564">
        <v>3212</v>
      </c>
      <c r="F564" t="s">
        <v>238</v>
      </c>
      <c r="G564" t="s">
        <v>242</v>
      </c>
    </row>
    <row r="565" spans="1:7" x14ac:dyDescent="0.2">
      <c r="A565" t="s">
        <v>4931</v>
      </c>
      <c r="B565">
        <v>267</v>
      </c>
      <c r="C565">
        <v>5</v>
      </c>
      <c r="D565">
        <v>2</v>
      </c>
      <c r="E565">
        <v>1251</v>
      </c>
      <c r="F565" t="s">
        <v>2953</v>
      </c>
      <c r="G565" t="s">
        <v>242</v>
      </c>
    </row>
    <row r="566" spans="1:7" x14ac:dyDescent="0.2">
      <c r="A566" t="s">
        <v>4931</v>
      </c>
      <c r="B566">
        <v>267</v>
      </c>
      <c r="C566">
        <v>5</v>
      </c>
      <c r="D566">
        <v>2</v>
      </c>
      <c r="E566">
        <v>3212</v>
      </c>
      <c r="F566" t="s">
        <v>238</v>
      </c>
      <c r="G566" t="s">
        <v>242</v>
      </c>
    </row>
    <row r="567" spans="1:7" x14ac:dyDescent="0.2">
      <c r="A567" t="s">
        <v>4931</v>
      </c>
      <c r="B567">
        <v>271</v>
      </c>
      <c r="C567">
        <v>5</v>
      </c>
      <c r="D567">
        <v>2</v>
      </c>
      <c r="E567">
        <v>1251</v>
      </c>
      <c r="F567" t="s">
        <v>2953</v>
      </c>
      <c r="G567" t="s">
        <v>242</v>
      </c>
    </row>
    <row r="568" spans="1:7" x14ac:dyDescent="0.2">
      <c r="A568" t="s">
        <v>4931</v>
      </c>
      <c r="B568">
        <v>271</v>
      </c>
      <c r="C568">
        <v>5</v>
      </c>
      <c r="D568">
        <v>2</v>
      </c>
      <c r="E568">
        <v>3212</v>
      </c>
      <c r="F568" t="s">
        <v>238</v>
      </c>
      <c r="G568" t="s">
        <v>242</v>
      </c>
    </row>
    <row r="569" spans="1:7" x14ac:dyDescent="0.2">
      <c r="A569" t="s">
        <v>4931</v>
      </c>
      <c r="B569">
        <v>273</v>
      </c>
      <c r="C569">
        <v>5</v>
      </c>
      <c r="D569">
        <v>2</v>
      </c>
      <c r="E569">
        <v>1251</v>
      </c>
      <c r="F569" t="s">
        <v>2953</v>
      </c>
      <c r="G569" t="s">
        <v>242</v>
      </c>
    </row>
    <row r="570" spans="1:7" x14ac:dyDescent="0.2">
      <c r="A570" t="s">
        <v>4931</v>
      </c>
      <c r="B570">
        <v>273</v>
      </c>
      <c r="C570">
        <v>5</v>
      </c>
      <c r="D570">
        <v>2</v>
      </c>
      <c r="E570">
        <v>3212</v>
      </c>
      <c r="F570" t="s">
        <v>238</v>
      </c>
      <c r="G570" t="s">
        <v>242</v>
      </c>
    </row>
    <row r="571" spans="1:7" x14ac:dyDescent="0.2">
      <c r="A571" t="s">
        <v>4931</v>
      </c>
      <c r="B571">
        <v>275</v>
      </c>
      <c r="C571">
        <v>5</v>
      </c>
      <c r="D571">
        <v>2</v>
      </c>
      <c r="E571">
        <v>1251</v>
      </c>
      <c r="F571" t="s">
        <v>2953</v>
      </c>
      <c r="G571" t="s">
        <v>242</v>
      </c>
    </row>
    <row r="572" spans="1:7" x14ac:dyDescent="0.2">
      <c r="A572" t="s">
        <v>4931</v>
      </c>
      <c r="B572">
        <v>275</v>
      </c>
      <c r="C572">
        <v>5</v>
      </c>
      <c r="D572">
        <v>2</v>
      </c>
      <c r="E572">
        <v>3212</v>
      </c>
      <c r="F572" t="s">
        <v>238</v>
      </c>
      <c r="G572" t="s">
        <v>242</v>
      </c>
    </row>
    <row r="573" spans="1:7" x14ac:dyDescent="0.2">
      <c r="A573" t="s">
        <v>4931</v>
      </c>
      <c r="B573">
        <v>277</v>
      </c>
      <c r="C573">
        <v>5</v>
      </c>
      <c r="D573">
        <v>2</v>
      </c>
      <c r="E573">
        <v>1251</v>
      </c>
      <c r="F573" t="s">
        <v>2953</v>
      </c>
      <c r="G573" t="s">
        <v>242</v>
      </c>
    </row>
    <row r="574" spans="1:7" x14ac:dyDescent="0.2">
      <c r="A574" t="s">
        <v>4931</v>
      </c>
      <c r="B574">
        <v>277</v>
      </c>
      <c r="C574">
        <v>5</v>
      </c>
      <c r="D574">
        <v>2</v>
      </c>
      <c r="E574">
        <v>3212</v>
      </c>
      <c r="F574" t="s">
        <v>238</v>
      </c>
      <c r="G574" t="s">
        <v>242</v>
      </c>
    </row>
    <row r="575" spans="1:7" x14ac:dyDescent="0.2">
      <c r="A575" t="s">
        <v>4931</v>
      </c>
      <c r="B575">
        <v>279</v>
      </c>
      <c r="C575">
        <v>5</v>
      </c>
      <c r="D575">
        <v>2</v>
      </c>
      <c r="E575">
        <v>1251</v>
      </c>
      <c r="F575" t="s">
        <v>2953</v>
      </c>
      <c r="G575" t="s">
        <v>242</v>
      </c>
    </row>
    <row r="576" spans="1:7" x14ac:dyDescent="0.2">
      <c r="A576" t="s">
        <v>4931</v>
      </c>
      <c r="B576">
        <v>279</v>
      </c>
      <c r="C576">
        <v>5</v>
      </c>
      <c r="D576">
        <v>2</v>
      </c>
      <c r="E576">
        <v>3212</v>
      </c>
      <c r="F576" t="s">
        <v>238</v>
      </c>
      <c r="G576" t="s">
        <v>242</v>
      </c>
    </row>
    <row r="577" spans="1:7" x14ac:dyDescent="0.2">
      <c r="A577" t="s">
        <v>4931</v>
      </c>
      <c r="B577">
        <v>281</v>
      </c>
      <c r="C577">
        <v>5</v>
      </c>
      <c r="D577">
        <v>2</v>
      </c>
      <c r="E577">
        <v>1251</v>
      </c>
      <c r="F577" t="s">
        <v>2953</v>
      </c>
      <c r="G577" t="s">
        <v>242</v>
      </c>
    </row>
    <row r="578" spans="1:7" x14ac:dyDescent="0.2">
      <c r="A578" t="s">
        <v>4931</v>
      </c>
      <c r="B578">
        <v>281</v>
      </c>
      <c r="C578">
        <v>5</v>
      </c>
      <c r="D578">
        <v>2</v>
      </c>
      <c r="E578">
        <v>3212</v>
      </c>
      <c r="F578" t="s">
        <v>238</v>
      </c>
      <c r="G578" t="s">
        <v>242</v>
      </c>
    </row>
    <row r="579" spans="1:7" x14ac:dyDescent="0.2">
      <c r="A579" t="s">
        <v>4931</v>
      </c>
      <c r="B579">
        <v>283</v>
      </c>
      <c r="C579">
        <v>5</v>
      </c>
      <c r="D579">
        <v>2</v>
      </c>
      <c r="E579">
        <v>1251</v>
      </c>
      <c r="F579" t="s">
        <v>2953</v>
      </c>
      <c r="G579" t="s">
        <v>242</v>
      </c>
    </row>
    <row r="580" spans="1:7" x14ac:dyDescent="0.2">
      <c r="A580" t="s">
        <v>4931</v>
      </c>
      <c r="B580">
        <v>283</v>
      </c>
      <c r="C580">
        <v>5</v>
      </c>
      <c r="D580">
        <v>2</v>
      </c>
      <c r="E580">
        <v>3212</v>
      </c>
      <c r="F580" t="s">
        <v>238</v>
      </c>
      <c r="G580" t="s">
        <v>242</v>
      </c>
    </row>
    <row r="581" spans="1:7" x14ac:dyDescent="0.2">
      <c r="A581" t="s">
        <v>4931</v>
      </c>
      <c r="B581">
        <v>285</v>
      </c>
      <c r="C581">
        <v>5</v>
      </c>
      <c r="D581">
        <v>2</v>
      </c>
      <c r="E581">
        <v>1251</v>
      </c>
      <c r="F581" t="s">
        <v>2953</v>
      </c>
      <c r="G581" t="s">
        <v>242</v>
      </c>
    </row>
    <row r="582" spans="1:7" x14ac:dyDescent="0.2">
      <c r="A582" t="s">
        <v>4931</v>
      </c>
      <c r="B582">
        <v>285</v>
      </c>
      <c r="C582">
        <v>5</v>
      </c>
      <c r="D582">
        <v>2</v>
      </c>
      <c r="E582">
        <v>3212</v>
      </c>
      <c r="F582" t="s">
        <v>238</v>
      </c>
      <c r="G582" t="s">
        <v>242</v>
      </c>
    </row>
    <row r="583" spans="1:7" x14ac:dyDescent="0.2">
      <c r="A583" t="s">
        <v>4931</v>
      </c>
      <c r="B583">
        <v>289</v>
      </c>
      <c r="C583">
        <v>5</v>
      </c>
      <c r="D583">
        <v>2</v>
      </c>
      <c r="E583">
        <v>1251</v>
      </c>
      <c r="F583" t="s">
        <v>2953</v>
      </c>
      <c r="G583" t="s">
        <v>242</v>
      </c>
    </row>
    <row r="584" spans="1:7" x14ac:dyDescent="0.2">
      <c r="A584" t="s">
        <v>4931</v>
      </c>
      <c r="B584">
        <v>289</v>
      </c>
      <c r="C584">
        <v>5</v>
      </c>
      <c r="D584">
        <v>2</v>
      </c>
      <c r="E584">
        <v>3212</v>
      </c>
      <c r="F584" t="s">
        <v>238</v>
      </c>
      <c r="G584" t="s">
        <v>242</v>
      </c>
    </row>
    <row r="585" spans="1:7" x14ac:dyDescent="0.2">
      <c r="A585" t="s">
        <v>4931</v>
      </c>
      <c r="B585">
        <v>291</v>
      </c>
      <c r="C585">
        <v>5</v>
      </c>
      <c r="D585">
        <v>2</v>
      </c>
      <c r="E585">
        <v>1251</v>
      </c>
      <c r="F585" t="s">
        <v>2953</v>
      </c>
      <c r="G585" t="s">
        <v>242</v>
      </c>
    </row>
    <row r="586" spans="1:7" x14ac:dyDescent="0.2">
      <c r="A586" t="s">
        <v>4931</v>
      </c>
      <c r="B586">
        <v>291</v>
      </c>
      <c r="C586">
        <v>5</v>
      </c>
      <c r="D586">
        <v>2</v>
      </c>
      <c r="E586">
        <v>3212</v>
      </c>
      <c r="F586" t="s">
        <v>238</v>
      </c>
      <c r="G586" t="s">
        <v>242</v>
      </c>
    </row>
    <row r="587" spans="1:7" x14ac:dyDescent="0.2">
      <c r="A587" t="s">
        <v>4931</v>
      </c>
      <c r="B587">
        <v>293</v>
      </c>
      <c r="C587">
        <v>5</v>
      </c>
      <c r="D587">
        <v>2</v>
      </c>
      <c r="E587">
        <v>1251</v>
      </c>
      <c r="F587" t="s">
        <v>2953</v>
      </c>
      <c r="G587" t="s">
        <v>242</v>
      </c>
    </row>
    <row r="588" spans="1:7" x14ac:dyDescent="0.2">
      <c r="A588" t="s">
        <v>4931</v>
      </c>
      <c r="B588">
        <v>293</v>
      </c>
      <c r="C588">
        <v>5</v>
      </c>
      <c r="D588">
        <v>2</v>
      </c>
      <c r="E588">
        <v>3212</v>
      </c>
      <c r="F588" t="s">
        <v>238</v>
      </c>
      <c r="G588" t="s">
        <v>242</v>
      </c>
    </row>
    <row r="589" spans="1:7" x14ac:dyDescent="0.2">
      <c r="A589" t="s">
        <v>4931</v>
      </c>
      <c r="B589">
        <v>295</v>
      </c>
      <c r="C589">
        <v>5</v>
      </c>
      <c r="D589">
        <v>2</v>
      </c>
      <c r="E589">
        <v>1251</v>
      </c>
      <c r="F589" t="s">
        <v>2953</v>
      </c>
      <c r="G589" t="s">
        <v>242</v>
      </c>
    </row>
    <row r="590" spans="1:7" x14ac:dyDescent="0.2">
      <c r="A590" t="s">
        <v>4931</v>
      </c>
      <c r="B590">
        <v>295</v>
      </c>
      <c r="C590">
        <v>5</v>
      </c>
      <c r="D590">
        <v>2</v>
      </c>
      <c r="E590">
        <v>3212</v>
      </c>
      <c r="F590" t="s">
        <v>238</v>
      </c>
      <c r="G590" t="s">
        <v>242</v>
      </c>
    </row>
    <row r="591" spans="1:7" x14ac:dyDescent="0.2">
      <c r="A591" t="s">
        <v>4931</v>
      </c>
      <c r="B591">
        <v>297</v>
      </c>
      <c r="C591">
        <v>5</v>
      </c>
      <c r="D591">
        <v>2</v>
      </c>
      <c r="E591">
        <v>1251</v>
      </c>
      <c r="F591" t="s">
        <v>2953</v>
      </c>
      <c r="G591" t="s">
        <v>242</v>
      </c>
    </row>
    <row r="592" spans="1:7" x14ac:dyDescent="0.2">
      <c r="A592" t="s">
        <v>4931</v>
      </c>
      <c r="B592">
        <v>297</v>
      </c>
      <c r="C592">
        <v>5</v>
      </c>
      <c r="D592">
        <v>2</v>
      </c>
      <c r="E592">
        <v>3212</v>
      </c>
      <c r="F592" t="s">
        <v>238</v>
      </c>
      <c r="G592" t="s">
        <v>242</v>
      </c>
    </row>
    <row r="593" spans="1:7" x14ac:dyDescent="0.2">
      <c r="A593" t="s">
        <v>4931</v>
      </c>
      <c r="B593">
        <v>299</v>
      </c>
      <c r="C593">
        <v>5</v>
      </c>
      <c r="D593">
        <v>2</v>
      </c>
      <c r="E593">
        <v>1251</v>
      </c>
      <c r="F593" t="s">
        <v>2953</v>
      </c>
      <c r="G593" t="s">
        <v>242</v>
      </c>
    </row>
    <row r="594" spans="1:7" x14ac:dyDescent="0.2">
      <c r="A594" t="s">
        <v>4931</v>
      </c>
      <c r="B594">
        <v>299</v>
      </c>
      <c r="C594">
        <v>5</v>
      </c>
      <c r="D594">
        <v>2</v>
      </c>
      <c r="E594">
        <v>3212</v>
      </c>
      <c r="F594" t="s">
        <v>238</v>
      </c>
      <c r="G594" t="s">
        <v>242</v>
      </c>
    </row>
    <row r="595" spans="1:7" x14ac:dyDescent="0.2">
      <c r="A595" t="s">
        <v>4931</v>
      </c>
      <c r="B595">
        <v>301</v>
      </c>
      <c r="C595">
        <v>5</v>
      </c>
      <c r="D595">
        <v>2</v>
      </c>
      <c r="E595">
        <v>1251</v>
      </c>
      <c r="F595" t="s">
        <v>2953</v>
      </c>
      <c r="G595" t="s">
        <v>242</v>
      </c>
    </row>
    <row r="596" spans="1:7" x14ac:dyDescent="0.2">
      <c r="A596" t="s">
        <v>4931</v>
      </c>
      <c r="B596">
        <v>301</v>
      </c>
      <c r="C596">
        <v>5</v>
      </c>
      <c r="D596">
        <v>2</v>
      </c>
      <c r="E596">
        <v>3212</v>
      </c>
      <c r="F596" t="s">
        <v>238</v>
      </c>
      <c r="G596" t="s">
        <v>242</v>
      </c>
    </row>
    <row r="597" spans="1:7" x14ac:dyDescent="0.2">
      <c r="A597" t="s">
        <v>4931</v>
      </c>
      <c r="B597">
        <v>303</v>
      </c>
      <c r="C597">
        <v>5</v>
      </c>
      <c r="D597">
        <v>2</v>
      </c>
      <c r="E597">
        <v>1251</v>
      </c>
      <c r="F597" t="s">
        <v>2953</v>
      </c>
      <c r="G597" t="s">
        <v>242</v>
      </c>
    </row>
    <row r="598" spans="1:7" x14ac:dyDescent="0.2">
      <c r="A598" t="s">
        <v>4931</v>
      </c>
      <c r="B598">
        <v>303</v>
      </c>
      <c r="C598">
        <v>5</v>
      </c>
      <c r="D598">
        <v>2</v>
      </c>
      <c r="E598">
        <v>3212</v>
      </c>
      <c r="F598" t="s">
        <v>238</v>
      </c>
      <c r="G598" t="s">
        <v>242</v>
      </c>
    </row>
    <row r="599" spans="1:7" x14ac:dyDescent="0.2">
      <c r="A599" t="s">
        <v>4931</v>
      </c>
      <c r="B599">
        <v>307</v>
      </c>
      <c r="C599">
        <v>5</v>
      </c>
      <c r="D599">
        <v>2</v>
      </c>
      <c r="E599">
        <v>1251</v>
      </c>
      <c r="F599" t="s">
        <v>2953</v>
      </c>
      <c r="G599" t="s">
        <v>242</v>
      </c>
    </row>
    <row r="600" spans="1:7" x14ac:dyDescent="0.2">
      <c r="A600" t="s">
        <v>4931</v>
      </c>
      <c r="B600">
        <v>307</v>
      </c>
      <c r="C600">
        <v>5</v>
      </c>
      <c r="D600">
        <v>2</v>
      </c>
      <c r="E600">
        <v>3212</v>
      </c>
      <c r="F600" t="s">
        <v>238</v>
      </c>
      <c r="G600" t="s">
        <v>242</v>
      </c>
    </row>
    <row r="601" spans="1:7" x14ac:dyDescent="0.2">
      <c r="A601" t="s">
        <v>4931</v>
      </c>
      <c r="B601">
        <v>309</v>
      </c>
      <c r="C601">
        <v>5</v>
      </c>
      <c r="D601">
        <v>2</v>
      </c>
      <c r="E601">
        <v>1251</v>
      </c>
      <c r="F601" t="s">
        <v>2953</v>
      </c>
      <c r="G601" t="s">
        <v>242</v>
      </c>
    </row>
    <row r="602" spans="1:7" x14ac:dyDescent="0.2">
      <c r="A602" t="s">
        <v>4931</v>
      </c>
      <c r="B602">
        <v>309</v>
      </c>
      <c r="C602">
        <v>5</v>
      </c>
      <c r="D602">
        <v>2</v>
      </c>
      <c r="E602">
        <v>3212</v>
      </c>
      <c r="F602" t="s">
        <v>238</v>
      </c>
      <c r="G602" t="s">
        <v>242</v>
      </c>
    </row>
    <row r="603" spans="1:7" x14ac:dyDescent="0.2">
      <c r="A603" t="s">
        <v>4931</v>
      </c>
      <c r="B603">
        <v>311</v>
      </c>
      <c r="C603">
        <v>5</v>
      </c>
      <c r="D603">
        <v>2</v>
      </c>
      <c r="E603">
        <v>1251</v>
      </c>
      <c r="F603" t="s">
        <v>2953</v>
      </c>
      <c r="G603" t="s">
        <v>242</v>
      </c>
    </row>
    <row r="604" spans="1:7" x14ac:dyDescent="0.2">
      <c r="A604" t="s">
        <v>4931</v>
      </c>
      <c r="B604">
        <v>311</v>
      </c>
      <c r="C604">
        <v>5</v>
      </c>
      <c r="D604">
        <v>2</v>
      </c>
      <c r="E604">
        <v>3212</v>
      </c>
      <c r="F604" t="s">
        <v>238</v>
      </c>
      <c r="G604" t="s">
        <v>242</v>
      </c>
    </row>
    <row r="605" spans="1:7" x14ac:dyDescent="0.2">
      <c r="A605" t="s">
        <v>4931</v>
      </c>
      <c r="B605">
        <v>313</v>
      </c>
      <c r="C605">
        <v>5</v>
      </c>
      <c r="D605">
        <v>2</v>
      </c>
      <c r="E605">
        <v>1251</v>
      </c>
      <c r="F605" t="s">
        <v>2953</v>
      </c>
      <c r="G605" t="s">
        <v>242</v>
      </c>
    </row>
    <row r="606" spans="1:7" x14ac:dyDescent="0.2">
      <c r="A606" t="s">
        <v>4931</v>
      </c>
      <c r="B606">
        <v>313</v>
      </c>
      <c r="C606">
        <v>5</v>
      </c>
      <c r="D606">
        <v>2</v>
      </c>
      <c r="E606">
        <v>3212</v>
      </c>
      <c r="F606" t="s">
        <v>238</v>
      </c>
      <c r="G606" t="s">
        <v>242</v>
      </c>
    </row>
    <row r="607" spans="1:7" x14ac:dyDescent="0.2">
      <c r="A607" t="s">
        <v>4931</v>
      </c>
      <c r="B607">
        <v>315</v>
      </c>
      <c r="C607">
        <v>5</v>
      </c>
      <c r="D607">
        <v>2</v>
      </c>
      <c r="E607">
        <v>1251</v>
      </c>
      <c r="F607" t="s">
        <v>2953</v>
      </c>
      <c r="G607" t="s">
        <v>242</v>
      </c>
    </row>
    <row r="608" spans="1:7" x14ac:dyDescent="0.2">
      <c r="A608" t="s">
        <v>4931</v>
      </c>
      <c r="B608">
        <v>315</v>
      </c>
      <c r="C608">
        <v>5</v>
      </c>
      <c r="D608">
        <v>2</v>
      </c>
      <c r="E608">
        <v>3212</v>
      </c>
      <c r="F608" t="s">
        <v>238</v>
      </c>
      <c r="G608" t="s">
        <v>242</v>
      </c>
    </row>
    <row r="609" spans="1:7" x14ac:dyDescent="0.2">
      <c r="A609" t="s">
        <v>4931</v>
      </c>
      <c r="B609">
        <v>317</v>
      </c>
      <c r="C609">
        <v>5</v>
      </c>
      <c r="D609">
        <v>2</v>
      </c>
      <c r="E609">
        <v>1251</v>
      </c>
      <c r="F609" t="s">
        <v>2953</v>
      </c>
      <c r="G609" t="s">
        <v>242</v>
      </c>
    </row>
    <row r="610" spans="1:7" x14ac:dyDescent="0.2">
      <c r="A610" t="s">
        <v>4931</v>
      </c>
      <c r="B610">
        <v>317</v>
      </c>
      <c r="C610">
        <v>5</v>
      </c>
      <c r="D610">
        <v>2</v>
      </c>
      <c r="E610">
        <v>3212</v>
      </c>
      <c r="F610" t="s">
        <v>238</v>
      </c>
      <c r="G610" t="s">
        <v>242</v>
      </c>
    </row>
    <row r="611" spans="1:7" x14ac:dyDescent="0.2">
      <c r="A611" t="s">
        <v>4931</v>
      </c>
      <c r="B611">
        <v>319</v>
      </c>
      <c r="C611">
        <v>5</v>
      </c>
      <c r="D611">
        <v>2</v>
      </c>
      <c r="E611">
        <v>1251</v>
      </c>
      <c r="F611" t="s">
        <v>2953</v>
      </c>
      <c r="G611" t="s">
        <v>242</v>
      </c>
    </row>
    <row r="612" spans="1:7" x14ac:dyDescent="0.2">
      <c r="A612" t="s">
        <v>4931</v>
      </c>
      <c r="B612">
        <v>319</v>
      </c>
      <c r="C612">
        <v>5</v>
      </c>
      <c r="D612">
        <v>2</v>
      </c>
      <c r="E612">
        <v>3212</v>
      </c>
      <c r="F612" t="s">
        <v>238</v>
      </c>
      <c r="G612" t="s">
        <v>242</v>
      </c>
    </row>
    <row r="613" spans="1:7" x14ac:dyDescent="0.2">
      <c r="A613" t="s">
        <v>4931</v>
      </c>
      <c r="B613">
        <v>321</v>
      </c>
      <c r="C613">
        <v>5</v>
      </c>
      <c r="D613">
        <v>2</v>
      </c>
      <c r="E613">
        <v>1251</v>
      </c>
      <c r="F613" t="s">
        <v>2953</v>
      </c>
      <c r="G613" t="s">
        <v>242</v>
      </c>
    </row>
    <row r="614" spans="1:7" x14ac:dyDescent="0.2">
      <c r="A614" t="s">
        <v>4931</v>
      </c>
      <c r="B614">
        <v>321</v>
      </c>
      <c r="C614">
        <v>5</v>
      </c>
      <c r="D614">
        <v>2</v>
      </c>
      <c r="E614">
        <v>3212</v>
      </c>
      <c r="F614" t="s">
        <v>238</v>
      </c>
      <c r="G614" t="s">
        <v>242</v>
      </c>
    </row>
    <row r="615" spans="1:7" x14ac:dyDescent="0.2">
      <c r="A615" t="s">
        <v>4931</v>
      </c>
      <c r="B615">
        <v>325</v>
      </c>
      <c r="C615">
        <v>5</v>
      </c>
      <c r="D615">
        <v>2</v>
      </c>
      <c r="E615">
        <v>1251</v>
      </c>
      <c r="F615" t="s">
        <v>2953</v>
      </c>
      <c r="G615" t="s">
        <v>242</v>
      </c>
    </row>
    <row r="616" spans="1:7" x14ac:dyDescent="0.2">
      <c r="A616" t="s">
        <v>4931</v>
      </c>
      <c r="B616">
        <v>325</v>
      </c>
      <c r="C616">
        <v>5</v>
      </c>
      <c r="D616">
        <v>2</v>
      </c>
      <c r="E616">
        <v>3212</v>
      </c>
      <c r="F616" t="s">
        <v>238</v>
      </c>
      <c r="G616" t="s">
        <v>242</v>
      </c>
    </row>
    <row r="617" spans="1:7" x14ac:dyDescent="0.2">
      <c r="A617" t="s">
        <v>4931</v>
      </c>
      <c r="B617">
        <v>327</v>
      </c>
      <c r="C617">
        <v>5</v>
      </c>
      <c r="D617">
        <v>2</v>
      </c>
      <c r="E617">
        <v>1251</v>
      </c>
      <c r="F617" t="s">
        <v>2953</v>
      </c>
      <c r="G617" t="s">
        <v>242</v>
      </c>
    </row>
    <row r="618" spans="1:7" x14ac:dyDescent="0.2">
      <c r="A618" t="s">
        <v>4931</v>
      </c>
      <c r="B618">
        <v>327</v>
      </c>
      <c r="C618">
        <v>5</v>
      </c>
      <c r="D618">
        <v>2</v>
      </c>
      <c r="E618">
        <v>3212</v>
      </c>
      <c r="F618" t="s">
        <v>238</v>
      </c>
      <c r="G618" t="s">
        <v>242</v>
      </c>
    </row>
    <row r="619" spans="1:7" x14ac:dyDescent="0.2">
      <c r="A619" t="s">
        <v>4931</v>
      </c>
      <c r="B619">
        <v>329</v>
      </c>
      <c r="C619">
        <v>5</v>
      </c>
      <c r="D619">
        <v>2</v>
      </c>
      <c r="E619">
        <v>1251</v>
      </c>
      <c r="F619" t="s">
        <v>2953</v>
      </c>
      <c r="G619" t="s">
        <v>242</v>
      </c>
    </row>
    <row r="620" spans="1:7" x14ac:dyDescent="0.2">
      <c r="A620" t="s">
        <v>4931</v>
      </c>
      <c r="B620">
        <v>329</v>
      </c>
      <c r="C620">
        <v>5</v>
      </c>
      <c r="D620">
        <v>2</v>
      </c>
      <c r="E620">
        <v>3212</v>
      </c>
      <c r="F620" t="s">
        <v>238</v>
      </c>
      <c r="G620" t="s">
        <v>242</v>
      </c>
    </row>
    <row r="621" spans="1:7" x14ac:dyDescent="0.2">
      <c r="A621" t="s">
        <v>4931</v>
      </c>
      <c r="B621">
        <v>331</v>
      </c>
      <c r="C621">
        <v>5</v>
      </c>
      <c r="D621">
        <v>2</v>
      </c>
      <c r="E621">
        <v>1251</v>
      </c>
      <c r="F621" t="s">
        <v>2953</v>
      </c>
      <c r="G621" t="s">
        <v>242</v>
      </c>
    </row>
    <row r="622" spans="1:7" x14ac:dyDescent="0.2">
      <c r="A622" t="s">
        <v>4931</v>
      </c>
      <c r="B622">
        <v>331</v>
      </c>
      <c r="C622">
        <v>5</v>
      </c>
      <c r="D622">
        <v>2</v>
      </c>
      <c r="E622">
        <v>3212</v>
      </c>
      <c r="F622" t="s">
        <v>238</v>
      </c>
      <c r="G622" t="s">
        <v>242</v>
      </c>
    </row>
    <row r="623" spans="1:7" x14ac:dyDescent="0.2">
      <c r="A623" t="s">
        <v>4931</v>
      </c>
      <c r="B623">
        <v>333</v>
      </c>
      <c r="C623">
        <v>5</v>
      </c>
      <c r="D623">
        <v>2</v>
      </c>
      <c r="E623">
        <v>1251</v>
      </c>
      <c r="F623" t="s">
        <v>2953</v>
      </c>
      <c r="G623" t="s">
        <v>242</v>
      </c>
    </row>
    <row r="624" spans="1:7" x14ac:dyDescent="0.2">
      <c r="A624" t="s">
        <v>4931</v>
      </c>
      <c r="B624">
        <v>333</v>
      </c>
      <c r="C624">
        <v>5</v>
      </c>
      <c r="D624">
        <v>2</v>
      </c>
      <c r="E624">
        <v>3212</v>
      </c>
      <c r="F624" t="s">
        <v>238</v>
      </c>
      <c r="G624" t="s">
        <v>242</v>
      </c>
    </row>
    <row r="625" spans="1:8" x14ac:dyDescent="0.2">
      <c r="A625" t="s">
        <v>4931</v>
      </c>
      <c r="B625">
        <v>335</v>
      </c>
      <c r="C625">
        <v>5</v>
      </c>
      <c r="D625">
        <v>2</v>
      </c>
      <c r="E625">
        <v>1251</v>
      </c>
      <c r="F625" t="s">
        <v>2953</v>
      </c>
      <c r="G625" t="s">
        <v>242</v>
      </c>
    </row>
    <row r="626" spans="1:8" x14ac:dyDescent="0.2">
      <c r="A626" t="s">
        <v>4931</v>
      </c>
      <c r="B626">
        <v>335</v>
      </c>
      <c r="C626">
        <v>5</v>
      </c>
      <c r="D626">
        <v>2</v>
      </c>
      <c r="E626">
        <v>3212</v>
      </c>
      <c r="F626" t="s">
        <v>238</v>
      </c>
      <c r="G626" t="s">
        <v>242</v>
      </c>
    </row>
    <row r="627" spans="1:8" x14ac:dyDescent="0.2">
      <c r="A627" t="s">
        <v>4931</v>
      </c>
      <c r="B627">
        <v>339</v>
      </c>
      <c r="C627">
        <v>5</v>
      </c>
      <c r="D627">
        <v>2</v>
      </c>
      <c r="E627">
        <v>1251</v>
      </c>
      <c r="F627" t="s">
        <v>2953</v>
      </c>
      <c r="G627" t="s">
        <v>242</v>
      </c>
    </row>
    <row r="628" spans="1:8" x14ac:dyDescent="0.2">
      <c r="A628" t="s">
        <v>4931</v>
      </c>
      <c r="B628">
        <v>339</v>
      </c>
      <c r="C628">
        <v>5</v>
      </c>
      <c r="D628">
        <v>2</v>
      </c>
      <c r="E628">
        <v>3212</v>
      </c>
      <c r="F628" t="s">
        <v>238</v>
      </c>
      <c r="G628" t="s">
        <v>242</v>
      </c>
    </row>
    <row r="629" spans="1:8" x14ac:dyDescent="0.2">
      <c r="A629" t="s">
        <v>4931</v>
      </c>
      <c r="B629">
        <v>341</v>
      </c>
      <c r="C629">
        <v>5</v>
      </c>
      <c r="D629">
        <v>2</v>
      </c>
      <c r="E629">
        <v>1251</v>
      </c>
      <c r="F629" t="s">
        <v>2953</v>
      </c>
      <c r="G629" t="s">
        <v>242</v>
      </c>
    </row>
    <row r="630" spans="1:8" x14ac:dyDescent="0.2">
      <c r="A630" t="s">
        <v>4931</v>
      </c>
      <c r="B630">
        <v>341</v>
      </c>
      <c r="C630">
        <v>5</v>
      </c>
      <c r="D630">
        <v>2</v>
      </c>
      <c r="E630">
        <v>3212</v>
      </c>
      <c r="F630" t="s">
        <v>238</v>
      </c>
      <c r="G630" t="s">
        <v>242</v>
      </c>
    </row>
    <row r="631" spans="1:8" x14ac:dyDescent="0.2">
      <c r="A631" t="s">
        <v>4931</v>
      </c>
      <c r="B631">
        <v>393</v>
      </c>
      <c r="C631">
        <v>9</v>
      </c>
      <c r="D631">
        <v>2</v>
      </c>
      <c r="E631">
        <v>1251</v>
      </c>
      <c r="F631" t="s">
        <v>2953</v>
      </c>
      <c r="G631" t="s">
        <v>242</v>
      </c>
    </row>
    <row r="632" spans="1:8" x14ac:dyDescent="0.2">
      <c r="A632" t="s">
        <v>4931</v>
      </c>
      <c r="B632">
        <v>393</v>
      </c>
      <c r="C632">
        <v>9</v>
      </c>
      <c r="D632">
        <v>2</v>
      </c>
      <c r="E632">
        <v>3212</v>
      </c>
      <c r="F632" t="s">
        <v>238</v>
      </c>
      <c r="G632" t="s">
        <v>242</v>
      </c>
    </row>
    <row r="633" spans="1:8" x14ac:dyDescent="0.2">
      <c r="A633" t="s">
        <v>4931</v>
      </c>
      <c r="B633">
        <v>393</v>
      </c>
      <c r="C633">
        <v>9</v>
      </c>
      <c r="D633">
        <v>4</v>
      </c>
      <c r="E633">
        <v>492</v>
      </c>
      <c r="F633" t="s">
        <v>2068</v>
      </c>
      <c r="G633" t="s">
        <v>1119</v>
      </c>
      <c r="H633" t="s">
        <v>3486</v>
      </c>
    </row>
    <row r="634" spans="1:8" x14ac:dyDescent="0.2">
      <c r="A634" t="s">
        <v>4931</v>
      </c>
      <c r="B634">
        <v>394</v>
      </c>
      <c r="C634">
        <v>9</v>
      </c>
      <c r="D634">
        <v>2</v>
      </c>
      <c r="E634">
        <v>1251</v>
      </c>
      <c r="F634" t="s">
        <v>2953</v>
      </c>
      <c r="G634" t="s">
        <v>242</v>
      </c>
    </row>
    <row r="635" spans="1:8" x14ac:dyDescent="0.2">
      <c r="A635" t="s">
        <v>4931</v>
      </c>
      <c r="B635">
        <v>394</v>
      </c>
      <c r="C635">
        <v>9</v>
      </c>
      <c r="D635">
        <v>2</v>
      </c>
      <c r="E635">
        <v>3212</v>
      </c>
      <c r="F635" t="s">
        <v>238</v>
      </c>
      <c r="G635" t="s">
        <v>242</v>
      </c>
    </row>
    <row r="636" spans="1:8" x14ac:dyDescent="0.2">
      <c r="A636" t="s">
        <v>4931</v>
      </c>
      <c r="B636">
        <v>394</v>
      </c>
      <c r="C636">
        <v>9</v>
      </c>
      <c r="D636">
        <v>4</v>
      </c>
      <c r="E636">
        <v>492</v>
      </c>
      <c r="F636" t="s">
        <v>2068</v>
      </c>
      <c r="G636" t="s">
        <v>1119</v>
      </c>
      <c r="H636" t="s">
        <v>3486</v>
      </c>
    </row>
    <row r="637" spans="1:8" x14ac:dyDescent="0.2">
      <c r="A637" t="s">
        <v>4931</v>
      </c>
      <c r="B637">
        <v>395</v>
      </c>
      <c r="C637">
        <v>9</v>
      </c>
      <c r="D637">
        <v>2</v>
      </c>
      <c r="E637">
        <v>1251</v>
      </c>
      <c r="F637" t="s">
        <v>2953</v>
      </c>
      <c r="G637" t="s">
        <v>242</v>
      </c>
    </row>
    <row r="638" spans="1:8" x14ac:dyDescent="0.2">
      <c r="A638" t="s">
        <v>4931</v>
      </c>
      <c r="B638">
        <v>395</v>
      </c>
      <c r="C638">
        <v>9</v>
      </c>
      <c r="D638">
        <v>2</v>
      </c>
      <c r="E638">
        <v>3212</v>
      </c>
      <c r="F638" t="s">
        <v>238</v>
      </c>
      <c r="G638" t="s">
        <v>242</v>
      </c>
    </row>
    <row r="639" spans="1:8" x14ac:dyDescent="0.2">
      <c r="A639" t="s">
        <v>4931</v>
      </c>
      <c r="B639">
        <v>395</v>
      </c>
      <c r="C639">
        <v>9</v>
      </c>
      <c r="D639">
        <v>4</v>
      </c>
      <c r="E639">
        <v>492</v>
      </c>
      <c r="F639" t="s">
        <v>2068</v>
      </c>
      <c r="G639" t="s">
        <v>1119</v>
      </c>
      <c r="H639" t="s">
        <v>3486</v>
      </c>
    </row>
    <row r="640" spans="1:8" x14ac:dyDescent="0.2">
      <c r="A640" t="s">
        <v>4931</v>
      </c>
      <c r="B640">
        <v>396</v>
      </c>
      <c r="C640">
        <v>9</v>
      </c>
      <c r="D640">
        <v>2</v>
      </c>
      <c r="E640">
        <v>1251</v>
      </c>
      <c r="F640" t="s">
        <v>2953</v>
      </c>
      <c r="G640" t="s">
        <v>242</v>
      </c>
    </row>
    <row r="641" spans="1:8" x14ac:dyDescent="0.2">
      <c r="A641" t="s">
        <v>4931</v>
      </c>
      <c r="B641">
        <v>396</v>
      </c>
      <c r="C641">
        <v>9</v>
      </c>
      <c r="D641">
        <v>2</v>
      </c>
      <c r="E641">
        <v>3212</v>
      </c>
      <c r="F641" t="s">
        <v>238</v>
      </c>
      <c r="G641" t="s">
        <v>242</v>
      </c>
    </row>
    <row r="642" spans="1:8" x14ac:dyDescent="0.2">
      <c r="A642" t="s">
        <v>4931</v>
      </c>
      <c r="B642">
        <v>396</v>
      </c>
      <c r="C642">
        <v>9</v>
      </c>
      <c r="D642">
        <v>4</v>
      </c>
      <c r="E642">
        <v>492</v>
      </c>
      <c r="F642" t="s">
        <v>2068</v>
      </c>
      <c r="G642" t="s">
        <v>1119</v>
      </c>
      <c r="H642" t="s">
        <v>3486</v>
      </c>
    </row>
    <row r="643" spans="1:8" x14ac:dyDescent="0.2">
      <c r="A643" t="s">
        <v>4931</v>
      </c>
      <c r="B643">
        <v>397</v>
      </c>
      <c r="C643">
        <v>9</v>
      </c>
      <c r="D643">
        <v>2</v>
      </c>
      <c r="E643">
        <v>1251</v>
      </c>
      <c r="F643" t="s">
        <v>2953</v>
      </c>
      <c r="G643" t="s">
        <v>242</v>
      </c>
    </row>
    <row r="644" spans="1:8" x14ac:dyDescent="0.2">
      <c r="A644" t="s">
        <v>4931</v>
      </c>
      <c r="B644">
        <v>397</v>
      </c>
      <c r="C644">
        <v>9</v>
      </c>
      <c r="D644">
        <v>2</v>
      </c>
      <c r="E644">
        <v>3212</v>
      </c>
      <c r="F644" t="s">
        <v>238</v>
      </c>
      <c r="G644" t="s">
        <v>242</v>
      </c>
    </row>
    <row r="645" spans="1:8" x14ac:dyDescent="0.2">
      <c r="A645" t="s">
        <v>4931</v>
      </c>
      <c r="B645">
        <v>397</v>
      </c>
      <c r="C645">
        <v>9</v>
      </c>
      <c r="D645">
        <v>4</v>
      </c>
      <c r="E645">
        <v>492</v>
      </c>
      <c r="F645" t="s">
        <v>2068</v>
      </c>
      <c r="G645" t="s">
        <v>1119</v>
      </c>
      <c r="H645" t="s">
        <v>3486</v>
      </c>
    </row>
    <row r="646" spans="1:8" x14ac:dyDescent="0.2">
      <c r="A646" t="s">
        <v>4931</v>
      </c>
      <c r="B646">
        <v>398</v>
      </c>
      <c r="C646">
        <v>9</v>
      </c>
      <c r="D646">
        <v>2</v>
      </c>
      <c r="E646">
        <v>1251</v>
      </c>
      <c r="F646" t="s">
        <v>2953</v>
      </c>
      <c r="G646" t="s">
        <v>242</v>
      </c>
    </row>
    <row r="647" spans="1:8" x14ac:dyDescent="0.2">
      <c r="A647" t="s">
        <v>4931</v>
      </c>
      <c r="B647">
        <v>398</v>
      </c>
      <c r="C647">
        <v>9</v>
      </c>
      <c r="D647">
        <v>2</v>
      </c>
      <c r="E647">
        <v>3212</v>
      </c>
      <c r="F647" t="s">
        <v>238</v>
      </c>
      <c r="G647" t="s">
        <v>242</v>
      </c>
    </row>
    <row r="648" spans="1:8" x14ac:dyDescent="0.2">
      <c r="A648" t="s">
        <v>4931</v>
      </c>
      <c r="B648">
        <v>398</v>
      </c>
      <c r="C648">
        <v>9</v>
      </c>
      <c r="D648">
        <v>4</v>
      </c>
      <c r="E648">
        <v>492</v>
      </c>
      <c r="F648" t="s">
        <v>2068</v>
      </c>
      <c r="G648" t="s">
        <v>1119</v>
      </c>
      <c r="H648" t="s">
        <v>3486</v>
      </c>
    </row>
    <row r="649" spans="1:8" x14ac:dyDescent="0.2">
      <c r="A649" t="s">
        <v>4931</v>
      </c>
      <c r="B649">
        <v>399</v>
      </c>
      <c r="C649">
        <v>9</v>
      </c>
      <c r="D649">
        <v>2</v>
      </c>
      <c r="E649">
        <v>1251</v>
      </c>
      <c r="F649" t="s">
        <v>2953</v>
      </c>
      <c r="G649" t="s">
        <v>242</v>
      </c>
    </row>
    <row r="650" spans="1:8" x14ac:dyDescent="0.2">
      <c r="A650" t="s">
        <v>4931</v>
      </c>
      <c r="B650">
        <v>399</v>
      </c>
      <c r="C650">
        <v>9</v>
      </c>
      <c r="D650">
        <v>2</v>
      </c>
      <c r="E650">
        <v>3212</v>
      </c>
      <c r="F650" t="s">
        <v>238</v>
      </c>
      <c r="G650" t="s">
        <v>242</v>
      </c>
    </row>
    <row r="651" spans="1:8" x14ac:dyDescent="0.2">
      <c r="A651" t="s">
        <v>4931</v>
      </c>
      <c r="B651">
        <v>399</v>
      </c>
      <c r="C651">
        <v>9</v>
      </c>
      <c r="D651">
        <v>4</v>
      </c>
      <c r="E651">
        <v>492</v>
      </c>
      <c r="F651" t="s">
        <v>2068</v>
      </c>
      <c r="G651" t="s">
        <v>1119</v>
      </c>
      <c r="H651" t="s">
        <v>3486</v>
      </c>
    </row>
    <row r="652" spans="1:8" x14ac:dyDescent="0.2">
      <c r="A652" t="s">
        <v>4931</v>
      </c>
      <c r="B652">
        <v>400</v>
      </c>
      <c r="C652">
        <v>9</v>
      </c>
      <c r="D652">
        <v>2</v>
      </c>
      <c r="E652">
        <v>1251</v>
      </c>
      <c r="F652" t="s">
        <v>2953</v>
      </c>
      <c r="G652" t="s">
        <v>242</v>
      </c>
    </row>
    <row r="653" spans="1:8" x14ac:dyDescent="0.2">
      <c r="A653" t="s">
        <v>4931</v>
      </c>
      <c r="B653">
        <v>400</v>
      </c>
      <c r="C653">
        <v>9</v>
      </c>
      <c r="D653">
        <v>2</v>
      </c>
      <c r="E653">
        <v>3212</v>
      </c>
      <c r="F653" t="s">
        <v>238</v>
      </c>
      <c r="G653" t="s">
        <v>242</v>
      </c>
    </row>
    <row r="654" spans="1:8" x14ac:dyDescent="0.2">
      <c r="A654" t="s">
        <v>4931</v>
      </c>
      <c r="B654">
        <v>400</v>
      </c>
      <c r="C654">
        <v>9</v>
      </c>
      <c r="D654">
        <v>4</v>
      </c>
      <c r="E654">
        <v>492</v>
      </c>
      <c r="F654" t="s">
        <v>2068</v>
      </c>
      <c r="G654" t="s">
        <v>1119</v>
      </c>
      <c r="H654" t="s">
        <v>3486</v>
      </c>
    </row>
    <row r="655" spans="1:8" x14ac:dyDescent="0.2">
      <c r="A655" t="s">
        <v>4931</v>
      </c>
      <c r="B655">
        <v>402</v>
      </c>
      <c r="C655">
        <v>9</v>
      </c>
      <c r="D655">
        <v>2</v>
      </c>
      <c r="E655">
        <v>1251</v>
      </c>
      <c r="F655" t="s">
        <v>2953</v>
      </c>
      <c r="G655" t="s">
        <v>242</v>
      </c>
    </row>
    <row r="656" spans="1:8" x14ac:dyDescent="0.2">
      <c r="A656" t="s">
        <v>4931</v>
      </c>
      <c r="B656">
        <v>402</v>
      </c>
      <c r="C656">
        <v>9</v>
      </c>
      <c r="D656">
        <v>2</v>
      </c>
      <c r="E656">
        <v>3212</v>
      </c>
      <c r="F656" t="s">
        <v>238</v>
      </c>
      <c r="G656" t="s">
        <v>242</v>
      </c>
    </row>
    <row r="657" spans="1:8" x14ac:dyDescent="0.2">
      <c r="A657" t="s">
        <v>4931</v>
      </c>
      <c r="B657">
        <v>402</v>
      </c>
      <c r="C657">
        <v>9</v>
      </c>
      <c r="D657">
        <v>4</v>
      </c>
      <c r="E657">
        <v>492</v>
      </c>
      <c r="F657" t="s">
        <v>2068</v>
      </c>
      <c r="G657" t="s">
        <v>1119</v>
      </c>
      <c r="H657" t="s">
        <v>3486</v>
      </c>
    </row>
    <row r="658" spans="1:8" x14ac:dyDescent="0.2">
      <c r="A658" t="s">
        <v>4931</v>
      </c>
      <c r="B658">
        <v>403</v>
      </c>
      <c r="C658">
        <v>9</v>
      </c>
      <c r="D658">
        <v>2</v>
      </c>
      <c r="E658">
        <v>1251</v>
      </c>
      <c r="F658" t="s">
        <v>2953</v>
      </c>
      <c r="G658" t="s">
        <v>242</v>
      </c>
    </row>
    <row r="659" spans="1:8" x14ac:dyDescent="0.2">
      <c r="A659" t="s">
        <v>4931</v>
      </c>
      <c r="B659">
        <v>403</v>
      </c>
      <c r="C659">
        <v>9</v>
      </c>
      <c r="D659">
        <v>2</v>
      </c>
      <c r="E659">
        <v>3212</v>
      </c>
      <c r="F659" t="s">
        <v>238</v>
      </c>
      <c r="G659" t="s">
        <v>242</v>
      </c>
    </row>
    <row r="660" spans="1:8" x14ac:dyDescent="0.2">
      <c r="A660" t="s">
        <v>4931</v>
      </c>
      <c r="B660">
        <v>403</v>
      </c>
      <c r="C660">
        <v>9</v>
      </c>
      <c r="D660">
        <v>4</v>
      </c>
      <c r="E660">
        <v>492</v>
      </c>
      <c r="F660" t="s">
        <v>2068</v>
      </c>
      <c r="G660" t="s">
        <v>1119</v>
      </c>
      <c r="H660" t="s">
        <v>3486</v>
      </c>
    </row>
    <row r="661" spans="1:8" x14ac:dyDescent="0.2">
      <c r="A661" t="s">
        <v>4931</v>
      </c>
      <c r="B661">
        <v>404</v>
      </c>
      <c r="C661">
        <v>9</v>
      </c>
      <c r="D661">
        <v>2</v>
      </c>
      <c r="E661">
        <v>1251</v>
      </c>
      <c r="F661" t="s">
        <v>2953</v>
      </c>
      <c r="G661" t="s">
        <v>242</v>
      </c>
    </row>
    <row r="662" spans="1:8" x14ac:dyDescent="0.2">
      <c r="A662" t="s">
        <v>4931</v>
      </c>
      <c r="B662">
        <v>404</v>
      </c>
      <c r="C662">
        <v>9</v>
      </c>
      <c r="D662">
        <v>2</v>
      </c>
      <c r="E662">
        <v>3212</v>
      </c>
      <c r="F662" t="s">
        <v>238</v>
      </c>
      <c r="G662" t="s">
        <v>242</v>
      </c>
    </row>
    <row r="663" spans="1:8" x14ac:dyDescent="0.2">
      <c r="A663" t="s">
        <v>4931</v>
      </c>
      <c r="B663">
        <v>404</v>
      </c>
      <c r="C663">
        <v>9</v>
      </c>
      <c r="D663">
        <v>4</v>
      </c>
      <c r="E663">
        <v>492</v>
      </c>
      <c r="F663" t="s">
        <v>2068</v>
      </c>
      <c r="G663" t="s">
        <v>1119</v>
      </c>
      <c r="H663" t="s">
        <v>3486</v>
      </c>
    </row>
    <row r="664" spans="1:8" x14ac:dyDescent="0.2">
      <c r="A664" t="s">
        <v>4931</v>
      </c>
      <c r="B664">
        <v>405</v>
      </c>
      <c r="C664">
        <v>9</v>
      </c>
      <c r="D664">
        <v>2</v>
      </c>
      <c r="E664">
        <v>1251</v>
      </c>
      <c r="F664" t="s">
        <v>2953</v>
      </c>
      <c r="G664" t="s">
        <v>242</v>
      </c>
    </row>
    <row r="665" spans="1:8" x14ac:dyDescent="0.2">
      <c r="A665" t="s">
        <v>4931</v>
      </c>
      <c r="B665">
        <v>405</v>
      </c>
      <c r="C665">
        <v>9</v>
      </c>
      <c r="D665">
        <v>2</v>
      </c>
      <c r="E665">
        <v>3212</v>
      </c>
      <c r="F665" t="s">
        <v>238</v>
      </c>
      <c r="G665" t="s">
        <v>242</v>
      </c>
    </row>
    <row r="666" spans="1:8" x14ac:dyDescent="0.2">
      <c r="A666" t="s">
        <v>4931</v>
      </c>
      <c r="B666">
        <v>405</v>
      </c>
      <c r="C666">
        <v>9</v>
      </c>
      <c r="D666">
        <v>4</v>
      </c>
      <c r="E666">
        <v>492</v>
      </c>
      <c r="F666" t="s">
        <v>2068</v>
      </c>
      <c r="G666" t="s">
        <v>1119</v>
      </c>
      <c r="H666" t="s">
        <v>3486</v>
      </c>
    </row>
    <row r="667" spans="1:8" x14ac:dyDescent="0.2">
      <c r="A667" t="s">
        <v>4931</v>
      </c>
      <c r="B667">
        <v>406</v>
      </c>
      <c r="C667">
        <v>9</v>
      </c>
      <c r="D667">
        <v>2</v>
      </c>
      <c r="E667">
        <v>1251</v>
      </c>
      <c r="F667" t="s">
        <v>2953</v>
      </c>
      <c r="G667" t="s">
        <v>242</v>
      </c>
    </row>
    <row r="668" spans="1:8" x14ac:dyDescent="0.2">
      <c r="A668" t="s">
        <v>4931</v>
      </c>
      <c r="B668">
        <v>406</v>
      </c>
      <c r="C668">
        <v>9</v>
      </c>
      <c r="D668">
        <v>2</v>
      </c>
      <c r="E668">
        <v>3212</v>
      </c>
      <c r="F668" t="s">
        <v>238</v>
      </c>
      <c r="G668" t="s">
        <v>242</v>
      </c>
    </row>
    <row r="669" spans="1:8" x14ac:dyDescent="0.2">
      <c r="A669" t="s">
        <v>4931</v>
      </c>
      <c r="B669">
        <v>406</v>
      </c>
      <c r="C669">
        <v>9</v>
      </c>
      <c r="D669">
        <v>4</v>
      </c>
      <c r="E669">
        <v>492</v>
      </c>
      <c r="F669" t="s">
        <v>2068</v>
      </c>
      <c r="G669" t="s">
        <v>1119</v>
      </c>
      <c r="H669" t="s">
        <v>3486</v>
      </c>
    </row>
    <row r="670" spans="1:8" x14ac:dyDescent="0.2">
      <c r="A670" t="s">
        <v>4931</v>
      </c>
      <c r="B670">
        <v>407</v>
      </c>
      <c r="C670">
        <v>9</v>
      </c>
      <c r="D670">
        <v>2</v>
      </c>
      <c r="E670">
        <v>1251</v>
      </c>
      <c r="F670" t="s">
        <v>2953</v>
      </c>
      <c r="G670" t="s">
        <v>242</v>
      </c>
    </row>
    <row r="671" spans="1:8" x14ac:dyDescent="0.2">
      <c r="A671" t="s">
        <v>4931</v>
      </c>
      <c r="B671">
        <v>407</v>
      </c>
      <c r="C671">
        <v>9</v>
      </c>
      <c r="D671">
        <v>2</v>
      </c>
      <c r="E671">
        <v>3212</v>
      </c>
      <c r="F671" t="s">
        <v>238</v>
      </c>
      <c r="G671" t="s">
        <v>242</v>
      </c>
    </row>
    <row r="672" spans="1:8" x14ac:dyDescent="0.2">
      <c r="A672" t="s">
        <v>4931</v>
      </c>
      <c r="B672">
        <v>407</v>
      </c>
      <c r="C672">
        <v>9</v>
      </c>
      <c r="D672">
        <v>4</v>
      </c>
      <c r="E672">
        <v>492</v>
      </c>
      <c r="F672" t="s">
        <v>2068</v>
      </c>
      <c r="G672" t="s">
        <v>1119</v>
      </c>
      <c r="H672" t="s">
        <v>3486</v>
      </c>
    </row>
    <row r="673" spans="1:8" x14ac:dyDescent="0.2">
      <c r="A673" t="s">
        <v>4931</v>
      </c>
      <c r="B673">
        <v>408</v>
      </c>
      <c r="C673">
        <v>9</v>
      </c>
      <c r="D673">
        <v>2</v>
      </c>
      <c r="E673">
        <v>1251</v>
      </c>
      <c r="F673" t="s">
        <v>2953</v>
      </c>
      <c r="G673" t="s">
        <v>242</v>
      </c>
    </row>
    <row r="674" spans="1:8" x14ac:dyDescent="0.2">
      <c r="A674" t="s">
        <v>4931</v>
      </c>
      <c r="B674">
        <v>408</v>
      </c>
      <c r="C674">
        <v>9</v>
      </c>
      <c r="D674">
        <v>2</v>
      </c>
      <c r="E674">
        <v>3212</v>
      </c>
      <c r="F674" t="s">
        <v>238</v>
      </c>
      <c r="G674" t="s">
        <v>242</v>
      </c>
    </row>
    <row r="675" spans="1:8" x14ac:dyDescent="0.2">
      <c r="A675" t="s">
        <v>4931</v>
      </c>
      <c r="B675">
        <v>408</v>
      </c>
      <c r="C675">
        <v>9</v>
      </c>
      <c r="D675">
        <v>4</v>
      </c>
      <c r="E675">
        <v>492</v>
      </c>
      <c r="F675" t="s">
        <v>2068</v>
      </c>
      <c r="G675" t="s">
        <v>1119</v>
      </c>
      <c r="H675" t="s">
        <v>3486</v>
      </c>
    </row>
    <row r="676" spans="1:8" x14ac:dyDescent="0.2">
      <c r="A676" t="s">
        <v>4931</v>
      </c>
      <c r="B676">
        <v>409</v>
      </c>
      <c r="C676">
        <v>9</v>
      </c>
      <c r="D676">
        <v>2</v>
      </c>
      <c r="E676">
        <v>1251</v>
      </c>
      <c r="F676" t="s">
        <v>2953</v>
      </c>
      <c r="G676" t="s">
        <v>242</v>
      </c>
    </row>
    <row r="677" spans="1:8" x14ac:dyDescent="0.2">
      <c r="A677" t="s">
        <v>4931</v>
      </c>
      <c r="B677">
        <v>409</v>
      </c>
      <c r="C677">
        <v>9</v>
      </c>
      <c r="D677">
        <v>2</v>
      </c>
      <c r="E677">
        <v>3212</v>
      </c>
      <c r="F677" t="s">
        <v>238</v>
      </c>
      <c r="G677" t="s">
        <v>242</v>
      </c>
    </row>
    <row r="678" spans="1:8" x14ac:dyDescent="0.2">
      <c r="A678" t="s">
        <v>4931</v>
      </c>
      <c r="B678">
        <v>409</v>
      </c>
      <c r="C678">
        <v>9</v>
      </c>
      <c r="D678">
        <v>4</v>
      </c>
      <c r="E678">
        <v>492</v>
      </c>
      <c r="F678" t="s">
        <v>2068</v>
      </c>
      <c r="G678" t="s">
        <v>1119</v>
      </c>
      <c r="H678" t="s">
        <v>3486</v>
      </c>
    </row>
    <row r="679" spans="1:8" x14ac:dyDescent="0.2">
      <c r="A679" t="s">
        <v>4931</v>
      </c>
      <c r="B679">
        <v>411</v>
      </c>
      <c r="C679">
        <v>9</v>
      </c>
      <c r="D679">
        <v>2</v>
      </c>
      <c r="E679">
        <v>1251</v>
      </c>
      <c r="F679" t="s">
        <v>2953</v>
      </c>
      <c r="G679" t="s">
        <v>242</v>
      </c>
    </row>
    <row r="680" spans="1:8" x14ac:dyDescent="0.2">
      <c r="A680" t="s">
        <v>4931</v>
      </c>
      <c r="B680">
        <v>411</v>
      </c>
      <c r="C680">
        <v>9</v>
      </c>
      <c r="D680">
        <v>2</v>
      </c>
      <c r="E680">
        <v>3212</v>
      </c>
      <c r="F680" t="s">
        <v>238</v>
      </c>
      <c r="G680" t="s">
        <v>242</v>
      </c>
    </row>
    <row r="681" spans="1:8" x14ac:dyDescent="0.2">
      <c r="A681" t="s">
        <v>4931</v>
      </c>
      <c r="B681">
        <v>411</v>
      </c>
      <c r="C681">
        <v>9</v>
      </c>
      <c r="D681">
        <v>4</v>
      </c>
      <c r="E681">
        <v>492</v>
      </c>
      <c r="F681" t="s">
        <v>2068</v>
      </c>
      <c r="G681" t="s">
        <v>1119</v>
      </c>
      <c r="H681" t="s">
        <v>3486</v>
      </c>
    </row>
    <row r="682" spans="1:8" x14ac:dyDescent="0.2">
      <c r="A682" t="s">
        <v>4931</v>
      </c>
      <c r="B682">
        <v>412</v>
      </c>
      <c r="C682">
        <v>9</v>
      </c>
      <c r="D682">
        <v>2</v>
      </c>
      <c r="E682">
        <v>1251</v>
      </c>
      <c r="F682" t="s">
        <v>2953</v>
      </c>
      <c r="G682" t="s">
        <v>242</v>
      </c>
    </row>
    <row r="683" spans="1:8" x14ac:dyDescent="0.2">
      <c r="A683" t="s">
        <v>4931</v>
      </c>
      <c r="B683">
        <v>412</v>
      </c>
      <c r="C683">
        <v>9</v>
      </c>
      <c r="D683">
        <v>2</v>
      </c>
      <c r="E683">
        <v>3212</v>
      </c>
      <c r="F683" t="s">
        <v>238</v>
      </c>
      <c r="G683" t="s">
        <v>242</v>
      </c>
    </row>
    <row r="684" spans="1:8" x14ac:dyDescent="0.2">
      <c r="A684" t="s">
        <v>4931</v>
      </c>
      <c r="B684">
        <v>412</v>
      </c>
      <c r="C684">
        <v>9</v>
      </c>
      <c r="D684">
        <v>4</v>
      </c>
      <c r="E684">
        <v>492</v>
      </c>
      <c r="F684" t="s">
        <v>2068</v>
      </c>
      <c r="G684" t="s">
        <v>1119</v>
      </c>
      <c r="H684" t="s">
        <v>3486</v>
      </c>
    </row>
    <row r="685" spans="1:8" x14ac:dyDescent="0.2">
      <c r="A685" t="s">
        <v>4931</v>
      </c>
      <c r="B685">
        <v>413</v>
      </c>
      <c r="C685">
        <v>9</v>
      </c>
      <c r="D685">
        <v>2</v>
      </c>
      <c r="E685">
        <v>1251</v>
      </c>
      <c r="F685" t="s">
        <v>2953</v>
      </c>
      <c r="G685" t="s">
        <v>242</v>
      </c>
    </row>
    <row r="686" spans="1:8" x14ac:dyDescent="0.2">
      <c r="A686" t="s">
        <v>4931</v>
      </c>
      <c r="B686">
        <v>413</v>
      </c>
      <c r="C686">
        <v>9</v>
      </c>
      <c r="D686">
        <v>2</v>
      </c>
      <c r="E686">
        <v>3212</v>
      </c>
      <c r="F686" t="s">
        <v>238</v>
      </c>
      <c r="G686" t="s">
        <v>242</v>
      </c>
    </row>
    <row r="687" spans="1:8" x14ac:dyDescent="0.2">
      <c r="A687" t="s">
        <v>4931</v>
      </c>
      <c r="B687">
        <v>413</v>
      </c>
      <c r="C687">
        <v>9</v>
      </c>
      <c r="D687">
        <v>4</v>
      </c>
      <c r="E687">
        <v>492</v>
      </c>
      <c r="F687" t="s">
        <v>2068</v>
      </c>
      <c r="G687" t="s">
        <v>1119</v>
      </c>
      <c r="H687" t="s">
        <v>3486</v>
      </c>
    </row>
    <row r="688" spans="1:8" x14ac:dyDescent="0.2">
      <c r="A688" t="s">
        <v>4931</v>
      </c>
      <c r="B688">
        <v>414</v>
      </c>
      <c r="C688">
        <v>9</v>
      </c>
      <c r="D688">
        <v>2</v>
      </c>
      <c r="E688">
        <v>1251</v>
      </c>
      <c r="F688" t="s">
        <v>2953</v>
      </c>
      <c r="G688" t="s">
        <v>242</v>
      </c>
    </row>
    <row r="689" spans="1:8" x14ac:dyDescent="0.2">
      <c r="A689" t="s">
        <v>4931</v>
      </c>
      <c r="B689">
        <v>414</v>
      </c>
      <c r="C689">
        <v>9</v>
      </c>
      <c r="D689">
        <v>2</v>
      </c>
      <c r="E689">
        <v>3212</v>
      </c>
      <c r="F689" t="s">
        <v>238</v>
      </c>
      <c r="G689" t="s">
        <v>242</v>
      </c>
    </row>
    <row r="690" spans="1:8" x14ac:dyDescent="0.2">
      <c r="A690" t="s">
        <v>4931</v>
      </c>
      <c r="B690">
        <v>414</v>
      </c>
      <c r="C690">
        <v>9</v>
      </c>
      <c r="D690">
        <v>4</v>
      </c>
      <c r="E690">
        <v>492</v>
      </c>
      <c r="F690" t="s">
        <v>2068</v>
      </c>
      <c r="G690" t="s">
        <v>1119</v>
      </c>
      <c r="H690" t="s">
        <v>3486</v>
      </c>
    </row>
    <row r="691" spans="1:8" x14ac:dyDescent="0.2">
      <c r="A691" t="s">
        <v>4931</v>
      </c>
      <c r="B691">
        <v>415</v>
      </c>
      <c r="C691">
        <v>9</v>
      </c>
      <c r="D691">
        <v>2</v>
      </c>
      <c r="E691">
        <v>1251</v>
      </c>
      <c r="F691" t="s">
        <v>2953</v>
      </c>
      <c r="G691" t="s">
        <v>242</v>
      </c>
    </row>
    <row r="692" spans="1:8" x14ac:dyDescent="0.2">
      <c r="A692" t="s">
        <v>4931</v>
      </c>
      <c r="B692">
        <v>415</v>
      </c>
      <c r="C692">
        <v>9</v>
      </c>
      <c r="D692">
        <v>2</v>
      </c>
      <c r="E692">
        <v>3212</v>
      </c>
      <c r="F692" t="s">
        <v>238</v>
      </c>
      <c r="G692" t="s">
        <v>242</v>
      </c>
    </row>
    <row r="693" spans="1:8" x14ac:dyDescent="0.2">
      <c r="A693" t="s">
        <v>4931</v>
      </c>
      <c r="B693">
        <v>415</v>
      </c>
      <c r="C693">
        <v>9</v>
      </c>
      <c r="D693">
        <v>4</v>
      </c>
      <c r="E693">
        <v>492</v>
      </c>
      <c r="F693" t="s">
        <v>2068</v>
      </c>
      <c r="G693" t="s">
        <v>1119</v>
      </c>
      <c r="H693" t="s">
        <v>3486</v>
      </c>
    </row>
    <row r="694" spans="1:8" x14ac:dyDescent="0.2">
      <c r="A694" t="s">
        <v>4931</v>
      </c>
      <c r="B694">
        <v>416</v>
      </c>
      <c r="C694">
        <v>9</v>
      </c>
      <c r="D694">
        <v>2</v>
      </c>
      <c r="E694">
        <v>1251</v>
      </c>
      <c r="F694" t="s">
        <v>2953</v>
      </c>
      <c r="G694" t="s">
        <v>242</v>
      </c>
    </row>
    <row r="695" spans="1:8" x14ac:dyDescent="0.2">
      <c r="A695" t="s">
        <v>4931</v>
      </c>
      <c r="B695">
        <v>416</v>
      </c>
      <c r="C695">
        <v>9</v>
      </c>
      <c r="D695">
        <v>2</v>
      </c>
      <c r="E695">
        <v>3212</v>
      </c>
      <c r="F695" t="s">
        <v>238</v>
      </c>
      <c r="G695" t="s">
        <v>242</v>
      </c>
    </row>
    <row r="696" spans="1:8" x14ac:dyDescent="0.2">
      <c r="A696" t="s">
        <v>4931</v>
      </c>
      <c r="B696">
        <v>416</v>
      </c>
      <c r="C696">
        <v>9</v>
      </c>
      <c r="D696">
        <v>4</v>
      </c>
      <c r="E696">
        <v>492</v>
      </c>
      <c r="F696" t="s">
        <v>2068</v>
      </c>
      <c r="G696" t="s">
        <v>1119</v>
      </c>
      <c r="H696" t="s">
        <v>3486</v>
      </c>
    </row>
    <row r="697" spans="1:8" x14ac:dyDescent="0.2">
      <c r="A697" t="s">
        <v>4931</v>
      </c>
      <c r="B697">
        <v>417</v>
      </c>
      <c r="C697">
        <v>9</v>
      </c>
      <c r="D697">
        <v>2</v>
      </c>
      <c r="E697">
        <v>1251</v>
      </c>
      <c r="F697" t="s">
        <v>2953</v>
      </c>
      <c r="G697" t="s">
        <v>242</v>
      </c>
    </row>
    <row r="698" spans="1:8" x14ac:dyDescent="0.2">
      <c r="A698" t="s">
        <v>4931</v>
      </c>
      <c r="B698">
        <v>417</v>
      </c>
      <c r="C698">
        <v>9</v>
      </c>
      <c r="D698">
        <v>2</v>
      </c>
      <c r="E698">
        <v>3212</v>
      </c>
      <c r="F698" t="s">
        <v>238</v>
      </c>
      <c r="G698" t="s">
        <v>242</v>
      </c>
    </row>
    <row r="699" spans="1:8" x14ac:dyDescent="0.2">
      <c r="A699" t="s">
        <v>4931</v>
      </c>
      <c r="B699">
        <v>417</v>
      </c>
      <c r="C699">
        <v>9</v>
      </c>
      <c r="D699">
        <v>4</v>
      </c>
      <c r="E699">
        <v>492</v>
      </c>
      <c r="F699" t="s">
        <v>2068</v>
      </c>
      <c r="G699" t="s">
        <v>1119</v>
      </c>
      <c r="H699" t="s">
        <v>3486</v>
      </c>
    </row>
    <row r="700" spans="1:8" x14ac:dyDescent="0.2">
      <c r="A700" t="s">
        <v>4931</v>
      </c>
      <c r="B700">
        <v>418</v>
      </c>
      <c r="C700">
        <v>9</v>
      </c>
      <c r="D700">
        <v>2</v>
      </c>
      <c r="E700">
        <v>1251</v>
      </c>
      <c r="F700" t="s">
        <v>2953</v>
      </c>
      <c r="G700" t="s">
        <v>242</v>
      </c>
    </row>
    <row r="701" spans="1:8" x14ac:dyDescent="0.2">
      <c r="A701" t="s">
        <v>4931</v>
      </c>
      <c r="B701">
        <v>418</v>
      </c>
      <c r="C701">
        <v>9</v>
      </c>
      <c r="D701">
        <v>2</v>
      </c>
      <c r="E701">
        <v>3212</v>
      </c>
      <c r="F701" t="s">
        <v>238</v>
      </c>
      <c r="G701" t="s">
        <v>242</v>
      </c>
    </row>
    <row r="702" spans="1:8" x14ac:dyDescent="0.2">
      <c r="A702" t="s">
        <v>4931</v>
      </c>
      <c r="B702">
        <v>418</v>
      </c>
      <c r="C702">
        <v>9</v>
      </c>
      <c r="D702">
        <v>4</v>
      </c>
      <c r="E702">
        <v>492</v>
      </c>
      <c r="F702" t="s">
        <v>2068</v>
      </c>
      <c r="G702" t="s">
        <v>1119</v>
      </c>
      <c r="H702" t="s">
        <v>3486</v>
      </c>
    </row>
    <row r="703" spans="1:8" x14ac:dyDescent="0.2">
      <c r="A703" t="s">
        <v>4931</v>
      </c>
      <c r="B703">
        <v>420</v>
      </c>
      <c r="C703">
        <v>9</v>
      </c>
      <c r="D703">
        <v>2</v>
      </c>
      <c r="E703">
        <v>1251</v>
      </c>
      <c r="F703" t="s">
        <v>2953</v>
      </c>
      <c r="G703" t="s">
        <v>242</v>
      </c>
    </row>
    <row r="704" spans="1:8" x14ac:dyDescent="0.2">
      <c r="A704" t="s">
        <v>4931</v>
      </c>
      <c r="B704">
        <v>420</v>
      </c>
      <c r="C704">
        <v>9</v>
      </c>
      <c r="D704">
        <v>2</v>
      </c>
      <c r="E704">
        <v>3212</v>
      </c>
      <c r="F704" t="s">
        <v>238</v>
      </c>
      <c r="G704" t="s">
        <v>242</v>
      </c>
    </row>
    <row r="705" spans="1:8" x14ac:dyDescent="0.2">
      <c r="A705" t="s">
        <v>4931</v>
      </c>
      <c r="B705">
        <v>420</v>
      </c>
      <c r="C705">
        <v>9</v>
      </c>
      <c r="D705">
        <v>4</v>
      </c>
      <c r="E705">
        <v>492</v>
      </c>
      <c r="F705" t="s">
        <v>2068</v>
      </c>
      <c r="G705" t="s">
        <v>1119</v>
      </c>
      <c r="H705" t="s">
        <v>3486</v>
      </c>
    </row>
    <row r="706" spans="1:8" x14ac:dyDescent="0.2">
      <c r="A706" t="s">
        <v>4931</v>
      </c>
      <c r="B706">
        <v>421</v>
      </c>
      <c r="C706">
        <v>9</v>
      </c>
      <c r="D706">
        <v>2</v>
      </c>
      <c r="E706">
        <v>1251</v>
      </c>
      <c r="F706" t="s">
        <v>2953</v>
      </c>
      <c r="G706" t="s">
        <v>242</v>
      </c>
    </row>
    <row r="707" spans="1:8" x14ac:dyDescent="0.2">
      <c r="A707" t="s">
        <v>4931</v>
      </c>
      <c r="B707">
        <v>421</v>
      </c>
      <c r="C707">
        <v>9</v>
      </c>
      <c r="D707">
        <v>2</v>
      </c>
      <c r="E707">
        <v>3212</v>
      </c>
      <c r="F707" t="s">
        <v>238</v>
      </c>
      <c r="G707" t="s">
        <v>242</v>
      </c>
    </row>
    <row r="708" spans="1:8" x14ac:dyDescent="0.2">
      <c r="A708" t="s">
        <v>4931</v>
      </c>
      <c r="B708">
        <v>421</v>
      </c>
      <c r="C708">
        <v>9</v>
      </c>
      <c r="D708">
        <v>4</v>
      </c>
      <c r="E708">
        <v>492</v>
      </c>
      <c r="F708" t="s">
        <v>2068</v>
      </c>
      <c r="G708" t="s">
        <v>1119</v>
      </c>
      <c r="H708" t="s">
        <v>3486</v>
      </c>
    </row>
    <row r="709" spans="1:8" x14ac:dyDescent="0.2">
      <c r="A709" t="s">
        <v>4931</v>
      </c>
      <c r="B709">
        <v>422</v>
      </c>
      <c r="C709">
        <v>9</v>
      </c>
      <c r="D709">
        <v>2</v>
      </c>
      <c r="E709">
        <v>1251</v>
      </c>
      <c r="F709" t="s">
        <v>2953</v>
      </c>
      <c r="G709" t="s">
        <v>242</v>
      </c>
    </row>
    <row r="710" spans="1:8" x14ac:dyDescent="0.2">
      <c r="A710" t="s">
        <v>4931</v>
      </c>
      <c r="B710">
        <v>422</v>
      </c>
      <c r="C710">
        <v>9</v>
      </c>
      <c r="D710">
        <v>2</v>
      </c>
      <c r="E710">
        <v>3212</v>
      </c>
      <c r="F710" t="s">
        <v>238</v>
      </c>
      <c r="G710" t="s">
        <v>242</v>
      </c>
    </row>
    <row r="711" spans="1:8" x14ac:dyDescent="0.2">
      <c r="A711" t="s">
        <v>4931</v>
      </c>
      <c r="B711">
        <v>422</v>
      </c>
      <c r="C711">
        <v>9</v>
      </c>
      <c r="D711">
        <v>4</v>
      </c>
      <c r="E711">
        <v>492</v>
      </c>
      <c r="F711" t="s">
        <v>2068</v>
      </c>
      <c r="G711" t="s">
        <v>1119</v>
      </c>
      <c r="H711" t="s">
        <v>3486</v>
      </c>
    </row>
    <row r="712" spans="1:8" x14ac:dyDescent="0.2">
      <c r="A712" t="s">
        <v>4931</v>
      </c>
      <c r="B712">
        <v>423</v>
      </c>
      <c r="C712">
        <v>9</v>
      </c>
      <c r="D712">
        <v>2</v>
      </c>
      <c r="E712">
        <v>1251</v>
      </c>
      <c r="F712" t="s">
        <v>2953</v>
      </c>
      <c r="G712" t="s">
        <v>242</v>
      </c>
    </row>
    <row r="713" spans="1:8" x14ac:dyDescent="0.2">
      <c r="A713" t="s">
        <v>4931</v>
      </c>
      <c r="B713">
        <v>423</v>
      </c>
      <c r="C713">
        <v>9</v>
      </c>
      <c r="D713">
        <v>2</v>
      </c>
      <c r="E713">
        <v>3212</v>
      </c>
      <c r="F713" t="s">
        <v>238</v>
      </c>
      <c r="G713" t="s">
        <v>242</v>
      </c>
    </row>
    <row r="714" spans="1:8" x14ac:dyDescent="0.2">
      <c r="A714" t="s">
        <v>4931</v>
      </c>
      <c r="B714">
        <v>423</v>
      </c>
      <c r="C714">
        <v>9</v>
      </c>
      <c r="D714">
        <v>4</v>
      </c>
      <c r="E714">
        <v>492</v>
      </c>
      <c r="F714" t="s">
        <v>2068</v>
      </c>
      <c r="G714" t="s">
        <v>1119</v>
      </c>
      <c r="H714" t="s">
        <v>3486</v>
      </c>
    </row>
    <row r="715" spans="1:8" x14ac:dyDescent="0.2">
      <c r="A715" t="s">
        <v>4931</v>
      </c>
      <c r="B715">
        <v>424</v>
      </c>
      <c r="C715">
        <v>9</v>
      </c>
      <c r="D715">
        <v>2</v>
      </c>
      <c r="E715">
        <v>1251</v>
      </c>
      <c r="F715" t="s">
        <v>2953</v>
      </c>
      <c r="G715" t="s">
        <v>242</v>
      </c>
    </row>
    <row r="716" spans="1:8" x14ac:dyDescent="0.2">
      <c r="A716" t="s">
        <v>4931</v>
      </c>
      <c r="B716">
        <v>424</v>
      </c>
      <c r="C716">
        <v>9</v>
      </c>
      <c r="D716">
        <v>2</v>
      </c>
      <c r="E716">
        <v>3212</v>
      </c>
      <c r="F716" t="s">
        <v>238</v>
      </c>
      <c r="G716" t="s">
        <v>242</v>
      </c>
    </row>
    <row r="717" spans="1:8" x14ac:dyDescent="0.2">
      <c r="A717" t="s">
        <v>4931</v>
      </c>
      <c r="B717">
        <v>424</v>
      </c>
      <c r="C717">
        <v>9</v>
      </c>
      <c r="D717">
        <v>4</v>
      </c>
      <c r="E717">
        <v>492</v>
      </c>
      <c r="F717" t="s">
        <v>2068</v>
      </c>
      <c r="G717" t="s">
        <v>1119</v>
      </c>
      <c r="H717" t="s">
        <v>3486</v>
      </c>
    </row>
    <row r="718" spans="1:8" x14ac:dyDescent="0.2">
      <c r="A718" t="s">
        <v>4931</v>
      </c>
      <c r="B718">
        <v>425</v>
      </c>
      <c r="C718">
        <v>9</v>
      </c>
      <c r="D718">
        <v>2</v>
      </c>
      <c r="E718">
        <v>1251</v>
      </c>
      <c r="F718" t="s">
        <v>2953</v>
      </c>
      <c r="G718" t="s">
        <v>242</v>
      </c>
    </row>
    <row r="719" spans="1:8" x14ac:dyDescent="0.2">
      <c r="A719" t="s">
        <v>4931</v>
      </c>
      <c r="B719">
        <v>425</v>
      </c>
      <c r="C719">
        <v>9</v>
      </c>
      <c r="D719">
        <v>2</v>
      </c>
      <c r="E719">
        <v>3212</v>
      </c>
      <c r="F719" t="s">
        <v>238</v>
      </c>
      <c r="G719" t="s">
        <v>242</v>
      </c>
    </row>
    <row r="720" spans="1:8" x14ac:dyDescent="0.2">
      <c r="A720" t="s">
        <v>4931</v>
      </c>
      <c r="B720">
        <v>425</v>
      </c>
      <c r="C720">
        <v>9</v>
      </c>
      <c r="D720">
        <v>4</v>
      </c>
      <c r="E720">
        <v>492</v>
      </c>
      <c r="F720" t="s">
        <v>2068</v>
      </c>
      <c r="G720" t="s">
        <v>1119</v>
      </c>
      <c r="H720" t="s">
        <v>3486</v>
      </c>
    </row>
    <row r="721" spans="1:8" x14ac:dyDescent="0.2">
      <c r="A721" t="s">
        <v>4931</v>
      </c>
      <c r="B721">
        <v>426</v>
      </c>
      <c r="C721">
        <v>9</v>
      </c>
      <c r="D721">
        <v>2</v>
      </c>
      <c r="E721">
        <v>1251</v>
      </c>
      <c r="F721" t="s">
        <v>2953</v>
      </c>
      <c r="G721" t="s">
        <v>242</v>
      </c>
    </row>
    <row r="722" spans="1:8" x14ac:dyDescent="0.2">
      <c r="A722" t="s">
        <v>4931</v>
      </c>
      <c r="B722">
        <v>426</v>
      </c>
      <c r="C722">
        <v>9</v>
      </c>
      <c r="D722">
        <v>2</v>
      </c>
      <c r="E722">
        <v>3212</v>
      </c>
      <c r="F722" t="s">
        <v>238</v>
      </c>
      <c r="G722" t="s">
        <v>242</v>
      </c>
    </row>
    <row r="723" spans="1:8" x14ac:dyDescent="0.2">
      <c r="A723" t="s">
        <v>4931</v>
      </c>
      <c r="B723">
        <v>426</v>
      </c>
      <c r="C723">
        <v>9</v>
      </c>
      <c r="D723">
        <v>4</v>
      </c>
      <c r="E723">
        <v>492</v>
      </c>
      <c r="F723" t="s">
        <v>2068</v>
      </c>
      <c r="G723" t="s">
        <v>1119</v>
      </c>
      <c r="H723" t="s">
        <v>3486</v>
      </c>
    </row>
    <row r="724" spans="1:8" x14ac:dyDescent="0.2">
      <c r="A724" t="s">
        <v>4931</v>
      </c>
      <c r="B724">
        <v>427</v>
      </c>
      <c r="C724">
        <v>9</v>
      </c>
      <c r="D724">
        <v>2</v>
      </c>
      <c r="E724">
        <v>1251</v>
      </c>
      <c r="F724" t="s">
        <v>2953</v>
      </c>
      <c r="G724" t="s">
        <v>242</v>
      </c>
    </row>
    <row r="725" spans="1:8" x14ac:dyDescent="0.2">
      <c r="A725" t="s">
        <v>4931</v>
      </c>
      <c r="B725">
        <v>427</v>
      </c>
      <c r="C725">
        <v>9</v>
      </c>
      <c r="D725">
        <v>2</v>
      </c>
      <c r="E725">
        <v>3212</v>
      </c>
      <c r="F725" t="s">
        <v>238</v>
      </c>
      <c r="G725" t="s">
        <v>242</v>
      </c>
    </row>
    <row r="726" spans="1:8" x14ac:dyDescent="0.2">
      <c r="A726" t="s">
        <v>4931</v>
      </c>
      <c r="B726">
        <v>427</v>
      </c>
      <c r="C726">
        <v>9</v>
      </c>
      <c r="D726">
        <v>4</v>
      </c>
      <c r="E726">
        <v>492</v>
      </c>
      <c r="F726" t="s">
        <v>2068</v>
      </c>
      <c r="G726" t="s">
        <v>1119</v>
      </c>
      <c r="H726" t="s">
        <v>3486</v>
      </c>
    </row>
    <row r="727" spans="1:8" x14ac:dyDescent="0.2">
      <c r="A727" t="s">
        <v>4931</v>
      </c>
      <c r="B727">
        <v>429</v>
      </c>
      <c r="C727">
        <v>9</v>
      </c>
      <c r="D727">
        <v>2</v>
      </c>
      <c r="E727">
        <v>1251</v>
      </c>
      <c r="F727" t="s">
        <v>2953</v>
      </c>
      <c r="G727" t="s">
        <v>242</v>
      </c>
    </row>
    <row r="728" spans="1:8" x14ac:dyDescent="0.2">
      <c r="A728" t="s">
        <v>4931</v>
      </c>
      <c r="B728">
        <v>429</v>
      </c>
      <c r="C728">
        <v>9</v>
      </c>
      <c r="D728">
        <v>2</v>
      </c>
      <c r="E728">
        <v>3212</v>
      </c>
      <c r="F728" t="s">
        <v>238</v>
      </c>
      <c r="G728" t="s">
        <v>242</v>
      </c>
    </row>
    <row r="729" spans="1:8" x14ac:dyDescent="0.2">
      <c r="A729" t="s">
        <v>4931</v>
      </c>
      <c r="B729">
        <v>429</v>
      </c>
      <c r="C729">
        <v>9</v>
      </c>
      <c r="D729">
        <v>4</v>
      </c>
      <c r="E729">
        <v>492</v>
      </c>
      <c r="F729" t="s">
        <v>2068</v>
      </c>
      <c r="G729" t="s">
        <v>1119</v>
      </c>
      <c r="H729" t="s">
        <v>3486</v>
      </c>
    </row>
    <row r="730" spans="1:8" x14ac:dyDescent="0.2">
      <c r="A730" t="s">
        <v>4931</v>
      </c>
      <c r="B730">
        <v>430</v>
      </c>
      <c r="C730">
        <v>9</v>
      </c>
      <c r="D730">
        <v>2</v>
      </c>
      <c r="E730">
        <v>1251</v>
      </c>
      <c r="F730" t="s">
        <v>2953</v>
      </c>
      <c r="G730" t="s">
        <v>242</v>
      </c>
    </row>
    <row r="731" spans="1:8" x14ac:dyDescent="0.2">
      <c r="A731" t="s">
        <v>4931</v>
      </c>
      <c r="B731">
        <v>430</v>
      </c>
      <c r="C731">
        <v>9</v>
      </c>
      <c r="D731">
        <v>2</v>
      </c>
      <c r="E731">
        <v>3212</v>
      </c>
      <c r="F731" t="s">
        <v>238</v>
      </c>
      <c r="G731" t="s">
        <v>242</v>
      </c>
    </row>
    <row r="732" spans="1:8" x14ac:dyDescent="0.2">
      <c r="A732" t="s">
        <v>4931</v>
      </c>
      <c r="B732">
        <v>430</v>
      </c>
      <c r="C732">
        <v>9</v>
      </c>
      <c r="D732">
        <v>4</v>
      </c>
      <c r="E732">
        <v>492</v>
      </c>
      <c r="F732" t="s">
        <v>2068</v>
      </c>
      <c r="G732" t="s">
        <v>1119</v>
      </c>
      <c r="H732" t="s">
        <v>3486</v>
      </c>
    </row>
    <row r="733" spans="1:8" x14ac:dyDescent="0.2">
      <c r="A733" t="s">
        <v>4931</v>
      </c>
      <c r="B733">
        <v>431</v>
      </c>
      <c r="C733">
        <v>9</v>
      </c>
      <c r="D733">
        <v>2</v>
      </c>
      <c r="E733">
        <v>1251</v>
      </c>
      <c r="F733" t="s">
        <v>2953</v>
      </c>
      <c r="G733" t="s">
        <v>242</v>
      </c>
    </row>
    <row r="734" spans="1:8" x14ac:dyDescent="0.2">
      <c r="A734" t="s">
        <v>4931</v>
      </c>
      <c r="B734">
        <v>431</v>
      </c>
      <c r="C734">
        <v>9</v>
      </c>
      <c r="D734">
        <v>2</v>
      </c>
      <c r="E734">
        <v>3212</v>
      </c>
      <c r="F734" t="s">
        <v>238</v>
      </c>
      <c r="G734" t="s">
        <v>242</v>
      </c>
    </row>
    <row r="735" spans="1:8" x14ac:dyDescent="0.2">
      <c r="A735" t="s">
        <v>4931</v>
      </c>
      <c r="B735">
        <v>431</v>
      </c>
      <c r="C735">
        <v>9</v>
      </c>
      <c r="D735">
        <v>4</v>
      </c>
      <c r="E735">
        <v>492</v>
      </c>
      <c r="F735" t="s">
        <v>2068</v>
      </c>
      <c r="G735" t="s">
        <v>1119</v>
      </c>
      <c r="H735" t="s">
        <v>3486</v>
      </c>
    </row>
    <row r="736" spans="1:8" x14ac:dyDescent="0.2">
      <c r="A736" t="s">
        <v>4931</v>
      </c>
      <c r="B736">
        <v>432</v>
      </c>
      <c r="C736">
        <v>9</v>
      </c>
      <c r="D736">
        <v>2</v>
      </c>
      <c r="E736">
        <v>1251</v>
      </c>
      <c r="F736" t="s">
        <v>2953</v>
      </c>
      <c r="G736" t="s">
        <v>242</v>
      </c>
    </row>
    <row r="737" spans="1:8" x14ac:dyDescent="0.2">
      <c r="A737" t="s">
        <v>4931</v>
      </c>
      <c r="B737">
        <v>432</v>
      </c>
      <c r="C737">
        <v>9</v>
      </c>
      <c r="D737">
        <v>2</v>
      </c>
      <c r="E737">
        <v>3212</v>
      </c>
      <c r="F737" t="s">
        <v>238</v>
      </c>
      <c r="G737" t="s">
        <v>242</v>
      </c>
    </row>
    <row r="738" spans="1:8" x14ac:dyDescent="0.2">
      <c r="A738" t="s">
        <v>4931</v>
      </c>
      <c r="B738">
        <v>432</v>
      </c>
      <c r="C738">
        <v>9</v>
      </c>
      <c r="D738">
        <v>4</v>
      </c>
      <c r="E738">
        <v>492</v>
      </c>
      <c r="F738" t="s">
        <v>2068</v>
      </c>
      <c r="G738" t="s">
        <v>1119</v>
      </c>
      <c r="H738" t="s">
        <v>3486</v>
      </c>
    </row>
    <row r="739" spans="1:8" x14ac:dyDescent="0.2">
      <c r="A739" t="s">
        <v>4931</v>
      </c>
      <c r="B739">
        <v>433</v>
      </c>
      <c r="C739">
        <v>9</v>
      </c>
      <c r="D739">
        <v>2</v>
      </c>
      <c r="E739">
        <v>1251</v>
      </c>
      <c r="F739" t="s">
        <v>2953</v>
      </c>
      <c r="G739" t="s">
        <v>242</v>
      </c>
    </row>
    <row r="740" spans="1:8" x14ac:dyDescent="0.2">
      <c r="A740" t="s">
        <v>4931</v>
      </c>
      <c r="B740">
        <v>433</v>
      </c>
      <c r="C740">
        <v>9</v>
      </c>
      <c r="D740">
        <v>2</v>
      </c>
      <c r="E740">
        <v>3212</v>
      </c>
      <c r="F740" t="s">
        <v>238</v>
      </c>
      <c r="G740" t="s">
        <v>242</v>
      </c>
    </row>
    <row r="741" spans="1:8" x14ac:dyDescent="0.2">
      <c r="A741" t="s">
        <v>4931</v>
      </c>
      <c r="B741">
        <v>433</v>
      </c>
      <c r="C741">
        <v>9</v>
      </c>
      <c r="D741">
        <v>4</v>
      </c>
      <c r="E741">
        <v>492</v>
      </c>
      <c r="F741" t="s">
        <v>2068</v>
      </c>
      <c r="G741" t="s">
        <v>1119</v>
      </c>
      <c r="H741" t="s">
        <v>3486</v>
      </c>
    </row>
    <row r="742" spans="1:8" x14ac:dyDescent="0.2">
      <c r="A742" t="s">
        <v>4931</v>
      </c>
      <c r="B742">
        <v>434</v>
      </c>
      <c r="C742">
        <v>9</v>
      </c>
      <c r="D742">
        <v>2</v>
      </c>
      <c r="E742">
        <v>1251</v>
      </c>
      <c r="F742" t="s">
        <v>2953</v>
      </c>
      <c r="G742" t="s">
        <v>242</v>
      </c>
    </row>
    <row r="743" spans="1:8" x14ac:dyDescent="0.2">
      <c r="A743" t="s">
        <v>4931</v>
      </c>
      <c r="B743">
        <v>434</v>
      </c>
      <c r="C743">
        <v>9</v>
      </c>
      <c r="D743">
        <v>2</v>
      </c>
      <c r="E743">
        <v>3212</v>
      </c>
      <c r="F743" t="s">
        <v>238</v>
      </c>
      <c r="G743" t="s">
        <v>242</v>
      </c>
    </row>
    <row r="744" spans="1:8" x14ac:dyDescent="0.2">
      <c r="A744" t="s">
        <v>4931</v>
      </c>
      <c r="B744">
        <v>434</v>
      </c>
      <c r="C744">
        <v>9</v>
      </c>
      <c r="D744">
        <v>4</v>
      </c>
      <c r="E744">
        <v>492</v>
      </c>
      <c r="F744" t="s">
        <v>2068</v>
      </c>
      <c r="G744" t="s">
        <v>1119</v>
      </c>
      <c r="H744" t="s">
        <v>3486</v>
      </c>
    </row>
    <row r="745" spans="1:8" x14ac:dyDescent="0.2">
      <c r="A745" t="s">
        <v>4931</v>
      </c>
      <c r="B745">
        <v>517</v>
      </c>
      <c r="C745">
        <v>2</v>
      </c>
      <c r="D745">
        <v>2</v>
      </c>
      <c r="E745">
        <v>882</v>
      </c>
      <c r="F745" t="s">
        <v>4871</v>
      </c>
      <c r="G745" t="s">
        <v>242</v>
      </c>
    </row>
    <row r="746" spans="1:8" x14ac:dyDescent="0.2">
      <c r="A746" t="s">
        <v>4931</v>
      </c>
      <c r="B746">
        <v>74</v>
      </c>
      <c r="C746">
        <v>5</v>
      </c>
      <c r="D746">
        <v>2</v>
      </c>
      <c r="E746">
        <v>1251</v>
      </c>
      <c r="F746" t="s">
        <v>2953</v>
      </c>
      <c r="G746" t="s">
        <v>242</v>
      </c>
    </row>
    <row r="747" spans="1:8" x14ac:dyDescent="0.2">
      <c r="A747" t="s">
        <v>4931</v>
      </c>
      <c r="B747">
        <v>74</v>
      </c>
      <c r="C747">
        <v>5</v>
      </c>
      <c r="D747">
        <v>2</v>
      </c>
      <c r="E747">
        <v>3212</v>
      </c>
      <c r="F747" t="s">
        <v>238</v>
      </c>
      <c r="G747" t="s">
        <v>242</v>
      </c>
    </row>
    <row r="748" spans="1:8" x14ac:dyDescent="0.2">
      <c r="A748" t="s">
        <v>4931</v>
      </c>
      <c r="B748">
        <v>74</v>
      </c>
      <c r="C748">
        <v>5</v>
      </c>
      <c r="D748">
        <v>4</v>
      </c>
      <c r="E748">
        <v>3417</v>
      </c>
      <c r="F748" t="s">
        <v>237</v>
      </c>
      <c r="G748" t="s">
        <v>1827</v>
      </c>
    </row>
    <row r="749" spans="1:8" x14ac:dyDescent="0.2">
      <c r="A749" t="s">
        <v>4931</v>
      </c>
      <c r="B749">
        <v>74</v>
      </c>
      <c r="C749">
        <v>5</v>
      </c>
      <c r="D749">
        <v>4</v>
      </c>
      <c r="E749">
        <v>3425</v>
      </c>
      <c r="F749" t="s">
        <v>1349</v>
      </c>
      <c r="G749" t="s">
        <v>3194</v>
      </c>
    </row>
    <row r="750" spans="1:8" x14ac:dyDescent="0.2">
      <c r="A750" t="s">
        <v>4931</v>
      </c>
      <c r="B750">
        <v>77</v>
      </c>
      <c r="C750">
        <v>5</v>
      </c>
      <c r="D750">
        <v>2</v>
      </c>
      <c r="E750">
        <v>1251</v>
      </c>
      <c r="F750" t="s">
        <v>2953</v>
      </c>
      <c r="G750" t="s">
        <v>242</v>
      </c>
    </row>
    <row r="751" spans="1:8" x14ac:dyDescent="0.2">
      <c r="A751" t="s">
        <v>4931</v>
      </c>
      <c r="B751">
        <v>77</v>
      </c>
      <c r="C751">
        <v>5</v>
      </c>
      <c r="D751">
        <v>2</v>
      </c>
      <c r="E751">
        <v>3212</v>
      </c>
      <c r="F751" t="s">
        <v>238</v>
      </c>
      <c r="G751" t="s">
        <v>242</v>
      </c>
    </row>
    <row r="752" spans="1:8" x14ac:dyDescent="0.2">
      <c r="A752" t="s">
        <v>4931</v>
      </c>
      <c r="B752">
        <v>77</v>
      </c>
      <c r="C752">
        <v>5</v>
      </c>
      <c r="D752">
        <v>4</v>
      </c>
      <c r="E752">
        <v>3417</v>
      </c>
      <c r="F752" t="s">
        <v>237</v>
      </c>
      <c r="G752" t="s">
        <v>1827</v>
      </c>
    </row>
    <row r="753" spans="1:7" x14ac:dyDescent="0.2">
      <c r="A753" t="s">
        <v>4931</v>
      </c>
      <c r="B753">
        <v>77</v>
      </c>
      <c r="C753">
        <v>5</v>
      </c>
      <c r="D753">
        <v>4</v>
      </c>
      <c r="E753">
        <v>3425</v>
      </c>
      <c r="F753" t="s">
        <v>1349</v>
      </c>
      <c r="G753" t="s">
        <v>3194</v>
      </c>
    </row>
    <row r="754" spans="1:7" x14ac:dyDescent="0.2">
      <c r="A754" t="s">
        <v>4931</v>
      </c>
      <c r="B754">
        <v>80</v>
      </c>
      <c r="C754">
        <v>5</v>
      </c>
      <c r="D754">
        <v>2</v>
      </c>
      <c r="E754">
        <v>1251</v>
      </c>
      <c r="F754" t="s">
        <v>2953</v>
      </c>
      <c r="G754" t="s">
        <v>242</v>
      </c>
    </row>
    <row r="755" spans="1:7" x14ac:dyDescent="0.2">
      <c r="A755" t="s">
        <v>4931</v>
      </c>
      <c r="B755">
        <v>80</v>
      </c>
      <c r="C755">
        <v>5</v>
      </c>
      <c r="D755">
        <v>2</v>
      </c>
      <c r="E755">
        <v>3212</v>
      </c>
      <c r="F755" t="s">
        <v>238</v>
      </c>
      <c r="G755" t="s">
        <v>242</v>
      </c>
    </row>
    <row r="756" spans="1:7" x14ac:dyDescent="0.2">
      <c r="A756" t="s">
        <v>4931</v>
      </c>
      <c r="B756">
        <v>80</v>
      </c>
      <c r="C756">
        <v>5</v>
      </c>
      <c r="D756">
        <v>4</v>
      </c>
      <c r="E756">
        <v>3417</v>
      </c>
      <c r="F756" t="s">
        <v>237</v>
      </c>
      <c r="G756" t="s">
        <v>1827</v>
      </c>
    </row>
    <row r="757" spans="1:7" x14ac:dyDescent="0.2">
      <c r="A757" t="s">
        <v>4931</v>
      </c>
      <c r="B757">
        <v>80</v>
      </c>
      <c r="C757">
        <v>5</v>
      </c>
      <c r="D757">
        <v>4</v>
      </c>
      <c r="E757">
        <v>3425</v>
      </c>
      <c r="F757" t="s">
        <v>1349</v>
      </c>
      <c r="G757" t="s">
        <v>3194</v>
      </c>
    </row>
    <row r="758" spans="1:7" x14ac:dyDescent="0.2">
      <c r="A758" t="s">
        <v>4931</v>
      </c>
      <c r="B758">
        <v>83</v>
      </c>
      <c r="C758">
        <v>5</v>
      </c>
      <c r="D758">
        <v>2</v>
      </c>
      <c r="E758">
        <v>1251</v>
      </c>
      <c r="F758" t="s">
        <v>2953</v>
      </c>
      <c r="G758" t="s">
        <v>242</v>
      </c>
    </row>
    <row r="759" spans="1:7" x14ac:dyDescent="0.2">
      <c r="A759" t="s">
        <v>4931</v>
      </c>
      <c r="B759">
        <v>83</v>
      </c>
      <c r="C759">
        <v>5</v>
      </c>
      <c r="D759">
        <v>2</v>
      </c>
      <c r="E759">
        <v>3212</v>
      </c>
      <c r="F759" t="s">
        <v>238</v>
      </c>
      <c r="G759" t="s">
        <v>242</v>
      </c>
    </row>
    <row r="760" spans="1:7" x14ac:dyDescent="0.2">
      <c r="A760" t="s">
        <v>4931</v>
      </c>
      <c r="B760">
        <v>83</v>
      </c>
      <c r="C760">
        <v>5</v>
      </c>
      <c r="D760">
        <v>4</v>
      </c>
      <c r="E760">
        <v>3417</v>
      </c>
      <c r="F760" t="s">
        <v>237</v>
      </c>
      <c r="G760" t="s">
        <v>1827</v>
      </c>
    </row>
    <row r="761" spans="1:7" x14ac:dyDescent="0.2">
      <c r="A761" t="s">
        <v>4931</v>
      </c>
      <c r="B761">
        <v>83</v>
      </c>
      <c r="C761">
        <v>5</v>
      </c>
      <c r="D761">
        <v>4</v>
      </c>
      <c r="E761">
        <v>3425</v>
      </c>
      <c r="F761" t="s">
        <v>1349</v>
      </c>
      <c r="G761" t="s">
        <v>3194</v>
      </c>
    </row>
    <row r="762" spans="1:7" x14ac:dyDescent="0.2">
      <c r="A762" t="s">
        <v>4931</v>
      </c>
      <c r="B762">
        <v>86</v>
      </c>
      <c r="C762">
        <v>5</v>
      </c>
      <c r="D762">
        <v>2</v>
      </c>
      <c r="E762">
        <v>1251</v>
      </c>
      <c r="F762" t="s">
        <v>2953</v>
      </c>
      <c r="G762" t="s">
        <v>242</v>
      </c>
    </row>
    <row r="763" spans="1:7" x14ac:dyDescent="0.2">
      <c r="A763" t="s">
        <v>4931</v>
      </c>
      <c r="B763">
        <v>86</v>
      </c>
      <c r="C763">
        <v>5</v>
      </c>
      <c r="D763">
        <v>2</v>
      </c>
      <c r="E763">
        <v>3212</v>
      </c>
      <c r="F763" t="s">
        <v>238</v>
      </c>
      <c r="G763" t="s">
        <v>242</v>
      </c>
    </row>
    <row r="764" spans="1:7" x14ac:dyDescent="0.2">
      <c r="A764" t="s">
        <v>4931</v>
      </c>
      <c r="B764">
        <v>86</v>
      </c>
      <c r="C764">
        <v>5</v>
      </c>
      <c r="D764">
        <v>4</v>
      </c>
      <c r="E764">
        <v>3417</v>
      </c>
      <c r="F764" t="s">
        <v>237</v>
      </c>
      <c r="G764" t="s">
        <v>1827</v>
      </c>
    </row>
    <row r="765" spans="1:7" x14ac:dyDescent="0.2">
      <c r="A765" t="s">
        <v>4931</v>
      </c>
      <c r="B765">
        <v>86</v>
      </c>
      <c r="C765">
        <v>5</v>
      </c>
      <c r="D765">
        <v>4</v>
      </c>
      <c r="E765">
        <v>3425</v>
      </c>
      <c r="F765" t="s">
        <v>1349</v>
      </c>
      <c r="G765" t="s">
        <v>3194</v>
      </c>
    </row>
    <row r="766" spans="1:7" x14ac:dyDescent="0.2">
      <c r="A766" t="s">
        <v>4931</v>
      </c>
      <c r="B766">
        <v>89</v>
      </c>
      <c r="C766">
        <v>5</v>
      </c>
      <c r="D766">
        <v>2</v>
      </c>
      <c r="E766">
        <v>1251</v>
      </c>
      <c r="F766" t="s">
        <v>2953</v>
      </c>
      <c r="G766" t="s">
        <v>242</v>
      </c>
    </row>
    <row r="767" spans="1:7" x14ac:dyDescent="0.2">
      <c r="A767" t="s">
        <v>4931</v>
      </c>
      <c r="B767">
        <v>89</v>
      </c>
      <c r="C767">
        <v>5</v>
      </c>
      <c r="D767">
        <v>2</v>
      </c>
      <c r="E767">
        <v>3212</v>
      </c>
      <c r="F767" t="s">
        <v>238</v>
      </c>
      <c r="G767" t="s">
        <v>242</v>
      </c>
    </row>
    <row r="768" spans="1:7" x14ac:dyDescent="0.2">
      <c r="A768" t="s">
        <v>4931</v>
      </c>
      <c r="B768">
        <v>89</v>
      </c>
      <c r="C768">
        <v>5</v>
      </c>
      <c r="D768">
        <v>4</v>
      </c>
      <c r="E768">
        <v>3417</v>
      </c>
      <c r="F768" t="s">
        <v>237</v>
      </c>
      <c r="G768" t="s">
        <v>1827</v>
      </c>
    </row>
    <row r="769" spans="1:7" x14ac:dyDescent="0.2">
      <c r="A769" t="s">
        <v>4931</v>
      </c>
      <c r="B769">
        <v>89</v>
      </c>
      <c r="C769">
        <v>5</v>
      </c>
      <c r="D769">
        <v>4</v>
      </c>
      <c r="E769">
        <v>3425</v>
      </c>
      <c r="F769" t="s">
        <v>1349</v>
      </c>
      <c r="G769" t="s">
        <v>3194</v>
      </c>
    </row>
    <row r="770" spans="1:7" x14ac:dyDescent="0.2">
      <c r="A770" t="s">
        <v>4931</v>
      </c>
      <c r="B770">
        <v>92</v>
      </c>
      <c r="C770">
        <v>5</v>
      </c>
      <c r="D770">
        <v>2</v>
      </c>
      <c r="E770">
        <v>1251</v>
      </c>
      <c r="F770" t="s">
        <v>2953</v>
      </c>
      <c r="G770" t="s">
        <v>242</v>
      </c>
    </row>
    <row r="771" spans="1:7" x14ac:dyDescent="0.2">
      <c r="A771" t="s">
        <v>4931</v>
      </c>
      <c r="B771">
        <v>92</v>
      </c>
      <c r="C771">
        <v>5</v>
      </c>
      <c r="D771">
        <v>2</v>
      </c>
      <c r="E771">
        <v>3212</v>
      </c>
      <c r="F771" t="s">
        <v>238</v>
      </c>
      <c r="G771" t="s">
        <v>242</v>
      </c>
    </row>
    <row r="772" spans="1:7" x14ac:dyDescent="0.2">
      <c r="A772" t="s">
        <v>4931</v>
      </c>
      <c r="B772">
        <v>92</v>
      </c>
      <c r="C772">
        <v>5</v>
      </c>
      <c r="D772">
        <v>4</v>
      </c>
      <c r="E772">
        <v>3417</v>
      </c>
      <c r="F772" t="s">
        <v>237</v>
      </c>
      <c r="G772" t="s">
        <v>1827</v>
      </c>
    </row>
    <row r="773" spans="1:7" x14ac:dyDescent="0.2">
      <c r="A773" t="s">
        <v>4931</v>
      </c>
      <c r="B773">
        <v>92</v>
      </c>
      <c r="C773">
        <v>5</v>
      </c>
      <c r="D773">
        <v>4</v>
      </c>
      <c r="E773">
        <v>3425</v>
      </c>
      <c r="F773" t="s">
        <v>1349</v>
      </c>
      <c r="G773" t="s">
        <v>3194</v>
      </c>
    </row>
    <row r="774" spans="1:7" x14ac:dyDescent="0.2">
      <c r="A774" t="s">
        <v>4931</v>
      </c>
      <c r="B774">
        <v>95</v>
      </c>
      <c r="C774">
        <v>5</v>
      </c>
      <c r="D774">
        <v>2</v>
      </c>
      <c r="E774">
        <v>1251</v>
      </c>
      <c r="F774" t="s">
        <v>2953</v>
      </c>
      <c r="G774" t="s">
        <v>242</v>
      </c>
    </row>
    <row r="775" spans="1:7" x14ac:dyDescent="0.2">
      <c r="A775" t="s">
        <v>4931</v>
      </c>
      <c r="B775">
        <v>95</v>
      </c>
      <c r="C775">
        <v>5</v>
      </c>
      <c r="D775">
        <v>2</v>
      </c>
      <c r="E775">
        <v>3212</v>
      </c>
      <c r="F775" t="s">
        <v>238</v>
      </c>
      <c r="G775" t="s">
        <v>242</v>
      </c>
    </row>
    <row r="776" spans="1:7" x14ac:dyDescent="0.2">
      <c r="A776" t="s">
        <v>4931</v>
      </c>
      <c r="B776">
        <v>95</v>
      </c>
      <c r="C776">
        <v>5</v>
      </c>
      <c r="D776">
        <v>4</v>
      </c>
      <c r="E776">
        <v>3417</v>
      </c>
      <c r="F776" t="s">
        <v>237</v>
      </c>
      <c r="G776" t="s">
        <v>1827</v>
      </c>
    </row>
    <row r="777" spans="1:7" x14ac:dyDescent="0.2">
      <c r="A777" t="s">
        <v>4931</v>
      </c>
      <c r="B777">
        <v>95</v>
      </c>
      <c r="C777">
        <v>5</v>
      </c>
      <c r="D777">
        <v>4</v>
      </c>
      <c r="E777">
        <v>3425</v>
      </c>
      <c r="F777" t="s">
        <v>1349</v>
      </c>
      <c r="G777" t="s">
        <v>3194</v>
      </c>
    </row>
    <row r="778" spans="1:7" x14ac:dyDescent="0.2">
      <c r="A778" t="s">
        <v>4930</v>
      </c>
      <c r="B778">
        <v>166</v>
      </c>
      <c r="C778">
        <v>2</v>
      </c>
      <c r="D778">
        <v>2</v>
      </c>
      <c r="E778">
        <v>882</v>
      </c>
      <c r="F778" t="s">
        <v>4871</v>
      </c>
      <c r="G778" t="s">
        <v>242</v>
      </c>
    </row>
    <row r="779" spans="1:7" x14ac:dyDescent="0.2">
      <c r="A779" t="s">
        <v>4929</v>
      </c>
      <c r="B779">
        <v>672</v>
      </c>
      <c r="C779">
        <v>13</v>
      </c>
      <c r="D779">
        <v>4</v>
      </c>
      <c r="E779">
        <v>3006</v>
      </c>
      <c r="F779" t="s">
        <v>2955</v>
      </c>
      <c r="G779" t="s">
        <v>623</v>
      </c>
    </row>
    <row r="780" spans="1:7" x14ac:dyDescent="0.2">
      <c r="A780" t="s">
        <v>4929</v>
      </c>
      <c r="B780">
        <v>686</v>
      </c>
      <c r="C780">
        <v>9</v>
      </c>
      <c r="D780">
        <v>6</v>
      </c>
      <c r="E780">
        <v>1006</v>
      </c>
      <c r="F780" t="s">
        <v>2291</v>
      </c>
      <c r="G780" t="s">
        <v>3203</v>
      </c>
    </row>
    <row r="781" spans="1:7" x14ac:dyDescent="0.2">
      <c r="A781" t="s">
        <v>4929</v>
      </c>
      <c r="B781">
        <v>687</v>
      </c>
      <c r="C781">
        <v>9</v>
      </c>
      <c r="D781">
        <v>6</v>
      </c>
      <c r="E781">
        <v>1006</v>
      </c>
      <c r="F781" t="s">
        <v>2291</v>
      </c>
      <c r="G781" t="s">
        <v>3203</v>
      </c>
    </row>
    <row r="782" spans="1:7" x14ac:dyDescent="0.2">
      <c r="A782" t="s">
        <v>4929</v>
      </c>
      <c r="B782">
        <v>688</v>
      </c>
      <c r="C782">
        <v>9</v>
      </c>
      <c r="D782">
        <v>6</v>
      </c>
      <c r="E782">
        <v>1006</v>
      </c>
      <c r="F782" t="s">
        <v>2291</v>
      </c>
      <c r="G782" t="s">
        <v>3203</v>
      </c>
    </row>
    <row r="783" spans="1:7" x14ac:dyDescent="0.2">
      <c r="A783" t="s">
        <v>4929</v>
      </c>
      <c r="B783">
        <v>689</v>
      </c>
      <c r="C783">
        <v>9</v>
      </c>
      <c r="D783">
        <v>6</v>
      </c>
      <c r="E783">
        <v>1006</v>
      </c>
      <c r="F783" t="s">
        <v>2291</v>
      </c>
      <c r="G783" t="s">
        <v>3203</v>
      </c>
    </row>
    <row r="784" spans="1:7" x14ac:dyDescent="0.2">
      <c r="A784" t="s">
        <v>4929</v>
      </c>
      <c r="B784">
        <v>690</v>
      </c>
      <c r="C784">
        <v>9</v>
      </c>
      <c r="D784">
        <v>6</v>
      </c>
      <c r="E784">
        <v>1006</v>
      </c>
      <c r="F784" t="s">
        <v>2291</v>
      </c>
      <c r="G784" t="s">
        <v>3203</v>
      </c>
    </row>
    <row r="785" spans="1:7" x14ac:dyDescent="0.2">
      <c r="A785" t="s">
        <v>4929</v>
      </c>
      <c r="B785">
        <v>691</v>
      </c>
      <c r="C785">
        <v>9</v>
      </c>
      <c r="D785">
        <v>6</v>
      </c>
      <c r="E785">
        <v>1006</v>
      </c>
      <c r="F785" t="s">
        <v>2291</v>
      </c>
      <c r="G785" t="s">
        <v>3203</v>
      </c>
    </row>
    <row r="786" spans="1:7" x14ac:dyDescent="0.2">
      <c r="A786" t="s">
        <v>4929</v>
      </c>
      <c r="B786">
        <v>692</v>
      </c>
      <c r="C786">
        <v>9</v>
      </c>
      <c r="D786">
        <v>6</v>
      </c>
      <c r="E786">
        <v>1006</v>
      </c>
      <c r="F786" t="s">
        <v>2291</v>
      </c>
      <c r="G786" t="s">
        <v>3203</v>
      </c>
    </row>
    <row r="787" spans="1:7" x14ac:dyDescent="0.2">
      <c r="A787" t="s">
        <v>4929</v>
      </c>
      <c r="B787">
        <v>693</v>
      </c>
      <c r="C787">
        <v>9</v>
      </c>
      <c r="D787">
        <v>6</v>
      </c>
      <c r="E787">
        <v>1006</v>
      </c>
      <c r="F787" t="s">
        <v>2291</v>
      </c>
      <c r="G787" t="s">
        <v>3203</v>
      </c>
    </row>
    <row r="788" spans="1:7" x14ac:dyDescent="0.2">
      <c r="A788" t="s">
        <v>4929</v>
      </c>
      <c r="B788">
        <v>694</v>
      </c>
      <c r="C788">
        <v>9</v>
      </c>
      <c r="D788">
        <v>6</v>
      </c>
      <c r="E788">
        <v>1006</v>
      </c>
      <c r="F788" t="s">
        <v>2291</v>
      </c>
      <c r="G788" t="s">
        <v>3203</v>
      </c>
    </row>
    <row r="789" spans="1:7" x14ac:dyDescent="0.2">
      <c r="A789" t="s">
        <v>4929</v>
      </c>
      <c r="B789">
        <v>696</v>
      </c>
      <c r="C789">
        <v>9</v>
      </c>
      <c r="D789">
        <v>6</v>
      </c>
      <c r="E789">
        <v>1006</v>
      </c>
      <c r="F789" t="s">
        <v>2291</v>
      </c>
      <c r="G789" t="s">
        <v>3203</v>
      </c>
    </row>
    <row r="790" spans="1:7" x14ac:dyDescent="0.2">
      <c r="A790" t="s">
        <v>4929</v>
      </c>
      <c r="B790">
        <v>697</v>
      </c>
      <c r="C790">
        <v>9</v>
      </c>
      <c r="D790">
        <v>6</v>
      </c>
      <c r="E790">
        <v>1006</v>
      </c>
      <c r="F790" t="s">
        <v>2291</v>
      </c>
      <c r="G790" t="s">
        <v>3203</v>
      </c>
    </row>
    <row r="791" spans="1:7" x14ac:dyDescent="0.2">
      <c r="A791" t="s">
        <v>4929</v>
      </c>
      <c r="B791">
        <v>698</v>
      </c>
      <c r="C791">
        <v>9</v>
      </c>
      <c r="D791">
        <v>6</v>
      </c>
      <c r="E791">
        <v>1006</v>
      </c>
      <c r="F791" t="s">
        <v>2291</v>
      </c>
      <c r="G791" t="s">
        <v>3203</v>
      </c>
    </row>
    <row r="792" spans="1:7" x14ac:dyDescent="0.2">
      <c r="A792" t="s">
        <v>4929</v>
      </c>
      <c r="B792">
        <v>699</v>
      </c>
      <c r="C792">
        <v>9</v>
      </c>
      <c r="D792">
        <v>6</v>
      </c>
      <c r="E792">
        <v>1006</v>
      </c>
      <c r="F792" t="s">
        <v>2291</v>
      </c>
      <c r="G792" t="s">
        <v>3203</v>
      </c>
    </row>
    <row r="793" spans="1:7" x14ac:dyDescent="0.2">
      <c r="A793" t="s">
        <v>4929</v>
      </c>
      <c r="B793">
        <v>700</v>
      </c>
      <c r="C793">
        <v>9</v>
      </c>
      <c r="D793">
        <v>6</v>
      </c>
      <c r="E793">
        <v>1006</v>
      </c>
      <c r="F793" t="s">
        <v>2291</v>
      </c>
      <c r="G793" t="s">
        <v>3203</v>
      </c>
    </row>
    <row r="794" spans="1:7" x14ac:dyDescent="0.2">
      <c r="A794" t="s">
        <v>4929</v>
      </c>
      <c r="B794">
        <v>701</v>
      </c>
      <c r="C794">
        <v>9</v>
      </c>
      <c r="D794">
        <v>6</v>
      </c>
      <c r="E794">
        <v>1006</v>
      </c>
      <c r="F794" t="s">
        <v>2291</v>
      </c>
      <c r="G794" t="s">
        <v>3203</v>
      </c>
    </row>
    <row r="795" spans="1:7" x14ac:dyDescent="0.2">
      <c r="A795" t="s">
        <v>4929</v>
      </c>
      <c r="B795">
        <v>702</v>
      </c>
      <c r="C795">
        <v>9</v>
      </c>
      <c r="D795">
        <v>6</v>
      </c>
      <c r="E795">
        <v>1006</v>
      </c>
      <c r="F795" t="s">
        <v>2291</v>
      </c>
      <c r="G795" t="s">
        <v>3203</v>
      </c>
    </row>
    <row r="796" spans="1:7" x14ac:dyDescent="0.2">
      <c r="A796" t="s">
        <v>4929</v>
      </c>
      <c r="B796">
        <v>703</v>
      </c>
      <c r="C796">
        <v>9</v>
      </c>
      <c r="D796">
        <v>6</v>
      </c>
      <c r="E796">
        <v>1006</v>
      </c>
      <c r="F796" t="s">
        <v>2291</v>
      </c>
      <c r="G796" t="s">
        <v>3203</v>
      </c>
    </row>
    <row r="797" spans="1:7" x14ac:dyDescent="0.2">
      <c r="A797" t="s">
        <v>4929</v>
      </c>
      <c r="B797">
        <v>704</v>
      </c>
      <c r="C797">
        <v>9</v>
      </c>
      <c r="D797">
        <v>6</v>
      </c>
      <c r="E797">
        <v>1006</v>
      </c>
      <c r="F797" t="s">
        <v>2291</v>
      </c>
      <c r="G797" t="s">
        <v>3203</v>
      </c>
    </row>
    <row r="798" spans="1:7" x14ac:dyDescent="0.2">
      <c r="A798" t="s">
        <v>4929</v>
      </c>
      <c r="B798">
        <v>709</v>
      </c>
      <c r="C798">
        <v>5</v>
      </c>
      <c r="D798">
        <v>6</v>
      </c>
      <c r="E798">
        <v>1006</v>
      </c>
      <c r="F798" t="s">
        <v>2291</v>
      </c>
      <c r="G798" t="s">
        <v>3203</v>
      </c>
    </row>
    <row r="799" spans="1:7" x14ac:dyDescent="0.2">
      <c r="A799" t="s">
        <v>4929</v>
      </c>
      <c r="B799">
        <v>710</v>
      </c>
      <c r="C799">
        <v>5</v>
      </c>
      <c r="D799">
        <v>6</v>
      </c>
      <c r="E799">
        <v>1006</v>
      </c>
      <c r="F799" t="s">
        <v>2291</v>
      </c>
      <c r="G799" t="s">
        <v>3203</v>
      </c>
    </row>
    <row r="800" spans="1:7" x14ac:dyDescent="0.2">
      <c r="A800" t="s">
        <v>4929</v>
      </c>
      <c r="B800">
        <v>711</v>
      </c>
      <c r="C800">
        <v>5</v>
      </c>
      <c r="D800">
        <v>6</v>
      </c>
      <c r="E800">
        <v>1006</v>
      </c>
      <c r="F800" t="s">
        <v>2291</v>
      </c>
      <c r="G800" t="s">
        <v>3203</v>
      </c>
    </row>
    <row r="801" spans="1:8" x14ac:dyDescent="0.2">
      <c r="A801" t="s">
        <v>4929</v>
      </c>
      <c r="B801">
        <v>712</v>
      </c>
      <c r="C801">
        <v>5</v>
      </c>
      <c r="D801">
        <v>6</v>
      </c>
      <c r="E801">
        <v>1006</v>
      </c>
      <c r="F801" t="s">
        <v>2291</v>
      </c>
      <c r="G801" t="s">
        <v>3203</v>
      </c>
    </row>
    <row r="802" spans="1:8" x14ac:dyDescent="0.2">
      <c r="A802" t="s">
        <v>4929</v>
      </c>
      <c r="B802">
        <v>713</v>
      </c>
      <c r="C802">
        <v>5</v>
      </c>
      <c r="D802">
        <v>6</v>
      </c>
      <c r="E802">
        <v>1006</v>
      </c>
      <c r="F802" t="s">
        <v>2291</v>
      </c>
      <c r="G802" t="s">
        <v>3203</v>
      </c>
    </row>
    <row r="803" spans="1:8" x14ac:dyDescent="0.2">
      <c r="A803" t="s">
        <v>4929</v>
      </c>
      <c r="B803">
        <v>714</v>
      </c>
      <c r="C803">
        <v>5</v>
      </c>
      <c r="D803">
        <v>6</v>
      </c>
      <c r="E803">
        <v>1006</v>
      </c>
      <c r="F803" t="s">
        <v>2291</v>
      </c>
      <c r="G803" t="s">
        <v>3203</v>
      </c>
    </row>
    <row r="804" spans="1:8" x14ac:dyDescent="0.2">
      <c r="A804" t="s">
        <v>4929</v>
      </c>
      <c r="B804">
        <v>715</v>
      </c>
      <c r="C804">
        <v>5</v>
      </c>
      <c r="D804">
        <v>6</v>
      </c>
      <c r="E804">
        <v>1006</v>
      </c>
      <c r="F804" t="s">
        <v>2291</v>
      </c>
      <c r="G804" t="s">
        <v>3203</v>
      </c>
    </row>
    <row r="805" spans="1:8" x14ac:dyDescent="0.2">
      <c r="A805" t="s">
        <v>4929</v>
      </c>
      <c r="B805">
        <v>716</v>
      </c>
      <c r="C805">
        <v>5</v>
      </c>
      <c r="D805">
        <v>6</v>
      </c>
      <c r="E805">
        <v>1006</v>
      </c>
      <c r="F805" t="s">
        <v>2291</v>
      </c>
      <c r="G805" t="s">
        <v>3203</v>
      </c>
    </row>
    <row r="806" spans="1:8" x14ac:dyDescent="0.2">
      <c r="A806" t="s">
        <v>4929</v>
      </c>
      <c r="B806">
        <v>717</v>
      </c>
      <c r="C806">
        <v>5</v>
      </c>
      <c r="D806">
        <v>6</v>
      </c>
      <c r="E806">
        <v>1006</v>
      </c>
      <c r="F806" t="s">
        <v>2291</v>
      </c>
      <c r="G806" t="s">
        <v>3203</v>
      </c>
    </row>
    <row r="807" spans="1:8" x14ac:dyDescent="0.2">
      <c r="A807" t="s">
        <v>4929</v>
      </c>
      <c r="B807">
        <v>722</v>
      </c>
      <c r="C807">
        <v>48</v>
      </c>
      <c r="D807">
        <v>2</v>
      </c>
      <c r="E807">
        <v>882</v>
      </c>
      <c r="F807" t="s">
        <v>4871</v>
      </c>
      <c r="G807" t="s">
        <v>242</v>
      </c>
    </row>
    <row r="808" spans="1:8" x14ac:dyDescent="0.2">
      <c r="A808" t="s">
        <v>4928</v>
      </c>
      <c r="B808">
        <v>842</v>
      </c>
      <c r="C808">
        <v>2</v>
      </c>
      <c r="D808">
        <v>2</v>
      </c>
      <c r="E808">
        <v>882</v>
      </c>
      <c r="F808" t="s">
        <v>4871</v>
      </c>
      <c r="G808" t="s">
        <v>242</v>
      </c>
    </row>
    <row r="809" spans="1:8" x14ac:dyDescent="0.2">
      <c r="A809" t="s">
        <v>5128</v>
      </c>
      <c r="B809">
        <v>121</v>
      </c>
      <c r="C809">
        <v>2</v>
      </c>
      <c r="D809">
        <v>2</v>
      </c>
      <c r="E809">
        <v>882</v>
      </c>
      <c r="F809" t="s">
        <v>4871</v>
      </c>
      <c r="G809" t="s">
        <v>242</v>
      </c>
    </row>
    <row r="810" spans="1:8" x14ac:dyDescent="0.2">
      <c r="A810" t="s">
        <v>5127</v>
      </c>
      <c r="B810">
        <v>38</v>
      </c>
      <c r="C810">
        <v>2</v>
      </c>
      <c r="D810">
        <v>2</v>
      </c>
      <c r="E810">
        <v>882</v>
      </c>
      <c r="F810" t="s">
        <v>4871</v>
      </c>
      <c r="G810" t="s">
        <v>242</v>
      </c>
    </row>
    <row r="811" spans="1:8" x14ac:dyDescent="0.2">
      <c r="A811" t="s">
        <v>4927</v>
      </c>
      <c r="B811">
        <v>389</v>
      </c>
      <c r="C811">
        <v>13</v>
      </c>
      <c r="D811">
        <v>4</v>
      </c>
      <c r="E811">
        <v>3200</v>
      </c>
      <c r="F811" t="s">
        <v>5126</v>
      </c>
      <c r="G811" t="s">
        <v>2546</v>
      </c>
    </row>
    <row r="812" spans="1:8" x14ac:dyDescent="0.2">
      <c r="A812" t="s">
        <v>4927</v>
      </c>
      <c r="B812">
        <v>396</v>
      </c>
      <c r="C812">
        <v>2</v>
      </c>
      <c r="D812">
        <v>2</v>
      </c>
      <c r="E812">
        <v>882</v>
      </c>
      <c r="F812" t="s">
        <v>4871</v>
      </c>
      <c r="G812" t="s">
        <v>242</v>
      </c>
    </row>
    <row r="813" spans="1:8" x14ac:dyDescent="0.2">
      <c r="A813" t="s">
        <v>5125</v>
      </c>
      <c r="B813">
        <v>162</v>
      </c>
      <c r="C813">
        <v>29</v>
      </c>
      <c r="D813">
        <v>6</v>
      </c>
      <c r="E813">
        <v>303</v>
      </c>
      <c r="F813" t="s">
        <v>1965</v>
      </c>
      <c r="G813" t="s">
        <v>2394</v>
      </c>
      <c r="H813" t="s">
        <v>3488</v>
      </c>
    </row>
    <row r="814" spans="1:8" x14ac:dyDescent="0.2">
      <c r="A814" t="s">
        <v>5125</v>
      </c>
      <c r="B814">
        <v>162</v>
      </c>
      <c r="C814">
        <v>43</v>
      </c>
      <c r="D814">
        <v>2</v>
      </c>
      <c r="E814">
        <v>1253</v>
      </c>
      <c r="F814" t="s">
        <v>2737</v>
      </c>
      <c r="G814" t="s">
        <v>242</v>
      </c>
    </row>
    <row r="815" spans="1:8" x14ac:dyDescent="0.2">
      <c r="A815" t="s">
        <v>5125</v>
      </c>
      <c r="B815">
        <v>162</v>
      </c>
      <c r="C815">
        <v>49</v>
      </c>
      <c r="D815">
        <v>4</v>
      </c>
      <c r="E815">
        <v>3757</v>
      </c>
      <c r="F815" t="s">
        <v>1592</v>
      </c>
      <c r="G815" t="s">
        <v>60</v>
      </c>
    </row>
    <row r="816" spans="1:8" x14ac:dyDescent="0.2">
      <c r="A816" t="s">
        <v>5125</v>
      </c>
      <c r="B816">
        <v>213</v>
      </c>
      <c r="C816">
        <v>29</v>
      </c>
      <c r="D816">
        <v>6</v>
      </c>
      <c r="E816">
        <v>303</v>
      </c>
      <c r="F816" t="s">
        <v>1965</v>
      </c>
      <c r="G816" t="s">
        <v>2394</v>
      </c>
      <c r="H816" t="s">
        <v>3488</v>
      </c>
    </row>
    <row r="817" spans="1:8" x14ac:dyDescent="0.2">
      <c r="A817" t="s">
        <v>5125</v>
      </c>
      <c r="B817">
        <v>213</v>
      </c>
      <c r="C817">
        <v>43</v>
      </c>
      <c r="D817">
        <v>2</v>
      </c>
      <c r="E817">
        <v>1253</v>
      </c>
      <c r="F817" t="s">
        <v>2737</v>
      </c>
      <c r="G817" t="s">
        <v>242</v>
      </c>
    </row>
    <row r="818" spans="1:8" x14ac:dyDescent="0.2">
      <c r="A818" t="s">
        <v>5125</v>
      </c>
      <c r="B818">
        <v>213</v>
      </c>
      <c r="C818">
        <v>49</v>
      </c>
      <c r="D818">
        <v>4</v>
      </c>
      <c r="E818">
        <v>3757</v>
      </c>
      <c r="F818" t="s">
        <v>1592</v>
      </c>
      <c r="G818" t="s">
        <v>60</v>
      </c>
    </row>
    <row r="819" spans="1:8" x14ac:dyDescent="0.2">
      <c r="A819" t="s">
        <v>5125</v>
      </c>
      <c r="B819">
        <v>234</v>
      </c>
      <c r="C819">
        <v>8</v>
      </c>
      <c r="D819">
        <v>4</v>
      </c>
      <c r="E819">
        <v>3415</v>
      </c>
      <c r="F819" t="s">
        <v>2872</v>
      </c>
      <c r="G819" t="s">
        <v>2181</v>
      </c>
      <c r="H819" t="s">
        <v>4959</v>
      </c>
    </row>
    <row r="820" spans="1:8" x14ac:dyDescent="0.2">
      <c r="A820" t="s">
        <v>5125</v>
      </c>
      <c r="B820">
        <v>242</v>
      </c>
      <c r="C820">
        <v>14</v>
      </c>
      <c r="D820">
        <v>4</v>
      </c>
      <c r="E820">
        <v>3415</v>
      </c>
      <c r="F820" t="s">
        <v>2872</v>
      </c>
      <c r="G820" t="s">
        <v>2181</v>
      </c>
      <c r="H820" t="s">
        <v>4959</v>
      </c>
    </row>
    <row r="821" spans="1:8" x14ac:dyDescent="0.2">
      <c r="A821" t="s">
        <v>5125</v>
      </c>
      <c r="B821">
        <v>303</v>
      </c>
      <c r="C821">
        <v>7</v>
      </c>
      <c r="D821">
        <v>2</v>
      </c>
      <c r="E821">
        <v>882</v>
      </c>
      <c r="F821" t="s">
        <v>4871</v>
      </c>
      <c r="G821" t="s">
        <v>242</v>
      </c>
    </row>
    <row r="822" spans="1:8" x14ac:dyDescent="0.2">
      <c r="A822" t="s">
        <v>5125</v>
      </c>
      <c r="B822">
        <v>37</v>
      </c>
      <c r="C822">
        <v>14</v>
      </c>
      <c r="D822">
        <v>3</v>
      </c>
      <c r="E822">
        <v>3436</v>
      </c>
      <c r="F822" t="s">
        <v>1873</v>
      </c>
      <c r="G822" t="s">
        <v>242</v>
      </c>
    </row>
    <row r="823" spans="1:8" x14ac:dyDescent="0.2">
      <c r="A823" t="s">
        <v>5124</v>
      </c>
      <c r="B823">
        <v>185</v>
      </c>
      <c r="C823">
        <v>57</v>
      </c>
      <c r="D823">
        <v>2</v>
      </c>
      <c r="E823">
        <v>882</v>
      </c>
      <c r="F823" t="s">
        <v>4871</v>
      </c>
      <c r="G823" t="s">
        <v>242</v>
      </c>
    </row>
    <row r="824" spans="1:8" x14ac:dyDescent="0.2">
      <c r="A824" t="s">
        <v>5123</v>
      </c>
      <c r="B824">
        <v>123</v>
      </c>
      <c r="C824">
        <v>7</v>
      </c>
      <c r="D824">
        <v>2</v>
      </c>
      <c r="E824">
        <v>882</v>
      </c>
      <c r="F824" t="s">
        <v>4871</v>
      </c>
      <c r="G824" t="s">
        <v>242</v>
      </c>
    </row>
    <row r="825" spans="1:8" x14ac:dyDescent="0.2">
      <c r="A825" t="s">
        <v>4926</v>
      </c>
      <c r="B825">
        <v>1201</v>
      </c>
      <c r="C825">
        <v>29</v>
      </c>
      <c r="D825">
        <v>2</v>
      </c>
      <c r="E825">
        <v>2465</v>
      </c>
      <c r="F825" t="s">
        <v>1888</v>
      </c>
      <c r="G825" t="s">
        <v>242</v>
      </c>
    </row>
    <row r="826" spans="1:8" x14ac:dyDescent="0.2">
      <c r="A826" t="s">
        <v>4926</v>
      </c>
      <c r="B826">
        <v>1235</v>
      </c>
      <c r="C826">
        <v>41</v>
      </c>
      <c r="D826">
        <v>2</v>
      </c>
      <c r="E826">
        <v>2465</v>
      </c>
      <c r="F826" t="s">
        <v>1888</v>
      </c>
      <c r="G826" t="s">
        <v>242</v>
      </c>
    </row>
    <row r="827" spans="1:8" x14ac:dyDescent="0.2">
      <c r="A827" t="s">
        <v>4926</v>
      </c>
      <c r="B827">
        <v>1312</v>
      </c>
      <c r="C827">
        <v>33</v>
      </c>
      <c r="D827">
        <v>7</v>
      </c>
      <c r="E827">
        <v>3689</v>
      </c>
      <c r="F827" t="s">
        <v>877</v>
      </c>
      <c r="G827" t="s">
        <v>3193</v>
      </c>
      <c r="H827" t="s">
        <v>3489</v>
      </c>
    </row>
    <row r="828" spans="1:8" x14ac:dyDescent="0.2">
      <c r="A828" t="s">
        <v>4926</v>
      </c>
      <c r="B828">
        <v>1323</v>
      </c>
      <c r="C828">
        <v>49</v>
      </c>
      <c r="D828">
        <v>7</v>
      </c>
      <c r="E828">
        <v>3689</v>
      </c>
      <c r="F828" t="s">
        <v>877</v>
      </c>
      <c r="G828" t="s">
        <v>3193</v>
      </c>
      <c r="H828" t="s">
        <v>3489</v>
      </c>
    </row>
    <row r="829" spans="1:8" x14ac:dyDescent="0.2">
      <c r="A829" t="s">
        <v>4926</v>
      </c>
      <c r="B829">
        <v>1324</v>
      </c>
      <c r="C829">
        <v>56</v>
      </c>
      <c r="D829">
        <v>7</v>
      </c>
      <c r="E829">
        <v>3689</v>
      </c>
      <c r="F829" t="s">
        <v>877</v>
      </c>
      <c r="G829" t="s">
        <v>3193</v>
      </c>
      <c r="H829" t="s">
        <v>3489</v>
      </c>
    </row>
    <row r="830" spans="1:8" x14ac:dyDescent="0.2">
      <c r="A830" t="s">
        <v>4926</v>
      </c>
      <c r="B830">
        <v>1324</v>
      </c>
      <c r="C830">
        <v>82</v>
      </c>
      <c r="D830">
        <v>7</v>
      </c>
      <c r="E830">
        <v>3689</v>
      </c>
      <c r="F830" t="s">
        <v>877</v>
      </c>
      <c r="G830" t="s">
        <v>3193</v>
      </c>
      <c r="H830" t="s">
        <v>3489</v>
      </c>
    </row>
    <row r="831" spans="1:8" x14ac:dyDescent="0.2">
      <c r="A831" t="s">
        <v>4926</v>
      </c>
      <c r="B831">
        <v>1329</v>
      </c>
      <c r="C831">
        <v>107</v>
      </c>
      <c r="D831">
        <v>7</v>
      </c>
      <c r="E831">
        <v>3689</v>
      </c>
      <c r="F831" t="s">
        <v>877</v>
      </c>
      <c r="G831" t="s">
        <v>3193</v>
      </c>
      <c r="H831" t="s">
        <v>3489</v>
      </c>
    </row>
    <row r="832" spans="1:8" x14ac:dyDescent="0.2">
      <c r="A832" t="s">
        <v>4926</v>
      </c>
      <c r="B832">
        <v>1329</v>
      </c>
      <c r="C832">
        <v>47</v>
      </c>
      <c r="D832">
        <v>7</v>
      </c>
      <c r="E832">
        <v>3689</v>
      </c>
      <c r="F832" t="s">
        <v>877</v>
      </c>
      <c r="G832" t="s">
        <v>3193</v>
      </c>
      <c r="H832" t="s">
        <v>3489</v>
      </c>
    </row>
    <row r="833" spans="1:8" x14ac:dyDescent="0.2">
      <c r="A833" t="s">
        <v>4926</v>
      </c>
      <c r="B833">
        <v>1329</v>
      </c>
      <c r="C833">
        <v>70</v>
      </c>
      <c r="D833">
        <v>4</v>
      </c>
      <c r="E833">
        <v>491</v>
      </c>
      <c r="F833" t="s">
        <v>2006</v>
      </c>
      <c r="G833" t="s">
        <v>1119</v>
      </c>
      <c r="H833" t="s">
        <v>3486</v>
      </c>
    </row>
    <row r="834" spans="1:8" x14ac:dyDescent="0.2">
      <c r="A834" t="s">
        <v>4926</v>
      </c>
      <c r="B834">
        <v>1340</v>
      </c>
      <c r="C834">
        <v>57</v>
      </c>
      <c r="D834">
        <v>7</v>
      </c>
      <c r="E834">
        <v>3689</v>
      </c>
      <c r="F834" t="s">
        <v>877</v>
      </c>
      <c r="G834" t="s">
        <v>3193</v>
      </c>
      <c r="H834" t="s">
        <v>3489</v>
      </c>
    </row>
    <row r="835" spans="1:8" x14ac:dyDescent="0.2">
      <c r="A835" t="s">
        <v>4926</v>
      </c>
      <c r="B835">
        <v>1389</v>
      </c>
      <c r="C835">
        <v>7</v>
      </c>
      <c r="D835">
        <v>2</v>
      </c>
      <c r="E835">
        <v>882</v>
      </c>
      <c r="F835" t="s">
        <v>4871</v>
      </c>
      <c r="G835" t="s">
        <v>242</v>
      </c>
    </row>
    <row r="836" spans="1:8" x14ac:dyDescent="0.2">
      <c r="A836" t="s">
        <v>4926</v>
      </c>
      <c r="B836">
        <v>336</v>
      </c>
      <c r="C836">
        <v>33</v>
      </c>
      <c r="D836">
        <v>7</v>
      </c>
      <c r="E836">
        <v>3689</v>
      </c>
      <c r="F836" t="s">
        <v>877</v>
      </c>
      <c r="G836" t="s">
        <v>3193</v>
      </c>
      <c r="H836" t="s">
        <v>3489</v>
      </c>
    </row>
    <row r="837" spans="1:8" x14ac:dyDescent="0.2">
      <c r="A837" t="s">
        <v>4926</v>
      </c>
      <c r="B837">
        <v>612</v>
      </c>
      <c r="C837">
        <v>33</v>
      </c>
      <c r="D837">
        <v>2</v>
      </c>
      <c r="E837">
        <v>2465</v>
      </c>
      <c r="F837" t="s">
        <v>1888</v>
      </c>
      <c r="G837" t="s">
        <v>242</v>
      </c>
    </row>
    <row r="838" spans="1:8" x14ac:dyDescent="0.2">
      <c r="A838" t="s">
        <v>4926</v>
      </c>
      <c r="B838">
        <v>618</v>
      </c>
      <c r="C838">
        <v>35</v>
      </c>
      <c r="D838">
        <v>2</v>
      </c>
      <c r="E838">
        <v>2465</v>
      </c>
      <c r="F838" t="s">
        <v>1888</v>
      </c>
      <c r="G838" t="s">
        <v>242</v>
      </c>
    </row>
    <row r="839" spans="1:8" x14ac:dyDescent="0.2">
      <c r="A839" t="s">
        <v>4926</v>
      </c>
      <c r="B839">
        <v>743</v>
      </c>
      <c r="C839">
        <v>9</v>
      </c>
      <c r="D839">
        <v>4</v>
      </c>
      <c r="E839">
        <v>3201</v>
      </c>
      <c r="F839" t="s">
        <v>3248</v>
      </c>
      <c r="G839" t="s">
        <v>1118</v>
      </c>
    </row>
    <row r="840" spans="1:8" x14ac:dyDescent="0.2">
      <c r="A840" t="s">
        <v>5122</v>
      </c>
      <c r="B840">
        <v>136</v>
      </c>
      <c r="C840">
        <v>24</v>
      </c>
      <c r="D840">
        <v>2</v>
      </c>
      <c r="E840">
        <v>3120</v>
      </c>
      <c r="F840" t="s">
        <v>4942</v>
      </c>
      <c r="G840" t="s">
        <v>242</v>
      </c>
    </row>
    <row r="841" spans="1:8" x14ac:dyDescent="0.2">
      <c r="A841" t="s">
        <v>5122</v>
      </c>
      <c r="B841">
        <v>321</v>
      </c>
      <c r="C841">
        <v>1</v>
      </c>
      <c r="D841">
        <v>2</v>
      </c>
      <c r="E841">
        <v>882</v>
      </c>
      <c r="F841" t="s">
        <v>4871</v>
      </c>
      <c r="G841" t="s">
        <v>242</v>
      </c>
    </row>
    <row r="842" spans="1:8" x14ac:dyDescent="0.2">
      <c r="A842" t="s">
        <v>5119</v>
      </c>
      <c r="B842">
        <v>31</v>
      </c>
      <c r="C842">
        <v>81</v>
      </c>
      <c r="D842">
        <v>2</v>
      </c>
      <c r="E842">
        <v>3132</v>
      </c>
      <c r="F842" t="s">
        <v>5121</v>
      </c>
      <c r="G842" t="s">
        <v>242</v>
      </c>
    </row>
    <row r="843" spans="1:8" x14ac:dyDescent="0.2">
      <c r="A843" t="s">
        <v>5119</v>
      </c>
      <c r="B843">
        <v>33</v>
      </c>
      <c r="C843">
        <v>9</v>
      </c>
      <c r="D843">
        <v>2</v>
      </c>
      <c r="E843">
        <v>3120</v>
      </c>
      <c r="F843" t="s">
        <v>5120</v>
      </c>
      <c r="G843" t="s">
        <v>242</v>
      </c>
    </row>
    <row r="844" spans="1:8" x14ac:dyDescent="0.2">
      <c r="A844" t="s">
        <v>5119</v>
      </c>
      <c r="B844">
        <v>77</v>
      </c>
      <c r="C844">
        <v>1</v>
      </c>
      <c r="D844">
        <v>2</v>
      </c>
      <c r="E844">
        <v>882</v>
      </c>
      <c r="F844" t="s">
        <v>4871</v>
      </c>
      <c r="G844" t="s">
        <v>242</v>
      </c>
    </row>
    <row r="845" spans="1:8" x14ac:dyDescent="0.2">
      <c r="A845" t="s">
        <v>4924</v>
      </c>
      <c r="B845">
        <v>169</v>
      </c>
      <c r="C845">
        <v>1</v>
      </c>
      <c r="D845">
        <v>99</v>
      </c>
      <c r="E845">
        <v>6170</v>
      </c>
      <c r="F845" t="s">
        <v>5118</v>
      </c>
      <c r="G845" t="s">
        <v>2930</v>
      </c>
    </row>
    <row r="846" spans="1:8" x14ac:dyDescent="0.2">
      <c r="A846" t="s">
        <v>4924</v>
      </c>
      <c r="B846">
        <v>181</v>
      </c>
      <c r="C846">
        <v>1</v>
      </c>
      <c r="D846">
        <v>99</v>
      </c>
      <c r="E846">
        <v>6170</v>
      </c>
      <c r="F846" t="s">
        <v>5117</v>
      </c>
      <c r="G846" t="s">
        <v>2930</v>
      </c>
    </row>
    <row r="847" spans="1:8" x14ac:dyDescent="0.2">
      <c r="A847" t="s">
        <v>4924</v>
      </c>
      <c r="B847">
        <v>209</v>
      </c>
      <c r="C847">
        <v>1</v>
      </c>
      <c r="D847">
        <v>99</v>
      </c>
      <c r="E847">
        <v>6170</v>
      </c>
      <c r="F847" t="s">
        <v>5116</v>
      </c>
      <c r="G847" t="s">
        <v>2930</v>
      </c>
    </row>
    <row r="848" spans="1:8" x14ac:dyDescent="0.2">
      <c r="A848" t="s">
        <v>4924</v>
      </c>
      <c r="B848">
        <v>296</v>
      </c>
      <c r="C848">
        <v>2</v>
      </c>
      <c r="D848">
        <v>2</v>
      </c>
      <c r="E848">
        <v>882</v>
      </c>
      <c r="F848" t="s">
        <v>4871</v>
      </c>
      <c r="G848" t="s">
        <v>242</v>
      </c>
    </row>
    <row r="849" spans="1:8" x14ac:dyDescent="0.2">
      <c r="A849" t="s">
        <v>5115</v>
      </c>
      <c r="B849">
        <v>140</v>
      </c>
      <c r="C849">
        <v>33</v>
      </c>
      <c r="D849">
        <v>4</v>
      </c>
      <c r="E849">
        <v>310</v>
      </c>
      <c r="F849" t="s">
        <v>2693</v>
      </c>
      <c r="G849" t="s">
        <v>2395</v>
      </c>
      <c r="H849" t="s">
        <v>3488</v>
      </c>
    </row>
    <row r="850" spans="1:8" x14ac:dyDescent="0.2">
      <c r="A850" t="s">
        <v>5115</v>
      </c>
      <c r="B850">
        <v>148</v>
      </c>
      <c r="C850">
        <v>57</v>
      </c>
      <c r="D850">
        <v>4</v>
      </c>
      <c r="E850">
        <v>310</v>
      </c>
      <c r="F850" t="s">
        <v>2693</v>
      </c>
      <c r="G850" t="s">
        <v>2395</v>
      </c>
      <c r="H850" t="s">
        <v>3488</v>
      </c>
    </row>
    <row r="851" spans="1:8" x14ac:dyDescent="0.2">
      <c r="A851" t="s">
        <v>5115</v>
      </c>
      <c r="B851">
        <v>206</v>
      </c>
      <c r="C851">
        <v>69</v>
      </c>
      <c r="D851">
        <v>4</v>
      </c>
      <c r="E851">
        <v>310</v>
      </c>
      <c r="F851" t="s">
        <v>2693</v>
      </c>
      <c r="G851" t="s">
        <v>2395</v>
      </c>
      <c r="H851" t="s">
        <v>3488</v>
      </c>
    </row>
    <row r="852" spans="1:8" x14ac:dyDescent="0.2">
      <c r="A852" t="s">
        <v>5115</v>
      </c>
      <c r="B852">
        <v>249</v>
      </c>
      <c r="C852">
        <v>2</v>
      </c>
      <c r="D852">
        <v>2</v>
      </c>
      <c r="E852">
        <v>882</v>
      </c>
      <c r="F852" t="s">
        <v>4871</v>
      </c>
      <c r="G852" t="s">
        <v>242</v>
      </c>
    </row>
    <row r="853" spans="1:8" x14ac:dyDescent="0.2">
      <c r="A853" t="s">
        <v>5114</v>
      </c>
      <c r="B853">
        <v>69</v>
      </c>
      <c r="C853">
        <v>34</v>
      </c>
      <c r="D853">
        <v>2</v>
      </c>
      <c r="E853">
        <v>882</v>
      </c>
      <c r="F853" t="s">
        <v>4871</v>
      </c>
      <c r="G853" t="s">
        <v>242</v>
      </c>
    </row>
    <row r="854" spans="1:8" x14ac:dyDescent="0.2">
      <c r="A854" t="s">
        <v>5113</v>
      </c>
      <c r="B854">
        <v>62</v>
      </c>
      <c r="C854">
        <v>3</v>
      </c>
      <c r="D854">
        <v>2</v>
      </c>
      <c r="E854">
        <v>882</v>
      </c>
      <c r="F854" t="s">
        <v>4871</v>
      </c>
      <c r="G854" t="s">
        <v>242</v>
      </c>
    </row>
    <row r="855" spans="1:8" x14ac:dyDescent="0.2">
      <c r="A855" t="s">
        <v>5112</v>
      </c>
      <c r="B855">
        <v>100</v>
      </c>
      <c r="C855">
        <v>9</v>
      </c>
      <c r="D855">
        <v>6</v>
      </c>
      <c r="E855">
        <v>1006</v>
      </c>
      <c r="F855" t="s">
        <v>2291</v>
      </c>
      <c r="G855" t="s">
        <v>3203</v>
      </c>
    </row>
    <row r="856" spans="1:8" x14ac:dyDescent="0.2">
      <c r="A856" t="s">
        <v>5112</v>
      </c>
      <c r="B856">
        <v>101</v>
      </c>
      <c r="C856">
        <v>9</v>
      </c>
      <c r="D856">
        <v>6</v>
      </c>
      <c r="E856">
        <v>1006</v>
      </c>
      <c r="F856" t="s">
        <v>2291</v>
      </c>
      <c r="G856" t="s">
        <v>3203</v>
      </c>
    </row>
    <row r="857" spans="1:8" x14ac:dyDescent="0.2">
      <c r="A857" t="s">
        <v>5112</v>
      </c>
      <c r="B857">
        <v>103</v>
      </c>
      <c r="C857">
        <v>9</v>
      </c>
      <c r="D857">
        <v>6</v>
      </c>
      <c r="E857">
        <v>1006</v>
      </c>
      <c r="F857" t="s">
        <v>2291</v>
      </c>
      <c r="G857" t="s">
        <v>3203</v>
      </c>
    </row>
    <row r="858" spans="1:8" x14ac:dyDescent="0.2">
      <c r="A858" t="s">
        <v>5112</v>
      </c>
      <c r="B858">
        <v>104</v>
      </c>
      <c r="C858">
        <v>9</v>
      </c>
      <c r="D858">
        <v>6</v>
      </c>
      <c r="E858">
        <v>1006</v>
      </c>
      <c r="F858" t="s">
        <v>2291</v>
      </c>
      <c r="G858" t="s">
        <v>3203</v>
      </c>
    </row>
    <row r="859" spans="1:8" x14ac:dyDescent="0.2">
      <c r="A859" t="s">
        <v>5112</v>
      </c>
      <c r="B859">
        <v>105</v>
      </c>
      <c r="C859">
        <v>9</v>
      </c>
      <c r="D859">
        <v>6</v>
      </c>
      <c r="E859">
        <v>1006</v>
      </c>
      <c r="F859" t="s">
        <v>2291</v>
      </c>
      <c r="G859" t="s">
        <v>3203</v>
      </c>
    </row>
    <row r="860" spans="1:8" x14ac:dyDescent="0.2">
      <c r="A860" t="s">
        <v>5112</v>
      </c>
      <c r="B860">
        <v>106</v>
      </c>
      <c r="C860">
        <v>9</v>
      </c>
      <c r="D860">
        <v>6</v>
      </c>
      <c r="E860">
        <v>1006</v>
      </c>
      <c r="F860" t="s">
        <v>2291</v>
      </c>
      <c r="G860" t="s">
        <v>3203</v>
      </c>
    </row>
    <row r="861" spans="1:8" x14ac:dyDescent="0.2">
      <c r="A861" t="s">
        <v>5112</v>
      </c>
      <c r="B861">
        <v>107</v>
      </c>
      <c r="C861">
        <v>9</v>
      </c>
      <c r="D861">
        <v>6</v>
      </c>
      <c r="E861">
        <v>1006</v>
      </c>
      <c r="F861" t="s">
        <v>2291</v>
      </c>
      <c r="G861" t="s">
        <v>3203</v>
      </c>
    </row>
    <row r="862" spans="1:8" x14ac:dyDescent="0.2">
      <c r="A862" t="s">
        <v>5112</v>
      </c>
      <c r="B862">
        <v>108</v>
      </c>
      <c r="C862">
        <v>9</v>
      </c>
      <c r="D862">
        <v>6</v>
      </c>
      <c r="E862">
        <v>1006</v>
      </c>
      <c r="F862" t="s">
        <v>2291</v>
      </c>
      <c r="G862" t="s">
        <v>3203</v>
      </c>
    </row>
    <row r="863" spans="1:8" x14ac:dyDescent="0.2">
      <c r="A863" t="s">
        <v>5112</v>
      </c>
      <c r="B863">
        <v>109</v>
      </c>
      <c r="C863">
        <v>9</v>
      </c>
      <c r="D863">
        <v>6</v>
      </c>
      <c r="E863">
        <v>1006</v>
      </c>
      <c r="F863" t="s">
        <v>2291</v>
      </c>
      <c r="G863" t="s">
        <v>3203</v>
      </c>
    </row>
    <row r="864" spans="1:8" x14ac:dyDescent="0.2">
      <c r="A864" t="s">
        <v>5112</v>
      </c>
      <c r="B864">
        <v>110</v>
      </c>
      <c r="C864">
        <v>9</v>
      </c>
      <c r="D864">
        <v>6</v>
      </c>
      <c r="E864">
        <v>1006</v>
      </c>
      <c r="F864" t="s">
        <v>2291</v>
      </c>
      <c r="G864" t="s">
        <v>3203</v>
      </c>
    </row>
    <row r="865" spans="1:7" x14ac:dyDescent="0.2">
      <c r="A865" t="s">
        <v>5112</v>
      </c>
      <c r="B865">
        <v>146</v>
      </c>
      <c r="C865">
        <v>48</v>
      </c>
      <c r="D865">
        <v>2</v>
      </c>
      <c r="E865">
        <v>882</v>
      </c>
      <c r="F865" t="s">
        <v>4871</v>
      </c>
      <c r="G865" t="s">
        <v>242</v>
      </c>
    </row>
    <row r="866" spans="1:7" x14ac:dyDescent="0.2">
      <c r="A866" t="s">
        <v>5112</v>
      </c>
      <c r="B866">
        <v>60</v>
      </c>
      <c r="C866">
        <v>6</v>
      </c>
      <c r="D866">
        <v>4</v>
      </c>
      <c r="E866">
        <v>3006</v>
      </c>
      <c r="F866" t="s">
        <v>2955</v>
      </c>
      <c r="G866" t="s">
        <v>623</v>
      </c>
    </row>
    <row r="867" spans="1:7" x14ac:dyDescent="0.2">
      <c r="A867" t="s">
        <v>5112</v>
      </c>
      <c r="B867">
        <v>80</v>
      </c>
      <c r="C867">
        <v>5</v>
      </c>
      <c r="D867">
        <v>6</v>
      </c>
      <c r="E867">
        <v>1006</v>
      </c>
      <c r="F867" t="s">
        <v>2291</v>
      </c>
      <c r="G867" t="s">
        <v>3203</v>
      </c>
    </row>
    <row r="868" spans="1:7" x14ac:dyDescent="0.2">
      <c r="A868" t="s">
        <v>5112</v>
      </c>
      <c r="B868">
        <v>81</v>
      </c>
      <c r="C868">
        <v>5</v>
      </c>
      <c r="D868">
        <v>6</v>
      </c>
      <c r="E868">
        <v>1006</v>
      </c>
      <c r="F868" t="s">
        <v>2291</v>
      </c>
      <c r="G868" t="s">
        <v>3203</v>
      </c>
    </row>
    <row r="869" spans="1:7" x14ac:dyDescent="0.2">
      <c r="A869" t="s">
        <v>5112</v>
      </c>
      <c r="B869">
        <v>82</v>
      </c>
      <c r="C869">
        <v>5</v>
      </c>
      <c r="D869">
        <v>6</v>
      </c>
      <c r="E869">
        <v>1006</v>
      </c>
      <c r="F869" t="s">
        <v>2291</v>
      </c>
      <c r="G869" t="s">
        <v>3203</v>
      </c>
    </row>
    <row r="870" spans="1:7" x14ac:dyDescent="0.2">
      <c r="A870" t="s">
        <v>5112</v>
      </c>
      <c r="B870">
        <v>83</v>
      </c>
      <c r="C870">
        <v>5</v>
      </c>
      <c r="D870">
        <v>6</v>
      </c>
      <c r="E870">
        <v>1006</v>
      </c>
      <c r="F870" t="s">
        <v>2291</v>
      </c>
      <c r="G870" t="s">
        <v>3203</v>
      </c>
    </row>
    <row r="871" spans="1:7" x14ac:dyDescent="0.2">
      <c r="A871" t="s">
        <v>5112</v>
      </c>
      <c r="B871">
        <v>84</v>
      </c>
      <c r="C871">
        <v>5</v>
      </c>
      <c r="D871">
        <v>6</v>
      </c>
      <c r="E871">
        <v>1006</v>
      </c>
      <c r="F871" t="s">
        <v>2291</v>
      </c>
      <c r="G871" t="s">
        <v>3203</v>
      </c>
    </row>
    <row r="872" spans="1:7" x14ac:dyDescent="0.2">
      <c r="A872" t="s">
        <v>5112</v>
      </c>
      <c r="B872">
        <v>85</v>
      </c>
      <c r="C872">
        <v>5</v>
      </c>
      <c r="D872">
        <v>6</v>
      </c>
      <c r="E872">
        <v>1006</v>
      </c>
      <c r="F872" t="s">
        <v>2291</v>
      </c>
      <c r="G872" t="s">
        <v>3203</v>
      </c>
    </row>
    <row r="873" spans="1:7" x14ac:dyDescent="0.2">
      <c r="A873" t="s">
        <v>5112</v>
      </c>
      <c r="B873">
        <v>86</v>
      </c>
      <c r="C873">
        <v>5</v>
      </c>
      <c r="D873">
        <v>6</v>
      </c>
      <c r="E873">
        <v>1006</v>
      </c>
      <c r="F873" t="s">
        <v>2291</v>
      </c>
      <c r="G873" t="s">
        <v>3203</v>
      </c>
    </row>
    <row r="874" spans="1:7" x14ac:dyDescent="0.2">
      <c r="A874" t="s">
        <v>5112</v>
      </c>
      <c r="B874">
        <v>87</v>
      </c>
      <c r="C874">
        <v>5</v>
      </c>
      <c r="D874">
        <v>6</v>
      </c>
      <c r="E874">
        <v>1006</v>
      </c>
      <c r="F874" t="s">
        <v>2291</v>
      </c>
      <c r="G874" t="s">
        <v>3203</v>
      </c>
    </row>
    <row r="875" spans="1:7" x14ac:dyDescent="0.2">
      <c r="A875" t="s">
        <v>5112</v>
      </c>
      <c r="B875">
        <v>94</v>
      </c>
      <c r="C875">
        <v>9</v>
      </c>
      <c r="D875">
        <v>6</v>
      </c>
      <c r="E875">
        <v>1006</v>
      </c>
      <c r="F875" t="s">
        <v>2291</v>
      </c>
      <c r="G875" t="s">
        <v>3203</v>
      </c>
    </row>
    <row r="876" spans="1:7" x14ac:dyDescent="0.2">
      <c r="A876" t="s">
        <v>5112</v>
      </c>
      <c r="B876">
        <v>95</v>
      </c>
      <c r="C876">
        <v>9</v>
      </c>
      <c r="D876">
        <v>6</v>
      </c>
      <c r="E876">
        <v>1006</v>
      </c>
      <c r="F876" t="s">
        <v>2291</v>
      </c>
      <c r="G876" t="s">
        <v>3203</v>
      </c>
    </row>
    <row r="877" spans="1:7" x14ac:dyDescent="0.2">
      <c r="A877" t="s">
        <v>5112</v>
      </c>
      <c r="B877">
        <v>96</v>
      </c>
      <c r="C877">
        <v>9</v>
      </c>
      <c r="D877">
        <v>6</v>
      </c>
      <c r="E877">
        <v>1006</v>
      </c>
      <c r="F877" t="s">
        <v>2291</v>
      </c>
      <c r="G877" t="s">
        <v>3203</v>
      </c>
    </row>
    <row r="878" spans="1:7" x14ac:dyDescent="0.2">
      <c r="A878" t="s">
        <v>5112</v>
      </c>
      <c r="B878">
        <v>97</v>
      </c>
      <c r="C878">
        <v>9</v>
      </c>
      <c r="D878">
        <v>6</v>
      </c>
      <c r="E878">
        <v>1006</v>
      </c>
      <c r="F878" t="s">
        <v>2291</v>
      </c>
      <c r="G878" t="s">
        <v>3203</v>
      </c>
    </row>
    <row r="879" spans="1:7" x14ac:dyDescent="0.2">
      <c r="A879" t="s">
        <v>5112</v>
      </c>
      <c r="B879">
        <v>98</v>
      </c>
      <c r="C879">
        <v>9</v>
      </c>
      <c r="D879">
        <v>6</v>
      </c>
      <c r="E879">
        <v>1006</v>
      </c>
      <c r="F879" t="s">
        <v>2291</v>
      </c>
      <c r="G879" t="s">
        <v>3203</v>
      </c>
    </row>
    <row r="880" spans="1:7" x14ac:dyDescent="0.2">
      <c r="A880" t="s">
        <v>5112</v>
      </c>
      <c r="B880">
        <v>99</v>
      </c>
      <c r="C880">
        <v>9</v>
      </c>
      <c r="D880">
        <v>6</v>
      </c>
      <c r="E880">
        <v>1006</v>
      </c>
      <c r="F880" t="s">
        <v>2291</v>
      </c>
      <c r="G880" t="s">
        <v>3203</v>
      </c>
    </row>
    <row r="881" spans="1:8" x14ac:dyDescent="0.2">
      <c r="A881" t="s">
        <v>4923</v>
      </c>
      <c r="B881">
        <v>161</v>
      </c>
      <c r="C881">
        <v>5</v>
      </c>
      <c r="D881">
        <v>4</v>
      </c>
      <c r="E881">
        <v>3791</v>
      </c>
      <c r="F881" t="s">
        <v>435</v>
      </c>
      <c r="G881" t="s">
        <v>60</v>
      </c>
    </row>
    <row r="882" spans="1:8" x14ac:dyDescent="0.2">
      <c r="A882" t="s">
        <v>4923</v>
      </c>
      <c r="B882">
        <v>242</v>
      </c>
      <c r="C882">
        <v>7</v>
      </c>
      <c r="D882">
        <v>2</v>
      </c>
      <c r="E882">
        <v>882</v>
      </c>
      <c r="F882" t="s">
        <v>4871</v>
      </c>
      <c r="G882" t="s">
        <v>242</v>
      </c>
    </row>
    <row r="883" spans="1:8" x14ac:dyDescent="0.2">
      <c r="A883" t="s">
        <v>4922</v>
      </c>
      <c r="B883">
        <v>104</v>
      </c>
      <c r="C883">
        <v>48</v>
      </c>
      <c r="D883">
        <v>2</v>
      </c>
      <c r="E883">
        <v>1255</v>
      </c>
      <c r="F883" t="s">
        <v>3091</v>
      </c>
      <c r="G883" t="s">
        <v>242</v>
      </c>
    </row>
    <row r="884" spans="1:8" x14ac:dyDescent="0.2">
      <c r="A884" t="s">
        <v>4922</v>
      </c>
      <c r="B884">
        <v>104</v>
      </c>
      <c r="C884">
        <v>70</v>
      </c>
      <c r="D884">
        <v>2</v>
      </c>
      <c r="E884">
        <v>280</v>
      </c>
      <c r="F884" t="s">
        <v>3211</v>
      </c>
      <c r="G884" t="s">
        <v>242</v>
      </c>
      <c r="H884" t="s">
        <v>4974</v>
      </c>
    </row>
    <row r="885" spans="1:8" x14ac:dyDescent="0.2">
      <c r="A885" t="s">
        <v>4922</v>
      </c>
      <c r="B885">
        <v>104</v>
      </c>
      <c r="C885">
        <v>70</v>
      </c>
      <c r="D885">
        <v>6</v>
      </c>
      <c r="E885">
        <v>274</v>
      </c>
      <c r="F885" t="s">
        <v>650</v>
      </c>
      <c r="G885" t="s">
        <v>2219</v>
      </c>
      <c r="H885" t="s">
        <v>3490</v>
      </c>
    </row>
    <row r="886" spans="1:8" x14ac:dyDescent="0.2">
      <c r="A886" t="s">
        <v>4922</v>
      </c>
      <c r="B886">
        <v>104</v>
      </c>
      <c r="C886">
        <v>86</v>
      </c>
      <c r="D886">
        <v>2</v>
      </c>
      <c r="E886">
        <v>1255</v>
      </c>
      <c r="F886" t="s">
        <v>3091</v>
      </c>
      <c r="G886" t="s">
        <v>242</v>
      </c>
    </row>
    <row r="887" spans="1:8" x14ac:dyDescent="0.2">
      <c r="A887" t="s">
        <v>4922</v>
      </c>
      <c r="B887">
        <v>104</v>
      </c>
      <c r="C887">
        <v>86</v>
      </c>
      <c r="D887">
        <v>4</v>
      </c>
      <c r="E887">
        <v>1281</v>
      </c>
      <c r="F887" t="s">
        <v>2729</v>
      </c>
      <c r="G887" t="s">
        <v>2391</v>
      </c>
      <c r="H887" t="s">
        <v>3485</v>
      </c>
    </row>
    <row r="888" spans="1:8" x14ac:dyDescent="0.2">
      <c r="A888" t="s">
        <v>4922</v>
      </c>
      <c r="B888">
        <v>123</v>
      </c>
      <c r="C888">
        <v>5</v>
      </c>
      <c r="D888">
        <v>2</v>
      </c>
      <c r="E888">
        <v>1253</v>
      </c>
      <c r="F888" t="s">
        <v>2737</v>
      </c>
      <c r="G888" t="s">
        <v>242</v>
      </c>
    </row>
    <row r="889" spans="1:8" x14ac:dyDescent="0.2">
      <c r="A889" t="s">
        <v>4922</v>
      </c>
      <c r="B889">
        <v>123</v>
      </c>
      <c r="C889">
        <v>5</v>
      </c>
      <c r="D889">
        <v>2</v>
      </c>
      <c r="E889">
        <v>1255</v>
      </c>
      <c r="F889" t="s">
        <v>3091</v>
      </c>
      <c r="G889" t="s">
        <v>242</v>
      </c>
    </row>
    <row r="890" spans="1:8" x14ac:dyDescent="0.2">
      <c r="A890" t="s">
        <v>4922</v>
      </c>
      <c r="B890">
        <v>123</v>
      </c>
      <c r="C890">
        <v>5</v>
      </c>
      <c r="D890">
        <v>4</v>
      </c>
      <c r="E890">
        <v>3795</v>
      </c>
      <c r="F890" t="s">
        <v>281</v>
      </c>
      <c r="G890" t="s">
        <v>60</v>
      </c>
    </row>
    <row r="891" spans="1:8" x14ac:dyDescent="0.2">
      <c r="A891" t="s">
        <v>4922</v>
      </c>
      <c r="B891">
        <v>154</v>
      </c>
      <c r="C891">
        <v>5</v>
      </c>
      <c r="D891">
        <v>2</v>
      </c>
      <c r="E891">
        <v>1253</v>
      </c>
      <c r="F891" t="s">
        <v>2737</v>
      </c>
      <c r="G891" t="s">
        <v>242</v>
      </c>
    </row>
    <row r="892" spans="1:8" x14ac:dyDescent="0.2">
      <c r="A892" t="s">
        <v>4922</v>
      </c>
      <c r="B892">
        <v>154</v>
      </c>
      <c r="C892">
        <v>5</v>
      </c>
      <c r="D892">
        <v>2</v>
      </c>
      <c r="E892">
        <v>1255</v>
      </c>
      <c r="F892" t="s">
        <v>3091</v>
      </c>
      <c r="G892" t="s">
        <v>242</v>
      </c>
    </row>
    <row r="893" spans="1:8" x14ac:dyDescent="0.2">
      <c r="A893" t="s">
        <v>4922</v>
      </c>
      <c r="B893">
        <v>154</v>
      </c>
      <c r="C893">
        <v>5</v>
      </c>
      <c r="D893">
        <v>4</v>
      </c>
      <c r="E893">
        <v>3795</v>
      </c>
      <c r="F893" t="s">
        <v>281</v>
      </c>
      <c r="G893" t="s">
        <v>60</v>
      </c>
    </row>
    <row r="894" spans="1:8" x14ac:dyDescent="0.2">
      <c r="A894" t="s">
        <v>4922</v>
      </c>
      <c r="B894">
        <v>378</v>
      </c>
      <c r="C894">
        <v>2</v>
      </c>
      <c r="D894">
        <v>2</v>
      </c>
      <c r="E894">
        <v>882</v>
      </c>
      <c r="F894" t="s">
        <v>4871</v>
      </c>
      <c r="G894" t="s">
        <v>242</v>
      </c>
    </row>
    <row r="895" spans="1:8" x14ac:dyDescent="0.2">
      <c r="A895" t="s">
        <v>4921</v>
      </c>
      <c r="B895">
        <v>161</v>
      </c>
      <c r="C895">
        <v>39</v>
      </c>
      <c r="D895">
        <v>2</v>
      </c>
      <c r="E895">
        <v>1255</v>
      </c>
      <c r="F895" t="s">
        <v>3091</v>
      </c>
      <c r="G895" t="s">
        <v>242</v>
      </c>
    </row>
    <row r="896" spans="1:8" x14ac:dyDescent="0.2">
      <c r="A896" t="s">
        <v>4921</v>
      </c>
      <c r="B896">
        <v>161</v>
      </c>
      <c r="C896">
        <v>39</v>
      </c>
      <c r="D896">
        <v>4</v>
      </c>
      <c r="E896">
        <v>1281</v>
      </c>
      <c r="F896" t="s">
        <v>2729</v>
      </c>
      <c r="G896" t="s">
        <v>2391</v>
      </c>
      <c r="H896" t="s">
        <v>3485</v>
      </c>
    </row>
    <row r="897" spans="1:8" x14ac:dyDescent="0.2">
      <c r="A897" t="s">
        <v>4921</v>
      </c>
      <c r="B897">
        <v>161</v>
      </c>
      <c r="C897">
        <v>39</v>
      </c>
      <c r="D897">
        <v>4</v>
      </c>
      <c r="E897">
        <v>3417</v>
      </c>
      <c r="F897" t="s">
        <v>237</v>
      </c>
      <c r="G897" t="s">
        <v>1827</v>
      </c>
    </row>
    <row r="898" spans="1:8" x14ac:dyDescent="0.2">
      <c r="A898" t="s">
        <v>4921</v>
      </c>
      <c r="B898">
        <v>161</v>
      </c>
      <c r="C898">
        <v>39</v>
      </c>
      <c r="D898">
        <v>4</v>
      </c>
      <c r="E898">
        <v>3784</v>
      </c>
      <c r="F898" t="s">
        <v>1295</v>
      </c>
      <c r="G898" t="s">
        <v>60</v>
      </c>
    </row>
    <row r="899" spans="1:8" x14ac:dyDescent="0.2">
      <c r="A899" t="s">
        <v>4921</v>
      </c>
      <c r="B899">
        <v>161</v>
      </c>
      <c r="C899">
        <v>39</v>
      </c>
      <c r="D899">
        <v>4</v>
      </c>
      <c r="E899">
        <v>4130</v>
      </c>
      <c r="F899" t="s">
        <v>725</v>
      </c>
      <c r="G899" t="s">
        <v>2187</v>
      </c>
      <c r="H899" t="s">
        <v>3491</v>
      </c>
    </row>
    <row r="900" spans="1:8" x14ac:dyDescent="0.2">
      <c r="A900" t="s">
        <v>4921</v>
      </c>
      <c r="B900">
        <v>161</v>
      </c>
      <c r="C900">
        <v>39</v>
      </c>
      <c r="D900">
        <v>6</v>
      </c>
      <c r="E900">
        <v>272</v>
      </c>
      <c r="F900" t="s">
        <v>1378</v>
      </c>
      <c r="G900" t="s">
        <v>3193</v>
      </c>
      <c r="H900" t="s">
        <v>3490</v>
      </c>
    </row>
    <row r="901" spans="1:8" x14ac:dyDescent="0.2">
      <c r="A901" t="s">
        <v>4921</v>
      </c>
      <c r="B901">
        <v>225</v>
      </c>
      <c r="C901">
        <v>5</v>
      </c>
      <c r="D901">
        <v>4</v>
      </c>
      <c r="E901">
        <v>3784</v>
      </c>
      <c r="F901" t="s">
        <v>1295</v>
      </c>
      <c r="G901" t="s">
        <v>60</v>
      </c>
    </row>
    <row r="902" spans="1:8" x14ac:dyDescent="0.2">
      <c r="A902" t="s">
        <v>4921</v>
      </c>
      <c r="B902">
        <v>225</v>
      </c>
      <c r="C902">
        <v>5</v>
      </c>
      <c r="D902">
        <v>4</v>
      </c>
      <c r="E902">
        <v>3795</v>
      </c>
      <c r="F902" t="s">
        <v>281</v>
      </c>
      <c r="G902" t="s">
        <v>60</v>
      </c>
    </row>
    <row r="903" spans="1:8" x14ac:dyDescent="0.2">
      <c r="A903" t="s">
        <v>4921</v>
      </c>
      <c r="B903">
        <v>225</v>
      </c>
      <c r="C903">
        <v>5</v>
      </c>
      <c r="D903">
        <v>4</v>
      </c>
      <c r="E903">
        <v>4130</v>
      </c>
      <c r="F903" t="s">
        <v>725</v>
      </c>
      <c r="G903" t="s">
        <v>2187</v>
      </c>
      <c r="H903" t="s">
        <v>3491</v>
      </c>
    </row>
    <row r="904" spans="1:8" x14ac:dyDescent="0.2">
      <c r="A904" t="s">
        <v>4921</v>
      </c>
      <c r="B904">
        <v>327</v>
      </c>
      <c r="C904">
        <v>7</v>
      </c>
      <c r="D904">
        <v>2</v>
      </c>
      <c r="E904">
        <v>882</v>
      </c>
      <c r="F904" t="s">
        <v>4871</v>
      </c>
      <c r="G904" t="s">
        <v>242</v>
      </c>
    </row>
    <row r="905" spans="1:8" x14ac:dyDescent="0.2">
      <c r="A905" t="s">
        <v>4920</v>
      </c>
      <c r="B905">
        <v>148</v>
      </c>
      <c r="C905">
        <v>5</v>
      </c>
      <c r="D905">
        <v>2</v>
      </c>
      <c r="E905">
        <v>1253</v>
      </c>
      <c r="F905" t="s">
        <v>2737</v>
      </c>
      <c r="G905" t="s">
        <v>242</v>
      </c>
    </row>
    <row r="906" spans="1:8" x14ac:dyDescent="0.2">
      <c r="A906" t="s">
        <v>4920</v>
      </c>
      <c r="B906">
        <v>148</v>
      </c>
      <c r="C906">
        <v>5</v>
      </c>
      <c r="D906">
        <v>2</v>
      </c>
      <c r="E906">
        <v>1255</v>
      </c>
      <c r="F906" t="s">
        <v>3091</v>
      </c>
      <c r="G906" t="s">
        <v>242</v>
      </c>
    </row>
    <row r="907" spans="1:8" x14ac:dyDescent="0.2">
      <c r="A907" t="s">
        <v>4920</v>
      </c>
      <c r="B907">
        <v>148</v>
      </c>
      <c r="C907">
        <v>5</v>
      </c>
      <c r="D907">
        <v>4</v>
      </c>
      <c r="E907">
        <v>3795</v>
      </c>
      <c r="F907" t="s">
        <v>281</v>
      </c>
      <c r="G907" t="s">
        <v>60</v>
      </c>
    </row>
    <row r="908" spans="1:8" x14ac:dyDescent="0.2">
      <c r="A908" t="s">
        <v>4920</v>
      </c>
      <c r="B908">
        <v>157</v>
      </c>
      <c r="C908">
        <v>28</v>
      </c>
      <c r="D908">
        <v>2</v>
      </c>
      <c r="E908">
        <v>1255</v>
      </c>
      <c r="F908" t="s">
        <v>3091</v>
      </c>
      <c r="G908" t="s">
        <v>242</v>
      </c>
    </row>
    <row r="909" spans="1:8" x14ac:dyDescent="0.2">
      <c r="A909" t="s">
        <v>4920</v>
      </c>
      <c r="B909">
        <v>157</v>
      </c>
      <c r="C909">
        <v>28</v>
      </c>
      <c r="D909">
        <v>4</v>
      </c>
      <c r="E909">
        <v>1281</v>
      </c>
      <c r="F909" t="s">
        <v>2729</v>
      </c>
      <c r="G909" t="s">
        <v>2391</v>
      </c>
      <c r="H909" t="s">
        <v>3485</v>
      </c>
    </row>
    <row r="910" spans="1:8" x14ac:dyDescent="0.2">
      <c r="A910" t="s">
        <v>4920</v>
      </c>
      <c r="B910">
        <v>157</v>
      </c>
      <c r="C910">
        <v>28</v>
      </c>
      <c r="D910">
        <v>4</v>
      </c>
      <c r="E910">
        <v>3417</v>
      </c>
      <c r="F910" t="s">
        <v>237</v>
      </c>
      <c r="G910" t="s">
        <v>1827</v>
      </c>
    </row>
    <row r="911" spans="1:8" x14ac:dyDescent="0.2">
      <c r="A911" t="s">
        <v>4920</v>
      </c>
      <c r="B911">
        <v>157</v>
      </c>
      <c r="C911">
        <v>9</v>
      </c>
      <c r="D911">
        <v>4</v>
      </c>
      <c r="E911">
        <v>3415</v>
      </c>
      <c r="F911" t="s">
        <v>2872</v>
      </c>
      <c r="G911" t="s">
        <v>2181</v>
      </c>
      <c r="H911" t="s">
        <v>4959</v>
      </c>
    </row>
    <row r="912" spans="1:8" x14ac:dyDescent="0.2">
      <c r="A912" t="s">
        <v>4920</v>
      </c>
      <c r="B912">
        <v>158</v>
      </c>
      <c r="C912">
        <v>33</v>
      </c>
      <c r="D912">
        <v>2</v>
      </c>
      <c r="E912">
        <v>1255</v>
      </c>
      <c r="F912" t="s">
        <v>3091</v>
      </c>
      <c r="G912" t="s">
        <v>242</v>
      </c>
    </row>
    <row r="913" spans="1:8" x14ac:dyDescent="0.2">
      <c r="A913" t="s">
        <v>4920</v>
      </c>
      <c r="B913">
        <v>158</v>
      </c>
      <c r="C913">
        <v>33</v>
      </c>
      <c r="D913">
        <v>4</v>
      </c>
      <c r="E913">
        <v>1281</v>
      </c>
      <c r="F913" t="s">
        <v>2729</v>
      </c>
      <c r="G913" t="s">
        <v>2391</v>
      </c>
      <c r="H913" t="s">
        <v>3485</v>
      </c>
    </row>
    <row r="914" spans="1:8" x14ac:dyDescent="0.2">
      <c r="A914" t="s">
        <v>4920</v>
      </c>
      <c r="B914">
        <v>158</v>
      </c>
      <c r="C914">
        <v>33</v>
      </c>
      <c r="D914">
        <v>4</v>
      </c>
      <c r="E914">
        <v>3417</v>
      </c>
      <c r="F914" t="s">
        <v>237</v>
      </c>
      <c r="G914" t="s">
        <v>1827</v>
      </c>
    </row>
    <row r="915" spans="1:8" x14ac:dyDescent="0.2">
      <c r="A915" t="s">
        <v>4920</v>
      </c>
      <c r="B915">
        <v>217</v>
      </c>
      <c r="C915">
        <v>35</v>
      </c>
      <c r="D915">
        <v>2</v>
      </c>
      <c r="E915">
        <v>1255</v>
      </c>
      <c r="F915" t="s">
        <v>3091</v>
      </c>
      <c r="G915" t="s">
        <v>242</v>
      </c>
    </row>
    <row r="916" spans="1:8" x14ac:dyDescent="0.2">
      <c r="A916" t="s">
        <v>4920</v>
      </c>
      <c r="B916">
        <v>217</v>
      </c>
      <c r="C916">
        <v>57</v>
      </c>
      <c r="D916">
        <v>2</v>
      </c>
      <c r="E916">
        <v>280</v>
      </c>
      <c r="F916" t="s">
        <v>3211</v>
      </c>
      <c r="G916" t="s">
        <v>242</v>
      </c>
      <c r="H916" t="s">
        <v>4974</v>
      </c>
    </row>
    <row r="917" spans="1:8" x14ac:dyDescent="0.2">
      <c r="A917" t="s">
        <v>4920</v>
      </c>
      <c r="B917">
        <v>217</v>
      </c>
      <c r="C917">
        <v>57</v>
      </c>
      <c r="D917">
        <v>6</v>
      </c>
      <c r="E917">
        <v>274</v>
      </c>
      <c r="F917" t="s">
        <v>650</v>
      </c>
      <c r="G917" t="s">
        <v>2219</v>
      </c>
      <c r="H917" t="s">
        <v>3490</v>
      </c>
    </row>
    <row r="918" spans="1:8" x14ac:dyDescent="0.2">
      <c r="A918" t="s">
        <v>4920</v>
      </c>
      <c r="B918">
        <v>217</v>
      </c>
      <c r="C918">
        <v>73</v>
      </c>
      <c r="D918">
        <v>2</v>
      </c>
      <c r="E918">
        <v>1255</v>
      </c>
      <c r="F918" t="s">
        <v>3091</v>
      </c>
      <c r="G918" t="s">
        <v>242</v>
      </c>
    </row>
    <row r="919" spans="1:8" x14ac:dyDescent="0.2">
      <c r="A919" t="s">
        <v>4920</v>
      </c>
      <c r="B919">
        <v>217</v>
      </c>
      <c r="C919">
        <v>73</v>
      </c>
      <c r="D919">
        <v>4</v>
      </c>
      <c r="E919">
        <v>1281</v>
      </c>
      <c r="F919" t="s">
        <v>2729</v>
      </c>
      <c r="G919" t="s">
        <v>2391</v>
      </c>
      <c r="H919" t="s">
        <v>3485</v>
      </c>
    </row>
    <row r="920" spans="1:8" x14ac:dyDescent="0.2">
      <c r="A920" t="s">
        <v>4920</v>
      </c>
      <c r="B920">
        <v>223</v>
      </c>
      <c r="C920">
        <v>27</v>
      </c>
      <c r="D920">
        <v>2</v>
      </c>
      <c r="E920">
        <v>1255</v>
      </c>
      <c r="F920" t="s">
        <v>3091</v>
      </c>
      <c r="G920" t="s">
        <v>242</v>
      </c>
    </row>
    <row r="921" spans="1:8" x14ac:dyDescent="0.2">
      <c r="A921" t="s">
        <v>4920</v>
      </c>
      <c r="B921">
        <v>223</v>
      </c>
      <c r="C921">
        <v>27</v>
      </c>
      <c r="D921">
        <v>4</v>
      </c>
      <c r="E921">
        <v>1281</v>
      </c>
      <c r="F921" t="s">
        <v>2729</v>
      </c>
      <c r="G921" t="s">
        <v>2391</v>
      </c>
      <c r="H921" t="s">
        <v>3485</v>
      </c>
    </row>
    <row r="922" spans="1:8" x14ac:dyDescent="0.2">
      <c r="A922" t="s">
        <v>4920</v>
      </c>
      <c r="B922">
        <v>223</v>
      </c>
      <c r="C922">
        <v>27</v>
      </c>
      <c r="D922">
        <v>4</v>
      </c>
      <c r="E922">
        <v>3417</v>
      </c>
      <c r="F922" t="s">
        <v>237</v>
      </c>
      <c r="G922" t="s">
        <v>1827</v>
      </c>
    </row>
    <row r="923" spans="1:8" x14ac:dyDescent="0.2">
      <c r="A923" t="s">
        <v>4920</v>
      </c>
      <c r="B923">
        <v>223</v>
      </c>
      <c r="C923">
        <v>27</v>
      </c>
      <c r="D923">
        <v>4</v>
      </c>
      <c r="E923">
        <v>3784</v>
      </c>
      <c r="F923" t="s">
        <v>1295</v>
      </c>
      <c r="G923" t="s">
        <v>60</v>
      </c>
    </row>
    <row r="924" spans="1:8" x14ac:dyDescent="0.2">
      <c r="A924" t="s">
        <v>4920</v>
      </c>
      <c r="B924">
        <v>223</v>
      </c>
      <c r="C924">
        <v>27</v>
      </c>
      <c r="D924">
        <v>4</v>
      </c>
      <c r="E924">
        <v>3795</v>
      </c>
      <c r="F924" t="s">
        <v>281</v>
      </c>
      <c r="G924" t="s">
        <v>60</v>
      </c>
    </row>
    <row r="925" spans="1:8" x14ac:dyDescent="0.2">
      <c r="A925" t="s">
        <v>4920</v>
      </c>
      <c r="B925">
        <v>223</v>
      </c>
      <c r="C925">
        <v>27</v>
      </c>
      <c r="D925">
        <v>4</v>
      </c>
      <c r="E925">
        <v>4130</v>
      </c>
      <c r="F925" t="s">
        <v>725</v>
      </c>
      <c r="G925" t="s">
        <v>2187</v>
      </c>
      <c r="H925" t="s">
        <v>3491</v>
      </c>
    </row>
    <row r="926" spans="1:8" x14ac:dyDescent="0.2">
      <c r="A926" t="s">
        <v>4920</v>
      </c>
      <c r="B926">
        <v>223</v>
      </c>
      <c r="C926">
        <v>27</v>
      </c>
      <c r="D926">
        <v>6</v>
      </c>
      <c r="E926">
        <v>272</v>
      </c>
      <c r="F926" t="s">
        <v>1378</v>
      </c>
      <c r="G926" t="s">
        <v>3193</v>
      </c>
      <c r="H926" t="s">
        <v>3490</v>
      </c>
    </row>
    <row r="927" spans="1:8" x14ac:dyDescent="0.2">
      <c r="A927" t="s">
        <v>4920</v>
      </c>
      <c r="B927">
        <v>231</v>
      </c>
      <c r="C927">
        <v>13</v>
      </c>
      <c r="D927">
        <v>2</v>
      </c>
      <c r="E927">
        <v>1255</v>
      </c>
      <c r="F927" t="s">
        <v>3091</v>
      </c>
      <c r="G927" t="s">
        <v>242</v>
      </c>
    </row>
    <row r="928" spans="1:8" x14ac:dyDescent="0.2">
      <c r="A928" t="s">
        <v>4920</v>
      </c>
      <c r="B928">
        <v>231</v>
      </c>
      <c r="C928">
        <v>13</v>
      </c>
      <c r="D928">
        <v>4</v>
      </c>
      <c r="E928">
        <v>1281</v>
      </c>
      <c r="F928" t="s">
        <v>2729</v>
      </c>
      <c r="G928" t="s">
        <v>2391</v>
      </c>
      <c r="H928" t="s">
        <v>3485</v>
      </c>
    </row>
    <row r="929" spans="1:8" x14ac:dyDescent="0.2">
      <c r="A929" t="s">
        <v>4920</v>
      </c>
      <c r="B929">
        <v>231</v>
      </c>
      <c r="C929">
        <v>13</v>
      </c>
      <c r="D929">
        <v>4</v>
      </c>
      <c r="E929">
        <v>3417</v>
      </c>
      <c r="F929" t="s">
        <v>237</v>
      </c>
      <c r="G929" t="s">
        <v>1827</v>
      </c>
    </row>
    <row r="930" spans="1:8" x14ac:dyDescent="0.2">
      <c r="A930" t="s">
        <v>4920</v>
      </c>
      <c r="B930">
        <v>231</v>
      </c>
      <c r="C930">
        <v>13</v>
      </c>
      <c r="D930">
        <v>4</v>
      </c>
      <c r="E930">
        <v>3784</v>
      </c>
      <c r="F930" t="s">
        <v>1295</v>
      </c>
      <c r="G930" t="s">
        <v>60</v>
      </c>
    </row>
    <row r="931" spans="1:8" x14ac:dyDescent="0.2">
      <c r="A931" t="s">
        <v>4920</v>
      </c>
      <c r="B931">
        <v>231</v>
      </c>
      <c r="C931">
        <v>13</v>
      </c>
      <c r="D931">
        <v>4</v>
      </c>
      <c r="E931">
        <v>3795</v>
      </c>
      <c r="F931" t="s">
        <v>281</v>
      </c>
      <c r="G931" t="s">
        <v>60</v>
      </c>
    </row>
    <row r="932" spans="1:8" x14ac:dyDescent="0.2">
      <c r="A932" t="s">
        <v>4920</v>
      </c>
      <c r="B932">
        <v>231</v>
      </c>
      <c r="C932">
        <v>13</v>
      </c>
      <c r="D932">
        <v>4</v>
      </c>
      <c r="E932">
        <v>4130</v>
      </c>
      <c r="F932" t="s">
        <v>725</v>
      </c>
      <c r="G932" t="s">
        <v>2187</v>
      </c>
      <c r="H932" t="s">
        <v>3491</v>
      </c>
    </row>
    <row r="933" spans="1:8" x14ac:dyDescent="0.2">
      <c r="A933" t="s">
        <v>4920</v>
      </c>
      <c r="B933">
        <v>231</v>
      </c>
      <c r="C933">
        <v>13</v>
      </c>
      <c r="D933">
        <v>6</v>
      </c>
      <c r="E933">
        <v>272</v>
      </c>
      <c r="F933" t="s">
        <v>1378</v>
      </c>
      <c r="G933" t="s">
        <v>3193</v>
      </c>
      <c r="H933" t="s">
        <v>3490</v>
      </c>
    </row>
    <row r="934" spans="1:8" x14ac:dyDescent="0.2">
      <c r="A934" t="s">
        <v>4920</v>
      </c>
      <c r="B934">
        <v>237</v>
      </c>
      <c r="C934">
        <v>13</v>
      </c>
      <c r="D934">
        <v>2</v>
      </c>
      <c r="E934">
        <v>1255</v>
      </c>
      <c r="F934" t="s">
        <v>3091</v>
      </c>
      <c r="G934" t="s">
        <v>242</v>
      </c>
    </row>
    <row r="935" spans="1:8" x14ac:dyDescent="0.2">
      <c r="A935" t="s">
        <v>4920</v>
      </c>
      <c r="B935">
        <v>237</v>
      </c>
      <c r="C935">
        <v>13</v>
      </c>
      <c r="D935">
        <v>4</v>
      </c>
      <c r="E935">
        <v>1281</v>
      </c>
      <c r="F935" t="s">
        <v>2729</v>
      </c>
      <c r="G935" t="s">
        <v>2391</v>
      </c>
      <c r="H935" t="s">
        <v>3485</v>
      </c>
    </row>
    <row r="936" spans="1:8" x14ac:dyDescent="0.2">
      <c r="A936" t="s">
        <v>4920</v>
      </c>
      <c r="B936">
        <v>237</v>
      </c>
      <c r="C936">
        <v>13</v>
      </c>
      <c r="D936">
        <v>4</v>
      </c>
      <c r="E936">
        <v>3417</v>
      </c>
      <c r="F936" t="s">
        <v>237</v>
      </c>
      <c r="G936" t="s">
        <v>1827</v>
      </c>
    </row>
    <row r="937" spans="1:8" x14ac:dyDescent="0.2">
      <c r="A937" t="s">
        <v>4920</v>
      </c>
      <c r="B937">
        <v>237</v>
      </c>
      <c r="C937">
        <v>13</v>
      </c>
      <c r="D937">
        <v>4</v>
      </c>
      <c r="E937">
        <v>3784</v>
      </c>
      <c r="F937" t="s">
        <v>1295</v>
      </c>
      <c r="G937" t="s">
        <v>60</v>
      </c>
    </row>
    <row r="938" spans="1:8" x14ac:dyDescent="0.2">
      <c r="A938" t="s">
        <v>4920</v>
      </c>
      <c r="B938">
        <v>237</v>
      </c>
      <c r="C938">
        <v>13</v>
      </c>
      <c r="D938">
        <v>4</v>
      </c>
      <c r="E938">
        <v>3795</v>
      </c>
      <c r="F938" t="s">
        <v>281</v>
      </c>
      <c r="G938" t="s">
        <v>60</v>
      </c>
    </row>
    <row r="939" spans="1:8" x14ac:dyDescent="0.2">
      <c r="A939" t="s">
        <v>4920</v>
      </c>
      <c r="B939">
        <v>237</v>
      </c>
      <c r="C939">
        <v>13</v>
      </c>
      <c r="D939">
        <v>4</v>
      </c>
      <c r="E939">
        <v>4130</v>
      </c>
      <c r="F939" t="s">
        <v>725</v>
      </c>
      <c r="G939" t="s">
        <v>2187</v>
      </c>
      <c r="H939" t="s">
        <v>3491</v>
      </c>
    </row>
    <row r="940" spans="1:8" x14ac:dyDescent="0.2">
      <c r="A940" t="s">
        <v>4920</v>
      </c>
      <c r="B940">
        <v>237</v>
      </c>
      <c r="C940">
        <v>13</v>
      </c>
      <c r="D940">
        <v>6</v>
      </c>
      <c r="E940">
        <v>272</v>
      </c>
      <c r="F940" t="s">
        <v>1378</v>
      </c>
      <c r="G940" t="s">
        <v>3193</v>
      </c>
      <c r="H940" t="s">
        <v>3490</v>
      </c>
    </row>
    <row r="941" spans="1:8" x14ac:dyDescent="0.2">
      <c r="A941" t="s">
        <v>4920</v>
      </c>
      <c r="B941">
        <v>258</v>
      </c>
      <c r="C941">
        <v>23</v>
      </c>
      <c r="D941">
        <v>2</v>
      </c>
      <c r="E941">
        <v>1255</v>
      </c>
      <c r="F941" t="s">
        <v>3091</v>
      </c>
      <c r="G941" t="s">
        <v>242</v>
      </c>
    </row>
    <row r="942" spans="1:8" x14ac:dyDescent="0.2">
      <c r="A942" t="s">
        <v>4920</v>
      </c>
      <c r="B942">
        <v>258</v>
      </c>
      <c r="C942">
        <v>23</v>
      </c>
      <c r="D942">
        <v>4</v>
      </c>
      <c r="E942">
        <v>1281</v>
      </c>
      <c r="F942" t="s">
        <v>2729</v>
      </c>
      <c r="G942" t="s">
        <v>2391</v>
      </c>
      <c r="H942" t="s">
        <v>3485</v>
      </c>
    </row>
    <row r="943" spans="1:8" x14ac:dyDescent="0.2">
      <c r="A943" t="s">
        <v>4920</v>
      </c>
      <c r="B943">
        <v>258</v>
      </c>
      <c r="C943">
        <v>23</v>
      </c>
      <c r="D943">
        <v>4</v>
      </c>
      <c r="E943">
        <v>3417</v>
      </c>
      <c r="F943" t="s">
        <v>237</v>
      </c>
      <c r="G943" t="s">
        <v>1827</v>
      </c>
    </row>
    <row r="944" spans="1:8" x14ac:dyDescent="0.2">
      <c r="A944" t="s">
        <v>4920</v>
      </c>
      <c r="B944">
        <v>258</v>
      </c>
      <c r="C944">
        <v>23</v>
      </c>
      <c r="D944">
        <v>4</v>
      </c>
      <c r="E944">
        <v>3784</v>
      </c>
      <c r="F944" t="s">
        <v>1295</v>
      </c>
      <c r="G944" t="s">
        <v>60</v>
      </c>
    </row>
    <row r="945" spans="1:8" x14ac:dyDescent="0.2">
      <c r="A945" t="s">
        <v>4920</v>
      </c>
      <c r="B945">
        <v>258</v>
      </c>
      <c r="C945">
        <v>23</v>
      </c>
      <c r="D945">
        <v>4</v>
      </c>
      <c r="E945">
        <v>3795</v>
      </c>
      <c r="F945" t="s">
        <v>281</v>
      </c>
      <c r="G945" t="s">
        <v>60</v>
      </c>
    </row>
    <row r="946" spans="1:8" x14ac:dyDescent="0.2">
      <c r="A946" t="s">
        <v>4920</v>
      </c>
      <c r="B946">
        <v>258</v>
      </c>
      <c r="C946">
        <v>23</v>
      </c>
      <c r="D946">
        <v>4</v>
      </c>
      <c r="E946">
        <v>4130</v>
      </c>
      <c r="F946" t="s">
        <v>725</v>
      </c>
      <c r="G946" t="s">
        <v>2187</v>
      </c>
      <c r="H946" t="s">
        <v>3491</v>
      </c>
    </row>
    <row r="947" spans="1:8" x14ac:dyDescent="0.2">
      <c r="A947" t="s">
        <v>4920</v>
      </c>
      <c r="B947">
        <v>258</v>
      </c>
      <c r="C947">
        <v>23</v>
      </c>
      <c r="D947">
        <v>6</v>
      </c>
      <c r="E947">
        <v>272</v>
      </c>
      <c r="F947" t="s">
        <v>1378</v>
      </c>
      <c r="G947" t="s">
        <v>3193</v>
      </c>
      <c r="H947" t="s">
        <v>3490</v>
      </c>
    </row>
    <row r="948" spans="1:8" x14ac:dyDescent="0.2">
      <c r="A948" t="s">
        <v>4920</v>
      </c>
      <c r="B948">
        <v>261</v>
      </c>
      <c r="C948">
        <v>9</v>
      </c>
      <c r="D948">
        <v>2</v>
      </c>
      <c r="E948">
        <v>1253</v>
      </c>
      <c r="F948" t="s">
        <v>2737</v>
      </c>
      <c r="G948" t="s">
        <v>242</v>
      </c>
    </row>
    <row r="949" spans="1:8" x14ac:dyDescent="0.2">
      <c r="A949" t="s">
        <v>4920</v>
      </c>
      <c r="B949">
        <v>261</v>
      </c>
      <c r="C949">
        <v>9</v>
      </c>
      <c r="D949">
        <v>2</v>
      </c>
      <c r="E949">
        <v>1255</v>
      </c>
      <c r="F949" t="s">
        <v>3091</v>
      </c>
      <c r="G949" t="s">
        <v>242</v>
      </c>
    </row>
    <row r="950" spans="1:8" x14ac:dyDescent="0.2">
      <c r="A950" t="s">
        <v>4920</v>
      </c>
      <c r="B950">
        <v>261</v>
      </c>
      <c r="C950">
        <v>9</v>
      </c>
      <c r="D950">
        <v>4</v>
      </c>
      <c r="E950">
        <v>3795</v>
      </c>
      <c r="F950" t="s">
        <v>281</v>
      </c>
      <c r="G950" t="s">
        <v>60</v>
      </c>
    </row>
    <row r="951" spans="1:8" x14ac:dyDescent="0.2">
      <c r="A951" t="s">
        <v>4920</v>
      </c>
      <c r="B951">
        <v>292</v>
      </c>
      <c r="C951">
        <v>50</v>
      </c>
      <c r="D951">
        <v>2</v>
      </c>
      <c r="E951">
        <v>1255</v>
      </c>
      <c r="F951" t="s">
        <v>3091</v>
      </c>
      <c r="G951" t="s">
        <v>242</v>
      </c>
    </row>
    <row r="952" spans="1:8" x14ac:dyDescent="0.2">
      <c r="A952" t="s">
        <v>4920</v>
      </c>
      <c r="B952">
        <v>292</v>
      </c>
      <c r="C952">
        <v>50</v>
      </c>
      <c r="D952">
        <v>4</v>
      </c>
      <c r="E952">
        <v>1281</v>
      </c>
      <c r="F952" t="s">
        <v>2729</v>
      </c>
      <c r="G952" t="s">
        <v>2391</v>
      </c>
      <c r="H952" t="s">
        <v>3485</v>
      </c>
    </row>
    <row r="953" spans="1:8" x14ac:dyDescent="0.2">
      <c r="A953" t="s">
        <v>4920</v>
      </c>
      <c r="B953">
        <v>292</v>
      </c>
      <c r="C953">
        <v>50</v>
      </c>
      <c r="D953">
        <v>4</v>
      </c>
      <c r="E953">
        <v>3417</v>
      </c>
      <c r="F953" t="s">
        <v>237</v>
      </c>
      <c r="G953" t="s">
        <v>1827</v>
      </c>
    </row>
    <row r="954" spans="1:8" x14ac:dyDescent="0.2">
      <c r="A954" t="s">
        <v>4920</v>
      </c>
      <c r="B954">
        <v>293</v>
      </c>
      <c r="C954">
        <v>58</v>
      </c>
      <c r="D954">
        <v>2</v>
      </c>
      <c r="E954">
        <v>1255</v>
      </c>
      <c r="F954" t="s">
        <v>3091</v>
      </c>
      <c r="G954" t="s">
        <v>242</v>
      </c>
    </row>
    <row r="955" spans="1:8" x14ac:dyDescent="0.2">
      <c r="A955" t="s">
        <v>4920</v>
      </c>
      <c r="B955">
        <v>293</v>
      </c>
      <c r="C955">
        <v>58</v>
      </c>
      <c r="D955">
        <v>4</v>
      </c>
      <c r="E955">
        <v>1281</v>
      </c>
      <c r="F955" t="s">
        <v>2729</v>
      </c>
      <c r="G955" t="s">
        <v>2391</v>
      </c>
      <c r="H955" t="s">
        <v>3485</v>
      </c>
    </row>
    <row r="956" spans="1:8" x14ac:dyDescent="0.2">
      <c r="A956" t="s">
        <v>4920</v>
      </c>
      <c r="B956">
        <v>293</v>
      </c>
      <c r="C956">
        <v>58</v>
      </c>
      <c r="D956">
        <v>4</v>
      </c>
      <c r="E956">
        <v>3417</v>
      </c>
      <c r="F956" t="s">
        <v>237</v>
      </c>
      <c r="G956" t="s">
        <v>1827</v>
      </c>
    </row>
    <row r="957" spans="1:8" x14ac:dyDescent="0.2">
      <c r="A957" t="s">
        <v>4920</v>
      </c>
      <c r="B957">
        <v>333</v>
      </c>
      <c r="C957">
        <v>5</v>
      </c>
      <c r="D957">
        <v>4</v>
      </c>
      <c r="E957">
        <v>3784</v>
      </c>
      <c r="F957" t="s">
        <v>1295</v>
      </c>
      <c r="G957" t="s">
        <v>60</v>
      </c>
    </row>
    <row r="958" spans="1:8" x14ac:dyDescent="0.2">
      <c r="A958" t="s">
        <v>4920</v>
      </c>
      <c r="B958">
        <v>333</v>
      </c>
      <c r="C958">
        <v>5</v>
      </c>
      <c r="D958">
        <v>4</v>
      </c>
      <c r="E958">
        <v>3795</v>
      </c>
      <c r="F958" t="s">
        <v>281</v>
      </c>
      <c r="G958" t="s">
        <v>60</v>
      </c>
    </row>
    <row r="959" spans="1:8" x14ac:dyDescent="0.2">
      <c r="A959" t="s">
        <v>4920</v>
      </c>
      <c r="B959">
        <v>333</v>
      </c>
      <c r="C959">
        <v>5</v>
      </c>
      <c r="D959">
        <v>4</v>
      </c>
      <c r="E959">
        <v>4130</v>
      </c>
      <c r="F959" t="s">
        <v>725</v>
      </c>
      <c r="G959" t="s">
        <v>2187</v>
      </c>
      <c r="H959" t="s">
        <v>3491</v>
      </c>
    </row>
    <row r="960" spans="1:8" x14ac:dyDescent="0.2">
      <c r="A960" t="s">
        <v>4920</v>
      </c>
      <c r="B960">
        <v>335</v>
      </c>
      <c r="C960">
        <v>2</v>
      </c>
      <c r="D960">
        <v>2</v>
      </c>
      <c r="E960">
        <v>882</v>
      </c>
      <c r="F960" t="s">
        <v>4871</v>
      </c>
      <c r="G960" t="s">
        <v>242</v>
      </c>
    </row>
    <row r="961" spans="1:8" x14ac:dyDescent="0.2">
      <c r="A961" t="s">
        <v>5111</v>
      </c>
      <c r="B961">
        <v>116</v>
      </c>
      <c r="C961">
        <v>48</v>
      </c>
      <c r="D961">
        <v>2</v>
      </c>
      <c r="E961">
        <v>1255</v>
      </c>
      <c r="F961" t="s">
        <v>3091</v>
      </c>
      <c r="G961" t="s">
        <v>242</v>
      </c>
    </row>
    <row r="962" spans="1:8" x14ac:dyDescent="0.2">
      <c r="A962" t="s">
        <v>5111</v>
      </c>
      <c r="B962">
        <v>116</v>
      </c>
      <c r="C962">
        <v>70</v>
      </c>
      <c r="D962">
        <v>2</v>
      </c>
      <c r="E962">
        <v>280</v>
      </c>
      <c r="F962" t="s">
        <v>3211</v>
      </c>
      <c r="G962" t="s">
        <v>242</v>
      </c>
      <c r="H962" t="s">
        <v>4974</v>
      </c>
    </row>
    <row r="963" spans="1:8" x14ac:dyDescent="0.2">
      <c r="A963" t="s">
        <v>5111</v>
      </c>
      <c r="B963">
        <v>116</v>
      </c>
      <c r="C963">
        <v>70</v>
      </c>
      <c r="D963">
        <v>6</v>
      </c>
      <c r="E963">
        <v>274</v>
      </c>
      <c r="F963" t="s">
        <v>650</v>
      </c>
      <c r="G963" t="s">
        <v>2219</v>
      </c>
      <c r="H963" t="s">
        <v>3490</v>
      </c>
    </row>
    <row r="964" spans="1:8" x14ac:dyDescent="0.2">
      <c r="A964" t="s">
        <v>5111</v>
      </c>
      <c r="B964">
        <v>116</v>
      </c>
      <c r="C964">
        <v>86</v>
      </c>
      <c r="D964">
        <v>2</v>
      </c>
      <c r="E964">
        <v>1255</v>
      </c>
      <c r="F964" t="s">
        <v>3091</v>
      </c>
      <c r="G964" t="s">
        <v>242</v>
      </c>
    </row>
    <row r="965" spans="1:8" x14ac:dyDescent="0.2">
      <c r="A965" t="s">
        <v>5111</v>
      </c>
      <c r="B965">
        <v>116</v>
      </c>
      <c r="C965">
        <v>86</v>
      </c>
      <c r="D965">
        <v>4</v>
      </c>
      <c r="E965">
        <v>1281</v>
      </c>
      <c r="F965" t="s">
        <v>2729</v>
      </c>
      <c r="G965" t="s">
        <v>2391</v>
      </c>
      <c r="H965" t="s">
        <v>3485</v>
      </c>
    </row>
    <row r="966" spans="1:8" x14ac:dyDescent="0.2">
      <c r="A966" t="s">
        <v>5111</v>
      </c>
      <c r="B966">
        <v>280</v>
      </c>
      <c r="C966">
        <v>5</v>
      </c>
      <c r="D966">
        <v>2</v>
      </c>
      <c r="E966">
        <v>1253</v>
      </c>
      <c r="F966" t="s">
        <v>2737</v>
      </c>
      <c r="G966" t="s">
        <v>242</v>
      </c>
    </row>
    <row r="967" spans="1:8" x14ac:dyDescent="0.2">
      <c r="A967" t="s">
        <v>5111</v>
      </c>
      <c r="B967">
        <v>280</v>
      </c>
      <c r="C967">
        <v>5</v>
      </c>
      <c r="D967">
        <v>2</v>
      </c>
      <c r="E967">
        <v>1255</v>
      </c>
      <c r="F967" t="s">
        <v>3091</v>
      </c>
      <c r="G967" t="s">
        <v>242</v>
      </c>
    </row>
    <row r="968" spans="1:8" x14ac:dyDescent="0.2">
      <c r="A968" t="s">
        <v>5111</v>
      </c>
      <c r="B968">
        <v>280</v>
      </c>
      <c r="C968">
        <v>5</v>
      </c>
      <c r="D968">
        <v>4</v>
      </c>
      <c r="E968">
        <v>3795</v>
      </c>
      <c r="F968" t="s">
        <v>281</v>
      </c>
      <c r="G968" t="s">
        <v>60</v>
      </c>
    </row>
    <row r="969" spans="1:8" x14ac:dyDescent="0.2">
      <c r="A969" t="s">
        <v>5111</v>
      </c>
      <c r="B969">
        <v>290</v>
      </c>
      <c r="C969">
        <v>34</v>
      </c>
      <c r="D969">
        <v>2</v>
      </c>
      <c r="E969">
        <v>1255</v>
      </c>
      <c r="F969" t="s">
        <v>3091</v>
      </c>
      <c r="G969" t="s">
        <v>242</v>
      </c>
    </row>
    <row r="970" spans="1:8" x14ac:dyDescent="0.2">
      <c r="A970" t="s">
        <v>5111</v>
      </c>
      <c r="B970">
        <v>290</v>
      </c>
      <c r="C970">
        <v>34</v>
      </c>
      <c r="D970">
        <v>4</v>
      </c>
      <c r="E970">
        <v>1281</v>
      </c>
      <c r="F970" t="s">
        <v>2729</v>
      </c>
      <c r="G970" t="s">
        <v>2391</v>
      </c>
      <c r="H970" t="s">
        <v>3485</v>
      </c>
    </row>
    <row r="971" spans="1:8" x14ac:dyDescent="0.2">
      <c r="A971" t="s">
        <v>5111</v>
      </c>
      <c r="B971">
        <v>290</v>
      </c>
      <c r="C971">
        <v>34</v>
      </c>
      <c r="D971">
        <v>4</v>
      </c>
      <c r="E971">
        <v>3417</v>
      </c>
      <c r="F971" t="s">
        <v>237</v>
      </c>
      <c r="G971" t="s">
        <v>1827</v>
      </c>
    </row>
    <row r="972" spans="1:8" x14ac:dyDescent="0.2">
      <c r="A972" t="s">
        <v>5111</v>
      </c>
      <c r="B972">
        <v>290</v>
      </c>
      <c r="C972">
        <v>34</v>
      </c>
      <c r="D972">
        <v>4</v>
      </c>
      <c r="E972">
        <v>3784</v>
      </c>
      <c r="F972" t="s">
        <v>1295</v>
      </c>
      <c r="G972" t="s">
        <v>60</v>
      </c>
    </row>
    <row r="973" spans="1:8" x14ac:dyDescent="0.2">
      <c r="A973" t="s">
        <v>5111</v>
      </c>
      <c r="B973">
        <v>290</v>
      </c>
      <c r="C973">
        <v>34</v>
      </c>
      <c r="D973">
        <v>4</v>
      </c>
      <c r="E973">
        <v>4130</v>
      </c>
      <c r="F973" t="s">
        <v>725</v>
      </c>
      <c r="G973" t="s">
        <v>2187</v>
      </c>
      <c r="H973" t="s">
        <v>3491</v>
      </c>
    </row>
    <row r="974" spans="1:8" x14ac:dyDescent="0.2">
      <c r="A974" t="s">
        <v>5111</v>
      </c>
      <c r="B974">
        <v>290</v>
      </c>
      <c r="C974">
        <v>34</v>
      </c>
      <c r="D974">
        <v>6</v>
      </c>
      <c r="E974">
        <v>272</v>
      </c>
      <c r="F974" t="s">
        <v>1378</v>
      </c>
      <c r="G974" t="s">
        <v>3193</v>
      </c>
      <c r="H974" t="s">
        <v>3490</v>
      </c>
    </row>
    <row r="975" spans="1:8" x14ac:dyDescent="0.2">
      <c r="A975" t="s">
        <v>5111</v>
      </c>
      <c r="B975">
        <v>291</v>
      </c>
      <c r="C975">
        <v>9</v>
      </c>
      <c r="D975">
        <v>4</v>
      </c>
      <c r="E975">
        <v>291</v>
      </c>
      <c r="F975" t="s">
        <v>1379</v>
      </c>
      <c r="G975" t="s">
        <v>3193</v>
      </c>
      <c r="H975" t="s">
        <v>3492</v>
      </c>
    </row>
    <row r="976" spans="1:8" x14ac:dyDescent="0.2">
      <c r="A976" t="s">
        <v>5111</v>
      </c>
      <c r="B976">
        <v>291</v>
      </c>
      <c r="C976">
        <v>9</v>
      </c>
      <c r="D976">
        <v>4</v>
      </c>
      <c r="E976">
        <v>3784</v>
      </c>
      <c r="F976" t="s">
        <v>1295</v>
      </c>
      <c r="G976" t="s">
        <v>60</v>
      </c>
    </row>
    <row r="977" spans="1:8" x14ac:dyDescent="0.2">
      <c r="A977" t="s">
        <v>5111</v>
      </c>
      <c r="B977">
        <v>291</v>
      </c>
      <c r="C977">
        <v>9</v>
      </c>
      <c r="D977">
        <v>4</v>
      </c>
      <c r="E977">
        <v>3795</v>
      </c>
      <c r="F977" t="s">
        <v>281</v>
      </c>
      <c r="G977" t="s">
        <v>60</v>
      </c>
    </row>
    <row r="978" spans="1:8" x14ac:dyDescent="0.2">
      <c r="A978" t="s">
        <v>5111</v>
      </c>
      <c r="B978">
        <v>291</v>
      </c>
      <c r="C978">
        <v>9</v>
      </c>
      <c r="D978">
        <v>4</v>
      </c>
      <c r="E978">
        <v>4130</v>
      </c>
      <c r="F978" t="s">
        <v>725</v>
      </c>
      <c r="G978" t="s">
        <v>2187</v>
      </c>
      <c r="H978" t="s">
        <v>3491</v>
      </c>
    </row>
    <row r="979" spans="1:8" x14ac:dyDescent="0.2">
      <c r="A979" t="s">
        <v>5111</v>
      </c>
      <c r="B979">
        <v>565</v>
      </c>
      <c r="C979">
        <v>5</v>
      </c>
      <c r="D979">
        <v>2</v>
      </c>
      <c r="E979">
        <v>1253</v>
      </c>
      <c r="F979" t="s">
        <v>2737</v>
      </c>
      <c r="G979" t="s">
        <v>242</v>
      </c>
    </row>
    <row r="980" spans="1:8" x14ac:dyDescent="0.2">
      <c r="A980" t="s">
        <v>5111</v>
      </c>
      <c r="B980">
        <v>565</v>
      </c>
      <c r="C980">
        <v>5</v>
      </c>
      <c r="D980">
        <v>2</v>
      </c>
      <c r="E980">
        <v>1255</v>
      </c>
      <c r="F980" t="s">
        <v>3091</v>
      </c>
      <c r="G980" t="s">
        <v>242</v>
      </c>
    </row>
    <row r="981" spans="1:8" x14ac:dyDescent="0.2">
      <c r="A981" t="s">
        <v>5111</v>
      </c>
      <c r="B981">
        <v>565</v>
      </c>
      <c r="C981">
        <v>5</v>
      </c>
      <c r="D981">
        <v>4</v>
      </c>
      <c r="E981">
        <v>3795</v>
      </c>
      <c r="F981" t="s">
        <v>281</v>
      </c>
      <c r="G981" t="s">
        <v>60</v>
      </c>
    </row>
    <row r="982" spans="1:8" x14ac:dyDescent="0.2">
      <c r="A982" t="s">
        <v>5111</v>
      </c>
      <c r="B982">
        <v>666</v>
      </c>
      <c r="C982">
        <v>2</v>
      </c>
      <c r="D982">
        <v>2</v>
      </c>
      <c r="E982">
        <v>882</v>
      </c>
      <c r="F982" t="s">
        <v>4871</v>
      </c>
      <c r="G982" t="s">
        <v>242</v>
      </c>
    </row>
    <row r="983" spans="1:8" x14ac:dyDescent="0.2">
      <c r="A983" t="s">
        <v>5110</v>
      </c>
      <c r="B983">
        <v>264</v>
      </c>
      <c r="C983">
        <v>7</v>
      </c>
      <c r="D983">
        <v>2</v>
      </c>
      <c r="E983">
        <v>882</v>
      </c>
      <c r="F983" t="s">
        <v>4871</v>
      </c>
      <c r="G983" t="s">
        <v>242</v>
      </c>
    </row>
    <row r="984" spans="1:8" x14ac:dyDescent="0.2">
      <c r="A984" t="s">
        <v>5109</v>
      </c>
      <c r="B984">
        <v>1128</v>
      </c>
      <c r="C984">
        <v>2</v>
      </c>
      <c r="D984">
        <v>2</v>
      </c>
      <c r="E984">
        <v>882</v>
      </c>
      <c r="F984" t="s">
        <v>4871</v>
      </c>
      <c r="G984" t="s">
        <v>242</v>
      </c>
    </row>
    <row r="985" spans="1:8" x14ac:dyDescent="0.2">
      <c r="A985" t="s">
        <v>5109</v>
      </c>
      <c r="B985">
        <v>259</v>
      </c>
      <c r="C985">
        <v>5</v>
      </c>
      <c r="D985">
        <v>2</v>
      </c>
      <c r="E985">
        <v>1253</v>
      </c>
      <c r="F985" t="s">
        <v>2737</v>
      </c>
      <c r="G985" t="s">
        <v>242</v>
      </c>
    </row>
    <row r="986" spans="1:8" x14ac:dyDescent="0.2">
      <c r="A986" t="s">
        <v>5109</v>
      </c>
      <c r="B986">
        <v>259</v>
      </c>
      <c r="C986">
        <v>5</v>
      </c>
      <c r="D986">
        <v>4</v>
      </c>
      <c r="E986">
        <v>3790</v>
      </c>
      <c r="F986" t="s">
        <v>1269</v>
      </c>
      <c r="G986" t="s">
        <v>60</v>
      </c>
    </row>
    <row r="987" spans="1:8" x14ac:dyDescent="0.2">
      <c r="A987" t="s">
        <v>5109</v>
      </c>
      <c r="B987">
        <v>388</v>
      </c>
      <c r="C987">
        <v>36</v>
      </c>
      <c r="D987">
        <v>2</v>
      </c>
      <c r="E987">
        <v>1255</v>
      </c>
      <c r="F987" t="s">
        <v>3091</v>
      </c>
      <c r="G987" t="s">
        <v>242</v>
      </c>
    </row>
    <row r="988" spans="1:8" x14ac:dyDescent="0.2">
      <c r="A988" t="s">
        <v>5109</v>
      </c>
      <c r="B988">
        <v>388</v>
      </c>
      <c r="C988">
        <v>36</v>
      </c>
      <c r="D988">
        <v>4</v>
      </c>
      <c r="E988">
        <v>1281</v>
      </c>
      <c r="F988" t="s">
        <v>2729</v>
      </c>
      <c r="G988" t="s">
        <v>2391</v>
      </c>
      <c r="H988" t="s">
        <v>3485</v>
      </c>
    </row>
    <row r="989" spans="1:8" x14ac:dyDescent="0.2">
      <c r="A989" t="s">
        <v>5109</v>
      </c>
      <c r="B989">
        <v>388</v>
      </c>
      <c r="C989">
        <v>36</v>
      </c>
      <c r="D989">
        <v>4</v>
      </c>
      <c r="E989">
        <v>3417</v>
      </c>
      <c r="F989" t="s">
        <v>237</v>
      </c>
      <c r="G989" t="s">
        <v>1827</v>
      </c>
    </row>
    <row r="990" spans="1:8" x14ac:dyDescent="0.2">
      <c r="A990" t="s">
        <v>5109</v>
      </c>
      <c r="B990">
        <v>394</v>
      </c>
      <c r="C990">
        <v>9</v>
      </c>
      <c r="D990">
        <v>2</v>
      </c>
      <c r="E990">
        <v>1253</v>
      </c>
      <c r="F990" t="s">
        <v>2737</v>
      </c>
      <c r="G990" t="s">
        <v>242</v>
      </c>
    </row>
    <row r="991" spans="1:8" x14ac:dyDescent="0.2">
      <c r="A991" t="s">
        <v>5109</v>
      </c>
      <c r="B991">
        <v>394</v>
      </c>
      <c r="C991">
        <v>9</v>
      </c>
      <c r="D991">
        <v>4</v>
      </c>
      <c r="E991">
        <v>3790</v>
      </c>
      <c r="F991" t="s">
        <v>1269</v>
      </c>
      <c r="G991" t="s">
        <v>60</v>
      </c>
    </row>
    <row r="992" spans="1:8" x14ac:dyDescent="0.2">
      <c r="A992" t="s">
        <v>5109</v>
      </c>
      <c r="B992">
        <v>408</v>
      </c>
      <c r="C992">
        <v>9</v>
      </c>
      <c r="D992">
        <v>2</v>
      </c>
      <c r="E992">
        <v>1253</v>
      </c>
      <c r="F992" t="s">
        <v>2737</v>
      </c>
      <c r="G992" t="s">
        <v>242</v>
      </c>
    </row>
    <row r="993" spans="1:8" x14ac:dyDescent="0.2">
      <c r="A993" t="s">
        <v>5109</v>
      </c>
      <c r="B993">
        <v>408</v>
      </c>
      <c r="C993">
        <v>9</v>
      </c>
      <c r="D993">
        <v>4</v>
      </c>
      <c r="E993">
        <v>3790</v>
      </c>
      <c r="F993" t="s">
        <v>1269</v>
      </c>
      <c r="G993" t="s">
        <v>60</v>
      </c>
    </row>
    <row r="994" spans="1:8" x14ac:dyDescent="0.2">
      <c r="A994" t="s">
        <v>5109</v>
      </c>
      <c r="B994">
        <v>419</v>
      </c>
      <c r="C994">
        <v>13</v>
      </c>
      <c r="D994">
        <v>2</v>
      </c>
      <c r="E994">
        <v>1255</v>
      </c>
      <c r="F994" t="s">
        <v>3091</v>
      </c>
      <c r="G994" t="s">
        <v>242</v>
      </c>
    </row>
    <row r="995" spans="1:8" x14ac:dyDescent="0.2">
      <c r="A995" t="s">
        <v>5109</v>
      </c>
      <c r="B995">
        <v>419</v>
      </c>
      <c r="C995">
        <v>13</v>
      </c>
      <c r="D995">
        <v>4</v>
      </c>
      <c r="E995">
        <v>1281</v>
      </c>
      <c r="F995" t="s">
        <v>2729</v>
      </c>
      <c r="G995" t="s">
        <v>2391</v>
      </c>
      <c r="H995" t="s">
        <v>3485</v>
      </c>
    </row>
    <row r="996" spans="1:8" x14ac:dyDescent="0.2">
      <c r="A996" t="s">
        <v>5109</v>
      </c>
      <c r="B996">
        <v>419</v>
      </c>
      <c r="C996">
        <v>13</v>
      </c>
      <c r="D996">
        <v>4</v>
      </c>
      <c r="E996">
        <v>3417</v>
      </c>
      <c r="F996" t="s">
        <v>237</v>
      </c>
      <c r="G996" t="s">
        <v>1827</v>
      </c>
    </row>
    <row r="997" spans="1:8" x14ac:dyDescent="0.2">
      <c r="A997" t="s">
        <v>5109</v>
      </c>
      <c r="B997">
        <v>712</v>
      </c>
      <c r="C997">
        <v>5</v>
      </c>
      <c r="D997">
        <v>2</v>
      </c>
      <c r="E997">
        <v>1255</v>
      </c>
      <c r="F997" t="s">
        <v>3091</v>
      </c>
      <c r="G997" t="s">
        <v>242</v>
      </c>
    </row>
    <row r="998" spans="1:8" x14ac:dyDescent="0.2">
      <c r="A998" t="s">
        <v>5109</v>
      </c>
      <c r="B998">
        <v>712</v>
      </c>
      <c r="C998">
        <v>5</v>
      </c>
      <c r="D998">
        <v>2</v>
      </c>
      <c r="E998">
        <v>3212</v>
      </c>
      <c r="F998" t="s">
        <v>238</v>
      </c>
      <c r="G998" t="s">
        <v>242</v>
      </c>
    </row>
    <row r="999" spans="1:8" x14ac:dyDescent="0.2">
      <c r="A999" t="s">
        <v>5109</v>
      </c>
      <c r="B999">
        <v>712</v>
      </c>
      <c r="C999">
        <v>5</v>
      </c>
      <c r="D999">
        <v>4</v>
      </c>
      <c r="E999">
        <v>3795</v>
      </c>
      <c r="F999" t="s">
        <v>281</v>
      </c>
      <c r="G999" t="s">
        <v>60</v>
      </c>
    </row>
    <row r="1000" spans="1:8" x14ac:dyDescent="0.2">
      <c r="A1000" t="s">
        <v>5109</v>
      </c>
      <c r="B1000">
        <v>719</v>
      </c>
      <c r="C1000">
        <v>13</v>
      </c>
      <c r="D1000">
        <v>4</v>
      </c>
      <c r="E1000">
        <v>3415</v>
      </c>
      <c r="F1000" t="s">
        <v>2872</v>
      </c>
      <c r="G1000" t="s">
        <v>2181</v>
      </c>
      <c r="H1000" t="s">
        <v>4959</v>
      </c>
    </row>
    <row r="1001" spans="1:8" x14ac:dyDescent="0.2">
      <c r="A1001" t="s">
        <v>5109</v>
      </c>
      <c r="B1001">
        <v>719</v>
      </c>
      <c r="C1001">
        <v>31</v>
      </c>
      <c r="D1001">
        <v>2</v>
      </c>
      <c r="E1001">
        <v>1255</v>
      </c>
      <c r="F1001" t="s">
        <v>3091</v>
      </c>
      <c r="G1001" t="s">
        <v>242</v>
      </c>
    </row>
    <row r="1002" spans="1:8" x14ac:dyDescent="0.2">
      <c r="A1002" t="s">
        <v>5109</v>
      </c>
      <c r="B1002">
        <v>719</v>
      </c>
      <c r="C1002">
        <v>31</v>
      </c>
      <c r="D1002">
        <v>4</v>
      </c>
      <c r="E1002">
        <v>1281</v>
      </c>
      <c r="F1002" t="s">
        <v>2729</v>
      </c>
      <c r="G1002" t="s">
        <v>2391</v>
      </c>
      <c r="H1002" t="s">
        <v>3485</v>
      </c>
    </row>
    <row r="1003" spans="1:8" x14ac:dyDescent="0.2">
      <c r="A1003" t="s">
        <v>5109</v>
      </c>
      <c r="B1003">
        <v>719</v>
      </c>
      <c r="C1003">
        <v>31</v>
      </c>
      <c r="D1003">
        <v>4</v>
      </c>
      <c r="E1003">
        <v>3417</v>
      </c>
      <c r="F1003" t="s">
        <v>237</v>
      </c>
      <c r="G1003" t="s">
        <v>1827</v>
      </c>
    </row>
    <row r="1004" spans="1:8" x14ac:dyDescent="0.2">
      <c r="A1004" t="s">
        <v>5109</v>
      </c>
      <c r="B1004">
        <v>720</v>
      </c>
      <c r="C1004">
        <v>38</v>
      </c>
      <c r="D1004">
        <v>2</v>
      </c>
      <c r="E1004">
        <v>1255</v>
      </c>
      <c r="F1004" t="s">
        <v>3091</v>
      </c>
      <c r="G1004" t="s">
        <v>242</v>
      </c>
    </row>
    <row r="1005" spans="1:8" x14ac:dyDescent="0.2">
      <c r="A1005" t="s">
        <v>5109</v>
      </c>
      <c r="B1005">
        <v>720</v>
      </c>
      <c r="C1005">
        <v>38</v>
      </c>
      <c r="D1005">
        <v>4</v>
      </c>
      <c r="E1005">
        <v>1281</v>
      </c>
      <c r="F1005" t="s">
        <v>2729</v>
      </c>
      <c r="G1005" t="s">
        <v>2391</v>
      </c>
      <c r="H1005" t="s">
        <v>3485</v>
      </c>
    </row>
    <row r="1006" spans="1:8" x14ac:dyDescent="0.2">
      <c r="A1006" t="s">
        <v>5109</v>
      </c>
      <c r="B1006">
        <v>720</v>
      </c>
      <c r="C1006">
        <v>38</v>
      </c>
      <c r="D1006">
        <v>4</v>
      </c>
      <c r="E1006">
        <v>3417</v>
      </c>
      <c r="F1006" t="s">
        <v>237</v>
      </c>
      <c r="G1006" t="s">
        <v>1827</v>
      </c>
    </row>
    <row r="1007" spans="1:8" x14ac:dyDescent="0.2">
      <c r="A1007" t="s">
        <v>5109</v>
      </c>
      <c r="B1007">
        <v>723</v>
      </c>
      <c r="C1007">
        <v>13</v>
      </c>
      <c r="D1007">
        <v>2</v>
      </c>
      <c r="E1007">
        <v>1253</v>
      </c>
      <c r="F1007" t="s">
        <v>2737</v>
      </c>
      <c r="G1007" t="s">
        <v>242</v>
      </c>
    </row>
    <row r="1008" spans="1:8" x14ac:dyDescent="0.2">
      <c r="A1008" t="s">
        <v>5109</v>
      </c>
      <c r="B1008">
        <v>723</v>
      </c>
      <c r="C1008">
        <v>13</v>
      </c>
      <c r="D1008">
        <v>4</v>
      </c>
      <c r="E1008">
        <v>3790</v>
      </c>
      <c r="F1008" t="s">
        <v>1269</v>
      </c>
      <c r="G1008" t="s">
        <v>60</v>
      </c>
    </row>
    <row r="1009" spans="1:8" x14ac:dyDescent="0.2">
      <c r="A1009" t="s">
        <v>5109</v>
      </c>
      <c r="B1009">
        <v>729</v>
      </c>
      <c r="C1009">
        <v>43</v>
      </c>
      <c r="D1009">
        <v>2</v>
      </c>
      <c r="E1009">
        <v>1255</v>
      </c>
      <c r="F1009" t="s">
        <v>3091</v>
      </c>
      <c r="G1009" t="s">
        <v>242</v>
      </c>
    </row>
    <row r="1010" spans="1:8" x14ac:dyDescent="0.2">
      <c r="A1010" t="s">
        <v>5109</v>
      </c>
      <c r="B1010">
        <v>729</v>
      </c>
      <c r="C1010">
        <v>43</v>
      </c>
      <c r="D1010">
        <v>4</v>
      </c>
      <c r="E1010">
        <v>1281</v>
      </c>
      <c r="F1010" t="s">
        <v>2729</v>
      </c>
      <c r="G1010" t="s">
        <v>2391</v>
      </c>
      <c r="H1010" t="s">
        <v>3485</v>
      </c>
    </row>
    <row r="1011" spans="1:8" x14ac:dyDescent="0.2">
      <c r="A1011" t="s">
        <v>5109</v>
      </c>
      <c r="B1011">
        <v>729</v>
      </c>
      <c r="C1011">
        <v>43</v>
      </c>
      <c r="D1011">
        <v>4</v>
      </c>
      <c r="E1011">
        <v>3417</v>
      </c>
      <c r="F1011" t="s">
        <v>237</v>
      </c>
      <c r="G1011" t="s">
        <v>1827</v>
      </c>
    </row>
    <row r="1012" spans="1:8" x14ac:dyDescent="0.2">
      <c r="A1012" t="s">
        <v>5109</v>
      </c>
      <c r="B1012">
        <v>729</v>
      </c>
      <c r="C1012">
        <v>43</v>
      </c>
      <c r="D1012">
        <v>4</v>
      </c>
      <c r="E1012">
        <v>3784</v>
      </c>
      <c r="F1012" t="s">
        <v>1295</v>
      </c>
      <c r="G1012" t="s">
        <v>60</v>
      </c>
    </row>
    <row r="1013" spans="1:8" x14ac:dyDescent="0.2">
      <c r="A1013" t="s">
        <v>5109</v>
      </c>
      <c r="B1013">
        <v>729</v>
      </c>
      <c r="C1013">
        <v>43</v>
      </c>
      <c r="D1013">
        <v>4</v>
      </c>
      <c r="E1013">
        <v>4130</v>
      </c>
      <c r="F1013" t="s">
        <v>725</v>
      </c>
      <c r="G1013" t="s">
        <v>2187</v>
      </c>
      <c r="H1013" t="s">
        <v>3491</v>
      </c>
    </row>
    <row r="1014" spans="1:8" x14ac:dyDescent="0.2">
      <c r="A1014" t="s">
        <v>5109</v>
      </c>
      <c r="B1014">
        <v>729</v>
      </c>
      <c r="C1014">
        <v>43</v>
      </c>
      <c r="D1014">
        <v>6</v>
      </c>
      <c r="E1014">
        <v>272</v>
      </c>
      <c r="F1014" t="s">
        <v>1378</v>
      </c>
      <c r="G1014" t="s">
        <v>3193</v>
      </c>
      <c r="H1014" t="s">
        <v>3490</v>
      </c>
    </row>
    <row r="1015" spans="1:8" x14ac:dyDescent="0.2">
      <c r="A1015" t="s">
        <v>5109</v>
      </c>
      <c r="B1015">
        <v>730</v>
      </c>
      <c r="C1015">
        <v>17</v>
      </c>
      <c r="D1015">
        <v>4</v>
      </c>
      <c r="E1015">
        <v>291</v>
      </c>
      <c r="F1015" t="s">
        <v>1379</v>
      </c>
      <c r="G1015" t="s">
        <v>3193</v>
      </c>
      <c r="H1015" t="s">
        <v>3492</v>
      </c>
    </row>
    <row r="1016" spans="1:8" x14ac:dyDescent="0.2">
      <c r="A1016" t="s">
        <v>5109</v>
      </c>
      <c r="B1016">
        <v>730</v>
      </c>
      <c r="C1016">
        <v>17</v>
      </c>
      <c r="D1016">
        <v>4</v>
      </c>
      <c r="E1016">
        <v>3784</v>
      </c>
      <c r="F1016" t="s">
        <v>1295</v>
      </c>
      <c r="G1016" t="s">
        <v>60</v>
      </c>
    </row>
    <row r="1017" spans="1:8" x14ac:dyDescent="0.2">
      <c r="A1017" t="s">
        <v>5109</v>
      </c>
      <c r="B1017">
        <v>730</v>
      </c>
      <c r="C1017">
        <v>17</v>
      </c>
      <c r="D1017">
        <v>4</v>
      </c>
      <c r="E1017">
        <v>3795</v>
      </c>
      <c r="F1017" t="s">
        <v>281</v>
      </c>
      <c r="G1017" t="s">
        <v>60</v>
      </c>
    </row>
    <row r="1018" spans="1:8" x14ac:dyDescent="0.2">
      <c r="A1018" t="s">
        <v>5109</v>
      </c>
      <c r="B1018">
        <v>730</v>
      </c>
      <c r="C1018">
        <v>17</v>
      </c>
      <c r="D1018">
        <v>4</v>
      </c>
      <c r="E1018">
        <v>4130</v>
      </c>
      <c r="F1018" t="s">
        <v>725</v>
      </c>
      <c r="G1018" t="s">
        <v>2187</v>
      </c>
      <c r="H1018" t="s">
        <v>3491</v>
      </c>
    </row>
    <row r="1019" spans="1:8" x14ac:dyDescent="0.2">
      <c r="A1019" t="s">
        <v>5109</v>
      </c>
      <c r="B1019">
        <v>738</v>
      </c>
      <c r="C1019">
        <v>13</v>
      </c>
      <c r="D1019">
        <v>2</v>
      </c>
      <c r="E1019">
        <v>1253</v>
      </c>
      <c r="F1019" t="s">
        <v>2737</v>
      </c>
      <c r="G1019" t="s">
        <v>242</v>
      </c>
    </row>
    <row r="1020" spans="1:8" x14ac:dyDescent="0.2">
      <c r="A1020" t="s">
        <v>5109</v>
      </c>
      <c r="B1020">
        <v>738</v>
      </c>
      <c r="C1020">
        <v>13</v>
      </c>
      <c r="D1020">
        <v>4</v>
      </c>
      <c r="E1020">
        <v>3790</v>
      </c>
      <c r="F1020" t="s">
        <v>1269</v>
      </c>
      <c r="G1020" t="s">
        <v>60</v>
      </c>
    </row>
    <row r="1021" spans="1:8" x14ac:dyDescent="0.2">
      <c r="A1021" t="s">
        <v>5109</v>
      </c>
      <c r="B1021">
        <v>745</v>
      </c>
      <c r="C1021">
        <v>17</v>
      </c>
      <c r="D1021">
        <v>2</v>
      </c>
      <c r="E1021">
        <v>1255</v>
      </c>
      <c r="F1021" t="s">
        <v>3091</v>
      </c>
      <c r="G1021" t="s">
        <v>242</v>
      </c>
    </row>
    <row r="1022" spans="1:8" x14ac:dyDescent="0.2">
      <c r="A1022" t="s">
        <v>5109</v>
      </c>
      <c r="B1022">
        <v>745</v>
      </c>
      <c r="C1022">
        <v>17</v>
      </c>
      <c r="D1022">
        <v>4</v>
      </c>
      <c r="E1022">
        <v>1281</v>
      </c>
      <c r="F1022" t="s">
        <v>2729</v>
      </c>
      <c r="G1022" t="s">
        <v>2391</v>
      </c>
      <c r="H1022" t="s">
        <v>3485</v>
      </c>
    </row>
    <row r="1023" spans="1:8" x14ac:dyDescent="0.2">
      <c r="A1023" t="s">
        <v>5109</v>
      </c>
      <c r="B1023">
        <v>745</v>
      </c>
      <c r="C1023">
        <v>17</v>
      </c>
      <c r="D1023">
        <v>4</v>
      </c>
      <c r="E1023">
        <v>3417</v>
      </c>
      <c r="F1023" t="s">
        <v>237</v>
      </c>
      <c r="G1023" t="s">
        <v>1827</v>
      </c>
    </row>
    <row r="1024" spans="1:8" x14ac:dyDescent="0.2">
      <c r="A1024" t="s">
        <v>5108</v>
      </c>
      <c r="B1024">
        <v>295</v>
      </c>
      <c r="C1024">
        <v>2</v>
      </c>
      <c r="D1024">
        <v>2</v>
      </c>
      <c r="E1024">
        <v>882</v>
      </c>
      <c r="F1024" t="s">
        <v>4871</v>
      </c>
      <c r="G1024" t="s">
        <v>242</v>
      </c>
    </row>
    <row r="1025" spans="1:8" x14ac:dyDescent="0.2">
      <c r="A1025" t="s">
        <v>4919</v>
      </c>
      <c r="B1025">
        <v>1062</v>
      </c>
      <c r="C1025">
        <v>58</v>
      </c>
      <c r="D1025">
        <v>6</v>
      </c>
      <c r="E1025">
        <v>778</v>
      </c>
      <c r="F1025" t="s">
        <v>5107</v>
      </c>
      <c r="G1025" t="s">
        <v>242</v>
      </c>
      <c r="H1025" t="s">
        <v>3499</v>
      </c>
    </row>
    <row r="1026" spans="1:8" x14ac:dyDescent="0.2">
      <c r="A1026" t="s">
        <v>4919</v>
      </c>
      <c r="B1026">
        <v>1062</v>
      </c>
      <c r="C1026">
        <v>58</v>
      </c>
      <c r="D1026">
        <v>7</v>
      </c>
      <c r="E1026">
        <v>779</v>
      </c>
      <c r="F1026" t="s">
        <v>5106</v>
      </c>
      <c r="G1026" t="s">
        <v>634</v>
      </c>
      <c r="H1026" t="s">
        <v>3499</v>
      </c>
    </row>
    <row r="1027" spans="1:8" x14ac:dyDescent="0.2">
      <c r="A1027" t="s">
        <v>4919</v>
      </c>
      <c r="B1027">
        <v>1111</v>
      </c>
      <c r="C1027">
        <v>70</v>
      </c>
      <c r="D1027">
        <v>6</v>
      </c>
      <c r="E1027">
        <v>778</v>
      </c>
      <c r="F1027" t="s">
        <v>5107</v>
      </c>
      <c r="G1027" t="s">
        <v>242</v>
      </c>
      <c r="H1027" t="s">
        <v>3499</v>
      </c>
    </row>
    <row r="1028" spans="1:8" x14ac:dyDescent="0.2">
      <c r="A1028" t="s">
        <v>4919</v>
      </c>
      <c r="B1028">
        <v>1111</v>
      </c>
      <c r="C1028">
        <v>70</v>
      </c>
      <c r="D1028">
        <v>7</v>
      </c>
      <c r="E1028">
        <v>779</v>
      </c>
      <c r="F1028" t="s">
        <v>5106</v>
      </c>
      <c r="G1028" t="s">
        <v>634</v>
      </c>
      <c r="H1028" t="s">
        <v>3499</v>
      </c>
    </row>
    <row r="1029" spans="1:8" x14ac:dyDescent="0.2">
      <c r="A1029" t="s">
        <v>4919</v>
      </c>
      <c r="B1029">
        <v>1489</v>
      </c>
      <c r="C1029">
        <v>60</v>
      </c>
      <c r="D1029">
        <v>6</v>
      </c>
      <c r="E1029">
        <v>778</v>
      </c>
      <c r="F1029" t="s">
        <v>5105</v>
      </c>
      <c r="G1029" t="s">
        <v>242</v>
      </c>
      <c r="H1029" t="s">
        <v>3499</v>
      </c>
    </row>
    <row r="1030" spans="1:8" x14ac:dyDescent="0.2">
      <c r="A1030" t="s">
        <v>4919</v>
      </c>
      <c r="B1030">
        <v>1489</v>
      </c>
      <c r="C1030">
        <v>60</v>
      </c>
      <c r="D1030">
        <v>7</v>
      </c>
      <c r="E1030">
        <v>779</v>
      </c>
      <c r="F1030" t="s">
        <v>5104</v>
      </c>
      <c r="G1030" t="s">
        <v>634</v>
      </c>
      <c r="H1030" t="s">
        <v>3499</v>
      </c>
    </row>
    <row r="1031" spans="1:8" x14ac:dyDescent="0.2">
      <c r="A1031" t="s">
        <v>4919</v>
      </c>
      <c r="B1031">
        <v>1977</v>
      </c>
      <c r="C1031">
        <v>9</v>
      </c>
      <c r="D1031">
        <v>3</v>
      </c>
      <c r="E1031">
        <v>1482</v>
      </c>
      <c r="F1031" t="s">
        <v>239</v>
      </c>
      <c r="G1031" t="s">
        <v>242</v>
      </c>
      <c r="H1031" t="s">
        <v>3494</v>
      </c>
    </row>
    <row r="1032" spans="1:8" x14ac:dyDescent="0.2">
      <c r="A1032" t="s">
        <v>4919</v>
      </c>
      <c r="B1032">
        <v>2731</v>
      </c>
      <c r="C1032">
        <v>34</v>
      </c>
      <c r="D1032">
        <v>4</v>
      </c>
      <c r="E1032">
        <v>492</v>
      </c>
      <c r="F1032" t="s">
        <v>2068</v>
      </c>
      <c r="G1032" t="s">
        <v>1119</v>
      </c>
      <c r="H1032" t="s">
        <v>3486</v>
      </c>
    </row>
    <row r="1033" spans="1:8" x14ac:dyDescent="0.2">
      <c r="A1033" t="s">
        <v>4919</v>
      </c>
      <c r="B1033">
        <v>2732</v>
      </c>
      <c r="C1033">
        <v>34</v>
      </c>
      <c r="D1033">
        <v>4</v>
      </c>
      <c r="E1033">
        <v>492</v>
      </c>
      <c r="F1033" t="s">
        <v>2068</v>
      </c>
      <c r="G1033" t="s">
        <v>1119</v>
      </c>
      <c r="H1033" t="s">
        <v>3486</v>
      </c>
    </row>
    <row r="1034" spans="1:8" x14ac:dyDescent="0.2">
      <c r="A1034" t="s">
        <v>4919</v>
      </c>
      <c r="B1034">
        <v>2741</v>
      </c>
      <c r="C1034">
        <v>34</v>
      </c>
      <c r="D1034">
        <v>4</v>
      </c>
      <c r="E1034">
        <v>492</v>
      </c>
      <c r="F1034" t="s">
        <v>2068</v>
      </c>
      <c r="G1034" t="s">
        <v>1119</v>
      </c>
      <c r="H1034" t="s">
        <v>3486</v>
      </c>
    </row>
    <row r="1035" spans="1:8" x14ac:dyDescent="0.2">
      <c r="A1035" t="s">
        <v>4919</v>
      </c>
      <c r="B1035">
        <v>2742</v>
      </c>
      <c r="C1035">
        <v>34</v>
      </c>
      <c r="D1035">
        <v>4</v>
      </c>
      <c r="E1035">
        <v>492</v>
      </c>
      <c r="F1035" t="s">
        <v>2068</v>
      </c>
      <c r="G1035" t="s">
        <v>1119</v>
      </c>
      <c r="H1035" t="s">
        <v>3486</v>
      </c>
    </row>
    <row r="1036" spans="1:8" x14ac:dyDescent="0.2">
      <c r="A1036" t="s">
        <v>4919</v>
      </c>
      <c r="B1036">
        <v>3055</v>
      </c>
      <c r="C1036">
        <v>38</v>
      </c>
      <c r="D1036">
        <v>4</v>
      </c>
      <c r="E1036">
        <v>492</v>
      </c>
      <c r="F1036" t="s">
        <v>2068</v>
      </c>
      <c r="G1036" t="s">
        <v>1119</v>
      </c>
      <c r="H1036" t="s">
        <v>3486</v>
      </c>
    </row>
    <row r="1037" spans="1:8" x14ac:dyDescent="0.2">
      <c r="A1037" t="s">
        <v>4919</v>
      </c>
      <c r="B1037">
        <v>3056</v>
      </c>
      <c r="C1037">
        <v>38</v>
      </c>
      <c r="D1037">
        <v>4</v>
      </c>
      <c r="E1037">
        <v>492</v>
      </c>
      <c r="F1037" t="s">
        <v>2068</v>
      </c>
      <c r="G1037" t="s">
        <v>1119</v>
      </c>
      <c r="H1037" t="s">
        <v>3486</v>
      </c>
    </row>
    <row r="1038" spans="1:8" x14ac:dyDescent="0.2">
      <c r="A1038" t="s">
        <v>4919</v>
      </c>
      <c r="B1038">
        <v>3057</v>
      </c>
      <c r="C1038">
        <v>38</v>
      </c>
      <c r="D1038">
        <v>4</v>
      </c>
      <c r="E1038">
        <v>492</v>
      </c>
      <c r="F1038" t="s">
        <v>2068</v>
      </c>
      <c r="G1038" t="s">
        <v>1119</v>
      </c>
      <c r="H1038" t="s">
        <v>3486</v>
      </c>
    </row>
    <row r="1039" spans="1:8" x14ac:dyDescent="0.2">
      <c r="A1039" t="s">
        <v>4919</v>
      </c>
      <c r="B1039">
        <v>3058</v>
      </c>
      <c r="C1039">
        <v>38</v>
      </c>
      <c r="D1039">
        <v>4</v>
      </c>
      <c r="E1039">
        <v>492</v>
      </c>
      <c r="F1039" t="s">
        <v>2068</v>
      </c>
      <c r="G1039" t="s">
        <v>1119</v>
      </c>
      <c r="H1039" t="s">
        <v>3486</v>
      </c>
    </row>
    <row r="1040" spans="1:8" x14ac:dyDescent="0.2">
      <c r="A1040" t="s">
        <v>4919</v>
      </c>
      <c r="B1040">
        <v>4963</v>
      </c>
      <c r="C1040">
        <v>5</v>
      </c>
      <c r="D1040">
        <v>3</v>
      </c>
      <c r="E1040">
        <v>1482</v>
      </c>
      <c r="F1040" t="s">
        <v>239</v>
      </c>
      <c r="G1040" t="s">
        <v>242</v>
      </c>
      <c r="H1040" t="s">
        <v>3494</v>
      </c>
    </row>
    <row r="1041" spans="1:8" x14ac:dyDescent="0.2">
      <c r="A1041" t="s">
        <v>4919</v>
      </c>
      <c r="B1041">
        <v>5072</v>
      </c>
      <c r="C1041">
        <v>7</v>
      </c>
      <c r="D1041">
        <v>2</v>
      </c>
      <c r="E1041">
        <v>3120</v>
      </c>
      <c r="F1041" t="s">
        <v>5103</v>
      </c>
      <c r="G1041" t="s">
        <v>242</v>
      </c>
    </row>
    <row r="1042" spans="1:8" x14ac:dyDescent="0.2">
      <c r="A1042" t="s">
        <v>4919</v>
      </c>
      <c r="B1042">
        <v>5509</v>
      </c>
      <c r="C1042">
        <v>7</v>
      </c>
      <c r="D1042">
        <v>2</v>
      </c>
      <c r="E1042">
        <v>882</v>
      </c>
      <c r="F1042" t="s">
        <v>4871</v>
      </c>
      <c r="G1042" t="s">
        <v>242</v>
      </c>
    </row>
    <row r="1043" spans="1:8" x14ac:dyDescent="0.2">
      <c r="A1043" t="s">
        <v>5102</v>
      </c>
      <c r="B1043">
        <v>408</v>
      </c>
      <c r="C1043">
        <v>2</v>
      </c>
      <c r="D1043">
        <v>2</v>
      </c>
      <c r="E1043">
        <v>882</v>
      </c>
      <c r="F1043" t="s">
        <v>4871</v>
      </c>
      <c r="G1043" t="s">
        <v>242</v>
      </c>
    </row>
    <row r="1044" spans="1:8" x14ac:dyDescent="0.2">
      <c r="A1044" t="s">
        <v>4918</v>
      </c>
      <c r="B1044">
        <v>58</v>
      </c>
      <c r="C1044">
        <v>231</v>
      </c>
      <c r="D1044">
        <v>2</v>
      </c>
      <c r="E1044">
        <v>882</v>
      </c>
      <c r="F1044" t="s">
        <v>4871</v>
      </c>
      <c r="G1044" t="s">
        <v>242</v>
      </c>
    </row>
    <row r="1045" spans="1:8" x14ac:dyDescent="0.2">
      <c r="A1045" t="s">
        <v>5101</v>
      </c>
      <c r="B1045">
        <v>102</v>
      </c>
      <c r="C1045">
        <v>2</v>
      </c>
      <c r="D1045">
        <v>2</v>
      </c>
      <c r="E1045">
        <v>882</v>
      </c>
      <c r="F1045" t="s">
        <v>4871</v>
      </c>
      <c r="G1045" t="s">
        <v>242</v>
      </c>
    </row>
    <row r="1046" spans="1:8" x14ac:dyDescent="0.2">
      <c r="A1046" t="s">
        <v>5100</v>
      </c>
      <c r="B1046">
        <v>319</v>
      </c>
      <c r="C1046">
        <v>2</v>
      </c>
      <c r="D1046">
        <v>2</v>
      </c>
      <c r="E1046">
        <v>882</v>
      </c>
      <c r="F1046" t="s">
        <v>4871</v>
      </c>
      <c r="G1046" t="s">
        <v>242</v>
      </c>
    </row>
    <row r="1047" spans="1:8" x14ac:dyDescent="0.2">
      <c r="A1047" t="s">
        <v>4917</v>
      </c>
      <c r="B1047">
        <v>100</v>
      </c>
      <c r="C1047">
        <v>48</v>
      </c>
      <c r="D1047">
        <v>2</v>
      </c>
      <c r="E1047">
        <v>1255</v>
      </c>
      <c r="F1047" t="s">
        <v>3091</v>
      </c>
      <c r="G1047" t="s">
        <v>242</v>
      </c>
    </row>
    <row r="1048" spans="1:8" x14ac:dyDescent="0.2">
      <c r="A1048" t="s">
        <v>4917</v>
      </c>
      <c r="B1048">
        <v>100</v>
      </c>
      <c r="C1048">
        <v>70</v>
      </c>
      <c r="D1048">
        <v>2</v>
      </c>
      <c r="E1048">
        <v>280</v>
      </c>
      <c r="F1048" t="s">
        <v>3211</v>
      </c>
      <c r="G1048" t="s">
        <v>242</v>
      </c>
      <c r="H1048" t="s">
        <v>4974</v>
      </c>
    </row>
    <row r="1049" spans="1:8" x14ac:dyDescent="0.2">
      <c r="A1049" t="s">
        <v>4917</v>
      </c>
      <c r="B1049">
        <v>100</v>
      </c>
      <c r="C1049">
        <v>70</v>
      </c>
      <c r="D1049">
        <v>6</v>
      </c>
      <c r="E1049">
        <v>274</v>
      </c>
      <c r="F1049" t="s">
        <v>650</v>
      </c>
      <c r="G1049" t="s">
        <v>2219</v>
      </c>
      <c r="H1049" t="s">
        <v>3490</v>
      </c>
    </row>
    <row r="1050" spans="1:8" x14ac:dyDescent="0.2">
      <c r="A1050" t="s">
        <v>4917</v>
      </c>
      <c r="B1050">
        <v>100</v>
      </c>
      <c r="C1050">
        <v>86</v>
      </c>
      <c r="D1050">
        <v>2</v>
      </c>
      <c r="E1050">
        <v>1255</v>
      </c>
      <c r="F1050" t="s">
        <v>3091</v>
      </c>
      <c r="G1050" t="s">
        <v>242</v>
      </c>
    </row>
    <row r="1051" spans="1:8" x14ac:dyDescent="0.2">
      <c r="A1051" t="s">
        <v>4917</v>
      </c>
      <c r="B1051">
        <v>100</v>
      </c>
      <c r="C1051">
        <v>86</v>
      </c>
      <c r="D1051">
        <v>4</v>
      </c>
      <c r="E1051">
        <v>1281</v>
      </c>
      <c r="F1051" t="s">
        <v>2729</v>
      </c>
      <c r="G1051" t="s">
        <v>2391</v>
      </c>
      <c r="H1051" t="s">
        <v>3485</v>
      </c>
    </row>
    <row r="1052" spans="1:8" x14ac:dyDescent="0.2">
      <c r="A1052" t="s">
        <v>4917</v>
      </c>
      <c r="B1052">
        <v>132</v>
      </c>
      <c r="C1052">
        <v>5</v>
      </c>
      <c r="D1052">
        <v>2</v>
      </c>
      <c r="E1052">
        <v>1253</v>
      </c>
      <c r="F1052" t="s">
        <v>2737</v>
      </c>
      <c r="G1052" t="s">
        <v>242</v>
      </c>
    </row>
    <row r="1053" spans="1:8" x14ac:dyDescent="0.2">
      <c r="A1053" t="s">
        <v>4917</v>
      </c>
      <c r="B1053">
        <v>132</v>
      </c>
      <c r="C1053">
        <v>5</v>
      </c>
      <c r="D1053">
        <v>4</v>
      </c>
      <c r="E1053">
        <v>3790</v>
      </c>
      <c r="F1053" t="s">
        <v>1269</v>
      </c>
      <c r="G1053" t="s">
        <v>60</v>
      </c>
    </row>
    <row r="1054" spans="1:8" x14ac:dyDescent="0.2">
      <c r="A1054" t="s">
        <v>4917</v>
      </c>
      <c r="B1054">
        <v>134</v>
      </c>
      <c r="C1054">
        <v>5</v>
      </c>
      <c r="D1054">
        <v>2</v>
      </c>
      <c r="E1054">
        <v>1253</v>
      </c>
      <c r="F1054" t="s">
        <v>2737</v>
      </c>
      <c r="G1054" t="s">
        <v>242</v>
      </c>
    </row>
    <row r="1055" spans="1:8" x14ac:dyDescent="0.2">
      <c r="A1055" t="s">
        <v>4917</v>
      </c>
      <c r="B1055">
        <v>134</v>
      </c>
      <c r="C1055">
        <v>5</v>
      </c>
      <c r="D1055">
        <v>2</v>
      </c>
      <c r="E1055">
        <v>1255</v>
      </c>
      <c r="F1055" t="s">
        <v>3091</v>
      </c>
      <c r="G1055" t="s">
        <v>242</v>
      </c>
    </row>
    <row r="1056" spans="1:8" x14ac:dyDescent="0.2">
      <c r="A1056" t="s">
        <v>4917</v>
      </c>
      <c r="B1056">
        <v>134</v>
      </c>
      <c r="C1056">
        <v>5</v>
      </c>
      <c r="D1056">
        <v>4</v>
      </c>
      <c r="E1056">
        <v>3795</v>
      </c>
      <c r="F1056" t="s">
        <v>281</v>
      </c>
      <c r="G1056" t="s">
        <v>60</v>
      </c>
    </row>
    <row r="1057" spans="1:8" x14ac:dyDescent="0.2">
      <c r="A1057" t="s">
        <v>4917</v>
      </c>
      <c r="B1057">
        <v>135</v>
      </c>
      <c r="C1057">
        <v>5</v>
      </c>
      <c r="D1057">
        <v>2</v>
      </c>
      <c r="E1057">
        <v>1253</v>
      </c>
      <c r="F1057" t="s">
        <v>2737</v>
      </c>
      <c r="G1057" t="s">
        <v>242</v>
      </c>
    </row>
    <row r="1058" spans="1:8" x14ac:dyDescent="0.2">
      <c r="A1058" t="s">
        <v>4917</v>
      </c>
      <c r="B1058">
        <v>135</v>
      </c>
      <c r="C1058">
        <v>5</v>
      </c>
      <c r="D1058">
        <v>2</v>
      </c>
      <c r="E1058">
        <v>1255</v>
      </c>
      <c r="F1058" t="s">
        <v>3091</v>
      </c>
      <c r="G1058" t="s">
        <v>242</v>
      </c>
    </row>
    <row r="1059" spans="1:8" x14ac:dyDescent="0.2">
      <c r="A1059" t="s">
        <v>4917</v>
      </c>
      <c r="B1059">
        <v>135</v>
      </c>
      <c r="C1059">
        <v>5</v>
      </c>
      <c r="D1059">
        <v>4</v>
      </c>
      <c r="E1059">
        <v>3795</v>
      </c>
      <c r="F1059" t="s">
        <v>281</v>
      </c>
      <c r="G1059" t="s">
        <v>60</v>
      </c>
    </row>
    <row r="1060" spans="1:8" x14ac:dyDescent="0.2">
      <c r="A1060" t="s">
        <v>4917</v>
      </c>
      <c r="B1060">
        <v>160</v>
      </c>
      <c r="C1060">
        <v>9</v>
      </c>
      <c r="D1060">
        <v>2</v>
      </c>
      <c r="E1060">
        <v>1255</v>
      </c>
      <c r="F1060" t="s">
        <v>3091</v>
      </c>
      <c r="G1060" t="s">
        <v>242</v>
      </c>
    </row>
    <row r="1061" spans="1:8" x14ac:dyDescent="0.2">
      <c r="A1061" t="s">
        <v>4917</v>
      </c>
      <c r="B1061">
        <v>160</v>
      </c>
      <c r="C1061">
        <v>9</v>
      </c>
      <c r="D1061">
        <v>4</v>
      </c>
      <c r="E1061">
        <v>1281</v>
      </c>
      <c r="F1061" t="s">
        <v>2729</v>
      </c>
      <c r="G1061" t="s">
        <v>2391</v>
      </c>
      <c r="H1061" t="s">
        <v>3485</v>
      </c>
    </row>
    <row r="1062" spans="1:8" x14ac:dyDescent="0.2">
      <c r="A1062" t="s">
        <v>4917</v>
      </c>
      <c r="B1062">
        <v>160</v>
      </c>
      <c r="C1062">
        <v>9</v>
      </c>
      <c r="D1062">
        <v>4</v>
      </c>
      <c r="E1062">
        <v>3417</v>
      </c>
      <c r="F1062" t="s">
        <v>237</v>
      </c>
      <c r="G1062" t="s">
        <v>1827</v>
      </c>
    </row>
    <row r="1063" spans="1:8" x14ac:dyDescent="0.2">
      <c r="A1063" t="s">
        <v>4917</v>
      </c>
      <c r="B1063">
        <v>166</v>
      </c>
      <c r="C1063">
        <v>9</v>
      </c>
      <c r="D1063">
        <v>4</v>
      </c>
      <c r="E1063">
        <v>3790</v>
      </c>
      <c r="F1063" t="s">
        <v>1269</v>
      </c>
      <c r="G1063" t="s">
        <v>60</v>
      </c>
    </row>
    <row r="1064" spans="1:8" x14ac:dyDescent="0.2">
      <c r="A1064" t="s">
        <v>4917</v>
      </c>
      <c r="B1064">
        <v>169</v>
      </c>
      <c r="C1064">
        <v>9</v>
      </c>
      <c r="D1064">
        <v>2</v>
      </c>
      <c r="E1064">
        <v>1253</v>
      </c>
      <c r="F1064" t="s">
        <v>2737</v>
      </c>
      <c r="G1064" t="s">
        <v>242</v>
      </c>
    </row>
    <row r="1065" spans="1:8" x14ac:dyDescent="0.2">
      <c r="A1065" t="s">
        <v>4917</v>
      </c>
      <c r="B1065">
        <v>169</v>
      </c>
      <c r="C1065">
        <v>9</v>
      </c>
      <c r="D1065">
        <v>2</v>
      </c>
      <c r="E1065">
        <v>1255</v>
      </c>
      <c r="F1065" t="s">
        <v>3091</v>
      </c>
      <c r="G1065" t="s">
        <v>242</v>
      </c>
    </row>
    <row r="1066" spans="1:8" x14ac:dyDescent="0.2">
      <c r="A1066" t="s">
        <v>4917</v>
      </c>
      <c r="B1066">
        <v>169</v>
      </c>
      <c r="C1066">
        <v>9</v>
      </c>
      <c r="D1066">
        <v>4</v>
      </c>
      <c r="E1066">
        <v>3795</v>
      </c>
      <c r="F1066" t="s">
        <v>281</v>
      </c>
      <c r="G1066" t="s">
        <v>60</v>
      </c>
    </row>
    <row r="1067" spans="1:8" x14ac:dyDescent="0.2">
      <c r="A1067" t="s">
        <v>4917</v>
      </c>
      <c r="B1067">
        <v>185</v>
      </c>
      <c r="C1067">
        <v>5</v>
      </c>
      <c r="D1067">
        <v>2</v>
      </c>
      <c r="E1067">
        <v>1255</v>
      </c>
      <c r="F1067" t="s">
        <v>3091</v>
      </c>
      <c r="G1067" t="s">
        <v>242</v>
      </c>
    </row>
    <row r="1068" spans="1:8" x14ac:dyDescent="0.2">
      <c r="A1068" t="s">
        <v>4917</v>
      </c>
      <c r="B1068">
        <v>185</v>
      </c>
      <c r="C1068">
        <v>5</v>
      </c>
      <c r="D1068">
        <v>4</v>
      </c>
      <c r="E1068">
        <v>1281</v>
      </c>
      <c r="F1068" t="s">
        <v>2729</v>
      </c>
      <c r="G1068" t="s">
        <v>2391</v>
      </c>
      <c r="H1068" t="s">
        <v>3485</v>
      </c>
    </row>
    <row r="1069" spans="1:8" x14ac:dyDescent="0.2">
      <c r="A1069" t="s">
        <v>4917</v>
      </c>
      <c r="B1069">
        <v>185</v>
      </c>
      <c r="C1069">
        <v>5</v>
      </c>
      <c r="D1069">
        <v>4</v>
      </c>
      <c r="E1069">
        <v>3417</v>
      </c>
      <c r="F1069" t="s">
        <v>237</v>
      </c>
      <c r="G1069" t="s">
        <v>1827</v>
      </c>
    </row>
    <row r="1070" spans="1:8" x14ac:dyDescent="0.2">
      <c r="A1070" t="s">
        <v>4917</v>
      </c>
      <c r="B1070">
        <v>185</v>
      </c>
      <c r="C1070">
        <v>5</v>
      </c>
      <c r="D1070">
        <v>4</v>
      </c>
      <c r="E1070">
        <v>3784</v>
      </c>
      <c r="F1070" t="s">
        <v>1295</v>
      </c>
      <c r="G1070" t="s">
        <v>60</v>
      </c>
    </row>
    <row r="1071" spans="1:8" x14ac:dyDescent="0.2">
      <c r="A1071" t="s">
        <v>4917</v>
      </c>
      <c r="B1071">
        <v>185</v>
      </c>
      <c r="C1071">
        <v>5</v>
      </c>
      <c r="D1071">
        <v>4</v>
      </c>
      <c r="E1071">
        <v>3795</v>
      </c>
      <c r="F1071" t="s">
        <v>281</v>
      </c>
      <c r="G1071" t="s">
        <v>60</v>
      </c>
    </row>
    <row r="1072" spans="1:8" x14ac:dyDescent="0.2">
      <c r="A1072" t="s">
        <v>4917</v>
      </c>
      <c r="B1072">
        <v>185</v>
      </c>
      <c r="C1072">
        <v>5</v>
      </c>
      <c r="D1072">
        <v>4</v>
      </c>
      <c r="E1072">
        <v>4130</v>
      </c>
      <c r="F1072" t="s">
        <v>725</v>
      </c>
      <c r="G1072" t="s">
        <v>2187</v>
      </c>
      <c r="H1072" t="s">
        <v>3491</v>
      </c>
    </row>
    <row r="1073" spans="1:8" x14ac:dyDescent="0.2">
      <c r="A1073" t="s">
        <v>4917</v>
      </c>
      <c r="B1073">
        <v>185</v>
      </c>
      <c r="C1073">
        <v>5</v>
      </c>
      <c r="D1073">
        <v>6</v>
      </c>
      <c r="E1073">
        <v>272</v>
      </c>
      <c r="F1073" t="s">
        <v>1378</v>
      </c>
      <c r="G1073" t="s">
        <v>3193</v>
      </c>
      <c r="H1073" t="s">
        <v>3490</v>
      </c>
    </row>
    <row r="1074" spans="1:8" x14ac:dyDescent="0.2">
      <c r="A1074" t="s">
        <v>4917</v>
      </c>
      <c r="B1074">
        <v>186</v>
      </c>
      <c r="C1074">
        <v>5</v>
      </c>
      <c r="D1074">
        <v>2</v>
      </c>
      <c r="E1074">
        <v>1255</v>
      </c>
      <c r="F1074" t="s">
        <v>3091</v>
      </c>
      <c r="G1074" t="s">
        <v>242</v>
      </c>
    </row>
    <row r="1075" spans="1:8" x14ac:dyDescent="0.2">
      <c r="A1075" t="s">
        <v>4917</v>
      </c>
      <c r="B1075">
        <v>186</v>
      </c>
      <c r="C1075">
        <v>5</v>
      </c>
      <c r="D1075">
        <v>4</v>
      </c>
      <c r="E1075">
        <v>1281</v>
      </c>
      <c r="F1075" t="s">
        <v>2729</v>
      </c>
      <c r="G1075" t="s">
        <v>2391</v>
      </c>
      <c r="H1075" t="s">
        <v>3485</v>
      </c>
    </row>
    <row r="1076" spans="1:8" x14ac:dyDescent="0.2">
      <c r="A1076" t="s">
        <v>4917</v>
      </c>
      <c r="B1076">
        <v>186</v>
      </c>
      <c r="C1076">
        <v>5</v>
      </c>
      <c r="D1076">
        <v>4</v>
      </c>
      <c r="E1076">
        <v>3417</v>
      </c>
      <c r="F1076" t="s">
        <v>237</v>
      </c>
      <c r="G1076" t="s">
        <v>1827</v>
      </c>
    </row>
    <row r="1077" spans="1:8" x14ac:dyDescent="0.2">
      <c r="A1077" t="s">
        <v>4917</v>
      </c>
      <c r="B1077">
        <v>186</v>
      </c>
      <c r="C1077">
        <v>5</v>
      </c>
      <c r="D1077">
        <v>4</v>
      </c>
      <c r="E1077">
        <v>3784</v>
      </c>
      <c r="F1077" t="s">
        <v>1295</v>
      </c>
      <c r="G1077" t="s">
        <v>60</v>
      </c>
    </row>
    <row r="1078" spans="1:8" x14ac:dyDescent="0.2">
      <c r="A1078" t="s">
        <v>4917</v>
      </c>
      <c r="B1078">
        <v>186</v>
      </c>
      <c r="C1078">
        <v>5</v>
      </c>
      <c r="D1078">
        <v>4</v>
      </c>
      <c r="E1078">
        <v>3795</v>
      </c>
      <c r="F1078" t="s">
        <v>281</v>
      </c>
      <c r="G1078" t="s">
        <v>60</v>
      </c>
    </row>
    <row r="1079" spans="1:8" x14ac:dyDescent="0.2">
      <c r="A1079" t="s">
        <v>4917</v>
      </c>
      <c r="B1079">
        <v>186</v>
      </c>
      <c r="C1079">
        <v>5</v>
      </c>
      <c r="D1079">
        <v>4</v>
      </c>
      <c r="E1079">
        <v>4130</v>
      </c>
      <c r="F1079" t="s">
        <v>725</v>
      </c>
      <c r="G1079" t="s">
        <v>2187</v>
      </c>
      <c r="H1079" t="s">
        <v>3491</v>
      </c>
    </row>
    <row r="1080" spans="1:8" x14ac:dyDescent="0.2">
      <c r="A1080" t="s">
        <v>4917</v>
      </c>
      <c r="B1080">
        <v>186</v>
      </c>
      <c r="C1080">
        <v>5</v>
      </c>
      <c r="D1080">
        <v>6</v>
      </c>
      <c r="E1080">
        <v>272</v>
      </c>
      <c r="F1080" t="s">
        <v>1378</v>
      </c>
      <c r="G1080" t="s">
        <v>3193</v>
      </c>
      <c r="H1080" t="s">
        <v>3490</v>
      </c>
    </row>
    <row r="1081" spans="1:8" x14ac:dyDescent="0.2">
      <c r="A1081" t="s">
        <v>4917</v>
      </c>
      <c r="B1081">
        <v>189</v>
      </c>
      <c r="C1081">
        <v>9</v>
      </c>
      <c r="D1081">
        <v>2</v>
      </c>
      <c r="E1081">
        <v>1255</v>
      </c>
      <c r="F1081" t="s">
        <v>3091</v>
      </c>
      <c r="G1081" t="s">
        <v>242</v>
      </c>
    </row>
    <row r="1082" spans="1:8" x14ac:dyDescent="0.2">
      <c r="A1082" t="s">
        <v>4917</v>
      </c>
      <c r="B1082">
        <v>189</v>
      </c>
      <c r="C1082">
        <v>9</v>
      </c>
      <c r="D1082">
        <v>4</v>
      </c>
      <c r="E1082">
        <v>1281</v>
      </c>
      <c r="F1082" t="s">
        <v>2729</v>
      </c>
      <c r="G1082" t="s">
        <v>2391</v>
      </c>
      <c r="H1082" t="s">
        <v>3485</v>
      </c>
    </row>
    <row r="1083" spans="1:8" x14ac:dyDescent="0.2">
      <c r="A1083" t="s">
        <v>4917</v>
      </c>
      <c r="B1083">
        <v>189</v>
      </c>
      <c r="C1083">
        <v>9</v>
      </c>
      <c r="D1083">
        <v>4</v>
      </c>
      <c r="E1083">
        <v>3417</v>
      </c>
      <c r="F1083" t="s">
        <v>237</v>
      </c>
      <c r="G1083" t="s">
        <v>1827</v>
      </c>
    </row>
    <row r="1084" spans="1:8" x14ac:dyDescent="0.2">
      <c r="A1084" t="s">
        <v>4917</v>
      </c>
      <c r="B1084">
        <v>191</v>
      </c>
      <c r="C1084">
        <v>9</v>
      </c>
      <c r="D1084">
        <v>4</v>
      </c>
      <c r="E1084">
        <v>3790</v>
      </c>
      <c r="F1084" t="s">
        <v>1269</v>
      </c>
      <c r="G1084" t="s">
        <v>60</v>
      </c>
    </row>
    <row r="1085" spans="1:8" x14ac:dyDescent="0.2">
      <c r="A1085" t="s">
        <v>4917</v>
      </c>
      <c r="B1085">
        <v>206</v>
      </c>
      <c r="C1085">
        <v>9</v>
      </c>
      <c r="D1085">
        <v>2</v>
      </c>
      <c r="E1085">
        <v>1253</v>
      </c>
      <c r="F1085" t="s">
        <v>2737</v>
      </c>
      <c r="G1085" t="s">
        <v>242</v>
      </c>
    </row>
    <row r="1086" spans="1:8" x14ac:dyDescent="0.2">
      <c r="A1086" t="s">
        <v>4917</v>
      </c>
      <c r="B1086">
        <v>206</v>
      </c>
      <c r="C1086">
        <v>9</v>
      </c>
      <c r="D1086">
        <v>2</v>
      </c>
      <c r="E1086">
        <v>1255</v>
      </c>
      <c r="F1086" t="s">
        <v>3091</v>
      </c>
      <c r="G1086" t="s">
        <v>242</v>
      </c>
    </row>
    <row r="1087" spans="1:8" x14ac:dyDescent="0.2">
      <c r="A1087" t="s">
        <v>4917</v>
      </c>
      <c r="B1087">
        <v>206</v>
      </c>
      <c r="C1087">
        <v>9</v>
      </c>
      <c r="D1087">
        <v>4</v>
      </c>
      <c r="E1087">
        <v>3795</v>
      </c>
      <c r="F1087" t="s">
        <v>281</v>
      </c>
      <c r="G1087" t="s">
        <v>60</v>
      </c>
    </row>
    <row r="1088" spans="1:8" x14ac:dyDescent="0.2">
      <c r="A1088" t="s">
        <v>4917</v>
      </c>
      <c r="B1088">
        <v>228</v>
      </c>
      <c r="C1088">
        <v>24</v>
      </c>
      <c r="D1088">
        <v>2</v>
      </c>
      <c r="E1088">
        <v>1255</v>
      </c>
      <c r="F1088" t="s">
        <v>3091</v>
      </c>
      <c r="G1088" t="s">
        <v>242</v>
      </c>
    </row>
    <row r="1089" spans="1:8" x14ac:dyDescent="0.2">
      <c r="A1089" t="s">
        <v>4917</v>
      </c>
      <c r="B1089">
        <v>228</v>
      </c>
      <c r="C1089">
        <v>24</v>
      </c>
      <c r="D1089">
        <v>4</v>
      </c>
      <c r="E1089">
        <v>1281</v>
      </c>
      <c r="F1089" t="s">
        <v>2729</v>
      </c>
      <c r="G1089" t="s">
        <v>2391</v>
      </c>
      <c r="H1089" t="s">
        <v>3485</v>
      </c>
    </row>
    <row r="1090" spans="1:8" x14ac:dyDescent="0.2">
      <c r="A1090" t="s">
        <v>4917</v>
      </c>
      <c r="B1090">
        <v>228</v>
      </c>
      <c r="C1090">
        <v>24</v>
      </c>
      <c r="D1090">
        <v>4</v>
      </c>
      <c r="E1090">
        <v>3417</v>
      </c>
      <c r="F1090" t="s">
        <v>237</v>
      </c>
      <c r="G1090" t="s">
        <v>1827</v>
      </c>
    </row>
    <row r="1091" spans="1:8" x14ac:dyDescent="0.2">
      <c r="A1091" t="s">
        <v>4917</v>
      </c>
      <c r="B1091">
        <v>228</v>
      </c>
      <c r="C1091">
        <v>24</v>
      </c>
      <c r="D1091">
        <v>4</v>
      </c>
      <c r="E1091">
        <v>3784</v>
      </c>
      <c r="F1091" t="s">
        <v>1295</v>
      </c>
      <c r="G1091" t="s">
        <v>60</v>
      </c>
    </row>
    <row r="1092" spans="1:8" x14ac:dyDescent="0.2">
      <c r="A1092" t="s">
        <v>4917</v>
      </c>
      <c r="B1092">
        <v>228</v>
      </c>
      <c r="C1092">
        <v>24</v>
      </c>
      <c r="D1092">
        <v>4</v>
      </c>
      <c r="E1092">
        <v>3795</v>
      </c>
      <c r="F1092" t="s">
        <v>281</v>
      </c>
      <c r="G1092" t="s">
        <v>60</v>
      </c>
    </row>
    <row r="1093" spans="1:8" x14ac:dyDescent="0.2">
      <c r="A1093" t="s">
        <v>4917</v>
      </c>
      <c r="B1093">
        <v>228</v>
      </c>
      <c r="C1093">
        <v>24</v>
      </c>
      <c r="D1093">
        <v>4</v>
      </c>
      <c r="E1093">
        <v>4130</v>
      </c>
      <c r="F1093" t="s">
        <v>725</v>
      </c>
      <c r="G1093" t="s">
        <v>2187</v>
      </c>
      <c r="H1093" t="s">
        <v>3491</v>
      </c>
    </row>
    <row r="1094" spans="1:8" x14ac:dyDescent="0.2">
      <c r="A1094" t="s">
        <v>4917</v>
      </c>
      <c r="B1094">
        <v>228</v>
      </c>
      <c r="C1094">
        <v>24</v>
      </c>
      <c r="D1094">
        <v>6</v>
      </c>
      <c r="E1094">
        <v>272</v>
      </c>
      <c r="F1094" t="s">
        <v>1378</v>
      </c>
      <c r="G1094" t="s">
        <v>3193</v>
      </c>
      <c r="H1094" t="s">
        <v>3490</v>
      </c>
    </row>
    <row r="1095" spans="1:8" x14ac:dyDescent="0.2">
      <c r="A1095" t="s">
        <v>4917</v>
      </c>
      <c r="B1095">
        <v>228</v>
      </c>
      <c r="C1095">
        <v>9</v>
      </c>
      <c r="D1095">
        <v>4</v>
      </c>
      <c r="E1095">
        <v>3415</v>
      </c>
      <c r="F1095" t="s">
        <v>2872</v>
      </c>
      <c r="G1095" t="s">
        <v>2181</v>
      </c>
      <c r="H1095" t="s">
        <v>4959</v>
      </c>
    </row>
    <row r="1096" spans="1:8" x14ac:dyDescent="0.2">
      <c r="A1096" t="s">
        <v>4917</v>
      </c>
      <c r="B1096">
        <v>229</v>
      </c>
      <c r="C1096">
        <v>31</v>
      </c>
      <c r="D1096">
        <v>2</v>
      </c>
      <c r="E1096">
        <v>1255</v>
      </c>
      <c r="F1096" t="s">
        <v>3091</v>
      </c>
      <c r="G1096" t="s">
        <v>242</v>
      </c>
    </row>
    <row r="1097" spans="1:8" x14ac:dyDescent="0.2">
      <c r="A1097" t="s">
        <v>4917</v>
      </c>
      <c r="B1097">
        <v>229</v>
      </c>
      <c r="C1097">
        <v>31</v>
      </c>
      <c r="D1097">
        <v>4</v>
      </c>
      <c r="E1097">
        <v>1281</v>
      </c>
      <c r="F1097" t="s">
        <v>2729</v>
      </c>
      <c r="G1097" t="s">
        <v>2391</v>
      </c>
      <c r="H1097" t="s">
        <v>3485</v>
      </c>
    </row>
    <row r="1098" spans="1:8" x14ac:dyDescent="0.2">
      <c r="A1098" t="s">
        <v>4917</v>
      </c>
      <c r="B1098">
        <v>229</v>
      </c>
      <c r="C1098">
        <v>31</v>
      </c>
      <c r="D1098">
        <v>4</v>
      </c>
      <c r="E1098">
        <v>3417</v>
      </c>
      <c r="F1098" t="s">
        <v>237</v>
      </c>
      <c r="G1098" t="s">
        <v>1827</v>
      </c>
    </row>
    <row r="1099" spans="1:8" x14ac:dyDescent="0.2">
      <c r="A1099" t="s">
        <v>4917</v>
      </c>
      <c r="B1099">
        <v>229</v>
      </c>
      <c r="C1099">
        <v>31</v>
      </c>
      <c r="D1099">
        <v>4</v>
      </c>
      <c r="E1099">
        <v>3784</v>
      </c>
      <c r="F1099" t="s">
        <v>1295</v>
      </c>
      <c r="G1099" t="s">
        <v>60</v>
      </c>
    </row>
    <row r="1100" spans="1:8" x14ac:dyDescent="0.2">
      <c r="A1100" t="s">
        <v>4917</v>
      </c>
      <c r="B1100">
        <v>229</v>
      </c>
      <c r="C1100">
        <v>31</v>
      </c>
      <c r="D1100">
        <v>4</v>
      </c>
      <c r="E1100">
        <v>3795</v>
      </c>
      <c r="F1100" t="s">
        <v>281</v>
      </c>
      <c r="G1100" t="s">
        <v>60</v>
      </c>
    </row>
    <row r="1101" spans="1:8" x14ac:dyDescent="0.2">
      <c r="A1101" t="s">
        <v>4917</v>
      </c>
      <c r="B1101">
        <v>229</v>
      </c>
      <c r="C1101">
        <v>31</v>
      </c>
      <c r="D1101">
        <v>4</v>
      </c>
      <c r="E1101">
        <v>4130</v>
      </c>
      <c r="F1101" t="s">
        <v>725</v>
      </c>
      <c r="G1101" t="s">
        <v>2187</v>
      </c>
      <c r="H1101" t="s">
        <v>3491</v>
      </c>
    </row>
    <row r="1102" spans="1:8" x14ac:dyDescent="0.2">
      <c r="A1102" t="s">
        <v>4917</v>
      </c>
      <c r="B1102">
        <v>229</v>
      </c>
      <c r="C1102">
        <v>31</v>
      </c>
      <c r="D1102">
        <v>6</v>
      </c>
      <c r="E1102">
        <v>272</v>
      </c>
      <c r="F1102" t="s">
        <v>1378</v>
      </c>
      <c r="G1102" t="s">
        <v>3193</v>
      </c>
      <c r="H1102" t="s">
        <v>3490</v>
      </c>
    </row>
    <row r="1103" spans="1:8" x14ac:dyDescent="0.2">
      <c r="A1103" t="s">
        <v>4917</v>
      </c>
      <c r="B1103">
        <v>232</v>
      </c>
      <c r="C1103">
        <v>9</v>
      </c>
      <c r="D1103">
        <v>2</v>
      </c>
      <c r="E1103">
        <v>1253</v>
      </c>
      <c r="F1103" t="s">
        <v>2737</v>
      </c>
      <c r="G1103" t="s">
        <v>242</v>
      </c>
    </row>
    <row r="1104" spans="1:8" x14ac:dyDescent="0.2">
      <c r="A1104" t="s">
        <v>4917</v>
      </c>
      <c r="B1104">
        <v>232</v>
      </c>
      <c r="C1104">
        <v>9</v>
      </c>
      <c r="D1104">
        <v>4</v>
      </c>
      <c r="E1104">
        <v>3790</v>
      </c>
      <c r="F1104" t="s">
        <v>1269</v>
      </c>
      <c r="G1104" t="s">
        <v>60</v>
      </c>
    </row>
    <row r="1105" spans="1:8" x14ac:dyDescent="0.2">
      <c r="A1105" t="s">
        <v>4917</v>
      </c>
      <c r="B1105">
        <v>235</v>
      </c>
      <c r="C1105">
        <v>35</v>
      </c>
      <c r="D1105">
        <v>2</v>
      </c>
      <c r="E1105">
        <v>1255</v>
      </c>
      <c r="F1105" t="s">
        <v>3091</v>
      </c>
      <c r="G1105" t="s">
        <v>242</v>
      </c>
    </row>
    <row r="1106" spans="1:8" x14ac:dyDescent="0.2">
      <c r="A1106" t="s">
        <v>4917</v>
      </c>
      <c r="B1106">
        <v>235</v>
      </c>
      <c r="C1106">
        <v>35</v>
      </c>
      <c r="D1106">
        <v>4</v>
      </c>
      <c r="E1106">
        <v>1281</v>
      </c>
      <c r="F1106" t="s">
        <v>2729</v>
      </c>
      <c r="G1106" t="s">
        <v>2391</v>
      </c>
      <c r="H1106" t="s">
        <v>3485</v>
      </c>
    </row>
    <row r="1107" spans="1:8" x14ac:dyDescent="0.2">
      <c r="A1107" t="s">
        <v>4917</v>
      </c>
      <c r="B1107">
        <v>235</v>
      </c>
      <c r="C1107">
        <v>35</v>
      </c>
      <c r="D1107">
        <v>4</v>
      </c>
      <c r="E1107">
        <v>3417</v>
      </c>
      <c r="F1107" t="s">
        <v>237</v>
      </c>
      <c r="G1107" t="s">
        <v>1827</v>
      </c>
    </row>
    <row r="1108" spans="1:8" x14ac:dyDescent="0.2">
      <c r="A1108" t="s">
        <v>4917</v>
      </c>
      <c r="B1108">
        <v>235</v>
      </c>
      <c r="C1108">
        <v>35</v>
      </c>
      <c r="D1108">
        <v>4</v>
      </c>
      <c r="E1108">
        <v>3784</v>
      </c>
      <c r="F1108" t="s">
        <v>1295</v>
      </c>
      <c r="G1108" t="s">
        <v>60</v>
      </c>
    </row>
    <row r="1109" spans="1:8" x14ac:dyDescent="0.2">
      <c r="A1109" t="s">
        <v>4917</v>
      </c>
      <c r="B1109">
        <v>235</v>
      </c>
      <c r="C1109">
        <v>35</v>
      </c>
      <c r="D1109">
        <v>4</v>
      </c>
      <c r="E1109">
        <v>4130</v>
      </c>
      <c r="F1109" t="s">
        <v>725</v>
      </c>
      <c r="G1109" t="s">
        <v>2187</v>
      </c>
      <c r="H1109" t="s">
        <v>3491</v>
      </c>
    </row>
    <row r="1110" spans="1:8" x14ac:dyDescent="0.2">
      <c r="A1110" t="s">
        <v>4917</v>
      </c>
      <c r="B1110">
        <v>235</v>
      </c>
      <c r="C1110">
        <v>35</v>
      </c>
      <c r="D1110">
        <v>6</v>
      </c>
      <c r="E1110">
        <v>272</v>
      </c>
      <c r="F1110" t="s">
        <v>1378</v>
      </c>
      <c r="G1110" t="s">
        <v>3193</v>
      </c>
      <c r="H1110" t="s">
        <v>3490</v>
      </c>
    </row>
    <row r="1111" spans="1:8" x14ac:dyDescent="0.2">
      <c r="A1111" t="s">
        <v>4917</v>
      </c>
      <c r="B1111">
        <v>235</v>
      </c>
      <c r="C1111">
        <v>93</v>
      </c>
      <c r="D1111">
        <v>2</v>
      </c>
      <c r="E1111">
        <v>1255</v>
      </c>
      <c r="F1111" t="s">
        <v>3091</v>
      </c>
      <c r="G1111" t="s">
        <v>242</v>
      </c>
    </row>
    <row r="1112" spans="1:8" x14ac:dyDescent="0.2">
      <c r="A1112" t="s">
        <v>4917</v>
      </c>
      <c r="B1112">
        <v>235</v>
      </c>
      <c r="C1112">
        <v>93</v>
      </c>
      <c r="D1112">
        <v>4</v>
      </c>
      <c r="E1112">
        <v>1281</v>
      </c>
      <c r="F1112" t="s">
        <v>2729</v>
      </c>
      <c r="G1112" t="s">
        <v>2391</v>
      </c>
      <c r="H1112" t="s">
        <v>3485</v>
      </c>
    </row>
    <row r="1113" spans="1:8" x14ac:dyDescent="0.2">
      <c r="A1113" t="s">
        <v>4917</v>
      </c>
      <c r="B1113">
        <v>235</v>
      </c>
      <c r="C1113">
        <v>93</v>
      </c>
      <c r="D1113">
        <v>4</v>
      </c>
      <c r="E1113">
        <v>3417</v>
      </c>
      <c r="F1113" t="s">
        <v>237</v>
      </c>
      <c r="G1113" t="s">
        <v>1827</v>
      </c>
    </row>
    <row r="1114" spans="1:8" x14ac:dyDescent="0.2">
      <c r="A1114" t="s">
        <v>4917</v>
      </c>
      <c r="B1114">
        <v>235</v>
      </c>
      <c r="C1114">
        <v>93</v>
      </c>
      <c r="D1114">
        <v>4</v>
      </c>
      <c r="E1114">
        <v>3784</v>
      </c>
      <c r="F1114" t="s">
        <v>1295</v>
      </c>
      <c r="G1114" t="s">
        <v>60</v>
      </c>
    </row>
    <row r="1115" spans="1:8" x14ac:dyDescent="0.2">
      <c r="A1115" t="s">
        <v>4917</v>
      </c>
      <c r="B1115">
        <v>235</v>
      </c>
      <c r="C1115">
        <v>93</v>
      </c>
      <c r="D1115">
        <v>4</v>
      </c>
      <c r="E1115">
        <v>4130</v>
      </c>
      <c r="F1115" t="s">
        <v>725</v>
      </c>
      <c r="G1115" t="s">
        <v>2187</v>
      </c>
      <c r="H1115" t="s">
        <v>3491</v>
      </c>
    </row>
    <row r="1116" spans="1:8" x14ac:dyDescent="0.2">
      <c r="A1116" t="s">
        <v>4917</v>
      </c>
      <c r="B1116">
        <v>235</v>
      </c>
      <c r="C1116">
        <v>93</v>
      </c>
      <c r="D1116">
        <v>6</v>
      </c>
      <c r="E1116">
        <v>272</v>
      </c>
      <c r="F1116" t="s">
        <v>1378</v>
      </c>
      <c r="G1116" t="s">
        <v>3193</v>
      </c>
      <c r="H1116" t="s">
        <v>3490</v>
      </c>
    </row>
    <row r="1117" spans="1:8" x14ac:dyDescent="0.2">
      <c r="A1117" t="s">
        <v>4917</v>
      </c>
      <c r="B1117">
        <v>263</v>
      </c>
      <c r="C1117">
        <v>17</v>
      </c>
      <c r="D1117">
        <v>2</v>
      </c>
      <c r="E1117">
        <v>1253</v>
      </c>
      <c r="F1117" t="s">
        <v>2737</v>
      </c>
      <c r="G1117" t="s">
        <v>242</v>
      </c>
    </row>
    <row r="1118" spans="1:8" x14ac:dyDescent="0.2">
      <c r="A1118" t="s">
        <v>4917</v>
      </c>
      <c r="B1118">
        <v>263</v>
      </c>
      <c r="C1118">
        <v>17</v>
      </c>
      <c r="D1118">
        <v>2</v>
      </c>
      <c r="E1118">
        <v>1255</v>
      </c>
      <c r="F1118" t="s">
        <v>3091</v>
      </c>
      <c r="G1118" t="s">
        <v>242</v>
      </c>
    </row>
    <row r="1119" spans="1:8" x14ac:dyDescent="0.2">
      <c r="A1119" t="s">
        <v>4917</v>
      </c>
      <c r="B1119">
        <v>263</v>
      </c>
      <c r="C1119">
        <v>17</v>
      </c>
      <c r="D1119">
        <v>4</v>
      </c>
      <c r="E1119">
        <v>3795</v>
      </c>
      <c r="F1119" t="s">
        <v>281</v>
      </c>
      <c r="G1119" t="s">
        <v>60</v>
      </c>
    </row>
    <row r="1120" spans="1:8" x14ac:dyDescent="0.2">
      <c r="A1120" t="s">
        <v>4917</v>
      </c>
      <c r="B1120">
        <v>273</v>
      </c>
      <c r="C1120">
        <v>13</v>
      </c>
      <c r="D1120">
        <v>2</v>
      </c>
      <c r="E1120">
        <v>1255</v>
      </c>
      <c r="F1120" t="s">
        <v>3091</v>
      </c>
      <c r="G1120" t="s">
        <v>242</v>
      </c>
    </row>
    <row r="1121" spans="1:8" x14ac:dyDescent="0.2">
      <c r="A1121" t="s">
        <v>4917</v>
      </c>
      <c r="B1121">
        <v>273</v>
      </c>
      <c r="C1121">
        <v>13</v>
      </c>
      <c r="D1121">
        <v>4</v>
      </c>
      <c r="E1121">
        <v>1281</v>
      </c>
      <c r="F1121" t="s">
        <v>2729</v>
      </c>
      <c r="G1121" t="s">
        <v>2391</v>
      </c>
      <c r="H1121" t="s">
        <v>3485</v>
      </c>
    </row>
    <row r="1122" spans="1:8" x14ac:dyDescent="0.2">
      <c r="A1122" t="s">
        <v>4917</v>
      </c>
      <c r="B1122">
        <v>273</v>
      </c>
      <c r="C1122">
        <v>13</v>
      </c>
      <c r="D1122">
        <v>4</v>
      </c>
      <c r="E1122">
        <v>3417</v>
      </c>
      <c r="F1122" t="s">
        <v>237</v>
      </c>
      <c r="G1122" t="s">
        <v>1827</v>
      </c>
    </row>
    <row r="1123" spans="1:8" x14ac:dyDescent="0.2">
      <c r="A1123" t="s">
        <v>4917</v>
      </c>
      <c r="B1123">
        <v>281</v>
      </c>
      <c r="C1123">
        <v>17</v>
      </c>
      <c r="D1123">
        <v>2</v>
      </c>
      <c r="E1123">
        <v>1255</v>
      </c>
      <c r="F1123" t="s">
        <v>3091</v>
      </c>
      <c r="G1123" t="s">
        <v>242</v>
      </c>
    </row>
    <row r="1124" spans="1:8" x14ac:dyDescent="0.2">
      <c r="A1124" t="s">
        <v>4917</v>
      </c>
      <c r="B1124">
        <v>281</v>
      </c>
      <c r="C1124">
        <v>17</v>
      </c>
      <c r="D1124">
        <v>4</v>
      </c>
      <c r="E1124">
        <v>1281</v>
      </c>
      <c r="F1124" t="s">
        <v>2729</v>
      </c>
      <c r="G1124" t="s">
        <v>2391</v>
      </c>
      <c r="H1124" t="s">
        <v>3485</v>
      </c>
    </row>
    <row r="1125" spans="1:8" x14ac:dyDescent="0.2">
      <c r="A1125" t="s">
        <v>4917</v>
      </c>
      <c r="B1125">
        <v>281</v>
      </c>
      <c r="C1125">
        <v>17</v>
      </c>
      <c r="D1125">
        <v>4</v>
      </c>
      <c r="E1125">
        <v>3417</v>
      </c>
      <c r="F1125" t="s">
        <v>237</v>
      </c>
      <c r="G1125" t="s">
        <v>1827</v>
      </c>
    </row>
    <row r="1126" spans="1:8" x14ac:dyDescent="0.2">
      <c r="A1126" t="s">
        <v>4917</v>
      </c>
      <c r="B1126">
        <v>281</v>
      </c>
      <c r="C1126">
        <v>17</v>
      </c>
      <c r="D1126">
        <v>4</v>
      </c>
      <c r="E1126">
        <v>3784</v>
      </c>
      <c r="F1126" t="s">
        <v>1295</v>
      </c>
      <c r="G1126" t="s">
        <v>60</v>
      </c>
    </row>
    <row r="1127" spans="1:8" x14ac:dyDescent="0.2">
      <c r="A1127" t="s">
        <v>4917</v>
      </c>
      <c r="B1127">
        <v>281</v>
      </c>
      <c r="C1127">
        <v>17</v>
      </c>
      <c r="D1127">
        <v>4</v>
      </c>
      <c r="E1127">
        <v>4130</v>
      </c>
      <c r="F1127" t="s">
        <v>725</v>
      </c>
      <c r="G1127" t="s">
        <v>2187</v>
      </c>
      <c r="H1127" t="s">
        <v>3491</v>
      </c>
    </row>
    <row r="1128" spans="1:8" x14ac:dyDescent="0.2">
      <c r="A1128" t="s">
        <v>4917</v>
      </c>
      <c r="B1128">
        <v>293</v>
      </c>
      <c r="C1128">
        <v>13</v>
      </c>
      <c r="D1128">
        <v>2</v>
      </c>
      <c r="E1128">
        <v>1253</v>
      </c>
      <c r="F1128" t="s">
        <v>2737</v>
      </c>
      <c r="G1128" t="s">
        <v>242</v>
      </c>
    </row>
    <row r="1129" spans="1:8" x14ac:dyDescent="0.2">
      <c r="A1129" t="s">
        <v>4917</v>
      </c>
      <c r="B1129">
        <v>293</v>
      </c>
      <c r="C1129">
        <v>13</v>
      </c>
      <c r="D1129">
        <v>2</v>
      </c>
      <c r="E1129">
        <v>1255</v>
      </c>
      <c r="F1129" t="s">
        <v>3091</v>
      </c>
      <c r="G1129" t="s">
        <v>242</v>
      </c>
    </row>
    <row r="1130" spans="1:8" x14ac:dyDescent="0.2">
      <c r="A1130" t="s">
        <v>4917</v>
      </c>
      <c r="B1130">
        <v>293</v>
      </c>
      <c r="C1130">
        <v>13</v>
      </c>
      <c r="D1130">
        <v>4</v>
      </c>
      <c r="E1130">
        <v>3795</v>
      </c>
      <c r="F1130" t="s">
        <v>281</v>
      </c>
      <c r="G1130" t="s">
        <v>60</v>
      </c>
    </row>
    <row r="1131" spans="1:8" x14ac:dyDescent="0.2">
      <c r="A1131" t="s">
        <v>4917</v>
      </c>
      <c r="B1131">
        <v>300</v>
      </c>
      <c r="C1131">
        <v>13</v>
      </c>
      <c r="D1131">
        <v>4</v>
      </c>
      <c r="E1131">
        <v>3790</v>
      </c>
      <c r="F1131" t="s">
        <v>1269</v>
      </c>
      <c r="G1131" t="s">
        <v>60</v>
      </c>
    </row>
    <row r="1132" spans="1:8" x14ac:dyDescent="0.2">
      <c r="A1132" t="s">
        <v>4917</v>
      </c>
      <c r="B1132">
        <v>325</v>
      </c>
      <c r="C1132">
        <v>25</v>
      </c>
      <c r="D1132">
        <v>2</v>
      </c>
      <c r="E1132">
        <v>1255</v>
      </c>
      <c r="F1132" t="s">
        <v>3091</v>
      </c>
      <c r="G1132" t="s">
        <v>242</v>
      </c>
    </row>
    <row r="1133" spans="1:8" x14ac:dyDescent="0.2">
      <c r="A1133" t="s">
        <v>4917</v>
      </c>
      <c r="B1133">
        <v>325</v>
      </c>
      <c r="C1133">
        <v>25</v>
      </c>
      <c r="D1133">
        <v>4</v>
      </c>
      <c r="E1133">
        <v>1281</v>
      </c>
      <c r="F1133" t="s">
        <v>2729</v>
      </c>
      <c r="G1133" t="s">
        <v>2391</v>
      </c>
      <c r="H1133" t="s">
        <v>3485</v>
      </c>
    </row>
    <row r="1134" spans="1:8" x14ac:dyDescent="0.2">
      <c r="A1134" t="s">
        <v>4917</v>
      </c>
      <c r="B1134">
        <v>325</v>
      </c>
      <c r="C1134">
        <v>25</v>
      </c>
      <c r="D1134">
        <v>4</v>
      </c>
      <c r="E1134">
        <v>3417</v>
      </c>
      <c r="F1134" t="s">
        <v>237</v>
      </c>
      <c r="G1134" t="s">
        <v>1827</v>
      </c>
    </row>
    <row r="1135" spans="1:8" x14ac:dyDescent="0.2">
      <c r="A1135" t="s">
        <v>4917</v>
      </c>
      <c r="B1135">
        <v>325</v>
      </c>
      <c r="C1135">
        <v>25</v>
      </c>
      <c r="D1135">
        <v>4</v>
      </c>
      <c r="E1135">
        <v>3784</v>
      </c>
      <c r="F1135" t="s">
        <v>1295</v>
      </c>
      <c r="G1135" t="s">
        <v>60</v>
      </c>
    </row>
    <row r="1136" spans="1:8" x14ac:dyDescent="0.2">
      <c r="A1136" t="s">
        <v>4917</v>
      </c>
      <c r="B1136">
        <v>325</v>
      </c>
      <c r="C1136">
        <v>25</v>
      </c>
      <c r="D1136">
        <v>4</v>
      </c>
      <c r="E1136">
        <v>3795</v>
      </c>
      <c r="F1136" t="s">
        <v>281</v>
      </c>
      <c r="G1136" t="s">
        <v>60</v>
      </c>
    </row>
    <row r="1137" spans="1:8" x14ac:dyDescent="0.2">
      <c r="A1137" t="s">
        <v>4917</v>
      </c>
      <c r="B1137">
        <v>325</v>
      </c>
      <c r="C1137">
        <v>25</v>
      </c>
      <c r="D1137">
        <v>4</v>
      </c>
      <c r="E1137">
        <v>4130</v>
      </c>
      <c r="F1137" t="s">
        <v>725</v>
      </c>
      <c r="G1137" t="s">
        <v>2187</v>
      </c>
      <c r="H1137" t="s">
        <v>3491</v>
      </c>
    </row>
    <row r="1138" spans="1:8" x14ac:dyDescent="0.2">
      <c r="A1138" t="s">
        <v>4917</v>
      </c>
      <c r="B1138">
        <v>325</v>
      </c>
      <c r="C1138">
        <v>25</v>
      </c>
      <c r="D1138">
        <v>6</v>
      </c>
      <c r="E1138">
        <v>272</v>
      </c>
      <c r="F1138" t="s">
        <v>1378</v>
      </c>
      <c r="G1138" t="s">
        <v>3193</v>
      </c>
      <c r="H1138" t="s">
        <v>3490</v>
      </c>
    </row>
    <row r="1139" spans="1:8" x14ac:dyDescent="0.2">
      <c r="A1139" t="s">
        <v>4917</v>
      </c>
      <c r="B1139">
        <v>325</v>
      </c>
      <c r="C1139">
        <v>9</v>
      </c>
      <c r="D1139">
        <v>4</v>
      </c>
      <c r="E1139">
        <v>3415</v>
      </c>
      <c r="F1139" t="s">
        <v>2872</v>
      </c>
      <c r="G1139" t="s">
        <v>2181</v>
      </c>
      <c r="H1139" t="s">
        <v>4959</v>
      </c>
    </row>
    <row r="1140" spans="1:8" x14ac:dyDescent="0.2">
      <c r="A1140" t="s">
        <v>4917</v>
      </c>
      <c r="B1140">
        <v>326</v>
      </c>
      <c r="C1140">
        <v>31</v>
      </c>
      <c r="D1140">
        <v>2</v>
      </c>
      <c r="E1140">
        <v>1255</v>
      </c>
      <c r="F1140" t="s">
        <v>3091</v>
      </c>
      <c r="G1140" t="s">
        <v>242</v>
      </c>
    </row>
    <row r="1141" spans="1:8" x14ac:dyDescent="0.2">
      <c r="A1141" t="s">
        <v>4917</v>
      </c>
      <c r="B1141">
        <v>326</v>
      </c>
      <c r="C1141">
        <v>31</v>
      </c>
      <c r="D1141">
        <v>4</v>
      </c>
      <c r="E1141">
        <v>1281</v>
      </c>
      <c r="F1141" t="s">
        <v>2729</v>
      </c>
      <c r="G1141" t="s">
        <v>2391</v>
      </c>
      <c r="H1141" t="s">
        <v>3485</v>
      </c>
    </row>
    <row r="1142" spans="1:8" x14ac:dyDescent="0.2">
      <c r="A1142" t="s">
        <v>4917</v>
      </c>
      <c r="B1142">
        <v>326</v>
      </c>
      <c r="C1142">
        <v>31</v>
      </c>
      <c r="D1142">
        <v>4</v>
      </c>
      <c r="E1142">
        <v>3417</v>
      </c>
      <c r="F1142" t="s">
        <v>237</v>
      </c>
      <c r="G1142" t="s">
        <v>1827</v>
      </c>
    </row>
    <row r="1143" spans="1:8" x14ac:dyDescent="0.2">
      <c r="A1143" t="s">
        <v>4917</v>
      </c>
      <c r="B1143">
        <v>326</v>
      </c>
      <c r="C1143">
        <v>31</v>
      </c>
      <c r="D1143">
        <v>4</v>
      </c>
      <c r="E1143">
        <v>3784</v>
      </c>
      <c r="F1143" t="s">
        <v>1295</v>
      </c>
      <c r="G1143" t="s">
        <v>60</v>
      </c>
    </row>
    <row r="1144" spans="1:8" x14ac:dyDescent="0.2">
      <c r="A1144" t="s">
        <v>4917</v>
      </c>
      <c r="B1144">
        <v>326</v>
      </c>
      <c r="C1144">
        <v>31</v>
      </c>
      <c r="D1144">
        <v>4</v>
      </c>
      <c r="E1144">
        <v>3795</v>
      </c>
      <c r="F1144" t="s">
        <v>281</v>
      </c>
      <c r="G1144" t="s">
        <v>60</v>
      </c>
    </row>
    <row r="1145" spans="1:8" x14ac:dyDescent="0.2">
      <c r="A1145" t="s">
        <v>4917</v>
      </c>
      <c r="B1145">
        <v>326</v>
      </c>
      <c r="C1145">
        <v>31</v>
      </c>
      <c r="D1145">
        <v>4</v>
      </c>
      <c r="E1145">
        <v>4130</v>
      </c>
      <c r="F1145" t="s">
        <v>725</v>
      </c>
      <c r="G1145" t="s">
        <v>2187</v>
      </c>
      <c r="H1145" t="s">
        <v>3491</v>
      </c>
    </row>
    <row r="1146" spans="1:8" x14ac:dyDescent="0.2">
      <c r="A1146" t="s">
        <v>4917</v>
      </c>
      <c r="B1146">
        <v>326</v>
      </c>
      <c r="C1146">
        <v>31</v>
      </c>
      <c r="D1146">
        <v>6</v>
      </c>
      <c r="E1146">
        <v>272</v>
      </c>
      <c r="F1146" t="s">
        <v>1378</v>
      </c>
      <c r="G1146" t="s">
        <v>3193</v>
      </c>
      <c r="H1146" t="s">
        <v>3490</v>
      </c>
    </row>
    <row r="1147" spans="1:8" x14ac:dyDescent="0.2">
      <c r="A1147" t="s">
        <v>4917</v>
      </c>
      <c r="B1147">
        <v>327</v>
      </c>
      <c r="C1147">
        <v>31</v>
      </c>
      <c r="D1147">
        <v>2</v>
      </c>
      <c r="E1147">
        <v>1255</v>
      </c>
      <c r="F1147" t="s">
        <v>3091</v>
      </c>
      <c r="G1147" t="s">
        <v>242</v>
      </c>
    </row>
    <row r="1148" spans="1:8" x14ac:dyDescent="0.2">
      <c r="A1148" t="s">
        <v>4917</v>
      </c>
      <c r="B1148">
        <v>327</v>
      </c>
      <c r="C1148">
        <v>31</v>
      </c>
      <c r="D1148">
        <v>4</v>
      </c>
      <c r="E1148">
        <v>1281</v>
      </c>
      <c r="F1148" t="s">
        <v>2729</v>
      </c>
      <c r="G1148" t="s">
        <v>2391</v>
      </c>
      <c r="H1148" t="s">
        <v>3485</v>
      </c>
    </row>
    <row r="1149" spans="1:8" x14ac:dyDescent="0.2">
      <c r="A1149" t="s">
        <v>4917</v>
      </c>
      <c r="B1149">
        <v>327</v>
      </c>
      <c r="C1149">
        <v>31</v>
      </c>
      <c r="D1149">
        <v>4</v>
      </c>
      <c r="E1149">
        <v>3417</v>
      </c>
      <c r="F1149" t="s">
        <v>237</v>
      </c>
      <c r="G1149" t="s">
        <v>1827</v>
      </c>
    </row>
    <row r="1150" spans="1:8" x14ac:dyDescent="0.2">
      <c r="A1150" t="s">
        <v>4917</v>
      </c>
      <c r="B1150">
        <v>327</v>
      </c>
      <c r="C1150">
        <v>31</v>
      </c>
      <c r="D1150">
        <v>4</v>
      </c>
      <c r="E1150">
        <v>3784</v>
      </c>
      <c r="F1150" t="s">
        <v>1295</v>
      </c>
      <c r="G1150" t="s">
        <v>60</v>
      </c>
    </row>
    <row r="1151" spans="1:8" x14ac:dyDescent="0.2">
      <c r="A1151" t="s">
        <v>4917</v>
      </c>
      <c r="B1151">
        <v>327</v>
      </c>
      <c r="C1151">
        <v>31</v>
      </c>
      <c r="D1151">
        <v>4</v>
      </c>
      <c r="E1151">
        <v>3795</v>
      </c>
      <c r="F1151" t="s">
        <v>281</v>
      </c>
      <c r="G1151" t="s">
        <v>60</v>
      </c>
    </row>
    <row r="1152" spans="1:8" x14ac:dyDescent="0.2">
      <c r="A1152" t="s">
        <v>4917</v>
      </c>
      <c r="B1152">
        <v>327</v>
      </c>
      <c r="C1152">
        <v>31</v>
      </c>
      <c r="D1152">
        <v>4</v>
      </c>
      <c r="E1152">
        <v>4130</v>
      </c>
      <c r="F1152" t="s">
        <v>725</v>
      </c>
      <c r="G1152" t="s">
        <v>2187</v>
      </c>
      <c r="H1152" t="s">
        <v>3491</v>
      </c>
    </row>
    <row r="1153" spans="1:8" x14ac:dyDescent="0.2">
      <c r="A1153" t="s">
        <v>4917</v>
      </c>
      <c r="B1153">
        <v>327</v>
      </c>
      <c r="C1153">
        <v>31</v>
      </c>
      <c r="D1153">
        <v>6</v>
      </c>
      <c r="E1153">
        <v>272</v>
      </c>
      <c r="F1153" t="s">
        <v>1378</v>
      </c>
      <c r="G1153" t="s">
        <v>3193</v>
      </c>
      <c r="H1153" t="s">
        <v>3490</v>
      </c>
    </row>
    <row r="1154" spans="1:8" x14ac:dyDescent="0.2">
      <c r="A1154" t="s">
        <v>4917</v>
      </c>
      <c r="B1154">
        <v>332</v>
      </c>
      <c r="C1154">
        <v>121</v>
      </c>
      <c r="D1154">
        <v>2</v>
      </c>
      <c r="E1154">
        <v>1255</v>
      </c>
      <c r="F1154" t="s">
        <v>3091</v>
      </c>
      <c r="G1154" t="s">
        <v>242</v>
      </c>
    </row>
    <row r="1155" spans="1:8" x14ac:dyDescent="0.2">
      <c r="A1155" t="s">
        <v>4917</v>
      </c>
      <c r="B1155">
        <v>332</v>
      </c>
      <c r="C1155">
        <v>121</v>
      </c>
      <c r="D1155">
        <v>4</v>
      </c>
      <c r="E1155">
        <v>1281</v>
      </c>
      <c r="F1155" t="s">
        <v>2729</v>
      </c>
      <c r="G1155" t="s">
        <v>2391</v>
      </c>
      <c r="H1155" t="s">
        <v>3485</v>
      </c>
    </row>
    <row r="1156" spans="1:8" x14ac:dyDescent="0.2">
      <c r="A1156" t="s">
        <v>4917</v>
      </c>
      <c r="B1156">
        <v>332</v>
      </c>
      <c r="C1156">
        <v>121</v>
      </c>
      <c r="D1156">
        <v>4</v>
      </c>
      <c r="E1156">
        <v>3417</v>
      </c>
      <c r="F1156" t="s">
        <v>237</v>
      </c>
      <c r="G1156" t="s">
        <v>1827</v>
      </c>
    </row>
    <row r="1157" spans="1:8" x14ac:dyDescent="0.2">
      <c r="A1157" t="s">
        <v>4917</v>
      </c>
      <c r="B1157">
        <v>332</v>
      </c>
      <c r="C1157">
        <v>121</v>
      </c>
      <c r="D1157">
        <v>4</v>
      </c>
      <c r="E1157">
        <v>3784</v>
      </c>
      <c r="F1157" t="s">
        <v>1295</v>
      </c>
      <c r="G1157" t="s">
        <v>60</v>
      </c>
    </row>
    <row r="1158" spans="1:8" x14ac:dyDescent="0.2">
      <c r="A1158" t="s">
        <v>4917</v>
      </c>
      <c r="B1158">
        <v>332</v>
      </c>
      <c r="C1158">
        <v>121</v>
      </c>
      <c r="D1158">
        <v>4</v>
      </c>
      <c r="E1158">
        <v>4130</v>
      </c>
      <c r="F1158" t="s">
        <v>725</v>
      </c>
      <c r="G1158" t="s">
        <v>2187</v>
      </c>
      <c r="H1158" t="s">
        <v>3491</v>
      </c>
    </row>
    <row r="1159" spans="1:8" x14ac:dyDescent="0.2">
      <c r="A1159" t="s">
        <v>4917</v>
      </c>
      <c r="B1159">
        <v>332</v>
      </c>
      <c r="C1159">
        <v>121</v>
      </c>
      <c r="D1159">
        <v>6</v>
      </c>
      <c r="E1159">
        <v>272</v>
      </c>
      <c r="F1159" t="s">
        <v>1378</v>
      </c>
      <c r="G1159" t="s">
        <v>3193</v>
      </c>
      <c r="H1159" t="s">
        <v>3490</v>
      </c>
    </row>
    <row r="1160" spans="1:8" x14ac:dyDescent="0.2">
      <c r="A1160" t="s">
        <v>4917</v>
      </c>
      <c r="B1160">
        <v>332</v>
      </c>
      <c r="C1160">
        <v>62</v>
      </c>
      <c r="D1160">
        <v>2</v>
      </c>
      <c r="E1160">
        <v>1255</v>
      </c>
      <c r="F1160" t="s">
        <v>3091</v>
      </c>
      <c r="G1160" t="s">
        <v>242</v>
      </c>
    </row>
    <row r="1161" spans="1:8" x14ac:dyDescent="0.2">
      <c r="A1161" t="s">
        <v>4917</v>
      </c>
      <c r="B1161">
        <v>332</v>
      </c>
      <c r="C1161">
        <v>62</v>
      </c>
      <c r="D1161">
        <v>4</v>
      </c>
      <c r="E1161">
        <v>1281</v>
      </c>
      <c r="F1161" t="s">
        <v>2729</v>
      </c>
      <c r="G1161" t="s">
        <v>2391</v>
      </c>
      <c r="H1161" t="s">
        <v>3485</v>
      </c>
    </row>
    <row r="1162" spans="1:8" x14ac:dyDescent="0.2">
      <c r="A1162" t="s">
        <v>4917</v>
      </c>
      <c r="B1162">
        <v>332</v>
      </c>
      <c r="C1162">
        <v>62</v>
      </c>
      <c r="D1162">
        <v>4</v>
      </c>
      <c r="E1162">
        <v>3417</v>
      </c>
      <c r="F1162" t="s">
        <v>237</v>
      </c>
      <c r="G1162" t="s">
        <v>1827</v>
      </c>
    </row>
    <row r="1163" spans="1:8" x14ac:dyDescent="0.2">
      <c r="A1163" t="s">
        <v>4917</v>
      </c>
      <c r="B1163">
        <v>332</v>
      </c>
      <c r="C1163">
        <v>62</v>
      </c>
      <c r="D1163">
        <v>4</v>
      </c>
      <c r="E1163">
        <v>3784</v>
      </c>
      <c r="F1163" t="s">
        <v>1295</v>
      </c>
      <c r="G1163" t="s">
        <v>60</v>
      </c>
    </row>
    <row r="1164" spans="1:8" x14ac:dyDescent="0.2">
      <c r="A1164" t="s">
        <v>4917</v>
      </c>
      <c r="B1164">
        <v>332</v>
      </c>
      <c r="C1164">
        <v>62</v>
      </c>
      <c r="D1164">
        <v>4</v>
      </c>
      <c r="E1164">
        <v>4130</v>
      </c>
      <c r="F1164" t="s">
        <v>725</v>
      </c>
      <c r="G1164" t="s">
        <v>2187</v>
      </c>
      <c r="H1164" t="s">
        <v>3491</v>
      </c>
    </row>
    <row r="1165" spans="1:8" x14ac:dyDescent="0.2">
      <c r="A1165" t="s">
        <v>4917</v>
      </c>
      <c r="B1165">
        <v>332</v>
      </c>
      <c r="C1165">
        <v>62</v>
      </c>
      <c r="D1165">
        <v>6</v>
      </c>
      <c r="E1165">
        <v>272</v>
      </c>
      <c r="F1165" t="s">
        <v>1378</v>
      </c>
      <c r="G1165" t="s">
        <v>3193</v>
      </c>
      <c r="H1165" t="s">
        <v>3490</v>
      </c>
    </row>
    <row r="1166" spans="1:8" x14ac:dyDescent="0.2">
      <c r="A1166" t="s">
        <v>4917</v>
      </c>
      <c r="B1166">
        <v>336</v>
      </c>
      <c r="C1166">
        <v>121</v>
      </c>
      <c r="D1166">
        <v>2</v>
      </c>
      <c r="E1166">
        <v>1255</v>
      </c>
      <c r="F1166" t="s">
        <v>3091</v>
      </c>
      <c r="G1166" t="s">
        <v>242</v>
      </c>
    </row>
    <row r="1167" spans="1:8" x14ac:dyDescent="0.2">
      <c r="A1167" t="s">
        <v>4917</v>
      </c>
      <c r="B1167">
        <v>336</v>
      </c>
      <c r="C1167">
        <v>121</v>
      </c>
      <c r="D1167">
        <v>4</v>
      </c>
      <c r="E1167">
        <v>1281</v>
      </c>
      <c r="F1167" t="s">
        <v>2729</v>
      </c>
      <c r="G1167" t="s">
        <v>2391</v>
      </c>
      <c r="H1167" t="s">
        <v>3485</v>
      </c>
    </row>
    <row r="1168" spans="1:8" x14ac:dyDescent="0.2">
      <c r="A1168" t="s">
        <v>4917</v>
      </c>
      <c r="B1168">
        <v>336</v>
      </c>
      <c r="C1168">
        <v>121</v>
      </c>
      <c r="D1168">
        <v>4</v>
      </c>
      <c r="E1168">
        <v>3417</v>
      </c>
      <c r="F1168" t="s">
        <v>237</v>
      </c>
      <c r="G1168" t="s">
        <v>1827</v>
      </c>
    </row>
    <row r="1169" spans="1:8" x14ac:dyDescent="0.2">
      <c r="A1169" t="s">
        <v>4917</v>
      </c>
      <c r="B1169">
        <v>336</v>
      </c>
      <c r="C1169">
        <v>121</v>
      </c>
      <c r="D1169">
        <v>4</v>
      </c>
      <c r="E1169">
        <v>3784</v>
      </c>
      <c r="F1169" t="s">
        <v>1295</v>
      </c>
      <c r="G1169" t="s">
        <v>60</v>
      </c>
    </row>
    <row r="1170" spans="1:8" x14ac:dyDescent="0.2">
      <c r="A1170" t="s">
        <v>4917</v>
      </c>
      <c r="B1170">
        <v>336</v>
      </c>
      <c r="C1170">
        <v>121</v>
      </c>
      <c r="D1170">
        <v>4</v>
      </c>
      <c r="E1170">
        <v>4130</v>
      </c>
      <c r="F1170" t="s">
        <v>725</v>
      </c>
      <c r="G1170" t="s">
        <v>2187</v>
      </c>
      <c r="H1170" t="s">
        <v>3491</v>
      </c>
    </row>
    <row r="1171" spans="1:8" x14ac:dyDescent="0.2">
      <c r="A1171" t="s">
        <v>4917</v>
      </c>
      <c r="B1171">
        <v>336</v>
      </c>
      <c r="C1171">
        <v>121</v>
      </c>
      <c r="D1171">
        <v>6</v>
      </c>
      <c r="E1171">
        <v>272</v>
      </c>
      <c r="F1171" t="s">
        <v>1378</v>
      </c>
      <c r="G1171" t="s">
        <v>3193</v>
      </c>
      <c r="H1171" t="s">
        <v>3490</v>
      </c>
    </row>
    <row r="1172" spans="1:8" x14ac:dyDescent="0.2">
      <c r="A1172" t="s">
        <v>4917</v>
      </c>
      <c r="B1172">
        <v>336</v>
      </c>
      <c r="C1172">
        <v>62</v>
      </c>
      <c r="D1172">
        <v>2</v>
      </c>
      <c r="E1172">
        <v>1255</v>
      </c>
      <c r="F1172" t="s">
        <v>3091</v>
      </c>
      <c r="G1172" t="s">
        <v>242</v>
      </c>
    </row>
    <row r="1173" spans="1:8" x14ac:dyDescent="0.2">
      <c r="A1173" t="s">
        <v>4917</v>
      </c>
      <c r="B1173">
        <v>336</v>
      </c>
      <c r="C1173">
        <v>62</v>
      </c>
      <c r="D1173">
        <v>4</v>
      </c>
      <c r="E1173">
        <v>1281</v>
      </c>
      <c r="F1173" t="s">
        <v>2729</v>
      </c>
      <c r="G1173" t="s">
        <v>2391</v>
      </c>
      <c r="H1173" t="s">
        <v>3485</v>
      </c>
    </row>
    <row r="1174" spans="1:8" x14ac:dyDescent="0.2">
      <c r="A1174" t="s">
        <v>4917</v>
      </c>
      <c r="B1174">
        <v>336</v>
      </c>
      <c r="C1174">
        <v>62</v>
      </c>
      <c r="D1174">
        <v>4</v>
      </c>
      <c r="E1174">
        <v>3417</v>
      </c>
      <c r="F1174" t="s">
        <v>237</v>
      </c>
      <c r="G1174" t="s">
        <v>1827</v>
      </c>
    </row>
    <row r="1175" spans="1:8" x14ac:dyDescent="0.2">
      <c r="A1175" t="s">
        <v>4917</v>
      </c>
      <c r="B1175">
        <v>336</v>
      </c>
      <c r="C1175">
        <v>62</v>
      </c>
      <c r="D1175">
        <v>4</v>
      </c>
      <c r="E1175">
        <v>3784</v>
      </c>
      <c r="F1175" t="s">
        <v>1295</v>
      </c>
      <c r="G1175" t="s">
        <v>60</v>
      </c>
    </row>
    <row r="1176" spans="1:8" x14ac:dyDescent="0.2">
      <c r="A1176" t="s">
        <v>4917</v>
      </c>
      <c r="B1176">
        <v>336</v>
      </c>
      <c r="C1176">
        <v>62</v>
      </c>
      <c r="D1176">
        <v>4</v>
      </c>
      <c r="E1176">
        <v>4130</v>
      </c>
      <c r="F1176" t="s">
        <v>725</v>
      </c>
      <c r="G1176" t="s">
        <v>2187</v>
      </c>
      <c r="H1176" t="s">
        <v>3491</v>
      </c>
    </row>
    <row r="1177" spans="1:8" x14ac:dyDescent="0.2">
      <c r="A1177" t="s">
        <v>4917</v>
      </c>
      <c r="B1177">
        <v>336</v>
      </c>
      <c r="C1177">
        <v>62</v>
      </c>
      <c r="D1177">
        <v>6</v>
      </c>
      <c r="E1177">
        <v>272</v>
      </c>
      <c r="F1177" t="s">
        <v>1378</v>
      </c>
      <c r="G1177" t="s">
        <v>3193</v>
      </c>
      <c r="H1177" t="s">
        <v>3490</v>
      </c>
    </row>
    <row r="1178" spans="1:8" x14ac:dyDescent="0.2">
      <c r="A1178" t="s">
        <v>4917</v>
      </c>
      <c r="B1178">
        <v>341</v>
      </c>
      <c r="C1178">
        <v>35</v>
      </c>
      <c r="D1178">
        <v>2</v>
      </c>
      <c r="E1178">
        <v>1255</v>
      </c>
      <c r="F1178" t="s">
        <v>3091</v>
      </c>
      <c r="G1178" t="s">
        <v>242</v>
      </c>
    </row>
    <row r="1179" spans="1:8" x14ac:dyDescent="0.2">
      <c r="A1179" t="s">
        <v>4917</v>
      </c>
      <c r="B1179">
        <v>341</v>
      </c>
      <c r="C1179">
        <v>35</v>
      </c>
      <c r="D1179">
        <v>4</v>
      </c>
      <c r="E1179">
        <v>1281</v>
      </c>
      <c r="F1179" t="s">
        <v>2729</v>
      </c>
      <c r="G1179" t="s">
        <v>2391</v>
      </c>
      <c r="H1179" t="s">
        <v>3485</v>
      </c>
    </row>
    <row r="1180" spans="1:8" x14ac:dyDescent="0.2">
      <c r="A1180" t="s">
        <v>4917</v>
      </c>
      <c r="B1180">
        <v>341</v>
      </c>
      <c r="C1180">
        <v>35</v>
      </c>
      <c r="D1180">
        <v>4</v>
      </c>
      <c r="E1180">
        <v>3417</v>
      </c>
      <c r="F1180" t="s">
        <v>237</v>
      </c>
      <c r="G1180" t="s">
        <v>1827</v>
      </c>
    </row>
    <row r="1181" spans="1:8" x14ac:dyDescent="0.2">
      <c r="A1181" t="s">
        <v>4917</v>
      </c>
      <c r="B1181">
        <v>341</v>
      </c>
      <c r="C1181">
        <v>35</v>
      </c>
      <c r="D1181">
        <v>4</v>
      </c>
      <c r="E1181">
        <v>3784</v>
      </c>
      <c r="F1181" t="s">
        <v>1295</v>
      </c>
      <c r="G1181" t="s">
        <v>60</v>
      </c>
    </row>
    <row r="1182" spans="1:8" x14ac:dyDescent="0.2">
      <c r="A1182" t="s">
        <v>4917</v>
      </c>
      <c r="B1182">
        <v>341</v>
      </c>
      <c r="C1182">
        <v>35</v>
      </c>
      <c r="D1182">
        <v>4</v>
      </c>
      <c r="E1182">
        <v>4130</v>
      </c>
      <c r="F1182" t="s">
        <v>725</v>
      </c>
      <c r="G1182" t="s">
        <v>2187</v>
      </c>
      <c r="H1182" t="s">
        <v>3491</v>
      </c>
    </row>
    <row r="1183" spans="1:8" x14ac:dyDescent="0.2">
      <c r="A1183" t="s">
        <v>4917</v>
      </c>
      <c r="B1183">
        <v>341</v>
      </c>
      <c r="C1183">
        <v>35</v>
      </c>
      <c r="D1183">
        <v>6</v>
      </c>
      <c r="E1183">
        <v>272</v>
      </c>
      <c r="F1183" t="s">
        <v>1378</v>
      </c>
      <c r="G1183" t="s">
        <v>3193</v>
      </c>
      <c r="H1183" t="s">
        <v>3490</v>
      </c>
    </row>
    <row r="1184" spans="1:8" x14ac:dyDescent="0.2">
      <c r="A1184" t="s">
        <v>4917</v>
      </c>
      <c r="B1184">
        <v>344</v>
      </c>
      <c r="C1184">
        <v>43</v>
      </c>
      <c r="D1184">
        <v>2</v>
      </c>
      <c r="E1184">
        <v>1255</v>
      </c>
      <c r="F1184" t="s">
        <v>3091</v>
      </c>
      <c r="G1184" t="s">
        <v>242</v>
      </c>
    </row>
    <row r="1185" spans="1:8" x14ac:dyDescent="0.2">
      <c r="A1185" t="s">
        <v>4917</v>
      </c>
      <c r="B1185">
        <v>344</v>
      </c>
      <c r="C1185">
        <v>43</v>
      </c>
      <c r="D1185">
        <v>4</v>
      </c>
      <c r="E1185">
        <v>1281</v>
      </c>
      <c r="F1185" t="s">
        <v>2729</v>
      </c>
      <c r="G1185" t="s">
        <v>2391</v>
      </c>
      <c r="H1185" t="s">
        <v>3485</v>
      </c>
    </row>
    <row r="1186" spans="1:8" x14ac:dyDescent="0.2">
      <c r="A1186" t="s">
        <v>4917</v>
      </c>
      <c r="B1186">
        <v>344</v>
      </c>
      <c r="C1186">
        <v>43</v>
      </c>
      <c r="D1186">
        <v>4</v>
      </c>
      <c r="E1186">
        <v>3417</v>
      </c>
      <c r="F1186" t="s">
        <v>237</v>
      </c>
      <c r="G1186" t="s">
        <v>1827</v>
      </c>
    </row>
    <row r="1187" spans="1:8" x14ac:dyDescent="0.2">
      <c r="A1187" t="s">
        <v>4917</v>
      </c>
      <c r="B1187">
        <v>344</v>
      </c>
      <c r="C1187">
        <v>43</v>
      </c>
      <c r="D1187">
        <v>4</v>
      </c>
      <c r="E1187">
        <v>3784</v>
      </c>
      <c r="F1187" t="s">
        <v>1295</v>
      </c>
      <c r="G1187" t="s">
        <v>60</v>
      </c>
    </row>
    <row r="1188" spans="1:8" x14ac:dyDescent="0.2">
      <c r="A1188" t="s">
        <v>4917</v>
      </c>
      <c r="B1188">
        <v>344</v>
      </c>
      <c r="C1188">
        <v>43</v>
      </c>
      <c r="D1188">
        <v>4</v>
      </c>
      <c r="E1188">
        <v>4130</v>
      </c>
      <c r="F1188" t="s">
        <v>725</v>
      </c>
      <c r="G1188" t="s">
        <v>2187</v>
      </c>
      <c r="H1188" t="s">
        <v>3491</v>
      </c>
    </row>
    <row r="1189" spans="1:8" x14ac:dyDescent="0.2">
      <c r="A1189" t="s">
        <v>4917</v>
      </c>
      <c r="B1189">
        <v>344</v>
      </c>
      <c r="C1189">
        <v>43</v>
      </c>
      <c r="D1189">
        <v>6</v>
      </c>
      <c r="E1189">
        <v>272</v>
      </c>
      <c r="F1189" t="s">
        <v>1378</v>
      </c>
      <c r="G1189" t="s">
        <v>3193</v>
      </c>
      <c r="H1189" t="s">
        <v>3490</v>
      </c>
    </row>
    <row r="1190" spans="1:8" x14ac:dyDescent="0.2">
      <c r="A1190" t="s">
        <v>4917</v>
      </c>
      <c r="B1190">
        <v>357</v>
      </c>
      <c r="C1190">
        <v>105</v>
      </c>
      <c r="D1190">
        <v>2</v>
      </c>
      <c r="E1190">
        <v>1255</v>
      </c>
      <c r="F1190" t="s">
        <v>3091</v>
      </c>
      <c r="G1190" t="s">
        <v>242</v>
      </c>
    </row>
    <row r="1191" spans="1:8" x14ac:dyDescent="0.2">
      <c r="A1191" t="s">
        <v>4917</v>
      </c>
      <c r="B1191">
        <v>357</v>
      </c>
      <c r="C1191">
        <v>105</v>
      </c>
      <c r="D1191">
        <v>4</v>
      </c>
      <c r="E1191">
        <v>1281</v>
      </c>
      <c r="F1191" t="s">
        <v>2729</v>
      </c>
      <c r="G1191" t="s">
        <v>2391</v>
      </c>
      <c r="H1191" t="s">
        <v>3485</v>
      </c>
    </row>
    <row r="1192" spans="1:8" x14ac:dyDescent="0.2">
      <c r="A1192" t="s">
        <v>4917</v>
      </c>
      <c r="B1192">
        <v>357</v>
      </c>
      <c r="C1192">
        <v>105</v>
      </c>
      <c r="D1192">
        <v>4</v>
      </c>
      <c r="E1192">
        <v>3417</v>
      </c>
      <c r="F1192" t="s">
        <v>237</v>
      </c>
      <c r="G1192" t="s">
        <v>1827</v>
      </c>
    </row>
    <row r="1193" spans="1:8" x14ac:dyDescent="0.2">
      <c r="A1193" t="s">
        <v>4917</v>
      </c>
      <c r="B1193">
        <v>357</v>
      </c>
      <c r="C1193">
        <v>105</v>
      </c>
      <c r="D1193">
        <v>4</v>
      </c>
      <c r="E1193">
        <v>3784</v>
      </c>
      <c r="F1193" t="s">
        <v>1295</v>
      </c>
      <c r="G1193" t="s">
        <v>60</v>
      </c>
    </row>
    <row r="1194" spans="1:8" x14ac:dyDescent="0.2">
      <c r="A1194" t="s">
        <v>4917</v>
      </c>
      <c r="B1194">
        <v>357</v>
      </c>
      <c r="C1194">
        <v>105</v>
      </c>
      <c r="D1194">
        <v>4</v>
      </c>
      <c r="E1194">
        <v>4130</v>
      </c>
      <c r="F1194" t="s">
        <v>725</v>
      </c>
      <c r="G1194" t="s">
        <v>2187</v>
      </c>
      <c r="H1194" t="s">
        <v>3491</v>
      </c>
    </row>
    <row r="1195" spans="1:8" x14ac:dyDescent="0.2">
      <c r="A1195" t="s">
        <v>4917</v>
      </c>
      <c r="B1195">
        <v>357</v>
      </c>
      <c r="C1195">
        <v>105</v>
      </c>
      <c r="D1195">
        <v>6</v>
      </c>
      <c r="E1195">
        <v>272</v>
      </c>
      <c r="F1195" t="s">
        <v>1378</v>
      </c>
      <c r="G1195" t="s">
        <v>3193</v>
      </c>
      <c r="H1195" t="s">
        <v>3490</v>
      </c>
    </row>
    <row r="1196" spans="1:8" x14ac:dyDescent="0.2">
      <c r="A1196" t="s">
        <v>4917</v>
      </c>
      <c r="B1196">
        <v>357</v>
      </c>
      <c r="C1196">
        <v>48</v>
      </c>
      <c r="D1196">
        <v>2</v>
      </c>
      <c r="E1196">
        <v>1255</v>
      </c>
      <c r="F1196" t="s">
        <v>3091</v>
      </c>
      <c r="G1196" t="s">
        <v>242</v>
      </c>
    </row>
    <row r="1197" spans="1:8" x14ac:dyDescent="0.2">
      <c r="A1197" t="s">
        <v>4917</v>
      </c>
      <c r="B1197">
        <v>357</v>
      </c>
      <c r="C1197">
        <v>48</v>
      </c>
      <c r="D1197">
        <v>4</v>
      </c>
      <c r="E1197">
        <v>1281</v>
      </c>
      <c r="F1197" t="s">
        <v>2729</v>
      </c>
      <c r="G1197" t="s">
        <v>2391</v>
      </c>
      <c r="H1197" t="s">
        <v>3485</v>
      </c>
    </row>
    <row r="1198" spans="1:8" x14ac:dyDescent="0.2">
      <c r="A1198" t="s">
        <v>4917</v>
      </c>
      <c r="B1198">
        <v>357</v>
      </c>
      <c r="C1198">
        <v>48</v>
      </c>
      <c r="D1198">
        <v>4</v>
      </c>
      <c r="E1198">
        <v>3417</v>
      </c>
      <c r="F1198" t="s">
        <v>237</v>
      </c>
      <c r="G1198" t="s">
        <v>1827</v>
      </c>
    </row>
    <row r="1199" spans="1:8" x14ac:dyDescent="0.2">
      <c r="A1199" t="s">
        <v>4917</v>
      </c>
      <c r="B1199">
        <v>357</v>
      </c>
      <c r="C1199">
        <v>48</v>
      </c>
      <c r="D1199">
        <v>4</v>
      </c>
      <c r="E1199">
        <v>3784</v>
      </c>
      <c r="F1199" t="s">
        <v>1295</v>
      </c>
      <c r="G1199" t="s">
        <v>60</v>
      </c>
    </row>
    <row r="1200" spans="1:8" x14ac:dyDescent="0.2">
      <c r="A1200" t="s">
        <v>4917</v>
      </c>
      <c r="B1200">
        <v>357</v>
      </c>
      <c r="C1200">
        <v>48</v>
      </c>
      <c r="D1200">
        <v>4</v>
      </c>
      <c r="E1200">
        <v>4130</v>
      </c>
      <c r="F1200" t="s">
        <v>725</v>
      </c>
      <c r="G1200" t="s">
        <v>2187</v>
      </c>
      <c r="H1200" t="s">
        <v>3491</v>
      </c>
    </row>
    <row r="1201" spans="1:8" x14ac:dyDescent="0.2">
      <c r="A1201" t="s">
        <v>4917</v>
      </c>
      <c r="B1201">
        <v>357</v>
      </c>
      <c r="C1201">
        <v>48</v>
      </c>
      <c r="D1201">
        <v>6</v>
      </c>
      <c r="E1201">
        <v>272</v>
      </c>
      <c r="F1201" t="s">
        <v>1378</v>
      </c>
      <c r="G1201" t="s">
        <v>3193</v>
      </c>
      <c r="H1201" t="s">
        <v>3490</v>
      </c>
    </row>
    <row r="1202" spans="1:8" x14ac:dyDescent="0.2">
      <c r="A1202" t="s">
        <v>4917</v>
      </c>
      <c r="B1202">
        <v>373</v>
      </c>
      <c r="C1202">
        <v>17</v>
      </c>
      <c r="D1202">
        <v>2</v>
      </c>
      <c r="E1202">
        <v>1253</v>
      </c>
      <c r="F1202" t="s">
        <v>2737</v>
      </c>
      <c r="G1202" t="s">
        <v>242</v>
      </c>
    </row>
    <row r="1203" spans="1:8" x14ac:dyDescent="0.2">
      <c r="A1203" t="s">
        <v>4917</v>
      </c>
      <c r="B1203">
        <v>373</v>
      </c>
      <c r="C1203">
        <v>17</v>
      </c>
      <c r="D1203">
        <v>2</v>
      </c>
      <c r="E1203">
        <v>1255</v>
      </c>
      <c r="F1203" t="s">
        <v>3091</v>
      </c>
      <c r="G1203" t="s">
        <v>242</v>
      </c>
    </row>
    <row r="1204" spans="1:8" x14ac:dyDescent="0.2">
      <c r="A1204" t="s">
        <v>4917</v>
      </c>
      <c r="B1204">
        <v>373</v>
      </c>
      <c r="C1204">
        <v>17</v>
      </c>
      <c r="D1204">
        <v>4</v>
      </c>
      <c r="E1204">
        <v>3795</v>
      </c>
      <c r="F1204" t="s">
        <v>281</v>
      </c>
      <c r="G1204" t="s">
        <v>60</v>
      </c>
    </row>
    <row r="1205" spans="1:8" x14ac:dyDescent="0.2">
      <c r="A1205" t="s">
        <v>4917</v>
      </c>
      <c r="B1205">
        <v>382</v>
      </c>
      <c r="C1205">
        <v>13</v>
      </c>
      <c r="D1205">
        <v>2</v>
      </c>
      <c r="E1205">
        <v>1255</v>
      </c>
      <c r="F1205" t="s">
        <v>3091</v>
      </c>
      <c r="G1205" t="s">
        <v>242</v>
      </c>
    </row>
    <row r="1206" spans="1:8" x14ac:dyDescent="0.2">
      <c r="A1206" t="s">
        <v>4917</v>
      </c>
      <c r="B1206">
        <v>382</v>
      </c>
      <c r="C1206">
        <v>13</v>
      </c>
      <c r="D1206">
        <v>4</v>
      </c>
      <c r="E1206">
        <v>1281</v>
      </c>
      <c r="F1206" t="s">
        <v>2729</v>
      </c>
      <c r="G1206" t="s">
        <v>2391</v>
      </c>
      <c r="H1206" t="s">
        <v>3485</v>
      </c>
    </row>
    <row r="1207" spans="1:8" x14ac:dyDescent="0.2">
      <c r="A1207" t="s">
        <v>4917</v>
      </c>
      <c r="B1207">
        <v>382</v>
      </c>
      <c r="C1207">
        <v>13</v>
      </c>
      <c r="D1207">
        <v>4</v>
      </c>
      <c r="E1207">
        <v>3417</v>
      </c>
      <c r="F1207" t="s">
        <v>237</v>
      </c>
      <c r="G1207" t="s">
        <v>1827</v>
      </c>
    </row>
    <row r="1208" spans="1:8" x14ac:dyDescent="0.2">
      <c r="A1208" t="s">
        <v>4917</v>
      </c>
      <c r="B1208">
        <v>389</v>
      </c>
      <c r="C1208">
        <v>17</v>
      </c>
      <c r="D1208">
        <v>2</v>
      </c>
      <c r="E1208">
        <v>1255</v>
      </c>
      <c r="F1208" t="s">
        <v>3091</v>
      </c>
      <c r="G1208" t="s">
        <v>242</v>
      </c>
    </row>
    <row r="1209" spans="1:8" x14ac:dyDescent="0.2">
      <c r="A1209" t="s">
        <v>4917</v>
      </c>
      <c r="B1209">
        <v>389</v>
      </c>
      <c r="C1209">
        <v>17</v>
      </c>
      <c r="D1209">
        <v>4</v>
      </c>
      <c r="E1209">
        <v>1281</v>
      </c>
      <c r="F1209" t="s">
        <v>2729</v>
      </c>
      <c r="G1209" t="s">
        <v>2391</v>
      </c>
      <c r="H1209" t="s">
        <v>3485</v>
      </c>
    </row>
    <row r="1210" spans="1:8" x14ac:dyDescent="0.2">
      <c r="A1210" t="s">
        <v>4917</v>
      </c>
      <c r="B1210">
        <v>389</v>
      </c>
      <c r="C1210">
        <v>17</v>
      </c>
      <c r="D1210">
        <v>4</v>
      </c>
      <c r="E1210">
        <v>3417</v>
      </c>
      <c r="F1210" t="s">
        <v>237</v>
      </c>
      <c r="G1210" t="s">
        <v>1827</v>
      </c>
    </row>
    <row r="1211" spans="1:8" x14ac:dyDescent="0.2">
      <c r="A1211" t="s">
        <v>4917</v>
      </c>
      <c r="B1211">
        <v>389</v>
      </c>
      <c r="C1211">
        <v>17</v>
      </c>
      <c r="D1211">
        <v>4</v>
      </c>
      <c r="E1211">
        <v>3784</v>
      </c>
      <c r="F1211" t="s">
        <v>1295</v>
      </c>
      <c r="G1211" t="s">
        <v>60</v>
      </c>
    </row>
    <row r="1212" spans="1:8" x14ac:dyDescent="0.2">
      <c r="A1212" t="s">
        <v>4917</v>
      </c>
      <c r="B1212">
        <v>389</v>
      </c>
      <c r="C1212">
        <v>17</v>
      </c>
      <c r="D1212">
        <v>4</v>
      </c>
      <c r="E1212">
        <v>4130</v>
      </c>
      <c r="F1212" t="s">
        <v>725</v>
      </c>
      <c r="G1212" t="s">
        <v>2187</v>
      </c>
      <c r="H1212" t="s">
        <v>3491</v>
      </c>
    </row>
    <row r="1213" spans="1:8" x14ac:dyDescent="0.2">
      <c r="A1213" t="s">
        <v>4917</v>
      </c>
      <c r="B1213">
        <v>401</v>
      </c>
      <c r="C1213">
        <v>13</v>
      </c>
      <c r="D1213">
        <v>2</v>
      </c>
      <c r="E1213">
        <v>1253</v>
      </c>
      <c r="F1213" t="s">
        <v>2737</v>
      </c>
      <c r="G1213" t="s">
        <v>242</v>
      </c>
    </row>
    <row r="1214" spans="1:8" x14ac:dyDescent="0.2">
      <c r="A1214" t="s">
        <v>4917</v>
      </c>
      <c r="B1214">
        <v>401</v>
      </c>
      <c r="C1214">
        <v>13</v>
      </c>
      <c r="D1214">
        <v>2</v>
      </c>
      <c r="E1214">
        <v>1255</v>
      </c>
      <c r="F1214" t="s">
        <v>3091</v>
      </c>
      <c r="G1214" t="s">
        <v>242</v>
      </c>
    </row>
    <row r="1215" spans="1:8" x14ac:dyDescent="0.2">
      <c r="A1215" t="s">
        <v>4917</v>
      </c>
      <c r="B1215">
        <v>401</v>
      </c>
      <c r="C1215">
        <v>13</v>
      </c>
      <c r="D1215">
        <v>4</v>
      </c>
      <c r="E1215">
        <v>3795</v>
      </c>
      <c r="F1215" t="s">
        <v>281</v>
      </c>
      <c r="G1215" t="s">
        <v>60</v>
      </c>
    </row>
    <row r="1216" spans="1:8" x14ac:dyDescent="0.2">
      <c r="A1216" t="s">
        <v>4917</v>
      </c>
      <c r="B1216">
        <v>406</v>
      </c>
      <c r="C1216">
        <v>13</v>
      </c>
      <c r="D1216">
        <v>2</v>
      </c>
      <c r="E1216">
        <v>1253</v>
      </c>
      <c r="F1216" t="s">
        <v>2737</v>
      </c>
      <c r="G1216" t="s">
        <v>242</v>
      </c>
    </row>
    <row r="1217" spans="1:8" x14ac:dyDescent="0.2">
      <c r="A1217" t="s">
        <v>4917</v>
      </c>
      <c r="B1217">
        <v>406</v>
      </c>
      <c r="C1217">
        <v>13</v>
      </c>
      <c r="D1217">
        <v>4</v>
      </c>
      <c r="E1217">
        <v>3790</v>
      </c>
      <c r="F1217" t="s">
        <v>1269</v>
      </c>
      <c r="G1217" t="s">
        <v>60</v>
      </c>
    </row>
    <row r="1218" spans="1:8" x14ac:dyDescent="0.2">
      <c r="A1218" t="s">
        <v>4917</v>
      </c>
      <c r="B1218">
        <v>412</v>
      </c>
      <c r="C1218">
        <v>2</v>
      </c>
      <c r="D1218">
        <v>2</v>
      </c>
      <c r="E1218">
        <v>882</v>
      </c>
      <c r="F1218" t="s">
        <v>4871</v>
      </c>
      <c r="G1218" t="s">
        <v>242</v>
      </c>
    </row>
    <row r="1219" spans="1:8" x14ac:dyDescent="0.2">
      <c r="A1219" t="s">
        <v>4917</v>
      </c>
      <c r="B1219">
        <v>92</v>
      </c>
      <c r="C1219">
        <v>44</v>
      </c>
      <c r="D1219">
        <v>2</v>
      </c>
      <c r="E1219">
        <v>1255</v>
      </c>
      <c r="F1219" t="s">
        <v>3091</v>
      </c>
      <c r="G1219" t="s">
        <v>242</v>
      </c>
    </row>
    <row r="1220" spans="1:8" x14ac:dyDescent="0.2">
      <c r="A1220" t="s">
        <v>4917</v>
      </c>
      <c r="B1220">
        <v>92</v>
      </c>
      <c r="C1220">
        <v>66</v>
      </c>
      <c r="D1220">
        <v>2</v>
      </c>
      <c r="E1220">
        <v>280</v>
      </c>
      <c r="F1220" t="s">
        <v>3211</v>
      </c>
      <c r="G1220" t="s">
        <v>242</v>
      </c>
      <c r="H1220" t="s">
        <v>4974</v>
      </c>
    </row>
    <row r="1221" spans="1:8" x14ac:dyDescent="0.2">
      <c r="A1221" t="s">
        <v>4917</v>
      </c>
      <c r="B1221">
        <v>92</v>
      </c>
      <c r="C1221">
        <v>66</v>
      </c>
      <c r="D1221">
        <v>6</v>
      </c>
      <c r="E1221">
        <v>274</v>
      </c>
      <c r="F1221" t="s">
        <v>650</v>
      </c>
      <c r="G1221" t="s">
        <v>2219</v>
      </c>
      <c r="H1221" t="s">
        <v>3490</v>
      </c>
    </row>
    <row r="1222" spans="1:8" x14ac:dyDescent="0.2">
      <c r="A1222" t="s">
        <v>4917</v>
      </c>
      <c r="B1222">
        <v>92</v>
      </c>
      <c r="C1222">
        <v>82</v>
      </c>
      <c r="D1222">
        <v>2</v>
      </c>
      <c r="E1222">
        <v>1255</v>
      </c>
      <c r="F1222" t="s">
        <v>3091</v>
      </c>
      <c r="G1222" t="s">
        <v>242</v>
      </c>
    </row>
    <row r="1223" spans="1:8" x14ac:dyDescent="0.2">
      <c r="A1223" t="s">
        <v>4917</v>
      </c>
      <c r="B1223">
        <v>92</v>
      </c>
      <c r="C1223">
        <v>82</v>
      </c>
      <c r="D1223">
        <v>4</v>
      </c>
      <c r="E1223">
        <v>1281</v>
      </c>
      <c r="F1223" t="s">
        <v>2729</v>
      </c>
      <c r="G1223" t="s">
        <v>2391</v>
      </c>
      <c r="H1223" t="s">
        <v>3485</v>
      </c>
    </row>
    <row r="1224" spans="1:8" x14ac:dyDescent="0.2">
      <c r="A1224" t="s">
        <v>5099</v>
      </c>
      <c r="B1224">
        <v>1109</v>
      </c>
      <c r="C1224">
        <v>7</v>
      </c>
      <c r="D1224">
        <v>2</v>
      </c>
      <c r="E1224">
        <v>882</v>
      </c>
      <c r="F1224" t="s">
        <v>4871</v>
      </c>
      <c r="G1224" t="s">
        <v>242</v>
      </c>
    </row>
    <row r="1225" spans="1:8" x14ac:dyDescent="0.2">
      <c r="A1225" t="s">
        <v>5099</v>
      </c>
      <c r="B1225">
        <v>446</v>
      </c>
      <c r="C1225">
        <v>9</v>
      </c>
      <c r="D1225">
        <v>3</v>
      </c>
      <c r="E1225">
        <v>1482</v>
      </c>
      <c r="F1225" t="s">
        <v>239</v>
      </c>
      <c r="G1225" t="s">
        <v>242</v>
      </c>
      <c r="H1225" t="s">
        <v>3494</v>
      </c>
    </row>
    <row r="1226" spans="1:8" x14ac:dyDescent="0.2">
      <c r="A1226" t="s">
        <v>5099</v>
      </c>
      <c r="B1226">
        <v>448</v>
      </c>
      <c r="C1226">
        <v>9</v>
      </c>
      <c r="D1226">
        <v>3</v>
      </c>
      <c r="E1226">
        <v>1482</v>
      </c>
      <c r="F1226" t="s">
        <v>239</v>
      </c>
      <c r="G1226" t="s">
        <v>242</v>
      </c>
      <c r="H1226" t="s">
        <v>3494</v>
      </c>
    </row>
    <row r="1227" spans="1:8" x14ac:dyDescent="0.2">
      <c r="A1227" t="s">
        <v>5099</v>
      </c>
      <c r="B1227">
        <v>494</v>
      </c>
      <c r="C1227">
        <v>9</v>
      </c>
      <c r="D1227">
        <v>3</v>
      </c>
      <c r="E1227">
        <v>1482</v>
      </c>
      <c r="F1227" t="s">
        <v>239</v>
      </c>
      <c r="G1227" t="s">
        <v>242</v>
      </c>
      <c r="H1227" t="s">
        <v>3494</v>
      </c>
    </row>
    <row r="1228" spans="1:8" x14ac:dyDescent="0.2">
      <c r="A1228" t="s">
        <v>5099</v>
      </c>
      <c r="B1228">
        <v>496</v>
      </c>
      <c r="C1228">
        <v>9</v>
      </c>
      <c r="D1228">
        <v>3</v>
      </c>
      <c r="E1228">
        <v>1482</v>
      </c>
      <c r="F1228" t="s">
        <v>239</v>
      </c>
      <c r="G1228" t="s">
        <v>242</v>
      </c>
      <c r="H1228" t="s">
        <v>3494</v>
      </c>
    </row>
    <row r="1229" spans="1:8" x14ac:dyDescent="0.2">
      <c r="A1229" t="s">
        <v>5099</v>
      </c>
      <c r="B1229">
        <v>515</v>
      </c>
      <c r="C1229">
        <v>9</v>
      </c>
      <c r="D1229">
        <v>3</v>
      </c>
      <c r="E1229">
        <v>1482</v>
      </c>
      <c r="F1229" t="s">
        <v>239</v>
      </c>
      <c r="G1229" t="s">
        <v>242</v>
      </c>
      <c r="H1229" t="s">
        <v>3494</v>
      </c>
    </row>
    <row r="1230" spans="1:8" x14ac:dyDescent="0.2">
      <c r="A1230" t="s">
        <v>5099</v>
      </c>
      <c r="B1230">
        <v>523</v>
      </c>
      <c r="C1230">
        <v>9</v>
      </c>
      <c r="D1230">
        <v>3</v>
      </c>
      <c r="E1230">
        <v>1482</v>
      </c>
      <c r="F1230" t="s">
        <v>239</v>
      </c>
      <c r="G1230" t="s">
        <v>242</v>
      </c>
      <c r="H1230" t="s">
        <v>3494</v>
      </c>
    </row>
    <row r="1231" spans="1:8" x14ac:dyDescent="0.2">
      <c r="A1231" t="s">
        <v>4916</v>
      </c>
      <c r="B1231">
        <v>1229</v>
      </c>
      <c r="C1231">
        <v>9</v>
      </c>
      <c r="D1231">
        <v>2</v>
      </c>
      <c r="E1231">
        <v>1253</v>
      </c>
      <c r="F1231" t="s">
        <v>2737</v>
      </c>
      <c r="G1231" t="s">
        <v>242</v>
      </c>
    </row>
    <row r="1232" spans="1:8" x14ac:dyDescent="0.2">
      <c r="A1232" t="s">
        <v>4916</v>
      </c>
      <c r="B1232">
        <v>1229</v>
      </c>
      <c r="C1232">
        <v>9</v>
      </c>
      <c r="D1232">
        <v>4</v>
      </c>
      <c r="E1232">
        <v>3792</v>
      </c>
      <c r="F1232" t="s">
        <v>2454</v>
      </c>
      <c r="G1232" t="s">
        <v>60</v>
      </c>
    </row>
    <row r="1233" spans="1:8" x14ac:dyDescent="0.2">
      <c r="A1233" t="s">
        <v>4916</v>
      </c>
      <c r="B1233">
        <v>1255</v>
      </c>
      <c r="C1233">
        <v>17</v>
      </c>
      <c r="D1233">
        <v>4</v>
      </c>
      <c r="E1233">
        <v>3792</v>
      </c>
      <c r="F1233" t="s">
        <v>2454</v>
      </c>
      <c r="G1233" t="s">
        <v>60</v>
      </c>
    </row>
    <row r="1234" spans="1:8" x14ac:dyDescent="0.2">
      <c r="A1234" t="s">
        <v>4916</v>
      </c>
      <c r="B1234">
        <v>1318</v>
      </c>
      <c r="C1234">
        <v>58</v>
      </c>
      <c r="D1234">
        <v>6</v>
      </c>
      <c r="E1234">
        <v>274</v>
      </c>
      <c r="F1234" t="s">
        <v>650</v>
      </c>
      <c r="G1234" t="s">
        <v>2219</v>
      </c>
      <c r="H1234" t="s">
        <v>3490</v>
      </c>
    </row>
    <row r="1235" spans="1:8" x14ac:dyDescent="0.2">
      <c r="A1235" t="s">
        <v>4916</v>
      </c>
      <c r="B1235">
        <v>1319</v>
      </c>
      <c r="C1235">
        <v>58</v>
      </c>
      <c r="D1235">
        <v>6</v>
      </c>
      <c r="E1235">
        <v>274</v>
      </c>
      <c r="F1235" t="s">
        <v>650</v>
      </c>
      <c r="G1235" t="s">
        <v>2219</v>
      </c>
      <c r="H1235" t="s">
        <v>3490</v>
      </c>
    </row>
    <row r="1236" spans="1:8" x14ac:dyDescent="0.2">
      <c r="A1236" t="s">
        <v>4916</v>
      </c>
      <c r="B1236">
        <v>1391</v>
      </c>
      <c r="C1236">
        <v>61</v>
      </c>
      <c r="D1236">
        <v>6</v>
      </c>
      <c r="E1236">
        <v>274</v>
      </c>
      <c r="F1236" t="s">
        <v>650</v>
      </c>
      <c r="G1236" t="s">
        <v>2219</v>
      </c>
      <c r="H1236" t="s">
        <v>3490</v>
      </c>
    </row>
    <row r="1237" spans="1:8" x14ac:dyDescent="0.2">
      <c r="A1237" t="s">
        <v>4916</v>
      </c>
      <c r="B1237">
        <v>1520</v>
      </c>
      <c r="C1237">
        <v>74</v>
      </c>
      <c r="D1237">
        <v>6</v>
      </c>
      <c r="E1237">
        <v>274</v>
      </c>
      <c r="F1237" t="s">
        <v>650</v>
      </c>
      <c r="G1237" t="s">
        <v>2219</v>
      </c>
      <c r="H1237" t="s">
        <v>3490</v>
      </c>
    </row>
    <row r="1238" spans="1:8" x14ac:dyDescent="0.2">
      <c r="A1238" t="s">
        <v>4916</v>
      </c>
      <c r="B1238">
        <v>1637</v>
      </c>
      <c r="C1238">
        <v>13</v>
      </c>
      <c r="D1238">
        <v>3</v>
      </c>
      <c r="E1238">
        <v>1482</v>
      </c>
      <c r="F1238" t="s">
        <v>239</v>
      </c>
      <c r="G1238" t="s">
        <v>242</v>
      </c>
      <c r="H1238" t="s">
        <v>3494</v>
      </c>
    </row>
    <row r="1239" spans="1:8" x14ac:dyDescent="0.2">
      <c r="A1239" t="s">
        <v>4916</v>
      </c>
      <c r="B1239">
        <v>1971</v>
      </c>
      <c r="C1239">
        <v>46</v>
      </c>
      <c r="D1239">
        <v>6</v>
      </c>
      <c r="E1239">
        <v>274</v>
      </c>
      <c r="F1239" t="s">
        <v>650</v>
      </c>
      <c r="G1239" t="s">
        <v>2219</v>
      </c>
      <c r="H1239" t="s">
        <v>3490</v>
      </c>
    </row>
    <row r="1240" spans="1:8" x14ac:dyDescent="0.2">
      <c r="A1240" t="s">
        <v>4916</v>
      </c>
      <c r="B1240">
        <v>2469</v>
      </c>
      <c r="C1240">
        <v>7</v>
      </c>
      <c r="D1240">
        <v>2</v>
      </c>
      <c r="E1240">
        <v>3120</v>
      </c>
      <c r="F1240" t="s">
        <v>4943</v>
      </c>
      <c r="G1240" t="s">
        <v>242</v>
      </c>
    </row>
    <row r="1241" spans="1:8" x14ac:dyDescent="0.2">
      <c r="A1241" t="s">
        <v>4916</v>
      </c>
      <c r="B1241">
        <v>2691</v>
      </c>
      <c r="C1241">
        <v>65</v>
      </c>
      <c r="D1241">
        <v>6</v>
      </c>
      <c r="E1241">
        <v>274</v>
      </c>
      <c r="F1241" t="s">
        <v>650</v>
      </c>
      <c r="G1241" t="s">
        <v>2219</v>
      </c>
      <c r="H1241" t="s">
        <v>3490</v>
      </c>
    </row>
    <row r="1242" spans="1:8" x14ac:dyDescent="0.2">
      <c r="A1242" t="s">
        <v>4916</v>
      </c>
      <c r="B1242">
        <v>2911</v>
      </c>
      <c r="C1242">
        <v>64</v>
      </c>
      <c r="D1242">
        <v>6</v>
      </c>
      <c r="E1242">
        <v>274</v>
      </c>
      <c r="F1242" t="s">
        <v>650</v>
      </c>
      <c r="G1242" t="s">
        <v>2219</v>
      </c>
      <c r="H1242" t="s">
        <v>3490</v>
      </c>
    </row>
    <row r="1243" spans="1:8" x14ac:dyDescent="0.2">
      <c r="A1243" t="s">
        <v>4916</v>
      </c>
      <c r="B1243">
        <v>3079</v>
      </c>
      <c r="C1243">
        <v>24</v>
      </c>
      <c r="D1243">
        <v>7</v>
      </c>
      <c r="E1243">
        <v>3689</v>
      </c>
      <c r="F1243" t="s">
        <v>877</v>
      </c>
      <c r="G1243" t="s">
        <v>3193</v>
      </c>
      <c r="H1243" t="s">
        <v>3489</v>
      </c>
    </row>
    <row r="1244" spans="1:8" x14ac:dyDescent="0.2">
      <c r="A1244" t="s">
        <v>4916</v>
      </c>
      <c r="B1244">
        <v>3191</v>
      </c>
      <c r="C1244">
        <v>36</v>
      </c>
      <c r="D1244">
        <v>2</v>
      </c>
      <c r="E1244">
        <v>1255</v>
      </c>
      <c r="F1244" t="s">
        <v>3091</v>
      </c>
      <c r="G1244" t="s">
        <v>242</v>
      </c>
    </row>
    <row r="1245" spans="1:8" x14ac:dyDescent="0.2">
      <c r="A1245" t="s">
        <v>4916</v>
      </c>
      <c r="B1245">
        <v>3191</v>
      </c>
      <c r="C1245">
        <v>36</v>
      </c>
      <c r="D1245">
        <v>4</v>
      </c>
      <c r="E1245">
        <v>1281</v>
      </c>
      <c r="F1245" t="s">
        <v>2729</v>
      </c>
      <c r="G1245" t="s">
        <v>2391</v>
      </c>
      <c r="H1245" t="s">
        <v>3485</v>
      </c>
    </row>
    <row r="1246" spans="1:8" x14ac:dyDescent="0.2">
      <c r="A1246" t="s">
        <v>4916</v>
      </c>
      <c r="B1246">
        <v>3191</v>
      </c>
      <c r="C1246">
        <v>36</v>
      </c>
      <c r="D1246">
        <v>4</v>
      </c>
      <c r="E1246">
        <v>3417</v>
      </c>
      <c r="F1246" t="s">
        <v>237</v>
      </c>
      <c r="G1246" t="s">
        <v>1827</v>
      </c>
    </row>
    <row r="1247" spans="1:8" x14ac:dyDescent="0.2">
      <c r="A1247" t="s">
        <v>4916</v>
      </c>
      <c r="B1247">
        <v>3229</v>
      </c>
      <c r="C1247">
        <v>9</v>
      </c>
      <c r="D1247">
        <v>4</v>
      </c>
      <c r="E1247">
        <v>3792</v>
      </c>
      <c r="F1247" t="s">
        <v>2454</v>
      </c>
      <c r="G1247" t="s">
        <v>60</v>
      </c>
    </row>
    <row r="1248" spans="1:8" x14ac:dyDescent="0.2">
      <c r="A1248" t="s">
        <v>4916</v>
      </c>
      <c r="B1248">
        <v>3235</v>
      </c>
      <c r="C1248">
        <v>9</v>
      </c>
      <c r="D1248">
        <v>2</v>
      </c>
      <c r="E1248">
        <v>1253</v>
      </c>
      <c r="F1248" t="s">
        <v>2737</v>
      </c>
      <c r="G1248" t="s">
        <v>242</v>
      </c>
    </row>
    <row r="1249" spans="1:8" x14ac:dyDescent="0.2">
      <c r="A1249" t="s">
        <v>4916</v>
      </c>
      <c r="B1249">
        <v>3235</v>
      </c>
      <c r="C1249">
        <v>9</v>
      </c>
      <c r="D1249">
        <v>4</v>
      </c>
      <c r="E1249">
        <v>3792</v>
      </c>
      <c r="F1249" t="s">
        <v>2454</v>
      </c>
      <c r="G1249" t="s">
        <v>60</v>
      </c>
    </row>
    <row r="1250" spans="1:8" x14ac:dyDescent="0.2">
      <c r="A1250" t="s">
        <v>4916</v>
      </c>
      <c r="B1250">
        <v>3337</v>
      </c>
      <c r="C1250">
        <v>24</v>
      </c>
      <c r="D1250">
        <v>2</v>
      </c>
      <c r="E1250">
        <v>3120</v>
      </c>
      <c r="F1250" t="s">
        <v>5049</v>
      </c>
      <c r="G1250" t="s">
        <v>242</v>
      </c>
    </row>
    <row r="1251" spans="1:8" x14ac:dyDescent="0.2">
      <c r="A1251" t="s">
        <v>4916</v>
      </c>
      <c r="B1251">
        <v>3353</v>
      </c>
      <c r="C1251">
        <v>20</v>
      </c>
      <c r="D1251">
        <v>7</v>
      </c>
      <c r="E1251">
        <v>3689</v>
      </c>
      <c r="F1251" t="s">
        <v>877</v>
      </c>
      <c r="G1251" t="s">
        <v>3193</v>
      </c>
      <c r="H1251" t="s">
        <v>3489</v>
      </c>
    </row>
    <row r="1252" spans="1:8" x14ac:dyDescent="0.2">
      <c r="A1252" t="s">
        <v>4916</v>
      </c>
      <c r="B1252">
        <v>3357</v>
      </c>
      <c r="C1252">
        <v>16</v>
      </c>
      <c r="D1252">
        <v>7</v>
      </c>
      <c r="E1252">
        <v>3689</v>
      </c>
      <c r="F1252" t="s">
        <v>877</v>
      </c>
      <c r="G1252" t="s">
        <v>3193</v>
      </c>
      <c r="H1252" t="s">
        <v>3489</v>
      </c>
    </row>
    <row r="1253" spans="1:8" x14ac:dyDescent="0.2">
      <c r="A1253" t="s">
        <v>4916</v>
      </c>
      <c r="B1253">
        <v>3358</v>
      </c>
      <c r="C1253">
        <v>16</v>
      </c>
      <c r="D1253">
        <v>7</v>
      </c>
      <c r="E1253">
        <v>3689</v>
      </c>
      <c r="F1253" t="s">
        <v>877</v>
      </c>
      <c r="G1253" t="s">
        <v>3193</v>
      </c>
      <c r="H1253" t="s">
        <v>3489</v>
      </c>
    </row>
    <row r="1254" spans="1:8" x14ac:dyDescent="0.2">
      <c r="A1254" t="s">
        <v>4916</v>
      </c>
      <c r="B1254">
        <v>3358</v>
      </c>
      <c r="C1254">
        <v>50</v>
      </c>
      <c r="D1254">
        <v>6</v>
      </c>
      <c r="E1254">
        <v>274</v>
      </c>
      <c r="F1254" t="s">
        <v>650</v>
      </c>
      <c r="G1254" t="s">
        <v>2219</v>
      </c>
      <c r="H1254" t="s">
        <v>3490</v>
      </c>
    </row>
    <row r="1255" spans="1:8" x14ac:dyDescent="0.2">
      <c r="A1255" t="s">
        <v>4916</v>
      </c>
      <c r="B1255">
        <v>3359</v>
      </c>
      <c r="C1255">
        <v>16</v>
      </c>
      <c r="D1255">
        <v>7</v>
      </c>
      <c r="E1255">
        <v>3689</v>
      </c>
      <c r="F1255" t="s">
        <v>877</v>
      </c>
      <c r="G1255" t="s">
        <v>3193</v>
      </c>
      <c r="H1255" t="s">
        <v>3489</v>
      </c>
    </row>
    <row r="1256" spans="1:8" x14ac:dyDescent="0.2">
      <c r="A1256" t="s">
        <v>4916</v>
      </c>
      <c r="B1256">
        <v>3360</v>
      </c>
      <c r="C1256">
        <v>16</v>
      </c>
      <c r="D1256">
        <v>7</v>
      </c>
      <c r="E1256">
        <v>3689</v>
      </c>
      <c r="F1256" t="s">
        <v>877</v>
      </c>
      <c r="G1256" t="s">
        <v>3193</v>
      </c>
      <c r="H1256" t="s">
        <v>3489</v>
      </c>
    </row>
    <row r="1257" spans="1:8" x14ac:dyDescent="0.2">
      <c r="A1257" t="s">
        <v>4916</v>
      </c>
      <c r="B1257">
        <v>3361</v>
      </c>
      <c r="C1257">
        <v>16</v>
      </c>
      <c r="D1257">
        <v>7</v>
      </c>
      <c r="E1257">
        <v>3689</v>
      </c>
      <c r="F1257" t="s">
        <v>877</v>
      </c>
      <c r="G1257" t="s">
        <v>3193</v>
      </c>
      <c r="H1257" t="s">
        <v>3489</v>
      </c>
    </row>
    <row r="1258" spans="1:8" x14ac:dyDescent="0.2">
      <c r="A1258" t="s">
        <v>4916</v>
      </c>
      <c r="B1258">
        <v>3377</v>
      </c>
      <c r="C1258">
        <v>20</v>
      </c>
      <c r="D1258">
        <v>7</v>
      </c>
      <c r="E1258">
        <v>3689</v>
      </c>
      <c r="F1258" t="s">
        <v>877</v>
      </c>
      <c r="G1258" t="s">
        <v>3193</v>
      </c>
      <c r="H1258" t="s">
        <v>3489</v>
      </c>
    </row>
    <row r="1259" spans="1:8" x14ac:dyDescent="0.2">
      <c r="A1259" t="s">
        <v>4916</v>
      </c>
      <c r="B1259">
        <v>3381</v>
      </c>
      <c r="C1259">
        <v>16</v>
      </c>
      <c r="D1259">
        <v>7</v>
      </c>
      <c r="E1259">
        <v>3689</v>
      </c>
      <c r="F1259" t="s">
        <v>877</v>
      </c>
      <c r="G1259" t="s">
        <v>3193</v>
      </c>
      <c r="H1259" t="s">
        <v>3489</v>
      </c>
    </row>
    <row r="1260" spans="1:8" x14ac:dyDescent="0.2">
      <c r="A1260" t="s">
        <v>4916</v>
      </c>
      <c r="B1260">
        <v>3382</v>
      </c>
      <c r="C1260">
        <v>16</v>
      </c>
      <c r="D1260">
        <v>7</v>
      </c>
      <c r="E1260">
        <v>3689</v>
      </c>
      <c r="F1260" t="s">
        <v>877</v>
      </c>
      <c r="G1260" t="s">
        <v>3193</v>
      </c>
      <c r="H1260" t="s">
        <v>3489</v>
      </c>
    </row>
    <row r="1261" spans="1:8" x14ac:dyDescent="0.2">
      <c r="A1261" t="s">
        <v>4916</v>
      </c>
      <c r="B1261">
        <v>3382</v>
      </c>
      <c r="C1261">
        <v>63</v>
      </c>
      <c r="D1261">
        <v>6</v>
      </c>
      <c r="E1261">
        <v>274</v>
      </c>
      <c r="F1261" t="s">
        <v>650</v>
      </c>
      <c r="G1261" t="s">
        <v>2219</v>
      </c>
      <c r="H1261" t="s">
        <v>3490</v>
      </c>
    </row>
    <row r="1262" spans="1:8" x14ac:dyDescent="0.2">
      <c r="A1262" t="s">
        <v>4916</v>
      </c>
      <c r="B1262">
        <v>3406</v>
      </c>
      <c r="C1262">
        <v>21</v>
      </c>
      <c r="D1262">
        <v>7</v>
      </c>
      <c r="E1262">
        <v>3689</v>
      </c>
      <c r="F1262" t="s">
        <v>877</v>
      </c>
      <c r="G1262" t="s">
        <v>3193</v>
      </c>
      <c r="H1262" t="s">
        <v>3489</v>
      </c>
    </row>
    <row r="1263" spans="1:8" x14ac:dyDescent="0.2">
      <c r="A1263" t="s">
        <v>4916</v>
      </c>
      <c r="B1263">
        <v>3407</v>
      </c>
      <c r="C1263">
        <v>28</v>
      </c>
      <c r="D1263">
        <v>7</v>
      </c>
      <c r="E1263">
        <v>3689</v>
      </c>
      <c r="F1263" t="s">
        <v>877</v>
      </c>
      <c r="G1263" t="s">
        <v>3193</v>
      </c>
      <c r="H1263" t="s">
        <v>3489</v>
      </c>
    </row>
    <row r="1264" spans="1:8" x14ac:dyDescent="0.2">
      <c r="A1264" t="s">
        <v>4916</v>
      </c>
      <c r="B1264">
        <v>3410</v>
      </c>
      <c r="C1264">
        <v>39</v>
      </c>
      <c r="D1264">
        <v>7</v>
      </c>
      <c r="E1264">
        <v>3689</v>
      </c>
      <c r="F1264" t="s">
        <v>877</v>
      </c>
      <c r="G1264" t="s">
        <v>3193</v>
      </c>
      <c r="H1264" t="s">
        <v>3489</v>
      </c>
    </row>
    <row r="1265" spans="1:8" x14ac:dyDescent="0.2">
      <c r="A1265" t="s">
        <v>4916</v>
      </c>
      <c r="B1265">
        <v>3467</v>
      </c>
      <c r="C1265">
        <v>48</v>
      </c>
      <c r="D1265">
        <v>7</v>
      </c>
      <c r="E1265">
        <v>3689</v>
      </c>
      <c r="F1265" t="s">
        <v>877</v>
      </c>
      <c r="G1265" t="s">
        <v>3193</v>
      </c>
      <c r="H1265" t="s">
        <v>3489</v>
      </c>
    </row>
    <row r="1266" spans="1:8" x14ac:dyDescent="0.2">
      <c r="A1266" t="s">
        <v>4916</v>
      </c>
      <c r="B1266">
        <v>3468</v>
      </c>
      <c r="C1266">
        <v>28</v>
      </c>
      <c r="D1266">
        <v>7</v>
      </c>
      <c r="E1266">
        <v>3689</v>
      </c>
      <c r="F1266" t="s">
        <v>877</v>
      </c>
      <c r="G1266" t="s">
        <v>3193</v>
      </c>
      <c r="H1266" t="s">
        <v>3489</v>
      </c>
    </row>
    <row r="1267" spans="1:8" x14ac:dyDescent="0.2">
      <c r="A1267" t="s">
        <v>4916</v>
      </c>
      <c r="B1267">
        <v>3470</v>
      </c>
      <c r="C1267">
        <v>53</v>
      </c>
      <c r="D1267">
        <v>7</v>
      </c>
      <c r="E1267">
        <v>3689</v>
      </c>
      <c r="F1267" t="s">
        <v>877</v>
      </c>
      <c r="G1267" t="s">
        <v>3193</v>
      </c>
      <c r="H1267" t="s">
        <v>3489</v>
      </c>
    </row>
    <row r="1268" spans="1:8" x14ac:dyDescent="0.2">
      <c r="A1268" t="s">
        <v>4916</v>
      </c>
      <c r="B1268">
        <v>3471</v>
      </c>
      <c r="C1268">
        <v>53</v>
      </c>
      <c r="D1268">
        <v>7</v>
      </c>
      <c r="E1268">
        <v>3689</v>
      </c>
      <c r="F1268" t="s">
        <v>877</v>
      </c>
      <c r="G1268" t="s">
        <v>3193</v>
      </c>
      <c r="H1268" t="s">
        <v>3489</v>
      </c>
    </row>
    <row r="1269" spans="1:8" x14ac:dyDescent="0.2">
      <c r="A1269" t="s">
        <v>4916</v>
      </c>
      <c r="B1269">
        <v>3472</v>
      </c>
      <c r="C1269">
        <v>53</v>
      </c>
      <c r="D1269">
        <v>7</v>
      </c>
      <c r="E1269">
        <v>3689</v>
      </c>
      <c r="F1269" t="s">
        <v>877</v>
      </c>
      <c r="G1269" t="s">
        <v>3193</v>
      </c>
      <c r="H1269" t="s">
        <v>3489</v>
      </c>
    </row>
    <row r="1270" spans="1:8" x14ac:dyDescent="0.2">
      <c r="A1270" t="s">
        <v>4916</v>
      </c>
      <c r="B1270">
        <v>3473</v>
      </c>
      <c r="C1270">
        <v>53</v>
      </c>
      <c r="D1270">
        <v>7</v>
      </c>
      <c r="E1270">
        <v>3689</v>
      </c>
      <c r="F1270" t="s">
        <v>877</v>
      </c>
      <c r="G1270" t="s">
        <v>3193</v>
      </c>
      <c r="H1270" t="s">
        <v>3489</v>
      </c>
    </row>
    <row r="1271" spans="1:8" x14ac:dyDescent="0.2">
      <c r="A1271" t="s">
        <v>4916</v>
      </c>
      <c r="B1271">
        <v>3474</v>
      </c>
      <c r="C1271">
        <v>53</v>
      </c>
      <c r="D1271">
        <v>7</v>
      </c>
      <c r="E1271">
        <v>3689</v>
      </c>
      <c r="F1271" t="s">
        <v>877</v>
      </c>
      <c r="G1271" t="s">
        <v>3193</v>
      </c>
      <c r="H1271" t="s">
        <v>3489</v>
      </c>
    </row>
    <row r="1272" spans="1:8" x14ac:dyDescent="0.2">
      <c r="A1272" t="s">
        <v>4916</v>
      </c>
      <c r="B1272">
        <v>3475</v>
      </c>
      <c r="C1272">
        <v>53</v>
      </c>
      <c r="D1272">
        <v>7</v>
      </c>
      <c r="E1272">
        <v>3689</v>
      </c>
      <c r="F1272" t="s">
        <v>877</v>
      </c>
      <c r="G1272" t="s">
        <v>3193</v>
      </c>
      <c r="H1272" t="s">
        <v>3489</v>
      </c>
    </row>
    <row r="1273" spans="1:8" x14ac:dyDescent="0.2">
      <c r="A1273" t="s">
        <v>4916</v>
      </c>
      <c r="B1273">
        <v>3539</v>
      </c>
      <c r="C1273">
        <v>21</v>
      </c>
      <c r="D1273">
        <v>7</v>
      </c>
      <c r="E1273">
        <v>3689</v>
      </c>
      <c r="F1273" t="s">
        <v>877</v>
      </c>
      <c r="G1273" t="s">
        <v>3193</v>
      </c>
      <c r="H1273" t="s">
        <v>3489</v>
      </c>
    </row>
    <row r="1274" spans="1:8" x14ac:dyDescent="0.2">
      <c r="A1274" t="s">
        <v>4916</v>
      </c>
      <c r="B1274">
        <v>3539</v>
      </c>
      <c r="C1274">
        <v>90</v>
      </c>
      <c r="D1274">
        <v>7</v>
      </c>
      <c r="E1274">
        <v>3689</v>
      </c>
      <c r="F1274" t="s">
        <v>877</v>
      </c>
      <c r="G1274" t="s">
        <v>3193</v>
      </c>
      <c r="H1274" t="s">
        <v>3489</v>
      </c>
    </row>
    <row r="1275" spans="1:8" x14ac:dyDescent="0.2">
      <c r="A1275" t="s">
        <v>4916</v>
      </c>
      <c r="B1275">
        <v>3573</v>
      </c>
      <c r="C1275">
        <v>47</v>
      </c>
      <c r="D1275">
        <v>7</v>
      </c>
      <c r="E1275">
        <v>3689</v>
      </c>
      <c r="F1275" t="s">
        <v>877</v>
      </c>
      <c r="G1275" t="s">
        <v>3193</v>
      </c>
      <c r="H1275" t="s">
        <v>3489</v>
      </c>
    </row>
    <row r="1276" spans="1:8" x14ac:dyDescent="0.2">
      <c r="A1276" t="s">
        <v>4916</v>
      </c>
      <c r="B1276">
        <v>3574</v>
      </c>
      <c r="C1276">
        <v>57</v>
      </c>
      <c r="D1276">
        <v>7</v>
      </c>
      <c r="E1276">
        <v>3689</v>
      </c>
      <c r="F1276" t="s">
        <v>877</v>
      </c>
      <c r="G1276" t="s">
        <v>3193</v>
      </c>
      <c r="H1276" t="s">
        <v>3489</v>
      </c>
    </row>
    <row r="1277" spans="1:8" x14ac:dyDescent="0.2">
      <c r="A1277" t="s">
        <v>4916</v>
      </c>
      <c r="B1277">
        <v>3575</v>
      </c>
      <c r="C1277">
        <v>56</v>
      </c>
      <c r="D1277">
        <v>7</v>
      </c>
      <c r="E1277">
        <v>3689</v>
      </c>
      <c r="F1277" t="s">
        <v>877</v>
      </c>
      <c r="G1277" t="s">
        <v>3193</v>
      </c>
      <c r="H1277" t="s">
        <v>3489</v>
      </c>
    </row>
    <row r="1278" spans="1:8" x14ac:dyDescent="0.2">
      <c r="A1278" t="s">
        <v>4916</v>
      </c>
      <c r="B1278">
        <v>3645</v>
      </c>
      <c r="C1278">
        <v>49</v>
      </c>
      <c r="D1278">
        <v>4</v>
      </c>
      <c r="E1278">
        <v>291</v>
      </c>
      <c r="F1278" t="s">
        <v>1379</v>
      </c>
      <c r="G1278" t="s">
        <v>3193</v>
      </c>
      <c r="H1278" t="s">
        <v>3492</v>
      </c>
    </row>
    <row r="1279" spans="1:8" x14ac:dyDescent="0.2">
      <c r="A1279" t="s">
        <v>4916</v>
      </c>
      <c r="B1279">
        <v>3669</v>
      </c>
      <c r="C1279">
        <v>20</v>
      </c>
      <c r="D1279">
        <v>7</v>
      </c>
      <c r="E1279">
        <v>3689</v>
      </c>
      <c r="F1279" t="s">
        <v>877</v>
      </c>
      <c r="G1279" t="s">
        <v>3193</v>
      </c>
      <c r="H1279" t="s">
        <v>3489</v>
      </c>
    </row>
    <row r="1280" spans="1:8" x14ac:dyDescent="0.2">
      <c r="A1280" t="s">
        <v>4916</v>
      </c>
      <c r="B1280">
        <v>3675</v>
      </c>
      <c r="C1280">
        <v>44</v>
      </c>
      <c r="D1280">
        <v>2</v>
      </c>
      <c r="E1280">
        <v>1255</v>
      </c>
      <c r="F1280" t="s">
        <v>3091</v>
      </c>
      <c r="G1280" t="s">
        <v>242</v>
      </c>
    </row>
    <row r="1281" spans="1:8" x14ac:dyDescent="0.2">
      <c r="A1281" t="s">
        <v>4916</v>
      </c>
      <c r="B1281">
        <v>3675</v>
      </c>
      <c r="C1281">
        <v>44</v>
      </c>
      <c r="D1281">
        <v>4</v>
      </c>
      <c r="E1281">
        <v>1281</v>
      </c>
      <c r="F1281" t="s">
        <v>2729</v>
      </c>
      <c r="G1281" t="s">
        <v>2391</v>
      </c>
      <c r="H1281" t="s">
        <v>3485</v>
      </c>
    </row>
    <row r="1282" spans="1:8" x14ac:dyDescent="0.2">
      <c r="A1282" t="s">
        <v>4916</v>
      </c>
      <c r="B1282">
        <v>3675</v>
      </c>
      <c r="C1282">
        <v>44</v>
      </c>
      <c r="D1282">
        <v>4</v>
      </c>
      <c r="E1282">
        <v>3417</v>
      </c>
      <c r="F1282" t="s">
        <v>237</v>
      </c>
      <c r="G1282" t="s">
        <v>1827</v>
      </c>
    </row>
    <row r="1283" spans="1:8" x14ac:dyDescent="0.2">
      <c r="A1283" t="s">
        <v>4916</v>
      </c>
      <c r="B1283">
        <v>3675</v>
      </c>
      <c r="C1283">
        <v>44</v>
      </c>
      <c r="D1283">
        <v>4</v>
      </c>
      <c r="E1283">
        <v>3762</v>
      </c>
      <c r="F1283" t="s">
        <v>1493</v>
      </c>
      <c r="G1283" t="s">
        <v>60</v>
      </c>
    </row>
    <row r="1284" spans="1:8" x14ac:dyDescent="0.2">
      <c r="A1284" t="s">
        <v>4916</v>
      </c>
      <c r="B1284">
        <v>3675</v>
      </c>
      <c r="C1284">
        <v>44</v>
      </c>
      <c r="D1284">
        <v>4</v>
      </c>
      <c r="E1284">
        <v>3791</v>
      </c>
      <c r="F1284" t="s">
        <v>435</v>
      </c>
      <c r="G1284" t="s">
        <v>60</v>
      </c>
    </row>
    <row r="1285" spans="1:8" x14ac:dyDescent="0.2">
      <c r="A1285" t="s">
        <v>4916</v>
      </c>
      <c r="B1285">
        <v>3675</v>
      </c>
      <c r="C1285">
        <v>44</v>
      </c>
      <c r="D1285">
        <v>4</v>
      </c>
      <c r="E1285">
        <v>4130</v>
      </c>
      <c r="F1285" t="s">
        <v>725</v>
      </c>
      <c r="G1285" t="s">
        <v>2187</v>
      </c>
      <c r="H1285" t="s">
        <v>3491</v>
      </c>
    </row>
    <row r="1286" spans="1:8" x14ac:dyDescent="0.2">
      <c r="A1286" t="s">
        <v>4916</v>
      </c>
      <c r="B1286">
        <v>3675</v>
      </c>
      <c r="C1286">
        <v>44</v>
      </c>
      <c r="D1286">
        <v>6</v>
      </c>
      <c r="E1286">
        <v>272</v>
      </c>
      <c r="F1286" t="s">
        <v>1378</v>
      </c>
      <c r="G1286" t="s">
        <v>3193</v>
      </c>
      <c r="H1286" t="s">
        <v>3490</v>
      </c>
    </row>
    <row r="1287" spans="1:8" x14ac:dyDescent="0.2">
      <c r="A1287" t="s">
        <v>4916</v>
      </c>
      <c r="B1287">
        <v>3677</v>
      </c>
      <c r="C1287">
        <v>16</v>
      </c>
      <c r="D1287">
        <v>7</v>
      </c>
      <c r="E1287">
        <v>3689</v>
      </c>
      <c r="F1287" t="s">
        <v>877</v>
      </c>
      <c r="G1287" t="s">
        <v>3193</v>
      </c>
      <c r="H1287" t="s">
        <v>3489</v>
      </c>
    </row>
    <row r="1288" spans="1:8" x14ac:dyDescent="0.2">
      <c r="A1288" t="s">
        <v>4916</v>
      </c>
      <c r="B1288">
        <v>3681</v>
      </c>
      <c r="C1288">
        <v>16</v>
      </c>
      <c r="D1288">
        <v>7</v>
      </c>
      <c r="E1288">
        <v>3689</v>
      </c>
      <c r="F1288" t="s">
        <v>877</v>
      </c>
      <c r="G1288" t="s">
        <v>3193</v>
      </c>
      <c r="H1288" t="s">
        <v>3489</v>
      </c>
    </row>
    <row r="1289" spans="1:8" x14ac:dyDescent="0.2">
      <c r="A1289" t="s">
        <v>4916</v>
      </c>
      <c r="B1289">
        <v>3681</v>
      </c>
      <c r="C1289">
        <v>77</v>
      </c>
      <c r="D1289">
        <v>2</v>
      </c>
      <c r="E1289">
        <v>1255</v>
      </c>
      <c r="F1289" t="s">
        <v>3091</v>
      </c>
      <c r="G1289" t="s">
        <v>242</v>
      </c>
    </row>
    <row r="1290" spans="1:8" x14ac:dyDescent="0.2">
      <c r="A1290" t="s">
        <v>4916</v>
      </c>
      <c r="B1290">
        <v>3681</v>
      </c>
      <c r="C1290">
        <v>77</v>
      </c>
      <c r="D1290">
        <v>4</v>
      </c>
      <c r="E1290">
        <v>1281</v>
      </c>
      <c r="F1290" t="s">
        <v>2729</v>
      </c>
      <c r="G1290" t="s">
        <v>2391</v>
      </c>
      <c r="H1290" t="s">
        <v>3485</v>
      </c>
    </row>
    <row r="1291" spans="1:8" x14ac:dyDescent="0.2">
      <c r="A1291" t="s">
        <v>4916</v>
      </c>
      <c r="B1291">
        <v>3681</v>
      </c>
      <c r="C1291">
        <v>77</v>
      </c>
      <c r="D1291">
        <v>4</v>
      </c>
      <c r="E1291">
        <v>3417</v>
      </c>
      <c r="F1291" t="s">
        <v>237</v>
      </c>
      <c r="G1291" t="s">
        <v>1827</v>
      </c>
    </row>
    <row r="1292" spans="1:8" x14ac:dyDescent="0.2">
      <c r="A1292" t="s">
        <v>4916</v>
      </c>
      <c r="B1292">
        <v>3681</v>
      </c>
      <c r="C1292">
        <v>77</v>
      </c>
      <c r="D1292">
        <v>6</v>
      </c>
      <c r="E1292">
        <v>272</v>
      </c>
      <c r="F1292" t="s">
        <v>1378</v>
      </c>
      <c r="G1292" t="s">
        <v>3193</v>
      </c>
      <c r="H1292" t="s">
        <v>3490</v>
      </c>
    </row>
    <row r="1293" spans="1:8" x14ac:dyDescent="0.2">
      <c r="A1293" t="s">
        <v>4916</v>
      </c>
      <c r="B1293">
        <v>3686</v>
      </c>
      <c r="C1293">
        <v>127</v>
      </c>
      <c r="D1293">
        <v>2</v>
      </c>
      <c r="E1293">
        <v>3692</v>
      </c>
      <c r="F1293" t="s">
        <v>2469</v>
      </c>
      <c r="G1293" t="s">
        <v>242</v>
      </c>
      <c r="H1293" t="s">
        <v>3489</v>
      </c>
    </row>
    <row r="1294" spans="1:8" x14ac:dyDescent="0.2">
      <c r="A1294" t="s">
        <v>4916</v>
      </c>
      <c r="B1294">
        <v>3686</v>
      </c>
      <c r="C1294">
        <v>16</v>
      </c>
      <c r="D1294">
        <v>7</v>
      </c>
      <c r="E1294">
        <v>3689</v>
      </c>
      <c r="F1294" t="s">
        <v>877</v>
      </c>
      <c r="G1294" t="s">
        <v>3193</v>
      </c>
      <c r="H1294" t="s">
        <v>3489</v>
      </c>
    </row>
    <row r="1295" spans="1:8" x14ac:dyDescent="0.2">
      <c r="A1295" t="s">
        <v>4916</v>
      </c>
      <c r="B1295">
        <v>3725</v>
      </c>
      <c r="C1295">
        <v>14</v>
      </c>
      <c r="D1295">
        <v>2</v>
      </c>
      <c r="E1295">
        <v>1255</v>
      </c>
      <c r="F1295" t="s">
        <v>3091</v>
      </c>
      <c r="G1295" t="s">
        <v>242</v>
      </c>
    </row>
    <row r="1296" spans="1:8" x14ac:dyDescent="0.2">
      <c r="A1296" t="s">
        <v>4916</v>
      </c>
      <c r="B1296">
        <v>3725</v>
      </c>
      <c r="C1296">
        <v>14</v>
      </c>
      <c r="D1296">
        <v>4</v>
      </c>
      <c r="E1296">
        <v>1281</v>
      </c>
      <c r="F1296" t="s">
        <v>2729</v>
      </c>
      <c r="G1296" t="s">
        <v>2391</v>
      </c>
      <c r="H1296" t="s">
        <v>3485</v>
      </c>
    </row>
    <row r="1297" spans="1:8" x14ac:dyDescent="0.2">
      <c r="A1297" t="s">
        <v>4916</v>
      </c>
      <c r="B1297">
        <v>3725</v>
      </c>
      <c r="C1297">
        <v>14</v>
      </c>
      <c r="D1297">
        <v>4</v>
      </c>
      <c r="E1297">
        <v>3417</v>
      </c>
      <c r="F1297" t="s">
        <v>237</v>
      </c>
      <c r="G1297" t="s">
        <v>1827</v>
      </c>
    </row>
    <row r="1298" spans="1:8" x14ac:dyDescent="0.2">
      <c r="A1298" t="s">
        <v>4916</v>
      </c>
      <c r="B1298">
        <v>3725</v>
      </c>
      <c r="C1298">
        <v>14</v>
      </c>
      <c r="D1298">
        <v>7</v>
      </c>
      <c r="E1298">
        <v>3689</v>
      </c>
      <c r="F1298" t="s">
        <v>877</v>
      </c>
      <c r="G1298" t="s">
        <v>3193</v>
      </c>
      <c r="H1298" t="s">
        <v>3489</v>
      </c>
    </row>
    <row r="1299" spans="1:8" x14ac:dyDescent="0.2">
      <c r="A1299" t="s">
        <v>4916</v>
      </c>
      <c r="B1299">
        <v>3728</v>
      </c>
      <c r="C1299">
        <v>35</v>
      </c>
      <c r="D1299">
        <v>2</v>
      </c>
      <c r="E1299">
        <v>1255</v>
      </c>
      <c r="F1299" t="s">
        <v>3091</v>
      </c>
      <c r="G1299" t="s">
        <v>242</v>
      </c>
    </row>
    <row r="1300" spans="1:8" x14ac:dyDescent="0.2">
      <c r="A1300" t="s">
        <v>4916</v>
      </c>
      <c r="B1300">
        <v>3728</v>
      </c>
      <c r="C1300">
        <v>35</v>
      </c>
      <c r="D1300">
        <v>4</v>
      </c>
      <c r="E1300">
        <v>1281</v>
      </c>
      <c r="F1300" t="s">
        <v>2729</v>
      </c>
      <c r="G1300" t="s">
        <v>2391</v>
      </c>
      <c r="H1300" t="s">
        <v>3485</v>
      </c>
    </row>
    <row r="1301" spans="1:8" x14ac:dyDescent="0.2">
      <c r="A1301" t="s">
        <v>4916</v>
      </c>
      <c r="B1301">
        <v>3728</v>
      </c>
      <c r="C1301">
        <v>35</v>
      </c>
      <c r="D1301">
        <v>4</v>
      </c>
      <c r="E1301">
        <v>3417</v>
      </c>
      <c r="F1301" t="s">
        <v>237</v>
      </c>
      <c r="G1301" t="s">
        <v>1827</v>
      </c>
    </row>
    <row r="1302" spans="1:8" x14ac:dyDescent="0.2">
      <c r="A1302" t="s">
        <v>4916</v>
      </c>
      <c r="B1302">
        <v>3728</v>
      </c>
      <c r="C1302">
        <v>35</v>
      </c>
      <c r="D1302">
        <v>7</v>
      </c>
      <c r="E1302">
        <v>3689</v>
      </c>
      <c r="F1302" t="s">
        <v>877</v>
      </c>
      <c r="G1302" t="s">
        <v>3193</v>
      </c>
      <c r="H1302" t="s">
        <v>3489</v>
      </c>
    </row>
    <row r="1303" spans="1:8" x14ac:dyDescent="0.2">
      <c r="A1303" t="s">
        <v>4916</v>
      </c>
      <c r="B1303">
        <v>3731</v>
      </c>
      <c r="C1303">
        <v>13</v>
      </c>
      <c r="D1303">
        <v>4</v>
      </c>
      <c r="E1303">
        <v>3790</v>
      </c>
      <c r="F1303" t="s">
        <v>1269</v>
      </c>
      <c r="G1303" t="s">
        <v>60</v>
      </c>
    </row>
    <row r="1304" spans="1:8" x14ac:dyDescent="0.2">
      <c r="A1304" t="s">
        <v>4916</v>
      </c>
      <c r="B1304">
        <v>3731</v>
      </c>
      <c r="C1304">
        <v>13</v>
      </c>
      <c r="D1304">
        <v>7</v>
      </c>
      <c r="E1304">
        <v>3689</v>
      </c>
      <c r="F1304" t="s">
        <v>877</v>
      </c>
      <c r="G1304" t="s">
        <v>3193</v>
      </c>
      <c r="H1304" t="s">
        <v>3489</v>
      </c>
    </row>
    <row r="1305" spans="1:8" x14ac:dyDescent="0.2">
      <c r="A1305" t="s">
        <v>4916</v>
      </c>
      <c r="B1305">
        <v>3735</v>
      </c>
      <c r="C1305">
        <v>17</v>
      </c>
      <c r="D1305">
        <v>2</v>
      </c>
      <c r="E1305">
        <v>1255</v>
      </c>
      <c r="F1305" t="s">
        <v>3091</v>
      </c>
      <c r="G1305" t="s">
        <v>242</v>
      </c>
    </row>
    <row r="1306" spans="1:8" x14ac:dyDescent="0.2">
      <c r="A1306" t="s">
        <v>4916</v>
      </c>
      <c r="B1306">
        <v>3735</v>
      </c>
      <c r="C1306">
        <v>17</v>
      </c>
      <c r="D1306">
        <v>4</v>
      </c>
      <c r="E1306">
        <v>1281</v>
      </c>
      <c r="F1306" t="s">
        <v>2729</v>
      </c>
      <c r="G1306" t="s">
        <v>2391</v>
      </c>
      <c r="H1306" t="s">
        <v>3485</v>
      </c>
    </row>
    <row r="1307" spans="1:8" x14ac:dyDescent="0.2">
      <c r="A1307" t="s">
        <v>4916</v>
      </c>
      <c r="B1307">
        <v>3735</v>
      </c>
      <c r="C1307">
        <v>17</v>
      </c>
      <c r="D1307">
        <v>4</v>
      </c>
      <c r="E1307">
        <v>3417</v>
      </c>
      <c r="F1307" t="s">
        <v>237</v>
      </c>
      <c r="G1307" t="s">
        <v>1827</v>
      </c>
    </row>
    <row r="1308" spans="1:8" x14ac:dyDescent="0.2">
      <c r="A1308" t="s">
        <v>4916</v>
      </c>
      <c r="B1308">
        <v>3735</v>
      </c>
      <c r="C1308">
        <v>17</v>
      </c>
      <c r="D1308">
        <v>7</v>
      </c>
      <c r="E1308">
        <v>3689</v>
      </c>
      <c r="F1308" t="s">
        <v>877</v>
      </c>
      <c r="G1308" t="s">
        <v>3193</v>
      </c>
      <c r="H1308" t="s">
        <v>3489</v>
      </c>
    </row>
    <row r="1309" spans="1:8" x14ac:dyDescent="0.2">
      <c r="A1309" t="s">
        <v>4916</v>
      </c>
      <c r="B1309">
        <v>3756</v>
      </c>
      <c r="C1309">
        <v>17</v>
      </c>
      <c r="D1309">
        <v>2</v>
      </c>
      <c r="E1309">
        <v>1252</v>
      </c>
      <c r="F1309" t="s">
        <v>2736</v>
      </c>
      <c r="G1309" t="s">
        <v>242</v>
      </c>
    </row>
    <row r="1310" spans="1:8" x14ac:dyDescent="0.2">
      <c r="A1310" t="s">
        <v>4916</v>
      </c>
      <c r="B1310">
        <v>3756</v>
      </c>
      <c r="C1310">
        <v>17</v>
      </c>
      <c r="D1310">
        <v>2</v>
      </c>
      <c r="E1310">
        <v>1257</v>
      </c>
      <c r="F1310" t="s">
        <v>2720</v>
      </c>
      <c r="G1310" t="s">
        <v>242</v>
      </c>
    </row>
    <row r="1311" spans="1:8" x14ac:dyDescent="0.2">
      <c r="A1311" t="s">
        <v>4916</v>
      </c>
      <c r="B1311">
        <v>3756</v>
      </c>
      <c r="C1311">
        <v>17</v>
      </c>
      <c r="D1311">
        <v>4</v>
      </c>
      <c r="E1311">
        <v>3790</v>
      </c>
      <c r="F1311" t="s">
        <v>1269</v>
      </c>
      <c r="G1311" t="s">
        <v>60</v>
      </c>
    </row>
    <row r="1312" spans="1:8" x14ac:dyDescent="0.2">
      <c r="A1312" t="s">
        <v>4916</v>
      </c>
      <c r="B1312">
        <v>3756</v>
      </c>
      <c r="C1312">
        <v>17</v>
      </c>
      <c r="D1312">
        <v>7</v>
      </c>
      <c r="E1312">
        <v>3689</v>
      </c>
      <c r="F1312" t="s">
        <v>877</v>
      </c>
      <c r="G1312" t="s">
        <v>3193</v>
      </c>
      <c r="H1312" t="s">
        <v>3489</v>
      </c>
    </row>
    <row r="1313" spans="1:8" x14ac:dyDescent="0.2">
      <c r="A1313" t="s">
        <v>4916</v>
      </c>
      <c r="B1313">
        <v>3763</v>
      </c>
      <c r="C1313">
        <v>17</v>
      </c>
      <c r="D1313">
        <v>2</v>
      </c>
      <c r="E1313">
        <v>1253</v>
      </c>
      <c r="F1313" t="s">
        <v>2737</v>
      </c>
      <c r="G1313" t="s">
        <v>242</v>
      </c>
    </row>
    <row r="1314" spans="1:8" x14ac:dyDescent="0.2">
      <c r="A1314" t="s">
        <v>4916</v>
      </c>
      <c r="B1314">
        <v>3763</v>
      </c>
      <c r="C1314">
        <v>17</v>
      </c>
      <c r="D1314">
        <v>4</v>
      </c>
      <c r="E1314">
        <v>3790</v>
      </c>
      <c r="F1314" t="s">
        <v>1269</v>
      </c>
      <c r="G1314" t="s">
        <v>60</v>
      </c>
    </row>
    <row r="1315" spans="1:8" x14ac:dyDescent="0.2">
      <c r="A1315" t="s">
        <v>4916</v>
      </c>
      <c r="B1315">
        <v>3763</v>
      </c>
      <c r="C1315">
        <v>17</v>
      </c>
      <c r="D1315">
        <v>7</v>
      </c>
      <c r="E1315">
        <v>3689</v>
      </c>
      <c r="F1315" t="s">
        <v>877</v>
      </c>
      <c r="G1315" t="s">
        <v>3193</v>
      </c>
      <c r="H1315" t="s">
        <v>3489</v>
      </c>
    </row>
    <row r="1316" spans="1:8" x14ac:dyDescent="0.2">
      <c r="A1316" t="s">
        <v>4916</v>
      </c>
      <c r="B1316">
        <v>3847</v>
      </c>
      <c r="C1316">
        <v>7</v>
      </c>
      <c r="D1316">
        <v>2</v>
      </c>
      <c r="E1316">
        <v>882</v>
      </c>
      <c r="F1316" t="s">
        <v>4871</v>
      </c>
      <c r="G1316" t="s">
        <v>242</v>
      </c>
    </row>
    <row r="1317" spans="1:8" x14ac:dyDescent="0.2">
      <c r="A1317" t="s">
        <v>4916</v>
      </c>
      <c r="B1317">
        <v>617</v>
      </c>
      <c r="C1317">
        <v>13</v>
      </c>
      <c r="D1317">
        <v>2</v>
      </c>
      <c r="E1317">
        <v>1253</v>
      </c>
      <c r="F1317" t="s">
        <v>2737</v>
      </c>
      <c r="G1317" t="s">
        <v>242</v>
      </c>
    </row>
    <row r="1318" spans="1:8" x14ac:dyDescent="0.2">
      <c r="A1318" t="s">
        <v>4916</v>
      </c>
      <c r="B1318">
        <v>617</v>
      </c>
      <c r="C1318">
        <v>13</v>
      </c>
      <c r="D1318">
        <v>4</v>
      </c>
      <c r="E1318">
        <v>3790</v>
      </c>
      <c r="F1318" t="s">
        <v>1269</v>
      </c>
      <c r="G1318" t="s">
        <v>60</v>
      </c>
    </row>
    <row r="1319" spans="1:8" x14ac:dyDescent="0.2">
      <c r="A1319" t="s">
        <v>4916</v>
      </c>
      <c r="B1319">
        <v>741</v>
      </c>
      <c r="C1319">
        <v>17</v>
      </c>
      <c r="D1319">
        <v>3</v>
      </c>
      <c r="E1319">
        <v>1482</v>
      </c>
      <c r="F1319" t="s">
        <v>239</v>
      </c>
      <c r="G1319" t="s">
        <v>242</v>
      </c>
      <c r="H1319" t="s">
        <v>3494</v>
      </c>
    </row>
    <row r="1320" spans="1:8" x14ac:dyDescent="0.2">
      <c r="A1320" t="s">
        <v>4916</v>
      </c>
      <c r="B1320">
        <v>759</v>
      </c>
      <c r="C1320">
        <v>21</v>
      </c>
      <c r="D1320">
        <v>3</v>
      </c>
      <c r="E1320">
        <v>1482</v>
      </c>
      <c r="F1320" t="s">
        <v>239</v>
      </c>
      <c r="G1320" t="s">
        <v>242</v>
      </c>
      <c r="H1320" t="s">
        <v>3494</v>
      </c>
    </row>
    <row r="1321" spans="1:8" x14ac:dyDescent="0.2">
      <c r="A1321" t="s">
        <v>4916</v>
      </c>
      <c r="B1321">
        <v>784</v>
      </c>
      <c r="C1321">
        <v>17</v>
      </c>
      <c r="D1321">
        <v>3</v>
      </c>
      <c r="E1321">
        <v>1482</v>
      </c>
      <c r="F1321" t="s">
        <v>239</v>
      </c>
      <c r="G1321" t="s">
        <v>242</v>
      </c>
      <c r="H1321" t="s">
        <v>3494</v>
      </c>
    </row>
    <row r="1322" spans="1:8" x14ac:dyDescent="0.2">
      <c r="A1322" t="s">
        <v>4916</v>
      </c>
      <c r="B1322">
        <v>825</v>
      </c>
      <c r="C1322">
        <v>49</v>
      </c>
      <c r="D1322">
        <v>6</v>
      </c>
      <c r="E1322">
        <v>274</v>
      </c>
      <c r="F1322" t="s">
        <v>650</v>
      </c>
      <c r="G1322" t="s">
        <v>2219</v>
      </c>
      <c r="H1322" t="s">
        <v>3490</v>
      </c>
    </row>
    <row r="1323" spans="1:8" x14ac:dyDescent="0.2">
      <c r="A1323" t="s">
        <v>4916</v>
      </c>
      <c r="B1323">
        <v>826</v>
      </c>
      <c r="C1323">
        <v>49</v>
      </c>
      <c r="D1323">
        <v>6</v>
      </c>
      <c r="E1323">
        <v>274</v>
      </c>
      <c r="F1323" t="s">
        <v>650</v>
      </c>
      <c r="G1323" t="s">
        <v>2219</v>
      </c>
      <c r="H1323" t="s">
        <v>3490</v>
      </c>
    </row>
    <row r="1324" spans="1:8" x14ac:dyDescent="0.2">
      <c r="A1324" t="s">
        <v>4916</v>
      </c>
      <c r="B1324">
        <v>935</v>
      </c>
      <c r="C1324">
        <v>50</v>
      </c>
      <c r="D1324">
        <v>6</v>
      </c>
      <c r="E1324">
        <v>274</v>
      </c>
      <c r="F1324" t="s">
        <v>650</v>
      </c>
      <c r="G1324" t="s">
        <v>2219</v>
      </c>
      <c r="H1324" t="s">
        <v>3490</v>
      </c>
    </row>
    <row r="1325" spans="1:8" x14ac:dyDescent="0.2">
      <c r="A1325" t="s">
        <v>4916</v>
      </c>
      <c r="B1325">
        <v>936</v>
      </c>
      <c r="C1325">
        <v>50</v>
      </c>
      <c r="D1325">
        <v>6</v>
      </c>
      <c r="E1325">
        <v>274</v>
      </c>
      <c r="F1325" t="s">
        <v>650</v>
      </c>
      <c r="G1325" t="s">
        <v>2219</v>
      </c>
      <c r="H1325" t="s">
        <v>3490</v>
      </c>
    </row>
    <row r="1326" spans="1:8" x14ac:dyDescent="0.2">
      <c r="A1326" t="s">
        <v>5098</v>
      </c>
      <c r="B1326">
        <v>264</v>
      </c>
      <c r="C1326">
        <v>2</v>
      </c>
      <c r="D1326">
        <v>2</v>
      </c>
      <c r="E1326">
        <v>882</v>
      </c>
      <c r="F1326" t="s">
        <v>4871</v>
      </c>
      <c r="G1326" t="s">
        <v>242</v>
      </c>
    </row>
    <row r="1327" spans="1:8" x14ac:dyDescent="0.2">
      <c r="A1327" t="s">
        <v>5097</v>
      </c>
      <c r="B1327">
        <v>128</v>
      </c>
      <c r="C1327">
        <v>2</v>
      </c>
      <c r="D1327">
        <v>2</v>
      </c>
      <c r="E1327">
        <v>882</v>
      </c>
      <c r="F1327" t="s">
        <v>4871</v>
      </c>
      <c r="G1327" t="s">
        <v>242</v>
      </c>
    </row>
    <row r="1328" spans="1:8" x14ac:dyDescent="0.2">
      <c r="A1328" t="s">
        <v>4915</v>
      </c>
      <c r="B1328">
        <v>210</v>
      </c>
      <c r="C1328">
        <v>5</v>
      </c>
      <c r="D1328">
        <v>2</v>
      </c>
      <c r="E1328">
        <v>1253</v>
      </c>
      <c r="F1328" t="s">
        <v>2737</v>
      </c>
      <c r="G1328" t="s">
        <v>242</v>
      </c>
    </row>
    <row r="1329" spans="1:8" x14ac:dyDescent="0.2">
      <c r="A1329" t="s">
        <v>4915</v>
      </c>
      <c r="B1329">
        <v>210</v>
      </c>
      <c r="C1329">
        <v>5</v>
      </c>
      <c r="D1329">
        <v>4</v>
      </c>
      <c r="E1329">
        <v>3790</v>
      </c>
      <c r="F1329" t="s">
        <v>1269</v>
      </c>
      <c r="G1329" t="s">
        <v>60</v>
      </c>
    </row>
    <row r="1330" spans="1:8" x14ac:dyDescent="0.2">
      <c r="A1330" t="s">
        <v>4915</v>
      </c>
      <c r="B1330">
        <v>211</v>
      </c>
      <c r="C1330">
        <v>5</v>
      </c>
      <c r="D1330">
        <v>2</v>
      </c>
      <c r="E1330">
        <v>1253</v>
      </c>
      <c r="F1330" t="s">
        <v>2737</v>
      </c>
      <c r="G1330" t="s">
        <v>242</v>
      </c>
    </row>
    <row r="1331" spans="1:8" x14ac:dyDescent="0.2">
      <c r="A1331" t="s">
        <v>4915</v>
      </c>
      <c r="B1331">
        <v>211</v>
      </c>
      <c r="C1331">
        <v>5</v>
      </c>
      <c r="D1331">
        <v>4</v>
      </c>
      <c r="E1331">
        <v>3790</v>
      </c>
      <c r="F1331" t="s">
        <v>1269</v>
      </c>
      <c r="G1331" t="s">
        <v>60</v>
      </c>
    </row>
    <row r="1332" spans="1:8" x14ac:dyDescent="0.2">
      <c r="A1332" t="s">
        <v>4915</v>
      </c>
      <c r="B1332">
        <v>214</v>
      </c>
      <c r="C1332">
        <v>5</v>
      </c>
      <c r="D1332">
        <v>2</v>
      </c>
      <c r="E1332">
        <v>1253</v>
      </c>
      <c r="F1332" t="s">
        <v>2737</v>
      </c>
      <c r="G1332" t="s">
        <v>242</v>
      </c>
    </row>
    <row r="1333" spans="1:8" x14ac:dyDescent="0.2">
      <c r="A1333" t="s">
        <v>4915</v>
      </c>
      <c r="B1333">
        <v>214</v>
      </c>
      <c r="C1333">
        <v>5</v>
      </c>
      <c r="D1333">
        <v>4</v>
      </c>
      <c r="E1333">
        <v>3790</v>
      </c>
      <c r="F1333" t="s">
        <v>1269</v>
      </c>
      <c r="G1333" t="s">
        <v>60</v>
      </c>
    </row>
    <row r="1334" spans="1:8" x14ac:dyDescent="0.2">
      <c r="A1334" t="s">
        <v>4915</v>
      </c>
      <c r="B1334">
        <v>216</v>
      </c>
      <c r="C1334">
        <v>5</v>
      </c>
      <c r="D1334">
        <v>2</v>
      </c>
      <c r="E1334">
        <v>1253</v>
      </c>
      <c r="F1334" t="s">
        <v>2737</v>
      </c>
      <c r="G1334" t="s">
        <v>242</v>
      </c>
    </row>
    <row r="1335" spans="1:8" x14ac:dyDescent="0.2">
      <c r="A1335" t="s">
        <v>4915</v>
      </c>
      <c r="B1335">
        <v>216</v>
      </c>
      <c r="C1335">
        <v>5</v>
      </c>
      <c r="D1335">
        <v>4</v>
      </c>
      <c r="E1335">
        <v>3792</v>
      </c>
      <c r="F1335" t="s">
        <v>2454</v>
      </c>
      <c r="G1335" t="s">
        <v>60</v>
      </c>
    </row>
    <row r="1336" spans="1:8" x14ac:dyDescent="0.2">
      <c r="A1336" t="s">
        <v>4915</v>
      </c>
      <c r="B1336">
        <v>223</v>
      </c>
      <c r="C1336">
        <v>9</v>
      </c>
      <c r="D1336">
        <v>4</v>
      </c>
      <c r="E1336">
        <v>3415</v>
      </c>
      <c r="F1336" t="s">
        <v>2872</v>
      </c>
      <c r="G1336" t="s">
        <v>2181</v>
      </c>
      <c r="H1336" t="s">
        <v>4959</v>
      </c>
    </row>
    <row r="1337" spans="1:8" x14ac:dyDescent="0.2">
      <c r="A1337" t="s">
        <v>4915</v>
      </c>
      <c r="B1337">
        <v>224</v>
      </c>
      <c r="C1337">
        <v>35</v>
      </c>
      <c r="D1337">
        <v>2</v>
      </c>
      <c r="E1337">
        <v>1255</v>
      </c>
      <c r="F1337" t="s">
        <v>3091</v>
      </c>
      <c r="G1337" t="s">
        <v>242</v>
      </c>
    </row>
    <row r="1338" spans="1:8" x14ac:dyDescent="0.2">
      <c r="A1338" t="s">
        <v>4915</v>
      </c>
      <c r="B1338">
        <v>224</v>
      </c>
      <c r="C1338">
        <v>35</v>
      </c>
      <c r="D1338">
        <v>4</v>
      </c>
      <c r="E1338">
        <v>1281</v>
      </c>
      <c r="F1338" t="s">
        <v>2729</v>
      </c>
      <c r="G1338" t="s">
        <v>2391</v>
      </c>
      <c r="H1338" t="s">
        <v>3485</v>
      </c>
    </row>
    <row r="1339" spans="1:8" x14ac:dyDescent="0.2">
      <c r="A1339" t="s">
        <v>4915</v>
      </c>
      <c r="B1339">
        <v>224</v>
      </c>
      <c r="C1339">
        <v>35</v>
      </c>
      <c r="D1339">
        <v>4</v>
      </c>
      <c r="E1339">
        <v>3417</v>
      </c>
      <c r="F1339" t="s">
        <v>237</v>
      </c>
      <c r="G1339" t="s">
        <v>1827</v>
      </c>
    </row>
    <row r="1340" spans="1:8" x14ac:dyDescent="0.2">
      <c r="A1340" t="s">
        <v>4915</v>
      </c>
      <c r="B1340">
        <v>225</v>
      </c>
      <c r="C1340">
        <v>42</v>
      </c>
      <c r="D1340">
        <v>2</v>
      </c>
      <c r="E1340">
        <v>1255</v>
      </c>
      <c r="F1340" t="s">
        <v>3091</v>
      </c>
      <c r="G1340" t="s">
        <v>242</v>
      </c>
    </row>
    <row r="1341" spans="1:8" x14ac:dyDescent="0.2">
      <c r="A1341" t="s">
        <v>4915</v>
      </c>
      <c r="B1341">
        <v>225</v>
      </c>
      <c r="C1341">
        <v>42</v>
      </c>
      <c r="D1341">
        <v>4</v>
      </c>
      <c r="E1341">
        <v>1281</v>
      </c>
      <c r="F1341" t="s">
        <v>2729</v>
      </c>
      <c r="G1341" t="s">
        <v>2391</v>
      </c>
      <c r="H1341" t="s">
        <v>3485</v>
      </c>
    </row>
    <row r="1342" spans="1:8" x14ac:dyDescent="0.2">
      <c r="A1342" t="s">
        <v>4915</v>
      </c>
      <c r="B1342">
        <v>225</v>
      </c>
      <c r="C1342">
        <v>42</v>
      </c>
      <c r="D1342">
        <v>4</v>
      </c>
      <c r="E1342">
        <v>3417</v>
      </c>
      <c r="F1342" t="s">
        <v>237</v>
      </c>
      <c r="G1342" t="s">
        <v>1827</v>
      </c>
    </row>
    <row r="1343" spans="1:8" x14ac:dyDescent="0.2">
      <c r="A1343" t="s">
        <v>4915</v>
      </c>
      <c r="B1343">
        <v>237</v>
      </c>
      <c r="C1343">
        <v>13</v>
      </c>
      <c r="D1343">
        <v>2</v>
      </c>
      <c r="E1343">
        <v>1255</v>
      </c>
      <c r="F1343" t="s">
        <v>3091</v>
      </c>
      <c r="G1343" t="s">
        <v>242</v>
      </c>
    </row>
    <row r="1344" spans="1:8" x14ac:dyDescent="0.2">
      <c r="A1344" t="s">
        <v>4915</v>
      </c>
      <c r="B1344">
        <v>237</v>
      </c>
      <c r="C1344">
        <v>13</v>
      </c>
      <c r="D1344">
        <v>4</v>
      </c>
      <c r="E1344">
        <v>1281</v>
      </c>
      <c r="F1344" t="s">
        <v>2729</v>
      </c>
      <c r="G1344" t="s">
        <v>2391</v>
      </c>
      <c r="H1344" t="s">
        <v>3485</v>
      </c>
    </row>
    <row r="1345" spans="1:8" x14ac:dyDescent="0.2">
      <c r="A1345" t="s">
        <v>4915</v>
      </c>
      <c r="B1345">
        <v>237</v>
      </c>
      <c r="C1345">
        <v>13</v>
      </c>
      <c r="D1345">
        <v>4</v>
      </c>
      <c r="E1345">
        <v>3417</v>
      </c>
      <c r="F1345" t="s">
        <v>237</v>
      </c>
      <c r="G1345" t="s">
        <v>1827</v>
      </c>
    </row>
    <row r="1346" spans="1:8" x14ac:dyDescent="0.2">
      <c r="A1346" t="s">
        <v>4915</v>
      </c>
      <c r="B1346">
        <v>237</v>
      </c>
      <c r="C1346">
        <v>13</v>
      </c>
      <c r="D1346">
        <v>4</v>
      </c>
      <c r="E1346">
        <v>3792</v>
      </c>
      <c r="F1346" t="s">
        <v>2454</v>
      </c>
      <c r="G1346" t="s">
        <v>60</v>
      </c>
    </row>
    <row r="1347" spans="1:8" x14ac:dyDescent="0.2">
      <c r="A1347" t="s">
        <v>4915</v>
      </c>
      <c r="B1347">
        <v>291</v>
      </c>
      <c r="C1347">
        <v>30</v>
      </c>
      <c r="D1347">
        <v>2</v>
      </c>
      <c r="E1347">
        <v>1255</v>
      </c>
      <c r="F1347" t="s">
        <v>3091</v>
      </c>
      <c r="G1347" t="s">
        <v>242</v>
      </c>
    </row>
    <row r="1348" spans="1:8" x14ac:dyDescent="0.2">
      <c r="A1348" t="s">
        <v>4915</v>
      </c>
      <c r="B1348">
        <v>291</v>
      </c>
      <c r="C1348">
        <v>30</v>
      </c>
      <c r="D1348">
        <v>4</v>
      </c>
      <c r="E1348">
        <v>1281</v>
      </c>
      <c r="F1348" t="s">
        <v>2729</v>
      </c>
      <c r="G1348" t="s">
        <v>2391</v>
      </c>
      <c r="H1348" t="s">
        <v>3485</v>
      </c>
    </row>
    <row r="1349" spans="1:8" x14ac:dyDescent="0.2">
      <c r="A1349" t="s">
        <v>4915</v>
      </c>
      <c r="B1349">
        <v>291</v>
      </c>
      <c r="C1349">
        <v>30</v>
      </c>
      <c r="D1349">
        <v>4</v>
      </c>
      <c r="E1349">
        <v>3417</v>
      </c>
      <c r="F1349" t="s">
        <v>237</v>
      </c>
      <c r="G1349" t="s">
        <v>1827</v>
      </c>
    </row>
    <row r="1350" spans="1:8" x14ac:dyDescent="0.2">
      <c r="A1350" t="s">
        <v>4915</v>
      </c>
      <c r="B1350">
        <v>292</v>
      </c>
      <c r="C1350">
        <v>5</v>
      </c>
      <c r="D1350">
        <v>4</v>
      </c>
      <c r="E1350">
        <v>3790</v>
      </c>
      <c r="F1350" t="s">
        <v>1269</v>
      </c>
      <c r="G1350" t="s">
        <v>60</v>
      </c>
    </row>
    <row r="1351" spans="1:8" x14ac:dyDescent="0.2">
      <c r="A1351" t="s">
        <v>4915</v>
      </c>
      <c r="B1351">
        <v>298</v>
      </c>
      <c r="C1351">
        <v>27</v>
      </c>
      <c r="D1351">
        <v>2</v>
      </c>
      <c r="E1351">
        <v>1255</v>
      </c>
      <c r="F1351" t="s">
        <v>3091</v>
      </c>
      <c r="G1351" t="s">
        <v>242</v>
      </c>
    </row>
    <row r="1352" spans="1:8" x14ac:dyDescent="0.2">
      <c r="A1352" t="s">
        <v>4915</v>
      </c>
      <c r="B1352">
        <v>298</v>
      </c>
      <c r="C1352">
        <v>27</v>
      </c>
      <c r="D1352">
        <v>4</v>
      </c>
      <c r="E1352">
        <v>1281</v>
      </c>
      <c r="F1352" t="s">
        <v>2729</v>
      </c>
      <c r="G1352" t="s">
        <v>2391</v>
      </c>
      <c r="H1352" t="s">
        <v>3485</v>
      </c>
    </row>
    <row r="1353" spans="1:8" x14ac:dyDescent="0.2">
      <c r="A1353" t="s">
        <v>4915</v>
      </c>
      <c r="B1353">
        <v>298</v>
      </c>
      <c r="C1353">
        <v>27</v>
      </c>
      <c r="D1353">
        <v>4</v>
      </c>
      <c r="E1353">
        <v>3417</v>
      </c>
      <c r="F1353" t="s">
        <v>237</v>
      </c>
      <c r="G1353" t="s">
        <v>1827</v>
      </c>
    </row>
    <row r="1354" spans="1:8" x14ac:dyDescent="0.2">
      <c r="A1354" t="s">
        <v>4915</v>
      </c>
      <c r="B1354">
        <v>298</v>
      </c>
      <c r="C1354">
        <v>9</v>
      </c>
      <c r="D1354">
        <v>4</v>
      </c>
      <c r="E1354">
        <v>3415</v>
      </c>
      <c r="F1354" t="s">
        <v>2872</v>
      </c>
      <c r="G1354" t="s">
        <v>2181</v>
      </c>
      <c r="H1354" t="s">
        <v>4959</v>
      </c>
    </row>
    <row r="1355" spans="1:8" x14ac:dyDescent="0.2">
      <c r="A1355" t="s">
        <v>4915</v>
      </c>
      <c r="B1355">
        <v>299</v>
      </c>
      <c r="C1355">
        <v>34</v>
      </c>
      <c r="D1355">
        <v>2</v>
      </c>
      <c r="E1355">
        <v>1255</v>
      </c>
      <c r="F1355" t="s">
        <v>3091</v>
      </c>
      <c r="G1355" t="s">
        <v>242</v>
      </c>
    </row>
    <row r="1356" spans="1:8" x14ac:dyDescent="0.2">
      <c r="A1356" t="s">
        <v>4915</v>
      </c>
      <c r="B1356">
        <v>299</v>
      </c>
      <c r="C1356">
        <v>34</v>
      </c>
      <c r="D1356">
        <v>4</v>
      </c>
      <c r="E1356">
        <v>1281</v>
      </c>
      <c r="F1356" t="s">
        <v>2729</v>
      </c>
      <c r="G1356" t="s">
        <v>2391</v>
      </c>
      <c r="H1356" t="s">
        <v>3485</v>
      </c>
    </row>
    <row r="1357" spans="1:8" x14ac:dyDescent="0.2">
      <c r="A1357" t="s">
        <v>4915</v>
      </c>
      <c r="B1357">
        <v>299</v>
      </c>
      <c r="C1357">
        <v>34</v>
      </c>
      <c r="D1357">
        <v>4</v>
      </c>
      <c r="E1357">
        <v>3417</v>
      </c>
      <c r="F1357" t="s">
        <v>237</v>
      </c>
      <c r="G1357" t="s">
        <v>1827</v>
      </c>
    </row>
    <row r="1358" spans="1:8" x14ac:dyDescent="0.2">
      <c r="A1358" t="s">
        <v>4915</v>
      </c>
      <c r="B1358">
        <v>300</v>
      </c>
      <c r="C1358">
        <v>33</v>
      </c>
      <c r="D1358">
        <v>2</v>
      </c>
      <c r="E1358">
        <v>1255</v>
      </c>
      <c r="F1358" t="s">
        <v>3091</v>
      </c>
      <c r="G1358" t="s">
        <v>242</v>
      </c>
    </row>
    <row r="1359" spans="1:8" x14ac:dyDescent="0.2">
      <c r="A1359" t="s">
        <v>4915</v>
      </c>
      <c r="B1359">
        <v>300</v>
      </c>
      <c r="C1359">
        <v>33</v>
      </c>
      <c r="D1359">
        <v>4</v>
      </c>
      <c r="E1359">
        <v>1281</v>
      </c>
      <c r="F1359" t="s">
        <v>2729</v>
      </c>
      <c r="G1359" t="s">
        <v>2391</v>
      </c>
      <c r="H1359" t="s">
        <v>3485</v>
      </c>
    </row>
    <row r="1360" spans="1:8" x14ac:dyDescent="0.2">
      <c r="A1360" t="s">
        <v>4915</v>
      </c>
      <c r="B1360">
        <v>300</v>
      </c>
      <c r="C1360">
        <v>33</v>
      </c>
      <c r="D1360">
        <v>4</v>
      </c>
      <c r="E1360">
        <v>3417</v>
      </c>
      <c r="F1360" t="s">
        <v>237</v>
      </c>
      <c r="G1360" t="s">
        <v>1827</v>
      </c>
    </row>
    <row r="1361" spans="1:8" x14ac:dyDescent="0.2">
      <c r="A1361" t="s">
        <v>4915</v>
      </c>
      <c r="B1361">
        <v>304</v>
      </c>
      <c r="C1361">
        <v>103</v>
      </c>
      <c r="D1361">
        <v>2</v>
      </c>
      <c r="E1361">
        <v>1255</v>
      </c>
      <c r="F1361" t="s">
        <v>3091</v>
      </c>
      <c r="G1361" t="s">
        <v>242</v>
      </c>
    </row>
    <row r="1362" spans="1:8" x14ac:dyDescent="0.2">
      <c r="A1362" t="s">
        <v>4915</v>
      </c>
      <c r="B1362">
        <v>304</v>
      </c>
      <c r="C1362">
        <v>103</v>
      </c>
      <c r="D1362">
        <v>4</v>
      </c>
      <c r="E1362">
        <v>1281</v>
      </c>
      <c r="F1362" t="s">
        <v>2729</v>
      </c>
      <c r="G1362" t="s">
        <v>2391</v>
      </c>
      <c r="H1362" t="s">
        <v>3485</v>
      </c>
    </row>
    <row r="1363" spans="1:8" x14ac:dyDescent="0.2">
      <c r="A1363" t="s">
        <v>4915</v>
      </c>
      <c r="B1363">
        <v>304</v>
      </c>
      <c r="C1363">
        <v>103</v>
      </c>
      <c r="D1363">
        <v>4</v>
      </c>
      <c r="E1363">
        <v>3417</v>
      </c>
      <c r="F1363" t="s">
        <v>237</v>
      </c>
      <c r="G1363" t="s">
        <v>1827</v>
      </c>
    </row>
    <row r="1364" spans="1:8" x14ac:dyDescent="0.2">
      <c r="A1364" t="s">
        <v>4915</v>
      </c>
      <c r="B1364">
        <v>304</v>
      </c>
      <c r="C1364">
        <v>103</v>
      </c>
      <c r="D1364">
        <v>6</v>
      </c>
      <c r="E1364">
        <v>272</v>
      </c>
      <c r="F1364" t="s">
        <v>1378</v>
      </c>
      <c r="G1364" t="s">
        <v>3193</v>
      </c>
      <c r="H1364" t="s">
        <v>3490</v>
      </c>
    </row>
    <row r="1365" spans="1:8" x14ac:dyDescent="0.2">
      <c r="A1365" t="s">
        <v>4915</v>
      </c>
      <c r="B1365">
        <v>304</v>
      </c>
      <c r="C1365">
        <v>37</v>
      </c>
      <c r="D1365">
        <v>2</v>
      </c>
      <c r="E1365">
        <v>1255</v>
      </c>
      <c r="F1365" t="s">
        <v>3091</v>
      </c>
      <c r="G1365" t="s">
        <v>242</v>
      </c>
    </row>
    <row r="1366" spans="1:8" x14ac:dyDescent="0.2">
      <c r="A1366" t="s">
        <v>4915</v>
      </c>
      <c r="B1366">
        <v>304</v>
      </c>
      <c r="C1366">
        <v>37</v>
      </c>
      <c r="D1366">
        <v>4</v>
      </c>
      <c r="E1366">
        <v>1281</v>
      </c>
      <c r="F1366" t="s">
        <v>2729</v>
      </c>
      <c r="G1366" t="s">
        <v>2391</v>
      </c>
      <c r="H1366" t="s">
        <v>3485</v>
      </c>
    </row>
    <row r="1367" spans="1:8" x14ac:dyDescent="0.2">
      <c r="A1367" t="s">
        <v>4915</v>
      </c>
      <c r="B1367">
        <v>304</v>
      </c>
      <c r="C1367">
        <v>37</v>
      </c>
      <c r="D1367">
        <v>4</v>
      </c>
      <c r="E1367">
        <v>3417</v>
      </c>
      <c r="F1367" t="s">
        <v>237</v>
      </c>
      <c r="G1367" t="s">
        <v>1827</v>
      </c>
    </row>
    <row r="1368" spans="1:8" x14ac:dyDescent="0.2">
      <c r="A1368" t="s">
        <v>4915</v>
      </c>
      <c r="B1368">
        <v>304</v>
      </c>
      <c r="C1368">
        <v>37</v>
      </c>
      <c r="D1368">
        <v>6</v>
      </c>
      <c r="E1368">
        <v>272</v>
      </c>
      <c r="F1368" t="s">
        <v>1378</v>
      </c>
      <c r="G1368" t="s">
        <v>3193</v>
      </c>
      <c r="H1368" t="s">
        <v>3490</v>
      </c>
    </row>
    <row r="1369" spans="1:8" x14ac:dyDescent="0.2">
      <c r="A1369" t="s">
        <v>4915</v>
      </c>
      <c r="B1369">
        <v>310</v>
      </c>
      <c r="C1369">
        <v>38</v>
      </c>
      <c r="D1369">
        <v>2</v>
      </c>
      <c r="E1369">
        <v>1255</v>
      </c>
      <c r="F1369" t="s">
        <v>3091</v>
      </c>
      <c r="G1369" t="s">
        <v>242</v>
      </c>
    </row>
    <row r="1370" spans="1:8" x14ac:dyDescent="0.2">
      <c r="A1370" t="s">
        <v>4915</v>
      </c>
      <c r="B1370">
        <v>310</v>
      </c>
      <c r="C1370">
        <v>38</v>
      </c>
      <c r="D1370">
        <v>4</v>
      </c>
      <c r="E1370">
        <v>1281</v>
      </c>
      <c r="F1370" t="s">
        <v>2729</v>
      </c>
      <c r="G1370" t="s">
        <v>2391</v>
      </c>
      <c r="H1370" t="s">
        <v>3485</v>
      </c>
    </row>
    <row r="1371" spans="1:8" x14ac:dyDescent="0.2">
      <c r="A1371" t="s">
        <v>4915</v>
      </c>
      <c r="B1371">
        <v>310</v>
      </c>
      <c r="C1371">
        <v>38</v>
      </c>
      <c r="D1371">
        <v>4</v>
      </c>
      <c r="E1371">
        <v>3417</v>
      </c>
      <c r="F1371" t="s">
        <v>237</v>
      </c>
      <c r="G1371" t="s">
        <v>1827</v>
      </c>
    </row>
    <row r="1372" spans="1:8" x14ac:dyDescent="0.2">
      <c r="A1372" t="s">
        <v>4915</v>
      </c>
      <c r="B1372">
        <v>315</v>
      </c>
      <c r="C1372">
        <v>42</v>
      </c>
      <c r="D1372">
        <v>2</v>
      </c>
      <c r="E1372">
        <v>1255</v>
      </c>
      <c r="F1372" t="s">
        <v>3091</v>
      </c>
      <c r="G1372" t="s">
        <v>242</v>
      </c>
    </row>
    <row r="1373" spans="1:8" x14ac:dyDescent="0.2">
      <c r="A1373" t="s">
        <v>4915</v>
      </c>
      <c r="B1373">
        <v>315</v>
      </c>
      <c r="C1373">
        <v>42</v>
      </c>
      <c r="D1373">
        <v>4</v>
      </c>
      <c r="E1373">
        <v>1281</v>
      </c>
      <c r="F1373" t="s">
        <v>2729</v>
      </c>
      <c r="G1373" t="s">
        <v>2391</v>
      </c>
      <c r="H1373" t="s">
        <v>3485</v>
      </c>
    </row>
    <row r="1374" spans="1:8" x14ac:dyDescent="0.2">
      <c r="A1374" t="s">
        <v>4915</v>
      </c>
      <c r="B1374">
        <v>315</v>
      </c>
      <c r="C1374">
        <v>42</v>
      </c>
      <c r="D1374">
        <v>4</v>
      </c>
      <c r="E1374">
        <v>3417</v>
      </c>
      <c r="F1374" t="s">
        <v>237</v>
      </c>
      <c r="G1374" t="s">
        <v>1827</v>
      </c>
    </row>
    <row r="1375" spans="1:8" x14ac:dyDescent="0.2">
      <c r="A1375" t="s">
        <v>4915</v>
      </c>
      <c r="B1375">
        <v>332</v>
      </c>
      <c r="C1375">
        <v>42</v>
      </c>
      <c r="D1375">
        <v>2</v>
      </c>
      <c r="E1375">
        <v>1255</v>
      </c>
      <c r="F1375" t="s">
        <v>3091</v>
      </c>
      <c r="G1375" t="s">
        <v>242</v>
      </c>
    </row>
    <row r="1376" spans="1:8" x14ac:dyDescent="0.2">
      <c r="A1376" t="s">
        <v>4915</v>
      </c>
      <c r="B1376">
        <v>332</v>
      </c>
      <c r="C1376">
        <v>42</v>
      </c>
      <c r="D1376">
        <v>4</v>
      </c>
      <c r="E1376">
        <v>1281</v>
      </c>
      <c r="F1376" t="s">
        <v>2729</v>
      </c>
      <c r="G1376" t="s">
        <v>2391</v>
      </c>
      <c r="H1376" t="s">
        <v>3485</v>
      </c>
    </row>
    <row r="1377" spans="1:8" x14ac:dyDescent="0.2">
      <c r="A1377" t="s">
        <v>4915</v>
      </c>
      <c r="B1377">
        <v>332</v>
      </c>
      <c r="C1377">
        <v>42</v>
      </c>
      <c r="D1377">
        <v>4</v>
      </c>
      <c r="E1377">
        <v>3417</v>
      </c>
      <c r="F1377" t="s">
        <v>237</v>
      </c>
      <c r="G1377" t="s">
        <v>1827</v>
      </c>
    </row>
    <row r="1378" spans="1:8" x14ac:dyDescent="0.2">
      <c r="A1378" t="s">
        <v>4915</v>
      </c>
      <c r="B1378">
        <v>353</v>
      </c>
      <c r="C1378">
        <v>9</v>
      </c>
      <c r="D1378">
        <v>4</v>
      </c>
      <c r="E1378">
        <v>3790</v>
      </c>
      <c r="F1378" t="s">
        <v>1269</v>
      </c>
      <c r="G1378" t="s">
        <v>60</v>
      </c>
    </row>
    <row r="1379" spans="1:8" x14ac:dyDescent="0.2">
      <c r="A1379" t="s">
        <v>4915</v>
      </c>
      <c r="B1379">
        <v>356</v>
      </c>
      <c r="C1379">
        <v>36</v>
      </c>
      <c r="D1379">
        <v>2</v>
      </c>
      <c r="E1379">
        <v>1255</v>
      </c>
      <c r="F1379" t="s">
        <v>3091</v>
      </c>
      <c r="G1379" t="s">
        <v>242</v>
      </c>
    </row>
    <row r="1380" spans="1:8" x14ac:dyDescent="0.2">
      <c r="A1380" t="s">
        <v>4915</v>
      </c>
      <c r="B1380">
        <v>356</v>
      </c>
      <c r="C1380">
        <v>36</v>
      </c>
      <c r="D1380">
        <v>4</v>
      </c>
      <c r="E1380">
        <v>1281</v>
      </c>
      <c r="F1380" t="s">
        <v>2729</v>
      </c>
      <c r="G1380" t="s">
        <v>2391</v>
      </c>
      <c r="H1380" t="s">
        <v>3485</v>
      </c>
    </row>
    <row r="1381" spans="1:8" x14ac:dyDescent="0.2">
      <c r="A1381" t="s">
        <v>4915</v>
      </c>
      <c r="B1381">
        <v>356</v>
      </c>
      <c r="C1381">
        <v>36</v>
      </c>
      <c r="D1381">
        <v>4</v>
      </c>
      <c r="E1381">
        <v>3417</v>
      </c>
      <c r="F1381" t="s">
        <v>237</v>
      </c>
      <c r="G1381" t="s">
        <v>1827</v>
      </c>
    </row>
    <row r="1382" spans="1:8" x14ac:dyDescent="0.2">
      <c r="A1382" t="s">
        <v>4915</v>
      </c>
      <c r="B1382">
        <v>357</v>
      </c>
      <c r="C1382">
        <v>9</v>
      </c>
      <c r="D1382">
        <v>4</v>
      </c>
      <c r="E1382">
        <v>3792</v>
      </c>
      <c r="F1382" t="s">
        <v>2454</v>
      </c>
      <c r="G1382" t="s">
        <v>60</v>
      </c>
    </row>
    <row r="1383" spans="1:8" x14ac:dyDescent="0.2">
      <c r="A1383" t="s">
        <v>4915</v>
      </c>
      <c r="B1383">
        <v>363</v>
      </c>
      <c r="C1383">
        <v>9</v>
      </c>
      <c r="D1383">
        <v>2</v>
      </c>
      <c r="E1383">
        <v>1253</v>
      </c>
      <c r="F1383" t="s">
        <v>2737</v>
      </c>
      <c r="G1383" t="s">
        <v>242</v>
      </c>
    </row>
    <row r="1384" spans="1:8" x14ac:dyDescent="0.2">
      <c r="A1384" t="s">
        <v>4915</v>
      </c>
      <c r="B1384">
        <v>363</v>
      </c>
      <c r="C1384">
        <v>9</v>
      </c>
      <c r="D1384">
        <v>4</v>
      </c>
      <c r="E1384">
        <v>3790</v>
      </c>
      <c r="F1384" t="s">
        <v>1269</v>
      </c>
      <c r="G1384" t="s">
        <v>60</v>
      </c>
    </row>
    <row r="1385" spans="1:8" x14ac:dyDescent="0.2">
      <c r="A1385" t="s">
        <v>4915</v>
      </c>
      <c r="B1385">
        <v>365</v>
      </c>
      <c r="C1385">
        <v>9</v>
      </c>
      <c r="D1385">
        <v>2</v>
      </c>
      <c r="E1385">
        <v>1253</v>
      </c>
      <c r="F1385" t="s">
        <v>2737</v>
      </c>
      <c r="G1385" t="s">
        <v>242</v>
      </c>
    </row>
    <row r="1386" spans="1:8" x14ac:dyDescent="0.2">
      <c r="A1386" t="s">
        <v>4915</v>
      </c>
      <c r="B1386">
        <v>365</v>
      </c>
      <c r="C1386">
        <v>9</v>
      </c>
      <c r="D1386">
        <v>4</v>
      </c>
      <c r="E1386">
        <v>3792</v>
      </c>
      <c r="F1386" t="s">
        <v>2454</v>
      </c>
      <c r="G1386" t="s">
        <v>60</v>
      </c>
    </row>
    <row r="1387" spans="1:8" x14ac:dyDescent="0.2">
      <c r="A1387" t="s">
        <v>4915</v>
      </c>
      <c r="B1387">
        <v>375</v>
      </c>
      <c r="C1387">
        <v>9</v>
      </c>
      <c r="D1387">
        <v>2</v>
      </c>
      <c r="E1387">
        <v>1255</v>
      </c>
      <c r="F1387" t="s">
        <v>3091</v>
      </c>
      <c r="G1387" t="s">
        <v>242</v>
      </c>
    </row>
    <row r="1388" spans="1:8" x14ac:dyDescent="0.2">
      <c r="A1388" t="s">
        <v>4915</v>
      </c>
      <c r="B1388">
        <v>375</v>
      </c>
      <c r="C1388">
        <v>9</v>
      </c>
      <c r="D1388">
        <v>4</v>
      </c>
      <c r="E1388">
        <v>1281</v>
      </c>
      <c r="F1388" t="s">
        <v>2729</v>
      </c>
      <c r="G1388" t="s">
        <v>2391</v>
      </c>
      <c r="H1388" t="s">
        <v>3485</v>
      </c>
    </row>
    <row r="1389" spans="1:8" x14ac:dyDescent="0.2">
      <c r="A1389" t="s">
        <v>4915</v>
      </c>
      <c r="B1389">
        <v>375</v>
      </c>
      <c r="C1389">
        <v>9</v>
      </c>
      <c r="D1389">
        <v>4</v>
      </c>
      <c r="E1389">
        <v>3417</v>
      </c>
      <c r="F1389" t="s">
        <v>237</v>
      </c>
      <c r="G1389" t="s">
        <v>1827</v>
      </c>
    </row>
    <row r="1390" spans="1:8" x14ac:dyDescent="0.2">
      <c r="A1390" t="s">
        <v>4915</v>
      </c>
      <c r="B1390">
        <v>383</v>
      </c>
      <c r="C1390">
        <v>9</v>
      </c>
      <c r="D1390">
        <v>2</v>
      </c>
      <c r="E1390">
        <v>1253</v>
      </c>
      <c r="F1390" t="s">
        <v>2737</v>
      </c>
      <c r="G1390" t="s">
        <v>242</v>
      </c>
    </row>
    <row r="1391" spans="1:8" x14ac:dyDescent="0.2">
      <c r="A1391" t="s">
        <v>4915</v>
      </c>
      <c r="B1391">
        <v>383</v>
      </c>
      <c r="C1391">
        <v>9</v>
      </c>
      <c r="D1391">
        <v>4</v>
      </c>
      <c r="E1391">
        <v>3790</v>
      </c>
      <c r="F1391" t="s">
        <v>1269</v>
      </c>
      <c r="G1391" t="s">
        <v>60</v>
      </c>
    </row>
    <row r="1392" spans="1:8" x14ac:dyDescent="0.2">
      <c r="A1392" t="s">
        <v>4915</v>
      </c>
      <c r="B1392">
        <v>385</v>
      </c>
      <c r="C1392">
        <v>9</v>
      </c>
      <c r="D1392">
        <v>2</v>
      </c>
      <c r="E1392">
        <v>1253</v>
      </c>
      <c r="F1392" t="s">
        <v>2737</v>
      </c>
      <c r="G1392" t="s">
        <v>242</v>
      </c>
    </row>
    <row r="1393" spans="1:8" x14ac:dyDescent="0.2">
      <c r="A1393" t="s">
        <v>4915</v>
      </c>
      <c r="B1393">
        <v>385</v>
      </c>
      <c r="C1393">
        <v>9</v>
      </c>
      <c r="D1393">
        <v>4</v>
      </c>
      <c r="E1393">
        <v>3790</v>
      </c>
      <c r="F1393" t="s">
        <v>1269</v>
      </c>
      <c r="G1393" t="s">
        <v>60</v>
      </c>
    </row>
    <row r="1394" spans="1:8" x14ac:dyDescent="0.2">
      <c r="A1394" t="s">
        <v>4915</v>
      </c>
      <c r="B1394">
        <v>387</v>
      </c>
      <c r="C1394">
        <v>9</v>
      </c>
      <c r="D1394">
        <v>2</v>
      </c>
      <c r="E1394">
        <v>1253</v>
      </c>
      <c r="F1394" t="s">
        <v>2737</v>
      </c>
      <c r="G1394" t="s">
        <v>242</v>
      </c>
    </row>
    <row r="1395" spans="1:8" x14ac:dyDescent="0.2">
      <c r="A1395" t="s">
        <v>4915</v>
      </c>
      <c r="B1395">
        <v>387</v>
      </c>
      <c r="C1395">
        <v>9</v>
      </c>
      <c r="D1395">
        <v>4</v>
      </c>
      <c r="E1395">
        <v>3792</v>
      </c>
      <c r="F1395" t="s">
        <v>2454</v>
      </c>
      <c r="G1395" t="s">
        <v>60</v>
      </c>
    </row>
    <row r="1396" spans="1:8" x14ac:dyDescent="0.2">
      <c r="A1396" t="s">
        <v>4915</v>
      </c>
      <c r="B1396">
        <v>398</v>
      </c>
      <c r="C1396">
        <v>110</v>
      </c>
      <c r="D1396">
        <v>2</v>
      </c>
      <c r="E1396">
        <v>1255</v>
      </c>
      <c r="F1396" t="s">
        <v>3091</v>
      </c>
      <c r="G1396" t="s">
        <v>242</v>
      </c>
    </row>
    <row r="1397" spans="1:8" x14ac:dyDescent="0.2">
      <c r="A1397" t="s">
        <v>4915</v>
      </c>
      <c r="B1397">
        <v>398</v>
      </c>
      <c r="C1397">
        <v>110</v>
      </c>
      <c r="D1397">
        <v>4</v>
      </c>
      <c r="E1397">
        <v>1281</v>
      </c>
      <c r="F1397" t="s">
        <v>2729</v>
      </c>
      <c r="G1397" t="s">
        <v>2391</v>
      </c>
      <c r="H1397" t="s">
        <v>3485</v>
      </c>
    </row>
    <row r="1398" spans="1:8" x14ac:dyDescent="0.2">
      <c r="A1398" t="s">
        <v>4915</v>
      </c>
      <c r="B1398">
        <v>398</v>
      </c>
      <c r="C1398">
        <v>110</v>
      </c>
      <c r="D1398">
        <v>4</v>
      </c>
      <c r="E1398">
        <v>3417</v>
      </c>
      <c r="F1398" t="s">
        <v>237</v>
      </c>
      <c r="G1398" t="s">
        <v>1827</v>
      </c>
    </row>
    <row r="1399" spans="1:8" x14ac:dyDescent="0.2">
      <c r="A1399" t="s">
        <v>4915</v>
      </c>
      <c r="B1399">
        <v>398</v>
      </c>
      <c r="C1399">
        <v>110</v>
      </c>
      <c r="D1399">
        <v>6</v>
      </c>
      <c r="E1399">
        <v>272</v>
      </c>
      <c r="F1399" t="s">
        <v>1378</v>
      </c>
      <c r="G1399" t="s">
        <v>3193</v>
      </c>
      <c r="H1399" t="s">
        <v>3490</v>
      </c>
    </row>
    <row r="1400" spans="1:8" x14ac:dyDescent="0.2">
      <c r="A1400" t="s">
        <v>4915</v>
      </c>
      <c r="B1400">
        <v>398</v>
      </c>
      <c r="C1400">
        <v>46</v>
      </c>
      <c r="D1400">
        <v>2</v>
      </c>
      <c r="E1400">
        <v>1255</v>
      </c>
      <c r="F1400" t="s">
        <v>3091</v>
      </c>
      <c r="G1400" t="s">
        <v>242</v>
      </c>
    </row>
    <row r="1401" spans="1:8" x14ac:dyDescent="0.2">
      <c r="A1401" t="s">
        <v>4915</v>
      </c>
      <c r="B1401">
        <v>398</v>
      </c>
      <c r="C1401">
        <v>46</v>
      </c>
      <c r="D1401">
        <v>4</v>
      </c>
      <c r="E1401">
        <v>1281</v>
      </c>
      <c r="F1401" t="s">
        <v>2729</v>
      </c>
      <c r="G1401" t="s">
        <v>2391</v>
      </c>
      <c r="H1401" t="s">
        <v>3485</v>
      </c>
    </row>
    <row r="1402" spans="1:8" x14ac:dyDescent="0.2">
      <c r="A1402" t="s">
        <v>4915</v>
      </c>
      <c r="B1402">
        <v>398</v>
      </c>
      <c r="C1402">
        <v>46</v>
      </c>
      <c r="D1402">
        <v>4</v>
      </c>
      <c r="E1402">
        <v>3417</v>
      </c>
      <c r="F1402" t="s">
        <v>237</v>
      </c>
      <c r="G1402" t="s">
        <v>1827</v>
      </c>
    </row>
    <row r="1403" spans="1:8" x14ac:dyDescent="0.2">
      <c r="A1403" t="s">
        <v>4915</v>
      </c>
      <c r="B1403">
        <v>398</v>
      </c>
      <c r="C1403">
        <v>46</v>
      </c>
      <c r="D1403">
        <v>6</v>
      </c>
      <c r="E1403">
        <v>272</v>
      </c>
      <c r="F1403" t="s">
        <v>1378</v>
      </c>
      <c r="G1403" t="s">
        <v>3193</v>
      </c>
      <c r="H1403" t="s">
        <v>3490</v>
      </c>
    </row>
    <row r="1404" spans="1:8" x14ac:dyDescent="0.2">
      <c r="A1404" t="s">
        <v>4915</v>
      </c>
      <c r="B1404">
        <v>408</v>
      </c>
      <c r="C1404">
        <v>117</v>
      </c>
      <c r="D1404">
        <v>2</v>
      </c>
      <c r="E1404">
        <v>1255</v>
      </c>
      <c r="F1404" t="s">
        <v>3091</v>
      </c>
      <c r="G1404" t="s">
        <v>242</v>
      </c>
    </row>
    <row r="1405" spans="1:8" x14ac:dyDescent="0.2">
      <c r="A1405" t="s">
        <v>4915</v>
      </c>
      <c r="B1405">
        <v>408</v>
      </c>
      <c r="C1405">
        <v>117</v>
      </c>
      <c r="D1405">
        <v>4</v>
      </c>
      <c r="E1405">
        <v>1281</v>
      </c>
      <c r="F1405" t="s">
        <v>2729</v>
      </c>
      <c r="G1405" t="s">
        <v>2391</v>
      </c>
      <c r="H1405" t="s">
        <v>3485</v>
      </c>
    </row>
    <row r="1406" spans="1:8" x14ac:dyDescent="0.2">
      <c r="A1406" t="s">
        <v>4915</v>
      </c>
      <c r="B1406">
        <v>408</v>
      </c>
      <c r="C1406">
        <v>117</v>
      </c>
      <c r="D1406">
        <v>4</v>
      </c>
      <c r="E1406">
        <v>3417</v>
      </c>
      <c r="F1406" t="s">
        <v>237</v>
      </c>
      <c r="G1406" t="s">
        <v>1827</v>
      </c>
    </row>
    <row r="1407" spans="1:8" x14ac:dyDescent="0.2">
      <c r="A1407" t="s">
        <v>4915</v>
      </c>
      <c r="B1407">
        <v>408</v>
      </c>
      <c r="C1407">
        <v>117</v>
      </c>
      <c r="D1407">
        <v>6</v>
      </c>
      <c r="E1407">
        <v>272</v>
      </c>
      <c r="F1407" t="s">
        <v>1378</v>
      </c>
      <c r="G1407" t="s">
        <v>3193</v>
      </c>
      <c r="H1407" t="s">
        <v>3490</v>
      </c>
    </row>
    <row r="1408" spans="1:8" x14ac:dyDescent="0.2">
      <c r="A1408" t="s">
        <v>4915</v>
      </c>
      <c r="B1408">
        <v>408</v>
      </c>
      <c r="C1408">
        <v>49</v>
      </c>
      <c r="D1408">
        <v>2</v>
      </c>
      <c r="E1408">
        <v>1255</v>
      </c>
      <c r="F1408" t="s">
        <v>3091</v>
      </c>
      <c r="G1408" t="s">
        <v>242</v>
      </c>
    </row>
    <row r="1409" spans="1:8" x14ac:dyDescent="0.2">
      <c r="A1409" t="s">
        <v>4915</v>
      </c>
      <c r="B1409">
        <v>408</v>
      </c>
      <c r="C1409">
        <v>49</v>
      </c>
      <c r="D1409">
        <v>4</v>
      </c>
      <c r="E1409">
        <v>1281</v>
      </c>
      <c r="F1409" t="s">
        <v>2729</v>
      </c>
      <c r="G1409" t="s">
        <v>2391</v>
      </c>
      <c r="H1409" t="s">
        <v>3485</v>
      </c>
    </row>
    <row r="1410" spans="1:8" x14ac:dyDescent="0.2">
      <c r="A1410" t="s">
        <v>4915</v>
      </c>
      <c r="B1410">
        <v>408</v>
      </c>
      <c r="C1410">
        <v>49</v>
      </c>
      <c r="D1410">
        <v>4</v>
      </c>
      <c r="E1410">
        <v>3417</v>
      </c>
      <c r="F1410" t="s">
        <v>237</v>
      </c>
      <c r="G1410" t="s">
        <v>1827</v>
      </c>
    </row>
    <row r="1411" spans="1:8" x14ac:dyDescent="0.2">
      <c r="A1411" t="s">
        <v>4915</v>
      </c>
      <c r="B1411">
        <v>408</v>
      </c>
      <c r="C1411">
        <v>49</v>
      </c>
      <c r="D1411">
        <v>6</v>
      </c>
      <c r="E1411">
        <v>272</v>
      </c>
      <c r="F1411" t="s">
        <v>1378</v>
      </c>
      <c r="G1411" t="s">
        <v>3193</v>
      </c>
      <c r="H1411" t="s">
        <v>3490</v>
      </c>
    </row>
    <row r="1412" spans="1:8" x14ac:dyDescent="0.2">
      <c r="A1412" t="s">
        <v>4915</v>
      </c>
      <c r="B1412">
        <v>437</v>
      </c>
      <c r="C1412">
        <v>13</v>
      </c>
      <c r="D1412">
        <v>2</v>
      </c>
      <c r="E1412">
        <v>1253</v>
      </c>
      <c r="F1412" t="s">
        <v>2737</v>
      </c>
      <c r="G1412" t="s">
        <v>242</v>
      </c>
    </row>
    <row r="1413" spans="1:8" x14ac:dyDescent="0.2">
      <c r="A1413" t="s">
        <v>4915</v>
      </c>
      <c r="B1413">
        <v>437</v>
      </c>
      <c r="C1413">
        <v>13</v>
      </c>
      <c r="D1413">
        <v>4</v>
      </c>
      <c r="E1413">
        <v>3790</v>
      </c>
      <c r="F1413" t="s">
        <v>1269</v>
      </c>
      <c r="G1413" t="s">
        <v>60</v>
      </c>
    </row>
    <row r="1414" spans="1:8" x14ac:dyDescent="0.2">
      <c r="A1414" t="s">
        <v>4915</v>
      </c>
      <c r="B1414">
        <v>439</v>
      </c>
      <c r="C1414">
        <v>13</v>
      </c>
      <c r="D1414">
        <v>2</v>
      </c>
      <c r="E1414">
        <v>1253</v>
      </c>
      <c r="F1414" t="s">
        <v>2737</v>
      </c>
      <c r="G1414" t="s">
        <v>242</v>
      </c>
    </row>
    <row r="1415" spans="1:8" x14ac:dyDescent="0.2">
      <c r="A1415" t="s">
        <v>4915</v>
      </c>
      <c r="B1415">
        <v>439</v>
      </c>
      <c r="C1415">
        <v>13</v>
      </c>
      <c r="D1415">
        <v>4</v>
      </c>
      <c r="E1415">
        <v>3790</v>
      </c>
      <c r="F1415" t="s">
        <v>1269</v>
      </c>
      <c r="G1415" t="s">
        <v>60</v>
      </c>
    </row>
    <row r="1416" spans="1:8" x14ac:dyDescent="0.2">
      <c r="A1416" t="s">
        <v>4915</v>
      </c>
      <c r="B1416">
        <v>441</v>
      </c>
      <c r="C1416">
        <v>13</v>
      </c>
      <c r="D1416">
        <v>2</v>
      </c>
      <c r="E1416">
        <v>1253</v>
      </c>
      <c r="F1416" t="s">
        <v>2737</v>
      </c>
      <c r="G1416" t="s">
        <v>242</v>
      </c>
    </row>
    <row r="1417" spans="1:8" x14ac:dyDescent="0.2">
      <c r="A1417" t="s">
        <v>4915</v>
      </c>
      <c r="B1417">
        <v>441</v>
      </c>
      <c r="C1417">
        <v>13</v>
      </c>
      <c r="D1417">
        <v>4</v>
      </c>
      <c r="E1417">
        <v>3792</v>
      </c>
      <c r="F1417" t="s">
        <v>2454</v>
      </c>
      <c r="G1417" t="s">
        <v>60</v>
      </c>
    </row>
    <row r="1418" spans="1:8" x14ac:dyDescent="0.2">
      <c r="A1418" t="s">
        <v>4915</v>
      </c>
      <c r="B1418">
        <v>508</v>
      </c>
      <c r="C1418">
        <v>5</v>
      </c>
      <c r="D1418">
        <v>2</v>
      </c>
      <c r="E1418">
        <v>1253</v>
      </c>
      <c r="F1418" t="s">
        <v>2737</v>
      </c>
      <c r="G1418" t="s">
        <v>242</v>
      </c>
    </row>
    <row r="1419" spans="1:8" x14ac:dyDescent="0.2">
      <c r="A1419" t="s">
        <v>4915</v>
      </c>
      <c r="B1419">
        <v>508</v>
      </c>
      <c r="C1419">
        <v>5</v>
      </c>
      <c r="D1419">
        <v>4</v>
      </c>
      <c r="E1419">
        <v>3790</v>
      </c>
      <c r="F1419" t="s">
        <v>1269</v>
      </c>
      <c r="G1419" t="s">
        <v>60</v>
      </c>
    </row>
    <row r="1420" spans="1:8" x14ac:dyDescent="0.2">
      <c r="A1420" t="s">
        <v>4915</v>
      </c>
      <c r="B1420">
        <v>513</v>
      </c>
      <c r="C1420">
        <v>28</v>
      </c>
      <c r="D1420">
        <v>2</v>
      </c>
      <c r="E1420">
        <v>1255</v>
      </c>
      <c r="F1420" t="s">
        <v>3091</v>
      </c>
      <c r="G1420" t="s">
        <v>242</v>
      </c>
    </row>
    <row r="1421" spans="1:8" x14ac:dyDescent="0.2">
      <c r="A1421" t="s">
        <v>4915</v>
      </c>
      <c r="B1421">
        <v>513</v>
      </c>
      <c r="C1421">
        <v>28</v>
      </c>
      <c r="D1421">
        <v>4</v>
      </c>
      <c r="E1421">
        <v>1281</v>
      </c>
      <c r="F1421" t="s">
        <v>2729</v>
      </c>
      <c r="G1421" t="s">
        <v>2391</v>
      </c>
      <c r="H1421" t="s">
        <v>3485</v>
      </c>
    </row>
    <row r="1422" spans="1:8" x14ac:dyDescent="0.2">
      <c r="A1422" t="s">
        <v>4915</v>
      </c>
      <c r="B1422">
        <v>513</v>
      </c>
      <c r="C1422">
        <v>28</v>
      </c>
      <c r="D1422">
        <v>4</v>
      </c>
      <c r="E1422">
        <v>3417</v>
      </c>
      <c r="F1422" t="s">
        <v>237</v>
      </c>
      <c r="G1422" t="s">
        <v>1827</v>
      </c>
    </row>
    <row r="1423" spans="1:8" x14ac:dyDescent="0.2">
      <c r="A1423" t="s">
        <v>4915</v>
      </c>
      <c r="B1423">
        <v>513</v>
      </c>
      <c r="C1423">
        <v>9</v>
      </c>
      <c r="D1423">
        <v>4</v>
      </c>
      <c r="E1423">
        <v>3415</v>
      </c>
      <c r="F1423" t="s">
        <v>2872</v>
      </c>
      <c r="G1423" t="s">
        <v>2181</v>
      </c>
      <c r="H1423" t="s">
        <v>4959</v>
      </c>
    </row>
    <row r="1424" spans="1:8" x14ac:dyDescent="0.2">
      <c r="A1424" t="s">
        <v>4915</v>
      </c>
      <c r="B1424">
        <v>514</v>
      </c>
      <c r="C1424">
        <v>35</v>
      </c>
      <c r="D1424">
        <v>2</v>
      </c>
      <c r="E1424">
        <v>1255</v>
      </c>
      <c r="F1424" t="s">
        <v>3091</v>
      </c>
      <c r="G1424" t="s">
        <v>242</v>
      </c>
    </row>
    <row r="1425" spans="1:8" x14ac:dyDescent="0.2">
      <c r="A1425" t="s">
        <v>4915</v>
      </c>
      <c r="B1425">
        <v>514</v>
      </c>
      <c r="C1425">
        <v>35</v>
      </c>
      <c r="D1425">
        <v>4</v>
      </c>
      <c r="E1425">
        <v>1281</v>
      </c>
      <c r="F1425" t="s">
        <v>2729</v>
      </c>
      <c r="G1425" t="s">
        <v>2391</v>
      </c>
      <c r="H1425" t="s">
        <v>3485</v>
      </c>
    </row>
    <row r="1426" spans="1:8" x14ac:dyDescent="0.2">
      <c r="A1426" t="s">
        <v>4915</v>
      </c>
      <c r="B1426">
        <v>514</v>
      </c>
      <c r="C1426">
        <v>35</v>
      </c>
      <c r="D1426">
        <v>4</v>
      </c>
      <c r="E1426">
        <v>3417</v>
      </c>
      <c r="F1426" t="s">
        <v>237</v>
      </c>
      <c r="G1426" t="s">
        <v>1827</v>
      </c>
    </row>
    <row r="1427" spans="1:8" x14ac:dyDescent="0.2">
      <c r="A1427" t="s">
        <v>4915</v>
      </c>
      <c r="B1427">
        <v>524</v>
      </c>
      <c r="C1427">
        <v>9</v>
      </c>
      <c r="D1427">
        <v>4</v>
      </c>
      <c r="E1427">
        <v>3790</v>
      </c>
      <c r="F1427" t="s">
        <v>1269</v>
      </c>
      <c r="G1427" t="s">
        <v>60</v>
      </c>
    </row>
    <row r="1428" spans="1:8" x14ac:dyDescent="0.2">
      <c r="A1428" t="s">
        <v>4915</v>
      </c>
      <c r="B1428">
        <v>526</v>
      </c>
      <c r="C1428">
        <v>9</v>
      </c>
      <c r="D1428">
        <v>4</v>
      </c>
      <c r="E1428">
        <v>3790</v>
      </c>
      <c r="F1428" t="s">
        <v>1269</v>
      </c>
      <c r="G1428" t="s">
        <v>60</v>
      </c>
    </row>
    <row r="1429" spans="1:8" x14ac:dyDescent="0.2">
      <c r="A1429" t="s">
        <v>4915</v>
      </c>
      <c r="B1429">
        <v>538</v>
      </c>
      <c r="C1429">
        <v>9</v>
      </c>
      <c r="D1429">
        <v>2</v>
      </c>
      <c r="E1429">
        <v>1255</v>
      </c>
      <c r="F1429" t="s">
        <v>3091</v>
      </c>
      <c r="G1429" t="s">
        <v>242</v>
      </c>
    </row>
    <row r="1430" spans="1:8" x14ac:dyDescent="0.2">
      <c r="A1430" t="s">
        <v>4915</v>
      </c>
      <c r="B1430">
        <v>538</v>
      </c>
      <c r="C1430">
        <v>9</v>
      </c>
      <c r="D1430">
        <v>4</v>
      </c>
      <c r="E1430">
        <v>1281</v>
      </c>
      <c r="F1430" t="s">
        <v>2729</v>
      </c>
      <c r="G1430" t="s">
        <v>2391</v>
      </c>
      <c r="H1430" t="s">
        <v>3485</v>
      </c>
    </row>
    <row r="1431" spans="1:8" x14ac:dyDescent="0.2">
      <c r="A1431" t="s">
        <v>4915</v>
      </c>
      <c r="B1431">
        <v>538</v>
      </c>
      <c r="C1431">
        <v>9</v>
      </c>
      <c r="D1431">
        <v>4</v>
      </c>
      <c r="E1431">
        <v>3417</v>
      </c>
      <c r="F1431" t="s">
        <v>237</v>
      </c>
      <c r="G1431" t="s">
        <v>1827</v>
      </c>
    </row>
    <row r="1432" spans="1:8" x14ac:dyDescent="0.2">
      <c r="A1432" t="s">
        <v>4915</v>
      </c>
      <c r="B1432">
        <v>554</v>
      </c>
      <c r="C1432">
        <v>9</v>
      </c>
      <c r="D1432">
        <v>2</v>
      </c>
      <c r="E1432">
        <v>1253</v>
      </c>
      <c r="F1432" t="s">
        <v>2737</v>
      </c>
      <c r="G1432" t="s">
        <v>242</v>
      </c>
    </row>
    <row r="1433" spans="1:8" x14ac:dyDescent="0.2">
      <c r="A1433" t="s">
        <v>4915</v>
      </c>
      <c r="B1433">
        <v>554</v>
      </c>
      <c r="C1433">
        <v>9</v>
      </c>
      <c r="D1433">
        <v>4</v>
      </c>
      <c r="E1433">
        <v>3790</v>
      </c>
      <c r="F1433" t="s">
        <v>1269</v>
      </c>
      <c r="G1433" t="s">
        <v>60</v>
      </c>
    </row>
    <row r="1434" spans="1:8" x14ac:dyDescent="0.2">
      <c r="A1434" t="s">
        <v>4915</v>
      </c>
      <c r="B1434">
        <v>555</v>
      </c>
      <c r="C1434">
        <v>9</v>
      </c>
      <c r="D1434">
        <v>2</v>
      </c>
      <c r="E1434">
        <v>1253</v>
      </c>
      <c r="F1434" t="s">
        <v>2737</v>
      </c>
      <c r="G1434" t="s">
        <v>242</v>
      </c>
    </row>
    <row r="1435" spans="1:8" x14ac:dyDescent="0.2">
      <c r="A1435" t="s">
        <v>4915</v>
      </c>
      <c r="B1435">
        <v>555</v>
      </c>
      <c r="C1435">
        <v>9</v>
      </c>
      <c r="D1435">
        <v>4</v>
      </c>
      <c r="E1435">
        <v>3790</v>
      </c>
      <c r="F1435" t="s">
        <v>1269</v>
      </c>
      <c r="G1435" t="s">
        <v>60</v>
      </c>
    </row>
    <row r="1436" spans="1:8" x14ac:dyDescent="0.2">
      <c r="A1436" t="s">
        <v>4915</v>
      </c>
      <c r="B1436">
        <v>588</v>
      </c>
      <c r="C1436">
        <v>5</v>
      </c>
      <c r="D1436">
        <v>2</v>
      </c>
      <c r="E1436">
        <v>1253</v>
      </c>
      <c r="F1436" t="s">
        <v>2737</v>
      </c>
      <c r="G1436" t="s">
        <v>242</v>
      </c>
    </row>
    <row r="1437" spans="1:8" x14ac:dyDescent="0.2">
      <c r="A1437" t="s">
        <v>4915</v>
      </c>
      <c r="B1437">
        <v>588</v>
      </c>
      <c r="C1437">
        <v>5</v>
      </c>
      <c r="D1437">
        <v>4</v>
      </c>
      <c r="E1437">
        <v>3790</v>
      </c>
      <c r="F1437" t="s">
        <v>1269</v>
      </c>
      <c r="G1437" t="s">
        <v>60</v>
      </c>
    </row>
    <row r="1438" spans="1:8" x14ac:dyDescent="0.2">
      <c r="A1438" t="s">
        <v>4915</v>
      </c>
      <c r="B1438">
        <v>592</v>
      </c>
      <c r="C1438">
        <v>28</v>
      </c>
      <c r="D1438">
        <v>2</v>
      </c>
      <c r="E1438">
        <v>1255</v>
      </c>
      <c r="F1438" t="s">
        <v>3091</v>
      </c>
      <c r="G1438" t="s">
        <v>242</v>
      </c>
    </row>
    <row r="1439" spans="1:8" x14ac:dyDescent="0.2">
      <c r="A1439" t="s">
        <v>4915</v>
      </c>
      <c r="B1439">
        <v>592</v>
      </c>
      <c r="C1439">
        <v>28</v>
      </c>
      <c r="D1439">
        <v>4</v>
      </c>
      <c r="E1439">
        <v>1281</v>
      </c>
      <c r="F1439" t="s">
        <v>2729</v>
      </c>
      <c r="G1439" t="s">
        <v>2391</v>
      </c>
      <c r="H1439" t="s">
        <v>3485</v>
      </c>
    </row>
    <row r="1440" spans="1:8" x14ac:dyDescent="0.2">
      <c r="A1440" t="s">
        <v>4915</v>
      </c>
      <c r="B1440">
        <v>592</v>
      </c>
      <c r="C1440">
        <v>28</v>
      </c>
      <c r="D1440">
        <v>4</v>
      </c>
      <c r="E1440">
        <v>3417</v>
      </c>
      <c r="F1440" t="s">
        <v>237</v>
      </c>
      <c r="G1440" t="s">
        <v>1827</v>
      </c>
    </row>
    <row r="1441" spans="1:8" x14ac:dyDescent="0.2">
      <c r="A1441" t="s">
        <v>4915</v>
      </c>
      <c r="B1441">
        <v>592</v>
      </c>
      <c r="C1441">
        <v>9</v>
      </c>
      <c r="D1441">
        <v>4</v>
      </c>
      <c r="E1441">
        <v>3415</v>
      </c>
      <c r="F1441" t="s">
        <v>2872</v>
      </c>
      <c r="G1441" t="s">
        <v>2181</v>
      </c>
      <c r="H1441" t="s">
        <v>4959</v>
      </c>
    </row>
    <row r="1442" spans="1:8" x14ac:dyDescent="0.2">
      <c r="A1442" t="s">
        <v>4915</v>
      </c>
      <c r="B1442">
        <v>593</v>
      </c>
      <c r="C1442">
        <v>35</v>
      </c>
      <c r="D1442">
        <v>2</v>
      </c>
      <c r="E1442">
        <v>1255</v>
      </c>
      <c r="F1442" t="s">
        <v>3091</v>
      </c>
      <c r="G1442" t="s">
        <v>242</v>
      </c>
    </row>
    <row r="1443" spans="1:8" x14ac:dyDescent="0.2">
      <c r="A1443" t="s">
        <v>4915</v>
      </c>
      <c r="B1443">
        <v>593</v>
      </c>
      <c r="C1443">
        <v>35</v>
      </c>
      <c r="D1443">
        <v>4</v>
      </c>
      <c r="E1443">
        <v>1281</v>
      </c>
      <c r="F1443" t="s">
        <v>2729</v>
      </c>
      <c r="G1443" t="s">
        <v>2391</v>
      </c>
      <c r="H1443" t="s">
        <v>3485</v>
      </c>
    </row>
    <row r="1444" spans="1:8" x14ac:dyDescent="0.2">
      <c r="A1444" t="s">
        <v>4915</v>
      </c>
      <c r="B1444">
        <v>593</v>
      </c>
      <c r="C1444">
        <v>35</v>
      </c>
      <c r="D1444">
        <v>4</v>
      </c>
      <c r="E1444">
        <v>3417</v>
      </c>
      <c r="F1444" t="s">
        <v>237</v>
      </c>
      <c r="G1444" t="s">
        <v>1827</v>
      </c>
    </row>
    <row r="1445" spans="1:8" x14ac:dyDescent="0.2">
      <c r="A1445" t="s">
        <v>4915</v>
      </c>
      <c r="B1445">
        <v>607</v>
      </c>
      <c r="C1445">
        <v>104</v>
      </c>
      <c r="D1445">
        <v>2</v>
      </c>
      <c r="E1445">
        <v>1255</v>
      </c>
      <c r="F1445" t="s">
        <v>3091</v>
      </c>
      <c r="G1445" t="s">
        <v>242</v>
      </c>
    </row>
    <row r="1446" spans="1:8" x14ac:dyDescent="0.2">
      <c r="A1446" t="s">
        <v>4915</v>
      </c>
      <c r="B1446">
        <v>607</v>
      </c>
      <c r="C1446">
        <v>104</v>
      </c>
      <c r="D1446">
        <v>4</v>
      </c>
      <c r="E1446">
        <v>1281</v>
      </c>
      <c r="F1446" t="s">
        <v>2729</v>
      </c>
      <c r="G1446" t="s">
        <v>2391</v>
      </c>
      <c r="H1446" t="s">
        <v>3485</v>
      </c>
    </row>
    <row r="1447" spans="1:8" x14ac:dyDescent="0.2">
      <c r="A1447" t="s">
        <v>4915</v>
      </c>
      <c r="B1447">
        <v>607</v>
      </c>
      <c r="C1447">
        <v>104</v>
      </c>
      <c r="D1447">
        <v>4</v>
      </c>
      <c r="E1447">
        <v>3417</v>
      </c>
      <c r="F1447" t="s">
        <v>237</v>
      </c>
      <c r="G1447" t="s">
        <v>1827</v>
      </c>
    </row>
    <row r="1448" spans="1:8" x14ac:dyDescent="0.2">
      <c r="A1448" t="s">
        <v>4915</v>
      </c>
      <c r="B1448">
        <v>619</v>
      </c>
      <c r="C1448">
        <v>89</v>
      </c>
      <c r="D1448">
        <v>4</v>
      </c>
      <c r="E1448">
        <v>3382</v>
      </c>
      <c r="F1448" t="s">
        <v>1397</v>
      </c>
      <c r="G1448" t="s">
        <v>3193</v>
      </c>
    </row>
    <row r="1449" spans="1:8" x14ac:dyDescent="0.2">
      <c r="A1449" t="s">
        <v>4915</v>
      </c>
      <c r="B1449">
        <v>622</v>
      </c>
      <c r="C1449">
        <v>42</v>
      </c>
      <c r="D1449">
        <v>2</v>
      </c>
      <c r="E1449">
        <v>1255</v>
      </c>
      <c r="F1449" t="s">
        <v>3091</v>
      </c>
      <c r="G1449" t="s">
        <v>242</v>
      </c>
    </row>
    <row r="1450" spans="1:8" x14ac:dyDescent="0.2">
      <c r="A1450" t="s">
        <v>4915</v>
      </c>
      <c r="B1450">
        <v>622</v>
      </c>
      <c r="C1450">
        <v>42</v>
      </c>
      <c r="D1450">
        <v>4</v>
      </c>
      <c r="E1450">
        <v>1281</v>
      </c>
      <c r="F1450" t="s">
        <v>2729</v>
      </c>
      <c r="G1450" t="s">
        <v>2391</v>
      </c>
      <c r="H1450" t="s">
        <v>3485</v>
      </c>
    </row>
    <row r="1451" spans="1:8" x14ac:dyDescent="0.2">
      <c r="A1451" t="s">
        <v>4915</v>
      </c>
      <c r="B1451">
        <v>622</v>
      </c>
      <c r="C1451">
        <v>42</v>
      </c>
      <c r="D1451">
        <v>4</v>
      </c>
      <c r="E1451">
        <v>3417</v>
      </c>
      <c r="F1451" t="s">
        <v>237</v>
      </c>
      <c r="G1451" t="s">
        <v>1827</v>
      </c>
    </row>
    <row r="1452" spans="1:8" x14ac:dyDescent="0.2">
      <c r="A1452" t="s">
        <v>4915</v>
      </c>
      <c r="B1452">
        <v>622</v>
      </c>
      <c r="C1452">
        <v>42</v>
      </c>
      <c r="D1452">
        <v>6</v>
      </c>
      <c r="E1452">
        <v>272</v>
      </c>
      <c r="F1452" t="s">
        <v>1378</v>
      </c>
      <c r="G1452" t="s">
        <v>3193</v>
      </c>
      <c r="H1452" t="s">
        <v>3490</v>
      </c>
    </row>
    <row r="1453" spans="1:8" x14ac:dyDescent="0.2">
      <c r="A1453" t="s">
        <v>4915</v>
      </c>
      <c r="B1453">
        <v>651</v>
      </c>
      <c r="C1453">
        <v>13</v>
      </c>
      <c r="D1453">
        <v>4</v>
      </c>
      <c r="E1453">
        <v>3790</v>
      </c>
      <c r="F1453" t="s">
        <v>1269</v>
      </c>
      <c r="G1453" t="s">
        <v>60</v>
      </c>
    </row>
    <row r="1454" spans="1:8" x14ac:dyDescent="0.2">
      <c r="A1454" t="s">
        <v>4915</v>
      </c>
      <c r="B1454">
        <v>670</v>
      </c>
      <c r="C1454">
        <v>9</v>
      </c>
      <c r="D1454">
        <v>2</v>
      </c>
      <c r="E1454">
        <v>1255</v>
      </c>
      <c r="F1454" t="s">
        <v>3091</v>
      </c>
      <c r="G1454" t="s">
        <v>242</v>
      </c>
    </row>
    <row r="1455" spans="1:8" x14ac:dyDescent="0.2">
      <c r="A1455" t="s">
        <v>4915</v>
      </c>
      <c r="B1455">
        <v>670</v>
      </c>
      <c r="C1455">
        <v>9</v>
      </c>
      <c r="D1455">
        <v>4</v>
      </c>
      <c r="E1455">
        <v>1281</v>
      </c>
      <c r="F1455" t="s">
        <v>2729</v>
      </c>
      <c r="G1455" t="s">
        <v>2391</v>
      </c>
      <c r="H1455" t="s">
        <v>3485</v>
      </c>
    </row>
    <row r="1456" spans="1:8" x14ac:dyDescent="0.2">
      <c r="A1456" t="s">
        <v>4915</v>
      </c>
      <c r="B1456">
        <v>670</v>
      </c>
      <c r="C1456">
        <v>9</v>
      </c>
      <c r="D1456">
        <v>4</v>
      </c>
      <c r="E1456">
        <v>3417</v>
      </c>
      <c r="F1456" t="s">
        <v>237</v>
      </c>
      <c r="G1456" t="s">
        <v>1827</v>
      </c>
    </row>
    <row r="1457" spans="1:8" x14ac:dyDescent="0.2">
      <c r="A1457" t="s">
        <v>4915</v>
      </c>
      <c r="B1457">
        <v>686</v>
      </c>
      <c r="C1457">
        <v>9</v>
      </c>
      <c r="D1457">
        <v>2</v>
      </c>
      <c r="E1457">
        <v>1253</v>
      </c>
      <c r="F1457" t="s">
        <v>2737</v>
      </c>
      <c r="G1457" t="s">
        <v>242</v>
      </c>
    </row>
    <row r="1458" spans="1:8" x14ac:dyDescent="0.2">
      <c r="A1458" t="s">
        <v>4915</v>
      </c>
      <c r="B1458">
        <v>686</v>
      </c>
      <c r="C1458">
        <v>9</v>
      </c>
      <c r="D1458">
        <v>4</v>
      </c>
      <c r="E1458">
        <v>3790</v>
      </c>
      <c r="F1458" t="s">
        <v>1269</v>
      </c>
      <c r="G1458" t="s">
        <v>60</v>
      </c>
    </row>
    <row r="1459" spans="1:8" x14ac:dyDescent="0.2">
      <c r="A1459" t="s">
        <v>4915</v>
      </c>
      <c r="B1459">
        <v>724</v>
      </c>
      <c r="C1459">
        <v>107</v>
      </c>
      <c r="D1459">
        <v>2</v>
      </c>
      <c r="E1459">
        <v>1255</v>
      </c>
      <c r="F1459" t="s">
        <v>3091</v>
      </c>
      <c r="G1459" t="s">
        <v>242</v>
      </c>
    </row>
    <row r="1460" spans="1:8" x14ac:dyDescent="0.2">
      <c r="A1460" t="s">
        <v>4915</v>
      </c>
      <c r="B1460">
        <v>724</v>
      </c>
      <c r="C1460">
        <v>107</v>
      </c>
      <c r="D1460">
        <v>4</v>
      </c>
      <c r="E1460">
        <v>1281</v>
      </c>
      <c r="F1460" t="s">
        <v>2729</v>
      </c>
      <c r="G1460" t="s">
        <v>2391</v>
      </c>
      <c r="H1460" t="s">
        <v>3485</v>
      </c>
    </row>
    <row r="1461" spans="1:8" x14ac:dyDescent="0.2">
      <c r="A1461" t="s">
        <v>4915</v>
      </c>
      <c r="B1461">
        <v>724</v>
      </c>
      <c r="C1461">
        <v>107</v>
      </c>
      <c r="D1461">
        <v>4</v>
      </c>
      <c r="E1461">
        <v>3417</v>
      </c>
      <c r="F1461" t="s">
        <v>237</v>
      </c>
      <c r="G1461" t="s">
        <v>1827</v>
      </c>
    </row>
    <row r="1462" spans="1:8" x14ac:dyDescent="0.2">
      <c r="A1462" t="s">
        <v>4915</v>
      </c>
      <c r="B1462">
        <v>724</v>
      </c>
      <c r="C1462">
        <v>107</v>
      </c>
      <c r="D1462">
        <v>6</v>
      </c>
      <c r="E1462">
        <v>272</v>
      </c>
      <c r="F1462" t="s">
        <v>1378</v>
      </c>
      <c r="G1462" t="s">
        <v>3193</v>
      </c>
      <c r="H1462" t="s">
        <v>3490</v>
      </c>
    </row>
    <row r="1463" spans="1:8" x14ac:dyDescent="0.2">
      <c r="A1463" t="s">
        <v>4915</v>
      </c>
      <c r="B1463">
        <v>724</v>
      </c>
      <c r="C1463">
        <v>33</v>
      </c>
      <c r="D1463">
        <v>2</v>
      </c>
      <c r="E1463">
        <v>1255</v>
      </c>
      <c r="F1463" t="s">
        <v>3091</v>
      </c>
      <c r="G1463" t="s">
        <v>242</v>
      </c>
    </row>
    <row r="1464" spans="1:8" x14ac:dyDescent="0.2">
      <c r="A1464" t="s">
        <v>4915</v>
      </c>
      <c r="B1464">
        <v>724</v>
      </c>
      <c r="C1464">
        <v>33</v>
      </c>
      <c r="D1464">
        <v>4</v>
      </c>
      <c r="E1464">
        <v>1281</v>
      </c>
      <c r="F1464" t="s">
        <v>2729</v>
      </c>
      <c r="G1464" t="s">
        <v>2391</v>
      </c>
      <c r="H1464" t="s">
        <v>3485</v>
      </c>
    </row>
    <row r="1465" spans="1:8" x14ac:dyDescent="0.2">
      <c r="A1465" t="s">
        <v>4915</v>
      </c>
      <c r="B1465">
        <v>724</v>
      </c>
      <c r="C1465">
        <v>33</v>
      </c>
      <c r="D1465">
        <v>4</v>
      </c>
      <c r="E1465">
        <v>3417</v>
      </c>
      <c r="F1465" t="s">
        <v>237</v>
      </c>
      <c r="G1465" t="s">
        <v>1827</v>
      </c>
    </row>
    <row r="1466" spans="1:8" x14ac:dyDescent="0.2">
      <c r="A1466" t="s">
        <v>4915</v>
      </c>
      <c r="B1466">
        <v>724</v>
      </c>
      <c r="C1466">
        <v>33</v>
      </c>
      <c r="D1466">
        <v>6</v>
      </c>
      <c r="E1466">
        <v>272</v>
      </c>
      <c r="F1466" t="s">
        <v>1378</v>
      </c>
      <c r="G1466" t="s">
        <v>3193</v>
      </c>
      <c r="H1466" t="s">
        <v>3490</v>
      </c>
    </row>
    <row r="1467" spans="1:8" x14ac:dyDescent="0.2">
      <c r="A1467" t="s">
        <v>4915</v>
      </c>
      <c r="B1467">
        <v>749</v>
      </c>
      <c r="C1467">
        <v>104</v>
      </c>
      <c r="D1467">
        <v>2</v>
      </c>
      <c r="E1467">
        <v>1255</v>
      </c>
      <c r="F1467" t="s">
        <v>3091</v>
      </c>
      <c r="G1467" t="s">
        <v>242</v>
      </c>
    </row>
    <row r="1468" spans="1:8" x14ac:dyDescent="0.2">
      <c r="A1468" t="s">
        <v>4915</v>
      </c>
      <c r="B1468">
        <v>749</v>
      </c>
      <c r="C1468">
        <v>104</v>
      </c>
      <c r="D1468">
        <v>4</v>
      </c>
      <c r="E1468">
        <v>1281</v>
      </c>
      <c r="F1468" t="s">
        <v>2729</v>
      </c>
      <c r="G1468" t="s">
        <v>2391</v>
      </c>
      <c r="H1468" t="s">
        <v>3485</v>
      </c>
    </row>
    <row r="1469" spans="1:8" x14ac:dyDescent="0.2">
      <c r="A1469" t="s">
        <v>4915</v>
      </c>
      <c r="B1469">
        <v>749</v>
      </c>
      <c r="C1469">
        <v>104</v>
      </c>
      <c r="D1469">
        <v>4</v>
      </c>
      <c r="E1469">
        <v>3417</v>
      </c>
      <c r="F1469" t="s">
        <v>237</v>
      </c>
      <c r="G1469" t="s">
        <v>1827</v>
      </c>
    </row>
    <row r="1470" spans="1:8" x14ac:dyDescent="0.2">
      <c r="A1470" t="s">
        <v>4915</v>
      </c>
      <c r="B1470">
        <v>749</v>
      </c>
      <c r="C1470">
        <v>104</v>
      </c>
      <c r="D1470">
        <v>6</v>
      </c>
      <c r="E1470">
        <v>272</v>
      </c>
      <c r="F1470" t="s">
        <v>1378</v>
      </c>
      <c r="G1470" t="s">
        <v>3193</v>
      </c>
      <c r="H1470" t="s">
        <v>3490</v>
      </c>
    </row>
    <row r="1471" spans="1:8" x14ac:dyDescent="0.2">
      <c r="A1471" t="s">
        <v>4915</v>
      </c>
      <c r="B1471">
        <v>753</v>
      </c>
      <c r="C1471">
        <v>104</v>
      </c>
      <c r="D1471">
        <v>2</v>
      </c>
      <c r="E1471">
        <v>1255</v>
      </c>
      <c r="F1471" t="s">
        <v>3091</v>
      </c>
      <c r="G1471" t="s">
        <v>242</v>
      </c>
    </row>
    <row r="1472" spans="1:8" x14ac:dyDescent="0.2">
      <c r="A1472" t="s">
        <v>4915</v>
      </c>
      <c r="B1472">
        <v>753</v>
      </c>
      <c r="C1472">
        <v>104</v>
      </c>
      <c r="D1472">
        <v>4</v>
      </c>
      <c r="E1472">
        <v>1281</v>
      </c>
      <c r="F1472" t="s">
        <v>2729</v>
      </c>
      <c r="G1472" t="s">
        <v>2391</v>
      </c>
      <c r="H1472" t="s">
        <v>3485</v>
      </c>
    </row>
    <row r="1473" spans="1:8" x14ac:dyDescent="0.2">
      <c r="A1473" t="s">
        <v>4915</v>
      </c>
      <c r="B1473">
        <v>753</v>
      </c>
      <c r="C1473">
        <v>104</v>
      </c>
      <c r="D1473">
        <v>4</v>
      </c>
      <c r="E1473">
        <v>3417</v>
      </c>
      <c r="F1473" t="s">
        <v>237</v>
      </c>
      <c r="G1473" t="s">
        <v>1827</v>
      </c>
    </row>
    <row r="1474" spans="1:8" x14ac:dyDescent="0.2">
      <c r="A1474" t="s">
        <v>4915</v>
      </c>
      <c r="B1474">
        <v>753</v>
      </c>
      <c r="C1474">
        <v>104</v>
      </c>
      <c r="D1474">
        <v>6</v>
      </c>
      <c r="E1474">
        <v>272</v>
      </c>
      <c r="F1474" t="s">
        <v>1378</v>
      </c>
      <c r="G1474" t="s">
        <v>3193</v>
      </c>
      <c r="H1474" t="s">
        <v>3490</v>
      </c>
    </row>
    <row r="1475" spans="1:8" x14ac:dyDescent="0.2">
      <c r="A1475" t="s">
        <v>4915</v>
      </c>
      <c r="B1475">
        <v>815</v>
      </c>
      <c r="C1475">
        <v>2</v>
      </c>
      <c r="D1475">
        <v>2</v>
      </c>
      <c r="E1475">
        <v>882</v>
      </c>
      <c r="F1475" t="s">
        <v>4871</v>
      </c>
      <c r="G1475" t="s">
        <v>242</v>
      </c>
    </row>
    <row r="1476" spans="1:8" x14ac:dyDescent="0.2">
      <c r="A1476" t="s">
        <v>5096</v>
      </c>
      <c r="B1476">
        <v>99</v>
      </c>
      <c r="C1476">
        <v>2</v>
      </c>
      <c r="D1476">
        <v>2</v>
      </c>
      <c r="E1476">
        <v>882</v>
      </c>
      <c r="F1476" t="s">
        <v>4871</v>
      </c>
      <c r="G1476" t="s">
        <v>242</v>
      </c>
    </row>
    <row r="1477" spans="1:8" x14ac:dyDescent="0.2">
      <c r="A1477" t="s">
        <v>4914</v>
      </c>
      <c r="B1477">
        <v>517</v>
      </c>
      <c r="C1477">
        <v>5</v>
      </c>
      <c r="D1477">
        <v>4</v>
      </c>
      <c r="E1477">
        <v>3790</v>
      </c>
      <c r="F1477" t="s">
        <v>1269</v>
      </c>
      <c r="G1477" t="s">
        <v>60</v>
      </c>
    </row>
    <row r="1478" spans="1:8" x14ac:dyDescent="0.2">
      <c r="A1478" t="s">
        <v>4914</v>
      </c>
      <c r="B1478">
        <v>541</v>
      </c>
      <c r="C1478">
        <v>9</v>
      </c>
      <c r="D1478">
        <v>2</v>
      </c>
      <c r="E1478">
        <v>1251</v>
      </c>
      <c r="F1478" t="s">
        <v>2953</v>
      </c>
      <c r="G1478" t="s">
        <v>242</v>
      </c>
    </row>
    <row r="1479" spans="1:8" x14ac:dyDescent="0.2">
      <c r="A1479" t="s">
        <v>4914</v>
      </c>
      <c r="B1479">
        <v>541</v>
      </c>
      <c r="C1479">
        <v>9</v>
      </c>
      <c r="D1479">
        <v>2</v>
      </c>
      <c r="E1479">
        <v>3212</v>
      </c>
      <c r="F1479" t="s">
        <v>238</v>
      </c>
      <c r="G1479" t="s">
        <v>242</v>
      </c>
    </row>
    <row r="1480" spans="1:8" x14ac:dyDescent="0.2">
      <c r="A1480" t="s">
        <v>4914</v>
      </c>
      <c r="B1480">
        <v>541</v>
      </c>
      <c r="C1480">
        <v>9</v>
      </c>
      <c r="D1480">
        <v>4</v>
      </c>
      <c r="E1480">
        <v>3417</v>
      </c>
      <c r="F1480" t="s">
        <v>237</v>
      </c>
      <c r="G1480" t="s">
        <v>1827</v>
      </c>
    </row>
    <row r="1481" spans="1:8" x14ac:dyDescent="0.2">
      <c r="A1481" t="s">
        <v>4914</v>
      </c>
      <c r="B1481">
        <v>541</v>
      </c>
      <c r="C1481">
        <v>9</v>
      </c>
      <c r="D1481">
        <v>4</v>
      </c>
      <c r="E1481">
        <v>3426</v>
      </c>
      <c r="F1481" t="s">
        <v>3092</v>
      </c>
      <c r="G1481" t="s">
        <v>3194</v>
      </c>
    </row>
    <row r="1482" spans="1:8" x14ac:dyDescent="0.2">
      <c r="A1482" t="s">
        <v>4914</v>
      </c>
      <c r="B1482">
        <v>542</v>
      </c>
      <c r="C1482">
        <v>9</v>
      </c>
      <c r="D1482">
        <v>2</v>
      </c>
      <c r="E1482">
        <v>1251</v>
      </c>
      <c r="F1482" t="s">
        <v>2953</v>
      </c>
      <c r="G1482" t="s">
        <v>242</v>
      </c>
    </row>
    <row r="1483" spans="1:8" x14ac:dyDescent="0.2">
      <c r="A1483" t="s">
        <v>4914</v>
      </c>
      <c r="B1483">
        <v>542</v>
      </c>
      <c r="C1483">
        <v>9</v>
      </c>
      <c r="D1483">
        <v>2</v>
      </c>
      <c r="E1483">
        <v>3212</v>
      </c>
      <c r="F1483" t="s">
        <v>238</v>
      </c>
      <c r="G1483" t="s">
        <v>242</v>
      </c>
    </row>
    <row r="1484" spans="1:8" x14ac:dyDescent="0.2">
      <c r="A1484" t="s">
        <v>4914</v>
      </c>
      <c r="B1484">
        <v>542</v>
      </c>
      <c r="C1484">
        <v>9</v>
      </c>
      <c r="D1484">
        <v>4</v>
      </c>
      <c r="E1484">
        <v>3417</v>
      </c>
      <c r="F1484" t="s">
        <v>237</v>
      </c>
      <c r="G1484" t="s">
        <v>1827</v>
      </c>
    </row>
    <row r="1485" spans="1:8" x14ac:dyDescent="0.2">
      <c r="A1485" t="s">
        <v>4914</v>
      </c>
      <c r="B1485">
        <v>542</v>
      </c>
      <c r="C1485">
        <v>9</v>
      </c>
      <c r="D1485">
        <v>4</v>
      </c>
      <c r="E1485">
        <v>3426</v>
      </c>
      <c r="F1485" t="s">
        <v>3092</v>
      </c>
      <c r="G1485" t="s">
        <v>3194</v>
      </c>
    </row>
    <row r="1486" spans="1:8" x14ac:dyDescent="0.2">
      <c r="A1486" t="s">
        <v>4914</v>
      </c>
      <c r="B1486">
        <v>543</v>
      </c>
      <c r="C1486">
        <v>9</v>
      </c>
      <c r="D1486">
        <v>2</v>
      </c>
      <c r="E1486">
        <v>1251</v>
      </c>
      <c r="F1486" t="s">
        <v>2953</v>
      </c>
      <c r="G1486" t="s">
        <v>242</v>
      </c>
    </row>
    <row r="1487" spans="1:8" x14ac:dyDescent="0.2">
      <c r="A1487" t="s">
        <v>4914</v>
      </c>
      <c r="B1487">
        <v>543</v>
      </c>
      <c r="C1487">
        <v>9</v>
      </c>
      <c r="D1487">
        <v>2</v>
      </c>
      <c r="E1487">
        <v>3212</v>
      </c>
      <c r="F1487" t="s">
        <v>238</v>
      </c>
      <c r="G1487" t="s">
        <v>242</v>
      </c>
    </row>
    <row r="1488" spans="1:8" x14ac:dyDescent="0.2">
      <c r="A1488" t="s">
        <v>4914</v>
      </c>
      <c r="B1488">
        <v>543</v>
      </c>
      <c r="C1488">
        <v>9</v>
      </c>
      <c r="D1488">
        <v>4</v>
      </c>
      <c r="E1488">
        <v>3417</v>
      </c>
      <c r="F1488" t="s">
        <v>237</v>
      </c>
      <c r="G1488" t="s">
        <v>1827</v>
      </c>
    </row>
    <row r="1489" spans="1:7" x14ac:dyDescent="0.2">
      <c r="A1489" t="s">
        <v>4914</v>
      </c>
      <c r="B1489">
        <v>543</v>
      </c>
      <c r="C1489">
        <v>9</v>
      </c>
      <c r="D1489">
        <v>4</v>
      </c>
      <c r="E1489">
        <v>3426</v>
      </c>
      <c r="F1489" t="s">
        <v>3092</v>
      </c>
      <c r="G1489" t="s">
        <v>3194</v>
      </c>
    </row>
    <row r="1490" spans="1:7" x14ac:dyDescent="0.2">
      <c r="A1490" t="s">
        <v>4914</v>
      </c>
      <c r="B1490">
        <v>544</v>
      </c>
      <c r="C1490">
        <v>9</v>
      </c>
      <c r="D1490">
        <v>2</v>
      </c>
      <c r="E1490">
        <v>1251</v>
      </c>
      <c r="F1490" t="s">
        <v>2953</v>
      </c>
      <c r="G1490" t="s">
        <v>242</v>
      </c>
    </row>
    <row r="1491" spans="1:7" x14ac:dyDescent="0.2">
      <c r="A1491" t="s">
        <v>4914</v>
      </c>
      <c r="B1491">
        <v>544</v>
      </c>
      <c r="C1491">
        <v>9</v>
      </c>
      <c r="D1491">
        <v>2</v>
      </c>
      <c r="E1491">
        <v>3212</v>
      </c>
      <c r="F1491" t="s">
        <v>238</v>
      </c>
      <c r="G1491" t="s">
        <v>242</v>
      </c>
    </row>
    <row r="1492" spans="1:7" x14ac:dyDescent="0.2">
      <c r="A1492" t="s">
        <v>4914</v>
      </c>
      <c r="B1492">
        <v>544</v>
      </c>
      <c r="C1492">
        <v>9</v>
      </c>
      <c r="D1492">
        <v>4</v>
      </c>
      <c r="E1492">
        <v>3417</v>
      </c>
      <c r="F1492" t="s">
        <v>237</v>
      </c>
      <c r="G1492" t="s">
        <v>1827</v>
      </c>
    </row>
    <row r="1493" spans="1:7" x14ac:dyDescent="0.2">
      <c r="A1493" t="s">
        <v>4914</v>
      </c>
      <c r="B1493">
        <v>544</v>
      </c>
      <c r="C1493">
        <v>9</v>
      </c>
      <c r="D1493">
        <v>4</v>
      </c>
      <c r="E1493">
        <v>3426</v>
      </c>
      <c r="F1493" t="s">
        <v>3092</v>
      </c>
      <c r="G1493" t="s">
        <v>3194</v>
      </c>
    </row>
    <row r="1494" spans="1:7" x14ac:dyDescent="0.2">
      <c r="A1494" t="s">
        <v>4914</v>
      </c>
      <c r="B1494">
        <v>551</v>
      </c>
      <c r="C1494">
        <v>9</v>
      </c>
      <c r="D1494">
        <v>2</v>
      </c>
      <c r="E1494">
        <v>1251</v>
      </c>
      <c r="F1494" t="s">
        <v>2953</v>
      </c>
      <c r="G1494" t="s">
        <v>242</v>
      </c>
    </row>
    <row r="1495" spans="1:7" x14ac:dyDescent="0.2">
      <c r="A1495" t="s">
        <v>4914</v>
      </c>
      <c r="B1495">
        <v>551</v>
      </c>
      <c r="C1495">
        <v>9</v>
      </c>
      <c r="D1495">
        <v>2</v>
      </c>
      <c r="E1495">
        <v>3212</v>
      </c>
      <c r="F1495" t="s">
        <v>238</v>
      </c>
      <c r="G1495" t="s">
        <v>242</v>
      </c>
    </row>
    <row r="1496" spans="1:7" x14ac:dyDescent="0.2">
      <c r="A1496" t="s">
        <v>4914</v>
      </c>
      <c r="B1496">
        <v>551</v>
      </c>
      <c r="C1496">
        <v>9</v>
      </c>
      <c r="D1496">
        <v>4</v>
      </c>
      <c r="E1496">
        <v>3417</v>
      </c>
      <c r="F1496" t="s">
        <v>237</v>
      </c>
      <c r="G1496" t="s">
        <v>1827</v>
      </c>
    </row>
    <row r="1497" spans="1:7" x14ac:dyDescent="0.2">
      <c r="A1497" t="s">
        <v>4914</v>
      </c>
      <c r="B1497">
        <v>551</v>
      </c>
      <c r="C1497">
        <v>9</v>
      </c>
      <c r="D1497">
        <v>4</v>
      </c>
      <c r="E1497">
        <v>3426</v>
      </c>
      <c r="F1497" t="s">
        <v>3092</v>
      </c>
      <c r="G1497" t="s">
        <v>3194</v>
      </c>
    </row>
    <row r="1498" spans="1:7" x14ac:dyDescent="0.2">
      <c r="A1498" t="s">
        <v>4914</v>
      </c>
      <c r="B1498">
        <v>565</v>
      </c>
      <c r="C1498">
        <v>9</v>
      </c>
      <c r="D1498">
        <v>2</v>
      </c>
      <c r="E1498">
        <v>1251</v>
      </c>
      <c r="F1498" t="s">
        <v>2953</v>
      </c>
      <c r="G1498" t="s">
        <v>242</v>
      </c>
    </row>
    <row r="1499" spans="1:7" x14ac:dyDescent="0.2">
      <c r="A1499" t="s">
        <v>4914</v>
      </c>
      <c r="B1499">
        <v>565</v>
      </c>
      <c r="C1499">
        <v>9</v>
      </c>
      <c r="D1499">
        <v>2</v>
      </c>
      <c r="E1499">
        <v>3212</v>
      </c>
      <c r="F1499" t="s">
        <v>238</v>
      </c>
      <c r="G1499" t="s">
        <v>242</v>
      </c>
    </row>
    <row r="1500" spans="1:7" x14ac:dyDescent="0.2">
      <c r="A1500" t="s">
        <v>4914</v>
      </c>
      <c r="B1500">
        <v>565</v>
      </c>
      <c r="C1500">
        <v>9</v>
      </c>
      <c r="D1500">
        <v>4</v>
      </c>
      <c r="E1500">
        <v>3417</v>
      </c>
      <c r="F1500" t="s">
        <v>237</v>
      </c>
      <c r="G1500" t="s">
        <v>1827</v>
      </c>
    </row>
    <row r="1501" spans="1:7" x14ac:dyDescent="0.2">
      <c r="A1501" t="s">
        <v>4914</v>
      </c>
      <c r="B1501">
        <v>565</v>
      </c>
      <c r="C1501">
        <v>9</v>
      </c>
      <c r="D1501">
        <v>4</v>
      </c>
      <c r="E1501">
        <v>3426</v>
      </c>
      <c r="F1501" t="s">
        <v>3092</v>
      </c>
      <c r="G1501" t="s">
        <v>3194</v>
      </c>
    </row>
    <row r="1502" spans="1:7" x14ac:dyDescent="0.2">
      <c r="A1502" t="s">
        <v>4914</v>
      </c>
      <c r="B1502">
        <v>609</v>
      </c>
      <c r="C1502">
        <v>5</v>
      </c>
      <c r="D1502">
        <v>2</v>
      </c>
      <c r="E1502">
        <v>1251</v>
      </c>
      <c r="F1502" t="s">
        <v>2953</v>
      </c>
      <c r="G1502" t="s">
        <v>242</v>
      </c>
    </row>
    <row r="1503" spans="1:7" x14ac:dyDescent="0.2">
      <c r="A1503" t="s">
        <v>4914</v>
      </c>
      <c r="B1503">
        <v>609</v>
      </c>
      <c r="C1503">
        <v>5</v>
      </c>
      <c r="D1503">
        <v>4</v>
      </c>
      <c r="E1503">
        <v>3417</v>
      </c>
      <c r="F1503" t="s">
        <v>237</v>
      </c>
      <c r="G1503" t="s">
        <v>1827</v>
      </c>
    </row>
    <row r="1504" spans="1:7" x14ac:dyDescent="0.2">
      <c r="A1504" t="s">
        <v>4914</v>
      </c>
      <c r="B1504">
        <v>609</v>
      </c>
      <c r="C1504">
        <v>5</v>
      </c>
      <c r="D1504">
        <v>4</v>
      </c>
      <c r="E1504">
        <v>3426</v>
      </c>
      <c r="F1504" t="s">
        <v>3092</v>
      </c>
      <c r="G1504" t="s">
        <v>3194</v>
      </c>
    </row>
    <row r="1505" spans="1:7" x14ac:dyDescent="0.2">
      <c r="A1505" t="s">
        <v>4914</v>
      </c>
      <c r="B1505">
        <v>623</v>
      </c>
      <c r="C1505">
        <v>5</v>
      </c>
      <c r="D1505">
        <v>2</v>
      </c>
      <c r="E1505">
        <v>1251</v>
      </c>
      <c r="F1505" t="s">
        <v>2953</v>
      </c>
      <c r="G1505" t="s">
        <v>242</v>
      </c>
    </row>
    <row r="1506" spans="1:7" x14ac:dyDescent="0.2">
      <c r="A1506" t="s">
        <v>4914</v>
      </c>
      <c r="B1506">
        <v>623</v>
      </c>
      <c r="C1506">
        <v>5</v>
      </c>
      <c r="D1506">
        <v>4</v>
      </c>
      <c r="E1506">
        <v>3417</v>
      </c>
      <c r="F1506" t="s">
        <v>237</v>
      </c>
      <c r="G1506" t="s">
        <v>1827</v>
      </c>
    </row>
    <row r="1507" spans="1:7" x14ac:dyDescent="0.2">
      <c r="A1507" t="s">
        <v>4914</v>
      </c>
      <c r="B1507">
        <v>623</v>
      </c>
      <c r="C1507">
        <v>5</v>
      </c>
      <c r="D1507">
        <v>4</v>
      </c>
      <c r="E1507">
        <v>3426</v>
      </c>
      <c r="F1507" t="s">
        <v>3092</v>
      </c>
      <c r="G1507" t="s">
        <v>3194</v>
      </c>
    </row>
    <row r="1508" spans="1:7" x14ac:dyDescent="0.2">
      <c r="A1508" t="s">
        <v>4914</v>
      </c>
      <c r="B1508">
        <v>646</v>
      </c>
      <c r="C1508">
        <v>5</v>
      </c>
      <c r="D1508">
        <v>4</v>
      </c>
      <c r="E1508">
        <v>3417</v>
      </c>
      <c r="F1508" t="s">
        <v>237</v>
      </c>
      <c r="G1508" t="s">
        <v>1827</v>
      </c>
    </row>
    <row r="1509" spans="1:7" x14ac:dyDescent="0.2">
      <c r="A1509" t="s">
        <v>4914</v>
      </c>
      <c r="B1509">
        <v>646</v>
      </c>
      <c r="C1509">
        <v>5</v>
      </c>
      <c r="D1509">
        <v>4</v>
      </c>
      <c r="E1509">
        <v>3426</v>
      </c>
      <c r="F1509" t="s">
        <v>3092</v>
      </c>
      <c r="G1509" t="s">
        <v>3194</v>
      </c>
    </row>
    <row r="1510" spans="1:7" x14ac:dyDescent="0.2">
      <c r="A1510" t="s">
        <v>4914</v>
      </c>
      <c r="B1510">
        <v>653</v>
      </c>
      <c r="C1510">
        <v>68</v>
      </c>
      <c r="D1510">
        <v>2</v>
      </c>
      <c r="E1510">
        <v>1251</v>
      </c>
      <c r="F1510" t="s">
        <v>2953</v>
      </c>
      <c r="G1510" t="s">
        <v>242</v>
      </c>
    </row>
    <row r="1511" spans="1:7" x14ac:dyDescent="0.2">
      <c r="A1511" t="s">
        <v>4914</v>
      </c>
      <c r="B1511">
        <v>664</v>
      </c>
      <c r="C1511">
        <v>5</v>
      </c>
      <c r="D1511">
        <v>2</v>
      </c>
      <c r="E1511">
        <v>1251</v>
      </c>
      <c r="F1511" t="s">
        <v>2953</v>
      </c>
      <c r="G1511" t="s">
        <v>242</v>
      </c>
    </row>
    <row r="1512" spans="1:7" x14ac:dyDescent="0.2">
      <c r="A1512" t="s">
        <v>4914</v>
      </c>
      <c r="B1512">
        <v>664</v>
      </c>
      <c r="C1512">
        <v>5</v>
      </c>
      <c r="D1512">
        <v>4</v>
      </c>
      <c r="E1512">
        <v>3417</v>
      </c>
      <c r="F1512" t="s">
        <v>237</v>
      </c>
      <c r="G1512" t="s">
        <v>1827</v>
      </c>
    </row>
    <row r="1513" spans="1:7" x14ac:dyDescent="0.2">
      <c r="A1513" t="s">
        <v>4914</v>
      </c>
      <c r="B1513">
        <v>664</v>
      </c>
      <c r="C1513">
        <v>5</v>
      </c>
      <c r="D1513">
        <v>4</v>
      </c>
      <c r="E1513">
        <v>3425</v>
      </c>
      <c r="F1513" t="s">
        <v>1349</v>
      </c>
      <c r="G1513" t="s">
        <v>3194</v>
      </c>
    </row>
    <row r="1514" spans="1:7" x14ac:dyDescent="0.2">
      <c r="A1514" t="s">
        <v>4914</v>
      </c>
      <c r="B1514">
        <v>664</v>
      </c>
      <c r="C1514">
        <v>5</v>
      </c>
      <c r="D1514">
        <v>4</v>
      </c>
      <c r="E1514">
        <v>3426</v>
      </c>
      <c r="F1514" t="s">
        <v>3092</v>
      </c>
      <c r="G1514" t="s">
        <v>3194</v>
      </c>
    </row>
    <row r="1515" spans="1:7" x14ac:dyDescent="0.2">
      <c r="A1515" t="s">
        <v>4914</v>
      </c>
      <c r="B1515">
        <v>669</v>
      </c>
      <c r="C1515">
        <v>5</v>
      </c>
      <c r="D1515">
        <v>2</v>
      </c>
      <c r="E1515">
        <v>1251</v>
      </c>
      <c r="F1515" t="s">
        <v>2953</v>
      </c>
      <c r="G1515" t="s">
        <v>242</v>
      </c>
    </row>
    <row r="1516" spans="1:7" x14ac:dyDescent="0.2">
      <c r="A1516" t="s">
        <v>4914</v>
      </c>
      <c r="B1516">
        <v>669</v>
      </c>
      <c r="C1516">
        <v>5</v>
      </c>
      <c r="D1516">
        <v>4</v>
      </c>
      <c r="E1516">
        <v>3417</v>
      </c>
      <c r="F1516" t="s">
        <v>237</v>
      </c>
      <c r="G1516" t="s">
        <v>1827</v>
      </c>
    </row>
    <row r="1517" spans="1:7" x14ac:dyDescent="0.2">
      <c r="A1517" t="s">
        <v>4914</v>
      </c>
      <c r="B1517">
        <v>669</v>
      </c>
      <c r="C1517">
        <v>5</v>
      </c>
      <c r="D1517">
        <v>4</v>
      </c>
      <c r="E1517">
        <v>3425</v>
      </c>
      <c r="F1517" t="s">
        <v>1349</v>
      </c>
      <c r="G1517" t="s">
        <v>3194</v>
      </c>
    </row>
    <row r="1518" spans="1:7" x14ac:dyDescent="0.2">
      <c r="A1518" t="s">
        <v>4914</v>
      </c>
      <c r="B1518">
        <v>669</v>
      </c>
      <c r="C1518">
        <v>5</v>
      </c>
      <c r="D1518">
        <v>4</v>
      </c>
      <c r="E1518">
        <v>3426</v>
      </c>
      <c r="F1518" t="s">
        <v>3092</v>
      </c>
      <c r="G1518" t="s">
        <v>3194</v>
      </c>
    </row>
    <row r="1519" spans="1:7" x14ac:dyDescent="0.2">
      <c r="A1519" t="s">
        <v>4914</v>
      </c>
      <c r="B1519">
        <v>673</v>
      </c>
      <c r="C1519">
        <v>5</v>
      </c>
      <c r="D1519">
        <v>2</v>
      </c>
      <c r="E1519">
        <v>1251</v>
      </c>
      <c r="F1519" t="s">
        <v>2953</v>
      </c>
      <c r="G1519" t="s">
        <v>242</v>
      </c>
    </row>
    <row r="1520" spans="1:7" x14ac:dyDescent="0.2">
      <c r="A1520" t="s">
        <v>4914</v>
      </c>
      <c r="B1520">
        <v>673</v>
      </c>
      <c r="C1520">
        <v>5</v>
      </c>
      <c r="D1520">
        <v>4</v>
      </c>
      <c r="E1520">
        <v>3417</v>
      </c>
      <c r="F1520" t="s">
        <v>237</v>
      </c>
      <c r="G1520" t="s">
        <v>1827</v>
      </c>
    </row>
    <row r="1521" spans="1:8" x14ac:dyDescent="0.2">
      <c r="A1521" t="s">
        <v>4914</v>
      </c>
      <c r="B1521">
        <v>673</v>
      </c>
      <c r="C1521">
        <v>5</v>
      </c>
      <c r="D1521">
        <v>4</v>
      </c>
      <c r="E1521">
        <v>3425</v>
      </c>
      <c r="F1521" t="s">
        <v>1349</v>
      </c>
      <c r="G1521" t="s">
        <v>3194</v>
      </c>
    </row>
    <row r="1522" spans="1:8" x14ac:dyDescent="0.2">
      <c r="A1522" t="s">
        <v>4914</v>
      </c>
      <c r="B1522">
        <v>673</v>
      </c>
      <c r="C1522">
        <v>5</v>
      </c>
      <c r="D1522">
        <v>4</v>
      </c>
      <c r="E1522">
        <v>3426</v>
      </c>
      <c r="F1522" t="s">
        <v>3092</v>
      </c>
      <c r="G1522" t="s">
        <v>3194</v>
      </c>
    </row>
    <row r="1523" spans="1:8" x14ac:dyDescent="0.2">
      <c r="A1523" t="s">
        <v>4914</v>
      </c>
      <c r="B1523">
        <v>677</v>
      </c>
      <c r="C1523">
        <v>5</v>
      </c>
      <c r="D1523">
        <v>4</v>
      </c>
      <c r="E1523">
        <v>3417</v>
      </c>
      <c r="F1523" t="s">
        <v>237</v>
      </c>
      <c r="G1523" t="s">
        <v>1827</v>
      </c>
    </row>
    <row r="1524" spans="1:8" x14ac:dyDescent="0.2">
      <c r="A1524" t="s">
        <v>4914</v>
      </c>
      <c r="B1524">
        <v>677</v>
      </c>
      <c r="C1524">
        <v>5</v>
      </c>
      <c r="D1524">
        <v>4</v>
      </c>
      <c r="E1524">
        <v>3426</v>
      </c>
      <c r="F1524" t="s">
        <v>3092</v>
      </c>
      <c r="G1524" t="s">
        <v>3194</v>
      </c>
    </row>
    <row r="1525" spans="1:8" x14ac:dyDescent="0.2">
      <c r="A1525" t="s">
        <v>4914</v>
      </c>
      <c r="B1525">
        <v>688</v>
      </c>
      <c r="C1525">
        <v>5</v>
      </c>
      <c r="D1525">
        <v>2</v>
      </c>
      <c r="E1525">
        <v>1251</v>
      </c>
      <c r="F1525" t="s">
        <v>2953</v>
      </c>
      <c r="G1525" t="s">
        <v>242</v>
      </c>
    </row>
    <row r="1526" spans="1:8" x14ac:dyDescent="0.2">
      <c r="A1526" t="s">
        <v>4914</v>
      </c>
      <c r="B1526">
        <v>688</v>
      </c>
      <c r="C1526">
        <v>5</v>
      </c>
      <c r="D1526">
        <v>4</v>
      </c>
      <c r="E1526">
        <v>3417</v>
      </c>
      <c r="F1526" t="s">
        <v>237</v>
      </c>
      <c r="G1526" t="s">
        <v>1827</v>
      </c>
    </row>
    <row r="1527" spans="1:8" x14ac:dyDescent="0.2">
      <c r="A1527" t="s">
        <v>4914</v>
      </c>
      <c r="B1527">
        <v>688</v>
      </c>
      <c r="C1527">
        <v>5</v>
      </c>
      <c r="D1527">
        <v>4</v>
      </c>
      <c r="E1527">
        <v>3425</v>
      </c>
      <c r="F1527" t="s">
        <v>1349</v>
      </c>
      <c r="G1527" t="s">
        <v>3194</v>
      </c>
    </row>
    <row r="1528" spans="1:8" x14ac:dyDescent="0.2">
      <c r="A1528" t="s">
        <v>4914</v>
      </c>
      <c r="B1528">
        <v>688</v>
      </c>
      <c r="C1528">
        <v>5</v>
      </c>
      <c r="D1528">
        <v>4</v>
      </c>
      <c r="E1528">
        <v>3426</v>
      </c>
      <c r="F1528" t="s">
        <v>3092</v>
      </c>
      <c r="G1528" t="s">
        <v>3194</v>
      </c>
    </row>
    <row r="1529" spans="1:8" x14ac:dyDescent="0.2">
      <c r="A1529" t="s">
        <v>4914</v>
      </c>
      <c r="B1529">
        <v>699</v>
      </c>
      <c r="C1529">
        <v>5</v>
      </c>
      <c r="D1529">
        <v>2</v>
      </c>
      <c r="E1529">
        <v>1251</v>
      </c>
      <c r="F1529" t="s">
        <v>2953</v>
      </c>
      <c r="G1529" t="s">
        <v>242</v>
      </c>
    </row>
    <row r="1530" spans="1:8" x14ac:dyDescent="0.2">
      <c r="A1530" t="s">
        <v>4914</v>
      </c>
      <c r="B1530">
        <v>699</v>
      </c>
      <c r="C1530">
        <v>5</v>
      </c>
      <c r="D1530">
        <v>4</v>
      </c>
      <c r="E1530">
        <v>3417</v>
      </c>
      <c r="F1530" t="s">
        <v>237</v>
      </c>
      <c r="G1530" t="s">
        <v>1827</v>
      </c>
    </row>
    <row r="1531" spans="1:8" x14ac:dyDescent="0.2">
      <c r="A1531" t="s">
        <v>4914</v>
      </c>
      <c r="B1531">
        <v>699</v>
      </c>
      <c r="C1531">
        <v>5</v>
      </c>
      <c r="D1531">
        <v>4</v>
      </c>
      <c r="E1531">
        <v>3425</v>
      </c>
      <c r="F1531" t="s">
        <v>1349</v>
      </c>
      <c r="G1531" t="s">
        <v>3194</v>
      </c>
    </row>
    <row r="1532" spans="1:8" x14ac:dyDescent="0.2">
      <c r="A1532" t="s">
        <v>4914</v>
      </c>
      <c r="B1532">
        <v>699</v>
      </c>
      <c r="C1532">
        <v>5</v>
      </c>
      <c r="D1532">
        <v>4</v>
      </c>
      <c r="E1532">
        <v>3426</v>
      </c>
      <c r="F1532" t="s">
        <v>3092</v>
      </c>
      <c r="G1532" t="s">
        <v>3194</v>
      </c>
    </row>
    <row r="1533" spans="1:8" x14ac:dyDescent="0.2">
      <c r="A1533" t="s">
        <v>4914</v>
      </c>
      <c r="B1533">
        <v>717</v>
      </c>
      <c r="C1533">
        <v>5</v>
      </c>
      <c r="D1533">
        <v>2</v>
      </c>
      <c r="E1533">
        <v>3212</v>
      </c>
      <c r="F1533" t="s">
        <v>238</v>
      </c>
      <c r="G1533" t="s">
        <v>242</v>
      </c>
    </row>
    <row r="1534" spans="1:8" x14ac:dyDescent="0.2">
      <c r="A1534" t="s">
        <v>4914</v>
      </c>
      <c r="B1534">
        <v>717</v>
      </c>
      <c r="C1534">
        <v>5</v>
      </c>
      <c r="D1534">
        <v>4</v>
      </c>
      <c r="E1534">
        <v>3417</v>
      </c>
      <c r="F1534" t="s">
        <v>237</v>
      </c>
      <c r="G1534" t="s">
        <v>1827</v>
      </c>
    </row>
    <row r="1535" spans="1:8" x14ac:dyDescent="0.2">
      <c r="A1535" t="s">
        <v>4914</v>
      </c>
      <c r="B1535">
        <v>717</v>
      </c>
      <c r="C1535">
        <v>5</v>
      </c>
      <c r="D1535">
        <v>4</v>
      </c>
      <c r="E1535">
        <v>3426</v>
      </c>
      <c r="F1535" t="s">
        <v>3092</v>
      </c>
      <c r="G1535" t="s">
        <v>3194</v>
      </c>
    </row>
    <row r="1536" spans="1:8" x14ac:dyDescent="0.2">
      <c r="A1536" t="s">
        <v>4914</v>
      </c>
      <c r="B1536">
        <v>740</v>
      </c>
      <c r="C1536">
        <v>41</v>
      </c>
      <c r="D1536">
        <v>4</v>
      </c>
      <c r="E1536">
        <v>310</v>
      </c>
      <c r="F1536" t="s">
        <v>2693</v>
      </c>
      <c r="G1536" t="s">
        <v>2395</v>
      </c>
      <c r="H1536" t="s">
        <v>3488</v>
      </c>
    </row>
    <row r="1537" spans="1:7" x14ac:dyDescent="0.2">
      <c r="A1537" t="s">
        <v>4914</v>
      </c>
      <c r="B1537">
        <v>745</v>
      </c>
      <c r="C1537">
        <v>17</v>
      </c>
      <c r="D1537">
        <v>4</v>
      </c>
      <c r="E1537">
        <v>3762</v>
      </c>
      <c r="F1537" t="s">
        <v>1493</v>
      </c>
      <c r="G1537" t="s">
        <v>60</v>
      </c>
    </row>
    <row r="1538" spans="1:7" x14ac:dyDescent="0.2">
      <c r="A1538" t="s">
        <v>4914</v>
      </c>
      <c r="B1538">
        <v>745</v>
      </c>
      <c r="C1538">
        <v>17</v>
      </c>
      <c r="D1538">
        <v>4</v>
      </c>
      <c r="E1538">
        <v>3790</v>
      </c>
      <c r="F1538" t="s">
        <v>1269</v>
      </c>
      <c r="G1538" t="s">
        <v>60</v>
      </c>
    </row>
    <row r="1539" spans="1:7" x14ac:dyDescent="0.2">
      <c r="A1539" t="s">
        <v>4914</v>
      </c>
      <c r="B1539">
        <v>753</v>
      </c>
      <c r="C1539">
        <v>17</v>
      </c>
      <c r="D1539">
        <v>4</v>
      </c>
      <c r="E1539">
        <v>3790</v>
      </c>
      <c r="F1539" t="s">
        <v>1269</v>
      </c>
      <c r="G1539" t="s">
        <v>60</v>
      </c>
    </row>
    <row r="1540" spans="1:7" x14ac:dyDescent="0.2">
      <c r="A1540" t="s">
        <v>4914</v>
      </c>
      <c r="B1540">
        <v>760</v>
      </c>
      <c r="C1540">
        <v>17</v>
      </c>
      <c r="D1540">
        <v>4</v>
      </c>
      <c r="E1540">
        <v>3790</v>
      </c>
      <c r="F1540" t="s">
        <v>1269</v>
      </c>
      <c r="G1540" t="s">
        <v>60</v>
      </c>
    </row>
    <row r="1541" spans="1:7" x14ac:dyDescent="0.2">
      <c r="A1541" t="s">
        <v>4914</v>
      </c>
      <c r="B1541">
        <v>765</v>
      </c>
      <c r="C1541">
        <v>17</v>
      </c>
      <c r="D1541">
        <v>4</v>
      </c>
      <c r="E1541">
        <v>3790</v>
      </c>
      <c r="F1541" t="s">
        <v>1269</v>
      </c>
      <c r="G1541" t="s">
        <v>60</v>
      </c>
    </row>
    <row r="1542" spans="1:7" x14ac:dyDescent="0.2">
      <c r="A1542" t="s">
        <v>4914</v>
      </c>
      <c r="B1542">
        <v>770</v>
      </c>
      <c r="C1542">
        <v>17</v>
      </c>
      <c r="D1542">
        <v>4</v>
      </c>
      <c r="E1542">
        <v>3790</v>
      </c>
      <c r="F1542" t="s">
        <v>1269</v>
      </c>
      <c r="G1542" t="s">
        <v>60</v>
      </c>
    </row>
    <row r="1543" spans="1:7" x14ac:dyDescent="0.2">
      <c r="A1543" t="s">
        <v>4914</v>
      </c>
      <c r="B1543">
        <v>790</v>
      </c>
      <c r="C1543">
        <v>2</v>
      </c>
      <c r="D1543">
        <v>2</v>
      </c>
      <c r="E1543">
        <v>882</v>
      </c>
      <c r="F1543" t="s">
        <v>4871</v>
      </c>
      <c r="G1543" t="s">
        <v>242</v>
      </c>
    </row>
    <row r="1544" spans="1:7" x14ac:dyDescent="0.2">
      <c r="A1544" t="s">
        <v>5095</v>
      </c>
      <c r="B1544">
        <v>103</v>
      </c>
      <c r="C1544">
        <v>5</v>
      </c>
      <c r="D1544">
        <v>2</v>
      </c>
      <c r="E1544">
        <v>1251</v>
      </c>
      <c r="F1544" t="s">
        <v>2953</v>
      </c>
      <c r="G1544" t="s">
        <v>242</v>
      </c>
    </row>
    <row r="1545" spans="1:7" x14ac:dyDescent="0.2">
      <c r="A1545" t="s">
        <v>5095</v>
      </c>
      <c r="B1545">
        <v>103</v>
      </c>
      <c r="C1545">
        <v>5</v>
      </c>
      <c r="D1545">
        <v>2</v>
      </c>
      <c r="E1545">
        <v>3212</v>
      </c>
      <c r="F1545" t="s">
        <v>238</v>
      </c>
      <c r="G1545" t="s">
        <v>242</v>
      </c>
    </row>
    <row r="1546" spans="1:7" x14ac:dyDescent="0.2">
      <c r="A1546" t="s">
        <v>5095</v>
      </c>
      <c r="B1546">
        <v>106</v>
      </c>
      <c r="C1546">
        <v>5</v>
      </c>
      <c r="D1546">
        <v>2</v>
      </c>
      <c r="E1546">
        <v>1251</v>
      </c>
      <c r="F1546" t="s">
        <v>2953</v>
      </c>
      <c r="G1546" t="s">
        <v>242</v>
      </c>
    </row>
    <row r="1547" spans="1:7" x14ac:dyDescent="0.2">
      <c r="A1547" t="s">
        <v>5095</v>
      </c>
      <c r="B1547">
        <v>106</v>
      </c>
      <c r="C1547">
        <v>5</v>
      </c>
      <c r="D1547">
        <v>2</v>
      </c>
      <c r="E1547">
        <v>3212</v>
      </c>
      <c r="F1547" t="s">
        <v>238</v>
      </c>
      <c r="G1547" t="s">
        <v>242</v>
      </c>
    </row>
    <row r="1548" spans="1:7" x14ac:dyDescent="0.2">
      <c r="A1548" t="s">
        <v>5095</v>
      </c>
      <c r="B1548">
        <v>109</v>
      </c>
      <c r="C1548">
        <v>5</v>
      </c>
      <c r="D1548">
        <v>2</v>
      </c>
      <c r="E1548">
        <v>1251</v>
      </c>
      <c r="F1548" t="s">
        <v>2953</v>
      </c>
      <c r="G1548" t="s">
        <v>242</v>
      </c>
    </row>
    <row r="1549" spans="1:7" x14ac:dyDescent="0.2">
      <c r="A1549" t="s">
        <v>5095</v>
      </c>
      <c r="B1549">
        <v>109</v>
      </c>
      <c r="C1549">
        <v>5</v>
      </c>
      <c r="D1549">
        <v>2</v>
      </c>
      <c r="E1549">
        <v>3212</v>
      </c>
      <c r="F1549" t="s">
        <v>238</v>
      </c>
      <c r="G1549" t="s">
        <v>242</v>
      </c>
    </row>
    <row r="1550" spans="1:7" x14ac:dyDescent="0.2">
      <c r="A1550" t="s">
        <v>5095</v>
      </c>
      <c r="B1550">
        <v>112</v>
      </c>
      <c r="C1550">
        <v>5</v>
      </c>
      <c r="D1550">
        <v>2</v>
      </c>
      <c r="E1550">
        <v>1251</v>
      </c>
      <c r="F1550" t="s">
        <v>2953</v>
      </c>
      <c r="G1550" t="s">
        <v>242</v>
      </c>
    </row>
    <row r="1551" spans="1:7" x14ac:dyDescent="0.2">
      <c r="A1551" t="s">
        <v>5095</v>
      </c>
      <c r="B1551">
        <v>112</v>
      </c>
      <c r="C1551">
        <v>5</v>
      </c>
      <c r="D1551">
        <v>2</v>
      </c>
      <c r="E1551">
        <v>3212</v>
      </c>
      <c r="F1551" t="s">
        <v>238</v>
      </c>
      <c r="G1551" t="s">
        <v>242</v>
      </c>
    </row>
    <row r="1552" spans="1:7" x14ac:dyDescent="0.2">
      <c r="A1552" t="s">
        <v>5095</v>
      </c>
      <c r="B1552">
        <v>269</v>
      </c>
      <c r="C1552">
        <v>2</v>
      </c>
      <c r="D1552">
        <v>2</v>
      </c>
      <c r="E1552">
        <v>882</v>
      </c>
      <c r="F1552" t="s">
        <v>4871</v>
      </c>
      <c r="G1552" t="s">
        <v>242</v>
      </c>
    </row>
    <row r="1553" spans="1:7" x14ac:dyDescent="0.2">
      <c r="A1553" t="s">
        <v>4913</v>
      </c>
      <c r="B1553">
        <v>444</v>
      </c>
      <c r="C1553">
        <v>9</v>
      </c>
      <c r="D1553">
        <v>4</v>
      </c>
      <c r="E1553">
        <v>3417</v>
      </c>
      <c r="F1553" t="s">
        <v>237</v>
      </c>
      <c r="G1553" t="s">
        <v>1827</v>
      </c>
    </row>
    <row r="1554" spans="1:7" x14ac:dyDescent="0.2">
      <c r="A1554" t="s">
        <v>4913</v>
      </c>
      <c r="B1554">
        <v>446</v>
      </c>
      <c r="C1554">
        <v>16</v>
      </c>
      <c r="D1554">
        <v>2</v>
      </c>
      <c r="E1554">
        <v>3212</v>
      </c>
      <c r="F1554" t="s">
        <v>238</v>
      </c>
      <c r="G1554" t="s">
        <v>242</v>
      </c>
    </row>
    <row r="1555" spans="1:7" x14ac:dyDescent="0.2">
      <c r="A1555" t="s">
        <v>4913</v>
      </c>
      <c r="B1555">
        <v>448</v>
      </c>
      <c r="C1555">
        <v>16</v>
      </c>
      <c r="D1555">
        <v>2</v>
      </c>
      <c r="E1555">
        <v>3212</v>
      </c>
      <c r="F1555" t="s">
        <v>238</v>
      </c>
      <c r="G1555" t="s">
        <v>242</v>
      </c>
    </row>
    <row r="1556" spans="1:7" x14ac:dyDescent="0.2">
      <c r="A1556" t="s">
        <v>4913</v>
      </c>
      <c r="B1556">
        <v>450</v>
      </c>
      <c r="C1556">
        <v>16</v>
      </c>
      <c r="D1556">
        <v>2</v>
      </c>
      <c r="E1556">
        <v>3212</v>
      </c>
      <c r="F1556" t="s">
        <v>238</v>
      </c>
      <c r="G1556" t="s">
        <v>242</v>
      </c>
    </row>
    <row r="1557" spans="1:7" x14ac:dyDescent="0.2">
      <c r="A1557" t="s">
        <v>4913</v>
      </c>
      <c r="B1557">
        <v>452</v>
      </c>
      <c r="C1557">
        <v>16</v>
      </c>
      <c r="D1557">
        <v>2</v>
      </c>
      <c r="E1557">
        <v>3212</v>
      </c>
      <c r="F1557" t="s">
        <v>238</v>
      </c>
      <c r="G1557" t="s">
        <v>242</v>
      </c>
    </row>
    <row r="1558" spans="1:7" x14ac:dyDescent="0.2">
      <c r="A1558" t="s">
        <v>4913</v>
      </c>
      <c r="B1558">
        <v>454</v>
      </c>
      <c r="C1558">
        <v>16</v>
      </c>
      <c r="D1558">
        <v>2</v>
      </c>
      <c r="E1558">
        <v>3212</v>
      </c>
      <c r="F1558" t="s">
        <v>238</v>
      </c>
      <c r="G1558" t="s">
        <v>242</v>
      </c>
    </row>
    <row r="1559" spans="1:7" x14ac:dyDescent="0.2">
      <c r="A1559" t="s">
        <v>4913</v>
      </c>
      <c r="B1559">
        <v>456</v>
      </c>
      <c r="C1559">
        <v>16</v>
      </c>
      <c r="D1559">
        <v>2</v>
      </c>
      <c r="E1559">
        <v>3212</v>
      </c>
      <c r="F1559" t="s">
        <v>238</v>
      </c>
      <c r="G1559" t="s">
        <v>242</v>
      </c>
    </row>
    <row r="1560" spans="1:7" x14ac:dyDescent="0.2">
      <c r="A1560" t="s">
        <v>4913</v>
      </c>
      <c r="B1560">
        <v>458</v>
      </c>
      <c r="C1560">
        <v>16</v>
      </c>
      <c r="D1560">
        <v>2</v>
      </c>
      <c r="E1560">
        <v>3212</v>
      </c>
      <c r="F1560" t="s">
        <v>238</v>
      </c>
      <c r="G1560" t="s">
        <v>242</v>
      </c>
    </row>
    <row r="1561" spans="1:7" x14ac:dyDescent="0.2">
      <c r="A1561" t="s">
        <v>4913</v>
      </c>
      <c r="B1561">
        <v>460</v>
      </c>
      <c r="C1561">
        <v>16</v>
      </c>
      <c r="D1561">
        <v>2</v>
      </c>
      <c r="E1561">
        <v>3212</v>
      </c>
      <c r="F1561" t="s">
        <v>238</v>
      </c>
      <c r="G1561" t="s">
        <v>242</v>
      </c>
    </row>
    <row r="1562" spans="1:7" x14ac:dyDescent="0.2">
      <c r="A1562" t="s">
        <v>4913</v>
      </c>
      <c r="B1562">
        <v>462</v>
      </c>
      <c r="C1562">
        <v>16</v>
      </c>
      <c r="D1562">
        <v>2</v>
      </c>
      <c r="E1562">
        <v>3212</v>
      </c>
      <c r="F1562" t="s">
        <v>238</v>
      </c>
      <c r="G1562" t="s">
        <v>242</v>
      </c>
    </row>
    <row r="1563" spans="1:7" x14ac:dyDescent="0.2">
      <c r="A1563" t="s">
        <v>4913</v>
      </c>
      <c r="B1563">
        <v>504</v>
      </c>
      <c r="C1563">
        <v>12</v>
      </c>
      <c r="D1563">
        <v>2</v>
      </c>
      <c r="E1563">
        <v>3212</v>
      </c>
      <c r="F1563" t="s">
        <v>238</v>
      </c>
      <c r="G1563" t="s">
        <v>242</v>
      </c>
    </row>
    <row r="1564" spans="1:7" x14ac:dyDescent="0.2">
      <c r="A1564" t="s">
        <v>4913</v>
      </c>
      <c r="B1564">
        <v>506</v>
      </c>
      <c r="C1564">
        <v>12</v>
      </c>
      <c r="D1564">
        <v>2</v>
      </c>
      <c r="E1564">
        <v>3212</v>
      </c>
      <c r="F1564" t="s">
        <v>238</v>
      </c>
      <c r="G1564" t="s">
        <v>242</v>
      </c>
    </row>
    <row r="1565" spans="1:7" x14ac:dyDescent="0.2">
      <c r="A1565" t="s">
        <v>4913</v>
      </c>
      <c r="B1565">
        <v>508</v>
      </c>
      <c r="C1565">
        <v>12</v>
      </c>
      <c r="D1565">
        <v>2</v>
      </c>
      <c r="E1565">
        <v>3212</v>
      </c>
      <c r="F1565" t="s">
        <v>238</v>
      </c>
      <c r="G1565" t="s">
        <v>242</v>
      </c>
    </row>
    <row r="1566" spans="1:7" x14ac:dyDescent="0.2">
      <c r="A1566" t="s">
        <v>4913</v>
      </c>
      <c r="B1566">
        <v>510</v>
      </c>
      <c r="C1566">
        <v>12</v>
      </c>
      <c r="D1566">
        <v>2</v>
      </c>
      <c r="E1566">
        <v>3212</v>
      </c>
      <c r="F1566" t="s">
        <v>238</v>
      </c>
      <c r="G1566" t="s">
        <v>242</v>
      </c>
    </row>
    <row r="1567" spans="1:7" x14ac:dyDescent="0.2">
      <c r="A1567" t="s">
        <v>4913</v>
      </c>
      <c r="B1567">
        <v>512</v>
      </c>
      <c r="C1567">
        <v>12</v>
      </c>
      <c r="D1567">
        <v>2</v>
      </c>
      <c r="E1567">
        <v>3212</v>
      </c>
      <c r="F1567" t="s">
        <v>238</v>
      </c>
      <c r="G1567" t="s">
        <v>242</v>
      </c>
    </row>
    <row r="1568" spans="1:7" x14ac:dyDescent="0.2">
      <c r="A1568" t="s">
        <v>4913</v>
      </c>
      <c r="B1568">
        <v>514</v>
      </c>
      <c r="C1568">
        <v>12</v>
      </c>
      <c r="D1568">
        <v>2</v>
      </c>
      <c r="E1568">
        <v>3212</v>
      </c>
      <c r="F1568" t="s">
        <v>238</v>
      </c>
      <c r="G1568" t="s">
        <v>242</v>
      </c>
    </row>
    <row r="1569" spans="1:8" x14ac:dyDescent="0.2">
      <c r="A1569" t="s">
        <v>4913</v>
      </c>
      <c r="B1569">
        <v>516</v>
      </c>
      <c r="C1569">
        <v>12</v>
      </c>
      <c r="D1569">
        <v>2</v>
      </c>
      <c r="E1569">
        <v>3212</v>
      </c>
      <c r="F1569" t="s">
        <v>238</v>
      </c>
      <c r="G1569" t="s">
        <v>242</v>
      </c>
    </row>
    <row r="1570" spans="1:8" x14ac:dyDescent="0.2">
      <c r="A1570" t="s">
        <v>4913</v>
      </c>
      <c r="B1570">
        <v>518</v>
      </c>
      <c r="C1570">
        <v>12</v>
      </c>
      <c r="D1570">
        <v>2</v>
      </c>
      <c r="E1570">
        <v>3212</v>
      </c>
      <c r="F1570" t="s">
        <v>238</v>
      </c>
      <c r="G1570" t="s">
        <v>242</v>
      </c>
    </row>
    <row r="1571" spans="1:8" x14ac:dyDescent="0.2">
      <c r="A1571" t="s">
        <v>4913</v>
      </c>
      <c r="B1571">
        <v>520</v>
      </c>
      <c r="C1571">
        <v>12</v>
      </c>
      <c r="D1571">
        <v>2</v>
      </c>
      <c r="E1571">
        <v>3212</v>
      </c>
      <c r="F1571" t="s">
        <v>238</v>
      </c>
      <c r="G1571" t="s">
        <v>242</v>
      </c>
    </row>
    <row r="1572" spans="1:8" x14ac:dyDescent="0.2">
      <c r="A1572" t="s">
        <v>4913</v>
      </c>
      <c r="B1572">
        <v>649</v>
      </c>
      <c r="C1572">
        <v>5</v>
      </c>
      <c r="D1572">
        <v>4</v>
      </c>
      <c r="E1572">
        <v>3790</v>
      </c>
      <c r="F1572" t="s">
        <v>1269</v>
      </c>
      <c r="G1572" t="s">
        <v>60</v>
      </c>
    </row>
    <row r="1573" spans="1:8" x14ac:dyDescent="0.2">
      <c r="A1573" t="s">
        <v>4913</v>
      </c>
      <c r="B1573">
        <v>683</v>
      </c>
      <c r="C1573">
        <v>13</v>
      </c>
      <c r="D1573">
        <v>4</v>
      </c>
      <c r="E1573">
        <v>3417</v>
      </c>
      <c r="F1573" t="s">
        <v>237</v>
      </c>
      <c r="G1573" t="s">
        <v>1827</v>
      </c>
    </row>
    <row r="1574" spans="1:8" x14ac:dyDescent="0.2">
      <c r="A1574" t="s">
        <v>4913</v>
      </c>
      <c r="B1574">
        <v>686</v>
      </c>
      <c r="C1574">
        <v>20</v>
      </c>
      <c r="D1574">
        <v>2</v>
      </c>
      <c r="E1574">
        <v>3212</v>
      </c>
      <c r="F1574" t="s">
        <v>238</v>
      </c>
      <c r="G1574" t="s">
        <v>242</v>
      </c>
    </row>
    <row r="1575" spans="1:8" x14ac:dyDescent="0.2">
      <c r="A1575" t="s">
        <v>4913</v>
      </c>
      <c r="B1575">
        <v>689</v>
      </c>
      <c r="C1575">
        <v>20</v>
      </c>
      <c r="D1575">
        <v>2</v>
      </c>
      <c r="E1575">
        <v>3212</v>
      </c>
      <c r="F1575" t="s">
        <v>238</v>
      </c>
      <c r="G1575" t="s">
        <v>242</v>
      </c>
    </row>
    <row r="1576" spans="1:8" x14ac:dyDescent="0.2">
      <c r="A1576" t="s">
        <v>4913</v>
      </c>
      <c r="B1576">
        <v>691</v>
      </c>
      <c r="C1576">
        <v>20</v>
      </c>
      <c r="D1576">
        <v>2</v>
      </c>
      <c r="E1576">
        <v>3212</v>
      </c>
      <c r="F1576" t="s">
        <v>238</v>
      </c>
      <c r="G1576" t="s">
        <v>242</v>
      </c>
    </row>
    <row r="1577" spans="1:8" x14ac:dyDescent="0.2">
      <c r="A1577" t="s">
        <v>4913</v>
      </c>
      <c r="B1577">
        <v>693</v>
      </c>
      <c r="C1577">
        <v>20</v>
      </c>
      <c r="D1577">
        <v>2</v>
      </c>
      <c r="E1577">
        <v>3212</v>
      </c>
      <c r="F1577" t="s">
        <v>238</v>
      </c>
      <c r="G1577" t="s">
        <v>242</v>
      </c>
    </row>
    <row r="1578" spans="1:8" x14ac:dyDescent="0.2">
      <c r="A1578" t="s">
        <v>4913</v>
      </c>
      <c r="B1578">
        <v>696</v>
      </c>
      <c r="C1578">
        <v>20</v>
      </c>
      <c r="D1578">
        <v>2</v>
      </c>
      <c r="E1578">
        <v>3212</v>
      </c>
      <c r="F1578" t="s">
        <v>238</v>
      </c>
      <c r="G1578" t="s">
        <v>242</v>
      </c>
    </row>
    <row r="1579" spans="1:8" x14ac:dyDescent="0.2">
      <c r="A1579" t="s">
        <v>4913</v>
      </c>
      <c r="B1579">
        <v>727</v>
      </c>
      <c r="C1579">
        <v>13</v>
      </c>
      <c r="D1579">
        <v>4</v>
      </c>
      <c r="E1579">
        <v>3417</v>
      </c>
      <c r="F1579" t="s">
        <v>237</v>
      </c>
      <c r="G1579" t="s">
        <v>1827</v>
      </c>
    </row>
    <row r="1580" spans="1:8" x14ac:dyDescent="0.2">
      <c r="A1580" t="s">
        <v>4913</v>
      </c>
      <c r="B1580">
        <v>729</v>
      </c>
      <c r="C1580">
        <v>20</v>
      </c>
      <c r="D1580">
        <v>2</v>
      </c>
      <c r="E1580">
        <v>3212</v>
      </c>
      <c r="F1580" t="s">
        <v>238</v>
      </c>
      <c r="G1580" t="s">
        <v>242</v>
      </c>
    </row>
    <row r="1581" spans="1:8" x14ac:dyDescent="0.2">
      <c r="A1581" t="s">
        <v>4913</v>
      </c>
      <c r="B1581">
        <v>731</v>
      </c>
      <c r="C1581">
        <v>20</v>
      </c>
      <c r="D1581">
        <v>2</v>
      </c>
      <c r="E1581">
        <v>3212</v>
      </c>
      <c r="F1581" t="s">
        <v>238</v>
      </c>
      <c r="G1581" t="s">
        <v>242</v>
      </c>
    </row>
    <row r="1582" spans="1:8" x14ac:dyDescent="0.2">
      <c r="A1582" t="s">
        <v>4913</v>
      </c>
      <c r="B1582">
        <v>734</v>
      </c>
      <c r="C1582">
        <v>20</v>
      </c>
      <c r="D1582">
        <v>2</v>
      </c>
      <c r="E1582">
        <v>3212</v>
      </c>
      <c r="F1582" t="s">
        <v>238</v>
      </c>
      <c r="G1582" t="s">
        <v>242</v>
      </c>
    </row>
    <row r="1583" spans="1:8" x14ac:dyDescent="0.2">
      <c r="A1583" t="s">
        <v>4913</v>
      </c>
      <c r="B1583">
        <v>758</v>
      </c>
      <c r="C1583">
        <v>2</v>
      </c>
      <c r="D1583">
        <v>2</v>
      </c>
      <c r="E1583">
        <v>882</v>
      </c>
      <c r="F1583" t="s">
        <v>4871</v>
      </c>
      <c r="G1583" t="s">
        <v>242</v>
      </c>
    </row>
    <row r="1584" spans="1:8" x14ac:dyDescent="0.2">
      <c r="A1584" t="s">
        <v>4912</v>
      </c>
      <c r="B1584">
        <v>1018</v>
      </c>
      <c r="C1584">
        <v>33</v>
      </c>
      <c r="D1584">
        <v>6</v>
      </c>
      <c r="E1584">
        <v>306</v>
      </c>
      <c r="F1584" t="s">
        <v>1967</v>
      </c>
      <c r="G1584" t="s">
        <v>2394</v>
      </c>
      <c r="H1584" t="s">
        <v>3488</v>
      </c>
    </row>
    <row r="1585" spans="1:8" x14ac:dyDescent="0.2">
      <c r="A1585" t="s">
        <v>4912</v>
      </c>
      <c r="B1585">
        <v>1022</v>
      </c>
      <c r="C1585">
        <v>21</v>
      </c>
      <c r="D1585">
        <v>6</v>
      </c>
      <c r="E1585">
        <v>306</v>
      </c>
      <c r="F1585" t="s">
        <v>1967</v>
      </c>
      <c r="G1585" t="s">
        <v>2394</v>
      </c>
      <c r="H1585" t="s">
        <v>3488</v>
      </c>
    </row>
    <row r="1586" spans="1:8" x14ac:dyDescent="0.2">
      <c r="A1586" t="s">
        <v>4912</v>
      </c>
      <c r="B1586">
        <v>1052</v>
      </c>
      <c r="C1586">
        <v>25</v>
      </c>
      <c r="D1586">
        <v>6</v>
      </c>
      <c r="E1586">
        <v>306</v>
      </c>
      <c r="F1586" t="s">
        <v>1967</v>
      </c>
      <c r="G1586" t="s">
        <v>2394</v>
      </c>
      <c r="H1586" t="s">
        <v>3488</v>
      </c>
    </row>
    <row r="1587" spans="1:8" x14ac:dyDescent="0.2">
      <c r="A1587" t="s">
        <v>4912</v>
      </c>
      <c r="B1587">
        <v>1053</v>
      </c>
      <c r="C1587">
        <v>23</v>
      </c>
      <c r="D1587">
        <v>6</v>
      </c>
      <c r="E1587">
        <v>306</v>
      </c>
      <c r="F1587" t="s">
        <v>1967</v>
      </c>
      <c r="G1587" t="s">
        <v>2394</v>
      </c>
      <c r="H1587" t="s">
        <v>3488</v>
      </c>
    </row>
    <row r="1588" spans="1:8" x14ac:dyDescent="0.2">
      <c r="A1588" t="s">
        <v>4912</v>
      </c>
      <c r="B1588">
        <v>1066</v>
      </c>
      <c r="C1588">
        <v>22</v>
      </c>
      <c r="D1588">
        <v>6</v>
      </c>
      <c r="E1588">
        <v>306</v>
      </c>
      <c r="F1588" t="s">
        <v>1967</v>
      </c>
      <c r="G1588" t="s">
        <v>2394</v>
      </c>
      <c r="H1588" t="s">
        <v>3488</v>
      </c>
    </row>
    <row r="1589" spans="1:8" x14ac:dyDescent="0.2">
      <c r="A1589" t="s">
        <v>4912</v>
      </c>
      <c r="B1589">
        <v>1210</v>
      </c>
      <c r="C1589">
        <v>2</v>
      </c>
      <c r="D1589">
        <v>2</v>
      </c>
      <c r="E1589">
        <v>882</v>
      </c>
      <c r="F1589" t="s">
        <v>4871</v>
      </c>
      <c r="G1589" t="s">
        <v>242</v>
      </c>
    </row>
    <row r="1590" spans="1:8" x14ac:dyDescent="0.2">
      <c r="A1590" t="s">
        <v>4912</v>
      </c>
      <c r="B1590">
        <v>133</v>
      </c>
      <c r="C1590">
        <v>22</v>
      </c>
      <c r="D1590">
        <v>4</v>
      </c>
      <c r="E1590">
        <v>3116</v>
      </c>
      <c r="F1590" t="s">
        <v>4995</v>
      </c>
      <c r="G1590" t="s">
        <v>629</v>
      </c>
      <c r="H1590" t="s">
        <v>3484</v>
      </c>
    </row>
    <row r="1591" spans="1:8" x14ac:dyDescent="0.2">
      <c r="A1591" t="s">
        <v>4912</v>
      </c>
      <c r="B1591">
        <v>134</v>
      </c>
      <c r="C1591">
        <v>37</v>
      </c>
      <c r="D1591">
        <v>4</v>
      </c>
      <c r="E1591">
        <v>3116</v>
      </c>
      <c r="F1591" t="s">
        <v>5094</v>
      </c>
      <c r="G1591" t="s">
        <v>629</v>
      </c>
      <c r="H1591" t="s">
        <v>3484</v>
      </c>
    </row>
    <row r="1592" spans="1:8" x14ac:dyDescent="0.2">
      <c r="A1592" t="s">
        <v>4912</v>
      </c>
      <c r="B1592">
        <v>138</v>
      </c>
      <c r="C1592">
        <v>25</v>
      </c>
      <c r="D1592">
        <v>4</v>
      </c>
      <c r="E1592">
        <v>3218</v>
      </c>
      <c r="F1592" t="s">
        <v>5093</v>
      </c>
      <c r="G1592" t="s">
        <v>1101</v>
      </c>
    </row>
    <row r="1593" spans="1:8" x14ac:dyDescent="0.2">
      <c r="A1593" t="s">
        <v>4912</v>
      </c>
      <c r="B1593">
        <v>141</v>
      </c>
      <c r="C1593">
        <v>20</v>
      </c>
      <c r="D1593">
        <v>4</v>
      </c>
      <c r="E1593">
        <v>3116</v>
      </c>
      <c r="F1593" t="s">
        <v>4991</v>
      </c>
      <c r="G1593" t="s">
        <v>629</v>
      </c>
      <c r="H1593" t="s">
        <v>3484</v>
      </c>
    </row>
    <row r="1594" spans="1:8" x14ac:dyDescent="0.2">
      <c r="A1594" t="s">
        <v>4912</v>
      </c>
      <c r="B1594">
        <v>142</v>
      </c>
      <c r="C1594">
        <v>34</v>
      </c>
      <c r="D1594">
        <v>4</v>
      </c>
      <c r="E1594">
        <v>3116</v>
      </c>
      <c r="F1594" t="s">
        <v>4925</v>
      </c>
      <c r="G1594" t="s">
        <v>629</v>
      </c>
      <c r="H1594" t="s">
        <v>3484</v>
      </c>
    </row>
    <row r="1595" spans="1:8" x14ac:dyDescent="0.2">
      <c r="A1595" t="s">
        <v>4912</v>
      </c>
      <c r="B1595">
        <v>148</v>
      </c>
      <c r="C1595">
        <v>23</v>
      </c>
      <c r="D1595">
        <v>4</v>
      </c>
      <c r="E1595">
        <v>3116</v>
      </c>
      <c r="F1595" t="s">
        <v>4995</v>
      </c>
      <c r="G1595" t="s">
        <v>629</v>
      </c>
      <c r="H1595" t="s">
        <v>3484</v>
      </c>
    </row>
    <row r="1596" spans="1:8" x14ac:dyDescent="0.2">
      <c r="A1596" t="s">
        <v>4912</v>
      </c>
      <c r="B1596">
        <v>149</v>
      </c>
      <c r="C1596">
        <v>46</v>
      </c>
      <c r="D1596">
        <v>4</v>
      </c>
      <c r="E1596">
        <v>3116</v>
      </c>
      <c r="F1596" t="s">
        <v>5092</v>
      </c>
      <c r="G1596" t="s">
        <v>629</v>
      </c>
      <c r="H1596" t="s">
        <v>3484</v>
      </c>
    </row>
    <row r="1597" spans="1:8" x14ac:dyDescent="0.2">
      <c r="A1597" t="s">
        <v>4912</v>
      </c>
      <c r="B1597">
        <v>156</v>
      </c>
      <c r="C1597">
        <v>21</v>
      </c>
      <c r="D1597">
        <v>4</v>
      </c>
      <c r="E1597">
        <v>3116</v>
      </c>
      <c r="F1597" t="s">
        <v>4991</v>
      </c>
      <c r="G1597" t="s">
        <v>629</v>
      </c>
      <c r="H1597" t="s">
        <v>3484</v>
      </c>
    </row>
    <row r="1598" spans="1:8" x14ac:dyDescent="0.2">
      <c r="A1598" t="s">
        <v>4912</v>
      </c>
      <c r="B1598">
        <v>157</v>
      </c>
      <c r="C1598">
        <v>35</v>
      </c>
      <c r="D1598">
        <v>4</v>
      </c>
      <c r="E1598">
        <v>3116</v>
      </c>
      <c r="F1598" t="s">
        <v>4925</v>
      </c>
      <c r="G1598" t="s">
        <v>629</v>
      </c>
      <c r="H1598" t="s">
        <v>3484</v>
      </c>
    </row>
    <row r="1599" spans="1:8" x14ac:dyDescent="0.2">
      <c r="A1599" t="s">
        <v>4912</v>
      </c>
      <c r="B1599">
        <v>359</v>
      </c>
      <c r="C1599">
        <v>27</v>
      </c>
      <c r="D1599">
        <v>6</v>
      </c>
      <c r="E1599">
        <v>306</v>
      </c>
      <c r="F1599" t="s">
        <v>1967</v>
      </c>
      <c r="G1599" t="s">
        <v>2394</v>
      </c>
      <c r="H1599" t="s">
        <v>3488</v>
      </c>
    </row>
    <row r="1600" spans="1:8" x14ac:dyDescent="0.2">
      <c r="A1600" t="s">
        <v>4912</v>
      </c>
      <c r="B1600">
        <v>359</v>
      </c>
      <c r="C1600">
        <v>70</v>
      </c>
      <c r="D1600">
        <v>6</v>
      </c>
      <c r="E1600">
        <v>306</v>
      </c>
      <c r="F1600" t="s">
        <v>1967</v>
      </c>
      <c r="G1600" t="s">
        <v>2394</v>
      </c>
      <c r="H1600" t="s">
        <v>3488</v>
      </c>
    </row>
    <row r="1601" spans="1:8" x14ac:dyDescent="0.2">
      <c r="A1601" t="s">
        <v>4912</v>
      </c>
      <c r="B1601">
        <v>359</v>
      </c>
      <c r="C1601">
        <v>9</v>
      </c>
      <c r="D1601">
        <v>2</v>
      </c>
      <c r="E1601">
        <v>490</v>
      </c>
      <c r="F1601" t="s">
        <v>2014</v>
      </c>
      <c r="G1601" t="s">
        <v>242</v>
      </c>
      <c r="H1601" t="s">
        <v>5091</v>
      </c>
    </row>
    <row r="1602" spans="1:8" x14ac:dyDescent="0.2">
      <c r="A1602" t="s">
        <v>4912</v>
      </c>
      <c r="B1602">
        <v>359</v>
      </c>
      <c r="C1602">
        <v>93</v>
      </c>
      <c r="D1602">
        <v>4</v>
      </c>
      <c r="E1602">
        <v>489</v>
      </c>
      <c r="F1602" t="s">
        <v>2002</v>
      </c>
      <c r="G1602" t="s">
        <v>1119</v>
      </c>
      <c r="H1602" t="s">
        <v>3496</v>
      </c>
    </row>
    <row r="1603" spans="1:8" x14ac:dyDescent="0.2">
      <c r="A1603" t="s">
        <v>4912</v>
      </c>
      <c r="B1603">
        <v>365</v>
      </c>
      <c r="C1603">
        <v>9</v>
      </c>
      <c r="D1603">
        <v>4</v>
      </c>
      <c r="E1603">
        <v>2469</v>
      </c>
      <c r="F1603" t="s">
        <v>5090</v>
      </c>
      <c r="G1603" t="s">
        <v>2406</v>
      </c>
    </row>
    <row r="1604" spans="1:8" x14ac:dyDescent="0.2">
      <c r="A1604" t="s">
        <v>4912</v>
      </c>
      <c r="B1604">
        <v>378</v>
      </c>
      <c r="C1604">
        <v>9</v>
      </c>
      <c r="D1604">
        <v>4</v>
      </c>
      <c r="E1604">
        <v>2469</v>
      </c>
      <c r="F1604" t="s">
        <v>5090</v>
      </c>
      <c r="G1604" t="s">
        <v>2406</v>
      </c>
    </row>
    <row r="1605" spans="1:8" x14ac:dyDescent="0.2">
      <c r="A1605" t="s">
        <v>4912</v>
      </c>
      <c r="B1605">
        <v>389</v>
      </c>
      <c r="C1605">
        <v>9</v>
      </c>
      <c r="D1605">
        <v>4</v>
      </c>
      <c r="E1605">
        <v>2469</v>
      </c>
      <c r="F1605" t="s">
        <v>5090</v>
      </c>
      <c r="G1605" t="s">
        <v>2406</v>
      </c>
    </row>
    <row r="1606" spans="1:8" x14ac:dyDescent="0.2">
      <c r="A1606" t="s">
        <v>4912</v>
      </c>
      <c r="B1606">
        <v>682</v>
      </c>
      <c r="C1606">
        <v>35</v>
      </c>
      <c r="D1606">
        <v>6</v>
      </c>
      <c r="E1606">
        <v>306</v>
      </c>
      <c r="F1606" t="s">
        <v>1967</v>
      </c>
      <c r="G1606" t="s">
        <v>2394</v>
      </c>
      <c r="H1606" t="s">
        <v>3488</v>
      </c>
    </row>
    <row r="1607" spans="1:8" x14ac:dyDescent="0.2">
      <c r="A1607" t="s">
        <v>4912</v>
      </c>
      <c r="B1607">
        <v>682</v>
      </c>
      <c r="C1607">
        <v>71</v>
      </c>
      <c r="D1607">
        <v>6</v>
      </c>
      <c r="E1607">
        <v>306</v>
      </c>
      <c r="F1607" t="s">
        <v>1967</v>
      </c>
      <c r="G1607" t="s">
        <v>2394</v>
      </c>
      <c r="H1607" t="s">
        <v>3488</v>
      </c>
    </row>
    <row r="1608" spans="1:8" x14ac:dyDescent="0.2">
      <c r="A1608" t="s">
        <v>4912</v>
      </c>
      <c r="B1608">
        <v>712</v>
      </c>
      <c r="C1608">
        <v>66</v>
      </c>
      <c r="D1608">
        <v>4</v>
      </c>
      <c r="E1608">
        <v>310</v>
      </c>
      <c r="F1608" t="s">
        <v>2693</v>
      </c>
      <c r="G1608" t="s">
        <v>2395</v>
      </c>
      <c r="H1608" t="s">
        <v>3488</v>
      </c>
    </row>
    <row r="1609" spans="1:8" x14ac:dyDescent="0.2">
      <c r="A1609" t="s">
        <v>4912</v>
      </c>
      <c r="B1609">
        <v>819</v>
      </c>
      <c r="C1609">
        <v>0</v>
      </c>
      <c r="D1609">
        <v>4</v>
      </c>
      <c r="E1609">
        <v>5013</v>
      </c>
      <c r="F1609" t="s">
        <v>5089</v>
      </c>
      <c r="G1609" t="s">
        <v>1000</v>
      </c>
    </row>
    <row r="1610" spans="1:8" x14ac:dyDescent="0.2">
      <c r="A1610" t="s">
        <v>4912</v>
      </c>
      <c r="B1610">
        <v>819</v>
      </c>
      <c r="C1610">
        <v>19</v>
      </c>
      <c r="D1610">
        <v>6</v>
      </c>
      <c r="E1610">
        <v>1027</v>
      </c>
      <c r="F1610" t="s">
        <v>2071</v>
      </c>
      <c r="G1610" t="s">
        <v>3203</v>
      </c>
      <c r="H1610" t="s">
        <v>5088</v>
      </c>
    </row>
    <row r="1611" spans="1:8" x14ac:dyDescent="0.2">
      <c r="A1611" t="s">
        <v>4912</v>
      </c>
      <c r="B1611">
        <v>819</v>
      </c>
      <c r="C1611">
        <v>51</v>
      </c>
      <c r="D1611">
        <v>6</v>
      </c>
      <c r="E1611">
        <v>1027</v>
      </c>
      <c r="F1611" t="s">
        <v>2071</v>
      </c>
      <c r="G1611" t="s">
        <v>3203</v>
      </c>
      <c r="H1611" t="s">
        <v>5088</v>
      </c>
    </row>
    <row r="1612" spans="1:8" x14ac:dyDescent="0.2">
      <c r="A1612" t="s">
        <v>4912</v>
      </c>
      <c r="B1612">
        <v>823</v>
      </c>
      <c r="C1612">
        <v>0</v>
      </c>
      <c r="D1612">
        <v>4</v>
      </c>
      <c r="E1612">
        <v>5013</v>
      </c>
      <c r="F1612" t="s">
        <v>5087</v>
      </c>
      <c r="G1612" t="s">
        <v>1000</v>
      </c>
    </row>
    <row r="1613" spans="1:8" x14ac:dyDescent="0.2">
      <c r="A1613" t="s">
        <v>4912</v>
      </c>
      <c r="B1613">
        <v>823</v>
      </c>
      <c r="C1613">
        <v>35</v>
      </c>
      <c r="D1613">
        <v>2</v>
      </c>
      <c r="E1613">
        <v>3212</v>
      </c>
      <c r="F1613" t="s">
        <v>238</v>
      </c>
      <c r="G1613" t="s">
        <v>242</v>
      </c>
    </row>
    <row r="1614" spans="1:8" x14ac:dyDescent="0.2">
      <c r="A1614" t="s">
        <v>4912</v>
      </c>
      <c r="B1614">
        <v>833</v>
      </c>
      <c r="C1614">
        <v>32</v>
      </c>
      <c r="D1614">
        <v>7</v>
      </c>
      <c r="E1614">
        <v>3689</v>
      </c>
      <c r="F1614" t="s">
        <v>877</v>
      </c>
      <c r="G1614" t="s">
        <v>3193</v>
      </c>
      <c r="H1614" t="s">
        <v>3489</v>
      </c>
    </row>
    <row r="1615" spans="1:8" x14ac:dyDescent="0.2">
      <c r="A1615" t="s">
        <v>4912</v>
      </c>
      <c r="B1615">
        <v>840</v>
      </c>
      <c r="C1615">
        <v>19</v>
      </c>
      <c r="D1615">
        <v>2</v>
      </c>
      <c r="E1615">
        <v>3671</v>
      </c>
      <c r="F1615" t="s">
        <v>2295</v>
      </c>
      <c r="G1615" t="s">
        <v>242</v>
      </c>
    </row>
    <row r="1616" spans="1:8" x14ac:dyDescent="0.2">
      <c r="A1616" t="s">
        <v>4912</v>
      </c>
      <c r="B1616">
        <v>840</v>
      </c>
      <c r="C1616">
        <v>43</v>
      </c>
      <c r="D1616">
        <v>7</v>
      </c>
      <c r="E1616">
        <v>3689</v>
      </c>
      <c r="F1616" t="s">
        <v>877</v>
      </c>
      <c r="G1616" t="s">
        <v>3193</v>
      </c>
      <c r="H1616" t="s">
        <v>3489</v>
      </c>
    </row>
    <row r="1617" spans="1:8" x14ac:dyDescent="0.2">
      <c r="A1617" t="s">
        <v>4912</v>
      </c>
      <c r="B1617">
        <v>843</v>
      </c>
      <c r="C1617">
        <v>0</v>
      </c>
      <c r="D1617">
        <v>4</v>
      </c>
      <c r="E1617">
        <v>5013</v>
      </c>
      <c r="F1617" t="s">
        <v>5087</v>
      </c>
      <c r="G1617" t="s">
        <v>1000</v>
      </c>
    </row>
    <row r="1618" spans="1:8" x14ac:dyDescent="0.2">
      <c r="A1618" t="s">
        <v>4912</v>
      </c>
      <c r="B1618">
        <v>857</v>
      </c>
      <c r="C1618">
        <v>21</v>
      </c>
      <c r="D1618">
        <v>4</v>
      </c>
      <c r="E1618">
        <v>491</v>
      </c>
      <c r="F1618" t="s">
        <v>2006</v>
      </c>
      <c r="G1618" t="s">
        <v>1119</v>
      </c>
      <c r="H1618" t="s">
        <v>3486</v>
      </c>
    </row>
    <row r="1619" spans="1:8" x14ac:dyDescent="0.2">
      <c r="A1619" t="s">
        <v>4912</v>
      </c>
      <c r="B1619">
        <v>857</v>
      </c>
      <c r="C1619">
        <v>57</v>
      </c>
      <c r="D1619">
        <v>4</v>
      </c>
      <c r="E1619">
        <v>491</v>
      </c>
      <c r="F1619" t="s">
        <v>2006</v>
      </c>
      <c r="G1619" t="s">
        <v>1119</v>
      </c>
      <c r="H1619" t="s">
        <v>3486</v>
      </c>
    </row>
    <row r="1620" spans="1:8" x14ac:dyDescent="0.2">
      <c r="A1620" t="s">
        <v>4912</v>
      </c>
      <c r="B1620">
        <v>866</v>
      </c>
      <c r="C1620">
        <v>21</v>
      </c>
      <c r="D1620">
        <v>4</v>
      </c>
      <c r="E1620">
        <v>491</v>
      </c>
      <c r="F1620" t="s">
        <v>2006</v>
      </c>
      <c r="G1620" t="s">
        <v>1119</v>
      </c>
      <c r="H1620" t="s">
        <v>3486</v>
      </c>
    </row>
    <row r="1621" spans="1:8" x14ac:dyDescent="0.2">
      <c r="A1621" t="s">
        <v>4912</v>
      </c>
      <c r="B1621">
        <v>866</v>
      </c>
      <c r="C1621">
        <v>37</v>
      </c>
      <c r="D1621">
        <v>4</v>
      </c>
      <c r="E1621">
        <v>491</v>
      </c>
      <c r="F1621" t="s">
        <v>2006</v>
      </c>
      <c r="G1621" t="s">
        <v>1119</v>
      </c>
      <c r="H1621" t="s">
        <v>3486</v>
      </c>
    </row>
    <row r="1622" spans="1:8" x14ac:dyDescent="0.2">
      <c r="A1622" t="s">
        <v>4912</v>
      </c>
      <c r="B1622">
        <v>875</v>
      </c>
      <c r="C1622">
        <v>21</v>
      </c>
      <c r="D1622">
        <v>4</v>
      </c>
      <c r="E1622">
        <v>491</v>
      </c>
      <c r="F1622" t="s">
        <v>2006</v>
      </c>
      <c r="G1622" t="s">
        <v>1119</v>
      </c>
      <c r="H1622" t="s">
        <v>3486</v>
      </c>
    </row>
    <row r="1623" spans="1:8" x14ac:dyDescent="0.2">
      <c r="A1623" t="s">
        <v>4912</v>
      </c>
      <c r="B1623">
        <v>875</v>
      </c>
      <c r="C1623">
        <v>37</v>
      </c>
      <c r="D1623">
        <v>4</v>
      </c>
      <c r="E1623">
        <v>491</v>
      </c>
      <c r="F1623" t="s">
        <v>2006</v>
      </c>
      <c r="G1623" t="s">
        <v>1119</v>
      </c>
      <c r="H1623" t="s">
        <v>3486</v>
      </c>
    </row>
    <row r="1624" spans="1:8" x14ac:dyDescent="0.2">
      <c r="A1624" t="s">
        <v>4912</v>
      </c>
      <c r="B1624">
        <v>884</v>
      </c>
      <c r="C1624">
        <v>21</v>
      </c>
      <c r="D1624">
        <v>4</v>
      </c>
      <c r="E1624">
        <v>491</v>
      </c>
      <c r="F1624" t="s">
        <v>2006</v>
      </c>
      <c r="G1624" t="s">
        <v>1119</v>
      </c>
      <c r="H1624" t="s">
        <v>3486</v>
      </c>
    </row>
    <row r="1625" spans="1:8" x14ac:dyDescent="0.2">
      <c r="A1625" t="s">
        <v>4912</v>
      </c>
      <c r="B1625">
        <v>884</v>
      </c>
      <c r="C1625">
        <v>56</v>
      </c>
      <c r="D1625">
        <v>4</v>
      </c>
      <c r="E1625">
        <v>491</v>
      </c>
      <c r="F1625" t="s">
        <v>2006</v>
      </c>
      <c r="G1625" t="s">
        <v>1119</v>
      </c>
      <c r="H1625" t="s">
        <v>3486</v>
      </c>
    </row>
    <row r="1626" spans="1:8" x14ac:dyDescent="0.2">
      <c r="A1626" t="s">
        <v>4912</v>
      </c>
      <c r="B1626">
        <v>894</v>
      </c>
      <c r="C1626">
        <v>21</v>
      </c>
      <c r="D1626">
        <v>4</v>
      </c>
      <c r="E1626">
        <v>491</v>
      </c>
      <c r="F1626" t="s">
        <v>2006</v>
      </c>
      <c r="G1626" t="s">
        <v>1119</v>
      </c>
      <c r="H1626" t="s">
        <v>3486</v>
      </c>
    </row>
    <row r="1627" spans="1:8" x14ac:dyDescent="0.2">
      <c r="A1627" t="s">
        <v>4912</v>
      </c>
      <c r="B1627">
        <v>894</v>
      </c>
      <c r="C1627">
        <v>52</v>
      </c>
      <c r="D1627">
        <v>7</v>
      </c>
      <c r="E1627">
        <v>3689</v>
      </c>
      <c r="F1627" t="s">
        <v>877</v>
      </c>
      <c r="G1627" t="s">
        <v>3193</v>
      </c>
      <c r="H1627" t="s">
        <v>3489</v>
      </c>
    </row>
    <row r="1628" spans="1:8" x14ac:dyDescent="0.2">
      <c r="A1628" t="s">
        <v>4912</v>
      </c>
      <c r="B1628">
        <v>930</v>
      </c>
      <c r="C1628">
        <v>33</v>
      </c>
      <c r="D1628">
        <v>6</v>
      </c>
      <c r="E1628">
        <v>306</v>
      </c>
      <c r="F1628" t="s">
        <v>1967</v>
      </c>
      <c r="G1628" t="s">
        <v>2394</v>
      </c>
      <c r="H1628" t="s">
        <v>3488</v>
      </c>
    </row>
    <row r="1629" spans="1:8" x14ac:dyDescent="0.2">
      <c r="A1629" t="s">
        <v>4912</v>
      </c>
      <c r="B1629">
        <v>977</v>
      </c>
      <c r="C1629">
        <v>42</v>
      </c>
      <c r="D1629">
        <v>6</v>
      </c>
      <c r="E1629">
        <v>306</v>
      </c>
      <c r="F1629" t="s">
        <v>1967</v>
      </c>
      <c r="G1629" t="s">
        <v>2394</v>
      </c>
      <c r="H1629" t="s">
        <v>3488</v>
      </c>
    </row>
    <row r="1630" spans="1:8" x14ac:dyDescent="0.2">
      <c r="A1630" t="s">
        <v>4912</v>
      </c>
      <c r="B1630">
        <v>980</v>
      </c>
      <c r="C1630">
        <v>21</v>
      </c>
      <c r="D1630">
        <v>6</v>
      </c>
      <c r="E1630">
        <v>306</v>
      </c>
      <c r="F1630" t="s">
        <v>1967</v>
      </c>
      <c r="G1630" t="s">
        <v>2394</v>
      </c>
      <c r="H1630" t="s">
        <v>3488</v>
      </c>
    </row>
    <row r="1631" spans="1:8" x14ac:dyDescent="0.2">
      <c r="A1631" t="s">
        <v>4911</v>
      </c>
      <c r="B1631">
        <v>199</v>
      </c>
      <c r="C1631">
        <v>22</v>
      </c>
      <c r="D1631">
        <v>4</v>
      </c>
      <c r="E1631">
        <v>3116</v>
      </c>
      <c r="F1631" t="s">
        <v>4995</v>
      </c>
      <c r="G1631" t="s">
        <v>629</v>
      </c>
      <c r="H1631" t="s">
        <v>3484</v>
      </c>
    </row>
    <row r="1632" spans="1:8" x14ac:dyDescent="0.2">
      <c r="A1632" t="s">
        <v>4911</v>
      </c>
      <c r="B1632">
        <v>200</v>
      </c>
      <c r="C1632">
        <v>49</v>
      </c>
      <c r="D1632">
        <v>4</v>
      </c>
      <c r="E1632">
        <v>3116</v>
      </c>
      <c r="F1632" t="s">
        <v>5086</v>
      </c>
      <c r="G1632" t="s">
        <v>629</v>
      </c>
      <c r="H1632" t="s">
        <v>3484</v>
      </c>
    </row>
    <row r="1633" spans="1:8" x14ac:dyDescent="0.2">
      <c r="A1633" t="s">
        <v>4911</v>
      </c>
      <c r="B1633">
        <v>212</v>
      </c>
      <c r="C1633">
        <v>20</v>
      </c>
      <c r="D1633">
        <v>4</v>
      </c>
      <c r="E1633">
        <v>3116</v>
      </c>
      <c r="F1633" t="s">
        <v>4991</v>
      </c>
      <c r="G1633" t="s">
        <v>629</v>
      </c>
      <c r="H1633" t="s">
        <v>3484</v>
      </c>
    </row>
    <row r="1634" spans="1:8" x14ac:dyDescent="0.2">
      <c r="A1634" t="s">
        <v>4911</v>
      </c>
      <c r="B1634">
        <v>213</v>
      </c>
      <c r="C1634">
        <v>36</v>
      </c>
      <c r="D1634">
        <v>4</v>
      </c>
      <c r="E1634">
        <v>3116</v>
      </c>
      <c r="F1634" t="s">
        <v>4925</v>
      </c>
      <c r="G1634" t="s">
        <v>629</v>
      </c>
      <c r="H1634" t="s">
        <v>3484</v>
      </c>
    </row>
    <row r="1635" spans="1:8" x14ac:dyDescent="0.2">
      <c r="A1635" t="s">
        <v>4911</v>
      </c>
      <c r="B1635">
        <v>322</v>
      </c>
      <c r="C1635">
        <v>34</v>
      </c>
      <c r="D1635">
        <v>7</v>
      </c>
      <c r="E1635">
        <v>3689</v>
      </c>
      <c r="F1635" t="s">
        <v>877</v>
      </c>
      <c r="G1635" t="s">
        <v>3193</v>
      </c>
      <c r="H1635" t="s">
        <v>3489</v>
      </c>
    </row>
    <row r="1636" spans="1:8" x14ac:dyDescent="0.2">
      <c r="A1636" t="s">
        <v>4911</v>
      </c>
      <c r="B1636">
        <v>349</v>
      </c>
      <c r="C1636">
        <v>42</v>
      </c>
      <c r="D1636">
        <v>7</v>
      </c>
      <c r="E1636">
        <v>3689</v>
      </c>
      <c r="F1636" t="s">
        <v>877</v>
      </c>
      <c r="G1636" t="s">
        <v>3193</v>
      </c>
      <c r="H1636" t="s">
        <v>3489</v>
      </c>
    </row>
    <row r="1637" spans="1:8" x14ac:dyDescent="0.2">
      <c r="A1637" t="s">
        <v>4911</v>
      </c>
      <c r="B1637">
        <v>350</v>
      </c>
      <c r="C1637">
        <v>42</v>
      </c>
      <c r="D1637">
        <v>7</v>
      </c>
      <c r="E1637">
        <v>3689</v>
      </c>
      <c r="F1637" t="s">
        <v>877</v>
      </c>
      <c r="G1637" t="s">
        <v>3193</v>
      </c>
      <c r="H1637" t="s">
        <v>3489</v>
      </c>
    </row>
    <row r="1638" spans="1:8" x14ac:dyDescent="0.2">
      <c r="A1638" t="s">
        <v>4911</v>
      </c>
      <c r="B1638">
        <v>351</v>
      </c>
      <c r="C1638">
        <v>42</v>
      </c>
      <c r="D1638">
        <v>7</v>
      </c>
      <c r="E1638">
        <v>3689</v>
      </c>
      <c r="F1638" t="s">
        <v>877</v>
      </c>
      <c r="G1638" t="s">
        <v>3193</v>
      </c>
      <c r="H1638" t="s">
        <v>3489</v>
      </c>
    </row>
    <row r="1639" spans="1:8" x14ac:dyDescent="0.2">
      <c r="A1639" t="s">
        <v>4911</v>
      </c>
      <c r="B1639">
        <v>355</v>
      </c>
      <c r="C1639">
        <v>51</v>
      </c>
      <c r="D1639">
        <v>7</v>
      </c>
      <c r="E1639">
        <v>3689</v>
      </c>
      <c r="F1639" t="s">
        <v>877</v>
      </c>
      <c r="G1639" t="s">
        <v>3193</v>
      </c>
      <c r="H1639" t="s">
        <v>3489</v>
      </c>
    </row>
    <row r="1640" spans="1:8" x14ac:dyDescent="0.2">
      <c r="A1640" t="s">
        <v>4911</v>
      </c>
      <c r="B1640">
        <v>364</v>
      </c>
      <c r="C1640">
        <v>64</v>
      </c>
      <c r="D1640">
        <v>7</v>
      </c>
      <c r="E1640">
        <v>3689</v>
      </c>
      <c r="F1640" t="s">
        <v>877</v>
      </c>
      <c r="G1640" t="s">
        <v>3193</v>
      </c>
      <c r="H1640" t="s">
        <v>3489</v>
      </c>
    </row>
    <row r="1641" spans="1:8" x14ac:dyDescent="0.2">
      <c r="A1641" t="s">
        <v>4911</v>
      </c>
      <c r="B1641">
        <v>366</v>
      </c>
      <c r="C1641">
        <v>54</v>
      </c>
      <c r="D1641">
        <v>7</v>
      </c>
      <c r="E1641">
        <v>3689</v>
      </c>
      <c r="F1641" t="s">
        <v>877</v>
      </c>
      <c r="G1641" t="s">
        <v>3193</v>
      </c>
      <c r="H1641" t="s">
        <v>3489</v>
      </c>
    </row>
    <row r="1642" spans="1:8" x14ac:dyDescent="0.2">
      <c r="A1642" t="s">
        <v>4911</v>
      </c>
      <c r="B1642">
        <v>369</v>
      </c>
      <c r="C1642">
        <v>55</v>
      </c>
      <c r="D1642">
        <v>7</v>
      </c>
      <c r="E1642">
        <v>3689</v>
      </c>
      <c r="F1642" t="s">
        <v>877</v>
      </c>
      <c r="G1642" t="s">
        <v>3193</v>
      </c>
      <c r="H1642" t="s">
        <v>3489</v>
      </c>
    </row>
    <row r="1643" spans="1:8" x14ac:dyDescent="0.2">
      <c r="A1643" t="s">
        <v>4911</v>
      </c>
      <c r="B1643">
        <v>372</v>
      </c>
      <c r="C1643">
        <v>45</v>
      </c>
      <c r="D1643">
        <v>7</v>
      </c>
      <c r="E1643">
        <v>3689</v>
      </c>
      <c r="F1643" t="s">
        <v>877</v>
      </c>
      <c r="G1643" t="s">
        <v>3193</v>
      </c>
      <c r="H1643" t="s">
        <v>3489</v>
      </c>
    </row>
    <row r="1644" spans="1:8" x14ac:dyDescent="0.2">
      <c r="A1644" t="s">
        <v>4911</v>
      </c>
      <c r="B1644">
        <v>387</v>
      </c>
      <c r="C1644">
        <v>52</v>
      </c>
      <c r="D1644">
        <v>7</v>
      </c>
      <c r="E1644">
        <v>3689</v>
      </c>
      <c r="F1644" t="s">
        <v>877</v>
      </c>
      <c r="G1644" t="s">
        <v>3193</v>
      </c>
      <c r="H1644" t="s">
        <v>3489</v>
      </c>
    </row>
    <row r="1645" spans="1:8" x14ac:dyDescent="0.2">
      <c r="A1645" t="s">
        <v>4911</v>
      </c>
      <c r="B1645">
        <v>387</v>
      </c>
      <c r="C1645">
        <v>9</v>
      </c>
      <c r="D1645">
        <v>3</v>
      </c>
      <c r="E1645">
        <v>1482</v>
      </c>
      <c r="F1645" t="s">
        <v>239</v>
      </c>
      <c r="G1645" t="s">
        <v>242</v>
      </c>
      <c r="H1645" t="s">
        <v>3494</v>
      </c>
    </row>
    <row r="1646" spans="1:8" x14ac:dyDescent="0.2">
      <c r="A1646" t="s">
        <v>4911</v>
      </c>
      <c r="B1646">
        <v>399</v>
      </c>
      <c r="C1646">
        <v>41</v>
      </c>
      <c r="D1646">
        <v>7</v>
      </c>
      <c r="E1646">
        <v>3689</v>
      </c>
      <c r="F1646" t="s">
        <v>877</v>
      </c>
      <c r="G1646" t="s">
        <v>3193</v>
      </c>
      <c r="H1646" t="s">
        <v>3489</v>
      </c>
    </row>
    <row r="1647" spans="1:8" x14ac:dyDescent="0.2">
      <c r="A1647" t="s">
        <v>4911</v>
      </c>
      <c r="B1647">
        <v>448</v>
      </c>
      <c r="C1647">
        <v>30</v>
      </c>
      <c r="D1647">
        <v>7</v>
      </c>
      <c r="E1647">
        <v>3689</v>
      </c>
      <c r="F1647" t="s">
        <v>877</v>
      </c>
      <c r="G1647" t="s">
        <v>3193</v>
      </c>
      <c r="H1647" t="s">
        <v>3489</v>
      </c>
    </row>
    <row r="1648" spans="1:8" x14ac:dyDescent="0.2">
      <c r="A1648" t="s">
        <v>4911</v>
      </c>
      <c r="B1648">
        <v>507</v>
      </c>
      <c r="C1648">
        <v>66</v>
      </c>
      <c r="D1648">
        <v>7</v>
      </c>
      <c r="E1648">
        <v>3689</v>
      </c>
      <c r="F1648" t="s">
        <v>877</v>
      </c>
      <c r="G1648" t="s">
        <v>3193</v>
      </c>
      <c r="H1648" t="s">
        <v>3489</v>
      </c>
    </row>
    <row r="1649" spans="1:8" x14ac:dyDescent="0.2">
      <c r="A1649" t="s">
        <v>4911</v>
      </c>
      <c r="B1649">
        <v>507</v>
      </c>
      <c r="C1649">
        <v>9</v>
      </c>
      <c r="D1649">
        <v>3</v>
      </c>
      <c r="E1649">
        <v>1482</v>
      </c>
      <c r="F1649" t="s">
        <v>239</v>
      </c>
      <c r="G1649" t="s">
        <v>242</v>
      </c>
      <c r="H1649" t="s">
        <v>3494</v>
      </c>
    </row>
    <row r="1650" spans="1:8" x14ac:dyDescent="0.2">
      <c r="A1650" t="s">
        <v>4911</v>
      </c>
      <c r="B1650">
        <v>549</v>
      </c>
      <c r="C1650">
        <v>13</v>
      </c>
      <c r="D1650">
        <v>3</v>
      </c>
      <c r="E1650">
        <v>1482</v>
      </c>
      <c r="F1650" t="s">
        <v>239</v>
      </c>
      <c r="G1650" t="s">
        <v>242</v>
      </c>
      <c r="H1650" t="s">
        <v>3494</v>
      </c>
    </row>
    <row r="1651" spans="1:8" x14ac:dyDescent="0.2">
      <c r="A1651" t="s">
        <v>4911</v>
      </c>
      <c r="B1651">
        <v>565</v>
      </c>
      <c r="C1651">
        <v>25</v>
      </c>
      <c r="D1651">
        <v>7</v>
      </c>
      <c r="E1651">
        <v>3689</v>
      </c>
      <c r="F1651" t="s">
        <v>877</v>
      </c>
      <c r="G1651" t="s">
        <v>3193</v>
      </c>
      <c r="H1651" t="s">
        <v>3489</v>
      </c>
    </row>
    <row r="1652" spans="1:8" x14ac:dyDescent="0.2">
      <c r="A1652" t="s">
        <v>4911</v>
      </c>
      <c r="B1652">
        <v>631</v>
      </c>
      <c r="C1652">
        <v>2</v>
      </c>
      <c r="D1652">
        <v>2</v>
      </c>
      <c r="E1652">
        <v>882</v>
      </c>
      <c r="F1652" t="s">
        <v>4871</v>
      </c>
      <c r="G1652" t="s">
        <v>242</v>
      </c>
    </row>
    <row r="1653" spans="1:8" x14ac:dyDescent="0.2">
      <c r="A1653" t="s">
        <v>5085</v>
      </c>
      <c r="B1653">
        <v>38</v>
      </c>
      <c r="C1653">
        <v>1</v>
      </c>
      <c r="D1653">
        <v>2</v>
      </c>
      <c r="E1653">
        <v>882</v>
      </c>
      <c r="F1653" t="s">
        <v>4871</v>
      </c>
      <c r="G1653" t="s">
        <v>242</v>
      </c>
    </row>
    <row r="1654" spans="1:8" x14ac:dyDescent="0.2">
      <c r="A1654" t="s">
        <v>5084</v>
      </c>
      <c r="B1654">
        <v>41</v>
      </c>
      <c r="C1654">
        <v>2</v>
      </c>
      <c r="D1654">
        <v>2</v>
      </c>
      <c r="E1654">
        <v>882</v>
      </c>
      <c r="F1654" t="s">
        <v>4871</v>
      </c>
      <c r="G1654" t="s">
        <v>242</v>
      </c>
    </row>
    <row r="1655" spans="1:8" x14ac:dyDescent="0.2">
      <c r="A1655" t="s">
        <v>5083</v>
      </c>
      <c r="B1655">
        <v>90</v>
      </c>
      <c r="C1655">
        <v>1</v>
      </c>
      <c r="D1655">
        <v>2</v>
      </c>
      <c r="E1655">
        <v>882</v>
      </c>
      <c r="F1655" t="s">
        <v>4871</v>
      </c>
      <c r="G1655" t="s">
        <v>242</v>
      </c>
    </row>
    <row r="1656" spans="1:8" x14ac:dyDescent="0.2">
      <c r="A1656" t="s">
        <v>5082</v>
      </c>
      <c r="B1656">
        <v>51</v>
      </c>
      <c r="C1656">
        <v>2</v>
      </c>
      <c r="D1656">
        <v>2</v>
      </c>
      <c r="E1656">
        <v>882</v>
      </c>
      <c r="F1656" t="s">
        <v>4871</v>
      </c>
      <c r="G1656" t="s">
        <v>242</v>
      </c>
    </row>
    <row r="1657" spans="1:8" x14ac:dyDescent="0.2">
      <c r="A1657" t="s">
        <v>5081</v>
      </c>
      <c r="B1657">
        <v>221</v>
      </c>
      <c r="C1657">
        <v>10</v>
      </c>
      <c r="D1657">
        <v>4</v>
      </c>
      <c r="E1657">
        <v>3425</v>
      </c>
      <c r="F1657" t="s">
        <v>1349</v>
      </c>
      <c r="G1657" t="s">
        <v>3194</v>
      </c>
    </row>
    <row r="1658" spans="1:8" x14ac:dyDescent="0.2">
      <c r="A1658" t="s">
        <v>5081</v>
      </c>
      <c r="B1658">
        <v>221</v>
      </c>
      <c r="C1658">
        <v>16</v>
      </c>
      <c r="D1658">
        <v>2</v>
      </c>
      <c r="E1658">
        <v>1251</v>
      </c>
      <c r="F1658" t="s">
        <v>2953</v>
      </c>
      <c r="G1658" t="s">
        <v>242</v>
      </c>
    </row>
    <row r="1659" spans="1:8" x14ac:dyDescent="0.2">
      <c r="A1659" t="s">
        <v>5081</v>
      </c>
      <c r="B1659">
        <v>221</v>
      </c>
      <c r="C1659">
        <v>16</v>
      </c>
      <c r="D1659">
        <v>2</v>
      </c>
      <c r="E1659">
        <v>3212</v>
      </c>
      <c r="F1659" t="s">
        <v>238</v>
      </c>
      <c r="G1659" t="s">
        <v>242</v>
      </c>
    </row>
    <row r="1660" spans="1:8" x14ac:dyDescent="0.2">
      <c r="A1660" t="s">
        <v>5081</v>
      </c>
      <c r="B1660">
        <v>221</v>
      </c>
      <c r="C1660">
        <v>16</v>
      </c>
      <c r="D1660">
        <v>4</v>
      </c>
      <c r="E1660">
        <v>3417</v>
      </c>
      <c r="F1660" t="s">
        <v>237</v>
      </c>
      <c r="G1660" t="s">
        <v>1827</v>
      </c>
    </row>
    <row r="1661" spans="1:8" x14ac:dyDescent="0.2">
      <c r="A1661" t="s">
        <v>5081</v>
      </c>
      <c r="B1661">
        <v>243</v>
      </c>
      <c r="C1661">
        <v>10</v>
      </c>
      <c r="D1661">
        <v>4</v>
      </c>
      <c r="E1661">
        <v>3425</v>
      </c>
      <c r="F1661" t="s">
        <v>1349</v>
      </c>
      <c r="G1661" t="s">
        <v>3194</v>
      </c>
    </row>
    <row r="1662" spans="1:8" x14ac:dyDescent="0.2">
      <c r="A1662" t="s">
        <v>5081</v>
      </c>
      <c r="B1662">
        <v>243</v>
      </c>
      <c r="C1662">
        <v>16</v>
      </c>
      <c r="D1662">
        <v>2</v>
      </c>
      <c r="E1662">
        <v>1251</v>
      </c>
      <c r="F1662" t="s">
        <v>2953</v>
      </c>
      <c r="G1662" t="s">
        <v>242</v>
      </c>
    </row>
    <row r="1663" spans="1:8" x14ac:dyDescent="0.2">
      <c r="A1663" t="s">
        <v>5081</v>
      </c>
      <c r="B1663">
        <v>243</v>
      </c>
      <c r="C1663">
        <v>16</v>
      </c>
      <c r="D1663">
        <v>2</v>
      </c>
      <c r="E1663">
        <v>3212</v>
      </c>
      <c r="F1663" t="s">
        <v>238</v>
      </c>
      <c r="G1663" t="s">
        <v>242</v>
      </c>
    </row>
    <row r="1664" spans="1:8" x14ac:dyDescent="0.2">
      <c r="A1664" t="s">
        <v>5081</v>
      </c>
      <c r="B1664">
        <v>243</v>
      </c>
      <c r="C1664">
        <v>16</v>
      </c>
      <c r="D1664">
        <v>4</v>
      </c>
      <c r="E1664">
        <v>3417</v>
      </c>
      <c r="F1664" t="s">
        <v>237</v>
      </c>
      <c r="G1664" t="s">
        <v>1827</v>
      </c>
    </row>
    <row r="1665" spans="1:8" x14ac:dyDescent="0.2">
      <c r="A1665" t="s">
        <v>5081</v>
      </c>
      <c r="B1665">
        <v>244</v>
      </c>
      <c r="C1665">
        <v>10</v>
      </c>
      <c r="D1665">
        <v>4</v>
      </c>
      <c r="E1665">
        <v>3425</v>
      </c>
      <c r="F1665" t="s">
        <v>1349</v>
      </c>
      <c r="G1665" t="s">
        <v>3194</v>
      </c>
    </row>
    <row r="1666" spans="1:8" x14ac:dyDescent="0.2">
      <c r="A1666" t="s">
        <v>5081</v>
      </c>
      <c r="B1666">
        <v>244</v>
      </c>
      <c r="C1666">
        <v>16</v>
      </c>
      <c r="D1666">
        <v>2</v>
      </c>
      <c r="E1666">
        <v>1251</v>
      </c>
      <c r="F1666" t="s">
        <v>2953</v>
      </c>
      <c r="G1666" t="s">
        <v>242</v>
      </c>
    </row>
    <row r="1667" spans="1:8" x14ac:dyDescent="0.2">
      <c r="A1667" t="s">
        <v>5081</v>
      </c>
      <c r="B1667">
        <v>244</v>
      </c>
      <c r="C1667">
        <v>16</v>
      </c>
      <c r="D1667">
        <v>2</v>
      </c>
      <c r="E1667">
        <v>3212</v>
      </c>
      <c r="F1667" t="s">
        <v>238</v>
      </c>
      <c r="G1667" t="s">
        <v>242</v>
      </c>
    </row>
    <row r="1668" spans="1:8" x14ac:dyDescent="0.2">
      <c r="A1668" t="s">
        <v>5081</v>
      </c>
      <c r="B1668">
        <v>244</v>
      </c>
      <c r="C1668">
        <v>16</v>
      </c>
      <c r="D1668">
        <v>4</v>
      </c>
      <c r="E1668">
        <v>3417</v>
      </c>
      <c r="F1668" t="s">
        <v>237</v>
      </c>
      <c r="G1668" t="s">
        <v>1827</v>
      </c>
    </row>
    <row r="1669" spans="1:8" x14ac:dyDescent="0.2">
      <c r="A1669" t="s">
        <v>5081</v>
      </c>
      <c r="B1669">
        <v>264</v>
      </c>
      <c r="C1669">
        <v>36</v>
      </c>
      <c r="D1669">
        <v>4</v>
      </c>
      <c r="E1669">
        <v>491</v>
      </c>
      <c r="F1669" t="s">
        <v>2006</v>
      </c>
      <c r="G1669" t="s">
        <v>1119</v>
      </c>
      <c r="H1669" t="s">
        <v>3486</v>
      </c>
    </row>
    <row r="1670" spans="1:8" x14ac:dyDescent="0.2">
      <c r="A1670" t="s">
        <v>5081</v>
      </c>
      <c r="B1670">
        <v>275</v>
      </c>
      <c r="C1670">
        <v>16</v>
      </c>
      <c r="D1670">
        <v>2</v>
      </c>
      <c r="E1670">
        <v>1251</v>
      </c>
      <c r="F1670" t="s">
        <v>2953</v>
      </c>
      <c r="G1670" t="s">
        <v>242</v>
      </c>
    </row>
    <row r="1671" spans="1:8" x14ac:dyDescent="0.2">
      <c r="A1671" t="s">
        <v>5081</v>
      </c>
      <c r="B1671">
        <v>275</v>
      </c>
      <c r="C1671">
        <v>16</v>
      </c>
      <c r="D1671">
        <v>2</v>
      </c>
      <c r="E1671">
        <v>3212</v>
      </c>
      <c r="F1671" t="s">
        <v>238</v>
      </c>
      <c r="G1671" t="s">
        <v>242</v>
      </c>
    </row>
    <row r="1672" spans="1:8" x14ac:dyDescent="0.2">
      <c r="A1672" t="s">
        <v>5081</v>
      </c>
      <c r="B1672">
        <v>275</v>
      </c>
      <c r="C1672">
        <v>16</v>
      </c>
      <c r="D1672">
        <v>4</v>
      </c>
      <c r="E1672">
        <v>3417</v>
      </c>
      <c r="F1672" t="s">
        <v>237</v>
      </c>
      <c r="G1672" t="s">
        <v>1827</v>
      </c>
    </row>
    <row r="1673" spans="1:8" x14ac:dyDescent="0.2">
      <c r="A1673" t="s">
        <v>5081</v>
      </c>
      <c r="B1673">
        <v>299</v>
      </c>
      <c r="C1673">
        <v>5</v>
      </c>
      <c r="D1673">
        <v>2</v>
      </c>
      <c r="E1673">
        <v>1251</v>
      </c>
      <c r="F1673" t="s">
        <v>2953</v>
      </c>
      <c r="G1673" t="s">
        <v>242</v>
      </c>
    </row>
    <row r="1674" spans="1:8" x14ac:dyDescent="0.2">
      <c r="A1674" t="s">
        <v>5081</v>
      </c>
      <c r="B1674">
        <v>299</v>
      </c>
      <c r="C1674">
        <v>5</v>
      </c>
      <c r="D1674">
        <v>2</v>
      </c>
      <c r="E1674">
        <v>3212</v>
      </c>
      <c r="F1674" t="s">
        <v>238</v>
      </c>
      <c r="G1674" t="s">
        <v>242</v>
      </c>
    </row>
    <row r="1675" spans="1:8" x14ac:dyDescent="0.2">
      <c r="A1675" t="s">
        <v>5081</v>
      </c>
      <c r="B1675">
        <v>299</v>
      </c>
      <c r="C1675">
        <v>5</v>
      </c>
      <c r="D1675">
        <v>4</v>
      </c>
      <c r="E1675">
        <v>3417</v>
      </c>
      <c r="F1675" t="s">
        <v>237</v>
      </c>
      <c r="G1675" t="s">
        <v>1827</v>
      </c>
    </row>
    <row r="1676" spans="1:8" x14ac:dyDescent="0.2">
      <c r="A1676" t="s">
        <v>5081</v>
      </c>
      <c r="B1676">
        <v>299</v>
      </c>
      <c r="C1676">
        <v>5</v>
      </c>
      <c r="D1676">
        <v>4</v>
      </c>
      <c r="E1676">
        <v>3426</v>
      </c>
      <c r="F1676" t="s">
        <v>3092</v>
      </c>
      <c r="G1676" t="s">
        <v>3194</v>
      </c>
    </row>
    <row r="1677" spans="1:8" x14ac:dyDescent="0.2">
      <c r="A1677" t="s">
        <v>5081</v>
      </c>
      <c r="B1677">
        <v>330</v>
      </c>
      <c r="C1677">
        <v>5</v>
      </c>
      <c r="D1677">
        <v>2</v>
      </c>
      <c r="E1677">
        <v>1251</v>
      </c>
      <c r="F1677" t="s">
        <v>2953</v>
      </c>
      <c r="G1677" t="s">
        <v>242</v>
      </c>
    </row>
    <row r="1678" spans="1:8" x14ac:dyDescent="0.2">
      <c r="A1678" t="s">
        <v>5081</v>
      </c>
      <c r="B1678">
        <v>330</v>
      </c>
      <c r="C1678">
        <v>5</v>
      </c>
      <c r="D1678">
        <v>2</v>
      </c>
      <c r="E1678">
        <v>3212</v>
      </c>
      <c r="F1678" t="s">
        <v>238</v>
      </c>
      <c r="G1678" t="s">
        <v>242</v>
      </c>
    </row>
    <row r="1679" spans="1:8" x14ac:dyDescent="0.2">
      <c r="A1679" t="s">
        <v>5081</v>
      </c>
      <c r="B1679">
        <v>330</v>
      </c>
      <c r="C1679">
        <v>5</v>
      </c>
      <c r="D1679">
        <v>4</v>
      </c>
      <c r="E1679">
        <v>3417</v>
      </c>
      <c r="F1679" t="s">
        <v>237</v>
      </c>
      <c r="G1679" t="s">
        <v>1827</v>
      </c>
    </row>
    <row r="1680" spans="1:8" x14ac:dyDescent="0.2">
      <c r="A1680" t="s">
        <v>5081</v>
      </c>
      <c r="B1680">
        <v>330</v>
      </c>
      <c r="C1680">
        <v>5</v>
      </c>
      <c r="D1680">
        <v>4</v>
      </c>
      <c r="E1680">
        <v>3426</v>
      </c>
      <c r="F1680" t="s">
        <v>3092</v>
      </c>
      <c r="G1680" t="s">
        <v>3194</v>
      </c>
    </row>
    <row r="1681" spans="1:7" x14ac:dyDescent="0.2">
      <c r="A1681" t="s">
        <v>5081</v>
      </c>
      <c r="B1681">
        <v>645</v>
      </c>
      <c r="C1681">
        <v>2</v>
      </c>
      <c r="D1681">
        <v>2</v>
      </c>
      <c r="E1681">
        <v>882</v>
      </c>
      <c r="F1681" t="s">
        <v>4871</v>
      </c>
      <c r="G1681" t="s">
        <v>242</v>
      </c>
    </row>
    <row r="1682" spans="1:7" x14ac:dyDescent="0.2">
      <c r="A1682" t="s">
        <v>5080</v>
      </c>
      <c r="B1682">
        <v>30</v>
      </c>
      <c r="C1682">
        <v>2</v>
      </c>
      <c r="D1682">
        <v>2</v>
      </c>
      <c r="E1682">
        <v>882</v>
      </c>
      <c r="F1682" t="s">
        <v>4871</v>
      </c>
      <c r="G1682" t="s">
        <v>242</v>
      </c>
    </row>
    <row r="1683" spans="1:7" x14ac:dyDescent="0.2">
      <c r="A1683" t="s">
        <v>5079</v>
      </c>
      <c r="B1683">
        <v>179</v>
      </c>
      <c r="C1683">
        <v>120</v>
      </c>
      <c r="D1683">
        <v>2</v>
      </c>
      <c r="E1683">
        <v>882</v>
      </c>
      <c r="F1683" t="s">
        <v>4871</v>
      </c>
      <c r="G1683" t="s">
        <v>242</v>
      </c>
    </row>
    <row r="1684" spans="1:7" x14ac:dyDescent="0.2">
      <c r="A1684" t="s">
        <v>4910</v>
      </c>
      <c r="B1684">
        <v>171</v>
      </c>
      <c r="C1684">
        <v>120</v>
      </c>
      <c r="D1684">
        <v>2</v>
      </c>
      <c r="E1684">
        <v>882</v>
      </c>
      <c r="F1684" t="s">
        <v>4871</v>
      </c>
      <c r="G1684" t="s">
        <v>242</v>
      </c>
    </row>
    <row r="1685" spans="1:7" x14ac:dyDescent="0.2">
      <c r="A1685" t="s">
        <v>5078</v>
      </c>
      <c r="B1685">
        <v>189</v>
      </c>
      <c r="C1685">
        <v>120</v>
      </c>
      <c r="D1685">
        <v>2</v>
      </c>
      <c r="E1685">
        <v>882</v>
      </c>
      <c r="F1685" t="s">
        <v>4871</v>
      </c>
      <c r="G1685" t="s">
        <v>242</v>
      </c>
    </row>
    <row r="1686" spans="1:7" x14ac:dyDescent="0.2">
      <c r="A1686" t="s">
        <v>4909</v>
      </c>
      <c r="B1686">
        <v>142</v>
      </c>
      <c r="C1686">
        <v>120</v>
      </c>
      <c r="D1686">
        <v>2</v>
      </c>
      <c r="E1686">
        <v>882</v>
      </c>
      <c r="F1686" t="s">
        <v>4871</v>
      </c>
      <c r="G1686" t="s">
        <v>242</v>
      </c>
    </row>
    <row r="1687" spans="1:7" x14ac:dyDescent="0.2">
      <c r="A1687" t="s">
        <v>5077</v>
      </c>
      <c r="B1687">
        <v>36</v>
      </c>
      <c r="C1687">
        <v>45</v>
      </c>
      <c r="D1687">
        <v>2</v>
      </c>
      <c r="E1687">
        <v>3429</v>
      </c>
      <c r="F1687" t="s">
        <v>2174</v>
      </c>
      <c r="G1687" t="s">
        <v>242</v>
      </c>
    </row>
    <row r="1688" spans="1:7" x14ac:dyDescent="0.2">
      <c r="A1688" t="s">
        <v>5077</v>
      </c>
      <c r="B1688">
        <v>40</v>
      </c>
      <c r="C1688">
        <v>58</v>
      </c>
      <c r="D1688">
        <v>2</v>
      </c>
      <c r="E1688">
        <v>3429</v>
      </c>
      <c r="F1688" t="s">
        <v>2174</v>
      </c>
      <c r="G1688" t="s">
        <v>242</v>
      </c>
    </row>
    <row r="1689" spans="1:7" x14ac:dyDescent="0.2">
      <c r="A1689" t="s">
        <v>5077</v>
      </c>
      <c r="B1689">
        <v>40</v>
      </c>
      <c r="C1689">
        <v>58</v>
      </c>
      <c r="D1689">
        <v>4</v>
      </c>
      <c r="E1689">
        <v>3453</v>
      </c>
      <c r="F1689" t="s">
        <v>2178</v>
      </c>
      <c r="G1689" t="s">
        <v>139</v>
      </c>
    </row>
    <row r="1690" spans="1:7" x14ac:dyDescent="0.2">
      <c r="A1690" t="s">
        <v>5077</v>
      </c>
      <c r="B1690">
        <v>72</v>
      </c>
      <c r="C1690">
        <v>2</v>
      </c>
      <c r="D1690">
        <v>2</v>
      </c>
      <c r="E1690">
        <v>882</v>
      </c>
      <c r="F1690" t="s">
        <v>4871</v>
      </c>
      <c r="G1690" t="s">
        <v>242</v>
      </c>
    </row>
    <row r="1691" spans="1:7" x14ac:dyDescent="0.2">
      <c r="A1691" t="s">
        <v>4908</v>
      </c>
      <c r="B1691">
        <v>132</v>
      </c>
      <c r="C1691">
        <v>40</v>
      </c>
      <c r="D1691">
        <v>2</v>
      </c>
      <c r="E1691">
        <v>3120</v>
      </c>
      <c r="F1691" t="s">
        <v>5076</v>
      </c>
      <c r="G1691" t="s">
        <v>242</v>
      </c>
    </row>
    <row r="1692" spans="1:7" x14ac:dyDescent="0.2">
      <c r="A1692" t="s">
        <v>4908</v>
      </c>
      <c r="B1692">
        <v>140</v>
      </c>
      <c r="C1692">
        <v>40</v>
      </c>
      <c r="D1692">
        <v>2</v>
      </c>
      <c r="E1692">
        <v>3120</v>
      </c>
      <c r="F1692" t="s">
        <v>4942</v>
      </c>
      <c r="G1692" t="s">
        <v>242</v>
      </c>
    </row>
    <row r="1693" spans="1:7" x14ac:dyDescent="0.2">
      <c r="A1693" t="s">
        <v>4908</v>
      </c>
      <c r="B1693">
        <v>148</v>
      </c>
      <c r="C1693">
        <v>40</v>
      </c>
      <c r="D1693">
        <v>2</v>
      </c>
      <c r="E1693">
        <v>3120</v>
      </c>
      <c r="F1693" t="s">
        <v>4943</v>
      </c>
      <c r="G1693" t="s">
        <v>242</v>
      </c>
    </row>
    <row r="1694" spans="1:7" x14ac:dyDescent="0.2">
      <c r="A1694" t="s">
        <v>4908</v>
      </c>
      <c r="B1694">
        <v>156</v>
      </c>
      <c r="C1694">
        <v>40</v>
      </c>
      <c r="D1694">
        <v>2</v>
      </c>
      <c r="E1694">
        <v>3120</v>
      </c>
      <c r="F1694" t="s">
        <v>5075</v>
      </c>
      <c r="G1694" t="s">
        <v>242</v>
      </c>
    </row>
    <row r="1695" spans="1:7" x14ac:dyDescent="0.2">
      <c r="A1695" t="s">
        <v>4908</v>
      </c>
      <c r="B1695">
        <v>164</v>
      </c>
      <c r="C1695">
        <v>40</v>
      </c>
      <c r="D1695">
        <v>2</v>
      </c>
      <c r="E1695">
        <v>3120</v>
      </c>
      <c r="F1695" t="s">
        <v>5074</v>
      </c>
      <c r="G1695" t="s">
        <v>242</v>
      </c>
    </row>
    <row r="1696" spans="1:7" x14ac:dyDescent="0.2">
      <c r="A1696" t="s">
        <v>4908</v>
      </c>
      <c r="B1696">
        <v>172</v>
      </c>
      <c r="C1696">
        <v>40</v>
      </c>
      <c r="D1696">
        <v>2</v>
      </c>
      <c r="E1696">
        <v>3120</v>
      </c>
      <c r="F1696" t="s">
        <v>5073</v>
      </c>
      <c r="G1696" t="s">
        <v>242</v>
      </c>
    </row>
    <row r="1697" spans="1:8" x14ac:dyDescent="0.2">
      <c r="A1697" t="s">
        <v>4908</v>
      </c>
      <c r="B1697">
        <v>180</v>
      </c>
      <c r="C1697">
        <v>40</v>
      </c>
      <c r="D1697">
        <v>2</v>
      </c>
      <c r="E1697">
        <v>3120</v>
      </c>
      <c r="F1697" t="s">
        <v>3487</v>
      </c>
      <c r="G1697" t="s">
        <v>242</v>
      </c>
    </row>
    <row r="1698" spans="1:8" x14ac:dyDescent="0.2">
      <c r="A1698" t="s">
        <v>4908</v>
      </c>
      <c r="B1698">
        <v>188</v>
      </c>
      <c r="C1698">
        <v>40</v>
      </c>
      <c r="D1698">
        <v>2</v>
      </c>
      <c r="E1698">
        <v>3120</v>
      </c>
      <c r="F1698" t="s">
        <v>5072</v>
      </c>
      <c r="G1698" t="s">
        <v>242</v>
      </c>
    </row>
    <row r="1699" spans="1:8" x14ac:dyDescent="0.2">
      <c r="A1699" t="s">
        <v>4908</v>
      </c>
      <c r="B1699">
        <v>196</v>
      </c>
      <c r="C1699">
        <v>40</v>
      </c>
      <c r="D1699">
        <v>2</v>
      </c>
      <c r="E1699">
        <v>3120</v>
      </c>
      <c r="F1699" t="s">
        <v>5071</v>
      </c>
      <c r="G1699" t="s">
        <v>242</v>
      </c>
    </row>
    <row r="1700" spans="1:8" x14ac:dyDescent="0.2">
      <c r="A1700" t="s">
        <v>4908</v>
      </c>
      <c r="B1700">
        <v>204</v>
      </c>
      <c r="C1700">
        <v>40</v>
      </c>
      <c r="D1700">
        <v>2</v>
      </c>
      <c r="E1700">
        <v>3120</v>
      </c>
      <c r="F1700" t="s">
        <v>5070</v>
      </c>
      <c r="G1700" t="s">
        <v>242</v>
      </c>
    </row>
    <row r="1701" spans="1:8" x14ac:dyDescent="0.2">
      <c r="A1701" t="s">
        <v>4908</v>
      </c>
      <c r="B1701">
        <v>217</v>
      </c>
      <c r="C1701">
        <v>1</v>
      </c>
      <c r="D1701">
        <v>99</v>
      </c>
      <c r="E1701">
        <v>6110</v>
      </c>
      <c r="F1701" t="s">
        <v>5069</v>
      </c>
      <c r="G1701" t="s">
        <v>215</v>
      </c>
    </row>
    <row r="1702" spans="1:8" x14ac:dyDescent="0.2">
      <c r="A1702" t="s">
        <v>4908</v>
      </c>
      <c r="B1702">
        <v>217</v>
      </c>
      <c r="C1702">
        <v>1</v>
      </c>
      <c r="D1702">
        <v>99</v>
      </c>
      <c r="E1702">
        <v>6130</v>
      </c>
      <c r="F1702" t="s">
        <v>5068</v>
      </c>
      <c r="G1702" t="s">
        <v>2932</v>
      </c>
    </row>
    <row r="1703" spans="1:8" x14ac:dyDescent="0.2">
      <c r="A1703" t="s">
        <v>4908</v>
      </c>
      <c r="B1703">
        <v>217</v>
      </c>
      <c r="C1703">
        <v>1</v>
      </c>
      <c r="D1703">
        <v>99</v>
      </c>
      <c r="E1703">
        <v>6190</v>
      </c>
      <c r="F1703" t="s">
        <v>5067</v>
      </c>
      <c r="G1703" t="s">
        <v>213</v>
      </c>
    </row>
    <row r="1704" spans="1:8" x14ac:dyDescent="0.2">
      <c r="A1704" t="s">
        <v>4908</v>
      </c>
      <c r="B1704">
        <v>351</v>
      </c>
      <c r="C1704">
        <v>1</v>
      </c>
      <c r="D1704">
        <v>99</v>
      </c>
      <c r="E1704">
        <v>6110</v>
      </c>
      <c r="F1704" t="s">
        <v>5066</v>
      </c>
      <c r="G1704" t="s">
        <v>215</v>
      </c>
    </row>
    <row r="1705" spans="1:8" x14ac:dyDescent="0.2">
      <c r="A1705" t="s">
        <v>4908</v>
      </c>
      <c r="B1705">
        <v>351</v>
      </c>
      <c r="C1705">
        <v>1</v>
      </c>
      <c r="D1705">
        <v>99</v>
      </c>
      <c r="E1705">
        <v>6130</v>
      </c>
      <c r="F1705" t="s">
        <v>5065</v>
      </c>
      <c r="G1705" t="s">
        <v>2932</v>
      </c>
    </row>
    <row r="1706" spans="1:8" x14ac:dyDescent="0.2">
      <c r="A1706" t="s">
        <v>4908</v>
      </c>
      <c r="B1706">
        <v>351</v>
      </c>
      <c r="C1706">
        <v>1</v>
      </c>
      <c r="D1706">
        <v>99</v>
      </c>
      <c r="E1706">
        <v>6190</v>
      </c>
      <c r="F1706" t="s">
        <v>5064</v>
      </c>
      <c r="G1706" t="s">
        <v>213</v>
      </c>
    </row>
    <row r="1707" spans="1:8" x14ac:dyDescent="0.2">
      <c r="A1707" t="s">
        <v>4908</v>
      </c>
      <c r="B1707">
        <v>354</v>
      </c>
      <c r="C1707">
        <v>1</v>
      </c>
      <c r="D1707">
        <v>2</v>
      </c>
      <c r="E1707">
        <v>882</v>
      </c>
      <c r="F1707" t="s">
        <v>4871</v>
      </c>
      <c r="G1707" t="s">
        <v>242</v>
      </c>
    </row>
    <row r="1708" spans="1:8" x14ac:dyDescent="0.2">
      <c r="A1708" t="s">
        <v>4908</v>
      </c>
      <c r="B1708">
        <v>36</v>
      </c>
      <c r="C1708">
        <v>43</v>
      </c>
      <c r="D1708">
        <v>6</v>
      </c>
      <c r="E1708">
        <v>850</v>
      </c>
      <c r="F1708" t="s">
        <v>558</v>
      </c>
      <c r="G1708" t="s">
        <v>140</v>
      </c>
      <c r="H1708" t="s">
        <v>5062</v>
      </c>
    </row>
    <row r="1709" spans="1:8" x14ac:dyDescent="0.2">
      <c r="A1709" t="s">
        <v>4907</v>
      </c>
      <c r="B1709">
        <v>129</v>
      </c>
      <c r="C1709">
        <v>1</v>
      </c>
      <c r="D1709">
        <v>99</v>
      </c>
      <c r="E1709">
        <v>6110</v>
      </c>
      <c r="F1709" t="s">
        <v>5063</v>
      </c>
      <c r="G1709" t="s">
        <v>215</v>
      </c>
    </row>
    <row r="1710" spans="1:8" x14ac:dyDescent="0.2">
      <c r="A1710" t="s">
        <v>4907</v>
      </c>
      <c r="B1710">
        <v>132</v>
      </c>
      <c r="C1710">
        <v>1</v>
      </c>
      <c r="D1710">
        <v>2</v>
      </c>
      <c r="E1710">
        <v>882</v>
      </c>
      <c r="F1710" t="s">
        <v>4871</v>
      </c>
      <c r="G1710" t="s">
        <v>242</v>
      </c>
    </row>
    <row r="1711" spans="1:8" x14ac:dyDescent="0.2">
      <c r="A1711" t="s">
        <v>4907</v>
      </c>
      <c r="B1711">
        <v>35</v>
      </c>
      <c r="C1711">
        <v>50</v>
      </c>
      <c r="D1711">
        <v>6</v>
      </c>
      <c r="E1711">
        <v>850</v>
      </c>
      <c r="F1711" t="s">
        <v>558</v>
      </c>
      <c r="G1711" t="s">
        <v>140</v>
      </c>
      <c r="H1711" t="s">
        <v>5062</v>
      </c>
    </row>
    <row r="1712" spans="1:8" x14ac:dyDescent="0.2">
      <c r="A1712" t="s">
        <v>4907</v>
      </c>
      <c r="B1712">
        <v>36</v>
      </c>
      <c r="C1712">
        <v>50</v>
      </c>
      <c r="D1712">
        <v>6</v>
      </c>
      <c r="E1712">
        <v>850</v>
      </c>
      <c r="F1712" t="s">
        <v>558</v>
      </c>
      <c r="G1712" t="s">
        <v>140</v>
      </c>
      <c r="H1712" t="s">
        <v>5062</v>
      </c>
    </row>
    <row r="1713" spans="1:8" x14ac:dyDescent="0.2">
      <c r="A1713" t="s">
        <v>4907</v>
      </c>
      <c r="B1713">
        <v>37</v>
      </c>
      <c r="C1713">
        <v>51</v>
      </c>
      <c r="D1713">
        <v>6</v>
      </c>
      <c r="E1713">
        <v>850</v>
      </c>
      <c r="F1713" t="s">
        <v>558</v>
      </c>
      <c r="G1713" t="s">
        <v>140</v>
      </c>
      <c r="H1713" t="s">
        <v>5062</v>
      </c>
    </row>
    <row r="1714" spans="1:8" x14ac:dyDescent="0.2">
      <c r="A1714" t="s">
        <v>4907</v>
      </c>
      <c r="B1714">
        <v>38</v>
      </c>
      <c r="C1714">
        <v>57</v>
      </c>
      <c r="D1714">
        <v>6</v>
      </c>
      <c r="E1714">
        <v>850</v>
      </c>
      <c r="F1714" t="s">
        <v>558</v>
      </c>
      <c r="G1714" t="s">
        <v>140</v>
      </c>
      <c r="H1714" t="s">
        <v>5062</v>
      </c>
    </row>
    <row r="1715" spans="1:8" x14ac:dyDescent="0.2">
      <c r="A1715" t="s">
        <v>4906</v>
      </c>
      <c r="B1715">
        <v>45</v>
      </c>
      <c r="C1715">
        <v>1</v>
      </c>
      <c r="D1715">
        <v>2</v>
      </c>
      <c r="E1715">
        <v>882</v>
      </c>
      <c r="F1715" t="s">
        <v>4871</v>
      </c>
      <c r="G1715" t="s">
        <v>242</v>
      </c>
    </row>
    <row r="1716" spans="1:8" x14ac:dyDescent="0.2">
      <c r="A1716" t="s">
        <v>5060</v>
      </c>
      <c r="B1716">
        <v>48</v>
      </c>
      <c r="C1716">
        <v>1</v>
      </c>
      <c r="D1716">
        <v>99</v>
      </c>
      <c r="E1716">
        <v>6170</v>
      </c>
      <c r="F1716" t="s">
        <v>5061</v>
      </c>
      <c r="G1716" t="s">
        <v>2930</v>
      </c>
    </row>
    <row r="1717" spans="1:8" x14ac:dyDescent="0.2">
      <c r="A1717" t="s">
        <v>5060</v>
      </c>
      <c r="B1717">
        <v>51</v>
      </c>
      <c r="C1717">
        <v>1</v>
      </c>
      <c r="D1717">
        <v>2</v>
      </c>
      <c r="E1717">
        <v>882</v>
      </c>
      <c r="F1717" t="s">
        <v>4871</v>
      </c>
      <c r="G1717" t="s">
        <v>242</v>
      </c>
    </row>
    <row r="1718" spans="1:8" x14ac:dyDescent="0.2">
      <c r="A1718" t="s">
        <v>5059</v>
      </c>
      <c r="B1718">
        <v>49</v>
      </c>
      <c r="C1718">
        <v>1</v>
      </c>
      <c r="D1718">
        <v>2</v>
      </c>
      <c r="E1718">
        <v>882</v>
      </c>
      <c r="F1718" t="s">
        <v>4871</v>
      </c>
      <c r="G1718" t="s">
        <v>242</v>
      </c>
    </row>
    <row r="1719" spans="1:8" x14ac:dyDescent="0.2">
      <c r="A1719" t="s">
        <v>4905</v>
      </c>
      <c r="B1719">
        <v>750</v>
      </c>
      <c r="C1719">
        <v>1</v>
      </c>
      <c r="D1719">
        <v>2</v>
      </c>
      <c r="E1719">
        <v>882</v>
      </c>
      <c r="F1719" t="s">
        <v>4871</v>
      </c>
      <c r="G1719" t="s">
        <v>242</v>
      </c>
    </row>
    <row r="1720" spans="1:8" x14ac:dyDescent="0.2">
      <c r="A1720" t="s">
        <v>4904</v>
      </c>
      <c r="B1720">
        <v>240</v>
      </c>
      <c r="C1720">
        <v>1</v>
      </c>
      <c r="D1720">
        <v>2</v>
      </c>
      <c r="E1720">
        <v>882</v>
      </c>
      <c r="F1720" t="s">
        <v>4871</v>
      </c>
      <c r="G1720" t="s">
        <v>242</v>
      </c>
    </row>
    <row r="1721" spans="1:8" x14ac:dyDescent="0.2">
      <c r="A1721" t="s">
        <v>5058</v>
      </c>
      <c r="B1721">
        <v>29</v>
      </c>
      <c r="C1721">
        <v>1</v>
      </c>
      <c r="D1721">
        <v>2</v>
      </c>
      <c r="E1721">
        <v>882</v>
      </c>
      <c r="F1721" t="s">
        <v>4871</v>
      </c>
      <c r="G1721" t="s">
        <v>242</v>
      </c>
    </row>
    <row r="1722" spans="1:8" x14ac:dyDescent="0.2">
      <c r="A1722" t="s">
        <v>5057</v>
      </c>
      <c r="B1722">
        <v>36</v>
      </c>
      <c r="C1722">
        <v>1</v>
      </c>
      <c r="D1722">
        <v>2</v>
      </c>
      <c r="E1722">
        <v>882</v>
      </c>
      <c r="F1722" t="s">
        <v>4871</v>
      </c>
      <c r="G1722" t="s">
        <v>242</v>
      </c>
    </row>
    <row r="1723" spans="1:8" x14ac:dyDescent="0.2">
      <c r="A1723" t="s">
        <v>4903</v>
      </c>
      <c r="B1723">
        <v>196</v>
      </c>
      <c r="C1723">
        <v>120</v>
      </c>
      <c r="D1723">
        <v>2</v>
      </c>
      <c r="E1723">
        <v>882</v>
      </c>
      <c r="F1723" t="s">
        <v>4871</v>
      </c>
      <c r="G1723" t="s">
        <v>242</v>
      </c>
    </row>
    <row r="1724" spans="1:8" x14ac:dyDescent="0.2">
      <c r="A1724" t="s">
        <v>5055</v>
      </c>
      <c r="B1724">
        <v>175</v>
      </c>
      <c r="C1724">
        <v>70</v>
      </c>
      <c r="D1724">
        <v>4</v>
      </c>
      <c r="E1724">
        <v>3673</v>
      </c>
      <c r="F1724" t="s">
        <v>5056</v>
      </c>
      <c r="G1724" t="s">
        <v>2038</v>
      </c>
    </row>
    <row r="1725" spans="1:8" x14ac:dyDescent="0.2">
      <c r="A1725" t="s">
        <v>5055</v>
      </c>
      <c r="B1725">
        <v>203</v>
      </c>
      <c r="C1725">
        <v>57</v>
      </c>
      <c r="D1725">
        <v>4</v>
      </c>
      <c r="E1725">
        <v>3673</v>
      </c>
      <c r="F1725" t="s">
        <v>5056</v>
      </c>
      <c r="G1725" t="s">
        <v>2038</v>
      </c>
    </row>
    <row r="1726" spans="1:8" x14ac:dyDescent="0.2">
      <c r="A1726" t="s">
        <v>5055</v>
      </c>
      <c r="B1726">
        <v>216</v>
      </c>
      <c r="C1726">
        <v>68</v>
      </c>
      <c r="D1726">
        <v>4</v>
      </c>
      <c r="E1726">
        <v>3673</v>
      </c>
      <c r="F1726" t="s">
        <v>5056</v>
      </c>
      <c r="G1726" t="s">
        <v>2038</v>
      </c>
    </row>
    <row r="1727" spans="1:8" x14ac:dyDescent="0.2">
      <c r="A1727" t="s">
        <v>5055</v>
      </c>
      <c r="B1727">
        <v>265</v>
      </c>
      <c r="C1727">
        <v>120</v>
      </c>
      <c r="D1727">
        <v>2</v>
      </c>
      <c r="E1727">
        <v>882</v>
      </c>
      <c r="F1727" t="s">
        <v>4871</v>
      </c>
      <c r="G1727" t="s">
        <v>242</v>
      </c>
    </row>
    <row r="1728" spans="1:8" x14ac:dyDescent="0.2">
      <c r="A1728" t="s">
        <v>4902</v>
      </c>
      <c r="B1728">
        <v>113</v>
      </c>
      <c r="C1728">
        <v>23</v>
      </c>
      <c r="D1728">
        <v>4</v>
      </c>
      <c r="E1728">
        <v>492</v>
      </c>
      <c r="F1728" t="s">
        <v>2068</v>
      </c>
      <c r="G1728" t="s">
        <v>1119</v>
      </c>
      <c r="H1728" t="s">
        <v>3486</v>
      </c>
    </row>
    <row r="1729" spans="1:8" x14ac:dyDescent="0.2">
      <c r="A1729" t="s">
        <v>4902</v>
      </c>
      <c r="B1729">
        <v>149</v>
      </c>
      <c r="C1729">
        <v>2</v>
      </c>
      <c r="D1729">
        <v>2</v>
      </c>
      <c r="E1729">
        <v>882</v>
      </c>
      <c r="F1729" t="s">
        <v>4871</v>
      </c>
      <c r="G1729" t="s">
        <v>242</v>
      </c>
    </row>
    <row r="1730" spans="1:8" x14ac:dyDescent="0.2">
      <c r="A1730" t="s">
        <v>4901</v>
      </c>
      <c r="B1730">
        <v>1380</v>
      </c>
      <c r="C1730">
        <v>96</v>
      </c>
      <c r="D1730">
        <v>4</v>
      </c>
      <c r="E1730">
        <v>3353</v>
      </c>
      <c r="F1730" t="s">
        <v>5054</v>
      </c>
      <c r="G1730" t="s">
        <v>2185</v>
      </c>
    </row>
    <row r="1731" spans="1:8" x14ac:dyDescent="0.2">
      <c r="A1731" t="s">
        <v>4901</v>
      </c>
      <c r="B1731">
        <v>1476</v>
      </c>
      <c r="C1731">
        <v>108</v>
      </c>
      <c r="D1731">
        <v>4</v>
      </c>
      <c r="E1731">
        <v>3354</v>
      </c>
      <c r="F1731" t="s">
        <v>2626</v>
      </c>
      <c r="G1731" t="s">
        <v>2185</v>
      </c>
      <c r="H1731" t="s">
        <v>5050</v>
      </c>
    </row>
    <row r="1732" spans="1:8" x14ac:dyDescent="0.2">
      <c r="A1732" t="s">
        <v>4901</v>
      </c>
      <c r="B1732">
        <v>1476</v>
      </c>
      <c r="C1732">
        <v>9</v>
      </c>
      <c r="D1732">
        <v>3</v>
      </c>
      <c r="E1732">
        <v>1482</v>
      </c>
      <c r="F1732" t="s">
        <v>239</v>
      </c>
      <c r="G1732" t="s">
        <v>242</v>
      </c>
      <c r="H1732" t="s">
        <v>3494</v>
      </c>
    </row>
    <row r="1733" spans="1:8" x14ac:dyDescent="0.2">
      <c r="A1733" t="s">
        <v>4901</v>
      </c>
      <c r="B1733">
        <v>1543</v>
      </c>
      <c r="C1733">
        <v>13</v>
      </c>
      <c r="D1733">
        <v>3</v>
      </c>
      <c r="E1733">
        <v>1482</v>
      </c>
      <c r="F1733" t="s">
        <v>239</v>
      </c>
      <c r="G1733" t="s">
        <v>242</v>
      </c>
      <c r="H1733" t="s">
        <v>3494</v>
      </c>
    </row>
    <row r="1734" spans="1:8" x14ac:dyDescent="0.2">
      <c r="A1734" t="s">
        <v>4901</v>
      </c>
      <c r="B1734">
        <v>1567</v>
      </c>
      <c r="C1734">
        <v>81</v>
      </c>
      <c r="D1734">
        <v>4</v>
      </c>
      <c r="E1734">
        <v>311</v>
      </c>
      <c r="F1734" t="s">
        <v>1400</v>
      </c>
      <c r="G1734" t="s">
        <v>2182</v>
      </c>
    </row>
    <row r="1735" spans="1:8" x14ac:dyDescent="0.2">
      <c r="A1735" t="s">
        <v>4901</v>
      </c>
      <c r="B1735">
        <v>1601</v>
      </c>
      <c r="C1735">
        <v>9</v>
      </c>
      <c r="D1735">
        <v>3</v>
      </c>
      <c r="E1735">
        <v>1482</v>
      </c>
      <c r="F1735" t="s">
        <v>239</v>
      </c>
      <c r="G1735" t="s">
        <v>242</v>
      </c>
      <c r="H1735" t="s">
        <v>3494</v>
      </c>
    </row>
    <row r="1736" spans="1:8" x14ac:dyDescent="0.2">
      <c r="A1736" t="s">
        <v>4901</v>
      </c>
      <c r="B1736">
        <v>1601</v>
      </c>
      <c r="C1736">
        <v>98</v>
      </c>
      <c r="D1736">
        <v>4</v>
      </c>
      <c r="E1736">
        <v>3354</v>
      </c>
      <c r="F1736" t="s">
        <v>2626</v>
      </c>
      <c r="G1736" t="s">
        <v>2185</v>
      </c>
      <c r="H1736" t="s">
        <v>5050</v>
      </c>
    </row>
    <row r="1737" spans="1:8" x14ac:dyDescent="0.2">
      <c r="A1737" t="s">
        <v>4901</v>
      </c>
      <c r="B1737">
        <v>1652</v>
      </c>
      <c r="C1737">
        <v>35</v>
      </c>
      <c r="D1737">
        <v>4</v>
      </c>
      <c r="E1737">
        <v>491</v>
      </c>
      <c r="F1737" t="s">
        <v>2006</v>
      </c>
      <c r="G1737" t="s">
        <v>1119</v>
      </c>
      <c r="H1737" t="s">
        <v>3486</v>
      </c>
    </row>
    <row r="1738" spans="1:8" x14ac:dyDescent="0.2">
      <c r="A1738" t="s">
        <v>4901</v>
      </c>
      <c r="B1738">
        <v>1657</v>
      </c>
      <c r="C1738">
        <v>13</v>
      </c>
      <c r="D1738">
        <v>3</v>
      </c>
      <c r="E1738">
        <v>1482</v>
      </c>
      <c r="F1738" t="s">
        <v>239</v>
      </c>
      <c r="G1738" t="s">
        <v>242</v>
      </c>
      <c r="H1738" t="s">
        <v>3494</v>
      </c>
    </row>
    <row r="1739" spans="1:8" x14ac:dyDescent="0.2">
      <c r="A1739" t="s">
        <v>4901</v>
      </c>
      <c r="B1739">
        <v>2252</v>
      </c>
      <c r="C1739">
        <v>2</v>
      </c>
      <c r="D1739">
        <v>2</v>
      </c>
      <c r="E1739">
        <v>882</v>
      </c>
      <c r="F1739" t="s">
        <v>4871</v>
      </c>
      <c r="G1739" t="s">
        <v>242</v>
      </c>
    </row>
    <row r="1740" spans="1:8" x14ac:dyDescent="0.2">
      <c r="A1740" t="s">
        <v>4901</v>
      </c>
      <c r="B1740">
        <v>307</v>
      </c>
      <c r="C1740">
        <v>115</v>
      </c>
      <c r="D1740">
        <v>3</v>
      </c>
      <c r="E1740">
        <v>703</v>
      </c>
      <c r="F1740" t="s">
        <v>2878</v>
      </c>
      <c r="G1740" t="s">
        <v>242</v>
      </c>
      <c r="H1740" t="s">
        <v>3498</v>
      </c>
    </row>
    <row r="1741" spans="1:8" x14ac:dyDescent="0.2">
      <c r="A1741" t="s">
        <v>4900</v>
      </c>
      <c r="B1741">
        <v>327</v>
      </c>
      <c r="C1741">
        <v>7</v>
      </c>
      <c r="D1741">
        <v>2</v>
      </c>
      <c r="E1741">
        <v>3120</v>
      </c>
      <c r="F1741" t="s">
        <v>4943</v>
      </c>
      <c r="G1741" t="s">
        <v>242</v>
      </c>
    </row>
    <row r="1742" spans="1:8" x14ac:dyDescent="0.2">
      <c r="A1742" t="s">
        <v>4900</v>
      </c>
      <c r="B1742">
        <v>400</v>
      </c>
      <c r="C1742">
        <v>30</v>
      </c>
      <c r="D1742">
        <v>2</v>
      </c>
      <c r="E1742">
        <v>1255</v>
      </c>
      <c r="F1742" t="s">
        <v>3091</v>
      </c>
      <c r="G1742" t="s">
        <v>242</v>
      </c>
    </row>
    <row r="1743" spans="1:8" x14ac:dyDescent="0.2">
      <c r="A1743" t="s">
        <v>4900</v>
      </c>
      <c r="B1743">
        <v>400</v>
      </c>
      <c r="C1743">
        <v>30</v>
      </c>
      <c r="D1743">
        <v>4</v>
      </c>
      <c r="E1743">
        <v>1281</v>
      </c>
      <c r="F1743" t="s">
        <v>2729</v>
      </c>
      <c r="G1743" t="s">
        <v>2391</v>
      </c>
      <c r="H1743" t="s">
        <v>3485</v>
      </c>
    </row>
    <row r="1744" spans="1:8" x14ac:dyDescent="0.2">
      <c r="A1744" t="s">
        <v>4900</v>
      </c>
      <c r="B1744">
        <v>400</v>
      </c>
      <c r="C1744">
        <v>30</v>
      </c>
      <c r="D1744">
        <v>4</v>
      </c>
      <c r="E1744">
        <v>3417</v>
      </c>
      <c r="F1744" t="s">
        <v>237</v>
      </c>
      <c r="G1744" t="s">
        <v>1827</v>
      </c>
    </row>
    <row r="1745" spans="1:8" x14ac:dyDescent="0.2">
      <c r="A1745" t="s">
        <v>4900</v>
      </c>
      <c r="B1745">
        <v>404</v>
      </c>
      <c r="C1745">
        <v>43</v>
      </c>
      <c r="D1745">
        <v>2</v>
      </c>
      <c r="E1745">
        <v>1255</v>
      </c>
      <c r="F1745" t="s">
        <v>3091</v>
      </c>
      <c r="G1745" t="s">
        <v>242</v>
      </c>
    </row>
    <row r="1746" spans="1:8" x14ac:dyDescent="0.2">
      <c r="A1746" t="s">
        <v>4900</v>
      </c>
      <c r="B1746">
        <v>404</v>
      </c>
      <c r="C1746">
        <v>43</v>
      </c>
      <c r="D1746">
        <v>4</v>
      </c>
      <c r="E1746">
        <v>1281</v>
      </c>
      <c r="F1746" t="s">
        <v>2729</v>
      </c>
      <c r="G1746" t="s">
        <v>2391</v>
      </c>
      <c r="H1746" t="s">
        <v>3485</v>
      </c>
    </row>
    <row r="1747" spans="1:8" x14ac:dyDescent="0.2">
      <c r="A1747" t="s">
        <v>4900</v>
      </c>
      <c r="B1747">
        <v>404</v>
      </c>
      <c r="C1747">
        <v>43</v>
      </c>
      <c r="D1747">
        <v>4</v>
      </c>
      <c r="E1747">
        <v>3417</v>
      </c>
      <c r="F1747" t="s">
        <v>237</v>
      </c>
      <c r="G1747" t="s">
        <v>1827</v>
      </c>
    </row>
    <row r="1748" spans="1:8" x14ac:dyDescent="0.2">
      <c r="A1748" t="s">
        <v>4900</v>
      </c>
      <c r="B1748">
        <v>428</v>
      </c>
      <c r="C1748">
        <v>29</v>
      </c>
      <c r="D1748">
        <v>4</v>
      </c>
      <c r="E1748">
        <v>3790</v>
      </c>
      <c r="F1748" t="s">
        <v>1269</v>
      </c>
      <c r="G1748" t="s">
        <v>60</v>
      </c>
    </row>
    <row r="1749" spans="1:8" x14ac:dyDescent="0.2">
      <c r="A1749" t="s">
        <v>4900</v>
      </c>
      <c r="B1749">
        <v>440</v>
      </c>
      <c r="C1749">
        <v>33</v>
      </c>
      <c r="D1749">
        <v>4</v>
      </c>
      <c r="E1749">
        <v>3790</v>
      </c>
      <c r="F1749" t="s">
        <v>1269</v>
      </c>
      <c r="G1749" t="s">
        <v>60</v>
      </c>
    </row>
    <row r="1750" spans="1:8" x14ac:dyDescent="0.2">
      <c r="A1750" t="s">
        <v>4900</v>
      </c>
      <c r="B1750">
        <v>446</v>
      </c>
      <c r="C1750">
        <v>33</v>
      </c>
      <c r="D1750">
        <v>2</v>
      </c>
      <c r="E1750">
        <v>1253</v>
      </c>
      <c r="F1750" t="s">
        <v>2737</v>
      </c>
      <c r="G1750" t="s">
        <v>242</v>
      </c>
    </row>
    <row r="1751" spans="1:8" x14ac:dyDescent="0.2">
      <c r="A1751" t="s">
        <v>4900</v>
      </c>
      <c r="B1751">
        <v>446</v>
      </c>
      <c r="C1751">
        <v>33</v>
      </c>
      <c r="D1751">
        <v>4</v>
      </c>
      <c r="E1751">
        <v>3790</v>
      </c>
      <c r="F1751" t="s">
        <v>1269</v>
      </c>
      <c r="G1751" t="s">
        <v>60</v>
      </c>
    </row>
    <row r="1752" spans="1:8" x14ac:dyDescent="0.2">
      <c r="A1752" t="s">
        <v>4900</v>
      </c>
      <c r="B1752">
        <v>568</v>
      </c>
      <c r="C1752">
        <v>13</v>
      </c>
      <c r="D1752">
        <v>3</v>
      </c>
      <c r="E1752">
        <v>1482</v>
      </c>
      <c r="F1752" t="s">
        <v>239</v>
      </c>
      <c r="G1752" t="s">
        <v>242</v>
      </c>
      <c r="H1752" t="s">
        <v>3494</v>
      </c>
    </row>
    <row r="1753" spans="1:8" x14ac:dyDescent="0.2">
      <c r="A1753" t="s">
        <v>4900</v>
      </c>
      <c r="B1753">
        <v>720</v>
      </c>
      <c r="C1753">
        <v>50</v>
      </c>
      <c r="D1753">
        <v>4</v>
      </c>
      <c r="E1753">
        <v>311</v>
      </c>
      <c r="F1753" t="s">
        <v>1400</v>
      </c>
      <c r="G1753" t="s">
        <v>2182</v>
      </c>
    </row>
    <row r="1754" spans="1:8" x14ac:dyDescent="0.2">
      <c r="A1754" t="s">
        <v>4900</v>
      </c>
      <c r="B1754">
        <v>740</v>
      </c>
      <c r="C1754">
        <v>35</v>
      </c>
      <c r="D1754">
        <v>4</v>
      </c>
      <c r="E1754">
        <v>491</v>
      </c>
      <c r="F1754" t="s">
        <v>2006</v>
      </c>
      <c r="G1754" t="s">
        <v>1119</v>
      </c>
      <c r="H1754" t="s">
        <v>3486</v>
      </c>
    </row>
    <row r="1755" spans="1:8" x14ac:dyDescent="0.2">
      <c r="A1755" t="s">
        <v>4900</v>
      </c>
      <c r="B1755">
        <v>746</v>
      </c>
      <c r="C1755">
        <v>13</v>
      </c>
      <c r="D1755">
        <v>4</v>
      </c>
      <c r="E1755">
        <v>3790</v>
      </c>
      <c r="F1755" t="s">
        <v>1269</v>
      </c>
      <c r="G1755" t="s">
        <v>60</v>
      </c>
    </row>
    <row r="1756" spans="1:8" x14ac:dyDescent="0.2">
      <c r="A1756" t="s">
        <v>4900</v>
      </c>
      <c r="B1756">
        <v>822</v>
      </c>
      <c r="C1756">
        <v>28</v>
      </c>
      <c r="D1756">
        <v>4</v>
      </c>
      <c r="E1756">
        <v>311</v>
      </c>
      <c r="F1756" t="s">
        <v>1400</v>
      </c>
      <c r="G1756" t="s">
        <v>2182</v>
      </c>
    </row>
    <row r="1757" spans="1:8" x14ac:dyDescent="0.2">
      <c r="A1757" t="s">
        <v>4900</v>
      </c>
      <c r="B1757">
        <v>859</v>
      </c>
      <c r="C1757">
        <v>21</v>
      </c>
      <c r="D1757">
        <v>2</v>
      </c>
      <c r="E1757">
        <v>1253</v>
      </c>
      <c r="F1757" t="s">
        <v>2737</v>
      </c>
      <c r="G1757" t="s">
        <v>242</v>
      </c>
    </row>
    <row r="1758" spans="1:8" x14ac:dyDescent="0.2">
      <c r="A1758" t="s">
        <v>4900</v>
      </c>
      <c r="B1758">
        <v>859</v>
      </c>
      <c r="C1758">
        <v>21</v>
      </c>
      <c r="D1758">
        <v>4</v>
      </c>
      <c r="E1758">
        <v>3792</v>
      </c>
      <c r="F1758" t="s">
        <v>2454</v>
      </c>
      <c r="G1758" t="s">
        <v>60</v>
      </c>
    </row>
    <row r="1759" spans="1:8" x14ac:dyDescent="0.2">
      <c r="A1759" t="s">
        <v>4900</v>
      </c>
      <c r="B1759">
        <v>861</v>
      </c>
      <c r="C1759">
        <v>21</v>
      </c>
      <c r="D1759">
        <v>2</v>
      </c>
      <c r="E1759">
        <v>1253</v>
      </c>
      <c r="F1759" t="s">
        <v>2737</v>
      </c>
      <c r="G1759" t="s">
        <v>242</v>
      </c>
    </row>
    <row r="1760" spans="1:8" x14ac:dyDescent="0.2">
      <c r="A1760" t="s">
        <v>4900</v>
      </c>
      <c r="B1760">
        <v>861</v>
      </c>
      <c r="C1760">
        <v>21</v>
      </c>
      <c r="D1760">
        <v>4</v>
      </c>
      <c r="E1760">
        <v>3792</v>
      </c>
      <c r="F1760" t="s">
        <v>2454</v>
      </c>
      <c r="G1760" t="s">
        <v>60</v>
      </c>
    </row>
    <row r="1761" spans="1:8" x14ac:dyDescent="0.2">
      <c r="A1761" t="s">
        <v>4900</v>
      </c>
      <c r="B1761">
        <v>871</v>
      </c>
      <c r="C1761">
        <v>21</v>
      </c>
      <c r="D1761">
        <v>2</v>
      </c>
      <c r="E1761">
        <v>1253</v>
      </c>
      <c r="F1761" t="s">
        <v>2737</v>
      </c>
      <c r="G1761" t="s">
        <v>242</v>
      </c>
    </row>
    <row r="1762" spans="1:8" x14ac:dyDescent="0.2">
      <c r="A1762" t="s">
        <v>4900</v>
      </c>
      <c r="B1762">
        <v>871</v>
      </c>
      <c r="C1762">
        <v>21</v>
      </c>
      <c r="D1762">
        <v>4</v>
      </c>
      <c r="E1762">
        <v>3792</v>
      </c>
      <c r="F1762" t="s">
        <v>2454</v>
      </c>
      <c r="G1762" t="s">
        <v>60</v>
      </c>
    </row>
    <row r="1763" spans="1:8" x14ac:dyDescent="0.2">
      <c r="A1763" t="s">
        <v>4900</v>
      </c>
      <c r="B1763">
        <v>872</v>
      </c>
      <c r="C1763">
        <v>21</v>
      </c>
      <c r="D1763">
        <v>2</v>
      </c>
      <c r="E1763">
        <v>1253</v>
      </c>
      <c r="F1763" t="s">
        <v>2737</v>
      </c>
      <c r="G1763" t="s">
        <v>242</v>
      </c>
    </row>
    <row r="1764" spans="1:8" x14ac:dyDescent="0.2">
      <c r="A1764" t="s">
        <v>4900</v>
      </c>
      <c r="B1764">
        <v>872</v>
      </c>
      <c r="C1764">
        <v>21</v>
      </c>
      <c r="D1764">
        <v>4</v>
      </c>
      <c r="E1764">
        <v>3792</v>
      </c>
      <c r="F1764" t="s">
        <v>2454</v>
      </c>
      <c r="G1764" t="s">
        <v>60</v>
      </c>
    </row>
    <row r="1765" spans="1:8" x14ac:dyDescent="0.2">
      <c r="A1765" t="s">
        <v>4900</v>
      </c>
      <c r="B1765">
        <v>873</v>
      </c>
      <c r="C1765">
        <v>21</v>
      </c>
      <c r="D1765">
        <v>2</v>
      </c>
      <c r="E1765">
        <v>1253</v>
      </c>
      <c r="F1765" t="s">
        <v>2737</v>
      </c>
      <c r="G1765" t="s">
        <v>242</v>
      </c>
    </row>
    <row r="1766" spans="1:8" x14ac:dyDescent="0.2">
      <c r="A1766" t="s">
        <v>4900</v>
      </c>
      <c r="B1766">
        <v>873</v>
      </c>
      <c r="C1766">
        <v>21</v>
      </c>
      <c r="D1766">
        <v>4</v>
      </c>
      <c r="E1766">
        <v>3792</v>
      </c>
      <c r="F1766" t="s">
        <v>2454</v>
      </c>
      <c r="G1766" t="s">
        <v>60</v>
      </c>
    </row>
    <row r="1767" spans="1:8" x14ac:dyDescent="0.2">
      <c r="A1767" t="s">
        <v>4900</v>
      </c>
      <c r="B1767">
        <v>973</v>
      </c>
      <c r="C1767">
        <v>2</v>
      </c>
      <c r="D1767">
        <v>2</v>
      </c>
      <c r="E1767">
        <v>882</v>
      </c>
      <c r="F1767" t="s">
        <v>4871</v>
      </c>
      <c r="G1767" t="s">
        <v>242</v>
      </c>
    </row>
    <row r="1768" spans="1:8" x14ac:dyDescent="0.2">
      <c r="A1768" t="s">
        <v>4899</v>
      </c>
      <c r="B1768">
        <v>124</v>
      </c>
      <c r="C1768">
        <v>0</v>
      </c>
      <c r="D1768">
        <v>4</v>
      </c>
      <c r="E1768">
        <v>5087</v>
      </c>
      <c r="F1768" t="s">
        <v>343</v>
      </c>
      <c r="G1768" t="s">
        <v>3436</v>
      </c>
    </row>
    <row r="1769" spans="1:8" x14ac:dyDescent="0.2">
      <c r="A1769" t="s">
        <v>4899</v>
      </c>
      <c r="B1769">
        <v>135</v>
      </c>
      <c r="C1769">
        <v>62</v>
      </c>
      <c r="D1769">
        <v>4</v>
      </c>
      <c r="E1769">
        <v>491</v>
      </c>
      <c r="F1769" t="s">
        <v>2006</v>
      </c>
      <c r="G1769" t="s">
        <v>1119</v>
      </c>
      <c r="H1769" t="s">
        <v>3486</v>
      </c>
    </row>
    <row r="1770" spans="1:8" x14ac:dyDescent="0.2">
      <c r="A1770" t="s">
        <v>4899</v>
      </c>
      <c r="B1770">
        <v>300</v>
      </c>
      <c r="C1770">
        <v>2</v>
      </c>
      <c r="D1770">
        <v>2</v>
      </c>
      <c r="E1770">
        <v>882</v>
      </c>
      <c r="F1770" t="s">
        <v>4871</v>
      </c>
      <c r="G1770" t="s">
        <v>242</v>
      </c>
    </row>
    <row r="1771" spans="1:8" x14ac:dyDescent="0.2">
      <c r="A1771" t="s">
        <v>4899</v>
      </c>
      <c r="B1771">
        <v>63</v>
      </c>
      <c r="C1771">
        <v>0</v>
      </c>
      <c r="D1771">
        <v>4</v>
      </c>
      <c r="E1771">
        <v>5087</v>
      </c>
      <c r="F1771" t="s">
        <v>343</v>
      </c>
      <c r="G1771" t="s">
        <v>3436</v>
      </c>
    </row>
    <row r="1772" spans="1:8" x14ac:dyDescent="0.2">
      <c r="A1772" t="s">
        <v>4899</v>
      </c>
      <c r="B1772">
        <v>70</v>
      </c>
      <c r="C1772">
        <v>9</v>
      </c>
      <c r="D1772">
        <v>2</v>
      </c>
      <c r="E1772">
        <v>3120</v>
      </c>
      <c r="F1772" t="s">
        <v>5053</v>
      </c>
      <c r="G1772" t="s">
        <v>242</v>
      </c>
    </row>
    <row r="1773" spans="1:8" x14ac:dyDescent="0.2">
      <c r="A1773" t="s">
        <v>4898</v>
      </c>
      <c r="B1773">
        <v>1010</v>
      </c>
      <c r="C1773">
        <v>2</v>
      </c>
      <c r="D1773">
        <v>2</v>
      </c>
      <c r="E1773">
        <v>882</v>
      </c>
      <c r="F1773" t="s">
        <v>4871</v>
      </c>
      <c r="G1773" t="s">
        <v>242</v>
      </c>
    </row>
    <row r="1774" spans="1:8" x14ac:dyDescent="0.2">
      <c r="A1774" t="s">
        <v>4898</v>
      </c>
      <c r="B1774">
        <v>314</v>
      </c>
      <c r="C1774">
        <v>30</v>
      </c>
      <c r="D1774">
        <v>2</v>
      </c>
      <c r="E1774">
        <v>1255</v>
      </c>
      <c r="F1774" t="s">
        <v>3091</v>
      </c>
      <c r="G1774" t="s">
        <v>242</v>
      </c>
    </row>
    <row r="1775" spans="1:8" x14ac:dyDescent="0.2">
      <c r="A1775" t="s">
        <v>4898</v>
      </c>
      <c r="B1775">
        <v>314</v>
      </c>
      <c r="C1775">
        <v>30</v>
      </c>
      <c r="D1775">
        <v>3</v>
      </c>
      <c r="E1775">
        <v>3297</v>
      </c>
      <c r="F1775" t="s">
        <v>11</v>
      </c>
      <c r="G1775" t="s">
        <v>242</v>
      </c>
      <c r="H1775" t="s">
        <v>5052</v>
      </c>
    </row>
    <row r="1776" spans="1:8" x14ac:dyDescent="0.2">
      <c r="A1776" t="s">
        <v>4898</v>
      </c>
      <c r="B1776">
        <v>314</v>
      </c>
      <c r="C1776">
        <v>30</v>
      </c>
      <c r="D1776">
        <v>4</v>
      </c>
      <c r="E1776">
        <v>1281</v>
      </c>
      <c r="F1776" t="s">
        <v>2729</v>
      </c>
      <c r="G1776" t="s">
        <v>2391</v>
      </c>
      <c r="H1776" t="s">
        <v>3485</v>
      </c>
    </row>
    <row r="1777" spans="1:8" x14ac:dyDescent="0.2">
      <c r="A1777" t="s">
        <v>4898</v>
      </c>
      <c r="B1777">
        <v>314</v>
      </c>
      <c r="C1777">
        <v>30</v>
      </c>
      <c r="D1777">
        <v>4</v>
      </c>
      <c r="E1777">
        <v>3417</v>
      </c>
      <c r="F1777" t="s">
        <v>237</v>
      </c>
      <c r="G1777" t="s">
        <v>1827</v>
      </c>
    </row>
    <row r="1778" spans="1:8" x14ac:dyDescent="0.2">
      <c r="A1778" t="s">
        <v>4898</v>
      </c>
      <c r="B1778">
        <v>314</v>
      </c>
      <c r="C1778">
        <v>30</v>
      </c>
      <c r="D1778">
        <v>4</v>
      </c>
      <c r="E1778">
        <v>3792</v>
      </c>
      <c r="F1778" t="s">
        <v>2454</v>
      </c>
      <c r="G1778" t="s">
        <v>60</v>
      </c>
    </row>
    <row r="1779" spans="1:8" x14ac:dyDescent="0.2">
      <c r="A1779" t="s">
        <v>4898</v>
      </c>
      <c r="B1779">
        <v>333</v>
      </c>
      <c r="C1779">
        <v>30</v>
      </c>
      <c r="D1779">
        <v>2</v>
      </c>
      <c r="E1779">
        <v>1255</v>
      </c>
      <c r="F1779" t="s">
        <v>3091</v>
      </c>
      <c r="G1779" t="s">
        <v>242</v>
      </c>
    </row>
    <row r="1780" spans="1:8" x14ac:dyDescent="0.2">
      <c r="A1780" t="s">
        <v>4898</v>
      </c>
      <c r="B1780">
        <v>333</v>
      </c>
      <c r="C1780">
        <v>30</v>
      </c>
      <c r="D1780">
        <v>3</v>
      </c>
      <c r="E1780">
        <v>3297</v>
      </c>
      <c r="F1780" t="s">
        <v>11</v>
      </c>
      <c r="G1780" t="s">
        <v>242</v>
      </c>
      <c r="H1780" t="s">
        <v>5052</v>
      </c>
    </row>
    <row r="1781" spans="1:8" x14ac:dyDescent="0.2">
      <c r="A1781" t="s">
        <v>4898</v>
      </c>
      <c r="B1781">
        <v>333</v>
      </c>
      <c r="C1781">
        <v>30</v>
      </c>
      <c r="D1781">
        <v>4</v>
      </c>
      <c r="E1781">
        <v>1281</v>
      </c>
      <c r="F1781" t="s">
        <v>2729</v>
      </c>
      <c r="G1781" t="s">
        <v>2391</v>
      </c>
      <c r="H1781" t="s">
        <v>3485</v>
      </c>
    </row>
    <row r="1782" spans="1:8" x14ac:dyDescent="0.2">
      <c r="A1782" t="s">
        <v>4898</v>
      </c>
      <c r="B1782">
        <v>333</v>
      </c>
      <c r="C1782">
        <v>30</v>
      </c>
      <c r="D1782">
        <v>4</v>
      </c>
      <c r="E1782">
        <v>3417</v>
      </c>
      <c r="F1782" t="s">
        <v>237</v>
      </c>
      <c r="G1782" t="s">
        <v>1827</v>
      </c>
    </row>
    <row r="1783" spans="1:8" x14ac:dyDescent="0.2">
      <c r="A1783" t="s">
        <v>4898</v>
      </c>
      <c r="B1783">
        <v>333</v>
      </c>
      <c r="C1783">
        <v>30</v>
      </c>
      <c r="D1783">
        <v>4</v>
      </c>
      <c r="E1783">
        <v>3792</v>
      </c>
      <c r="F1783" t="s">
        <v>2454</v>
      </c>
      <c r="G1783" t="s">
        <v>60</v>
      </c>
    </row>
    <row r="1784" spans="1:8" x14ac:dyDescent="0.2">
      <c r="A1784" t="s">
        <v>4898</v>
      </c>
      <c r="B1784">
        <v>352</v>
      </c>
      <c r="C1784">
        <v>26</v>
      </c>
      <c r="D1784">
        <v>2</v>
      </c>
      <c r="E1784">
        <v>1255</v>
      </c>
      <c r="F1784" t="s">
        <v>3091</v>
      </c>
      <c r="G1784" t="s">
        <v>242</v>
      </c>
    </row>
    <row r="1785" spans="1:8" x14ac:dyDescent="0.2">
      <c r="A1785" t="s">
        <v>4898</v>
      </c>
      <c r="B1785">
        <v>352</v>
      </c>
      <c r="C1785">
        <v>26</v>
      </c>
      <c r="D1785">
        <v>3</v>
      </c>
      <c r="E1785">
        <v>3297</v>
      </c>
      <c r="F1785" t="s">
        <v>11</v>
      </c>
      <c r="G1785" t="s">
        <v>242</v>
      </c>
      <c r="H1785" t="s">
        <v>5052</v>
      </c>
    </row>
    <row r="1786" spans="1:8" x14ac:dyDescent="0.2">
      <c r="A1786" t="s">
        <v>4898</v>
      </c>
      <c r="B1786">
        <v>352</v>
      </c>
      <c r="C1786">
        <v>26</v>
      </c>
      <c r="D1786">
        <v>4</v>
      </c>
      <c r="E1786">
        <v>1281</v>
      </c>
      <c r="F1786" t="s">
        <v>2729</v>
      </c>
      <c r="G1786" t="s">
        <v>2391</v>
      </c>
      <c r="H1786" t="s">
        <v>3485</v>
      </c>
    </row>
    <row r="1787" spans="1:8" x14ac:dyDescent="0.2">
      <c r="A1787" t="s">
        <v>4898</v>
      </c>
      <c r="B1787">
        <v>352</v>
      </c>
      <c r="C1787">
        <v>26</v>
      </c>
      <c r="D1787">
        <v>4</v>
      </c>
      <c r="E1787">
        <v>3417</v>
      </c>
      <c r="F1787" t="s">
        <v>237</v>
      </c>
      <c r="G1787" t="s">
        <v>1827</v>
      </c>
    </row>
    <row r="1788" spans="1:8" x14ac:dyDescent="0.2">
      <c r="A1788" t="s">
        <v>4898</v>
      </c>
      <c r="B1788">
        <v>352</v>
      </c>
      <c r="C1788">
        <v>26</v>
      </c>
      <c r="D1788">
        <v>4</v>
      </c>
      <c r="E1788">
        <v>3792</v>
      </c>
      <c r="F1788" t="s">
        <v>2454</v>
      </c>
      <c r="G1788" t="s">
        <v>60</v>
      </c>
    </row>
    <row r="1789" spans="1:8" x14ac:dyDescent="0.2">
      <c r="A1789" t="s">
        <v>4898</v>
      </c>
      <c r="B1789">
        <v>383</v>
      </c>
      <c r="C1789">
        <v>30</v>
      </c>
      <c r="D1789">
        <v>2</v>
      </c>
      <c r="E1789">
        <v>1255</v>
      </c>
      <c r="F1789" t="s">
        <v>3091</v>
      </c>
      <c r="G1789" t="s">
        <v>242</v>
      </c>
    </row>
    <row r="1790" spans="1:8" x14ac:dyDescent="0.2">
      <c r="A1790" t="s">
        <v>4898</v>
      </c>
      <c r="B1790">
        <v>383</v>
      </c>
      <c r="C1790">
        <v>30</v>
      </c>
      <c r="D1790">
        <v>3</v>
      </c>
      <c r="E1790">
        <v>3297</v>
      </c>
      <c r="F1790" t="s">
        <v>11</v>
      </c>
      <c r="G1790" t="s">
        <v>242</v>
      </c>
      <c r="H1790" t="s">
        <v>5052</v>
      </c>
    </row>
    <row r="1791" spans="1:8" x14ac:dyDescent="0.2">
      <c r="A1791" t="s">
        <v>4898</v>
      </c>
      <c r="B1791">
        <v>383</v>
      </c>
      <c r="C1791">
        <v>30</v>
      </c>
      <c r="D1791">
        <v>4</v>
      </c>
      <c r="E1791">
        <v>1281</v>
      </c>
      <c r="F1791" t="s">
        <v>2729</v>
      </c>
      <c r="G1791" t="s">
        <v>2391</v>
      </c>
      <c r="H1791" t="s">
        <v>3485</v>
      </c>
    </row>
    <row r="1792" spans="1:8" x14ac:dyDescent="0.2">
      <c r="A1792" t="s">
        <v>4898</v>
      </c>
      <c r="B1792">
        <v>383</v>
      </c>
      <c r="C1792">
        <v>30</v>
      </c>
      <c r="D1792">
        <v>4</v>
      </c>
      <c r="E1792">
        <v>3417</v>
      </c>
      <c r="F1792" t="s">
        <v>237</v>
      </c>
      <c r="G1792" t="s">
        <v>1827</v>
      </c>
    </row>
    <row r="1793" spans="1:8" x14ac:dyDescent="0.2">
      <c r="A1793" t="s">
        <v>4898</v>
      </c>
      <c r="B1793">
        <v>383</v>
      </c>
      <c r="C1793">
        <v>30</v>
      </c>
      <c r="D1793">
        <v>4</v>
      </c>
      <c r="E1793">
        <v>3792</v>
      </c>
      <c r="F1793" t="s">
        <v>2454</v>
      </c>
      <c r="G1793" t="s">
        <v>60</v>
      </c>
    </row>
    <row r="1794" spans="1:8" x14ac:dyDescent="0.2">
      <c r="A1794" t="s">
        <v>4898</v>
      </c>
      <c r="B1794">
        <v>402</v>
      </c>
      <c r="C1794">
        <v>30</v>
      </c>
      <c r="D1794">
        <v>2</v>
      </c>
      <c r="E1794">
        <v>1255</v>
      </c>
      <c r="F1794" t="s">
        <v>3091</v>
      </c>
      <c r="G1794" t="s">
        <v>242</v>
      </c>
    </row>
    <row r="1795" spans="1:8" x14ac:dyDescent="0.2">
      <c r="A1795" t="s">
        <v>4898</v>
      </c>
      <c r="B1795">
        <v>402</v>
      </c>
      <c r="C1795">
        <v>30</v>
      </c>
      <c r="D1795">
        <v>3</v>
      </c>
      <c r="E1795">
        <v>3297</v>
      </c>
      <c r="F1795" t="s">
        <v>11</v>
      </c>
      <c r="G1795" t="s">
        <v>242</v>
      </c>
      <c r="H1795" t="s">
        <v>5052</v>
      </c>
    </row>
    <row r="1796" spans="1:8" x14ac:dyDescent="0.2">
      <c r="A1796" t="s">
        <v>4898</v>
      </c>
      <c r="B1796">
        <v>402</v>
      </c>
      <c r="C1796">
        <v>30</v>
      </c>
      <c r="D1796">
        <v>4</v>
      </c>
      <c r="E1796">
        <v>1281</v>
      </c>
      <c r="F1796" t="s">
        <v>2729</v>
      </c>
      <c r="G1796" t="s">
        <v>2391</v>
      </c>
      <c r="H1796" t="s">
        <v>3485</v>
      </c>
    </row>
    <row r="1797" spans="1:8" x14ac:dyDescent="0.2">
      <c r="A1797" t="s">
        <v>4898</v>
      </c>
      <c r="B1797">
        <v>402</v>
      </c>
      <c r="C1797">
        <v>30</v>
      </c>
      <c r="D1797">
        <v>4</v>
      </c>
      <c r="E1797">
        <v>3417</v>
      </c>
      <c r="F1797" t="s">
        <v>237</v>
      </c>
      <c r="G1797" t="s">
        <v>1827</v>
      </c>
    </row>
    <row r="1798" spans="1:8" x14ac:dyDescent="0.2">
      <c r="A1798" t="s">
        <v>4898</v>
      </c>
      <c r="B1798">
        <v>402</v>
      </c>
      <c r="C1798">
        <v>30</v>
      </c>
      <c r="D1798">
        <v>4</v>
      </c>
      <c r="E1798">
        <v>3792</v>
      </c>
      <c r="F1798" t="s">
        <v>2454</v>
      </c>
      <c r="G1798" t="s">
        <v>60</v>
      </c>
    </row>
    <row r="1799" spans="1:8" x14ac:dyDescent="0.2">
      <c r="A1799" t="s">
        <v>4898</v>
      </c>
      <c r="B1799">
        <v>428</v>
      </c>
      <c r="C1799">
        <v>12</v>
      </c>
      <c r="D1799">
        <v>4</v>
      </c>
      <c r="E1799">
        <v>3415</v>
      </c>
      <c r="F1799" t="s">
        <v>2872</v>
      </c>
      <c r="G1799" t="s">
        <v>2181</v>
      </c>
      <c r="H1799" t="s">
        <v>4959</v>
      </c>
    </row>
    <row r="1800" spans="1:8" x14ac:dyDescent="0.2">
      <c r="A1800" t="s">
        <v>4898</v>
      </c>
      <c r="B1800">
        <v>430</v>
      </c>
      <c r="C1800">
        <v>9</v>
      </c>
      <c r="D1800">
        <v>2</v>
      </c>
      <c r="E1800">
        <v>1255</v>
      </c>
      <c r="F1800" t="s">
        <v>3091</v>
      </c>
      <c r="G1800" t="s">
        <v>242</v>
      </c>
    </row>
    <row r="1801" spans="1:8" x14ac:dyDescent="0.2">
      <c r="A1801" t="s">
        <v>4898</v>
      </c>
      <c r="B1801">
        <v>430</v>
      </c>
      <c r="C1801">
        <v>9</v>
      </c>
      <c r="D1801">
        <v>4</v>
      </c>
      <c r="E1801">
        <v>1281</v>
      </c>
      <c r="F1801" t="s">
        <v>2729</v>
      </c>
      <c r="G1801" t="s">
        <v>2391</v>
      </c>
      <c r="H1801" t="s">
        <v>3485</v>
      </c>
    </row>
    <row r="1802" spans="1:8" x14ac:dyDescent="0.2">
      <c r="A1802" t="s">
        <v>4898</v>
      </c>
      <c r="B1802">
        <v>430</v>
      </c>
      <c r="C1802">
        <v>9</v>
      </c>
      <c r="D1802">
        <v>4</v>
      </c>
      <c r="E1802">
        <v>3417</v>
      </c>
      <c r="F1802" t="s">
        <v>237</v>
      </c>
      <c r="G1802" t="s">
        <v>1827</v>
      </c>
    </row>
    <row r="1803" spans="1:8" x14ac:dyDescent="0.2">
      <c r="A1803" t="s">
        <v>4898</v>
      </c>
      <c r="B1803">
        <v>432</v>
      </c>
      <c r="C1803">
        <v>8</v>
      </c>
      <c r="D1803">
        <v>2</v>
      </c>
      <c r="E1803">
        <v>1255</v>
      </c>
      <c r="F1803" t="s">
        <v>3091</v>
      </c>
      <c r="G1803" t="s">
        <v>242</v>
      </c>
    </row>
    <row r="1804" spans="1:8" x14ac:dyDescent="0.2">
      <c r="A1804" t="s">
        <v>4898</v>
      </c>
      <c r="B1804">
        <v>432</v>
      </c>
      <c r="C1804">
        <v>8</v>
      </c>
      <c r="D1804">
        <v>4</v>
      </c>
      <c r="E1804">
        <v>1281</v>
      </c>
      <c r="F1804" t="s">
        <v>2729</v>
      </c>
      <c r="G1804" t="s">
        <v>2391</v>
      </c>
      <c r="H1804" t="s">
        <v>3485</v>
      </c>
    </row>
    <row r="1805" spans="1:8" x14ac:dyDescent="0.2">
      <c r="A1805" t="s">
        <v>4898</v>
      </c>
      <c r="B1805">
        <v>432</v>
      </c>
      <c r="C1805">
        <v>8</v>
      </c>
      <c r="D1805">
        <v>4</v>
      </c>
      <c r="E1805">
        <v>3417</v>
      </c>
      <c r="F1805" t="s">
        <v>237</v>
      </c>
      <c r="G1805" t="s">
        <v>1827</v>
      </c>
    </row>
    <row r="1806" spans="1:8" x14ac:dyDescent="0.2">
      <c r="A1806" t="s">
        <v>4898</v>
      </c>
      <c r="B1806">
        <v>434</v>
      </c>
      <c r="C1806">
        <v>8</v>
      </c>
      <c r="D1806">
        <v>2</v>
      </c>
      <c r="E1806">
        <v>1255</v>
      </c>
      <c r="F1806" t="s">
        <v>3091</v>
      </c>
      <c r="G1806" t="s">
        <v>242</v>
      </c>
    </row>
    <row r="1807" spans="1:8" x14ac:dyDescent="0.2">
      <c r="A1807" t="s">
        <v>4898</v>
      </c>
      <c r="B1807">
        <v>434</v>
      </c>
      <c r="C1807">
        <v>8</v>
      </c>
      <c r="D1807">
        <v>4</v>
      </c>
      <c r="E1807">
        <v>1281</v>
      </c>
      <c r="F1807" t="s">
        <v>2729</v>
      </c>
      <c r="G1807" t="s">
        <v>2391</v>
      </c>
      <c r="H1807" t="s">
        <v>3485</v>
      </c>
    </row>
    <row r="1808" spans="1:8" x14ac:dyDescent="0.2">
      <c r="A1808" t="s">
        <v>4898</v>
      </c>
      <c r="B1808">
        <v>434</v>
      </c>
      <c r="C1808">
        <v>8</v>
      </c>
      <c r="D1808">
        <v>4</v>
      </c>
      <c r="E1808">
        <v>3417</v>
      </c>
      <c r="F1808" t="s">
        <v>237</v>
      </c>
      <c r="G1808" t="s">
        <v>1827</v>
      </c>
    </row>
    <row r="1809" spans="1:8" x14ac:dyDescent="0.2">
      <c r="A1809" t="s">
        <v>4898</v>
      </c>
      <c r="B1809">
        <v>441</v>
      </c>
      <c r="C1809">
        <v>25</v>
      </c>
      <c r="D1809">
        <v>4</v>
      </c>
      <c r="E1809">
        <v>492</v>
      </c>
      <c r="F1809" t="s">
        <v>2068</v>
      </c>
      <c r="G1809" t="s">
        <v>1119</v>
      </c>
      <c r="H1809" t="s">
        <v>3486</v>
      </c>
    </row>
    <row r="1810" spans="1:8" x14ac:dyDescent="0.2">
      <c r="A1810" t="s">
        <v>4898</v>
      </c>
      <c r="B1810">
        <v>452</v>
      </c>
      <c r="C1810">
        <v>25</v>
      </c>
      <c r="D1810">
        <v>4</v>
      </c>
      <c r="E1810">
        <v>492</v>
      </c>
      <c r="F1810" t="s">
        <v>2068</v>
      </c>
      <c r="G1810" t="s">
        <v>1119</v>
      </c>
      <c r="H1810" t="s">
        <v>3486</v>
      </c>
    </row>
    <row r="1811" spans="1:8" x14ac:dyDescent="0.2">
      <c r="A1811" t="s">
        <v>4898</v>
      </c>
      <c r="B1811">
        <v>507</v>
      </c>
      <c r="C1811">
        <v>23</v>
      </c>
      <c r="D1811">
        <v>2</v>
      </c>
      <c r="E1811">
        <v>2465</v>
      </c>
      <c r="F1811" t="s">
        <v>1888</v>
      </c>
      <c r="G1811" t="s">
        <v>242</v>
      </c>
    </row>
    <row r="1812" spans="1:8" x14ac:dyDescent="0.2">
      <c r="A1812" t="s">
        <v>4898</v>
      </c>
      <c r="B1812">
        <v>563</v>
      </c>
      <c r="C1812">
        <v>19</v>
      </c>
      <c r="D1812">
        <v>2</v>
      </c>
      <c r="E1812">
        <v>2465</v>
      </c>
      <c r="F1812" t="s">
        <v>1888</v>
      </c>
      <c r="G1812" t="s">
        <v>242</v>
      </c>
    </row>
    <row r="1813" spans="1:8" x14ac:dyDescent="0.2">
      <c r="A1813" t="s">
        <v>4898</v>
      </c>
      <c r="B1813">
        <v>939</v>
      </c>
      <c r="C1813">
        <v>34</v>
      </c>
      <c r="D1813">
        <v>3</v>
      </c>
      <c r="E1813">
        <v>3196</v>
      </c>
      <c r="F1813" t="s">
        <v>5051</v>
      </c>
      <c r="G1813" t="s">
        <v>242</v>
      </c>
    </row>
    <row r="1814" spans="1:8" x14ac:dyDescent="0.2">
      <c r="A1814" t="s">
        <v>4898</v>
      </c>
      <c r="B1814">
        <v>952</v>
      </c>
      <c r="C1814">
        <v>100</v>
      </c>
      <c r="D1814">
        <v>4</v>
      </c>
      <c r="E1814">
        <v>3348</v>
      </c>
      <c r="F1814" t="s">
        <v>2624</v>
      </c>
      <c r="G1814" t="s">
        <v>2185</v>
      </c>
      <c r="H1814" t="s">
        <v>5050</v>
      </c>
    </row>
    <row r="1815" spans="1:8" x14ac:dyDescent="0.2">
      <c r="A1815" t="s">
        <v>5048</v>
      </c>
      <c r="B1815">
        <v>120</v>
      </c>
      <c r="C1815">
        <v>19</v>
      </c>
      <c r="D1815">
        <v>4</v>
      </c>
      <c r="E1815">
        <v>492</v>
      </c>
      <c r="F1815" t="s">
        <v>2068</v>
      </c>
      <c r="G1815" t="s">
        <v>1119</v>
      </c>
      <c r="H1815" t="s">
        <v>3486</v>
      </c>
    </row>
    <row r="1816" spans="1:8" x14ac:dyDescent="0.2">
      <c r="A1816" t="s">
        <v>5048</v>
      </c>
      <c r="B1816">
        <v>120</v>
      </c>
      <c r="C1816">
        <v>35</v>
      </c>
      <c r="D1816">
        <v>4</v>
      </c>
      <c r="E1816">
        <v>492</v>
      </c>
      <c r="F1816" t="s">
        <v>2068</v>
      </c>
      <c r="G1816" t="s">
        <v>1119</v>
      </c>
      <c r="H1816" t="s">
        <v>3486</v>
      </c>
    </row>
    <row r="1817" spans="1:8" x14ac:dyDescent="0.2">
      <c r="A1817" t="s">
        <v>5048</v>
      </c>
      <c r="B1817">
        <v>149</v>
      </c>
      <c r="C1817">
        <v>45</v>
      </c>
      <c r="D1817">
        <v>6</v>
      </c>
      <c r="E1817">
        <v>274</v>
      </c>
      <c r="F1817" t="s">
        <v>650</v>
      </c>
      <c r="G1817" t="s">
        <v>2219</v>
      </c>
      <c r="H1817" t="s">
        <v>3490</v>
      </c>
    </row>
    <row r="1818" spans="1:8" x14ac:dyDescent="0.2">
      <c r="A1818" t="s">
        <v>5048</v>
      </c>
      <c r="B1818">
        <v>177</v>
      </c>
      <c r="C1818">
        <v>50</v>
      </c>
      <c r="D1818">
        <v>6</v>
      </c>
      <c r="E1818">
        <v>274</v>
      </c>
      <c r="F1818" t="s">
        <v>650</v>
      </c>
      <c r="G1818" t="s">
        <v>2219</v>
      </c>
      <c r="H1818" t="s">
        <v>3490</v>
      </c>
    </row>
    <row r="1819" spans="1:8" x14ac:dyDescent="0.2">
      <c r="A1819" t="s">
        <v>5048</v>
      </c>
      <c r="B1819">
        <v>196</v>
      </c>
      <c r="C1819">
        <v>16</v>
      </c>
      <c r="D1819">
        <v>2</v>
      </c>
      <c r="E1819">
        <v>3120</v>
      </c>
      <c r="F1819" t="s">
        <v>5049</v>
      </c>
      <c r="G1819" t="s">
        <v>242</v>
      </c>
    </row>
    <row r="1820" spans="1:8" x14ac:dyDescent="0.2">
      <c r="A1820" t="s">
        <v>5048</v>
      </c>
      <c r="B1820">
        <v>214</v>
      </c>
      <c r="C1820">
        <v>34</v>
      </c>
      <c r="D1820">
        <v>6</v>
      </c>
      <c r="E1820">
        <v>274</v>
      </c>
      <c r="F1820" t="s">
        <v>650</v>
      </c>
      <c r="G1820" t="s">
        <v>2219</v>
      </c>
      <c r="H1820" t="s">
        <v>3490</v>
      </c>
    </row>
    <row r="1821" spans="1:8" x14ac:dyDescent="0.2">
      <c r="A1821" t="s">
        <v>5048</v>
      </c>
      <c r="B1821">
        <v>239</v>
      </c>
      <c r="C1821">
        <v>47</v>
      </c>
      <c r="D1821">
        <v>6</v>
      </c>
      <c r="E1821">
        <v>274</v>
      </c>
      <c r="F1821" t="s">
        <v>650</v>
      </c>
      <c r="G1821" t="s">
        <v>2219</v>
      </c>
      <c r="H1821" t="s">
        <v>3490</v>
      </c>
    </row>
    <row r="1822" spans="1:8" x14ac:dyDescent="0.2">
      <c r="A1822" t="s">
        <v>5048</v>
      </c>
      <c r="B1822">
        <v>293</v>
      </c>
      <c r="C1822">
        <v>37</v>
      </c>
      <c r="D1822">
        <v>6</v>
      </c>
      <c r="E1822">
        <v>274</v>
      </c>
      <c r="F1822" t="s">
        <v>650</v>
      </c>
      <c r="G1822" t="s">
        <v>2219</v>
      </c>
      <c r="H1822" t="s">
        <v>3490</v>
      </c>
    </row>
    <row r="1823" spans="1:8" x14ac:dyDescent="0.2">
      <c r="A1823" t="s">
        <v>5048</v>
      </c>
      <c r="B1823">
        <v>325</v>
      </c>
      <c r="C1823">
        <v>26</v>
      </c>
      <c r="D1823">
        <v>6</v>
      </c>
      <c r="E1823">
        <v>274</v>
      </c>
      <c r="F1823" t="s">
        <v>650</v>
      </c>
      <c r="G1823" t="s">
        <v>2219</v>
      </c>
      <c r="H1823" t="s">
        <v>3490</v>
      </c>
    </row>
    <row r="1824" spans="1:8" x14ac:dyDescent="0.2">
      <c r="A1824" t="s">
        <v>5048</v>
      </c>
      <c r="B1824">
        <v>355</v>
      </c>
      <c r="C1824">
        <v>29</v>
      </c>
      <c r="D1824">
        <v>6</v>
      </c>
      <c r="E1824">
        <v>274</v>
      </c>
      <c r="F1824" t="s">
        <v>650</v>
      </c>
      <c r="G1824" t="s">
        <v>2219</v>
      </c>
      <c r="H1824" t="s">
        <v>3490</v>
      </c>
    </row>
    <row r="1825" spans="1:8" x14ac:dyDescent="0.2">
      <c r="A1825" t="s">
        <v>5048</v>
      </c>
      <c r="B1825">
        <v>356</v>
      </c>
      <c r="C1825">
        <v>29</v>
      </c>
      <c r="D1825">
        <v>6</v>
      </c>
      <c r="E1825">
        <v>274</v>
      </c>
      <c r="F1825" t="s">
        <v>650</v>
      </c>
      <c r="G1825" t="s">
        <v>2219</v>
      </c>
      <c r="H1825" t="s">
        <v>3490</v>
      </c>
    </row>
    <row r="1826" spans="1:8" x14ac:dyDescent="0.2">
      <c r="A1826" t="s">
        <v>5048</v>
      </c>
      <c r="B1826">
        <v>387</v>
      </c>
      <c r="C1826">
        <v>30</v>
      </c>
      <c r="D1826">
        <v>6</v>
      </c>
      <c r="E1826">
        <v>274</v>
      </c>
      <c r="F1826" t="s">
        <v>650</v>
      </c>
      <c r="G1826" t="s">
        <v>2219</v>
      </c>
      <c r="H1826" t="s">
        <v>3490</v>
      </c>
    </row>
    <row r="1827" spans="1:8" x14ac:dyDescent="0.2">
      <c r="A1827" t="s">
        <v>5048</v>
      </c>
      <c r="B1827">
        <v>388</v>
      </c>
      <c r="C1827">
        <v>30</v>
      </c>
      <c r="D1827">
        <v>6</v>
      </c>
      <c r="E1827">
        <v>274</v>
      </c>
      <c r="F1827" t="s">
        <v>650</v>
      </c>
      <c r="G1827" t="s">
        <v>2219</v>
      </c>
      <c r="H1827" t="s">
        <v>3490</v>
      </c>
    </row>
    <row r="1828" spans="1:8" x14ac:dyDescent="0.2">
      <c r="A1828" t="s">
        <v>5048</v>
      </c>
      <c r="B1828">
        <v>395</v>
      </c>
      <c r="C1828">
        <v>2</v>
      </c>
      <c r="D1828">
        <v>2</v>
      </c>
      <c r="E1828">
        <v>882</v>
      </c>
      <c r="F1828" t="s">
        <v>4871</v>
      </c>
      <c r="G1828" t="s">
        <v>242</v>
      </c>
    </row>
    <row r="1829" spans="1:8" x14ac:dyDescent="0.2">
      <c r="A1829" t="s">
        <v>5048</v>
      </c>
      <c r="B1829">
        <v>99</v>
      </c>
      <c r="C1829">
        <v>13</v>
      </c>
      <c r="D1829">
        <v>4</v>
      </c>
      <c r="E1829">
        <v>492</v>
      </c>
      <c r="F1829" t="s">
        <v>2068</v>
      </c>
      <c r="G1829" t="s">
        <v>1119</v>
      </c>
      <c r="H1829" t="s">
        <v>3486</v>
      </c>
    </row>
    <row r="1830" spans="1:8" x14ac:dyDescent="0.2">
      <c r="A1830" t="s">
        <v>4897</v>
      </c>
      <c r="B1830">
        <v>414</v>
      </c>
      <c r="C1830">
        <v>9</v>
      </c>
      <c r="D1830">
        <v>3</v>
      </c>
      <c r="E1830">
        <v>1482</v>
      </c>
      <c r="F1830" t="s">
        <v>239</v>
      </c>
      <c r="G1830" t="s">
        <v>242</v>
      </c>
      <c r="H1830" t="s">
        <v>3494</v>
      </c>
    </row>
    <row r="1831" spans="1:8" x14ac:dyDescent="0.2">
      <c r="A1831" t="s">
        <v>4897</v>
      </c>
      <c r="B1831">
        <v>519</v>
      </c>
      <c r="C1831">
        <v>2</v>
      </c>
      <c r="D1831">
        <v>2</v>
      </c>
      <c r="E1831">
        <v>882</v>
      </c>
      <c r="F1831" t="s">
        <v>4871</v>
      </c>
      <c r="G1831" t="s">
        <v>242</v>
      </c>
    </row>
    <row r="1832" spans="1:8" x14ac:dyDescent="0.2">
      <c r="A1832" t="s">
        <v>4896</v>
      </c>
      <c r="B1832">
        <v>106</v>
      </c>
      <c r="C1832">
        <v>2</v>
      </c>
      <c r="D1832">
        <v>2</v>
      </c>
      <c r="E1832">
        <v>882</v>
      </c>
      <c r="F1832" t="s">
        <v>4871</v>
      </c>
      <c r="G1832" t="s">
        <v>242</v>
      </c>
    </row>
    <row r="1833" spans="1:8" x14ac:dyDescent="0.2">
      <c r="A1833" t="s">
        <v>4896</v>
      </c>
      <c r="B1833">
        <v>54</v>
      </c>
      <c r="C1833">
        <v>15</v>
      </c>
      <c r="D1833">
        <v>2</v>
      </c>
      <c r="E1833">
        <v>2465</v>
      </c>
      <c r="F1833" t="s">
        <v>1888</v>
      </c>
      <c r="G1833" t="s">
        <v>242</v>
      </c>
    </row>
    <row r="1834" spans="1:8" x14ac:dyDescent="0.2">
      <c r="A1834" t="s">
        <v>4896</v>
      </c>
      <c r="B1834">
        <v>79</v>
      </c>
      <c r="C1834">
        <v>48</v>
      </c>
      <c r="D1834">
        <v>4</v>
      </c>
      <c r="E1834">
        <v>311</v>
      </c>
      <c r="F1834" t="s">
        <v>1400</v>
      </c>
      <c r="G1834" t="s">
        <v>2182</v>
      </c>
    </row>
    <row r="1835" spans="1:8" x14ac:dyDescent="0.2">
      <c r="A1835" t="s">
        <v>4896</v>
      </c>
      <c r="B1835">
        <v>99</v>
      </c>
      <c r="C1835">
        <v>11</v>
      </c>
      <c r="D1835">
        <v>2</v>
      </c>
      <c r="E1835">
        <v>2465</v>
      </c>
      <c r="F1835" t="s">
        <v>1888</v>
      </c>
      <c r="G1835" t="s">
        <v>242</v>
      </c>
    </row>
    <row r="1836" spans="1:8" x14ac:dyDescent="0.2">
      <c r="A1836" t="s">
        <v>5047</v>
      </c>
      <c r="B1836">
        <v>31</v>
      </c>
      <c r="C1836">
        <v>143</v>
      </c>
      <c r="D1836">
        <v>2</v>
      </c>
      <c r="E1836">
        <v>882</v>
      </c>
      <c r="F1836" t="s">
        <v>4871</v>
      </c>
      <c r="G1836" t="s">
        <v>242</v>
      </c>
    </row>
    <row r="1837" spans="1:8" x14ac:dyDescent="0.2">
      <c r="A1837" t="s">
        <v>4895</v>
      </c>
      <c r="B1837">
        <v>174</v>
      </c>
      <c r="C1837">
        <v>7</v>
      </c>
      <c r="D1837">
        <v>2</v>
      </c>
      <c r="E1837">
        <v>882</v>
      </c>
      <c r="F1837" t="s">
        <v>4871</v>
      </c>
      <c r="G1837" t="s">
        <v>242</v>
      </c>
    </row>
    <row r="1838" spans="1:8" x14ac:dyDescent="0.2">
      <c r="A1838" t="s">
        <v>4894</v>
      </c>
      <c r="B1838">
        <v>1027</v>
      </c>
      <c r="C1838">
        <v>25</v>
      </c>
      <c r="D1838">
        <v>2</v>
      </c>
      <c r="E1838">
        <v>1253</v>
      </c>
      <c r="F1838" t="s">
        <v>2737</v>
      </c>
      <c r="G1838" t="s">
        <v>242</v>
      </c>
    </row>
    <row r="1839" spans="1:8" x14ac:dyDescent="0.2">
      <c r="A1839" t="s">
        <v>4894</v>
      </c>
      <c r="B1839">
        <v>1027</v>
      </c>
      <c r="C1839">
        <v>25</v>
      </c>
      <c r="D1839">
        <v>4</v>
      </c>
      <c r="E1839">
        <v>3792</v>
      </c>
      <c r="F1839" t="s">
        <v>2454</v>
      </c>
      <c r="G1839" t="s">
        <v>60</v>
      </c>
    </row>
    <row r="1840" spans="1:8" x14ac:dyDescent="0.2">
      <c r="A1840" t="s">
        <v>4894</v>
      </c>
      <c r="B1840">
        <v>1029</v>
      </c>
      <c r="C1840">
        <v>25</v>
      </c>
      <c r="D1840">
        <v>2</v>
      </c>
      <c r="E1840">
        <v>1253</v>
      </c>
      <c r="F1840" t="s">
        <v>2737</v>
      </c>
      <c r="G1840" t="s">
        <v>242</v>
      </c>
    </row>
    <row r="1841" spans="1:8" x14ac:dyDescent="0.2">
      <c r="A1841" t="s">
        <v>4894</v>
      </c>
      <c r="B1841">
        <v>1029</v>
      </c>
      <c r="C1841">
        <v>25</v>
      </c>
      <c r="D1841">
        <v>4</v>
      </c>
      <c r="E1841">
        <v>3792</v>
      </c>
      <c r="F1841" t="s">
        <v>2454</v>
      </c>
      <c r="G1841" t="s">
        <v>60</v>
      </c>
    </row>
    <row r="1842" spans="1:8" x14ac:dyDescent="0.2">
      <c r="A1842" t="s">
        <v>4894</v>
      </c>
      <c r="B1842">
        <v>1047</v>
      </c>
      <c r="C1842">
        <v>47</v>
      </c>
      <c r="D1842">
        <v>4</v>
      </c>
      <c r="E1842">
        <v>491</v>
      </c>
      <c r="F1842" t="s">
        <v>2006</v>
      </c>
      <c r="G1842" t="s">
        <v>1119</v>
      </c>
      <c r="H1842" t="s">
        <v>3486</v>
      </c>
    </row>
    <row r="1843" spans="1:8" x14ac:dyDescent="0.2">
      <c r="A1843" t="s">
        <v>4894</v>
      </c>
      <c r="B1843">
        <v>1064</v>
      </c>
      <c r="C1843">
        <v>29</v>
      </c>
      <c r="D1843">
        <v>3</v>
      </c>
      <c r="E1843">
        <v>1482</v>
      </c>
      <c r="F1843" t="s">
        <v>239</v>
      </c>
      <c r="G1843" t="s">
        <v>242</v>
      </c>
      <c r="H1843" t="s">
        <v>3494</v>
      </c>
    </row>
    <row r="1844" spans="1:8" x14ac:dyDescent="0.2">
      <c r="A1844" t="s">
        <v>4894</v>
      </c>
      <c r="B1844">
        <v>1100</v>
      </c>
      <c r="C1844">
        <v>25</v>
      </c>
      <c r="D1844">
        <v>2</v>
      </c>
      <c r="E1844">
        <v>1253</v>
      </c>
      <c r="F1844" t="s">
        <v>2737</v>
      </c>
      <c r="G1844" t="s">
        <v>242</v>
      </c>
    </row>
    <row r="1845" spans="1:8" x14ac:dyDescent="0.2">
      <c r="A1845" t="s">
        <v>4894</v>
      </c>
      <c r="B1845">
        <v>1100</v>
      </c>
      <c r="C1845">
        <v>25</v>
      </c>
      <c r="D1845">
        <v>4</v>
      </c>
      <c r="E1845">
        <v>3792</v>
      </c>
      <c r="F1845" t="s">
        <v>2454</v>
      </c>
      <c r="G1845" t="s">
        <v>60</v>
      </c>
    </row>
    <row r="1846" spans="1:8" x14ac:dyDescent="0.2">
      <c r="A1846" t="s">
        <v>4894</v>
      </c>
      <c r="B1846">
        <v>1101</v>
      </c>
      <c r="C1846">
        <v>25</v>
      </c>
      <c r="D1846">
        <v>2</v>
      </c>
      <c r="E1846">
        <v>1253</v>
      </c>
      <c r="F1846" t="s">
        <v>2737</v>
      </c>
      <c r="G1846" t="s">
        <v>242</v>
      </c>
    </row>
    <row r="1847" spans="1:8" x14ac:dyDescent="0.2">
      <c r="A1847" t="s">
        <v>4894</v>
      </c>
      <c r="B1847">
        <v>1101</v>
      </c>
      <c r="C1847">
        <v>25</v>
      </c>
      <c r="D1847">
        <v>4</v>
      </c>
      <c r="E1847">
        <v>3792</v>
      </c>
      <c r="F1847" t="s">
        <v>2454</v>
      </c>
      <c r="G1847" t="s">
        <v>60</v>
      </c>
    </row>
    <row r="1848" spans="1:8" x14ac:dyDescent="0.2">
      <c r="A1848" t="s">
        <v>4894</v>
      </c>
      <c r="B1848">
        <v>1102</v>
      </c>
      <c r="C1848">
        <v>25</v>
      </c>
      <c r="D1848">
        <v>2</v>
      </c>
      <c r="E1848">
        <v>1253</v>
      </c>
      <c r="F1848" t="s">
        <v>2737</v>
      </c>
      <c r="G1848" t="s">
        <v>242</v>
      </c>
    </row>
    <row r="1849" spans="1:8" x14ac:dyDescent="0.2">
      <c r="A1849" t="s">
        <v>4894</v>
      </c>
      <c r="B1849">
        <v>1102</v>
      </c>
      <c r="C1849">
        <v>25</v>
      </c>
      <c r="D1849">
        <v>4</v>
      </c>
      <c r="E1849">
        <v>3792</v>
      </c>
      <c r="F1849" t="s">
        <v>2454</v>
      </c>
      <c r="G1849" t="s">
        <v>60</v>
      </c>
    </row>
    <row r="1850" spans="1:8" x14ac:dyDescent="0.2">
      <c r="A1850" t="s">
        <v>4894</v>
      </c>
      <c r="B1850">
        <v>1128</v>
      </c>
      <c r="C1850">
        <v>47</v>
      </c>
      <c r="D1850">
        <v>4</v>
      </c>
      <c r="E1850">
        <v>491</v>
      </c>
      <c r="F1850" t="s">
        <v>2006</v>
      </c>
      <c r="G1850" t="s">
        <v>1119</v>
      </c>
      <c r="H1850" t="s">
        <v>3486</v>
      </c>
    </row>
    <row r="1851" spans="1:8" x14ac:dyDescent="0.2">
      <c r="A1851" t="s">
        <v>4894</v>
      </c>
      <c r="B1851">
        <v>1163</v>
      </c>
      <c r="C1851">
        <v>47</v>
      </c>
      <c r="D1851">
        <v>4</v>
      </c>
      <c r="E1851">
        <v>491</v>
      </c>
      <c r="F1851" t="s">
        <v>2006</v>
      </c>
      <c r="G1851" t="s">
        <v>1119</v>
      </c>
      <c r="H1851" t="s">
        <v>3486</v>
      </c>
    </row>
    <row r="1852" spans="1:8" x14ac:dyDescent="0.2">
      <c r="A1852" t="s">
        <v>4894</v>
      </c>
      <c r="B1852">
        <v>1235</v>
      </c>
      <c r="C1852">
        <v>50</v>
      </c>
      <c r="D1852">
        <v>4</v>
      </c>
      <c r="E1852">
        <v>311</v>
      </c>
      <c r="F1852" t="s">
        <v>1400</v>
      </c>
      <c r="G1852" t="s">
        <v>2182</v>
      </c>
    </row>
    <row r="1853" spans="1:8" x14ac:dyDescent="0.2">
      <c r="A1853" t="s">
        <v>4894</v>
      </c>
      <c r="B1853">
        <v>1246</v>
      </c>
      <c r="C1853">
        <v>28</v>
      </c>
      <c r="D1853">
        <v>4</v>
      </c>
      <c r="E1853">
        <v>311</v>
      </c>
      <c r="F1853" t="s">
        <v>1400</v>
      </c>
      <c r="G1853" t="s">
        <v>2182</v>
      </c>
    </row>
    <row r="1854" spans="1:8" x14ac:dyDescent="0.2">
      <c r="A1854" t="s">
        <v>4894</v>
      </c>
      <c r="B1854">
        <v>1254</v>
      </c>
      <c r="C1854">
        <v>35</v>
      </c>
      <c r="D1854">
        <v>4</v>
      </c>
      <c r="E1854">
        <v>491</v>
      </c>
      <c r="F1854" t="s">
        <v>2006</v>
      </c>
      <c r="G1854" t="s">
        <v>1119</v>
      </c>
      <c r="H1854" t="s">
        <v>3486</v>
      </c>
    </row>
    <row r="1855" spans="1:8" x14ac:dyDescent="0.2">
      <c r="A1855" t="s">
        <v>4894</v>
      </c>
      <c r="B1855">
        <v>1273</v>
      </c>
      <c r="C1855">
        <v>15</v>
      </c>
      <c r="D1855">
        <v>3</v>
      </c>
      <c r="E1855">
        <v>3305</v>
      </c>
      <c r="F1855" t="s">
        <v>1722</v>
      </c>
      <c r="G1855" t="s">
        <v>242</v>
      </c>
    </row>
    <row r="1856" spans="1:8" x14ac:dyDescent="0.2">
      <c r="A1856" t="s">
        <v>4894</v>
      </c>
      <c r="B1856">
        <v>1273</v>
      </c>
      <c r="C1856">
        <v>15</v>
      </c>
      <c r="D1856">
        <v>4</v>
      </c>
      <c r="E1856">
        <v>310</v>
      </c>
      <c r="F1856" t="s">
        <v>2693</v>
      </c>
      <c r="G1856" t="s">
        <v>2395</v>
      </c>
      <c r="H1856" t="s">
        <v>3488</v>
      </c>
    </row>
    <row r="1857" spans="1:8" x14ac:dyDescent="0.2">
      <c r="A1857" t="s">
        <v>4894</v>
      </c>
      <c r="B1857">
        <v>1276</v>
      </c>
      <c r="C1857">
        <v>15</v>
      </c>
      <c r="D1857">
        <v>3</v>
      </c>
      <c r="E1857">
        <v>3305</v>
      </c>
      <c r="F1857" t="s">
        <v>1722</v>
      </c>
      <c r="G1857" t="s">
        <v>242</v>
      </c>
    </row>
    <row r="1858" spans="1:8" x14ac:dyDescent="0.2">
      <c r="A1858" t="s">
        <v>4894</v>
      </c>
      <c r="B1858">
        <v>1276</v>
      </c>
      <c r="C1858">
        <v>15</v>
      </c>
      <c r="D1858">
        <v>4</v>
      </c>
      <c r="E1858">
        <v>310</v>
      </c>
      <c r="F1858" t="s">
        <v>2693</v>
      </c>
      <c r="G1858" t="s">
        <v>2395</v>
      </c>
      <c r="H1858" t="s">
        <v>3488</v>
      </c>
    </row>
    <row r="1859" spans="1:8" x14ac:dyDescent="0.2">
      <c r="A1859" t="s">
        <v>4894</v>
      </c>
      <c r="B1859">
        <v>1316</v>
      </c>
      <c r="C1859">
        <v>50</v>
      </c>
      <c r="D1859">
        <v>4</v>
      </c>
      <c r="E1859">
        <v>311</v>
      </c>
      <c r="F1859" t="s">
        <v>1400</v>
      </c>
      <c r="G1859" t="s">
        <v>2182</v>
      </c>
    </row>
    <row r="1860" spans="1:8" x14ac:dyDescent="0.2">
      <c r="A1860" t="s">
        <v>4894</v>
      </c>
      <c r="B1860">
        <v>1327</v>
      </c>
      <c r="C1860">
        <v>35</v>
      </c>
      <c r="D1860">
        <v>4</v>
      </c>
      <c r="E1860">
        <v>491</v>
      </c>
      <c r="F1860" t="s">
        <v>2006</v>
      </c>
      <c r="G1860" t="s">
        <v>1119</v>
      </c>
      <c r="H1860" t="s">
        <v>3486</v>
      </c>
    </row>
    <row r="1861" spans="1:8" x14ac:dyDescent="0.2">
      <c r="A1861" t="s">
        <v>4894</v>
      </c>
      <c r="B1861">
        <v>1335</v>
      </c>
      <c r="C1861">
        <v>41</v>
      </c>
      <c r="D1861">
        <v>4</v>
      </c>
      <c r="E1861">
        <v>311</v>
      </c>
      <c r="F1861" t="s">
        <v>1400</v>
      </c>
      <c r="G1861" t="s">
        <v>2182</v>
      </c>
    </row>
    <row r="1862" spans="1:8" x14ac:dyDescent="0.2">
      <c r="A1862" t="s">
        <v>4894</v>
      </c>
      <c r="B1862">
        <v>1339</v>
      </c>
      <c r="C1862">
        <v>66</v>
      </c>
      <c r="D1862">
        <v>4</v>
      </c>
      <c r="E1862">
        <v>311</v>
      </c>
      <c r="F1862" t="s">
        <v>1400</v>
      </c>
      <c r="G1862" t="s">
        <v>2182</v>
      </c>
    </row>
    <row r="1863" spans="1:8" x14ac:dyDescent="0.2">
      <c r="A1863" t="s">
        <v>4894</v>
      </c>
      <c r="B1863">
        <v>1365</v>
      </c>
      <c r="C1863">
        <v>50</v>
      </c>
      <c r="D1863">
        <v>4</v>
      </c>
      <c r="E1863">
        <v>311</v>
      </c>
      <c r="F1863" t="s">
        <v>1400</v>
      </c>
      <c r="G1863" t="s">
        <v>2182</v>
      </c>
    </row>
    <row r="1864" spans="1:8" x14ac:dyDescent="0.2">
      <c r="A1864" t="s">
        <v>4894</v>
      </c>
      <c r="B1864">
        <v>1382</v>
      </c>
      <c r="C1864">
        <v>35</v>
      </c>
      <c r="D1864">
        <v>4</v>
      </c>
      <c r="E1864">
        <v>491</v>
      </c>
      <c r="F1864" t="s">
        <v>2006</v>
      </c>
      <c r="G1864" t="s">
        <v>1119</v>
      </c>
      <c r="H1864" t="s">
        <v>3486</v>
      </c>
    </row>
    <row r="1865" spans="1:8" x14ac:dyDescent="0.2">
      <c r="A1865" t="s">
        <v>4894</v>
      </c>
      <c r="B1865">
        <v>1390</v>
      </c>
      <c r="C1865">
        <v>40</v>
      </c>
      <c r="D1865">
        <v>4</v>
      </c>
      <c r="E1865">
        <v>311</v>
      </c>
      <c r="F1865" t="s">
        <v>1400</v>
      </c>
      <c r="G1865" t="s">
        <v>2182</v>
      </c>
    </row>
    <row r="1866" spans="1:8" x14ac:dyDescent="0.2">
      <c r="A1866" t="s">
        <v>4894</v>
      </c>
      <c r="B1866">
        <v>1394</v>
      </c>
      <c r="C1866">
        <v>66</v>
      </c>
      <c r="D1866">
        <v>4</v>
      </c>
      <c r="E1866">
        <v>311</v>
      </c>
      <c r="F1866" t="s">
        <v>1400</v>
      </c>
      <c r="G1866" t="s">
        <v>2182</v>
      </c>
    </row>
    <row r="1867" spans="1:8" x14ac:dyDescent="0.2">
      <c r="A1867" t="s">
        <v>4894</v>
      </c>
      <c r="B1867">
        <v>1409</v>
      </c>
      <c r="C1867">
        <v>35</v>
      </c>
      <c r="D1867">
        <v>4</v>
      </c>
      <c r="E1867">
        <v>491</v>
      </c>
      <c r="F1867" t="s">
        <v>2006</v>
      </c>
      <c r="G1867" t="s">
        <v>1119</v>
      </c>
      <c r="H1867" t="s">
        <v>3486</v>
      </c>
    </row>
    <row r="1868" spans="1:8" x14ac:dyDescent="0.2">
      <c r="A1868" t="s">
        <v>4894</v>
      </c>
      <c r="B1868">
        <v>1435</v>
      </c>
      <c r="C1868">
        <v>35</v>
      </c>
      <c r="D1868">
        <v>4</v>
      </c>
      <c r="E1868">
        <v>491</v>
      </c>
      <c r="F1868" t="s">
        <v>2006</v>
      </c>
      <c r="G1868" t="s">
        <v>1119</v>
      </c>
      <c r="H1868" t="s">
        <v>3486</v>
      </c>
    </row>
    <row r="1869" spans="1:8" x14ac:dyDescent="0.2">
      <c r="A1869" t="s">
        <v>4894</v>
      </c>
      <c r="B1869">
        <v>1454</v>
      </c>
      <c r="C1869">
        <v>31</v>
      </c>
      <c r="D1869">
        <v>4</v>
      </c>
      <c r="E1869">
        <v>492</v>
      </c>
      <c r="F1869" t="s">
        <v>2068</v>
      </c>
      <c r="G1869" t="s">
        <v>1119</v>
      </c>
      <c r="H1869" t="s">
        <v>3486</v>
      </c>
    </row>
    <row r="1870" spans="1:8" x14ac:dyDescent="0.2">
      <c r="A1870" t="s">
        <v>4894</v>
      </c>
      <c r="B1870">
        <v>1455</v>
      </c>
      <c r="C1870">
        <v>31</v>
      </c>
      <c r="D1870">
        <v>4</v>
      </c>
      <c r="E1870">
        <v>492</v>
      </c>
      <c r="F1870" t="s">
        <v>2068</v>
      </c>
      <c r="G1870" t="s">
        <v>1119</v>
      </c>
      <c r="H1870" t="s">
        <v>3486</v>
      </c>
    </row>
    <row r="1871" spans="1:8" x14ac:dyDescent="0.2">
      <c r="A1871" t="s">
        <v>4894</v>
      </c>
      <c r="B1871">
        <v>1460</v>
      </c>
      <c r="C1871">
        <v>31</v>
      </c>
      <c r="D1871">
        <v>4</v>
      </c>
      <c r="E1871">
        <v>492</v>
      </c>
      <c r="F1871" t="s">
        <v>2068</v>
      </c>
      <c r="G1871" t="s">
        <v>1119</v>
      </c>
      <c r="H1871" t="s">
        <v>3486</v>
      </c>
    </row>
    <row r="1872" spans="1:8" x14ac:dyDescent="0.2">
      <c r="A1872" t="s">
        <v>4894</v>
      </c>
      <c r="B1872">
        <v>1461</v>
      </c>
      <c r="C1872">
        <v>31</v>
      </c>
      <c r="D1872">
        <v>4</v>
      </c>
      <c r="E1872">
        <v>492</v>
      </c>
      <c r="F1872" t="s">
        <v>2068</v>
      </c>
      <c r="G1872" t="s">
        <v>1119</v>
      </c>
      <c r="H1872" t="s">
        <v>3486</v>
      </c>
    </row>
    <row r="1873" spans="1:8" x14ac:dyDescent="0.2">
      <c r="A1873" t="s">
        <v>4894</v>
      </c>
      <c r="B1873">
        <v>1484</v>
      </c>
      <c r="C1873">
        <v>50</v>
      </c>
      <c r="D1873">
        <v>4</v>
      </c>
      <c r="E1873">
        <v>311</v>
      </c>
      <c r="F1873" t="s">
        <v>1400</v>
      </c>
      <c r="G1873" t="s">
        <v>2182</v>
      </c>
    </row>
    <row r="1874" spans="1:8" x14ac:dyDescent="0.2">
      <c r="A1874" t="s">
        <v>4894</v>
      </c>
      <c r="B1874">
        <v>1502</v>
      </c>
      <c r="C1874">
        <v>35</v>
      </c>
      <c r="D1874">
        <v>4</v>
      </c>
      <c r="E1874">
        <v>491</v>
      </c>
      <c r="F1874" t="s">
        <v>2006</v>
      </c>
      <c r="G1874" t="s">
        <v>1119</v>
      </c>
      <c r="H1874" t="s">
        <v>3486</v>
      </c>
    </row>
    <row r="1875" spans="1:8" x14ac:dyDescent="0.2">
      <c r="A1875" t="s">
        <v>4894</v>
      </c>
      <c r="B1875">
        <v>1523</v>
      </c>
      <c r="C1875">
        <v>35</v>
      </c>
      <c r="D1875">
        <v>4</v>
      </c>
      <c r="E1875">
        <v>491</v>
      </c>
      <c r="F1875" t="s">
        <v>2006</v>
      </c>
      <c r="G1875" t="s">
        <v>1119</v>
      </c>
      <c r="H1875" t="s">
        <v>3486</v>
      </c>
    </row>
    <row r="1876" spans="1:8" x14ac:dyDescent="0.2">
      <c r="A1876" t="s">
        <v>4894</v>
      </c>
      <c r="B1876">
        <v>1815</v>
      </c>
      <c r="C1876">
        <v>50</v>
      </c>
      <c r="D1876">
        <v>4</v>
      </c>
      <c r="E1876">
        <v>311</v>
      </c>
      <c r="F1876" t="s">
        <v>1400</v>
      </c>
      <c r="G1876" t="s">
        <v>2182</v>
      </c>
    </row>
    <row r="1877" spans="1:8" x14ac:dyDescent="0.2">
      <c r="A1877" t="s">
        <v>4894</v>
      </c>
      <c r="B1877">
        <v>1826</v>
      </c>
      <c r="C1877">
        <v>35</v>
      </c>
      <c r="D1877">
        <v>4</v>
      </c>
      <c r="E1877">
        <v>491</v>
      </c>
      <c r="F1877" t="s">
        <v>2006</v>
      </c>
      <c r="G1877" t="s">
        <v>1119</v>
      </c>
      <c r="H1877" t="s">
        <v>3486</v>
      </c>
    </row>
    <row r="1878" spans="1:8" x14ac:dyDescent="0.2">
      <c r="A1878" t="s">
        <v>4894</v>
      </c>
      <c r="B1878">
        <v>1847</v>
      </c>
      <c r="C1878">
        <v>50</v>
      </c>
      <c r="D1878">
        <v>4</v>
      </c>
      <c r="E1878">
        <v>311</v>
      </c>
      <c r="F1878" t="s">
        <v>1400</v>
      </c>
      <c r="G1878" t="s">
        <v>2182</v>
      </c>
    </row>
    <row r="1879" spans="1:8" x14ac:dyDescent="0.2">
      <c r="A1879" t="s">
        <v>4894</v>
      </c>
      <c r="B1879">
        <v>1856</v>
      </c>
      <c r="C1879">
        <v>31</v>
      </c>
      <c r="D1879">
        <v>4</v>
      </c>
      <c r="E1879">
        <v>491</v>
      </c>
      <c r="F1879" t="s">
        <v>2006</v>
      </c>
      <c r="G1879" t="s">
        <v>1119</v>
      </c>
      <c r="H1879" t="s">
        <v>3486</v>
      </c>
    </row>
    <row r="1880" spans="1:8" x14ac:dyDescent="0.2">
      <c r="A1880" t="s">
        <v>4894</v>
      </c>
      <c r="B1880">
        <v>1860</v>
      </c>
      <c r="C1880">
        <v>5</v>
      </c>
      <c r="D1880">
        <v>2</v>
      </c>
      <c r="E1880">
        <v>1253</v>
      </c>
      <c r="F1880" t="s">
        <v>2737</v>
      </c>
      <c r="G1880" t="s">
        <v>242</v>
      </c>
    </row>
    <row r="1881" spans="1:8" x14ac:dyDescent="0.2">
      <c r="A1881" t="s">
        <v>4894</v>
      </c>
      <c r="B1881">
        <v>1860</v>
      </c>
      <c r="C1881">
        <v>5</v>
      </c>
      <c r="D1881">
        <v>4</v>
      </c>
      <c r="E1881">
        <v>3792</v>
      </c>
      <c r="F1881" t="s">
        <v>2454</v>
      </c>
      <c r="G1881" t="s">
        <v>60</v>
      </c>
    </row>
    <row r="1882" spans="1:8" x14ac:dyDescent="0.2">
      <c r="A1882" t="s">
        <v>4894</v>
      </c>
      <c r="B1882">
        <v>1862</v>
      </c>
      <c r="C1882">
        <v>5</v>
      </c>
      <c r="D1882">
        <v>2</v>
      </c>
      <c r="E1882">
        <v>1253</v>
      </c>
      <c r="F1882" t="s">
        <v>2737</v>
      </c>
      <c r="G1882" t="s">
        <v>242</v>
      </c>
    </row>
    <row r="1883" spans="1:8" x14ac:dyDescent="0.2">
      <c r="A1883" t="s">
        <v>4894</v>
      </c>
      <c r="B1883">
        <v>1862</v>
      </c>
      <c r="C1883">
        <v>5</v>
      </c>
      <c r="D1883">
        <v>4</v>
      </c>
      <c r="E1883">
        <v>3792</v>
      </c>
      <c r="F1883" t="s">
        <v>2454</v>
      </c>
      <c r="G1883" t="s">
        <v>60</v>
      </c>
    </row>
    <row r="1884" spans="1:8" x14ac:dyDescent="0.2">
      <c r="A1884" t="s">
        <v>4894</v>
      </c>
      <c r="B1884">
        <v>1874</v>
      </c>
      <c r="C1884">
        <v>5</v>
      </c>
      <c r="D1884">
        <v>2</v>
      </c>
      <c r="E1884">
        <v>1253</v>
      </c>
      <c r="F1884" t="s">
        <v>2737</v>
      </c>
      <c r="G1884" t="s">
        <v>242</v>
      </c>
    </row>
    <row r="1885" spans="1:8" x14ac:dyDescent="0.2">
      <c r="A1885" t="s">
        <v>4894</v>
      </c>
      <c r="B1885">
        <v>1874</v>
      </c>
      <c r="C1885">
        <v>5</v>
      </c>
      <c r="D1885">
        <v>4</v>
      </c>
      <c r="E1885">
        <v>3792</v>
      </c>
      <c r="F1885" t="s">
        <v>2454</v>
      </c>
      <c r="G1885" t="s">
        <v>60</v>
      </c>
    </row>
    <row r="1886" spans="1:8" x14ac:dyDescent="0.2">
      <c r="A1886" t="s">
        <v>4894</v>
      </c>
      <c r="B1886">
        <v>1875</v>
      </c>
      <c r="C1886">
        <v>5</v>
      </c>
      <c r="D1886">
        <v>2</v>
      </c>
      <c r="E1886">
        <v>1253</v>
      </c>
      <c r="F1886" t="s">
        <v>2737</v>
      </c>
      <c r="G1886" t="s">
        <v>242</v>
      </c>
    </row>
    <row r="1887" spans="1:8" x14ac:dyDescent="0.2">
      <c r="A1887" t="s">
        <v>4894</v>
      </c>
      <c r="B1887">
        <v>1875</v>
      </c>
      <c r="C1887">
        <v>5</v>
      </c>
      <c r="D1887">
        <v>4</v>
      </c>
      <c r="E1887">
        <v>3792</v>
      </c>
      <c r="F1887" t="s">
        <v>2454</v>
      </c>
      <c r="G1887" t="s">
        <v>60</v>
      </c>
    </row>
    <row r="1888" spans="1:8" x14ac:dyDescent="0.2">
      <c r="A1888" t="s">
        <v>4894</v>
      </c>
      <c r="B1888">
        <v>1876</v>
      </c>
      <c r="C1888">
        <v>5</v>
      </c>
      <c r="D1888">
        <v>2</v>
      </c>
      <c r="E1888">
        <v>1253</v>
      </c>
      <c r="F1888" t="s">
        <v>2737</v>
      </c>
      <c r="G1888" t="s">
        <v>242</v>
      </c>
    </row>
    <row r="1889" spans="1:8" x14ac:dyDescent="0.2">
      <c r="A1889" t="s">
        <v>4894</v>
      </c>
      <c r="B1889">
        <v>1876</v>
      </c>
      <c r="C1889">
        <v>5</v>
      </c>
      <c r="D1889">
        <v>4</v>
      </c>
      <c r="E1889">
        <v>3792</v>
      </c>
      <c r="F1889" t="s">
        <v>2454</v>
      </c>
      <c r="G1889" t="s">
        <v>60</v>
      </c>
    </row>
    <row r="1890" spans="1:8" x14ac:dyDescent="0.2">
      <c r="A1890" t="s">
        <v>4894</v>
      </c>
      <c r="B1890">
        <v>1904</v>
      </c>
      <c r="C1890">
        <v>13</v>
      </c>
      <c r="D1890">
        <v>2</v>
      </c>
      <c r="E1890">
        <v>3682</v>
      </c>
      <c r="F1890" t="s">
        <v>1276</v>
      </c>
      <c r="G1890" t="s">
        <v>242</v>
      </c>
      <c r="H1890" t="s">
        <v>3489</v>
      </c>
    </row>
    <row r="1891" spans="1:8" x14ac:dyDescent="0.2">
      <c r="A1891" t="s">
        <v>4894</v>
      </c>
      <c r="B1891">
        <v>1905</v>
      </c>
      <c r="C1891">
        <v>13</v>
      </c>
      <c r="D1891">
        <v>2</v>
      </c>
      <c r="E1891">
        <v>3682</v>
      </c>
      <c r="F1891" t="s">
        <v>1276</v>
      </c>
      <c r="G1891" t="s">
        <v>242</v>
      </c>
      <c r="H1891" t="s">
        <v>3489</v>
      </c>
    </row>
    <row r="1892" spans="1:8" x14ac:dyDescent="0.2">
      <c r="A1892" t="s">
        <v>4894</v>
      </c>
      <c r="B1892">
        <v>1919</v>
      </c>
      <c r="C1892">
        <v>2</v>
      </c>
      <c r="D1892">
        <v>2</v>
      </c>
      <c r="E1892">
        <v>882</v>
      </c>
      <c r="F1892" t="s">
        <v>4871</v>
      </c>
      <c r="G1892" t="s">
        <v>242</v>
      </c>
    </row>
    <row r="1893" spans="1:8" x14ac:dyDescent="0.2">
      <c r="A1893" t="s">
        <v>4894</v>
      </c>
      <c r="B1893">
        <v>252</v>
      </c>
      <c r="C1893">
        <v>18</v>
      </c>
      <c r="D1893">
        <v>4</v>
      </c>
      <c r="E1893">
        <v>311</v>
      </c>
      <c r="F1893" t="s">
        <v>1400</v>
      </c>
      <c r="G1893" t="s">
        <v>2182</v>
      </c>
    </row>
    <row r="1894" spans="1:8" x14ac:dyDescent="0.2">
      <c r="A1894" t="s">
        <v>4894</v>
      </c>
      <c r="B1894">
        <v>375</v>
      </c>
      <c r="C1894">
        <v>17</v>
      </c>
      <c r="D1894">
        <v>4</v>
      </c>
      <c r="E1894">
        <v>3792</v>
      </c>
      <c r="F1894" t="s">
        <v>2454</v>
      </c>
      <c r="G1894" t="s">
        <v>60</v>
      </c>
    </row>
    <row r="1895" spans="1:8" x14ac:dyDescent="0.2">
      <c r="A1895" t="s">
        <v>4894</v>
      </c>
      <c r="B1895">
        <v>377</v>
      </c>
      <c r="C1895">
        <v>17</v>
      </c>
      <c r="D1895">
        <v>4</v>
      </c>
      <c r="E1895">
        <v>3792</v>
      </c>
      <c r="F1895" t="s">
        <v>2454</v>
      </c>
      <c r="G1895" t="s">
        <v>60</v>
      </c>
    </row>
    <row r="1896" spans="1:8" x14ac:dyDescent="0.2">
      <c r="A1896" t="s">
        <v>4894</v>
      </c>
      <c r="B1896">
        <v>379</v>
      </c>
      <c r="C1896">
        <v>17</v>
      </c>
      <c r="D1896">
        <v>4</v>
      </c>
      <c r="E1896">
        <v>3792</v>
      </c>
      <c r="F1896" t="s">
        <v>2454</v>
      </c>
      <c r="G1896" t="s">
        <v>60</v>
      </c>
    </row>
    <row r="1897" spans="1:8" x14ac:dyDescent="0.2">
      <c r="A1897" t="s">
        <v>4894</v>
      </c>
      <c r="B1897">
        <v>602</v>
      </c>
      <c r="C1897">
        <v>50</v>
      </c>
      <c r="D1897">
        <v>4</v>
      </c>
      <c r="E1897">
        <v>311</v>
      </c>
      <c r="F1897" t="s">
        <v>1400</v>
      </c>
      <c r="G1897" t="s">
        <v>2182</v>
      </c>
    </row>
    <row r="1898" spans="1:8" x14ac:dyDescent="0.2">
      <c r="A1898" t="s">
        <v>4894</v>
      </c>
      <c r="B1898">
        <v>627</v>
      </c>
      <c r="C1898">
        <v>47</v>
      </c>
      <c r="D1898">
        <v>4</v>
      </c>
      <c r="E1898">
        <v>491</v>
      </c>
      <c r="F1898" t="s">
        <v>2006</v>
      </c>
      <c r="G1898" t="s">
        <v>1119</v>
      </c>
      <c r="H1898" t="s">
        <v>3486</v>
      </c>
    </row>
    <row r="1899" spans="1:8" x14ac:dyDescent="0.2">
      <c r="A1899" t="s">
        <v>4894</v>
      </c>
      <c r="B1899">
        <v>745</v>
      </c>
      <c r="C1899">
        <v>47</v>
      </c>
      <c r="D1899">
        <v>4</v>
      </c>
      <c r="E1899">
        <v>491</v>
      </c>
      <c r="F1899" t="s">
        <v>2006</v>
      </c>
      <c r="G1899" t="s">
        <v>1119</v>
      </c>
      <c r="H1899" t="s">
        <v>3486</v>
      </c>
    </row>
    <row r="1900" spans="1:8" x14ac:dyDescent="0.2">
      <c r="A1900" t="s">
        <v>4894</v>
      </c>
      <c r="B1900">
        <v>774</v>
      </c>
      <c r="C1900">
        <v>65</v>
      </c>
      <c r="D1900">
        <v>3</v>
      </c>
      <c r="E1900">
        <v>3305</v>
      </c>
      <c r="F1900" t="s">
        <v>1722</v>
      </c>
      <c r="G1900" t="s">
        <v>242</v>
      </c>
    </row>
    <row r="1901" spans="1:8" x14ac:dyDescent="0.2">
      <c r="A1901" t="s">
        <v>4894</v>
      </c>
      <c r="B1901">
        <v>774</v>
      </c>
      <c r="C1901">
        <v>65</v>
      </c>
      <c r="D1901">
        <v>4</v>
      </c>
      <c r="E1901">
        <v>310</v>
      </c>
      <c r="F1901" t="s">
        <v>2693</v>
      </c>
      <c r="G1901" t="s">
        <v>2395</v>
      </c>
      <c r="H1901" t="s">
        <v>3488</v>
      </c>
    </row>
    <row r="1902" spans="1:8" x14ac:dyDescent="0.2">
      <c r="A1902" t="s">
        <v>4894</v>
      </c>
      <c r="B1902">
        <v>777</v>
      </c>
      <c r="C1902">
        <v>65</v>
      </c>
      <c r="D1902">
        <v>3</v>
      </c>
      <c r="E1902">
        <v>3305</v>
      </c>
      <c r="F1902" t="s">
        <v>1722</v>
      </c>
      <c r="G1902" t="s">
        <v>242</v>
      </c>
    </row>
    <row r="1903" spans="1:8" x14ac:dyDescent="0.2">
      <c r="A1903" t="s">
        <v>4894</v>
      </c>
      <c r="B1903">
        <v>777</v>
      </c>
      <c r="C1903">
        <v>65</v>
      </c>
      <c r="D1903">
        <v>4</v>
      </c>
      <c r="E1903">
        <v>310</v>
      </c>
      <c r="F1903" t="s">
        <v>2693</v>
      </c>
      <c r="G1903" t="s">
        <v>2395</v>
      </c>
      <c r="H1903" t="s">
        <v>3488</v>
      </c>
    </row>
    <row r="1904" spans="1:8" x14ac:dyDescent="0.2">
      <c r="A1904" t="s">
        <v>4894</v>
      </c>
      <c r="B1904">
        <v>848</v>
      </c>
      <c r="C1904">
        <v>50</v>
      </c>
      <c r="D1904">
        <v>4</v>
      </c>
      <c r="E1904">
        <v>311</v>
      </c>
      <c r="F1904" t="s">
        <v>1400</v>
      </c>
      <c r="G1904" t="s">
        <v>2182</v>
      </c>
    </row>
    <row r="1905" spans="1:8" x14ac:dyDescent="0.2">
      <c r="A1905" t="s">
        <v>4894</v>
      </c>
      <c r="B1905">
        <v>868</v>
      </c>
      <c r="C1905">
        <v>28</v>
      </c>
      <c r="D1905">
        <v>4</v>
      </c>
      <c r="E1905">
        <v>311</v>
      </c>
      <c r="F1905" t="s">
        <v>1400</v>
      </c>
      <c r="G1905" t="s">
        <v>2182</v>
      </c>
    </row>
    <row r="1906" spans="1:8" x14ac:dyDescent="0.2">
      <c r="A1906" t="s">
        <v>4894</v>
      </c>
      <c r="B1906">
        <v>877</v>
      </c>
      <c r="C1906">
        <v>35</v>
      </c>
      <c r="D1906">
        <v>4</v>
      </c>
      <c r="E1906">
        <v>491</v>
      </c>
      <c r="F1906" t="s">
        <v>2006</v>
      </c>
      <c r="G1906" t="s">
        <v>1119</v>
      </c>
      <c r="H1906" t="s">
        <v>3486</v>
      </c>
    </row>
    <row r="1907" spans="1:8" x14ac:dyDescent="0.2">
      <c r="A1907" t="s">
        <v>4894</v>
      </c>
      <c r="B1907">
        <v>886</v>
      </c>
      <c r="C1907">
        <v>13</v>
      </c>
      <c r="D1907">
        <v>2</v>
      </c>
      <c r="E1907">
        <v>1253</v>
      </c>
      <c r="F1907" t="s">
        <v>2737</v>
      </c>
      <c r="G1907" t="s">
        <v>242</v>
      </c>
    </row>
    <row r="1908" spans="1:8" x14ac:dyDescent="0.2">
      <c r="A1908" t="s">
        <v>4894</v>
      </c>
      <c r="B1908">
        <v>886</v>
      </c>
      <c r="C1908">
        <v>13</v>
      </c>
      <c r="D1908">
        <v>4</v>
      </c>
      <c r="E1908">
        <v>3792</v>
      </c>
      <c r="F1908" t="s">
        <v>2454</v>
      </c>
      <c r="G1908" t="s">
        <v>60</v>
      </c>
    </row>
    <row r="1909" spans="1:8" x14ac:dyDescent="0.2">
      <c r="A1909" t="s">
        <v>4894</v>
      </c>
      <c r="B1909">
        <v>888</v>
      </c>
      <c r="C1909">
        <v>13</v>
      </c>
      <c r="D1909">
        <v>2</v>
      </c>
      <c r="E1909">
        <v>1253</v>
      </c>
      <c r="F1909" t="s">
        <v>2737</v>
      </c>
      <c r="G1909" t="s">
        <v>242</v>
      </c>
    </row>
    <row r="1910" spans="1:8" x14ac:dyDescent="0.2">
      <c r="A1910" t="s">
        <v>4894</v>
      </c>
      <c r="B1910">
        <v>888</v>
      </c>
      <c r="C1910">
        <v>13</v>
      </c>
      <c r="D1910">
        <v>4</v>
      </c>
      <c r="E1910">
        <v>3792</v>
      </c>
      <c r="F1910" t="s">
        <v>2454</v>
      </c>
      <c r="G1910" t="s">
        <v>60</v>
      </c>
    </row>
    <row r="1911" spans="1:8" x14ac:dyDescent="0.2">
      <c r="A1911" t="s">
        <v>4894</v>
      </c>
      <c r="B1911">
        <v>900</v>
      </c>
      <c r="C1911">
        <v>13</v>
      </c>
      <c r="D1911">
        <v>2</v>
      </c>
      <c r="E1911">
        <v>1253</v>
      </c>
      <c r="F1911" t="s">
        <v>2737</v>
      </c>
      <c r="G1911" t="s">
        <v>242</v>
      </c>
    </row>
    <row r="1912" spans="1:8" x14ac:dyDescent="0.2">
      <c r="A1912" t="s">
        <v>4894</v>
      </c>
      <c r="B1912">
        <v>900</v>
      </c>
      <c r="C1912">
        <v>13</v>
      </c>
      <c r="D1912">
        <v>4</v>
      </c>
      <c r="E1912">
        <v>3792</v>
      </c>
      <c r="F1912" t="s">
        <v>2454</v>
      </c>
      <c r="G1912" t="s">
        <v>60</v>
      </c>
    </row>
    <row r="1913" spans="1:8" x14ac:dyDescent="0.2">
      <c r="A1913" t="s">
        <v>4894</v>
      </c>
      <c r="B1913">
        <v>901</v>
      </c>
      <c r="C1913">
        <v>13</v>
      </c>
      <c r="D1913">
        <v>2</v>
      </c>
      <c r="E1913">
        <v>1253</v>
      </c>
      <c r="F1913" t="s">
        <v>2737</v>
      </c>
      <c r="G1913" t="s">
        <v>242</v>
      </c>
    </row>
    <row r="1914" spans="1:8" x14ac:dyDescent="0.2">
      <c r="A1914" t="s">
        <v>4894</v>
      </c>
      <c r="B1914">
        <v>901</v>
      </c>
      <c r="C1914">
        <v>13</v>
      </c>
      <c r="D1914">
        <v>4</v>
      </c>
      <c r="E1914">
        <v>3792</v>
      </c>
      <c r="F1914" t="s">
        <v>2454</v>
      </c>
      <c r="G1914" t="s">
        <v>60</v>
      </c>
    </row>
    <row r="1915" spans="1:8" x14ac:dyDescent="0.2">
      <c r="A1915" t="s">
        <v>4894</v>
      </c>
      <c r="B1915">
        <v>902</v>
      </c>
      <c r="C1915">
        <v>13</v>
      </c>
      <c r="D1915">
        <v>2</v>
      </c>
      <c r="E1915">
        <v>1253</v>
      </c>
      <c r="F1915" t="s">
        <v>2737</v>
      </c>
      <c r="G1915" t="s">
        <v>242</v>
      </c>
    </row>
    <row r="1916" spans="1:8" x14ac:dyDescent="0.2">
      <c r="A1916" t="s">
        <v>4894</v>
      </c>
      <c r="B1916">
        <v>902</v>
      </c>
      <c r="C1916">
        <v>13</v>
      </c>
      <c r="D1916">
        <v>4</v>
      </c>
      <c r="E1916">
        <v>3792</v>
      </c>
      <c r="F1916" t="s">
        <v>2454</v>
      </c>
      <c r="G1916" t="s">
        <v>60</v>
      </c>
    </row>
    <row r="1917" spans="1:8" x14ac:dyDescent="0.2">
      <c r="A1917" t="s">
        <v>4894</v>
      </c>
      <c r="B1917">
        <v>936</v>
      </c>
      <c r="C1917">
        <v>47</v>
      </c>
      <c r="D1917">
        <v>4</v>
      </c>
      <c r="E1917">
        <v>491</v>
      </c>
      <c r="F1917" t="s">
        <v>2006</v>
      </c>
      <c r="G1917" t="s">
        <v>1119</v>
      </c>
      <c r="H1917" t="s">
        <v>3486</v>
      </c>
    </row>
    <row r="1918" spans="1:8" x14ac:dyDescent="0.2">
      <c r="A1918" t="s">
        <v>4894</v>
      </c>
      <c r="B1918">
        <v>956</v>
      </c>
      <c r="C1918">
        <v>29</v>
      </c>
      <c r="D1918">
        <v>3</v>
      </c>
      <c r="E1918">
        <v>1482</v>
      </c>
      <c r="F1918" t="s">
        <v>239</v>
      </c>
      <c r="G1918" t="s">
        <v>242</v>
      </c>
      <c r="H1918" t="s">
        <v>3494</v>
      </c>
    </row>
    <row r="1919" spans="1:8" x14ac:dyDescent="0.2">
      <c r="A1919" t="s">
        <v>4894</v>
      </c>
      <c r="B1919">
        <v>980</v>
      </c>
      <c r="C1919">
        <v>33</v>
      </c>
      <c r="D1919">
        <v>4</v>
      </c>
      <c r="E1919">
        <v>3792</v>
      </c>
      <c r="F1919" t="s">
        <v>2454</v>
      </c>
      <c r="G1919" t="s">
        <v>60</v>
      </c>
    </row>
    <row r="1920" spans="1:8" x14ac:dyDescent="0.2">
      <c r="A1920" t="s">
        <v>4894</v>
      </c>
      <c r="B1920">
        <v>982</v>
      </c>
      <c r="C1920">
        <v>33</v>
      </c>
      <c r="D1920">
        <v>4</v>
      </c>
      <c r="E1920">
        <v>3792</v>
      </c>
      <c r="F1920" t="s">
        <v>2454</v>
      </c>
      <c r="G1920" t="s">
        <v>60</v>
      </c>
    </row>
    <row r="1921" spans="1:8" x14ac:dyDescent="0.2">
      <c r="A1921" t="s">
        <v>4893</v>
      </c>
      <c r="B1921">
        <v>34</v>
      </c>
      <c r="C1921">
        <v>23</v>
      </c>
      <c r="D1921">
        <v>2</v>
      </c>
      <c r="E1921">
        <v>3429</v>
      </c>
      <c r="F1921" t="s">
        <v>2174</v>
      </c>
      <c r="G1921" t="s">
        <v>242</v>
      </c>
    </row>
    <row r="1922" spans="1:8" x14ac:dyDescent="0.2">
      <c r="A1922" t="s">
        <v>4893</v>
      </c>
      <c r="B1922">
        <v>34</v>
      </c>
      <c r="C1922">
        <v>23</v>
      </c>
      <c r="D1922">
        <v>4</v>
      </c>
      <c r="E1922">
        <v>3453</v>
      </c>
      <c r="F1922" t="s">
        <v>2178</v>
      </c>
      <c r="G1922" t="s">
        <v>139</v>
      </c>
    </row>
    <row r="1923" spans="1:8" x14ac:dyDescent="0.2">
      <c r="A1923" t="s">
        <v>4893</v>
      </c>
      <c r="B1923">
        <v>35</v>
      </c>
      <c r="C1923">
        <v>18</v>
      </c>
      <c r="D1923">
        <v>2</v>
      </c>
      <c r="E1923">
        <v>3429</v>
      </c>
      <c r="F1923" t="s">
        <v>2174</v>
      </c>
      <c r="G1923" t="s">
        <v>242</v>
      </c>
    </row>
    <row r="1924" spans="1:8" x14ac:dyDescent="0.2">
      <c r="A1924" t="s">
        <v>4893</v>
      </c>
      <c r="B1924">
        <v>76</v>
      </c>
      <c r="C1924">
        <v>2</v>
      </c>
      <c r="D1924">
        <v>2</v>
      </c>
      <c r="E1924">
        <v>882</v>
      </c>
      <c r="F1924" t="s">
        <v>4871</v>
      </c>
      <c r="G1924" t="s">
        <v>242</v>
      </c>
    </row>
    <row r="1925" spans="1:8" x14ac:dyDescent="0.2">
      <c r="A1925" t="s">
        <v>4892</v>
      </c>
      <c r="B1925">
        <v>227</v>
      </c>
      <c r="C1925">
        <v>62</v>
      </c>
      <c r="D1925">
        <v>4</v>
      </c>
      <c r="E1925">
        <v>311</v>
      </c>
      <c r="F1925" t="s">
        <v>1400</v>
      </c>
      <c r="G1925" t="s">
        <v>2182</v>
      </c>
    </row>
    <row r="1926" spans="1:8" x14ac:dyDescent="0.2">
      <c r="A1926" t="s">
        <v>4892</v>
      </c>
      <c r="B1926">
        <v>364</v>
      </c>
      <c r="C1926">
        <v>2</v>
      </c>
      <c r="D1926">
        <v>2</v>
      </c>
      <c r="E1926">
        <v>882</v>
      </c>
      <c r="F1926" t="s">
        <v>4871</v>
      </c>
      <c r="G1926" t="s">
        <v>242</v>
      </c>
    </row>
    <row r="1927" spans="1:8" x14ac:dyDescent="0.2">
      <c r="A1927" t="s">
        <v>4891</v>
      </c>
      <c r="B1927">
        <v>31</v>
      </c>
      <c r="C1927">
        <v>101</v>
      </c>
      <c r="D1927">
        <v>4</v>
      </c>
      <c r="E1927">
        <v>311</v>
      </c>
      <c r="F1927" t="s">
        <v>1400</v>
      </c>
      <c r="G1927" t="s">
        <v>2182</v>
      </c>
    </row>
    <row r="1928" spans="1:8" x14ac:dyDescent="0.2">
      <c r="A1928" t="s">
        <v>4891</v>
      </c>
      <c r="B1928">
        <v>84</v>
      </c>
      <c r="C1928">
        <v>11</v>
      </c>
      <c r="D1928">
        <v>4</v>
      </c>
      <c r="E1928">
        <v>311</v>
      </c>
      <c r="F1928" t="s">
        <v>1400</v>
      </c>
      <c r="G1928" t="s">
        <v>2182</v>
      </c>
    </row>
    <row r="1929" spans="1:8" x14ac:dyDescent="0.2">
      <c r="A1929" t="s">
        <v>4891</v>
      </c>
      <c r="B1929">
        <v>84</v>
      </c>
      <c r="C1929">
        <v>81</v>
      </c>
      <c r="D1929">
        <v>4</v>
      </c>
      <c r="E1929">
        <v>311</v>
      </c>
      <c r="F1929" t="s">
        <v>1400</v>
      </c>
      <c r="G1929" t="s">
        <v>2182</v>
      </c>
    </row>
    <row r="1930" spans="1:8" x14ac:dyDescent="0.2">
      <c r="A1930" t="s">
        <v>4891</v>
      </c>
      <c r="B1930">
        <v>87</v>
      </c>
      <c r="C1930">
        <v>54</v>
      </c>
      <c r="D1930">
        <v>2</v>
      </c>
      <c r="E1930">
        <v>882</v>
      </c>
      <c r="F1930" t="s">
        <v>4871</v>
      </c>
      <c r="G1930" t="s">
        <v>242</v>
      </c>
    </row>
    <row r="1931" spans="1:8" x14ac:dyDescent="0.2">
      <c r="A1931" t="s">
        <v>5046</v>
      </c>
      <c r="B1931">
        <v>98</v>
      </c>
      <c r="C1931">
        <v>2</v>
      </c>
      <c r="D1931">
        <v>2</v>
      </c>
      <c r="E1931">
        <v>882</v>
      </c>
      <c r="F1931" t="s">
        <v>4871</v>
      </c>
      <c r="G1931" t="s">
        <v>242</v>
      </c>
    </row>
    <row r="1932" spans="1:8" x14ac:dyDescent="0.2">
      <c r="A1932" t="s">
        <v>5045</v>
      </c>
      <c r="B1932">
        <v>41</v>
      </c>
      <c r="C1932">
        <v>1</v>
      </c>
      <c r="D1932">
        <v>2</v>
      </c>
      <c r="E1932">
        <v>882</v>
      </c>
      <c r="F1932" t="s">
        <v>4871</v>
      </c>
      <c r="G1932" t="s">
        <v>242</v>
      </c>
    </row>
    <row r="1933" spans="1:8" x14ac:dyDescent="0.2">
      <c r="A1933" t="s">
        <v>5044</v>
      </c>
      <c r="B1933">
        <v>652</v>
      </c>
      <c r="C1933">
        <v>2</v>
      </c>
      <c r="D1933">
        <v>2</v>
      </c>
      <c r="E1933">
        <v>882</v>
      </c>
      <c r="F1933" t="s">
        <v>4871</v>
      </c>
      <c r="G1933" t="s">
        <v>242</v>
      </c>
    </row>
    <row r="1934" spans="1:8" x14ac:dyDescent="0.2">
      <c r="A1934" t="s">
        <v>5043</v>
      </c>
      <c r="B1934">
        <v>71</v>
      </c>
      <c r="C1934">
        <v>2</v>
      </c>
      <c r="D1934">
        <v>2</v>
      </c>
      <c r="E1934">
        <v>882</v>
      </c>
      <c r="F1934" t="s">
        <v>4871</v>
      </c>
      <c r="G1934" t="s">
        <v>242</v>
      </c>
    </row>
    <row r="1935" spans="1:8" x14ac:dyDescent="0.2">
      <c r="A1935" t="s">
        <v>5042</v>
      </c>
      <c r="B1935">
        <v>49</v>
      </c>
      <c r="C1935">
        <v>2</v>
      </c>
      <c r="D1935">
        <v>2</v>
      </c>
      <c r="E1935">
        <v>882</v>
      </c>
      <c r="F1935" t="s">
        <v>4871</v>
      </c>
      <c r="G1935" t="s">
        <v>242</v>
      </c>
    </row>
    <row r="1936" spans="1:8" x14ac:dyDescent="0.2">
      <c r="A1936" t="s">
        <v>5039</v>
      </c>
      <c r="B1936">
        <v>152</v>
      </c>
      <c r="C1936">
        <v>12</v>
      </c>
      <c r="D1936">
        <v>6</v>
      </c>
      <c r="E1936">
        <v>306</v>
      </c>
      <c r="F1936" t="s">
        <v>1967</v>
      </c>
      <c r="G1936" t="s">
        <v>2394</v>
      </c>
      <c r="H1936" t="s">
        <v>3488</v>
      </c>
    </row>
    <row r="1937" spans="1:8" x14ac:dyDescent="0.2">
      <c r="A1937" t="s">
        <v>5039</v>
      </c>
      <c r="B1937">
        <v>152</v>
      </c>
      <c r="C1937">
        <v>59</v>
      </c>
      <c r="D1937">
        <v>6</v>
      </c>
      <c r="E1937">
        <v>306</v>
      </c>
      <c r="F1937" t="s">
        <v>1967</v>
      </c>
      <c r="G1937" t="s">
        <v>2394</v>
      </c>
      <c r="H1937" t="s">
        <v>3488</v>
      </c>
    </row>
    <row r="1938" spans="1:8" x14ac:dyDescent="0.2">
      <c r="A1938" t="s">
        <v>5039</v>
      </c>
      <c r="B1938">
        <v>166</v>
      </c>
      <c r="C1938">
        <v>18</v>
      </c>
      <c r="D1938">
        <v>7</v>
      </c>
      <c r="E1938">
        <v>509</v>
      </c>
      <c r="F1938" t="s">
        <v>2023</v>
      </c>
      <c r="G1938" t="s">
        <v>3204</v>
      </c>
      <c r="H1938" t="s">
        <v>5041</v>
      </c>
    </row>
    <row r="1939" spans="1:8" x14ac:dyDescent="0.2">
      <c r="A1939" t="s">
        <v>5039</v>
      </c>
      <c r="B1939">
        <v>166</v>
      </c>
      <c r="C1939">
        <v>34</v>
      </c>
      <c r="D1939">
        <v>4</v>
      </c>
      <c r="E1939">
        <v>488</v>
      </c>
      <c r="F1939" t="s">
        <v>3097</v>
      </c>
      <c r="G1939" t="s">
        <v>1119</v>
      </c>
      <c r="H1939" t="s">
        <v>3496</v>
      </c>
    </row>
    <row r="1940" spans="1:8" x14ac:dyDescent="0.2">
      <c r="A1940" t="s">
        <v>5039</v>
      </c>
      <c r="B1940">
        <v>170</v>
      </c>
      <c r="C1940">
        <v>33</v>
      </c>
      <c r="D1940">
        <v>7</v>
      </c>
      <c r="E1940">
        <v>505</v>
      </c>
      <c r="F1940" t="s">
        <v>2019</v>
      </c>
      <c r="G1940" t="s">
        <v>3204</v>
      </c>
      <c r="H1940" t="s">
        <v>5040</v>
      </c>
    </row>
    <row r="1941" spans="1:8" x14ac:dyDescent="0.2">
      <c r="A1941" t="s">
        <v>5039</v>
      </c>
      <c r="B1941">
        <v>170</v>
      </c>
      <c r="C1941">
        <v>38</v>
      </c>
      <c r="D1941">
        <v>4</v>
      </c>
      <c r="E1941">
        <v>488</v>
      </c>
      <c r="F1941" t="s">
        <v>3097</v>
      </c>
      <c r="G1941" t="s">
        <v>1119</v>
      </c>
      <c r="H1941" t="s">
        <v>3496</v>
      </c>
    </row>
    <row r="1942" spans="1:8" x14ac:dyDescent="0.2">
      <c r="A1942" t="s">
        <v>5039</v>
      </c>
      <c r="B1942">
        <v>171</v>
      </c>
      <c r="C1942">
        <v>34</v>
      </c>
      <c r="D1942">
        <v>4</v>
      </c>
      <c r="E1942">
        <v>489</v>
      </c>
      <c r="F1942" t="s">
        <v>2002</v>
      </c>
      <c r="G1942" t="s">
        <v>1119</v>
      </c>
      <c r="H1942" t="s">
        <v>3496</v>
      </c>
    </row>
    <row r="1943" spans="1:8" x14ac:dyDescent="0.2">
      <c r="A1943" t="s">
        <v>5039</v>
      </c>
      <c r="B1943">
        <v>172</v>
      </c>
      <c r="C1943">
        <v>34</v>
      </c>
      <c r="D1943">
        <v>4</v>
      </c>
      <c r="E1943">
        <v>488</v>
      </c>
      <c r="F1943" t="s">
        <v>3097</v>
      </c>
      <c r="G1943" t="s">
        <v>1119</v>
      </c>
      <c r="H1943" t="s">
        <v>3496</v>
      </c>
    </row>
    <row r="1944" spans="1:8" x14ac:dyDescent="0.2">
      <c r="A1944" t="s">
        <v>5039</v>
      </c>
      <c r="B1944">
        <v>173</v>
      </c>
      <c r="C1944">
        <v>34</v>
      </c>
      <c r="D1944">
        <v>4</v>
      </c>
      <c r="E1944">
        <v>488</v>
      </c>
      <c r="F1944" t="s">
        <v>3097</v>
      </c>
      <c r="G1944" t="s">
        <v>1119</v>
      </c>
      <c r="H1944" t="s">
        <v>3496</v>
      </c>
    </row>
    <row r="1945" spans="1:8" x14ac:dyDescent="0.2">
      <c r="A1945" t="s">
        <v>5039</v>
      </c>
      <c r="B1945">
        <v>187</v>
      </c>
      <c r="C1945">
        <v>20</v>
      </c>
      <c r="D1945">
        <v>4</v>
      </c>
      <c r="E1945">
        <v>488</v>
      </c>
      <c r="F1945" t="s">
        <v>3097</v>
      </c>
      <c r="G1945" t="s">
        <v>1119</v>
      </c>
      <c r="H1945" t="s">
        <v>3496</v>
      </c>
    </row>
    <row r="1946" spans="1:8" x14ac:dyDescent="0.2">
      <c r="A1946" t="s">
        <v>5039</v>
      </c>
      <c r="B1946">
        <v>188</v>
      </c>
      <c r="C1946">
        <v>20</v>
      </c>
      <c r="D1946">
        <v>4</v>
      </c>
      <c r="E1946">
        <v>489</v>
      </c>
      <c r="F1946" t="s">
        <v>2002</v>
      </c>
      <c r="G1946" t="s">
        <v>1119</v>
      </c>
      <c r="H1946" t="s">
        <v>3496</v>
      </c>
    </row>
    <row r="1947" spans="1:8" x14ac:dyDescent="0.2">
      <c r="A1947" t="s">
        <v>5039</v>
      </c>
      <c r="B1947">
        <v>189</v>
      </c>
      <c r="C1947">
        <v>20</v>
      </c>
      <c r="D1947">
        <v>4</v>
      </c>
      <c r="E1947">
        <v>488</v>
      </c>
      <c r="F1947" t="s">
        <v>3097</v>
      </c>
      <c r="G1947" t="s">
        <v>1119</v>
      </c>
      <c r="H1947" t="s">
        <v>3496</v>
      </c>
    </row>
    <row r="1948" spans="1:8" x14ac:dyDescent="0.2">
      <c r="A1948" t="s">
        <v>5039</v>
      </c>
      <c r="B1948">
        <v>190</v>
      </c>
      <c r="C1948">
        <v>20</v>
      </c>
      <c r="D1948">
        <v>4</v>
      </c>
      <c r="E1948">
        <v>488</v>
      </c>
      <c r="F1948" t="s">
        <v>3097</v>
      </c>
      <c r="G1948" t="s">
        <v>1119</v>
      </c>
      <c r="H1948" t="s">
        <v>3496</v>
      </c>
    </row>
    <row r="1949" spans="1:8" x14ac:dyDescent="0.2">
      <c r="A1949" t="s">
        <v>5039</v>
      </c>
      <c r="B1949">
        <v>255</v>
      </c>
      <c r="C1949">
        <v>11</v>
      </c>
      <c r="D1949">
        <v>6</v>
      </c>
      <c r="E1949">
        <v>306</v>
      </c>
      <c r="F1949" t="s">
        <v>1967</v>
      </c>
      <c r="G1949" t="s">
        <v>2394</v>
      </c>
      <c r="H1949" t="s">
        <v>3488</v>
      </c>
    </row>
    <row r="1950" spans="1:8" x14ac:dyDescent="0.2">
      <c r="A1950" t="s">
        <v>5039</v>
      </c>
      <c r="B1950">
        <v>255</v>
      </c>
      <c r="C1950">
        <v>55</v>
      </c>
      <c r="D1950">
        <v>6</v>
      </c>
      <c r="E1950">
        <v>306</v>
      </c>
      <c r="F1950" t="s">
        <v>1967</v>
      </c>
      <c r="G1950" t="s">
        <v>2394</v>
      </c>
      <c r="H1950" t="s">
        <v>3488</v>
      </c>
    </row>
    <row r="1951" spans="1:8" x14ac:dyDescent="0.2">
      <c r="A1951" t="s">
        <v>5039</v>
      </c>
      <c r="B1951">
        <v>271</v>
      </c>
      <c r="C1951">
        <v>18</v>
      </c>
      <c r="D1951">
        <v>7</v>
      </c>
      <c r="E1951">
        <v>509</v>
      </c>
      <c r="F1951" t="s">
        <v>2023</v>
      </c>
      <c r="G1951" t="s">
        <v>3204</v>
      </c>
      <c r="H1951" t="s">
        <v>5041</v>
      </c>
    </row>
    <row r="1952" spans="1:8" x14ac:dyDescent="0.2">
      <c r="A1952" t="s">
        <v>5039</v>
      </c>
      <c r="B1952">
        <v>271</v>
      </c>
      <c r="C1952">
        <v>32</v>
      </c>
      <c r="D1952">
        <v>4</v>
      </c>
      <c r="E1952">
        <v>488</v>
      </c>
      <c r="F1952" t="s">
        <v>3097</v>
      </c>
      <c r="G1952" t="s">
        <v>1119</v>
      </c>
      <c r="H1952" t="s">
        <v>3496</v>
      </c>
    </row>
    <row r="1953" spans="1:8" x14ac:dyDescent="0.2">
      <c r="A1953" t="s">
        <v>5039</v>
      </c>
      <c r="B1953">
        <v>275</v>
      </c>
      <c r="C1953">
        <v>37</v>
      </c>
      <c r="D1953">
        <v>7</v>
      </c>
      <c r="E1953">
        <v>505</v>
      </c>
      <c r="F1953" t="s">
        <v>2019</v>
      </c>
      <c r="G1953" t="s">
        <v>3204</v>
      </c>
      <c r="H1953" t="s">
        <v>5040</v>
      </c>
    </row>
    <row r="1954" spans="1:8" x14ac:dyDescent="0.2">
      <c r="A1954" t="s">
        <v>5039</v>
      </c>
      <c r="B1954">
        <v>275</v>
      </c>
      <c r="C1954">
        <v>42</v>
      </c>
      <c r="D1954">
        <v>4</v>
      </c>
      <c r="E1954">
        <v>488</v>
      </c>
      <c r="F1954" t="s">
        <v>3097</v>
      </c>
      <c r="G1954" t="s">
        <v>1119</v>
      </c>
      <c r="H1954" t="s">
        <v>3496</v>
      </c>
    </row>
    <row r="1955" spans="1:8" x14ac:dyDescent="0.2">
      <c r="A1955" t="s">
        <v>5039</v>
      </c>
      <c r="B1955">
        <v>276</v>
      </c>
      <c r="C1955">
        <v>42</v>
      </c>
      <c r="D1955">
        <v>4</v>
      </c>
      <c r="E1955">
        <v>489</v>
      </c>
      <c r="F1955" t="s">
        <v>2002</v>
      </c>
      <c r="G1955" t="s">
        <v>1119</v>
      </c>
      <c r="H1955" t="s">
        <v>3496</v>
      </c>
    </row>
    <row r="1956" spans="1:8" x14ac:dyDescent="0.2">
      <c r="A1956" t="s">
        <v>5039</v>
      </c>
      <c r="B1956">
        <v>277</v>
      </c>
      <c r="C1956">
        <v>42</v>
      </c>
      <c r="D1956">
        <v>4</v>
      </c>
      <c r="E1956">
        <v>488</v>
      </c>
      <c r="F1956" t="s">
        <v>3097</v>
      </c>
      <c r="G1956" t="s">
        <v>1119</v>
      </c>
      <c r="H1956" t="s">
        <v>3496</v>
      </c>
    </row>
    <row r="1957" spans="1:8" x14ac:dyDescent="0.2">
      <c r="A1957" t="s">
        <v>5039</v>
      </c>
      <c r="B1957">
        <v>278</v>
      </c>
      <c r="C1957">
        <v>42</v>
      </c>
      <c r="D1957">
        <v>4</v>
      </c>
      <c r="E1957">
        <v>488</v>
      </c>
      <c r="F1957" t="s">
        <v>3097</v>
      </c>
      <c r="G1957" t="s">
        <v>1119</v>
      </c>
      <c r="H1957" t="s">
        <v>3496</v>
      </c>
    </row>
    <row r="1958" spans="1:8" x14ac:dyDescent="0.2">
      <c r="A1958" t="s">
        <v>5039</v>
      </c>
      <c r="B1958">
        <v>360</v>
      </c>
      <c r="C1958">
        <v>11</v>
      </c>
      <c r="D1958">
        <v>6</v>
      </c>
      <c r="E1958">
        <v>306</v>
      </c>
      <c r="F1958" t="s">
        <v>1967</v>
      </c>
      <c r="G1958" t="s">
        <v>2394</v>
      </c>
      <c r="H1958" t="s">
        <v>3488</v>
      </c>
    </row>
    <row r="1959" spans="1:8" x14ac:dyDescent="0.2">
      <c r="A1959" t="s">
        <v>5039</v>
      </c>
      <c r="B1959">
        <v>360</v>
      </c>
      <c r="C1959">
        <v>56</v>
      </c>
      <c r="D1959">
        <v>6</v>
      </c>
      <c r="E1959">
        <v>306</v>
      </c>
      <c r="F1959" t="s">
        <v>1967</v>
      </c>
      <c r="G1959" t="s">
        <v>2394</v>
      </c>
      <c r="H1959" t="s">
        <v>3488</v>
      </c>
    </row>
    <row r="1960" spans="1:8" x14ac:dyDescent="0.2">
      <c r="A1960" t="s">
        <v>5039</v>
      </c>
      <c r="B1960">
        <v>372</v>
      </c>
      <c r="C1960">
        <v>18</v>
      </c>
      <c r="D1960">
        <v>7</v>
      </c>
      <c r="E1960">
        <v>509</v>
      </c>
      <c r="F1960" t="s">
        <v>2023</v>
      </c>
      <c r="G1960" t="s">
        <v>3204</v>
      </c>
      <c r="H1960" t="s">
        <v>5041</v>
      </c>
    </row>
    <row r="1961" spans="1:8" x14ac:dyDescent="0.2">
      <c r="A1961" t="s">
        <v>5039</v>
      </c>
      <c r="B1961">
        <v>372</v>
      </c>
      <c r="C1961">
        <v>31</v>
      </c>
      <c r="D1961">
        <v>4</v>
      </c>
      <c r="E1961">
        <v>488</v>
      </c>
      <c r="F1961" t="s">
        <v>3097</v>
      </c>
      <c r="G1961" t="s">
        <v>1119</v>
      </c>
      <c r="H1961" t="s">
        <v>3496</v>
      </c>
    </row>
    <row r="1962" spans="1:8" x14ac:dyDescent="0.2">
      <c r="A1962" t="s">
        <v>5039</v>
      </c>
      <c r="B1962">
        <v>380</v>
      </c>
      <c r="C1962">
        <v>11</v>
      </c>
      <c r="D1962">
        <v>7</v>
      </c>
      <c r="E1962">
        <v>505</v>
      </c>
      <c r="F1962" t="s">
        <v>2019</v>
      </c>
      <c r="G1962" t="s">
        <v>3204</v>
      </c>
      <c r="H1962" t="s">
        <v>5040</v>
      </c>
    </row>
    <row r="1963" spans="1:8" x14ac:dyDescent="0.2">
      <c r="A1963" t="s">
        <v>5039</v>
      </c>
      <c r="B1963">
        <v>380</v>
      </c>
      <c r="C1963">
        <v>16</v>
      </c>
      <c r="D1963">
        <v>4</v>
      </c>
      <c r="E1963">
        <v>488</v>
      </c>
      <c r="F1963" t="s">
        <v>3097</v>
      </c>
      <c r="G1963" t="s">
        <v>1119</v>
      </c>
      <c r="H1963" t="s">
        <v>3496</v>
      </c>
    </row>
    <row r="1964" spans="1:8" x14ac:dyDescent="0.2">
      <c r="A1964" t="s">
        <v>5039</v>
      </c>
      <c r="B1964">
        <v>381</v>
      </c>
      <c r="C1964">
        <v>16</v>
      </c>
      <c r="D1964">
        <v>4</v>
      </c>
      <c r="E1964">
        <v>489</v>
      </c>
      <c r="F1964" t="s">
        <v>2002</v>
      </c>
      <c r="G1964" t="s">
        <v>1119</v>
      </c>
      <c r="H1964" t="s">
        <v>3496</v>
      </c>
    </row>
    <row r="1965" spans="1:8" x14ac:dyDescent="0.2">
      <c r="A1965" t="s">
        <v>5039</v>
      </c>
      <c r="B1965">
        <v>382</v>
      </c>
      <c r="C1965">
        <v>16</v>
      </c>
      <c r="D1965">
        <v>4</v>
      </c>
      <c r="E1965">
        <v>488</v>
      </c>
      <c r="F1965" t="s">
        <v>3097</v>
      </c>
      <c r="G1965" t="s">
        <v>1119</v>
      </c>
      <c r="H1965" t="s">
        <v>3496</v>
      </c>
    </row>
    <row r="1966" spans="1:8" x14ac:dyDescent="0.2">
      <c r="A1966" t="s">
        <v>5039</v>
      </c>
      <c r="B1966">
        <v>383</v>
      </c>
      <c r="C1966">
        <v>16</v>
      </c>
      <c r="D1966">
        <v>4</v>
      </c>
      <c r="E1966">
        <v>488</v>
      </c>
      <c r="F1966" t="s">
        <v>3097</v>
      </c>
      <c r="G1966" t="s">
        <v>1119</v>
      </c>
      <c r="H1966" t="s">
        <v>3496</v>
      </c>
    </row>
    <row r="1967" spans="1:8" x14ac:dyDescent="0.2">
      <c r="A1967" t="s">
        <v>5039</v>
      </c>
      <c r="B1967">
        <v>406</v>
      </c>
      <c r="C1967">
        <v>2</v>
      </c>
      <c r="D1967">
        <v>2</v>
      </c>
      <c r="E1967">
        <v>882</v>
      </c>
      <c r="F1967" t="s">
        <v>4871</v>
      </c>
      <c r="G1967" t="s">
        <v>242</v>
      </c>
    </row>
    <row r="1968" spans="1:8" x14ac:dyDescent="0.2">
      <c r="A1968" t="s">
        <v>5038</v>
      </c>
      <c r="B1968">
        <v>219</v>
      </c>
      <c r="C1968">
        <v>34</v>
      </c>
      <c r="D1968">
        <v>2</v>
      </c>
      <c r="E1968">
        <v>1257</v>
      </c>
      <c r="F1968" t="s">
        <v>2720</v>
      </c>
      <c r="G1968" t="s">
        <v>242</v>
      </c>
    </row>
    <row r="1969" spans="1:8" x14ac:dyDescent="0.2">
      <c r="A1969" t="s">
        <v>5038</v>
      </c>
      <c r="B1969">
        <v>219</v>
      </c>
      <c r="C1969">
        <v>7</v>
      </c>
      <c r="D1969">
        <v>2</v>
      </c>
      <c r="E1969">
        <v>1257</v>
      </c>
      <c r="F1969" t="s">
        <v>2720</v>
      </c>
      <c r="G1969" t="s">
        <v>242</v>
      </c>
    </row>
    <row r="1970" spans="1:8" x14ac:dyDescent="0.2">
      <c r="A1970" t="s">
        <v>5038</v>
      </c>
      <c r="B1970">
        <v>229</v>
      </c>
      <c r="C1970">
        <v>33</v>
      </c>
      <c r="D1970">
        <v>4</v>
      </c>
      <c r="E1970">
        <v>489</v>
      </c>
      <c r="F1970" t="s">
        <v>2002</v>
      </c>
      <c r="G1970" t="s">
        <v>1119</v>
      </c>
      <c r="H1970" t="s">
        <v>3496</v>
      </c>
    </row>
    <row r="1971" spans="1:8" x14ac:dyDescent="0.2">
      <c r="A1971" t="s">
        <v>5038</v>
      </c>
      <c r="B1971">
        <v>252</v>
      </c>
      <c r="C1971">
        <v>7</v>
      </c>
      <c r="D1971">
        <v>2</v>
      </c>
      <c r="E1971">
        <v>1257</v>
      </c>
      <c r="F1971" t="s">
        <v>2720</v>
      </c>
      <c r="G1971" t="s">
        <v>242</v>
      </c>
    </row>
    <row r="1972" spans="1:8" x14ac:dyDescent="0.2">
      <c r="A1972" t="s">
        <v>5038</v>
      </c>
      <c r="B1972">
        <v>265</v>
      </c>
      <c r="C1972">
        <v>37</v>
      </c>
      <c r="D1972">
        <v>4</v>
      </c>
      <c r="E1972">
        <v>489</v>
      </c>
      <c r="F1972" t="s">
        <v>2002</v>
      </c>
      <c r="G1972" t="s">
        <v>1119</v>
      </c>
      <c r="H1972" t="s">
        <v>3496</v>
      </c>
    </row>
    <row r="1973" spans="1:8" x14ac:dyDescent="0.2">
      <c r="A1973" t="s">
        <v>5038</v>
      </c>
      <c r="B1973">
        <v>286</v>
      </c>
      <c r="C1973">
        <v>23</v>
      </c>
      <c r="D1973">
        <v>6</v>
      </c>
      <c r="E1973">
        <v>306</v>
      </c>
      <c r="F1973" t="s">
        <v>1967</v>
      </c>
      <c r="G1973" t="s">
        <v>2394</v>
      </c>
      <c r="H1973" t="s">
        <v>3488</v>
      </c>
    </row>
    <row r="1974" spans="1:8" x14ac:dyDescent="0.2">
      <c r="A1974" t="s">
        <v>5038</v>
      </c>
      <c r="B1974">
        <v>287</v>
      </c>
      <c r="C1974">
        <v>23</v>
      </c>
      <c r="D1974">
        <v>6</v>
      </c>
      <c r="E1974">
        <v>306</v>
      </c>
      <c r="F1974" t="s">
        <v>1967</v>
      </c>
      <c r="G1974" t="s">
        <v>2394</v>
      </c>
      <c r="H1974" t="s">
        <v>3488</v>
      </c>
    </row>
    <row r="1975" spans="1:8" x14ac:dyDescent="0.2">
      <c r="A1975" t="s">
        <v>5038</v>
      </c>
      <c r="B1975">
        <v>296</v>
      </c>
      <c r="C1975">
        <v>48</v>
      </c>
      <c r="D1975">
        <v>6</v>
      </c>
      <c r="E1975">
        <v>306</v>
      </c>
      <c r="F1975" t="s">
        <v>1967</v>
      </c>
      <c r="G1975" t="s">
        <v>2394</v>
      </c>
      <c r="H1975" t="s">
        <v>3488</v>
      </c>
    </row>
    <row r="1976" spans="1:8" x14ac:dyDescent="0.2">
      <c r="A1976" t="s">
        <v>5038</v>
      </c>
      <c r="B1976">
        <v>321</v>
      </c>
      <c r="C1976">
        <v>22</v>
      </c>
      <c r="D1976">
        <v>4</v>
      </c>
      <c r="E1976">
        <v>311</v>
      </c>
      <c r="F1976" t="s">
        <v>1400</v>
      </c>
      <c r="G1976" t="s">
        <v>2182</v>
      </c>
    </row>
    <row r="1977" spans="1:8" x14ac:dyDescent="0.2">
      <c r="A1977" t="s">
        <v>5038</v>
      </c>
      <c r="B1977">
        <v>321</v>
      </c>
      <c r="C1977">
        <v>43</v>
      </c>
      <c r="D1977">
        <v>4</v>
      </c>
      <c r="E1977">
        <v>488</v>
      </c>
      <c r="F1977" t="s">
        <v>3097</v>
      </c>
      <c r="G1977" t="s">
        <v>1119</v>
      </c>
      <c r="H1977" t="s">
        <v>3496</v>
      </c>
    </row>
    <row r="1978" spans="1:8" x14ac:dyDescent="0.2">
      <c r="A1978" t="s">
        <v>5038</v>
      </c>
      <c r="B1978">
        <v>332</v>
      </c>
      <c r="C1978">
        <v>13</v>
      </c>
      <c r="D1978">
        <v>4</v>
      </c>
      <c r="E1978">
        <v>489</v>
      </c>
      <c r="F1978" t="s">
        <v>2002</v>
      </c>
      <c r="G1978" t="s">
        <v>1119</v>
      </c>
      <c r="H1978" t="s">
        <v>3496</v>
      </c>
    </row>
    <row r="1979" spans="1:8" x14ac:dyDescent="0.2">
      <c r="A1979" t="s">
        <v>5038</v>
      </c>
      <c r="B1979">
        <v>362</v>
      </c>
      <c r="C1979">
        <v>13</v>
      </c>
      <c r="D1979">
        <v>4</v>
      </c>
      <c r="E1979">
        <v>311</v>
      </c>
      <c r="F1979" t="s">
        <v>1400</v>
      </c>
      <c r="G1979" t="s">
        <v>2182</v>
      </c>
    </row>
    <row r="1980" spans="1:8" x14ac:dyDescent="0.2">
      <c r="A1980" t="s">
        <v>5038</v>
      </c>
      <c r="B1980">
        <v>370</v>
      </c>
      <c r="C1980">
        <v>13</v>
      </c>
      <c r="D1980">
        <v>4</v>
      </c>
      <c r="E1980">
        <v>489</v>
      </c>
      <c r="F1980" t="s">
        <v>2002</v>
      </c>
      <c r="G1980" t="s">
        <v>1119</v>
      </c>
      <c r="H1980" t="s">
        <v>3496</v>
      </c>
    </row>
    <row r="1981" spans="1:8" x14ac:dyDescent="0.2">
      <c r="A1981" t="s">
        <v>5038</v>
      </c>
      <c r="B1981">
        <v>424</v>
      </c>
      <c r="C1981">
        <v>2</v>
      </c>
      <c r="D1981">
        <v>2</v>
      </c>
      <c r="E1981">
        <v>882</v>
      </c>
      <c r="F1981" t="s">
        <v>4871</v>
      </c>
      <c r="G1981" t="s">
        <v>242</v>
      </c>
    </row>
    <row r="1982" spans="1:8" x14ac:dyDescent="0.2">
      <c r="A1982" t="s">
        <v>4890</v>
      </c>
      <c r="B1982">
        <v>129</v>
      </c>
      <c r="C1982">
        <v>16</v>
      </c>
      <c r="D1982">
        <v>4</v>
      </c>
      <c r="E1982">
        <v>312</v>
      </c>
      <c r="F1982" t="s">
        <v>2557</v>
      </c>
      <c r="G1982" t="s">
        <v>2182</v>
      </c>
    </row>
    <row r="1983" spans="1:8" x14ac:dyDescent="0.2">
      <c r="A1983" t="s">
        <v>4890</v>
      </c>
      <c r="B1983">
        <v>129</v>
      </c>
      <c r="C1983">
        <v>30</v>
      </c>
      <c r="D1983">
        <v>4</v>
      </c>
      <c r="E1983">
        <v>488</v>
      </c>
      <c r="F1983" t="s">
        <v>3097</v>
      </c>
      <c r="G1983" t="s">
        <v>1119</v>
      </c>
      <c r="H1983" t="s">
        <v>3496</v>
      </c>
    </row>
    <row r="1984" spans="1:8" x14ac:dyDescent="0.2">
      <c r="A1984" t="s">
        <v>4890</v>
      </c>
      <c r="B1984">
        <v>129</v>
      </c>
      <c r="C1984">
        <v>46</v>
      </c>
      <c r="D1984">
        <v>4</v>
      </c>
      <c r="E1984">
        <v>312</v>
      </c>
      <c r="F1984" t="s">
        <v>2557</v>
      </c>
      <c r="G1984" t="s">
        <v>2182</v>
      </c>
    </row>
    <row r="1985" spans="1:8" x14ac:dyDescent="0.2">
      <c r="A1985" t="s">
        <v>4890</v>
      </c>
      <c r="B1985">
        <v>129</v>
      </c>
      <c r="C1985">
        <v>66</v>
      </c>
      <c r="D1985">
        <v>4</v>
      </c>
      <c r="E1985">
        <v>488</v>
      </c>
      <c r="F1985" t="s">
        <v>3097</v>
      </c>
      <c r="G1985" t="s">
        <v>1119</v>
      </c>
      <c r="H1985" t="s">
        <v>3496</v>
      </c>
    </row>
    <row r="1986" spans="1:8" x14ac:dyDescent="0.2">
      <c r="A1986" t="s">
        <v>4890</v>
      </c>
      <c r="B1986">
        <v>164</v>
      </c>
      <c r="C1986">
        <v>16</v>
      </c>
      <c r="D1986">
        <v>4</v>
      </c>
      <c r="E1986">
        <v>312</v>
      </c>
      <c r="F1986" t="s">
        <v>2557</v>
      </c>
      <c r="G1986" t="s">
        <v>2182</v>
      </c>
    </row>
    <row r="1987" spans="1:8" x14ac:dyDescent="0.2">
      <c r="A1987" t="s">
        <v>4890</v>
      </c>
      <c r="B1987">
        <v>164</v>
      </c>
      <c r="C1987">
        <v>36</v>
      </c>
      <c r="D1987">
        <v>4</v>
      </c>
      <c r="E1987">
        <v>488</v>
      </c>
      <c r="F1987" t="s">
        <v>3097</v>
      </c>
      <c r="G1987" t="s">
        <v>1119</v>
      </c>
      <c r="H1987" t="s">
        <v>3496</v>
      </c>
    </row>
    <row r="1988" spans="1:8" x14ac:dyDescent="0.2">
      <c r="A1988" t="s">
        <v>4890</v>
      </c>
      <c r="B1988">
        <v>164</v>
      </c>
      <c r="C1988">
        <v>51</v>
      </c>
      <c r="D1988">
        <v>4</v>
      </c>
      <c r="E1988">
        <v>312</v>
      </c>
      <c r="F1988" t="s">
        <v>2557</v>
      </c>
      <c r="G1988" t="s">
        <v>2182</v>
      </c>
    </row>
    <row r="1989" spans="1:8" x14ac:dyDescent="0.2">
      <c r="A1989" t="s">
        <v>4890</v>
      </c>
      <c r="B1989">
        <v>164</v>
      </c>
      <c r="C1989">
        <v>77</v>
      </c>
      <c r="D1989">
        <v>4</v>
      </c>
      <c r="E1989">
        <v>488</v>
      </c>
      <c r="F1989" t="s">
        <v>3097</v>
      </c>
      <c r="G1989" t="s">
        <v>1119</v>
      </c>
      <c r="H1989" t="s">
        <v>3496</v>
      </c>
    </row>
    <row r="1990" spans="1:8" x14ac:dyDescent="0.2">
      <c r="A1990" t="s">
        <v>4890</v>
      </c>
      <c r="B1990">
        <v>198</v>
      </c>
      <c r="C1990">
        <v>112</v>
      </c>
      <c r="D1990">
        <v>4</v>
      </c>
      <c r="E1990">
        <v>488</v>
      </c>
      <c r="F1990" t="s">
        <v>3097</v>
      </c>
      <c r="G1990" t="s">
        <v>1119</v>
      </c>
      <c r="H1990" t="s">
        <v>3496</v>
      </c>
    </row>
    <row r="1991" spans="1:8" x14ac:dyDescent="0.2">
      <c r="A1991" t="s">
        <v>4890</v>
      </c>
      <c r="B1991">
        <v>198</v>
      </c>
      <c r="C1991">
        <v>32</v>
      </c>
      <c r="D1991">
        <v>4</v>
      </c>
      <c r="E1991">
        <v>312</v>
      </c>
      <c r="F1991" t="s">
        <v>2557</v>
      </c>
      <c r="G1991" t="s">
        <v>2182</v>
      </c>
    </row>
    <row r="1992" spans="1:8" x14ac:dyDescent="0.2">
      <c r="A1992" t="s">
        <v>4890</v>
      </c>
      <c r="B1992">
        <v>198</v>
      </c>
      <c r="C1992">
        <v>58</v>
      </c>
      <c r="D1992">
        <v>4</v>
      </c>
      <c r="E1992">
        <v>488</v>
      </c>
      <c r="F1992" t="s">
        <v>3097</v>
      </c>
      <c r="G1992" t="s">
        <v>1119</v>
      </c>
      <c r="H1992" t="s">
        <v>3496</v>
      </c>
    </row>
    <row r="1993" spans="1:8" x14ac:dyDescent="0.2">
      <c r="A1993" t="s">
        <v>4890</v>
      </c>
      <c r="B1993">
        <v>198</v>
      </c>
      <c r="C1993">
        <v>87</v>
      </c>
      <c r="D1993">
        <v>4</v>
      </c>
      <c r="E1993">
        <v>312</v>
      </c>
      <c r="F1993" t="s">
        <v>2557</v>
      </c>
      <c r="G1993" t="s">
        <v>2182</v>
      </c>
    </row>
    <row r="1994" spans="1:8" x14ac:dyDescent="0.2">
      <c r="A1994" t="s">
        <v>4890</v>
      </c>
      <c r="B1994">
        <v>228</v>
      </c>
      <c r="C1994">
        <v>7</v>
      </c>
      <c r="D1994">
        <v>2</v>
      </c>
      <c r="E1994">
        <v>882</v>
      </c>
      <c r="F1994" t="s">
        <v>4871</v>
      </c>
      <c r="G1994" t="s">
        <v>242</v>
      </c>
    </row>
    <row r="1995" spans="1:8" x14ac:dyDescent="0.2">
      <c r="A1995" t="s">
        <v>4890</v>
      </c>
      <c r="B1995">
        <v>83</v>
      </c>
      <c r="C1995">
        <v>12</v>
      </c>
      <c r="D1995">
        <v>4</v>
      </c>
      <c r="E1995">
        <v>312</v>
      </c>
      <c r="F1995" t="s">
        <v>2557</v>
      </c>
      <c r="G1995" t="s">
        <v>2182</v>
      </c>
    </row>
    <row r="1996" spans="1:8" x14ac:dyDescent="0.2">
      <c r="A1996" t="s">
        <v>4889</v>
      </c>
      <c r="B1996">
        <v>245</v>
      </c>
      <c r="C1996">
        <v>2</v>
      </c>
      <c r="D1996">
        <v>2</v>
      </c>
      <c r="E1996">
        <v>882</v>
      </c>
      <c r="F1996" t="s">
        <v>4871</v>
      </c>
      <c r="G1996" t="s">
        <v>242</v>
      </c>
    </row>
    <row r="1997" spans="1:8" x14ac:dyDescent="0.2">
      <c r="A1997" t="s">
        <v>4889</v>
      </c>
      <c r="B1997">
        <v>76</v>
      </c>
      <c r="C1997">
        <v>20</v>
      </c>
      <c r="D1997">
        <v>4</v>
      </c>
      <c r="E1997">
        <v>311</v>
      </c>
      <c r="F1997" t="s">
        <v>1400</v>
      </c>
      <c r="G1997" t="s">
        <v>2182</v>
      </c>
    </row>
    <row r="1998" spans="1:8" x14ac:dyDescent="0.2">
      <c r="A1998" t="s">
        <v>4889</v>
      </c>
      <c r="B1998">
        <v>78</v>
      </c>
      <c r="C1998">
        <v>36</v>
      </c>
      <c r="D1998">
        <v>4</v>
      </c>
      <c r="E1998">
        <v>491</v>
      </c>
      <c r="F1998" t="s">
        <v>2006</v>
      </c>
      <c r="G1998" t="s">
        <v>1119</v>
      </c>
      <c r="H1998" t="s">
        <v>3486</v>
      </c>
    </row>
    <row r="1999" spans="1:8" x14ac:dyDescent="0.2">
      <c r="A1999" t="s">
        <v>4889</v>
      </c>
      <c r="B1999">
        <v>83</v>
      </c>
      <c r="C1999">
        <v>100</v>
      </c>
      <c r="D1999">
        <v>4</v>
      </c>
      <c r="E1999">
        <v>311</v>
      </c>
      <c r="F1999" t="s">
        <v>1400</v>
      </c>
      <c r="G1999" t="s">
        <v>2182</v>
      </c>
    </row>
    <row r="2000" spans="1:8" x14ac:dyDescent="0.2">
      <c r="A2000" t="s">
        <v>4889</v>
      </c>
      <c r="B2000">
        <v>83</v>
      </c>
      <c r="C2000">
        <v>20</v>
      </c>
      <c r="D2000">
        <v>4</v>
      </c>
      <c r="E2000">
        <v>491</v>
      </c>
      <c r="F2000" t="s">
        <v>2006</v>
      </c>
      <c r="G2000" t="s">
        <v>1119</v>
      </c>
      <c r="H2000" t="s">
        <v>3486</v>
      </c>
    </row>
    <row r="2001" spans="1:8" x14ac:dyDescent="0.2">
      <c r="A2001" t="s">
        <v>4889</v>
      </c>
      <c r="B2001">
        <v>83</v>
      </c>
      <c r="C2001">
        <v>63</v>
      </c>
      <c r="D2001">
        <v>4</v>
      </c>
      <c r="E2001">
        <v>491</v>
      </c>
      <c r="F2001" t="s">
        <v>2006</v>
      </c>
      <c r="G2001" t="s">
        <v>1119</v>
      </c>
      <c r="H2001" t="s">
        <v>3486</v>
      </c>
    </row>
    <row r="2002" spans="1:8" x14ac:dyDescent="0.2">
      <c r="A2002" t="s">
        <v>5037</v>
      </c>
      <c r="B2002">
        <v>203</v>
      </c>
      <c r="C2002">
        <v>52</v>
      </c>
      <c r="D2002">
        <v>4</v>
      </c>
      <c r="E2002">
        <v>3116</v>
      </c>
      <c r="F2002" t="s">
        <v>4951</v>
      </c>
      <c r="G2002" t="s">
        <v>629</v>
      </c>
      <c r="H2002" t="s">
        <v>3484</v>
      </c>
    </row>
    <row r="2003" spans="1:8" x14ac:dyDescent="0.2">
      <c r="A2003" t="s">
        <v>5037</v>
      </c>
      <c r="B2003">
        <v>235</v>
      </c>
      <c r="C2003">
        <v>42</v>
      </c>
      <c r="D2003">
        <v>4</v>
      </c>
      <c r="E2003">
        <v>3417</v>
      </c>
      <c r="F2003" t="s">
        <v>237</v>
      </c>
      <c r="G2003" t="s">
        <v>1827</v>
      </c>
    </row>
    <row r="2004" spans="1:8" x14ac:dyDescent="0.2">
      <c r="A2004" t="s">
        <v>5037</v>
      </c>
      <c r="B2004">
        <v>236</v>
      </c>
      <c r="C2004">
        <v>45</v>
      </c>
      <c r="D2004">
        <v>4</v>
      </c>
      <c r="E2004">
        <v>3417</v>
      </c>
      <c r="F2004" t="s">
        <v>237</v>
      </c>
      <c r="G2004" t="s">
        <v>1827</v>
      </c>
    </row>
    <row r="2005" spans="1:8" x14ac:dyDescent="0.2">
      <c r="A2005" t="s">
        <v>5037</v>
      </c>
      <c r="B2005">
        <v>237</v>
      </c>
      <c r="C2005">
        <v>48</v>
      </c>
      <c r="D2005">
        <v>4</v>
      </c>
      <c r="E2005">
        <v>3417</v>
      </c>
      <c r="F2005" t="s">
        <v>237</v>
      </c>
      <c r="G2005" t="s">
        <v>1827</v>
      </c>
    </row>
    <row r="2006" spans="1:8" x14ac:dyDescent="0.2">
      <c r="A2006" t="s">
        <v>5037</v>
      </c>
      <c r="B2006">
        <v>239</v>
      </c>
      <c r="C2006">
        <v>27</v>
      </c>
      <c r="D2006">
        <v>4</v>
      </c>
      <c r="E2006">
        <v>3417</v>
      </c>
      <c r="F2006" t="s">
        <v>237</v>
      </c>
      <c r="G2006" t="s">
        <v>1827</v>
      </c>
    </row>
    <row r="2007" spans="1:8" x14ac:dyDescent="0.2">
      <c r="A2007" t="s">
        <v>5037</v>
      </c>
      <c r="B2007">
        <v>240</v>
      </c>
      <c r="C2007">
        <v>29</v>
      </c>
      <c r="D2007">
        <v>4</v>
      </c>
      <c r="E2007">
        <v>3417</v>
      </c>
      <c r="F2007" t="s">
        <v>237</v>
      </c>
      <c r="G2007" t="s">
        <v>1827</v>
      </c>
    </row>
    <row r="2008" spans="1:8" x14ac:dyDescent="0.2">
      <c r="A2008" t="s">
        <v>5037</v>
      </c>
      <c r="B2008">
        <v>265</v>
      </c>
      <c r="C2008">
        <v>5</v>
      </c>
      <c r="D2008">
        <v>4</v>
      </c>
      <c r="E2008">
        <v>3792</v>
      </c>
      <c r="F2008" t="s">
        <v>2454</v>
      </c>
      <c r="G2008" t="s">
        <v>60</v>
      </c>
    </row>
    <row r="2009" spans="1:8" x14ac:dyDescent="0.2">
      <c r="A2009" t="s">
        <v>5037</v>
      </c>
      <c r="B2009">
        <v>266</v>
      </c>
      <c r="C2009">
        <v>5</v>
      </c>
      <c r="D2009">
        <v>4</v>
      </c>
      <c r="E2009">
        <v>3790</v>
      </c>
      <c r="F2009" t="s">
        <v>1269</v>
      </c>
      <c r="G2009" t="s">
        <v>60</v>
      </c>
    </row>
    <row r="2010" spans="1:8" x14ac:dyDescent="0.2">
      <c r="A2010" t="s">
        <v>5037</v>
      </c>
      <c r="B2010">
        <v>267</v>
      </c>
      <c r="C2010">
        <v>5</v>
      </c>
      <c r="D2010">
        <v>4</v>
      </c>
      <c r="E2010">
        <v>3790</v>
      </c>
      <c r="F2010" t="s">
        <v>1269</v>
      </c>
      <c r="G2010" t="s">
        <v>60</v>
      </c>
    </row>
    <row r="2011" spans="1:8" x14ac:dyDescent="0.2">
      <c r="A2011" t="s">
        <v>5037</v>
      </c>
      <c r="B2011">
        <v>270</v>
      </c>
      <c r="C2011">
        <v>5</v>
      </c>
      <c r="D2011">
        <v>4</v>
      </c>
      <c r="E2011">
        <v>3790</v>
      </c>
      <c r="F2011" t="s">
        <v>1269</v>
      </c>
      <c r="G2011" t="s">
        <v>60</v>
      </c>
    </row>
    <row r="2012" spans="1:8" x14ac:dyDescent="0.2">
      <c r="A2012" t="s">
        <v>5037</v>
      </c>
      <c r="B2012">
        <v>279</v>
      </c>
      <c r="C2012">
        <v>37</v>
      </c>
      <c r="D2012">
        <v>4</v>
      </c>
      <c r="E2012">
        <v>3116</v>
      </c>
      <c r="F2012" t="s">
        <v>4950</v>
      </c>
      <c r="G2012" t="s">
        <v>629</v>
      </c>
      <c r="H2012" t="s">
        <v>3484</v>
      </c>
    </row>
    <row r="2013" spans="1:8" x14ac:dyDescent="0.2">
      <c r="A2013" t="s">
        <v>5037</v>
      </c>
      <c r="B2013">
        <v>282</v>
      </c>
      <c r="C2013">
        <v>48</v>
      </c>
      <c r="D2013">
        <v>2</v>
      </c>
      <c r="E2013">
        <v>882</v>
      </c>
      <c r="F2013" t="s">
        <v>4871</v>
      </c>
      <c r="G2013" t="s">
        <v>242</v>
      </c>
    </row>
    <row r="2014" spans="1:8" x14ac:dyDescent="0.2">
      <c r="A2014" t="s">
        <v>5036</v>
      </c>
      <c r="B2014">
        <v>123</v>
      </c>
      <c r="C2014">
        <v>52</v>
      </c>
      <c r="D2014">
        <v>4</v>
      </c>
      <c r="E2014">
        <v>3116</v>
      </c>
      <c r="F2014" t="s">
        <v>4951</v>
      </c>
      <c r="G2014" t="s">
        <v>629</v>
      </c>
      <c r="H2014" t="s">
        <v>3484</v>
      </c>
    </row>
    <row r="2015" spans="1:8" x14ac:dyDescent="0.2">
      <c r="A2015" t="s">
        <v>5036</v>
      </c>
      <c r="B2015">
        <v>153</v>
      </c>
      <c r="C2015">
        <v>23</v>
      </c>
      <c r="D2015">
        <v>4</v>
      </c>
      <c r="E2015">
        <v>3417</v>
      </c>
      <c r="F2015" t="s">
        <v>237</v>
      </c>
      <c r="G2015" t="s">
        <v>1827</v>
      </c>
    </row>
    <row r="2016" spans="1:8" x14ac:dyDescent="0.2">
      <c r="A2016" t="s">
        <v>5036</v>
      </c>
      <c r="B2016">
        <v>172</v>
      </c>
      <c r="C2016">
        <v>5</v>
      </c>
      <c r="D2016">
        <v>4</v>
      </c>
      <c r="E2016">
        <v>3790</v>
      </c>
      <c r="F2016" t="s">
        <v>1269</v>
      </c>
      <c r="G2016" t="s">
        <v>60</v>
      </c>
    </row>
    <row r="2017" spans="1:8" x14ac:dyDescent="0.2">
      <c r="A2017" t="s">
        <v>5036</v>
      </c>
      <c r="B2017">
        <v>181</v>
      </c>
      <c r="C2017">
        <v>37</v>
      </c>
      <c r="D2017">
        <v>4</v>
      </c>
      <c r="E2017">
        <v>3116</v>
      </c>
      <c r="F2017" t="s">
        <v>4950</v>
      </c>
      <c r="G2017" t="s">
        <v>629</v>
      </c>
      <c r="H2017" t="s">
        <v>3484</v>
      </c>
    </row>
    <row r="2018" spans="1:8" x14ac:dyDescent="0.2">
      <c r="A2018" t="s">
        <v>5036</v>
      </c>
      <c r="B2018">
        <v>184</v>
      </c>
      <c r="C2018">
        <v>48</v>
      </c>
      <c r="D2018">
        <v>2</v>
      </c>
      <c r="E2018">
        <v>882</v>
      </c>
      <c r="F2018" t="s">
        <v>4871</v>
      </c>
      <c r="G2018" t="s">
        <v>242</v>
      </c>
    </row>
    <row r="2019" spans="1:8" x14ac:dyDescent="0.2">
      <c r="A2019" t="s">
        <v>4888</v>
      </c>
      <c r="B2019">
        <v>118</v>
      </c>
      <c r="C2019">
        <v>22</v>
      </c>
      <c r="D2019">
        <v>4</v>
      </c>
      <c r="E2019">
        <v>3116</v>
      </c>
      <c r="F2019" t="s">
        <v>4995</v>
      </c>
      <c r="G2019" t="s">
        <v>629</v>
      </c>
      <c r="H2019" t="s">
        <v>3484</v>
      </c>
    </row>
    <row r="2020" spans="1:8" x14ac:dyDescent="0.2">
      <c r="A2020" t="s">
        <v>4888</v>
      </c>
      <c r="B2020">
        <v>119</v>
      </c>
      <c r="C2020">
        <v>49</v>
      </c>
      <c r="D2020">
        <v>4</v>
      </c>
      <c r="E2020">
        <v>3116</v>
      </c>
      <c r="F2020" t="s">
        <v>5035</v>
      </c>
      <c r="G2020" t="s">
        <v>629</v>
      </c>
      <c r="H2020" t="s">
        <v>3484</v>
      </c>
    </row>
    <row r="2021" spans="1:8" x14ac:dyDescent="0.2">
      <c r="A2021" t="s">
        <v>4888</v>
      </c>
      <c r="B2021">
        <v>125</v>
      </c>
      <c r="C2021">
        <v>20</v>
      </c>
      <c r="D2021">
        <v>4</v>
      </c>
      <c r="E2021">
        <v>3116</v>
      </c>
      <c r="F2021" t="s">
        <v>4991</v>
      </c>
      <c r="G2021" t="s">
        <v>629</v>
      </c>
      <c r="H2021" t="s">
        <v>3484</v>
      </c>
    </row>
    <row r="2022" spans="1:8" x14ac:dyDescent="0.2">
      <c r="A2022" t="s">
        <v>4888</v>
      </c>
      <c r="B2022">
        <v>126</v>
      </c>
      <c r="C2022">
        <v>36</v>
      </c>
      <c r="D2022">
        <v>4</v>
      </c>
      <c r="E2022">
        <v>3116</v>
      </c>
      <c r="F2022" t="s">
        <v>4925</v>
      </c>
      <c r="G2022" t="s">
        <v>629</v>
      </c>
      <c r="H2022" t="s">
        <v>3484</v>
      </c>
    </row>
    <row r="2023" spans="1:8" x14ac:dyDescent="0.2">
      <c r="A2023" t="s">
        <v>4888</v>
      </c>
      <c r="B2023">
        <v>225</v>
      </c>
      <c r="C2023">
        <v>37</v>
      </c>
      <c r="D2023">
        <v>4</v>
      </c>
      <c r="E2023">
        <v>310</v>
      </c>
      <c r="F2023" t="s">
        <v>2693</v>
      </c>
      <c r="G2023" t="s">
        <v>2395</v>
      </c>
      <c r="H2023" t="s">
        <v>3488</v>
      </c>
    </row>
    <row r="2024" spans="1:8" x14ac:dyDescent="0.2">
      <c r="A2024" t="s">
        <v>4888</v>
      </c>
      <c r="B2024">
        <v>242</v>
      </c>
      <c r="C2024">
        <v>2</v>
      </c>
      <c r="D2024">
        <v>2</v>
      </c>
      <c r="E2024">
        <v>882</v>
      </c>
      <c r="F2024" t="s">
        <v>4871</v>
      </c>
      <c r="G2024" t="s">
        <v>242</v>
      </c>
    </row>
    <row r="2025" spans="1:8" x14ac:dyDescent="0.2">
      <c r="A2025" t="s">
        <v>5032</v>
      </c>
      <c r="B2025">
        <v>114</v>
      </c>
      <c r="C2025">
        <v>42</v>
      </c>
      <c r="D2025">
        <v>4</v>
      </c>
      <c r="E2025">
        <v>3673</v>
      </c>
      <c r="F2025" t="s">
        <v>5034</v>
      </c>
      <c r="G2025" t="s">
        <v>2038</v>
      </c>
    </row>
    <row r="2026" spans="1:8" x14ac:dyDescent="0.2">
      <c r="A2026" t="s">
        <v>5032</v>
      </c>
      <c r="B2026">
        <v>114</v>
      </c>
      <c r="C2026">
        <v>62</v>
      </c>
      <c r="D2026">
        <v>4</v>
      </c>
      <c r="E2026">
        <v>3673</v>
      </c>
      <c r="F2026" t="s">
        <v>5033</v>
      </c>
      <c r="G2026" t="s">
        <v>2038</v>
      </c>
    </row>
    <row r="2027" spans="1:8" x14ac:dyDescent="0.2">
      <c r="A2027" t="s">
        <v>5032</v>
      </c>
      <c r="B2027">
        <v>118</v>
      </c>
      <c r="C2027">
        <v>24</v>
      </c>
      <c r="D2027">
        <v>6</v>
      </c>
      <c r="E2027">
        <v>306</v>
      </c>
      <c r="F2027" t="s">
        <v>1967</v>
      </c>
      <c r="G2027" t="s">
        <v>2394</v>
      </c>
      <c r="H2027" t="s">
        <v>3488</v>
      </c>
    </row>
    <row r="2028" spans="1:8" x14ac:dyDescent="0.2">
      <c r="A2028" t="s">
        <v>5032</v>
      </c>
      <c r="B2028">
        <v>119</v>
      </c>
      <c r="C2028">
        <v>25</v>
      </c>
      <c r="D2028">
        <v>6</v>
      </c>
      <c r="E2028">
        <v>306</v>
      </c>
      <c r="F2028" t="s">
        <v>1967</v>
      </c>
      <c r="G2028" t="s">
        <v>2394</v>
      </c>
      <c r="H2028" t="s">
        <v>3488</v>
      </c>
    </row>
    <row r="2029" spans="1:8" x14ac:dyDescent="0.2">
      <c r="A2029" t="s">
        <v>5032</v>
      </c>
      <c r="B2029">
        <v>145</v>
      </c>
      <c r="C2029">
        <v>19</v>
      </c>
      <c r="D2029">
        <v>6</v>
      </c>
      <c r="E2029">
        <v>306</v>
      </c>
      <c r="F2029" t="s">
        <v>1967</v>
      </c>
      <c r="G2029" t="s">
        <v>2394</v>
      </c>
      <c r="H2029" t="s">
        <v>3488</v>
      </c>
    </row>
    <row r="2030" spans="1:8" x14ac:dyDescent="0.2">
      <c r="A2030" t="s">
        <v>5032</v>
      </c>
      <c r="B2030">
        <v>153</v>
      </c>
      <c r="C2030">
        <v>20</v>
      </c>
      <c r="D2030">
        <v>6</v>
      </c>
      <c r="E2030">
        <v>306</v>
      </c>
      <c r="F2030" t="s">
        <v>1967</v>
      </c>
      <c r="G2030" t="s">
        <v>2394</v>
      </c>
      <c r="H2030" t="s">
        <v>3488</v>
      </c>
    </row>
    <row r="2031" spans="1:8" x14ac:dyDescent="0.2">
      <c r="A2031" t="s">
        <v>5032</v>
      </c>
      <c r="B2031">
        <v>164</v>
      </c>
      <c r="C2031">
        <v>7</v>
      </c>
      <c r="D2031">
        <v>6</v>
      </c>
      <c r="E2031">
        <v>306</v>
      </c>
      <c r="F2031" t="s">
        <v>1967</v>
      </c>
      <c r="G2031" t="s">
        <v>2394</v>
      </c>
      <c r="H2031" t="s">
        <v>3488</v>
      </c>
    </row>
    <row r="2032" spans="1:8" x14ac:dyDescent="0.2">
      <c r="A2032" t="s">
        <v>5032</v>
      </c>
      <c r="B2032">
        <v>204</v>
      </c>
      <c r="C2032">
        <v>2</v>
      </c>
      <c r="D2032">
        <v>2</v>
      </c>
      <c r="E2032">
        <v>882</v>
      </c>
      <c r="F2032" t="s">
        <v>4871</v>
      </c>
      <c r="G2032" t="s">
        <v>242</v>
      </c>
    </row>
    <row r="2033" spans="1:8" x14ac:dyDescent="0.2">
      <c r="A2033" t="s">
        <v>4887</v>
      </c>
      <c r="B2033">
        <v>1039</v>
      </c>
      <c r="C2033">
        <v>36</v>
      </c>
      <c r="D2033">
        <v>4</v>
      </c>
      <c r="E2033">
        <v>310</v>
      </c>
      <c r="F2033" t="s">
        <v>2693</v>
      </c>
      <c r="G2033" t="s">
        <v>2395</v>
      </c>
      <c r="H2033" t="s">
        <v>3488</v>
      </c>
    </row>
    <row r="2034" spans="1:8" x14ac:dyDescent="0.2">
      <c r="A2034" t="s">
        <v>4887</v>
      </c>
      <c r="B2034">
        <v>1049</v>
      </c>
      <c r="C2034">
        <v>17</v>
      </c>
      <c r="D2034">
        <v>4</v>
      </c>
      <c r="E2034">
        <v>310</v>
      </c>
      <c r="F2034" t="s">
        <v>2693</v>
      </c>
      <c r="G2034" t="s">
        <v>2395</v>
      </c>
      <c r="H2034" t="s">
        <v>3488</v>
      </c>
    </row>
    <row r="2035" spans="1:8" x14ac:dyDescent="0.2">
      <c r="A2035" t="s">
        <v>4887</v>
      </c>
      <c r="B2035">
        <v>1050</v>
      </c>
      <c r="C2035">
        <v>17</v>
      </c>
      <c r="D2035">
        <v>4</v>
      </c>
      <c r="E2035">
        <v>310</v>
      </c>
      <c r="F2035" t="s">
        <v>2693</v>
      </c>
      <c r="G2035" t="s">
        <v>2395</v>
      </c>
      <c r="H2035" t="s">
        <v>3488</v>
      </c>
    </row>
    <row r="2036" spans="1:8" x14ac:dyDescent="0.2">
      <c r="A2036" t="s">
        <v>4887</v>
      </c>
      <c r="B2036">
        <v>1056</v>
      </c>
      <c r="C2036">
        <v>17</v>
      </c>
      <c r="D2036">
        <v>4</v>
      </c>
      <c r="E2036">
        <v>491</v>
      </c>
      <c r="F2036" t="s">
        <v>2006</v>
      </c>
      <c r="G2036" t="s">
        <v>1119</v>
      </c>
      <c r="H2036" t="s">
        <v>3486</v>
      </c>
    </row>
    <row r="2037" spans="1:8" x14ac:dyDescent="0.2">
      <c r="A2037" t="s">
        <v>4887</v>
      </c>
      <c r="B2037">
        <v>1056</v>
      </c>
      <c r="C2037">
        <v>35</v>
      </c>
      <c r="D2037">
        <v>4</v>
      </c>
      <c r="E2037">
        <v>491</v>
      </c>
      <c r="F2037" t="s">
        <v>2006</v>
      </c>
      <c r="G2037" t="s">
        <v>1119</v>
      </c>
      <c r="H2037" t="s">
        <v>3486</v>
      </c>
    </row>
    <row r="2038" spans="1:8" x14ac:dyDescent="0.2">
      <c r="A2038" t="s">
        <v>4887</v>
      </c>
      <c r="B2038">
        <v>1123</v>
      </c>
      <c r="C2038">
        <v>50</v>
      </c>
      <c r="D2038">
        <v>4</v>
      </c>
      <c r="E2038">
        <v>310</v>
      </c>
      <c r="F2038" t="s">
        <v>2693</v>
      </c>
      <c r="G2038" t="s">
        <v>2395</v>
      </c>
      <c r="H2038" t="s">
        <v>3488</v>
      </c>
    </row>
    <row r="2039" spans="1:8" x14ac:dyDescent="0.2">
      <c r="A2039" t="s">
        <v>4887</v>
      </c>
      <c r="B2039">
        <v>1212</v>
      </c>
      <c r="C2039">
        <v>2</v>
      </c>
      <c r="D2039">
        <v>2</v>
      </c>
      <c r="E2039">
        <v>882</v>
      </c>
      <c r="F2039" t="s">
        <v>4871</v>
      </c>
      <c r="G2039" t="s">
        <v>242</v>
      </c>
    </row>
    <row r="2040" spans="1:8" x14ac:dyDescent="0.2">
      <c r="A2040" t="s">
        <v>4887</v>
      </c>
      <c r="B2040">
        <v>320</v>
      </c>
      <c r="C2040">
        <v>31</v>
      </c>
      <c r="D2040">
        <v>4</v>
      </c>
      <c r="E2040">
        <v>310</v>
      </c>
      <c r="F2040" t="s">
        <v>2693</v>
      </c>
      <c r="G2040" t="s">
        <v>2395</v>
      </c>
      <c r="H2040" t="s">
        <v>3488</v>
      </c>
    </row>
    <row r="2041" spans="1:8" x14ac:dyDescent="0.2">
      <c r="A2041" t="s">
        <v>4887</v>
      </c>
      <c r="B2041">
        <v>392</v>
      </c>
      <c r="C2041">
        <v>58</v>
      </c>
      <c r="D2041">
        <v>4</v>
      </c>
      <c r="E2041">
        <v>310</v>
      </c>
      <c r="F2041" t="s">
        <v>2693</v>
      </c>
      <c r="G2041" t="s">
        <v>2395</v>
      </c>
      <c r="H2041" t="s">
        <v>3488</v>
      </c>
    </row>
    <row r="2042" spans="1:8" x14ac:dyDescent="0.2">
      <c r="A2042" t="s">
        <v>4887</v>
      </c>
      <c r="B2042">
        <v>654</v>
      </c>
      <c r="C2042">
        <v>36</v>
      </c>
      <c r="D2042">
        <v>4</v>
      </c>
      <c r="E2042">
        <v>310</v>
      </c>
      <c r="F2042" t="s">
        <v>2693</v>
      </c>
      <c r="G2042" t="s">
        <v>2395</v>
      </c>
      <c r="H2042" t="s">
        <v>3488</v>
      </c>
    </row>
    <row r="2043" spans="1:8" x14ac:dyDescent="0.2">
      <c r="A2043" t="s">
        <v>4887</v>
      </c>
      <c r="B2043">
        <v>823</v>
      </c>
      <c r="C2043">
        <v>41</v>
      </c>
      <c r="D2043">
        <v>4</v>
      </c>
      <c r="E2043">
        <v>310</v>
      </c>
      <c r="F2043" t="s">
        <v>2693</v>
      </c>
      <c r="G2043" t="s">
        <v>2395</v>
      </c>
      <c r="H2043" t="s">
        <v>3488</v>
      </c>
    </row>
    <row r="2044" spans="1:8" x14ac:dyDescent="0.2">
      <c r="A2044" t="s">
        <v>5031</v>
      </c>
      <c r="B2044">
        <v>416</v>
      </c>
      <c r="C2044">
        <v>40</v>
      </c>
      <c r="D2044">
        <v>4</v>
      </c>
      <c r="E2044">
        <v>310</v>
      </c>
      <c r="F2044" t="s">
        <v>2693</v>
      </c>
      <c r="G2044" t="s">
        <v>2395</v>
      </c>
      <c r="H2044" t="s">
        <v>3488</v>
      </c>
    </row>
    <row r="2045" spans="1:8" x14ac:dyDescent="0.2">
      <c r="A2045" t="s">
        <v>5031</v>
      </c>
      <c r="B2045">
        <v>468</v>
      </c>
      <c r="C2045">
        <v>40</v>
      </c>
      <c r="D2045">
        <v>4</v>
      </c>
      <c r="E2045">
        <v>310</v>
      </c>
      <c r="F2045" t="s">
        <v>2693</v>
      </c>
      <c r="G2045" t="s">
        <v>2395</v>
      </c>
      <c r="H2045" t="s">
        <v>3488</v>
      </c>
    </row>
    <row r="2046" spans="1:8" x14ac:dyDescent="0.2">
      <c r="A2046" t="s">
        <v>5031</v>
      </c>
      <c r="B2046">
        <v>622</v>
      </c>
      <c r="C2046">
        <v>17</v>
      </c>
      <c r="D2046">
        <v>4</v>
      </c>
      <c r="E2046">
        <v>310</v>
      </c>
      <c r="F2046" t="s">
        <v>2693</v>
      </c>
      <c r="G2046" t="s">
        <v>2395</v>
      </c>
      <c r="H2046" t="s">
        <v>3488</v>
      </c>
    </row>
    <row r="2047" spans="1:8" x14ac:dyDescent="0.2">
      <c r="A2047" t="s">
        <v>5031</v>
      </c>
      <c r="B2047">
        <v>681</v>
      </c>
      <c r="C2047">
        <v>2</v>
      </c>
      <c r="D2047">
        <v>2</v>
      </c>
      <c r="E2047">
        <v>882</v>
      </c>
      <c r="F2047" t="s">
        <v>4871</v>
      </c>
      <c r="G2047" t="s">
        <v>242</v>
      </c>
    </row>
    <row r="2048" spans="1:8" x14ac:dyDescent="0.2">
      <c r="A2048" t="s">
        <v>4886</v>
      </c>
      <c r="B2048">
        <v>1352</v>
      </c>
      <c r="C2048">
        <v>2</v>
      </c>
      <c r="D2048">
        <v>2</v>
      </c>
      <c r="E2048">
        <v>882</v>
      </c>
      <c r="F2048" t="s">
        <v>4871</v>
      </c>
      <c r="G2048" t="s">
        <v>242</v>
      </c>
    </row>
    <row r="2049" spans="1:8" x14ac:dyDescent="0.2">
      <c r="A2049" t="s">
        <v>5030</v>
      </c>
      <c r="B2049">
        <v>694</v>
      </c>
      <c r="C2049">
        <v>2</v>
      </c>
      <c r="D2049">
        <v>2</v>
      </c>
      <c r="E2049">
        <v>882</v>
      </c>
      <c r="F2049" t="s">
        <v>4871</v>
      </c>
      <c r="G2049" t="s">
        <v>242</v>
      </c>
    </row>
    <row r="2050" spans="1:8" x14ac:dyDescent="0.2">
      <c r="A2050" t="s">
        <v>4885</v>
      </c>
      <c r="B2050">
        <v>1101</v>
      </c>
      <c r="C2050">
        <v>2</v>
      </c>
      <c r="D2050">
        <v>2</v>
      </c>
      <c r="E2050">
        <v>882</v>
      </c>
      <c r="F2050" t="s">
        <v>4871</v>
      </c>
      <c r="G2050" t="s">
        <v>242</v>
      </c>
    </row>
    <row r="2051" spans="1:8" x14ac:dyDescent="0.2">
      <c r="A2051" t="s">
        <v>5029</v>
      </c>
      <c r="B2051">
        <v>818</v>
      </c>
      <c r="C2051">
        <v>2</v>
      </c>
      <c r="D2051">
        <v>2</v>
      </c>
      <c r="E2051">
        <v>882</v>
      </c>
      <c r="F2051" t="s">
        <v>4871</v>
      </c>
      <c r="G2051" t="s">
        <v>242</v>
      </c>
    </row>
    <row r="2052" spans="1:8" x14ac:dyDescent="0.2">
      <c r="A2052" t="s">
        <v>5028</v>
      </c>
      <c r="B2052">
        <v>300</v>
      </c>
      <c r="C2052">
        <v>200</v>
      </c>
      <c r="D2052">
        <v>2</v>
      </c>
      <c r="E2052">
        <v>882</v>
      </c>
      <c r="F2052" t="s">
        <v>4871</v>
      </c>
      <c r="G2052" t="s">
        <v>242</v>
      </c>
    </row>
    <row r="2053" spans="1:8" x14ac:dyDescent="0.2">
      <c r="A2053" t="s">
        <v>5027</v>
      </c>
      <c r="B2053">
        <v>397</v>
      </c>
      <c r="C2053">
        <v>2</v>
      </c>
      <c r="D2053">
        <v>2</v>
      </c>
      <c r="E2053">
        <v>882</v>
      </c>
      <c r="F2053" t="s">
        <v>4871</v>
      </c>
      <c r="G2053" t="s">
        <v>242</v>
      </c>
    </row>
    <row r="2054" spans="1:8" x14ac:dyDescent="0.2">
      <c r="A2054" t="s">
        <v>4884</v>
      </c>
      <c r="B2054">
        <v>1024</v>
      </c>
      <c r="C2054">
        <v>52</v>
      </c>
      <c r="D2054">
        <v>4</v>
      </c>
      <c r="E2054">
        <v>3116</v>
      </c>
      <c r="F2054" t="s">
        <v>4951</v>
      </c>
      <c r="G2054" t="s">
        <v>629</v>
      </c>
      <c r="H2054" t="s">
        <v>3484</v>
      </c>
    </row>
    <row r="2055" spans="1:8" x14ac:dyDescent="0.2">
      <c r="A2055" t="s">
        <v>4884</v>
      </c>
      <c r="B2055">
        <v>1044</v>
      </c>
      <c r="C2055">
        <v>37</v>
      </c>
      <c r="D2055">
        <v>4</v>
      </c>
      <c r="E2055">
        <v>3116</v>
      </c>
      <c r="F2055" t="s">
        <v>4950</v>
      </c>
      <c r="G2055" t="s">
        <v>629</v>
      </c>
      <c r="H2055" t="s">
        <v>3484</v>
      </c>
    </row>
    <row r="2056" spans="1:8" x14ac:dyDescent="0.2">
      <c r="A2056" t="s">
        <v>4884</v>
      </c>
      <c r="B2056">
        <v>1120</v>
      </c>
      <c r="C2056">
        <v>21</v>
      </c>
      <c r="D2056">
        <v>4</v>
      </c>
      <c r="E2056">
        <v>3417</v>
      </c>
      <c r="F2056" t="s">
        <v>237</v>
      </c>
      <c r="G2056" t="s">
        <v>1827</v>
      </c>
    </row>
    <row r="2057" spans="1:8" x14ac:dyDescent="0.2">
      <c r="A2057" t="s">
        <v>4884</v>
      </c>
      <c r="B2057">
        <v>1122</v>
      </c>
      <c r="C2057">
        <v>5</v>
      </c>
      <c r="D2057">
        <v>2</v>
      </c>
      <c r="E2057">
        <v>1251</v>
      </c>
      <c r="F2057" t="s">
        <v>2953</v>
      </c>
      <c r="G2057" t="s">
        <v>242</v>
      </c>
    </row>
    <row r="2058" spans="1:8" x14ac:dyDescent="0.2">
      <c r="A2058" t="s">
        <v>4884</v>
      </c>
      <c r="B2058">
        <v>1122</v>
      </c>
      <c r="C2058">
        <v>5</v>
      </c>
      <c r="D2058">
        <v>4</v>
      </c>
      <c r="E2058">
        <v>3417</v>
      </c>
      <c r="F2058" t="s">
        <v>237</v>
      </c>
      <c r="G2058" t="s">
        <v>1827</v>
      </c>
    </row>
    <row r="2059" spans="1:8" x14ac:dyDescent="0.2">
      <c r="A2059" t="s">
        <v>4884</v>
      </c>
      <c r="B2059">
        <v>1122</v>
      </c>
      <c r="C2059">
        <v>5</v>
      </c>
      <c r="D2059">
        <v>4</v>
      </c>
      <c r="E2059">
        <v>3425</v>
      </c>
      <c r="F2059" t="s">
        <v>1349</v>
      </c>
      <c r="G2059" t="s">
        <v>3194</v>
      </c>
    </row>
    <row r="2060" spans="1:8" x14ac:dyDescent="0.2">
      <c r="A2060" t="s">
        <v>4884</v>
      </c>
      <c r="B2060">
        <v>1125</v>
      </c>
      <c r="C2060">
        <v>21</v>
      </c>
      <c r="D2060">
        <v>4</v>
      </c>
      <c r="E2060">
        <v>3417</v>
      </c>
      <c r="F2060" t="s">
        <v>237</v>
      </c>
      <c r="G2060" t="s">
        <v>1827</v>
      </c>
    </row>
    <row r="2061" spans="1:8" x14ac:dyDescent="0.2">
      <c r="A2061" t="s">
        <v>4884</v>
      </c>
      <c r="B2061">
        <v>1127</v>
      </c>
      <c r="C2061">
        <v>5</v>
      </c>
      <c r="D2061">
        <v>2</v>
      </c>
      <c r="E2061">
        <v>1251</v>
      </c>
      <c r="F2061" t="s">
        <v>2953</v>
      </c>
      <c r="G2061" t="s">
        <v>242</v>
      </c>
    </row>
    <row r="2062" spans="1:8" x14ac:dyDescent="0.2">
      <c r="A2062" t="s">
        <v>4884</v>
      </c>
      <c r="B2062">
        <v>1127</v>
      </c>
      <c r="C2062">
        <v>5</v>
      </c>
      <c r="D2062">
        <v>4</v>
      </c>
      <c r="E2062">
        <v>3417</v>
      </c>
      <c r="F2062" t="s">
        <v>237</v>
      </c>
      <c r="G2062" t="s">
        <v>1827</v>
      </c>
    </row>
    <row r="2063" spans="1:8" x14ac:dyDescent="0.2">
      <c r="A2063" t="s">
        <v>4884</v>
      </c>
      <c r="B2063">
        <v>1127</v>
      </c>
      <c r="C2063">
        <v>5</v>
      </c>
      <c r="D2063">
        <v>4</v>
      </c>
      <c r="E2063">
        <v>3425</v>
      </c>
      <c r="F2063" t="s">
        <v>1349</v>
      </c>
      <c r="G2063" t="s">
        <v>3194</v>
      </c>
    </row>
    <row r="2064" spans="1:8" x14ac:dyDescent="0.2">
      <c r="A2064" t="s">
        <v>4884</v>
      </c>
      <c r="B2064">
        <v>1132</v>
      </c>
      <c r="C2064">
        <v>5</v>
      </c>
      <c r="D2064">
        <v>2</v>
      </c>
      <c r="E2064">
        <v>1251</v>
      </c>
      <c r="F2064" t="s">
        <v>2953</v>
      </c>
      <c r="G2064" t="s">
        <v>242</v>
      </c>
    </row>
    <row r="2065" spans="1:7" x14ac:dyDescent="0.2">
      <c r="A2065" t="s">
        <v>4884</v>
      </c>
      <c r="B2065">
        <v>1132</v>
      </c>
      <c r="C2065">
        <v>5</v>
      </c>
      <c r="D2065">
        <v>4</v>
      </c>
      <c r="E2065">
        <v>3417</v>
      </c>
      <c r="F2065" t="s">
        <v>237</v>
      </c>
      <c r="G2065" t="s">
        <v>1827</v>
      </c>
    </row>
    <row r="2066" spans="1:7" x14ac:dyDescent="0.2">
      <c r="A2066" t="s">
        <v>4884</v>
      </c>
      <c r="B2066">
        <v>1132</v>
      </c>
      <c r="C2066">
        <v>5</v>
      </c>
      <c r="D2066">
        <v>4</v>
      </c>
      <c r="E2066">
        <v>3425</v>
      </c>
      <c r="F2066" t="s">
        <v>1349</v>
      </c>
      <c r="G2066" t="s">
        <v>3194</v>
      </c>
    </row>
    <row r="2067" spans="1:7" x14ac:dyDescent="0.2">
      <c r="A2067" t="s">
        <v>4884</v>
      </c>
      <c r="B2067">
        <v>1135</v>
      </c>
      <c r="C2067">
        <v>5</v>
      </c>
      <c r="D2067">
        <v>2</v>
      </c>
      <c r="E2067">
        <v>1251</v>
      </c>
      <c r="F2067" t="s">
        <v>2953</v>
      </c>
      <c r="G2067" t="s">
        <v>242</v>
      </c>
    </row>
    <row r="2068" spans="1:7" x14ac:dyDescent="0.2">
      <c r="A2068" t="s">
        <v>4884</v>
      </c>
      <c r="B2068">
        <v>1135</v>
      </c>
      <c r="C2068">
        <v>5</v>
      </c>
      <c r="D2068">
        <v>2</v>
      </c>
      <c r="E2068">
        <v>3212</v>
      </c>
      <c r="F2068" t="s">
        <v>238</v>
      </c>
      <c r="G2068" t="s">
        <v>242</v>
      </c>
    </row>
    <row r="2069" spans="1:7" x14ac:dyDescent="0.2">
      <c r="A2069" t="s">
        <v>4884</v>
      </c>
      <c r="B2069">
        <v>1161</v>
      </c>
      <c r="C2069">
        <v>21</v>
      </c>
      <c r="D2069">
        <v>4</v>
      </c>
      <c r="E2069">
        <v>3417</v>
      </c>
      <c r="F2069" t="s">
        <v>237</v>
      </c>
      <c r="G2069" t="s">
        <v>1827</v>
      </c>
    </row>
    <row r="2070" spans="1:7" x14ac:dyDescent="0.2">
      <c r="A2070" t="s">
        <v>4884</v>
      </c>
      <c r="B2070">
        <v>1163</v>
      </c>
      <c r="C2070">
        <v>5</v>
      </c>
      <c r="D2070">
        <v>2</v>
      </c>
      <c r="E2070">
        <v>1251</v>
      </c>
      <c r="F2070" t="s">
        <v>2953</v>
      </c>
      <c r="G2070" t="s">
        <v>242</v>
      </c>
    </row>
    <row r="2071" spans="1:7" x14ac:dyDescent="0.2">
      <c r="A2071" t="s">
        <v>4884</v>
      </c>
      <c r="B2071">
        <v>1163</v>
      </c>
      <c r="C2071">
        <v>5</v>
      </c>
      <c r="D2071">
        <v>4</v>
      </c>
      <c r="E2071">
        <v>3417</v>
      </c>
      <c r="F2071" t="s">
        <v>237</v>
      </c>
      <c r="G2071" t="s">
        <v>1827</v>
      </c>
    </row>
    <row r="2072" spans="1:7" x14ac:dyDescent="0.2">
      <c r="A2072" t="s">
        <v>4884</v>
      </c>
      <c r="B2072">
        <v>1163</v>
      </c>
      <c r="C2072">
        <v>5</v>
      </c>
      <c r="D2072">
        <v>4</v>
      </c>
      <c r="E2072">
        <v>3425</v>
      </c>
      <c r="F2072" t="s">
        <v>1349</v>
      </c>
      <c r="G2072" t="s">
        <v>3194</v>
      </c>
    </row>
    <row r="2073" spans="1:7" x14ac:dyDescent="0.2">
      <c r="A2073" t="s">
        <v>4884</v>
      </c>
      <c r="B2073">
        <v>1168</v>
      </c>
      <c r="C2073">
        <v>5</v>
      </c>
      <c r="D2073">
        <v>2</v>
      </c>
      <c r="E2073">
        <v>1251</v>
      </c>
      <c r="F2073" t="s">
        <v>2953</v>
      </c>
      <c r="G2073" t="s">
        <v>242</v>
      </c>
    </row>
    <row r="2074" spans="1:7" x14ac:dyDescent="0.2">
      <c r="A2074" t="s">
        <v>4884</v>
      </c>
      <c r="B2074">
        <v>1168</v>
      </c>
      <c r="C2074">
        <v>5</v>
      </c>
      <c r="D2074">
        <v>4</v>
      </c>
      <c r="E2074">
        <v>3417</v>
      </c>
      <c r="F2074" t="s">
        <v>237</v>
      </c>
      <c r="G2074" t="s">
        <v>1827</v>
      </c>
    </row>
    <row r="2075" spans="1:7" x14ac:dyDescent="0.2">
      <c r="A2075" t="s">
        <v>4884</v>
      </c>
      <c r="B2075">
        <v>1168</v>
      </c>
      <c r="C2075">
        <v>5</v>
      </c>
      <c r="D2075">
        <v>4</v>
      </c>
      <c r="E2075">
        <v>3425</v>
      </c>
      <c r="F2075" t="s">
        <v>1349</v>
      </c>
      <c r="G2075" t="s">
        <v>3194</v>
      </c>
    </row>
    <row r="2076" spans="1:7" x14ac:dyDescent="0.2">
      <c r="A2076" t="s">
        <v>4884</v>
      </c>
      <c r="B2076">
        <v>1171</v>
      </c>
      <c r="C2076">
        <v>5</v>
      </c>
      <c r="D2076">
        <v>2</v>
      </c>
      <c r="E2076">
        <v>1251</v>
      </c>
      <c r="F2076" t="s">
        <v>2953</v>
      </c>
      <c r="G2076" t="s">
        <v>242</v>
      </c>
    </row>
    <row r="2077" spans="1:7" x14ac:dyDescent="0.2">
      <c r="A2077" t="s">
        <v>4884</v>
      </c>
      <c r="B2077">
        <v>1171</v>
      </c>
      <c r="C2077">
        <v>5</v>
      </c>
      <c r="D2077">
        <v>2</v>
      </c>
      <c r="E2077">
        <v>3212</v>
      </c>
      <c r="F2077" t="s">
        <v>238</v>
      </c>
      <c r="G2077" t="s">
        <v>242</v>
      </c>
    </row>
    <row r="2078" spans="1:7" x14ac:dyDescent="0.2">
      <c r="A2078" t="s">
        <v>4884</v>
      </c>
      <c r="B2078">
        <v>1176</v>
      </c>
      <c r="C2078">
        <v>5</v>
      </c>
      <c r="D2078">
        <v>2</v>
      </c>
      <c r="E2078">
        <v>1251</v>
      </c>
      <c r="F2078" t="s">
        <v>2953</v>
      </c>
      <c r="G2078" t="s">
        <v>242</v>
      </c>
    </row>
    <row r="2079" spans="1:7" x14ac:dyDescent="0.2">
      <c r="A2079" t="s">
        <v>4884</v>
      </c>
      <c r="B2079">
        <v>1176</v>
      </c>
      <c r="C2079">
        <v>5</v>
      </c>
      <c r="D2079">
        <v>4</v>
      </c>
      <c r="E2079">
        <v>3417</v>
      </c>
      <c r="F2079" t="s">
        <v>237</v>
      </c>
      <c r="G2079" t="s">
        <v>1827</v>
      </c>
    </row>
    <row r="2080" spans="1:7" x14ac:dyDescent="0.2">
      <c r="A2080" t="s">
        <v>4884</v>
      </c>
      <c r="B2080">
        <v>1176</v>
      </c>
      <c r="C2080">
        <v>5</v>
      </c>
      <c r="D2080">
        <v>4</v>
      </c>
      <c r="E2080">
        <v>3425</v>
      </c>
      <c r="F2080" t="s">
        <v>1349</v>
      </c>
      <c r="G2080" t="s">
        <v>3194</v>
      </c>
    </row>
    <row r="2081" spans="1:7" x14ac:dyDescent="0.2">
      <c r="A2081" t="s">
        <v>4884</v>
      </c>
      <c r="B2081">
        <v>1180</v>
      </c>
      <c r="C2081">
        <v>5</v>
      </c>
      <c r="D2081">
        <v>2</v>
      </c>
      <c r="E2081">
        <v>1251</v>
      </c>
      <c r="F2081" t="s">
        <v>2953</v>
      </c>
      <c r="G2081" t="s">
        <v>242</v>
      </c>
    </row>
    <row r="2082" spans="1:7" x14ac:dyDescent="0.2">
      <c r="A2082" t="s">
        <v>4884</v>
      </c>
      <c r="B2082">
        <v>1180</v>
      </c>
      <c r="C2082">
        <v>5</v>
      </c>
      <c r="D2082">
        <v>4</v>
      </c>
      <c r="E2082">
        <v>3417</v>
      </c>
      <c r="F2082" t="s">
        <v>237</v>
      </c>
      <c r="G2082" t="s">
        <v>1827</v>
      </c>
    </row>
    <row r="2083" spans="1:7" x14ac:dyDescent="0.2">
      <c r="A2083" t="s">
        <v>4884</v>
      </c>
      <c r="B2083">
        <v>1180</v>
      </c>
      <c r="C2083">
        <v>5</v>
      </c>
      <c r="D2083">
        <v>4</v>
      </c>
      <c r="E2083">
        <v>3425</v>
      </c>
      <c r="F2083" t="s">
        <v>1349</v>
      </c>
      <c r="G2083" t="s">
        <v>3194</v>
      </c>
    </row>
    <row r="2084" spans="1:7" x14ac:dyDescent="0.2">
      <c r="A2084" t="s">
        <v>4884</v>
      </c>
      <c r="B2084">
        <v>1183</v>
      </c>
      <c r="C2084">
        <v>21</v>
      </c>
      <c r="D2084">
        <v>4</v>
      </c>
      <c r="E2084">
        <v>3417</v>
      </c>
      <c r="F2084" t="s">
        <v>237</v>
      </c>
      <c r="G2084" t="s">
        <v>1827</v>
      </c>
    </row>
    <row r="2085" spans="1:7" x14ac:dyDescent="0.2">
      <c r="A2085" t="s">
        <v>4884</v>
      </c>
      <c r="B2085">
        <v>1185</v>
      </c>
      <c r="C2085">
        <v>5</v>
      </c>
      <c r="D2085">
        <v>2</v>
      </c>
      <c r="E2085">
        <v>1251</v>
      </c>
      <c r="F2085" t="s">
        <v>2953</v>
      </c>
      <c r="G2085" t="s">
        <v>242</v>
      </c>
    </row>
    <row r="2086" spans="1:7" x14ac:dyDescent="0.2">
      <c r="A2086" t="s">
        <v>4884</v>
      </c>
      <c r="B2086">
        <v>1185</v>
      </c>
      <c r="C2086">
        <v>5</v>
      </c>
      <c r="D2086">
        <v>4</v>
      </c>
      <c r="E2086">
        <v>3417</v>
      </c>
      <c r="F2086" t="s">
        <v>237</v>
      </c>
      <c r="G2086" t="s">
        <v>1827</v>
      </c>
    </row>
    <row r="2087" spans="1:7" x14ac:dyDescent="0.2">
      <c r="A2087" t="s">
        <v>4884</v>
      </c>
      <c r="B2087">
        <v>1185</v>
      </c>
      <c r="C2087">
        <v>5</v>
      </c>
      <c r="D2087">
        <v>4</v>
      </c>
      <c r="E2087">
        <v>3425</v>
      </c>
      <c r="F2087" t="s">
        <v>1349</v>
      </c>
      <c r="G2087" t="s">
        <v>3194</v>
      </c>
    </row>
    <row r="2088" spans="1:7" x14ac:dyDescent="0.2">
      <c r="A2088" t="s">
        <v>4884</v>
      </c>
      <c r="B2088">
        <v>1190</v>
      </c>
      <c r="C2088">
        <v>5</v>
      </c>
      <c r="D2088">
        <v>2</v>
      </c>
      <c r="E2088">
        <v>1251</v>
      </c>
      <c r="F2088" t="s">
        <v>2953</v>
      </c>
      <c r="G2088" t="s">
        <v>242</v>
      </c>
    </row>
    <row r="2089" spans="1:7" x14ac:dyDescent="0.2">
      <c r="A2089" t="s">
        <v>4884</v>
      </c>
      <c r="B2089">
        <v>1190</v>
      </c>
      <c r="C2089">
        <v>5</v>
      </c>
      <c r="D2089">
        <v>4</v>
      </c>
      <c r="E2089">
        <v>3417</v>
      </c>
      <c r="F2089" t="s">
        <v>237</v>
      </c>
      <c r="G2089" t="s">
        <v>1827</v>
      </c>
    </row>
    <row r="2090" spans="1:7" x14ac:dyDescent="0.2">
      <c r="A2090" t="s">
        <v>4884</v>
      </c>
      <c r="B2090">
        <v>1190</v>
      </c>
      <c r="C2090">
        <v>5</v>
      </c>
      <c r="D2090">
        <v>4</v>
      </c>
      <c r="E2090">
        <v>3425</v>
      </c>
      <c r="F2090" t="s">
        <v>1349</v>
      </c>
      <c r="G2090" t="s">
        <v>3194</v>
      </c>
    </row>
    <row r="2091" spans="1:7" x14ac:dyDescent="0.2">
      <c r="A2091" t="s">
        <v>4884</v>
      </c>
      <c r="B2091">
        <v>1193</v>
      </c>
      <c r="C2091">
        <v>5</v>
      </c>
      <c r="D2091">
        <v>2</v>
      </c>
      <c r="E2091">
        <v>1251</v>
      </c>
      <c r="F2091" t="s">
        <v>2953</v>
      </c>
      <c r="G2091" t="s">
        <v>242</v>
      </c>
    </row>
    <row r="2092" spans="1:7" x14ac:dyDescent="0.2">
      <c r="A2092" t="s">
        <v>4884</v>
      </c>
      <c r="B2092">
        <v>1198</v>
      </c>
      <c r="C2092">
        <v>5</v>
      </c>
      <c r="D2092">
        <v>2</v>
      </c>
      <c r="E2092">
        <v>1251</v>
      </c>
      <c r="F2092" t="s">
        <v>2953</v>
      </c>
      <c r="G2092" t="s">
        <v>242</v>
      </c>
    </row>
    <row r="2093" spans="1:7" x14ac:dyDescent="0.2">
      <c r="A2093" t="s">
        <v>4884</v>
      </c>
      <c r="B2093">
        <v>1198</v>
      </c>
      <c r="C2093">
        <v>5</v>
      </c>
      <c r="D2093">
        <v>4</v>
      </c>
      <c r="E2093">
        <v>3417</v>
      </c>
      <c r="F2093" t="s">
        <v>237</v>
      </c>
      <c r="G2093" t="s">
        <v>1827</v>
      </c>
    </row>
    <row r="2094" spans="1:7" x14ac:dyDescent="0.2">
      <c r="A2094" t="s">
        <v>4884</v>
      </c>
      <c r="B2094">
        <v>1198</v>
      </c>
      <c r="C2094">
        <v>5</v>
      </c>
      <c r="D2094">
        <v>4</v>
      </c>
      <c r="E2094">
        <v>3425</v>
      </c>
      <c r="F2094" t="s">
        <v>1349</v>
      </c>
      <c r="G2094" t="s">
        <v>3194</v>
      </c>
    </row>
    <row r="2095" spans="1:7" x14ac:dyDescent="0.2">
      <c r="A2095" t="s">
        <v>4884</v>
      </c>
      <c r="B2095">
        <v>1198</v>
      </c>
      <c r="C2095">
        <v>5</v>
      </c>
      <c r="D2095">
        <v>4</v>
      </c>
      <c r="E2095">
        <v>3426</v>
      </c>
      <c r="F2095" t="s">
        <v>3092</v>
      </c>
      <c r="G2095" t="s">
        <v>3194</v>
      </c>
    </row>
    <row r="2096" spans="1:7" x14ac:dyDescent="0.2">
      <c r="A2096" t="s">
        <v>4884</v>
      </c>
      <c r="B2096">
        <v>1203</v>
      </c>
      <c r="C2096">
        <v>5</v>
      </c>
      <c r="D2096">
        <v>2</v>
      </c>
      <c r="E2096">
        <v>1251</v>
      </c>
      <c r="F2096" t="s">
        <v>2953</v>
      </c>
      <c r="G2096" t="s">
        <v>242</v>
      </c>
    </row>
    <row r="2097" spans="1:7" x14ac:dyDescent="0.2">
      <c r="A2097" t="s">
        <v>4884</v>
      </c>
      <c r="B2097">
        <v>1203</v>
      </c>
      <c r="C2097">
        <v>5</v>
      </c>
      <c r="D2097">
        <v>4</v>
      </c>
      <c r="E2097">
        <v>3417</v>
      </c>
      <c r="F2097" t="s">
        <v>237</v>
      </c>
      <c r="G2097" t="s">
        <v>1827</v>
      </c>
    </row>
    <row r="2098" spans="1:7" x14ac:dyDescent="0.2">
      <c r="A2098" t="s">
        <v>4884</v>
      </c>
      <c r="B2098">
        <v>1203</v>
      </c>
      <c r="C2098">
        <v>5</v>
      </c>
      <c r="D2098">
        <v>4</v>
      </c>
      <c r="E2098">
        <v>3425</v>
      </c>
      <c r="F2098" t="s">
        <v>1349</v>
      </c>
      <c r="G2098" t="s">
        <v>3194</v>
      </c>
    </row>
    <row r="2099" spans="1:7" x14ac:dyDescent="0.2">
      <c r="A2099" t="s">
        <v>4884</v>
      </c>
      <c r="B2099">
        <v>1203</v>
      </c>
      <c r="C2099">
        <v>5</v>
      </c>
      <c r="D2099">
        <v>4</v>
      </c>
      <c r="E2099">
        <v>3426</v>
      </c>
      <c r="F2099" t="s">
        <v>3092</v>
      </c>
      <c r="G2099" t="s">
        <v>3194</v>
      </c>
    </row>
    <row r="2100" spans="1:7" x14ac:dyDescent="0.2">
      <c r="A2100" t="s">
        <v>4884</v>
      </c>
      <c r="B2100">
        <v>1211</v>
      </c>
      <c r="C2100">
        <v>2</v>
      </c>
      <c r="D2100">
        <v>2</v>
      </c>
      <c r="E2100">
        <v>882</v>
      </c>
      <c r="F2100" t="s">
        <v>4871</v>
      </c>
      <c r="G2100" t="s">
        <v>242</v>
      </c>
    </row>
    <row r="2101" spans="1:7" x14ac:dyDescent="0.2">
      <c r="A2101" t="s">
        <v>4884</v>
      </c>
      <c r="B2101">
        <v>392</v>
      </c>
      <c r="C2101">
        <v>5</v>
      </c>
      <c r="D2101">
        <v>2</v>
      </c>
      <c r="E2101">
        <v>1251</v>
      </c>
      <c r="F2101" t="s">
        <v>2953</v>
      </c>
      <c r="G2101" t="s">
        <v>242</v>
      </c>
    </row>
    <row r="2102" spans="1:7" x14ac:dyDescent="0.2">
      <c r="A2102" t="s">
        <v>4884</v>
      </c>
      <c r="B2102">
        <v>399</v>
      </c>
      <c r="C2102">
        <v>5</v>
      </c>
      <c r="D2102">
        <v>2</v>
      </c>
      <c r="E2102">
        <v>1251</v>
      </c>
      <c r="F2102" t="s">
        <v>2953</v>
      </c>
      <c r="G2102" t="s">
        <v>242</v>
      </c>
    </row>
    <row r="2103" spans="1:7" x14ac:dyDescent="0.2">
      <c r="A2103" t="s">
        <v>4884</v>
      </c>
      <c r="B2103">
        <v>399</v>
      </c>
      <c r="C2103">
        <v>5</v>
      </c>
      <c r="D2103">
        <v>2</v>
      </c>
      <c r="E2103">
        <v>3212</v>
      </c>
      <c r="F2103" t="s">
        <v>238</v>
      </c>
      <c r="G2103" t="s">
        <v>242</v>
      </c>
    </row>
    <row r="2104" spans="1:7" x14ac:dyDescent="0.2">
      <c r="A2104" t="s">
        <v>4884</v>
      </c>
      <c r="B2104">
        <v>425</v>
      </c>
      <c r="C2104">
        <v>5</v>
      </c>
      <c r="D2104">
        <v>2</v>
      </c>
      <c r="E2104">
        <v>1251</v>
      </c>
      <c r="F2104" t="s">
        <v>2953</v>
      </c>
      <c r="G2104" t="s">
        <v>242</v>
      </c>
    </row>
    <row r="2105" spans="1:7" x14ac:dyDescent="0.2">
      <c r="A2105" t="s">
        <v>4884</v>
      </c>
      <c r="B2105">
        <v>429</v>
      </c>
      <c r="C2105">
        <v>5</v>
      </c>
      <c r="D2105">
        <v>2</v>
      </c>
      <c r="E2105">
        <v>1251</v>
      </c>
      <c r="F2105" t="s">
        <v>2953</v>
      </c>
      <c r="G2105" t="s">
        <v>242</v>
      </c>
    </row>
    <row r="2106" spans="1:7" x14ac:dyDescent="0.2">
      <c r="A2106" t="s">
        <v>4884</v>
      </c>
      <c r="B2106">
        <v>436</v>
      </c>
      <c r="C2106">
        <v>5</v>
      </c>
      <c r="D2106">
        <v>2</v>
      </c>
      <c r="E2106">
        <v>3212</v>
      </c>
      <c r="F2106" t="s">
        <v>238</v>
      </c>
      <c r="G2106" t="s">
        <v>242</v>
      </c>
    </row>
    <row r="2107" spans="1:7" x14ac:dyDescent="0.2">
      <c r="A2107" t="s">
        <v>4884</v>
      </c>
      <c r="B2107">
        <v>443</v>
      </c>
      <c r="C2107">
        <v>5</v>
      </c>
      <c r="D2107">
        <v>2</v>
      </c>
      <c r="E2107">
        <v>1251</v>
      </c>
      <c r="F2107" t="s">
        <v>2953</v>
      </c>
      <c r="G2107" t="s">
        <v>242</v>
      </c>
    </row>
    <row r="2108" spans="1:7" x14ac:dyDescent="0.2">
      <c r="A2108" t="s">
        <v>4884</v>
      </c>
      <c r="B2108">
        <v>443</v>
      </c>
      <c r="C2108">
        <v>5</v>
      </c>
      <c r="D2108">
        <v>2</v>
      </c>
      <c r="E2108">
        <v>3212</v>
      </c>
      <c r="F2108" t="s">
        <v>238</v>
      </c>
      <c r="G2108" t="s">
        <v>242</v>
      </c>
    </row>
    <row r="2109" spans="1:7" x14ac:dyDescent="0.2">
      <c r="A2109" t="s">
        <v>4884</v>
      </c>
      <c r="B2109">
        <v>499</v>
      </c>
      <c r="C2109">
        <v>5</v>
      </c>
      <c r="D2109">
        <v>2</v>
      </c>
      <c r="E2109">
        <v>1251</v>
      </c>
      <c r="F2109" t="s">
        <v>2953</v>
      </c>
      <c r="G2109" t="s">
        <v>242</v>
      </c>
    </row>
    <row r="2110" spans="1:7" x14ac:dyDescent="0.2">
      <c r="A2110" t="s">
        <v>4884</v>
      </c>
      <c r="B2110">
        <v>499</v>
      </c>
      <c r="C2110">
        <v>5</v>
      </c>
      <c r="D2110">
        <v>2</v>
      </c>
      <c r="E2110">
        <v>3212</v>
      </c>
      <c r="F2110" t="s">
        <v>238</v>
      </c>
      <c r="G2110" t="s">
        <v>242</v>
      </c>
    </row>
    <row r="2111" spans="1:7" x14ac:dyDescent="0.2">
      <c r="A2111" t="s">
        <v>4884</v>
      </c>
      <c r="B2111">
        <v>505</v>
      </c>
      <c r="C2111">
        <v>5</v>
      </c>
      <c r="D2111">
        <v>2</v>
      </c>
      <c r="E2111">
        <v>1251</v>
      </c>
      <c r="F2111" t="s">
        <v>2953</v>
      </c>
      <c r="G2111" t="s">
        <v>242</v>
      </c>
    </row>
    <row r="2112" spans="1:7" x14ac:dyDescent="0.2">
      <c r="A2112" t="s">
        <v>4884</v>
      </c>
      <c r="B2112">
        <v>505</v>
      </c>
      <c r="C2112">
        <v>5</v>
      </c>
      <c r="D2112">
        <v>2</v>
      </c>
      <c r="E2112">
        <v>3212</v>
      </c>
      <c r="F2112" t="s">
        <v>238</v>
      </c>
      <c r="G2112" t="s">
        <v>242</v>
      </c>
    </row>
    <row r="2113" spans="1:7" x14ac:dyDescent="0.2">
      <c r="A2113" t="s">
        <v>4884</v>
      </c>
      <c r="B2113">
        <v>507</v>
      </c>
      <c r="C2113">
        <v>5</v>
      </c>
      <c r="D2113">
        <v>4</v>
      </c>
      <c r="E2113">
        <v>3790</v>
      </c>
      <c r="F2113" t="s">
        <v>1269</v>
      </c>
      <c r="G2113" t="s">
        <v>60</v>
      </c>
    </row>
    <row r="2114" spans="1:7" x14ac:dyDescent="0.2">
      <c r="A2114" t="s">
        <v>4884</v>
      </c>
      <c r="B2114">
        <v>509</v>
      </c>
      <c r="C2114">
        <v>5</v>
      </c>
      <c r="D2114">
        <v>2</v>
      </c>
      <c r="E2114">
        <v>1251</v>
      </c>
      <c r="F2114" t="s">
        <v>2953</v>
      </c>
      <c r="G2114" t="s">
        <v>242</v>
      </c>
    </row>
    <row r="2115" spans="1:7" x14ac:dyDescent="0.2">
      <c r="A2115" t="s">
        <v>4884</v>
      </c>
      <c r="B2115">
        <v>509</v>
      </c>
      <c r="C2115">
        <v>5</v>
      </c>
      <c r="D2115">
        <v>2</v>
      </c>
      <c r="E2115">
        <v>3212</v>
      </c>
      <c r="F2115" t="s">
        <v>238</v>
      </c>
      <c r="G2115" t="s">
        <v>242</v>
      </c>
    </row>
    <row r="2116" spans="1:7" x14ac:dyDescent="0.2">
      <c r="A2116" t="s">
        <v>4884</v>
      </c>
      <c r="B2116">
        <v>511</v>
      </c>
      <c r="C2116">
        <v>5</v>
      </c>
      <c r="D2116">
        <v>4</v>
      </c>
      <c r="E2116">
        <v>3790</v>
      </c>
      <c r="F2116" t="s">
        <v>1269</v>
      </c>
      <c r="G2116" t="s">
        <v>60</v>
      </c>
    </row>
    <row r="2117" spans="1:7" x14ac:dyDescent="0.2">
      <c r="A2117" t="s">
        <v>4884</v>
      </c>
      <c r="B2117">
        <v>513</v>
      </c>
      <c r="C2117">
        <v>5</v>
      </c>
      <c r="D2117">
        <v>2</v>
      </c>
      <c r="E2117">
        <v>1251</v>
      </c>
      <c r="F2117" t="s">
        <v>2953</v>
      </c>
      <c r="G2117" t="s">
        <v>242</v>
      </c>
    </row>
    <row r="2118" spans="1:7" x14ac:dyDescent="0.2">
      <c r="A2118" t="s">
        <v>4884</v>
      </c>
      <c r="B2118">
        <v>513</v>
      </c>
      <c r="C2118">
        <v>5</v>
      </c>
      <c r="D2118">
        <v>2</v>
      </c>
      <c r="E2118">
        <v>3212</v>
      </c>
      <c r="F2118" t="s">
        <v>238</v>
      </c>
      <c r="G2118" t="s">
        <v>242</v>
      </c>
    </row>
    <row r="2119" spans="1:7" x14ac:dyDescent="0.2">
      <c r="A2119" t="s">
        <v>4884</v>
      </c>
      <c r="B2119">
        <v>516</v>
      </c>
      <c r="C2119">
        <v>5</v>
      </c>
      <c r="D2119">
        <v>2</v>
      </c>
      <c r="E2119">
        <v>1251</v>
      </c>
      <c r="F2119" t="s">
        <v>2953</v>
      </c>
      <c r="G2119" t="s">
        <v>242</v>
      </c>
    </row>
    <row r="2120" spans="1:7" x14ac:dyDescent="0.2">
      <c r="A2120" t="s">
        <v>4884</v>
      </c>
      <c r="B2120">
        <v>516</v>
      </c>
      <c r="C2120">
        <v>5</v>
      </c>
      <c r="D2120">
        <v>2</v>
      </c>
      <c r="E2120">
        <v>3212</v>
      </c>
      <c r="F2120" t="s">
        <v>238</v>
      </c>
      <c r="G2120" t="s">
        <v>242</v>
      </c>
    </row>
    <row r="2121" spans="1:7" x14ac:dyDescent="0.2">
      <c r="A2121" t="s">
        <v>4884</v>
      </c>
      <c r="B2121">
        <v>519</v>
      </c>
      <c r="C2121">
        <v>5</v>
      </c>
      <c r="D2121">
        <v>2</v>
      </c>
      <c r="E2121">
        <v>1251</v>
      </c>
      <c r="F2121" t="s">
        <v>2953</v>
      </c>
      <c r="G2121" t="s">
        <v>242</v>
      </c>
    </row>
    <row r="2122" spans="1:7" x14ac:dyDescent="0.2">
      <c r="A2122" t="s">
        <v>4884</v>
      </c>
      <c r="B2122">
        <v>519</v>
      </c>
      <c r="C2122">
        <v>5</v>
      </c>
      <c r="D2122">
        <v>2</v>
      </c>
      <c r="E2122">
        <v>3212</v>
      </c>
      <c r="F2122" t="s">
        <v>238</v>
      </c>
      <c r="G2122" t="s">
        <v>242</v>
      </c>
    </row>
    <row r="2123" spans="1:7" x14ac:dyDescent="0.2">
      <c r="A2123" t="s">
        <v>4884</v>
      </c>
      <c r="B2123">
        <v>522</v>
      </c>
      <c r="C2123">
        <v>5</v>
      </c>
      <c r="D2123">
        <v>2</v>
      </c>
      <c r="E2123">
        <v>1251</v>
      </c>
      <c r="F2123" t="s">
        <v>2953</v>
      </c>
      <c r="G2123" t="s">
        <v>242</v>
      </c>
    </row>
    <row r="2124" spans="1:7" x14ac:dyDescent="0.2">
      <c r="A2124" t="s">
        <v>4884</v>
      </c>
      <c r="B2124">
        <v>522</v>
      </c>
      <c r="C2124">
        <v>5</v>
      </c>
      <c r="D2124">
        <v>2</v>
      </c>
      <c r="E2124">
        <v>3212</v>
      </c>
      <c r="F2124" t="s">
        <v>238</v>
      </c>
      <c r="G2124" t="s">
        <v>242</v>
      </c>
    </row>
    <row r="2125" spans="1:7" x14ac:dyDescent="0.2">
      <c r="A2125" t="s">
        <v>4884</v>
      </c>
      <c r="B2125">
        <v>548</v>
      </c>
      <c r="C2125">
        <v>5</v>
      </c>
      <c r="D2125">
        <v>2</v>
      </c>
      <c r="E2125">
        <v>1251</v>
      </c>
      <c r="F2125" t="s">
        <v>2953</v>
      </c>
      <c r="G2125" t="s">
        <v>242</v>
      </c>
    </row>
    <row r="2126" spans="1:7" x14ac:dyDescent="0.2">
      <c r="A2126" t="s">
        <v>4884</v>
      </c>
      <c r="B2126">
        <v>548</v>
      </c>
      <c r="C2126">
        <v>5</v>
      </c>
      <c r="D2126">
        <v>2</v>
      </c>
      <c r="E2126">
        <v>3212</v>
      </c>
      <c r="F2126" t="s">
        <v>238</v>
      </c>
      <c r="G2126" t="s">
        <v>242</v>
      </c>
    </row>
    <row r="2127" spans="1:7" x14ac:dyDescent="0.2">
      <c r="A2127" t="s">
        <v>4884</v>
      </c>
      <c r="B2127">
        <v>554</v>
      </c>
      <c r="C2127">
        <v>5</v>
      </c>
      <c r="D2127">
        <v>2</v>
      </c>
      <c r="E2127">
        <v>1251</v>
      </c>
      <c r="F2127" t="s">
        <v>2953</v>
      </c>
      <c r="G2127" t="s">
        <v>242</v>
      </c>
    </row>
    <row r="2128" spans="1:7" x14ac:dyDescent="0.2">
      <c r="A2128" t="s">
        <v>4884</v>
      </c>
      <c r="B2128">
        <v>554</v>
      </c>
      <c r="C2128">
        <v>5</v>
      </c>
      <c r="D2128">
        <v>2</v>
      </c>
      <c r="E2128">
        <v>3212</v>
      </c>
      <c r="F2128" t="s">
        <v>238</v>
      </c>
      <c r="G2128" t="s">
        <v>242</v>
      </c>
    </row>
    <row r="2129" spans="1:7" x14ac:dyDescent="0.2">
      <c r="A2129" t="s">
        <v>4884</v>
      </c>
      <c r="B2129">
        <v>556</v>
      </c>
      <c r="C2129">
        <v>5</v>
      </c>
      <c r="D2129">
        <v>4</v>
      </c>
      <c r="E2129">
        <v>3790</v>
      </c>
      <c r="F2129" t="s">
        <v>1269</v>
      </c>
      <c r="G2129" t="s">
        <v>60</v>
      </c>
    </row>
    <row r="2130" spans="1:7" x14ac:dyDescent="0.2">
      <c r="A2130" t="s">
        <v>4884</v>
      </c>
      <c r="B2130">
        <v>558</v>
      </c>
      <c r="C2130">
        <v>5</v>
      </c>
      <c r="D2130">
        <v>2</v>
      </c>
      <c r="E2130">
        <v>1251</v>
      </c>
      <c r="F2130" t="s">
        <v>2953</v>
      </c>
      <c r="G2130" t="s">
        <v>242</v>
      </c>
    </row>
    <row r="2131" spans="1:7" x14ac:dyDescent="0.2">
      <c r="A2131" t="s">
        <v>4884</v>
      </c>
      <c r="B2131">
        <v>558</v>
      </c>
      <c r="C2131">
        <v>5</v>
      </c>
      <c r="D2131">
        <v>2</v>
      </c>
      <c r="E2131">
        <v>3212</v>
      </c>
      <c r="F2131" t="s">
        <v>238</v>
      </c>
      <c r="G2131" t="s">
        <v>242</v>
      </c>
    </row>
    <row r="2132" spans="1:7" x14ac:dyDescent="0.2">
      <c r="A2132" t="s">
        <v>4884</v>
      </c>
      <c r="B2132">
        <v>562</v>
      </c>
      <c r="C2132">
        <v>5</v>
      </c>
      <c r="D2132">
        <v>2</v>
      </c>
      <c r="E2132">
        <v>1251</v>
      </c>
      <c r="F2132" t="s">
        <v>2953</v>
      </c>
      <c r="G2132" t="s">
        <v>242</v>
      </c>
    </row>
    <row r="2133" spans="1:7" x14ac:dyDescent="0.2">
      <c r="A2133" t="s">
        <v>4884</v>
      </c>
      <c r="B2133">
        <v>562</v>
      </c>
      <c r="C2133">
        <v>5</v>
      </c>
      <c r="D2133">
        <v>2</v>
      </c>
      <c r="E2133">
        <v>3212</v>
      </c>
      <c r="F2133" t="s">
        <v>238</v>
      </c>
      <c r="G2133" t="s">
        <v>242</v>
      </c>
    </row>
    <row r="2134" spans="1:7" x14ac:dyDescent="0.2">
      <c r="A2134" t="s">
        <v>4884</v>
      </c>
      <c r="B2134">
        <v>565</v>
      </c>
      <c r="C2134">
        <v>5</v>
      </c>
      <c r="D2134">
        <v>2</v>
      </c>
      <c r="E2134">
        <v>1251</v>
      </c>
      <c r="F2134" t="s">
        <v>2953</v>
      </c>
      <c r="G2134" t="s">
        <v>242</v>
      </c>
    </row>
    <row r="2135" spans="1:7" x14ac:dyDescent="0.2">
      <c r="A2135" t="s">
        <v>4884</v>
      </c>
      <c r="B2135">
        <v>565</v>
      </c>
      <c r="C2135">
        <v>5</v>
      </c>
      <c r="D2135">
        <v>2</v>
      </c>
      <c r="E2135">
        <v>3212</v>
      </c>
      <c r="F2135" t="s">
        <v>238</v>
      </c>
      <c r="G2135" t="s">
        <v>242</v>
      </c>
    </row>
    <row r="2136" spans="1:7" x14ac:dyDescent="0.2">
      <c r="A2136" t="s">
        <v>4884</v>
      </c>
      <c r="B2136">
        <v>571</v>
      </c>
      <c r="C2136">
        <v>5</v>
      </c>
      <c r="D2136">
        <v>2</v>
      </c>
      <c r="E2136">
        <v>1251</v>
      </c>
      <c r="F2136" t="s">
        <v>2953</v>
      </c>
      <c r="G2136" t="s">
        <v>242</v>
      </c>
    </row>
    <row r="2137" spans="1:7" x14ac:dyDescent="0.2">
      <c r="A2137" t="s">
        <v>4884</v>
      </c>
      <c r="B2137">
        <v>571</v>
      </c>
      <c r="C2137">
        <v>5</v>
      </c>
      <c r="D2137">
        <v>2</v>
      </c>
      <c r="E2137">
        <v>3212</v>
      </c>
      <c r="F2137" t="s">
        <v>238</v>
      </c>
      <c r="G2137" t="s">
        <v>242</v>
      </c>
    </row>
    <row r="2138" spans="1:7" x14ac:dyDescent="0.2">
      <c r="A2138" t="s">
        <v>4884</v>
      </c>
      <c r="B2138">
        <v>575</v>
      </c>
      <c r="C2138">
        <v>5</v>
      </c>
      <c r="D2138">
        <v>2</v>
      </c>
      <c r="E2138">
        <v>1251</v>
      </c>
      <c r="F2138" t="s">
        <v>2953</v>
      </c>
      <c r="G2138" t="s">
        <v>242</v>
      </c>
    </row>
    <row r="2139" spans="1:7" x14ac:dyDescent="0.2">
      <c r="A2139" t="s">
        <v>4884</v>
      </c>
      <c r="B2139">
        <v>575</v>
      </c>
      <c r="C2139">
        <v>5</v>
      </c>
      <c r="D2139">
        <v>2</v>
      </c>
      <c r="E2139">
        <v>3212</v>
      </c>
      <c r="F2139" t="s">
        <v>238</v>
      </c>
      <c r="G2139" t="s">
        <v>242</v>
      </c>
    </row>
    <row r="2140" spans="1:7" x14ac:dyDescent="0.2">
      <c r="A2140" t="s">
        <v>4884</v>
      </c>
      <c r="B2140">
        <v>578</v>
      </c>
      <c r="C2140">
        <v>5</v>
      </c>
      <c r="D2140">
        <v>2</v>
      </c>
      <c r="E2140">
        <v>1251</v>
      </c>
      <c r="F2140" t="s">
        <v>2953</v>
      </c>
      <c r="G2140" t="s">
        <v>242</v>
      </c>
    </row>
    <row r="2141" spans="1:7" x14ac:dyDescent="0.2">
      <c r="A2141" t="s">
        <v>4884</v>
      </c>
      <c r="B2141">
        <v>578</v>
      </c>
      <c r="C2141">
        <v>5</v>
      </c>
      <c r="D2141">
        <v>2</v>
      </c>
      <c r="E2141">
        <v>3212</v>
      </c>
      <c r="F2141" t="s">
        <v>238</v>
      </c>
      <c r="G2141" t="s">
        <v>242</v>
      </c>
    </row>
    <row r="2142" spans="1:7" x14ac:dyDescent="0.2">
      <c r="A2142" t="s">
        <v>4884</v>
      </c>
      <c r="B2142">
        <v>580</v>
      </c>
      <c r="C2142">
        <v>5</v>
      </c>
      <c r="D2142">
        <v>4</v>
      </c>
      <c r="E2142">
        <v>3790</v>
      </c>
      <c r="F2142" t="s">
        <v>1269</v>
      </c>
      <c r="G2142" t="s">
        <v>60</v>
      </c>
    </row>
    <row r="2143" spans="1:7" x14ac:dyDescent="0.2">
      <c r="A2143" t="s">
        <v>4884</v>
      </c>
      <c r="B2143">
        <v>582</v>
      </c>
      <c r="C2143">
        <v>5</v>
      </c>
      <c r="D2143">
        <v>2</v>
      </c>
      <c r="E2143">
        <v>1251</v>
      </c>
      <c r="F2143" t="s">
        <v>2953</v>
      </c>
      <c r="G2143" t="s">
        <v>242</v>
      </c>
    </row>
    <row r="2144" spans="1:7" x14ac:dyDescent="0.2">
      <c r="A2144" t="s">
        <v>4884</v>
      </c>
      <c r="B2144">
        <v>582</v>
      </c>
      <c r="C2144">
        <v>5</v>
      </c>
      <c r="D2144">
        <v>2</v>
      </c>
      <c r="E2144">
        <v>3212</v>
      </c>
      <c r="F2144" t="s">
        <v>238</v>
      </c>
      <c r="G2144" t="s">
        <v>242</v>
      </c>
    </row>
    <row r="2145" spans="1:8" x14ac:dyDescent="0.2">
      <c r="A2145" t="s">
        <v>4884</v>
      </c>
      <c r="B2145">
        <v>586</v>
      </c>
      <c r="C2145">
        <v>5</v>
      </c>
      <c r="D2145">
        <v>2</v>
      </c>
      <c r="E2145">
        <v>1251</v>
      </c>
      <c r="F2145" t="s">
        <v>2953</v>
      </c>
      <c r="G2145" t="s">
        <v>242</v>
      </c>
    </row>
    <row r="2146" spans="1:8" x14ac:dyDescent="0.2">
      <c r="A2146" t="s">
        <v>4884</v>
      </c>
      <c r="B2146">
        <v>586</v>
      </c>
      <c r="C2146">
        <v>5</v>
      </c>
      <c r="D2146">
        <v>2</v>
      </c>
      <c r="E2146">
        <v>3212</v>
      </c>
      <c r="F2146" t="s">
        <v>238</v>
      </c>
      <c r="G2146" t="s">
        <v>242</v>
      </c>
    </row>
    <row r="2147" spans="1:8" x14ac:dyDescent="0.2">
      <c r="A2147" t="s">
        <v>4884</v>
      </c>
      <c r="B2147">
        <v>591</v>
      </c>
      <c r="C2147">
        <v>5</v>
      </c>
      <c r="D2147">
        <v>2</v>
      </c>
      <c r="E2147">
        <v>1251</v>
      </c>
      <c r="F2147" t="s">
        <v>2953</v>
      </c>
      <c r="G2147" t="s">
        <v>242</v>
      </c>
    </row>
    <row r="2148" spans="1:8" x14ac:dyDescent="0.2">
      <c r="A2148" t="s">
        <v>4884</v>
      </c>
      <c r="B2148">
        <v>591</v>
      </c>
      <c r="C2148">
        <v>5</v>
      </c>
      <c r="D2148">
        <v>2</v>
      </c>
      <c r="E2148">
        <v>3212</v>
      </c>
      <c r="F2148" t="s">
        <v>238</v>
      </c>
      <c r="G2148" t="s">
        <v>242</v>
      </c>
    </row>
    <row r="2149" spans="1:8" x14ac:dyDescent="0.2">
      <c r="A2149" t="s">
        <v>4884</v>
      </c>
      <c r="B2149">
        <v>591</v>
      </c>
      <c r="C2149">
        <v>5</v>
      </c>
      <c r="D2149">
        <v>4</v>
      </c>
      <c r="E2149">
        <v>3417</v>
      </c>
      <c r="F2149" t="s">
        <v>237</v>
      </c>
      <c r="G2149" t="s">
        <v>1827</v>
      </c>
    </row>
    <row r="2150" spans="1:8" x14ac:dyDescent="0.2">
      <c r="A2150" t="s">
        <v>4884</v>
      </c>
      <c r="B2150">
        <v>591</v>
      </c>
      <c r="C2150">
        <v>5</v>
      </c>
      <c r="D2150">
        <v>4</v>
      </c>
      <c r="E2150">
        <v>3426</v>
      </c>
      <c r="F2150" t="s">
        <v>3092</v>
      </c>
      <c r="G2150" t="s">
        <v>3194</v>
      </c>
    </row>
    <row r="2151" spans="1:8" x14ac:dyDescent="0.2">
      <c r="A2151" t="s">
        <v>4884</v>
      </c>
      <c r="B2151">
        <v>597</v>
      </c>
      <c r="C2151">
        <v>5</v>
      </c>
      <c r="D2151">
        <v>2</v>
      </c>
      <c r="E2151">
        <v>1251</v>
      </c>
      <c r="F2151" t="s">
        <v>2953</v>
      </c>
      <c r="G2151" t="s">
        <v>242</v>
      </c>
    </row>
    <row r="2152" spans="1:8" x14ac:dyDescent="0.2">
      <c r="A2152" t="s">
        <v>4884</v>
      </c>
      <c r="B2152">
        <v>597</v>
      </c>
      <c r="C2152">
        <v>5</v>
      </c>
      <c r="D2152">
        <v>2</v>
      </c>
      <c r="E2152">
        <v>3212</v>
      </c>
      <c r="F2152" t="s">
        <v>238</v>
      </c>
      <c r="G2152" t="s">
        <v>242</v>
      </c>
    </row>
    <row r="2153" spans="1:8" x14ac:dyDescent="0.2">
      <c r="A2153" t="s">
        <v>4884</v>
      </c>
      <c r="B2153">
        <v>597</v>
      </c>
      <c r="C2153">
        <v>5</v>
      </c>
      <c r="D2153">
        <v>4</v>
      </c>
      <c r="E2153">
        <v>3417</v>
      </c>
      <c r="F2153" t="s">
        <v>237</v>
      </c>
      <c r="G2153" t="s">
        <v>1827</v>
      </c>
    </row>
    <row r="2154" spans="1:8" x14ac:dyDescent="0.2">
      <c r="A2154" t="s">
        <v>4884</v>
      </c>
      <c r="B2154">
        <v>597</v>
      </c>
      <c r="C2154">
        <v>5</v>
      </c>
      <c r="D2154">
        <v>4</v>
      </c>
      <c r="E2154">
        <v>3426</v>
      </c>
      <c r="F2154" t="s">
        <v>3092</v>
      </c>
      <c r="G2154" t="s">
        <v>3194</v>
      </c>
    </row>
    <row r="2155" spans="1:8" x14ac:dyDescent="0.2">
      <c r="A2155" t="s">
        <v>4884</v>
      </c>
      <c r="B2155">
        <v>625</v>
      </c>
      <c r="C2155">
        <v>5</v>
      </c>
      <c r="D2155">
        <v>4</v>
      </c>
      <c r="E2155">
        <v>3790</v>
      </c>
      <c r="F2155" t="s">
        <v>1269</v>
      </c>
      <c r="G2155" t="s">
        <v>60</v>
      </c>
    </row>
    <row r="2156" spans="1:8" x14ac:dyDescent="0.2">
      <c r="A2156" t="s">
        <v>4884</v>
      </c>
      <c r="B2156">
        <v>626</v>
      </c>
      <c r="C2156">
        <v>5</v>
      </c>
      <c r="D2156">
        <v>4</v>
      </c>
      <c r="E2156">
        <v>3790</v>
      </c>
      <c r="F2156" t="s">
        <v>1269</v>
      </c>
      <c r="G2156" t="s">
        <v>60</v>
      </c>
    </row>
    <row r="2157" spans="1:8" x14ac:dyDescent="0.2">
      <c r="A2157" t="s">
        <v>4884</v>
      </c>
      <c r="B2157">
        <v>651</v>
      </c>
      <c r="C2157">
        <v>5</v>
      </c>
      <c r="D2157">
        <v>4</v>
      </c>
      <c r="E2157">
        <v>3790</v>
      </c>
      <c r="F2157" t="s">
        <v>1269</v>
      </c>
      <c r="G2157" t="s">
        <v>60</v>
      </c>
    </row>
    <row r="2158" spans="1:8" x14ac:dyDescent="0.2">
      <c r="A2158" t="s">
        <v>4884</v>
      </c>
      <c r="B2158">
        <v>652</v>
      </c>
      <c r="C2158">
        <v>5</v>
      </c>
      <c r="D2158">
        <v>4</v>
      </c>
      <c r="E2158">
        <v>3790</v>
      </c>
      <c r="F2158" t="s">
        <v>1269</v>
      </c>
      <c r="G2158" t="s">
        <v>60</v>
      </c>
    </row>
    <row r="2159" spans="1:8" x14ac:dyDescent="0.2">
      <c r="A2159" t="s">
        <v>4884</v>
      </c>
      <c r="B2159">
        <v>667</v>
      </c>
      <c r="C2159">
        <v>52</v>
      </c>
      <c r="D2159">
        <v>4</v>
      </c>
      <c r="E2159">
        <v>3116</v>
      </c>
      <c r="F2159" t="s">
        <v>4951</v>
      </c>
      <c r="G2159" t="s">
        <v>629</v>
      </c>
      <c r="H2159" t="s">
        <v>3484</v>
      </c>
    </row>
    <row r="2160" spans="1:8" x14ac:dyDescent="0.2">
      <c r="A2160" t="s">
        <v>4884</v>
      </c>
      <c r="B2160">
        <v>785</v>
      </c>
      <c r="C2160">
        <v>37</v>
      </c>
      <c r="D2160">
        <v>4</v>
      </c>
      <c r="E2160">
        <v>3116</v>
      </c>
      <c r="F2160" t="s">
        <v>4950</v>
      </c>
      <c r="G2160" t="s">
        <v>629</v>
      </c>
      <c r="H2160" t="s">
        <v>3484</v>
      </c>
    </row>
    <row r="2161" spans="1:8" x14ac:dyDescent="0.2">
      <c r="A2161" t="s">
        <v>4884</v>
      </c>
      <c r="B2161">
        <v>886</v>
      </c>
      <c r="C2161">
        <v>52</v>
      </c>
      <c r="D2161">
        <v>4</v>
      </c>
      <c r="E2161">
        <v>3116</v>
      </c>
      <c r="F2161" t="s">
        <v>4951</v>
      </c>
      <c r="G2161" t="s">
        <v>629</v>
      </c>
      <c r="H2161" t="s">
        <v>3484</v>
      </c>
    </row>
    <row r="2162" spans="1:8" x14ac:dyDescent="0.2">
      <c r="A2162" t="s">
        <v>4884</v>
      </c>
      <c r="B2162">
        <v>906</v>
      </c>
      <c r="C2162">
        <v>37</v>
      </c>
      <c r="D2162">
        <v>4</v>
      </c>
      <c r="E2162">
        <v>3116</v>
      </c>
      <c r="F2162" t="s">
        <v>4950</v>
      </c>
      <c r="G2162" t="s">
        <v>629</v>
      </c>
      <c r="H2162" t="s">
        <v>3484</v>
      </c>
    </row>
    <row r="2163" spans="1:8" x14ac:dyDescent="0.2">
      <c r="A2163" t="s">
        <v>4884</v>
      </c>
      <c r="B2163">
        <v>940</v>
      </c>
      <c r="C2163">
        <v>52</v>
      </c>
      <c r="D2163">
        <v>4</v>
      </c>
      <c r="E2163">
        <v>3116</v>
      </c>
      <c r="F2163" t="s">
        <v>4951</v>
      </c>
      <c r="G2163" t="s">
        <v>629</v>
      </c>
      <c r="H2163" t="s">
        <v>3484</v>
      </c>
    </row>
    <row r="2164" spans="1:8" x14ac:dyDescent="0.2">
      <c r="A2164" t="s">
        <v>4884</v>
      </c>
      <c r="B2164">
        <v>960</v>
      </c>
      <c r="C2164">
        <v>37</v>
      </c>
      <c r="D2164">
        <v>4</v>
      </c>
      <c r="E2164">
        <v>3116</v>
      </c>
      <c r="F2164" t="s">
        <v>4950</v>
      </c>
      <c r="G2164" t="s">
        <v>629</v>
      </c>
      <c r="H2164" t="s">
        <v>3484</v>
      </c>
    </row>
    <row r="2165" spans="1:8" x14ac:dyDescent="0.2">
      <c r="A2165" t="s">
        <v>4884</v>
      </c>
      <c r="B2165">
        <v>969</v>
      </c>
      <c r="C2165">
        <v>52</v>
      </c>
      <c r="D2165">
        <v>4</v>
      </c>
      <c r="E2165">
        <v>3116</v>
      </c>
      <c r="F2165" t="s">
        <v>4951</v>
      </c>
      <c r="G2165" t="s">
        <v>629</v>
      </c>
      <c r="H2165" t="s">
        <v>3484</v>
      </c>
    </row>
    <row r="2166" spans="1:8" x14ac:dyDescent="0.2">
      <c r="A2166" t="s">
        <v>4884</v>
      </c>
      <c r="B2166">
        <v>989</v>
      </c>
      <c r="C2166">
        <v>37</v>
      </c>
      <c r="D2166">
        <v>4</v>
      </c>
      <c r="E2166">
        <v>3116</v>
      </c>
      <c r="F2166" t="s">
        <v>4950</v>
      </c>
      <c r="G2166" t="s">
        <v>629</v>
      </c>
      <c r="H2166" t="s">
        <v>3484</v>
      </c>
    </row>
    <row r="2167" spans="1:8" x14ac:dyDescent="0.2">
      <c r="A2167" t="s">
        <v>5023</v>
      </c>
      <c r="B2167">
        <v>34</v>
      </c>
      <c r="C2167">
        <v>68</v>
      </c>
      <c r="D2167">
        <v>2</v>
      </c>
      <c r="E2167">
        <v>3120</v>
      </c>
      <c r="F2167" t="s">
        <v>5026</v>
      </c>
      <c r="G2167" t="s">
        <v>242</v>
      </c>
    </row>
    <row r="2168" spans="1:8" x14ac:dyDescent="0.2">
      <c r="A2168" t="s">
        <v>5023</v>
      </c>
      <c r="B2168">
        <v>44</v>
      </c>
      <c r="C2168">
        <v>70</v>
      </c>
      <c r="D2168">
        <v>2</v>
      </c>
      <c r="E2168">
        <v>3120</v>
      </c>
      <c r="F2168" t="s">
        <v>5025</v>
      </c>
      <c r="G2168" t="s">
        <v>242</v>
      </c>
    </row>
    <row r="2169" spans="1:8" x14ac:dyDescent="0.2">
      <c r="A2169" t="s">
        <v>5023</v>
      </c>
      <c r="B2169">
        <v>54</v>
      </c>
      <c r="C2169">
        <v>71</v>
      </c>
      <c r="D2169">
        <v>2</v>
      </c>
      <c r="E2169">
        <v>3120</v>
      </c>
      <c r="F2169" t="s">
        <v>5024</v>
      </c>
      <c r="G2169" t="s">
        <v>242</v>
      </c>
    </row>
    <row r="2170" spans="1:8" x14ac:dyDescent="0.2">
      <c r="A2170" t="s">
        <v>5023</v>
      </c>
      <c r="B2170">
        <v>55</v>
      </c>
      <c r="C2170">
        <v>46</v>
      </c>
      <c r="D2170">
        <v>2</v>
      </c>
      <c r="E2170">
        <v>882</v>
      </c>
      <c r="F2170" t="s">
        <v>4871</v>
      </c>
      <c r="G2170" t="s">
        <v>242</v>
      </c>
    </row>
    <row r="2171" spans="1:8" x14ac:dyDescent="0.2">
      <c r="A2171" t="s">
        <v>5022</v>
      </c>
      <c r="B2171">
        <v>510</v>
      </c>
      <c r="C2171">
        <v>2</v>
      </c>
      <c r="D2171">
        <v>2</v>
      </c>
      <c r="E2171">
        <v>882</v>
      </c>
      <c r="F2171" t="s">
        <v>4871</v>
      </c>
      <c r="G2171" t="s">
        <v>242</v>
      </c>
    </row>
    <row r="2172" spans="1:8" x14ac:dyDescent="0.2">
      <c r="A2172" t="s">
        <v>5021</v>
      </c>
      <c r="B2172">
        <v>153</v>
      </c>
      <c r="C2172">
        <v>94</v>
      </c>
      <c r="D2172">
        <v>4</v>
      </c>
      <c r="E2172">
        <v>3673</v>
      </c>
      <c r="F2172" t="s">
        <v>5014</v>
      </c>
      <c r="G2172" t="s">
        <v>2038</v>
      </c>
    </row>
    <row r="2173" spans="1:8" x14ac:dyDescent="0.2">
      <c r="A2173" t="s">
        <v>5021</v>
      </c>
      <c r="B2173">
        <v>208</v>
      </c>
      <c r="C2173">
        <v>47</v>
      </c>
      <c r="D2173">
        <v>2</v>
      </c>
      <c r="E2173">
        <v>882</v>
      </c>
      <c r="F2173" t="s">
        <v>4871</v>
      </c>
      <c r="G2173" t="s">
        <v>242</v>
      </c>
    </row>
    <row r="2174" spans="1:8" x14ac:dyDescent="0.2">
      <c r="A2174" t="s">
        <v>5021</v>
      </c>
      <c r="B2174">
        <v>71</v>
      </c>
      <c r="C2174">
        <v>93</v>
      </c>
      <c r="D2174">
        <v>4</v>
      </c>
      <c r="E2174">
        <v>3673</v>
      </c>
      <c r="F2174" t="s">
        <v>5014</v>
      </c>
      <c r="G2174" t="s">
        <v>2038</v>
      </c>
    </row>
    <row r="2175" spans="1:8" x14ac:dyDescent="0.2">
      <c r="A2175" t="s">
        <v>5020</v>
      </c>
      <c r="B2175">
        <v>1159</v>
      </c>
      <c r="C2175">
        <v>83</v>
      </c>
      <c r="D2175">
        <v>4</v>
      </c>
      <c r="E2175">
        <v>3673</v>
      </c>
      <c r="F2175" t="s">
        <v>5014</v>
      </c>
      <c r="G2175" t="s">
        <v>2038</v>
      </c>
    </row>
    <row r="2176" spans="1:8" x14ac:dyDescent="0.2">
      <c r="A2176" t="s">
        <v>5020</v>
      </c>
      <c r="B2176">
        <v>1213</v>
      </c>
      <c r="C2176">
        <v>47</v>
      </c>
      <c r="D2176">
        <v>2</v>
      </c>
      <c r="E2176">
        <v>882</v>
      </c>
      <c r="F2176" t="s">
        <v>4871</v>
      </c>
      <c r="G2176" t="s">
        <v>242</v>
      </c>
    </row>
    <row r="2177" spans="1:8" x14ac:dyDescent="0.2">
      <c r="A2177" t="s">
        <v>5020</v>
      </c>
      <c r="B2177">
        <v>212</v>
      </c>
      <c r="C2177">
        <v>19</v>
      </c>
      <c r="D2177">
        <v>4</v>
      </c>
      <c r="E2177">
        <v>310</v>
      </c>
      <c r="F2177" t="s">
        <v>2693</v>
      </c>
      <c r="G2177" t="s">
        <v>2395</v>
      </c>
      <c r="H2177" t="s">
        <v>3488</v>
      </c>
    </row>
    <row r="2178" spans="1:8" x14ac:dyDescent="0.2">
      <c r="A2178" t="s">
        <v>5020</v>
      </c>
      <c r="B2178">
        <v>296</v>
      </c>
      <c r="C2178">
        <v>92</v>
      </c>
      <c r="D2178">
        <v>4</v>
      </c>
      <c r="E2178">
        <v>3673</v>
      </c>
      <c r="F2178" t="s">
        <v>5014</v>
      </c>
      <c r="G2178" t="s">
        <v>2038</v>
      </c>
    </row>
    <row r="2179" spans="1:8" x14ac:dyDescent="0.2">
      <c r="A2179" t="s">
        <v>5020</v>
      </c>
      <c r="B2179">
        <v>313</v>
      </c>
      <c r="C2179">
        <v>47</v>
      </c>
      <c r="D2179">
        <v>4</v>
      </c>
      <c r="E2179">
        <v>310</v>
      </c>
      <c r="F2179" t="s">
        <v>2693</v>
      </c>
      <c r="G2179" t="s">
        <v>2395</v>
      </c>
      <c r="H2179" t="s">
        <v>3488</v>
      </c>
    </row>
    <row r="2180" spans="1:8" x14ac:dyDescent="0.2">
      <c r="A2180" t="s">
        <v>4883</v>
      </c>
      <c r="B2180">
        <v>375</v>
      </c>
      <c r="C2180">
        <v>2</v>
      </c>
      <c r="D2180">
        <v>2</v>
      </c>
      <c r="E2180">
        <v>882</v>
      </c>
      <c r="F2180" t="s">
        <v>4871</v>
      </c>
      <c r="G2180" t="s">
        <v>242</v>
      </c>
    </row>
    <row r="2181" spans="1:8" x14ac:dyDescent="0.2">
      <c r="A2181" t="s">
        <v>5019</v>
      </c>
      <c r="B2181">
        <v>419</v>
      </c>
      <c r="C2181">
        <v>84</v>
      </c>
      <c r="D2181">
        <v>4</v>
      </c>
      <c r="E2181">
        <v>3673</v>
      </c>
      <c r="F2181" t="s">
        <v>5014</v>
      </c>
      <c r="G2181" t="s">
        <v>2038</v>
      </c>
    </row>
    <row r="2182" spans="1:8" x14ac:dyDescent="0.2">
      <c r="A2182" t="s">
        <v>5019</v>
      </c>
      <c r="B2182">
        <v>503</v>
      </c>
      <c r="C2182">
        <v>47</v>
      </c>
      <c r="D2182">
        <v>2</v>
      </c>
      <c r="E2182">
        <v>882</v>
      </c>
      <c r="F2182" t="s">
        <v>4871</v>
      </c>
      <c r="G2182" t="s">
        <v>242</v>
      </c>
    </row>
    <row r="2183" spans="1:8" x14ac:dyDescent="0.2">
      <c r="A2183" t="s">
        <v>5017</v>
      </c>
      <c r="B2183">
        <v>106</v>
      </c>
      <c r="C2183">
        <v>47</v>
      </c>
      <c r="D2183">
        <v>2</v>
      </c>
      <c r="E2183">
        <v>882</v>
      </c>
      <c r="F2183" t="s">
        <v>4871</v>
      </c>
      <c r="G2183" t="s">
        <v>242</v>
      </c>
    </row>
    <row r="2184" spans="1:8" x14ac:dyDescent="0.2">
      <c r="A2184" t="s">
        <v>5017</v>
      </c>
      <c r="B2184">
        <v>44</v>
      </c>
      <c r="C2184">
        <v>96</v>
      </c>
      <c r="D2184">
        <v>4</v>
      </c>
      <c r="E2184">
        <v>3673</v>
      </c>
      <c r="F2184" t="s">
        <v>5018</v>
      </c>
      <c r="G2184" t="s">
        <v>2038</v>
      </c>
    </row>
    <row r="2185" spans="1:8" x14ac:dyDescent="0.2">
      <c r="A2185" t="s">
        <v>5017</v>
      </c>
      <c r="B2185">
        <v>83</v>
      </c>
      <c r="C2185">
        <v>97</v>
      </c>
      <c r="D2185">
        <v>4</v>
      </c>
      <c r="E2185">
        <v>3673</v>
      </c>
      <c r="F2185" t="s">
        <v>5016</v>
      </c>
      <c r="G2185" t="s">
        <v>2038</v>
      </c>
    </row>
    <row r="2186" spans="1:8" x14ac:dyDescent="0.2">
      <c r="A2186" t="s">
        <v>5015</v>
      </c>
      <c r="B2186">
        <v>227</v>
      </c>
      <c r="C2186">
        <v>2</v>
      </c>
      <c r="D2186">
        <v>2</v>
      </c>
      <c r="E2186">
        <v>882</v>
      </c>
      <c r="F2186" t="s">
        <v>4871</v>
      </c>
      <c r="G2186" t="s">
        <v>242</v>
      </c>
    </row>
    <row r="2187" spans="1:8" x14ac:dyDescent="0.2">
      <c r="A2187" t="s">
        <v>4882</v>
      </c>
      <c r="B2187">
        <v>1011</v>
      </c>
      <c r="C2187">
        <v>13</v>
      </c>
      <c r="D2187">
        <v>4</v>
      </c>
      <c r="E2187">
        <v>310</v>
      </c>
      <c r="F2187" t="s">
        <v>2693</v>
      </c>
      <c r="G2187" t="s">
        <v>2395</v>
      </c>
      <c r="H2187" t="s">
        <v>3488</v>
      </c>
    </row>
    <row r="2188" spans="1:8" x14ac:dyDescent="0.2">
      <c r="A2188" t="s">
        <v>4882</v>
      </c>
      <c r="B2188">
        <v>1034</v>
      </c>
      <c r="C2188">
        <v>53</v>
      </c>
      <c r="D2188">
        <v>4</v>
      </c>
      <c r="E2188">
        <v>310</v>
      </c>
      <c r="F2188" t="s">
        <v>2693</v>
      </c>
      <c r="G2188" t="s">
        <v>2395</v>
      </c>
      <c r="H2188" t="s">
        <v>3488</v>
      </c>
    </row>
    <row r="2189" spans="1:8" x14ac:dyDescent="0.2">
      <c r="A2189" t="s">
        <v>4882</v>
      </c>
      <c r="B2189">
        <v>1132</v>
      </c>
      <c r="C2189">
        <v>90</v>
      </c>
      <c r="D2189">
        <v>4</v>
      </c>
      <c r="E2189">
        <v>3673</v>
      </c>
      <c r="F2189" t="s">
        <v>5014</v>
      </c>
      <c r="G2189" t="s">
        <v>2038</v>
      </c>
    </row>
    <row r="2190" spans="1:8" x14ac:dyDescent="0.2">
      <c r="A2190" t="s">
        <v>4882</v>
      </c>
      <c r="B2190">
        <v>1151</v>
      </c>
      <c r="C2190">
        <v>45</v>
      </c>
      <c r="D2190">
        <v>4</v>
      </c>
      <c r="E2190">
        <v>310</v>
      </c>
      <c r="F2190" t="s">
        <v>2693</v>
      </c>
      <c r="G2190" t="s">
        <v>2395</v>
      </c>
      <c r="H2190" t="s">
        <v>3488</v>
      </c>
    </row>
    <row r="2191" spans="1:8" x14ac:dyDescent="0.2">
      <c r="A2191" t="s">
        <v>4882</v>
      </c>
      <c r="B2191">
        <v>1295</v>
      </c>
      <c r="C2191">
        <v>17</v>
      </c>
      <c r="D2191">
        <v>4</v>
      </c>
      <c r="E2191">
        <v>310</v>
      </c>
      <c r="F2191" t="s">
        <v>2693</v>
      </c>
      <c r="G2191" t="s">
        <v>2395</v>
      </c>
      <c r="H2191" t="s">
        <v>3488</v>
      </c>
    </row>
    <row r="2192" spans="1:8" x14ac:dyDescent="0.2">
      <c r="A2192" t="s">
        <v>4882</v>
      </c>
      <c r="B2192">
        <v>133</v>
      </c>
      <c r="C2192">
        <v>19</v>
      </c>
      <c r="D2192">
        <v>4</v>
      </c>
      <c r="E2192">
        <v>310</v>
      </c>
      <c r="F2192" t="s">
        <v>2693</v>
      </c>
      <c r="G2192" t="s">
        <v>2395</v>
      </c>
      <c r="H2192" t="s">
        <v>3488</v>
      </c>
    </row>
    <row r="2193" spans="1:8" x14ac:dyDescent="0.2">
      <c r="A2193" t="s">
        <v>4882</v>
      </c>
      <c r="B2193">
        <v>1386</v>
      </c>
      <c r="C2193">
        <v>98</v>
      </c>
      <c r="D2193">
        <v>4</v>
      </c>
      <c r="E2193">
        <v>3673</v>
      </c>
      <c r="F2193" t="s">
        <v>5014</v>
      </c>
      <c r="G2193" t="s">
        <v>2038</v>
      </c>
    </row>
    <row r="2194" spans="1:8" x14ac:dyDescent="0.2">
      <c r="A2194" t="s">
        <v>4882</v>
      </c>
      <c r="B2194">
        <v>1466</v>
      </c>
      <c r="C2194">
        <v>49</v>
      </c>
      <c r="D2194">
        <v>4</v>
      </c>
      <c r="E2194">
        <v>310</v>
      </c>
      <c r="F2194" t="s">
        <v>2693</v>
      </c>
      <c r="G2194" t="s">
        <v>2395</v>
      </c>
      <c r="H2194" t="s">
        <v>3488</v>
      </c>
    </row>
    <row r="2195" spans="1:8" x14ac:dyDescent="0.2">
      <c r="A2195" t="s">
        <v>4882</v>
      </c>
      <c r="B2195">
        <v>1475</v>
      </c>
      <c r="C2195">
        <v>47</v>
      </c>
      <c r="D2195">
        <v>2</v>
      </c>
      <c r="E2195">
        <v>882</v>
      </c>
      <c r="F2195" t="s">
        <v>4871</v>
      </c>
      <c r="G2195" t="s">
        <v>242</v>
      </c>
    </row>
    <row r="2196" spans="1:8" x14ac:dyDescent="0.2">
      <c r="A2196" t="s">
        <v>4882</v>
      </c>
      <c r="B2196">
        <v>212</v>
      </c>
      <c r="C2196">
        <v>94</v>
      </c>
      <c r="D2196">
        <v>4</v>
      </c>
      <c r="E2196">
        <v>3673</v>
      </c>
      <c r="F2196" t="s">
        <v>5014</v>
      </c>
      <c r="G2196" t="s">
        <v>2038</v>
      </c>
    </row>
    <row r="2197" spans="1:8" x14ac:dyDescent="0.2">
      <c r="A2197" t="s">
        <v>4882</v>
      </c>
      <c r="B2197">
        <v>233</v>
      </c>
      <c r="C2197">
        <v>37</v>
      </c>
      <c r="D2197">
        <v>4</v>
      </c>
      <c r="E2197">
        <v>310</v>
      </c>
      <c r="F2197" t="s">
        <v>2693</v>
      </c>
      <c r="G2197" t="s">
        <v>2395</v>
      </c>
      <c r="H2197" t="s">
        <v>3488</v>
      </c>
    </row>
    <row r="2198" spans="1:8" x14ac:dyDescent="0.2">
      <c r="A2198" t="s">
        <v>4882</v>
      </c>
      <c r="B2198">
        <v>426</v>
      </c>
      <c r="C2198">
        <v>95</v>
      </c>
      <c r="D2198">
        <v>4</v>
      </c>
      <c r="E2198">
        <v>3673</v>
      </c>
      <c r="F2198" t="s">
        <v>5014</v>
      </c>
      <c r="G2198" t="s">
        <v>2038</v>
      </c>
    </row>
    <row r="2199" spans="1:8" x14ac:dyDescent="0.2">
      <c r="A2199" t="s">
        <v>4882</v>
      </c>
      <c r="B2199">
        <v>520</v>
      </c>
      <c r="C2199">
        <v>96</v>
      </c>
      <c r="D2199">
        <v>4</v>
      </c>
      <c r="E2199">
        <v>3673</v>
      </c>
      <c r="F2199" t="s">
        <v>5014</v>
      </c>
      <c r="G2199" t="s">
        <v>2038</v>
      </c>
    </row>
    <row r="2200" spans="1:8" x14ac:dyDescent="0.2">
      <c r="A2200" t="s">
        <v>4882</v>
      </c>
      <c r="B2200">
        <v>767</v>
      </c>
      <c r="C2200">
        <v>87</v>
      </c>
      <c r="D2200">
        <v>4</v>
      </c>
      <c r="E2200">
        <v>3673</v>
      </c>
      <c r="F2200" t="s">
        <v>5014</v>
      </c>
      <c r="G2200" t="s">
        <v>2038</v>
      </c>
    </row>
    <row r="2201" spans="1:8" x14ac:dyDescent="0.2">
      <c r="A2201" t="s">
        <v>4882</v>
      </c>
      <c r="B2201">
        <v>938</v>
      </c>
      <c r="C2201">
        <v>88</v>
      </c>
      <c r="D2201">
        <v>4</v>
      </c>
      <c r="E2201">
        <v>310</v>
      </c>
      <c r="F2201" t="s">
        <v>2693</v>
      </c>
      <c r="G2201" t="s">
        <v>2395</v>
      </c>
      <c r="H2201" t="s">
        <v>3488</v>
      </c>
    </row>
    <row r="2202" spans="1:8" x14ac:dyDescent="0.2">
      <c r="A2202" t="s">
        <v>4882</v>
      </c>
      <c r="B2202">
        <v>991</v>
      </c>
      <c r="C2202">
        <v>89</v>
      </c>
      <c r="D2202">
        <v>4</v>
      </c>
      <c r="E2202">
        <v>310</v>
      </c>
      <c r="F2202" t="s">
        <v>2693</v>
      </c>
      <c r="G2202" t="s">
        <v>2395</v>
      </c>
      <c r="H2202" t="s">
        <v>3488</v>
      </c>
    </row>
    <row r="2203" spans="1:8" x14ac:dyDescent="0.2">
      <c r="A2203" t="s">
        <v>4881</v>
      </c>
      <c r="B2203">
        <v>150</v>
      </c>
      <c r="C2203">
        <v>22</v>
      </c>
      <c r="D2203">
        <v>4</v>
      </c>
      <c r="E2203">
        <v>3116</v>
      </c>
      <c r="F2203" t="s">
        <v>4995</v>
      </c>
      <c r="G2203" t="s">
        <v>629</v>
      </c>
      <c r="H2203" t="s">
        <v>3484</v>
      </c>
    </row>
    <row r="2204" spans="1:8" x14ac:dyDescent="0.2">
      <c r="A2204" t="s">
        <v>4881</v>
      </c>
      <c r="B2204">
        <v>151</v>
      </c>
      <c r="C2204">
        <v>39</v>
      </c>
      <c r="D2204">
        <v>4</v>
      </c>
      <c r="E2204">
        <v>3116</v>
      </c>
      <c r="F2204" t="s">
        <v>5013</v>
      </c>
      <c r="G2204" t="s">
        <v>629</v>
      </c>
      <c r="H2204" t="s">
        <v>3484</v>
      </c>
    </row>
    <row r="2205" spans="1:8" x14ac:dyDescent="0.2">
      <c r="A2205" t="s">
        <v>4881</v>
      </c>
      <c r="B2205">
        <v>156</v>
      </c>
      <c r="C2205">
        <v>14</v>
      </c>
      <c r="D2205">
        <v>4</v>
      </c>
      <c r="E2205">
        <v>3447</v>
      </c>
      <c r="F2205" t="s">
        <v>5012</v>
      </c>
      <c r="G2205" t="s">
        <v>56</v>
      </c>
    </row>
    <row r="2206" spans="1:8" x14ac:dyDescent="0.2">
      <c r="A2206" t="s">
        <v>4881</v>
      </c>
      <c r="B2206">
        <v>156</v>
      </c>
      <c r="C2206">
        <v>37</v>
      </c>
      <c r="D2206">
        <v>4</v>
      </c>
      <c r="E2206">
        <v>3684</v>
      </c>
      <c r="F2206" t="s">
        <v>358</v>
      </c>
      <c r="G2206" t="s">
        <v>453</v>
      </c>
    </row>
    <row r="2207" spans="1:8" x14ac:dyDescent="0.2">
      <c r="A2207" t="s">
        <v>4881</v>
      </c>
      <c r="B2207">
        <v>160</v>
      </c>
      <c r="C2207">
        <v>20</v>
      </c>
      <c r="D2207">
        <v>4</v>
      </c>
      <c r="E2207">
        <v>3116</v>
      </c>
      <c r="F2207" t="s">
        <v>4991</v>
      </c>
      <c r="G2207" t="s">
        <v>629</v>
      </c>
      <c r="H2207" t="s">
        <v>3484</v>
      </c>
    </row>
    <row r="2208" spans="1:8" x14ac:dyDescent="0.2">
      <c r="A2208" t="s">
        <v>4881</v>
      </c>
      <c r="B2208">
        <v>161</v>
      </c>
      <c r="C2208">
        <v>36</v>
      </c>
      <c r="D2208">
        <v>4</v>
      </c>
      <c r="E2208">
        <v>3116</v>
      </c>
      <c r="F2208" t="s">
        <v>4925</v>
      </c>
      <c r="G2208" t="s">
        <v>629</v>
      </c>
      <c r="H2208" t="s">
        <v>3484</v>
      </c>
    </row>
    <row r="2209" spans="1:8" x14ac:dyDescent="0.2">
      <c r="A2209" t="s">
        <v>4881</v>
      </c>
      <c r="B2209">
        <v>166</v>
      </c>
      <c r="C2209">
        <v>22</v>
      </c>
      <c r="D2209">
        <v>4</v>
      </c>
      <c r="E2209">
        <v>3116</v>
      </c>
      <c r="F2209" t="s">
        <v>4995</v>
      </c>
      <c r="G2209" t="s">
        <v>629</v>
      </c>
      <c r="H2209" t="s">
        <v>3484</v>
      </c>
    </row>
    <row r="2210" spans="1:8" x14ac:dyDescent="0.2">
      <c r="A2210" t="s">
        <v>4881</v>
      </c>
      <c r="B2210">
        <v>167</v>
      </c>
      <c r="C2210">
        <v>41</v>
      </c>
      <c r="D2210">
        <v>4</v>
      </c>
      <c r="E2210">
        <v>3116</v>
      </c>
      <c r="F2210" t="s">
        <v>5011</v>
      </c>
      <c r="G2210" t="s">
        <v>629</v>
      </c>
      <c r="H2210" t="s">
        <v>3484</v>
      </c>
    </row>
    <row r="2211" spans="1:8" x14ac:dyDescent="0.2">
      <c r="A2211" t="s">
        <v>4881</v>
      </c>
      <c r="B2211">
        <v>172</v>
      </c>
      <c r="C2211">
        <v>14</v>
      </c>
      <c r="D2211">
        <v>4</v>
      </c>
      <c r="E2211">
        <v>3447</v>
      </c>
      <c r="F2211" t="s">
        <v>5010</v>
      </c>
      <c r="G2211" t="s">
        <v>56</v>
      </c>
    </row>
    <row r="2212" spans="1:8" x14ac:dyDescent="0.2">
      <c r="A2212" t="s">
        <v>4881</v>
      </c>
      <c r="B2212">
        <v>172</v>
      </c>
      <c r="C2212">
        <v>39</v>
      </c>
      <c r="D2212">
        <v>4</v>
      </c>
      <c r="E2212">
        <v>3684</v>
      </c>
      <c r="F2212" t="s">
        <v>358</v>
      </c>
      <c r="G2212" t="s">
        <v>453</v>
      </c>
    </row>
    <row r="2213" spans="1:8" x14ac:dyDescent="0.2">
      <c r="A2213" t="s">
        <v>4881</v>
      </c>
      <c r="B2213">
        <v>176</v>
      </c>
      <c r="C2213">
        <v>20</v>
      </c>
      <c r="D2213">
        <v>4</v>
      </c>
      <c r="E2213">
        <v>3116</v>
      </c>
      <c r="F2213" t="s">
        <v>4991</v>
      </c>
      <c r="G2213" t="s">
        <v>629</v>
      </c>
      <c r="H2213" t="s">
        <v>3484</v>
      </c>
    </row>
    <row r="2214" spans="1:8" x14ac:dyDescent="0.2">
      <c r="A2214" t="s">
        <v>4881</v>
      </c>
      <c r="B2214">
        <v>177</v>
      </c>
      <c r="C2214">
        <v>36</v>
      </c>
      <c r="D2214">
        <v>4</v>
      </c>
      <c r="E2214">
        <v>3116</v>
      </c>
      <c r="F2214" t="s">
        <v>4925</v>
      </c>
      <c r="G2214" t="s">
        <v>629</v>
      </c>
      <c r="H2214" t="s">
        <v>3484</v>
      </c>
    </row>
    <row r="2215" spans="1:8" x14ac:dyDescent="0.2">
      <c r="A2215" t="s">
        <v>4881</v>
      </c>
      <c r="B2215">
        <v>2160</v>
      </c>
      <c r="C2215">
        <v>2</v>
      </c>
      <c r="D2215">
        <v>2</v>
      </c>
      <c r="E2215">
        <v>882</v>
      </c>
      <c r="F2215" t="s">
        <v>4871</v>
      </c>
      <c r="G2215" t="s">
        <v>242</v>
      </c>
    </row>
    <row r="2216" spans="1:8" x14ac:dyDescent="0.2">
      <c r="A2216" t="s">
        <v>4881</v>
      </c>
      <c r="B2216">
        <v>844</v>
      </c>
      <c r="C2216">
        <v>36</v>
      </c>
      <c r="D2216">
        <v>4</v>
      </c>
      <c r="E2216">
        <v>492</v>
      </c>
      <c r="F2216" t="s">
        <v>2068</v>
      </c>
      <c r="G2216" t="s">
        <v>1119</v>
      </c>
      <c r="H2216" t="s">
        <v>3486</v>
      </c>
    </row>
    <row r="2217" spans="1:8" x14ac:dyDescent="0.2">
      <c r="A2217" t="s">
        <v>4881</v>
      </c>
      <c r="B2217">
        <v>863</v>
      </c>
      <c r="C2217">
        <v>36</v>
      </c>
      <c r="D2217">
        <v>4</v>
      </c>
      <c r="E2217">
        <v>492</v>
      </c>
      <c r="F2217" t="s">
        <v>2068</v>
      </c>
      <c r="G2217" t="s">
        <v>1119</v>
      </c>
      <c r="H2217" t="s">
        <v>3486</v>
      </c>
    </row>
    <row r="2218" spans="1:8" x14ac:dyDescent="0.2">
      <c r="A2218" t="s">
        <v>4881</v>
      </c>
      <c r="B2218">
        <v>878</v>
      </c>
      <c r="C2218">
        <v>99</v>
      </c>
      <c r="D2218">
        <v>4</v>
      </c>
      <c r="E2218">
        <v>492</v>
      </c>
      <c r="F2218" t="s">
        <v>2068</v>
      </c>
      <c r="G2218" t="s">
        <v>1119</v>
      </c>
      <c r="H2218" t="s">
        <v>3486</v>
      </c>
    </row>
    <row r="2219" spans="1:8" x14ac:dyDescent="0.2">
      <c r="A2219" t="s">
        <v>5005</v>
      </c>
      <c r="B2219">
        <v>219</v>
      </c>
      <c r="C2219">
        <v>13</v>
      </c>
      <c r="D2219">
        <v>4</v>
      </c>
      <c r="E2219">
        <v>310</v>
      </c>
      <c r="F2219" t="s">
        <v>2693</v>
      </c>
      <c r="G2219" t="s">
        <v>2395</v>
      </c>
      <c r="H2219" t="s">
        <v>3488</v>
      </c>
    </row>
    <row r="2220" spans="1:8" x14ac:dyDescent="0.2">
      <c r="A2220" t="s">
        <v>5005</v>
      </c>
      <c r="B2220">
        <v>410</v>
      </c>
      <c r="C2220">
        <v>52</v>
      </c>
      <c r="D2220">
        <v>4</v>
      </c>
      <c r="E2220">
        <v>3673</v>
      </c>
      <c r="F2220" t="s">
        <v>5009</v>
      </c>
      <c r="G2220" t="s">
        <v>2038</v>
      </c>
    </row>
    <row r="2221" spans="1:8" x14ac:dyDescent="0.2">
      <c r="A2221" t="s">
        <v>5005</v>
      </c>
      <c r="B2221">
        <v>410</v>
      </c>
      <c r="C2221">
        <v>85</v>
      </c>
      <c r="D2221">
        <v>4</v>
      </c>
      <c r="E2221">
        <v>3673</v>
      </c>
      <c r="F2221" t="s">
        <v>5008</v>
      </c>
      <c r="G2221" t="s">
        <v>2038</v>
      </c>
    </row>
    <row r="2222" spans="1:8" x14ac:dyDescent="0.2">
      <c r="A2222" t="s">
        <v>5005</v>
      </c>
      <c r="B2222">
        <v>484</v>
      </c>
      <c r="C2222">
        <v>17</v>
      </c>
      <c r="D2222">
        <v>4</v>
      </c>
      <c r="E2222">
        <v>310</v>
      </c>
      <c r="F2222" t="s">
        <v>2693</v>
      </c>
      <c r="G2222" t="s">
        <v>2395</v>
      </c>
      <c r="H2222" t="s">
        <v>3488</v>
      </c>
    </row>
    <row r="2223" spans="1:8" x14ac:dyDescent="0.2">
      <c r="A2223" t="s">
        <v>5005</v>
      </c>
      <c r="B2223">
        <v>543</v>
      </c>
      <c r="C2223">
        <v>54</v>
      </c>
      <c r="D2223">
        <v>4</v>
      </c>
      <c r="E2223">
        <v>3673</v>
      </c>
      <c r="F2223" t="s">
        <v>5007</v>
      </c>
      <c r="G2223" t="s">
        <v>2038</v>
      </c>
    </row>
    <row r="2224" spans="1:8" x14ac:dyDescent="0.2">
      <c r="A2224" t="s">
        <v>5005</v>
      </c>
      <c r="B2224">
        <v>568</v>
      </c>
      <c r="C2224">
        <v>53</v>
      </c>
      <c r="D2224">
        <v>4</v>
      </c>
      <c r="E2224">
        <v>3673</v>
      </c>
      <c r="F2224" t="s">
        <v>5007</v>
      </c>
      <c r="G2224" t="s">
        <v>2038</v>
      </c>
    </row>
    <row r="2225" spans="1:8" x14ac:dyDescent="0.2">
      <c r="A2225" t="s">
        <v>5005</v>
      </c>
      <c r="B2225">
        <v>627</v>
      </c>
      <c r="C2225">
        <v>65</v>
      </c>
      <c r="D2225">
        <v>4</v>
      </c>
      <c r="E2225">
        <v>3673</v>
      </c>
      <c r="F2225" t="s">
        <v>5006</v>
      </c>
      <c r="G2225" t="s">
        <v>2038</v>
      </c>
    </row>
    <row r="2226" spans="1:8" x14ac:dyDescent="0.2">
      <c r="A2226" t="s">
        <v>5005</v>
      </c>
      <c r="B2226">
        <v>695</v>
      </c>
      <c r="C2226">
        <v>19</v>
      </c>
      <c r="D2226">
        <v>4</v>
      </c>
      <c r="E2226">
        <v>310</v>
      </c>
      <c r="F2226" t="s">
        <v>2693</v>
      </c>
      <c r="G2226" t="s">
        <v>2395</v>
      </c>
      <c r="H2226" t="s">
        <v>3488</v>
      </c>
    </row>
    <row r="2227" spans="1:8" x14ac:dyDescent="0.2">
      <c r="A2227" t="s">
        <v>5005</v>
      </c>
      <c r="B2227">
        <v>711</v>
      </c>
      <c r="C2227">
        <v>47</v>
      </c>
      <c r="D2227">
        <v>2</v>
      </c>
      <c r="E2227">
        <v>882</v>
      </c>
      <c r="F2227" t="s">
        <v>4871</v>
      </c>
      <c r="G2227" t="s">
        <v>242</v>
      </c>
    </row>
    <row r="2228" spans="1:8" x14ac:dyDescent="0.2">
      <c r="A2228" t="s">
        <v>5004</v>
      </c>
      <c r="B2228">
        <v>65</v>
      </c>
      <c r="C2228">
        <v>40</v>
      </c>
      <c r="D2228">
        <v>2</v>
      </c>
      <c r="E2228">
        <v>882</v>
      </c>
      <c r="F2228" t="s">
        <v>4871</v>
      </c>
      <c r="G2228" t="s">
        <v>242</v>
      </c>
    </row>
    <row r="2229" spans="1:8" x14ac:dyDescent="0.2">
      <c r="A2229" t="s">
        <v>4880</v>
      </c>
      <c r="B2229">
        <v>1019</v>
      </c>
      <c r="C2229">
        <v>2</v>
      </c>
      <c r="D2229">
        <v>2</v>
      </c>
      <c r="E2229">
        <v>882</v>
      </c>
      <c r="F2229" t="s">
        <v>4871</v>
      </c>
      <c r="G2229" t="s">
        <v>242</v>
      </c>
    </row>
    <row r="2230" spans="1:8" x14ac:dyDescent="0.2">
      <c r="A2230" t="s">
        <v>4880</v>
      </c>
      <c r="B2230">
        <v>253</v>
      </c>
      <c r="C2230">
        <v>22</v>
      </c>
      <c r="D2230">
        <v>4</v>
      </c>
      <c r="E2230">
        <v>3417</v>
      </c>
      <c r="F2230" t="s">
        <v>237</v>
      </c>
      <c r="G2230" t="s">
        <v>1827</v>
      </c>
    </row>
    <row r="2231" spans="1:8" x14ac:dyDescent="0.2">
      <c r="A2231" t="s">
        <v>4880</v>
      </c>
      <c r="B2231">
        <v>253</v>
      </c>
      <c r="C2231">
        <v>52</v>
      </c>
      <c r="D2231">
        <v>4</v>
      </c>
      <c r="E2231">
        <v>3417</v>
      </c>
      <c r="F2231" t="s">
        <v>237</v>
      </c>
      <c r="G2231" t="s">
        <v>1827</v>
      </c>
    </row>
    <row r="2232" spans="1:8" x14ac:dyDescent="0.2">
      <c r="A2232" t="s">
        <v>4880</v>
      </c>
      <c r="B2232">
        <v>254</v>
      </c>
      <c r="C2232">
        <v>5</v>
      </c>
      <c r="D2232">
        <v>4</v>
      </c>
      <c r="E2232">
        <v>3792</v>
      </c>
      <c r="F2232" t="s">
        <v>2454</v>
      </c>
      <c r="G2232" t="s">
        <v>60</v>
      </c>
    </row>
    <row r="2233" spans="1:8" x14ac:dyDescent="0.2">
      <c r="A2233" t="s">
        <v>4880</v>
      </c>
      <c r="B2233">
        <v>328</v>
      </c>
      <c r="C2233">
        <v>5</v>
      </c>
      <c r="D2233">
        <v>4</v>
      </c>
      <c r="E2233">
        <v>3792</v>
      </c>
      <c r="F2233" t="s">
        <v>2454</v>
      </c>
      <c r="G2233" t="s">
        <v>60</v>
      </c>
    </row>
    <row r="2234" spans="1:8" x14ac:dyDescent="0.2">
      <c r="A2234" t="s">
        <v>4880</v>
      </c>
      <c r="B2234">
        <v>385</v>
      </c>
      <c r="C2234">
        <v>5</v>
      </c>
      <c r="D2234">
        <v>4</v>
      </c>
      <c r="E2234">
        <v>3792</v>
      </c>
      <c r="F2234" t="s">
        <v>2454</v>
      </c>
      <c r="G2234" t="s">
        <v>60</v>
      </c>
    </row>
    <row r="2235" spans="1:8" x14ac:dyDescent="0.2">
      <c r="A2235" t="s">
        <v>4880</v>
      </c>
      <c r="B2235">
        <v>498</v>
      </c>
      <c r="C2235">
        <v>30</v>
      </c>
      <c r="D2235">
        <v>4</v>
      </c>
      <c r="E2235">
        <v>3417</v>
      </c>
      <c r="F2235" t="s">
        <v>237</v>
      </c>
      <c r="G2235" t="s">
        <v>1827</v>
      </c>
    </row>
    <row r="2236" spans="1:8" x14ac:dyDescent="0.2">
      <c r="A2236" t="s">
        <v>4880</v>
      </c>
      <c r="B2236">
        <v>505</v>
      </c>
      <c r="C2236">
        <v>30</v>
      </c>
      <c r="D2236">
        <v>4</v>
      </c>
      <c r="E2236">
        <v>3417</v>
      </c>
      <c r="F2236" t="s">
        <v>237</v>
      </c>
      <c r="G2236" t="s">
        <v>1827</v>
      </c>
    </row>
    <row r="2237" spans="1:8" x14ac:dyDescent="0.2">
      <c r="A2237" t="s">
        <v>4880</v>
      </c>
      <c r="B2237">
        <v>512</v>
      </c>
      <c r="C2237">
        <v>30</v>
      </c>
      <c r="D2237">
        <v>4</v>
      </c>
      <c r="E2237">
        <v>3417</v>
      </c>
      <c r="F2237" t="s">
        <v>237</v>
      </c>
      <c r="G2237" t="s">
        <v>1827</v>
      </c>
    </row>
    <row r="2238" spans="1:8" x14ac:dyDescent="0.2">
      <c r="A2238" t="s">
        <v>4880</v>
      </c>
      <c r="B2238">
        <v>604</v>
      </c>
      <c r="C2238">
        <v>26</v>
      </c>
      <c r="D2238">
        <v>4</v>
      </c>
      <c r="E2238">
        <v>3417</v>
      </c>
      <c r="F2238" t="s">
        <v>237</v>
      </c>
      <c r="G2238" t="s">
        <v>1827</v>
      </c>
    </row>
    <row r="2239" spans="1:8" x14ac:dyDescent="0.2">
      <c r="A2239" t="s">
        <v>4880</v>
      </c>
      <c r="B2239">
        <v>736</v>
      </c>
      <c r="C2239">
        <v>32</v>
      </c>
      <c r="D2239">
        <v>4</v>
      </c>
      <c r="E2239">
        <v>3417</v>
      </c>
      <c r="F2239" t="s">
        <v>237</v>
      </c>
      <c r="G2239" t="s">
        <v>1827</v>
      </c>
    </row>
    <row r="2240" spans="1:8" x14ac:dyDescent="0.2">
      <c r="A2240" t="s">
        <v>4880</v>
      </c>
      <c r="B2240">
        <v>747</v>
      </c>
      <c r="C2240">
        <v>32</v>
      </c>
      <c r="D2240">
        <v>4</v>
      </c>
      <c r="E2240">
        <v>3417</v>
      </c>
      <c r="F2240" t="s">
        <v>237</v>
      </c>
      <c r="G2240" t="s">
        <v>1827</v>
      </c>
    </row>
    <row r="2241" spans="1:8" x14ac:dyDescent="0.2">
      <c r="A2241" t="s">
        <v>4880</v>
      </c>
      <c r="B2241">
        <v>757</v>
      </c>
      <c r="C2241">
        <v>32</v>
      </c>
      <c r="D2241">
        <v>4</v>
      </c>
      <c r="E2241">
        <v>3417</v>
      </c>
      <c r="F2241" t="s">
        <v>237</v>
      </c>
      <c r="G2241" t="s">
        <v>1827</v>
      </c>
    </row>
    <row r="2242" spans="1:8" x14ac:dyDescent="0.2">
      <c r="A2242" t="s">
        <v>4880</v>
      </c>
      <c r="B2242">
        <v>842</v>
      </c>
      <c r="C2242">
        <v>26</v>
      </c>
      <c r="D2242">
        <v>4</v>
      </c>
      <c r="E2242">
        <v>3417</v>
      </c>
      <c r="F2242" t="s">
        <v>237</v>
      </c>
      <c r="G2242" t="s">
        <v>1827</v>
      </c>
    </row>
    <row r="2243" spans="1:8" x14ac:dyDescent="0.2">
      <c r="A2243" t="s">
        <v>5001</v>
      </c>
      <c r="B2243">
        <v>41</v>
      </c>
      <c r="C2243">
        <v>22</v>
      </c>
      <c r="D2243">
        <v>4</v>
      </c>
      <c r="E2243">
        <v>3116</v>
      </c>
      <c r="F2243" t="s">
        <v>4995</v>
      </c>
      <c r="G2243" t="s">
        <v>629</v>
      </c>
      <c r="H2243" t="s">
        <v>3484</v>
      </c>
    </row>
    <row r="2244" spans="1:8" x14ac:dyDescent="0.2">
      <c r="A2244" t="s">
        <v>5001</v>
      </c>
      <c r="B2244">
        <v>42</v>
      </c>
      <c r="C2244">
        <v>42</v>
      </c>
      <c r="D2244">
        <v>4</v>
      </c>
      <c r="E2244">
        <v>3116</v>
      </c>
      <c r="F2244" t="s">
        <v>5003</v>
      </c>
      <c r="G2244" t="s">
        <v>629</v>
      </c>
      <c r="H2244" t="s">
        <v>3484</v>
      </c>
    </row>
    <row r="2245" spans="1:8" x14ac:dyDescent="0.2">
      <c r="A2245" t="s">
        <v>5001</v>
      </c>
      <c r="B2245">
        <v>52</v>
      </c>
      <c r="C2245">
        <v>37</v>
      </c>
      <c r="D2245">
        <v>4</v>
      </c>
      <c r="E2245">
        <v>3116</v>
      </c>
      <c r="F2245" t="s">
        <v>5002</v>
      </c>
      <c r="G2245" t="s">
        <v>629</v>
      </c>
      <c r="H2245" t="s">
        <v>3484</v>
      </c>
    </row>
    <row r="2246" spans="1:8" x14ac:dyDescent="0.2">
      <c r="A2246" t="s">
        <v>5001</v>
      </c>
      <c r="B2246">
        <v>53</v>
      </c>
      <c r="C2246">
        <v>20</v>
      </c>
      <c r="D2246">
        <v>4</v>
      </c>
      <c r="E2246">
        <v>3116</v>
      </c>
      <c r="F2246" t="s">
        <v>4991</v>
      </c>
      <c r="G2246" t="s">
        <v>629</v>
      </c>
      <c r="H2246" t="s">
        <v>3484</v>
      </c>
    </row>
    <row r="2247" spans="1:8" x14ac:dyDescent="0.2">
      <c r="A2247" t="s">
        <v>5001</v>
      </c>
      <c r="B2247">
        <v>54</v>
      </c>
      <c r="C2247">
        <v>49</v>
      </c>
      <c r="D2247">
        <v>2</v>
      </c>
      <c r="E2247">
        <v>882</v>
      </c>
      <c r="F2247" t="s">
        <v>4871</v>
      </c>
      <c r="G2247" t="s">
        <v>242</v>
      </c>
    </row>
    <row r="2248" spans="1:8" x14ac:dyDescent="0.2">
      <c r="A2248" t="s">
        <v>5000</v>
      </c>
      <c r="B2248">
        <v>203</v>
      </c>
      <c r="C2248">
        <v>32</v>
      </c>
      <c r="D2248">
        <v>4</v>
      </c>
      <c r="E2248">
        <v>310</v>
      </c>
      <c r="F2248" t="s">
        <v>2693</v>
      </c>
      <c r="G2248" t="s">
        <v>2395</v>
      </c>
      <c r="H2248" t="s">
        <v>3488</v>
      </c>
    </row>
    <row r="2249" spans="1:8" x14ac:dyDescent="0.2">
      <c r="A2249" t="s">
        <v>5000</v>
      </c>
      <c r="B2249">
        <v>308</v>
      </c>
      <c r="C2249">
        <v>51</v>
      </c>
      <c r="D2249">
        <v>4</v>
      </c>
      <c r="E2249">
        <v>310</v>
      </c>
      <c r="F2249" t="s">
        <v>2693</v>
      </c>
      <c r="G2249" t="s">
        <v>2395</v>
      </c>
      <c r="H2249" t="s">
        <v>3488</v>
      </c>
    </row>
    <row r="2250" spans="1:8" x14ac:dyDescent="0.2">
      <c r="A2250" t="s">
        <v>5000</v>
      </c>
      <c r="B2250">
        <v>311</v>
      </c>
      <c r="C2250">
        <v>2</v>
      </c>
      <c r="D2250">
        <v>2</v>
      </c>
      <c r="E2250">
        <v>882</v>
      </c>
      <c r="F2250" t="s">
        <v>4871</v>
      </c>
      <c r="G2250" t="s">
        <v>242</v>
      </c>
    </row>
    <row r="2251" spans="1:8" x14ac:dyDescent="0.2">
      <c r="A2251" t="s">
        <v>4992</v>
      </c>
      <c r="B2251">
        <v>112</v>
      </c>
      <c r="C2251">
        <v>57</v>
      </c>
      <c r="D2251">
        <v>2</v>
      </c>
      <c r="E2251">
        <v>882</v>
      </c>
      <c r="F2251" t="s">
        <v>4871</v>
      </c>
      <c r="G2251" t="s">
        <v>242</v>
      </c>
    </row>
    <row r="2252" spans="1:8" x14ac:dyDescent="0.2">
      <c r="A2252" t="s">
        <v>4992</v>
      </c>
      <c r="B2252">
        <v>32</v>
      </c>
      <c r="C2252">
        <v>87</v>
      </c>
      <c r="D2252">
        <v>4</v>
      </c>
      <c r="E2252">
        <v>3116</v>
      </c>
      <c r="F2252" t="s">
        <v>4995</v>
      </c>
      <c r="G2252" t="s">
        <v>629</v>
      </c>
      <c r="H2252" t="s">
        <v>3484</v>
      </c>
    </row>
    <row r="2253" spans="1:8" x14ac:dyDescent="0.2">
      <c r="A2253" t="s">
        <v>4992</v>
      </c>
      <c r="B2253">
        <v>33</v>
      </c>
      <c r="C2253">
        <v>38</v>
      </c>
      <c r="D2253">
        <v>4</v>
      </c>
      <c r="E2253">
        <v>3116</v>
      </c>
      <c r="F2253" t="s">
        <v>4999</v>
      </c>
      <c r="G2253" t="s">
        <v>629</v>
      </c>
      <c r="H2253" t="s">
        <v>3484</v>
      </c>
    </row>
    <row r="2254" spans="1:8" x14ac:dyDescent="0.2">
      <c r="A2254" t="s">
        <v>4992</v>
      </c>
      <c r="B2254">
        <v>40</v>
      </c>
      <c r="C2254">
        <v>49</v>
      </c>
      <c r="D2254">
        <v>2</v>
      </c>
      <c r="E2254">
        <v>3123</v>
      </c>
      <c r="F2254" t="s">
        <v>4997</v>
      </c>
      <c r="G2254" t="s">
        <v>242</v>
      </c>
    </row>
    <row r="2255" spans="1:8" x14ac:dyDescent="0.2">
      <c r="A2255" t="s">
        <v>4992</v>
      </c>
      <c r="B2255">
        <v>41</v>
      </c>
      <c r="C2255">
        <v>35</v>
      </c>
      <c r="D2255">
        <v>4</v>
      </c>
      <c r="E2255">
        <v>3116</v>
      </c>
      <c r="F2255" t="s">
        <v>4993</v>
      </c>
      <c r="G2255" t="s">
        <v>629</v>
      </c>
      <c r="H2255" t="s">
        <v>3484</v>
      </c>
    </row>
    <row r="2256" spans="1:8" x14ac:dyDescent="0.2">
      <c r="A2256" t="s">
        <v>4992</v>
      </c>
      <c r="B2256">
        <v>42</v>
      </c>
      <c r="C2256">
        <v>20</v>
      </c>
      <c r="D2256">
        <v>4</v>
      </c>
      <c r="E2256">
        <v>3116</v>
      </c>
      <c r="F2256" t="s">
        <v>4991</v>
      </c>
      <c r="G2256" t="s">
        <v>629</v>
      </c>
      <c r="H2256" t="s">
        <v>3484</v>
      </c>
    </row>
    <row r="2257" spans="1:8" x14ac:dyDescent="0.2">
      <c r="A2257" t="s">
        <v>4992</v>
      </c>
      <c r="B2257">
        <v>43</v>
      </c>
      <c r="C2257">
        <v>22</v>
      </c>
      <c r="D2257">
        <v>4</v>
      </c>
      <c r="E2257">
        <v>3116</v>
      </c>
      <c r="F2257" t="s">
        <v>4995</v>
      </c>
      <c r="G2257" t="s">
        <v>629</v>
      </c>
      <c r="H2257" t="s">
        <v>3484</v>
      </c>
    </row>
    <row r="2258" spans="1:8" x14ac:dyDescent="0.2">
      <c r="A2258" t="s">
        <v>4992</v>
      </c>
      <c r="B2258">
        <v>44</v>
      </c>
      <c r="C2258">
        <v>38</v>
      </c>
      <c r="D2258">
        <v>4</v>
      </c>
      <c r="E2258">
        <v>3116</v>
      </c>
      <c r="F2258" t="s">
        <v>4998</v>
      </c>
      <c r="G2258" t="s">
        <v>629</v>
      </c>
      <c r="H2258" t="s">
        <v>3484</v>
      </c>
    </row>
    <row r="2259" spans="1:8" x14ac:dyDescent="0.2">
      <c r="A2259" t="s">
        <v>4992</v>
      </c>
      <c r="B2259">
        <v>51</v>
      </c>
      <c r="C2259">
        <v>49</v>
      </c>
      <c r="D2259">
        <v>2</v>
      </c>
      <c r="E2259">
        <v>3123</v>
      </c>
      <c r="F2259" t="s">
        <v>4997</v>
      </c>
      <c r="G2259" t="s">
        <v>242</v>
      </c>
    </row>
    <row r="2260" spans="1:8" x14ac:dyDescent="0.2">
      <c r="A2260" t="s">
        <v>4992</v>
      </c>
      <c r="B2260">
        <v>52</v>
      </c>
      <c r="C2260">
        <v>35</v>
      </c>
      <c r="D2260">
        <v>4</v>
      </c>
      <c r="E2260">
        <v>3116</v>
      </c>
      <c r="F2260" t="s">
        <v>4993</v>
      </c>
      <c r="G2260" t="s">
        <v>629</v>
      </c>
      <c r="H2260" t="s">
        <v>3484</v>
      </c>
    </row>
    <row r="2261" spans="1:8" x14ac:dyDescent="0.2">
      <c r="A2261" t="s">
        <v>4992</v>
      </c>
      <c r="B2261">
        <v>53</v>
      </c>
      <c r="C2261">
        <v>88</v>
      </c>
      <c r="D2261">
        <v>4</v>
      </c>
      <c r="E2261">
        <v>3116</v>
      </c>
      <c r="F2261" t="s">
        <v>4991</v>
      </c>
      <c r="G2261" t="s">
        <v>629</v>
      </c>
      <c r="H2261" t="s">
        <v>3484</v>
      </c>
    </row>
    <row r="2262" spans="1:8" x14ac:dyDescent="0.2">
      <c r="A2262" t="s">
        <v>4992</v>
      </c>
      <c r="B2262">
        <v>55</v>
      </c>
      <c r="C2262">
        <v>22</v>
      </c>
      <c r="D2262">
        <v>4</v>
      </c>
      <c r="E2262">
        <v>3116</v>
      </c>
      <c r="F2262" t="s">
        <v>4995</v>
      </c>
      <c r="G2262" t="s">
        <v>629</v>
      </c>
      <c r="H2262" t="s">
        <v>3484</v>
      </c>
    </row>
    <row r="2263" spans="1:8" x14ac:dyDescent="0.2">
      <c r="A2263" t="s">
        <v>4992</v>
      </c>
      <c r="B2263">
        <v>56</v>
      </c>
      <c r="C2263">
        <v>41</v>
      </c>
      <c r="D2263">
        <v>4</v>
      </c>
      <c r="E2263">
        <v>3116</v>
      </c>
      <c r="F2263" t="s">
        <v>4996</v>
      </c>
      <c r="G2263" t="s">
        <v>629</v>
      </c>
      <c r="H2263" t="s">
        <v>3484</v>
      </c>
    </row>
    <row r="2264" spans="1:8" x14ac:dyDescent="0.2">
      <c r="A2264" t="s">
        <v>4992</v>
      </c>
      <c r="B2264">
        <v>64</v>
      </c>
      <c r="C2264">
        <v>35</v>
      </c>
      <c r="D2264">
        <v>4</v>
      </c>
      <c r="E2264">
        <v>3116</v>
      </c>
      <c r="F2264" t="s">
        <v>4993</v>
      </c>
      <c r="G2264" t="s">
        <v>629</v>
      </c>
      <c r="H2264" t="s">
        <v>3484</v>
      </c>
    </row>
    <row r="2265" spans="1:8" x14ac:dyDescent="0.2">
      <c r="A2265" t="s">
        <v>4992</v>
      </c>
      <c r="B2265">
        <v>65</v>
      </c>
      <c r="C2265">
        <v>20</v>
      </c>
      <c r="D2265">
        <v>4</v>
      </c>
      <c r="E2265">
        <v>3116</v>
      </c>
      <c r="F2265" t="s">
        <v>4991</v>
      </c>
      <c r="G2265" t="s">
        <v>629</v>
      </c>
      <c r="H2265" t="s">
        <v>3484</v>
      </c>
    </row>
    <row r="2266" spans="1:8" x14ac:dyDescent="0.2">
      <c r="A2266" t="s">
        <v>4992</v>
      </c>
      <c r="B2266">
        <v>67</v>
      </c>
      <c r="C2266">
        <v>87</v>
      </c>
      <c r="D2266">
        <v>4</v>
      </c>
      <c r="E2266">
        <v>3116</v>
      </c>
      <c r="F2266" t="s">
        <v>4995</v>
      </c>
      <c r="G2266" t="s">
        <v>629</v>
      </c>
      <c r="H2266" t="s">
        <v>3484</v>
      </c>
    </row>
    <row r="2267" spans="1:8" x14ac:dyDescent="0.2">
      <c r="A2267" t="s">
        <v>4992</v>
      </c>
      <c r="B2267">
        <v>68</v>
      </c>
      <c r="C2267">
        <v>90</v>
      </c>
      <c r="D2267">
        <v>4</v>
      </c>
      <c r="E2267">
        <v>3116</v>
      </c>
      <c r="F2267" t="s">
        <v>4994</v>
      </c>
      <c r="G2267" t="s">
        <v>629</v>
      </c>
      <c r="H2267" t="s">
        <v>3484</v>
      </c>
    </row>
    <row r="2268" spans="1:8" x14ac:dyDescent="0.2">
      <c r="A2268" t="s">
        <v>4992</v>
      </c>
      <c r="B2268">
        <v>76</v>
      </c>
      <c r="C2268">
        <v>100</v>
      </c>
      <c r="D2268">
        <v>4</v>
      </c>
      <c r="E2268">
        <v>3116</v>
      </c>
      <c r="F2268" t="s">
        <v>4993</v>
      </c>
      <c r="G2268" t="s">
        <v>629</v>
      </c>
      <c r="H2268" t="s">
        <v>3484</v>
      </c>
    </row>
    <row r="2269" spans="1:8" x14ac:dyDescent="0.2">
      <c r="A2269" t="s">
        <v>4992</v>
      </c>
      <c r="B2269">
        <v>77</v>
      </c>
      <c r="C2269">
        <v>87</v>
      </c>
      <c r="D2269">
        <v>4</v>
      </c>
      <c r="E2269">
        <v>3116</v>
      </c>
      <c r="F2269" t="s">
        <v>4991</v>
      </c>
      <c r="G2269" t="s">
        <v>629</v>
      </c>
      <c r="H2269" t="s">
        <v>3484</v>
      </c>
    </row>
    <row r="2270" spans="1:8" x14ac:dyDescent="0.2">
      <c r="A2270" t="s">
        <v>4879</v>
      </c>
      <c r="B2270">
        <v>276</v>
      </c>
      <c r="C2270">
        <v>2</v>
      </c>
      <c r="D2270">
        <v>2</v>
      </c>
      <c r="E2270">
        <v>882</v>
      </c>
      <c r="F2270" t="s">
        <v>4871</v>
      </c>
      <c r="G2270" t="s">
        <v>242</v>
      </c>
    </row>
    <row r="2271" spans="1:8" x14ac:dyDescent="0.2">
      <c r="A2271" t="s">
        <v>4990</v>
      </c>
      <c r="B2271">
        <v>82</v>
      </c>
      <c r="C2271">
        <v>3</v>
      </c>
      <c r="D2271">
        <v>2</v>
      </c>
      <c r="E2271">
        <v>882</v>
      </c>
      <c r="F2271" t="s">
        <v>4871</v>
      </c>
      <c r="G2271" t="s">
        <v>242</v>
      </c>
    </row>
    <row r="2272" spans="1:8" x14ac:dyDescent="0.2">
      <c r="A2272" t="s">
        <v>4878</v>
      </c>
      <c r="B2272">
        <v>550</v>
      </c>
      <c r="C2272">
        <v>7</v>
      </c>
      <c r="D2272">
        <v>2</v>
      </c>
      <c r="E2272">
        <v>882</v>
      </c>
      <c r="F2272" t="s">
        <v>4871</v>
      </c>
      <c r="G2272" t="s">
        <v>242</v>
      </c>
    </row>
    <row r="2273" spans="1:8" x14ac:dyDescent="0.2">
      <c r="A2273" t="s">
        <v>4989</v>
      </c>
      <c r="B2273">
        <v>36</v>
      </c>
      <c r="C2273">
        <v>46</v>
      </c>
      <c r="D2273">
        <v>2</v>
      </c>
      <c r="E2273">
        <v>3429</v>
      </c>
      <c r="F2273" t="s">
        <v>2174</v>
      </c>
      <c r="G2273" t="s">
        <v>242</v>
      </c>
    </row>
    <row r="2274" spans="1:8" x14ac:dyDescent="0.2">
      <c r="A2274" t="s">
        <v>4989</v>
      </c>
      <c r="B2274">
        <v>40</v>
      </c>
      <c r="C2274">
        <v>60</v>
      </c>
      <c r="D2274">
        <v>2</v>
      </c>
      <c r="E2274">
        <v>3429</v>
      </c>
      <c r="F2274" t="s">
        <v>2174</v>
      </c>
      <c r="G2274" t="s">
        <v>242</v>
      </c>
    </row>
    <row r="2275" spans="1:8" x14ac:dyDescent="0.2">
      <c r="A2275" t="s">
        <v>4989</v>
      </c>
      <c r="B2275">
        <v>40</v>
      </c>
      <c r="C2275">
        <v>60</v>
      </c>
      <c r="D2275">
        <v>4</v>
      </c>
      <c r="E2275">
        <v>3453</v>
      </c>
      <c r="F2275" t="s">
        <v>2178</v>
      </c>
      <c r="G2275" t="s">
        <v>139</v>
      </c>
    </row>
    <row r="2276" spans="1:8" x14ac:dyDescent="0.2">
      <c r="A2276" t="s">
        <v>4989</v>
      </c>
      <c r="B2276">
        <v>72</v>
      </c>
      <c r="C2276">
        <v>2</v>
      </c>
      <c r="D2276">
        <v>2</v>
      </c>
      <c r="E2276">
        <v>882</v>
      </c>
      <c r="F2276" t="s">
        <v>4871</v>
      </c>
      <c r="G2276" t="s">
        <v>242</v>
      </c>
    </row>
    <row r="2277" spans="1:8" x14ac:dyDescent="0.2">
      <c r="A2277" t="s">
        <v>4988</v>
      </c>
      <c r="B2277">
        <v>140</v>
      </c>
      <c r="C2277">
        <v>2</v>
      </c>
      <c r="D2277">
        <v>2</v>
      </c>
      <c r="E2277">
        <v>882</v>
      </c>
      <c r="F2277" t="s">
        <v>4871</v>
      </c>
      <c r="G2277" t="s">
        <v>242</v>
      </c>
    </row>
    <row r="2278" spans="1:8" x14ac:dyDescent="0.2">
      <c r="A2278" t="s">
        <v>4987</v>
      </c>
      <c r="B2278">
        <v>414</v>
      </c>
      <c r="C2278">
        <v>52</v>
      </c>
      <c r="D2278">
        <v>4</v>
      </c>
      <c r="E2278">
        <v>3116</v>
      </c>
      <c r="F2278" t="s">
        <v>4951</v>
      </c>
      <c r="G2278" t="s">
        <v>629</v>
      </c>
      <c r="H2278" t="s">
        <v>3484</v>
      </c>
    </row>
    <row r="2279" spans="1:8" x14ac:dyDescent="0.2">
      <c r="A2279" t="s">
        <v>4987</v>
      </c>
      <c r="B2279">
        <v>459</v>
      </c>
      <c r="C2279">
        <v>37</v>
      </c>
      <c r="D2279">
        <v>4</v>
      </c>
      <c r="E2279">
        <v>3116</v>
      </c>
      <c r="F2279" t="s">
        <v>4950</v>
      </c>
      <c r="G2279" t="s">
        <v>629</v>
      </c>
      <c r="H2279" t="s">
        <v>3484</v>
      </c>
    </row>
    <row r="2280" spans="1:8" x14ac:dyDescent="0.2">
      <c r="A2280" t="s">
        <v>4987</v>
      </c>
      <c r="B2280">
        <v>468</v>
      </c>
      <c r="C2280">
        <v>52</v>
      </c>
      <c r="D2280">
        <v>4</v>
      </c>
      <c r="E2280">
        <v>3116</v>
      </c>
      <c r="F2280" t="s">
        <v>4951</v>
      </c>
      <c r="G2280" t="s">
        <v>629</v>
      </c>
      <c r="H2280" t="s">
        <v>3484</v>
      </c>
    </row>
    <row r="2281" spans="1:8" x14ac:dyDescent="0.2">
      <c r="A2281" t="s">
        <v>4987</v>
      </c>
      <c r="B2281">
        <v>495</v>
      </c>
      <c r="C2281">
        <v>5</v>
      </c>
      <c r="D2281">
        <v>4</v>
      </c>
      <c r="E2281">
        <v>3790</v>
      </c>
      <c r="F2281" t="s">
        <v>1269</v>
      </c>
      <c r="G2281" t="s">
        <v>60</v>
      </c>
    </row>
    <row r="2282" spans="1:8" x14ac:dyDescent="0.2">
      <c r="A2282" t="s">
        <v>4987</v>
      </c>
      <c r="B2282">
        <v>501</v>
      </c>
      <c r="C2282">
        <v>22</v>
      </c>
      <c r="D2282">
        <v>4</v>
      </c>
      <c r="E2282">
        <v>3417</v>
      </c>
      <c r="F2282" t="s">
        <v>237</v>
      </c>
      <c r="G2282" t="s">
        <v>1827</v>
      </c>
    </row>
    <row r="2283" spans="1:8" x14ac:dyDescent="0.2">
      <c r="A2283" t="s">
        <v>4987</v>
      </c>
      <c r="B2283">
        <v>509</v>
      </c>
      <c r="C2283">
        <v>13</v>
      </c>
      <c r="D2283">
        <v>4</v>
      </c>
      <c r="E2283">
        <v>3417</v>
      </c>
      <c r="F2283" t="s">
        <v>237</v>
      </c>
      <c r="G2283" t="s">
        <v>1827</v>
      </c>
    </row>
    <row r="2284" spans="1:8" x14ac:dyDescent="0.2">
      <c r="A2284" t="s">
        <v>4987</v>
      </c>
      <c r="B2284">
        <v>509</v>
      </c>
      <c r="C2284">
        <v>13</v>
      </c>
      <c r="D2284">
        <v>4</v>
      </c>
      <c r="E2284">
        <v>3790</v>
      </c>
      <c r="F2284" t="s">
        <v>1269</v>
      </c>
      <c r="G2284" t="s">
        <v>60</v>
      </c>
    </row>
    <row r="2285" spans="1:8" x14ac:dyDescent="0.2">
      <c r="A2285" t="s">
        <v>4987</v>
      </c>
      <c r="B2285">
        <v>517</v>
      </c>
      <c r="C2285">
        <v>13</v>
      </c>
      <c r="D2285">
        <v>2</v>
      </c>
      <c r="E2285">
        <v>1253</v>
      </c>
      <c r="F2285" t="s">
        <v>2737</v>
      </c>
      <c r="G2285" t="s">
        <v>242</v>
      </c>
    </row>
    <row r="2286" spans="1:8" x14ac:dyDescent="0.2">
      <c r="A2286" t="s">
        <v>4987</v>
      </c>
      <c r="B2286">
        <v>517</v>
      </c>
      <c r="C2286">
        <v>13</v>
      </c>
      <c r="D2286">
        <v>4</v>
      </c>
      <c r="E2286">
        <v>3790</v>
      </c>
      <c r="F2286" t="s">
        <v>1269</v>
      </c>
      <c r="G2286" t="s">
        <v>60</v>
      </c>
    </row>
    <row r="2287" spans="1:8" x14ac:dyDescent="0.2">
      <c r="A2287" t="s">
        <v>4987</v>
      </c>
      <c r="B2287">
        <v>525</v>
      </c>
      <c r="C2287">
        <v>13</v>
      </c>
      <c r="D2287">
        <v>2</v>
      </c>
      <c r="E2287">
        <v>1253</v>
      </c>
      <c r="F2287" t="s">
        <v>2737</v>
      </c>
      <c r="G2287" t="s">
        <v>242</v>
      </c>
    </row>
    <row r="2288" spans="1:8" x14ac:dyDescent="0.2">
      <c r="A2288" t="s">
        <v>4987</v>
      </c>
      <c r="B2288">
        <v>525</v>
      </c>
      <c r="C2288">
        <v>13</v>
      </c>
      <c r="D2288">
        <v>4</v>
      </c>
      <c r="E2288">
        <v>3790</v>
      </c>
      <c r="F2288" t="s">
        <v>1269</v>
      </c>
      <c r="G2288" t="s">
        <v>60</v>
      </c>
    </row>
    <row r="2289" spans="1:8" x14ac:dyDescent="0.2">
      <c r="A2289" t="s">
        <v>4987</v>
      </c>
      <c r="B2289">
        <v>533</v>
      </c>
      <c r="C2289">
        <v>13</v>
      </c>
      <c r="D2289">
        <v>2</v>
      </c>
      <c r="E2289">
        <v>1253</v>
      </c>
      <c r="F2289" t="s">
        <v>2737</v>
      </c>
      <c r="G2289" t="s">
        <v>242</v>
      </c>
    </row>
    <row r="2290" spans="1:8" x14ac:dyDescent="0.2">
      <c r="A2290" t="s">
        <v>4987</v>
      </c>
      <c r="B2290">
        <v>533</v>
      </c>
      <c r="C2290">
        <v>13</v>
      </c>
      <c r="D2290">
        <v>4</v>
      </c>
      <c r="E2290">
        <v>3790</v>
      </c>
      <c r="F2290" t="s">
        <v>1269</v>
      </c>
      <c r="G2290" t="s">
        <v>60</v>
      </c>
    </row>
    <row r="2291" spans="1:8" x14ac:dyDescent="0.2">
      <c r="A2291" t="s">
        <v>4987</v>
      </c>
      <c r="B2291">
        <v>541</v>
      </c>
      <c r="C2291">
        <v>13</v>
      </c>
      <c r="D2291">
        <v>2</v>
      </c>
      <c r="E2291">
        <v>1253</v>
      </c>
      <c r="F2291" t="s">
        <v>2737</v>
      </c>
      <c r="G2291" t="s">
        <v>242</v>
      </c>
    </row>
    <row r="2292" spans="1:8" x14ac:dyDescent="0.2">
      <c r="A2292" t="s">
        <v>4987</v>
      </c>
      <c r="B2292">
        <v>541</v>
      </c>
      <c r="C2292">
        <v>13</v>
      </c>
      <c r="D2292">
        <v>4</v>
      </c>
      <c r="E2292">
        <v>3790</v>
      </c>
      <c r="F2292" t="s">
        <v>1269</v>
      </c>
      <c r="G2292" t="s">
        <v>60</v>
      </c>
    </row>
    <row r="2293" spans="1:8" x14ac:dyDescent="0.2">
      <c r="A2293" t="s">
        <v>4987</v>
      </c>
      <c r="B2293">
        <v>549</v>
      </c>
      <c r="C2293">
        <v>13</v>
      </c>
      <c r="D2293">
        <v>2</v>
      </c>
      <c r="E2293">
        <v>1253</v>
      </c>
      <c r="F2293" t="s">
        <v>2737</v>
      </c>
      <c r="G2293" t="s">
        <v>242</v>
      </c>
    </row>
    <row r="2294" spans="1:8" x14ac:dyDescent="0.2">
      <c r="A2294" t="s">
        <v>4987</v>
      </c>
      <c r="B2294">
        <v>549</v>
      </c>
      <c r="C2294">
        <v>13</v>
      </c>
      <c r="D2294">
        <v>4</v>
      </c>
      <c r="E2294">
        <v>3790</v>
      </c>
      <c r="F2294" t="s">
        <v>1269</v>
      </c>
      <c r="G2294" t="s">
        <v>60</v>
      </c>
    </row>
    <row r="2295" spans="1:8" x14ac:dyDescent="0.2">
      <c r="A2295" t="s">
        <v>4987</v>
      </c>
      <c r="B2295">
        <v>558</v>
      </c>
      <c r="C2295">
        <v>13</v>
      </c>
      <c r="D2295">
        <v>4</v>
      </c>
      <c r="E2295">
        <v>3417</v>
      </c>
      <c r="F2295" t="s">
        <v>237</v>
      </c>
      <c r="G2295" t="s">
        <v>1827</v>
      </c>
    </row>
    <row r="2296" spans="1:8" x14ac:dyDescent="0.2">
      <c r="A2296" t="s">
        <v>4987</v>
      </c>
      <c r="B2296">
        <v>558</v>
      </c>
      <c r="C2296">
        <v>13</v>
      </c>
      <c r="D2296">
        <v>4</v>
      </c>
      <c r="E2296">
        <v>3790</v>
      </c>
      <c r="F2296" t="s">
        <v>1269</v>
      </c>
      <c r="G2296" t="s">
        <v>60</v>
      </c>
    </row>
    <row r="2297" spans="1:8" x14ac:dyDescent="0.2">
      <c r="A2297" t="s">
        <v>4987</v>
      </c>
      <c r="B2297">
        <v>565</v>
      </c>
      <c r="C2297">
        <v>13</v>
      </c>
      <c r="D2297">
        <v>2</v>
      </c>
      <c r="E2297">
        <v>1253</v>
      </c>
      <c r="F2297" t="s">
        <v>2737</v>
      </c>
      <c r="G2297" t="s">
        <v>242</v>
      </c>
    </row>
    <row r="2298" spans="1:8" x14ac:dyDescent="0.2">
      <c r="A2298" t="s">
        <v>4987</v>
      </c>
      <c r="B2298">
        <v>565</v>
      </c>
      <c r="C2298">
        <v>13</v>
      </c>
      <c r="D2298">
        <v>4</v>
      </c>
      <c r="E2298">
        <v>3790</v>
      </c>
      <c r="F2298" t="s">
        <v>1269</v>
      </c>
      <c r="G2298" t="s">
        <v>60</v>
      </c>
    </row>
    <row r="2299" spans="1:8" x14ac:dyDescent="0.2">
      <c r="A2299" t="s">
        <v>4987</v>
      </c>
      <c r="B2299">
        <v>575</v>
      </c>
      <c r="C2299">
        <v>5</v>
      </c>
      <c r="D2299">
        <v>4</v>
      </c>
      <c r="E2299">
        <v>3792</v>
      </c>
      <c r="F2299" t="s">
        <v>2454</v>
      </c>
      <c r="G2299" t="s">
        <v>60</v>
      </c>
    </row>
    <row r="2300" spans="1:8" x14ac:dyDescent="0.2">
      <c r="A2300" t="s">
        <v>4987</v>
      </c>
      <c r="B2300">
        <v>583</v>
      </c>
      <c r="C2300">
        <v>37</v>
      </c>
      <c r="D2300">
        <v>4</v>
      </c>
      <c r="E2300">
        <v>3116</v>
      </c>
      <c r="F2300" t="s">
        <v>4950</v>
      </c>
      <c r="G2300" t="s">
        <v>629</v>
      </c>
      <c r="H2300" t="s">
        <v>3484</v>
      </c>
    </row>
    <row r="2301" spans="1:8" x14ac:dyDescent="0.2">
      <c r="A2301" t="s">
        <v>4987</v>
      </c>
      <c r="B2301">
        <v>592</v>
      </c>
      <c r="C2301">
        <v>52</v>
      </c>
      <c r="D2301">
        <v>4</v>
      </c>
      <c r="E2301">
        <v>3116</v>
      </c>
      <c r="F2301" t="s">
        <v>4951</v>
      </c>
      <c r="G2301" t="s">
        <v>629</v>
      </c>
      <c r="H2301" t="s">
        <v>3484</v>
      </c>
    </row>
    <row r="2302" spans="1:8" x14ac:dyDescent="0.2">
      <c r="A2302" t="s">
        <v>4987</v>
      </c>
      <c r="B2302">
        <v>641</v>
      </c>
      <c r="C2302">
        <v>37</v>
      </c>
      <c r="D2302">
        <v>4</v>
      </c>
      <c r="E2302">
        <v>3116</v>
      </c>
      <c r="F2302" t="s">
        <v>4950</v>
      </c>
      <c r="G2302" t="s">
        <v>629</v>
      </c>
      <c r="H2302" t="s">
        <v>3484</v>
      </c>
    </row>
    <row r="2303" spans="1:8" x14ac:dyDescent="0.2">
      <c r="A2303" t="s">
        <v>4987</v>
      </c>
      <c r="B2303">
        <v>650</v>
      </c>
      <c r="C2303">
        <v>52</v>
      </c>
      <c r="D2303">
        <v>4</v>
      </c>
      <c r="E2303">
        <v>3116</v>
      </c>
      <c r="F2303" t="s">
        <v>4951</v>
      </c>
      <c r="G2303" t="s">
        <v>629</v>
      </c>
      <c r="H2303" t="s">
        <v>3484</v>
      </c>
    </row>
    <row r="2304" spans="1:8" x14ac:dyDescent="0.2">
      <c r="A2304" t="s">
        <v>4987</v>
      </c>
      <c r="B2304">
        <v>729</v>
      </c>
      <c r="C2304">
        <v>13</v>
      </c>
      <c r="D2304">
        <v>2</v>
      </c>
      <c r="E2304">
        <v>1253</v>
      </c>
      <c r="F2304" t="s">
        <v>2737</v>
      </c>
      <c r="G2304" t="s">
        <v>242</v>
      </c>
    </row>
    <row r="2305" spans="1:8" x14ac:dyDescent="0.2">
      <c r="A2305" t="s">
        <v>4987</v>
      </c>
      <c r="B2305">
        <v>729</v>
      </c>
      <c r="C2305">
        <v>13</v>
      </c>
      <c r="D2305">
        <v>4</v>
      </c>
      <c r="E2305">
        <v>3790</v>
      </c>
      <c r="F2305" t="s">
        <v>1269</v>
      </c>
      <c r="G2305" t="s">
        <v>60</v>
      </c>
    </row>
    <row r="2306" spans="1:8" x14ac:dyDescent="0.2">
      <c r="A2306" t="s">
        <v>4987</v>
      </c>
      <c r="B2306">
        <v>740</v>
      </c>
      <c r="C2306">
        <v>13</v>
      </c>
      <c r="D2306">
        <v>2</v>
      </c>
      <c r="E2306">
        <v>1253</v>
      </c>
      <c r="F2306" t="s">
        <v>2737</v>
      </c>
      <c r="G2306" t="s">
        <v>242</v>
      </c>
    </row>
    <row r="2307" spans="1:8" x14ac:dyDescent="0.2">
      <c r="A2307" t="s">
        <v>4987</v>
      </c>
      <c r="B2307">
        <v>740</v>
      </c>
      <c r="C2307">
        <v>13</v>
      </c>
      <c r="D2307">
        <v>4</v>
      </c>
      <c r="E2307">
        <v>3790</v>
      </c>
      <c r="F2307" t="s">
        <v>1269</v>
      </c>
      <c r="G2307" t="s">
        <v>60</v>
      </c>
    </row>
    <row r="2308" spans="1:8" x14ac:dyDescent="0.2">
      <c r="A2308" t="s">
        <v>4987</v>
      </c>
      <c r="B2308">
        <v>750</v>
      </c>
      <c r="C2308">
        <v>13</v>
      </c>
      <c r="D2308">
        <v>2</v>
      </c>
      <c r="E2308">
        <v>1253</v>
      </c>
      <c r="F2308" t="s">
        <v>2737</v>
      </c>
      <c r="G2308" t="s">
        <v>242</v>
      </c>
    </row>
    <row r="2309" spans="1:8" x14ac:dyDescent="0.2">
      <c r="A2309" t="s">
        <v>4987</v>
      </c>
      <c r="B2309">
        <v>750</v>
      </c>
      <c r="C2309">
        <v>13</v>
      </c>
      <c r="D2309">
        <v>4</v>
      </c>
      <c r="E2309">
        <v>3790</v>
      </c>
      <c r="F2309" t="s">
        <v>1269</v>
      </c>
      <c r="G2309" t="s">
        <v>60</v>
      </c>
    </row>
    <row r="2310" spans="1:8" x14ac:dyDescent="0.2">
      <c r="A2310" t="s">
        <v>4987</v>
      </c>
      <c r="B2310">
        <v>759</v>
      </c>
      <c r="C2310">
        <v>13</v>
      </c>
      <c r="D2310">
        <v>2</v>
      </c>
      <c r="E2310">
        <v>1253</v>
      </c>
      <c r="F2310" t="s">
        <v>2737</v>
      </c>
      <c r="G2310" t="s">
        <v>242</v>
      </c>
    </row>
    <row r="2311" spans="1:8" x14ac:dyDescent="0.2">
      <c r="A2311" t="s">
        <v>4987</v>
      </c>
      <c r="B2311">
        <v>759</v>
      </c>
      <c r="C2311">
        <v>13</v>
      </c>
      <c r="D2311">
        <v>4</v>
      </c>
      <c r="E2311">
        <v>3790</v>
      </c>
      <c r="F2311" t="s">
        <v>1269</v>
      </c>
      <c r="G2311" t="s">
        <v>60</v>
      </c>
    </row>
    <row r="2312" spans="1:8" x14ac:dyDescent="0.2">
      <c r="A2312" t="s">
        <v>4987</v>
      </c>
      <c r="B2312">
        <v>773</v>
      </c>
      <c r="C2312">
        <v>37</v>
      </c>
      <c r="D2312">
        <v>4</v>
      </c>
      <c r="E2312">
        <v>3116</v>
      </c>
      <c r="F2312" t="s">
        <v>4950</v>
      </c>
      <c r="G2312" t="s">
        <v>629</v>
      </c>
      <c r="H2312" t="s">
        <v>3484</v>
      </c>
    </row>
    <row r="2313" spans="1:8" x14ac:dyDescent="0.2">
      <c r="A2313" t="s">
        <v>4987</v>
      </c>
      <c r="B2313">
        <v>782</v>
      </c>
      <c r="C2313">
        <v>52</v>
      </c>
      <c r="D2313">
        <v>4</v>
      </c>
      <c r="E2313">
        <v>3116</v>
      </c>
      <c r="F2313" t="s">
        <v>4951</v>
      </c>
      <c r="G2313" t="s">
        <v>629</v>
      </c>
      <c r="H2313" t="s">
        <v>3484</v>
      </c>
    </row>
    <row r="2314" spans="1:8" x14ac:dyDescent="0.2">
      <c r="A2314" t="s">
        <v>4987</v>
      </c>
      <c r="B2314">
        <v>798</v>
      </c>
      <c r="C2314">
        <v>26</v>
      </c>
      <c r="D2314">
        <v>4</v>
      </c>
      <c r="E2314">
        <v>3417</v>
      </c>
      <c r="F2314" t="s">
        <v>237</v>
      </c>
      <c r="G2314" t="s">
        <v>1827</v>
      </c>
    </row>
    <row r="2315" spans="1:8" x14ac:dyDescent="0.2">
      <c r="A2315" t="s">
        <v>4987</v>
      </c>
      <c r="B2315">
        <v>804</v>
      </c>
      <c r="C2315">
        <v>17</v>
      </c>
      <c r="D2315">
        <v>2</v>
      </c>
      <c r="E2315">
        <v>1253</v>
      </c>
      <c r="F2315" t="s">
        <v>2737</v>
      </c>
      <c r="G2315" t="s">
        <v>242</v>
      </c>
    </row>
    <row r="2316" spans="1:8" x14ac:dyDescent="0.2">
      <c r="A2316" t="s">
        <v>4987</v>
      </c>
      <c r="B2316">
        <v>804</v>
      </c>
      <c r="C2316">
        <v>17</v>
      </c>
      <c r="D2316">
        <v>4</v>
      </c>
      <c r="E2316">
        <v>3790</v>
      </c>
      <c r="F2316" t="s">
        <v>1269</v>
      </c>
      <c r="G2316" t="s">
        <v>60</v>
      </c>
    </row>
    <row r="2317" spans="1:8" x14ac:dyDescent="0.2">
      <c r="A2317" t="s">
        <v>4987</v>
      </c>
      <c r="B2317">
        <v>811</v>
      </c>
      <c r="C2317">
        <v>17</v>
      </c>
      <c r="D2317">
        <v>2</v>
      </c>
      <c r="E2317">
        <v>1253</v>
      </c>
      <c r="F2317" t="s">
        <v>2737</v>
      </c>
      <c r="G2317" t="s">
        <v>242</v>
      </c>
    </row>
    <row r="2318" spans="1:8" x14ac:dyDescent="0.2">
      <c r="A2318" t="s">
        <v>4987</v>
      </c>
      <c r="B2318">
        <v>811</v>
      </c>
      <c r="C2318">
        <v>17</v>
      </c>
      <c r="D2318">
        <v>4</v>
      </c>
      <c r="E2318">
        <v>3790</v>
      </c>
      <c r="F2318" t="s">
        <v>1269</v>
      </c>
      <c r="G2318" t="s">
        <v>60</v>
      </c>
    </row>
    <row r="2319" spans="1:8" x14ac:dyDescent="0.2">
      <c r="A2319" t="s">
        <v>4987</v>
      </c>
      <c r="B2319">
        <v>818</v>
      </c>
      <c r="C2319">
        <v>17</v>
      </c>
      <c r="D2319">
        <v>2</v>
      </c>
      <c r="E2319">
        <v>1253</v>
      </c>
      <c r="F2319" t="s">
        <v>2737</v>
      </c>
      <c r="G2319" t="s">
        <v>242</v>
      </c>
    </row>
    <row r="2320" spans="1:8" x14ac:dyDescent="0.2">
      <c r="A2320" t="s">
        <v>4987</v>
      </c>
      <c r="B2320">
        <v>818</v>
      </c>
      <c r="C2320">
        <v>17</v>
      </c>
      <c r="D2320">
        <v>4</v>
      </c>
      <c r="E2320">
        <v>3790</v>
      </c>
      <c r="F2320" t="s">
        <v>1269</v>
      </c>
      <c r="G2320" t="s">
        <v>60</v>
      </c>
    </row>
    <row r="2321" spans="1:8" x14ac:dyDescent="0.2">
      <c r="A2321" t="s">
        <v>4987</v>
      </c>
      <c r="B2321">
        <v>825</v>
      </c>
      <c r="C2321">
        <v>17</v>
      </c>
      <c r="D2321">
        <v>2</v>
      </c>
      <c r="E2321">
        <v>1253</v>
      </c>
      <c r="F2321" t="s">
        <v>2737</v>
      </c>
      <c r="G2321" t="s">
        <v>242</v>
      </c>
    </row>
    <row r="2322" spans="1:8" x14ac:dyDescent="0.2">
      <c r="A2322" t="s">
        <v>4987</v>
      </c>
      <c r="B2322">
        <v>825</v>
      </c>
      <c r="C2322">
        <v>17</v>
      </c>
      <c r="D2322">
        <v>4</v>
      </c>
      <c r="E2322">
        <v>3790</v>
      </c>
      <c r="F2322" t="s">
        <v>1269</v>
      </c>
      <c r="G2322" t="s">
        <v>60</v>
      </c>
    </row>
    <row r="2323" spans="1:8" x14ac:dyDescent="0.2">
      <c r="A2323" t="s">
        <v>4987</v>
      </c>
      <c r="B2323">
        <v>832</v>
      </c>
      <c r="C2323">
        <v>17</v>
      </c>
      <c r="D2323">
        <v>2</v>
      </c>
      <c r="E2323">
        <v>1253</v>
      </c>
      <c r="F2323" t="s">
        <v>2737</v>
      </c>
      <c r="G2323" t="s">
        <v>242</v>
      </c>
    </row>
    <row r="2324" spans="1:8" x14ac:dyDescent="0.2">
      <c r="A2324" t="s">
        <v>4987</v>
      </c>
      <c r="B2324">
        <v>832</v>
      </c>
      <c r="C2324">
        <v>17</v>
      </c>
      <c r="D2324">
        <v>4</v>
      </c>
      <c r="E2324">
        <v>3790</v>
      </c>
      <c r="F2324" t="s">
        <v>1269</v>
      </c>
      <c r="G2324" t="s">
        <v>60</v>
      </c>
    </row>
    <row r="2325" spans="1:8" x14ac:dyDescent="0.2">
      <c r="A2325" t="s">
        <v>4987</v>
      </c>
      <c r="B2325">
        <v>839</v>
      </c>
      <c r="C2325">
        <v>17</v>
      </c>
      <c r="D2325">
        <v>2</v>
      </c>
      <c r="E2325">
        <v>1253</v>
      </c>
      <c r="F2325" t="s">
        <v>2737</v>
      </c>
      <c r="G2325" t="s">
        <v>242</v>
      </c>
    </row>
    <row r="2326" spans="1:8" x14ac:dyDescent="0.2">
      <c r="A2326" t="s">
        <v>4987</v>
      </c>
      <c r="B2326">
        <v>839</v>
      </c>
      <c r="C2326">
        <v>17</v>
      </c>
      <c r="D2326">
        <v>4</v>
      </c>
      <c r="E2326">
        <v>3790</v>
      </c>
      <c r="F2326" t="s">
        <v>1269</v>
      </c>
      <c r="G2326" t="s">
        <v>60</v>
      </c>
    </row>
    <row r="2327" spans="1:8" x14ac:dyDescent="0.2">
      <c r="A2327" t="s">
        <v>4987</v>
      </c>
      <c r="B2327">
        <v>846</v>
      </c>
      <c r="C2327">
        <v>17</v>
      </c>
      <c r="D2327">
        <v>2</v>
      </c>
      <c r="E2327">
        <v>1253</v>
      </c>
      <c r="F2327" t="s">
        <v>2737</v>
      </c>
      <c r="G2327" t="s">
        <v>242</v>
      </c>
    </row>
    <row r="2328" spans="1:8" x14ac:dyDescent="0.2">
      <c r="A2328" t="s">
        <v>4987</v>
      </c>
      <c r="B2328">
        <v>846</v>
      </c>
      <c r="C2328">
        <v>17</v>
      </c>
      <c r="D2328">
        <v>4</v>
      </c>
      <c r="E2328">
        <v>3790</v>
      </c>
      <c r="F2328" t="s">
        <v>1269</v>
      </c>
      <c r="G2328" t="s">
        <v>60</v>
      </c>
    </row>
    <row r="2329" spans="1:8" x14ac:dyDescent="0.2">
      <c r="A2329" t="s">
        <v>4987</v>
      </c>
      <c r="B2329">
        <v>853</v>
      </c>
      <c r="C2329">
        <v>17</v>
      </c>
      <c r="D2329">
        <v>2</v>
      </c>
      <c r="E2329">
        <v>1253</v>
      </c>
      <c r="F2329" t="s">
        <v>2737</v>
      </c>
      <c r="G2329" t="s">
        <v>242</v>
      </c>
    </row>
    <row r="2330" spans="1:8" x14ac:dyDescent="0.2">
      <c r="A2330" t="s">
        <v>4987</v>
      </c>
      <c r="B2330">
        <v>853</v>
      </c>
      <c r="C2330">
        <v>17</v>
      </c>
      <c r="D2330">
        <v>4</v>
      </c>
      <c r="E2330">
        <v>3790</v>
      </c>
      <c r="F2330" t="s">
        <v>1269</v>
      </c>
      <c r="G2330" t="s">
        <v>60</v>
      </c>
    </row>
    <row r="2331" spans="1:8" x14ac:dyDescent="0.2">
      <c r="A2331" t="s">
        <v>4987</v>
      </c>
      <c r="B2331">
        <v>865</v>
      </c>
      <c r="C2331">
        <v>9</v>
      </c>
      <c r="D2331">
        <v>2</v>
      </c>
      <c r="E2331">
        <v>1253</v>
      </c>
      <c r="F2331" t="s">
        <v>2737</v>
      </c>
      <c r="G2331" t="s">
        <v>242</v>
      </c>
    </row>
    <row r="2332" spans="1:8" x14ac:dyDescent="0.2">
      <c r="A2332" t="s">
        <v>4987</v>
      </c>
      <c r="B2332">
        <v>865</v>
      </c>
      <c r="C2332">
        <v>9</v>
      </c>
      <c r="D2332">
        <v>4</v>
      </c>
      <c r="E2332">
        <v>3790</v>
      </c>
      <c r="F2332" t="s">
        <v>1269</v>
      </c>
      <c r="G2332" t="s">
        <v>60</v>
      </c>
    </row>
    <row r="2333" spans="1:8" x14ac:dyDescent="0.2">
      <c r="A2333" t="s">
        <v>4987</v>
      </c>
      <c r="B2333">
        <v>871</v>
      </c>
      <c r="C2333">
        <v>37</v>
      </c>
      <c r="D2333">
        <v>4</v>
      </c>
      <c r="E2333">
        <v>3116</v>
      </c>
      <c r="F2333" t="s">
        <v>4950</v>
      </c>
      <c r="G2333" t="s">
        <v>629</v>
      </c>
      <c r="H2333" t="s">
        <v>3484</v>
      </c>
    </row>
    <row r="2334" spans="1:8" x14ac:dyDescent="0.2">
      <c r="A2334" t="s">
        <v>4987</v>
      </c>
      <c r="B2334">
        <v>964</v>
      </c>
      <c r="C2334">
        <v>2</v>
      </c>
      <c r="D2334">
        <v>2</v>
      </c>
      <c r="E2334">
        <v>882</v>
      </c>
      <c r="F2334" t="s">
        <v>4871</v>
      </c>
      <c r="G2334" t="s">
        <v>242</v>
      </c>
    </row>
    <row r="2335" spans="1:8" x14ac:dyDescent="0.2">
      <c r="A2335" t="s">
        <v>4986</v>
      </c>
      <c r="B2335">
        <v>72</v>
      </c>
      <c r="C2335">
        <v>3</v>
      </c>
      <c r="D2335">
        <v>2</v>
      </c>
      <c r="E2335">
        <v>882</v>
      </c>
      <c r="F2335" t="s">
        <v>4871</v>
      </c>
      <c r="G2335" t="s">
        <v>242</v>
      </c>
    </row>
    <row r="2336" spans="1:8" x14ac:dyDescent="0.2">
      <c r="A2336" t="s">
        <v>4985</v>
      </c>
      <c r="B2336">
        <v>867</v>
      </c>
      <c r="C2336">
        <v>2</v>
      </c>
      <c r="D2336">
        <v>2</v>
      </c>
      <c r="E2336">
        <v>882</v>
      </c>
      <c r="F2336" t="s">
        <v>4871</v>
      </c>
      <c r="G2336" t="s">
        <v>242</v>
      </c>
    </row>
    <row r="2337" spans="1:8" x14ac:dyDescent="0.2">
      <c r="A2337" t="s">
        <v>4984</v>
      </c>
      <c r="B2337">
        <v>61</v>
      </c>
      <c r="C2337">
        <v>3</v>
      </c>
      <c r="D2337">
        <v>2</v>
      </c>
      <c r="E2337">
        <v>882</v>
      </c>
      <c r="F2337" t="s">
        <v>4871</v>
      </c>
      <c r="G2337" t="s">
        <v>242</v>
      </c>
    </row>
    <row r="2338" spans="1:8" x14ac:dyDescent="0.2">
      <c r="A2338" t="s">
        <v>4983</v>
      </c>
      <c r="B2338">
        <v>41</v>
      </c>
      <c r="C2338">
        <v>65</v>
      </c>
      <c r="D2338">
        <v>2</v>
      </c>
      <c r="E2338">
        <v>882</v>
      </c>
      <c r="F2338" t="s">
        <v>4871</v>
      </c>
      <c r="G2338" t="s">
        <v>242</v>
      </c>
    </row>
    <row r="2339" spans="1:8" x14ac:dyDescent="0.2">
      <c r="A2339" t="s">
        <v>4982</v>
      </c>
      <c r="B2339">
        <v>41</v>
      </c>
      <c r="C2339">
        <v>64</v>
      </c>
      <c r="D2339">
        <v>2</v>
      </c>
      <c r="E2339">
        <v>882</v>
      </c>
      <c r="F2339" t="s">
        <v>4871</v>
      </c>
      <c r="G2339" t="s">
        <v>242</v>
      </c>
    </row>
    <row r="2340" spans="1:8" x14ac:dyDescent="0.2">
      <c r="A2340" t="s">
        <v>4981</v>
      </c>
      <c r="B2340">
        <v>92</v>
      </c>
      <c r="C2340">
        <v>2</v>
      </c>
      <c r="D2340">
        <v>2</v>
      </c>
      <c r="E2340">
        <v>882</v>
      </c>
      <c r="F2340" t="s">
        <v>4871</v>
      </c>
      <c r="G2340" t="s">
        <v>242</v>
      </c>
    </row>
    <row r="2341" spans="1:8" x14ac:dyDescent="0.2">
      <c r="A2341" t="s">
        <v>4877</v>
      </c>
      <c r="B2341">
        <v>147</v>
      </c>
      <c r="C2341">
        <v>2</v>
      </c>
      <c r="D2341">
        <v>2</v>
      </c>
      <c r="E2341">
        <v>882</v>
      </c>
      <c r="F2341" t="s">
        <v>4871</v>
      </c>
      <c r="G2341" t="s">
        <v>242</v>
      </c>
    </row>
    <row r="2342" spans="1:8" x14ac:dyDescent="0.2">
      <c r="A2342" t="s">
        <v>4980</v>
      </c>
      <c r="B2342">
        <v>48</v>
      </c>
      <c r="C2342">
        <v>2</v>
      </c>
      <c r="D2342">
        <v>2</v>
      </c>
      <c r="E2342">
        <v>882</v>
      </c>
      <c r="F2342" t="s">
        <v>4871</v>
      </c>
      <c r="G2342" t="s">
        <v>242</v>
      </c>
    </row>
    <row r="2343" spans="1:8" x14ac:dyDescent="0.2">
      <c r="A2343" t="s">
        <v>4876</v>
      </c>
      <c r="B2343">
        <v>236</v>
      </c>
      <c r="C2343">
        <v>46</v>
      </c>
      <c r="D2343">
        <v>4</v>
      </c>
      <c r="E2343">
        <v>310</v>
      </c>
      <c r="F2343" t="s">
        <v>2693</v>
      </c>
      <c r="G2343" t="s">
        <v>2395</v>
      </c>
      <c r="H2343" t="s">
        <v>3488</v>
      </c>
    </row>
    <row r="2344" spans="1:8" x14ac:dyDescent="0.2">
      <c r="A2344" t="s">
        <v>4876</v>
      </c>
      <c r="B2344">
        <v>291</v>
      </c>
      <c r="C2344">
        <v>46</v>
      </c>
      <c r="D2344">
        <v>4</v>
      </c>
      <c r="E2344">
        <v>310</v>
      </c>
      <c r="F2344" t="s">
        <v>2693</v>
      </c>
      <c r="G2344" t="s">
        <v>2395</v>
      </c>
      <c r="H2344" t="s">
        <v>3488</v>
      </c>
    </row>
    <row r="2345" spans="1:8" x14ac:dyDescent="0.2">
      <c r="A2345" t="s">
        <v>4875</v>
      </c>
      <c r="B2345">
        <v>74</v>
      </c>
      <c r="C2345">
        <v>0</v>
      </c>
      <c r="D2345">
        <v>4</v>
      </c>
      <c r="E2345">
        <v>5087</v>
      </c>
      <c r="F2345" t="s">
        <v>343</v>
      </c>
      <c r="G2345" t="s">
        <v>3436</v>
      </c>
    </row>
    <row r="2346" spans="1:8" x14ac:dyDescent="0.2">
      <c r="A2346" t="s">
        <v>4874</v>
      </c>
      <c r="B2346">
        <v>51</v>
      </c>
      <c r="C2346">
        <v>0</v>
      </c>
      <c r="D2346">
        <v>4</v>
      </c>
      <c r="E2346">
        <v>5087</v>
      </c>
      <c r="F2346" t="s">
        <v>343</v>
      </c>
      <c r="G2346" t="s">
        <v>3436</v>
      </c>
    </row>
    <row r="2347" spans="1:8" x14ac:dyDescent="0.2">
      <c r="A2347" t="s">
        <v>4979</v>
      </c>
      <c r="B2347">
        <v>48</v>
      </c>
      <c r="C2347">
        <v>2</v>
      </c>
      <c r="D2347">
        <v>2</v>
      </c>
      <c r="E2347">
        <v>882</v>
      </c>
      <c r="F2347" t="s">
        <v>4871</v>
      </c>
      <c r="G2347" t="s">
        <v>242</v>
      </c>
    </row>
    <row r="2348" spans="1:8" x14ac:dyDescent="0.2">
      <c r="A2348" t="s">
        <v>4873</v>
      </c>
      <c r="B2348">
        <v>241</v>
      </c>
      <c r="C2348">
        <v>44</v>
      </c>
      <c r="D2348">
        <v>4</v>
      </c>
      <c r="E2348">
        <v>310</v>
      </c>
      <c r="F2348" t="s">
        <v>2693</v>
      </c>
      <c r="G2348" t="s">
        <v>2395</v>
      </c>
      <c r="H2348" t="s">
        <v>3488</v>
      </c>
    </row>
    <row r="2349" spans="1:8" x14ac:dyDescent="0.2">
      <c r="A2349" t="s">
        <v>4873</v>
      </c>
      <c r="B2349">
        <v>321</v>
      </c>
      <c r="C2349">
        <v>46</v>
      </c>
      <c r="D2349">
        <v>4</v>
      </c>
      <c r="E2349">
        <v>310</v>
      </c>
      <c r="F2349" t="s">
        <v>2693</v>
      </c>
      <c r="G2349" t="s">
        <v>2395</v>
      </c>
      <c r="H2349" t="s">
        <v>3488</v>
      </c>
    </row>
    <row r="2350" spans="1:8" x14ac:dyDescent="0.2">
      <c r="A2350" t="s">
        <v>4872</v>
      </c>
      <c r="B2350">
        <v>73</v>
      </c>
      <c r="C2350">
        <v>0</v>
      </c>
      <c r="D2350">
        <v>4</v>
      </c>
      <c r="E2350">
        <v>5087</v>
      </c>
      <c r="F2350" t="s">
        <v>343</v>
      </c>
      <c r="G2350" t="s">
        <v>3436</v>
      </c>
    </row>
    <row r="2351" spans="1:8" x14ac:dyDescent="0.2">
      <c r="A2351" t="s">
        <v>4978</v>
      </c>
      <c r="B2351">
        <v>986</v>
      </c>
      <c r="C2351">
        <v>2</v>
      </c>
      <c r="D2351">
        <v>2</v>
      </c>
      <c r="E2351">
        <v>882</v>
      </c>
      <c r="F2351" t="s">
        <v>4871</v>
      </c>
      <c r="G2351" t="s">
        <v>242</v>
      </c>
    </row>
    <row r="2352" spans="1:8" x14ac:dyDescent="0.2">
      <c r="A2352" t="s">
        <v>4977</v>
      </c>
      <c r="B2352">
        <v>77</v>
      </c>
      <c r="C2352">
        <v>3</v>
      </c>
      <c r="D2352">
        <v>2</v>
      </c>
      <c r="E2352">
        <v>882</v>
      </c>
      <c r="F2352" t="s">
        <v>4871</v>
      </c>
      <c r="G2352" t="s">
        <v>242</v>
      </c>
    </row>
    <row r="2353" spans="1:8" x14ac:dyDescent="0.2">
      <c r="A2353" t="s">
        <v>4971</v>
      </c>
      <c r="B2353">
        <v>143</v>
      </c>
      <c r="C2353">
        <v>77</v>
      </c>
      <c r="D2353">
        <v>2</v>
      </c>
      <c r="E2353">
        <v>280</v>
      </c>
      <c r="F2353" t="s">
        <v>3211</v>
      </c>
      <c r="G2353" t="s">
        <v>242</v>
      </c>
      <c r="H2353" t="s">
        <v>4974</v>
      </c>
    </row>
    <row r="2354" spans="1:8" x14ac:dyDescent="0.2">
      <c r="A2354" t="s">
        <v>4971</v>
      </c>
      <c r="B2354">
        <v>143</v>
      </c>
      <c r="C2354">
        <v>77</v>
      </c>
      <c r="D2354">
        <v>6</v>
      </c>
      <c r="E2354">
        <v>274</v>
      </c>
      <c r="F2354" t="s">
        <v>650</v>
      </c>
      <c r="G2354" t="s">
        <v>2219</v>
      </c>
      <c r="H2354" t="s">
        <v>3490</v>
      </c>
    </row>
    <row r="2355" spans="1:8" x14ac:dyDescent="0.2">
      <c r="A2355" t="s">
        <v>4971</v>
      </c>
      <c r="B2355">
        <v>215</v>
      </c>
      <c r="C2355">
        <v>14</v>
      </c>
      <c r="D2355">
        <v>6</v>
      </c>
      <c r="E2355">
        <v>778</v>
      </c>
      <c r="F2355" t="s">
        <v>4976</v>
      </c>
      <c r="G2355" t="s">
        <v>242</v>
      </c>
      <c r="H2355" t="s">
        <v>3499</v>
      </c>
    </row>
    <row r="2356" spans="1:8" x14ac:dyDescent="0.2">
      <c r="A2356" t="s">
        <v>4971</v>
      </c>
      <c r="B2356">
        <v>215</v>
      </c>
      <c r="C2356">
        <v>14</v>
      </c>
      <c r="D2356">
        <v>7</v>
      </c>
      <c r="E2356">
        <v>779</v>
      </c>
      <c r="F2356" t="s">
        <v>4975</v>
      </c>
      <c r="G2356" t="s">
        <v>634</v>
      </c>
      <c r="H2356" t="s">
        <v>3499</v>
      </c>
    </row>
    <row r="2357" spans="1:8" x14ac:dyDescent="0.2">
      <c r="A2357" t="s">
        <v>4971</v>
      </c>
      <c r="B2357">
        <v>227</v>
      </c>
      <c r="C2357">
        <v>20</v>
      </c>
      <c r="D2357">
        <v>6</v>
      </c>
      <c r="E2357">
        <v>778</v>
      </c>
      <c r="F2357" t="s">
        <v>4976</v>
      </c>
      <c r="G2357" t="s">
        <v>242</v>
      </c>
      <c r="H2357" t="s">
        <v>3499</v>
      </c>
    </row>
    <row r="2358" spans="1:8" x14ac:dyDescent="0.2">
      <c r="A2358" t="s">
        <v>4971</v>
      </c>
      <c r="B2358">
        <v>227</v>
      </c>
      <c r="C2358">
        <v>20</v>
      </c>
      <c r="D2358">
        <v>7</v>
      </c>
      <c r="E2358">
        <v>779</v>
      </c>
      <c r="F2358" t="s">
        <v>4975</v>
      </c>
      <c r="G2358" t="s">
        <v>634</v>
      </c>
      <c r="H2358" t="s">
        <v>3499</v>
      </c>
    </row>
    <row r="2359" spans="1:8" x14ac:dyDescent="0.2">
      <c r="A2359" t="s">
        <v>4971</v>
      </c>
      <c r="B2359">
        <v>238</v>
      </c>
      <c r="C2359">
        <v>81</v>
      </c>
      <c r="D2359">
        <v>2</v>
      </c>
      <c r="E2359">
        <v>280</v>
      </c>
      <c r="F2359" t="s">
        <v>3211</v>
      </c>
      <c r="G2359" t="s">
        <v>242</v>
      </c>
      <c r="H2359" t="s">
        <v>4974</v>
      </c>
    </row>
    <row r="2360" spans="1:8" x14ac:dyDescent="0.2">
      <c r="A2360" t="s">
        <v>4971</v>
      </c>
      <c r="B2360">
        <v>238</v>
      </c>
      <c r="C2360">
        <v>81</v>
      </c>
      <c r="D2360">
        <v>6</v>
      </c>
      <c r="E2360">
        <v>274</v>
      </c>
      <c r="F2360" t="s">
        <v>650</v>
      </c>
      <c r="G2360" t="s">
        <v>2219</v>
      </c>
      <c r="H2360" t="s">
        <v>3490</v>
      </c>
    </row>
    <row r="2361" spans="1:8" x14ac:dyDescent="0.2">
      <c r="A2361" t="s">
        <v>4971</v>
      </c>
      <c r="B2361">
        <v>295</v>
      </c>
      <c r="C2361">
        <v>64</v>
      </c>
      <c r="D2361">
        <v>6</v>
      </c>
      <c r="E2361">
        <v>778</v>
      </c>
      <c r="F2361" t="s">
        <v>4973</v>
      </c>
      <c r="G2361" t="s">
        <v>242</v>
      </c>
      <c r="H2361" t="s">
        <v>3499</v>
      </c>
    </row>
    <row r="2362" spans="1:8" x14ac:dyDescent="0.2">
      <c r="A2362" t="s">
        <v>4971</v>
      </c>
      <c r="B2362">
        <v>295</v>
      </c>
      <c r="C2362">
        <v>64</v>
      </c>
      <c r="D2362">
        <v>7</v>
      </c>
      <c r="E2362">
        <v>779</v>
      </c>
      <c r="F2362" t="s">
        <v>4972</v>
      </c>
      <c r="G2362" t="s">
        <v>634</v>
      </c>
      <c r="H2362" t="s">
        <v>3499</v>
      </c>
    </row>
    <row r="2363" spans="1:8" x14ac:dyDescent="0.2">
      <c r="A2363" t="s">
        <v>4971</v>
      </c>
      <c r="B2363">
        <v>346</v>
      </c>
      <c r="C2363">
        <v>22</v>
      </c>
      <c r="D2363">
        <v>4</v>
      </c>
      <c r="E2363">
        <v>3417</v>
      </c>
      <c r="F2363" t="s">
        <v>237</v>
      </c>
      <c r="G2363" t="s">
        <v>1827</v>
      </c>
    </row>
    <row r="2364" spans="1:8" x14ac:dyDescent="0.2">
      <c r="A2364" t="s">
        <v>4971</v>
      </c>
      <c r="B2364">
        <v>347</v>
      </c>
      <c r="C2364">
        <v>19</v>
      </c>
      <c r="D2364">
        <v>4</v>
      </c>
      <c r="E2364">
        <v>3417</v>
      </c>
      <c r="F2364" t="s">
        <v>237</v>
      </c>
      <c r="G2364" t="s">
        <v>1827</v>
      </c>
    </row>
    <row r="2365" spans="1:8" x14ac:dyDescent="0.2">
      <c r="A2365" t="s">
        <v>4971</v>
      </c>
      <c r="B2365">
        <v>364</v>
      </c>
      <c r="C2365">
        <v>20</v>
      </c>
      <c r="D2365">
        <v>4</v>
      </c>
      <c r="E2365">
        <v>3417</v>
      </c>
      <c r="F2365" t="s">
        <v>237</v>
      </c>
      <c r="G2365" t="s">
        <v>1827</v>
      </c>
    </row>
    <row r="2366" spans="1:8" x14ac:dyDescent="0.2">
      <c r="A2366" t="s">
        <v>4971</v>
      </c>
      <c r="B2366">
        <v>365</v>
      </c>
      <c r="C2366">
        <v>20</v>
      </c>
      <c r="D2366">
        <v>4</v>
      </c>
      <c r="E2366">
        <v>3417</v>
      </c>
      <c r="F2366" t="s">
        <v>237</v>
      </c>
      <c r="G2366" t="s">
        <v>1827</v>
      </c>
    </row>
    <row r="2367" spans="1:8" x14ac:dyDescent="0.2">
      <c r="A2367" t="s">
        <v>4971</v>
      </c>
      <c r="B2367">
        <v>371</v>
      </c>
      <c r="C2367">
        <v>13</v>
      </c>
      <c r="D2367">
        <v>4</v>
      </c>
      <c r="E2367">
        <v>3784</v>
      </c>
      <c r="F2367" t="s">
        <v>1295</v>
      </c>
      <c r="G2367" t="s">
        <v>60</v>
      </c>
    </row>
    <row r="2368" spans="1:8" x14ac:dyDescent="0.2">
      <c r="A2368" t="s">
        <v>4971</v>
      </c>
      <c r="B2368">
        <v>371</v>
      </c>
      <c r="C2368">
        <v>13</v>
      </c>
      <c r="D2368">
        <v>4</v>
      </c>
      <c r="E2368">
        <v>3795</v>
      </c>
      <c r="F2368" t="s">
        <v>281</v>
      </c>
      <c r="G2368" t="s">
        <v>60</v>
      </c>
    </row>
    <row r="2369" spans="1:8" x14ac:dyDescent="0.2">
      <c r="A2369" t="s">
        <v>4971</v>
      </c>
      <c r="B2369">
        <v>371</v>
      </c>
      <c r="C2369">
        <v>13</v>
      </c>
      <c r="D2369">
        <v>4</v>
      </c>
      <c r="E2369">
        <v>4130</v>
      </c>
      <c r="F2369" t="s">
        <v>725</v>
      </c>
      <c r="G2369" t="s">
        <v>2187</v>
      </c>
      <c r="H2369" t="s">
        <v>3491</v>
      </c>
    </row>
    <row r="2370" spans="1:8" x14ac:dyDescent="0.2">
      <c r="A2370" t="s">
        <v>4971</v>
      </c>
      <c r="B2370">
        <v>377</v>
      </c>
      <c r="C2370">
        <v>13</v>
      </c>
      <c r="D2370">
        <v>4</v>
      </c>
      <c r="E2370">
        <v>3795</v>
      </c>
      <c r="F2370" t="s">
        <v>281</v>
      </c>
      <c r="G2370" t="s">
        <v>60</v>
      </c>
    </row>
    <row r="2371" spans="1:8" x14ac:dyDescent="0.2">
      <c r="A2371" t="s">
        <v>4971</v>
      </c>
      <c r="B2371">
        <v>400</v>
      </c>
      <c r="C2371">
        <v>5</v>
      </c>
      <c r="D2371">
        <v>4</v>
      </c>
      <c r="E2371">
        <v>3417</v>
      </c>
      <c r="F2371" t="s">
        <v>237</v>
      </c>
      <c r="G2371" t="s">
        <v>1827</v>
      </c>
    </row>
    <row r="2372" spans="1:8" x14ac:dyDescent="0.2">
      <c r="A2372" t="s">
        <v>4971</v>
      </c>
      <c r="B2372">
        <v>400</v>
      </c>
      <c r="C2372">
        <v>5</v>
      </c>
      <c r="D2372">
        <v>4</v>
      </c>
      <c r="E2372">
        <v>3784</v>
      </c>
      <c r="F2372" t="s">
        <v>1295</v>
      </c>
      <c r="G2372" t="s">
        <v>60</v>
      </c>
    </row>
    <row r="2373" spans="1:8" x14ac:dyDescent="0.2">
      <c r="A2373" t="s">
        <v>4971</v>
      </c>
      <c r="B2373">
        <v>400</v>
      </c>
      <c r="C2373">
        <v>5</v>
      </c>
      <c r="D2373">
        <v>4</v>
      </c>
      <c r="E2373">
        <v>3795</v>
      </c>
      <c r="F2373" t="s">
        <v>281</v>
      </c>
      <c r="G2373" t="s">
        <v>60</v>
      </c>
    </row>
    <row r="2374" spans="1:8" x14ac:dyDescent="0.2">
      <c r="A2374" t="s">
        <v>4971</v>
      </c>
      <c r="B2374">
        <v>400</v>
      </c>
      <c r="C2374">
        <v>5</v>
      </c>
      <c r="D2374">
        <v>4</v>
      </c>
      <c r="E2374">
        <v>4130</v>
      </c>
      <c r="F2374" t="s">
        <v>725</v>
      </c>
      <c r="G2374" t="s">
        <v>2187</v>
      </c>
      <c r="H2374" t="s">
        <v>3491</v>
      </c>
    </row>
    <row r="2375" spans="1:8" x14ac:dyDescent="0.2">
      <c r="A2375" t="s">
        <v>4971</v>
      </c>
      <c r="B2375">
        <v>428</v>
      </c>
      <c r="C2375">
        <v>5</v>
      </c>
      <c r="D2375">
        <v>4</v>
      </c>
      <c r="E2375">
        <v>3795</v>
      </c>
      <c r="F2375" t="s">
        <v>281</v>
      </c>
      <c r="G2375" t="s">
        <v>60</v>
      </c>
    </row>
    <row r="2376" spans="1:8" x14ac:dyDescent="0.2">
      <c r="A2376" t="s">
        <v>4971</v>
      </c>
      <c r="B2376">
        <v>471</v>
      </c>
      <c r="C2376">
        <v>5</v>
      </c>
      <c r="D2376">
        <v>4</v>
      </c>
      <c r="E2376">
        <v>3795</v>
      </c>
      <c r="F2376" t="s">
        <v>281</v>
      </c>
      <c r="G2376" t="s">
        <v>60</v>
      </c>
    </row>
    <row r="2377" spans="1:8" x14ac:dyDescent="0.2">
      <c r="A2377" t="s">
        <v>4971</v>
      </c>
      <c r="B2377">
        <v>478</v>
      </c>
      <c r="C2377">
        <v>28</v>
      </c>
      <c r="D2377">
        <v>4</v>
      </c>
      <c r="E2377">
        <v>3417</v>
      </c>
      <c r="F2377" t="s">
        <v>237</v>
      </c>
      <c r="G2377" t="s">
        <v>1827</v>
      </c>
    </row>
    <row r="2378" spans="1:8" x14ac:dyDescent="0.2">
      <c r="A2378" t="s">
        <v>4971</v>
      </c>
      <c r="B2378">
        <v>479</v>
      </c>
      <c r="C2378">
        <v>32</v>
      </c>
      <c r="D2378">
        <v>4</v>
      </c>
      <c r="E2378">
        <v>3417</v>
      </c>
      <c r="F2378" t="s">
        <v>237</v>
      </c>
      <c r="G2378" t="s">
        <v>1827</v>
      </c>
    </row>
    <row r="2379" spans="1:8" x14ac:dyDescent="0.2">
      <c r="A2379" t="s">
        <v>4971</v>
      </c>
      <c r="B2379">
        <v>480</v>
      </c>
      <c r="C2379">
        <v>51</v>
      </c>
      <c r="D2379">
        <v>4</v>
      </c>
      <c r="E2379">
        <v>3417</v>
      </c>
      <c r="F2379" t="s">
        <v>237</v>
      </c>
      <c r="G2379" t="s">
        <v>1827</v>
      </c>
    </row>
    <row r="2380" spans="1:8" x14ac:dyDescent="0.2">
      <c r="A2380" t="s">
        <v>4971</v>
      </c>
      <c r="B2380">
        <v>518</v>
      </c>
      <c r="C2380">
        <v>17</v>
      </c>
      <c r="D2380">
        <v>4</v>
      </c>
      <c r="E2380">
        <v>3784</v>
      </c>
      <c r="F2380" t="s">
        <v>1295</v>
      </c>
      <c r="G2380" t="s">
        <v>60</v>
      </c>
    </row>
    <row r="2381" spans="1:8" x14ac:dyDescent="0.2">
      <c r="A2381" t="s">
        <v>4971</v>
      </c>
      <c r="B2381">
        <v>518</v>
      </c>
      <c r="C2381">
        <v>17</v>
      </c>
      <c r="D2381">
        <v>4</v>
      </c>
      <c r="E2381">
        <v>3795</v>
      </c>
      <c r="F2381" t="s">
        <v>281</v>
      </c>
      <c r="G2381" t="s">
        <v>60</v>
      </c>
    </row>
    <row r="2382" spans="1:8" x14ac:dyDescent="0.2">
      <c r="A2382" t="s">
        <v>4971</v>
      </c>
      <c r="B2382">
        <v>518</v>
      </c>
      <c r="C2382">
        <v>17</v>
      </c>
      <c r="D2382">
        <v>4</v>
      </c>
      <c r="E2382">
        <v>4130</v>
      </c>
      <c r="F2382" t="s">
        <v>725</v>
      </c>
      <c r="G2382" t="s">
        <v>2187</v>
      </c>
      <c r="H2382" t="s">
        <v>3491</v>
      </c>
    </row>
    <row r="2383" spans="1:8" x14ac:dyDescent="0.2">
      <c r="A2383" t="s">
        <v>4971</v>
      </c>
      <c r="B2383">
        <v>546</v>
      </c>
      <c r="C2383">
        <v>13</v>
      </c>
      <c r="D2383">
        <v>4</v>
      </c>
      <c r="E2383">
        <v>3795</v>
      </c>
      <c r="F2383" t="s">
        <v>281</v>
      </c>
      <c r="G2383" t="s">
        <v>60</v>
      </c>
    </row>
    <row r="2384" spans="1:8" x14ac:dyDescent="0.2">
      <c r="A2384" t="s">
        <v>4971</v>
      </c>
      <c r="B2384">
        <v>552</v>
      </c>
      <c r="C2384">
        <v>9</v>
      </c>
      <c r="D2384">
        <v>4</v>
      </c>
      <c r="E2384">
        <v>3790</v>
      </c>
      <c r="F2384" t="s">
        <v>1269</v>
      </c>
      <c r="G2384" t="s">
        <v>60</v>
      </c>
    </row>
    <row r="2385" spans="1:8" x14ac:dyDescent="0.2">
      <c r="A2385" t="s">
        <v>4971</v>
      </c>
      <c r="B2385">
        <v>735</v>
      </c>
      <c r="C2385">
        <v>5</v>
      </c>
      <c r="D2385">
        <v>4</v>
      </c>
      <c r="E2385">
        <v>3795</v>
      </c>
      <c r="F2385" t="s">
        <v>281</v>
      </c>
      <c r="G2385" t="s">
        <v>60</v>
      </c>
    </row>
    <row r="2386" spans="1:8" x14ac:dyDescent="0.2">
      <c r="A2386" t="s">
        <v>4971</v>
      </c>
      <c r="B2386">
        <v>742</v>
      </c>
      <c r="C2386">
        <v>28</v>
      </c>
      <c r="D2386">
        <v>4</v>
      </c>
      <c r="E2386">
        <v>3417</v>
      </c>
      <c r="F2386" t="s">
        <v>237</v>
      </c>
      <c r="G2386" t="s">
        <v>1827</v>
      </c>
    </row>
    <row r="2387" spans="1:8" x14ac:dyDescent="0.2">
      <c r="A2387" t="s">
        <v>4971</v>
      </c>
      <c r="B2387">
        <v>743</v>
      </c>
      <c r="C2387">
        <v>32</v>
      </c>
      <c r="D2387">
        <v>4</v>
      </c>
      <c r="E2387">
        <v>3417</v>
      </c>
      <c r="F2387" t="s">
        <v>237</v>
      </c>
      <c r="G2387" t="s">
        <v>1827</v>
      </c>
    </row>
    <row r="2388" spans="1:8" x14ac:dyDescent="0.2">
      <c r="A2388" t="s">
        <v>4971</v>
      </c>
      <c r="B2388">
        <v>744</v>
      </c>
      <c r="C2388">
        <v>47</v>
      </c>
      <c r="D2388">
        <v>4</v>
      </c>
      <c r="E2388">
        <v>3417</v>
      </c>
      <c r="F2388" t="s">
        <v>237</v>
      </c>
      <c r="G2388" t="s">
        <v>1827</v>
      </c>
    </row>
    <row r="2389" spans="1:8" x14ac:dyDescent="0.2">
      <c r="A2389" t="s">
        <v>4971</v>
      </c>
      <c r="B2389">
        <v>782</v>
      </c>
      <c r="C2389">
        <v>17</v>
      </c>
      <c r="D2389">
        <v>4</v>
      </c>
      <c r="E2389">
        <v>3784</v>
      </c>
      <c r="F2389" t="s">
        <v>1295</v>
      </c>
      <c r="G2389" t="s">
        <v>60</v>
      </c>
    </row>
    <row r="2390" spans="1:8" x14ac:dyDescent="0.2">
      <c r="A2390" t="s">
        <v>4971</v>
      </c>
      <c r="B2390">
        <v>782</v>
      </c>
      <c r="C2390">
        <v>17</v>
      </c>
      <c r="D2390">
        <v>4</v>
      </c>
      <c r="E2390">
        <v>3795</v>
      </c>
      <c r="F2390" t="s">
        <v>281</v>
      </c>
      <c r="G2390" t="s">
        <v>60</v>
      </c>
    </row>
    <row r="2391" spans="1:8" x14ac:dyDescent="0.2">
      <c r="A2391" t="s">
        <v>4971</v>
      </c>
      <c r="B2391">
        <v>782</v>
      </c>
      <c r="C2391">
        <v>17</v>
      </c>
      <c r="D2391">
        <v>4</v>
      </c>
      <c r="E2391">
        <v>4130</v>
      </c>
      <c r="F2391" t="s">
        <v>725</v>
      </c>
      <c r="G2391" t="s">
        <v>2187</v>
      </c>
      <c r="H2391" t="s">
        <v>3491</v>
      </c>
    </row>
    <row r="2392" spans="1:8" x14ac:dyDescent="0.2">
      <c r="A2392" t="s">
        <v>4971</v>
      </c>
      <c r="B2392">
        <v>811</v>
      </c>
      <c r="C2392">
        <v>13</v>
      </c>
      <c r="D2392">
        <v>4</v>
      </c>
      <c r="E2392">
        <v>3795</v>
      </c>
      <c r="F2392" t="s">
        <v>281</v>
      </c>
      <c r="G2392" t="s">
        <v>60</v>
      </c>
    </row>
    <row r="2393" spans="1:8" x14ac:dyDescent="0.2">
      <c r="A2393" t="s">
        <v>4971</v>
      </c>
      <c r="B2393">
        <v>816</v>
      </c>
      <c r="C2393">
        <v>9</v>
      </c>
      <c r="D2393">
        <v>4</v>
      </c>
      <c r="E2393">
        <v>3790</v>
      </c>
      <c r="F2393" t="s">
        <v>1269</v>
      </c>
      <c r="G2393" t="s">
        <v>60</v>
      </c>
    </row>
    <row r="2394" spans="1:8" x14ac:dyDescent="0.2">
      <c r="A2394" t="s">
        <v>4971</v>
      </c>
      <c r="B2394">
        <v>848</v>
      </c>
      <c r="C2394">
        <v>13</v>
      </c>
      <c r="D2394">
        <v>4</v>
      </c>
      <c r="E2394">
        <v>3417</v>
      </c>
      <c r="F2394" t="s">
        <v>237</v>
      </c>
      <c r="G2394" t="s">
        <v>1827</v>
      </c>
    </row>
    <row r="2395" spans="1:8" x14ac:dyDescent="0.2">
      <c r="A2395" t="s">
        <v>4971</v>
      </c>
      <c r="B2395">
        <v>856</v>
      </c>
      <c r="C2395">
        <v>17</v>
      </c>
      <c r="D2395">
        <v>4</v>
      </c>
      <c r="E2395">
        <v>3790</v>
      </c>
      <c r="F2395" t="s">
        <v>1269</v>
      </c>
      <c r="G2395" t="s">
        <v>60</v>
      </c>
    </row>
    <row r="2396" spans="1:8" x14ac:dyDescent="0.2">
      <c r="A2396" t="s">
        <v>4971</v>
      </c>
      <c r="B2396">
        <v>862</v>
      </c>
      <c r="C2396">
        <v>17</v>
      </c>
      <c r="D2396">
        <v>4</v>
      </c>
      <c r="E2396">
        <v>3790</v>
      </c>
      <c r="F2396" t="s">
        <v>1269</v>
      </c>
      <c r="G2396" t="s">
        <v>60</v>
      </c>
    </row>
    <row r="2397" spans="1:8" x14ac:dyDescent="0.2">
      <c r="A2397" t="s">
        <v>4971</v>
      </c>
      <c r="B2397">
        <v>876</v>
      </c>
      <c r="C2397">
        <v>17</v>
      </c>
      <c r="D2397">
        <v>4</v>
      </c>
      <c r="E2397">
        <v>3790</v>
      </c>
      <c r="F2397" t="s">
        <v>1269</v>
      </c>
      <c r="G2397" t="s">
        <v>60</v>
      </c>
    </row>
    <row r="2398" spans="1:8" x14ac:dyDescent="0.2">
      <c r="A2398" t="s">
        <v>4971</v>
      </c>
      <c r="B2398">
        <v>890</v>
      </c>
      <c r="C2398">
        <v>17</v>
      </c>
      <c r="D2398">
        <v>4</v>
      </c>
      <c r="E2398">
        <v>3790</v>
      </c>
      <c r="F2398" t="s">
        <v>1269</v>
      </c>
      <c r="G2398" t="s">
        <v>60</v>
      </c>
    </row>
    <row r="2399" spans="1:8" x14ac:dyDescent="0.2">
      <c r="A2399" t="s">
        <v>4971</v>
      </c>
      <c r="B2399">
        <v>902</v>
      </c>
      <c r="C2399">
        <v>13</v>
      </c>
      <c r="D2399">
        <v>4</v>
      </c>
      <c r="E2399">
        <v>3790</v>
      </c>
      <c r="F2399" t="s">
        <v>1269</v>
      </c>
      <c r="G2399" t="s">
        <v>60</v>
      </c>
    </row>
    <row r="2400" spans="1:8" x14ac:dyDescent="0.2">
      <c r="A2400" t="s">
        <v>4971</v>
      </c>
      <c r="B2400">
        <v>936</v>
      </c>
      <c r="C2400">
        <v>5</v>
      </c>
      <c r="D2400">
        <v>4</v>
      </c>
      <c r="E2400">
        <v>3795</v>
      </c>
      <c r="F2400" t="s">
        <v>281</v>
      </c>
      <c r="G2400" t="s">
        <v>60</v>
      </c>
    </row>
    <row r="2401" spans="1:8" x14ac:dyDescent="0.2">
      <c r="A2401" t="s">
        <v>4971</v>
      </c>
      <c r="B2401">
        <v>944</v>
      </c>
      <c r="C2401">
        <v>5</v>
      </c>
      <c r="D2401">
        <v>4</v>
      </c>
      <c r="E2401">
        <v>3790</v>
      </c>
      <c r="F2401" t="s">
        <v>1269</v>
      </c>
      <c r="G2401" t="s">
        <v>60</v>
      </c>
    </row>
    <row r="2402" spans="1:8" x14ac:dyDescent="0.2">
      <c r="A2402" t="s">
        <v>4971</v>
      </c>
      <c r="B2402">
        <v>946</v>
      </c>
      <c r="C2402">
        <v>5</v>
      </c>
      <c r="D2402">
        <v>4</v>
      </c>
      <c r="E2402">
        <v>3790</v>
      </c>
      <c r="F2402" t="s">
        <v>1269</v>
      </c>
      <c r="G2402" t="s">
        <v>60</v>
      </c>
    </row>
    <row r="2403" spans="1:8" x14ac:dyDescent="0.2">
      <c r="A2403" t="s">
        <v>4971</v>
      </c>
      <c r="B2403">
        <v>948</v>
      </c>
      <c r="C2403">
        <v>5</v>
      </c>
      <c r="D2403">
        <v>4</v>
      </c>
      <c r="E2403">
        <v>3790</v>
      </c>
      <c r="F2403" t="s">
        <v>1269</v>
      </c>
      <c r="G2403" t="s">
        <v>60</v>
      </c>
    </row>
    <row r="2404" spans="1:8" x14ac:dyDescent="0.2">
      <c r="A2404" t="s">
        <v>4971</v>
      </c>
      <c r="B2404">
        <v>950</v>
      </c>
      <c r="C2404">
        <v>5</v>
      </c>
      <c r="D2404">
        <v>4</v>
      </c>
      <c r="E2404">
        <v>3790</v>
      </c>
      <c r="F2404" t="s">
        <v>1269</v>
      </c>
      <c r="G2404" t="s">
        <v>60</v>
      </c>
    </row>
    <row r="2405" spans="1:8" x14ac:dyDescent="0.2">
      <c r="A2405" t="s">
        <v>4971</v>
      </c>
      <c r="B2405">
        <v>954</v>
      </c>
      <c r="C2405">
        <v>5</v>
      </c>
      <c r="D2405">
        <v>4</v>
      </c>
      <c r="E2405">
        <v>3795</v>
      </c>
      <c r="F2405" t="s">
        <v>281</v>
      </c>
      <c r="G2405" t="s">
        <v>60</v>
      </c>
    </row>
    <row r="2406" spans="1:8" x14ac:dyDescent="0.2">
      <c r="A2406" t="s">
        <v>4971</v>
      </c>
      <c r="B2406">
        <v>959</v>
      </c>
      <c r="C2406">
        <v>2</v>
      </c>
      <c r="D2406">
        <v>2</v>
      </c>
      <c r="E2406">
        <v>882</v>
      </c>
      <c r="F2406" t="s">
        <v>4871</v>
      </c>
      <c r="G2406" t="s">
        <v>242</v>
      </c>
    </row>
    <row r="2407" spans="1:8" x14ac:dyDescent="0.2">
      <c r="A2407" t="s">
        <v>4870</v>
      </c>
      <c r="B2407">
        <v>1028</v>
      </c>
      <c r="C2407">
        <v>7</v>
      </c>
      <c r="D2407">
        <v>2</v>
      </c>
      <c r="E2407">
        <v>3120</v>
      </c>
      <c r="F2407" t="s">
        <v>4970</v>
      </c>
      <c r="G2407" t="s">
        <v>242</v>
      </c>
    </row>
    <row r="2408" spans="1:8" x14ac:dyDescent="0.2">
      <c r="A2408" t="s">
        <v>4870</v>
      </c>
      <c r="B2408">
        <v>1068</v>
      </c>
      <c r="C2408">
        <v>23</v>
      </c>
      <c r="D2408">
        <v>4</v>
      </c>
      <c r="E2408">
        <v>3417</v>
      </c>
      <c r="F2408" t="s">
        <v>237</v>
      </c>
      <c r="G2408" t="s">
        <v>1827</v>
      </c>
    </row>
    <row r="2409" spans="1:8" x14ac:dyDescent="0.2">
      <c r="A2409" t="s">
        <v>4870</v>
      </c>
      <c r="B2409">
        <v>1072</v>
      </c>
      <c r="C2409">
        <v>12</v>
      </c>
      <c r="D2409">
        <v>4</v>
      </c>
      <c r="E2409">
        <v>492</v>
      </c>
      <c r="F2409" t="s">
        <v>2068</v>
      </c>
      <c r="G2409" t="s">
        <v>1119</v>
      </c>
      <c r="H2409" t="s">
        <v>3486</v>
      </c>
    </row>
    <row r="2410" spans="1:8" x14ac:dyDescent="0.2">
      <c r="A2410" t="s">
        <v>4870</v>
      </c>
      <c r="B2410">
        <v>1073</v>
      </c>
      <c r="C2410">
        <v>12</v>
      </c>
      <c r="D2410">
        <v>4</v>
      </c>
      <c r="E2410">
        <v>492</v>
      </c>
      <c r="F2410" t="s">
        <v>2068</v>
      </c>
      <c r="G2410" t="s">
        <v>1119</v>
      </c>
      <c r="H2410" t="s">
        <v>3486</v>
      </c>
    </row>
    <row r="2411" spans="1:8" x14ac:dyDescent="0.2">
      <c r="A2411" t="s">
        <v>4870</v>
      </c>
      <c r="B2411">
        <v>1074</v>
      </c>
      <c r="C2411">
        <v>12</v>
      </c>
      <c r="D2411">
        <v>4</v>
      </c>
      <c r="E2411">
        <v>492</v>
      </c>
      <c r="F2411" t="s">
        <v>2068</v>
      </c>
      <c r="G2411" t="s">
        <v>1119</v>
      </c>
      <c r="H2411" t="s">
        <v>3486</v>
      </c>
    </row>
    <row r="2412" spans="1:8" x14ac:dyDescent="0.2">
      <c r="A2412" t="s">
        <v>4870</v>
      </c>
      <c r="B2412">
        <v>1075</v>
      </c>
      <c r="C2412">
        <v>12</v>
      </c>
      <c r="D2412">
        <v>4</v>
      </c>
      <c r="E2412">
        <v>492</v>
      </c>
      <c r="F2412" t="s">
        <v>2068</v>
      </c>
      <c r="G2412" t="s">
        <v>1119</v>
      </c>
      <c r="H2412" t="s">
        <v>3486</v>
      </c>
    </row>
    <row r="2413" spans="1:8" x14ac:dyDescent="0.2">
      <c r="A2413" t="s">
        <v>4870</v>
      </c>
      <c r="B2413">
        <v>1076</v>
      </c>
      <c r="C2413">
        <v>12</v>
      </c>
      <c r="D2413">
        <v>4</v>
      </c>
      <c r="E2413">
        <v>492</v>
      </c>
      <c r="F2413" t="s">
        <v>2068</v>
      </c>
      <c r="G2413" t="s">
        <v>1119</v>
      </c>
      <c r="H2413" t="s">
        <v>3486</v>
      </c>
    </row>
    <row r="2414" spans="1:8" x14ac:dyDescent="0.2">
      <c r="A2414" t="s">
        <v>4870</v>
      </c>
      <c r="B2414">
        <v>1077</v>
      </c>
      <c r="C2414">
        <v>12</v>
      </c>
      <c r="D2414">
        <v>4</v>
      </c>
      <c r="E2414">
        <v>492</v>
      </c>
      <c r="F2414" t="s">
        <v>2068</v>
      </c>
      <c r="G2414" t="s">
        <v>1119</v>
      </c>
      <c r="H2414" t="s">
        <v>3486</v>
      </c>
    </row>
    <row r="2415" spans="1:8" x14ac:dyDescent="0.2">
      <c r="A2415" t="s">
        <v>4870</v>
      </c>
      <c r="B2415">
        <v>1078</v>
      </c>
      <c r="C2415">
        <v>12</v>
      </c>
      <c r="D2415">
        <v>4</v>
      </c>
      <c r="E2415">
        <v>492</v>
      </c>
      <c r="F2415" t="s">
        <v>2068</v>
      </c>
      <c r="G2415" t="s">
        <v>1119</v>
      </c>
      <c r="H2415" t="s">
        <v>3486</v>
      </c>
    </row>
    <row r="2416" spans="1:8" x14ac:dyDescent="0.2">
      <c r="A2416" t="s">
        <v>4870</v>
      </c>
      <c r="B2416">
        <v>1086</v>
      </c>
      <c r="C2416">
        <v>20</v>
      </c>
      <c r="D2416">
        <v>4</v>
      </c>
      <c r="E2416">
        <v>492</v>
      </c>
      <c r="F2416" t="s">
        <v>2068</v>
      </c>
      <c r="G2416" t="s">
        <v>1119</v>
      </c>
      <c r="H2416" t="s">
        <v>3486</v>
      </c>
    </row>
    <row r="2417" spans="1:8" x14ac:dyDescent="0.2">
      <c r="A2417" t="s">
        <v>4870</v>
      </c>
      <c r="B2417">
        <v>1087</v>
      </c>
      <c r="C2417">
        <v>20</v>
      </c>
      <c r="D2417">
        <v>4</v>
      </c>
      <c r="E2417">
        <v>492</v>
      </c>
      <c r="F2417" t="s">
        <v>2068</v>
      </c>
      <c r="G2417" t="s">
        <v>1119</v>
      </c>
      <c r="H2417" t="s">
        <v>3486</v>
      </c>
    </row>
    <row r="2418" spans="1:8" x14ac:dyDescent="0.2">
      <c r="A2418" t="s">
        <v>4870</v>
      </c>
      <c r="B2418">
        <v>1090</v>
      </c>
      <c r="C2418">
        <v>20</v>
      </c>
      <c r="D2418">
        <v>4</v>
      </c>
      <c r="E2418">
        <v>492</v>
      </c>
      <c r="F2418" t="s">
        <v>2068</v>
      </c>
      <c r="G2418" t="s">
        <v>1119</v>
      </c>
      <c r="H2418" t="s">
        <v>3486</v>
      </c>
    </row>
    <row r="2419" spans="1:8" x14ac:dyDescent="0.2">
      <c r="A2419" t="s">
        <v>4870</v>
      </c>
      <c r="B2419">
        <v>1097</v>
      </c>
      <c r="C2419">
        <v>20</v>
      </c>
      <c r="D2419">
        <v>4</v>
      </c>
      <c r="E2419">
        <v>492</v>
      </c>
      <c r="F2419" t="s">
        <v>2068</v>
      </c>
      <c r="G2419" t="s">
        <v>1119</v>
      </c>
      <c r="H2419" t="s">
        <v>3486</v>
      </c>
    </row>
    <row r="2420" spans="1:8" x14ac:dyDescent="0.2">
      <c r="A2420" t="s">
        <v>4870</v>
      </c>
      <c r="B2420">
        <v>1098</v>
      </c>
      <c r="C2420">
        <v>20</v>
      </c>
      <c r="D2420">
        <v>4</v>
      </c>
      <c r="E2420">
        <v>492</v>
      </c>
      <c r="F2420" t="s">
        <v>2068</v>
      </c>
      <c r="G2420" t="s">
        <v>1119</v>
      </c>
      <c r="H2420" t="s">
        <v>3486</v>
      </c>
    </row>
    <row r="2421" spans="1:8" x14ac:dyDescent="0.2">
      <c r="A2421" t="s">
        <v>4870</v>
      </c>
      <c r="B2421">
        <v>1101</v>
      </c>
      <c r="C2421">
        <v>20</v>
      </c>
      <c r="D2421">
        <v>4</v>
      </c>
      <c r="E2421">
        <v>492</v>
      </c>
      <c r="F2421" t="s">
        <v>2068</v>
      </c>
      <c r="G2421" t="s">
        <v>1119</v>
      </c>
      <c r="H2421" t="s">
        <v>3486</v>
      </c>
    </row>
    <row r="2422" spans="1:8" x14ac:dyDescent="0.2">
      <c r="A2422" t="s">
        <v>4870</v>
      </c>
      <c r="B2422">
        <v>1108</v>
      </c>
      <c r="C2422">
        <v>20</v>
      </c>
      <c r="D2422">
        <v>4</v>
      </c>
      <c r="E2422">
        <v>492</v>
      </c>
      <c r="F2422" t="s">
        <v>2068</v>
      </c>
      <c r="G2422" t="s">
        <v>1119</v>
      </c>
      <c r="H2422" t="s">
        <v>3486</v>
      </c>
    </row>
    <row r="2423" spans="1:8" x14ac:dyDescent="0.2">
      <c r="A2423" t="s">
        <v>4870</v>
      </c>
      <c r="B2423">
        <v>1109</v>
      </c>
      <c r="C2423">
        <v>20</v>
      </c>
      <c r="D2423">
        <v>4</v>
      </c>
      <c r="E2423">
        <v>492</v>
      </c>
      <c r="F2423" t="s">
        <v>2068</v>
      </c>
      <c r="G2423" t="s">
        <v>1119</v>
      </c>
      <c r="H2423" t="s">
        <v>3486</v>
      </c>
    </row>
    <row r="2424" spans="1:8" x14ac:dyDescent="0.2">
      <c r="A2424" t="s">
        <v>4870</v>
      </c>
      <c r="B2424">
        <v>1112</v>
      </c>
      <c r="C2424">
        <v>20</v>
      </c>
      <c r="D2424">
        <v>4</v>
      </c>
      <c r="E2424">
        <v>492</v>
      </c>
      <c r="F2424" t="s">
        <v>2068</v>
      </c>
      <c r="G2424" t="s">
        <v>1119</v>
      </c>
      <c r="H2424" t="s">
        <v>3486</v>
      </c>
    </row>
    <row r="2425" spans="1:8" x14ac:dyDescent="0.2">
      <c r="A2425" t="s">
        <v>4870</v>
      </c>
      <c r="B2425">
        <v>1119</v>
      </c>
      <c r="C2425">
        <v>20</v>
      </c>
      <c r="D2425">
        <v>4</v>
      </c>
      <c r="E2425">
        <v>492</v>
      </c>
      <c r="F2425" t="s">
        <v>2068</v>
      </c>
      <c r="G2425" t="s">
        <v>1119</v>
      </c>
      <c r="H2425" t="s">
        <v>3486</v>
      </c>
    </row>
    <row r="2426" spans="1:8" x14ac:dyDescent="0.2">
      <c r="A2426" t="s">
        <v>4870</v>
      </c>
      <c r="B2426">
        <v>1120</v>
      </c>
      <c r="C2426">
        <v>20</v>
      </c>
      <c r="D2426">
        <v>4</v>
      </c>
      <c r="E2426">
        <v>492</v>
      </c>
      <c r="F2426" t="s">
        <v>2068</v>
      </c>
      <c r="G2426" t="s">
        <v>1119</v>
      </c>
      <c r="H2426" t="s">
        <v>3486</v>
      </c>
    </row>
    <row r="2427" spans="1:8" x14ac:dyDescent="0.2">
      <c r="A2427" t="s">
        <v>4870</v>
      </c>
      <c r="B2427">
        <v>1123</v>
      </c>
      <c r="C2427">
        <v>20</v>
      </c>
      <c r="D2427">
        <v>4</v>
      </c>
      <c r="E2427">
        <v>492</v>
      </c>
      <c r="F2427" t="s">
        <v>2068</v>
      </c>
      <c r="G2427" t="s">
        <v>1119</v>
      </c>
      <c r="H2427" t="s">
        <v>3486</v>
      </c>
    </row>
    <row r="2428" spans="1:8" x14ac:dyDescent="0.2">
      <c r="A2428" t="s">
        <v>4870</v>
      </c>
      <c r="B2428">
        <v>1164</v>
      </c>
      <c r="C2428">
        <v>18</v>
      </c>
      <c r="D2428">
        <v>4</v>
      </c>
      <c r="E2428">
        <v>492</v>
      </c>
      <c r="F2428" t="s">
        <v>2068</v>
      </c>
      <c r="G2428" t="s">
        <v>1119</v>
      </c>
      <c r="H2428" t="s">
        <v>3486</v>
      </c>
    </row>
    <row r="2429" spans="1:8" x14ac:dyDescent="0.2">
      <c r="A2429" t="s">
        <v>4870</v>
      </c>
      <c r="B2429">
        <v>1181</v>
      </c>
      <c r="C2429">
        <v>32</v>
      </c>
      <c r="D2429">
        <v>4</v>
      </c>
      <c r="E2429">
        <v>3417</v>
      </c>
      <c r="F2429" t="s">
        <v>237</v>
      </c>
      <c r="G2429" t="s">
        <v>1827</v>
      </c>
    </row>
    <row r="2430" spans="1:8" x14ac:dyDescent="0.2">
      <c r="A2430" t="s">
        <v>4870</v>
      </c>
      <c r="B2430">
        <v>1182</v>
      </c>
      <c r="C2430">
        <v>13</v>
      </c>
      <c r="D2430">
        <v>4</v>
      </c>
      <c r="E2430">
        <v>3790</v>
      </c>
      <c r="F2430" t="s">
        <v>1269</v>
      </c>
      <c r="G2430" t="s">
        <v>60</v>
      </c>
    </row>
    <row r="2431" spans="1:8" x14ac:dyDescent="0.2">
      <c r="A2431" t="s">
        <v>4870</v>
      </c>
      <c r="B2431">
        <v>1195</v>
      </c>
      <c r="C2431">
        <v>23</v>
      </c>
      <c r="D2431">
        <v>4</v>
      </c>
      <c r="E2431">
        <v>492</v>
      </c>
      <c r="F2431" t="s">
        <v>2068</v>
      </c>
      <c r="G2431" t="s">
        <v>1119</v>
      </c>
      <c r="H2431" t="s">
        <v>3486</v>
      </c>
    </row>
    <row r="2432" spans="1:8" x14ac:dyDescent="0.2">
      <c r="A2432" t="s">
        <v>4870</v>
      </c>
      <c r="B2432">
        <v>1209</v>
      </c>
      <c r="C2432">
        <v>36</v>
      </c>
      <c r="D2432">
        <v>4</v>
      </c>
      <c r="E2432">
        <v>3417</v>
      </c>
      <c r="F2432" t="s">
        <v>237</v>
      </c>
      <c r="G2432" t="s">
        <v>1827</v>
      </c>
    </row>
    <row r="2433" spans="1:8" x14ac:dyDescent="0.2">
      <c r="A2433" t="s">
        <v>4870</v>
      </c>
      <c r="B2433">
        <v>1210</v>
      </c>
      <c r="C2433">
        <v>17</v>
      </c>
      <c r="D2433">
        <v>4</v>
      </c>
      <c r="E2433">
        <v>3790</v>
      </c>
      <c r="F2433" t="s">
        <v>1269</v>
      </c>
      <c r="G2433" t="s">
        <v>60</v>
      </c>
    </row>
    <row r="2434" spans="1:8" x14ac:dyDescent="0.2">
      <c r="A2434" t="s">
        <v>4870</v>
      </c>
      <c r="B2434">
        <v>1220</v>
      </c>
      <c r="C2434">
        <v>36</v>
      </c>
      <c r="D2434">
        <v>4</v>
      </c>
      <c r="E2434">
        <v>3417</v>
      </c>
      <c r="F2434" t="s">
        <v>237</v>
      </c>
      <c r="G2434" t="s">
        <v>1827</v>
      </c>
    </row>
    <row r="2435" spans="1:8" x14ac:dyDescent="0.2">
      <c r="A2435" t="s">
        <v>4870</v>
      </c>
      <c r="B2435">
        <v>1221</v>
      </c>
      <c r="C2435">
        <v>17</v>
      </c>
      <c r="D2435">
        <v>4</v>
      </c>
      <c r="E2435">
        <v>3790</v>
      </c>
      <c r="F2435" t="s">
        <v>1269</v>
      </c>
      <c r="G2435" t="s">
        <v>60</v>
      </c>
    </row>
    <row r="2436" spans="1:8" x14ac:dyDescent="0.2">
      <c r="A2436" t="s">
        <v>4870</v>
      </c>
      <c r="B2436">
        <v>1266</v>
      </c>
      <c r="C2436">
        <v>23</v>
      </c>
      <c r="D2436">
        <v>4</v>
      </c>
      <c r="E2436">
        <v>492</v>
      </c>
      <c r="F2436" t="s">
        <v>2068</v>
      </c>
      <c r="G2436" t="s">
        <v>1119</v>
      </c>
      <c r="H2436" t="s">
        <v>3486</v>
      </c>
    </row>
    <row r="2437" spans="1:8" x14ac:dyDescent="0.2">
      <c r="A2437" t="s">
        <v>4870</v>
      </c>
      <c r="B2437">
        <v>1281</v>
      </c>
      <c r="C2437">
        <v>2</v>
      </c>
      <c r="D2437">
        <v>2</v>
      </c>
      <c r="E2437">
        <v>882</v>
      </c>
      <c r="F2437" t="s">
        <v>4871</v>
      </c>
      <c r="G2437" t="s">
        <v>242</v>
      </c>
    </row>
    <row r="2438" spans="1:8" x14ac:dyDescent="0.2">
      <c r="A2438" t="s">
        <v>4870</v>
      </c>
      <c r="B2438">
        <v>365</v>
      </c>
      <c r="C2438">
        <v>7</v>
      </c>
      <c r="D2438">
        <v>2</v>
      </c>
      <c r="E2438">
        <v>3120</v>
      </c>
      <c r="F2438" t="s">
        <v>4969</v>
      </c>
      <c r="G2438" t="s">
        <v>242</v>
      </c>
    </row>
    <row r="2439" spans="1:8" x14ac:dyDescent="0.2">
      <c r="A2439" t="s">
        <v>4870</v>
      </c>
      <c r="B2439">
        <v>381</v>
      </c>
      <c r="C2439">
        <v>10</v>
      </c>
      <c r="D2439">
        <v>4</v>
      </c>
      <c r="E2439">
        <v>3417</v>
      </c>
      <c r="F2439" t="s">
        <v>237</v>
      </c>
      <c r="G2439" t="s">
        <v>1827</v>
      </c>
    </row>
    <row r="2440" spans="1:8" x14ac:dyDescent="0.2">
      <c r="A2440" t="s">
        <v>4870</v>
      </c>
      <c r="B2440">
        <v>385</v>
      </c>
      <c r="C2440">
        <v>19</v>
      </c>
      <c r="D2440">
        <v>4</v>
      </c>
      <c r="E2440">
        <v>3417</v>
      </c>
      <c r="F2440" t="s">
        <v>237</v>
      </c>
      <c r="G2440" t="s">
        <v>1827</v>
      </c>
    </row>
    <row r="2441" spans="1:8" x14ac:dyDescent="0.2">
      <c r="A2441" t="s">
        <v>4870</v>
      </c>
      <c r="B2441">
        <v>394</v>
      </c>
      <c r="C2441">
        <v>19</v>
      </c>
      <c r="D2441">
        <v>4</v>
      </c>
      <c r="E2441">
        <v>3417</v>
      </c>
      <c r="F2441" t="s">
        <v>237</v>
      </c>
      <c r="G2441" t="s">
        <v>1827</v>
      </c>
    </row>
    <row r="2442" spans="1:8" x14ac:dyDescent="0.2">
      <c r="A2442" t="s">
        <v>4870</v>
      </c>
      <c r="B2442">
        <v>397</v>
      </c>
      <c r="C2442">
        <v>13</v>
      </c>
      <c r="D2442">
        <v>4</v>
      </c>
      <c r="E2442">
        <v>3417</v>
      </c>
      <c r="F2442" t="s">
        <v>237</v>
      </c>
      <c r="G2442" t="s">
        <v>1827</v>
      </c>
    </row>
    <row r="2443" spans="1:8" x14ac:dyDescent="0.2">
      <c r="A2443" t="s">
        <v>4870</v>
      </c>
      <c r="B2443">
        <v>437</v>
      </c>
      <c r="C2443">
        <v>32</v>
      </c>
      <c r="D2443">
        <v>4</v>
      </c>
      <c r="E2443">
        <v>3417</v>
      </c>
      <c r="F2443" t="s">
        <v>237</v>
      </c>
      <c r="G2443" t="s">
        <v>1827</v>
      </c>
    </row>
    <row r="2444" spans="1:8" x14ac:dyDescent="0.2">
      <c r="A2444" t="s">
        <v>4870</v>
      </c>
      <c r="B2444">
        <v>549</v>
      </c>
      <c r="C2444">
        <v>14</v>
      </c>
      <c r="D2444">
        <v>4</v>
      </c>
      <c r="E2444">
        <v>3417</v>
      </c>
      <c r="F2444" t="s">
        <v>237</v>
      </c>
      <c r="G2444" t="s">
        <v>1827</v>
      </c>
    </row>
    <row r="2445" spans="1:8" x14ac:dyDescent="0.2">
      <c r="A2445" t="s">
        <v>4870</v>
      </c>
      <c r="B2445">
        <v>552</v>
      </c>
      <c r="C2445">
        <v>32</v>
      </c>
      <c r="D2445">
        <v>4</v>
      </c>
      <c r="E2445">
        <v>3417</v>
      </c>
      <c r="F2445" t="s">
        <v>237</v>
      </c>
      <c r="G2445" t="s">
        <v>1827</v>
      </c>
    </row>
    <row r="2446" spans="1:8" x14ac:dyDescent="0.2">
      <c r="A2446" t="s">
        <v>4870</v>
      </c>
      <c r="B2446">
        <v>553</v>
      </c>
      <c r="C2446">
        <v>40</v>
      </c>
      <c r="D2446">
        <v>4</v>
      </c>
      <c r="E2446">
        <v>3417</v>
      </c>
      <c r="F2446" t="s">
        <v>237</v>
      </c>
      <c r="G2446" t="s">
        <v>1827</v>
      </c>
    </row>
    <row r="2447" spans="1:8" x14ac:dyDescent="0.2">
      <c r="A2447" t="s">
        <v>4870</v>
      </c>
      <c r="B2447">
        <v>604</v>
      </c>
      <c r="C2447">
        <v>14</v>
      </c>
      <c r="D2447">
        <v>4</v>
      </c>
      <c r="E2447">
        <v>3417</v>
      </c>
      <c r="F2447" t="s">
        <v>237</v>
      </c>
      <c r="G2447" t="s">
        <v>1827</v>
      </c>
    </row>
    <row r="2448" spans="1:8" x14ac:dyDescent="0.2">
      <c r="A2448" t="s">
        <v>4870</v>
      </c>
      <c r="B2448">
        <v>711</v>
      </c>
      <c r="C2448">
        <v>5</v>
      </c>
      <c r="D2448">
        <v>2</v>
      </c>
      <c r="E2448">
        <v>3212</v>
      </c>
      <c r="F2448" t="s">
        <v>238</v>
      </c>
      <c r="G2448" t="s">
        <v>242</v>
      </c>
    </row>
    <row r="2449" spans="1:8" x14ac:dyDescent="0.2">
      <c r="A2449" t="s">
        <v>4870</v>
      </c>
      <c r="B2449">
        <v>711</v>
      </c>
      <c r="C2449">
        <v>5</v>
      </c>
      <c r="D2449">
        <v>4</v>
      </c>
      <c r="E2449">
        <v>1317</v>
      </c>
      <c r="F2449" t="s">
        <v>2067</v>
      </c>
      <c r="G2449" t="s">
        <v>60</v>
      </c>
      <c r="H2449" t="s">
        <v>3494</v>
      </c>
    </row>
    <row r="2450" spans="1:8" x14ac:dyDescent="0.2">
      <c r="A2450" t="s">
        <v>4870</v>
      </c>
      <c r="B2450">
        <v>711</v>
      </c>
      <c r="C2450">
        <v>5</v>
      </c>
      <c r="D2450">
        <v>6</v>
      </c>
      <c r="E2450">
        <v>274</v>
      </c>
      <c r="F2450" t="s">
        <v>650</v>
      </c>
      <c r="G2450" t="s">
        <v>2219</v>
      </c>
      <c r="H2450" t="s">
        <v>3490</v>
      </c>
    </row>
    <row r="2451" spans="1:8" x14ac:dyDescent="0.2">
      <c r="A2451" t="s">
        <v>4870</v>
      </c>
      <c r="B2451">
        <v>712</v>
      </c>
      <c r="C2451">
        <v>5</v>
      </c>
      <c r="D2451">
        <v>4</v>
      </c>
      <c r="E2451">
        <v>3791</v>
      </c>
      <c r="F2451" t="s">
        <v>435</v>
      </c>
      <c r="G2451" t="s">
        <v>60</v>
      </c>
    </row>
    <row r="2452" spans="1:8" x14ac:dyDescent="0.2">
      <c r="A2452" t="s">
        <v>4870</v>
      </c>
      <c r="B2452">
        <v>714</v>
      </c>
      <c r="C2452">
        <v>5</v>
      </c>
      <c r="D2452">
        <v>4</v>
      </c>
      <c r="E2452">
        <v>3791</v>
      </c>
      <c r="F2452" t="s">
        <v>435</v>
      </c>
      <c r="G2452" t="s">
        <v>60</v>
      </c>
    </row>
    <row r="2453" spans="1:8" x14ac:dyDescent="0.2">
      <c r="A2453" t="s">
        <v>4870</v>
      </c>
      <c r="B2453">
        <v>755</v>
      </c>
      <c r="C2453">
        <v>10</v>
      </c>
      <c r="D2453">
        <v>4</v>
      </c>
      <c r="E2453">
        <v>3417</v>
      </c>
      <c r="F2453" t="s">
        <v>237</v>
      </c>
      <c r="G2453" t="s">
        <v>1827</v>
      </c>
    </row>
    <row r="2454" spans="1:8" x14ac:dyDescent="0.2">
      <c r="A2454" t="s">
        <v>4870</v>
      </c>
      <c r="B2454">
        <v>774</v>
      </c>
      <c r="C2454">
        <v>48</v>
      </c>
      <c r="D2454">
        <v>4</v>
      </c>
      <c r="E2454">
        <v>3417</v>
      </c>
      <c r="F2454" t="s">
        <v>237</v>
      </c>
      <c r="G2454" t="s">
        <v>1827</v>
      </c>
    </row>
    <row r="2455" spans="1:8" x14ac:dyDescent="0.2">
      <c r="A2455" t="s">
        <v>4870</v>
      </c>
      <c r="B2455">
        <v>824</v>
      </c>
      <c r="C2455">
        <v>34</v>
      </c>
      <c r="D2455">
        <v>4</v>
      </c>
      <c r="E2455">
        <v>492</v>
      </c>
      <c r="F2455" t="s">
        <v>2068</v>
      </c>
      <c r="G2455" t="s">
        <v>1119</v>
      </c>
      <c r="H2455" t="s">
        <v>3486</v>
      </c>
    </row>
    <row r="2456" spans="1:8" x14ac:dyDescent="0.2">
      <c r="A2456" t="s">
        <v>4870</v>
      </c>
      <c r="B2456">
        <v>828</v>
      </c>
      <c r="C2456">
        <v>12</v>
      </c>
      <c r="D2456">
        <v>4</v>
      </c>
      <c r="E2456">
        <v>492</v>
      </c>
      <c r="F2456" t="s">
        <v>2068</v>
      </c>
      <c r="G2456" t="s">
        <v>1119</v>
      </c>
      <c r="H2456" t="s">
        <v>3486</v>
      </c>
    </row>
    <row r="2457" spans="1:8" x14ac:dyDescent="0.2">
      <c r="A2457" t="s">
        <v>4870</v>
      </c>
      <c r="B2457">
        <v>829</v>
      </c>
      <c r="C2457">
        <v>12</v>
      </c>
      <c r="D2457">
        <v>4</v>
      </c>
      <c r="E2457">
        <v>492</v>
      </c>
      <c r="F2457" t="s">
        <v>2068</v>
      </c>
      <c r="G2457" t="s">
        <v>1119</v>
      </c>
      <c r="H2457" t="s">
        <v>3486</v>
      </c>
    </row>
    <row r="2458" spans="1:8" x14ac:dyDescent="0.2">
      <c r="A2458" t="s">
        <v>4870</v>
      </c>
      <c r="B2458">
        <v>830</v>
      </c>
      <c r="C2458">
        <v>12</v>
      </c>
      <c r="D2458">
        <v>4</v>
      </c>
      <c r="E2458">
        <v>492</v>
      </c>
      <c r="F2458" t="s">
        <v>2068</v>
      </c>
      <c r="G2458" t="s">
        <v>1119</v>
      </c>
      <c r="H2458" t="s">
        <v>3486</v>
      </c>
    </row>
    <row r="2459" spans="1:8" x14ac:dyDescent="0.2">
      <c r="A2459" t="s">
        <v>4870</v>
      </c>
      <c r="B2459">
        <v>831</v>
      </c>
      <c r="C2459">
        <v>12</v>
      </c>
      <c r="D2459">
        <v>4</v>
      </c>
      <c r="E2459">
        <v>492</v>
      </c>
      <c r="F2459" t="s">
        <v>2068</v>
      </c>
      <c r="G2459" t="s">
        <v>1119</v>
      </c>
      <c r="H2459" t="s">
        <v>3486</v>
      </c>
    </row>
    <row r="2460" spans="1:8" x14ac:dyDescent="0.2">
      <c r="A2460" t="s">
        <v>4870</v>
      </c>
      <c r="B2460">
        <v>832</v>
      </c>
      <c r="C2460">
        <v>12</v>
      </c>
      <c r="D2460">
        <v>4</v>
      </c>
      <c r="E2460">
        <v>492</v>
      </c>
      <c r="F2460" t="s">
        <v>2068</v>
      </c>
      <c r="G2460" t="s">
        <v>1119</v>
      </c>
      <c r="H2460" t="s">
        <v>3486</v>
      </c>
    </row>
    <row r="2461" spans="1:8" x14ac:dyDescent="0.2">
      <c r="A2461" t="s">
        <v>4870</v>
      </c>
      <c r="B2461">
        <v>833</v>
      </c>
      <c r="C2461">
        <v>12</v>
      </c>
      <c r="D2461">
        <v>4</v>
      </c>
      <c r="E2461">
        <v>492</v>
      </c>
      <c r="F2461" t="s">
        <v>2068</v>
      </c>
      <c r="G2461" t="s">
        <v>1119</v>
      </c>
      <c r="H2461" t="s">
        <v>3486</v>
      </c>
    </row>
    <row r="2462" spans="1:8" x14ac:dyDescent="0.2">
      <c r="A2462" t="s">
        <v>4870</v>
      </c>
      <c r="B2462">
        <v>834</v>
      </c>
      <c r="C2462">
        <v>12</v>
      </c>
      <c r="D2462">
        <v>4</v>
      </c>
      <c r="E2462">
        <v>492</v>
      </c>
      <c r="F2462" t="s">
        <v>2068</v>
      </c>
      <c r="G2462" t="s">
        <v>1119</v>
      </c>
      <c r="H2462" t="s">
        <v>3486</v>
      </c>
    </row>
    <row r="2463" spans="1:8" x14ac:dyDescent="0.2">
      <c r="A2463" t="s">
        <v>4870</v>
      </c>
      <c r="B2463">
        <v>835</v>
      </c>
      <c r="C2463">
        <v>12</v>
      </c>
      <c r="D2463">
        <v>4</v>
      </c>
      <c r="E2463">
        <v>492</v>
      </c>
      <c r="F2463" t="s">
        <v>2068</v>
      </c>
      <c r="G2463" t="s">
        <v>1119</v>
      </c>
      <c r="H2463" t="s">
        <v>3486</v>
      </c>
    </row>
    <row r="2464" spans="1:8" x14ac:dyDescent="0.2">
      <c r="A2464" t="s">
        <v>4870</v>
      </c>
      <c r="B2464">
        <v>976</v>
      </c>
      <c r="C2464">
        <v>9</v>
      </c>
      <c r="D2464">
        <v>4</v>
      </c>
      <c r="E2464">
        <v>3415</v>
      </c>
      <c r="F2464" t="s">
        <v>2872</v>
      </c>
      <c r="G2464" t="s">
        <v>2181</v>
      </c>
      <c r="H2464" t="s">
        <v>4959</v>
      </c>
    </row>
    <row r="2465" spans="1:8" x14ac:dyDescent="0.2">
      <c r="A2465" t="s">
        <v>4968</v>
      </c>
      <c r="B2465">
        <v>163</v>
      </c>
      <c r="C2465">
        <v>13</v>
      </c>
      <c r="D2465">
        <v>3</v>
      </c>
      <c r="E2465">
        <v>1482</v>
      </c>
      <c r="F2465" t="s">
        <v>239</v>
      </c>
      <c r="G2465" t="s">
        <v>242</v>
      </c>
      <c r="H2465" t="s">
        <v>3494</v>
      </c>
    </row>
    <row r="2466" spans="1:8" x14ac:dyDescent="0.2">
      <c r="A2466" t="s">
        <v>4968</v>
      </c>
      <c r="B2466">
        <v>172</v>
      </c>
      <c r="C2466">
        <v>2</v>
      </c>
      <c r="D2466">
        <v>2</v>
      </c>
      <c r="E2466">
        <v>882</v>
      </c>
      <c r="F2466" t="s">
        <v>4871</v>
      </c>
      <c r="G2466" t="s">
        <v>242</v>
      </c>
    </row>
    <row r="2467" spans="1:8" x14ac:dyDescent="0.2">
      <c r="A2467" t="s">
        <v>4967</v>
      </c>
      <c r="B2467">
        <v>281</v>
      </c>
      <c r="C2467">
        <v>12</v>
      </c>
      <c r="D2467">
        <v>4</v>
      </c>
      <c r="E2467">
        <v>3415</v>
      </c>
      <c r="F2467" t="s">
        <v>2872</v>
      </c>
      <c r="G2467" t="s">
        <v>2181</v>
      </c>
      <c r="H2467" t="s">
        <v>4959</v>
      </c>
    </row>
    <row r="2468" spans="1:8" x14ac:dyDescent="0.2">
      <c r="A2468" t="s">
        <v>4967</v>
      </c>
      <c r="B2468">
        <v>320</v>
      </c>
      <c r="C2468">
        <v>57</v>
      </c>
      <c r="D2468">
        <v>4</v>
      </c>
      <c r="E2468">
        <v>311</v>
      </c>
      <c r="F2468" t="s">
        <v>1400</v>
      </c>
      <c r="G2468" t="s">
        <v>2182</v>
      </c>
    </row>
    <row r="2469" spans="1:8" x14ac:dyDescent="0.2">
      <c r="A2469" t="s">
        <v>4967</v>
      </c>
      <c r="B2469">
        <v>742</v>
      </c>
      <c r="C2469">
        <v>2</v>
      </c>
      <c r="D2469">
        <v>2</v>
      </c>
      <c r="E2469">
        <v>882</v>
      </c>
      <c r="F2469" t="s">
        <v>4871</v>
      </c>
      <c r="G2469" t="s">
        <v>242</v>
      </c>
    </row>
    <row r="2470" spans="1:8" x14ac:dyDescent="0.2">
      <c r="A2470" t="s">
        <v>4869</v>
      </c>
      <c r="B2470">
        <v>1480</v>
      </c>
      <c r="C2470">
        <v>2</v>
      </c>
      <c r="D2470">
        <v>2</v>
      </c>
      <c r="E2470">
        <v>882</v>
      </c>
      <c r="F2470" t="s">
        <v>4871</v>
      </c>
      <c r="G2470" t="s">
        <v>242</v>
      </c>
    </row>
    <row r="2471" spans="1:8" x14ac:dyDescent="0.2">
      <c r="A2471" t="s">
        <v>4966</v>
      </c>
      <c r="B2471">
        <v>268</v>
      </c>
      <c r="C2471">
        <v>19</v>
      </c>
      <c r="D2471">
        <v>4</v>
      </c>
      <c r="E2471">
        <v>3415</v>
      </c>
      <c r="F2471" t="s">
        <v>2872</v>
      </c>
      <c r="G2471" t="s">
        <v>2181</v>
      </c>
      <c r="H2471" t="s">
        <v>4959</v>
      </c>
    </row>
    <row r="2472" spans="1:8" x14ac:dyDescent="0.2">
      <c r="A2472" t="s">
        <v>4966</v>
      </c>
      <c r="B2472">
        <v>421</v>
      </c>
      <c r="C2472">
        <v>18</v>
      </c>
      <c r="D2472">
        <v>4</v>
      </c>
      <c r="E2472">
        <v>492</v>
      </c>
      <c r="F2472" t="s">
        <v>2068</v>
      </c>
      <c r="G2472" t="s">
        <v>1119</v>
      </c>
      <c r="H2472" t="s">
        <v>3486</v>
      </c>
    </row>
    <row r="2473" spans="1:8" x14ac:dyDescent="0.2">
      <c r="A2473" t="s">
        <v>4966</v>
      </c>
      <c r="B2473">
        <v>441</v>
      </c>
      <c r="C2473">
        <v>116</v>
      </c>
      <c r="D2473">
        <v>4</v>
      </c>
      <c r="E2473">
        <v>492</v>
      </c>
      <c r="F2473" t="s">
        <v>2068</v>
      </c>
      <c r="G2473" t="s">
        <v>1119</v>
      </c>
      <c r="H2473" t="s">
        <v>3486</v>
      </c>
    </row>
    <row r="2474" spans="1:8" x14ac:dyDescent="0.2">
      <c r="A2474" t="s">
        <v>4966</v>
      </c>
      <c r="B2474">
        <v>441</v>
      </c>
      <c r="C2474">
        <v>47</v>
      </c>
      <c r="D2474">
        <v>4</v>
      </c>
      <c r="E2474">
        <v>492</v>
      </c>
      <c r="F2474" t="s">
        <v>2068</v>
      </c>
      <c r="G2474" t="s">
        <v>1119</v>
      </c>
      <c r="H2474" t="s">
        <v>3486</v>
      </c>
    </row>
    <row r="2475" spans="1:8" x14ac:dyDescent="0.2">
      <c r="A2475" t="s">
        <v>4966</v>
      </c>
      <c r="B2475">
        <v>453</v>
      </c>
      <c r="C2475">
        <v>2</v>
      </c>
      <c r="D2475">
        <v>2</v>
      </c>
      <c r="E2475">
        <v>882</v>
      </c>
      <c r="F2475" t="s">
        <v>4871</v>
      </c>
      <c r="G2475" t="s">
        <v>242</v>
      </c>
    </row>
    <row r="2476" spans="1:8" x14ac:dyDescent="0.2">
      <c r="A2476" t="s">
        <v>4966</v>
      </c>
      <c r="B2476">
        <v>50</v>
      </c>
      <c r="C2476">
        <v>39</v>
      </c>
      <c r="D2476">
        <v>2</v>
      </c>
      <c r="E2476">
        <v>3120</v>
      </c>
      <c r="F2476" t="s">
        <v>4965</v>
      </c>
      <c r="G2476" t="s">
        <v>242</v>
      </c>
    </row>
    <row r="2477" spans="1:8" x14ac:dyDescent="0.2">
      <c r="A2477" t="s">
        <v>4868</v>
      </c>
      <c r="B2477">
        <v>1016</v>
      </c>
      <c r="C2477">
        <v>2</v>
      </c>
      <c r="D2477">
        <v>2</v>
      </c>
      <c r="E2477">
        <v>882</v>
      </c>
      <c r="F2477" t="s">
        <v>4871</v>
      </c>
      <c r="G2477" t="s">
        <v>242</v>
      </c>
    </row>
    <row r="2478" spans="1:8" x14ac:dyDescent="0.2">
      <c r="A2478" t="s">
        <v>4868</v>
      </c>
      <c r="B2478">
        <v>328</v>
      </c>
      <c r="C2478">
        <v>10</v>
      </c>
      <c r="D2478">
        <v>4</v>
      </c>
      <c r="E2478">
        <v>3417</v>
      </c>
      <c r="F2478" t="s">
        <v>237</v>
      </c>
      <c r="G2478" t="s">
        <v>1827</v>
      </c>
    </row>
    <row r="2479" spans="1:8" x14ac:dyDescent="0.2">
      <c r="A2479" t="s">
        <v>4868</v>
      </c>
      <c r="B2479">
        <v>336</v>
      </c>
      <c r="C2479">
        <v>13</v>
      </c>
      <c r="D2479">
        <v>4</v>
      </c>
      <c r="E2479">
        <v>3417</v>
      </c>
      <c r="F2479" t="s">
        <v>237</v>
      </c>
      <c r="G2479" t="s">
        <v>1827</v>
      </c>
    </row>
    <row r="2480" spans="1:8" x14ac:dyDescent="0.2">
      <c r="A2480" t="s">
        <v>4868</v>
      </c>
      <c r="B2480">
        <v>343</v>
      </c>
      <c r="C2480">
        <v>23</v>
      </c>
      <c r="D2480">
        <v>4</v>
      </c>
      <c r="E2480">
        <v>3417</v>
      </c>
      <c r="F2480" t="s">
        <v>237</v>
      </c>
      <c r="G2480" t="s">
        <v>1827</v>
      </c>
    </row>
    <row r="2481" spans="1:8" x14ac:dyDescent="0.2">
      <c r="A2481" t="s">
        <v>4868</v>
      </c>
      <c r="B2481">
        <v>346</v>
      </c>
      <c r="C2481">
        <v>23</v>
      </c>
      <c r="D2481">
        <v>4</v>
      </c>
      <c r="E2481">
        <v>3417</v>
      </c>
      <c r="F2481" t="s">
        <v>237</v>
      </c>
      <c r="G2481" t="s">
        <v>1827</v>
      </c>
    </row>
    <row r="2482" spans="1:8" x14ac:dyDescent="0.2">
      <c r="A2482" t="s">
        <v>4868</v>
      </c>
      <c r="B2482">
        <v>352</v>
      </c>
      <c r="C2482">
        <v>17</v>
      </c>
      <c r="D2482">
        <v>2</v>
      </c>
      <c r="E2482">
        <v>1252</v>
      </c>
      <c r="F2482" t="s">
        <v>2736</v>
      </c>
      <c r="G2482" t="s">
        <v>242</v>
      </c>
    </row>
    <row r="2483" spans="1:8" x14ac:dyDescent="0.2">
      <c r="A2483" t="s">
        <v>4868</v>
      </c>
      <c r="B2483">
        <v>352</v>
      </c>
      <c r="C2483">
        <v>17</v>
      </c>
      <c r="D2483">
        <v>2</v>
      </c>
      <c r="E2483">
        <v>1257</v>
      </c>
      <c r="F2483" t="s">
        <v>2720</v>
      </c>
      <c r="G2483" t="s">
        <v>242</v>
      </c>
    </row>
    <row r="2484" spans="1:8" x14ac:dyDescent="0.2">
      <c r="A2484" t="s">
        <v>4868</v>
      </c>
      <c r="B2484">
        <v>352</v>
      </c>
      <c r="C2484">
        <v>17</v>
      </c>
      <c r="D2484">
        <v>2</v>
      </c>
      <c r="E2484">
        <v>3212</v>
      </c>
      <c r="F2484" t="s">
        <v>238</v>
      </c>
      <c r="G2484" t="s">
        <v>242</v>
      </c>
    </row>
    <row r="2485" spans="1:8" x14ac:dyDescent="0.2">
      <c r="A2485" t="s">
        <v>4868</v>
      </c>
      <c r="B2485">
        <v>357</v>
      </c>
      <c r="C2485">
        <v>17</v>
      </c>
      <c r="D2485">
        <v>2</v>
      </c>
      <c r="E2485">
        <v>1252</v>
      </c>
      <c r="F2485" t="s">
        <v>2736</v>
      </c>
      <c r="G2485" t="s">
        <v>242</v>
      </c>
    </row>
    <row r="2486" spans="1:8" x14ac:dyDescent="0.2">
      <c r="A2486" t="s">
        <v>4868</v>
      </c>
      <c r="B2486">
        <v>357</v>
      </c>
      <c r="C2486">
        <v>17</v>
      </c>
      <c r="D2486">
        <v>2</v>
      </c>
      <c r="E2486">
        <v>1257</v>
      </c>
      <c r="F2486" t="s">
        <v>2720</v>
      </c>
      <c r="G2486" t="s">
        <v>242</v>
      </c>
    </row>
    <row r="2487" spans="1:8" x14ac:dyDescent="0.2">
      <c r="A2487" t="s">
        <v>4868</v>
      </c>
      <c r="B2487">
        <v>357</v>
      </c>
      <c r="C2487">
        <v>17</v>
      </c>
      <c r="D2487">
        <v>2</v>
      </c>
      <c r="E2487">
        <v>3212</v>
      </c>
      <c r="F2487" t="s">
        <v>238</v>
      </c>
      <c r="G2487" t="s">
        <v>242</v>
      </c>
    </row>
    <row r="2488" spans="1:8" x14ac:dyDescent="0.2">
      <c r="A2488" t="s">
        <v>4868</v>
      </c>
      <c r="B2488">
        <v>369</v>
      </c>
      <c r="C2488">
        <v>13</v>
      </c>
      <c r="D2488">
        <v>2</v>
      </c>
      <c r="E2488">
        <v>1252</v>
      </c>
      <c r="F2488" t="s">
        <v>2736</v>
      </c>
      <c r="G2488" t="s">
        <v>242</v>
      </c>
    </row>
    <row r="2489" spans="1:8" x14ac:dyDescent="0.2">
      <c r="A2489" t="s">
        <v>4868</v>
      </c>
      <c r="B2489">
        <v>369</v>
      </c>
      <c r="C2489">
        <v>13</v>
      </c>
      <c r="D2489">
        <v>2</v>
      </c>
      <c r="E2489">
        <v>1257</v>
      </c>
      <c r="F2489" t="s">
        <v>2720</v>
      </c>
      <c r="G2489" t="s">
        <v>242</v>
      </c>
    </row>
    <row r="2490" spans="1:8" x14ac:dyDescent="0.2">
      <c r="A2490" t="s">
        <v>4868</v>
      </c>
      <c r="B2490">
        <v>369</v>
      </c>
      <c r="C2490">
        <v>13</v>
      </c>
      <c r="D2490">
        <v>2</v>
      </c>
      <c r="E2490">
        <v>3212</v>
      </c>
      <c r="F2490" t="s">
        <v>238</v>
      </c>
      <c r="G2490" t="s">
        <v>242</v>
      </c>
    </row>
    <row r="2491" spans="1:8" x14ac:dyDescent="0.2">
      <c r="A2491" t="s">
        <v>4868</v>
      </c>
      <c r="B2491">
        <v>370</v>
      </c>
      <c r="C2491">
        <v>13</v>
      </c>
      <c r="D2491">
        <v>2</v>
      </c>
      <c r="E2491">
        <v>1252</v>
      </c>
      <c r="F2491" t="s">
        <v>2736</v>
      </c>
      <c r="G2491" t="s">
        <v>242</v>
      </c>
    </row>
    <row r="2492" spans="1:8" x14ac:dyDescent="0.2">
      <c r="A2492" t="s">
        <v>4868</v>
      </c>
      <c r="B2492">
        <v>370</v>
      </c>
      <c r="C2492">
        <v>13</v>
      </c>
      <c r="D2492">
        <v>2</v>
      </c>
      <c r="E2492">
        <v>1257</v>
      </c>
      <c r="F2492" t="s">
        <v>2720</v>
      </c>
      <c r="G2492" t="s">
        <v>242</v>
      </c>
    </row>
    <row r="2493" spans="1:8" x14ac:dyDescent="0.2">
      <c r="A2493" t="s">
        <v>4868</v>
      </c>
      <c r="B2493">
        <v>370</v>
      </c>
      <c r="C2493">
        <v>13</v>
      </c>
      <c r="D2493">
        <v>2</v>
      </c>
      <c r="E2493">
        <v>3212</v>
      </c>
      <c r="F2493" t="s">
        <v>238</v>
      </c>
      <c r="G2493" t="s">
        <v>242</v>
      </c>
    </row>
    <row r="2494" spans="1:8" x14ac:dyDescent="0.2">
      <c r="A2494" t="s">
        <v>4868</v>
      </c>
      <c r="B2494">
        <v>432</v>
      </c>
      <c r="C2494">
        <v>52</v>
      </c>
      <c r="D2494">
        <v>4</v>
      </c>
      <c r="E2494">
        <v>3417</v>
      </c>
      <c r="F2494" t="s">
        <v>237</v>
      </c>
      <c r="G2494" t="s">
        <v>1827</v>
      </c>
    </row>
    <row r="2495" spans="1:8" x14ac:dyDescent="0.2">
      <c r="A2495" t="s">
        <v>4868</v>
      </c>
      <c r="B2495">
        <v>432</v>
      </c>
      <c r="C2495">
        <v>9</v>
      </c>
      <c r="D2495">
        <v>4</v>
      </c>
      <c r="E2495">
        <v>3415</v>
      </c>
      <c r="F2495" t="s">
        <v>2872</v>
      </c>
      <c r="G2495" t="s">
        <v>2181</v>
      </c>
      <c r="H2495" t="s">
        <v>4959</v>
      </c>
    </row>
    <row r="2496" spans="1:8" x14ac:dyDescent="0.2">
      <c r="A2496" t="s">
        <v>4868</v>
      </c>
      <c r="B2496">
        <v>433</v>
      </c>
      <c r="C2496">
        <v>17</v>
      </c>
      <c r="D2496">
        <v>4</v>
      </c>
      <c r="E2496">
        <v>3417</v>
      </c>
      <c r="F2496" t="s">
        <v>237</v>
      </c>
      <c r="G2496" t="s">
        <v>1827</v>
      </c>
    </row>
    <row r="2497" spans="1:8" x14ac:dyDescent="0.2">
      <c r="A2497" t="s">
        <v>4868</v>
      </c>
      <c r="B2497">
        <v>547</v>
      </c>
      <c r="C2497">
        <v>10</v>
      </c>
      <c r="D2497">
        <v>4</v>
      </c>
      <c r="E2497">
        <v>3417</v>
      </c>
      <c r="F2497" t="s">
        <v>237</v>
      </c>
      <c r="G2497" t="s">
        <v>1827</v>
      </c>
    </row>
    <row r="2498" spans="1:8" x14ac:dyDescent="0.2">
      <c r="A2498" t="s">
        <v>4868</v>
      </c>
      <c r="B2498">
        <v>547</v>
      </c>
      <c r="C2498">
        <v>9</v>
      </c>
      <c r="D2498">
        <v>4</v>
      </c>
      <c r="E2498">
        <v>3415</v>
      </c>
      <c r="F2498" t="s">
        <v>2872</v>
      </c>
      <c r="G2498" t="s">
        <v>2181</v>
      </c>
      <c r="H2498" t="s">
        <v>4959</v>
      </c>
    </row>
    <row r="2499" spans="1:8" x14ac:dyDescent="0.2">
      <c r="A2499" t="s">
        <v>4868</v>
      </c>
      <c r="B2499">
        <v>548</v>
      </c>
      <c r="C2499">
        <v>17</v>
      </c>
      <c r="D2499">
        <v>4</v>
      </c>
      <c r="E2499">
        <v>3417</v>
      </c>
      <c r="F2499" t="s">
        <v>237</v>
      </c>
      <c r="G2499" t="s">
        <v>1827</v>
      </c>
    </row>
    <row r="2500" spans="1:8" x14ac:dyDescent="0.2">
      <c r="A2500" t="s">
        <v>4868</v>
      </c>
      <c r="B2500">
        <v>549</v>
      </c>
      <c r="C2500">
        <v>17</v>
      </c>
      <c r="D2500">
        <v>4</v>
      </c>
      <c r="E2500">
        <v>3417</v>
      </c>
      <c r="F2500" t="s">
        <v>237</v>
      </c>
      <c r="G2500" t="s">
        <v>1827</v>
      </c>
    </row>
    <row r="2501" spans="1:8" x14ac:dyDescent="0.2">
      <c r="A2501" t="s">
        <v>4868</v>
      </c>
      <c r="B2501">
        <v>555</v>
      </c>
      <c r="C2501">
        <v>9</v>
      </c>
      <c r="D2501">
        <v>2</v>
      </c>
      <c r="E2501">
        <v>1252</v>
      </c>
      <c r="F2501" t="s">
        <v>2736</v>
      </c>
      <c r="G2501" t="s">
        <v>242</v>
      </c>
    </row>
    <row r="2502" spans="1:8" x14ac:dyDescent="0.2">
      <c r="A2502" t="s">
        <v>4868</v>
      </c>
      <c r="B2502">
        <v>555</v>
      </c>
      <c r="C2502">
        <v>9</v>
      </c>
      <c r="D2502">
        <v>2</v>
      </c>
      <c r="E2502">
        <v>1257</v>
      </c>
      <c r="F2502" t="s">
        <v>2720</v>
      </c>
      <c r="G2502" t="s">
        <v>242</v>
      </c>
    </row>
    <row r="2503" spans="1:8" x14ac:dyDescent="0.2">
      <c r="A2503" t="s">
        <v>4868</v>
      </c>
      <c r="B2503">
        <v>555</v>
      </c>
      <c r="C2503">
        <v>9</v>
      </c>
      <c r="D2503">
        <v>2</v>
      </c>
      <c r="E2503">
        <v>3212</v>
      </c>
      <c r="F2503" t="s">
        <v>238</v>
      </c>
      <c r="G2503" t="s">
        <v>242</v>
      </c>
    </row>
    <row r="2504" spans="1:8" x14ac:dyDescent="0.2">
      <c r="A2504" t="s">
        <v>4868</v>
      </c>
      <c r="B2504">
        <v>556</v>
      </c>
      <c r="C2504">
        <v>9</v>
      </c>
      <c r="D2504">
        <v>2</v>
      </c>
      <c r="E2504">
        <v>1252</v>
      </c>
      <c r="F2504" t="s">
        <v>2736</v>
      </c>
      <c r="G2504" t="s">
        <v>242</v>
      </c>
    </row>
    <row r="2505" spans="1:8" x14ac:dyDescent="0.2">
      <c r="A2505" t="s">
        <v>4868</v>
      </c>
      <c r="B2505">
        <v>556</v>
      </c>
      <c r="C2505">
        <v>9</v>
      </c>
      <c r="D2505">
        <v>2</v>
      </c>
      <c r="E2505">
        <v>1257</v>
      </c>
      <c r="F2505" t="s">
        <v>2720</v>
      </c>
      <c r="G2505" t="s">
        <v>242</v>
      </c>
    </row>
    <row r="2506" spans="1:8" x14ac:dyDescent="0.2">
      <c r="A2506" t="s">
        <v>4868</v>
      </c>
      <c r="B2506">
        <v>556</v>
      </c>
      <c r="C2506">
        <v>9</v>
      </c>
      <c r="D2506">
        <v>2</v>
      </c>
      <c r="E2506">
        <v>3212</v>
      </c>
      <c r="F2506" t="s">
        <v>238</v>
      </c>
      <c r="G2506" t="s">
        <v>242</v>
      </c>
    </row>
    <row r="2507" spans="1:8" x14ac:dyDescent="0.2">
      <c r="A2507" t="s">
        <v>4868</v>
      </c>
      <c r="B2507">
        <v>558</v>
      </c>
      <c r="C2507">
        <v>9</v>
      </c>
      <c r="D2507">
        <v>4</v>
      </c>
      <c r="E2507">
        <v>3791</v>
      </c>
      <c r="F2507" t="s">
        <v>435</v>
      </c>
      <c r="G2507" t="s">
        <v>60</v>
      </c>
    </row>
    <row r="2508" spans="1:8" x14ac:dyDescent="0.2">
      <c r="A2508" t="s">
        <v>4868</v>
      </c>
      <c r="B2508">
        <v>620</v>
      </c>
      <c r="C2508">
        <v>5</v>
      </c>
      <c r="D2508">
        <v>4</v>
      </c>
      <c r="E2508">
        <v>3791</v>
      </c>
      <c r="F2508" t="s">
        <v>435</v>
      </c>
      <c r="G2508" t="s">
        <v>60</v>
      </c>
    </row>
    <row r="2509" spans="1:8" x14ac:dyDescent="0.2">
      <c r="A2509" t="s">
        <v>4868</v>
      </c>
      <c r="B2509">
        <v>622</v>
      </c>
      <c r="C2509">
        <v>5</v>
      </c>
      <c r="D2509">
        <v>4</v>
      </c>
      <c r="E2509">
        <v>3791</v>
      </c>
      <c r="F2509" t="s">
        <v>435</v>
      </c>
      <c r="G2509" t="s">
        <v>60</v>
      </c>
    </row>
    <row r="2510" spans="1:8" x14ac:dyDescent="0.2">
      <c r="A2510" t="s">
        <v>4868</v>
      </c>
      <c r="B2510">
        <v>624</v>
      </c>
      <c r="C2510">
        <v>5</v>
      </c>
      <c r="D2510">
        <v>4</v>
      </c>
      <c r="E2510">
        <v>3795</v>
      </c>
      <c r="F2510" t="s">
        <v>281</v>
      </c>
      <c r="G2510" t="s">
        <v>60</v>
      </c>
    </row>
    <row r="2511" spans="1:8" x14ac:dyDescent="0.2">
      <c r="A2511" t="s">
        <v>4868</v>
      </c>
      <c r="B2511">
        <v>626</v>
      </c>
      <c r="C2511">
        <v>5</v>
      </c>
      <c r="D2511">
        <v>4</v>
      </c>
      <c r="E2511">
        <v>3795</v>
      </c>
      <c r="F2511" t="s">
        <v>281</v>
      </c>
      <c r="G2511" t="s">
        <v>60</v>
      </c>
    </row>
    <row r="2512" spans="1:8" x14ac:dyDescent="0.2">
      <c r="A2512" t="s">
        <v>4868</v>
      </c>
      <c r="B2512">
        <v>630</v>
      </c>
      <c r="C2512">
        <v>5</v>
      </c>
      <c r="D2512">
        <v>2</v>
      </c>
      <c r="E2512">
        <v>3212</v>
      </c>
      <c r="F2512" t="s">
        <v>238</v>
      </c>
      <c r="G2512" t="s">
        <v>242</v>
      </c>
    </row>
    <row r="2513" spans="1:8" x14ac:dyDescent="0.2">
      <c r="A2513" t="s">
        <v>4868</v>
      </c>
      <c r="B2513">
        <v>630</v>
      </c>
      <c r="C2513">
        <v>5</v>
      </c>
      <c r="D2513">
        <v>4</v>
      </c>
      <c r="E2513">
        <v>1317</v>
      </c>
      <c r="F2513" t="s">
        <v>2067</v>
      </c>
      <c r="G2513" t="s">
        <v>60</v>
      </c>
      <c r="H2513" t="s">
        <v>3494</v>
      </c>
    </row>
    <row r="2514" spans="1:8" x14ac:dyDescent="0.2">
      <c r="A2514" t="s">
        <v>4868</v>
      </c>
      <c r="B2514">
        <v>630</v>
      </c>
      <c r="C2514">
        <v>5</v>
      </c>
      <c r="D2514">
        <v>6</v>
      </c>
      <c r="E2514">
        <v>274</v>
      </c>
      <c r="F2514" t="s">
        <v>650</v>
      </c>
      <c r="G2514" t="s">
        <v>2219</v>
      </c>
      <c r="H2514" t="s">
        <v>3490</v>
      </c>
    </row>
    <row r="2515" spans="1:8" x14ac:dyDescent="0.2">
      <c r="A2515" t="s">
        <v>4868</v>
      </c>
      <c r="B2515">
        <v>631</v>
      </c>
      <c r="C2515">
        <v>5</v>
      </c>
      <c r="D2515">
        <v>4</v>
      </c>
      <c r="E2515">
        <v>3791</v>
      </c>
      <c r="F2515" t="s">
        <v>435</v>
      </c>
      <c r="G2515" t="s">
        <v>60</v>
      </c>
    </row>
    <row r="2516" spans="1:8" x14ac:dyDescent="0.2">
      <c r="A2516" t="s">
        <v>4868</v>
      </c>
      <c r="B2516">
        <v>633</v>
      </c>
      <c r="C2516">
        <v>5</v>
      </c>
      <c r="D2516">
        <v>4</v>
      </c>
      <c r="E2516">
        <v>3791</v>
      </c>
      <c r="F2516" t="s">
        <v>435</v>
      </c>
      <c r="G2516" t="s">
        <v>60</v>
      </c>
    </row>
    <row r="2517" spans="1:8" x14ac:dyDescent="0.2">
      <c r="A2517" t="s">
        <v>4868</v>
      </c>
      <c r="B2517">
        <v>648</v>
      </c>
      <c r="C2517">
        <v>5</v>
      </c>
      <c r="D2517">
        <v>4</v>
      </c>
      <c r="E2517">
        <v>3417</v>
      </c>
      <c r="F2517" t="s">
        <v>237</v>
      </c>
      <c r="G2517" t="s">
        <v>1827</v>
      </c>
    </row>
    <row r="2518" spans="1:8" x14ac:dyDescent="0.2">
      <c r="A2518" t="s">
        <v>4868</v>
      </c>
      <c r="B2518">
        <v>648</v>
      </c>
      <c r="C2518">
        <v>5</v>
      </c>
      <c r="D2518">
        <v>4</v>
      </c>
      <c r="E2518">
        <v>3784</v>
      </c>
      <c r="F2518" t="s">
        <v>1295</v>
      </c>
      <c r="G2518" t="s">
        <v>60</v>
      </c>
    </row>
    <row r="2519" spans="1:8" x14ac:dyDescent="0.2">
      <c r="A2519" t="s">
        <v>4868</v>
      </c>
      <c r="B2519">
        <v>648</v>
      </c>
      <c r="C2519">
        <v>5</v>
      </c>
      <c r="D2519">
        <v>4</v>
      </c>
      <c r="E2519">
        <v>3795</v>
      </c>
      <c r="F2519" t="s">
        <v>281</v>
      </c>
      <c r="G2519" t="s">
        <v>60</v>
      </c>
    </row>
    <row r="2520" spans="1:8" x14ac:dyDescent="0.2">
      <c r="A2520" t="s">
        <v>4868</v>
      </c>
      <c r="B2520">
        <v>648</v>
      </c>
      <c r="C2520">
        <v>5</v>
      </c>
      <c r="D2520">
        <v>4</v>
      </c>
      <c r="E2520">
        <v>4130</v>
      </c>
      <c r="F2520" t="s">
        <v>725</v>
      </c>
      <c r="G2520" t="s">
        <v>2187</v>
      </c>
      <c r="H2520" t="s">
        <v>3491</v>
      </c>
    </row>
    <row r="2521" spans="1:8" x14ac:dyDescent="0.2">
      <c r="A2521" t="s">
        <v>4868</v>
      </c>
      <c r="B2521">
        <v>654</v>
      </c>
      <c r="C2521">
        <v>14</v>
      </c>
      <c r="D2521">
        <v>4</v>
      </c>
      <c r="E2521">
        <v>3417</v>
      </c>
      <c r="F2521" t="s">
        <v>237</v>
      </c>
      <c r="G2521" t="s">
        <v>1827</v>
      </c>
    </row>
    <row r="2522" spans="1:8" x14ac:dyDescent="0.2">
      <c r="A2522" t="s">
        <v>4868</v>
      </c>
      <c r="B2522">
        <v>669</v>
      </c>
      <c r="C2522">
        <v>5</v>
      </c>
      <c r="D2522">
        <v>4</v>
      </c>
      <c r="E2522">
        <v>3762</v>
      </c>
      <c r="F2522" t="s">
        <v>1493</v>
      </c>
      <c r="G2522" t="s">
        <v>60</v>
      </c>
    </row>
    <row r="2523" spans="1:8" x14ac:dyDescent="0.2">
      <c r="A2523" t="s">
        <v>4868</v>
      </c>
      <c r="B2523">
        <v>669</v>
      </c>
      <c r="C2523">
        <v>5</v>
      </c>
      <c r="D2523">
        <v>4</v>
      </c>
      <c r="E2523">
        <v>3791</v>
      </c>
      <c r="F2523" t="s">
        <v>435</v>
      </c>
      <c r="G2523" t="s">
        <v>60</v>
      </c>
    </row>
    <row r="2524" spans="1:8" x14ac:dyDescent="0.2">
      <c r="A2524" t="s">
        <v>4868</v>
      </c>
      <c r="B2524">
        <v>669</v>
      </c>
      <c r="C2524">
        <v>5</v>
      </c>
      <c r="D2524">
        <v>4</v>
      </c>
      <c r="E2524">
        <v>4130</v>
      </c>
      <c r="F2524" t="s">
        <v>725</v>
      </c>
      <c r="G2524" t="s">
        <v>2187</v>
      </c>
      <c r="H2524" t="s">
        <v>3491</v>
      </c>
    </row>
    <row r="2525" spans="1:8" x14ac:dyDescent="0.2">
      <c r="A2525" t="s">
        <v>4868</v>
      </c>
      <c r="B2525">
        <v>676</v>
      </c>
      <c r="C2525">
        <v>14</v>
      </c>
      <c r="D2525">
        <v>4</v>
      </c>
      <c r="E2525">
        <v>3417</v>
      </c>
      <c r="F2525" t="s">
        <v>237</v>
      </c>
      <c r="G2525" t="s">
        <v>1827</v>
      </c>
    </row>
    <row r="2526" spans="1:8" x14ac:dyDescent="0.2">
      <c r="A2526" t="s">
        <v>4868</v>
      </c>
      <c r="B2526">
        <v>691</v>
      </c>
      <c r="C2526">
        <v>5</v>
      </c>
      <c r="D2526">
        <v>4</v>
      </c>
      <c r="E2526">
        <v>3762</v>
      </c>
      <c r="F2526" t="s">
        <v>1493</v>
      </c>
      <c r="G2526" t="s">
        <v>60</v>
      </c>
    </row>
    <row r="2527" spans="1:8" x14ac:dyDescent="0.2">
      <c r="A2527" t="s">
        <v>4868</v>
      </c>
      <c r="B2527">
        <v>691</v>
      </c>
      <c r="C2527">
        <v>5</v>
      </c>
      <c r="D2527">
        <v>4</v>
      </c>
      <c r="E2527">
        <v>3791</v>
      </c>
      <c r="F2527" t="s">
        <v>435</v>
      </c>
      <c r="G2527" t="s">
        <v>60</v>
      </c>
    </row>
    <row r="2528" spans="1:8" x14ac:dyDescent="0.2">
      <c r="A2528" t="s">
        <v>4868</v>
      </c>
      <c r="B2528">
        <v>691</v>
      </c>
      <c r="C2528">
        <v>5</v>
      </c>
      <c r="D2528">
        <v>4</v>
      </c>
      <c r="E2528">
        <v>4130</v>
      </c>
      <c r="F2528" t="s">
        <v>725</v>
      </c>
      <c r="G2528" t="s">
        <v>2187</v>
      </c>
      <c r="H2528" t="s">
        <v>3491</v>
      </c>
    </row>
    <row r="2529" spans="1:8" x14ac:dyDescent="0.2">
      <c r="A2529" t="s">
        <v>4868</v>
      </c>
      <c r="B2529">
        <v>696</v>
      </c>
      <c r="C2529">
        <v>9</v>
      </c>
      <c r="D2529">
        <v>4</v>
      </c>
      <c r="E2529">
        <v>3415</v>
      </c>
      <c r="F2529" t="s">
        <v>2872</v>
      </c>
      <c r="G2529" t="s">
        <v>2181</v>
      </c>
      <c r="H2529" t="s">
        <v>4959</v>
      </c>
    </row>
    <row r="2530" spans="1:8" x14ac:dyDescent="0.2">
      <c r="A2530" t="s">
        <v>4868</v>
      </c>
      <c r="B2530">
        <v>697</v>
      </c>
      <c r="C2530">
        <v>17</v>
      </c>
      <c r="D2530">
        <v>4</v>
      </c>
      <c r="E2530">
        <v>3417</v>
      </c>
      <c r="F2530" t="s">
        <v>237</v>
      </c>
      <c r="G2530" t="s">
        <v>1827</v>
      </c>
    </row>
    <row r="2531" spans="1:8" x14ac:dyDescent="0.2">
      <c r="A2531" t="s">
        <v>4868</v>
      </c>
      <c r="B2531">
        <v>700</v>
      </c>
      <c r="C2531">
        <v>17</v>
      </c>
      <c r="D2531">
        <v>4</v>
      </c>
      <c r="E2531">
        <v>3417</v>
      </c>
      <c r="F2531" t="s">
        <v>237</v>
      </c>
      <c r="G2531" t="s">
        <v>1827</v>
      </c>
    </row>
    <row r="2532" spans="1:8" x14ac:dyDescent="0.2">
      <c r="A2532" t="s">
        <v>4868</v>
      </c>
      <c r="B2532">
        <v>705</v>
      </c>
      <c r="C2532">
        <v>9</v>
      </c>
      <c r="D2532">
        <v>4</v>
      </c>
      <c r="E2532">
        <v>3417</v>
      </c>
      <c r="F2532" t="s">
        <v>237</v>
      </c>
      <c r="G2532" t="s">
        <v>1827</v>
      </c>
    </row>
    <row r="2533" spans="1:8" x14ac:dyDescent="0.2">
      <c r="A2533" t="s">
        <v>4868</v>
      </c>
      <c r="B2533">
        <v>705</v>
      </c>
      <c r="C2533">
        <v>9</v>
      </c>
      <c r="D2533">
        <v>4</v>
      </c>
      <c r="E2533">
        <v>3762</v>
      </c>
      <c r="F2533" t="s">
        <v>1493</v>
      </c>
      <c r="G2533" t="s">
        <v>60</v>
      </c>
    </row>
    <row r="2534" spans="1:8" x14ac:dyDescent="0.2">
      <c r="A2534" t="s">
        <v>4868</v>
      </c>
      <c r="B2534">
        <v>705</v>
      </c>
      <c r="C2534">
        <v>9</v>
      </c>
      <c r="D2534">
        <v>4</v>
      </c>
      <c r="E2534">
        <v>3791</v>
      </c>
      <c r="F2534" t="s">
        <v>435</v>
      </c>
      <c r="G2534" t="s">
        <v>60</v>
      </c>
    </row>
    <row r="2535" spans="1:8" x14ac:dyDescent="0.2">
      <c r="A2535" t="s">
        <v>4868</v>
      </c>
      <c r="B2535">
        <v>705</v>
      </c>
      <c r="C2535">
        <v>9</v>
      </c>
      <c r="D2535">
        <v>4</v>
      </c>
      <c r="E2535">
        <v>4130</v>
      </c>
      <c r="F2535" t="s">
        <v>725</v>
      </c>
      <c r="G2535" t="s">
        <v>2187</v>
      </c>
      <c r="H2535" t="s">
        <v>3491</v>
      </c>
    </row>
    <row r="2536" spans="1:8" x14ac:dyDescent="0.2">
      <c r="A2536" t="s">
        <v>4868</v>
      </c>
      <c r="B2536">
        <v>709</v>
      </c>
      <c r="C2536">
        <v>47</v>
      </c>
      <c r="D2536">
        <v>4</v>
      </c>
      <c r="E2536">
        <v>3417</v>
      </c>
      <c r="F2536" t="s">
        <v>237</v>
      </c>
      <c r="G2536" t="s">
        <v>1827</v>
      </c>
    </row>
    <row r="2537" spans="1:8" x14ac:dyDescent="0.2">
      <c r="A2537" t="s">
        <v>4868</v>
      </c>
      <c r="B2537">
        <v>712</v>
      </c>
      <c r="C2537">
        <v>9</v>
      </c>
      <c r="D2537">
        <v>2</v>
      </c>
      <c r="E2537">
        <v>3212</v>
      </c>
      <c r="F2537" t="s">
        <v>238</v>
      </c>
      <c r="G2537" t="s">
        <v>242</v>
      </c>
    </row>
    <row r="2538" spans="1:8" x14ac:dyDescent="0.2">
      <c r="A2538" t="s">
        <v>4868</v>
      </c>
      <c r="B2538">
        <v>712</v>
      </c>
      <c r="C2538">
        <v>9</v>
      </c>
      <c r="D2538">
        <v>4</v>
      </c>
      <c r="E2538">
        <v>1317</v>
      </c>
      <c r="F2538" t="s">
        <v>2067</v>
      </c>
      <c r="G2538" t="s">
        <v>60</v>
      </c>
      <c r="H2538" t="s">
        <v>3494</v>
      </c>
    </row>
    <row r="2539" spans="1:8" x14ac:dyDescent="0.2">
      <c r="A2539" t="s">
        <v>4868</v>
      </c>
      <c r="B2539">
        <v>712</v>
      </c>
      <c r="C2539">
        <v>9</v>
      </c>
      <c r="D2539">
        <v>6</v>
      </c>
      <c r="E2539">
        <v>274</v>
      </c>
      <c r="F2539" t="s">
        <v>650</v>
      </c>
      <c r="G2539" t="s">
        <v>2219</v>
      </c>
      <c r="H2539" t="s">
        <v>3490</v>
      </c>
    </row>
    <row r="2540" spans="1:8" x14ac:dyDescent="0.2">
      <c r="A2540" t="s">
        <v>4868</v>
      </c>
      <c r="B2540">
        <v>715</v>
      </c>
      <c r="C2540">
        <v>9</v>
      </c>
      <c r="D2540">
        <v>4</v>
      </c>
      <c r="E2540">
        <v>3417</v>
      </c>
      <c r="F2540" t="s">
        <v>237</v>
      </c>
      <c r="G2540" t="s">
        <v>1827</v>
      </c>
    </row>
    <row r="2541" spans="1:8" x14ac:dyDescent="0.2">
      <c r="A2541" t="s">
        <v>4868</v>
      </c>
      <c r="B2541">
        <v>715</v>
      </c>
      <c r="C2541">
        <v>9</v>
      </c>
      <c r="D2541">
        <v>4</v>
      </c>
      <c r="E2541">
        <v>3762</v>
      </c>
      <c r="F2541" t="s">
        <v>1493</v>
      </c>
      <c r="G2541" t="s">
        <v>60</v>
      </c>
    </row>
    <row r="2542" spans="1:8" x14ac:dyDescent="0.2">
      <c r="A2542" t="s">
        <v>4868</v>
      </c>
      <c r="B2542">
        <v>715</v>
      </c>
      <c r="C2542">
        <v>9</v>
      </c>
      <c r="D2542">
        <v>4</v>
      </c>
      <c r="E2542">
        <v>3791</v>
      </c>
      <c r="F2542" t="s">
        <v>435</v>
      </c>
      <c r="G2542" t="s">
        <v>60</v>
      </c>
    </row>
    <row r="2543" spans="1:8" x14ac:dyDescent="0.2">
      <c r="A2543" t="s">
        <v>4868</v>
      </c>
      <c r="B2543">
        <v>715</v>
      </c>
      <c r="C2543">
        <v>9</v>
      </c>
      <c r="D2543">
        <v>4</v>
      </c>
      <c r="E2543">
        <v>4130</v>
      </c>
      <c r="F2543" t="s">
        <v>725</v>
      </c>
      <c r="G2543" t="s">
        <v>2187</v>
      </c>
      <c r="H2543" t="s">
        <v>3491</v>
      </c>
    </row>
    <row r="2544" spans="1:8" x14ac:dyDescent="0.2">
      <c r="A2544" t="s">
        <v>4868</v>
      </c>
      <c r="B2544">
        <v>810</v>
      </c>
      <c r="C2544">
        <v>12</v>
      </c>
      <c r="D2544">
        <v>4</v>
      </c>
      <c r="E2544">
        <v>3417</v>
      </c>
      <c r="F2544" t="s">
        <v>237</v>
      </c>
      <c r="G2544" t="s">
        <v>1827</v>
      </c>
    </row>
    <row r="2545" spans="1:8" x14ac:dyDescent="0.2">
      <c r="A2545" t="s">
        <v>4868</v>
      </c>
      <c r="B2545">
        <v>836</v>
      </c>
      <c r="C2545">
        <v>10</v>
      </c>
      <c r="D2545">
        <v>4</v>
      </c>
      <c r="E2545">
        <v>3417</v>
      </c>
      <c r="F2545" t="s">
        <v>237</v>
      </c>
      <c r="G2545" t="s">
        <v>1827</v>
      </c>
    </row>
    <row r="2546" spans="1:8" x14ac:dyDescent="0.2">
      <c r="A2546" t="s">
        <v>4868</v>
      </c>
      <c r="B2546">
        <v>836</v>
      </c>
      <c r="C2546">
        <v>69</v>
      </c>
      <c r="D2546">
        <v>4</v>
      </c>
      <c r="E2546">
        <v>3417</v>
      </c>
      <c r="F2546" t="s">
        <v>237</v>
      </c>
      <c r="G2546" t="s">
        <v>1827</v>
      </c>
    </row>
    <row r="2547" spans="1:8" x14ac:dyDescent="0.2">
      <c r="A2547" t="s">
        <v>4868</v>
      </c>
      <c r="B2547">
        <v>836</v>
      </c>
      <c r="C2547">
        <v>9</v>
      </c>
      <c r="D2547">
        <v>4</v>
      </c>
      <c r="E2547">
        <v>3415</v>
      </c>
      <c r="F2547" t="s">
        <v>2872</v>
      </c>
      <c r="G2547" t="s">
        <v>2181</v>
      </c>
      <c r="H2547" t="s">
        <v>4959</v>
      </c>
    </row>
    <row r="2548" spans="1:8" x14ac:dyDescent="0.2">
      <c r="A2548" t="s">
        <v>4868</v>
      </c>
      <c r="B2548">
        <v>852</v>
      </c>
      <c r="C2548">
        <v>9</v>
      </c>
      <c r="D2548">
        <v>2</v>
      </c>
      <c r="E2548">
        <v>3212</v>
      </c>
      <c r="F2548" t="s">
        <v>238</v>
      </c>
      <c r="G2548" t="s">
        <v>242</v>
      </c>
    </row>
    <row r="2549" spans="1:8" x14ac:dyDescent="0.2">
      <c r="A2549" t="s">
        <v>4868</v>
      </c>
      <c r="B2549">
        <v>852</v>
      </c>
      <c r="C2549">
        <v>9</v>
      </c>
      <c r="D2549">
        <v>4</v>
      </c>
      <c r="E2549">
        <v>1317</v>
      </c>
      <c r="F2549" t="s">
        <v>2067</v>
      </c>
      <c r="G2549" t="s">
        <v>60</v>
      </c>
      <c r="H2549" t="s">
        <v>3494</v>
      </c>
    </row>
    <row r="2550" spans="1:8" x14ac:dyDescent="0.2">
      <c r="A2550" t="s">
        <v>4868</v>
      </c>
      <c r="B2550">
        <v>852</v>
      </c>
      <c r="C2550">
        <v>9</v>
      </c>
      <c r="D2550">
        <v>6</v>
      </c>
      <c r="E2550">
        <v>274</v>
      </c>
      <c r="F2550" t="s">
        <v>650</v>
      </c>
      <c r="G2550" t="s">
        <v>2219</v>
      </c>
      <c r="H2550" t="s">
        <v>3490</v>
      </c>
    </row>
    <row r="2551" spans="1:8" x14ac:dyDescent="0.2">
      <c r="A2551" t="s">
        <v>4868</v>
      </c>
      <c r="B2551">
        <v>853</v>
      </c>
      <c r="C2551">
        <v>9</v>
      </c>
      <c r="D2551">
        <v>4</v>
      </c>
      <c r="E2551">
        <v>3791</v>
      </c>
      <c r="F2551" t="s">
        <v>435</v>
      </c>
      <c r="G2551" t="s">
        <v>60</v>
      </c>
    </row>
    <row r="2552" spans="1:8" x14ac:dyDescent="0.2">
      <c r="A2552" t="s">
        <v>4868</v>
      </c>
      <c r="B2552">
        <v>855</v>
      </c>
      <c r="C2552">
        <v>9</v>
      </c>
      <c r="D2552">
        <v>4</v>
      </c>
      <c r="E2552">
        <v>3791</v>
      </c>
      <c r="F2552" t="s">
        <v>435</v>
      </c>
      <c r="G2552" t="s">
        <v>60</v>
      </c>
    </row>
    <row r="2553" spans="1:8" x14ac:dyDescent="0.2">
      <c r="A2553" t="s">
        <v>4868</v>
      </c>
      <c r="B2553">
        <v>879</v>
      </c>
      <c r="C2553">
        <v>5</v>
      </c>
      <c r="D2553">
        <v>2</v>
      </c>
      <c r="E2553">
        <v>1252</v>
      </c>
      <c r="F2553" t="s">
        <v>2736</v>
      </c>
      <c r="G2553" t="s">
        <v>242</v>
      </c>
    </row>
    <row r="2554" spans="1:8" x14ac:dyDescent="0.2">
      <c r="A2554" t="s">
        <v>4868</v>
      </c>
      <c r="B2554">
        <v>879</v>
      </c>
      <c r="C2554">
        <v>5</v>
      </c>
      <c r="D2554">
        <v>2</v>
      </c>
      <c r="E2554">
        <v>1257</v>
      </c>
      <c r="F2554" t="s">
        <v>2720</v>
      </c>
      <c r="G2554" t="s">
        <v>242</v>
      </c>
    </row>
    <row r="2555" spans="1:8" x14ac:dyDescent="0.2">
      <c r="A2555" t="s">
        <v>4868</v>
      </c>
      <c r="B2555">
        <v>879</v>
      </c>
      <c r="C2555">
        <v>5</v>
      </c>
      <c r="D2555">
        <v>2</v>
      </c>
      <c r="E2555">
        <v>3212</v>
      </c>
      <c r="F2555" t="s">
        <v>238</v>
      </c>
      <c r="G2555" t="s">
        <v>242</v>
      </c>
    </row>
    <row r="2556" spans="1:8" x14ac:dyDescent="0.2">
      <c r="A2556" t="s">
        <v>4868</v>
      </c>
      <c r="B2556">
        <v>880</v>
      </c>
      <c r="C2556">
        <v>5</v>
      </c>
      <c r="D2556">
        <v>2</v>
      </c>
      <c r="E2556">
        <v>1252</v>
      </c>
      <c r="F2556" t="s">
        <v>2736</v>
      </c>
      <c r="G2556" t="s">
        <v>242</v>
      </c>
    </row>
    <row r="2557" spans="1:8" x14ac:dyDescent="0.2">
      <c r="A2557" t="s">
        <v>4868</v>
      </c>
      <c r="B2557">
        <v>880</v>
      </c>
      <c r="C2557">
        <v>5</v>
      </c>
      <c r="D2557">
        <v>2</v>
      </c>
      <c r="E2557">
        <v>1257</v>
      </c>
      <c r="F2557" t="s">
        <v>2720</v>
      </c>
      <c r="G2557" t="s">
        <v>242</v>
      </c>
    </row>
    <row r="2558" spans="1:8" x14ac:dyDescent="0.2">
      <c r="A2558" t="s">
        <v>4868</v>
      </c>
      <c r="B2558">
        <v>880</v>
      </c>
      <c r="C2558">
        <v>5</v>
      </c>
      <c r="D2558">
        <v>2</v>
      </c>
      <c r="E2558">
        <v>3212</v>
      </c>
      <c r="F2558" t="s">
        <v>238</v>
      </c>
      <c r="G2558" t="s">
        <v>242</v>
      </c>
    </row>
    <row r="2559" spans="1:8" x14ac:dyDescent="0.2">
      <c r="A2559" t="s">
        <v>4868</v>
      </c>
      <c r="B2559">
        <v>902</v>
      </c>
      <c r="C2559">
        <v>5</v>
      </c>
      <c r="D2559">
        <v>2</v>
      </c>
      <c r="E2559">
        <v>1252</v>
      </c>
      <c r="F2559" t="s">
        <v>2736</v>
      </c>
      <c r="G2559" t="s">
        <v>242</v>
      </c>
    </row>
    <row r="2560" spans="1:8" x14ac:dyDescent="0.2">
      <c r="A2560" t="s">
        <v>4868</v>
      </c>
      <c r="B2560">
        <v>902</v>
      </c>
      <c r="C2560">
        <v>5</v>
      </c>
      <c r="D2560">
        <v>2</v>
      </c>
      <c r="E2560">
        <v>1257</v>
      </c>
      <c r="F2560" t="s">
        <v>2720</v>
      </c>
      <c r="G2560" t="s">
        <v>242</v>
      </c>
    </row>
    <row r="2561" spans="1:8" x14ac:dyDescent="0.2">
      <c r="A2561" t="s">
        <v>4868</v>
      </c>
      <c r="B2561">
        <v>902</v>
      </c>
      <c r="C2561">
        <v>5</v>
      </c>
      <c r="D2561">
        <v>2</v>
      </c>
      <c r="E2561">
        <v>3212</v>
      </c>
      <c r="F2561" t="s">
        <v>238</v>
      </c>
      <c r="G2561" t="s">
        <v>242</v>
      </c>
    </row>
    <row r="2562" spans="1:8" x14ac:dyDescent="0.2">
      <c r="A2562" t="s">
        <v>4868</v>
      </c>
      <c r="B2562">
        <v>903</v>
      </c>
      <c r="C2562">
        <v>5</v>
      </c>
      <c r="D2562">
        <v>2</v>
      </c>
      <c r="E2562">
        <v>1252</v>
      </c>
      <c r="F2562" t="s">
        <v>2736</v>
      </c>
      <c r="G2562" t="s">
        <v>242</v>
      </c>
    </row>
    <row r="2563" spans="1:8" x14ac:dyDescent="0.2">
      <c r="A2563" t="s">
        <v>4868</v>
      </c>
      <c r="B2563">
        <v>903</v>
      </c>
      <c r="C2563">
        <v>5</v>
      </c>
      <c r="D2563">
        <v>2</v>
      </c>
      <c r="E2563">
        <v>1257</v>
      </c>
      <c r="F2563" t="s">
        <v>2720</v>
      </c>
      <c r="G2563" t="s">
        <v>242</v>
      </c>
    </row>
    <row r="2564" spans="1:8" x14ac:dyDescent="0.2">
      <c r="A2564" t="s">
        <v>4868</v>
      </c>
      <c r="B2564">
        <v>903</v>
      </c>
      <c r="C2564">
        <v>5</v>
      </c>
      <c r="D2564">
        <v>2</v>
      </c>
      <c r="E2564">
        <v>3212</v>
      </c>
      <c r="F2564" t="s">
        <v>238</v>
      </c>
      <c r="G2564" t="s">
        <v>242</v>
      </c>
    </row>
    <row r="2565" spans="1:8" x14ac:dyDescent="0.2">
      <c r="A2565" t="s">
        <v>4868</v>
      </c>
      <c r="B2565">
        <v>906</v>
      </c>
      <c r="C2565">
        <v>14</v>
      </c>
      <c r="D2565">
        <v>4</v>
      </c>
      <c r="E2565">
        <v>3417</v>
      </c>
      <c r="F2565" t="s">
        <v>237</v>
      </c>
      <c r="G2565" t="s">
        <v>1827</v>
      </c>
    </row>
    <row r="2566" spans="1:8" x14ac:dyDescent="0.2">
      <c r="A2566" t="s">
        <v>4868</v>
      </c>
      <c r="B2566">
        <v>907</v>
      </c>
      <c r="C2566">
        <v>5</v>
      </c>
      <c r="D2566">
        <v>2</v>
      </c>
      <c r="E2566">
        <v>1251</v>
      </c>
      <c r="F2566" t="s">
        <v>2953</v>
      </c>
      <c r="G2566" t="s">
        <v>242</v>
      </c>
    </row>
    <row r="2567" spans="1:8" x14ac:dyDescent="0.2">
      <c r="A2567" t="s">
        <v>4868</v>
      </c>
      <c r="B2567">
        <v>907</v>
      </c>
      <c r="C2567">
        <v>5</v>
      </c>
      <c r="D2567">
        <v>2</v>
      </c>
      <c r="E2567">
        <v>3212</v>
      </c>
      <c r="F2567" t="s">
        <v>238</v>
      </c>
      <c r="G2567" t="s">
        <v>242</v>
      </c>
    </row>
    <row r="2568" spans="1:8" x14ac:dyDescent="0.2">
      <c r="A2568" t="s">
        <v>4868</v>
      </c>
      <c r="B2568">
        <v>907</v>
      </c>
      <c r="C2568">
        <v>5</v>
      </c>
      <c r="D2568">
        <v>4</v>
      </c>
      <c r="E2568">
        <v>3762</v>
      </c>
      <c r="F2568" t="s">
        <v>1493</v>
      </c>
      <c r="G2568" t="s">
        <v>60</v>
      </c>
    </row>
    <row r="2569" spans="1:8" x14ac:dyDescent="0.2">
      <c r="A2569" t="s">
        <v>4868</v>
      </c>
      <c r="B2569">
        <v>907</v>
      </c>
      <c r="C2569">
        <v>5</v>
      </c>
      <c r="D2569">
        <v>4</v>
      </c>
      <c r="E2569">
        <v>4130</v>
      </c>
      <c r="F2569" t="s">
        <v>725</v>
      </c>
      <c r="G2569" t="s">
        <v>2187</v>
      </c>
      <c r="H2569" t="s">
        <v>3491</v>
      </c>
    </row>
    <row r="2570" spans="1:8" x14ac:dyDescent="0.2">
      <c r="A2570" t="s">
        <v>4960</v>
      </c>
      <c r="B2570">
        <v>161</v>
      </c>
      <c r="C2570">
        <v>45</v>
      </c>
      <c r="D2570">
        <v>2</v>
      </c>
      <c r="E2570">
        <v>3120</v>
      </c>
      <c r="F2570" t="s">
        <v>4964</v>
      </c>
      <c r="G2570" t="s">
        <v>242</v>
      </c>
    </row>
    <row r="2571" spans="1:8" x14ac:dyDescent="0.2">
      <c r="A2571" t="s">
        <v>4960</v>
      </c>
      <c r="B2571">
        <v>190</v>
      </c>
      <c r="C2571">
        <v>32</v>
      </c>
      <c r="D2571">
        <v>4</v>
      </c>
      <c r="E2571">
        <v>3218</v>
      </c>
      <c r="F2571" t="s">
        <v>4963</v>
      </c>
      <c r="G2571" t="s">
        <v>1101</v>
      </c>
    </row>
    <row r="2572" spans="1:8" x14ac:dyDescent="0.2">
      <c r="A2572" t="s">
        <v>4960</v>
      </c>
      <c r="B2572">
        <v>225</v>
      </c>
      <c r="C2572">
        <v>30</v>
      </c>
      <c r="D2572">
        <v>4</v>
      </c>
      <c r="E2572">
        <v>3218</v>
      </c>
      <c r="F2572" t="s">
        <v>4962</v>
      </c>
      <c r="G2572" t="s">
        <v>1101</v>
      </c>
    </row>
    <row r="2573" spans="1:8" x14ac:dyDescent="0.2">
      <c r="A2573" t="s">
        <v>4960</v>
      </c>
      <c r="B2573">
        <v>225</v>
      </c>
      <c r="C2573">
        <v>56</v>
      </c>
      <c r="D2573">
        <v>2</v>
      </c>
      <c r="E2573">
        <v>1255</v>
      </c>
      <c r="F2573" t="s">
        <v>3091</v>
      </c>
      <c r="G2573" t="s">
        <v>242</v>
      </c>
    </row>
    <row r="2574" spans="1:8" x14ac:dyDescent="0.2">
      <c r="A2574" t="s">
        <v>4960</v>
      </c>
      <c r="B2574">
        <v>242</v>
      </c>
      <c r="C2574">
        <v>30</v>
      </c>
      <c r="D2574">
        <v>4</v>
      </c>
      <c r="E2574">
        <v>3218</v>
      </c>
      <c r="F2574" t="s">
        <v>4961</v>
      </c>
      <c r="G2574" t="s">
        <v>1101</v>
      </c>
    </row>
    <row r="2575" spans="1:8" x14ac:dyDescent="0.2">
      <c r="A2575" t="s">
        <v>4960</v>
      </c>
      <c r="B2575">
        <v>242</v>
      </c>
      <c r="C2575">
        <v>70</v>
      </c>
      <c r="D2575">
        <v>2</v>
      </c>
      <c r="E2575">
        <v>1255</v>
      </c>
      <c r="F2575" t="s">
        <v>3091</v>
      </c>
      <c r="G2575" t="s">
        <v>242</v>
      </c>
    </row>
    <row r="2576" spans="1:8" x14ac:dyDescent="0.2">
      <c r="A2576" t="s">
        <v>4960</v>
      </c>
      <c r="B2576">
        <v>488</v>
      </c>
      <c r="C2576">
        <v>2</v>
      </c>
      <c r="D2576">
        <v>2</v>
      </c>
      <c r="E2576">
        <v>882</v>
      </c>
      <c r="F2576" t="s">
        <v>4871</v>
      </c>
      <c r="G2576" t="s">
        <v>242</v>
      </c>
    </row>
    <row r="2577" spans="1:8" x14ac:dyDescent="0.2">
      <c r="A2577" t="s">
        <v>4958</v>
      </c>
      <c r="B2577">
        <v>316</v>
      </c>
      <c r="C2577">
        <v>5</v>
      </c>
      <c r="D2577">
        <v>4</v>
      </c>
      <c r="E2577">
        <v>3417</v>
      </c>
      <c r="F2577" t="s">
        <v>237</v>
      </c>
      <c r="G2577" t="s">
        <v>1827</v>
      </c>
    </row>
    <row r="2578" spans="1:8" x14ac:dyDescent="0.2">
      <c r="A2578" t="s">
        <v>4958</v>
      </c>
      <c r="B2578">
        <v>316</v>
      </c>
      <c r="C2578">
        <v>5</v>
      </c>
      <c r="D2578">
        <v>4</v>
      </c>
      <c r="E2578">
        <v>3790</v>
      </c>
      <c r="F2578" t="s">
        <v>1269</v>
      </c>
      <c r="G2578" t="s">
        <v>60</v>
      </c>
    </row>
    <row r="2579" spans="1:8" x14ac:dyDescent="0.2">
      <c r="A2579" t="s">
        <v>4958</v>
      </c>
      <c r="B2579">
        <v>328</v>
      </c>
      <c r="C2579">
        <v>13</v>
      </c>
      <c r="D2579">
        <v>4</v>
      </c>
      <c r="E2579">
        <v>3790</v>
      </c>
      <c r="F2579" t="s">
        <v>1269</v>
      </c>
      <c r="G2579" t="s">
        <v>60</v>
      </c>
    </row>
    <row r="2580" spans="1:8" x14ac:dyDescent="0.2">
      <c r="A2580" t="s">
        <v>4958</v>
      </c>
      <c r="B2580">
        <v>333</v>
      </c>
      <c r="C2580">
        <v>13</v>
      </c>
      <c r="D2580">
        <v>4</v>
      </c>
      <c r="E2580">
        <v>3790</v>
      </c>
      <c r="F2580" t="s">
        <v>1269</v>
      </c>
      <c r="G2580" t="s">
        <v>60</v>
      </c>
    </row>
    <row r="2581" spans="1:8" x14ac:dyDescent="0.2">
      <c r="A2581" t="s">
        <v>4958</v>
      </c>
      <c r="B2581">
        <v>467</v>
      </c>
      <c r="C2581">
        <v>9</v>
      </c>
      <c r="D2581">
        <v>4</v>
      </c>
      <c r="E2581">
        <v>3417</v>
      </c>
      <c r="F2581" t="s">
        <v>237</v>
      </c>
      <c r="G2581" t="s">
        <v>1827</v>
      </c>
    </row>
    <row r="2582" spans="1:8" x14ac:dyDescent="0.2">
      <c r="A2582" t="s">
        <v>4958</v>
      </c>
      <c r="B2582">
        <v>470</v>
      </c>
      <c r="C2582">
        <v>13</v>
      </c>
      <c r="D2582">
        <v>4</v>
      </c>
      <c r="E2582">
        <v>3417</v>
      </c>
      <c r="F2582" t="s">
        <v>237</v>
      </c>
      <c r="G2582" t="s">
        <v>1827</v>
      </c>
    </row>
    <row r="2583" spans="1:8" x14ac:dyDescent="0.2">
      <c r="A2583" t="s">
        <v>4958</v>
      </c>
      <c r="B2583">
        <v>473</v>
      </c>
      <c r="C2583">
        <v>21</v>
      </c>
      <c r="D2583">
        <v>4</v>
      </c>
      <c r="E2583">
        <v>3417</v>
      </c>
      <c r="F2583" t="s">
        <v>237</v>
      </c>
      <c r="G2583" t="s">
        <v>1827</v>
      </c>
    </row>
    <row r="2584" spans="1:8" x14ac:dyDescent="0.2">
      <c r="A2584" t="s">
        <v>4958</v>
      </c>
      <c r="B2584">
        <v>474</v>
      </c>
      <c r="C2584">
        <v>13</v>
      </c>
      <c r="D2584">
        <v>4</v>
      </c>
      <c r="E2584">
        <v>3790</v>
      </c>
      <c r="F2584" t="s">
        <v>1269</v>
      </c>
      <c r="G2584" t="s">
        <v>60</v>
      </c>
    </row>
    <row r="2585" spans="1:8" x14ac:dyDescent="0.2">
      <c r="A2585" t="s">
        <v>4958</v>
      </c>
      <c r="B2585">
        <v>481</v>
      </c>
      <c r="C2585">
        <v>13</v>
      </c>
      <c r="D2585">
        <v>4</v>
      </c>
      <c r="E2585">
        <v>3790</v>
      </c>
      <c r="F2585" t="s">
        <v>1269</v>
      </c>
      <c r="G2585" t="s">
        <v>60</v>
      </c>
    </row>
    <row r="2586" spans="1:8" x14ac:dyDescent="0.2">
      <c r="A2586" t="s">
        <v>4958</v>
      </c>
      <c r="B2586">
        <v>574</v>
      </c>
      <c r="C2586">
        <v>10</v>
      </c>
      <c r="D2586">
        <v>4</v>
      </c>
      <c r="E2586">
        <v>3417</v>
      </c>
      <c r="F2586" t="s">
        <v>237</v>
      </c>
      <c r="G2586" t="s">
        <v>1827</v>
      </c>
    </row>
    <row r="2587" spans="1:8" x14ac:dyDescent="0.2">
      <c r="A2587" t="s">
        <v>4958</v>
      </c>
      <c r="B2587">
        <v>574</v>
      </c>
      <c r="C2587">
        <v>56</v>
      </c>
      <c r="D2587">
        <v>4</v>
      </c>
      <c r="E2587">
        <v>3417</v>
      </c>
      <c r="F2587" t="s">
        <v>237</v>
      </c>
      <c r="G2587" t="s">
        <v>1827</v>
      </c>
    </row>
    <row r="2588" spans="1:8" x14ac:dyDescent="0.2">
      <c r="A2588" t="s">
        <v>4958</v>
      </c>
      <c r="B2588">
        <v>574</v>
      </c>
      <c r="C2588">
        <v>9</v>
      </c>
      <c r="D2588">
        <v>4</v>
      </c>
      <c r="E2588">
        <v>3415</v>
      </c>
      <c r="F2588" t="s">
        <v>2872</v>
      </c>
      <c r="G2588" t="s">
        <v>2181</v>
      </c>
      <c r="H2588" t="s">
        <v>4959</v>
      </c>
    </row>
    <row r="2589" spans="1:8" x14ac:dyDescent="0.2">
      <c r="A2589" t="s">
        <v>4958</v>
      </c>
      <c r="B2589">
        <v>582</v>
      </c>
      <c r="C2589">
        <v>10</v>
      </c>
      <c r="D2589">
        <v>4</v>
      </c>
      <c r="E2589">
        <v>3417</v>
      </c>
      <c r="F2589" t="s">
        <v>237</v>
      </c>
      <c r="G2589" t="s">
        <v>1827</v>
      </c>
    </row>
    <row r="2590" spans="1:8" x14ac:dyDescent="0.2">
      <c r="A2590" t="s">
        <v>4958</v>
      </c>
      <c r="B2590">
        <v>582</v>
      </c>
      <c r="C2590">
        <v>56</v>
      </c>
      <c r="D2590">
        <v>4</v>
      </c>
      <c r="E2590">
        <v>3417</v>
      </c>
      <c r="F2590" t="s">
        <v>237</v>
      </c>
      <c r="G2590" t="s">
        <v>1827</v>
      </c>
    </row>
    <row r="2591" spans="1:8" x14ac:dyDescent="0.2">
      <c r="A2591" t="s">
        <v>4958</v>
      </c>
      <c r="B2591">
        <v>582</v>
      </c>
      <c r="C2591">
        <v>9</v>
      </c>
      <c r="D2591">
        <v>4</v>
      </c>
      <c r="E2591">
        <v>3415</v>
      </c>
      <c r="F2591" t="s">
        <v>2872</v>
      </c>
      <c r="G2591" t="s">
        <v>2181</v>
      </c>
      <c r="H2591" t="s">
        <v>4959</v>
      </c>
    </row>
    <row r="2592" spans="1:8" x14ac:dyDescent="0.2">
      <c r="A2592" t="s">
        <v>4958</v>
      </c>
      <c r="B2592">
        <v>638</v>
      </c>
      <c r="C2592">
        <v>9</v>
      </c>
      <c r="D2592">
        <v>4</v>
      </c>
      <c r="E2592">
        <v>3417</v>
      </c>
      <c r="F2592" t="s">
        <v>237</v>
      </c>
      <c r="G2592" t="s">
        <v>1827</v>
      </c>
    </row>
    <row r="2593" spans="1:8" x14ac:dyDescent="0.2">
      <c r="A2593" t="s">
        <v>4958</v>
      </c>
      <c r="B2593">
        <v>641</v>
      </c>
      <c r="C2593">
        <v>13</v>
      </c>
      <c r="D2593">
        <v>4</v>
      </c>
      <c r="E2593">
        <v>3417</v>
      </c>
      <c r="F2593" t="s">
        <v>237</v>
      </c>
      <c r="G2593" t="s">
        <v>1827</v>
      </c>
    </row>
    <row r="2594" spans="1:8" x14ac:dyDescent="0.2">
      <c r="A2594" t="s">
        <v>4958</v>
      </c>
      <c r="B2594">
        <v>669</v>
      </c>
      <c r="C2594">
        <v>13</v>
      </c>
      <c r="D2594">
        <v>4</v>
      </c>
      <c r="E2594">
        <v>3790</v>
      </c>
      <c r="F2594" t="s">
        <v>1269</v>
      </c>
      <c r="G2594" t="s">
        <v>60</v>
      </c>
    </row>
    <row r="2595" spans="1:8" x14ac:dyDescent="0.2">
      <c r="A2595" t="s">
        <v>4958</v>
      </c>
      <c r="B2595">
        <v>714</v>
      </c>
      <c r="C2595">
        <v>9</v>
      </c>
      <c r="D2595">
        <v>4</v>
      </c>
      <c r="E2595">
        <v>3790</v>
      </c>
      <c r="F2595" t="s">
        <v>1269</v>
      </c>
      <c r="G2595" t="s">
        <v>60</v>
      </c>
    </row>
    <row r="2596" spans="1:8" x14ac:dyDescent="0.2">
      <c r="A2596" t="s">
        <v>4958</v>
      </c>
      <c r="B2596">
        <v>773</v>
      </c>
      <c r="C2596">
        <v>5</v>
      </c>
      <c r="D2596">
        <v>4</v>
      </c>
      <c r="E2596">
        <v>3790</v>
      </c>
      <c r="F2596" t="s">
        <v>1269</v>
      </c>
      <c r="G2596" t="s">
        <v>60</v>
      </c>
    </row>
    <row r="2597" spans="1:8" x14ac:dyDescent="0.2">
      <c r="A2597" t="s">
        <v>4958</v>
      </c>
      <c r="B2597">
        <v>774</v>
      </c>
      <c r="C2597">
        <v>5</v>
      </c>
      <c r="D2597">
        <v>4</v>
      </c>
      <c r="E2597">
        <v>3790</v>
      </c>
      <c r="F2597" t="s">
        <v>1269</v>
      </c>
      <c r="G2597" t="s">
        <v>60</v>
      </c>
    </row>
    <row r="2598" spans="1:8" x14ac:dyDescent="0.2">
      <c r="A2598" t="s">
        <v>4958</v>
      </c>
      <c r="B2598">
        <v>839</v>
      </c>
      <c r="C2598">
        <v>2</v>
      </c>
      <c r="D2598">
        <v>2</v>
      </c>
      <c r="E2598">
        <v>882</v>
      </c>
      <c r="F2598" t="s">
        <v>4871</v>
      </c>
      <c r="G2598" t="s">
        <v>242</v>
      </c>
    </row>
    <row r="2599" spans="1:8" x14ac:dyDescent="0.2">
      <c r="A2599" t="s">
        <v>4957</v>
      </c>
      <c r="B2599">
        <v>1121</v>
      </c>
      <c r="C2599">
        <v>39</v>
      </c>
      <c r="D2599">
        <v>7</v>
      </c>
      <c r="E2599">
        <v>3689</v>
      </c>
      <c r="F2599" t="s">
        <v>877</v>
      </c>
      <c r="G2599" t="s">
        <v>3193</v>
      </c>
      <c r="H2599" t="s">
        <v>3489</v>
      </c>
    </row>
    <row r="2600" spans="1:8" x14ac:dyDescent="0.2">
      <c r="A2600" t="s">
        <v>4957</v>
      </c>
      <c r="B2600">
        <v>1359</v>
      </c>
      <c r="C2600">
        <v>2</v>
      </c>
      <c r="D2600">
        <v>2</v>
      </c>
      <c r="E2600">
        <v>882</v>
      </c>
      <c r="F2600" t="s">
        <v>4871</v>
      </c>
      <c r="G2600" t="s">
        <v>242</v>
      </c>
    </row>
    <row r="2601" spans="1:8" x14ac:dyDescent="0.2">
      <c r="A2601" t="s">
        <v>4867</v>
      </c>
      <c r="B2601">
        <v>1020</v>
      </c>
      <c r="C2601">
        <v>37</v>
      </c>
      <c r="D2601">
        <v>4</v>
      </c>
      <c r="E2601">
        <v>3116</v>
      </c>
      <c r="F2601" t="s">
        <v>4950</v>
      </c>
      <c r="G2601" t="s">
        <v>629</v>
      </c>
      <c r="H2601" t="s">
        <v>3484</v>
      </c>
    </row>
    <row r="2602" spans="1:8" x14ac:dyDescent="0.2">
      <c r="A2602" t="s">
        <v>4867</v>
      </c>
      <c r="B2602">
        <v>1029</v>
      </c>
      <c r="C2602">
        <v>52</v>
      </c>
      <c r="D2602">
        <v>4</v>
      </c>
      <c r="E2602">
        <v>3116</v>
      </c>
      <c r="F2602" t="s">
        <v>4951</v>
      </c>
      <c r="G2602" t="s">
        <v>629</v>
      </c>
      <c r="H2602" t="s">
        <v>3484</v>
      </c>
    </row>
    <row r="2603" spans="1:8" x14ac:dyDescent="0.2">
      <c r="A2603" t="s">
        <v>4867</v>
      </c>
      <c r="B2603">
        <v>1104</v>
      </c>
      <c r="C2603">
        <v>17</v>
      </c>
      <c r="D2603">
        <v>4</v>
      </c>
      <c r="E2603">
        <v>3417</v>
      </c>
      <c r="F2603" t="s">
        <v>237</v>
      </c>
      <c r="G2603" t="s">
        <v>1827</v>
      </c>
    </row>
    <row r="2604" spans="1:8" x14ac:dyDescent="0.2">
      <c r="A2604" t="s">
        <v>4867</v>
      </c>
      <c r="B2604">
        <v>1106</v>
      </c>
      <c r="C2604">
        <v>17</v>
      </c>
      <c r="D2604">
        <v>2</v>
      </c>
      <c r="E2604">
        <v>1253</v>
      </c>
      <c r="F2604" t="s">
        <v>2737</v>
      </c>
      <c r="G2604" t="s">
        <v>242</v>
      </c>
    </row>
    <row r="2605" spans="1:8" x14ac:dyDescent="0.2">
      <c r="A2605" t="s">
        <v>4867</v>
      </c>
      <c r="B2605">
        <v>1106</v>
      </c>
      <c r="C2605">
        <v>17</v>
      </c>
      <c r="D2605">
        <v>4</v>
      </c>
      <c r="E2605">
        <v>3790</v>
      </c>
      <c r="F2605" t="s">
        <v>1269</v>
      </c>
      <c r="G2605" t="s">
        <v>60</v>
      </c>
    </row>
    <row r="2606" spans="1:8" x14ac:dyDescent="0.2">
      <c r="A2606" t="s">
        <v>4867</v>
      </c>
      <c r="B2606">
        <v>1120</v>
      </c>
      <c r="C2606">
        <v>13</v>
      </c>
      <c r="D2606">
        <v>2</v>
      </c>
      <c r="E2606">
        <v>1253</v>
      </c>
      <c r="F2606" t="s">
        <v>2737</v>
      </c>
      <c r="G2606" t="s">
        <v>242</v>
      </c>
    </row>
    <row r="2607" spans="1:8" x14ac:dyDescent="0.2">
      <c r="A2607" t="s">
        <v>4867</v>
      </c>
      <c r="B2607">
        <v>1120</v>
      </c>
      <c r="C2607">
        <v>13</v>
      </c>
      <c r="D2607">
        <v>4</v>
      </c>
      <c r="E2607">
        <v>3790</v>
      </c>
      <c r="F2607" t="s">
        <v>1269</v>
      </c>
      <c r="G2607" t="s">
        <v>60</v>
      </c>
    </row>
    <row r="2608" spans="1:8" x14ac:dyDescent="0.2">
      <c r="A2608" t="s">
        <v>4867</v>
      </c>
      <c r="B2608">
        <v>1130</v>
      </c>
      <c r="C2608">
        <v>13</v>
      </c>
      <c r="D2608">
        <v>2</v>
      </c>
      <c r="E2608">
        <v>1253</v>
      </c>
      <c r="F2608" t="s">
        <v>2737</v>
      </c>
      <c r="G2608" t="s">
        <v>242</v>
      </c>
    </row>
    <row r="2609" spans="1:8" x14ac:dyDescent="0.2">
      <c r="A2609" t="s">
        <v>4867</v>
      </c>
      <c r="B2609">
        <v>1130</v>
      </c>
      <c r="C2609">
        <v>13</v>
      </c>
      <c r="D2609">
        <v>4</v>
      </c>
      <c r="E2609">
        <v>3790</v>
      </c>
      <c r="F2609" t="s">
        <v>1269</v>
      </c>
      <c r="G2609" t="s">
        <v>60</v>
      </c>
    </row>
    <row r="2610" spans="1:8" x14ac:dyDescent="0.2">
      <c r="A2610" t="s">
        <v>4867</v>
      </c>
      <c r="B2610">
        <v>1139</v>
      </c>
      <c r="C2610">
        <v>13</v>
      </c>
      <c r="D2610">
        <v>2</v>
      </c>
      <c r="E2610">
        <v>1253</v>
      </c>
      <c r="F2610" t="s">
        <v>2737</v>
      </c>
      <c r="G2610" t="s">
        <v>242</v>
      </c>
    </row>
    <row r="2611" spans="1:8" x14ac:dyDescent="0.2">
      <c r="A2611" t="s">
        <v>4867</v>
      </c>
      <c r="B2611">
        <v>1139</v>
      </c>
      <c r="C2611">
        <v>13</v>
      </c>
      <c r="D2611">
        <v>4</v>
      </c>
      <c r="E2611">
        <v>3790</v>
      </c>
      <c r="F2611" t="s">
        <v>1269</v>
      </c>
      <c r="G2611" t="s">
        <v>60</v>
      </c>
    </row>
    <row r="2612" spans="1:8" x14ac:dyDescent="0.2">
      <c r="A2612" t="s">
        <v>4867</v>
      </c>
      <c r="B2612">
        <v>1148</v>
      </c>
      <c r="C2612">
        <v>13</v>
      </c>
      <c r="D2612">
        <v>2</v>
      </c>
      <c r="E2612">
        <v>1253</v>
      </c>
      <c r="F2612" t="s">
        <v>2737</v>
      </c>
      <c r="G2612" t="s">
        <v>242</v>
      </c>
    </row>
    <row r="2613" spans="1:8" x14ac:dyDescent="0.2">
      <c r="A2613" t="s">
        <v>4867</v>
      </c>
      <c r="B2613">
        <v>1148</v>
      </c>
      <c r="C2613">
        <v>13</v>
      </c>
      <c r="D2613">
        <v>4</v>
      </c>
      <c r="E2613">
        <v>3790</v>
      </c>
      <c r="F2613" t="s">
        <v>1269</v>
      </c>
      <c r="G2613" t="s">
        <v>60</v>
      </c>
    </row>
    <row r="2614" spans="1:8" x14ac:dyDescent="0.2">
      <c r="A2614" t="s">
        <v>4867</v>
      </c>
      <c r="B2614">
        <v>1163</v>
      </c>
      <c r="C2614">
        <v>37</v>
      </c>
      <c r="D2614">
        <v>4</v>
      </c>
      <c r="E2614">
        <v>3116</v>
      </c>
      <c r="F2614" t="s">
        <v>4950</v>
      </c>
      <c r="G2614" t="s">
        <v>629</v>
      </c>
      <c r="H2614" t="s">
        <v>3484</v>
      </c>
    </row>
    <row r="2615" spans="1:8" x14ac:dyDescent="0.2">
      <c r="A2615" t="s">
        <v>4867</v>
      </c>
      <c r="B2615">
        <v>1236</v>
      </c>
      <c r="C2615">
        <v>17</v>
      </c>
      <c r="D2615">
        <v>4</v>
      </c>
      <c r="E2615">
        <v>3417</v>
      </c>
      <c r="F2615" t="s">
        <v>237</v>
      </c>
      <c r="G2615" t="s">
        <v>1827</v>
      </c>
    </row>
    <row r="2616" spans="1:8" x14ac:dyDescent="0.2">
      <c r="A2616" t="s">
        <v>4867</v>
      </c>
      <c r="B2616">
        <v>1257</v>
      </c>
      <c r="C2616">
        <v>21</v>
      </c>
      <c r="D2616">
        <v>4</v>
      </c>
      <c r="E2616">
        <v>3417</v>
      </c>
      <c r="F2616" t="s">
        <v>237</v>
      </c>
      <c r="G2616" t="s">
        <v>1827</v>
      </c>
    </row>
    <row r="2617" spans="1:8" x14ac:dyDescent="0.2">
      <c r="A2617" t="s">
        <v>4867</v>
      </c>
      <c r="B2617">
        <v>1290</v>
      </c>
      <c r="C2617">
        <v>52</v>
      </c>
      <c r="D2617">
        <v>4</v>
      </c>
      <c r="E2617">
        <v>3116</v>
      </c>
      <c r="F2617" t="s">
        <v>4951</v>
      </c>
      <c r="G2617" t="s">
        <v>629</v>
      </c>
      <c r="H2617" t="s">
        <v>3484</v>
      </c>
    </row>
    <row r="2618" spans="1:8" x14ac:dyDescent="0.2">
      <c r="A2618" t="s">
        <v>4867</v>
      </c>
      <c r="B2618">
        <v>1306</v>
      </c>
      <c r="C2618">
        <v>22</v>
      </c>
      <c r="D2618">
        <v>4</v>
      </c>
      <c r="E2618">
        <v>3417</v>
      </c>
      <c r="F2618" t="s">
        <v>237</v>
      </c>
      <c r="G2618" t="s">
        <v>1827</v>
      </c>
    </row>
    <row r="2619" spans="1:8" x14ac:dyDescent="0.2">
      <c r="A2619" t="s">
        <v>4867</v>
      </c>
      <c r="B2619">
        <v>1330</v>
      </c>
      <c r="C2619">
        <v>37</v>
      </c>
      <c r="D2619">
        <v>4</v>
      </c>
      <c r="E2619">
        <v>3116</v>
      </c>
      <c r="F2619" t="s">
        <v>4950</v>
      </c>
      <c r="G2619" t="s">
        <v>629</v>
      </c>
      <c r="H2619" t="s">
        <v>3484</v>
      </c>
    </row>
    <row r="2620" spans="1:8" x14ac:dyDescent="0.2">
      <c r="A2620" t="s">
        <v>4867</v>
      </c>
      <c r="B2620">
        <v>1338</v>
      </c>
      <c r="C2620">
        <v>52</v>
      </c>
      <c r="D2620">
        <v>4</v>
      </c>
      <c r="E2620">
        <v>3116</v>
      </c>
      <c r="F2620" t="s">
        <v>4951</v>
      </c>
      <c r="G2620" t="s">
        <v>629</v>
      </c>
      <c r="H2620" t="s">
        <v>3484</v>
      </c>
    </row>
    <row r="2621" spans="1:8" x14ac:dyDescent="0.2">
      <c r="A2621" t="s">
        <v>4867</v>
      </c>
      <c r="B2621">
        <v>1366</v>
      </c>
      <c r="C2621">
        <v>30</v>
      </c>
      <c r="D2621">
        <v>4</v>
      </c>
      <c r="E2621">
        <v>3417</v>
      </c>
      <c r="F2621" t="s">
        <v>237</v>
      </c>
      <c r="G2621" t="s">
        <v>1827</v>
      </c>
    </row>
    <row r="2622" spans="1:8" x14ac:dyDescent="0.2">
      <c r="A2622" t="s">
        <v>4867</v>
      </c>
      <c r="B2622">
        <v>1371</v>
      </c>
      <c r="C2622">
        <v>21</v>
      </c>
      <c r="D2622">
        <v>2</v>
      </c>
      <c r="E2622">
        <v>1253</v>
      </c>
      <c r="F2622" t="s">
        <v>2737</v>
      </c>
      <c r="G2622" t="s">
        <v>242</v>
      </c>
    </row>
    <row r="2623" spans="1:8" x14ac:dyDescent="0.2">
      <c r="A2623" t="s">
        <v>4867</v>
      </c>
      <c r="B2623">
        <v>1371</v>
      </c>
      <c r="C2623">
        <v>21</v>
      </c>
      <c r="D2623">
        <v>4</v>
      </c>
      <c r="E2623">
        <v>3790</v>
      </c>
      <c r="F2623" t="s">
        <v>1269</v>
      </c>
      <c r="G2623" t="s">
        <v>60</v>
      </c>
    </row>
    <row r="2624" spans="1:8" x14ac:dyDescent="0.2">
      <c r="A2624" t="s">
        <v>4867</v>
      </c>
      <c r="B2624">
        <v>1377</v>
      </c>
      <c r="C2624">
        <v>21</v>
      </c>
      <c r="D2624">
        <v>2</v>
      </c>
      <c r="E2624">
        <v>1253</v>
      </c>
      <c r="F2624" t="s">
        <v>2737</v>
      </c>
      <c r="G2624" t="s">
        <v>242</v>
      </c>
    </row>
    <row r="2625" spans="1:8" x14ac:dyDescent="0.2">
      <c r="A2625" t="s">
        <v>4867</v>
      </c>
      <c r="B2625">
        <v>1377</v>
      </c>
      <c r="C2625">
        <v>21</v>
      </c>
      <c r="D2625">
        <v>4</v>
      </c>
      <c r="E2625">
        <v>3790</v>
      </c>
      <c r="F2625" t="s">
        <v>1269</v>
      </c>
      <c r="G2625" t="s">
        <v>60</v>
      </c>
    </row>
    <row r="2626" spans="1:8" x14ac:dyDescent="0.2">
      <c r="A2626" t="s">
        <v>4867</v>
      </c>
      <c r="B2626">
        <v>1383</v>
      </c>
      <c r="C2626">
        <v>21</v>
      </c>
      <c r="D2626">
        <v>2</v>
      </c>
      <c r="E2626">
        <v>1253</v>
      </c>
      <c r="F2626" t="s">
        <v>2737</v>
      </c>
      <c r="G2626" t="s">
        <v>242</v>
      </c>
    </row>
    <row r="2627" spans="1:8" x14ac:dyDescent="0.2">
      <c r="A2627" t="s">
        <v>4867</v>
      </c>
      <c r="B2627">
        <v>1383</v>
      </c>
      <c r="C2627">
        <v>21</v>
      </c>
      <c r="D2627">
        <v>4</v>
      </c>
      <c r="E2627">
        <v>3790</v>
      </c>
      <c r="F2627" t="s">
        <v>1269</v>
      </c>
      <c r="G2627" t="s">
        <v>60</v>
      </c>
    </row>
    <row r="2628" spans="1:8" x14ac:dyDescent="0.2">
      <c r="A2628" t="s">
        <v>4867</v>
      </c>
      <c r="B2628">
        <v>1390</v>
      </c>
      <c r="C2628">
        <v>21</v>
      </c>
      <c r="D2628">
        <v>2</v>
      </c>
      <c r="E2628">
        <v>1253</v>
      </c>
      <c r="F2628" t="s">
        <v>2737</v>
      </c>
      <c r="G2628" t="s">
        <v>242</v>
      </c>
    </row>
    <row r="2629" spans="1:8" x14ac:dyDescent="0.2">
      <c r="A2629" t="s">
        <v>4867</v>
      </c>
      <c r="B2629">
        <v>1390</v>
      </c>
      <c r="C2629">
        <v>21</v>
      </c>
      <c r="D2629">
        <v>4</v>
      </c>
      <c r="E2629">
        <v>3790</v>
      </c>
      <c r="F2629" t="s">
        <v>1269</v>
      </c>
      <c r="G2629" t="s">
        <v>60</v>
      </c>
    </row>
    <row r="2630" spans="1:8" x14ac:dyDescent="0.2">
      <c r="A2630" t="s">
        <v>4867</v>
      </c>
      <c r="B2630">
        <v>1405</v>
      </c>
      <c r="C2630">
        <v>17</v>
      </c>
      <c r="D2630">
        <v>2</v>
      </c>
      <c r="E2630">
        <v>1253</v>
      </c>
      <c r="F2630" t="s">
        <v>2737</v>
      </c>
      <c r="G2630" t="s">
        <v>242</v>
      </c>
    </row>
    <row r="2631" spans="1:8" x14ac:dyDescent="0.2">
      <c r="A2631" t="s">
        <v>4867</v>
      </c>
      <c r="B2631">
        <v>1405</v>
      </c>
      <c r="C2631">
        <v>17</v>
      </c>
      <c r="D2631">
        <v>4</v>
      </c>
      <c r="E2631">
        <v>3790</v>
      </c>
      <c r="F2631" t="s">
        <v>1269</v>
      </c>
      <c r="G2631" t="s">
        <v>60</v>
      </c>
    </row>
    <row r="2632" spans="1:8" x14ac:dyDescent="0.2">
      <c r="A2632" t="s">
        <v>4867</v>
      </c>
      <c r="B2632">
        <v>1410</v>
      </c>
      <c r="C2632">
        <v>17</v>
      </c>
      <c r="D2632">
        <v>2</v>
      </c>
      <c r="E2632">
        <v>1253</v>
      </c>
      <c r="F2632" t="s">
        <v>2737</v>
      </c>
      <c r="G2632" t="s">
        <v>242</v>
      </c>
    </row>
    <row r="2633" spans="1:8" x14ac:dyDescent="0.2">
      <c r="A2633" t="s">
        <v>4867</v>
      </c>
      <c r="B2633">
        <v>1410</v>
      </c>
      <c r="C2633">
        <v>17</v>
      </c>
      <c r="D2633">
        <v>4</v>
      </c>
      <c r="E2633">
        <v>3790</v>
      </c>
      <c r="F2633" t="s">
        <v>1269</v>
      </c>
      <c r="G2633" t="s">
        <v>60</v>
      </c>
    </row>
    <row r="2634" spans="1:8" x14ac:dyDescent="0.2">
      <c r="A2634" t="s">
        <v>4867</v>
      </c>
      <c r="B2634">
        <v>1431</v>
      </c>
      <c r="C2634">
        <v>9</v>
      </c>
      <c r="D2634">
        <v>2</v>
      </c>
      <c r="E2634">
        <v>1253</v>
      </c>
      <c r="F2634" t="s">
        <v>2737</v>
      </c>
      <c r="G2634" t="s">
        <v>242</v>
      </c>
    </row>
    <row r="2635" spans="1:8" x14ac:dyDescent="0.2">
      <c r="A2635" t="s">
        <v>4867</v>
      </c>
      <c r="B2635">
        <v>1431</v>
      </c>
      <c r="C2635">
        <v>9</v>
      </c>
      <c r="D2635">
        <v>4</v>
      </c>
      <c r="E2635">
        <v>3790</v>
      </c>
      <c r="F2635" t="s">
        <v>1269</v>
      </c>
      <c r="G2635" t="s">
        <v>60</v>
      </c>
    </row>
    <row r="2636" spans="1:8" x14ac:dyDescent="0.2">
      <c r="A2636" t="s">
        <v>4867</v>
      </c>
      <c r="B2636">
        <v>1437</v>
      </c>
      <c r="C2636">
        <v>37</v>
      </c>
      <c r="D2636">
        <v>4</v>
      </c>
      <c r="E2636">
        <v>3116</v>
      </c>
      <c r="F2636" t="s">
        <v>4950</v>
      </c>
      <c r="G2636" t="s">
        <v>629</v>
      </c>
      <c r="H2636" t="s">
        <v>3484</v>
      </c>
    </row>
    <row r="2637" spans="1:8" x14ac:dyDescent="0.2">
      <c r="A2637" t="s">
        <v>4867</v>
      </c>
      <c r="B2637">
        <v>1637</v>
      </c>
      <c r="C2637">
        <v>22</v>
      </c>
      <c r="D2637">
        <v>4</v>
      </c>
      <c r="E2637">
        <v>3417</v>
      </c>
      <c r="F2637" t="s">
        <v>237</v>
      </c>
      <c r="G2637" t="s">
        <v>1827</v>
      </c>
    </row>
    <row r="2638" spans="1:8" x14ac:dyDescent="0.2">
      <c r="A2638" t="s">
        <v>4867</v>
      </c>
      <c r="B2638">
        <v>1644</v>
      </c>
      <c r="C2638">
        <v>9</v>
      </c>
      <c r="D2638">
        <v>2</v>
      </c>
      <c r="E2638">
        <v>3212</v>
      </c>
      <c r="F2638" t="s">
        <v>238</v>
      </c>
      <c r="G2638" t="s">
        <v>242</v>
      </c>
    </row>
    <row r="2639" spans="1:8" x14ac:dyDescent="0.2">
      <c r="A2639" t="s">
        <v>4867</v>
      </c>
      <c r="B2639">
        <v>1644</v>
      </c>
      <c r="C2639">
        <v>9</v>
      </c>
      <c r="D2639">
        <v>4</v>
      </c>
      <c r="E2639">
        <v>1317</v>
      </c>
      <c r="F2639" t="s">
        <v>2067</v>
      </c>
      <c r="G2639" t="s">
        <v>60</v>
      </c>
      <c r="H2639" t="s">
        <v>3494</v>
      </c>
    </row>
    <row r="2640" spans="1:8" x14ac:dyDescent="0.2">
      <c r="A2640" t="s">
        <v>4867</v>
      </c>
      <c r="B2640">
        <v>1644</v>
      </c>
      <c r="C2640">
        <v>9</v>
      </c>
      <c r="D2640">
        <v>6</v>
      </c>
      <c r="E2640">
        <v>274</v>
      </c>
      <c r="F2640" t="s">
        <v>650</v>
      </c>
      <c r="G2640" t="s">
        <v>2219</v>
      </c>
      <c r="H2640" t="s">
        <v>3490</v>
      </c>
    </row>
    <row r="2641" spans="1:8" x14ac:dyDescent="0.2">
      <c r="A2641" t="s">
        <v>4867</v>
      </c>
      <c r="B2641">
        <v>1651</v>
      </c>
      <c r="C2641">
        <v>22</v>
      </c>
      <c r="D2641">
        <v>4</v>
      </c>
      <c r="E2641">
        <v>3417</v>
      </c>
      <c r="F2641" t="s">
        <v>237</v>
      </c>
      <c r="G2641" t="s">
        <v>1827</v>
      </c>
    </row>
    <row r="2642" spans="1:8" x14ac:dyDescent="0.2">
      <c r="A2642" t="s">
        <v>4867</v>
      </c>
      <c r="B2642">
        <v>1664</v>
      </c>
      <c r="C2642">
        <v>17</v>
      </c>
      <c r="D2642">
        <v>2</v>
      </c>
      <c r="E2642">
        <v>1252</v>
      </c>
      <c r="F2642" t="s">
        <v>2736</v>
      </c>
      <c r="G2642" t="s">
        <v>242</v>
      </c>
    </row>
    <row r="2643" spans="1:8" x14ac:dyDescent="0.2">
      <c r="A2643" t="s">
        <v>4867</v>
      </c>
      <c r="B2643">
        <v>1664</v>
      </c>
      <c r="C2643">
        <v>17</v>
      </c>
      <c r="D2643">
        <v>2</v>
      </c>
      <c r="E2643">
        <v>1257</v>
      </c>
      <c r="F2643" t="s">
        <v>2720</v>
      </c>
      <c r="G2643" t="s">
        <v>242</v>
      </c>
    </row>
    <row r="2644" spans="1:8" x14ac:dyDescent="0.2">
      <c r="A2644" t="s">
        <v>4867</v>
      </c>
      <c r="B2644">
        <v>1664</v>
      </c>
      <c r="C2644">
        <v>17</v>
      </c>
      <c r="D2644">
        <v>4</v>
      </c>
      <c r="E2644">
        <v>3790</v>
      </c>
      <c r="F2644" t="s">
        <v>1269</v>
      </c>
      <c r="G2644" t="s">
        <v>60</v>
      </c>
    </row>
    <row r="2645" spans="1:8" x14ac:dyDescent="0.2">
      <c r="A2645" t="s">
        <v>4867</v>
      </c>
      <c r="B2645">
        <v>1670</v>
      </c>
      <c r="C2645">
        <v>17</v>
      </c>
      <c r="D2645">
        <v>2</v>
      </c>
      <c r="E2645">
        <v>3212</v>
      </c>
      <c r="F2645" t="s">
        <v>238</v>
      </c>
      <c r="G2645" t="s">
        <v>242</v>
      </c>
    </row>
    <row r="2646" spans="1:8" x14ac:dyDescent="0.2">
      <c r="A2646" t="s">
        <v>4867</v>
      </c>
      <c r="B2646">
        <v>1670</v>
      </c>
      <c r="C2646">
        <v>17</v>
      </c>
      <c r="D2646">
        <v>4</v>
      </c>
      <c r="E2646">
        <v>1317</v>
      </c>
      <c r="F2646" t="s">
        <v>2067</v>
      </c>
      <c r="G2646" t="s">
        <v>60</v>
      </c>
      <c r="H2646" t="s">
        <v>3494</v>
      </c>
    </row>
    <row r="2647" spans="1:8" x14ac:dyDescent="0.2">
      <c r="A2647" t="s">
        <v>4867</v>
      </c>
      <c r="B2647">
        <v>1670</v>
      </c>
      <c r="C2647">
        <v>17</v>
      </c>
      <c r="D2647">
        <v>6</v>
      </c>
      <c r="E2647">
        <v>274</v>
      </c>
      <c r="F2647" t="s">
        <v>650</v>
      </c>
      <c r="G2647" t="s">
        <v>2219</v>
      </c>
      <c r="H2647" t="s">
        <v>3490</v>
      </c>
    </row>
    <row r="2648" spans="1:8" x14ac:dyDescent="0.2">
      <c r="A2648" t="s">
        <v>4867</v>
      </c>
      <c r="B2648">
        <v>1676</v>
      </c>
      <c r="C2648">
        <v>17</v>
      </c>
      <c r="D2648">
        <v>2</v>
      </c>
      <c r="E2648">
        <v>1252</v>
      </c>
      <c r="F2648" t="s">
        <v>2736</v>
      </c>
      <c r="G2648" t="s">
        <v>242</v>
      </c>
    </row>
    <row r="2649" spans="1:8" x14ac:dyDescent="0.2">
      <c r="A2649" t="s">
        <v>4867</v>
      </c>
      <c r="B2649">
        <v>1676</v>
      </c>
      <c r="C2649">
        <v>17</v>
      </c>
      <c r="D2649">
        <v>2</v>
      </c>
      <c r="E2649">
        <v>1257</v>
      </c>
      <c r="F2649" t="s">
        <v>2720</v>
      </c>
      <c r="G2649" t="s">
        <v>242</v>
      </c>
    </row>
    <row r="2650" spans="1:8" x14ac:dyDescent="0.2">
      <c r="A2650" t="s">
        <v>4867</v>
      </c>
      <c r="B2650">
        <v>1676</v>
      </c>
      <c r="C2650">
        <v>17</v>
      </c>
      <c r="D2650">
        <v>4</v>
      </c>
      <c r="E2650">
        <v>3790</v>
      </c>
      <c r="F2650" t="s">
        <v>1269</v>
      </c>
      <c r="G2650" t="s">
        <v>60</v>
      </c>
    </row>
    <row r="2651" spans="1:8" x14ac:dyDescent="0.2">
      <c r="A2651" t="s">
        <v>4867</v>
      </c>
      <c r="B2651">
        <v>1689</v>
      </c>
      <c r="C2651">
        <v>21</v>
      </c>
      <c r="D2651">
        <v>2</v>
      </c>
      <c r="E2651">
        <v>3212</v>
      </c>
      <c r="F2651" t="s">
        <v>238</v>
      </c>
      <c r="G2651" t="s">
        <v>242</v>
      </c>
    </row>
    <row r="2652" spans="1:8" x14ac:dyDescent="0.2">
      <c r="A2652" t="s">
        <v>4867</v>
      </c>
      <c r="B2652">
        <v>1689</v>
      </c>
      <c r="C2652">
        <v>21</v>
      </c>
      <c r="D2652">
        <v>4</v>
      </c>
      <c r="E2652">
        <v>1317</v>
      </c>
      <c r="F2652" t="s">
        <v>2067</v>
      </c>
      <c r="G2652" t="s">
        <v>60</v>
      </c>
      <c r="H2652" t="s">
        <v>3494</v>
      </c>
    </row>
    <row r="2653" spans="1:8" x14ac:dyDescent="0.2">
      <c r="A2653" t="s">
        <v>4867</v>
      </c>
      <c r="B2653">
        <v>1689</v>
      </c>
      <c r="C2653">
        <v>21</v>
      </c>
      <c r="D2653">
        <v>6</v>
      </c>
      <c r="E2653">
        <v>274</v>
      </c>
      <c r="F2653" t="s">
        <v>650</v>
      </c>
      <c r="G2653" t="s">
        <v>2219</v>
      </c>
      <c r="H2653" t="s">
        <v>3490</v>
      </c>
    </row>
    <row r="2654" spans="1:8" x14ac:dyDescent="0.2">
      <c r="A2654" t="s">
        <v>4867</v>
      </c>
      <c r="B2654">
        <v>1694</v>
      </c>
      <c r="C2654">
        <v>21</v>
      </c>
      <c r="D2654">
        <v>2</v>
      </c>
      <c r="E2654">
        <v>3212</v>
      </c>
      <c r="F2654" t="s">
        <v>238</v>
      </c>
      <c r="G2654" t="s">
        <v>242</v>
      </c>
    </row>
    <row r="2655" spans="1:8" x14ac:dyDescent="0.2">
      <c r="A2655" t="s">
        <v>4867</v>
      </c>
      <c r="B2655">
        <v>1694</v>
      </c>
      <c r="C2655">
        <v>21</v>
      </c>
      <c r="D2655">
        <v>4</v>
      </c>
      <c r="E2655">
        <v>1317</v>
      </c>
      <c r="F2655" t="s">
        <v>2067</v>
      </c>
      <c r="G2655" t="s">
        <v>60</v>
      </c>
      <c r="H2655" t="s">
        <v>3494</v>
      </c>
    </row>
    <row r="2656" spans="1:8" x14ac:dyDescent="0.2">
      <c r="A2656" t="s">
        <v>4867</v>
      </c>
      <c r="B2656">
        <v>1694</v>
      </c>
      <c r="C2656">
        <v>21</v>
      </c>
      <c r="D2656">
        <v>6</v>
      </c>
      <c r="E2656">
        <v>274</v>
      </c>
      <c r="F2656" t="s">
        <v>650</v>
      </c>
      <c r="G2656" t="s">
        <v>2219</v>
      </c>
      <c r="H2656" t="s">
        <v>3490</v>
      </c>
    </row>
    <row r="2657" spans="1:8" x14ac:dyDescent="0.2">
      <c r="A2657" t="s">
        <v>4867</v>
      </c>
      <c r="B2657">
        <v>1744</v>
      </c>
      <c r="C2657">
        <v>17</v>
      </c>
      <c r="D2657">
        <v>2</v>
      </c>
      <c r="E2657">
        <v>1252</v>
      </c>
      <c r="F2657" t="s">
        <v>2736</v>
      </c>
      <c r="G2657" t="s">
        <v>242</v>
      </c>
    </row>
    <row r="2658" spans="1:8" x14ac:dyDescent="0.2">
      <c r="A2658" t="s">
        <v>4867</v>
      </c>
      <c r="B2658">
        <v>1744</v>
      </c>
      <c r="C2658">
        <v>17</v>
      </c>
      <c r="D2658">
        <v>2</v>
      </c>
      <c r="E2658">
        <v>1257</v>
      </c>
      <c r="F2658" t="s">
        <v>2720</v>
      </c>
      <c r="G2658" t="s">
        <v>242</v>
      </c>
    </row>
    <row r="2659" spans="1:8" x14ac:dyDescent="0.2">
      <c r="A2659" t="s">
        <v>4867</v>
      </c>
      <c r="B2659">
        <v>1744</v>
      </c>
      <c r="C2659">
        <v>17</v>
      </c>
      <c r="D2659">
        <v>4</v>
      </c>
      <c r="E2659">
        <v>3790</v>
      </c>
      <c r="F2659" t="s">
        <v>1269</v>
      </c>
      <c r="G2659" t="s">
        <v>60</v>
      </c>
    </row>
    <row r="2660" spans="1:8" x14ac:dyDescent="0.2">
      <c r="A2660" t="s">
        <v>4867</v>
      </c>
      <c r="B2660">
        <v>1747</v>
      </c>
      <c r="C2660">
        <v>17</v>
      </c>
      <c r="D2660">
        <v>2</v>
      </c>
      <c r="E2660">
        <v>3212</v>
      </c>
      <c r="F2660" t="s">
        <v>238</v>
      </c>
      <c r="G2660" t="s">
        <v>242</v>
      </c>
    </row>
    <row r="2661" spans="1:8" x14ac:dyDescent="0.2">
      <c r="A2661" t="s">
        <v>4867</v>
      </c>
      <c r="B2661">
        <v>1747</v>
      </c>
      <c r="C2661">
        <v>17</v>
      </c>
      <c r="D2661">
        <v>4</v>
      </c>
      <c r="E2661">
        <v>1317</v>
      </c>
      <c r="F2661" t="s">
        <v>2067</v>
      </c>
      <c r="G2661" t="s">
        <v>60</v>
      </c>
      <c r="H2661" t="s">
        <v>3494</v>
      </c>
    </row>
    <row r="2662" spans="1:8" x14ac:dyDescent="0.2">
      <c r="A2662" t="s">
        <v>4867</v>
      </c>
      <c r="B2662">
        <v>1747</v>
      </c>
      <c r="C2662">
        <v>17</v>
      </c>
      <c r="D2662">
        <v>6</v>
      </c>
      <c r="E2662">
        <v>274</v>
      </c>
      <c r="F2662" t="s">
        <v>650</v>
      </c>
      <c r="G2662" t="s">
        <v>2219</v>
      </c>
      <c r="H2662" t="s">
        <v>3490</v>
      </c>
    </row>
    <row r="2663" spans="1:8" x14ac:dyDescent="0.2">
      <c r="A2663" t="s">
        <v>4867</v>
      </c>
      <c r="B2663">
        <v>1752</v>
      </c>
      <c r="C2663">
        <v>17</v>
      </c>
      <c r="D2663">
        <v>2</v>
      </c>
      <c r="E2663">
        <v>1252</v>
      </c>
      <c r="F2663" t="s">
        <v>2736</v>
      </c>
      <c r="G2663" t="s">
        <v>242</v>
      </c>
    </row>
    <row r="2664" spans="1:8" x14ac:dyDescent="0.2">
      <c r="A2664" t="s">
        <v>4867</v>
      </c>
      <c r="B2664">
        <v>1752</v>
      </c>
      <c r="C2664">
        <v>17</v>
      </c>
      <c r="D2664">
        <v>2</v>
      </c>
      <c r="E2664">
        <v>1257</v>
      </c>
      <c r="F2664" t="s">
        <v>2720</v>
      </c>
      <c r="G2664" t="s">
        <v>242</v>
      </c>
    </row>
    <row r="2665" spans="1:8" x14ac:dyDescent="0.2">
      <c r="A2665" t="s">
        <v>4867</v>
      </c>
      <c r="B2665">
        <v>1752</v>
      </c>
      <c r="C2665">
        <v>17</v>
      </c>
      <c r="D2665">
        <v>4</v>
      </c>
      <c r="E2665">
        <v>3790</v>
      </c>
      <c r="F2665" t="s">
        <v>1269</v>
      </c>
      <c r="G2665" t="s">
        <v>60</v>
      </c>
    </row>
    <row r="2666" spans="1:8" x14ac:dyDescent="0.2">
      <c r="A2666" t="s">
        <v>4867</v>
      </c>
      <c r="B2666">
        <v>1755</v>
      </c>
      <c r="C2666">
        <v>17</v>
      </c>
      <c r="D2666">
        <v>2</v>
      </c>
      <c r="E2666">
        <v>3212</v>
      </c>
      <c r="F2666" t="s">
        <v>238</v>
      </c>
      <c r="G2666" t="s">
        <v>242</v>
      </c>
    </row>
    <row r="2667" spans="1:8" x14ac:dyDescent="0.2">
      <c r="A2667" t="s">
        <v>4867</v>
      </c>
      <c r="B2667">
        <v>1755</v>
      </c>
      <c r="C2667">
        <v>17</v>
      </c>
      <c r="D2667">
        <v>4</v>
      </c>
      <c r="E2667">
        <v>1317</v>
      </c>
      <c r="F2667" t="s">
        <v>2067</v>
      </c>
      <c r="G2667" t="s">
        <v>60</v>
      </c>
      <c r="H2667" t="s">
        <v>3494</v>
      </c>
    </row>
    <row r="2668" spans="1:8" x14ac:dyDescent="0.2">
      <c r="A2668" t="s">
        <v>4867</v>
      </c>
      <c r="B2668">
        <v>1755</v>
      </c>
      <c r="C2668">
        <v>17</v>
      </c>
      <c r="D2668">
        <v>6</v>
      </c>
      <c r="E2668">
        <v>274</v>
      </c>
      <c r="F2668" t="s">
        <v>650</v>
      </c>
      <c r="G2668" t="s">
        <v>2219</v>
      </c>
      <c r="H2668" t="s">
        <v>3490</v>
      </c>
    </row>
    <row r="2669" spans="1:8" x14ac:dyDescent="0.2">
      <c r="A2669" t="s">
        <v>4867</v>
      </c>
      <c r="B2669">
        <v>1764</v>
      </c>
      <c r="C2669">
        <v>13</v>
      </c>
      <c r="D2669">
        <v>2</v>
      </c>
      <c r="E2669">
        <v>1252</v>
      </c>
      <c r="F2669" t="s">
        <v>2736</v>
      </c>
      <c r="G2669" t="s">
        <v>242</v>
      </c>
    </row>
    <row r="2670" spans="1:8" x14ac:dyDescent="0.2">
      <c r="A2670" t="s">
        <v>4867</v>
      </c>
      <c r="B2670">
        <v>1764</v>
      </c>
      <c r="C2670">
        <v>13</v>
      </c>
      <c r="D2670">
        <v>2</v>
      </c>
      <c r="E2670">
        <v>1257</v>
      </c>
      <c r="F2670" t="s">
        <v>2720</v>
      </c>
      <c r="G2670" t="s">
        <v>242</v>
      </c>
    </row>
    <row r="2671" spans="1:8" x14ac:dyDescent="0.2">
      <c r="A2671" t="s">
        <v>4867</v>
      </c>
      <c r="B2671">
        <v>1764</v>
      </c>
      <c r="C2671">
        <v>13</v>
      </c>
      <c r="D2671">
        <v>4</v>
      </c>
      <c r="E2671">
        <v>3790</v>
      </c>
      <c r="F2671" t="s">
        <v>1269</v>
      </c>
      <c r="G2671" t="s">
        <v>60</v>
      </c>
    </row>
    <row r="2672" spans="1:8" x14ac:dyDescent="0.2">
      <c r="A2672" t="s">
        <v>4867</v>
      </c>
      <c r="B2672">
        <v>1771</v>
      </c>
      <c r="C2672">
        <v>13</v>
      </c>
      <c r="D2672">
        <v>2</v>
      </c>
      <c r="E2672">
        <v>1252</v>
      </c>
      <c r="F2672" t="s">
        <v>2736</v>
      </c>
      <c r="G2672" t="s">
        <v>242</v>
      </c>
    </row>
    <row r="2673" spans="1:8" x14ac:dyDescent="0.2">
      <c r="A2673" t="s">
        <v>4867</v>
      </c>
      <c r="B2673">
        <v>1771</v>
      </c>
      <c r="C2673">
        <v>13</v>
      </c>
      <c r="D2673">
        <v>2</v>
      </c>
      <c r="E2673">
        <v>1257</v>
      </c>
      <c r="F2673" t="s">
        <v>2720</v>
      </c>
      <c r="G2673" t="s">
        <v>242</v>
      </c>
    </row>
    <row r="2674" spans="1:8" x14ac:dyDescent="0.2">
      <c r="A2674" t="s">
        <v>4867</v>
      </c>
      <c r="B2674">
        <v>1771</v>
      </c>
      <c r="C2674">
        <v>13</v>
      </c>
      <c r="D2674">
        <v>4</v>
      </c>
      <c r="E2674">
        <v>3790</v>
      </c>
      <c r="F2674" t="s">
        <v>1269</v>
      </c>
      <c r="G2674" t="s">
        <v>60</v>
      </c>
    </row>
    <row r="2675" spans="1:8" x14ac:dyDescent="0.2">
      <c r="A2675" t="s">
        <v>4867</v>
      </c>
      <c r="B2675">
        <v>1773</v>
      </c>
      <c r="C2675">
        <v>13</v>
      </c>
      <c r="D2675">
        <v>2</v>
      </c>
      <c r="E2675">
        <v>3212</v>
      </c>
      <c r="F2675" t="s">
        <v>238</v>
      </c>
      <c r="G2675" t="s">
        <v>242</v>
      </c>
    </row>
    <row r="2676" spans="1:8" x14ac:dyDescent="0.2">
      <c r="A2676" t="s">
        <v>4867</v>
      </c>
      <c r="B2676">
        <v>1773</v>
      </c>
      <c r="C2676">
        <v>13</v>
      </c>
      <c r="D2676">
        <v>4</v>
      </c>
      <c r="E2676">
        <v>1317</v>
      </c>
      <c r="F2676" t="s">
        <v>2067</v>
      </c>
      <c r="G2676" t="s">
        <v>60</v>
      </c>
      <c r="H2676" t="s">
        <v>3494</v>
      </c>
    </row>
    <row r="2677" spans="1:8" x14ac:dyDescent="0.2">
      <c r="A2677" t="s">
        <v>4867</v>
      </c>
      <c r="B2677">
        <v>1773</v>
      </c>
      <c r="C2677">
        <v>13</v>
      </c>
      <c r="D2677">
        <v>6</v>
      </c>
      <c r="E2677">
        <v>274</v>
      </c>
      <c r="F2677" t="s">
        <v>650</v>
      </c>
      <c r="G2677" t="s">
        <v>2219</v>
      </c>
      <c r="H2677" t="s">
        <v>3490</v>
      </c>
    </row>
    <row r="2678" spans="1:8" x14ac:dyDescent="0.2">
      <c r="A2678" t="s">
        <v>4867</v>
      </c>
      <c r="B2678">
        <v>1839</v>
      </c>
      <c r="C2678">
        <v>2</v>
      </c>
      <c r="D2678">
        <v>2</v>
      </c>
      <c r="E2678">
        <v>882</v>
      </c>
      <c r="F2678" t="s">
        <v>4871</v>
      </c>
      <c r="G2678" t="s">
        <v>242</v>
      </c>
    </row>
    <row r="2679" spans="1:8" x14ac:dyDescent="0.2">
      <c r="A2679" t="s">
        <v>4867</v>
      </c>
      <c r="B2679">
        <v>627</v>
      </c>
      <c r="C2679">
        <v>52</v>
      </c>
      <c r="D2679">
        <v>4</v>
      </c>
      <c r="E2679">
        <v>3116</v>
      </c>
      <c r="F2679" t="s">
        <v>4951</v>
      </c>
      <c r="G2679" t="s">
        <v>629</v>
      </c>
      <c r="H2679" t="s">
        <v>3484</v>
      </c>
    </row>
    <row r="2680" spans="1:8" x14ac:dyDescent="0.2">
      <c r="A2680" t="s">
        <v>4867</v>
      </c>
      <c r="B2680">
        <v>713</v>
      </c>
      <c r="C2680">
        <v>9</v>
      </c>
      <c r="D2680">
        <v>2</v>
      </c>
      <c r="E2680">
        <v>1253</v>
      </c>
      <c r="F2680" t="s">
        <v>2737</v>
      </c>
      <c r="G2680" t="s">
        <v>242</v>
      </c>
    </row>
    <row r="2681" spans="1:8" x14ac:dyDescent="0.2">
      <c r="A2681" t="s">
        <v>4867</v>
      </c>
      <c r="B2681">
        <v>713</v>
      </c>
      <c r="C2681">
        <v>9</v>
      </c>
      <c r="D2681">
        <v>4</v>
      </c>
      <c r="E2681">
        <v>3790</v>
      </c>
      <c r="F2681" t="s">
        <v>1269</v>
      </c>
      <c r="G2681" t="s">
        <v>60</v>
      </c>
    </row>
    <row r="2682" spans="1:8" x14ac:dyDescent="0.2">
      <c r="A2682" t="s">
        <v>4867</v>
      </c>
      <c r="B2682">
        <v>725</v>
      </c>
      <c r="C2682">
        <v>37</v>
      </c>
      <c r="D2682">
        <v>4</v>
      </c>
      <c r="E2682">
        <v>3116</v>
      </c>
      <c r="F2682" t="s">
        <v>4950</v>
      </c>
      <c r="G2682" t="s">
        <v>629</v>
      </c>
      <c r="H2682" t="s">
        <v>3484</v>
      </c>
    </row>
    <row r="2683" spans="1:8" x14ac:dyDescent="0.2">
      <c r="A2683" t="s">
        <v>4867</v>
      </c>
      <c r="B2683">
        <v>892</v>
      </c>
      <c r="C2683">
        <v>37</v>
      </c>
      <c r="D2683">
        <v>4</v>
      </c>
      <c r="E2683">
        <v>3116</v>
      </c>
      <c r="F2683" t="s">
        <v>4950</v>
      </c>
      <c r="G2683" t="s">
        <v>629</v>
      </c>
      <c r="H2683" t="s">
        <v>3484</v>
      </c>
    </row>
    <row r="2684" spans="1:8" x14ac:dyDescent="0.2">
      <c r="A2684" t="s">
        <v>4867</v>
      </c>
      <c r="B2684">
        <v>926</v>
      </c>
      <c r="C2684">
        <v>9</v>
      </c>
      <c r="D2684">
        <v>2</v>
      </c>
      <c r="E2684">
        <v>1253</v>
      </c>
      <c r="F2684" t="s">
        <v>2737</v>
      </c>
      <c r="G2684" t="s">
        <v>242</v>
      </c>
    </row>
    <row r="2685" spans="1:8" x14ac:dyDescent="0.2">
      <c r="A2685" t="s">
        <v>4867</v>
      </c>
      <c r="B2685">
        <v>926</v>
      </c>
      <c r="C2685">
        <v>9</v>
      </c>
      <c r="D2685">
        <v>4</v>
      </c>
      <c r="E2685">
        <v>3790</v>
      </c>
      <c r="F2685" t="s">
        <v>1269</v>
      </c>
      <c r="G2685" t="s">
        <v>60</v>
      </c>
    </row>
    <row r="2686" spans="1:8" x14ac:dyDescent="0.2">
      <c r="A2686" t="s">
        <v>4867</v>
      </c>
      <c r="B2686">
        <v>931</v>
      </c>
      <c r="C2686">
        <v>9</v>
      </c>
      <c r="D2686">
        <v>2</v>
      </c>
      <c r="E2686">
        <v>1253</v>
      </c>
      <c r="F2686" t="s">
        <v>2737</v>
      </c>
      <c r="G2686" t="s">
        <v>242</v>
      </c>
    </row>
    <row r="2687" spans="1:8" x14ac:dyDescent="0.2">
      <c r="A2687" t="s">
        <v>4867</v>
      </c>
      <c r="B2687">
        <v>931</v>
      </c>
      <c r="C2687">
        <v>9</v>
      </c>
      <c r="D2687">
        <v>4</v>
      </c>
      <c r="E2687">
        <v>3790</v>
      </c>
      <c r="F2687" t="s">
        <v>1269</v>
      </c>
      <c r="G2687" t="s">
        <v>60</v>
      </c>
    </row>
    <row r="2688" spans="1:8" x14ac:dyDescent="0.2">
      <c r="A2688" t="s">
        <v>4867</v>
      </c>
      <c r="B2688">
        <v>935</v>
      </c>
      <c r="C2688">
        <v>5</v>
      </c>
      <c r="D2688">
        <v>4</v>
      </c>
      <c r="E2688">
        <v>3792</v>
      </c>
      <c r="F2688" t="s">
        <v>2454</v>
      </c>
      <c r="G2688" t="s">
        <v>60</v>
      </c>
    </row>
    <row r="2689" spans="1:8" x14ac:dyDescent="0.2">
      <c r="A2689" t="s">
        <v>4867</v>
      </c>
      <c r="B2689">
        <v>943</v>
      </c>
      <c r="C2689">
        <v>37</v>
      </c>
      <c r="D2689">
        <v>4</v>
      </c>
      <c r="E2689">
        <v>3116</v>
      </c>
      <c r="F2689" t="s">
        <v>4950</v>
      </c>
      <c r="G2689" t="s">
        <v>629</v>
      </c>
      <c r="H2689" t="s">
        <v>3484</v>
      </c>
    </row>
    <row r="2690" spans="1:8" x14ac:dyDescent="0.2">
      <c r="A2690" t="s">
        <v>4867</v>
      </c>
      <c r="B2690">
        <v>952</v>
      </c>
      <c r="C2690">
        <v>52</v>
      </c>
      <c r="D2690">
        <v>4</v>
      </c>
      <c r="E2690">
        <v>3116</v>
      </c>
      <c r="F2690" t="s">
        <v>4951</v>
      </c>
      <c r="G2690" t="s">
        <v>629</v>
      </c>
      <c r="H2690" t="s">
        <v>3484</v>
      </c>
    </row>
    <row r="2691" spans="1:8" x14ac:dyDescent="0.2">
      <c r="A2691" t="s">
        <v>4956</v>
      </c>
      <c r="B2691">
        <v>94</v>
      </c>
      <c r="C2691">
        <v>3</v>
      </c>
      <c r="D2691">
        <v>2</v>
      </c>
      <c r="E2691">
        <v>882</v>
      </c>
      <c r="F2691" t="s">
        <v>4871</v>
      </c>
      <c r="G2691" t="s">
        <v>242</v>
      </c>
    </row>
    <row r="2692" spans="1:8" x14ac:dyDescent="0.2">
      <c r="A2692" t="s">
        <v>4866</v>
      </c>
      <c r="B2692">
        <v>1173</v>
      </c>
      <c r="C2692">
        <v>52</v>
      </c>
      <c r="D2692">
        <v>4</v>
      </c>
      <c r="E2692">
        <v>3116</v>
      </c>
      <c r="F2692" t="s">
        <v>4951</v>
      </c>
      <c r="G2692" t="s">
        <v>629</v>
      </c>
      <c r="H2692" t="s">
        <v>3484</v>
      </c>
    </row>
    <row r="2693" spans="1:8" x14ac:dyDescent="0.2">
      <c r="A2693" t="s">
        <v>4866</v>
      </c>
      <c r="B2693">
        <v>1258</v>
      </c>
      <c r="C2693">
        <v>13</v>
      </c>
      <c r="D2693">
        <v>2</v>
      </c>
      <c r="E2693">
        <v>1253</v>
      </c>
      <c r="F2693" t="s">
        <v>2737</v>
      </c>
      <c r="G2693" t="s">
        <v>242</v>
      </c>
    </row>
    <row r="2694" spans="1:8" x14ac:dyDescent="0.2">
      <c r="A2694" t="s">
        <v>4866</v>
      </c>
      <c r="B2694">
        <v>1258</v>
      </c>
      <c r="C2694">
        <v>13</v>
      </c>
      <c r="D2694">
        <v>4</v>
      </c>
      <c r="E2694">
        <v>3790</v>
      </c>
      <c r="F2694" t="s">
        <v>1269</v>
      </c>
      <c r="G2694" t="s">
        <v>60</v>
      </c>
    </row>
    <row r="2695" spans="1:8" x14ac:dyDescent="0.2">
      <c r="A2695" t="s">
        <v>4866</v>
      </c>
      <c r="B2695">
        <v>1269</v>
      </c>
      <c r="C2695">
        <v>13</v>
      </c>
      <c r="D2695">
        <v>2</v>
      </c>
      <c r="E2695">
        <v>1253</v>
      </c>
      <c r="F2695" t="s">
        <v>2737</v>
      </c>
      <c r="G2695" t="s">
        <v>242</v>
      </c>
    </row>
    <row r="2696" spans="1:8" x14ac:dyDescent="0.2">
      <c r="A2696" t="s">
        <v>4866</v>
      </c>
      <c r="B2696">
        <v>1269</v>
      </c>
      <c r="C2696">
        <v>13</v>
      </c>
      <c r="D2696">
        <v>4</v>
      </c>
      <c r="E2696">
        <v>3790</v>
      </c>
      <c r="F2696" t="s">
        <v>1269</v>
      </c>
      <c r="G2696" t="s">
        <v>60</v>
      </c>
    </row>
    <row r="2697" spans="1:8" x14ac:dyDescent="0.2">
      <c r="A2697" t="s">
        <v>4866</v>
      </c>
      <c r="B2697">
        <v>1279</v>
      </c>
      <c r="C2697">
        <v>13</v>
      </c>
      <c r="D2697">
        <v>2</v>
      </c>
      <c r="E2697">
        <v>1253</v>
      </c>
      <c r="F2697" t="s">
        <v>2737</v>
      </c>
      <c r="G2697" t="s">
        <v>242</v>
      </c>
    </row>
    <row r="2698" spans="1:8" x14ac:dyDescent="0.2">
      <c r="A2698" t="s">
        <v>4866</v>
      </c>
      <c r="B2698">
        <v>1279</v>
      </c>
      <c r="C2698">
        <v>13</v>
      </c>
      <c r="D2698">
        <v>4</v>
      </c>
      <c r="E2698">
        <v>3790</v>
      </c>
      <c r="F2698" t="s">
        <v>1269</v>
      </c>
      <c r="G2698" t="s">
        <v>60</v>
      </c>
    </row>
    <row r="2699" spans="1:8" x14ac:dyDescent="0.2">
      <c r="A2699" t="s">
        <v>4866</v>
      </c>
      <c r="B2699">
        <v>1288</v>
      </c>
      <c r="C2699">
        <v>13</v>
      </c>
      <c r="D2699">
        <v>2</v>
      </c>
      <c r="E2699">
        <v>1253</v>
      </c>
      <c r="F2699" t="s">
        <v>2737</v>
      </c>
      <c r="G2699" t="s">
        <v>242</v>
      </c>
    </row>
    <row r="2700" spans="1:8" x14ac:dyDescent="0.2">
      <c r="A2700" t="s">
        <v>4866</v>
      </c>
      <c r="B2700">
        <v>1288</v>
      </c>
      <c r="C2700">
        <v>13</v>
      </c>
      <c r="D2700">
        <v>4</v>
      </c>
      <c r="E2700">
        <v>3790</v>
      </c>
      <c r="F2700" t="s">
        <v>1269</v>
      </c>
      <c r="G2700" t="s">
        <v>60</v>
      </c>
    </row>
    <row r="2701" spans="1:8" x14ac:dyDescent="0.2">
      <c r="A2701" t="s">
        <v>4866</v>
      </c>
      <c r="B2701">
        <v>1303</v>
      </c>
      <c r="C2701">
        <v>37</v>
      </c>
      <c r="D2701">
        <v>4</v>
      </c>
      <c r="E2701">
        <v>3116</v>
      </c>
      <c r="F2701" t="s">
        <v>4950</v>
      </c>
      <c r="G2701" t="s">
        <v>629</v>
      </c>
      <c r="H2701" t="s">
        <v>3484</v>
      </c>
    </row>
    <row r="2702" spans="1:8" x14ac:dyDescent="0.2">
      <c r="A2702" t="s">
        <v>4866</v>
      </c>
      <c r="B2702">
        <v>1311</v>
      </c>
      <c r="C2702">
        <v>52</v>
      </c>
      <c r="D2702">
        <v>4</v>
      </c>
      <c r="E2702">
        <v>3116</v>
      </c>
      <c r="F2702" t="s">
        <v>4951</v>
      </c>
      <c r="G2702" t="s">
        <v>629</v>
      </c>
      <c r="H2702" t="s">
        <v>3484</v>
      </c>
    </row>
    <row r="2703" spans="1:8" x14ac:dyDescent="0.2">
      <c r="A2703" t="s">
        <v>4866</v>
      </c>
      <c r="B2703">
        <v>1327</v>
      </c>
      <c r="C2703">
        <v>24</v>
      </c>
      <c r="D2703">
        <v>4</v>
      </c>
      <c r="E2703">
        <v>3417</v>
      </c>
      <c r="F2703" t="s">
        <v>237</v>
      </c>
      <c r="G2703" t="s">
        <v>1827</v>
      </c>
    </row>
    <row r="2704" spans="1:8" x14ac:dyDescent="0.2">
      <c r="A2704" t="s">
        <v>4866</v>
      </c>
      <c r="B2704">
        <v>1406</v>
      </c>
      <c r="C2704">
        <v>37</v>
      </c>
      <c r="D2704">
        <v>4</v>
      </c>
      <c r="E2704">
        <v>3116</v>
      </c>
      <c r="F2704" t="s">
        <v>4950</v>
      </c>
      <c r="G2704" t="s">
        <v>629</v>
      </c>
      <c r="H2704" t="s">
        <v>3484</v>
      </c>
    </row>
    <row r="2705" spans="1:8" x14ac:dyDescent="0.2">
      <c r="A2705" t="s">
        <v>4866</v>
      </c>
      <c r="B2705">
        <v>1464</v>
      </c>
      <c r="C2705">
        <v>52</v>
      </c>
      <c r="D2705">
        <v>4</v>
      </c>
      <c r="E2705">
        <v>3116</v>
      </c>
      <c r="F2705" t="s">
        <v>4951</v>
      </c>
      <c r="G2705" t="s">
        <v>629</v>
      </c>
      <c r="H2705" t="s">
        <v>3484</v>
      </c>
    </row>
    <row r="2706" spans="1:8" x14ac:dyDescent="0.2">
      <c r="A2706" t="s">
        <v>4866</v>
      </c>
      <c r="B2706">
        <v>1494</v>
      </c>
      <c r="C2706">
        <v>37</v>
      </c>
      <c r="D2706">
        <v>4</v>
      </c>
      <c r="E2706">
        <v>3116</v>
      </c>
      <c r="F2706" t="s">
        <v>4950</v>
      </c>
      <c r="G2706" t="s">
        <v>629</v>
      </c>
      <c r="H2706" t="s">
        <v>3484</v>
      </c>
    </row>
    <row r="2707" spans="1:8" x14ac:dyDescent="0.2">
      <c r="A2707" t="s">
        <v>4866</v>
      </c>
      <c r="B2707">
        <v>1498</v>
      </c>
      <c r="C2707">
        <v>1</v>
      </c>
      <c r="D2707">
        <v>2</v>
      </c>
      <c r="E2707">
        <v>882</v>
      </c>
      <c r="F2707" t="s">
        <v>4871</v>
      </c>
      <c r="G2707" t="s">
        <v>242</v>
      </c>
    </row>
    <row r="2708" spans="1:8" x14ac:dyDescent="0.2">
      <c r="A2708" t="s">
        <v>4866</v>
      </c>
      <c r="B2708">
        <v>537</v>
      </c>
      <c r="C2708">
        <v>52</v>
      </c>
      <c r="D2708">
        <v>4</v>
      </c>
      <c r="E2708">
        <v>3116</v>
      </c>
      <c r="F2708" t="s">
        <v>4951</v>
      </c>
      <c r="G2708" t="s">
        <v>629</v>
      </c>
      <c r="H2708" t="s">
        <v>3484</v>
      </c>
    </row>
    <row r="2709" spans="1:8" x14ac:dyDescent="0.2">
      <c r="A2709" t="s">
        <v>4866</v>
      </c>
      <c r="B2709">
        <v>621</v>
      </c>
      <c r="C2709">
        <v>9</v>
      </c>
      <c r="D2709">
        <v>2</v>
      </c>
      <c r="E2709">
        <v>1253</v>
      </c>
      <c r="F2709" t="s">
        <v>2737</v>
      </c>
      <c r="G2709" t="s">
        <v>242</v>
      </c>
    </row>
    <row r="2710" spans="1:8" x14ac:dyDescent="0.2">
      <c r="A2710" t="s">
        <v>4866</v>
      </c>
      <c r="B2710">
        <v>621</v>
      </c>
      <c r="C2710">
        <v>9</v>
      </c>
      <c r="D2710">
        <v>4</v>
      </c>
      <c r="E2710">
        <v>3790</v>
      </c>
      <c r="F2710" t="s">
        <v>1269</v>
      </c>
      <c r="G2710" t="s">
        <v>60</v>
      </c>
    </row>
    <row r="2711" spans="1:8" x14ac:dyDescent="0.2">
      <c r="A2711" t="s">
        <v>4866</v>
      </c>
      <c r="B2711">
        <v>630</v>
      </c>
      <c r="C2711">
        <v>37</v>
      </c>
      <c r="D2711">
        <v>4</v>
      </c>
      <c r="E2711">
        <v>3116</v>
      </c>
      <c r="F2711" t="s">
        <v>4950</v>
      </c>
      <c r="G2711" t="s">
        <v>629</v>
      </c>
      <c r="H2711" t="s">
        <v>3484</v>
      </c>
    </row>
    <row r="2712" spans="1:8" x14ac:dyDescent="0.2">
      <c r="A2712" t="s">
        <v>4866</v>
      </c>
      <c r="B2712">
        <v>638</v>
      </c>
      <c r="C2712">
        <v>52</v>
      </c>
      <c r="D2712">
        <v>4</v>
      </c>
      <c r="E2712">
        <v>3116</v>
      </c>
      <c r="F2712" t="s">
        <v>4951</v>
      </c>
      <c r="G2712" t="s">
        <v>629</v>
      </c>
      <c r="H2712" t="s">
        <v>3484</v>
      </c>
    </row>
    <row r="2713" spans="1:8" x14ac:dyDescent="0.2">
      <c r="A2713" t="s">
        <v>4866</v>
      </c>
      <c r="B2713">
        <v>664</v>
      </c>
      <c r="C2713">
        <v>13</v>
      </c>
      <c r="D2713">
        <v>2</v>
      </c>
      <c r="E2713">
        <v>1253</v>
      </c>
      <c r="F2713" t="s">
        <v>2737</v>
      </c>
      <c r="G2713" t="s">
        <v>242</v>
      </c>
    </row>
    <row r="2714" spans="1:8" x14ac:dyDescent="0.2">
      <c r="A2714" t="s">
        <v>4866</v>
      </c>
      <c r="B2714">
        <v>664</v>
      </c>
      <c r="C2714">
        <v>13</v>
      </c>
      <c r="D2714">
        <v>4</v>
      </c>
      <c r="E2714">
        <v>3790</v>
      </c>
      <c r="F2714" t="s">
        <v>1269</v>
      </c>
      <c r="G2714" t="s">
        <v>60</v>
      </c>
    </row>
    <row r="2715" spans="1:8" x14ac:dyDescent="0.2">
      <c r="A2715" t="s">
        <v>4866</v>
      </c>
      <c r="B2715">
        <v>670</v>
      </c>
      <c r="C2715">
        <v>13</v>
      </c>
      <c r="D2715">
        <v>2</v>
      </c>
      <c r="E2715">
        <v>1253</v>
      </c>
      <c r="F2715" t="s">
        <v>2737</v>
      </c>
      <c r="G2715" t="s">
        <v>242</v>
      </c>
    </row>
    <row r="2716" spans="1:8" x14ac:dyDescent="0.2">
      <c r="A2716" t="s">
        <v>4866</v>
      </c>
      <c r="B2716">
        <v>670</v>
      </c>
      <c r="C2716">
        <v>13</v>
      </c>
      <c r="D2716">
        <v>4</v>
      </c>
      <c r="E2716">
        <v>3790</v>
      </c>
      <c r="F2716" t="s">
        <v>1269</v>
      </c>
      <c r="G2716" t="s">
        <v>60</v>
      </c>
    </row>
    <row r="2717" spans="1:8" x14ac:dyDescent="0.2">
      <c r="A2717" t="s">
        <v>4866</v>
      </c>
      <c r="B2717">
        <v>676</v>
      </c>
      <c r="C2717">
        <v>13</v>
      </c>
      <c r="D2717">
        <v>2</v>
      </c>
      <c r="E2717">
        <v>1253</v>
      </c>
      <c r="F2717" t="s">
        <v>2737</v>
      </c>
      <c r="G2717" t="s">
        <v>242</v>
      </c>
    </row>
    <row r="2718" spans="1:8" x14ac:dyDescent="0.2">
      <c r="A2718" t="s">
        <v>4866</v>
      </c>
      <c r="B2718">
        <v>676</v>
      </c>
      <c r="C2718">
        <v>13</v>
      </c>
      <c r="D2718">
        <v>4</v>
      </c>
      <c r="E2718">
        <v>3790</v>
      </c>
      <c r="F2718" t="s">
        <v>1269</v>
      </c>
      <c r="G2718" t="s">
        <v>60</v>
      </c>
    </row>
    <row r="2719" spans="1:8" x14ac:dyDescent="0.2">
      <c r="A2719" t="s">
        <v>4866</v>
      </c>
      <c r="B2719">
        <v>682</v>
      </c>
      <c r="C2719">
        <v>13</v>
      </c>
      <c r="D2719">
        <v>2</v>
      </c>
      <c r="E2719">
        <v>1253</v>
      </c>
      <c r="F2719" t="s">
        <v>2737</v>
      </c>
      <c r="G2719" t="s">
        <v>242</v>
      </c>
    </row>
    <row r="2720" spans="1:8" x14ac:dyDescent="0.2">
      <c r="A2720" t="s">
        <v>4866</v>
      </c>
      <c r="B2720">
        <v>682</v>
      </c>
      <c r="C2720">
        <v>13</v>
      </c>
      <c r="D2720">
        <v>4</v>
      </c>
      <c r="E2720">
        <v>3790</v>
      </c>
      <c r="F2720" t="s">
        <v>1269</v>
      </c>
      <c r="G2720" t="s">
        <v>60</v>
      </c>
    </row>
    <row r="2721" spans="1:8" x14ac:dyDescent="0.2">
      <c r="A2721" t="s">
        <v>4866</v>
      </c>
      <c r="B2721">
        <v>688</v>
      </c>
      <c r="C2721">
        <v>13</v>
      </c>
      <c r="D2721">
        <v>2</v>
      </c>
      <c r="E2721">
        <v>1253</v>
      </c>
      <c r="F2721" t="s">
        <v>2737</v>
      </c>
      <c r="G2721" t="s">
        <v>242</v>
      </c>
    </row>
    <row r="2722" spans="1:8" x14ac:dyDescent="0.2">
      <c r="A2722" t="s">
        <v>4866</v>
      </c>
      <c r="B2722">
        <v>688</v>
      </c>
      <c r="C2722">
        <v>13</v>
      </c>
      <c r="D2722">
        <v>4</v>
      </c>
      <c r="E2722">
        <v>3790</v>
      </c>
      <c r="F2722" t="s">
        <v>1269</v>
      </c>
      <c r="G2722" t="s">
        <v>60</v>
      </c>
    </row>
    <row r="2723" spans="1:8" x14ac:dyDescent="0.2">
      <c r="A2723" t="s">
        <v>4866</v>
      </c>
      <c r="B2723">
        <v>694</v>
      </c>
      <c r="C2723">
        <v>13</v>
      </c>
      <c r="D2723">
        <v>2</v>
      </c>
      <c r="E2723">
        <v>1253</v>
      </c>
      <c r="F2723" t="s">
        <v>2737</v>
      </c>
      <c r="G2723" t="s">
        <v>242</v>
      </c>
    </row>
    <row r="2724" spans="1:8" x14ac:dyDescent="0.2">
      <c r="A2724" t="s">
        <v>4866</v>
      </c>
      <c r="B2724">
        <v>694</v>
      </c>
      <c r="C2724">
        <v>13</v>
      </c>
      <c r="D2724">
        <v>4</v>
      </c>
      <c r="E2724">
        <v>3790</v>
      </c>
      <c r="F2724" t="s">
        <v>1269</v>
      </c>
      <c r="G2724" t="s">
        <v>60</v>
      </c>
    </row>
    <row r="2725" spans="1:8" x14ac:dyDescent="0.2">
      <c r="A2725" t="s">
        <v>4866</v>
      </c>
      <c r="B2725">
        <v>700</v>
      </c>
      <c r="C2725">
        <v>13</v>
      </c>
      <c r="D2725">
        <v>2</v>
      </c>
      <c r="E2725">
        <v>1253</v>
      </c>
      <c r="F2725" t="s">
        <v>2737</v>
      </c>
      <c r="G2725" t="s">
        <v>242</v>
      </c>
    </row>
    <row r="2726" spans="1:8" x14ac:dyDescent="0.2">
      <c r="A2726" t="s">
        <v>4866</v>
      </c>
      <c r="B2726">
        <v>700</v>
      </c>
      <c r="C2726">
        <v>13</v>
      </c>
      <c r="D2726">
        <v>4</v>
      </c>
      <c r="E2726">
        <v>3790</v>
      </c>
      <c r="F2726" t="s">
        <v>1269</v>
      </c>
      <c r="G2726" t="s">
        <v>60</v>
      </c>
    </row>
    <row r="2727" spans="1:8" x14ac:dyDescent="0.2">
      <c r="A2727" t="s">
        <v>4866</v>
      </c>
      <c r="B2727">
        <v>705</v>
      </c>
      <c r="C2727">
        <v>13</v>
      </c>
      <c r="D2727">
        <v>2</v>
      </c>
      <c r="E2727">
        <v>1253</v>
      </c>
      <c r="F2727" t="s">
        <v>2737</v>
      </c>
      <c r="G2727" t="s">
        <v>242</v>
      </c>
    </row>
    <row r="2728" spans="1:8" x14ac:dyDescent="0.2">
      <c r="A2728" t="s">
        <v>4866</v>
      </c>
      <c r="B2728">
        <v>705</v>
      </c>
      <c r="C2728">
        <v>13</v>
      </c>
      <c r="D2728">
        <v>4</v>
      </c>
      <c r="E2728">
        <v>3790</v>
      </c>
      <c r="F2728" t="s">
        <v>1269</v>
      </c>
      <c r="G2728" t="s">
        <v>60</v>
      </c>
    </row>
    <row r="2729" spans="1:8" x14ac:dyDescent="0.2">
      <c r="A2729" t="s">
        <v>4866</v>
      </c>
      <c r="B2729">
        <v>710</v>
      </c>
      <c r="C2729">
        <v>5</v>
      </c>
      <c r="D2729">
        <v>4</v>
      </c>
      <c r="E2729">
        <v>3792</v>
      </c>
      <c r="F2729" t="s">
        <v>2454</v>
      </c>
      <c r="G2729" t="s">
        <v>60</v>
      </c>
    </row>
    <row r="2730" spans="1:8" x14ac:dyDescent="0.2">
      <c r="A2730" t="s">
        <v>4866</v>
      </c>
      <c r="B2730">
        <v>718</v>
      </c>
      <c r="C2730">
        <v>37</v>
      </c>
      <c r="D2730">
        <v>4</v>
      </c>
      <c r="E2730">
        <v>3116</v>
      </c>
      <c r="F2730" t="s">
        <v>4950</v>
      </c>
      <c r="G2730" t="s">
        <v>629</v>
      </c>
      <c r="H2730" t="s">
        <v>3484</v>
      </c>
    </row>
    <row r="2731" spans="1:8" x14ac:dyDescent="0.2">
      <c r="A2731" t="s">
        <v>4866</v>
      </c>
      <c r="B2731">
        <v>726</v>
      </c>
      <c r="C2731">
        <v>52</v>
      </c>
      <c r="D2731">
        <v>4</v>
      </c>
      <c r="E2731">
        <v>3116</v>
      </c>
      <c r="F2731" t="s">
        <v>4951</v>
      </c>
      <c r="G2731" t="s">
        <v>629</v>
      </c>
      <c r="H2731" t="s">
        <v>3484</v>
      </c>
    </row>
    <row r="2732" spans="1:8" x14ac:dyDescent="0.2">
      <c r="A2732" t="s">
        <v>4866</v>
      </c>
      <c r="B2732">
        <v>762</v>
      </c>
      <c r="C2732">
        <v>37</v>
      </c>
      <c r="D2732">
        <v>4</v>
      </c>
      <c r="E2732">
        <v>3116</v>
      </c>
      <c r="F2732" t="s">
        <v>4950</v>
      </c>
      <c r="G2732" t="s">
        <v>629</v>
      </c>
      <c r="H2732" t="s">
        <v>3484</v>
      </c>
    </row>
    <row r="2733" spans="1:8" x14ac:dyDescent="0.2">
      <c r="A2733" t="s">
        <v>4866</v>
      </c>
      <c r="B2733">
        <v>770</v>
      </c>
      <c r="C2733">
        <v>52</v>
      </c>
      <c r="D2733">
        <v>4</v>
      </c>
      <c r="E2733">
        <v>3116</v>
      </c>
      <c r="F2733" t="s">
        <v>4951</v>
      </c>
      <c r="G2733" t="s">
        <v>629</v>
      </c>
      <c r="H2733" t="s">
        <v>3484</v>
      </c>
    </row>
    <row r="2734" spans="1:8" x14ac:dyDescent="0.2">
      <c r="A2734" t="s">
        <v>4866</v>
      </c>
      <c r="B2734">
        <v>807</v>
      </c>
      <c r="C2734">
        <v>35</v>
      </c>
      <c r="D2734">
        <v>4</v>
      </c>
      <c r="E2734">
        <v>3417</v>
      </c>
      <c r="F2734" t="s">
        <v>237</v>
      </c>
      <c r="G2734" t="s">
        <v>1827</v>
      </c>
    </row>
    <row r="2735" spans="1:8" x14ac:dyDescent="0.2">
      <c r="A2735" t="s">
        <v>4866</v>
      </c>
      <c r="B2735">
        <v>815</v>
      </c>
      <c r="C2735">
        <v>21</v>
      </c>
      <c r="D2735">
        <v>2</v>
      </c>
      <c r="E2735">
        <v>1253</v>
      </c>
      <c r="F2735" t="s">
        <v>2737</v>
      </c>
      <c r="G2735" t="s">
        <v>242</v>
      </c>
    </row>
    <row r="2736" spans="1:8" x14ac:dyDescent="0.2">
      <c r="A2736" t="s">
        <v>4866</v>
      </c>
      <c r="B2736">
        <v>815</v>
      </c>
      <c r="C2736">
        <v>21</v>
      </c>
      <c r="D2736">
        <v>4</v>
      </c>
      <c r="E2736">
        <v>3790</v>
      </c>
      <c r="F2736" t="s">
        <v>1269</v>
      </c>
      <c r="G2736" t="s">
        <v>60</v>
      </c>
    </row>
    <row r="2737" spans="1:7" x14ac:dyDescent="0.2">
      <c r="A2737" t="s">
        <v>4866</v>
      </c>
      <c r="B2737">
        <v>821</v>
      </c>
      <c r="C2737">
        <v>21</v>
      </c>
      <c r="D2737">
        <v>2</v>
      </c>
      <c r="E2737">
        <v>1253</v>
      </c>
      <c r="F2737" t="s">
        <v>2737</v>
      </c>
      <c r="G2737" t="s">
        <v>242</v>
      </c>
    </row>
    <row r="2738" spans="1:7" x14ac:dyDescent="0.2">
      <c r="A2738" t="s">
        <v>4866</v>
      </c>
      <c r="B2738">
        <v>821</v>
      </c>
      <c r="C2738">
        <v>21</v>
      </c>
      <c r="D2738">
        <v>4</v>
      </c>
      <c r="E2738">
        <v>3790</v>
      </c>
      <c r="F2738" t="s">
        <v>1269</v>
      </c>
      <c r="G2738" t="s">
        <v>60</v>
      </c>
    </row>
    <row r="2739" spans="1:7" x14ac:dyDescent="0.2">
      <c r="A2739" t="s">
        <v>4866</v>
      </c>
      <c r="B2739">
        <v>824</v>
      </c>
      <c r="C2739">
        <v>21</v>
      </c>
      <c r="D2739">
        <v>4</v>
      </c>
      <c r="E2739">
        <v>3790</v>
      </c>
      <c r="F2739" t="s">
        <v>1269</v>
      </c>
      <c r="G2739" t="s">
        <v>60</v>
      </c>
    </row>
    <row r="2740" spans="1:7" x14ac:dyDescent="0.2">
      <c r="A2740" t="s">
        <v>4866</v>
      </c>
      <c r="B2740">
        <v>837</v>
      </c>
      <c r="C2740">
        <v>25</v>
      </c>
      <c r="D2740">
        <v>2</v>
      </c>
      <c r="E2740">
        <v>1253</v>
      </c>
      <c r="F2740" t="s">
        <v>2737</v>
      </c>
      <c r="G2740" t="s">
        <v>242</v>
      </c>
    </row>
    <row r="2741" spans="1:7" x14ac:dyDescent="0.2">
      <c r="A2741" t="s">
        <v>4866</v>
      </c>
      <c r="B2741">
        <v>837</v>
      </c>
      <c r="C2741">
        <v>25</v>
      </c>
      <c r="D2741">
        <v>4</v>
      </c>
      <c r="E2741">
        <v>3790</v>
      </c>
      <c r="F2741" t="s">
        <v>1269</v>
      </c>
      <c r="G2741" t="s">
        <v>60</v>
      </c>
    </row>
    <row r="2742" spans="1:7" x14ac:dyDescent="0.2">
      <c r="A2742" t="s">
        <v>4866</v>
      </c>
      <c r="B2742">
        <v>842</v>
      </c>
      <c r="C2742">
        <v>25</v>
      </c>
      <c r="D2742">
        <v>2</v>
      </c>
      <c r="E2742">
        <v>1253</v>
      </c>
      <c r="F2742" t="s">
        <v>2737</v>
      </c>
      <c r="G2742" t="s">
        <v>242</v>
      </c>
    </row>
    <row r="2743" spans="1:7" x14ac:dyDescent="0.2">
      <c r="A2743" t="s">
        <v>4866</v>
      </c>
      <c r="B2743">
        <v>842</v>
      </c>
      <c r="C2743">
        <v>25</v>
      </c>
      <c r="D2743">
        <v>4</v>
      </c>
      <c r="E2743">
        <v>3790</v>
      </c>
      <c r="F2743" t="s">
        <v>1269</v>
      </c>
      <c r="G2743" t="s">
        <v>60</v>
      </c>
    </row>
    <row r="2744" spans="1:7" x14ac:dyDescent="0.2">
      <c r="A2744" t="s">
        <v>4866</v>
      </c>
      <c r="B2744">
        <v>856</v>
      </c>
      <c r="C2744">
        <v>25</v>
      </c>
      <c r="D2744">
        <v>2</v>
      </c>
      <c r="E2744">
        <v>1253</v>
      </c>
      <c r="F2744" t="s">
        <v>2737</v>
      </c>
      <c r="G2744" t="s">
        <v>242</v>
      </c>
    </row>
    <row r="2745" spans="1:7" x14ac:dyDescent="0.2">
      <c r="A2745" t="s">
        <v>4866</v>
      </c>
      <c r="B2745">
        <v>856</v>
      </c>
      <c r="C2745">
        <v>25</v>
      </c>
      <c r="D2745">
        <v>4</v>
      </c>
      <c r="E2745">
        <v>3790</v>
      </c>
      <c r="F2745" t="s">
        <v>1269</v>
      </c>
      <c r="G2745" t="s">
        <v>60</v>
      </c>
    </row>
    <row r="2746" spans="1:7" x14ac:dyDescent="0.2">
      <c r="A2746" t="s">
        <v>4866</v>
      </c>
      <c r="B2746">
        <v>861</v>
      </c>
      <c r="C2746">
        <v>25</v>
      </c>
      <c r="D2746">
        <v>2</v>
      </c>
      <c r="E2746">
        <v>1253</v>
      </c>
      <c r="F2746" t="s">
        <v>2737</v>
      </c>
      <c r="G2746" t="s">
        <v>242</v>
      </c>
    </row>
    <row r="2747" spans="1:7" x14ac:dyDescent="0.2">
      <c r="A2747" t="s">
        <v>4866</v>
      </c>
      <c r="B2747">
        <v>861</v>
      </c>
      <c r="C2747">
        <v>25</v>
      </c>
      <c r="D2747">
        <v>4</v>
      </c>
      <c r="E2747">
        <v>3790</v>
      </c>
      <c r="F2747" t="s">
        <v>1269</v>
      </c>
      <c r="G2747" t="s">
        <v>60</v>
      </c>
    </row>
    <row r="2748" spans="1:7" x14ac:dyDescent="0.2">
      <c r="A2748" t="s">
        <v>4866</v>
      </c>
      <c r="B2748">
        <v>872</v>
      </c>
      <c r="C2748">
        <v>21</v>
      </c>
      <c r="D2748">
        <v>2</v>
      </c>
      <c r="E2748">
        <v>1253</v>
      </c>
      <c r="F2748" t="s">
        <v>2737</v>
      </c>
      <c r="G2748" t="s">
        <v>242</v>
      </c>
    </row>
    <row r="2749" spans="1:7" x14ac:dyDescent="0.2">
      <c r="A2749" t="s">
        <v>4866</v>
      </c>
      <c r="B2749">
        <v>872</v>
      </c>
      <c r="C2749">
        <v>21</v>
      </c>
      <c r="D2749">
        <v>4</v>
      </c>
      <c r="E2749">
        <v>3790</v>
      </c>
      <c r="F2749" t="s">
        <v>1269</v>
      </c>
      <c r="G2749" t="s">
        <v>60</v>
      </c>
    </row>
    <row r="2750" spans="1:7" x14ac:dyDescent="0.2">
      <c r="A2750" t="s">
        <v>4866</v>
      </c>
      <c r="B2750">
        <v>882</v>
      </c>
      <c r="C2750">
        <v>21</v>
      </c>
      <c r="D2750">
        <v>2</v>
      </c>
      <c r="E2750">
        <v>1253</v>
      </c>
      <c r="F2750" t="s">
        <v>2737</v>
      </c>
      <c r="G2750" t="s">
        <v>242</v>
      </c>
    </row>
    <row r="2751" spans="1:7" x14ac:dyDescent="0.2">
      <c r="A2751" t="s">
        <v>4866</v>
      </c>
      <c r="B2751">
        <v>882</v>
      </c>
      <c r="C2751">
        <v>21</v>
      </c>
      <c r="D2751">
        <v>4</v>
      </c>
      <c r="E2751">
        <v>3790</v>
      </c>
      <c r="F2751" t="s">
        <v>1269</v>
      </c>
      <c r="G2751" t="s">
        <v>60</v>
      </c>
    </row>
    <row r="2752" spans="1:7" x14ac:dyDescent="0.2">
      <c r="A2752" t="s">
        <v>4866</v>
      </c>
      <c r="B2752">
        <v>891</v>
      </c>
      <c r="C2752">
        <v>21</v>
      </c>
      <c r="D2752">
        <v>2</v>
      </c>
      <c r="E2752">
        <v>1253</v>
      </c>
      <c r="F2752" t="s">
        <v>2737</v>
      </c>
      <c r="G2752" t="s">
        <v>242</v>
      </c>
    </row>
    <row r="2753" spans="1:8" x14ac:dyDescent="0.2">
      <c r="A2753" t="s">
        <v>4866</v>
      </c>
      <c r="B2753">
        <v>891</v>
      </c>
      <c r="C2753">
        <v>21</v>
      </c>
      <c r="D2753">
        <v>4</v>
      </c>
      <c r="E2753">
        <v>3790</v>
      </c>
      <c r="F2753" t="s">
        <v>1269</v>
      </c>
      <c r="G2753" t="s">
        <v>60</v>
      </c>
    </row>
    <row r="2754" spans="1:8" x14ac:dyDescent="0.2">
      <c r="A2754" t="s">
        <v>4866</v>
      </c>
      <c r="B2754">
        <v>898</v>
      </c>
      <c r="C2754">
        <v>21</v>
      </c>
      <c r="D2754">
        <v>2</v>
      </c>
      <c r="E2754">
        <v>1253</v>
      </c>
      <c r="F2754" t="s">
        <v>2737</v>
      </c>
      <c r="G2754" t="s">
        <v>242</v>
      </c>
    </row>
    <row r="2755" spans="1:8" x14ac:dyDescent="0.2">
      <c r="A2755" t="s">
        <v>4866</v>
      </c>
      <c r="B2755">
        <v>898</v>
      </c>
      <c r="C2755">
        <v>21</v>
      </c>
      <c r="D2755">
        <v>4</v>
      </c>
      <c r="E2755">
        <v>3790</v>
      </c>
      <c r="F2755" t="s">
        <v>1269</v>
      </c>
      <c r="G2755" t="s">
        <v>60</v>
      </c>
    </row>
    <row r="2756" spans="1:8" x14ac:dyDescent="0.2">
      <c r="A2756" t="s">
        <v>4866</v>
      </c>
      <c r="B2756">
        <v>905</v>
      </c>
      <c r="C2756">
        <v>21</v>
      </c>
      <c r="D2756">
        <v>4</v>
      </c>
      <c r="E2756">
        <v>3417</v>
      </c>
      <c r="F2756" t="s">
        <v>237</v>
      </c>
      <c r="G2756" t="s">
        <v>1827</v>
      </c>
    </row>
    <row r="2757" spans="1:8" x14ac:dyDescent="0.2">
      <c r="A2757" t="s">
        <v>4866</v>
      </c>
      <c r="B2757">
        <v>909</v>
      </c>
      <c r="C2757">
        <v>21</v>
      </c>
      <c r="D2757">
        <v>2</v>
      </c>
      <c r="E2757">
        <v>1253</v>
      </c>
      <c r="F2757" t="s">
        <v>2737</v>
      </c>
      <c r="G2757" t="s">
        <v>242</v>
      </c>
    </row>
    <row r="2758" spans="1:8" x14ac:dyDescent="0.2">
      <c r="A2758" t="s">
        <v>4866</v>
      </c>
      <c r="B2758">
        <v>909</v>
      </c>
      <c r="C2758">
        <v>21</v>
      </c>
      <c r="D2758">
        <v>4</v>
      </c>
      <c r="E2758">
        <v>3790</v>
      </c>
      <c r="F2758" t="s">
        <v>1269</v>
      </c>
      <c r="G2758" t="s">
        <v>60</v>
      </c>
    </row>
    <row r="2759" spans="1:8" x14ac:dyDescent="0.2">
      <c r="A2759" t="s">
        <v>4866</v>
      </c>
      <c r="B2759">
        <v>919</v>
      </c>
      <c r="C2759">
        <v>17</v>
      </c>
      <c r="D2759">
        <v>2</v>
      </c>
      <c r="E2759">
        <v>1253</v>
      </c>
      <c r="F2759" t="s">
        <v>2737</v>
      </c>
      <c r="G2759" t="s">
        <v>242</v>
      </c>
    </row>
    <row r="2760" spans="1:8" x14ac:dyDescent="0.2">
      <c r="A2760" t="s">
        <v>4866</v>
      </c>
      <c r="B2760">
        <v>919</v>
      </c>
      <c r="C2760">
        <v>17</v>
      </c>
      <c r="D2760">
        <v>4</v>
      </c>
      <c r="E2760">
        <v>3790</v>
      </c>
      <c r="F2760" t="s">
        <v>1269</v>
      </c>
      <c r="G2760" t="s">
        <v>60</v>
      </c>
    </row>
    <row r="2761" spans="1:8" x14ac:dyDescent="0.2">
      <c r="A2761" t="s">
        <v>4866</v>
      </c>
      <c r="B2761">
        <v>924</v>
      </c>
      <c r="C2761">
        <v>17</v>
      </c>
      <c r="D2761">
        <v>2</v>
      </c>
      <c r="E2761">
        <v>1253</v>
      </c>
      <c r="F2761" t="s">
        <v>2737</v>
      </c>
      <c r="G2761" t="s">
        <v>242</v>
      </c>
    </row>
    <row r="2762" spans="1:8" x14ac:dyDescent="0.2">
      <c r="A2762" t="s">
        <v>4866</v>
      </c>
      <c r="B2762">
        <v>924</v>
      </c>
      <c r="C2762">
        <v>17</v>
      </c>
      <c r="D2762">
        <v>4</v>
      </c>
      <c r="E2762">
        <v>3790</v>
      </c>
      <c r="F2762" t="s">
        <v>1269</v>
      </c>
      <c r="G2762" t="s">
        <v>60</v>
      </c>
    </row>
    <row r="2763" spans="1:8" x14ac:dyDescent="0.2">
      <c r="A2763" t="s">
        <v>4866</v>
      </c>
      <c r="B2763">
        <v>949</v>
      </c>
      <c r="C2763">
        <v>9</v>
      </c>
      <c r="D2763">
        <v>2</v>
      </c>
      <c r="E2763">
        <v>1253</v>
      </c>
      <c r="F2763" t="s">
        <v>2737</v>
      </c>
      <c r="G2763" t="s">
        <v>242</v>
      </c>
    </row>
    <row r="2764" spans="1:8" x14ac:dyDescent="0.2">
      <c r="A2764" t="s">
        <v>4866</v>
      </c>
      <c r="B2764">
        <v>949</v>
      </c>
      <c r="C2764">
        <v>9</v>
      </c>
      <c r="D2764">
        <v>4</v>
      </c>
      <c r="E2764">
        <v>3790</v>
      </c>
      <c r="F2764" t="s">
        <v>1269</v>
      </c>
      <c r="G2764" t="s">
        <v>60</v>
      </c>
    </row>
    <row r="2765" spans="1:8" x14ac:dyDescent="0.2">
      <c r="A2765" t="s">
        <v>4866</v>
      </c>
      <c r="B2765">
        <v>955</v>
      </c>
      <c r="C2765">
        <v>37</v>
      </c>
      <c r="D2765">
        <v>4</v>
      </c>
      <c r="E2765">
        <v>3116</v>
      </c>
      <c r="F2765" t="s">
        <v>4950</v>
      </c>
      <c r="G2765" t="s">
        <v>629</v>
      </c>
      <c r="H2765" t="s">
        <v>3484</v>
      </c>
    </row>
    <row r="2766" spans="1:8" x14ac:dyDescent="0.2">
      <c r="A2766" t="s">
        <v>4955</v>
      </c>
      <c r="B2766">
        <v>65</v>
      </c>
      <c r="C2766">
        <v>3</v>
      </c>
      <c r="D2766">
        <v>2</v>
      </c>
      <c r="E2766">
        <v>882</v>
      </c>
      <c r="F2766" t="s">
        <v>4871</v>
      </c>
      <c r="G2766" t="s">
        <v>242</v>
      </c>
    </row>
    <row r="2767" spans="1:8" x14ac:dyDescent="0.2">
      <c r="A2767" t="s">
        <v>4865</v>
      </c>
      <c r="B2767">
        <v>1073</v>
      </c>
      <c r="C2767">
        <v>75</v>
      </c>
      <c r="D2767">
        <v>4</v>
      </c>
      <c r="E2767">
        <v>310</v>
      </c>
      <c r="F2767" t="s">
        <v>2693</v>
      </c>
      <c r="G2767" t="s">
        <v>2395</v>
      </c>
      <c r="H2767" t="s">
        <v>3488</v>
      </c>
    </row>
    <row r="2768" spans="1:8" x14ac:dyDescent="0.2">
      <c r="A2768" t="s">
        <v>4865</v>
      </c>
      <c r="B2768">
        <v>1241</v>
      </c>
      <c r="C2768">
        <v>2</v>
      </c>
      <c r="D2768">
        <v>2</v>
      </c>
      <c r="E2768">
        <v>882</v>
      </c>
      <c r="F2768" t="s">
        <v>4871</v>
      </c>
      <c r="G2768" t="s">
        <v>242</v>
      </c>
    </row>
    <row r="2769" spans="1:8" x14ac:dyDescent="0.2">
      <c r="A2769" t="s">
        <v>4865</v>
      </c>
      <c r="B2769">
        <v>561</v>
      </c>
      <c r="C2769">
        <v>32</v>
      </c>
      <c r="D2769">
        <v>4</v>
      </c>
      <c r="E2769">
        <v>310</v>
      </c>
      <c r="F2769" t="s">
        <v>2693</v>
      </c>
      <c r="G2769" t="s">
        <v>2395</v>
      </c>
      <c r="H2769" t="s">
        <v>3488</v>
      </c>
    </row>
    <row r="2770" spans="1:8" x14ac:dyDescent="0.2">
      <c r="A2770" t="s">
        <v>4865</v>
      </c>
      <c r="B2770">
        <v>592</v>
      </c>
      <c r="C2770">
        <v>75</v>
      </c>
      <c r="D2770">
        <v>4</v>
      </c>
      <c r="E2770">
        <v>310</v>
      </c>
      <c r="F2770" t="s">
        <v>2693</v>
      </c>
      <c r="G2770" t="s">
        <v>2395</v>
      </c>
      <c r="H2770" t="s">
        <v>3488</v>
      </c>
    </row>
    <row r="2771" spans="1:8" x14ac:dyDescent="0.2">
      <c r="A2771" t="s">
        <v>4954</v>
      </c>
      <c r="B2771">
        <v>56</v>
      </c>
      <c r="C2771">
        <v>3</v>
      </c>
      <c r="D2771">
        <v>2</v>
      </c>
      <c r="E2771">
        <v>882</v>
      </c>
      <c r="F2771" t="s">
        <v>4871</v>
      </c>
      <c r="G2771" t="s">
        <v>242</v>
      </c>
    </row>
    <row r="2772" spans="1:8" x14ac:dyDescent="0.2">
      <c r="A2772" t="s">
        <v>4953</v>
      </c>
      <c r="B2772">
        <v>915</v>
      </c>
      <c r="C2772">
        <v>2</v>
      </c>
      <c r="D2772">
        <v>2</v>
      </c>
      <c r="E2772">
        <v>882</v>
      </c>
      <c r="F2772" t="s">
        <v>4871</v>
      </c>
      <c r="G2772" t="s">
        <v>242</v>
      </c>
    </row>
    <row r="2773" spans="1:8" x14ac:dyDescent="0.2">
      <c r="A2773" t="s">
        <v>4952</v>
      </c>
      <c r="B2773">
        <v>51</v>
      </c>
      <c r="C2773">
        <v>3</v>
      </c>
      <c r="D2773">
        <v>2</v>
      </c>
      <c r="E2773">
        <v>882</v>
      </c>
      <c r="F2773" t="s">
        <v>4871</v>
      </c>
      <c r="G2773" t="s">
        <v>242</v>
      </c>
    </row>
    <row r="2774" spans="1:8" x14ac:dyDescent="0.2">
      <c r="A2774" t="s">
        <v>4864</v>
      </c>
      <c r="B2774">
        <v>1023</v>
      </c>
      <c r="C2774">
        <v>52</v>
      </c>
      <c r="D2774">
        <v>4</v>
      </c>
      <c r="E2774">
        <v>3116</v>
      </c>
      <c r="F2774" t="s">
        <v>4951</v>
      </c>
      <c r="G2774" t="s">
        <v>629</v>
      </c>
      <c r="H2774" t="s">
        <v>3484</v>
      </c>
    </row>
    <row r="2775" spans="1:8" x14ac:dyDescent="0.2">
      <c r="A2775" t="s">
        <v>4864</v>
      </c>
      <c r="B2775">
        <v>1053</v>
      </c>
      <c r="C2775">
        <v>37</v>
      </c>
      <c r="D2775">
        <v>4</v>
      </c>
      <c r="E2775">
        <v>3116</v>
      </c>
      <c r="F2775" t="s">
        <v>4950</v>
      </c>
      <c r="G2775" t="s">
        <v>629</v>
      </c>
      <c r="H2775" t="s">
        <v>3484</v>
      </c>
    </row>
    <row r="2776" spans="1:8" x14ac:dyDescent="0.2">
      <c r="A2776" t="s">
        <v>4864</v>
      </c>
      <c r="B2776">
        <v>1056</v>
      </c>
      <c r="C2776">
        <v>48</v>
      </c>
      <c r="D2776">
        <v>2</v>
      </c>
      <c r="E2776">
        <v>882</v>
      </c>
      <c r="F2776" t="s">
        <v>4871</v>
      </c>
      <c r="G2776" t="s">
        <v>242</v>
      </c>
    </row>
    <row r="2777" spans="1:8" x14ac:dyDescent="0.2">
      <c r="A2777" t="s">
        <v>4864</v>
      </c>
      <c r="B2777">
        <v>428</v>
      </c>
      <c r="C2777">
        <v>52</v>
      </c>
      <c r="D2777">
        <v>4</v>
      </c>
      <c r="E2777">
        <v>3116</v>
      </c>
      <c r="F2777" t="s">
        <v>4951</v>
      </c>
      <c r="G2777" t="s">
        <v>629</v>
      </c>
      <c r="H2777" t="s">
        <v>3484</v>
      </c>
    </row>
    <row r="2778" spans="1:8" x14ac:dyDescent="0.2">
      <c r="A2778" t="s">
        <v>4864</v>
      </c>
      <c r="B2778">
        <v>464</v>
      </c>
      <c r="C2778">
        <v>37</v>
      </c>
      <c r="D2778">
        <v>4</v>
      </c>
      <c r="E2778">
        <v>3116</v>
      </c>
      <c r="F2778" t="s">
        <v>4950</v>
      </c>
      <c r="G2778" t="s">
        <v>629</v>
      </c>
      <c r="H2778" t="s">
        <v>3484</v>
      </c>
    </row>
    <row r="2779" spans="1:8" x14ac:dyDescent="0.2">
      <c r="A2779" t="s">
        <v>4864</v>
      </c>
      <c r="B2779">
        <v>473</v>
      </c>
      <c r="C2779">
        <v>52</v>
      </c>
      <c r="D2779">
        <v>4</v>
      </c>
      <c r="E2779">
        <v>3116</v>
      </c>
      <c r="F2779" t="s">
        <v>4951</v>
      </c>
      <c r="G2779" t="s">
        <v>629</v>
      </c>
      <c r="H2779" t="s">
        <v>3484</v>
      </c>
    </row>
    <row r="2780" spans="1:8" x14ac:dyDescent="0.2">
      <c r="A2780" t="s">
        <v>4864</v>
      </c>
      <c r="B2780">
        <v>489</v>
      </c>
      <c r="C2780">
        <v>26</v>
      </c>
      <c r="D2780">
        <v>4</v>
      </c>
      <c r="E2780">
        <v>3417</v>
      </c>
      <c r="F2780" t="s">
        <v>237</v>
      </c>
      <c r="G2780" t="s">
        <v>1827</v>
      </c>
    </row>
    <row r="2781" spans="1:8" x14ac:dyDescent="0.2">
      <c r="A2781" t="s">
        <v>4864</v>
      </c>
      <c r="B2781">
        <v>494</v>
      </c>
      <c r="C2781">
        <v>17</v>
      </c>
      <c r="D2781">
        <v>2</v>
      </c>
      <c r="E2781">
        <v>1253</v>
      </c>
      <c r="F2781" t="s">
        <v>2737</v>
      </c>
      <c r="G2781" t="s">
        <v>242</v>
      </c>
    </row>
    <row r="2782" spans="1:8" x14ac:dyDescent="0.2">
      <c r="A2782" t="s">
        <v>4864</v>
      </c>
      <c r="B2782">
        <v>494</v>
      </c>
      <c r="C2782">
        <v>17</v>
      </c>
      <c r="D2782">
        <v>4</v>
      </c>
      <c r="E2782">
        <v>3790</v>
      </c>
      <c r="F2782" t="s">
        <v>1269</v>
      </c>
      <c r="G2782" t="s">
        <v>60</v>
      </c>
    </row>
    <row r="2783" spans="1:8" x14ac:dyDescent="0.2">
      <c r="A2783" t="s">
        <v>4864</v>
      </c>
      <c r="B2783">
        <v>500</v>
      </c>
      <c r="C2783">
        <v>17</v>
      </c>
      <c r="D2783">
        <v>2</v>
      </c>
      <c r="E2783">
        <v>1253</v>
      </c>
      <c r="F2783" t="s">
        <v>2737</v>
      </c>
      <c r="G2783" t="s">
        <v>242</v>
      </c>
    </row>
    <row r="2784" spans="1:8" x14ac:dyDescent="0.2">
      <c r="A2784" t="s">
        <v>4864</v>
      </c>
      <c r="B2784">
        <v>500</v>
      </c>
      <c r="C2784">
        <v>17</v>
      </c>
      <c r="D2784">
        <v>4</v>
      </c>
      <c r="E2784">
        <v>3790</v>
      </c>
      <c r="F2784" t="s">
        <v>1269</v>
      </c>
      <c r="G2784" t="s">
        <v>60</v>
      </c>
    </row>
    <row r="2785" spans="1:7" x14ac:dyDescent="0.2">
      <c r="A2785" t="s">
        <v>4864</v>
      </c>
      <c r="B2785">
        <v>506</v>
      </c>
      <c r="C2785">
        <v>17</v>
      </c>
      <c r="D2785">
        <v>2</v>
      </c>
      <c r="E2785">
        <v>1253</v>
      </c>
      <c r="F2785" t="s">
        <v>2737</v>
      </c>
      <c r="G2785" t="s">
        <v>242</v>
      </c>
    </row>
    <row r="2786" spans="1:7" x14ac:dyDescent="0.2">
      <c r="A2786" t="s">
        <v>4864</v>
      </c>
      <c r="B2786">
        <v>506</v>
      </c>
      <c r="C2786">
        <v>17</v>
      </c>
      <c r="D2786">
        <v>4</v>
      </c>
      <c r="E2786">
        <v>3790</v>
      </c>
      <c r="F2786" t="s">
        <v>1269</v>
      </c>
      <c r="G2786" t="s">
        <v>60</v>
      </c>
    </row>
    <row r="2787" spans="1:7" x14ac:dyDescent="0.2">
      <c r="A2787" t="s">
        <v>4864</v>
      </c>
      <c r="B2787">
        <v>512</v>
      </c>
      <c r="C2787">
        <v>17</v>
      </c>
      <c r="D2787">
        <v>2</v>
      </c>
      <c r="E2787">
        <v>1253</v>
      </c>
      <c r="F2787" t="s">
        <v>2737</v>
      </c>
      <c r="G2787" t="s">
        <v>242</v>
      </c>
    </row>
    <row r="2788" spans="1:7" x14ac:dyDescent="0.2">
      <c r="A2788" t="s">
        <v>4864</v>
      </c>
      <c r="B2788">
        <v>512</v>
      </c>
      <c r="C2788">
        <v>17</v>
      </c>
      <c r="D2788">
        <v>4</v>
      </c>
      <c r="E2788">
        <v>3790</v>
      </c>
      <c r="F2788" t="s">
        <v>1269</v>
      </c>
      <c r="G2788" t="s">
        <v>60</v>
      </c>
    </row>
    <row r="2789" spans="1:7" x14ac:dyDescent="0.2">
      <c r="A2789" t="s">
        <v>4864</v>
      </c>
      <c r="B2789">
        <v>518</v>
      </c>
      <c r="C2789">
        <v>17</v>
      </c>
      <c r="D2789">
        <v>2</v>
      </c>
      <c r="E2789">
        <v>1253</v>
      </c>
      <c r="F2789" t="s">
        <v>2737</v>
      </c>
      <c r="G2789" t="s">
        <v>242</v>
      </c>
    </row>
    <row r="2790" spans="1:7" x14ac:dyDescent="0.2">
      <c r="A2790" t="s">
        <v>4864</v>
      </c>
      <c r="B2790">
        <v>518</v>
      </c>
      <c r="C2790">
        <v>17</v>
      </c>
      <c r="D2790">
        <v>4</v>
      </c>
      <c r="E2790">
        <v>3790</v>
      </c>
      <c r="F2790" t="s">
        <v>1269</v>
      </c>
      <c r="G2790" t="s">
        <v>60</v>
      </c>
    </row>
    <row r="2791" spans="1:7" x14ac:dyDescent="0.2">
      <c r="A2791" t="s">
        <v>4864</v>
      </c>
      <c r="B2791">
        <v>524</v>
      </c>
      <c r="C2791">
        <v>17</v>
      </c>
      <c r="D2791">
        <v>2</v>
      </c>
      <c r="E2791">
        <v>1253</v>
      </c>
      <c r="F2791" t="s">
        <v>2737</v>
      </c>
      <c r="G2791" t="s">
        <v>242</v>
      </c>
    </row>
    <row r="2792" spans="1:7" x14ac:dyDescent="0.2">
      <c r="A2792" t="s">
        <v>4864</v>
      </c>
      <c r="B2792">
        <v>524</v>
      </c>
      <c r="C2792">
        <v>17</v>
      </c>
      <c r="D2792">
        <v>4</v>
      </c>
      <c r="E2792">
        <v>3790</v>
      </c>
      <c r="F2792" t="s">
        <v>1269</v>
      </c>
      <c r="G2792" t="s">
        <v>60</v>
      </c>
    </row>
    <row r="2793" spans="1:7" x14ac:dyDescent="0.2">
      <c r="A2793" t="s">
        <v>4864</v>
      </c>
      <c r="B2793">
        <v>530</v>
      </c>
      <c r="C2793">
        <v>17</v>
      </c>
      <c r="D2793">
        <v>2</v>
      </c>
      <c r="E2793">
        <v>1253</v>
      </c>
      <c r="F2793" t="s">
        <v>2737</v>
      </c>
      <c r="G2793" t="s">
        <v>242</v>
      </c>
    </row>
    <row r="2794" spans="1:7" x14ac:dyDescent="0.2">
      <c r="A2794" t="s">
        <v>4864</v>
      </c>
      <c r="B2794">
        <v>530</v>
      </c>
      <c r="C2794">
        <v>17</v>
      </c>
      <c r="D2794">
        <v>4</v>
      </c>
      <c r="E2794">
        <v>3790</v>
      </c>
      <c r="F2794" t="s">
        <v>1269</v>
      </c>
      <c r="G2794" t="s">
        <v>60</v>
      </c>
    </row>
    <row r="2795" spans="1:7" x14ac:dyDescent="0.2">
      <c r="A2795" t="s">
        <v>4864</v>
      </c>
      <c r="B2795">
        <v>537</v>
      </c>
      <c r="C2795">
        <v>17</v>
      </c>
      <c r="D2795">
        <v>2</v>
      </c>
      <c r="E2795">
        <v>1253</v>
      </c>
      <c r="F2795" t="s">
        <v>2737</v>
      </c>
      <c r="G2795" t="s">
        <v>242</v>
      </c>
    </row>
    <row r="2796" spans="1:7" x14ac:dyDescent="0.2">
      <c r="A2796" t="s">
        <v>4864</v>
      </c>
      <c r="B2796">
        <v>537</v>
      </c>
      <c r="C2796">
        <v>17</v>
      </c>
      <c r="D2796">
        <v>4</v>
      </c>
      <c r="E2796">
        <v>3790</v>
      </c>
      <c r="F2796" t="s">
        <v>1269</v>
      </c>
      <c r="G2796" t="s">
        <v>60</v>
      </c>
    </row>
    <row r="2797" spans="1:7" x14ac:dyDescent="0.2">
      <c r="A2797" t="s">
        <v>4864</v>
      </c>
      <c r="B2797">
        <v>551</v>
      </c>
      <c r="C2797">
        <v>13</v>
      </c>
      <c r="D2797">
        <v>2</v>
      </c>
      <c r="E2797">
        <v>1253</v>
      </c>
      <c r="F2797" t="s">
        <v>2737</v>
      </c>
      <c r="G2797" t="s">
        <v>242</v>
      </c>
    </row>
    <row r="2798" spans="1:7" x14ac:dyDescent="0.2">
      <c r="A2798" t="s">
        <v>4864</v>
      </c>
      <c r="B2798">
        <v>551</v>
      </c>
      <c r="C2798">
        <v>13</v>
      </c>
      <c r="D2798">
        <v>4</v>
      </c>
      <c r="E2798">
        <v>3790</v>
      </c>
      <c r="F2798" t="s">
        <v>1269</v>
      </c>
      <c r="G2798" t="s">
        <v>60</v>
      </c>
    </row>
    <row r="2799" spans="1:7" x14ac:dyDescent="0.2">
      <c r="A2799" t="s">
        <v>4864</v>
      </c>
      <c r="B2799">
        <v>556</v>
      </c>
      <c r="C2799">
        <v>13</v>
      </c>
      <c r="D2799">
        <v>2</v>
      </c>
      <c r="E2799">
        <v>1253</v>
      </c>
      <c r="F2799" t="s">
        <v>2737</v>
      </c>
      <c r="G2799" t="s">
        <v>242</v>
      </c>
    </row>
    <row r="2800" spans="1:7" x14ac:dyDescent="0.2">
      <c r="A2800" t="s">
        <v>4864</v>
      </c>
      <c r="B2800">
        <v>556</v>
      </c>
      <c r="C2800">
        <v>13</v>
      </c>
      <c r="D2800">
        <v>4</v>
      </c>
      <c r="E2800">
        <v>3790</v>
      </c>
      <c r="F2800" t="s">
        <v>1269</v>
      </c>
      <c r="G2800" t="s">
        <v>60</v>
      </c>
    </row>
    <row r="2801" spans="1:8" x14ac:dyDescent="0.2">
      <c r="A2801" t="s">
        <v>4864</v>
      </c>
      <c r="B2801">
        <v>563</v>
      </c>
      <c r="C2801">
        <v>37</v>
      </c>
      <c r="D2801">
        <v>4</v>
      </c>
      <c r="E2801">
        <v>3116</v>
      </c>
      <c r="F2801" t="s">
        <v>4950</v>
      </c>
      <c r="G2801" t="s">
        <v>629</v>
      </c>
      <c r="H2801" t="s">
        <v>3484</v>
      </c>
    </row>
    <row r="2802" spans="1:8" x14ac:dyDescent="0.2">
      <c r="A2802" t="s">
        <v>4864</v>
      </c>
      <c r="B2802">
        <v>680</v>
      </c>
      <c r="C2802">
        <v>52</v>
      </c>
      <c r="D2802">
        <v>4</v>
      </c>
      <c r="E2802">
        <v>3116</v>
      </c>
      <c r="F2802" t="s">
        <v>4951</v>
      </c>
      <c r="G2802" t="s">
        <v>629</v>
      </c>
      <c r="H2802" t="s">
        <v>3484</v>
      </c>
    </row>
    <row r="2803" spans="1:8" x14ac:dyDescent="0.2">
      <c r="A2803" t="s">
        <v>4864</v>
      </c>
      <c r="B2803">
        <v>759</v>
      </c>
      <c r="C2803">
        <v>13</v>
      </c>
      <c r="D2803">
        <v>2</v>
      </c>
      <c r="E2803">
        <v>1253</v>
      </c>
      <c r="F2803" t="s">
        <v>2737</v>
      </c>
      <c r="G2803" t="s">
        <v>242</v>
      </c>
    </row>
    <row r="2804" spans="1:8" x14ac:dyDescent="0.2">
      <c r="A2804" t="s">
        <v>4864</v>
      </c>
      <c r="B2804">
        <v>759</v>
      </c>
      <c r="C2804">
        <v>13</v>
      </c>
      <c r="D2804">
        <v>4</v>
      </c>
      <c r="E2804">
        <v>3790</v>
      </c>
      <c r="F2804" t="s">
        <v>1269</v>
      </c>
      <c r="G2804" t="s">
        <v>60</v>
      </c>
    </row>
    <row r="2805" spans="1:8" x14ac:dyDescent="0.2">
      <c r="A2805" t="s">
        <v>4864</v>
      </c>
      <c r="B2805">
        <v>770</v>
      </c>
      <c r="C2805">
        <v>13</v>
      </c>
      <c r="D2805">
        <v>2</v>
      </c>
      <c r="E2805">
        <v>1253</v>
      </c>
      <c r="F2805" t="s">
        <v>2737</v>
      </c>
      <c r="G2805" t="s">
        <v>242</v>
      </c>
    </row>
    <row r="2806" spans="1:8" x14ac:dyDescent="0.2">
      <c r="A2806" t="s">
        <v>4864</v>
      </c>
      <c r="B2806">
        <v>770</v>
      </c>
      <c r="C2806">
        <v>13</v>
      </c>
      <c r="D2806">
        <v>4</v>
      </c>
      <c r="E2806">
        <v>3790</v>
      </c>
      <c r="F2806" t="s">
        <v>1269</v>
      </c>
      <c r="G2806" t="s">
        <v>60</v>
      </c>
    </row>
    <row r="2807" spans="1:8" x14ac:dyDescent="0.2">
      <c r="A2807" t="s">
        <v>4864</v>
      </c>
      <c r="B2807">
        <v>780</v>
      </c>
      <c r="C2807">
        <v>13</v>
      </c>
      <c r="D2807">
        <v>2</v>
      </c>
      <c r="E2807">
        <v>1253</v>
      </c>
      <c r="F2807" t="s">
        <v>2737</v>
      </c>
      <c r="G2807" t="s">
        <v>242</v>
      </c>
    </row>
    <row r="2808" spans="1:8" x14ac:dyDescent="0.2">
      <c r="A2808" t="s">
        <v>4864</v>
      </c>
      <c r="B2808">
        <v>780</v>
      </c>
      <c r="C2808">
        <v>13</v>
      </c>
      <c r="D2808">
        <v>4</v>
      </c>
      <c r="E2808">
        <v>3790</v>
      </c>
      <c r="F2808" t="s">
        <v>1269</v>
      </c>
      <c r="G2808" t="s">
        <v>60</v>
      </c>
    </row>
    <row r="2809" spans="1:8" x14ac:dyDescent="0.2">
      <c r="A2809" t="s">
        <v>4864</v>
      </c>
      <c r="B2809">
        <v>789</v>
      </c>
      <c r="C2809">
        <v>13</v>
      </c>
      <c r="D2809">
        <v>2</v>
      </c>
      <c r="E2809">
        <v>1253</v>
      </c>
      <c r="F2809" t="s">
        <v>2737</v>
      </c>
      <c r="G2809" t="s">
        <v>242</v>
      </c>
    </row>
    <row r="2810" spans="1:8" x14ac:dyDescent="0.2">
      <c r="A2810" t="s">
        <v>4864</v>
      </c>
      <c r="B2810">
        <v>789</v>
      </c>
      <c r="C2810">
        <v>13</v>
      </c>
      <c r="D2810">
        <v>4</v>
      </c>
      <c r="E2810">
        <v>3790</v>
      </c>
      <c r="F2810" t="s">
        <v>1269</v>
      </c>
      <c r="G2810" t="s">
        <v>60</v>
      </c>
    </row>
    <row r="2811" spans="1:8" x14ac:dyDescent="0.2">
      <c r="A2811" t="s">
        <v>4864</v>
      </c>
      <c r="B2811">
        <v>804</v>
      </c>
      <c r="C2811">
        <v>37</v>
      </c>
      <c r="D2811">
        <v>4</v>
      </c>
      <c r="E2811">
        <v>3116</v>
      </c>
      <c r="F2811" t="s">
        <v>4950</v>
      </c>
      <c r="G2811" t="s">
        <v>629</v>
      </c>
      <c r="H2811" t="s">
        <v>3484</v>
      </c>
    </row>
    <row r="2812" spans="1:8" x14ac:dyDescent="0.2">
      <c r="A2812" t="s">
        <v>4864</v>
      </c>
      <c r="B2812">
        <v>813</v>
      </c>
      <c r="C2812">
        <v>52</v>
      </c>
      <c r="D2812">
        <v>4</v>
      </c>
      <c r="E2812">
        <v>3116</v>
      </c>
      <c r="F2812" t="s">
        <v>4951</v>
      </c>
      <c r="G2812" t="s">
        <v>629</v>
      </c>
      <c r="H2812" t="s">
        <v>3484</v>
      </c>
    </row>
    <row r="2813" spans="1:8" x14ac:dyDescent="0.2">
      <c r="A2813" t="s">
        <v>4864</v>
      </c>
      <c r="B2813">
        <v>857</v>
      </c>
      <c r="C2813">
        <v>37</v>
      </c>
      <c r="D2813">
        <v>4</v>
      </c>
      <c r="E2813">
        <v>3116</v>
      </c>
      <c r="F2813" t="s">
        <v>4950</v>
      </c>
      <c r="G2813" t="s">
        <v>629</v>
      </c>
      <c r="H2813" t="s">
        <v>3484</v>
      </c>
    </row>
    <row r="2814" spans="1:8" x14ac:dyDescent="0.2">
      <c r="A2814" t="s">
        <v>4864</v>
      </c>
      <c r="B2814">
        <v>865</v>
      </c>
      <c r="C2814">
        <v>52</v>
      </c>
      <c r="D2814">
        <v>4</v>
      </c>
      <c r="E2814">
        <v>3116</v>
      </c>
      <c r="F2814" t="s">
        <v>4951</v>
      </c>
      <c r="G2814" t="s">
        <v>629</v>
      </c>
      <c r="H2814" t="s">
        <v>3484</v>
      </c>
    </row>
    <row r="2815" spans="1:8" x14ac:dyDescent="0.2">
      <c r="A2815" t="s">
        <v>4864</v>
      </c>
      <c r="B2815">
        <v>891</v>
      </c>
      <c r="C2815">
        <v>13</v>
      </c>
      <c r="D2815">
        <v>2</v>
      </c>
      <c r="E2815">
        <v>1253</v>
      </c>
      <c r="F2815" t="s">
        <v>2737</v>
      </c>
      <c r="G2815" t="s">
        <v>242</v>
      </c>
    </row>
    <row r="2816" spans="1:8" x14ac:dyDescent="0.2">
      <c r="A2816" t="s">
        <v>4864</v>
      </c>
      <c r="B2816">
        <v>891</v>
      </c>
      <c r="C2816">
        <v>13</v>
      </c>
      <c r="D2816">
        <v>4</v>
      </c>
      <c r="E2816">
        <v>3790</v>
      </c>
      <c r="F2816" t="s">
        <v>1269</v>
      </c>
      <c r="G2816" t="s">
        <v>60</v>
      </c>
    </row>
    <row r="2817" spans="1:8" x14ac:dyDescent="0.2">
      <c r="A2817" t="s">
        <v>4864</v>
      </c>
      <c r="B2817">
        <v>901</v>
      </c>
      <c r="C2817">
        <v>13</v>
      </c>
      <c r="D2817">
        <v>2</v>
      </c>
      <c r="E2817">
        <v>1253</v>
      </c>
      <c r="F2817" t="s">
        <v>2737</v>
      </c>
      <c r="G2817" t="s">
        <v>242</v>
      </c>
    </row>
    <row r="2818" spans="1:8" x14ac:dyDescent="0.2">
      <c r="A2818" t="s">
        <v>4864</v>
      </c>
      <c r="B2818">
        <v>901</v>
      </c>
      <c r="C2818">
        <v>13</v>
      </c>
      <c r="D2818">
        <v>4</v>
      </c>
      <c r="E2818">
        <v>3790</v>
      </c>
      <c r="F2818" t="s">
        <v>1269</v>
      </c>
      <c r="G2818" t="s">
        <v>60</v>
      </c>
    </row>
    <row r="2819" spans="1:8" x14ac:dyDescent="0.2">
      <c r="A2819" t="s">
        <v>4864</v>
      </c>
      <c r="B2819">
        <v>911</v>
      </c>
      <c r="C2819">
        <v>13</v>
      </c>
      <c r="D2819">
        <v>2</v>
      </c>
      <c r="E2819">
        <v>1253</v>
      </c>
      <c r="F2819" t="s">
        <v>2737</v>
      </c>
      <c r="G2819" t="s">
        <v>242</v>
      </c>
    </row>
    <row r="2820" spans="1:8" x14ac:dyDescent="0.2">
      <c r="A2820" t="s">
        <v>4864</v>
      </c>
      <c r="B2820">
        <v>911</v>
      </c>
      <c r="C2820">
        <v>13</v>
      </c>
      <c r="D2820">
        <v>4</v>
      </c>
      <c r="E2820">
        <v>3790</v>
      </c>
      <c r="F2820" t="s">
        <v>1269</v>
      </c>
      <c r="G2820" t="s">
        <v>60</v>
      </c>
    </row>
    <row r="2821" spans="1:8" x14ac:dyDescent="0.2">
      <c r="A2821" t="s">
        <v>4864</v>
      </c>
      <c r="B2821">
        <v>921</v>
      </c>
      <c r="C2821">
        <v>13</v>
      </c>
      <c r="D2821">
        <v>2</v>
      </c>
      <c r="E2821">
        <v>1253</v>
      </c>
      <c r="F2821" t="s">
        <v>2737</v>
      </c>
      <c r="G2821" t="s">
        <v>242</v>
      </c>
    </row>
    <row r="2822" spans="1:8" x14ac:dyDescent="0.2">
      <c r="A2822" t="s">
        <v>4864</v>
      </c>
      <c r="B2822">
        <v>921</v>
      </c>
      <c r="C2822">
        <v>13</v>
      </c>
      <c r="D2822">
        <v>4</v>
      </c>
      <c r="E2822">
        <v>3790</v>
      </c>
      <c r="F2822" t="s">
        <v>1269</v>
      </c>
      <c r="G2822" t="s">
        <v>60</v>
      </c>
    </row>
    <row r="2823" spans="1:8" x14ac:dyDescent="0.2">
      <c r="A2823" t="s">
        <v>4864</v>
      </c>
      <c r="B2823">
        <v>931</v>
      </c>
      <c r="C2823">
        <v>13</v>
      </c>
      <c r="D2823">
        <v>2</v>
      </c>
      <c r="E2823">
        <v>1253</v>
      </c>
      <c r="F2823" t="s">
        <v>2737</v>
      </c>
      <c r="G2823" t="s">
        <v>242</v>
      </c>
    </row>
    <row r="2824" spans="1:8" x14ac:dyDescent="0.2">
      <c r="A2824" t="s">
        <v>4864</v>
      </c>
      <c r="B2824">
        <v>931</v>
      </c>
      <c r="C2824">
        <v>13</v>
      </c>
      <c r="D2824">
        <v>4</v>
      </c>
      <c r="E2824">
        <v>3790</v>
      </c>
      <c r="F2824" t="s">
        <v>1269</v>
      </c>
      <c r="G2824" t="s">
        <v>60</v>
      </c>
    </row>
    <row r="2825" spans="1:8" x14ac:dyDescent="0.2">
      <c r="A2825" t="s">
        <v>4864</v>
      </c>
      <c r="B2825">
        <v>941</v>
      </c>
      <c r="C2825">
        <v>13</v>
      </c>
      <c r="D2825">
        <v>2</v>
      </c>
      <c r="E2825">
        <v>1253</v>
      </c>
      <c r="F2825" t="s">
        <v>2737</v>
      </c>
      <c r="G2825" t="s">
        <v>242</v>
      </c>
    </row>
    <row r="2826" spans="1:8" x14ac:dyDescent="0.2">
      <c r="A2826" t="s">
        <v>4864</v>
      </c>
      <c r="B2826">
        <v>941</v>
      </c>
      <c r="C2826">
        <v>13</v>
      </c>
      <c r="D2826">
        <v>4</v>
      </c>
      <c r="E2826">
        <v>3790</v>
      </c>
      <c r="F2826" t="s">
        <v>1269</v>
      </c>
      <c r="G2826" t="s">
        <v>60</v>
      </c>
    </row>
    <row r="2827" spans="1:8" x14ac:dyDescent="0.2">
      <c r="A2827" t="s">
        <v>4864</v>
      </c>
      <c r="B2827">
        <v>949</v>
      </c>
      <c r="C2827">
        <v>13</v>
      </c>
      <c r="D2827">
        <v>2</v>
      </c>
      <c r="E2827">
        <v>1253</v>
      </c>
      <c r="F2827" t="s">
        <v>2737</v>
      </c>
      <c r="G2827" t="s">
        <v>242</v>
      </c>
    </row>
    <row r="2828" spans="1:8" x14ac:dyDescent="0.2">
      <c r="A2828" t="s">
        <v>4864</v>
      </c>
      <c r="B2828">
        <v>949</v>
      </c>
      <c r="C2828">
        <v>13</v>
      </c>
      <c r="D2828">
        <v>4</v>
      </c>
      <c r="E2828">
        <v>3790</v>
      </c>
      <c r="F2828" t="s">
        <v>1269</v>
      </c>
      <c r="G2828" t="s">
        <v>60</v>
      </c>
    </row>
    <row r="2829" spans="1:8" x14ac:dyDescent="0.2">
      <c r="A2829" t="s">
        <v>4864</v>
      </c>
      <c r="B2829">
        <v>955</v>
      </c>
      <c r="C2829">
        <v>13</v>
      </c>
      <c r="D2829">
        <v>2</v>
      </c>
      <c r="E2829">
        <v>1253</v>
      </c>
      <c r="F2829" t="s">
        <v>2737</v>
      </c>
      <c r="G2829" t="s">
        <v>242</v>
      </c>
    </row>
    <row r="2830" spans="1:8" x14ac:dyDescent="0.2">
      <c r="A2830" t="s">
        <v>4864</v>
      </c>
      <c r="B2830">
        <v>955</v>
      </c>
      <c r="C2830">
        <v>13</v>
      </c>
      <c r="D2830">
        <v>4</v>
      </c>
      <c r="E2830">
        <v>3790</v>
      </c>
      <c r="F2830" t="s">
        <v>1269</v>
      </c>
      <c r="G2830" t="s">
        <v>60</v>
      </c>
    </row>
    <row r="2831" spans="1:8" x14ac:dyDescent="0.2">
      <c r="A2831" t="s">
        <v>4864</v>
      </c>
      <c r="B2831">
        <v>961</v>
      </c>
      <c r="C2831">
        <v>5</v>
      </c>
      <c r="D2831">
        <v>4</v>
      </c>
      <c r="E2831">
        <v>3792</v>
      </c>
      <c r="F2831" t="s">
        <v>2454</v>
      </c>
      <c r="G2831" t="s">
        <v>60</v>
      </c>
    </row>
    <row r="2832" spans="1:8" x14ac:dyDescent="0.2">
      <c r="A2832" t="s">
        <v>4864</v>
      </c>
      <c r="B2832">
        <v>969</v>
      </c>
      <c r="C2832">
        <v>37</v>
      </c>
      <c r="D2832">
        <v>4</v>
      </c>
      <c r="E2832">
        <v>3116</v>
      </c>
      <c r="F2832" t="s">
        <v>4950</v>
      </c>
      <c r="G2832" t="s">
        <v>629</v>
      </c>
      <c r="H2832" t="s">
        <v>3484</v>
      </c>
    </row>
    <row r="2833" spans="1:7" x14ac:dyDescent="0.2">
      <c r="A2833" t="s">
        <v>4949</v>
      </c>
      <c r="B2833">
        <v>63</v>
      </c>
      <c r="C2833">
        <v>3</v>
      </c>
      <c r="D2833">
        <v>2</v>
      </c>
      <c r="E2833">
        <v>882</v>
      </c>
      <c r="F2833" t="s">
        <v>4871</v>
      </c>
      <c r="G2833" t="s">
        <v>242</v>
      </c>
    </row>
    <row r="2834" spans="1:7" x14ac:dyDescent="0.2">
      <c r="A2834" t="s">
        <v>4948</v>
      </c>
      <c r="B2834">
        <v>894</v>
      </c>
      <c r="C2834">
        <v>2</v>
      </c>
      <c r="D2834">
        <v>2</v>
      </c>
      <c r="E2834">
        <v>882</v>
      </c>
      <c r="F2834" t="s">
        <v>4871</v>
      </c>
      <c r="G2834" t="s">
        <v>242</v>
      </c>
    </row>
    <row r="2835" spans="1:7" x14ac:dyDescent="0.2">
      <c r="A2835" t="s">
        <v>4947</v>
      </c>
      <c r="B2835">
        <v>70</v>
      </c>
      <c r="C2835">
        <v>3</v>
      </c>
      <c r="D2835">
        <v>2</v>
      </c>
      <c r="E2835">
        <v>882</v>
      </c>
      <c r="F2835" t="s">
        <v>4871</v>
      </c>
      <c r="G2835" t="s">
        <v>242</v>
      </c>
    </row>
    <row r="2836" spans="1:7" x14ac:dyDescent="0.2">
      <c r="A2836" t="s">
        <v>4946</v>
      </c>
      <c r="B2836">
        <v>152</v>
      </c>
      <c r="C2836">
        <v>1</v>
      </c>
      <c r="D2836">
        <v>2</v>
      </c>
      <c r="E2836">
        <v>882</v>
      </c>
      <c r="F2836" t="s">
        <v>4871</v>
      </c>
      <c r="G2836" t="s">
        <v>242</v>
      </c>
    </row>
    <row r="2837" spans="1:7" x14ac:dyDescent="0.2">
      <c r="A2837" t="s">
        <v>4945</v>
      </c>
      <c r="B2837">
        <v>138</v>
      </c>
      <c r="C2837">
        <v>2</v>
      </c>
      <c r="D2837">
        <v>2</v>
      </c>
      <c r="E2837">
        <v>882</v>
      </c>
      <c r="F2837" t="s">
        <v>4871</v>
      </c>
      <c r="G2837" t="s">
        <v>242</v>
      </c>
    </row>
  </sheetData>
  <autoFilter ref="A4:H2837"/>
  <dataConsolidate/>
  <phoneticPr fontId="0" type="noConversion"/>
  <pageMargins left="0.78740157499999996" right="0.78740157499999996" top="0.984251969" bottom="0.984251969" header="0.4921259845" footer="0.4921259845"/>
  <pageSetup paperSize="9"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8"/>
  <dimension ref="A1:AF86"/>
  <sheetViews>
    <sheetView workbookViewId="0">
      <selection sqref="A1:U1"/>
      <pivotSelection pane="bottomRight" showHeader="1" click="1" r:id="rId1">
        <pivotArea dataOnly="0" grandRow="1" outline="0" fieldPosition="0"/>
      </pivotSelection>
    </sheetView>
  </sheetViews>
  <sheetFormatPr baseColWidth="10" defaultRowHeight="10.199999999999999" x14ac:dyDescent="0.2"/>
  <cols>
    <col min="1" max="1" width="144.85546875" customWidth="1"/>
    <col min="2" max="2" width="14" customWidth="1"/>
    <col min="3" max="29" width="3.28515625" bestFit="1" customWidth="1"/>
    <col min="30" max="30" width="4" bestFit="1" customWidth="1"/>
    <col min="31" max="31" width="3.28515625" bestFit="1" customWidth="1"/>
    <col min="32" max="32" width="12.85546875" bestFit="1" customWidth="1"/>
    <col min="33" max="36" width="3.28515625" bestFit="1" customWidth="1"/>
    <col min="37" max="37" width="5" bestFit="1" customWidth="1"/>
    <col min="38" max="38" width="3.28515625" bestFit="1" customWidth="1"/>
    <col min="39" max="39" width="12.85546875" customWidth="1"/>
    <col min="40" max="42" width="3.42578125" bestFit="1" customWidth="1"/>
    <col min="43" max="43" width="16.85546875" bestFit="1" customWidth="1"/>
    <col min="44" max="44" width="3.42578125" bestFit="1" customWidth="1"/>
    <col min="45" max="45" width="16.85546875" bestFit="1" customWidth="1"/>
    <col min="46" max="47" width="3.42578125" bestFit="1" customWidth="1"/>
    <col min="48" max="48" width="16.85546875" bestFit="1" customWidth="1"/>
    <col min="49" max="52" width="3.42578125" bestFit="1" customWidth="1"/>
    <col min="53" max="53" width="16.85546875" bestFit="1" customWidth="1"/>
    <col min="54" max="54" width="3.42578125" bestFit="1" customWidth="1"/>
    <col min="55" max="55" width="16.85546875" bestFit="1" customWidth="1"/>
    <col min="56" max="57" width="3.42578125" bestFit="1" customWidth="1"/>
    <col min="58" max="58" width="16.85546875" customWidth="1"/>
    <col min="59" max="113" width="11.85546875" customWidth="1"/>
  </cols>
  <sheetData>
    <row r="1" spans="1:32" ht="17.399999999999999" x14ac:dyDescent="0.3">
      <c r="A1" s="444" t="str">
        <f>ProjektName &amp; " - MISRA analysis - " &amp; Programmstand</f>
        <v>QAC Test Project - MISRA analysis - Trunk</v>
      </c>
      <c r="B1" s="444"/>
      <c r="C1" s="444"/>
      <c r="D1" s="444"/>
      <c r="E1" s="444"/>
      <c r="F1" s="444"/>
      <c r="G1" s="444"/>
      <c r="H1" s="444"/>
      <c r="I1" s="444"/>
      <c r="J1" s="444"/>
      <c r="K1" s="444"/>
      <c r="L1" s="444"/>
      <c r="M1" s="444"/>
      <c r="N1" s="444"/>
      <c r="O1" s="444"/>
      <c r="P1" s="444"/>
      <c r="Q1" s="444"/>
      <c r="R1" s="444"/>
      <c r="S1" s="444"/>
      <c r="T1" s="444"/>
      <c r="U1" s="444"/>
      <c r="V1" s="25"/>
      <c r="W1" s="25"/>
    </row>
    <row r="4" spans="1:32" ht="409.6" x14ac:dyDescent="0.2">
      <c r="A4" s="26" t="str">
        <f>Regelsatz</f>
        <v>FULL</v>
      </c>
      <c r="B4" s="24" t="str">
        <f t="shared" ref="B4:AE4" ca="1" si="0">IF(ISNA(VLOOKUP(B6,INDIRECT(RefMISRARegeln),2,FALSE)),"",VLOOKUP(B6,INDIRECT(RefMISRARegeln),2,FALSE))</f>
        <v/>
      </c>
      <c r="C4" s="24" t="str">
        <f t="shared" ca="1" si="0"/>
        <v/>
      </c>
      <c r="D4" s="24" t="str">
        <f t="shared" ca="1" si="0"/>
        <v/>
      </c>
      <c r="E4" s="24" t="str">
        <f t="shared" ca="1" si="0"/>
        <v/>
      </c>
      <c r="F4" s="24" t="str">
        <f t="shared" ca="1" si="0"/>
        <v/>
      </c>
      <c r="G4" s="24" t="str">
        <f t="shared" ca="1" si="0"/>
        <v/>
      </c>
      <c r="H4" s="24" t="str">
        <f t="shared" ca="1" si="0"/>
        <v xml:space="preserve">Source code shall only use C-style comments. </v>
      </c>
      <c r="I4" s="24" t="str">
        <f t="shared" ca="1" si="0"/>
        <v xml:space="preserve">All usage of implementation-defined behaviour shall be documented. </v>
      </c>
      <c r="J4" s="24" t="str">
        <f t="shared" ca="1" si="0"/>
        <v xml:space="preserve">All uses of the #pragma directive shall be documented and explained. </v>
      </c>
      <c r="K4" s="24" t="str">
        <f t="shared" ca="1" si="0"/>
        <v xml:space="preserve">Objects shall be defined at block scope if they are only accessed from within a single function. </v>
      </c>
      <c r="L4" s="24" t="str">
        <f t="shared" ca="1" si="0"/>
        <v xml:space="preserve">An external object or function shall be declared in one and only one file. </v>
      </c>
      <c r="M4" s="24" t="str">
        <f t="shared" ca="1" si="0"/>
        <v xml:space="preserve">Braces shall be used to indicate and match the structure in the non-zero initialisation of arrays and structures. </v>
      </c>
      <c r="N4" s="24" t="str">
        <f t="shared" ca="1" si="0"/>
        <v xml:space="preserve">The value of an expression of integer type shall not be implicitly converted to a different underlying type if: a)
it is not a conversion to a wider integer type of the same signedness, or b) the expression is complex, or c) the
expression is not constant and is a function argument, or d) the expression is not constant and is a return
expression </v>
      </c>
      <c r="O4" s="24" t="str">
        <f t="shared" ca="1" si="0"/>
        <v>A "U" suffix shall be applied to all constants of unsigned type.</v>
      </c>
      <c r="P4" s="24" t="str">
        <f t="shared" ca="1" si="0"/>
        <v xml:space="preserve">A cast should not be performed between a pointer type and an integral type. </v>
      </c>
      <c r="Q4" s="24" t="str">
        <f t="shared" ca="1" si="0"/>
        <v xml:space="preserve">A cast should not be performed between a pointer to object type and a different pointer to object type. </v>
      </c>
      <c r="R4" s="24" t="str">
        <f t="shared" ca="1" si="0"/>
        <v xml:space="preserve">A cast shall not be performed that removes any const or volatile qualification from the type addressed by a pointer. </v>
      </c>
      <c r="S4" s="24" t="str">
        <f t="shared" ca="1" si="0"/>
        <v>The comma operator shall not be used.</v>
      </c>
      <c r="T4" s="24" t="str">
        <f t="shared" ca="1" si="0"/>
        <v>The increment (++) and decrement (--) operators should not be mixed with other operators in an expression.</v>
      </c>
      <c r="U4" s="24" t="str">
        <f t="shared" ca="1" si="0"/>
        <v xml:space="preserve">The three expressions of a for statement shall be concerned only with loop control. </v>
      </c>
      <c r="V4" s="24" t="str">
        <f t="shared" ca="1" si="0"/>
        <v xml:space="preserve">Numeric variables being used within a for loop for iteration counting shall not be modified in the body of the loop. </v>
      </c>
      <c r="W4" s="24" t="str">
        <f t="shared" ca="1" si="0"/>
        <v>All non-null statements shall either (i) have at least one side-effect however executed, or (ii) cause control flow to change.</v>
      </c>
      <c r="X4" s="24" t="str">
        <f t="shared" ca="1" si="0"/>
        <v xml:space="preserve">Before preprocessing, a null statement shall only occur on a line by itself; it may be followed by a comment provided that the first character following the null statement is a white-space character. </v>
      </c>
      <c r="Y4" s="24" t="str">
        <f t="shared" ca="1" si="0"/>
        <v xml:space="preserve">All if ... else if constructs shall be terminated with an else clause. </v>
      </c>
      <c r="Z4" s="24" t="str">
        <f t="shared" ca="1" si="0"/>
        <v xml:space="preserve">A pointer parameter in a function prototype should be declared as pointer to const if the pointer is not used to modify the addressed object. </v>
      </c>
      <c r="AA4" s="24" t="str">
        <f t="shared" ca="1" si="0"/>
        <v>If a function returns error information, then that error information shall be tested.</v>
      </c>
      <c r="AB4" s="24" t="str">
        <f t="shared" ca="1" si="0"/>
        <v xml:space="preserve">Array indexing shall be the only allowed form of pointer arithmetic. </v>
      </c>
      <c r="AC4" s="24" t="str">
        <f t="shared" ca="1" si="0"/>
        <v xml:space="preserve">The macro offsetof, in library &lt;stddef.h&gt;, shall not be used. </v>
      </c>
      <c r="AD4" s="24" t="str">
        <f t="shared" ca="1" si="0"/>
        <v/>
      </c>
      <c r="AE4" s="24" t="str">
        <f t="shared" ca="1" si="0"/>
        <v/>
      </c>
    </row>
    <row r="5" spans="1:32" x14ac:dyDescent="0.2">
      <c r="A5" s="258" t="s">
        <v>684</v>
      </c>
      <c r="B5" s="258" t="s">
        <v>815</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60"/>
    </row>
    <row r="6" spans="1:32" ht="100.05" customHeight="1" x14ac:dyDescent="0.2">
      <c r="A6" s="258" t="s">
        <v>816</v>
      </c>
      <c r="B6" s="278" t="s">
        <v>213</v>
      </c>
      <c r="C6" s="279" t="s">
        <v>2932</v>
      </c>
      <c r="D6" s="279" t="s">
        <v>2931</v>
      </c>
      <c r="E6" s="279" t="s">
        <v>212</v>
      </c>
      <c r="F6" s="279" t="s">
        <v>215</v>
      </c>
      <c r="G6" s="279" t="s">
        <v>2930</v>
      </c>
      <c r="H6" s="279" t="s">
        <v>3208</v>
      </c>
      <c r="I6" s="279" t="s">
        <v>2219</v>
      </c>
      <c r="J6" s="279" t="s">
        <v>629</v>
      </c>
      <c r="K6" s="279" t="s">
        <v>1101</v>
      </c>
      <c r="L6" s="279" t="s">
        <v>56</v>
      </c>
      <c r="M6" s="279" t="s">
        <v>2215</v>
      </c>
      <c r="N6" s="279" t="s">
        <v>60</v>
      </c>
      <c r="O6" s="279" t="s">
        <v>2391</v>
      </c>
      <c r="P6" s="279" t="s">
        <v>2394</v>
      </c>
      <c r="Q6" s="279" t="s">
        <v>2395</v>
      </c>
      <c r="R6" s="279" t="s">
        <v>2182</v>
      </c>
      <c r="S6" s="279" t="s">
        <v>1827</v>
      </c>
      <c r="T6" s="279" t="s">
        <v>1037</v>
      </c>
      <c r="U6" s="279" t="s">
        <v>2405</v>
      </c>
      <c r="V6" s="279" t="s">
        <v>2406</v>
      </c>
      <c r="W6" s="279" t="s">
        <v>3194</v>
      </c>
      <c r="X6" s="279" t="s">
        <v>2186</v>
      </c>
      <c r="Y6" s="279" t="s">
        <v>711</v>
      </c>
      <c r="Z6" s="279" t="s">
        <v>2038</v>
      </c>
      <c r="AA6" s="279" t="s">
        <v>2546</v>
      </c>
      <c r="AB6" s="279" t="s">
        <v>1119</v>
      </c>
      <c r="AC6" s="279" t="s">
        <v>1454</v>
      </c>
      <c r="AD6" s="279" t="s">
        <v>242</v>
      </c>
      <c r="AE6" s="279" t="s">
        <v>240</v>
      </c>
      <c r="AF6" s="271" t="s">
        <v>812</v>
      </c>
    </row>
    <row r="7" spans="1:32" x14ac:dyDescent="0.2">
      <c r="A7" s="261" t="s">
        <v>240</v>
      </c>
      <c r="B7" s="263"/>
      <c r="C7" s="264"/>
      <c r="D7" s="264"/>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72"/>
    </row>
    <row r="8" spans="1:32" x14ac:dyDescent="0.2">
      <c r="A8" s="266" t="s">
        <v>3501</v>
      </c>
      <c r="B8" s="267"/>
      <c r="C8" s="3"/>
      <c r="D8" s="3"/>
      <c r="E8" s="3"/>
      <c r="F8" s="3"/>
      <c r="G8" s="3"/>
      <c r="H8" s="3"/>
      <c r="I8" s="3"/>
      <c r="J8" s="3"/>
      <c r="K8" s="3"/>
      <c r="L8" s="3"/>
      <c r="M8" s="3"/>
      <c r="N8" s="3"/>
      <c r="O8" s="3"/>
      <c r="P8" s="3"/>
      <c r="Q8" s="3"/>
      <c r="R8" s="3"/>
      <c r="S8" s="3"/>
      <c r="T8" s="3"/>
      <c r="U8" s="3"/>
      <c r="V8" s="3"/>
      <c r="W8" s="3"/>
      <c r="X8" s="3"/>
      <c r="Y8" s="3"/>
      <c r="Z8" s="3"/>
      <c r="AA8" s="3"/>
      <c r="AB8" s="3"/>
      <c r="AC8" s="3">
        <v>1</v>
      </c>
      <c r="AD8" s="3"/>
      <c r="AE8" s="3"/>
      <c r="AF8" s="273">
        <v>1</v>
      </c>
    </row>
    <row r="9" spans="1:32" x14ac:dyDescent="0.2">
      <c r="A9" s="266" t="s">
        <v>3500</v>
      </c>
      <c r="B9" s="267"/>
      <c r="C9" s="3"/>
      <c r="D9" s="3"/>
      <c r="E9" s="3"/>
      <c r="F9" s="3"/>
      <c r="G9" s="3"/>
      <c r="H9" s="3"/>
      <c r="I9" s="3"/>
      <c r="J9" s="3"/>
      <c r="K9" s="3"/>
      <c r="L9" s="3"/>
      <c r="M9" s="3"/>
      <c r="N9" s="3"/>
      <c r="O9" s="3"/>
      <c r="P9" s="3"/>
      <c r="Q9" s="3"/>
      <c r="R9" s="3"/>
      <c r="S9" s="3"/>
      <c r="T9" s="3"/>
      <c r="U9" s="3"/>
      <c r="V9" s="3"/>
      <c r="W9" s="3"/>
      <c r="X9" s="3"/>
      <c r="Y9" s="3"/>
      <c r="Z9" s="3"/>
      <c r="AA9" s="3"/>
      <c r="AB9" s="3"/>
      <c r="AC9" s="3">
        <v>2</v>
      </c>
      <c r="AD9" s="3"/>
      <c r="AE9" s="3"/>
      <c r="AF9" s="273">
        <v>2</v>
      </c>
    </row>
    <row r="10" spans="1:32" x14ac:dyDescent="0.2">
      <c r="A10" s="266" t="s">
        <v>4944</v>
      </c>
      <c r="B10" s="267"/>
      <c r="C10" s="3"/>
      <c r="D10" s="3"/>
      <c r="E10" s="3"/>
      <c r="F10" s="3"/>
      <c r="G10" s="3">
        <v>2</v>
      </c>
      <c r="H10" s="3"/>
      <c r="I10" s="3"/>
      <c r="J10" s="3"/>
      <c r="K10" s="3"/>
      <c r="L10" s="3"/>
      <c r="M10" s="3"/>
      <c r="N10" s="3"/>
      <c r="O10" s="3"/>
      <c r="P10" s="3"/>
      <c r="Q10" s="3"/>
      <c r="R10" s="3"/>
      <c r="S10" s="3"/>
      <c r="T10" s="3"/>
      <c r="U10" s="3"/>
      <c r="V10" s="3"/>
      <c r="W10" s="3"/>
      <c r="X10" s="3"/>
      <c r="Y10" s="3"/>
      <c r="Z10" s="3"/>
      <c r="AA10" s="3"/>
      <c r="AB10" s="3"/>
      <c r="AC10" s="3"/>
      <c r="AD10" s="3"/>
      <c r="AE10" s="3"/>
      <c r="AF10" s="273">
        <v>2</v>
      </c>
    </row>
    <row r="11" spans="1:32" x14ac:dyDescent="0.2">
      <c r="A11" s="266" t="s">
        <v>4940</v>
      </c>
      <c r="B11" s="267">
        <v>1</v>
      </c>
      <c r="C11" s="3">
        <v>1</v>
      </c>
      <c r="D11" s="3"/>
      <c r="E11" s="3"/>
      <c r="F11" s="3"/>
      <c r="G11" s="3"/>
      <c r="H11" s="3">
        <v>8</v>
      </c>
      <c r="I11" s="3"/>
      <c r="J11" s="3"/>
      <c r="K11" s="3"/>
      <c r="L11" s="3">
        <v>1</v>
      </c>
      <c r="M11" s="3"/>
      <c r="N11" s="3"/>
      <c r="O11" s="3"/>
      <c r="P11" s="3"/>
      <c r="Q11" s="3"/>
      <c r="R11" s="3"/>
      <c r="S11" s="3"/>
      <c r="T11" s="3">
        <v>16</v>
      </c>
      <c r="U11" s="3"/>
      <c r="V11" s="3"/>
      <c r="W11" s="3"/>
      <c r="X11" s="3"/>
      <c r="Y11" s="3"/>
      <c r="Z11" s="3"/>
      <c r="AA11" s="3"/>
      <c r="AB11" s="3">
        <v>16</v>
      </c>
      <c r="AC11" s="3"/>
      <c r="AD11" s="3">
        <v>17</v>
      </c>
      <c r="AE11" s="3"/>
      <c r="AF11" s="273">
        <v>60</v>
      </c>
    </row>
    <row r="12" spans="1:32" x14ac:dyDescent="0.2">
      <c r="A12" s="266" t="s">
        <v>4939</v>
      </c>
      <c r="B12" s="267"/>
      <c r="C12" s="3">
        <v>1</v>
      </c>
      <c r="D12" s="3"/>
      <c r="E12" s="3"/>
      <c r="F12" s="3">
        <v>1</v>
      </c>
      <c r="G12" s="3">
        <v>1</v>
      </c>
      <c r="H12" s="3"/>
      <c r="I12" s="3"/>
      <c r="J12" s="3"/>
      <c r="K12" s="3"/>
      <c r="L12" s="3"/>
      <c r="M12" s="3"/>
      <c r="N12" s="3"/>
      <c r="O12" s="3"/>
      <c r="P12" s="3"/>
      <c r="Q12" s="3"/>
      <c r="R12" s="3"/>
      <c r="S12" s="3"/>
      <c r="T12" s="3"/>
      <c r="U12" s="3"/>
      <c r="V12" s="3"/>
      <c r="W12" s="3"/>
      <c r="X12" s="3"/>
      <c r="Y12" s="3"/>
      <c r="Z12" s="3"/>
      <c r="AA12" s="3">
        <v>1</v>
      </c>
      <c r="AB12" s="3"/>
      <c r="AC12" s="3"/>
      <c r="AD12" s="3"/>
      <c r="AE12" s="3"/>
      <c r="AF12" s="273">
        <v>4</v>
      </c>
    </row>
    <row r="13" spans="1:32" x14ac:dyDescent="0.2">
      <c r="A13" s="266" t="s">
        <v>4938</v>
      </c>
      <c r="B13" s="267"/>
      <c r="C13" s="3"/>
      <c r="D13" s="3"/>
      <c r="E13" s="3"/>
      <c r="F13" s="3"/>
      <c r="G13" s="3"/>
      <c r="H13" s="3"/>
      <c r="I13" s="3"/>
      <c r="J13" s="3"/>
      <c r="K13" s="3"/>
      <c r="L13" s="3"/>
      <c r="M13" s="3"/>
      <c r="N13" s="3">
        <v>1</v>
      </c>
      <c r="O13" s="3"/>
      <c r="P13" s="3"/>
      <c r="Q13" s="3"/>
      <c r="R13" s="3"/>
      <c r="S13" s="3"/>
      <c r="T13" s="3"/>
      <c r="U13" s="3"/>
      <c r="V13" s="3"/>
      <c r="W13" s="3"/>
      <c r="X13" s="3"/>
      <c r="Y13" s="3"/>
      <c r="Z13" s="3"/>
      <c r="AA13" s="3"/>
      <c r="AB13" s="3"/>
      <c r="AC13" s="3"/>
      <c r="AD13" s="3">
        <v>5</v>
      </c>
      <c r="AE13" s="3"/>
      <c r="AF13" s="273">
        <v>6</v>
      </c>
    </row>
    <row r="14" spans="1:32" x14ac:dyDescent="0.2">
      <c r="A14" s="266" t="s">
        <v>4937</v>
      </c>
      <c r="B14" s="267">
        <v>1</v>
      </c>
      <c r="C14" s="3"/>
      <c r="D14" s="3"/>
      <c r="E14" s="3"/>
      <c r="F14" s="3"/>
      <c r="G14" s="3"/>
      <c r="H14" s="3"/>
      <c r="I14" s="3"/>
      <c r="J14" s="3"/>
      <c r="K14" s="3"/>
      <c r="L14" s="3"/>
      <c r="M14" s="3"/>
      <c r="N14" s="3"/>
      <c r="O14" s="3"/>
      <c r="P14" s="3">
        <v>2</v>
      </c>
      <c r="Q14" s="3">
        <v>2</v>
      </c>
      <c r="R14" s="3"/>
      <c r="S14" s="3"/>
      <c r="T14" s="3"/>
      <c r="U14" s="3"/>
      <c r="V14" s="3"/>
      <c r="W14" s="3"/>
      <c r="X14" s="3"/>
      <c r="Y14" s="3"/>
      <c r="Z14" s="3"/>
      <c r="AA14" s="3"/>
      <c r="AB14" s="3">
        <v>2</v>
      </c>
      <c r="AC14" s="3"/>
      <c r="AD14" s="3">
        <v>6</v>
      </c>
      <c r="AE14" s="3"/>
      <c r="AF14" s="273">
        <v>13</v>
      </c>
    </row>
    <row r="15" spans="1:32" x14ac:dyDescent="0.2">
      <c r="A15" s="266" t="s">
        <v>4936</v>
      </c>
      <c r="B15" s="267"/>
      <c r="C15" s="3">
        <v>2</v>
      </c>
      <c r="D15" s="3"/>
      <c r="E15" s="3"/>
      <c r="F15" s="3">
        <v>1</v>
      </c>
      <c r="G15" s="3">
        <v>1</v>
      </c>
      <c r="H15" s="3"/>
      <c r="I15" s="3"/>
      <c r="J15" s="3"/>
      <c r="K15" s="3">
        <v>1</v>
      </c>
      <c r="L15" s="3"/>
      <c r="M15" s="3"/>
      <c r="N15" s="3"/>
      <c r="O15" s="3"/>
      <c r="P15" s="3"/>
      <c r="Q15" s="3"/>
      <c r="R15" s="3"/>
      <c r="S15" s="3"/>
      <c r="T15" s="3"/>
      <c r="U15" s="3"/>
      <c r="V15" s="3"/>
      <c r="W15" s="3"/>
      <c r="X15" s="3"/>
      <c r="Y15" s="3"/>
      <c r="Z15" s="3"/>
      <c r="AA15" s="3"/>
      <c r="AB15" s="3"/>
      <c r="AC15" s="3"/>
      <c r="AD15" s="3"/>
      <c r="AE15" s="3"/>
      <c r="AF15" s="273">
        <v>5</v>
      </c>
    </row>
    <row r="16" spans="1:32" x14ac:dyDescent="0.2">
      <c r="A16" s="266" t="s">
        <v>4935</v>
      </c>
      <c r="B16" s="267">
        <v>1</v>
      </c>
      <c r="C16" s="3">
        <v>4</v>
      </c>
      <c r="D16" s="3">
        <v>3</v>
      </c>
      <c r="E16" s="3"/>
      <c r="F16" s="3">
        <v>2</v>
      </c>
      <c r="G16" s="3">
        <v>2</v>
      </c>
      <c r="H16" s="3"/>
      <c r="I16" s="3"/>
      <c r="J16" s="3"/>
      <c r="K16" s="3">
        <v>1</v>
      </c>
      <c r="L16" s="3"/>
      <c r="M16" s="3"/>
      <c r="N16" s="3"/>
      <c r="O16" s="3"/>
      <c r="P16" s="3"/>
      <c r="Q16" s="3"/>
      <c r="R16" s="3"/>
      <c r="S16" s="3"/>
      <c r="T16" s="3"/>
      <c r="U16" s="3"/>
      <c r="V16" s="3"/>
      <c r="W16" s="3"/>
      <c r="X16" s="3"/>
      <c r="Y16" s="3"/>
      <c r="Z16" s="3"/>
      <c r="AA16" s="3"/>
      <c r="AB16" s="3"/>
      <c r="AC16" s="3"/>
      <c r="AD16" s="3"/>
      <c r="AE16" s="3"/>
      <c r="AF16" s="273">
        <v>13</v>
      </c>
    </row>
    <row r="17" spans="1:32" x14ac:dyDescent="0.2">
      <c r="A17" s="266" t="s">
        <v>4934</v>
      </c>
      <c r="B17" s="267">
        <v>2</v>
      </c>
      <c r="C17" s="3">
        <v>1</v>
      </c>
      <c r="D17" s="3">
        <v>1</v>
      </c>
      <c r="E17" s="3"/>
      <c r="F17" s="3"/>
      <c r="G17" s="3">
        <v>1</v>
      </c>
      <c r="H17" s="3"/>
      <c r="I17" s="3"/>
      <c r="J17" s="3"/>
      <c r="K17" s="3"/>
      <c r="L17" s="3"/>
      <c r="M17" s="3"/>
      <c r="N17" s="3"/>
      <c r="O17" s="3"/>
      <c r="P17" s="3"/>
      <c r="Q17" s="3"/>
      <c r="R17" s="3"/>
      <c r="S17" s="3"/>
      <c r="T17" s="3"/>
      <c r="U17" s="3"/>
      <c r="V17" s="3"/>
      <c r="W17" s="3"/>
      <c r="X17" s="3"/>
      <c r="Y17" s="3"/>
      <c r="Z17" s="3"/>
      <c r="AA17" s="3"/>
      <c r="AB17" s="3"/>
      <c r="AC17" s="3"/>
      <c r="AD17" s="3"/>
      <c r="AE17" s="3"/>
      <c r="AF17" s="273">
        <v>5</v>
      </c>
    </row>
    <row r="18" spans="1:32" x14ac:dyDescent="0.2">
      <c r="A18" s="266" t="s">
        <v>4933</v>
      </c>
      <c r="B18" s="267">
        <v>1</v>
      </c>
      <c r="C18" s="3">
        <v>3</v>
      </c>
      <c r="D18" s="3">
        <v>2</v>
      </c>
      <c r="E18" s="3"/>
      <c r="F18" s="3">
        <v>1</v>
      </c>
      <c r="G18" s="3">
        <v>1</v>
      </c>
      <c r="H18" s="3"/>
      <c r="I18" s="3"/>
      <c r="J18" s="3"/>
      <c r="K18" s="3"/>
      <c r="L18" s="3"/>
      <c r="M18" s="3"/>
      <c r="N18" s="3"/>
      <c r="O18" s="3"/>
      <c r="P18" s="3"/>
      <c r="Q18" s="3"/>
      <c r="R18" s="3"/>
      <c r="S18" s="3"/>
      <c r="T18" s="3"/>
      <c r="U18" s="3"/>
      <c r="V18" s="3"/>
      <c r="W18" s="3"/>
      <c r="X18" s="3"/>
      <c r="Y18" s="3"/>
      <c r="Z18" s="3"/>
      <c r="AA18" s="3"/>
      <c r="AB18" s="3"/>
      <c r="AC18" s="3"/>
      <c r="AD18" s="3"/>
      <c r="AE18" s="3"/>
      <c r="AF18" s="273">
        <v>8</v>
      </c>
    </row>
    <row r="19" spans="1:32" x14ac:dyDescent="0.2">
      <c r="A19" s="266" t="s">
        <v>4932</v>
      </c>
      <c r="B19" s="267">
        <v>1</v>
      </c>
      <c r="C19" s="3">
        <v>3</v>
      </c>
      <c r="D19" s="3">
        <v>3</v>
      </c>
      <c r="E19" s="3"/>
      <c r="F19" s="3"/>
      <c r="G19" s="3">
        <v>1</v>
      </c>
      <c r="H19" s="3"/>
      <c r="I19" s="3"/>
      <c r="J19" s="3"/>
      <c r="K19" s="3">
        <v>1</v>
      </c>
      <c r="L19" s="3"/>
      <c r="M19" s="3"/>
      <c r="N19" s="3"/>
      <c r="O19" s="3"/>
      <c r="P19" s="3"/>
      <c r="Q19" s="3"/>
      <c r="R19" s="3"/>
      <c r="S19" s="3"/>
      <c r="T19" s="3"/>
      <c r="U19" s="3"/>
      <c r="V19" s="3"/>
      <c r="W19" s="3"/>
      <c r="X19" s="3"/>
      <c r="Y19" s="3"/>
      <c r="Z19" s="3"/>
      <c r="AA19" s="3"/>
      <c r="AB19" s="3"/>
      <c r="AC19" s="3"/>
      <c r="AD19" s="3"/>
      <c r="AE19" s="3"/>
      <c r="AF19" s="273">
        <v>9</v>
      </c>
    </row>
    <row r="20" spans="1:32" x14ac:dyDescent="0.2">
      <c r="A20" s="266" t="s">
        <v>4931</v>
      </c>
      <c r="B20" s="267"/>
      <c r="C20" s="3"/>
      <c r="D20" s="3"/>
      <c r="E20" s="3"/>
      <c r="F20" s="3"/>
      <c r="G20" s="3">
        <v>2</v>
      </c>
      <c r="H20" s="3"/>
      <c r="I20" s="3"/>
      <c r="J20" s="3"/>
      <c r="K20" s="3"/>
      <c r="L20" s="3"/>
      <c r="M20" s="3"/>
      <c r="N20" s="3"/>
      <c r="O20" s="3"/>
      <c r="P20" s="3"/>
      <c r="Q20" s="3"/>
      <c r="R20" s="3"/>
      <c r="S20" s="3"/>
      <c r="T20" s="3"/>
      <c r="U20" s="3"/>
      <c r="V20" s="3"/>
      <c r="W20" s="3"/>
      <c r="X20" s="3"/>
      <c r="Y20" s="3"/>
      <c r="Z20" s="3"/>
      <c r="AA20" s="3"/>
      <c r="AB20" s="3"/>
      <c r="AC20" s="3"/>
      <c r="AD20" s="3"/>
      <c r="AE20" s="3"/>
      <c r="AF20" s="273">
        <v>2</v>
      </c>
    </row>
    <row r="21" spans="1:32" x14ac:dyDescent="0.2">
      <c r="A21" s="266" t="s">
        <v>4930</v>
      </c>
      <c r="B21" s="267"/>
      <c r="C21" s="3">
        <v>1</v>
      </c>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273">
        <v>1</v>
      </c>
    </row>
    <row r="22" spans="1:32" x14ac:dyDescent="0.2">
      <c r="A22" s="266" t="s">
        <v>4929</v>
      </c>
      <c r="B22" s="267">
        <v>3</v>
      </c>
      <c r="C22" s="3"/>
      <c r="D22" s="3"/>
      <c r="E22" s="3"/>
      <c r="F22" s="3"/>
      <c r="G22" s="3">
        <v>1</v>
      </c>
      <c r="H22" s="3"/>
      <c r="I22" s="3">
        <v>1</v>
      </c>
      <c r="J22" s="3"/>
      <c r="K22" s="3"/>
      <c r="L22" s="3"/>
      <c r="M22" s="3"/>
      <c r="N22" s="3"/>
      <c r="O22" s="3"/>
      <c r="P22" s="3"/>
      <c r="Q22" s="3"/>
      <c r="R22" s="3"/>
      <c r="S22" s="3"/>
      <c r="T22" s="3"/>
      <c r="U22" s="3"/>
      <c r="V22" s="3"/>
      <c r="W22" s="3"/>
      <c r="X22" s="3"/>
      <c r="Y22" s="3"/>
      <c r="Z22" s="3"/>
      <c r="AA22" s="3">
        <v>2</v>
      </c>
      <c r="AB22" s="3"/>
      <c r="AC22" s="3"/>
      <c r="AD22" s="3">
        <v>2</v>
      </c>
      <c r="AE22" s="3"/>
      <c r="AF22" s="273">
        <v>9</v>
      </c>
    </row>
    <row r="23" spans="1:32" x14ac:dyDescent="0.2">
      <c r="A23" s="266" t="s">
        <v>4928</v>
      </c>
      <c r="B23" s="267">
        <v>2</v>
      </c>
      <c r="C23" s="3">
        <v>1</v>
      </c>
      <c r="D23" s="3">
        <v>1</v>
      </c>
      <c r="E23" s="3"/>
      <c r="F23" s="3">
        <v>1</v>
      </c>
      <c r="G23" s="3"/>
      <c r="H23" s="3"/>
      <c r="I23" s="3"/>
      <c r="J23" s="3"/>
      <c r="K23" s="3"/>
      <c r="L23" s="3"/>
      <c r="M23" s="3"/>
      <c r="N23" s="3"/>
      <c r="O23" s="3"/>
      <c r="P23" s="3"/>
      <c r="Q23" s="3"/>
      <c r="R23" s="3"/>
      <c r="S23" s="3"/>
      <c r="T23" s="3"/>
      <c r="U23" s="3"/>
      <c r="V23" s="3"/>
      <c r="W23" s="3"/>
      <c r="X23" s="3"/>
      <c r="Y23" s="3"/>
      <c r="Z23" s="3">
        <v>1</v>
      </c>
      <c r="AA23" s="3"/>
      <c r="AB23" s="3"/>
      <c r="AC23" s="3"/>
      <c r="AD23" s="3"/>
      <c r="AE23" s="3"/>
      <c r="AF23" s="273">
        <v>6</v>
      </c>
    </row>
    <row r="24" spans="1:32" x14ac:dyDescent="0.2">
      <c r="A24" s="266" t="s">
        <v>4927</v>
      </c>
      <c r="B24" s="267">
        <v>3</v>
      </c>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273">
        <v>3</v>
      </c>
    </row>
    <row r="25" spans="1:32" x14ac:dyDescent="0.2">
      <c r="A25" s="266" t="s">
        <v>4926</v>
      </c>
      <c r="B25" s="267"/>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v>16</v>
      </c>
      <c r="AE25" s="3"/>
      <c r="AF25" s="273">
        <v>16</v>
      </c>
    </row>
    <row r="26" spans="1:32" x14ac:dyDescent="0.2">
      <c r="A26" s="266" t="s">
        <v>4924</v>
      </c>
      <c r="B26" s="267"/>
      <c r="C26" s="3">
        <v>1</v>
      </c>
      <c r="D26" s="3"/>
      <c r="E26" s="3"/>
      <c r="F26" s="3"/>
      <c r="G26" s="3"/>
      <c r="H26" s="3">
        <v>3</v>
      </c>
      <c r="I26" s="3"/>
      <c r="J26" s="3">
        <v>2</v>
      </c>
      <c r="K26" s="3"/>
      <c r="L26" s="3"/>
      <c r="M26" s="3"/>
      <c r="N26" s="3"/>
      <c r="O26" s="3"/>
      <c r="P26" s="3"/>
      <c r="Q26" s="3"/>
      <c r="R26" s="3"/>
      <c r="S26" s="3"/>
      <c r="T26" s="3"/>
      <c r="U26" s="3"/>
      <c r="V26" s="3"/>
      <c r="W26" s="3"/>
      <c r="X26" s="3"/>
      <c r="Y26" s="3"/>
      <c r="Z26" s="3"/>
      <c r="AA26" s="3"/>
      <c r="AB26" s="3"/>
      <c r="AC26" s="3"/>
      <c r="AD26" s="3">
        <v>21</v>
      </c>
      <c r="AE26" s="3"/>
      <c r="AF26" s="273">
        <v>27</v>
      </c>
    </row>
    <row r="27" spans="1:32" x14ac:dyDescent="0.2">
      <c r="A27" s="266" t="s">
        <v>4923</v>
      </c>
      <c r="B27" s="267"/>
      <c r="C27" s="3"/>
      <c r="D27" s="3"/>
      <c r="E27" s="3"/>
      <c r="F27" s="3"/>
      <c r="G27" s="3"/>
      <c r="H27" s="3">
        <v>1</v>
      </c>
      <c r="I27" s="3"/>
      <c r="J27" s="3"/>
      <c r="K27" s="3"/>
      <c r="L27" s="3"/>
      <c r="M27" s="3"/>
      <c r="N27" s="3"/>
      <c r="O27" s="3"/>
      <c r="P27" s="3"/>
      <c r="Q27" s="3"/>
      <c r="R27" s="3"/>
      <c r="S27" s="3"/>
      <c r="T27" s="3"/>
      <c r="U27" s="3"/>
      <c r="V27" s="3"/>
      <c r="W27" s="3"/>
      <c r="X27" s="3"/>
      <c r="Y27" s="3"/>
      <c r="Z27" s="3"/>
      <c r="AA27" s="3"/>
      <c r="AB27" s="3"/>
      <c r="AC27" s="3"/>
      <c r="AD27" s="3">
        <v>2</v>
      </c>
      <c r="AE27" s="3"/>
      <c r="AF27" s="273">
        <v>3</v>
      </c>
    </row>
    <row r="28" spans="1:32" x14ac:dyDescent="0.2">
      <c r="A28" s="266" t="s">
        <v>4922</v>
      </c>
      <c r="B28" s="267"/>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v>9</v>
      </c>
      <c r="AE28" s="3"/>
      <c r="AF28" s="273">
        <v>9</v>
      </c>
    </row>
    <row r="29" spans="1:32" x14ac:dyDescent="0.2">
      <c r="A29" s="266" t="s">
        <v>4921</v>
      </c>
      <c r="B29" s="267"/>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v>4</v>
      </c>
      <c r="AE29" s="3"/>
      <c r="AF29" s="273">
        <v>4</v>
      </c>
    </row>
    <row r="30" spans="1:32" x14ac:dyDescent="0.2">
      <c r="A30" s="266" t="s">
        <v>4920</v>
      </c>
      <c r="B30" s="267"/>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v>1</v>
      </c>
      <c r="AE30" s="3"/>
      <c r="AF30" s="273">
        <v>1</v>
      </c>
    </row>
    <row r="31" spans="1:32" x14ac:dyDescent="0.2">
      <c r="A31" s="266" t="s">
        <v>4919</v>
      </c>
      <c r="B31" s="267"/>
      <c r="C31" s="3">
        <v>2</v>
      </c>
      <c r="D31" s="3">
        <v>1</v>
      </c>
      <c r="E31" s="3"/>
      <c r="F31" s="3">
        <v>1</v>
      </c>
      <c r="G31" s="3">
        <v>2</v>
      </c>
      <c r="H31" s="3"/>
      <c r="I31" s="3"/>
      <c r="J31" s="3"/>
      <c r="K31" s="3"/>
      <c r="L31" s="3"/>
      <c r="M31" s="3"/>
      <c r="N31" s="3"/>
      <c r="O31" s="3"/>
      <c r="P31" s="3"/>
      <c r="Q31" s="3"/>
      <c r="R31" s="3"/>
      <c r="S31" s="3"/>
      <c r="T31" s="3"/>
      <c r="U31" s="3"/>
      <c r="V31" s="3"/>
      <c r="W31" s="3"/>
      <c r="X31" s="3"/>
      <c r="Y31" s="3"/>
      <c r="Z31" s="3"/>
      <c r="AA31" s="3"/>
      <c r="AB31" s="3"/>
      <c r="AC31" s="3"/>
      <c r="AD31" s="3"/>
      <c r="AE31" s="3"/>
      <c r="AF31" s="273">
        <v>6</v>
      </c>
    </row>
    <row r="32" spans="1:32" x14ac:dyDescent="0.2">
      <c r="A32" s="266" t="s">
        <v>4918</v>
      </c>
      <c r="B32" s="267"/>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v>4</v>
      </c>
      <c r="AE32" s="3"/>
      <c r="AF32" s="273">
        <v>4</v>
      </c>
    </row>
    <row r="33" spans="1:32" x14ac:dyDescent="0.2">
      <c r="A33" s="266" t="s">
        <v>4917</v>
      </c>
      <c r="B33" s="267"/>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v>4</v>
      </c>
      <c r="AE33" s="3"/>
      <c r="AF33" s="273">
        <v>4</v>
      </c>
    </row>
    <row r="34" spans="1:32" x14ac:dyDescent="0.2">
      <c r="A34" s="266" t="s">
        <v>4916</v>
      </c>
      <c r="B34" s="267">
        <v>1</v>
      </c>
      <c r="C34" s="3">
        <v>1</v>
      </c>
      <c r="D34" s="3"/>
      <c r="E34" s="3"/>
      <c r="F34" s="3">
        <v>1</v>
      </c>
      <c r="G34" s="3"/>
      <c r="H34" s="3"/>
      <c r="I34" s="3"/>
      <c r="J34" s="3"/>
      <c r="K34" s="3"/>
      <c r="L34" s="3"/>
      <c r="M34" s="3"/>
      <c r="N34" s="3"/>
      <c r="O34" s="3"/>
      <c r="P34" s="3"/>
      <c r="Q34" s="3"/>
      <c r="R34" s="3"/>
      <c r="S34" s="3"/>
      <c r="T34" s="3"/>
      <c r="U34" s="3"/>
      <c r="V34" s="3"/>
      <c r="W34" s="3"/>
      <c r="X34" s="3"/>
      <c r="Y34" s="3"/>
      <c r="Z34" s="3"/>
      <c r="AA34" s="3"/>
      <c r="AB34" s="3"/>
      <c r="AC34" s="3"/>
      <c r="AD34" s="3"/>
      <c r="AE34" s="3"/>
      <c r="AF34" s="273">
        <v>3</v>
      </c>
    </row>
    <row r="35" spans="1:32" x14ac:dyDescent="0.2">
      <c r="A35" s="266" t="s">
        <v>4915</v>
      </c>
      <c r="B35" s="267"/>
      <c r="C35" s="3"/>
      <c r="D35" s="3"/>
      <c r="E35" s="3"/>
      <c r="F35" s="3"/>
      <c r="G35" s="3">
        <v>1</v>
      </c>
      <c r="H35" s="3"/>
      <c r="I35" s="3"/>
      <c r="J35" s="3"/>
      <c r="K35" s="3"/>
      <c r="L35" s="3"/>
      <c r="M35" s="3"/>
      <c r="N35" s="3"/>
      <c r="O35" s="3">
        <v>1</v>
      </c>
      <c r="P35" s="3"/>
      <c r="Q35" s="3"/>
      <c r="R35" s="3"/>
      <c r="S35" s="3"/>
      <c r="T35" s="3"/>
      <c r="U35" s="3"/>
      <c r="V35" s="3"/>
      <c r="W35" s="3"/>
      <c r="X35" s="3"/>
      <c r="Y35" s="3"/>
      <c r="Z35" s="3"/>
      <c r="AA35" s="3"/>
      <c r="AB35" s="3"/>
      <c r="AC35" s="3"/>
      <c r="AD35" s="3">
        <v>2</v>
      </c>
      <c r="AE35" s="3"/>
      <c r="AF35" s="273">
        <v>4</v>
      </c>
    </row>
    <row r="36" spans="1:32" x14ac:dyDescent="0.2">
      <c r="A36" s="266" t="s">
        <v>4914</v>
      </c>
      <c r="B36" s="267">
        <v>1</v>
      </c>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273">
        <v>1</v>
      </c>
    </row>
    <row r="37" spans="1:32" x14ac:dyDescent="0.2">
      <c r="A37" s="266" t="s">
        <v>4913</v>
      </c>
      <c r="B37" s="267">
        <v>2</v>
      </c>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273">
        <v>2</v>
      </c>
    </row>
    <row r="38" spans="1:32" x14ac:dyDescent="0.2">
      <c r="A38" s="266" t="s">
        <v>4912</v>
      </c>
      <c r="B38" s="267"/>
      <c r="C38" s="3">
        <v>1</v>
      </c>
      <c r="D38" s="3"/>
      <c r="E38" s="3"/>
      <c r="F38" s="3">
        <v>1</v>
      </c>
      <c r="G38" s="3"/>
      <c r="H38" s="3"/>
      <c r="I38" s="3"/>
      <c r="J38" s="3"/>
      <c r="K38" s="3">
        <v>1</v>
      </c>
      <c r="L38" s="3">
        <v>1</v>
      </c>
      <c r="M38" s="3"/>
      <c r="N38" s="3"/>
      <c r="O38" s="3"/>
      <c r="P38" s="3"/>
      <c r="Q38" s="3"/>
      <c r="R38" s="3"/>
      <c r="S38" s="3"/>
      <c r="T38" s="3"/>
      <c r="U38" s="3"/>
      <c r="V38" s="3"/>
      <c r="W38" s="3"/>
      <c r="X38" s="3"/>
      <c r="Y38" s="3"/>
      <c r="Z38" s="3"/>
      <c r="AA38" s="3"/>
      <c r="AB38" s="3"/>
      <c r="AC38" s="3"/>
      <c r="AD38" s="3"/>
      <c r="AE38" s="3"/>
      <c r="AF38" s="273">
        <v>4</v>
      </c>
    </row>
    <row r="39" spans="1:32" x14ac:dyDescent="0.2">
      <c r="A39" s="266" t="s">
        <v>4911</v>
      </c>
      <c r="B39" s="267"/>
      <c r="C39" s="3"/>
      <c r="D39" s="3"/>
      <c r="E39" s="3"/>
      <c r="F39" s="3"/>
      <c r="G39" s="3">
        <v>3</v>
      </c>
      <c r="H39" s="3"/>
      <c r="I39" s="3"/>
      <c r="J39" s="3"/>
      <c r="K39" s="3"/>
      <c r="L39" s="3">
        <v>2</v>
      </c>
      <c r="M39" s="3"/>
      <c r="N39" s="3"/>
      <c r="O39" s="3"/>
      <c r="P39" s="3"/>
      <c r="Q39" s="3"/>
      <c r="R39" s="3"/>
      <c r="S39" s="3"/>
      <c r="T39" s="3"/>
      <c r="U39" s="3"/>
      <c r="V39" s="3"/>
      <c r="W39" s="3"/>
      <c r="X39" s="3"/>
      <c r="Y39" s="3"/>
      <c r="Z39" s="3"/>
      <c r="AA39" s="3"/>
      <c r="AB39" s="3"/>
      <c r="AC39" s="3"/>
      <c r="AD39" s="3"/>
      <c r="AE39" s="3"/>
      <c r="AF39" s="273">
        <v>5</v>
      </c>
    </row>
    <row r="40" spans="1:32" x14ac:dyDescent="0.2">
      <c r="A40" s="266" t="s">
        <v>4910</v>
      </c>
      <c r="B40" s="267"/>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v>2</v>
      </c>
      <c r="AE40" s="3"/>
      <c r="AF40" s="273">
        <v>2</v>
      </c>
    </row>
    <row r="41" spans="1:32" x14ac:dyDescent="0.2">
      <c r="A41" s="266" t="s">
        <v>4909</v>
      </c>
      <c r="B41" s="267"/>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v>2</v>
      </c>
      <c r="AE41" s="3"/>
      <c r="AF41" s="273">
        <v>2</v>
      </c>
    </row>
    <row r="42" spans="1:32" x14ac:dyDescent="0.2">
      <c r="A42" s="266" t="s">
        <v>4908</v>
      </c>
      <c r="B42" s="267"/>
      <c r="C42" s="3"/>
      <c r="D42" s="3"/>
      <c r="E42" s="3"/>
      <c r="F42" s="3"/>
      <c r="G42" s="3"/>
      <c r="H42" s="3"/>
      <c r="I42" s="3"/>
      <c r="J42" s="3"/>
      <c r="K42" s="3"/>
      <c r="L42" s="3"/>
      <c r="M42" s="3">
        <v>2</v>
      </c>
      <c r="N42" s="3"/>
      <c r="O42" s="3"/>
      <c r="P42" s="3"/>
      <c r="Q42" s="3"/>
      <c r="R42" s="3"/>
      <c r="S42" s="3"/>
      <c r="T42" s="3"/>
      <c r="U42" s="3"/>
      <c r="V42" s="3"/>
      <c r="W42" s="3"/>
      <c r="X42" s="3"/>
      <c r="Y42" s="3"/>
      <c r="Z42" s="3"/>
      <c r="AA42" s="3"/>
      <c r="AB42" s="3"/>
      <c r="AC42" s="3"/>
      <c r="AD42" s="3">
        <v>38</v>
      </c>
      <c r="AE42" s="3"/>
      <c r="AF42" s="273">
        <v>40</v>
      </c>
    </row>
    <row r="43" spans="1:32" x14ac:dyDescent="0.2">
      <c r="A43" s="266" t="s">
        <v>4907</v>
      </c>
      <c r="B43" s="267"/>
      <c r="C43" s="3"/>
      <c r="D43" s="3"/>
      <c r="E43" s="3"/>
      <c r="F43" s="3"/>
      <c r="G43" s="3"/>
      <c r="H43" s="3"/>
      <c r="I43" s="3"/>
      <c r="J43" s="3"/>
      <c r="K43" s="3"/>
      <c r="L43" s="3"/>
      <c r="M43" s="3"/>
      <c r="N43" s="3"/>
      <c r="O43" s="3"/>
      <c r="P43" s="3"/>
      <c r="Q43" s="3"/>
      <c r="R43" s="3"/>
      <c r="S43" s="3"/>
      <c r="T43" s="3"/>
      <c r="U43" s="3"/>
      <c r="V43" s="3"/>
      <c r="W43" s="3"/>
      <c r="X43" s="3">
        <v>4</v>
      </c>
      <c r="Y43" s="3"/>
      <c r="Z43" s="3"/>
      <c r="AA43" s="3"/>
      <c r="AB43" s="3"/>
      <c r="AC43" s="3"/>
      <c r="AD43" s="3">
        <v>10</v>
      </c>
      <c r="AE43" s="3"/>
      <c r="AF43" s="273">
        <v>14</v>
      </c>
    </row>
    <row r="44" spans="1:32" x14ac:dyDescent="0.2">
      <c r="A44" s="266" t="s">
        <v>4906</v>
      </c>
      <c r="B44" s="267"/>
      <c r="C44" s="3"/>
      <c r="D44" s="3"/>
      <c r="E44" s="3"/>
      <c r="F44" s="3"/>
      <c r="G44" s="3">
        <v>1</v>
      </c>
      <c r="H44" s="3"/>
      <c r="I44" s="3"/>
      <c r="J44" s="3"/>
      <c r="K44" s="3"/>
      <c r="L44" s="3"/>
      <c r="M44" s="3"/>
      <c r="N44" s="3"/>
      <c r="O44" s="3"/>
      <c r="P44" s="3"/>
      <c r="Q44" s="3"/>
      <c r="R44" s="3"/>
      <c r="S44" s="3"/>
      <c r="T44" s="3"/>
      <c r="U44" s="3"/>
      <c r="V44" s="3"/>
      <c r="W44" s="3"/>
      <c r="X44" s="3"/>
      <c r="Y44" s="3"/>
      <c r="Z44" s="3"/>
      <c r="AA44" s="3"/>
      <c r="AB44" s="3"/>
      <c r="AC44" s="3"/>
      <c r="AD44" s="3"/>
      <c r="AE44" s="3"/>
      <c r="AF44" s="273">
        <v>1</v>
      </c>
    </row>
    <row r="45" spans="1:32" x14ac:dyDescent="0.2">
      <c r="A45" s="266" t="s">
        <v>4905</v>
      </c>
      <c r="B45" s="267"/>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v>24</v>
      </c>
      <c r="AE45" s="3"/>
      <c r="AF45" s="273">
        <v>24</v>
      </c>
    </row>
    <row r="46" spans="1:32" x14ac:dyDescent="0.2">
      <c r="A46" s="266" t="s">
        <v>4904</v>
      </c>
      <c r="B46" s="267"/>
      <c r="C46" s="3"/>
      <c r="D46" s="3"/>
      <c r="E46" s="3"/>
      <c r="F46" s="3"/>
      <c r="G46" s="3"/>
      <c r="H46" s="3"/>
      <c r="I46" s="3"/>
      <c r="J46" s="3"/>
      <c r="K46" s="3"/>
      <c r="L46" s="3"/>
      <c r="M46" s="3"/>
      <c r="N46" s="3"/>
      <c r="O46" s="3"/>
      <c r="P46" s="3"/>
      <c r="Q46" s="3"/>
      <c r="R46" s="3"/>
      <c r="S46" s="3"/>
      <c r="T46" s="3"/>
      <c r="U46" s="3"/>
      <c r="V46" s="3"/>
      <c r="W46" s="3"/>
      <c r="X46" s="3">
        <v>8</v>
      </c>
      <c r="Y46" s="3"/>
      <c r="Z46" s="3"/>
      <c r="AA46" s="3"/>
      <c r="AB46" s="3"/>
      <c r="AC46" s="3"/>
      <c r="AD46" s="3">
        <v>22</v>
      </c>
      <c r="AE46" s="3"/>
      <c r="AF46" s="273">
        <v>30</v>
      </c>
    </row>
    <row r="47" spans="1:32" x14ac:dyDescent="0.2">
      <c r="A47" s="266" t="s">
        <v>4903</v>
      </c>
      <c r="B47" s="267">
        <v>1</v>
      </c>
      <c r="C47" s="3"/>
      <c r="D47" s="3"/>
      <c r="E47" s="3"/>
      <c r="F47" s="3"/>
      <c r="G47" s="3"/>
      <c r="H47" s="3"/>
      <c r="I47" s="3"/>
      <c r="J47" s="3"/>
      <c r="K47" s="3"/>
      <c r="L47" s="3"/>
      <c r="M47" s="3"/>
      <c r="N47" s="3"/>
      <c r="O47" s="3"/>
      <c r="P47" s="3"/>
      <c r="Q47" s="3"/>
      <c r="R47" s="3"/>
      <c r="S47" s="3"/>
      <c r="T47" s="3"/>
      <c r="U47" s="3">
        <v>2</v>
      </c>
      <c r="V47" s="3">
        <v>2</v>
      </c>
      <c r="W47" s="3"/>
      <c r="X47" s="3"/>
      <c r="Y47" s="3"/>
      <c r="Z47" s="3"/>
      <c r="AA47" s="3"/>
      <c r="AB47" s="3"/>
      <c r="AC47" s="3"/>
      <c r="AD47" s="3">
        <v>1</v>
      </c>
      <c r="AE47" s="3"/>
      <c r="AF47" s="273">
        <v>6</v>
      </c>
    </row>
    <row r="48" spans="1:32" x14ac:dyDescent="0.2">
      <c r="A48" s="266" t="s">
        <v>4902</v>
      </c>
      <c r="B48" s="267"/>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v>1</v>
      </c>
      <c r="AE48" s="3"/>
      <c r="AF48" s="273">
        <v>1</v>
      </c>
    </row>
    <row r="49" spans="1:32" x14ac:dyDescent="0.2">
      <c r="A49" s="266" t="s">
        <v>4901</v>
      </c>
      <c r="B49" s="267"/>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v>12</v>
      </c>
      <c r="AE49" s="3"/>
      <c r="AF49" s="273">
        <v>12</v>
      </c>
    </row>
    <row r="50" spans="1:32" x14ac:dyDescent="0.2">
      <c r="A50" s="266" t="s">
        <v>4900</v>
      </c>
      <c r="B50" s="267"/>
      <c r="C50" s="3">
        <v>2</v>
      </c>
      <c r="D50" s="3">
        <v>2</v>
      </c>
      <c r="E50" s="3"/>
      <c r="F50" s="3">
        <v>1</v>
      </c>
      <c r="G50" s="3">
        <v>1</v>
      </c>
      <c r="H50" s="3"/>
      <c r="I50" s="3"/>
      <c r="J50" s="3"/>
      <c r="K50" s="3"/>
      <c r="L50" s="3"/>
      <c r="M50" s="3"/>
      <c r="N50" s="3"/>
      <c r="O50" s="3"/>
      <c r="P50" s="3"/>
      <c r="Q50" s="3"/>
      <c r="R50" s="3"/>
      <c r="S50" s="3"/>
      <c r="T50" s="3"/>
      <c r="U50" s="3"/>
      <c r="V50" s="3"/>
      <c r="W50" s="3"/>
      <c r="X50" s="3"/>
      <c r="Y50" s="3"/>
      <c r="Z50" s="3"/>
      <c r="AA50" s="3"/>
      <c r="AB50" s="3"/>
      <c r="AC50" s="3"/>
      <c r="AD50" s="3">
        <v>31</v>
      </c>
      <c r="AE50" s="3"/>
      <c r="AF50" s="273">
        <v>37</v>
      </c>
    </row>
    <row r="51" spans="1:32" x14ac:dyDescent="0.2">
      <c r="A51" s="266" t="s">
        <v>4899</v>
      </c>
      <c r="B51" s="267"/>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v>1</v>
      </c>
      <c r="AE51" s="3"/>
      <c r="AF51" s="273">
        <v>1</v>
      </c>
    </row>
    <row r="52" spans="1:32" x14ac:dyDescent="0.2">
      <c r="A52" s="266" t="s">
        <v>4898</v>
      </c>
      <c r="B52" s="267">
        <v>1</v>
      </c>
      <c r="C52" s="3">
        <v>1</v>
      </c>
      <c r="D52" s="3"/>
      <c r="E52" s="3"/>
      <c r="F52" s="3">
        <v>1</v>
      </c>
      <c r="G52" s="3"/>
      <c r="H52" s="3"/>
      <c r="I52" s="3"/>
      <c r="J52" s="3"/>
      <c r="K52" s="3"/>
      <c r="L52" s="3"/>
      <c r="M52" s="3"/>
      <c r="N52" s="3"/>
      <c r="O52" s="3"/>
      <c r="P52" s="3"/>
      <c r="Q52" s="3"/>
      <c r="R52" s="3"/>
      <c r="S52" s="3"/>
      <c r="T52" s="3"/>
      <c r="U52" s="3"/>
      <c r="V52" s="3"/>
      <c r="W52" s="3"/>
      <c r="X52" s="3"/>
      <c r="Y52" s="3"/>
      <c r="Z52" s="3"/>
      <c r="AA52" s="3"/>
      <c r="AB52" s="3"/>
      <c r="AC52" s="3"/>
      <c r="AD52" s="3">
        <v>73</v>
      </c>
      <c r="AE52" s="3"/>
      <c r="AF52" s="273">
        <v>76</v>
      </c>
    </row>
    <row r="53" spans="1:32" x14ac:dyDescent="0.2">
      <c r="A53" s="266" t="s">
        <v>4897</v>
      </c>
      <c r="B53" s="267"/>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v>7</v>
      </c>
      <c r="AE53" s="3"/>
      <c r="AF53" s="273">
        <v>7</v>
      </c>
    </row>
    <row r="54" spans="1:32" x14ac:dyDescent="0.2">
      <c r="A54" s="266" t="s">
        <v>4896</v>
      </c>
      <c r="B54" s="267"/>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v>1</v>
      </c>
      <c r="AE54" s="3"/>
      <c r="AF54" s="273">
        <v>1</v>
      </c>
    </row>
    <row r="55" spans="1:32" x14ac:dyDescent="0.2">
      <c r="A55" s="266" t="s">
        <v>4895</v>
      </c>
      <c r="B55" s="267"/>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v>1</v>
      </c>
      <c r="AE55" s="3"/>
      <c r="AF55" s="273">
        <v>1</v>
      </c>
    </row>
    <row r="56" spans="1:32" x14ac:dyDescent="0.2">
      <c r="A56" s="266" t="s">
        <v>4894</v>
      </c>
      <c r="B56" s="267">
        <v>2</v>
      </c>
      <c r="C56" s="3">
        <v>3</v>
      </c>
      <c r="D56" s="3">
        <v>3</v>
      </c>
      <c r="E56" s="3">
        <v>1</v>
      </c>
      <c r="F56" s="3">
        <v>1</v>
      </c>
      <c r="G56" s="3">
        <v>2</v>
      </c>
      <c r="H56" s="3"/>
      <c r="I56" s="3"/>
      <c r="J56" s="3"/>
      <c r="K56" s="3"/>
      <c r="L56" s="3"/>
      <c r="M56" s="3"/>
      <c r="N56" s="3"/>
      <c r="O56" s="3"/>
      <c r="P56" s="3"/>
      <c r="Q56" s="3"/>
      <c r="R56" s="3"/>
      <c r="S56" s="3"/>
      <c r="T56" s="3"/>
      <c r="U56" s="3"/>
      <c r="V56" s="3"/>
      <c r="W56" s="3"/>
      <c r="X56" s="3"/>
      <c r="Y56" s="3"/>
      <c r="Z56" s="3"/>
      <c r="AA56" s="3"/>
      <c r="AB56" s="3"/>
      <c r="AC56" s="3"/>
      <c r="AD56" s="3">
        <v>35</v>
      </c>
      <c r="AE56" s="3"/>
      <c r="AF56" s="273">
        <v>47</v>
      </c>
    </row>
    <row r="57" spans="1:32" x14ac:dyDescent="0.2">
      <c r="A57" s="266" t="s">
        <v>4893</v>
      </c>
      <c r="B57" s="267"/>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v>1</v>
      </c>
      <c r="AE57" s="3"/>
      <c r="AF57" s="273">
        <v>1</v>
      </c>
    </row>
    <row r="58" spans="1:32" x14ac:dyDescent="0.2">
      <c r="A58" s="266" t="s">
        <v>4892</v>
      </c>
      <c r="B58" s="267"/>
      <c r="C58" s="3"/>
      <c r="D58" s="3"/>
      <c r="E58" s="3"/>
      <c r="F58" s="3"/>
      <c r="G58" s="3">
        <v>1</v>
      </c>
      <c r="H58" s="3"/>
      <c r="I58" s="3"/>
      <c r="J58" s="3"/>
      <c r="K58" s="3"/>
      <c r="L58" s="3"/>
      <c r="M58" s="3"/>
      <c r="N58" s="3"/>
      <c r="O58" s="3"/>
      <c r="P58" s="3"/>
      <c r="Q58" s="3"/>
      <c r="R58" s="3"/>
      <c r="S58" s="3"/>
      <c r="T58" s="3"/>
      <c r="U58" s="3"/>
      <c r="V58" s="3"/>
      <c r="W58" s="3"/>
      <c r="X58" s="3"/>
      <c r="Y58" s="3">
        <v>1</v>
      </c>
      <c r="Z58" s="3"/>
      <c r="AA58" s="3"/>
      <c r="AB58" s="3"/>
      <c r="AC58" s="3"/>
      <c r="AD58" s="3"/>
      <c r="AE58" s="3"/>
      <c r="AF58" s="273">
        <v>2</v>
      </c>
    </row>
    <row r="59" spans="1:32" x14ac:dyDescent="0.2">
      <c r="A59" s="266" t="s">
        <v>4891</v>
      </c>
      <c r="B59" s="267"/>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v>3</v>
      </c>
      <c r="AE59" s="3"/>
      <c r="AF59" s="273">
        <v>3</v>
      </c>
    </row>
    <row r="60" spans="1:32" x14ac:dyDescent="0.2">
      <c r="A60" s="266" t="s">
        <v>4890</v>
      </c>
      <c r="B60" s="267"/>
      <c r="C60" s="3"/>
      <c r="D60" s="3"/>
      <c r="E60" s="3"/>
      <c r="F60" s="3"/>
      <c r="G60" s="3"/>
      <c r="H60" s="3"/>
      <c r="I60" s="3"/>
      <c r="J60" s="3"/>
      <c r="K60" s="3"/>
      <c r="L60" s="3"/>
      <c r="M60" s="3"/>
      <c r="N60" s="3">
        <v>1</v>
      </c>
      <c r="O60" s="3"/>
      <c r="P60" s="3"/>
      <c r="Q60" s="3"/>
      <c r="R60" s="3">
        <v>2</v>
      </c>
      <c r="S60" s="3">
        <v>1</v>
      </c>
      <c r="T60" s="3"/>
      <c r="U60" s="3"/>
      <c r="V60" s="3"/>
      <c r="W60" s="3">
        <v>1</v>
      </c>
      <c r="X60" s="3"/>
      <c r="Y60" s="3"/>
      <c r="Z60" s="3"/>
      <c r="AA60" s="3"/>
      <c r="AB60" s="3">
        <v>1</v>
      </c>
      <c r="AC60" s="3"/>
      <c r="AD60" s="3">
        <v>1</v>
      </c>
      <c r="AE60" s="3"/>
      <c r="AF60" s="273">
        <v>7</v>
      </c>
    </row>
    <row r="61" spans="1:32" x14ac:dyDescent="0.2">
      <c r="A61" s="266" t="s">
        <v>4889</v>
      </c>
      <c r="B61" s="267"/>
      <c r="C61" s="3">
        <v>1</v>
      </c>
      <c r="D61" s="3">
        <v>1</v>
      </c>
      <c r="E61" s="3"/>
      <c r="F61" s="3"/>
      <c r="G61" s="3">
        <v>1</v>
      </c>
      <c r="H61" s="3"/>
      <c r="I61" s="3"/>
      <c r="J61" s="3"/>
      <c r="K61" s="3"/>
      <c r="L61" s="3"/>
      <c r="M61" s="3"/>
      <c r="N61" s="3"/>
      <c r="O61" s="3"/>
      <c r="P61" s="3"/>
      <c r="Q61" s="3"/>
      <c r="R61" s="3"/>
      <c r="S61" s="3"/>
      <c r="T61" s="3"/>
      <c r="U61" s="3"/>
      <c r="V61" s="3"/>
      <c r="W61" s="3"/>
      <c r="X61" s="3"/>
      <c r="Y61" s="3"/>
      <c r="Z61" s="3"/>
      <c r="AA61" s="3"/>
      <c r="AB61" s="3"/>
      <c r="AC61" s="3"/>
      <c r="AD61" s="3"/>
      <c r="AE61" s="3"/>
      <c r="AF61" s="273">
        <v>3</v>
      </c>
    </row>
    <row r="62" spans="1:32" x14ac:dyDescent="0.2">
      <c r="A62" s="266" t="s">
        <v>4888</v>
      </c>
      <c r="B62" s="267">
        <v>1</v>
      </c>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273">
        <v>1</v>
      </c>
    </row>
    <row r="63" spans="1:32" x14ac:dyDescent="0.2">
      <c r="A63" s="266" t="s">
        <v>4887</v>
      </c>
      <c r="B63" s="267">
        <v>2</v>
      </c>
      <c r="C63" s="3">
        <v>1</v>
      </c>
      <c r="D63" s="3">
        <v>3</v>
      </c>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273">
        <v>6</v>
      </c>
    </row>
    <row r="64" spans="1:32" x14ac:dyDescent="0.2">
      <c r="A64" s="266" t="s">
        <v>4886</v>
      </c>
      <c r="B64" s="267">
        <v>1</v>
      </c>
      <c r="C64" s="3">
        <v>1</v>
      </c>
      <c r="D64" s="3">
        <v>1</v>
      </c>
      <c r="E64" s="3"/>
      <c r="F64" s="3">
        <v>1</v>
      </c>
      <c r="G64" s="3"/>
      <c r="H64" s="3"/>
      <c r="I64" s="3"/>
      <c r="J64" s="3"/>
      <c r="K64" s="3"/>
      <c r="L64" s="3"/>
      <c r="M64" s="3"/>
      <c r="N64" s="3"/>
      <c r="O64" s="3"/>
      <c r="P64" s="3"/>
      <c r="Q64" s="3"/>
      <c r="R64" s="3"/>
      <c r="S64" s="3"/>
      <c r="T64" s="3"/>
      <c r="U64" s="3"/>
      <c r="V64" s="3"/>
      <c r="W64" s="3"/>
      <c r="X64" s="3"/>
      <c r="Y64" s="3"/>
      <c r="Z64" s="3"/>
      <c r="AA64" s="3"/>
      <c r="AB64" s="3"/>
      <c r="AC64" s="3"/>
      <c r="AD64" s="3"/>
      <c r="AE64" s="3"/>
      <c r="AF64" s="273">
        <v>4</v>
      </c>
    </row>
    <row r="65" spans="1:32" x14ac:dyDescent="0.2">
      <c r="A65" s="266" t="s">
        <v>4885</v>
      </c>
      <c r="B65" s="267">
        <v>1</v>
      </c>
      <c r="C65" s="3"/>
      <c r="D65" s="3">
        <v>1</v>
      </c>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273">
        <v>2</v>
      </c>
    </row>
    <row r="66" spans="1:32" x14ac:dyDescent="0.2">
      <c r="A66" s="266" t="s">
        <v>4884</v>
      </c>
      <c r="B66" s="267">
        <v>1</v>
      </c>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273">
        <v>1</v>
      </c>
    </row>
    <row r="67" spans="1:32" x14ac:dyDescent="0.2">
      <c r="A67" s="266" t="s">
        <v>4883</v>
      </c>
      <c r="B67" s="267">
        <v>1</v>
      </c>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273">
        <v>1</v>
      </c>
    </row>
    <row r="68" spans="1:32" x14ac:dyDescent="0.2">
      <c r="A68" s="266" t="s">
        <v>4882</v>
      </c>
      <c r="B68" s="267"/>
      <c r="C68" s="3"/>
      <c r="D68" s="3"/>
      <c r="E68" s="3"/>
      <c r="F68" s="3">
        <v>1</v>
      </c>
      <c r="G68" s="3"/>
      <c r="H68" s="3"/>
      <c r="I68" s="3"/>
      <c r="J68" s="3"/>
      <c r="K68" s="3"/>
      <c r="L68" s="3"/>
      <c r="M68" s="3"/>
      <c r="N68" s="3"/>
      <c r="O68" s="3"/>
      <c r="P68" s="3"/>
      <c r="Q68" s="3"/>
      <c r="R68" s="3"/>
      <c r="S68" s="3"/>
      <c r="T68" s="3"/>
      <c r="U68" s="3"/>
      <c r="V68" s="3"/>
      <c r="W68" s="3"/>
      <c r="X68" s="3"/>
      <c r="Y68" s="3"/>
      <c r="Z68" s="3"/>
      <c r="AA68" s="3"/>
      <c r="AB68" s="3"/>
      <c r="AC68" s="3"/>
      <c r="AD68" s="3"/>
      <c r="AE68" s="3"/>
      <c r="AF68" s="273">
        <v>1</v>
      </c>
    </row>
    <row r="69" spans="1:32" x14ac:dyDescent="0.2">
      <c r="A69" s="266" t="s">
        <v>4881</v>
      </c>
      <c r="B69" s="267">
        <v>1</v>
      </c>
      <c r="C69" s="3">
        <v>1</v>
      </c>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273">
        <v>2</v>
      </c>
    </row>
    <row r="70" spans="1:32" x14ac:dyDescent="0.2">
      <c r="A70" s="266" t="s">
        <v>4880</v>
      </c>
      <c r="B70" s="267">
        <v>1</v>
      </c>
      <c r="C70" s="3"/>
      <c r="D70" s="3"/>
      <c r="E70" s="3"/>
      <c r="F70" s="3">
        <v>1</v>
      </c>
      <c r="G70" s="3">
        <v>1</v>
      </c>
      <c r="H70" s="3"/>
      <c r="I70" s="3"/>
      <c r="J70" s="3"/>
      <c r="K70" s="3"/>
      <c r="L70" s="3"/>
      <c r="M70" s="3"/>
      <c r="N70" s="3"/>
      <c r="O70" s="3"/>
      <c r="P70" s="3"/>
      <c r="Q70" s="3"/>
      <c r="R70" s="3"/>
      <c r="S70" s="3"/>
      <c r="T70" s="3"/>
      <c r="U70" s="3"/>
      <c r="V70" s="3"/>
      <c r="W70" s="3"/>
      <c r="X70" s="3"/>
      <c r="Y70" s="3"/>
      <c r="Z70" s="3"/>
      <c r="AA70" s="3"/>
      <c r="AB70" s="3"/>
      <c r="AC70" s="3"/>
      <c r="AD70" s="3"/>
      <c r="AE70" s="3"/>
      <c r="AF70" s="273">
        <v>3</v>
      </c>
    </row>
    <row r="71" spans="1:32" x14ac:dyDescent="0.2">
      <c r="A71" s="266" t="s">
        <v>4879</v>
      </c>
      <c r="B71" s="267"/>
      <c r="C71" s="3">
        <v>1</v>
      </c>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273">
        <v>1</v>
      </c>
    </row>
    <row r="72" spans="1:32" x14ac:dyDescent="0.2">
      <c r="A72" s="266" t="s">
        <v>4878</v>
      </c>
      <c r="B72" s="267"/>
      <c r="C72" s="3">
        <v>2</v>
      </c>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273">
        <v>2</v>
      </c>
    </row>
    <row r="73" spans="1:32" x14ac:dyDescent="0.2">
      <c r="A73" s="266" t="s">
        <v>4877</v>
      </c>
      <c r="B73" s="267"/>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v>2</v>
      </c>
      <c r="AE73" s="3"/>
      <c r="AF73" s="273">
        <v>2</v>
      </c>
    </row>
    <row r="74" spans="1:32" x14ac:dyDescent="0.2">
      <c r="A74" s="266" t="s">
        <v>4876</v>
      </c>
      <c r="B74" s="267"/>
      <c r="C74" s="3"/>
      <c r="D74" s="3"/>
      <c r="E74" s="3"/>
      <c r="F74" s="3"/>
      <c r="G74" s="3">
        <v>4</v>
      </c>
      <c r="H74" s="3"/>
      <c r="I74" s="3"/>
      <c r="J74" s="3"/>
      <c r="K74" s="3"/>
      <c r="L74" s="3"/>
      <c r="M74" s="3"/>
      <c r="N74" s="3"/>
      <c r="O74" s="3"/>
      <c r="P74" s="3"/>
      <c r="Q74" s="3"/>
      <c r="R74" s="3"/>
      <c r="S74" s="3"/>
      <c r="T74" s="3"/>
      <c r="U74" s="3"/>
      <c r="V74" s="3"/>
      <c r="W74" s="3"/>
      <c r="X74" s="3"/>
      <c r="Y74" s="3"/>
      <c r="Z74" s="3">
        <v>1</v>
      </c>
      <c r="AA74" s="3"/>
      <c r="AB74" s="3"/>
      <c r="AC74" s="3"/>
      <c r="AD74" s="3">
        <v>1</v>
      </c>
      <c r="AE74" s="3"/>
      <c r="AF74" s="273">
        <v>6</v>
      </c>
    </row>
    <row r="75" spans="1:32" x14ac:dyDescent="0.2">
      <c r="A75" s="266" t="s">
        <v>4875</v>
      </c>
      <c r="B75" s="267"/>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v>2</v>
      </c>
      <c r="AE75" s="3"/>
      <c r="AF75" s="273">
        <v>2</v>
      </c>
    </row>
    <row r="76" spans="1:32" x14ac:dyDescent="0.2">
      <c r="A76" s="266" t="s">
        <v>4874</v>
      </c>
      <c r="B76" s="267"/>
      <c r="C76" s="3"/>
      <c r="D76" s="3"/>
      <c r="E76" s="3"/>
      <c r="F76" s="3"/>
      <c r="G76" s="3"/>
      <c r="H76" s="3"/>
      <c r="I76" s="3"/>
      <c r="J76" s="3"/>
      <c r="K76" s="3"/>
      <c r="L76" s="3"/>
      <c r="M76" s="3"/>
      <c r="N76" s="3"/>
      <c r="O76" s="3">
        <v>1</v>
      </c>
      <c r="P76" s="3"/>
      <c r="Q76" s="3"/>
      <c r="R76" s="3"/>
      <c r="S76" s="3"/>
      <c r="T76" s="3"/>
      <c r="U76" s="3"/>
      <c r="V76" s="3"/>
      <c r="W76" s="3"/>
      <c r="X76" s="3"/>
      <c r="Y76" s="3"/>
      <c r="Z76" s="3"/>
      <c r="AA76" s="3"/>
      <c r="AB76" s="3"/>
      <c r="AC76" s="3"/>
      <c r="AD76" s="3">
        <v>6</v>
      </c>
      <c r="AE76" s="3"/>
      <c r="AF76" s="273">
        <v>7</v>
      </c>
    </row>
    <row r="77" spans="1:32" x14ac:dyDescent="0.2">
      <c r="A77" s="266" t="s">
        <v>4873</v>
      </c>
      <c r="B77" s="267"/>
      <c r="C77" s="3">
        <v>1</v>
      </c>
      <c r="D77" s="3">
        <v>1</v>
      </c>
      <c r="E77" s="3"/>
      <c r="F77" s="3"/>
      <c r="G77" s="3">
        <v>4</v>
      </c>
      <c r="H77" s="3"/>
      <c r="I77" s="3"/>
      <c r="J77" s="3"/>
      <c r="K77" s="3"/>
      <c r="L77" s="3"/>
      <c r="M77" s="3"/>
      <c r="N77" s="3"/>
      <c r="O77" s="3"/>
      <c r="P77" s="3"/>
      <c r="Q77" s="3"/>
      <c r="R77" s="3"/>
      <c r="S77" s="3"/>
      <c r="T77" s="3"/>
      <c r="U77" s="3"/>
      <c r="V77" s="3"/>
      <c r="W77" s="3"/>
      <c r="X77" s="3"/>
      <c r="Y77" s="3"/>
      <c r="Z77" s="3">
        <v>1</v>
      </c>
      <c r="AA77" s="3"/>
      <c r="AB77" s="3"/>
      <c r="AC77" s="3"/>
      <c r="AD77" s="3">
        <v>1</v>
      </c>
      <c r="AE77" s="3"/>
      <c r="AF77" s="273">
        <v>8</v>
      </c>
    </row>
    <row r="78" spans="1:32" x14ac:dyDescent="0.2">
      <c r="A78" s="266" t="s">
        <v>4872</v>
      </c>
      <c r="B78" s="267"/>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v>1</v>
      </c>
      <c r="AE78" s="3"/>
      <c r="AF78" s="273">
        <v>1</v>
      </c>
    </row>
    <row r="79" spans="1:32" x14ac:dyDescent="0.2">
      <c r="A79" s="266" t="s">
        <v>4870</v>
      </c>
      <c r="B79" s="267">
        <v>2</v>
      </c>
      <c r="C79" s="3">
        <v>1</v>
      </c>
      <c r="D79" s="3"/>
      <c r="E79" s="3"/>
      <c r="F79" s="3">
        <v>2</v>
      </c>
      <c r="G79" s="3"/>
      <c r="H79" s="3"/>
      <c r="I79" s="3"/>
      <c r="J79" s="3"/>
      <c r="K79" s="3"/>
      <c r="L79" s="3"/>
      <c r="M79" s="3"/>
      <c r="N79" s="3"/>
      <c r="O79" s="3"/>
      <c r="P79" s="3"/>
      <c r="Q79" s="3"/>
      <c r="R79" s="3"/>
      <c r="S79" s="3"/>
      <c r="T79" s="3"/>
      <c r="U79" s="3"/>
      <c r="V79" s="3"/>
      <c r="W79" s="3"/>
      <c r="X79" s="3"/>
      <c r="Y79" s="3"/>
      <c r="Z79" s="3"/>
      <c r="AA79" s="3"/>
      <c r="AB79" s="3"/>
      <c r="AC79" s="3"/>
      <c r="AD79" s="3"/>
      <c r="AE79" s="3"/>
      <c r="AF79" s="273">
        <v>5</v>
      </c>
    </row>
    <row r="80" spans="1:32" x14ac:dyDescent="0.2">
      <c r="A80" s="266" t="s">
        <v>4869</v>
      </c>
      <c r="B80" s="267">
        <v>3</v>
      </c>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273">
        <v>3</v>
      </c>
    </row>
    <row r="81" spans="1:32" x14ac:dyDescent="0.2">
      <c r="A81" s="266" t="s">
        <v>4868</v>
      </c>
      <c r="B81" s="267">
        <v>1</v>
      </c>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273">
        <v>1</v>
      </c>
    </row>
    <row r="82" spans="1:32" x14ac:dyDescent="0.2">
      <c r="A82" s="266" t="s">
        <v>4867</v>
      </c>
      <c r="B82" s="267">
        <v>1</v>
      </c>
      <c r="C82" s="3">
        <v>1</v>
      </c>
      <c r="D82" s="3"/>
      <c r="E82" s="3"/>
      <c r="F82" s="3">
        <v>2</v>
      </c>
      <c r="G82" s="3">
        <v>1</v>
      </c>
      <c r="H82" s="3"/>
      <c r="I82" s="3"/>
      <c r="J82" s="3"/>
      <c r="K82" s="3"/>
      <c r="L82" s="3"/>
      <c r="M82" s="3"/>
      <c r="N82" s="3"/>
      <c r="O82" s="3"/>
      <c r="P82" s="3"/>
      <c r="Q82" s="3"/>
      <c r="R82" s="3"/>
      <c r="S82" s="3"/>
      <c r="T82" s="3"/>
      <c r="U82" s="3"/>
      <c r="V82" s="3"/>
      <c r="W82" s="3"/>
      <c r="X82" s="3"/>
      <c r="Y82" s="3"/>
      <c r="Z82" s="3"/>
      <c r="AA82" s="3"/>
      <c r="AB82" s="3"/>
      <c r="AC82" s="3"/>
      <c r="AD82" s="3"/>
      <c r="AE82" s="3"/>
      <c r="AF82" s="273">
        <v>5</v>
      </c>
    </row>
    <row r="83" spans="1:32" x14ac:dyDescent="0.2">
      <c r="A83" s="266" t="s">
        <v>4866</v>
      </c>
      <c r="B83" s="267"/>
      <c r="C83" s="3">
        <v>1</v>
      </c>
      <c r="D83" s="3"/>
      <c r="E83" s="3"/>
      <c r="F83" s="3">
        <v>1</v>
      </c>
      <c r="G83" s="3">
        <v>1</v>
      </c>
      <c r="H83" s="3"/>
      <c r="I83" s="3"/>
      <c r="J83" s="3"/>
      <c r="K83" s="3"/>
      <c r="L83" s="3"/>
      <c r="M83" s="3"/>
      <c r="N83" s="3"/>
      <c r="O83" s="3"/>
      <c r="P83" s="3"/>
      <c r="Q83" s="3"/>
      <c r="R83" s="3"/>
      <c r="S83" s="3"/>
      <c r="T83" s="3"/>
      <c r="U83" s="3"/>
      <c r="V83" s="3"/>
      <c r="W83" s="3"/>
      <c r="X83" s="3"/>
      <c r="Y83" s="3"/>
      <c r="Z83" s="3"/>
      <c r="AA83" s="3"/>
      <c r="AB83" s="3"/>
      <c r="AC83" s="3"/>
      <c r="AD83" s="3"/>
      <c r="AE83" s="3"/>
      <c r="AF83" s="273">
        <v>3</v>
      </c>
    </row>
    <row r="84" spans="1:32" x14ac:dyDescent="0.2">
      <c r="A84" s="266" t="s">
        <v>4865</v>
      </c>
      <c r="B84" s="267">
        <v>1</v>
      </c>
      <c r="C84" s="3"/>
      <c r="D84" s="3"/>
      <c r="E84" s="3"/>
      <c r="F84" s="3">
        <v>2</v>
      </c>
      <c r="G84" s="3"/>
      <c r="H84" s="3"/>
      <c r="I84" s="3"/>
      <c r="J84" s="3"/>
      <c r="K84" s="3"/>
      <c r="L84" s="3"/>
      <c r="M84" s="3"/>
      <c r="N84" s="3"/>
      <c r="O84" s="3"/>
      <c r="P84" s="3"/>
      <c r="Q84" s="3"/>
      <c r="R84" s="3"/>
      <c r="S84" s="3"/>
      <c r="T84" s="3"/>
      <c r="U84" s="3"/>
      <c r="V84" s="3"/>
      <c r="W84" s="3"/>
      <c r="X84" s="3"/>
      <c r="Y84" s="3"/>
      <c r="Z84" s="3"/>
      <c r="AA84" s="3"/>
      <c r="AB84" s="3"/>
      <c r="AC84" s="3"/>
      <c r="AD84" s="3"/>
      <c r="AE84" s="3"/>
      <c r="AF84" s="273">
        <v>3</v>
      </c>
    </row>
    <row r="85" spans="1:32" x14ac:dyDescent="0.2">
      <c r="A85" s="266" t="s">
        <v>4864</v>
      </c>
      <c r="B85" s="267"/>
      <c r="C85" s="3">
        <v>1</v>
      </c>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273">
        <v>1</v>
      </c>
    </row>
    <row r="86" spans="1:32" x14ac:dyDescent="0.2">
      <c r="A86" s="275" t="s">
        <v>812</v>
      </c>
      <c r="B86" s="276">
        <v>40</v>
      </c>
      <c r="C86" s="277">
        <v>40</v>
      </c>
      <c r="D86" s="277">
        <v>23</v>
      </c>
      <c r="E86" s="277">
        <v>1</v>
      </c>
      <c r="F86" s="277">
        <v>22</v>
      </c>
      <c r="G86" s="277">
        <v>35</v>
      </c>
      <c r="H86" s="277">
        <v>12</v>
      </c>
      <c r="I86" s="277">
        <v>1</v>
      </c>
      <c r="J86" s="277">
        <v>2</v>
      </c>
      <c r="K86" s="277">
        <v>4</v>
      </c>
      <c r="L86" s="277">
        <v>4</v>
      </c>
      <c r="M86" s="277">
        <v>2</v>
      </c>
      <c r="N86" s="277">
        <v>2</v>
      </c>
      <c r="O86" s="277">
        <v>2</v>
      </c>
      <c r="P86" s="277">
        <v>2</v>
      </c>
      <c r="Q86" s="277">
        <v>2</v>
      </c>
      <c r="R86" s="277">
        <v>2</v>
      </c>
      <c r="S86" s="277">
        <v>1</v>
      </c>
      <c r="T86" s="277">
        <v>16</v>
      </c>
      <c r="U86" s="277">
        <v>2</v>
      </c>
      <c r="V86" s="277">
        <v>2</v>
      </c>
      <c r="W86" s="277">
        <v>1</v>
      </c>
      <c r="X86" s="277">
        <v>12</v>
      </c>
      <c r="Y86" s="277">
        <v>1</v>
      </c>
      <c r="Z86" s="277">
        <v>3</v>
      </c>
      <c r="AA86" s="277">
        <v>3</v>
      </c>
      <c r="AB86" s="277">
        <v>19</v>
      </c>
      <c r="AC86" s="277">
        <v>3</v>
      </c>
      <c r="AD86" s="277">
        <v>372</v>
      </c>
      <c r="AE86" s="277"/>
      <c r="AF86" s="274">
        <v>631</v>
      </c>
    </row>
  </sheetData>
  <dataConsolidate/>
  <mergeCells count="1">
    <mergeCell ref="A1:U1"/>
  </mergeCells>
  <phoneticPr fontId="0" type="noConversion"/>
  <printOptions horizontalCentered="1" verticalCentered="1" gridLines="1"/>
  <pageMargins left="0.59055118110236227" right="0.59055118110236227" top="0.39370078740157483" bottom="0.39370078740157483" header="0.23622047244094491" footer="0.19685039370078741"/>
  <pageSetup paperSize="8" orientation="portrait" r:id="rId2"/>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09">
    <pageSetUpPr fitToPage="1"/>
  </sheetPr>
  <dimension ref="A1:CT5066"/>
  <sheetViews>
    <sheetView topLeftCell="A995" zoomScale="80" zoomScaleNormal="80" workbookViewId="0">
      <selection activeCell="A34" sqref="A34"/>
    </sheetView>
  </sheetViews>
  <sheetFormatPr baseColWidth="10" defaultColWidth="9.28515625" defaultRowHeight="10.199999999999999" outlineLevelCol="1" x14ac:dyDescent="0.2"/>
  <cols>
    <col min="1" max="1" width="104" bestFit="1" customWidth="1"/>
    <col min="2" max="2" width="14.85546875" bestFit="1" customWidth="1"/>
    <col min="3" max="3" width="17.42578125" customWidth="1"/>
    <col min="4" max="4" width="15.42578125" customWidth="1"/>
    <col min="5" max="5" width="111" customWidth="1"/>
    <col min="6" max="15" width="11.85546875" customWidth="1"/>
    <col min="17" max="18" width="10.85546875" customWidth="1"/>
    <col min="19" max="35" width="10.85546875" hidden="1" customWidth="1" outlineLevel="1"/>
    <col min="36" max="36" width="31.28515625" hidden="1" customWidth="1" outlineLevel="1"/>
    <col min="37" max="40" width="10.85546875" hidden="1" customWidth="1" outlineLevel="1"/>
    <col min="41" max="41" width="26.7109375" hidden="1" customWidth="1" outlineLevel="1"/>
    <col min="42" max="60" width="10.85546875" hidden="1" customWidth="1" outlineLevel="1"/>
    <col min="61" max="61" width="28.140625" hidden="1" customWidth="1" outlineLevel="1"/>
    <col min="62" max="67" width="10.85546875" hidden="1" customWidth="1" outlineLevel="1"/>
    <col min="68" max="68" width="30.28515625" hidden="1" customWidth="1" outlineLevel="1"/>
    <col min="69" max="82" width="10.85546875" hidden="1" customWidth="1" outlineLevel="1"/>
    <col min="83" max="83" width="11.85546875" customWidth="1" collapsed="1"/>
    <col min="84" max="84" width="11.85546875" customWidth="1"/>
    <col min="85" max="85" width="12.85546875" customWidth="1"/>
    <col min="86" max="86" width="15.42578125" customWidth="1"/>
  </cols>
  <sheetData>
    <row r="1" spans="1:98" s="126" customFormat="1" hidden="1" x14ac:dyDescent="0.2">
      <c r="A1" s="41" t="s">
        <v>918</v>
      </c>
      <c r="B1" s="41" t="s">
        <v>1892</v>
      </c>
      <c r="C1" s="41" t="s">
        <v>1891</v>
      </c>
      <c r="D1" s="41" t="s">
        <v>1890</v>
      </c>
      <c r="E1" s="41" t="s">
        <v>919</v>
      </c>
      <c r="F1" s="41" t="s">
        <v>921</v>
      </c>
      <c r="G1" s="41" t="s">
        <v>923</v>
      </c>
      <c r="H1" s="41" t="s">
        <v>1429</v>
      </c>
      <c r="I1" s="41" t="s">
        <v>1221</v>
      </c>
      <c r="J1" s="41" t="s">
        <v>1226</v>
      </c>
      <c r="K1" s="41" t="s">
        <v>2663</v>
      </c>
      <c r="L1" s="41" t="s">
        <v>2660</v>
      </c>
      <c r="M1" s="41" t="s">
        <v>3071</v>
      </c>
      <c r="N1" s="41" t="s">
        <v>2667</v>
      </c>
      <c r="O1" s="41" t="s">
        <v>1586</v>
      </c>
      <c r="P1" s="41" t="s">
        <v>2577</v>
      </c>
      <c r="Q1" s="41" t="s">
        <v>257</v>
      </c>
      <c r="R1" s="41" t="s">
        <v>258</v>
      </c>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132"/>
      <c r="BO1" s="132"/>
      <c r="BP1" s="132"/>
      <c r="BQ1" s="132"/>
      <c r="BR1" s="132"/>
      <c r="BS1" s="132"/>
      <c r="BT1" s="132"/>
      <c r="BU1" s="132"/>
      <c r="BV1" s="132"/>
      <c r="BW1" s="132"/>
      <c r="BX1" s="132"/>
      <c r="BY1" s="132"/>
      <c r="BZ1" s="132"/>
      <c r="CA1" s="132"/>
      <c r="CB1" s="132"/>
      <c r="CC1" s="132"/>
      <c r="CD1" s="132"/>
      <c r="CH1" s="126" t="s">
        <v>952</v>
      </c>
      <c r="CI1" s="41" t="str">
        <f>CONCATENATE("LK_",$F1)</f>
        <v>LK_STCYC</v>
      </c>
      <c r="CJ1" s="41" t="str">
        <f>CONCATENATE("LK_",$G1)</f>
        <v>LK_STMIF</v>
      </c>
      <c r="CK1" s="41" t="str">
        <f>CONCATENATE("LK_",$H1)</f>
        <v>LK_STGTO</v>
      </c>
      <c r="CL1" s="41" t="str">
        <f>CONCATENATE("LK_",$I1)</f>
        <v>LK_STPTH</v>
      </c>
      <c r="CM1" s="41" t="str">
        <f>CONCATENATE("LK_",$J1)</f>
        <v>LK_STM19</v>
      </c>
      <c r="CN1" s="41" t="str">
        <f>CONCATENATE("LK_",$K1)</f>
        <v>LK_STPAR</v>
      </c>
      <c r="CO1" s="41" t="str">
        <f>CONCATENATE("LK_",$L1)</f>
        <v>LK_STCAL</v>
      </c>
      <c r="CP1" s="41" t="str">
        <f>CONCATENATE("LK_",$N1)</f>
        <v>LK_STST3</v>
      </c>
      <c r="CQ1" s="41" t="str">
        <f>CONCATENATE("LK_",$O1)</f>
        <v>LK_COMF</v>
      </c>
      <c r="CR1" s="41" t="str">
        <f>CONCATENATE("LK_",$P1)</f>
        <v>LK_VOCF</v>
      </c>
      <c r="CS1" s="41" t="str">
        <f>CONCATENATE("LK_",$Q1)</f>
        <v>LK_STM29</v>
      </c>
      <c r="CT1" s="41" t="str">
        <f>CONCATENATE("LK_",$R1)</f>
        <v>LK_STNRA</v>
      </c>
    </row>
    <row r="2" spans="1:98" s="126" customFormat="1" hidden="1" x14ac:dyDescent="0.2">
      <c r="A2" s="37"/>
      <c r="B2" s="37"/>
      <c r="C2" s="37"/>
      <c r="D2" s="37"/>
      <c r="E2" s="37"/>
      <c r="F2" s="37" t="s">
        <v>1214</v>
      </c>
      <c r="G2" s="37"/>
      <c r="H2" s="37"/>
      <c r="I2" s="37"/>
      <c r="J2" s="37"/>
      <c r="K2" s="37"/>
      <c r="L2" s="37"/>
      <c r="M2" s="37"/>
      <c r="N2" s="37"/>
      <c r="O2" s="37"/>
      <c r="P2" s="37"/>
      <c r="Q2" s="37"/>
      <c r="R2" s="37"/>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I2" s="185" t="str">
        <f>IF($F2="","",$F2)</f>
        <v>&lt;1</v>
      </c>
      <c r="CJ2" s="185" t="str">
        <f>IF($G2="","",$G2)</f>
        <v/>
      </c>
      <c r="CK2" s="185" t="str">
        <f>IF($H2="","",$H2)</f>
        <v/>
      </c>
      <c r="CL2" s="185" t="str">
        <f t="shared" ref="CL2:CL8" si="0">IF($I2="","",$I2)</f>
        <v/>
      </c>
      <c r="CM2" s="185" t="str">
        <f t="shared" ref="CM2:CM10" si="1">IF($J2="","",$J2)</f>
        <v/>
      </c>
      <c r="CN2" s="185" t="str">
        <f t="shared" ref="CN2:CN12" si="2">IF($K2="","",$K2)</f>
        <v/>
      </c>
      <c r="CO2" s="185" t="str">
        <f t="shared" ref="CO2:CO14" si="3">IF($L2="","",$L2)</f>
        <v/>
      </c>
      <c r="CP2" s="185" t="str">
        <f t="shared" ref="CP2:CP16" si="4">IF($N2="","",$N2)</f>
        <v/>
      </c>
      <c r="CQ2" s="185" t="str">
        <f t="shared" ref="CQ2:CQ19" si="5">IF($O2="","",$O2)</f>
        <v/>
      </c>
      <c r="CR2" s="185"/>
      <c r="CS2" s="185"/>
      <c r="CT2" s="185"/>
    </row>
    <row r="3" spans="1:98" s="126" customFormat="1" hidden="1" x14ac:dyDescent="0.2">
      <c r="A3" s="37"/>
      <c r="B3" s="37"/>
      <c r="C3" s="37"/>
      <c r="D3" s="37"/>
      <c r="E3" s="37"/>
      <c r="F3" s="37" t="s">
        <v>1215</v>
      </c>
      <c r="G3" s="37"/>
      <c r="H3" s="37"/>
      <c r="I3" s="37"/>
      <c r="J3" s="37"/>
      <c r="K3" s="37"/>
      <c r="L3" s="37"/>
      <c r="M3" s="37"/>
      <c r="N3" s="37"/>
      <c r="O3" s="37"/>
      <c r="P3" s="37"/>
      <c r="Q3" s="37"/>
      <c r="R3" s="37"/>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132"/>
      <c r="BY3" s="132"/>
      <c r="BZ3" s="132"/>
      <c r="CA3" s="132"/>
      <c r="CB3" s="132"/>
      <c r="CC3" s="132"/>
      <c r="CD3" s="132"/>
      <c r="CI3" s="186" t="s">
        <v>1588</v>
      </c>
      <c r="CJ3" s="185" t="str">
        <f>IF($G3="","",$G3)</f>
        <v/>
      </c>
      <c r="CK3" s="185" t="str">
        <f>IF($H3="","",$H3)</f>
        <v/>
      </c>
      <c r="CL3" s="185" t="str">
        <f t="shared" si="0"/>
        <v/>
      </c>
      <c r="CM3" s="185" t="str">
        <f t="shared" si="1"/>
        <v/>
      </c>
      <c r="CN3" s="185" t="str">
        <f t="shared" si="2"/>
        <v/>
      </c>
      <c r="CO3" s="185" t="str">
        <f t="shared" si="3"/>
        <v/>
      </c>
      <c r="CP3" s="185" t="str">
        <f t="shared" si="4"/>
        <v/>
      </c>
      <c r="CQ3" s="185" t="str">
        <f t="shared" si="5"/>
        <v/>
      </c>
      <c r="CR3" s="185"/>
      <c r="CS3" s="185"/>
      <c r="CT3" s="185"/>
    </row>
    <row r="4" spans="1:98" s="126" customFormat="1" hidden="1" x14ac:dyDescent="0.2">
      <c r="A4" s="37"/>
      <c r="B4" s="37"/>
      <c r="C4" s="37"/>
      <c r="D4" s="37"/>
      <c r="E4" s="37"/>
      <c r="F4" s="37"/>
      <c r="G4" s="37" t="s">
        <v>1216</v>
      </c>
      <c r="H4" s="37"/>
      <c r="I4" s="37"/>
      <c r="J4" s="37"/>
      <c r="K4" s="37"/>
      <c r="L4" s="37"/>
      <c r="M4" s="37"/>
      <c r="N4" s="37"/>
      <c r="O4" s="37"/>
      <c r="P4" s="37"/>
      <c r="Q4" s="37"/>
      <c r="R4" s="37"/>
      <c r="S4" s="132"/>
      <c r="T4" s="132"/>
      <c r="U4" s="132"/>
      <c r="V4" s="132"/>
      <c r="W4" s="132"/>
      <c r="X4" s="132"/>
      <c r="Y4" s="132"/>
      <c r="Z4" s="132"/>
      <c r="AA4" s="132"/>
      <c r="AB4" s="132"/>
      <c r="AC4" s="132"/>
      <c r="AD4" s="132"/>
      <c r="AE4" s="13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32"/>
      <c r="BO4" s="132"/>
      <c r="BP4" s="132"/>
      <c r="BQ4" s="132"/>
      <c r="BR4" s="132"/>
      <c r="BS4" s="132"/>
      <c r="BT4" s="132"/>
      <c r="BU4" s="132"/>
      <c r="BV4" s="132"/>
      <c r="BW4" s="132"/>
      <c r="BX4" s="132"/>
      <c r="BY4" s="132"/>
      <c r="BZ4" s="132"/>
      <c r="CA4" s="132"/>
      <c r="CB4" s="132"/>
      <c r="CC4" s="132"/>
      <c r="CD4" s="132"/>
      <c r="CI4" s="185" t="str">
        <f t="shared" ref="CI4:CI19" si="6">IF($F4="","",$F4)</f>
        <v/>
      </c>
      <c r="CJ4" s="185" t="str">
        <f>IF($G4="","",$G4)</f>
        <v>&lt;0</v>
      </c>
      <c r="CK4" s="185" t="str">
        <f>IF($H4="","",$H4)</f>
        <v/>
      </c>
      <c r="CL4" s="185" t="str">
        <f t="shared" si="0"/>
        <v/>
      </c>
      <c r="CM4" s="185" t="str">
        <f t="shared" si="1"/>
        <v/>
      </c>
      <c r="CN4" s="185" t="str">
        <f t="shared" si="2"/>
        <v/>
      </c>
      <c r="CO4" s="185" t="str">
        <f t="shared" si="3"/>
        <v/>
      </c>
      <c r="CP4" s="185" t="str">
        <f t="shared" si="4"/>
        <v/>
      </c>
      <c r="CQ4" s="185" t="str">
        <f t="shared" si="5"/>
        <v/>
      </c>
      <c r="CR4" s="185"/>
      <c r="CS4" s="185"/>
      <c r="CT4" s="185"/>
    </row>
    <row r="5" spans="1:98" s="126" customFormat="1" hidden="1" x14ac:dyDescent="0.2">
      <c r="A5" s="37"/>
      <c r="B5" s="37"/>
      <c r="C5" s="37"/>
      <c r="D5" s="37"/>
      <c r="E5" s="37"/>
      <c r="F5" s="37"/>
      <c r="G5" s="37" t="s">
        <v>1217</v>
      </c>
      <c r="H5" s="37"/>
      <c r="I5" s="37"/>
      <c r="J5" s="37"/>
      <c r="K5" s="37"/>
      <c r="L5" s="37"/>
      <c r="M5" s="37"/>
      <c r="N5" s="37"/>
      <c r="O5" s="37"/>
      <c r="P5" s="37"/>
      <c r="Q5" s="37"/>
      <c r="R5" s="37"/>
      <c r="S5" s="132"/>
      <c r="T5" s="132"/>
      <c r="U5" s="132"/>
      <c r="V5" s="132"/>
      <c r="W5" s="132"/>
      <c r="X5" s="132"/>
      <c r="Y5" s="132"/>
      <c r="Z5" s="132"/>
      <c r="AA5" s="132"/>
      <c r="AB5" s="132"/>
      <c r="AC5" s="132"/>
      <c r="AD5" s="132"/>
      <c r="AE5" s="132"/>
      <c r="AF5" s="132"/>
      <c r="AG5" s="132"/>
      <c r="AH5" s="132"/>
      <c r="AI5" s="132"/>
      <c r="AJ5" s="132"/>
      <c r="AK5" s="132"/>
      <c r="AL5" s="132"/>
      <c r="AM5" s="132"/>
      <c r="AN5" s="132"/>
      <c r="AO5" s="132"/>
      <c r="AP5" s="132"/>
      <c r="AQ5" s="132"/>
      <c r="AR5" s="132"/>
      <c r="AS5" s="132"/>
      <c r="AT5" s="132"/>
      <c r="AU5" s="132"/>
      <c r="AV5" s="132"/>
      <c r="AW5" s="132"/>
      <c r="AX5" s="132"/>
      <c r="AY5" s="132"/>
      <c r="AZ5" s="132"/>
      <c r="BA5" s="132"/>
      <c r="BB5" s="132"/>
      <c r="BC5" s="132"/>
      <c r="BD5" s="132"/>
      <c r="BE5" s="132"/>
      <c r="BF5" s="132"/>
      <c r="BG5" s="132"/>
      <c r="BH5" s="132"/>
      <c r="BI5" s="132"/>
      <c r="BJ5" s="132"/>
      <c r="BK5" s="132"/>
      <c r="BL5" s="132"/>
      <c r="BM5" s="132"/>
      <c r="BN5" s="132"/>
      <c r="BO5" s="132"/>
      <c r="BP5" s="132"/>
      <c r="BQ5" s="132"/>
      <c r="BR5" s="132"/>
      <c r="BS5" s="132"/>
      <c r="BT5" s="132"/>
      <c r="BU5" s="132"/>
      <c r="BV5" s="132"/>
      <c r="BW5" s="132"/>
      <c r="BX5" s="132"/>
      <c r="BY5" s="132"/>
      <c r="BZ5" s="132"/>
      <c r="CA5" s="132"/>
      <c r="CB5" s="132"/>
      <c r="CC5" s="132"/>
      <c r="CD5" s="132"/>
      <c r="CI5" s="185" t="str">
        <f t="shared" si="6"/>
        <v/>
      </c>
      <c r="CJ5" s="186" t="s">
        <v>1215</v>
      </c>
      <c r="CK5" s="185" t="str">
        <f>IF($H5="","",$H5)</f>
        <v/>
      </c>
      <c r="CL5" s="185" t="str">
        <f t="shared" si="0"/>
        <v/>
      </c>
      <c r="CM5" s="185" t="str">
        <f t="shared" si="1"/>
        <v/>
      </c>
      <c r="CN5" s="185" t="str">
        <f t="shared" si="2"/>
        <v/>
      </c>
      <c r="CO5" s="185" t="str">
        <f t="shared" si="3"/>
        <v/>
      </c>
      <c r="CP5" s="185" t="str">
        <f t="shared" si="4"/>
        <v/>
      </c>
      <c r="CQ5" s="185" t="str">
        <f t="shared" si="5"/>
        <v/>
      </c>
      <c r="CR5" s="185"/>
      <c r="CS5" s="185"/>
      <c r="CT5" s="185"/>
    </row>
    <row r="6" spans="1:98" s="126" customFormat="1" hidden="1" x14ac:dyDescent="0.2">
      <c r="A6" s="37"/>
      <c r="B6" s="37"/>
      <c r="C6" s="37"/>
      <c r="D6" s="37"/>
      <c r="E6" s="37"/>
      <c r="F6" s="37"/>
      <c r="G6" s="37"/>
      <c r="H6" s="37" t="s">
        <v>1216</v>
      </c>
      <c r="I6" s="37"/>
      <c r="J6" s="37"/>
      <c r="K6" s="37"/>
      <c r="L6" s="37"/>
      <c r="M6" s="37"/>
      <c r="N6" s="37"/>
      <c r="O6" s="37"/>
      <c r="P6" s="37"/>
      <c r="Q6" s="37"/>
      <c r="R6" s="37"/>
      <c r="S6" s="132"/>
      <c r="T6" s="132"/>
      <c r="U6" s="132"/>
      <c r="V6" s="132"/>
      <c r="W6" s="132"/>
      <c r="X6" s="132"/>
      <c r="Y6" s="132"/>
      <c r="Z6" s="132"/>
      <c r="AA6" s="132"/>
      <c r="AB6" s="132"/>
      <c r="AC6" s="132"/>
      <c r="AD6" s="132"/>
      <c r="AE6" s="13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2"/>
      <c r="BJ6" s="132"/>
      <c r="BK6" s="132"/>
      <c r="BL6" s="132"/>
      <c r="BM6" s="132"/>
      <c r="BN6" s="132"/>
      <c r="BO6" s="132"/>
      <c r="BP6" s="132"/>
      <c r="BQ6" s="132"/>
      <c r="BR6" s="132"/>
      <c r="BS6" s="132"/>
      <c r="BT6" s="132"/>
      <c r="BU6" s="132"/>
      <c r="BV6" s="132"/>
      <c r="BW6" s="132"/>
      <c r="BX6" s="132"/>
      <c r="BY6" s="132"/>
      <c r="BZ6" s="132"/>
      <c r="CA6" s="132"/>
      <c r="CB6" s="132"/>
      <c r="CC6" s="132"/>
      <c r="CD6" s="132"/>
      <c r="CI6" s="185" t="str">
        <f t="shared" si="6"/>
        <v/>
      </c>
      <c r="CJ6" s="185" t="str">
        <f t="shared" ref="CJ6:CJ19" si="7">IF($G6="","",$G6)</f>
        <v/>
      </c>
      <c r="CK6" s="185" t="str">
        <f>IF($H6="","",$H6)</f>
        <v>&lt;0</v>
      </c>
      <c r="CL6" s="185" t="str">
        <f t="shared" si="0"/>
        <v/>
      </c>
      <c r="CM6" s="185" t="str">
        <f t="shared" si="1"/>
        <v/>
      </c>
      <c r="CN6" s="185" t="str">
        <f t="shared" si="2"/>
        <v/>
      </c>
      <c r="CO6" s="185" t="str">
        <f t="shared" si="3"/>
        <v/>
      </c>
      <c r="CP6" s="185" t="str">
        <f t="shared" si="4"/>
        <v/>
      </c>
      <c r="CQ6" s="185" t="str">
        <f t="shared" si="5"/>
        <v/>
      </c>
      <c r="CR6" s="185"/>
      <c r="CS6" s="185"/>
      <c r="CT6" s="185"/>
    </row>
    <row r="7" spans="1:98" s="126" customFormat="1" hidden="1" x14ac:dyDescent="0.2">
      <c r="A7" s="37"/>
      <c r="B7" s="37"/>
      <c r="C7" s="37"/>
      <c r="D7" s="37"/>
      <c r="E7" s="37"/>
      <c r="F7" s="37"/>
      <c r="G7" s="37"/>
      <c r="H7" s="37" t="s">
        <v>1218</v>
      </c>
      <c r="I7" s="37"/>
      <c r="J7" s="37"/>
      <c r="K7" s="37"/>
      <c r="L7" s="37"/>
      <c r="M7" s="37"/>
      <c r="N7" s="37"/>
      <c r="O7" s="37"/>
      <c r="P7" s="37"/>
      <c r="Q7" s="37"/>
      <c r="R7" s="37"/>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c r="AW7" s="132"/>
      <c r="AX7" s="132"/>
      <c r="AY7" s="132"/>
      <c r="AZ7" s="132"/>
      <c r="BA7" s="132"/>
      <c r="BB7" s="132"/>
      <c r="BC7" s="132"/>
      <c r="BD7" s="132"/>
      <c r="BE7" s="132"/>
      <c r="BF7" s="132"/>
      <c r="BG7" s="132"/>
      <c r="BH7" s="132"/>
      <c r="BI7" s="132"/>
      <c r="BJ7" s="132"/>
      <c r="BK7" s="132"/>
      <c r="BL7" s="132"/>
      <c r="BM7" s="132"/>
      <c r="BN7" s="132"/>
      <c r="BO7" s="132"/>
      <c r="BP7" s="132"/>
      <c r="BQ7" s="132"/>
      <c r="BR7" s="132"/>
      <c r="BS7" s="132"/>
      <c r="BT7" s="132"/>
      <c r="BU7" s="132"/>
      <c r="BV7" s="132"/>
      <c r="BW7" s="132"/>
      <c r="BX7" s="132"/>
      <c r="BY7" s="132"/>
      <c r="BZ7" s="132"/>
      <c r="CA7" s="132"/>
      <c r="CB7" s="132"/>
      <c r="CC7" s="132"/>
      <c r="CD7" s="132"/>
      <c r="CI7" s="37" t="str">
        <f t="shared" si="6"/>
        <v/>
      </c>
      <c r="CJ7" s="37" t="str">
        <f t="shared" si="7"/>
        <v/>
      </c>
      <c r="CK7" s="186" t="s">
        <v>1218</v>
      </c>
      <c r="CL7" s="185" t="str">
        <f t="shared" si="0"/>
        <v/>
      </c>
      <c r="CM7" s="185" t="str">
        <f t="shared" si="1"/>
        <v/>
      </c>
      <c r="CN7" s="185" t="str">
        <f t="shared" si="2"/>
        <v/>
      </c>
      <c r="CO7" s="185" t="str">
        <f t="shared" si="3"/>
        <v/>
      </c>
      <c r="CP7" s="185" t="str">
        <f t="shared" si="4"/>
        <v/>
      </c>
      <c r="CQ7" s="185" t="str">
        <f t="shared" si="5"/>
        <v/>
      </c>
      <c r="CR7" s="185"/>
      <c r="CS7" s="185"/>
      <c r="CT7" s="185"/>
    </row>
    <row r="8" spans="1:98" s="126" customFormat="1" hidden="1" x14ac:dyDescent="0.2">
      <c r="A8" s="37"/>
      <c r="B8" s="37"/>
      <c r="C8" s="37"/>
      <c r="D8" s="37"/>
      <c r="E8" s="37"/>
      <c r="F8" s="37"/>
      <c r="G8" s="37"/>
      <c r="H8" s="37"/>
      <c r="I8" s="37" t="s">
        <v>1214</v>
      </c>
      <c r="J8" s="37"/>
      <c r="K8" s="37"/>
      <c r="L8" s="37"/>
      <c r="M8" s="37"/>
      <c r="N8" s="37"/>
      <c r="O8" s="37"/>
      <c r="P8" s="37"/>
      <c r="Q8" s="37"/>
      <c r="R8" s="37"/>
      <c r="S8" s="132"/>
      <c r="T8" s="132"/>
      <c r="U8" s="132"/>
      <c r="V8" s="132"/>
      <c r="W8" s="132"/>
      <c r="X8" s="132"/>
      <c r="Y8" s="132"/>
      <c r="Z8" s="132"/>
      <c r="AA8" s="132"/>
      <c r="AB8" s="132"/>
      <c r="AC8" s="132"/>
      <c r="AD8" s="132"/>
      <c r="AE8" s="132"/>
      <c r="AF8" s="132"/>
      <c r="AG8" s="132"/>
      <c r="AH8" s="132"/>
      <c r="AI8" s="132"/>
      <c r="AJ8" s="132"/>
      <c r="AK8" s="132"/>
      <c r="AL8" s="132"/>
      <c r="AM8" s="132"/>
      <c r="AN8" s="132"/>
      <c r="AO8" s="132"/>
      <c r="AP8" s="132"/>
      <c r="AQ8" s="132"/>
      <c r="AR8" s="132"/>
      <c r="AS8" s="132"/>
      <c r="AT8" s="132"/>
      <c r="AU8" s="132"/>
      <c r="AV8" s="132"/>
      <c r="AW8" s="132"/>
      <c r="AX8" s="132"/>
      <c r="AY8" s="132"/>
      <c r="AZ8" s="132"/>
      <c r="BA8" s="132"/>
      <c r="BB8" s="132"/>
      <c r="BC8" s="132"/>
      <c r="BD8" s="132"/>
      <c r="BE8" s="132"/>
      <c r="BF8" s="132"/>
      <c r="BG8" s="132"/>
      <c r="BH8" s="132"/>
      <c r="BI8" s="132"/>
      <c r="BJ8" s="132"/>
      <c r="BK8" s="132"/>
      <c r="BL8" s="132"/>
      <c r="BM8" s="132"/>
      <c r="BN8" s="132"/>
      <c r="BO8" s="132"/>
      <c r="BP8" s="132"/>
      <c r="BQ8" s="132"/>
      <c r="BR8" s="132"/>
      <c r="BS8" s="132"/>
      <c r="BT8" s="132"/>
      <c r="BU8" s="132"/>
      <c r="BV8" s="132"/>
      <c r="BW8" s="132"/>
      <c r="BX8" s="132"/>
      <c r="BY8" s="132"/>
      <c r="BZ8" s="132"/>
      <c r="CA8" s="132"/>
      <c r="CB8" s="132"/>
      <c r="CC8" s="132"/>
      <c r="CD8" s="132"/>
      <c r="CI8" s="37" t="str">
        <f t="shared" si="6"/>
        <v/>
      </c>
      <c r="CJ8" s="37" t="str">
        <f t="shared" si="7"/>
        <v/>
      </c>
      <c r="CK8" s="185" t="str">
        <f t="shared" ref="CK8:CK19" si="8">IF($H8="","",$H8)</f>
        <v/>
      </c>
      <c r="CL8" s="185" t="str">
        <f t="shared" si="0"/>
        <v>&lt;1</v>
      </c>
      <c r="CM8" s="185" t="str">
        <f t="shared" si="1"/>
        <v/>
      </c>
      <c r="CN8" s="185" t="str">
        <f t="shared" si="2"/>
        <v/>
      </c>
      <c r="CO8" s="185" t="str">
        <f t="shared" si="3"/>
        <v/>
      </c>
      <c r="CP8" s="185" t="str">
        <f t="shared" si="4"/>
        <v/>
      </c>
      <c r="CQ8" s="185" t="str">
        <f t="shared" si="5"/>
        <v/>
      </c>
      <c r="CR8" s="185"/>
      <c r="CS8" s="185"/>
      <c r="CT8" s="185"/>
    </row>
    <row r="9" spans="1:98" s="126" customFormat="1" hidden="1" x14ac:dyDescent="0.2">
      <c r="A9" s="37"/>
      <c r="B9" s="37"/>
      <c r="C9" s="37"/>
      <c r="D9" s="37"/>
      <c r="E9" s="37"/>
      <c r="F9" s="37"/>
      <c r="G9" s="37"/>
      <c r="H9" s="37"/>
      <c r="I9" s="37" t="s">
        <v>1424</v>
      </c>
      <c r="J9" s="37"/>
      <c r="K9" s="37"/>
      <c r="L9" s="37"/>
      <c r="M9" s="37"/>
      <c r="N9" s="37"/>
      <c r="O9" s="37"/>
      <c r="P9" s="37"/>
      <c r="Q9" s="37"/>
      <c r="R9" s="37"/>
      <c r="S9" s="132"/>
      <c r="T9" s="132"/>
      <c r="U9" s="132"/>
      <c r="V9" s="132"/>
      <c r="W9" s="132"/>
      <c r="X9" s="132"/>
      <c r="Y9" s="132"/>
      <c r="Z9" s="132"/>
      <c r="AA9" s="132"/>
      <c r="AB9" s="132"/>
      <c r="AC9" s="132"/>
      <c r="AD9" s="132"/>
      <c r="AE9" s="132"/>
      <c r="AF9" s="132"/>
      <c r="AG9" s="132"/>
      <c r="AH9" s="132"/>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132"/>
      <c r="BY9" s="132"/>
      <c r="BZ9" s="132"/>
      <c r="CA9" s="132"/>
      <c r="CB9" s="132"/>
      <c r="CC9" s="132"/>
      <c r="CD9" s="132"/>
      <c r="CI9" s="37" t="str">
        <f t="shared" si="6"/>
        <v/>
      </c>
      <c r="CJ9" s="37" t="str">
        <f t="shared" si="7"/>
        <v/>
      </c>
      <c r="CK9" s="185" t="str">
        <f t="shared" si="8"/>
        <v/>
      </c>
      <c r="CL9" s="186" t="s">
        <v>953</v>
      </c>
      <c r="CM9" s="185" t="str">
        <f t="shared" si="1"/>
        <v/>
      </c>
      <c r="CN9" s="185" t="str">
        <f t="shared" si="2"/>
        <v/>
      </c>
      <c r="CO9" s="185" t="str">
        <f t="shared" si="3"/>
        <v/>
      </c>
      <c r="CP9" s="185" t="str">
        <f t="shared" si="4"/>
        <v/>
      </c>
      <c r="CQ9" s="185" t="str">
        <f t="shared" si="5"/>
        <v/>
      </c>
      <c r="CR9" s="185"/>
      <c r="CS9" s="185"/>
      <c r="CT9" s="185"/>
    </row>
    <row r="10" spans="1:98" s="126" customFormat="1" hidden="1" x14ac:dyDescent="0.2">
      <c r="A10" s="37"/>
      <c r="B10" s="37"/>
      <c r="C10" s="37"/>
      <c r="D10" s="37"/>
      <c r="E10" s="37"/>
      <c r="F10" s="37"/>
      <c r="G10" s="37"/>
      <c r="H10" s="37"/>
      <c r="I10" s="37"/>
      <c r="J10" s="37" t="s">
        <v>1216</v>
      </c>
      <c r="K10" s="37"/>
      <c r="L10" s="37"/>
      <c r="M10" s="37"/>
      <c r="N10" s="37"/>
      <c r="O10" s="37"/>
      <c r="P10" s="37"/>
      <c r="Q10" s="37"/>
      <c r="R10" s="37"/>
      <c r="S10" s="132"/>
      <c r="T10" s="132"/>
      <c r="U10" s="132"/>
      <c r="V10" s="132"/>
      <c r="W10" s="132"/>
      <c r="X10" s="132"/>
      <c r="Y10" s="132"/>
      <c r="Z10" s="132"/>
      <c r="AA10" s="132"/>
      <c r="AB10" s="132"/>
      <c r="AC10" s="132"/>
      <c r="AD10" s="132"/>
      <c r="AE10" s="132"/>
      <c r="AF10" s="132"/>
      <c r="AG10" s="132"/>
      <c r="AH10" s="132"/>
      <c r="AI10" s="132"/>
      <c r="AJ10" s="132"/>
      <c r="AK10" s="132"/>
      <c r="AL10" s="132"/>
      <c r="AM10" s="132"/>
      <c r="AN10" s="132"/>
      <c r="AO10" s="132"/>
      <c r="AP10" s="132"/>
      <c r="AQ10" s="132"/>
      <c r="AR10" s="132"/>
      <c r="AS10" s="132"/>
      <c r="AT10" s="132"/>
      <c r="AU10" s="132"/>
      <c r="AV10" s="132"/>
      <c r="AW10" s="132"/>
      <c r="AX10" s="132"/>
      <c r="AY10" s="132"/>
      <c r="AZ10" s="132"/>
      <c r="BA10" s="132"/>
      <c r="BB10" s="132"/>
      <c r="BC10" s="132"/>
      <c r="BD10" s="132"/>
      <c r="BE10" s="132"/>
      <c r="BF10" s="132"/>
      <c r="BG10" s="132"/>
      <c r="BH10" s="132"/>
      <c r="BI10" s="132"/>
      <c r="BJ10" s="132"/>
      <c r="BK10" s="132"/>
      <c r="BL10" s="132"/>
      <c r="BM10" s="132"/>
      <c r="BN10" s="132"/>
      <c r="BO10" s="132"/>
      <c r="BP10" s="132"/>
      <c r="BQ10" s="132"/>
      <c r="BR10" s="132"/>
      <c r="BS10" s="132"/>
      <c r="BT10" s="132"/>
      <c r="BU10" s="132"/>
      <c r="BV10" s="132"/>
      <c r="BW10" s="132"/>
      <c r="BX10" s="132"/>
      <c r="BY10" s="132"/>
      <c r="BZ10" s="132"/>
      <c r="CA10" s="132"/>
      <c r="CB10" s="132"/>
      <c r="CC10" s="132"/>
      <c r="CD10" s="132"/>
      <c r="CI10" s="37" t="str">
        <f t="shared" si="6"/>
        <v/>
      </c>
      <c r="CJ10" s="37" t="str">
        <f t="shared" si="7"/>
        <v/>
      </c>
      <c r="CK10" s="185" t="str">
        <f t="shared" si="8"/>
        <v/>
      </c>
      <c r="CL10" s="185" t="str">
        <f t="shared" ref="CL10:CL19" si="9">IF($I10="","",$I10)</f>
        <v/>
      </c>
      <c r="CM10" s="185" t="str">
        <f t="shared" si="1"/>
        <v>&lt;0</v>
      </c>
      <c r="CN10" s="185" t="str">
        <f t="shared" si="2"/>
        <v/>
      </c>
      <c r="CO10" s="185" t="str">
        <f t="shared" si="3"/>
        <v/>
      </c>
      <c r="CP10" s="185" t="str">
        <f t="shared" si="4"/>
        <v/>
      </c>
      <c r="CQ10" s="185" t="str">
        <f t="shared" si="5"/>
        <v/>
      </c>
      <c r="CR10" s="185"/>
      <c r="CS10" s="185"/>
      <c r="CT10" s="185"/>
    </row>
    <row r="11" spans="1:98" s="126" customFormat="1" hidden="1" x14ac:dyDescent="0.2">
      <c r="A11" s="37"/>
      <c r="B11" s="37"/>
      <c r="C11" s="37"/>
      <c r="D11" s="37"/>
      <c r="E11" s="37"/>
      <c r="F11" s="37"/>
      <c r="G11" s="37"/>
      <c r="H11" s="37"/>
      <c r="I11" s="37"/>
      <c r="J11" s="37" t="s">
        <v>1425</v>
      </c>
      <c r="K11" s="37"/>
      <c r="L11" s="37"/>
      <c r="M11" s="37"/>
      <c r="N11" s="37"/>
      <c r="O11" s="37"/>
      <c r="P11" s="37"/>
      <c r="Q11" s="37"/>
      <c r="R11" s="37"/>
      <c r="S11" s="132"/>
      <c r="T11" s="132"/>
      <c r="U11" s="132"/>
      <c r="V11" s="132"/>
      <c r="W11" s="132"/>
      <c r="X11" s="132"/>
      <c r="Y11" s="132"/>
      <c r="Z11" s="132"/>
      <c r="AA11" s="132"/>
      <c r="AB11" s="132"/>
      <c r="AC11" s="132"/>
      <c r="AD11" s="132"/>
      <c r="AE11" s="132"/>
      <c r="AF11" s="132"/>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32"/>
      <c r="BC11" s="132"/>
      <c r="BD11" s="132"/>
      <c r="BE11" s="132"/>
      <c r="BF11" s="132"/>
      <c r="BG11" s="132"/>
      <c r="BH11" s="132"/>
      <c r="BI11" s="132"/>
      <c r="BJ11" s="132"/>
      <c r="BK11" s="132"/>
      <c r="BL11" s="132"/>
      <c r="BM11" s="132"/>
      <c r="BN11" s="132"/>
      <c r="BO11" s="132"/>
      <c r="BP11" s="132"/>
      <c r="BQ11" s="132"/>
      <c r="BR11" s="132"/>
      <c r="BS11" s="132"/>
      <c r="BT11" s="132"/>
      <c r="BU11" s="132"/>
      <c r="BV11" s="132"/>
      <c r="BW11" s="132"/>
      <c r="BX11" s="132"/>
      <c r="BY11" s="132"/>
      <c r="BZ11" s="132"/>
      <c r="CA11" s="132"/>
      <c r="CB11" s="132"/>
      <c r="CC11" s="132"/>
      <c r="CD11" s="132"/>
      <c r="CI11" s="37" t="str">
        <f t="shared" si="6"/>
        <v/>
      </c>
      <c r="CJ11" s="37" t="str">
        <f t="shared" si="7"/>
        <v/>
      </c>
      <c r="CK11" s="185" t="str">
        <f t="shared" si="8"/>
        <v/>
      </c>
      <c r="CL11" s="185" t="str">
        <f t="shared" si="9"/>
        <v/>
      </c>
      <c r="CM11" s="186" t="str">
        <f>$J11</f>
        <v>&gt;1</v>
      </c>
      <c r="CN11" s="185" t="str">
        <f t="shared" si="2"/>
        <v/>
      </c>
      <c r="CO11" s="185" t="str">
        <f t="shared" si="3"/>
        <v/>
      </c>
      <c r="CP11" s="185" t="str">
        <f t="shared" si="4"/>
        <v/>
      </c>
      <c r="CQ11" s="185" t="str">
        <f t="shared" si="5"/>
        <v/>
      </c>
      <c r="CR11" s="185"/>
      <c r="CS11" s="185"/>
      <c r="CT11" s="185"/>
    </row>
    <row r="12" spans="1:98" s="126" customFormat="1" hidden="1" x14ac:dyDescent="0.2">
      <c r="A12" s="37"/>
      <c r="B12" s="37"/>
      <c r="C12" s="37"/>
      <c r="D12" s="37"/>
      <c r="E12" s="37"/>
      <c r="F12" s="37"/>
      <c r="G12" s="37"/>
      <c r="H12" s="37"/>
      <c r="I12" s="37"/>
      <c r="J12" s="37"/>
      <c r="K12" s="37" t="s">
        <v>1216</v>
      </c>
      <c r="L12" s="37"/>
      <c r="M12" s="37"/>
      <c r="N12" s="37"/>
      <c r="O12" s="37"/>
      <c r="P12" s="37"/>
      <c r="Q12" s="37"/>
      <c r="R12" s="37"/>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I12" s="37" t="str">
        <f t="shared" si="6"/>
        <v/>
      </c>
      <c r="CJ12" s="37" t="str">
        <f t="shared" si="7"/>
        <v/>
      </c>
      <c r="CK12" s="185" t="str">
        <f t="shared" si="8"/>
        <v/>
      </c>
      <c r="CL12" s="185" t="str">
        <f t="shared" si="9"/>
        <v/>
      </c>
      <c r="CM12" s="185" t="str">
        <f t="shared" ref="CM12:CM19" si="10">IF($J12="","",$J12)</f>
        <v/>
      </c>
      <c r="CN12" s="185" t="str">
        <f t="shared" si="2"/>
        <v>&lt;0</v>
      </c>
      <c r="CO12" s="185" t="str">
        <f t="shared" si="3"/>
        <v/>
      </c>
      <c r="CP12" s="185" t="str">
        <f t="shared" si="4"/>
        <v/>
      </c>
      <c r="CQ12" s="185" t="str">
        <f t="shared" si="5"/>
        <v/>
      </c>
      <c r="CR12" s="185"/>
      <c r="CS12" s="185"/>
      <c r="CT12" s="185"/>
    </row>
    <row r="13" spans="1:98" s="126" customFormat="1" hidden="1" x14ac:dyDescent="0.2">
      <c r="A13" s="37"/>
      <c r="B13" s="37"/>
      <c r="C13" s="37"/>
      <c r="D13" s="37"/>
      <c r="E13" s="37"/>
      <c r="F13" s="37"/>
      <c r="G13" s="37"/>
      <c r="H13" s="37"/>
      <c r="I13" s="37"/>
      <c r="J13" s="37"/>
      <c r="K13" s="37" t="s">
        <v>1426</v>
      </c>
      <c r="L13" s="37"/>
      <c r="M13" s="37"/>
      <c r="N13" s="37"/>
      <c r="O13" s="37"/>
      <c r="P13" s="37"/>
      <c r="Q13" s="37"/>
      <c r="R13" s="37"/>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2"/>
      <c r="BE13" s="132"/>
      <c r="BF13" s="132"/>
      <c r="BG13" s="132"/>
      <c r="BH13" s="132"/>
      <c r="BI13" s="132"/>
      <c r="BJ13" s="132"/>
      <c r="BK13" s="132"/>
      <c r="BL13" s="132"/>
      <c r="BM13" s="132"/>
      <c r="BN13" s="132"/>
      <c r="BO13" s="132"/>
      <c r="BP13" s="132"/>
      <c r="BQ13" s="132"/>
      <c r="BR13" s="132"/>
      <c r="BS13" s="132"/>
      <c r="BT13" s="132"/>
      <c r="BU13" s="132"/>
      <c r="BV13" s="132"/>
      <c r="BW13" s="132"/>
      <c r="BX13" s="132"/>
      <c r="BY13" s="132"/>
      <c r="BZ13" s="132"/>
      <c r="CA13" s="132"/>
      <c r="CB13" s="132"/>
      <c r="CC13" s="132"/>
      <c r="CD13" s="132"/>
      <c r="CI13" s="37" t="str">
        <f t="shared" si="6"/>
        <v/>
      </c>
      <c r="CJ13" s="37" t="str">
        <f t="shared" si="7"/>
        <v/>
      </c>
      <c r="CK13" s="185" t="str">
        <f t="shared" si="8"/>
        <v/>
      </c>
      <c r="CL13" s="185" t="str">
        <f t="shared" si="9"/>
        <v/>
      </c>
      <c r="CM13" s="185" t="str">
        <f t="shared" si="10"/>
        <v/>
      </c>
      <c r="CN13" s="186" t="s">
        <v>1427</v>
      </c>
      <c r="CO13" s="185" t="str">
        <f t="shared" si="3"/>
        <v/>
      </c>
      <c r="CP13" s="185" t="str">
        <f t="shared" si="4"/>
        <v/>
      </c>
      <c r="CQ13" s="185" t="str">
        <f t="shared" si="5"/>
        <v/>
      </c>
      <c r="CR13" s="185"/>
      <c r="CS13" s="185"/>
      <c r="CT13" s="185"/>
    </row>
    <row r="14" spans="1:98" s="126" customFormat="1" hidden="1" x14ac:dyDescent="0.2">
      <c r="A14" s="37"/>
      <c r="B14" s="37"/>
      <c r="C14" s="37"/>
      <c r="D14" s="37"/>
      <c r="E14" s="37"/>
      <c r="F14" s="37"/>
      <c r="G14" s="37"/>
      <c r="H14" s="37"/>
      <c r="I14" s="37"/>
      <c r="J14" s="37"/>
      <c r="K14" s="37"/>
      <c r="L14" s="37" t="s">
        <v>1216</v>
      </c>
      <c r="M14" s="37"/>
      <c r="N14" s="37"/>
      <c r="O14" s="37"/>
      <c r="P14" s="37"/>
      <c r="Q14" s="37"/>
      <c r="R14" s="37"/>
      <c r="S14" s="132"/>
      <c r="T14" s="132"/>
      <c r="U14" s="132"/>
      <c r="V14" s="132"/>
      <c r="W14" s="132"/>
      <c r="X14" s="132"/>
      <c r="Y14" s="132"/>
      <c r="Z14" s="132"/>
      <c r="AA14" s="132"/>
      <c r="AB14" s="132"/>
      <c r="AC14" s="132"/>
      <c r="AD14" s="132"/>
      <c r="AE14" s="132"/>
      <c r="AF14" s="132"/>
      <c r="AG14" s="132"/>
      <c r="AH14" s="132"/>
      <c r="AI14" s="132"/>
      <c r="AJ14" s="132"/>
      <c r="AK14" s="132"/>
      <c r="AL14" s="132"/>
      <c r="AM14" s="132"/>
      <c r="AN14" s="132"/>
      <c r="AO14" s="132"/>
      <c r="AP14" s="132"/>
      <c r="AQ14" s="132"/>
      <c r="AR14" s="132"/>
      <c r="AS14" s="132"/>
      <c r="AT14" s="132"/>
      <c r="AU14" s="132"/>
      <c r="AV14" s="132"/>
      <c r="AW14" s="132"/>
      <c r="AX14" s="132"/>
      <c r="AY14" s="132"/>
      <c r="AZ14" s="132"/>
      <c r="BA14" s="132"/>
      <c r="BB14" s="132"/>
      <c r="BC14" s="132"/>
      <c r="BD14" s="132"/>
      <c r="BE14" s="132"/>
      <c r="BF14" s="132"/>
      <c r="BG14" s="132"/>
      <c r="BH14" s="132"/>
      <c r="BI14" s="132"/>
      <c r="BJ14" s="132"/>
      <c r="BK14" s="132"/>
      <c r="BL14" s="132"/>
      <c r="BM14" s="132"/>
      <c r="BN14" s="132"/>
      <c r="BO14" s="132"/>
      <c r="BP14" s="132"/>
      <c r="BQ14" s="132"/>
      <c r="BR14" s="132"/>
      <c r="BS14" s="132"/>
      <c r="BT14" s="132"/>
      <c r="BU14" s="132"/>
      <c r="BV14" s="132"/>
      <c r="BW14" s="132"/>
      <c r="BX14" s="132"/>
      <c r="BY14" s="132"/>
      <c r="BZ14" s="132"/>
      <c r="CA14" s="132"/>
      <c r="CB14" s="132"/>
      <c r="CC14" s="132"/>
      <c r="CD14" s="132"/>
      <c r="CI14" s="37" t="str">
        <f t="shared" si="6"/>
        <v/>
      </c>
      <c r="CJ14" s="37" t="str">
        <f t="shared" si="7"/>
        <v/>
      </c>
      <c r="CK14" s="185" t="str">
        <f t="shared" si="8"/>
        <v/>
      </c>
      <c r="CL14" s="185" t="str">
        <f t="shared" si="9"/>
        <v/>
      </c>
      <c r="CM14" s="185" t="str">
        <f t="shared" si="10"/>
        <v/>
      </c>
      <c r="CN14" s="185" t="str">
        <f t="shared" ref="CN14:CN19" si="11">IF($K14="","",$K14)</f>
        <v/>
      </c>
      <c r="CO14" s="185" t="str">
        <f t="shared" si="3"/>
        <v>&lt;0</v>
      </c>
      <c r="CP14" s="185" t="str">
        <f t="shared" si="4"/>
        <v/>
      </c>
      <c r="CQ14" s="185" t="str">
        <f t="shared" si="5"/>
        <v/>
      </c>
      <c r="CR14" s="185"/>
      <c r="CS14" s="185"/>
      <c r="CT14" s="185"/>
    </row>
    <row r="15" spans="1:98" s="126" customFormat="1" hidden="1" x14ac:dyDescent="0.2">
      <c r="A15" s="37"/>
      <c r="B15" s="37"/>
      <c r="C15" s="37"/>
      <c r="D15" s="37"/>
      <c r="E15" s="37"/>
      <c r="F15" s="37"/>
      <c r="G15" s="37"/>
      <c r="H15" s="37"/>
      <c r="I15" s="37"/>
      <c r="J15" s="37"/>
      <c r="K15" s="37"/>
      <c r="L15" s="37" t="s">
        <v>1427</v>
      </c>
      <c r="M15" s="37"/>
      <c r="N15" s="37"/>
      <c r="O15" s="37"/>
      <c r="P15" s="37"/>
      <c r="Q15" s="37"/>
      <c r="R15" s="37"/>
      <c r="S15" s="132"/>
      <c r="T15" s="132"/>
      <c r="U15" s="132"/>
      <c r="V15" s="132"/>
      <c r="W15" s="132"/>
      <c r="X15" s="132"/>
      <c r="Y15" s="132"/>
      <c r="Z15" s="132"/>
      <c r="AA15" s="132"/>
      <c r="AB15" s="132"/>
      <c r="AC15" s="132"/>
      <c r="AD15" s="132"/>
      <c r="AE15" s="132"/>
      <c r="AF15" s="132"/>
      <c r="AG15" s="132"/>
      <c r="AH15" s="132"/>
      <c r="AI15" s="132"/>
      <c r="AJ15" s="132"/>
      <c r="AK15" s="132"/>
      <c r="AL15" s="132"/>
      <c r="AM15" s="132"/>
      <c r="AN15" s="132"/>
      <c r="AO15" s="132"/>
      <c r="AP15" s="132"/>
      <c r="AQ15" s="132"/>
      <c r="AR15" s="132"/>
      <c r="AS15" s="132"/>
      <c r="AT15" s="132"/>
      <c r="AU15" s="132"/>
      <c r="AV15" s="132"/>
      <c r="AW15" s="132"/>
      <c r="AX15" s="132"/>
      <c r="AY15" s="132"/>
      <c r="AZ15" s="132"/>
      <c r="BA15" s="132"/>
      <c r="BB15" s="132"/>
      <c r="BC15" s="132"/>
      <c r="BD15" s="132"/>
      <c r="BE15" s="132"/>
      <c r="BF15" s="132"/>
      <c r="BG15" s="132"/>
      <c r="BH15" s="132"/>
      <c r="BI15" s="132"/>
      <c r="BJ15" s="132"/>
      <c r="BK15" s="132"/>
      <c r="BL15" s="132"/>
      <c r="BM15" s="132"/>
      <c r="BN15" s="132"/>
      <c r="BO15" s="132"/>
      <c r="BP15" s="132"/>
      <c r="BQ15" s="132"/>
      <c r="BR15" s="132"/>
      <c r="BS15" s="132"/>
      <c r="BT15" s="132"/>
      <c r="BU15" s="132"/>
      <c r="BV15" s="132"/>
      <c r="BW15" s="132"/>
      <c r="BX15" s="132"/>
      <c r="BY15" s="132"/>
      <c r="BZ15" s="132"/>
      <c r="CA15" s="132"/>
      <c r="CB15" s="132"/>
      <c r="CC15" s="132"/>
      <c r="CD15" s="132"/>
      <c r="CI15" s="37" t="str">
        <f t="shared" si="6"/>
        <v/>
      </c>
      <c r="CJ15" s="37" t="str">
        <f t="shared" si="7"/>
        <v/>
      </c>
      <c r="CK15" s="185" t="str">
        <f t="shared" si="8"/>
        <v/>
      </c>
      <c r="CL15" s="185" t="str">
        <f t="shared" si="9"/>
        <v/>
      </c>
      <c r="CM15" s="185" t="str">
        <f t="shared" si="10"/>
        <v/>
      </c>
      <c r="CN15" s="185" t="str">
        <f t="shared" si="11"/>
        <v/>
      </c>
      <c r="CO15" s="186" t="s">
        <v>954</v>
      </c>
      <c r="CP15" s="185" t="str">
        <f t="shared" si="4"/>
        <v/>
      </c>
      <c r="CQ15" s="185" t="str">
        <f t="shared" si="5"/>
        <v/>
      </c>
      <c r="CR15" s="185"/>
      <c r="CS15" s="185"/>
      <c r="CT15" s="185"/>
    </row>
    <row r="16" spans="1:98" s="126" customFormat="1" hidden="1" x14ac:dyDescent="0.2">
      <c r="A16" s="37"/>
      <c r="B16" s="37"/>
      <c r="C16" s="37"/>
      <c r="D16" s="37"/>
      <c r="E16" s="37"/>
      <c r="F16" s="37"/>
      <c r="G16" s="37"/>
      <c r="H16" s="37"/>
      <c r="I16" s="37"/>
      <c r="J16" s="37"/>
      <c r="K16" s="37"/>
      <c r="L16" s="37"/>
      <c r="M16" s="37"/>
      <c r="N16" s="37" t="s">
        <v>1214</v>
      </c>
      <c r="O16" s="37"/>
      <c r="P16" s="37"/>
      <c r="Q16" s="37"/>
      <c r="R16" s="37"/>
      <c r="S16" s="132"/>
      <c r="T16" s="132"/>
      <c r="U16" s="132"/>
      <c r="V16" s="132"/>
      <c r="W16" s="132"/>
      <c r="X16" s="132"/>
      <c r="Y16" s="132"/>
      <c r="Z16" s="132"/>
      <c r="AA16" s="132"/>
      <c r="AB16" s="132"/>
      <c r="AC16" s="132"/>
      <c r="AD16" s="132"/>
      <c r="AE16" s="132"/>
      <c r="AF16" s="132"/>
      <c r="AG16" s="132"/>
      <c r="AH16" s="132"/>
      <c r="AI16" s="132"/>
      <c r="AJ16" s="132"/>
      <c r="AK16" s="132"/>
      <c r="AL16" s="132"/>
      <c r="AM16" s="132"/>
      <c r="AN16" s="132"/>
      <c r="AO16" s="132"/>
      <c r="AP16" s="132"/>
      <c r="AQ16" s="132"/>
      <c r="AR16" s="132"/>
      <c r="AS16" s="132"/>
      <c r="AT16" s="132"/>
      <c r="AU16" s="132"/>
      <c r="AV16" s="132"/>
      <c r="AW16" s="132"/>
      <c r="AX16" s="132"/>
      <c r="AY16" s="132"/>
      <c r="AZ16" s="132"/>
      <c r="BA16" s="132"/>
      <c r="BB16" s="132"/>
      <c r="BC16" s="132"/>
      <c r="BD16" s="132"/>
      <c r="BE16" s="132"/>
      <c r="BF16" s="132"/>
      <c r="BG16" s="132"/>
      <c r="BH16" s="132"/>
      <c r="BI16" s="132"/>
      <c r="BJ16" s="132"/>
      <c r="BK16" s="132"/>
      <c r="BL16" s="132"/>
      <c r="BM16" s="132"/>
      <c r="BN16" s="132"/>
      <c r="BO16" s="132"/>
      <c r="BP16" s="132"/>
      <c r="BQ16" s="132"/>
      <c r="BR16" s="132"/>
      <c r="BS16" s="132"/>
      <c r="BT16" s="132"/>
      <c r="BU16" s="132"/>
      <c r="BV16" s="132"/>
      <c r="BW16" s="132"/>
      <c r="BX16" s="132"/>
      <c r="BY16" s="132"/>
      <c r="BZ16" s="132"/>
      <c r="CA16" s="132"/>
      <c r="CB16" s="132"/>
      <c r="CC16" s="132"/>
      <c r="CD16" s="132"/>
      <c r="CI16" s="37" t="str">
        <f t="shared" si="6"/>
        <v/>
      </c>
      <c r="CJ16" s="37" t="str">
        <f t="shared" si="7"/>
        <v/>
      </c>
      <c r="CK16" s="185" t="str">
        <f t="shared" si="8"/>
        <v/>
      </c>
      <c r="CL16" s="185" t="str">
        <f t="shared" si="9"/>
        <v/>
      </c>
      <c r="CM16" s="185" t="str">
        <f t="shared" si="10"/>
        <v/>
      </c>
      <c r="CN16" s="185" t="str">
        <f t="shared" si="11"/>
        <v/>
      </c>
      <c r="CO16" s="185" t="str">
        <f>IF($L16="","",$L16)</f>
        <v/>
      </c>
      <c r="CP16" s="185" t="str">
        <f t="shared" si="4"/>
        <v>&lt;1</v>
      </c>
      <c r="CQ16" s="185" t="str">
        <f t="shared" si="5"/>
        <v/>
      </c>
      <c r="CR16" s="185"/>
      <c r="CS16" s="185"/>
      <c r="CT16" s="185"/>
    </row>
    <row r="17" spans="1:98" s="126" customFormat="1" hidden="1" x14ac:dyDescent="0.2">
      <c r="A17" s="37"/>
      <c r="B17" s="37"/>
      <c r="C17" s="37"/>
      <c r="D17" s="37"/>
      <c r="E17" s="37"/>
      <c r="F17" s="37"/>
      <c r="G17" s="37"/>
      <c r="H17" s="37"/>
      <c r="I17" s="37"/>
      <c r="J17" s="37"/>
      <c r="K17" s="37"/>
      <c r="L17" s="37"/>
      <c r="M17" s="37"/>
      <c r="N17" s="37" t="s">
        <v>1588</v>
      </c>
      <c r="O17" s="37"/>
      <c r="P17" s="37"/>
      <c r="Q17" s="37"/>
      <c r="R17" s="37"/>
      <c r="S17" s="132"/>
      <c r="T17" s="132"/>
      <c r="U17" s="132"/>
      <c r="V17" s="132"/>
      <c r="W17" s="132"/>
      <c r="X17" s="132"/>
      <c r="Y17" s="132"/>
      <c r="Z17" s="132"/>
      <c r="AA17" s="132"/>
      <c r="AB17" s="132"/>
      <c r="AC17" s="132"/>
      <c r="AD17" s="132"/>
      <c r="AE17" s="132"/>
      <c r="AF17" s="132"/>
      <c r="AG17" s="132"/>
      <c r="AH17" s="132"/>
      <c r="AI17" s="132"/>
      <c r="AJ17" s="132"/>
      <c r="AK17" s="132"/>
      <c r="AL17" s="132"/>
      <c r="AM17" s="132"/>
      <c r="AN17" s="132"/>
      <c r="AO17" s="132"/>
      <c r="AP17" s="132"/>
      <c r="AQ17" s="132"/>
      <c r="AR17" s="132"/>
      <c r="AS17" s="132"/>
      <c r="AT17" s="132"/>
      <c r="AU17" s="132"/>
      <c r="AV17" s="132"/>
      <c r="AW17" s="132"/>
      <c r="AX17" s="132"/>
      <c r="AY17" s="132"/>
      <c r="AZ17" s="132"/>
      <c r="BA17" s="132"/>
      <c r="BB17" s="132"/>
      <c r="BC17" s="132"/>
      <c r="BD17" s="132"/>
      <c r="BE17" s="132"/>
      <c r="BF17" s="132"/>
      <c r="BG17" s="132"/>
      <c r="BH17" s="132"/>
      <c r="BI17" s="132"/>
      <c r="BJ17" s="132"/>
      <c r="BK17" s="132"/>
      <c r="BL17" s="132"/>
      <c r="BM17" s="132"/>
      <c r="BN17" s="132"/>
      <c r="BO17" s="132"/>
      <c r="BP17" s="132"/>
      <c r="BQ17" s="132"/>
      <c r="BR17" s="132"/>
      <c r="BS17" s="132"/>
      <c r="BT17" s="132"/>
      <c r="BU17" s="132"/>
      <c r="BV17" s="132"/>
      <c r="BW17" s="132"/>
      <c r="BX17" s="132"/>
      <c r="BY17" s="132"/>
      <c r="BZ17" s="132"/>
      <c r="CA17" s="132"/>
      <c r="CB17" s="132"/>
      <c r="CC17" s="132"/>
      <c r="CD17" s="132"/>
      <c r="CI17" s="37" t="str">
        <f t="shared" si="6"/>
        <v/>
      </c>
      <c r="CJ17" s="37" t="str">
        <f t="shared" si="7"/>
        <v/>
      </c>
      <c r="CK17" s="185" t="str">
        <f t="shared" si="8"/>
        <v/>
      </c>
      <c r="CL17" s="185" t="str">
        <f t="shared" si="9"/>
        <v/>
      </c>
      <c r="CM17" s="185" t="str">
        <f t="shared" si="10"/>
        <v/>
      </c>
      <c r="CN17" s="185" t="str">
        <f t="shared" si="11"/>
        <v/>
      </c>
      <c r="CO17" s="185" t="str">
        <f>IF($L17="","",$L17)</f>
        <v/>
      </c>
      <c r="CP17" s="186" t="s">
        <v>955</v>
      </c>
      <c r="CQ17" s="185" t="str">
        <f t="shared" si="5"/>
        <v/>
      </c>
      <c r="CR17" s="185"/>
      <c r="CS17" s="185"/>
      <c r="CT17" s="185"/>
    </row>
    <row r="18" spans="1:98" s="126" customFormat="1" hidden="1" x14ac:dyDescent="0.2">
      <c r="A18" s="37"/>
      <c r="B18" s="37"/>
      <c r="C18" s="37"/>
      <c r="D18" s="37"/>
      <c r="E18" s="37"/>
      <c r="F18" s="37"/>
      <c r="G18" s="37"/>
      <c r="H18" s="37"/>
      <c r="I18" s="37"/>
      <c r="J18" s="37"/>
      <c r="K18" s="37"/>
      <c r="L18" s="37"/>
      <c r="M18" s="37"/>
      <c r="N18" s="37"/>
      <c r="O18" s="37" t="s">
        <v>1587</v>
      </c>
      <c r="P18" s="37"/>
      <c r="Q18" s="37"/>
      <c r="R18" s="37"/>
      <c r="S18" s="132"/>
      <c r="T18" s="132"/>
      <c r="U18" s="132"/>
      <c r="V18" s="132"/>
      <c r="W18" s="132"/>
      <c r="X18" s="132"/>
      <c r="Y18" s="132"/>
      <c r="Z18" s="132"/>
      <c r="AA18" s="132"/>
      <c r="AB18" s="132"/>
      <c r="AC18" s="132"/>
      <c r="AD18" s="132"/>
      <c r="AE18" s="132"/>
      <c r="AF18" s="132"/>
      <c r="AG18" s="132"/>
      <c r="AH18" s="132"/>
      <c r="AI18" s="132"/>
      <c r="AJ18" s="132"/>
      <c r="AK18" s="132"/>
      <c r="AL18" s="132"/>
      <c r="AM18" s="132"/>
      <c r="AN18" s="132"/>
      <c r="AO18" s="132"/>
      <c r="AP18" s="132"/>
      <c r="AQ18" s="132"/>
      <c r="AR18" s="132"/>
      <c r="AS18" s="132"/>
      <c r="AT18" s="132"/>
      <c r="AU18" s="132"/>
      <c r="AV18" s="132"/>
      <c r="AW18" s="132"/>
      <c r="AX18" s="132"/>
      <c r="AY18" s="132"/>
      <c r="AZ18" s="132"/>
      <c r="BA18" s="132"/>
      <c r="BB18" s="132"/>
      <c r="BC18" s="132"/>
      <c r="BD18" s="132"/>
      <c r="BE18" s="132"/>
      <c r="BF18" s="132"/>
      <c r="BG18" s="132"/>
      <c r="BH18" s="132"/>
      <c r="BI18" s="132"/>
      <c r="BJ18" s="132"/>
      <c r="BK18" s="132"/>
      <c r="BL18" s="132"/>
      <c r="BM18" s="132"/>
      <c r="BN18" s="132"/>
      <c r="BO18" s="132"/>
      <c r="BP18" s="132"/>
      <c r="BQ18" s="132"/>
      <c r="BR18" s="132"/>
      <c r="BS18" s="132"/>
      <c r="BT18" s="132"/>
      <c r="BU18" s="132"/>
      <c r="BV18" s="132"/>
      <c r="BW18" s="132"/>
      <c r="BX18" s="132"/>
      <c r="BY18" s="132"/>
      <c r="BZ18" s="132"/>
      <c r="CA18" s="132"/>
      <c r="CB18" s="132"/>
      <c r="CC18" s="132"/>
      <c r="CD18" s="132"/>
      <c r="CI18" s="37" t="str">
        <f t="shared" si="6"/>
        <v/>
      </c>
      <c r="CJ18" s="37" t="str">
        <f t="shared" si="7"/>
        <v/>
      </c>
      <c r="CK18" s="185" t="str">
        <f t="shared" si="8"/>
        <v/>
      </c>
      <c r="CL18" s="185" t="str">
        <f t="shared" si="9"/>
        <v/>
      </c>
      <c r="CM18" s="185" t="str">
        <f t="shared" si="10"/>
        <v/>
      </c>
      <c r="CN18" s="185" t="str">
        <f t="shared" si="11"/>
        <v/>
      </c>
      <c r="CO18" s="185" t="str">
        <f>IF($L18="","",$L18)</f>
        <v/>
      </c>
      <c r="CP18" s="185" t="str">
        <f>IF($N18="","",$N18)</f>
        <v/>
      </c>
      <c r="CQ18" s="185" t="str">
        <f t="shared" si="5"/>
        <v>&lt;0,2</v>
      </c>
      <c r="CR18" s="185"/>
      <c r="CS18" s="185"/>
      <c r="CT18" s="185"/>
    </row>
    <row r="19" spans="1:98" s="126" customFormat="1" hidden="1" x14ac:dyDescent="0.2">
      <c r="A19" s="37"/>
      <c r="B19" s="37"/>
      <c r="C19" s="37"/>
      <c r="D19" s="37"/>
      <c r="E19" s="37"/>
      <c r="F19" s="37"/>
      <c r="G19" s="37"/>
      <c r="H19" s="37"/>
      <c r="I19" s="37"/>
      <c r="J19" s="37"/>
      <c r="K19" s="37"/>
      <c r="L19" s="37"/>
      <c r="M19" s="37"/>
      <c r="N19" s="37"/>
      <c r="O19" s="37" t="s">
        <v>1589</v>
      </c>
      <c r="P19" s="37"/>
      <c r="Q19" s="37"/>
      <c r="R19" s="37"/>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c r="AX19" s="132"/>
      <c r="AY19" s="132"/>
      <c r="AZ19" s="132"/>
      <c r="BA19" s="132"/>
      <c r="BB19" s="132"/>
      <c r="BC19" s="132"/>
      <c r="BD19" s="132"/>
      <c r="BE19" s="132"/>
      <c r="BF19" s="132"/>
      <c r="BG19" s="132"/>
      <c r="BH19" s="132"/>
      <c r="BI19" s="132"/>
      <c r="BJ19" s="132"/>
      <c r="BK19" s="132"/>
      <c r="BL19" s="132"/>
      <c r="BM19" s="132"/>
      <c r="BN19" s="132"/>
      <c r="BO19" s="132"/>
      <c r="BP19" s="132"/>
      <c r="BQ19" s="132"/>
      <c r="BR19" s="132"/>
      <c r="BS19" s="132"/>
      <c r="BT19" s="132"/>
      <c r="BU19" s="132"/>
      <c r="BV19" s="132"/>
      <c r="BW19" s="132"/>
      <c r="BX19" s="132"/>
      <c r="BY19" s="132"/>
      <c r="BZ19" s="132"/>
      <c r="CA19" s="132"/>
      <c r="CB19" s="132"/>
      <c r="CC19" s="132"/>
      <c r="CD19" s="132"/>
      <c r="CI19" s="37" t="str">
        <f t="shared" si="6"/>
        <v/>
      </c>
      <c r="CJ19" s="37" t="str">
        <f t="shared" si="7"/>
        <v/>
      </c>
      <c r="CK19" s="185" t="str">
        <f t="shared" si="8"/>
        <v/>
      </c>
      <c r="CL19" s="185" t="str">
        <f t="shared" si="9"/>
        <v/>
      </c>
      <c r="CM19" s="185" t="str">
        <f t="shared" si="10"/>
        <v/>
      </c>
      <c r="CN19" s="185" t="str">
        <f t="shared" si="11"/>
        <v/>
      </c>
      <c r="CO19" s="185" t="str">
        <f>IF($L19="","",$L19)</f>
        <v/>
      </c>
      <c r="CP19" s="185" t="str">
        <f>IF($N19="","",$N19)</f>
        <v/>
      </c>
      <c r="CQ19" s="186" t="str">
        <f t="shared" si="5"/>
        <v>&gt;10000</v>
      </c>
      <c r="CR19" s="185" t="str">
        <f>IF($P19="","",$P19)</f>
        <v/>
      </c>
      <c r="CS19" s="185"/>
      <c r="CT19" s="185"/>
    </row>
    <row r="20" spans="1:98" s="126" customFormat="1" hidden="1" x14ac:dyDescent="0.2">
      <c r="A20" s="37"/>
      <c r="B20" s="37"/>
      <c r="C20" s="37"/>
      <c r="D20" s="37"/>
      <c r="E20" s="37"/>
      <c r="F20" s="37"/>
      <c r="G20" s="37"/>
      <c r="H20" s="37"/>
      <c r="I20" s="37"/>
      <c r="J20" s="37"/>
      <c r="K20" s="37"/>
      <c r="L20" s="37"/>
      <c r="M20" s="37"/>
      <c r="N20" s="37"/>
      <c r="O20" s="37"/>
      <c r="P20" s="37" t="s">
        <v>1214</v>
      </c>
      <c r="Q20" s="37"/>
      <c r="R20" s="37"/>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c r="BS20" s="132"/>
      <c r="BT20" s="132"/>
      <c r="BU20" s="132"/>
      <c r="BV20" s="132"/>
      <c r="BW20" s="132"/>
      <c r="BX20" s="132"/>
      <c r="BY20" s="132"/>
      <c r="BZ20" s="132"/>
      <c r="CA20" s="132"/>
      <c r="CB20" s="132"/>
      <c r="CC20" s="132"/>
      <c r="CD20" s="132"/>
      <c r="CI20" s="37"/>
      <c r="CJ20" s="37"/>
      <c r="CK20" s="185"/>
      <c r="CL20" s="185"/>
      <c r="CM20" s="185"/>
      <c r="CN20" s="185"/>
      <c r="CO20" s="185"/>
      <c r="CP20" s="185"/>
      <c r="CQ20" s="185"/>
      <c r="CR20" s="185"/>
      <c r="CS20" s="185"/>
      <c r="CT20" s="185"/>
    </row>
    <row r="21" spans="1:98" s="126" customFormat="1" hidden="1" x14ac:dyDescent="0.2">
      <c r="A21" s="37"/>
      <c r="B21" s="37"/>
      <c r="C21" s="37"/>
      <c r="D21" s="37"/>
      <c r="E21" s="37"/>
      <c r="F21" s="37"/>
      <c r="G21" s="37"/>
      <c r="H21" s="37"/>
      <c r="I21" s="37"/>
      <c r="J21" s="37"/>
      <c r="K21" s="37"/>
      <c r="L21" s="37"/>
      <c r="M21" s="37"/>
      <c r="N21" s="37"/>
      <c r="O21" s="37"/>
      <c r="P21" s="37" t="s">
        <v>1217</v>
      </c>
      <c r="Q21" s="37"/>
      <c r="R21" s="37"/>
      <c r="S21" s="132"/>
      <c r="T21" s="132"/>
      <c r="U21" s="132"/>
      <c r="V21" s="132"/>
      <c r="W21" s="132"/>
      <c r="X21" s="132"/>
      <c r="Y21" s="132"/>
      <c r="Z21" s="132"/>
      <c r="AA21" s="132"/>
      <c r="AB21" s="132"/>
      <c r="AC21" s="132"/>
      <c r="AD21" s="132"/>
      <c r="AE21" s="132"/>
      <c r="AF21" s="132"/>
      <c r="AG21" s="132"/>
      <c r="AH21" s="132"/>
      <c r="AI21" s="132"/>
      <c r="AJ21" s="132"/>
      <c r="AK21" s="132"/>
      <c r="AL21" s="132"/>
      <c r="AM21" s="132"/>
      <c r="AN21" s="132"/>
      <c r="AO21" s="132"/>
      <c r="AP21" s="132"/>
      <c r="AQ21" s="132"/>
      <c r="AR21" s="132"/>
      <c r="AS21" s="132"/>
      <c r="AT21" s="132"/>
      <c r="AU21" s="132"/>
      <c r="AV21" s="132"/>
      <c r="AW21" s="132"/>
      <c r="AX21" s="132"/>
      <c r="AY21" s="132"/>
      <c r="AZ21" s="132"/>
      <c r="BA21" s="132"/>
      <c r="BB21" s="132"/>
      <c r="BC21" s="132"/>
      <c r="BD21" s="132"/>
      <c r="BE21" s="132"/>
      <c r="BF21" s="132"/>
      <c r="BG21" s="132"/>
      <c r="BH21" s="132"/>
      <c r="BI21" s="132"/>
      <c r="BJ21" s="132"/>
      <c r="BK21" s="132"/>
      <c r="BL21" s="132"/>
      <c r="BM21" s="132"/>
      <c r="BN21" s="132"/>
      <c r="BO21" s="132"/>
      <c r="BP21" s="132"/>
      <c r="BQ21" s="132"/>
      <c r="BR21" s="132"/>
      <c r="BS21" s="132"/>
      <c r="BT21" s="132"/>
      <c r="BU21" s="132"/>
      <c r="BV21" s="132"/>
      <c r="BW21" s="132"/>
      <c r="BX21" s="132"/>
      <c r="BY21" s="132"/>
      <c r="BZ21" s="132"/>
      <c r="CA21" s="132"/>
      <c r="CB21" s="132"/>
      <c r="CC21" s="132"/>
      <c r="CD21" s="132"/>
      <c r="CI21" s="37"/>
      <c r="CJ21" s="37"/>
      <c r="CK21" s="185"/>
      <c r="CL21" s="185"/>
      <c r="CM21" s="185"/>
      <c r="CN21" s="185"/>
      <c r="CO21" s="185"/>
      <c r="CP21" s="185"/>
      <c r="CQ21" s="185"/>
      <c r="CR21" s="186" t="s">
        <v>1217</v>
      </c>
      <c r="CS21" s="185"/>
      <c r="CT21" s="185"/>
    </row>
    <row r="22" spans="1:98" s="126" customFormat="1" hidden="1" x14ac:dyDescent="0.2">
      <c r="A22" s="37"/>
      <c r="B22" s="37"/>
      <c r="C22" s="37"/>
      <c r="D22" s="37"/>
      <c r="E22" s="37"/>
      <c r="F22" s="37"/>
      <c r="G22" s="37"/>
      <c r="H22" s="37"/>
      <c r="I22" s="37"/>
      <c r="J22" s="37"/>
      <c r="K22" s="37"/>
      <c r="L22" s="37"/>
      <c r="M22" s="37"/>
      <c r="N22" s="37"/>
      <c r="O22" s="37"/>
      <c r="P22" s="37"/>
      <c r="Q22" s="37" t="s">
        <v>1216</v>
      </c>
      <c r="R22" s="37"/>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I22" s="37"/>
      <c r="CJ22" s="37"/>
      <c r="CK22" s="185"/>
      <c r="CL22" s="185"/>
      <c r="CM22" s="185"/>
      <c r="CN22" s="185"/>
      <c r="CO22" s="185"/>
      <c r="CP22" s="185"/>
      <c r="CQ22" s="185"/>
      <c r="CR22" s="185"/>
      <c r="CS22" s="185"/>
      <c r="CT22" s="185"/>
    </row>
    <row r="23" spans="1:98" s="126" customFormat="1" hidden="1" x14ac:dyDescent="0.2">
      <c r="A23" s="37"/>
      <c r="B23" s="37"/>
      <c r="C23" s="37"/>
      <c r="D23" s="37"/>
      <c r="E23" s="37"/>
      <c r="F23" s="37"/>
      <c r="G23" s="37"/>
      <c r="H23" s="37"/>
      <c r="I23" s="37"/>
      <c r="J23" s="37"/>
      <c r="K23" s="37"/>
      <c r="L23" s="37"/>
      <c r="M23" s="37"/>
      <c r="N23" s="37"/>
      <c r="O23" s="37"/>
      <c r="P23" s="37"/>
      <c r="Q23" s="37" t="s">
        <v>1426</v>
      </c>
      <c r="R23" s="37"/>
      <c r="S23" s="132"/>
      <c r="T23" s="132"/>
      <c r="U23" s="132"/>
      <c r="V23" s="132"/>
      <c r="W23" s="132"/>
      <c r="X23" s="132"/>
      <c r="Y23" s="132"/>
      <c r="Z23" s="132"/>
      <c r="AA23" s="132"/>
      <c r="AB23" s="132"/>
      <c r="AC23" s="132"/>
      <c r="AD23" s="132"/>
      <c r="AE23" s="132"/>
      <c r="AF23" s="132"/>
      <c r="AG23" s="132"/>
      <c r="AH23" s="132"/>
      <c r="AI23" s="132"/>
      <c r="AJ23" s="132"/>
      <c r="AK23" s="132"/>
      <c r="AL23" s="132"/>
      <c r="AM23" s="132"/>
      <c r="AN23" s="132"/>
      <c r="AO23" s="132"/>
      <c r="AP23" s="132"/>
      <c r="AQ23" s="132"/>
      <c r="AR23" s="132"/>
      <c r="AS23" s="132"/>
      <c r="AT23" s="132"/>
      <c r="AU23" s="132"/>
      <c r="AV23" s="132"/>
      <c r="AW23" s="132"/>
      <c r="AX23" s="132"/>
      <c r="AY23" s="132"/>
      <c r="AZ23" s="132"/>
      <c r="BA23" s="132"/>
      <c r="BB23" s="132"/>
      <c r="BC23" s="132"/>
      <c r="BD23" s="132"/>
      <c r="BE23" s="132"/>
      <c r="BF23" s="132"/>
      <c r="BG23" s="132"/>
      <c r="BH23" s="132"/>
      <c r="BI23" s="132"/>
      <c r="BJ23" s="132"/>
      <c r="BK23" s="132"/>
      <c r="BL23" s="132"/>
      <c r="BM23" s="132"/>
      <c r="BN23" s="132"/>
      <c r="BO23" s="132"/>
      <c r="BP23" s="132"/>
      <c r="BQ23" s="132"/>
      <c r="BR23" s="132"/>
      <c r="BS23" s="132"/>
      <c r="BT23" s="132"/>
      <c r="BU23" s="132"/>
      <c r="BV23" s="132"/>
      <c r="BW23" s="132"/>
      <c r="BX23" s="132"/>
      <c r="BY23" s="132"/>
      <c r="BZ23" s="132"/>
      <c r="CA23" s="132"/>
      <c r="CB23" s="132"/>
      <c r="CC23" s="132"/>
      <c r="CD23" s="132"/>
      <c r="CI23" s="37"/>
      <c r="CJ23" s="37"/>
      <c r="CK23" s="185"/>
      <c r="CL23" s="185"/>
      <c r="CM23" s="185"/>
      <c r="CN23" s="185"/>
      <c r="CO23" s="185"/>
      <c r="CP23" s="185"/>
      <c r="CQ23" s="185"/>
      <c r="CR23" s="185"/>
      <c r="CS23" s="186" t="s">
        <v>1426</v>
      </c>
      <c r="CT23" s="185"/>
    </row>
    <row r="24" spans="1:98" s="126" customFormat="1" hidden="1" x14ac:dyDescent="0.2">
      <c r="A24" s="37"/>
      <c r="B24" s="37"/>
      <c r="C24" s="37"/>
      <c r="D24" s="37"/>
      <c r="E24" s="37"/>
      <c r="F24" s="37"/>
      <c r="G24" s="37"/>
      <c r="H24" s="37"/>
      <c r="I24" s="37"/>
      <c r="J24" s="37"/>
      <c r="K24" s="37"/>
      <c r="L24" s="37"/>
      <c r="M24" s="37"/>
      <c r="N24" s="37"/>
      <c r="O24" s="37"/>
      <c r="P24" s="37"/>
      <c r="Q24" s="37"/>
      <c r="R24" s="37" t="s">
        <v>1216</v>
      </c>
      <c r="S24" s="132"/>
      <c r="T24" s="132"/>
      <c r="U24" s="132"/>
      <c r="V24" s="132"/>
      <c r="W24" s="132"/>
      <c r="X24" s="132"/>
      <c r="Y24" s="132"/>
      <c r="Z24" s="132"/>
      <c r="AA24" s="132"/>
      <c r="AB24" s="132"/>
      <c r="AC24" s="132"/>
      <c r="AD24" s="132"/>
      <c r="AE24" s="132"/>
      <c r="AF24" s="132"/>
      <c r="AG24" s="132"/>
      <c r="AH24" s="132"/>
      <c r="AI24" s="132"/>
      <c r="AJ24" s="132"/>
      <c r="AK24" s="132"/>
      <c r="AL24" s="132"/>
      <c r="AM24" s="132"/>
      <c r="AN24" s="132"/>
      <c r="AO24" s="132"/>
      <c r="AP24" s="132"/>
      <c r="AQ24" s="132"/>
      <c r="AR24" s="132"/>
      <c r="AS24" s="132"/>
      <c r="AT24" s="132"/>
      <c r="AU24" s="132"/>
      <c r="AV24" s="132"/>
      <c r="AW24" s="132"/>
      <c r="AX24" s="132"/>
      <c r="AY24" s="132"/>
      <c r="AZ24" s="132"/>
      <c r="BA24" s="132"/>
      <c r="BB24" s="132"/>
      <c r="BC24" s="132"/>
      <c r="BD24" s="132"/>
      <c r="BE24" s="132"/>
      <c r="BF24" s="132"/>
      <c r="BG24" s="132"/>
      <c r="BH24" s="132"/>
      <c r="BI24" s="132"/>
      <c r="BJ24" s="132"/>
      <c r="BK24" s="132"/>
      <c r="BL24" s="132"/>
      <c r="BM24" s="132"/>
      <c r="BN24" s="132"/>
      <c r="BO24" s="132"/>
      <c r="BP24" s="132"/>
      <c r="BQ24" s="132"/>
      <c r="BR24" s="132"/>
      <c r="BS24" s="132"/>
      <c r="BT24" s="132"/>
      <c r="BU24" s="132"/>
      <c r="BV24" s="132"/>
      <c r="BW24" s="132"/>
      <c r="BX24" s="132"/>
      <c r="BY24" s="132"/>
      <c r="BZ24" s="132"/>
      <c r="CA24" s="132"/>
      <c r="CB24" s="132"/>
      <c r="CC24" s="132"/>
      <c r="CD24" s="132"/>
      <c r="CI24" s="37"/>
      <c r="CJ24" s="37"/>
      <c r="CK24" s="185"/>
      <c r="CL24" s="185"/>
      <c r="CM24" s="185"/>
      <c r="CN24" s="185"/>
      <c r="CO24" s="185"/>
      <c r="CP24" s="185"/>
      <c r="CQ24" s="185"/>
      <c r="CR24" s="185"/>
      <c r="CS24" s="185"/>
      <c r="CT24" s="185"/>
    </row>
    <row r="25" spans="1:98" s="126" customFormat="1" hidden="1" x14ac:dyDescent="0.2">
      <c r="A25" s="37"/>
      <c r="B25" s="37"/>
      <c r="C25" s="37"/>
      <c r="D25" s="37"/>
      <c r="E25" s="37"/>
      <c r="F25" s="37"/>
      <c r="G25" s="37"/>
      <c r="H25" s="37"/>
      <c r="I25" s="37"/>
      <c r="J25" s="37"/>
      <c r="K25" s="37"/>
      <c r="L25" s="37"/>
      <c r="M25" s="37"/>
      <c r="N25" s="37"/>
      <c r="O25" s="37"/>
      <c r="P25" s="37"/>
      <c r="Q25" s="37"/>
      <c r="R25" s="37" t="s">
        <v>1218</v>
      </c>
      <c r="S25" s="132"/>
      <c r="T25" s="132"/>
      <c r="U25" s="132"/>
      <c r="V25" s="132"/>
      <c r="W25" s="132"/>
      <c r="X25" s="132"/>
      <c r="Y25" s="132"/>
      <c r="Z25" s="132"/>
      <c r="AA25" s="132"/>
      <c r="AB25" s="132"/>
      <c r="AC25" s="132"/>
      <c r="AD25" s="132"/>
      <c r="AE25" s="132"/>
      <c r="AF25" s="132"/>
      <c r="AG25" s="132"/>
      <c r="AH25" s="132"/>
      <c r="AI25" s="132"/>
      <c r="AJ25" s="132"/>
      <c r="AK25" s="132"/>
      <c r="AL25" s="132"/>
      <c r="AM25" s="132"/>
      <c r="AN25" s="132"/>
      <c r="AO25" s="132"/>
      <c r="AP25" s="132"/>
      <c r="AQ25" s="132"/>
      <c r="AR25" s="132"/>
      <c r="AS25" s="132"/>
      <c r="AT25" s="132"/>
      <c r="AU25" s="132"/>
      <c r="AV25" s="132"/>
      <c r="AW25" s="132"/>
      <c r="AX25" s="132"/>
      <c r="AY25" s="132"/>
      <c r="AZ25" s="132"/>
      <c r="BA25" s="132"/>
      <c r="BB25" s="132"/>
      <c r="BC25" s="132"/>
      <c r="BD25" s="132"/>
      <c r="BE25" s="132"/>
      <c r="BF25" s="132"/>
      <c r="BG25" s="132"/>
      <c r="BH25" s="132"/>
      <c r="BI25" s="132"/>
      <c r="BJ25" s="132"/>
      <c r="BK25" s="132"/>
      <c r="BL25" s="132"/>
      <c r="BM25" s="132"/>
      <c r="BN25" s="132"/>
      <c r="BO25" s="132"/>
      <c r="BP25" s="132"/>
      <c r="BQ25" s="132"/>
      <c r="BR25" s="132"/>
      <c r="BS25" s="132"/>
      <c r="BT25" s="132"/>
      <c r="BU25" s="132"/>
      <c r="BV25" s="132"/>
      <c r="BW25" s="132"/>
      <c r="BX25" s="132"/>
      <c r="BY25" s="132"/>
      <c r="BZ25" s="132"/>
      <c r="CA25" s="132"/>
      <c r="CB25" s="132"/>
      <c r="CC25" s="132"/>
      <c r="CD25" s="132"/>
      <c r="CI25" s="37"/>
      <c r="CJ25" s="37"/>
      <c r="CK25" s="185"/>
      <c r="CL25" s="185"/>
      <c r="CM25" s="185"/>
      <c r="CN25" s="185"/>
      <c r="CO25" s="185"/>
      <c r="CP25" s="185"/>
      <c r="CQ25" s="185"/>
      <c r="CR25" s="185"/>
      <c r="CS25" s="185"/>
      <c r="CT25" s="186" t="s">
        <v>1218</v>
      </c>
    </row>
    <row r="26" spans="1:98" s="126" customFormat="1" hidden="1" x14ac:dyDescent="0.2">
      <c r="A26" s="37"/>
      <c r="B26" s="37"/>
      <c r="C26" s="37"/>
      <c r="D26" s="37"/>
      <c r="E26" s="37"/>
      <c r="F26" s="37"/>
      <c r="G26" s="37"/>
      <c r="H26" s="37"/>
      <c r="I26" s="37"/>
      <c r="J26" s="37"/>
      <c r="K26" s="37"/>
      <c r="L26" s="37"/>
      <c r="M26" s="37"/>
      <c r="N26" s="37"/>
      <c r="O26" s="37"/>
      <c r="P26" s="37"/>
      <c r="Q26" s="37"/>
      <c r="R26" s="37"/>
      <c r="S26" s="132"/>
      <c r="T26" s="132"/>
      <c r="U26" s="132"/>
      <c r="V26" s="132"/>
      <c r="W26" s="132"/>
      <c r="X26" s="132"/>
      <c r="Y26" s="132"/>
      <c r="Z26" s="132"/>
      <c r="AA26" s="132"/>
      <c r="AB26" s="132"/>
      <c r="AC26" s="132"/>
      <c r="AD26" s="132"/>
      <c r="AE26" s="132"/>
      <c r="AF26" s="132"/>
      <c r="AG26" s="132"/>
      <c r="AH26" s="132"/>
      <c r="AI26" s="132"/>
      <c r="AJ26" s="132"/>
      <c r="AK26" s="132"/>
      <c r="AL26" s="132"/>
      <c r="AM26" s="132"/>
      <c r="AN26" s="132"/>
      <c r="AO26" s="132"/>
      <c r="AP26" s="132"/>
      <c r="AQ26" s="132"/>
      <c r="AR26" s="132"/>
      <c r="AS26" s="132"/>
      <c r="AT26" s="132"/>
      <c r="AU26" s="132"/>
      <c r="AV26" s="132"/>
      <c r="AW26" s="132"/>
      <c r="AX26" s="132"/>
      <c r="AY26" s="132"/>
      <c r="AZ26" s="132"/>
      <c r="BA26" s="132"/>
      <c r="BB26" s="132"/>
      <c r="BC26" s="132"/>
      <c r="BD26" s="132"/>
      <c r="BE26" s="132"/>
      <c r="BF26" s="132"/>
      <c r="BG26" s="132"/>
      <c r="BH26" s="132"/>
      <c r="BI26" s="132"/>
      <c r="BJ26" s="132"/>
      <c r="BK26" s="132"/>
      <c r="BL26" s="132"/>
      <c r="BM26" s="132"/>
      <c r="BN26" s="132"/>
      <c r="BO26" s="132"/>
      <c r="BP26" s="132"/>
      <c r="BQ26" s="132"/>
      <c r="BR26" s="132"/>
      <c r="BS26" s="132"/>
      <c r="BT26" s="132"/>
      <c r="BU26" s="132"/>
      <c r="BV26" s="132"/>
      <c r="BW26" s="132"/>
      <c r="BX26" s="132"/>
      <c r="BY26" s="132"/>
      <c r="BZ26" s="132"/>
      <c r="CA26" s="132"/>
      <c r="CB26" s="132"/>
      <c r="CC26" s="132"/>
      <c r="CD26" s="132"/>
      <c r="CI26" s="37"/>
      <c r="CJ26" s="37"/>
      <c r="CK26" s="185"/>
      <c r="CL26" s="185"/>
      <c r="CM26" s="185"/>
      <c r="CN26" s="185"/>
      <c r="CO26" s="185"/>
      <c r="CP26" s="185"/>
      <c r="CQ26" s="185"/>
      <c r="CR26" s="185"/>
      <c r="CS26" s="185"/>
      <c r="CT26" s="185"/>
    </row>
    <row r="27" spans="1:98" s="126" customFormat="1" ht="13.8" thickBot="1" x14ac:dyDescent="0.3">
      <c r="E27" s="209" t="s">
        <v>2374</v>
      </c>
      <c r="F27" s="207" t="s">
        <v>447</v>
      </c>
      <c r="G27" s="203"/>
      <c r="H27" s="203"/>
      <c r="I27" s="203"/>
      <c r="J27" s="208" t="s">
        <v>448</v>
      </c>
      <c r="K27" s="208"/>
      <c r="L27" s="204"/>
      <c r="M27" s="188"/>
      <c r="O27" s="128"/>
      <c r="CI27" s="187"/>
      <c r="CJ27" s="187"/>
      <c r="CK27" s="187"/>
      <c r="CL27" s="187"/>
      <c r="CM27" s="187"/>
      <c r="CN27" s="187"/>
      <c r="CO27" s="187"/>
    </row>
    <row r="28" spans="1:98" s="126" customFormat="1" ht="12" customHeight="1" x14ac:dyDescent="0.25">
      <c r="A28" s="133"/>
      <c r="C28" s="20"/>
      <c r="E28" s="137" t="s">
        <v>282</v>
      </c>
      <c r="F28" s="129">
        <f>BedingungInZahl(F2)</f>
        <v>1</v>
      </c>
      <c r="G28" s="129">
        <f>BedingungInZahl(G4)</f>
        <v>0</v>
      </c>
      <c r="H28" s="129">
        <f>BedingungInZahl(H6)</f>
        <v>0</v>
      </c>
      <c r="I28" s="129">
        <f>BedingungInZahl(I8)</f>
        <v>1</v>
      </c>
      <c r="J28" s="129">
        <f>BedingungInZahl(J10)</f>
        <v>0</v>
      </c>
      <c r="K28" s="129">
        <f>BedingungInZahl(K12)</f>
        <v>0</v>
      </c>
      <c r="L28" s="129">
        <f>BedingungInZahl(L14)</f>
        <v>0</v>
      </c>
      <c r="M28" s="129"/>
      <c r="N28" s="129">
        <f>BedingungInZahl(N16)</f>
        <v>1</v>
      </c>
      <c r="O28" s="239">
        <f>BedingungInZahl(O18)</f>
        <v>0.2</v>
      </c>
      <c r="P28" s="239">
        <f>BedingungInZahl(P20)</f>
        <v>1</v>
      </c>
      <c r="Q28" s="239">
        <f>BedingungInZahl(Q22)</f>
        <v>0</v>
      </c>
      <c r="R28" s="239">
        <f>BedingungInZahl(R24)</f>
        <v>0</v>
      </c>
      <c r="CE28" s="448" t="s">
        <v>1157</v>
      </c>
      <c r="CF28" s="447" t="s">
        <v>2375</v>
      </c>
      <c r="CG28" s="192"/>
      <c r="CH28" s="193"/>
      <c r="CI28" s="205" t="str">
        <f>F1</f>
        <v>STCYC</v>
      </c>
      <c r="CJ28" s="205" t="str">
        <f t="shared" ref="CJ28:CO28" si="12">G1</f>
        <v>STMIF</v>
      </c>
      <c r="CK28" s="205" t="str">
        <f t="shared" si="12"/>
        <v>STGTO</v>
      </c>
      <c r="CL28" s="205" t="str">
        <f t="shared" si="12"/>
        <v>STPTH</v>
      </c>
      <c r="CM28" s="205" t="str">
        <f t="shared" si="12"/>
        <v>STM19</v>
      </c>
      <c r="CN28" s="205" t="str">
        <f t="shared" si="12"/>
        <v>STPAR</v>
      </c>
      <c r="CO28" s="205" t="str">
        <f t="shared" si="12"/>
        <v>STCAL</v>
      </c>
      <c r="CP28" s="205" t="str">
        <f>N1</f>
        <v>STST3</v>
      </c>
      <c r="CQ28" s="206" t="str">
        <f>O1</f>
        <v>COMF</v>
      </c>
    </row>
    <row r="29" spans="1:98" s="126" customFormat="1" ht="16.5" customHeight="1" x14ac:dyDescent="0.25">
      <c r="A29" s="445" t="str">
        <f>ProjektName &amp; " - Metric analysis - " &amp; Programmstand</f>
        <v>QAC Test Project - Metric analysis - Trunk</v>
      </c>
      <c r="B29" s="142"/>
      <c r="C29" s="142"/>
      <c r="D29" s="142"/>
      <c r="E29" s="138" t="s">
        <v>283</v>
      </c>
      <c r="F29" s="129">
        <f>BedingungInZahl(F3)</f>
        <v>10</v>
      </c>
      <c r="G29" s="129">
        <f>BedingungInZahl(G5)</f>
        <v>4</v>
      </c>
      <c r="H29" s="129">
        <f>BedingungInZahl(H7)</f>
        <v>0</v>
      </c>
      <c r="I29" s="129">
        <f>BedingungInZahl(I9)</f>
        <v>80</v>
      </c>
      <c r="J29" s="129">
        <f>BedingungInZahl(J11)</f>
        <v>1</v>
      </c>
      <c r="K29" s="129">
        <f>BedingungInZahl(K13)</f>
        <v>5</v>
      </c>
      <c r="L29" s="129">
        <f>BedingungInZahl(L15)</f>
        <v>7</v>
      </c>
      <c r="M29" s="129"/>
      <c r="N29" s="129">
        <f>BedingungInZahl(N17)</f>
        <v>50</v>
      </c>
      <c r="O29" s="239">
        <f>BedingungInZahl(O19)</f>
        <v>10000</v>
      </c>
      <c r="P29" s="239">
        <f>BedingungInZahl(P21)</f>
        <v>4</v>
      </c>
      <c r="Q29" s="239">
        <f>BedingungInZahl(Q23)</f>
        <v>5</v>
      </c>
      <c r="R29" s="239">
        <f>BedingungInZahl(R25)</f>
        <v>0</v>
      </c>
      <c r="S29" s="131"/>
      <c r="T29" s="131"/>
      <c r="U29" s="134"/>
      <c r="V29" s="129"/>
      <c r="W29" s="129"/>
      <c r="X29" s="129"/>
      <c r="Y29" s="130">
        <v>15000</v>
      </c>
      <c r="Z29" s="129"/>
      <c r="AA29" s="129"/>
      <c r="AB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30">
        <v>15000</v>
      </c>
      <c r="BF29" s="129"/>
      <c r="BG29" s="129"/>
      <c r="BH29" s="129"/>
      <c r="BI29" s="129"/>
      <c r="BJ29" s="129"/>
      <c r="BK29" s="129"/>
      <c r="BL29" s="129"/>
      <c r="BM29" s="129"/>
      <c r="BN29" s="129"/>
      <c r="BO29" s="129"/>
      <c r="BP29" s="129"/>
      <c r="BQ29" s="129"/>
      <c r="BR29" s="129"/>
      <c r="BS29" s="129"/>
      <c r="BT29" s="129"/>
      <c r="BU29" s="129"/>
      <c r="BV29" s="129"/>
      <c r="BW29" s="129"/>
      <c r="BX29" s="129"/>
      <c r="BY29" s="129"/>
      <c r="BZ29" s="134"/>
      <c r="CA29" s="134"/>
      <c r="CB29" s="134"/>
      <c r="CC29" s="134"/>
      <c r="CD29" s="134"/>
      <c r="CE29" s="449"/>
      <c r="CF29" s="447"/>
      <c r="CG29" s="194"/>
      <c r="CH29" s="189" t="s">
        <v>334</v>
      </c>
      <c r="CI29" s="188">
        <f>COUNTIF(F35:F$65516,F3)+COUNTIF(F35:F$65516,F2)</f>
        <v>47</v>
      </c>
      <c r="CJ29" s="188">
        <f>COUNTIF(G35:G$65516,G5)+COUNTIF(G35:G$65516,G4)</f>
        <v>25</v>
      </c>
      <c r="CK29" s="188">
        <f>COUNTIF(H35:H$65516,H7)+COUNTIF(H35:H$65516,H6)</f>
        <v>0</v>
      </c>
      <c r="CL29" s="188">
        <f>COUNTIF(I35:I$65516,I9)+COUNTIF(I35:I$65516,I8)</f>
        <v>26</v>
      </c>
      <c r="CM29" s="188">
        <f>COUNTIF(J35:J$65516,J11)+COUNTIF(J35:J$65516,J10)</f>
        <v>0</v>
      </c>
      <c r="CN29" s="188">
        <f>COUNTIF(K35:K$65516,K13)+COUNTIF(K35:K$65516,K12)</f>
        <v>1</v>
      </c>
      <c r="CO29" s="188">
        <f>COUNTIF(L35:L$65516,L15)+COUNTIF(L35:L$65516,L14)</f>
        <v>42</v>
      </c>
      <c r="CP29" s="188">
        <f>COUNTIF(N35:N$65516,N17)+COUNTIF(N35:N$65516,N16)</f>
        <v>36</v>
      </c>
      <c r="CQ29" s="199">
        <f>COUNTIF(O35:O$65516,O19)+COUNTIF(O35:O$65516,O18)</f>
        <v>2</v>
      </c>
    </row>
    <row r="30" spans="1:98" s="126" customFormat="1" ht="17.100000000000001" customHeight="1" x14ac:dyDescent="0.25">
      <c r="A30" s="446"/>
      <c r="B30" s="140"/>
      <c r="C30" s="140"/>
      <c r="D30" s="140"/>
      <c r="E30" s="210" t="s">
        <v>284</v>
      </c>
      <c r="F30" s="129">
        <f>BedingungInZahl(CI3)</f>
        <v>50</v>
      </c>
      <c r="G30" s="129">
        <f>BedingungInZahl(CJ5)</f>
        <v>10</v>
      </c>
      <c r="H30" s="129">
        <f>BedingungInZahl(CK7)</f>
        <v>0</v>
      </c>
      <c r="I30" s="129">
        <f>BedingungInZahl(CL9)</f>
        <v>800</v>
      </c>
      <c r="J30" s="129">
        <f>BedingungInZahl(CM11)</f>
        <v>1</v>
      </c>
      <c r="K30" s="129">
        <f>BedingungInZahl(CN13)</f>
        <v>7</v>
      </c>
      <c r="L30" s="129">
        <f>BedingungInZahl(CO15)</f>
        <v>40</v>
      </c>
      <c r="M30" s="129"/>
      <c r="N30" s="129">
        <f>BedingungInZahl(CP17)</f>
        <v>200</v>
      </c>
      <c r="O30" s="239">
        <f>BedingungInZahl(CQ19)</f>
        <v>10000</v>
      </c>
      <c r="P30" s="239">
        <f>BedingungInZahl(CR21)</f>
        <v>4</v>
      </c>
      <c r="Q30" s="239">
        <f>BedingungInZahl(CS23)</f>
        <v>5</v>
      </c>
      <c r="R30" s="239">
        <f>BedingungInZahl(CT25)</f>
        <v>0</v>
      </c>
      <c r="S30" s="131"/>
      <c r="T30" s="131"/>
      <c r="U30" s="134"/>
      <c r="V30" s="130"/>
      <c r="W30" s="130"/>
      <c r="X30" s="130"/>
      <c r="Y30" s="130">
        <v>20000</v>
      </c>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v>20000</v>
      </c>
      <c r="BF30" s="130"/>
      <c r="BG30" s="130"/>
      <c r="BH30" s="130"/>
      <c r="BI30" s="130"/>
      <c r="BJ30" s="130"/>
      <c r="BK30" s="130"/>
      <c r="BL30" s="130"/>
      <c r="BM30" s="130"/>
      <c r="BN30" s="130"/>
      <c r="BO30" s="130"/>
      <c r="BP30" s="130"/>
      <c r="BQ30" s="130"/>
      <c r="BR30" s="130"/>
      <c r="BS30" s="130"/>
      <c r="BT30" s="130"/>
      <c r="BU30" s="130"/>
      <c r="BV30" s="130"/>
      <c r="BW30" s="130"/>
      <c r="BX30" s="130"/>
      <c r="BY30" s="130"/>
      <c r="BZ30" s="134"/>
      <c r="CA30" s="134"/>
      <c r="CB30" s="134"/>
      <c r="CC30" s="134"/>
      <c r="CD30" s="134"/>
      <c r="CE30" s="449"/>
      <c r="CF30" s="447"/>
      <c r="CG30" s="194"/>
      <c r="CH30" s="189" t="s">
        <v>335</v>
      </c>
      <c r="CI30" s="188">
        <f>COUNTIF(F35:F$65516,CI3)+COUNTIF(F35:F$65516,CI2)</f>
        <v>1</v>
      </c>
      <c r="CJ30" s="188">
        <f>COUNTIF(G35:G$65516,CJ5)+COUNTIF(G35:G$65516,CJ4)</f>
        <v>0</v>
      </c>
      <c r="CK30" s="188">
        <f>COUNTIF(H35:H$65516,CK7)+COUNTIF(H35:H$65516,CK6)</f>
        <v>0</v>
      </c>
      <c r="CL30" s="188">
        <f>COUNTIF(I35:I$65516,CL9)+COUNTIF(I35:I$65516,CL9)</f>
        <v>2</v>
      </c>
      <c r="CM30" s="188">
        <f>COUNTIF(J35:J$65516,CM11)+COUNTIF(J35:J$65516,CM10)</f>
        <v>0</v>
      </c>
      <c r="CN30" s="188">
        <f>COUNTIF(K35:K$65516,CN13)+COUNTIF(K35:K$65516,CN12)</f>
        <v>1</v>
      </c>
      <c r="CO30" s="188">
        <f>COUNTIF(L35:L$65516,CO15)+COUNTIF(L35:L$65516,CO14)</f>
        <v>0</v>
      </c>
      <c r="CP30" s="188">
        <f>COUNTIF(M35:M$65516,CP17)+COUNTIF(M35:M$65516,CP16)</f>
        <v>0</v>
      </c>
      <c r="CQ30" s="199">
        <f>COUNTIF(O35:O$65516,CQ19)+COUNTIF(O35:O$65516,CQ18)</f>
        <v>2</v>
      </c>
    </row>
    <row r="31" spans="1:98" s="126" customFormat="1" ht="17.100000000000001" customHeight="1" x14ac:dyDescent="0.25">
      <c r="A31" s="446"/>
      <c r="B31" s="230"/>
      <c r="C31" s="231" t="s">
        <v>2240</v>
      </c>
      <c r="D31" s="140"/>
      <c r="E31" s="138" t="s">
        <v>285</v>
      </c>
      <c r="F31" s="131">
        <f t="shared" ref="F31:L31" ca="1" si="13">MIN(F$33:F$65516)</f>
        <v>1</v>
      </c>
      <c r="G31" s="131">
        <f t="shared" ca="1" si="13"/>
        <v>0</v>
      </c>
      <c r="H31" s="131">
        <f t="shared" ca="1" si="13"/>
        <v>0</v>
      </c>
      <c r="I31" s="131">
        <f t="shared" ca="1" si="13"/>
        <v>1</v>
      </c>
      <c r="J31" s="131">
        <f t="shared" ca="1" si="13"/>
        <v>0</v>
      </c>
      <c r="K31" s="131">
        <f t="shared" ca="1" si="13"/>
        <v>0</v>
      </c>
      <c r="L31" s="131">
        <f t="shared" ca="1" si="13"/>
        <v>0</v>
      </c>
      <c r="M31" s="131"/>
      <c r="N31" s="131">
        <f ca="1">MIN(N$33:N$65516)</f>
        <v>0</v>
      </c>
      <c r="O31" s="131">
        <f ca="1">MIN(O$33:O$65516)</f>
        <v>0</v>
      </c>
      <c r="P31" s="131">
        <f ca="1">MIN(P$33:P$65516)</f>
        <v>1.1136363636363635</v>
      </c>
      <c r="Q31" s="131">
        <f ca="1">MIN(Q$33:Q$65516)</f>
        <v>0</v>
      </c>
      <c r="R31" s="131">
        <f ca="1">MIN(R$33:R$65516)</f>
        <v>0</v>
      </c>
      <c r="S31" s="131"/>
      <c r="T31" s="135">
        <f>SUBTOTAL(9,T35:T65487)</f>
        <v>14144</v>
      </c>
      <c r="U31" s="135">
        <f>SUBTOTAL(9,U35:U65487)</f>
        <v>18755</v>
      </c>
      <c r="V31" s="135"/>
      <c r="W31" s="131"/>
      <c r="X31" s="131"/>
      <c r="Y31" s="131"/>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1"/>
      <c r="BZ31" s="131"/>
      <c r="CA31" s="131"/>
      <c r="CB31" s="131"/>
      <c r="CC31" s="131"/>
      <c r="CD31" s="131"/>
      <c r="CE31" s="449"/>
      <c r="CF31" s="447"/>
      <c r="CG31" s="194"/>
      <c r="CH31" s="188" t="s">
        <v>1048</v>
      </c>
      <c r="CI31" s="188">
        <f>COUNTIF(F35:F$65516,"&gt;=0")</f>
        <v>1511</v>
      </c>
      <c r="CJ31" s="188">
        <f>COUNTIF(G35:G$65516,"&gt;=0")</f>
        <v>1511</v>
      </c>
      <c r="CK31" s="188">
        <f>COUNTIF(H35:H$65516,"&gt;=0")</f>
        <v>1511</v>
      </c>
      <c r="CL31" s="188">
        <f>COUNTIF(I35:I$65516,"&gt;=0")</f>
        <v>1511</v>
      </c>
      <c r="CM31" s="188">
        <f>COUNTIF(J35:J$65516,"&gt;=0")</f>
        <v>1511</v>
      </c>
      <c r="CN31" s="188">
        <f>COUNTIF(K35:K$65516,"&gt;=0")</f>
        <v>1511</v>
      </c>
      <c r="CO31" s="188">
        <f>COUNTIF(L35:L$65516,"&gt;=0")</f>
        <v>1511</v>
      </c>
      <c r="CP31" s="188">
        <f>COUNTIF(N35:N$65516,"&gt;=0")</f>
        <v>1511</v>
      </c>
      <c r="CQ31" s="195">
        <f>COUNTIF(O35:O$65516,"&gt;=0")</f>
        <v>170</v>
      </c>
    </row>
    <row r="32" spans="1:98" s="126" customFormat="1" ht="17.100000000000001" customHeight="1" x14ac:dyDescent="0.25">
      <c r="A32" s="136">
        <f>SUBTOTAL(3,A35:A65487)</f>
        <v>1687</v>
      </c>
      <c r="B32" s="224"/>
      <c r="C32" s="232" t="s">
        <v>2241</v>
      </c>
      <c r="D32" s="141"/>
      <c r="E32" s="139" t="s">
        <v>286</v>
      </c>
      <c r="F32" s="131">
        <f t="shared" ref="F32:L32" ca="1" si="14">MAX(F$33:F$65516)</f>
        <v>52</v>
      </c>
      <c r="G32" s="131">
        <f t="shared" ca="1" si="14"/>
        <v>8</v>
      </c>
      <c r="H32" s="131">
        <f t="shared" ca="1" si="14"/>
        <v>0</v>
      </c>
      <c r="I32" s="131">
        <f t="shared" ca="1" si="14"/>
        <v>2864</v>
      </c>
      <c r="J32" s="131">
        <f t="shared" ca="1" si="14"/>
        <v>1</v>
      </c>
      <c r="K32" s="131">
        <f t="shared" ca="1" si="14"/>
        <v>8</v>
      </c>
      <c r="L32" s="131">
        <f t="shared" ca="1" si="14"/>
        <v>40</v>
      </c>
      <c r="M32" s="131"/>
      <c r="N32" s="131">
        <f ca="1">MAX(N$33:N$65516)</f>
        <v>175</v>
      </c>
      <c r="O32" s="131">
        <f ca="1">MAX(O$33:O$65516)</f>
        <v>188</v>
      </c>
      <c r="P32" s="131">
        <f ca="1">MAX(P$33:P$65516)</f>
        <v>62500000</v>
      </c>
      <c r="Q32" s="131">
        <f ca="1">MAX(Q$33:Q$65516)</f>
        <v>47</v>
      </c>
      <c r="R32" s="131">
        <f ca="1">MAX(R$33:R$65516)</f>
        <v>0</v>
      </c>
      <c r="S32" s="131"/>
      <c r="T32" s="131"/>
      <c r="U32" s="131"/>
      <c r="V32" s="131"/>
      <c r="W32" s="131"/>
      <c r="X32" s="131"/>
      <c r="Y32" s="131">
        <f>SUM(Y35:Y65516)</f>
        <v>48303</v>
      </c>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c r="AY32" s="131"/>
      <c r="AZ32" s="131"/>
      <c r="BA32" s="131"/>
      <c r="BB32" s="131"/>
      <c r="BC32" s="131"/>
      <c r="BD32" s="131"/>
      <c r="BE32" s="131">
        <f>SUM(BE35:BE65516)</f>
        <v>35082</v>
      </c>
      <c r="BF32" s="131"/>
      <c r="BG32" s="131"/>
      <c r="BH32" s="131"/>
      <c r="BI32" s="131"/>
      <c r="BJ32" s="131"/>
      <c r="BK32" s="131"/>
      <c r="BL32" s="131"/>
      <c r="BM32" s="131"/>
      <c r="BN32" s="131"/>
      <c r="BO32" s="131"/>
      <c r="BP32" s="131"/>
      <c r="BQ32" s="131"/>
      <c r="BR32" s="131"/>
      <c r="BS32" s="131"/>
      <c r="BT32" s="131"/>
      <c r="BU32" s="131"/>
      <c r="BV32" s="131"/>
      <c r="BW32" s="131"/>
      <c r="BX32" s="131"/>
      <c r="BY32" s="131"/>
      <c r="BZ32" s="134"/>
      <c r="CA32" s="134"/>
      <c r="CB32" s="134"/>
      <c r="CC32" s="134"/>
      <c r="CD32" s="134"/>
      <c r="CE32" s="449"/>
      <c r="CF32" s="447"/>
      <c r="CG32" s="194"/>
      <c r="CH32" s="189" t="s">
        <v>1049</v>
      </c>
      <c r="CI32" s="191">
        <f>(CI29)/(CI31/100)/100</f>
        <v>3.1105228325612178E-2</v>
      </c>
      <c r="CJ32" s="191">
        <f t="shared" ref="CJ32:CO32" si="15">(CJ29)/(CJ31/100)/100</f>
        <v>1.6545334215751158E-2</v>
      </c>
      <c r="CK32" s="191">
        <f t="shared" si="15"/>
        <v>0</v>
      </c>
      <c r="CL32" s="191">
        <f t="shared" si="15"/>
        <v>1.7207147584381206E-2</v>
      </c>
      <c r="CM32" s="191">
        <f t="shared" si="15"/>
        <v>0</v>
      </c>
      <c r="CN32" s="191">
        <f t="shared" si="15"/>
        <v>6.6181336863004633E-4</v>
      </c>
      <c r="CO32" s="191">
        <f t="shared" si="15"/>
        <v>2.7796161482461949E-2</v>
      </c>
      <c r="CP32" s="191">
        <f>(CP29)/(CP31/100)/100</f>
        <v>2.3825281270681668E-2</v>
      </c>
      <c r="CQ32" s="196">
        <f>(CQ29)/(CQ31/100)/100</f>
        <v>1.1764705882352941E-2</v>
      </c>
    </row>
    <row r="33" spans="1:96" s="126" customFormat="1" ht="77.25" customHeight="1" x14ac:dyDescent="0.2">
      <c r="A33" s="211" t="str">
        <f ca="1">VLOOKUP(A34,INDIRECT(RefQACMetriken),2,FALSE)</f>
        <v>File Name</v>
      </c>
      <c r="B33" s="211" t="s">
        <v>1423</v>
      </c>
      <c r="C33" s="211" t="s">
        <v>1891</v>
      </c>
      <c r="D33" s="211" t="s">
        <v>1890</v>
      </c>
      <c r="E33" s="211" t="str">
        <f t="shared" ref="E33:BW33" ca="1" si="16">VLOOKUP(E34,INDIRECT(RefQACMetriken),2,FALSE)</f>
        <v>Function Name</v>
      </c>
      <c r="F33" s="211" t="str">
        <f t="shared" ref="F33:N33" ca="1" si="17">VLOOKUP(F34,INDIRECT(RefQACMetriken),2,FALSE)</f>
        <v xml:space="preserve">Cyclomatic Complexity                               </v>
      </c>
      <c r="G33" s="211" t="str">
        <f t="shared" ca="1" si="17"/>
        <v xml:space="preserve">Maximum Nesting of Control Structures               </v>
      </c>
      <c r="H33" s="211" t="str">
        <f t="shared" ca="1" si="17"/>
        <v xml:space="preserve">Number of Goto’s                                    </v>
      </c>
      <c r="I33" s="211" t="str">
        <f t="shared" ca="1" si="17"/>
        <v xml:space="preserve">Estimated Static Path Count                         </v>
      </c>
      <c r="J33" s="211" t="str">
        <f t="shared" ca="1" si="17"/>
        <v xml:space="preserve">Number of Exit Points                               </v>
      </c>
      <c r="K33" s="211" t="str">
        <f t="shared" ca="1" si="17"/>
        <v xml:space="preserve">Number of Function Parameters                       </v>
      </c>
      <c r="L33" s="211" t="str">
        <f t="shared" ca="1" si="17"/>
        <v xml:space="preserve">Number of Distinct Function Calls                   </v>
      </c>
      <c r="M33" s="211" t="s">
        <v>1156</v>
      </c>
      <c r="N33" s="211" t="str">
        <f t="shared" ca="1" si="17"/>
        <v xml:space="preserve">Number of Statements in Function (variant 3)        </v>
      </c>
      <c r="O33" s="211" t="str">
        <f t="shared" ref="O33:T33" ca="1" si="18">VLOOKUP(O34,INDIRECT(RefQACMetriken),2,FALSE)</f>
        <v>Comment Density (STM28 / STM22)</v>
      </c>
      <c r="P33" s="211" t="str">
        <f t="shared" ca="1" si="18"/>
        <v>Language Scope</v>
      </c>
      <c r="Q33" s="211" t="str">
        <f t="shared" ca="1" si="18"/>
        <v xml:space="preserve">Number of Functions Calling this Function           </v>
      </c>
      <c r="R33" s="211" t="str">
        <f t="shared" ca="1" si="18"/>
        <v xml:space="preserve">Number of Recursions Across Project                 </v>
      </c>
      <c r="S33" s="211" t="str">
        <f t="shared" ca="1" si="18"/>
        <v xml:space="preserve">Number of Non-Header Comments                       </v>
      </c>
      <c r="T33" s="211" t="str">
        <f t="shared" ca="1" si="18"/>
        <v xml:space="preserve">Number of Statements                                </v>
      </c>
      <c r="U33" s="211" t="str">
        <f t="shared" ca="1" si="16"/>
        <v xml:space="preserve">Number of Executable Lines                          </v>
      </c>
      <c r="V33" s="211" t="str">
        <f t="shared" ca="1" si="16"/>
        <v xml:space="preserve">Myer’s Interval                                     </v>
      </c>
      <c r="W33" s="211" t="str">
        <f t="shared" ca="1" si="16"/>
        <v xml:space="preserve">Number of Function Calls                            </v>
      </c>
      <c r="X33" s="211" t="str">
        <f t="shared" ca="1" si="16"/>
        <v xml:space="preserve">Akiyama's Criterion                                 </v>
      </c>
      <c r="Y33" s="211" t="str">
        <f t="shared" ca="1" si="16"/>
        <v xml:space="preserve">Number of Maintainable Code Lines                   </v>
      </c>
      <c r="Z33" s="211" t="str">
        <f t="shared" ca="1" si="16"/>
        <v xml:space="preserve">Number of Backward Jumps                            </v>
      </c>
      <c r="AA33" s="211" t="str">
        <f t="shared" ca="1" si="16"/>
        <v xml:space="preserve">Number of Dangling Else-If’s                        </v>
      </c>
      <c r="AB33" s="211" t="str">
        <f t="shared" ca="1" si="16"/>
        <v xml:space="preserve">Knot Count                                          </v>
      </c>
      <c r="AC33" s="211" t="str">
        <f t="shared" ca="1" si="16"/>
        <v xml:space="preserve">Knot Density                                        </v>
      </c>
      <c r="AD33" s="211" t="str">
        <f t="shared" ca="1" si="16"/>
        <v xml:space="preserve">Number of Unused and Non-Reused Variables           </v>
      </c>
      <c r="AE33" s="211" t="str">
        <f t="shared" ca="1" si="16"/>
        <v xml:space="preserve">Number of Local Variables Declared                  </v>
      </c>
      <c r="AF33" s="211" t="str">
        <f t="shared" ca="1" si="16"/>
        <v xml:space="preserve">Path Density                                        </v>
      </c>
      <c r="AG33" s="211" t="str">
        <f t="shared" ca="1" si="16"/>
        <v xml:space="preserve">Path-Based Residual Bug Estimate                    </v>
      </c>
      <c r="AH33" s="211" t="str">
        <f t="shared" ca="1" si="16"/>
        <v xml:space="preserve">Number of Logical Operators                         </v>
      </c>
      <c r="AI33" s="211" t="str">
        <f t="shared" ca="1" si="16"/>
        <v xml:space="preserve">Essential Cyclomatic Complexity                     </v>
      </c>
      <c r="AJ33" s="228" t="str">
        <f t="shared" ca="1" si="16"/>
        <v>NON-TOKEN BASED STATISTICS</v>
      </c>
      <c r="AK33" s="211" t="str">
        <f t="shared" ca="1" si="16"/>
        <v xml:space="preserve">Number of Static Variables                          </v>
      </c>
      <c r="AL33" s="211" t="str">
        <f t="shared" ca="1" si="16"/>
        <v xml:space="preserve">Number of External Variables                        </v>
      </c>
      <c r="AM33" s="211" t="str">
        <f t="shared" ca="1" si="16"/>
        <v xml:space="preserve">Number of Function Definitions                      </v>
      </c>
      <c r="AN33" s="211" t="str">
        <f t="shared" ca="1" si="16"/>
        <v xml:space="preserve">Estimated Function Coupling                         </v>
      </c>
      <c r="AO33" s="228" t="str">
        <f t="shared" ca="1" si="16"/>
        <v>TOKEN BASED STATISTICS</v>
      </c>
      <c r="AP33" s="211" t="str">
        <f t="shared" ca="1" si="16"/>
        <v xml:space="preserve">Number of Identifiers                               </v>
      </c>
      <c r="AQ33" s="211" t="str">
        <f t="shared" ca="1" si="16"/>
        <v xml:space="preserve">Halstead Distinct Operators                         </v>
      </c>
      <c r="AR33" s="211" t="str">
        <f t="shared" ca="1" si="16"/>
        <v xml:space="preserve">Halstead Distinct Operands                          </v>
      </c>
      <c r="AS33" s="211" t="str">
        <f t="shared" ca="1" si="16"/>
        <v xml:space="preserve">Total Number of Tokens                              </v>
      </c>
      <c r="AT33" s="211" t="str">
        <f t="shared" ca="1" si="16"/>
        <v xml:space="preserve">Zipf Prediction of STTOT                            </v>
      </c>
      <c r="AU33" s="211" t="str">
        <f t="shared" ca="1" si="16"/>
        <v xml:space="preserve">Halstead Prediction Of STTOT                        </v>
      </c>
      <c r="AV33" s="211" t="str">
        <f t="shared" ca="1" si="16"/>
        <v xml:space="preserve">Shannon Information Content                         </v>
      </c>
      <c r="AW33" s="211" t="str">
        <f t="shared" ca="1" si="16"/>
        <v xml:space="preserve">Program Difficulty                                  </v>
      </c>
      <c r="AX33" s="211" t="str">
        <f t="shared" ca="1" si="16"/>
        <v xml:space="preserve">Program Effort                                      </v>
      </c>
      <c r="AY33" s="211" t="str">
        <f t="shared" ca="1" si="16"/>
        <v xml:space="preserve">Program Volume                                      </v>
      </c>
      <c r="AZ33" s="211" t="str">
        <f t="shared" ca="1" si="16"/>
        <v xml:space="preserve">Estimated Development Time                          </v>
      </c>
      <c r="BA33" s="211" t="str">
        <f t="shared" ca="1" si="16"/>
        <v xml:space="preserve">Estimated Porting Time                              </v>
      </c>
      <c r="BB33" s="211" t="str">
        <f t="shared" ca="1" si="16"/>
        <v xml:space="preserve">Code Mobility                                       </v>
      </c>
      <c r="BC33" s="211" t="str">
        <f t="shared" ca="1" si="16"/>
        <v xml:space="preserve">Residual Bugs (token-based estimate)                </v>
      </c>
      <c r="BD33" s="211" t="str">
        <f t="shared" ca="1" si="16"/>
        <v xml:space="preserve">Total Unpreprocessed Source Lines                   </v>
      </c>
      <c r="BE33" s="211" t="str">
        <f t="shared" ca="1" si="16"/>
        <v xml:space="preserve">Total Preprocessed Source Lines                     </v>
      </c>
      <c r="BF33" s="211" t="str">
        <f t="shared" ca="1" si="16"/>
        <v xml:space="preserve">Number of Operand Occurrences                       </v>
      </c>
      <c r="BG33" s="211" t="str">
        <f t="shared" ca="1" si="16"/>
        <v xml:space="preserve">Number of Operator Occurrences                      </v>
      </c>
      <c r="BH33" s="211" t="str">
        <f t="shared" ca="1" si="16"/>
        <v xml:space="preserve">Number of Internal Comments                         </v>
      </c>
      <c r="BI33" s="228" t="str">
        <f t="shared" ca="1" si="16"/>
        <v>BASIC COCOMO STATISTICS</v>
      </c>
      <c r="BJ33" s="211" t="str">
        <f t="shared" ca="1" si="16"/>
        <v xml:space="preserve">COCOMO Organic Programmer Months                    </v>
      </c>
      <c r="BK33" s="211" t="str">
        <f t="shared" ca="1" si="16"/>
        <v xml:space="preserve">COCOMO Semi-detached Programmer Months              </v>
      </c>
      <c r="BL33" s="211" t="str">
        <f t="shared" ca="1" si="16"/>
        <v xml:space="preserve">COCOMO Embedded Programmer Months                   </v>
      </c>
      <c r="BM33" s="211" t="str">
        <f t="shared" ca="1" si="16"/>
        <v xml:space="preserve">COCOMO Organic Total Months                         </v>
      </c>
      <c r="BN33" s="211" t="str">
        <f t="shared" ca="1" si="16"/>
        <v xml:space="preserve">COCOMO Semi-detached Total Months                   </v>
      </c>
      <c r="BO33" s="211" t="str">
        <f t="shared" ca="1" si="16"/>
        <v xml:space="preserve">COCOMO Embedded Total Months                        </v>
      </c>
      <c r="BP33" s="228" t="str">
        <f t="shared" ca="1" si="16"/>
        <v>COMMENT BASED STATISTICS</v>
      </c>
      <c r="BQ33" s="211" t="str">
        <f t="shared" ca="1" si="16"/>
        <v xml:space="preserve">Comment to Code Ratio                                </v>
      </c>
      <c r="BR33" s="211" t="str">
        <f t="shared" ca="1" si="16"/>
        <v xml:space="preserve">Average Size of Function Statements (variant 1)     </v>
      </c>
      <c r="BS33" s="211" t="str">
        <f t="shared" ca="1" si="16"/>
        <v xml:space="preserve">Average Size of Function Statements (variant 2)     </v>
      </c>
      <c r="BT33" s="211" t="str">
        <f t="shared" ca="1" si="16"/>
        <v xml:space="preserve">Average Size of Function Statements (variant 3)     </v>
      </c>
      <c r="BU33" s="228" t="str">
        <f t="shared" ca="1" si="16"/>
        <v>Average Size of Statements</v>
      </c>
      <c r="BV33" s="211" t="str">
        <f t="shared" ca="1" si="16"/>
        <v xml:space="preserve">Number of Statements in Function (variant 1)        </v>
      </c>
      <c r="BW33" s="211" t="str">
        <f t="shared" ca="1" si="16"/>
        <v xml:space="preserve">Number of Statements in Function (variant 2)        </v>
      </c>
      <c r="BX33" s="211" t="str">
        <f t="shared" ref="BX33:CD33" ca="1" si="19">VLOOKUP(BX34,INDIRECT(RefQACMetriken),2,FALSE)</f>
        <v xml:space="preserve">Number of Function Return Points                    </v>
      </c>
      <c r="BY33" s="211" t="str">
        <f t="shared" ca="1" si="19"/>
        <v xml:space="preserve">Number of Unreachable Statements                    </v>
      </c>
      <c r="BZ33" s="211" t="str">
        <f t="shared" ca="1" si="19"/>
        <v xml:space="preserve">Number of Function Operator Occurrences             </v>
      </c>
      <c r="CA33" s="211" t="str">
        <f t="shared" ca="1" si="19"/>
        <v xml:space="preserve">Number of Function Operand Occurrences              </v>
      </c>
      <c r="CB33" s="211" t="str">
        <f t="shared" ca="1" si="19"/>
        <v xml:space="preserve">Cyclomatic Complexity Across Project                </v>
      </c>
      <c r="CC33" s="211" t="str">
        <f t="shared" ca="1" si="19"/>
        <v xml:space="preserve">Number of Functions Across Project                  </v>
      </c>
      <c r="CD33" s="211" t="str">
        <f t="shared" ca="1" si="19"/>
        <v xml:space="preserve">Number of Entry Points Across Project               </v>
      </c>
      <c r="CE33" s="449"/>
      <c r="CF33" s="447"/>
      <c r="CG33" s="194"/>
      <c r="CH33" s="190" t="s">
        <v>3080</v>
      </c>
      <c r="CI33" s="191">
        <v>0.15</v>
      </c>
      <c r="CJ33" s="191">
        <v>7.0000000000000007E-2</v>
      </c>
      <c r="CK33" s="191">
        <v>0</v>
      </c>
      <c r="CL33" s="191">
        <v>0.1</v>
      </c>
      <c r="CM33" s="191">
        <v>0</v>
      </c>
      <c r="CN33" s="191">
        <v>3.0000000000000001E-3</v>
      </c>
      <c r="CO33" s="191">
        <v>7.0000000000000007E-2</v>
      </c>
      <c r="CP33" s="191">
        <v>0.1</v>
      </c>
      <c r="CQ33" s="200" t="s">
        <v>336</v>
      </c>
    </row>
    <row r="34" spans="1:96" s="126" customFormat="1" ht="12" customHeight="1" thickBot="1" x14ac:dyDescent="0.25">
      <c r="A34" s="127" t="s">
        <v>918</v>
      </c>
      <c r="B34" s="127" t="s">
        <v>1460</v>
      </c>
      <c r="C34" s="127" t="s">
        <v>1891</v>
      </c>
      <c r="D34" s="127" t="s">
        <v>1890</v>
      </c>
      <c r="E34" s="127" t="s">
        <v>919</v>
      </c>
      <c r="F34" s="127" t="s">
        <v>921</v>
      </c>
      <c r="G34" s="127" t="s">
        <v>923</v>
      </c>
      <c r="H34" s="127" t="s">
        <v>1429</v>
      </c>
      <c r="I34" s="127" t="s">
        <v>1221</v>
      </c>
      <c r="J34" s="127" t="s">
        <v>1226</v>
      </c>
      <c r="K34" s="127" t="s">
        <v>2663</v>
      </c>
      <c r="L34" s="127" t="s">
        <v>2660</v>
      </c>
      <c r="M34" s="127" t="s">
        <v>3071</v>
      </c>
      <c r="N34" s="127" t="s">
        <v>2667</v>
      </c>
      <c r="O34" s="127" t="s">
        <v>1586</v>
      </c>
      <c r="P34" s="234" t="s">
        <v>2577</v>
      </c>
      <c r="Q34" s="127" t="s">
        <v>257</v>
      </c>
      <c r="R34" s="127" t="s">
        <v>258</v>
      </c>
      <c r="S34" s="127" t="s">
        <v>2052</v>
      </c>
      <c r="T34" s="127" t="s">
        <v>2051</v>
      </c>
      <c r="U34" s="127" t="s">
        <v>920</v>
      </c>
      <c r="V34" s="127" t="s">
        <v>922</v>
      </c>
      <c r="W34" s="127" t="s">
        <v>924</v>
      </c>
      <c r="X34" s="127" t="s">
        <v>925</v>
      </c>
      <c r="Y34" s="127" t="s">
        <v>926</v>
      </c>
      <c r="Z34" s="127" t="s">
        <v>927</v>
      </c>
      <c r="AA34" s="127" t="s">
        <v>1428</v>
      </c>
      <c r="AB34" s="127" t="s">
        <v>1430</v>
      </c>
      <c r="AC34" s="127" t="s">
        <v>1431</v>
      </c>
      <c r="AD34" s="127" t="s">
        <v>1219</v>
      </c>
      <c r="AE34" s="127" t="s">
        <v>1220</v>
      </c>
      <c r="AF34" s="127" t="s">
        <v>1222</v>
      </c>
      <c r="AG34" s="127" t="s">
        <v>1223</v>
      </c>
      <c r="AH34" s="127" t="s">
        <v>1224</v>
      </c>
      <c r="AI34" s="127" t="s">
        <v>1225</v>
      </c>
      <c r="AJ34" s="127" t="s">
        <v>1227</v>
      </c>
      <c r="AK34" s="127" t="s">
        <v>1228</v>
      </c>
      <c r="AL34" s="127" t="s">
        <v>1229</v>
      </c>
      <c r="AM34" s="127" t="s">
        <v>1230</v>
      </c>
      <c r="AN34" s="127" t="s">
        <v>1231</v>
      </c>
      <c r="AO34" s="127" t="s">
        <v>1232</v>
      </c>
      <c r="AP34" s="127" t="s">
        <v>1233</v>
      </c>
      <c r="AQ34" s="127" t="s">
        <v>1234</v>
      </c>
      <c r="AR34" s="127" t="s">
        <v>1235</v>
      </c>
      <c r="AS34" s="127" t="s">
        <v>1236</v>
      </c>
      <c r="AT34" s="127" t="s">
        <v>1237</v>
      </c>
      <c r="AU34" s="127" t="s">
        <v>1238</v>
      </c>
      <c r="AV34" s="127" t="s">
        <v>1239</v>
      </c>
      <c r="AW34" s="127" t="s">
        <v>1240</v>
      </c>
      <c r="AX34" s="127" t="s">
        <v>1241</v>
      </c>
      <c r="AY34" s="127" t="s">
        <v>1242</v>
      </c>
      <c r="AZ34" s="127" t="s">
        <v>2043</v>
      </c>
      <c r="BA34" s="127" t="s">
        <v>2044</v>
      </c>
      <c r="BB34" s="127" t="s">
        <v>2045</v>
      </c>
      <c r="BC34" s="127" t="s">
        <v>2046</v>
      </c>
      <c r="BD34" s="127" t="s">
        <v>2047</v>
      </c>
      <c r="BE34" s="127" t="s">
        <v>2048</v>
      </c>
      <c r="BF34" s="127" t="s">
        <v>2049</v>
      </c>
      <c r="BG34" s="127" t="s">
        <v>2050</v>
      </c>
      <c r="BH34" s="127" t="s">
        <v>2053</v>
      </c>
      <c r="BI34" s="127" t="s">
        <v>2054</v>
      </c>
      <c r="BJ34" s="127" t="s">
        <v>2055</v>
      </c>
      <c r="BK34" s="127" t="s">
        <v>2056</v>
      </c>
      <c r="BL34" s="127" t="s">
        <v>2057</v>
      </c>
      <c r="BM34" s="127" t="s">
        <v>2058</v>
      </c>
      <c r="BN34" s="127" t="s">
        <v>2059</v>
      </c>
      <c r="BO34" s="127" t="s">
        <v>2060</v>
      </c>
      <c r="BP34" s="127" t="s">
        <v>2061</v>
      </c>
      <c r="BQ34" s="127" t="s">
        <v>2062</v>
      </c>
      <c r="BR34" s="127" t="s">
        <v>2657</v>
      </c>
      <c r="BS34" s="127" t="s">
        <v>2658</v>
      </c>
      <c r="BT34" s="127" t="s">
        <v>2659</v>
      </c>
      <c r="BU34" s="127" t="s">
        <v>3138</v>
      </c>
      <c r="BV34" s="127" t="s">
        <v>2665</v>
      </c>
      <c r="BW34" s="127" t="s">
        <v>2666</v>
      </c>
      <c r="BX34" s="127" t="s">
        <v>2664</v>
      </c>
      <c r="BY34" s="127" t="s">
        <v>2668</v>
      </c>
      <c r="BZ34" s="127" t="s">
        <v>2661</v>
      </c>
      <c r="CA34" s="127" t="s">
        <v>2662</v>
      </c>
      <c r="CB34" s="127" t="s">
        <v>261</v>
      </c>
      <c r="CC34" s="127" t="s">
        <v>260</v>
      </c>
      <c r="CD34" s="127" t="s">
        <v>259</v>
      </c>
      <c r="CE34" s="449"/>
      <c r="CF34" s="447"/>
      <c r="CG34" s="197"/>
      <c r="CH34" s="198" t="s">
        <v>81</v>
      </c>
      <c r="CI34" s="202">
        <f t="shared" ref="CI34:CO34" si="20">IF(CI32&gt;CI33,1,0)</f>
        <v>0</v>
      </c>
      <c r="CJ34" s="202">
        <f t="shared" si="20"/>
        <v>0</v>
      </c>
      <c r="CK34" s="202">
        <f t="shared" si="20"/>
        <v>0</v>
      </c>
      <c r="CL34" s="202">
        <f t="shared" si="20"/>
        <v>0</v>
      </c>
      <c r="CM34" s="202">
        <f t="shared" si="20"/>
        <v>0</v>
      </c>
      <c r="CN34" s="202">
        <f t="shared" si="20"/>
        <v>0</v>
      </c>
      <c r="CO34" s="202">
        <f t="shared" si="20"/>
        <v>0</v>
      </c>
      <c r="CP34" s="202">
        <f>IF(CP32&gt;CP33,1,0)</f>
        <v>0</v>
      </c>
      <c r="CQ34" s="201" t="s">
        <v>336</v>
      </c>
    </row>
    <row r="35" spans="1:96" s="126" customFormat="1" ht="11.25" customHeight="1" x14ac:dyDescent="0.2">
      <c r="A35" s="126" t="s">
        <v>5154</v>
      </c>
      <c r="B35" s="20">
        <v>0</v>
      </c>
      <c r="C35" s="20" t="str">
        <f>VLOOKUP(File2Modul(A35),ModulVerantwortung,2,FALSE)</f>
        <v>funke03</v>
      </c>
      <c r="D35" s="20"/>
      <c r="E35" s="109" t="s">
        <v>5154</v>
      </c>
      <c r="M35" s="143"/>
      <c r="O35" s="126">
        <f>IF(ISNUMBER(T35),IF(T35&lt;&gt;0,S35/T35,O$23),"")</f>
        <v>5.333333333333333</v>
      </c>
      <c r="P35">
        <f>IF(AND(ISNUMBER(AQ35),ISNUMBER(AR35)),IF(OR(AQ35&lt;&gt;0,AR35&lt;&gt;0),(T35+BG35)/(AQ35+AR35),P$23),"")</f>
        <v>1.1384615384615384</v>
      </c>
      <c r="S35" s="126">
        <v>16</v>
      </c>
      <c r="T35" s="126">
        <v>3</v>
      </c>
      <c r="AJ35" s="126" t="s">
        <v>3502</v>
      </c>
      <c r="AK35" s="126">
        <v>0</v>
      </c>
      <c r="AL35" s="126">
        <v>3</v>
      </c>
      <c r="AM35" s="126">
        <v>0</v>
      </c>
      <c r="AN35" s="126">
        <v>0</v>
      </c>
      <c r="AO35" s="126" t="s">
        <v>3503</v>
      </c>
      <c r="AP35" s="126">
        <v>5</v>
      </c>
      <c r="AQ35" s="126">
        <v>12</v>
      </c>
      <c r="AR35" s="126">
        <v>53</v>
      </c>
      <c r="AS35" s="126">
        <v>129</v>
      </c>
      <c r="AT35" s="126">
        <v>309</v>
      </c>
      <c r="AU35" s="126">
        <v>347</v>
      </c>
      <c r="AV35" s="126">
        <v>1116</v>
      </c>
      <c r="AW35" s="126">
        <v>39.53</v>
      </c>
      <c r="AX35" s="126">
        <v>30713</v>
      </c>
      <c r="AY35" s="126">
        <v>777</v>
      </c>
      <c r="AZ35" s="126">
        <v>5.12</v>
      </c>
      <c r="BA35" s="126">
        <v>0.01</v>
      </c>
      <c r="BB35" s="126">
        <v>99.89</v>
      </c>
      <c r="BC35" s="126">
        <v>1</v>
      </c>
      <c r="BD35" s="126">
        <v>55</v>
      </c>
      <c r="BE35" s="126">
        <v>3</v>
      </c>
      <c r="BF35" s="126">
        <v>57</v>
      </c>
      <c r="BG35" s="126">
        <v>71</v>
      </c>
      <c r="BH35" s="126">
        <v>0</v>
      </c>
      <c r="BI35" s="126" t="s">
        <v>3504</v>
      </c>
      <c r="BJ35" s="126">
        <v>0.114</v>
      </c>
      <c r="BK35" s="126">
        <v>0.11700000000000001</v>
      </c>
      <c r="BL35" s="126">
        <v>0.111</v>
      </c>
      <c r="BM35" s="126">
        <v>1.0960000000000001</v>
      </c>
      <c r="BN35" s="126">
        <v>1.1779999999999999</v>
      </c>
      <c r="BO35" s="126">
        <v>1.2370000000000001</v>
      </c>
      <c r="BP35" s="126" t="s">
        <v>3505</v>
      </c>
      <c r="BQ35" s="126">
        <v>2.484</v>
      </c>
    </row>
    <row r="36" spans="1:96" s="126" customFormat="1" ht="11.25" customHeight="1" x14ac:dyDescent="0.2">
      <c r="A36" s="126" t="s">
        <v>5155</v>
      </c>
      <c r="B36" s="20">
        <v>281</v>
      </c>
      <c r="C36" s="20" t="e">
        <f>VLOOKUP(File2Modul(A36),ModulVerantwortung,2,FALSE)</f>
        <v>#N/A</v>
      </c>
      <c r="D36" s="20"/>
      <c r="E36" s="109" t="s">
        <v>5156</v>
      </c>
      <c r="F36" s="126">
        <v>8</v>
      </c>
      <c r="G36" s="126">
        <v>3</v>
      </c>
      <c r="H36" s="126">
        <v>0</v>
      </c>
      <c r="I36" s="126">
        <v>10</v>
      </c>
      <c r="J36" s="126">
        <v>0</v>
      </c>
      <c r="K36" s="126">
        <v>3</v>
      </c>
      <c r="L36" s="126">
        <v>0</v>
      </c>
      <c r="M36" s="238"/>
      <c r="N36" s="188">
        <v>11</v>
      </c>
      <c r="O36" s="188"/>
      <c r="P36" s="158"/>
      <c r="Q36" s="188">
        <v>0</v>
      </c>
      <c r="R36" s="188"/>
      <c r="S36" s="188"/>
      <c r="U36" s="126">
        <v>12</v>
      </c>
      <c r="V36" s="126" t="s">
        <v>3810</v>
      </c>
      <c r="W36" s="126">
        <v>0</v>
      </c>
      <c r="X36" s="126">
        <v>8</v>
      </c>
      <c r="Y36" s="126">
        <v>41</v>
      </c>
      <c r="Z36" s="126">
        <v>0</v>
      </c>
      <c r="AA36" s="126">
        <v>0</v>
      </c>
      <c r="AB36" s="126">
        <v>0</v>
      </c>
      <c r="AC36" s="126">
        <v>0</v>
      </c>
      <c r="AD36" s="126">
        <v>0</v>
      </c>
      <c r="AE36" s="126">
        <v>0</v>
      </c>
      <c r="AF36" s="126">
        <v>0.83</v>
      </c>
      <c r="AG36" s="126">
        <v>1</v>
      </c>
      <c r="AH36" s="126">
        <v>0</v>
      </c>
      <c r="AI36" s="126">
        <v>1</v>
      </c>
      <c r="BR36" s="126">
        <v>5</v>
      </c>
      <c r="BS36" s="126">
        <v>9</v>
      </c>
      <c r="BT36" s="126">
        <v>9</v>
      </c>
      <c r="BV36" s="126">
        <v>19</v>
      </c>
      <c r="BW36" s="126">
        <v>11</v>
      </c>
      <c r="BX36" s="126">
        <v>1</v>
      </c>
      <c r="BY36" s="126">
        <v>0</v>
      </c>
      <c r="BZ36" s="126">
        <v>71</v>
      </c>
      <c r="CA36" s="126">
        <v>32</v>
      </c>
      <c r="CQ36" s="188"/>
      <c r="CR36" s="188"/>
    </row>
    <row r="37" spans="1:96" s="126" customFormat="1" ht="11.25" customHeight="1" x14ac:dyDescent="0.2">
      <c r="A37" s="126" t="s">
        <v>5155</v>
      </c>
      <c r="B37" s="20">
        <v>333</v>
      </c>
      <c r="C37" s="20" t="e">
        <f>VLOOKUP(File2Modul(A37),ModulVerantwortung,2,FALSE)</f>
        <v>#N/A</v>
      </c>
      <c r="D37" s="20"/>
      <c r="E37" s="109" t="s">
        <v>5157</v>
      </c>
      <c r="F37" s="126">
        <v>3</v>
      </c>
      <c r="G37" s="126">
        <v>2</v>
      </c>
      <c r="H37" s="126">
        <v>0</v>
      </c>
      <c r="I37" s="126">
        <v>3</v>
      </c>
      <c r="J37" s="126">
        <v>0</v>
      </c>
      <c r="K37" s="126">
        <v>1</v>
      </c>
      <c r="L37" s="126">
        <v>1</v>
      </c>
      <c r="M37" s="238" t="s">
        <v>5158</v>
      </c>
      <c r="N37" s="188">
        <v>4</v>
      </c>
      <c r="O37" s="188"/>
      <c r="P37" s="158"/>
      <c r="Q37" s="188">
        <v>1</v>
      </c>
      <c r="R37" s="215"/>
      <c r="S37" s="188"/>
      <c r="U37" s="126">
        <v>5</v>
      </c>
      <c r="V37" s="126" t="s">
        <v>3516</v>
      </c>
      <c r="W37" s="126">
        <v>2</v>
      </c>
      <c r="X37" s="126">
        <v>5</v>
      </c>
      <c r="Y37" s="126">
        <v>15</v>
      </c>
      <c r="Z37" s="126">
        <v>0</v>
      </c>
      <c r="AA37" s="126">
        <v>0</v>
      </c>
      <c r="AB37" s="126">
        <v>0</v>
      </c>
      <c r="AC37" s="126">
        <v>0</v>
      </c>
      <c r="AD37" s="126">
        <v>0</v>
      </c>
      <c r="AE37" s="126">
        <v>0</v>
      </c>
      <c r="AF37" s="126">
        <v>0.6</v>
      </c>
      <c r="AG37" s="126">
        <v>0</v>
      </c>
      <c r="AH37" s="126">
        <v>0</v>
      </c>
      <c r="AI37" s="126">
        <v>1</v>
      </c>
      <c r="BR37" s="126">
        <v>6</v>
      </c>
      <c r="BS37" s="126">
        <v>10</v>
      </c>
      <c r="BT37" s="126">
        <v>10</v>
      </c>
      <c r="BV37" s="126">
        <v>7</v>
      </c>
      <c r="BW37" s="126">
        <v>4</v>
      </c>
      <c r="BX37" s="126">
        <v>1</v>
      </c>
      <c r="BY37" s="126">
        <v>0</v>
      </c>
      <c r="BZ37" s="126">
        <v>29</v>
      </c>
      <c r="CA37" s="126">
        <v>14</v>
      </c>
      <c r="CQ37" s="188"/>
      <c r="CR37" s="188"/>
    </row>
    <row r="38" spans="1:96" s="126" customFormat="1" ht="11.25" customHeight="1" x14ac:dyDescent="0.2">
      <c r="A38" s="126" t="s">
        <v>5155</v>
      </c>
      <c r="B38" s="20">
        <v>361</v>
      </c>
      <c r="C38" s="20" t="e">
        <f>VLOOKUP(File2Modul(A38),ModulVerantwortung,2,FALSE)</f>
        <v>#N/A</v>
      </c>
      <c r="D38" s="20"/>
      <c r="E38" s="109" t="s">
        <v>5159</v>
      </c>
      <c r="F38" s="126">
        <v>4</v>
      </c>
      <c r="G38" s="126">
        <v>2</v>
      </c>
      <c r="H38" s="126">
        <v>0</v>
      </c>
      <c r="I38" s="126">
        <v>5</v>
      </c>
      <c r="J38" s="126">
        <v>0</v>
      </c>
      <c r="K38" s="126">
        <v>0</v>
      </c>
      <c r="L38" s="126">
        <v>1</v>
      </c>
      <c r="M38" s="238" t="s">
        <v>5160</v>
      </c>
      <c r="N38" s="188">
        <v>8</v>
      </c>
      <c r="O38" s="188"/>
      <c r="P38" s="158"/>
      <c r="Q38" s="188">
        <v>0</v>
      </c>
      <c r="R38" s="188"/>
      <c r="S38" s="188"/>
      <c r="U38" s="126">
        <v>10</v>
      </c>
      <c r="V38" s="126" t="s">
        <v>3767</v>
      </c>
      <c r="W38" s="126">
        <v>2</v>
      </c>
      <c r="X38" s="126">
        <v>6</v>
      </c>
      <c r="Y38" s="126">
        <v>34</v>
      </c>
      <c r="Z38" s="126">
        <v>0</v>
      </c>
      <c r="AA38" s="126">
        <v>0</v>
      </c>
      <c r="AB38" s="126">
        <v>0</v>
      </c>
      <c r="AC38" s="126">
        <v>0</v>
      </c>
      <c r="AD38" s="126">
        <v>0</v>
      </c>
      <c r="AE38" s="126">
        <v>2</v>
      </c>
      <c r="AF38" s="126">
        <v>0.5</v>
      </c>
      <c r="AG38" s="126">
        <v>1</v>
      </c>
      <c r="AH38" s="126">
        <v>0</v>
      </c>
      <c r="AI38" s="126">
        <v>1</v>
      </c>
      <c r="BR38" s="126">
        <v>5</v>
      </c>
      <c r="BS38" s="126">
        <v>7</v>
      </c>
      <c r="BT38" s="126">
        <v>7</v>
      </c>
      <c r="BV38" s="126">
        <v>12</v>
      </c>
      <c r="BW38" s="126">
        <v>9</v>
      </c>
      <c r="BX38" s="126">
        <v>1</v>
      </c>
      <c r="BY38" s="126">
        <v>0</v>
      </c>
      <c r="BZ38" s="126">
        <v>41</v>
      </c>
      <c r="CA38" s="126">
        <v>22</v>
      </c>
      <c r="CQ38" s="188"/>
      <c r="CR38" s="188"/>
    </row>
    <row r="39" spans="1:96" s="126" customFormat="1" ht="11.25" customHeight="1" x14ac:dyDescent="0.2">
      <c r="A39" s="126" t="s">
        <v>5155</v>
      </c>
      <c r="B39" s="20">
        <v>0</v>
      </c>
      <c r="C39" s="20" t="e">
        <f>VLOOKUP(File2Modul(A39),ModulVerantwortung,2,FALSE)</f>
        <v>#N/A</v>
      </c>
      <c r="D39" s="20"/>
      <c r="E39" s="109" t="s">
        <v>5155</v>
      </c>
      <c r="M39" s="238"/>
      <c r="N39" s="188"/>
      <c r="O39" s="188">
        <f>IF(ISNUMBER(T39),IF(T39&lt;&gt;0,S39/T39,O$23),"")</f>
        <v>2.25</v>
      </c>
      <c r="P39" s="188">
        <f>IF(AND(ISNUMBER(AQ39),ISNUMBER(AR39)),IF(OR(AQ39&lt;&gt;0,AR39&lt;&gt;0),(T39+BG39)/(AQ39+AR39),P$23),"")</f>
        <v>4149377.6597510371</v>
      </c>
      <c r="Q39" s="188"/>
      <c r="R39" s="188"/>
      <c r="S39" s="188">
        <v>36</v>
      </c>
      <c r="T39" s="126">
        <v>16</v>
      </c>
      <c r="AJ39" s="126" t="s">
        <v>3502</v>
      </c>
      <c r="AK39" s="126">
        <v>3</v>
      </c>
      <c r="AL39" s="126">
        <v>0</v>
      </c>
      <c r="AM39" s="126">
        <v>3</v>
      </c>
      <c r="AN39" s="126">
        <v>9</v>
      </c>
      <c r="AO39" s="126" t="s">
        <v>3503</v>
      </c>
      <c r="AP39" s="126">
        <v>118</v>
      </c>
      <c r="AQ39" s="126">
        <v>24</v>
      </c>
      <c r="AR39" s="126">
        <v>217</v>
      </c>
      <c r="AS39" s="126">
        <v>1000000000</v>
      </c>
      <c r="AT39" s="126">
        <v>1461</v>
      </c>
      <c r="AU39" s="126">
        <v>1794</v>
      </c>
      <c r="AV39" s="126">
        <v>6418</v>
      </c>
      <c r="AW39" s="126">
        <v>9547095.5500000007</v>
      </c>
      <c r="AX39" s="126">
        <v>1000000000</v>
      </c>
      <c r="AY39" s="126">
        <v>1000000000</v>
      </c>
      <c r="AZ39" s="126">
        <v>12590851761386.1</v>
      </c>
      <c r="BA39" s="126">
        <v>0.04</v>
      </c>
      <c r="BB39" s="126">
        <v>100</v>
      </c>
      <c r="BC39" s="126">
        <v>178705590</v>
      </c>
      <c r="BD39" s="126">
        <v>397</v>
      </c>
      <c r="BE39" s="126">
        <v>165</v>
      </c>
      <c r="BF39" s="126">
        <v>280</v>
      </c>
      <c r="BG39" s="126">
        <v>1000000000</v>
      </c>
      <c r="BH39" s="126">
        <v>25</v>
      </c>
      <c r="BI39" s="126" t="s">
        <v>3504</v>
      </c>
      <c r="BJ39" s="126">
        <v>0.91</v>
      </c>
      <c r="BK39" s="126">
        <v>1.0660000000000001</v>
      </c>
      <c r="BL39" s="126">
        <v>1.1879999999999999</v>
      </c>
      <c r="BM39" s="126">
        <v>2.4119999999999999</v>
      </c>
      <c r="BN39" s="126">
        <v>2.5569999999999999</v>
      </c>
      <c r="BO39" s="126">
        <v>2.6419999999999999</v>
      </c>
      <c r="BP39" s="126" t="s">
        <v>3505</v>
      </c>
      <c r="BQ39" s="126">
        <v>0.85599999999999998</v>
      </c>
      <c r="CQ39" s="188"/>
      <c r="CR39" s="188"/>
    </row>
    <row r="40" spans="1:96" s="126" customFormat="1" ht="11.25" customHeight="1" x14ac:dyDescent="0.2">
      <c r="A40" s="126" t="s">
        <v>5161</v>
      </c>
      <c r="B40" s="20">
        <v>410</v>
      </c>
      <c r="C40" s="20" t="str">
        <f>VLOOKUP(File2Modul(A40),ModulVerantwortung,2,FALSE)</f>
        <v>funke03</v>
      </c>
      <c r="D40" s="20"/>
      <c r="E40" s="109" t="s">
        <v>3506</v>
      </c>
      <c r="F40" s="126">
        <v>1</v>
      </c>
      <c r="G40" s="126">
        <v>0</v>
      </c>
      <c r="H40" s="126">
        <v>0</v>
      </c>
      <c r="I40" s="126">
        <v>1</v>
      </c>
      <c r="J40" s="126">
        <v>0</v>
      </c>
      <c r="K40" s="126">
        <v>0</v>
      </c>
      <c r="L40" s="126">
        <v>2</v>
      </c>
      <c r="M40" s="238" t="s">
        <v>5162</v>
      </c>
      <c r="N40" s="188">
        <v>6</v>
      </c>
      <c r="O40" s="188"/>
      <c r="P40" s="158"/>
      <c r="Q40" s="188">
        <v>1</v>
      </c>
      <c r="R40" s="188"/>
      <c r="S40" s="188"/>
      <c r="U40" s="126">
        <v>6</v>
      </c>
      <c r="V40" s="126" t="s">
        <v>3507</v>
      </c>
      <c r="W40" s="126">
        <v>2</v>
      </c>
      <c r="X40" s="126">
        <v>3</v>
      </c>
      <c r="Y40" s="126">
        <v>22</v>
      </c>
      <c r="Z40" s="126">
        <v>0</v>
      </c>
      <c r="AA40" s="126">
        <v>0</v>
      </c>
      <c r="AB40" s="126">
        <v>0</v>
      </c>
      <c r="AC40" s="126">
        <v>0</v>
      </c>
      <c r="AD40" s="126">
        <v>0</v>
      </c>
      <c r="AE40" s="126">
        <v>1</v>
      </c>
      <c r="AF40" s="126">
        <v>0.17</v>
      </c>
      <c r="AG40" s="126">
        <v>0</v>
      </c>
      <c r="AH40" s="126">
        <v>0</v>
      </c>
      <c r="AI40" s="126">
        <v>1</v>
      </c>
      <c r="BR40" s="126">
        <v>9</v>
      </c>
      <c r="BS40" s="126">
        <v>9</v>
      </c>
      <c r="BT40" s="126">
        <v>11</v>
      </c>
      <c r="BV40" s="126">
        <v>7</v>
      </c>
      <c r="BW40" s="126">
        <v>7</v>
      </c>
      <c r="BX40" s="126">
        <v>1</v>
      </c>
      <c r="BY40" s="126">
        <v>0</v>
      </c>
      <c r="BZ40" s="126">
        <v>40</v>
      </c>
      <c r="CA40" s="126">
        <v>28</v>
      </c>
      <c r="CQ40" s="188"/>
      <c r="CR40" s="188"/>
    </row>
    <row r="41" spans="1:96" s="126" customFormat="1" ht="11.25" customHeight="1" x14ac:dyDescent="0.2">
      <c r="A41" s="126" t="s">
        <v>5161</v>
      </c>
      <c r="B41" s="20">
        <v>443</v>
      </c>
      <c r="C41" s="20" t="str">
        <f>VLOOKUP(File2Modul(A41),ModulVerantwortung,2,FALSE)</f>
        <v>funke03</v>
      </c>
      <c r="D41" s="20"/>
      <c r="E41" s="109" t="s">
        <v>3508</v>
      </c>
      <c r="F41" s="126">
        <v>1</v>
      </c>
      <c r="G41" s="126">
        <v>0</v>
      </c>
      <c r="H41" s="126">
        <v>0</v>
      </c>
      <c r="I41" s="126">
        <v>1</v>
      </c>
      <c r="J41" s="126">
        <v>0</v>
      </c>
      <c r="K41" s="126">
        <v>0</v>
      </c>
      <c r="L41" s="126">
        <v>2</v>
      </c>
      <c r="M41" s="238" t="s">
        <v>5163</v>
      </c>
      <c r="N41" s="188">
        <v>12</v>
      </c>
      <c r="O41" s="188"/>
      <c r="P41" s="158"/>
      <c r="Q41" s="188">
        <v>1</v>
      </c>
      <c r="R41" s="188"/>
      <c r="S41" s="188"/>
      <c r="U41" s="126">
        <v>12</v>
      </c>
      <c r="V41" s="126" t="s">
        <v>3507</v>
      </c>
      <c r="W41" s="126">
        <v>4</v>
      </c>
      <c r="X41" s="126">
        <v>5</v>
      </c>
      <c r="Y41" s="126">
        <v>34</v>
      </c>
      <c r="Z41" s="126">
        <v>0</v>
      </c>
      <c r="AA41" s="126">
        <v>0</v>
      </c>
      <c r="AB41" s="126">
        <v>0</v>
      </c>
      <c r="AC41" s="126">
        <v>0</v>
      </c>
      <c r="AD41" s="126">
        <v>0</v>
      </c>
      <c r="AE41" s="126">
        <v>1</v>
      </c>
      <c r="AF41" s="126">
        <v>0.08</v>
      </c>
      <c r="AG41" s="126">
        <v>0</v>
      </c>
      <c r="AH41" s="126">
        <v>0</v>
      </c>
      <c r="AI41" s="126">
        <v>1</v>
      </c>
      <c r="BR41" s="126">
        <v>10</v>
      </c>
      <c r="BS41" s="126">
        <v>10</v>
      </c>
      <c r="BT41" s="126">
        <v>11</v>
      </c>
      <c r="BV41" s="126">
        <v>13</v>
      </c>
      <c r="BW41" s="126">
        <v>13</v>
      </c>
      <c r="BX41" s="126">
        <v>1</v>
      </c>
      <c r="BY41" s="126">
        <v>0</v>
      </c>
      <c r="BZ41" s="126">
        <v>81</v>
      </c>
      <c r="CA41" s="126">
        <v>54</v>
      </c>
      <c r="CQ41" s="188"/>
      <c r="CR41" s="188"/>
    </row>
    <row r="42" spans="1:96" s="126" customFormat="1" ht="11.25" customHeight="1" x14ac:dyDescent="0.2">
      <c r="A42" s="126" t="s">
        <v>5161</v>
      </c>
      <c r="B42" s="20">
        <v>487</v>
      </c>
      <c r="C42" s="20" t="str">
        <f>VLOOKUP(File2Modul(A42),ModulVerantwortung,2,FALSE)</f>
        <v>funke03</v>
      </c>
      <c r="D42" s="20"/>
      <c r="E42" s="109" t="s">
        <v>5164</v>
      </c>
      <c r="F42" s="126">
        <v>2</v>
      </c>
      <c r="G42" s="126">
        <v>1</v>
      </c>
      <c r="H42" s="126">
        <v>0</v>
      </c>
      <c r="I42" s="126">
        <v>2</v>
      </c>
      <c r="J42" s="126">
        <v>0</v>
      </c>
      <c r="K42" s="126">
        <v>0</v>
      </c>
      <c r="L42" s="126">
        <v>6</v>
      </c>
      <c r="M42" s="238" t="s">
        <v>5165</v>
      </c>
      <c r="N42" s="188">
        <v>6</v>
      </c>
      <c r="O42" s="188"/>
      <c r="P42" s="158"/>
      <c r="Q42" s="188">
        <v>0</v>
      </c>
      <c r="R42" s="188"/>
      <c r="S42" s="188"/>
      <c r="U42" s="126">
        <v>7</v>
      </c>
      <c r="V42" s="126" t="s">
        <v>3513</v>
      </c>
      <c r="W42" s="126">
        <v>6</v>
      </c>
      <c r="X42" s="126">
        <v>8</v>
      </c>
      <c r="Y42" s="126">
        <v>20</v>
      </c>
      <c r="Z42" s="126">
        <v>0</v>
      </c>
      <c r="AA42" s="126">
        <v>0</v>
      </c>
      <c r="AB42" s="126">
        <v>0</v>
      </c>
      <c r="AC42" s="126">
        <v>0</v>
      </c>
      <c r="AD42" s="126">
        <v>0</v>
      </c>
      <c r="AE42" s="126">
        <v>0</v>
      </c>
      <c r="AF42" s="126">
        <v>0.28999999999999998</v>
      </c>
      <c r="AG42" s="126">
        <v>0</v>
      </c>
      <c r="AH42" s="126">
        <v>0</v>
      </c>
      <c r="AI42" s="126">
        <v>1</v>
      </c>
      <c r="BR42" s="126">
        <v>5</v>
      </c>
      <c r="BS42" s="126">
        <v>7</v>
      </c>
      <c r="BT42" s="126">
        <v>7</v>
      </c>
      <c r="BV42" s="126">
        <v>8</v>
      </c>
      <c r="BW42" s="126">
        <v>6</v>
      </c>
      <c r="BX42" s="126">
        <v>1</v>
      </c>
      <c r="BY42" s="126">
        <v>0</v>
      </c>
      <c r="BZ42" s="126">
        <v>35</v>
      </c>
      <c r="CA42" s="126">
        <v>11</v>
      </c>
      <c r="CQ42" s="188"/>
      <c r="CR42" s="188"/>
    </row>
    <row r="43" spans="1:96" s="126" customFormat="1" ht="11.25" customHeight="1" x14ac:dyDescent="0.2">
      <c r="A43" s="126" t="s">
        <v>5161</v>
      </c>
      <c r="B43" s="20">
        <v>517</v>
      </c>
      <c r="C43" s="20" t="str">
        <f>VLOOKUP(File2Modul(A43),ModulVerantwortung,2,FALSE)</f>
        <v>funke03</v>
      </c>
      <c r="D43" s="20"/>
      <c r="E43" s="109" t="s">
        <v>3509</v>
      </c>
      <c r="F43" s="126">
        <v>1</v>
      </c>
      <c r="G43" s="126">
        <v>0</v>
      </c>
      <c r="H43" s="126">
        <v>0</v>
      </c>
      <c r="I43" s="126">
        <v>1</v>
      </c>
      <c r="J43" s="126">
        <v>0</v>
      </c>
      <c r="K43" s="126">
        <v>0</v>
      </c>
      <c r="L43" s="126">
        <v>2</v>
      </c>
      <c r="M43" s="238" t="s">
        <v>5166</v>
      </c>
      <c r="N43" s="188">
        <v>24</v>
      </c>
      <c r="O43" s="188"/>
      <c r="P43" s="158"/>
      <c r="Q43" s="188">
        <v>1</v>
      </c>
      <c r="R43" s="188"/>
      <c r="S43" s="188"/>
      <c r="U43" s="126">
        <v>18</v>
      </c>
      <c r="V43" s="126" t="s">
        <v>3507</v>
      </c>
      <c r="W43" s="126">
        <v>4</v>
      </c>
      <c r="X43" s="126">
        <v>5</v>
      </c>
      <c r="Y43" s="126">
        <v>39</v>
      </c>
      <c r="Z43" s="126">
        <v>0</v>
      </c>
      <c r="AA43" s="126">
        <v>0</v>
      </c>
      <c r="AB43" s="126">
        <v>0</v>
      </c>
      <c r="AC43" s="126">
        <v>0</v>
      </c>
      <c r="AD43" s="126">
        <v>0</v>
      </c>
      <c r="AE43" s="126">
        <v>1</v>
      </c>
      <c r="AF43" s="126">
        <v>0.06</v>
      </c>
      <c r="AG43" s="126">
        <v>0</v>
      </c>
      <c r="AH43" s="126">
        <v>0</v>
      </c>
      <c r="AI43" s="126">
        <v>1</v>
      </c>
      <c r="BR43" s="126">
        <v>5</v>
      </c>
      <c r="BS43" s="126">
        <v>5</v>
      </c>
      <c r="BT43" s="126">
        <v>5</v>
      </c>
      <c r="BV43" s="126">
        <v>27</v>
      </c>
      <c r="BW43" s="126">
        <v>25</v>
      </c>
      <c r="BX43" s="126">
        <v>1</v>
      </c>
      <c r="BY43" s="126">
        <v>0</v>
      </c>
      <c r="BZ43" s="126">
        <v>79</v>
      </c>
      <c r="CA43" s="126">
        <v>62</v>
      </c>
      <c r="CQ43" s="188"/>
      <c r="CR43" s="188"/>
    </row>
    <row r="44" spans="1:96" s="126" customFormat="1" ht="11.25" customHeight="1" x14ac:dyDescent="0.2">
      <c r="A44" s="126" t="s">
        <v>5161</v>
      </c>
      <c r="B44" s="20">
        <v>566</v>
      </c>
      <c r="C44" s="20" t="str">
        <f>VLOOKUP(File2Modul(A44),ModulVerantwortung,2,FALSE)</f>
        <v>funke03</v>
      </c>
      <c r="D44" s="20"/>
      <c r="E44" s="109" t="s">
        <v>5167</v>
      </c>
      <c r="F44" s="126">
        <v>1</v>
      </c>
      <c r="G44" s="126">
        <v>0</v>
      </c>
      <c r="H44" s="126">
        <v>0</v>
      </c>
      <c r="I44" s="126">
        <v>1</v>
      </c>
      <c r="J44" s="126">
        <v>0</v>
      </c>
      <c r="K44" s="126">
        <v>0</v>
      </c>
      <c r="L44" s="126">
        <v>2</v>
      </c>
      <c r="M44" s="238" t="s">
        <v>5168</v>
      </c>
      <c r="N44" s="188">
        <v>40</v>
      </c>
      <c r="O44" s="188"/>
      <c r="P44" s="158"/>
      <c r="Q44" s="188">
        <v>1</v>
      </c>
      <c r="R44" s="188"/>
      <c r="S44" s="188"/>
      <c r="U44" s="126">
        <v>34</v>
      </c>
      <c r="V44" s="126" t="s">
        <v>3507</v>
      </c>
      <c r="W44" s="126">
        <v>4</v>
      </c>
      <c r="X44" s="126">
        <v>5</v>
      </c>
      <c r="Y44" s="126">
        <v>66</v>
      </c>
      <c r="Z44" s="126">
        <v>0</v>
      </c>
      <c r="AA44" s="126">
        <v>0</v>
      </c>
      <c r="AB44" s="126">
        <v>0</v>
      </c>
      <c r="AC44" s="126">
        <v>0</v>
      </c>
      <c r="AD44" s="126">
        <v>0</v>
      </c>
      <c r="AE44" s="126">
        <v>1</v>
      </c>
      <c r="AF44" s="126">
        <v>0.03</v>
      </c>
      <c r="AG44" s="126">
        <v>0</v>
      </c>
      <c r="AH44" s="126">
        <v>0</v>
      </c>
      <c r="AI44" s="126">
        <v>1</v>
      </c>
      <c r="BR44" s="126">
        <v>6</v>
      </c>
      <c r="BS44" s="126">
        <v>6</v>
      </c>
      <c r="BT44" s="126">
        <v>7</v>
      </c>
      <c r="BV44" s="126">
        <v>43</v>
      </c>
      <c r="BW44" s="126">
        <v>41</v>
      </c>
      <c r="BX44" s="126">
        <v>1</v>
      </c>
      <c r="BY44" s="126">
        <v>0</v>
      </c>
      <c r="BZ44" s="126">
        <v>165</v>
      </c>
      <c r="CA44" s="126">
        <v>116</v>
      </c>
      <c r="CQ44" s="188"/>
      <c r="CR44" s="188"/>
    </row>
    <row r="45" spans="1:96" s="126" customFormat="1" ht="11.25" customHeight="1" x14ac:dyDescent="0.2">
      <c r="A45" s="126" t="s">
        <v>5161</v>
      </c>
      <c r="B45" s="20">
        <v>642</v>
      </c>
      <c r="C45" s="20" t="str">
        <f>VLOOKUP(File2Modul(A45),ModulVerantwortung,2,FALSE)</f>
        <v>funke03</v>
      </c>
      <c r="D45" s="20"/>
      <c r="E45" s="109" t="s">
        <v>3510</v>
      </c>
      <c r="F45" s="126">
        <v>1</v>
      </c>
      <c r="G45" s="126">
        <v>0</v>
      </c>
      <c r="H45" s="126">
        <v>0</v>
      </c>
      <c r="I45" s="126">
        <v>1</v>
      </c>
      <c r="J45" s="126">
        <v>0</v>
      </c>
      <c r="K45" s="126">
        <v>0</v>
      </c>
      <c r="L45" s="126">
        <v>2</v>
      </c>
      <c r="M45" s="238" t="s">
        <v>5169</v>
      </c>
      <c r="N45" s="188">
        <v>11</v>
      </c>
      <c r="O45" s="188"/>
      <c r="P45" s="158"/>
      <c r="Q45" s="188">
        <v>1</v>
      </c>
      <c r="R45" s="188"/>
      <c r="S45" s="188"/>
      <c r="U45" s="126">
        <v>6</v>
      </c>
      <c r="V45" s="126" t="s">
        <v>3507</v>
      </c>
      <c r="W45" s="126">
        <v>4</v>
      </c>
      <c r="X45" s="126">
        <v>5</v>
      </c>
      <c r="Y45" s="126">
        <v>14</v>
      </c>
      <c r="Z45" s="126">
        <v>0</v>
      </c>
      <c r="AA45" s="126">
        <v>0</v>
      </c>
      <c r="AB45" s="126">
        <v>0</v>
      </c>
      <c r="AC45" s="126">
        <v>0</v>
      </c>
      <c r="AD45" s="126">
        <v>0</v>
      </c>
      <c r="AE45" s="126">
        <v>1</v>
      </c>
      <c r="AF45" s="126">
        <v>0.17</v>
      </c>
      <c r="AG45" s="126">
        <v>0</v>
      </c>
      <c r="AH45" s="126">
        <v>0</v>
      </c>
      <c r="AI45" s="126">
        <v>1</v>
      </c>
      <c r="BR45" s="126">
        <v>4</v>
      </c>
      <c r="BS45" s="126">
        <v>4</v>
      </c>
      <c r="BT45" s="126">
        <v>5</v>
      </c>
      <c r="BV45" s="126">
        <v>14</v>
      </c>
      <c r="BW45" s="126">
        <v>12</v>
      </c>
      <c r="BX45" s="126">
        <v>1</v>
      </c>
      <c r="BY45" s="126">
        <v>0</v>
      </c>
      <c r="BZ45" s="126">
        <v>30</v>
      </c>
      <c r="CA45" s="126">
        <v>29</v>
      </c>
      <c r="CQ45" s="188"/>
      <c r="CR45" s="188"/>
    </row>
    <row r="46" spans="1:96" s="126" customFormat="1" ht="11.25" customHeight="1" x14ac:dyDescent="0.2">
      <c r="A46" s="126" t="s">
        <v>5161</v>
      </c>
      <c r="B46" s="20">
        <v>666</v>
      </c>
      <c r="C46" s="20" t="str">
        <f>VLOOKUP(File2Modul(A46),ModulVerantwortung,2,FALSE)</f>
        <v>funke03</v>
      </c>
      <c r="D46" s="20"/>
      <c r="E46" s="109" t="s">
        <v>3511</v>
      </c>
      <c r="F46" s="126">
        <v>1</v>
      </c>
      <c r="G46" s="126">
        <v>0</v>
      </c>
      <c r="H46" s="126">
        <v>0</v>
      </c>
      <c r="I46" s="126">
        <v>1</v>
      </c>
      <c r="J46" s="126">
        <v>0</v>
      </c>
      <c r="K46" s="126">
        <v>0</v>
      </c>
      <c r="L46" s="126">
        <v>2</v>
      </c>
      <c r="M46" s="238" t="s">
        <v>5170</v>
      </c>
      <c r="N46" s="188">
        <v>18</v>
      </c>
      <c r="O46" s="188"/>
      <c r="P46" s="158"/>
      <c r="Q46" s="188">
        <v>1</v>
      </c>
      <c r="R46" s="188"/>
      <c r="S46" s="188"/>
      <c r="U46" s="126">
        <v>14</v>
      </c>
      <c r="V46" s="126" t="s">
        <v>3507</v>
      </c>
      <c r="W46" s="126">
        <v>4</v>
      </c>
      <c r="X46" s="126">
        <v>5</v>
      </c>
      <c r="Y46" s="126">
        <v>22</v>
      </c>
      <c r="Z46" s="126">
        <v>0</v>
      </c>
      <c r="AA46" s="126">
        <v>0</v>
      </c>
      <c r="AB46" s="126">
        <v>0</v>
      </c>
      <c r="AC46" s="126">
        <v>0</v>
      </c>
      <c r="AD46" s="126">
        <v>0</v>
      </c>
      <c r="AE46" s="126">
        <v>2</v>
      </c>
      <c r="AF46" s="126">
        <v>7.0000000000000007E-2</v>
      </c>
      <c r="AG46" s="126">
        <v>0</v>
      </c>
      <c r="AH46" s="126">
        <v>0</v>
      </c>
      <c r="AI46" s="126">
        <v>1</v>
      </c>
      <c r="BR46" s="126">
        <v>6</v>
      </c>
      <c r="BS46" s="126">
        <v>7</v>
      </c>
      <c r="BT46" s="126">
        <v>7</v>
      </c>
      <c r="BV46" s="126">
        <v>22</v>
      </c>
      <c r="BW46" s="126">
        <v>20</v>
      </c>
      <c r="BX46" s="126">
        <v>1</v>
      </c>
      <c r="BY46" s="126">
        <v>0</v>
      </c>
      <c r="BZ46" s="126">
        <v>70</v>
      </c>
      <c r="CA46" s="126">
        <v>70</v>
      </c>
      <c r="CQ46" s="188"/>
      <c r="CR46" s="188"/>
    </row>
    <row r="47" spans="1:96" s="126" customFormat="1" ht="11.25" customHeight="1" x14ac:dyDescent="0.2">
      <c r="A47" s="126" t="s">
        <v>5161</v>
      </c>
      <c r="B47" s="20">
        <v>708</v>
      </c>
      <c r="C47" s="20" t="str">
        <f>VLOOKUP(File2Modul(A47),ModulVerantwortung,2,FALSE)</f>
        <v>funke03</v>
      </c>
      <c r="D47" s="20"/>
      <c r="E47" s="109" t="s">
        <v>3512</v>
      </c>
      <c r="F47" s="126">
        <v>4</v>
      </c>
      <c r="G47" s="126">
        <v>1</v>
      </c>
      <c r="H47" s="126">
        <v>0</v>
      </c>
      <c r="I47" s="126">
        <v>8</v>
      </c>
      <c r="J47" s="126">
        <v>0</v>
      </c>
      <c r="K47" s="126">
        <v>0</v>
      </c>
      <c r="L47" s="126">
        <v>21</v>
      </c>
      <c r="M47" s="238" t="s">
        <v>5171</v>
      </c>
      <c r="N47" s="188">
        <v>36</v>
      </c>
      <c r="O47" s="188"/>
      <c r="P47" s="158"/>
      <c r="Q47" s="188">
        <v>0</v>
      </c>
      <c r="R47" s="188"/>
      <c r="S47" s="188"/>
      <c r="U47" s="126">
        <v>41</v>
      </c>
      <c r="V47" s="126" t="s">
        <v>3767</v>
      </c>
      <c r="W47" s="126">
        <v>31</v>
      </c>
      <c r="X47" s="126">
        <v>35</v>
      </c>
      <c r="Y47" s="126">
        <v>102</v>
      </c>
      <c r="Z47" s="126">
        <v>0</v>
      </c>
      <c r="AA47" s="126">
        <v>0</v>
      </c>
      <c r="AB47" s="126">
        <v>0</v>
      </c>
      <c r="AC47" s="126">
        <v>0</v>
      </c>
      <c r="AD47" s="126">
        <v>0</v>
      </c>
      <c r="AE47" s="126">
        <v>4</v>
      </c>
      <c r="AF47" s="126">
        <v>0.2</v>
      </c>
      <c r="AG47" s="126">
        <v>1</v>
      </c>
      <c r="AH47" s="126">
        <v>0</v>
      </c>
      <c r="AI47" s="126">
        <v>1</v>
      </c>
      <c r="BR47" s="126">
        <v>5</v>
      </c>
      <c r="BS47" s="126">
        <v>6</v>
      </c>
      <c r="BT47" s="126">
        <v>6</v>
      </c>
      <c r="BV47" s="126">
        <v>44</v>
      </c>
      <c r="BW47" s="126">
        <v>39</v>
      </c>
      <c r="BX47" s="126">
        <v>1</v>
      </c>
      <c r="BY47" s="126">
        <v>0</v>
      </c>
      <c r="BZ47" s="126">
        <v>157</v>
      </c>
      <c r="CA47" s="126">
        <v>79</v>
      </c>
      <c r="CQ47" s="188"/>
      <c r="CR47" s="188"/>
    </row>
    <row r="48" spans="1:96" s="126" customFormat="1" ht="11.25" customHeight="1" x14ac:dyDescent="0.2">
      <c r="A48" s="126" t="s">
        <v>5161</v>
      </c>
      <c r="B48" s="20">
        <v>827</v>
      </c>
      <c r="C48" s="20" t="str">
        <f>VLOOKUP(File2Modul(A48),ModulVerantwortung,2,FALSE)</f>
        <v>funke03</v>
      </c>
      <c r="D48" s="20"/>
      <c r="E48" s="109" t="s">
        <v>3514</v>
      </c>
      <c r="F48" s="126">
        <v>3</v>
      </c>
      <c r="G48" s="126">
        <v>1</v>
      </c>
      <c r="H48" s="126">
        <v>0</v>
      </c>
      <c r="I48" s="126">
        <v>4</v>
      </c>
      <c r="J48" s="126">
        <v>0</v>
      </c>
      <c r="K48" s="126">
        <v>0</v>
      </c>
      <c r="L48" s="126">
        <v>6</v>
      </c>
      <c r="M48" s="238" t="s">
        <v>5172</v>
      </c>
      <c r="N48" s="188">
        <v>9</v>
      </c>
      <c r="O48" s="188"/>
      <c r="P48" s="158"/>
      <c r="Q48" s="188">
        <v>0</v>
      </c>
      <c r="R48" s="188"/>
      <c r="S48" s="188"/>
      <c r="U48" s="126">
        <v>10</v>
      </c>
      <c r="V48" s="126" t="s">
        <v>3516</v>
      </c>
      <c r="W48" s="126">
        <v>6</v>
      </c>
      <c r="X48" s="126">
        <v>9</v>
      </c>
      <c r="Y48" s="126">
        <v>30</v>
      </c>
      <c r="Z48" s="126">
        <v>0</v>
      </c>
      <c r="AA48" s="126">
        <v>0</v>
      </c>
      <c r="AB48" s="126">
        <v>0</v>
      </c>
      <c r="AC48" s="126">
        <v>0</v>
      </c>
      <c r="AD48" s="126">
        <v>0</v>
      </c>
      <c r="AE48" s="126">
        <v>0</v>
      </c>
      <c r="AF48" s="126">
        <v>0.4</v>
      </c>
      <c r="AG48" s="126">
        <v>1</v>
      </c>
      <c r="AH48" s="126">
        <v>0</v>
      </c>
      <c r="AI48" s="126">
        <v>1</v>
      </c>
      <c r="BR48" s="126">
        <v>5</v>
      </c>
      <c r="BS48" s="126">
        <v>7</v>
      </c>
      <c r="BT48" s="126">
        <v>7</v>
      </c>
      <c r="BV48" s="126">
        <v>12</v>
      </c>
      <c r="BW48" s="126">
        <v>9</v>
      </c>
      <c r="BX48" s="126">
        <v>1</v>
      </c>
      <c r="BY48" s="126">
        <v>0</v>
      </c>
      <c r="BZ48" s="126">
        <v>46</v>
      </c>
      <c r="CA48" s="126">
        <v>19</v>
      </c>
    </row>
    <row r="49" spans="1:79" s="126" customFormat="1" ht="11.25" customHeight="1" x14ac:dyDescent="0.2">
      <c r="A49" s="126" t="s">
        <v>5161</v>
      </c>
      <c r="B49" s="20">
        <v>867</v>
      </c>
      <c r="C49" s="20" t="str">
        <f>VLOOKUP(File2Modul(A49),ModulVerantwortung,2,FALSE)</f>
        <v>funke03</v>
      </c>
      <c r="D49" s="20"/>
      <c r="E49" s="109" t="s">
        <v>3515</v>
      </c>
      <c r="F49" s="126">
        <v>4</v>
      </c>
      <c r="G49" s="126">
        <v>1</v>
      </c>
      <c r="H49" s="126">
        <v>0</v>
      </c>
      <c r="I49" s="126">
        <v>8</v>
      </c>
      <c r="J49" s="126">
        <v>0</v>
      </c>
      <c r="K49" s="126">
        <v>0</v>
      </c>
      <c r="L49" s="126">
        <v>6</v>
      </c>
      <c r="M49" s="238" t="s">
        <v>5173</v>
      </c>
      <c r="N49" s="188">
        <v>12</v>
      </c>
      <c r="O49" s="188"/>
      <c r="P49" s="158"/>
      <c r="Q49" s="188">
        <v>0</v>
      </c>
      <c r="R49" s="188"/>
      <c r="S49" s="188"/>
      <c r="U49" s="126">
        <v>14</v>
      </c>
      <c r="V49" s="126" t="s">
        <v>3767</v>
      </c>
      <c r="W49" s="126">
        <v>6</v>
      </c>
      <c r="X49" s="126">
        <v>10</v>
      </c>
      <c r="Y49" s="126">
        <v>42</v>
      </c>
      <c r="Z49" s="126">
        <v>0</v>
      </c>
      <c r="AA49" s="126">
        <v>0</v>
      </c>
      <c r="AB49" s="126">
        <v>0</v>
      </c>
      <c r="AC49" s="126">
        <v>0</v>
      </c>
      <c r="AD49" s="126">
        <v>0</v>
      </c>
      <c r="AE49" s="126">
        <v>0</v>
      </c>
      <c r="AF49" s="126">
        <v>0.56999999999999995</v>
      </c>
      <c r="AG49" s="126">
        <v>1</v>
      </c>
      <c r="AH49" s="126">
        <v>0</v>
      </c>
      <c r="AI49" s="126">
        <v>1</v>
      </c>
      <c r="BR49" s="126">
        <v>5</v>
      </c>
      <c r="BS49" s="126">
        <v>7</v>
      </c>
      <c r="BT49" s="126">
        <v>7</v>
      </c>
      <c r="BV49" s="126">
        <v>17</v>
      </c>
      <c r="BW49" s="126">
        <v>12</v>
      </c>
      <c r="BX49" s="126">
        <v>1</v>
      </c>
      <c r="BY49" s="126">
        <v>0</v>
      </c>
      <c r="BZ49" s="126">
        <v>65</v>
      </c>
      <c r="CA49" s="126">
        <v>30</v>
      </c>
    </row>
    <row r="50" spans="1:79" s="126" customFormat="1" ht="11.25" customHeight="1" x14ac:dyDescent="0.2">
      <c r="A50" s="126" t="s">
        <v>5161</v>
      </c>
      <c r="B50" s="20">
        <v>927</v>
      </c>
      <c r="C50" s="20" t="str">
        <f>VLOOKUP(File2Modul(A50),ModulVerantwortung,2,FALSE)</f>
        <v>funke03</v>
      </c>
      <c r="D50" s="20"/>
      <c r="E50" s="109" t="s">
        <v>3517</v>
      </c>
      <c r="F50" s="126">
        <v>1</v>
      </c>
      <c r="G50" s="126">
        <v>0</v>
      </c>
      <c r="H50" s="126">
        <v>0</v>
      </c>
      <c r="I50" s="126">
        <v>1</v>
      </c>
      <c r="J50" s="126">
        <v>0</v>
      </c>
      <c r="K50" s="126">
        <v>1</v>
      </c>
      <c r="L50" s="126">
        <v>0</v>
      </c>
      <c r="M50" s="143"/>
      <c r="N50" s="126">
        <v>1</v>
      </c>
      <c r="P50"/>
      <c r="Q50" s="126">
        <v>0</v>
      </c>
      <c r="U50" s="126">
        <v>1</v>
      </c>
      <c r="V50" s="126" t="s">
        <v>3507</v>
      </c>
      <c r="W50" s="126">
        <v>0</v>
      </c>
      <c r="X50" s="126">
        <v>1</v>
      </c>
      <c r="Y50" s="126">
        <v>3</v>
      </c>
      <c r="Z50" s="126">
        <v>0</v>
      </c>
      <c r="AA50" s="126">
        <v>0</v>
      </c>
      <c r="AB50" s="126">
        <v>0</v>
      </c>
      <c r="AC50" s="126">
        <v>0</v>
      </c>
      <c r="AD50" s="126">
        <v>0</v>
      </c>
      <c r="AE50" s="126">
        <v>0</v>
      </c>
      <c r="AF50" s="126">
        <v>1</v>
      </c>
      <c r="AG50" s="126">
        <v>0</v>
      </c>
      <c r="AH50" s="126">
        <v>0</v>
      </c>
      <c r="AI50" s="126">
        <v>1</v>
      </c>
      <c r="BR50" s="126">
        <v>8</v>
      </c>
      <c r="BS50" s="126">
        <v>8</v>
      </c>
      <c r="BT50" s="126">
        <v>8</v>
      </c>
      <c r="BV50" s="126">
        <v>1</v>
      </c>
      <c r="BW50" s="126">
        <v>1</v>
      </c>
      <c r="BX50" s="126">
        <v>1</v>
      </c>
      <c r="BY50" s="126">
        <v>0</v>
      </c>
      <c r="BZ50" s="126">
        <v>5</v>
      </c>
      <c r="CA50" s="126">
        <v>3</v>
      </c>
    </row>
    <row r="51" spans="1:79" s="126" customFormat="1" ht="11.25" customHeight="1" x14ac:dyDescent="0.2">
      <c r="A51" s="126" t="s">
        <v>5161</v>
      </c>
      <c r="B51" s="20">
        <v>948</v>
      </c>
      <c r="C51" s="20" t="str">
        <f>VLOOKUP(File2Modul(A51),ModulVerantwortung,2,FALSE)</f>
        <v>funke03</v>
      </c>
      <c r="D51" s="20"/>
      <c r="E51" s="109" t="s">
        <v>3518</v>
      </c>
      <c r="F51" s="126">
        <v>1</v>
      </c>
      <c r="G51" s="126">
        <v>0</v>
      </c>
      <c r="H51" s="126">
        <v>0</v>
      </c>
      <c r="I51" s="126">
        <v>1</v>
      </c>
      <c r="J51" s="126">
        <v>0</v>
      </c>
      <c r="K51" s="126">
        <v>1</v>
      </c>
      <c r="L51" s="126">
        <v>0</v>
      </c>
      <c r="M51" s="143"/>
      <c r="N51" s="126">
        <v>1</v>
      </c>
      <c r="P51"/>
      <c r="Q51" s="126">
        <v>0</v>
      </c>
      <c r="U51" s="126">
        <v>1</v>
      </c>
      <c r="V51" s="126" t="s">
        <v>3507</v>
      </c>
      <c r="W51" s="126">
        <v>0</v>
      </c>
      <c r="X51" s="126">
        <v>1</v>
      </c>
      <c r="Y51" s="126">
        <v>2</v>
      </c>
      <c r="Z51" s="126">
        <v>0</v>
      </c>
      <c r="AA51" s="126">
        <v>0</v>
      </c>
      <c r="AB51" s="126">
        <v>0</v>
      </c>
      <c r="AC51" s="126">
        <v>0</v>
      </c>
      <c r="AD51" s="126">
        <v>0</v>
      </c>
      <c r="AE51" s="126">
        <v>0</v>
      </c>
      <c r="AF51" s="126">
        <v>1</v>
      </c>
      <c r="AG51" s="126">
        <v>0</v>
      </c>
      <c r="AH51" s="126">
        <v>0</v>
      </c>
      <c r="AI51" s="126">
        <v>1</v>
      </c>
      <c r="BR51" s="126">
        <v>8</v>
      </c>
      <c r="BS51" s="126">
        <v>8</v>
      </c>
      <c r="BT51" s="126">
        <v>8</v>
      </c>
      <c r="BV51" s="126">
        <v>1</v>
      </c>
      <c r="BW51" s="126">
        <v>1</v>
      </c>
      <c r="BX51" s="126">
        <v>1</v>
      </c>
      <c r="BY51" s="126">
        <v>0</v>
      </c>
      <c r="BZ51" s="126">
        <v>5</v>
      </c>
      <c r="CA51" s="126">
        <v>3</v>
      </c>
    </row>
    <row r="52" spans="1:79" s="126" customFormat="1" ht="11.25" customHeight="1" x14ac:dyDescent="0.2">
      <c r="A52" s="126" t="s">
        <v>5161</v>
      </c>
      <c r="B52" s="20">
        <v>961</v>
      </c>
      <c r="C52" s="20" t="str">
        <f>VLOOKUP(File2Modul(A52),ModulVerantwortung,2,FALSE)</f>
        <v>funke03</v>
      </c>
      <c r="D52" s="20"/>
      <c r="E52" s="109" t="s">
        <v>5174</v>
      </c>
      <c r="F52" s="126">
        <v>1</v>
      </c>
      <c r="G52" s="126">
        <v>0</v>
      </c>
      <c r="H52" s="126">
        <v>0</v>
      </c>
      <c r="I52" s="126">
        <v>1</v>
      </c>
      <c r="J52" s="126">
        <v>0</v>
      </c>
      <c r="K52" s="126">
        <v>1</v>
      </c>
      <c r="L52" s="126">
        <v>0</v>
      </c>
      <c r="M52" s="143"/>
      <c r="N52" s="126">
        <v>1</v>
      </c>
      <c r="P52"/>
      <c r="Q52" s="126">
        <v>0</v>
      </c>
      <c r="U52" s="126">
        <v>1</v>
      </c>
      <c r="V52" s="126" t="s">
        <v>3507</v>
      </c>
      <c r="W52" s="126">
        <v>0</v>
      </c>
      <c r="X52" s="126">
        <v>1</v>
      </c>
      <c r="Y52" s="126">
        <v>2</v>
      </c>
      <c r="Z52" s="126">
        <v>0</v>
      </c>
      <c r="AA52" s="126">
        <v>0</v>
      </c>
      <c r="AB52" s="126">
        <v>0</v>
      </c>
      <c r="AC52" s="126">
        <v>0</v>
      </c>
      <c r="AD52" s="126">
        <v>0</v>
      </c>
      <c r="AE52" s="126">
        <v>0</v>
      </c>
      <c r="AF52" s="126">
        <v>1</v>
      </c>
      <c r="AG52" s="126">
        <v>0</v>
      </c>
      <c r="AH52" s="126">
        <v>0</v>
      </c>
      <c r="AI52" s="126">
        <v>1</v>
      </c>
      <c r="BR52" s="126">
        <v>8</v>
      </c>
      <c r="BS52" s="126">
        <v>8</v>
      </c>
      <c r="BT52" s="126">
        <v>8</v>
      </c>
      <c r="BV52" s="126">
        <v>1</v>
      </c>
      <c r="BW52" s="126">
        <v>1</v>
      </c>
      <c r="BX52" s="126">
        <v>1</v>
      </c>
      <c r="BY52" s="126">
        <v>0</v>
      </c>
      <c r="BZ52" s="126">
        <v>5</v>
      </c>
      <c r="CA52" s="126">
        <v>3</v>
      </c>
    </row>
    <row r="53" spans="1:79" s="126" customFormat="1" ht="11.25" customHeight="1" x14ac:dyDescent="0.2">
      <c r="A53" s="126" t="s">
        <v>5161</v>
      </c>
      <c r="B53" s="20">
        <v>974</v>
      </c>
      <c r="C53" s="20" t="str">
        <f>VLOOKUP(File2Modul(A53),ModulVerantwortung,2,FALSE)</f>
        <v>funke03</v>
      </c>
      <c r="D53" s="20"/>
      <c r="E53" s="109" t="s">
        <v>3519</v>
      </c>
      <c r="F53" s="126">
        <v>1</v>
      </c>
      <c r="G53" s="126">
        <v>0</v>
      </c>
      <c r="H53" s="126">
        <v>0</v>
      </c>
      <c r="I53" s="126">
        <v>1</v>
      </c>
      <c r="J53" s="126">
        <v>0</v>
      </c>
      <c r="K53" s="126">
        <v>1</v>
      </c>
      <c r="L53" s="126">
        <v>0</v>
      </c>
      <c r="M53" s="143"/>
      <c r="N53" s="126">
        <v>1</v>
      </c>
      <c r="P53"/>
      <c r="Q53" s="126">
        <v>0</v>
      </c>
      <c r="U53" s="126">
        <v>1</v>
      </c>
      <c r="V53" s="126" t="s">
        <v>3507</v>
      </c>
      <c r="W53" s="126">
        <v>0</v>
      </c>
      <c r="X53" s="126">
        <v>1</v>
      </c>
      <c r="Y53" s="126">
        <v>2</v>
      </c>
      <c r="Z53" s="126">
        <v>0</v>
      </c>
      <c r="AA53" s="126">
        <v>0</v>
      </c>
      <c r="AB53" s="126">
        <v>0</v>
      </c>
      <c r="AC53" s="126">
        <v>0</v>
      </c>
      <c r="AD53" s="126">
        <v>0</v>
      </c>
      <c r="AE53" s="126">
        <v>0</v>
      </c>
      <c r="AF53" s="126">
        <v>1</v>
      </c>
      <c r="AG53" s="126">
        <v>0</v>
      </c>
      <c r="AH53" s="126">
        <v>0</v>
      </c>
      <c r="AI53" s="126">
        <v>1</v>
      </c>
      <c r="BR53" s="126">
        <v>8</v>
      </c>
      <c r="BS53" s="126">
        <v>8</v>
      </c>
      <c r="BT53" s="126">
        <v>8</v>
      </c>
      <c r="BV53" s="126">
        <v>1</v>
      </c>
      <c r="BW53" s="126">
        <v>1</v>
      </c>
      <c r="BX53" s="126">
        <v>1</v>
      </c>
      <c r="BY53" s="126">
        <v>0</v>
      </c>
      <c r="BZ53" s="126">
        <v>5</v>
      </c>
      <c r="CA53" s="126">
        <v>3</v>
      </c>
    </row>
    <row r="54" spans="1:79" s="126" customFormat="1" ht="11.25" customHeight="1" x14ac:dyDescent="0.2">
      <c r="A54" s="126" t="s">
        <v>5161</v>
      </c>
      <c r="B54" s="20">
        <v>994</v>
      </c>
      <c r="C54" s="20" t="str">
        <f>VLOOKUP(File2Modul(A54),ModulVerantwortung,2,FALSE)</f>
        <v>funke03</v>
      </c>
      <c r="D54" s="20"/>
      <c r="E54" s="109" t="s">
        <v>3520</v>
      </c>
      <c r="F54" s="126">
        <v>1</v>
      </c>
      <c r="G54" s="126">
        <v>0</v>
      </c>
      <c r="H54" s="126">
        <v>0</v>
      </c>
      <c r="I54" s="126">
        <v>1</v>
      </c>
      <c r="J54" s="126">
        <v>0</v>
      </c>
      <c r="K54" s="126">
        <v>1</v>
      </c>
      <c r="L54" s="126">
        <v>0</v>
      </c>
      <c r="M54" s="143"/>
      <c r="N54" s="126">
        <v>1</v>
      </c>
      <c r="P54"/>
      <c r="Q54" s="126">
        <v>0</v>
      </c>
      <c r="U54" s="126">
        <v>1</v>
      </c>
      <c r="V54" s="126" t="s">
        <v>3507</v>
      </c>
      <c r="W54" s="126">
        <v>0</v>
      </c>
      <c r="X54" s="126">
        <v>1</v>
      </c>
      <c r="Y54" s="126">
        <v>3</v>
      </c>
      <c r="Z54" s="126">
        <v>0</v>
      </c>
      <c r="AA54" s="126">
        <v>0</v>
      </c>
      <c r="AB54" s="126">
        <v>0</v>
      </c>
      <c r="AC54" s="126">
        <v>0</v>
      </c>
      <c r="AD54" s="126">
        <v>0</v>
      </c>
      <c r="AE54" s="126">
        <v>0</v>
      </c>
      <c r="AF54" s="126">
        <v>1</v>
      </c>
      <c r="AG54" s="126">
        <v>0</v>
      </c>
      <c r="AH54" s="126">
        <v>0</v>
      </c>
      <c r="AI54" s="126">
        <v>1</v>
      </c>
      <c r="BR54" s="126">
        <v>8</v>
      </c>
      <c r="BS54" s="126">
        <v>8</v>
      </c>
      <c r="BT54" s="126">
        <v>8</v>
      </c>
      <c r="BV54" s="126">
        <v>1</v>
      </c>
      <c r="BW54" s="126">
        <v>1</v>
      </c>
      <c r="BX54" s="126">
        <v>1</v>
      </c>
      <c r="BY54" s="126">
        <v>0</v>
      </c>
      <c r="BZ54" s="126">
        <v>5</v>
      </c>
      <c r="CA54" s="126">
        <v>3</v>
      </c>
    </row>
    <row r="55" spans="1:79" s="126" customFormat="1" ht="11.25" customHeight="1" x14ac:dyDescent="0.2">
      <c r="A55" s="126" t="s">
        <v>5161</v>
      </c>
      <c r="B55" s="20">
        <v>1022</v>
      </c>
      <c r="C55" s="20" t="str">
        <f>VLOOKUP(File2Modul(A55),ModulVerantwortung,2,FALSE)</f>
        <v>funke03</v>
      </c>
      <c r="D55" s="20"/>
      <c r="E55" s="109" t="s">
        <v>3521</v>
      </c>
      <c r="F55" s="126">
        <v>1</v>
      </c>
      <c r="G55" s="126">
        <v>0</v>
      </c>
      <c r="H55" s="126">
        <v>0</v>
      </c>
      <c r="I55" s="126">
        <v>1</v>
      </c>
      <c r="J55" s="126">
        <v>0</v>
      </c>
      <c r="K55" s="126">
        <v>1</v>
      </c>
      <c r="L55" s="126">
        <v>0</v>
      </c>
      <c r="M55" s="143"/>
      <c r="N55" s="126">
        <v>1</v>
      </c>
      <c r="Q55" s="126">
        <v>0</v>
      </c>
      <c r="U55" s="126">
        <v>1</v>
      </c>
      <c r="V55" s="126" t="s">
        <v>3507</v>
      </c>
      <c r="W55" s="126">
        <v>0</v>
      </c>
      <c r="X55" s="126">
        <v>1</v>
      </c>
      <c r="Y55" s="126">
        <v>3</v>
      </c>
      <c r="Z55" s="126">
        <v>0</v>
      </c>
      <c r="AA55" s="126">
        <v>0</v>
      </c>
      <c r="AB55" s="126">
        <v>0</v>
      </c>
      <c r="AC55" s="126">
        <v>0</v>
      </c>
      <c r="AD55" s="126">
        <v>0</v>
      </c>
      <c r="AE55" s="126">
        <v>0</v>
      </c>
      <c r="AF55" s="126">
        <v>1</v>
      </c>
      <c r="AG55" s="126">
        <v>0</v>
      </c>
      <c r="AH55" s="126">
        <v>0</v>
      </c>
      <c r="AI55" s="126">
        <v>1</v>
      </c>
      <c r="BR55" s="126">
        <v>8</v>
      </c>
      <c r="BS55" s="126">
        <v>8</v>
      </c>
      <c r="BT55" s="126">
        <v>8</v>
      </c>
      <c r="BV55" s="126">
        <v>1</v>
      </c>
      <c r="BW55" s="126">
        <v>1</v>
      </c>
      <c r="BX55" s="126">
        <v>1</v>
      </c>
      <c r="BY55" s="126">
        <v>0</v>
      </c>
      <c r="BZ55" s="126">
        <v>5</v>
      </c>
      <c r="CA55" s="126">
        <v>3</v>
      </c>
    </row>
    <row r="56" spans="1:79" s="126" customFormat="1" ht="11.25" customHeight="1" x14ac:dyDescent="0.2">
      <c r="A56" s="126" t="s">
        <v>5161</v>
      </c>
      <c r="B56" s="20">
        <v>1043</v>
      </c>
      <c r="C56" s="20" t="str">
        <f>VLOOKUP(File2Modul(A56),ModulVerantwortung,2,FALSE)</f>
        <v>funke03</v>
      </c>
      <c r="D56" s="20"/>
      <c r="E56" s="109" t="s">
        <v>3522</v>
      </c>
      <c r="F56" s="126">
        <v>1</v>
      </c>
      <c r="G56" s="126">
        <v>0</v>
      </c>
      <c r="H56" s="126">
        <v>0</v>
      </c>
      <c r="I56" s="126">
        <v>1</v>
      </c>
      <c r="J56" s="126">
        <v>0</v>
      </c>
      <c r="K56" s="126">
        <v>1</v>
      </c>
      <c r="L56" s="126">
        <v>0</v>
      </c>
      <c r="M56" s="143"/>
      <c r="N56" s="126">
        <v>1</v>
      </c>
      <c r="P56"/>
      <c r="Q56" s="126">
        <v>0</v>
      </c>
      <c r="U56" s="126">
        <v>1</v>
      </c>
      <c r="V56" s="126" t="s">
        <v>3507</v>
      </c>
      <c r="W56" s="126">
        <v>0</v>
      </c>
      <c r="X56" s="126">
        <v>1</v>
      </c>
      <c r="Y56" s="126">
        <v>2</v>
      </c>
      <c r="Z56" s="126">
        <v>0</v>
      </c>
      <c r="AA56" s="126">
        <v>0</v>
      </c>
      <c r="AB56" s="126">
        <v>0</v>
      </c>
      <c r="AC56" s="126">
        <v>0</v>
      </c>
      <c r="AD56" s="126">
        <v>0</v>
      </c>
      <c r="AE56" s="126">
        <v>0</v>
      </c>
      <c r="AF56" s="126">
        <v>1</v>
      </c>
      <c r="AG56" s="126">
        <v>0</v>
      </c>
      <c r="AH56" s="126">
        <v>0</v>
      </c>
      <c r="AI56" s="126">
        <v>1</v>
      </c>
      <c r="BR56" s="126">
        <v>8</v>
      </c>
      <c r="BS56" s="126">
        <v>8</v>
      </c>
      <c r="BT56" s="126">
        <v>8</v>
      </c>
      <c r="BV56" s="126">
        <v>1</v>
      </c>
      <c r="BW56" s="126">
        <v>1</v>
      </c>
      <c r="BX56" s="126">
        <v>1</v>
      </c>
      <c r="BY56" s="126">
        <v>0</v>
      </c>
      <c r="BZ56" s="126">
        <v>5</v>
      </c>
      <c r="CA56" s="126">
        <v>3</v>
      </c>
    </row>
    <row r="57" spans="1:79" s="126" customFormat="1" ht="11.25" customHeight="1" x14ac:dyDescent="0.2">
      <c r="A57" s="126" t="s">
        <v>5161</v>
      </c>
      <c r="B57" s="20">
        <v>1056</v>
      </c>
      <c r="C57" s="20" t="str">
        <f>VLOOKUP(File2Modul(A57),ModulVerantwortung,2,FALSE)</f>
        <v>funke03</v>
      </c>
      <c r="D57" s="20"/>
      <c r="E57" s="109" t="s">
        <v>3523</v>
      </c>
      <c r="F57" s="126">
        <v>1</v>
      </c>
      <c r="G57" s="126">
        <v>0</v>
      </c>
      <c r="H57" s="126">
        <v>0</v>
      </c>
      <c r="I57" s="126">
        <v>1</v>
      </c>
      <c r="J57" s="126">
        <v>0</v>
      </c>
      <c r="K57" s="126">
        <v>1</v>
      </c>
      <c r="L57" s="126">
        <v>0</v>
      </c>
      <c r="M57" s="143"/>
      <c r="N57" s="126">
        <v>1</v>
      </c>
      <c r="P57"/>
      <c r="Q57" s="126">
        <v>0</v>
      </c>
      <c r="U57" s="126">
        <v>1</v>
      </c>
      <c r="V57" s="126" t="s">
        <v>3507</v>
      </c>
      <c r="W57" s="126">
        <v>0</v>
      </c>
      <c r="X57" s="126">
        <v>1</v>
      </c>
      <c r="Y57" s="126">
        <v>2</v>
      </c>
      <c r="Z57" s="126">
        <v>0</v>
      </c>
      <c r="AA57" s="126">
        <v>0</v>
      </c>
      <c r="AB57" s="126">
        <v>0</v>
      </c>
      <c r="AC57" s="126">
        <v>0</v>
      </c>
      <c r="AD57" s="126">
        <v>0</v>
      </c>
      <c r="AE57" s="126">
        <v>0</v>
      </c>
      <c r="AF57" s="126">
        <v>1</v>
      </c>
      <c r="AG57" s="126">
        <v>0</v>
      </c>
      <c r="AH57" s="126">
        <v>0</v>
      </c>
      <c r="AI57" s="126">
        <v>1</v>
      </c>
      <c r="BR57" s="126">
        <v>8</v>
      </c>
      <c r="BS57" s="126">
        <v>8</v>
      </c>
      <c r="BT57" s="126">
        <v>8</v>
      </c>
      <c r="BV57" s="126">
        <v>1</v>
      </c>
      <c r="BW57" s="126">
        <v>1</v>
      </c>
      <c r="BX57" s="126">
        <v>1</v>
      </c>
      <c r="BY57" s="126">
        <v>0</v>
      </c>
      <c r="BZ57" s="126">
        <v>5</v>
      </c>
      <c r="CA57" s="126">
        <v>3</v>
      </c>
    </row>
    <row r="58" spans="1:79" s="126" customFormat="1" ht="11.25" customHeight="1" x14ac:dyDescent="0.2">
      <c r="A58" s="126" t="s">
        <v>5161</v>
      </c>
      <c r="B58" s="20">
        <v>1076</v>
      </c>
      <c r="C58" s="20" t="str">
        <f>VLOOKUP(File2Modul(A58),ModulVerantwortung,2,FALSE)</f>
        <v>funke03</v>
      </c>
      <c r="D58" s="20"/>
      <c r="E58" s="109" t="s">
        <v>3524</v>
      </c>
      <c r="F58" s="126">
        <v>1</v>
      </c>
      <c r="G58" s="126">
        <v>0</v>
      </c>
      <c r="H58" s="126">
        <v>0</v>
      </c>
      <c r="I58" s="126">
        <v>1</v>
      </c>
      <c r="J58" s="126">
        <v>0</v>
      </c>
      <c r="K58" s="126">
        <v>1</v>
      </c>
      <c r="L58" s="126">
        <v>0</v>
      </c>
      <c r="M58" s="143"/>
      <c r="N58" s="126">
        <v>1</v>
      </c>
      <c r="P58"/>
      <c r="Q58" s="126">
        <v>0</v>
      </c>
      <c r="U58" s="126">
        <v>1</v>
      </c>
      <c r="V58" s="126" t="s">
        <v>3507</v>
      </c>
      <c r="W58" s="126">
        <v>0</v>
      </c>
      <c r="X58" s="126">
        <v>1</v>
      </c>
      <c r="Y58" s="126">
        <v>3</v>
      </c>
      <c r="Z58" s="126">
        <v>0</v>
      </c>
      <c r="AA58" s="126">
        <v>0</v>
      </c>
      <c r="AB58" s="126">
        <v>0</v>
      </c>
      <c r="AC58" s="126">
        <v>0</v>
      </c>
      <c r="AD58" s="126">
        <v>0</v>
      </c>
      <c r="AE58" s="126">
        <v>0</v>
      </c>
      <c r="AF58" s="126">
        <v>1</v>
      </c>
      <c r="AG58" s="126">
        <v>0</v>
      </c>
      <c r="AH58" s="126">
        <v>0</v>
      </c>
      <c r="AI58" s="126">
        <v>1</v>
      </c>
      <c r="BR58" s="126">
        <v>8</v>
      </c>
      <c r="BS58" s="126">
        <v>8</v>
      </c>
      <c r="BT58" s="126">
        <v>8</v>
      </c>
      <c r="BV58" s="126">
        <v>1</v>
      </c>
      <c r="BW58" s="126">
        <v>1</v>
      </c>
      <c r="BX58" s="126">
        <v>1</v>
      </c>
      <c r="BY58" s="126">
        <v>0</v>
      </c>
      <c r="BZ58" s="126">
        <v>5</v>
      </c>
      <c r="CA58" s="126">
        <v>3</v>
      </c>
    </row>
    <row r="59" spans="1:79" s="126" customFormat="1" ht="11.25" customHeight="1" x14ac:dyDescent="0.2">
      <c r="A59" s="126" t="s">
        <v>5161</v>
      </c>
      <c r="B59" s="20">
        <v>1097</v>
      </c>
      <c r="C59" s="20" t="str">
        <f>VLOOKUP(File2Modul(A59),ModulVerantwortung,2,FALSE)</f>
        <v>funke03</v>
      </c>
      <c r="D59" s="20"/>
      <c r="E59" s="109" t="s">
        <v>3525</v>
      </c>
      <c r="F59" s="126">
        <v>1</v>
      </c>
      <c r="G59" s="126">
        <v>0</v>
      </c>
      <c r="H59" s="126">
        <v>0</v>
      </c>
      <c r="I59" s="126">
        <v>1</v>
      </c>
      <c r="J59" s="126">
        <v>0</v>
      </c>
      <c r="K59" s="126">
        <v>1</v>
      </c>
      <c r="L59" s="126">
        <v>0</v>
      </c>
      <c r="M59" s="143"/>
      <c r="N59" s="126">
        <v>1</v>
      </c>
      <c r="P59"/>
      <c r="Q59" s="126">
        <v>0</v>
      </c>
      <c r="U59" s="126">
        <v>1</v>
      </c>
      <c r="V59" s="126" t="s">
        <v>3507</v>
      </c>
      <c r="W59" s="126">
        <v>0</v>
      </c>
      <c r="X59" s="126">
        <v>1</v>
      </c>
      <c r="Y59" s="126">
        <v>2</v>
      </c>
      <c r="Z59" s="126">
        <v>0</v>
      </c>
      <c r="AA59" s="126">
        <v>0</v>
      </c>
      <c r="AB59" s="126">
        <v>0</v>
      </c>
      <c r="AC59" s="126">
        <v>0</v>
      </c>
      <c r="AD59" s="126">
        <v>0</v>
      </c>
      <c r="AE59" s="126">
        <v>0</v>
      </c>
      <c r="AF59" s="126">
        <v>1</v>
      </c>
      <c r="AG59" s="126">
        <v>0</v>
      </c>
      <c r="AH59" s="126">
        <v>0</v>
      </c>
      <c r="AI59" s="126">
        <v>1</v>
      </c>
      <c r="BR59" s="126">
        <v>8</v>
      </c>
      <c r="BS59" s="126">
        <v>8</v>
      </c>
      <c r="BT59" s="126">
        <v>8</v>
      </c>
      <c r="BV59" s="126">
        <v>1</v>
      </c>
      <c r="BW59" s="126">
        <v>1</v>
      </c>
      <c r="BX59" s="126">
        <v>1</v>
      </c>
      <c r="BY59" s="126">
        <v>0</v>
      </c>
      <c r="BZ59" s="126">
        <v>5</v>
      </c>
      <c r="CA59" s="126">
        <v>3</v>
      </c>
    </row>
    <row r="60" spans="1:79" s="126" customFormat="1" ht="11.25" customHeight="1" x14ac:dyDescent="0.2">
      <c r="A60" s="126" t="s">
        <v>5161</v>
      </c>
      <c r="B60" s="20">
        <v>1109</v>
      </c>
      <c r="C60" s="20" t="str">
        <f>VLOOKUP(File2Modul(A60),ModulVerantwortung,2,FALSE)</f>
        <v>funke03</v>
      </c>
      <c r="D60" s="20"/>
      <c r="E60" s="109" t="s">
        <v>3526</v>
      </c>
      <c r="F60" s="126">
        <v>1</v>
      </c>
      <c r="G60" s="126">
        <v>0</v>
      </c>
      <c r="H60" s="126">
        <v>0</v>
      </c>
      <c r="I60" s="126">
        <v>1</v>
      </c>
      <c r="J60" s="126">
        <v>0</v>
      </c>
      <c r="K60" s="126">
        <v>0</v>
      </c>
      <c r="L60" s="126">
        <v>4</v>
      </c>
      <c r="M60" s="143" t="s">
        <v>5175</v>
      </c>
      <c r="N60" s="126">
        <v>4</v>
      </c>
      <c r="P60"/>
      <c r="Q60" s="126">
        <v>0</v>
      </c>
      <c r="U60" s="126">
        <v>4</v>
      </c>
      <c r="V60" s="126" t="s">
        <v>3507</v>
      </c>
      <c r="W60" s="126">
        <v>4</v>
      </c>
      <c r="X60" s="126">
        <v>5</v>
      </c>
      <c r="Y60" s="126">
        <v>11</v>
      </c>
      <c r="Z60" s="126">
        <v>0</v>
      </c>
      <c r="AA60" s="126">
        <v>0</v>
      </c>
      <c r="AB60" s="126">
        <v>0</v>
      </c>
      <c r="AC60" s="126">
        <v>0</v>
      </c>
      <c r="AD60" s="126">
        <v>0</v>
      </c>
      <c r="AE60" s="126">
        <v>0</v>
      </c>
      <c r="AF60" s="126">
        <v>0.25</v>
      </c>
      <c r="AG60" s="126">
        <v>0</v>
      </c>
      <c r="AH60" s="126">
        <v>0</v>
      </c>
      <c r="AI60" s="126">
        <v>1</v>
      </c>
      <c r="BR60" s="126">
        <v>4</v>
      </c>
      <c r="BS60" s="126">
        <v>4</v>
      </c>
      <c r="BT60" s="126">
        <v>4</v>
      </c>
      <c r="BV60" s="126">
        <v>4</v>
      </c>
      <c r="BW60" s="126">
        <v>4</v>
      </c>
      <c r="BX60" s="126">
        <v>1</v>
      </c>
      <c r="BY60" s="126">
        <v>0</v>
      </c>
      <c r="BZ60" s="126">
        <v>14</v>
      </c>
      <c r="CA60" s="126">
        <v>4</v>
      </c>
    </row>
    <row r="61" spans="1:79" s="126" customFormat="1" ht="11.25" customHeight="1" x14ac:dyDescent="0.2">
      <c r="A61" s="126" t="s">
        <v>5161</v>
      </c>
      <c r="B61" s="20">
        <v>1130</v>
      </c>
      <c r="C61" s="20" t="str">
        <f>VLOOKUP(File2Modul(A61),ModulVerantwortung,2,FALSE)</f>
        <v>funke03</v>
      </c>
      <c r="D61" s="20"/>
      <c r="E61" s="109" t="s">
        <v>3527</v>
      </c>
      <c r="F61" s="126">
        <v>1</v>
      </c>
      <c r="G61" s="126">
        <v>0</v>
      </c>
      <c r="H61" s="126">
        <v>0</v>
      </c>
      <c r="I61" s="126">
        <v>1</v>
      </c>
      <c r="J61" s="126">
        <v>0</v>
      </c>
      <c r="K61" s="126">
        <v>0</v>
      </c>
      <c r="L61" s="126">
        <v>4</v>
      </c>
      <c r="M61" s="143" t="s">
        <v>5176</v>
      </c>
      <c r="N61" s="126">
        <v>4</v>
      </c>
      <c r="P61"/>
      <c r="Q61" s="126">
        <v>0</v>
      </c>
      <c r="U61" s="126">
        <v>4</v>
      </c>
      <c r="V61" s="126" t="s">
        <v>3507</v>
      </c>
      <c r="W61" s="126">
        <v>4</v>
      </c>
      <c r="X61" s="126">
        <v>5</v>
      </c>
      <c r="Y61" s="126">
        <v>11</v>
      </c>
      <c r="Z61" s="126">
        <v>0</v>
      </c>
      <c r="AA61" s="126">
        <v>0</v>
      </c>
      <c r="AB61" s="126">
        <v>0</v>
      </c>
      <c r="AC61" s="126">
        <v>0</v>
      </c>
      <c r="AD61" s="126">
        <v>0</v>
      </c>
      <c r="AE61" s="126">
        <v>0</v>
      </c>
      <c r="AF61" s="126">
        <v>0.25</v>
      </c>
      <c r="AG61" s="126">
        <v>0</v>
      </c>
      <c r="AH61" s="126">
        <v>0</v>
      </c>
      <c r="AI61" s="126">
        <v>1</v>
      </c>
      <c r="BR61" s="126">
        <v>4</v>
      </c>
      <c r="BS61" s="126">
        <v>4</v>
      </c>
      <c r="BT61" s="126">
        <v>4</v>
      </c>
      <c r="BV61" s="126">
        <v>4</v>
      </c>
      <c r="BW61" s="126">
        <v>4</v>
      </c>
      <c r="BX61" s="126">
        <v>1</v>
      </c>
      <c r="BY61" s="126">
        <v>0</v>
      </c>
      <c r="BZ61" s="126">
        <v>14</v>
      </c>
      <c r="CA61" s="126">
        <v>4</v>
      </c>
    </row>
    <row r="62" spans="1:79" s="126" customFormat="1" ht="11.25" customHeight="1" x14ac:dyDescent="0.2">
      <c r="A62" s="126" t="s">
        <v>5161</v>
      </c>
      <c r="B62" s="20">
        <v>1152</v>
      </c>
      <c r="C62" s="20" t="str">
        <f>VLOOKUP(File2Modul(A62),ModulVerantwortung,2,FALSE)</f>
        <v>funke03</v>
      </c>
      <c r="D62" s="20"/>
      <c r="E62" s="109" t="s">
        <v>3528</v>
      </c>
      <c r="F62" s="126">
        <v>1</v>
      </c>
      <c r="G62" s="126">
        <v>0</v>
      </c>
      <c r="H62" s="126">
        <v>0</v>
      </c>
      <c r="I62" s="126">
        <v>1</v>
      </c>
      <c r="J62" s="126">
        <v>0</v>
      </c>
      <c r="K62" s="126">
        <v>0</v>
      </c>
      <c r="L62" s="126">
        <v>2</v>
      </c>
      <c r="M62" s="143" t="s">
        <v>5177</v>
      </c>
      <c r="N62" s="126">
        <v>12</v>
      </c>
      <c r="P62"/>
      <c r="Q62" s="126">
        <v>3</v>
      </c>
      <c r="U62" s="126">
        <v>12</v>
      </c>
      <c r="V62" s="126" t="s">
        <v>3507</v>
      </c>
      <c r="W62" s="126">
        <v>3</v>
      </c>
      <c r="X62" s="126">
        <v>4</v>
      </c>
      <c r="Y62" s="126">
        <v>30</v>
      </c>
      <c r="Z62" s="126">
        <v>0</v>
      </c>
      <c r="AA62" s="126">
        <v>0</v>
      </c>
      <c r="AB62" s="126">
        <v>0</v>
      </c>
      <c r="AC62" s="126">
        <v>0</v>
      </c>
      <c r="AD62" s="126">
        <v>0</v>
      </c>
      <c r="AE62" s="126">
        <v>1</v>
      </c>
      <c r="AF62" s="126">
        <v>0.08</v>
      </c>
      <c r="AG62" s="126">
        <v>0</v>
      </c>
      <c r="AH62" s="126">
        <v>0</v>
      </c>
      <c r="AI62" s="126">
        <v>1</v>
      </c>
      <c r="BR62" s="126">
        <v>7</v>
      </c>
      <c r="BS62" s="126">
        <v>7</v>
      </c>
      <c r="BT62" s="126">
        <v>8</v>
      </c>
      <c r="BV62" s="126">
        <v>13</v>
      </c>
      <c r="BW62" s="126">
        <v>13</v>
      </c>
      <c r="BX62" s="126">
        <v>1</v>
      </c>
      <c r="BY62" s="126">
        <v>0</v>
      </c>
      <c r="BZ62" s="126">
        <v>57</v>
      </c>
      <c r="CA62" s="126">
        <v>42</v>
      </c>
    </row>
    <row r="63" spans="1:79" s="126" customFormat="1" ht="11.25" customHeight="1" x14ac:dyDescent="0.2">
      <c r="A63" s="126" t="s">
        <v>5161</v>
      </c>
      <c r="B63" s="20">
        <v>1193</v>
      </c>
      <c r="C63" s="20" t="str">
        <f>VLOOKUP(File2Modul(A63),ModulVerantwortung,2,FALSE)</f>
        <v>funke03</v>
      </c>
      <c r="D63" s="20"/>
      <c r="E63" s="109" t="s">
        <v>3529</v>
      </c>
      <c r="F63" s="126">
        <v>1</v>
      </c>
      <c r="G63" s="126">
        <v>0</v>
      </c>
      <c r="H63" s="126">
        <v>0</v>
      </c>
      <c r="I63" s="126">
        <v>1</v>
      </c>
      <c r="J63" s="126">
        <v>0</v>
      </c>
      <c r="K63" s="126">
        <v>0</v>
      </c>
      <c r="L63" s="126">
        <v>5</v>
      </c>
      <c r="M63" s="143" t="s">
        <v>5178</v>
      </c>
      <c r="N63" s="126">
        <v>29</v>
      </c>
      <c r="P63"/>
      <c r="Q63" s="126">
        <v>3</v>
      </c>
      <c r="U63" s="126">
        <v>29</v>
      </c>
      <c r="V63" s="126" t="s">
        <v>3507</v>
      </c>
      <c r="W63" s="126">
        <v>10</v>
      </c>
      <c r="X63" s="126">
        <v>11</v>
      </c>
      <c r="Y63" s="126">
        <v>57</v>
      </c>
      <c r="Z63" s="126">
        <v>0</v>
      </c>
      <c r="AA63" s="126">
        <v>0</v>
      </c>
      <c r="AB63" s="126">
        <v>0</v>
      </c>
      <c r="AC63" s="126">
        <v>0</v>
      </c>
      <c r="AD63" s="126">
        <v>0</v>
      </c>
      <c r="AE63" s="126">
        <v>1</v>
      </c>
      <c r="AF63" s="126">
        <v>0.03</v>
      </c>
      <c r="AG63" s="126">
        <v>0</v>
      </c>
      <c r="AH63" s="126">
        <v>0</v>
      </c>
      <c r="AI63" s="126">
        <v>1</v>
      </c>
      <c r="BR63" s="126">
        <v>7</v>
      </c>
      <c r="BS63" s="126">
        <v>7</v>
      </c>
      <c r="BT63" s="126">
        <v>7</v>
      </c>
      <c r="BV63" s="126">
        <v>30</v>
      </c>
      <c r="BW63" s="126">
        <v>30</v>
      </c>
      <c r="BX63" s="126">
        <v>1</v>
      </c>
      <c r="BY63" s="126">
        <v>0</v>
      </c>
      <c r="BZ63" s="126">
        <v>127</v>
      </c>
      <c r="CA63" s="126">
        <v>96</v>
      </c>
    </row>
    <row r="64" spans="1:79" s="126" customFormat="1" ht="11.25" customHeight="1" x14ac:dyDescent="0.2">
      <c r="A64" s="126" t="s">
        <v>5161</v>
      </c>
      <c r="B64" s="20">
        <v>0</v>
      </c>
      <c r="C64" s="20" t="str">
        <f>VLOOKUP(File2Modul(A64),ModulVerantwortung,2,FALSE)</f>
        <v>funke03</v>
      </c>
      <c r="D64" s="20"/>
      <c r="E64" s="109" t="s">
        <v>5161</v>
      </c>
      <c r="M64" s="143"/>
      <c r="O64" s="126">
        <f>IF(ISNUMBER(T64),IF(T64&lt;&gt;0,S64/T64,O$23),"")</f>
        <v>1.2054794520547945</v>
      </c>
      <c r="P64">
        <f>IF(AND(ISNUMBER(AQ64),ISNUMBER(AR64)),IF(OR(AQ64&lt;&gt;0,AR64&lt;&gt;0),(T64+BG64)/(AQ64+AR64),P$23),"")</f>
        <v>3386914.604347826</v>
      </c>
      <c r="S64" s="126">
        <v>264</v>
      </c>
      <c r="T64" s="126">
        <v>219</v>
      </c>
      <c r="AJ64" s="126" t="s">
        <v>3502</v>
      </c>
      <c r="AK64" s="126">
        <v>14</v>
      </c>
      <c r="AL64" s="126">
        <v>7</v>
      </c>
      <c r="AM64" s="126">
        <v>24</v>
      </c>
      <c r="AN64" s="126">
        <v>76</v>
      </c>
      <c r="AO64" s="126" t="s">
        <v>3503</v>
      </c>
      <c r="AP64" s="126">
        <v>179</v>
      </c>
      <c r="AQ64" s="126">
        <v>26</v>
      </c>
      <c r="AR64" s="126">
        <v>204</v>
      </c>
      <c r="AS64" s="126">
        <v>778990941</v>
      </c>
      <c r="AT64" s="126">
        <v>1384</v>
      </c>
      <c r="AU64" s="126">
        <v>1687</v>
      </c>
      <c r="AV64" s="126">
        <v>6041</v>
      </c>
      <c r="AW64" s="126">
        <v>4502166.68</v>
      </c>
      <c r="AX64" s="126">
        <v>1000000000</v>
      </c>
      <c r="AY64" s="126">
        <v>1000000000</v>
      </c>
      <c r="AZ64" s="126">
        <v>4585881221920.4697</v>
      </c>
      <c r="BA64" s="126">
        <v>12.52</v>
      </c>
      <c r="BB64" s="126">
        <v>100</v>
      </c>
      <c r="BC64" s="126">
        <v>91141586</v>
      </c>
      <c r="BD64" s="126">
        <v>1252</v>
      </c>
      <c r="BE64" s="126">
        <v>344</v>
      </c>
      <c r="BF64" s="126">
        <v>795</v>
      </c>
      <c r="BG64" s="126">
        <v>778990140</v>
      </c>
      <c r="BH64" s="126">
        <v>163</v>
      </c>
      <c r="BI64" s="126" t="s">
        <v>3504</v>
      </c>
      <c r="BJ64" s="126">
        <v>3.0390000000000001</v>
      </c>
      <c r="BK64" s="126">
        <v>3.859</v>
      </c>
      <c r="BL64" s="126">
        <v>4.7140000000000004</v>
      </c>
      <c r="BM64" s="126">
        <v>3.8140000000000001</v>
      </c>
      <c r="BN64" s="126">
        <v>4.01</v>
      </c>
      <c r="BO64" s="126">
        <v>4.1059999999999999</v>
      </c>
      <c r="BP64" s="126" t="s">
        <v>3505</v>
      </c>
      <c r="BQ64" s="126">
        <v>1.3939999999999999</v>
      </c>
    </row>
    <row r="65" spans="1:79" s="126" customFormat="1" ht="11.25" customHeight="1" x14ac:dyDescent="0.2">
      <c r="A65" s="126" t="s">
        <v>5179</v>
      </c>
      <c r="B65" s="20">
        <v>58</v>
      </c>
      <c r="C65" s="20">
        <f>VLOOKUP(File2Modul(A65),ModulVerantwortung,2,FALSE)</f>
        <v>0</v>
      </c>
      <c r="D65" s="20"/>
      <c r="E65" s="109" t="s">
        <v>3540</v>
      </c>
      <c r="F65" s="126">
        <v>1</v>
      </c>
      <c r="G65" s="126">
        <v>0</v>
      </c>
      <c r="H65" s="126">
        <v>0</v>
      </c>
      <c r="I65" s="126">
        <v>1</v>
      </c>
      <c r="J65" s="126">
        <v>0</v>
      </c>
      <c r="K65" s="126">
        <v>0</v>
      </c>
      <c r="L65" s="126">
        <v>0</v>
      </c>
      <c r="M65" s="143"/>
      <c r="N65" s="126">
        <v>1</v>
      </c>
      <c r="P65"/>
      <c r="Q65" s="126">
        <v>0</v>
      </c>
      <c r="U65" s="126">
        <v>2</v>
      </c>
      <c r="V65" s="126" t="s">
        <v>3507</v>
      </c>
      <c r="W65" s="126">
        <v>0</v>
      </c>
      <c r="X65" s="126">
        <v>1</v>
      </c>
      <c r="Y65" s="126">
        <v>13</v>
      </c>
      <c r="Z65" s="126">
        <v>0</v>
      </c>
      <c r="AA65" s="126">
        <v>0</v>
      </c>
      <c r="AB65" s="126">
        <v>0</v>
      </c>
      <c r="AC65" s="126">
        <v>0</v>
      </c>
      <c r="AD65" s="126">
        <v>1</v>
      </c>
      <c r="AE65" s="126">
        <v>1</v>
      </c>
      <c r="AF65" s="126">
        <v>0.5</v>
      </c>
      <c r="AG65" s="126">
        <v>0</v>
      </c>
      <c r="AH65" s="126">
        <v>0</v>
      </c>
      <c r="AI65" s="126">
        <v>1</v>
      </c>
      <c r="BR65" s="126">
        <v>18</v>
      </c>
      <c r="BS65" s="126">
        <v>18</v>
      </c>
      <c r="BT65" s="126">
        <v>18</v>
      </c>
      <c r="BV65" s="126">
        <v>1</v>
      </c>
      <c r="BW65" s="126">
        <v>1</v>
      </c>
      <c r="BX65" s="126">
        <v>1</v>
      </c>
      <c r="BY65" s="126">
        <v>0</v>
      </c>
      <c r="BZ65" s="126">
        <v>12</v>
      </c>
      <c r="CA65" s="126">
        <v>6</v>
      </c>
    </row>
    <row r="66" spans="1:79" s="126" customFormat="1" ht="11.25" customHeight="1" x14ac:dyDescent="0.2">
      <c r="A66" s="126" t="s">
        <v>5179</v>
      </c>
      <c r="B66" s="20">
        <v>79</v>
      </c>
      <c r="C66" s="20">
        <f>VLOOKUP(File2Modul(A66),ModulVerantwortung,2,FALSE)</f>
        <v>0</v>
      </c>
      <c r="D66" s="20"/>
      <c r="E66" s="109" t="s">
        <v>3541</v>
      </c>
      <c r="F66" s="126">
        <v>1</v>
      </c>
      <c r="G66" s="126">
        <v>0</v>
      </c>
      <c r="H66" s="126">
        <v>0</v>
      </c>
      <c r="I66" s="126">
        <v>1</v>
      </c>
      <c r="J66" s="126">
        <v>0</v>
      </c>
      <c r="K66" s="126">
        <v>0</v>
      </c>
      <c r="L66" s="126">
        <v>0</v>
      </c>
      <c r="M66" s="143"/>
      <c r="N66" s="126">
        <v>1</v>
      </c>
      <c r="P66"/>
      <c r="Q66" s="126">
        <v>0</v>
      </c>
      <c r="U66" s="126">
        <v>2</v>
      </c>
      <c r="V66" s="126" t="s">
        <v>3507</v>
      </c>
      <c r="W66" s="126">
        <v>0</v>
      </c>
      <c r="X66" s="126">
        <v>1</v>
      </c>
      <c r="Y66" s="126">
        <v>13</v>
      </c>
      <c r="Z66" s="126">
        <v>0</v>
      </c>
      <c r="AA66" s="126">
        <v>0</v>
      </c>
      <c r="AB66" s="126">
        <v>0</v>
      </c>
      <c r="AC66" s="126">
        <v>0</v>
      </c>
      <c r="AD66" s="126">
        <v>1</v>
      </c>
      <c r="AE66" s="126">
        <v>1</v>
      </c>
      <c r="AF66" s="126">
        <v>0.5</v>
      </c>
      <c r="AG66" s="126">
        <v>0</v>
      </c>
      <c r="AH66" s="126">
        <v>0</v>
      </c>
      <c r="AI66" s="126">
        <v>1</v>
      </c>
      <c r="BR66" s="126">
        <v>18</v>
      </c>
      <c r="BS66" s="126">
        <v>18</v>
      </c>
      <c r="BT66" s="126">
        <v>18</v>
      </c>
      <c r="BV66" s="126">
        <v>1</v>
      </c>
      <c r="BW66" s="126">
        <v>1</v>
      </c>
      <c r="BX66" s="126">
        <v>1</v>
      </c>
      <c r="BY66" s="126">
        <v>0</v>
      </c>
      <c r="BZ66" s="126">
        <v>12</v>
      </c>
      <c r="CA66" s="126">
        <v>6</v>
      </c>
    </row>
    <row r="67" spans="1:79" s="126" customFormat="1" ht="11.25" customHeight="1" x14ac:dyDescent="0.2">
      <c r="A67" s="126" t="s">
        <v>5179</v>
      </c>
      <c r="B67" s="20">
        <v>100</v>
      </c>
      <c r="C67" s="20">
        <f>VLOOKUP(File2Modul(A67),ModulVerantwortung,2,FALSE)</f>
        <v>0</v>
      </c>
      <c r="D67" s="20"/>
      <c r="E67" s="109" t="s">
        <v>3542</v>
      </c>
      <c r="F67" s="126">
        <v>1</v>
      </c>
      <c r="G67" s="126">
        <v>0</v>
      </c>
      <c r="H67" s="126">
        <v>0</v>
      </c>
      <c r="I67" s="126">
        <v>1</v>
      </c>
      <c r="J67" s="126">
        <v>0</v>
      </c>
      <c r="K67" s="126">
        <v>2</v>
      </c>
      <c r="L67" s="126">
        <v>0</v>
      </c>
      <c r="M67" s="143"/>
      <c r="N67" s="126">
        <v>1</v>
      </c>
      <c r="Q67" s="126">
        <v>0</v>
      </c>
      <c r="U67" s="126">
        <v>2</v>
      </c>
      <c r="V67" s="126" t="s">
        <v>3507</v>
      </c>
      <c r="W67" s="126">
        <v>0</v>
      </c>
      <c r="X67" s="126">
        <v>1</v>
      </c>
      <c r="Y67" s="126">
        <v>44</v>
      </c>
      <c r="Z67" s="126">
        <v>0</v>
      </c>
      <c r="AA67" s="126">
        <v>0</v>
      </c>
      <c r="AB67" s="126">
        <v>0</v>
      </c>
      <c r="AC67" s="126">
        <v>0</v>
      </c>
      <c r="AD67" s="126">
        <v>3</v>
      </c>
      <c r="AE67" s="126">
        <v>1</v>
      </c>
      <c r="AF67" s="126">
        <v>0.5</v>
      </c>
      <c r="AG67" s="126">
        <v>0</v>
      </c>
      <c r="AH67" s="126">
        <v>0</v>
      </c>
      <c r="AI67" s="126">
        <v>1</v>
      </c>
      <c r="BR67" s="126">
        <v>20</v>
      </c>
      <c r="BS67" s="126">
        <v>20</v>
      </c>
      <c r="BT67" s="126">
        <v>20</v>
      </c>
      <c r="BV67" s="126">
        <v>1</v>
      </c>
      <c r="BW67" s="126">
        <v>1</v>
      </c>
      <c r="BX67" s="126">
        <v>1</v>
      </c>
      <c r="BY67" s="126">
        <v>0</v>
      </c>
      <c r="BZ67" s="126">
        <v>14</v>
      </c>
      <c r="CA67" s="126">
        <v>6</v>
      </c>
    </row>
    <row r="68" spans="1:79" s="126" customFormat="1" ht="11.25" customHeight="1" x14ac:dyDescent="0.2">
      <c r="A68" s="126" t="s">
        <v>5179</v>
      </c>
      <c r="B68" s="20">
        <v>0</v>
      </c>
      <c r="C68" s="20">
        <f>VLOOKUP(File2Modul(A68),ModulVerantwortung,2,FALSE)</f>
        <v>0</v>
      </c>
      <c r="D68" s="20"/>
      <c r="E68" s="109" t="s">
        <v>5179</v>
      </c>
      <c r="M68" s="143"/>
      <c r="O68" s="126">
        <f>IF(ISNUMBER(T68),IF(T68&lt;&gt;0,S68/T68,O$23),"")</f>
        <v>2</v>
      </c>
      <c r="P68" s="126">
        <f>IF(AND(ISNUMBER(AQ68),ISNUMBER(AR68)),IF(OR(AQ68&lt;&gt;0,AR68&lt;&gt;0),(T68+BG68)/(AQ68+AR68),P$23),"")</f>
        <v>22.285714285714285</v>
      </c>
      <c r="S68" s="126">
        <v>12</v>
      </c>
      <c r="T68" s="126">
        <v>6</v>
      </c>
      <c r="AJ68" s="126" t="s">
        <v>3502</v>
      </c>
      <c r="AK68" s="126">
        <v>0</v>
      </c>
      <c r="AL68" s="126">
        <v>0</v>
      </c>
      <c r="AM68" s="126">
        <v>3</v>
      </c>
      <c r="AN68" s="126">
        <v>5</v>
      </c>
      <c r="AO68" s="126" t="s">
        <v>3503</v>
      </c>
      <c r="AP68" s="126">
        <v>10</v>
      </c>
      <c r="AQ68" s="126">
        <v>18</v>
      </c>
      <c r="AR68" s="126">
        <v>17</v>
      </c>
      <c r="AS68" s="126">
        <v>807</v>
      </c>
      <c r="AT68" s="126">
        <v>145</v>
      </c>
      <c r="AU68" s="126">
        <v>145</v>
      </c>
      <c r="AV68" s="126">
        <v>470</v>
      </c>
      <c r="AW68" s="126">
        <v>96.22</v>
      </c>
      <c r="AX68" s="126">
        <v>398286</v>
      </c>
      <c r="AY68" s="126">
        <v>4139</v>
      </c>
      <c r="AZ68" s="126">
        <v>66.38</v>
      </c>
      <c r="BA68" s="126">
        <v>1.48</v>
      </c>
      <c r="BB68" s="126">
        <v>97.77</v>
      </c>
      <c r="BC68" s="126">
        <v>5</v>
      </c>
      <c r="BD68" s="126">
        <v>148</v>
      </c>
      <c r="BE68" s="126">
        <v>15</v>
      </c>
      <c r="BF68" s="126">
        <v>27</v>
      </c>
      <c r="BG68" s="126">
        <v>774</v>
      </c>
      <c r="BH68" s="126">
        <v>7</v>
      </c>
      <c r="BI68" s="126" t="s">
        <v>3504</v>
      </c>
      <c r="BJ68" s="126">
        <v>0.32300000000000001</v>
      </c>
      <c r="BK68" s="126">
        <v>0.35299999999999998</v>
      </c>
      <c r="BL68" s="126">
        <v>0.36399999999999999</v>
      </c>
      <c r="BM68" s="126">
        <v>1.627</v>
      </c>
      <c r="BN68" s="126">
        <v>1.7370000000000001</v>
      </c>
      <c r="BO68" s="126">
        <v>1.8089999999999999</v>
      </c>
      <c r="BP68" s="126" t="s">
        <v>3505</v>
      </c>
      <c r="BQ68" s="126">
        <v>0.79100000000000004</v>
      </c>
    </row>
    <row r="69" spans="1:79" s="126" customFormat="1" ht="11.25" customHeight="1" x14ac:dyDescent="0.2">
      <c r="A69" s="126" t="s">
        <v>5180</v>
      </c>
      <c r="B69" s="20">
        <v>26</v>
      </c>
      <c r="C69" s="20" t="e">
        <f>VLOOKUP(File2Modul(A69),ModulVerantwortung,2,FALSE)</f>
        <v>#N/A</v>
      </c>
      <c r="D69" s="20"/>
      <c r="E69" s="109" t="s">
        <v>3531</v>
      </c>
      <c r="F69" s="126">
        <v>1</v>
      </c>
      <c r="G69" s="126">
        <v>0</v>
      </c>
      <c r="H69" s="126">
        <v>0</v>
      </c>
      <c r="I69" s="126">
        <v>1</v>
      </c>
      <c r="J69" s="126">
        <v>0</v>
      </c>
      <c r="K69" s="126">
        <v>0</v>
      </c>
      <c r="L69" s="126">
        <v>1</v>
      </c>
      <c r="M69" s="143" t="s">
        <v>5181</v>
      </c>
      <c r="N69" s="126">
        <v>1</v>
      </c>
      <c r="Q69" s="126">
        <v>0</v>
      </c>
      <c r="U69" s="126">
        <v>1</v>
      </c>
      <c r="V69" s="126" t="s">
        <v>3507</v>
      </c>
      <c r="W69" s="126">
        <v>1</v>
      </c>
      <c r="X69" s="126">
        <v>2</v>
      </c>
      <c r="Y69" s="126">
        <v>2</v>
      </c>
      <c r="Z69" s="126">
        <v>0</v>
      </c>
      <c r="AA69" s="126">
        <v>0</v>
      </c>
      <c r="AB69" s="126">
        <v>0</v>
      </c>
      <c r="AC69" s="126">
        <v>0</v>
      </c>
      <c r="AD69" s="126">
        <v>0</v>
      </c>
      <c r="AE69" s="126">
        <v>0</v>
      </c>
      <c r="AF69" s="126">
        <v>1</v>
      </c>
      <c r="AG69" s="126">
        <v>0</v>
      </c>
      <c r="AH69" s="126">
        <v>0</v>
      </c>
      <c r="AI69" s="126">
        <v>1</v>
      </c>
      <c r="BR69" s="126">
        <v>7</v>
      </c>
      <c r="BS69" s="126">
        <v>7</v>
      </c>
      <c r="BT69" s="126">
        <v>7</v>
      </c>
      <c r="BV69" s="126">
        <v>1</v>
      </c>
      <c r="BW69" s="126">
        <v>1</v>
      </c>
      <c r="BX69" s="126">
        <v>1</v>
      </c>
      <c r="BY69" s="126">
        <v>0</v>
      </c>
      <c r="BZ69" s="126">
        <v>5</v>
      </c>
      <c r="CA69" s="126">
        <v>2</v>
      </c>
    </row>
    <row r="70" spans="1:79" s="126" customFormat="1" ht="11.25" customHeight="1" x14ac:dyDescent="0.2">
      <c r="A70" s="126" t="s">
        <v>5180</v>
      </c>
      <c r="B70" s="20">
        <v>36</v>
      </c>
      <c r="C70" s="20" t="e">
        <f>VLOOKUP(File2Modul(A70),ModulVerantwortung,2,FALSE)</f>
        <v>#N/A</v>
      </c>
      <c r="D70" s="20"/>
      <c r="E70" s="109" t="s">
        <v>3532</v>
      </c>
      <c r="F70" s="126">
        <v>1</v>
      </c>
      <c r="G70" s="126">
        <v>0</v>
      </c>
      <c r="H70" s="126">
        <v>0</v>
      </c>
      <c r="I70" s="126">
        <v>1</v>
      </c>
      <c r="J70" s="126">
        <v>0</v>
      </c>
      <c r="K70" s="126">
        <v>0</v>
      </c>
      <c r="L70" s="126">
        <v>1</v>
      </c>
      <c r="M70" s="143" t="s">
        <v>5182</v>
      </c>
      <c r="N70" s="126">
        <v>1</v>
      </c>
      <c r="Q70" s="126">
        <v>0</v>
      </c>
      <c r="U70" s="126">
        <v>1</v>
      </c>
      <c r="V70" s="126" t="s">
        <v>3507</v>
      </c>
      <c r="W70" s="126">
        <v>1</v>
      </c>
      <c r="X70" s="126">
        <v>2</v>
      </c>
      <c r="Y70" s="126">
        <v>2</v>
      </c>
      <c r="Z70" s="126">
        <v>0</v>
      </c>
      <c r="AA70" s="126">
        <v>0</v>
      </c>
      <c r="AB70" s="126">
        <v>0</v>
      </c>
      <c r="AC70" s="126">
        <v>0</v>
      </c>
      <c r="AD70" s="126">
        <v>0</v>
      </c>
      <c r="AE70" s="126">
        <v>0</v>
      </c>
      <c r="AF70" s="126">
        <v>1</v>
      </c>
      <c r="AG70" s="126">
        <v>0</v>
      </c>
      <c r="AH70" s="126">
        <v>0</v>
      </c>
      <c r="AI70" s="126">
        <v>1</v>
      </c>
      <c r="BR70" s="126">
        <v>7</v>
      </c>
      <c r="BS70" s="126">
        <v>7</v>
      </c>
      <c r="BT70" s="126">
        <v>7</v>
      </c>
      <c r="BV70" s="126">
        <v>1</v>
      </c>
      <c r="BW70" s="126">
        <v>1</v>
      </c>
      <c r="BX70" s="126">
        <v>1</v>
      </c>
      <c r="BY70" s="126">
        <v>0</v>
      </c>
      <c r="BZ70" s="126">
        <v>5</v>
      </c>
      <c r="CA70" s="126">
        <v>2</v>
      </c>
    </row>
    <row r="71" spans="1:79" s="126" customFormat="1" ht="11.25" customHeight="1" x14ac:dyDescent="0.2">
      <c r="A71" s="126" t="s">
        <v>5180</v>
      </c>
      <c r="B71" s="20">
        <v>0</v>
      </c>
      <c r="C71" s="20" t="e">
        <f>VLOOKUP(File2Modul(A71),ModulVerantwortung,2,FALSE)</f>
        <v>#N/A</v>
      </c>
      <c r="D71" s="20"/>
      <c r="E71" s="109" t="s">
        <v>5180</v>
      </c>
      <c r="M71" s="143"/>
      <c r="O71" s="126">
        <f>IF(ISNUMBER(T71),IF(T71&lt;&gt;0,S71/T71,O$23),"")</f>
        <v>1.5</v>
      </c>
      <c r="P71" s="126">
        <f>IF(AND(ISNUMBER(AQ71),ISNUMBER(AR71)),IF(OR(AQ71&lt;&gt;0,AR71&lt;&gt;0),(T71+BG71)/(AQ71+AR71),P$23),"")</f>
        <v>27.833333333333332</v>
      </c>
      <c r="S71" s="126">
        <v>3</v>
      </c>
      <c r="T71" s="126">
        <v>2</v>
      </c>
      <c r="AJ71" s="126" t="s">
        <v>3502</v>
      </c>
      <c r="AK71" s="126">
        <v>0</v>
      </c>
      <c r="AL71" s="126">
        <v>0</v>
      </c>
      <c r="AM71" s="126">
        <v>2</v>
      </c>
      <c r="AN71" s="126">
        <v>8</v>
      </c>
      <c r="AO71" s="126" t="s">
        <v>3503</v>
      </c>
      <c r="AP71" s="126">
        <v>7</v>
      </c>
      <c r="AQ71" s="126">
        <v>11</v>
      </c>
      <c r="AR71" s="126">
        <v>7</v>
      </c>
      <c r="AS71" s="126">
        <v>512</v>
      </c>
      <c r="AT71" s="126">
        <v>62</v>
      </c>
      <c r="AU71" s="126">
        <v>58</v>
      </c>
      <c r="AV71" s="126">
        <v>176</v>
      </c>
      <c r="AW71" s="126">
        <v>74.84</v>
      </c>
      <c r="AX71" s="126">
        <v>159774</v>
      </c>
      <c r="AY71" s="126">
        <v>2135</v>
      </c>
      <c r="AZ71" s="126">
        <v>26.63</v>
      </c>
      <c r="BA71" s="126">
        <v>0</v>
      </c>
      <c r="BB71" s="126">
        <v>100</v>
      </c>
      <c r="BC71" s="126">
        <v>3</v>
      </c>
      <c r="BD71" s="126">
        <v>41</v>
      </c>
      <c r="BE71" s="126">
        <v>8</v>
      </c>
      <c r="BF71" s="126">
        <v>8</v>
      </c>
      <c r="BG71" s="126">
        <v>499</v>
      </c>
      <c r="BH71" s="126">
        <v>0</v>
      </c>
      <c r="BI71" s="126" t="s">
        <v>3504</v>
      </c>
      <c r="BJ71" s="126">
        <v>8.4000000000000005E-2</v>
      </c>
      <c r="BK71" s="126">
        <v>8.4000000000000005E-2</v>
      </c>
      <c r="BL71" s="126">
        <v>7.8E-2</v>
      </c>
      <c r="BM71" s="126">
        <v>0.97499999999999998</v>
      </c>
      <c r="BN71" s="126">
        <v>1.05</v>
      </c>
      <c r="BO71" s="126">
        <v>1.105</v>
      </c>
      <c r="BP71" s="126" t="s">
        <v>3505</v>
      </c>
      <c r="BQ71" s="126">
        <v>2.339</v>
      </c>
    </row>
    <row r="72" spans="1:79" s="126" customFormat="1" ht="11.25" customHeight="1" x14ac:dyDescent="0.2">
      <c r="A72" s="126" t="s">
        <v>5183</v>
      </c>
      <c r="B72" s="20">
        <v>29</v>
      </c>
      <c r="C72" s="20" t="str">
        <f>VLOOKUP(File2Modul(A72),ModulVerantwortung,2,FALSE)</f>
        <v>weber18</v>
      </c>
      <c r="D72" s="20"/>
      <c r="E72" s="109" t="s">
        <v>3543</v>
      </c>
      <c r="F72" s="126">
        <v>2</v>
      </c>
      <c r="G72" s="126">
        <v>1</v>
      </c>
      <c r="H72" s="126">
        <v>0</v>
      </c>
      <c r="I72" s="126">
        <v>2</v>
      </c>
      <c r="J72" s="126">
        <v>0</v>
      </c>
      <c r="K72" s="126">
        <v>2</v>
      </c>
      <c r="L72" s="126">
        <v>1</v>
      </c>
      <c r="M72" s="143" t="s">
        <v>3544</v>
      </c>
      <c r="N72" s="126">
        <v>3</v>
      </c>
      <c r="Q72" s="126">
        <v>47</v>
      </c>
      <c r="U72" s="126">
        <v>4</v>
      </c>
      <c r="V72" s="126" t="s">
        <v>3513</v>
      </c>
      <c r="W72" s="126">
        <v>2</v>
      </c>
      <c r="X72" s="126">
        <v>4</v>
      </c>
      <c r="Y72" s="126">
        <v>11</v>
      </c>
      <c r="Z72" s="126">
        <v>0</v>
      </c>
      <c r="AA72" s="126">
        <v>0</v>
      </c>
      <c r="AB72" s="126">
        <v>0</v>
      </c>
      <c r="AC72" s="126">
        <v>0</v>
      </c>
      <c r="AD72" s="126">
        <v>0</v>
      </c>
      <c r="AE72" s="126">
        <v>0</v>
      </c>
      <c r="AF72" s="126">
        <v>0.5</v>
      </c>
      <c r="AG72" s="126">
        <v>0</v>
      </c>
      <c r="AH72" s="126">
        <v>0</v>
      </c>
      <c r="AI72" s="126">
        <v>1</v>
      </c>
      <c r="BR72" s="126">
        <v>6</v>
      </c>
      <c r="BS72" s="126">
        <v>10</v>
      </c>
      <c r="BT72" s="126">
        <v>10</v>
      </c>
      <c r="BV72" s="126">
        <v>5</v>
      </c>
      <c r="BW72" s="126">
        <v>3</v>
      </c>
      <c r="BX72" s="126">
        <v>1</v>
      </c>
      <c r="BY72" s="126">
        <v>0</v>
      </c>
      <c r="BZ72" s="126">
        <v>22</v>
      </c>
      <c r="CA72" s="126">
        <v>9</v>
      </c>
    </row>
    <row r="73" spans="1:79" s="126" customFormat="1" ht="11.25" customHeight="1" x14ac:dyDescent="0.2">
      <c r="A73" s="126" t="s">
        <v>5183</v>
      </c>
      <c r="B73" s="20">
        <v>49</v>
      </c>
      <c r="C73" s="20" t="str">
        <f>VLOOKUP(File2Modul(A73),ModulVerantwortung,2,FALSE)</f>
        <v>weber18</v>
      </c>
      <c r="D73" s="20"/>
      <c r="E73" s="109" t="s">
        <v>3545</v>
      </c>
      <c r="F73" s="126">
        <v>1</v>
      </c>
      <c r="G73" s="126">
        <v>0</v>
      </c>
      <c r="H73" s="126">
        <v>0</v>
      </c>
      <c r="I73" s="126">
        <v>1</v>
      </c>
      <c r="J73" s="126">
        <v>1</v>
      </c>
      <c r="K73" s="126">
        <v>2</v>
      </c>
      <c r="L73" s="126">
        <v>1</v>
      </c>
      <c r="M73" s="143" t="s">
        <v>5184</v>
      </c>
      <c r="N73" s="126">
        <v>2</v>
      </c>
      <c r="Q73" s="126">
        <v>0</v>
      </c>
      <c r="U73" s="126">
        <v>2</v>
      </c>
      <c r="V73" s="126" t="s">
        <v>3507</v>
      </c>
      <c r="W73" s="126">
        <v>1</v>
      </c>
      <c r="X73" s="126">
        <v>2</v>
      </c>
      <c r="Y73" s="126">
        <v>3</v>
      </c>
      <c r="Z73" s="126">
        <v>0</v>
      </c>
      <c r="AA73" s="126">
        <v>0</v>
      </c>
      <c r="AB73" s="126">
        <v>0</v>
      </c>
      <c r="AC73" s="126">
        <v>0</v>
      </c>
      <c r="AD73" s="126">
        <v>1</v>
      </c>
      <c r="AE73" s="126">
        <v>0</v>
      </c>
      <c r="AF73" s="126">
        <v>0.5</v>
      </c>
      <c r="AG73" s="126">
        <v>0</v>
      </c>
      <c r="AH73" s="126">
        <v>0</v>
      </c>
      <c r="AI73" s="126">
        <v>1</v>
      </c>
      <c r="BR73" s="126">
        <v>7</v>
      </c>
      <c r="BS73" s="126">
        <v>7</v>
      </c>
      <c r="BT73" s="126">
        <v>7</v>
      </c>
      <c r="BV73" s="126">
        <v>2</v>
      </c>
      <c r="BW73" s="126">
        <v>2</v>
      </c>
      <c r="BX73" s="126">
        <v>1</v>
      </c>
      <c r="BY73" s="126">
        <v>0</v>
      </c>
      <c r="BZ73" s="126">
        <v>10</v>
      </c>
      <c r="CA73" s="126">
        <v>5</v>
      </c>
    </row>
    <row r="74" spans="1:79" s="126" customFormat="1" ht="11.25" customHeight="1" x14ac:dyDescent="0.2">
      <c r="A74" s="126" t="s">
        <v>5183</v>
      </c>
      <c r="B74" s="20">
        <v>62</v>
      </c>
      <c r="C74" s="20" t="str">
        <f>VLOOKUP(File2Modul(A74),ModulVerantwortung,2,FALSE)</f>
        <v>weber18</v>
      </c>
      <c r="D74" s="20"/>
      <c r="E74" s="109" t="s">
        <v>3546</v>
      </c>
      <c r="F74" s="126">
        <v>1</v>
      </c>
      <c r="G74" s="126">
        <v>0</v>
      </c>
      <c r="H74" s="126">
        <v>0</v>
      </c>
      <c r="I74" s="126">
        <v>1</v>
      </c>
      <c r="J74" s="126">
        <v>1</v>
      </c>
      <c r="K74" s="126">
        <v>2</v>
      </c>
      <c r="L74" s="126">
        <v>1</v>
      </c>
      <c r="M74" s="143" t="s">
        <v>5185</v>
      </c>
      <c r="N74" s="126">
        <v>2</v>
      </c>
      <c r="Q74" s="126">
        <v>0</v>
      </c>
      <c r="U74" s="126">
        <v>2</v>
      </c>
      <c r="V74" s="126" t="s">
        <v>3507</v>
      </c>
      <c r="W74" s="126">
        <v>1</v>
      </c>
      <c r="X74" s="126">
        <v>2</v>
      </c>
      <c r="Y74" s="126">
        <v>3</v>
      </c>
      <c r="Z74" s="126">
        <v>0</v>
      </c>
      <c r="AA74" s="126">
        <v>0</v>
      </c>
      <c r="AB74" s="126">
        <v>0</v>
      </c>
      <c r="AC74" s="126">
        <v>0</v>
      </c>
      <c r="AD74" s="126">
        <v>1</v>
      </c>
      <c r="AE74" s="126">
        <v>0</v>
      </c>
      <c r="AF74" s="126">
        <v>0.5</v>
      </c>
      <c r="AG74" s="126">
        <v>0</v>
      </c>
      <c r="AH74" s="126">
        <v>0</v>
      </c>
      <c r="AI74" s="126">
        <v>1</v>
      </c>
      <c r="BR74" s="126">
        <v>7</v>
      </c>
      <c r="BS74" s="126">
        <v>7</v>
      </c>
      <c r="BT74" s="126">
        <v>7</v>
      </c>
      <c r="BV74" s="126">
        <v>2</v>
      </c>
      <c r="BW74" s="126">
        <v>2</v>
      </c>
      <c r="BX74" s="126">
        <v>1</v>
      </c>
      <c r="BY74" s="126">
        <v>0</v>
      </c>
      <c r="BZ74" s="126">
        <v>10</v>
      </c>
      <c r="CA74" s="126">
        <v>5</v>
      </c>
    </row>
    <row r="75" spans="1:79" s="126" customFormat="1" ht="11.25" customHeight="1" x14ac:dyDescent="0.2">
      <c r="A75" s="126" t="s">
        <v>5183</v>
      </c>
      <c r="B75" s="20">
        <v>75</v>
      </c>
      <c r="C75" s="20" t="str">
        <f>VLOOKUP(File2Modul(A75),ModulVerantwortung,2,FALSE)</f>
        <v>weber18</v>
      </c>
      <c r="D75" s="20"/>
      <c r="E75" s="109" t="s">
        <v>3547</v>
      </c>
      <c r="F75" s="126">
        <v>1</v>
      </c>
      <c r="G75" s="126">
        <v>0</v>
      </c>
      <c r="H75" s="126">
        <v>0</v>
      </c>
      <c r="I75" s="126">
        <v>1</v>
      </c>
      <c r="J75" s="126">
        <v>1</v>
      </c>
      <c r="K75" s="126">
        <v>2</v>
      </c>
      <c r="L75" s="126">
        <v>1</v>
      </c>
      <c r="M75" s="143" t="s">
        <v>5186</v>
      </c>
      <c r="N75" s="126">
        <v>2</v>
      </c>
      <c r="Q75" s="126">
        <v>0</v>
      </c>
      <c r="U75" s="126">
        <v>2</v>
      </c>
      <c r="V75" s="126" t="s">
        <v>3507</v>
      </c>
      <c r="W75" s="126">
        <v>1</v>
      </c>
      <c r="X75" s="126">
        <v>2</v>
      </c>
      <c r="Y75" s="126">
        <v>3</v>
      </c>
      <c r="Z75" s="126">
        <v>0</v>
      </c>
      <c r="AA75" s="126">
        <v>0</v>
      </c>
      <c r="AB75" s="126">
        <v>0</v>
      </c>
      <c r="AC75" s="126">
        <v>0</v>
      </c>
      <c r="AD75" s="126">
        <v>1</v>
      </c>
      <c r="AE75" s="126">
        <v>0</v>
      </c>
      <c r="AF75" s="126">
        <v>0.5</v>
      </c>
      <c r="AG75" s="126">
        <v>0</v>
      </c>
      <c r="AH75" s="126">
        <v>0</v>
      </c>
      <c r="AI75" s="126">
        <v>1</v>
      </c>
      <c r="BR75" s="126">
        <v>7</v>
      </c>
      <c r="BS75" s="126">
        <v>7</v>
      </c>
      <c r="BT75" s="126">
        <v>7</v>
      </c>
      <c r="BV75" s="126">
        <v>2</v>
      </c>
      <c r="BW75" s="126">
        <v>2</v>
      </c>
      <c r="BX75" s="126">
        <v>1</v>
      </c>
      <c r="BY75" s="126">
        <v>0</v>
      </c>
      <c r="BZ75" s="126">
        <v>10</v>
      </c>
      <c r="CA75" s="126">
        <v>5</v>
      </c>
    </row>
    <row r="76" spans="1:79" s="126" customFormat="1" ht="11.25" customHeight="1" x14ac:dyDescent="0.2">
      <c r="A76" s="126" t="s">
        <v>5183</v>
      </c>
      <c r="B76" s="20">
        <v>88</v>
      </c>
      <c r="C76" s="20" t="str">
        <f>VLOOKUP(File2Modul(A76),ModulVerantwortung,2,FALSE)</f>
        <v>weber18</v>
      </c>
      <c r="D76" s="20"/>
      <c r="E76" s="109" t="s">
        <v>3548</v>
      </c>
      <c r="F76" s="126">
        <v>1</v>
      </c>
      <c r="G76" s="126">
        <v>0</v>
      </c>
      <c r="H76" s="126">
        <v>0</v>
      </c>
      <c r="I76" s="126">
        <v>1</v>
      </c>
      <c r="J76" s="126">
        <v>1</v>
      </c>
      <c r="K76" s="126">
        <v>2</v>
      </c>
      <c r="L76" s="126">
        <v>1</v>
      </c>
      <c r="M76" s="143" t="s">
        <v>5187</v>
      </c>
      <c r="N76" s="126">
        <v>2</v>
      </c>
      <c r="Q76" s="126">
        <v>0</v>
      </c>
      <c r="U76" s="126">
        <v>2</v>
      </c>
      <c r="V76" s="126" t="s">
        <v>3507</v>
      </c>
      <c r="W76" s="126">
        <v>1</v>
      </c>
      <c r="X76" s="126">
        <v>2</v>
      </c>
      <c r="Y76" s="126">
        <v>3</v>
      </c>
      <c r="Z76" s="126">
        <v>0</v>
      </c>
      <c r="AA76" s="126">
        <v>0</v>
      </c>
      <c r="AB76" s="126">
        <v>0</v>
      </c>
      <c r="AC76" s="126">
        <v>0</v>
      </c>
      <c r="AD76" s="126">
        <v>1</v>
      </c>
      <c r="AE76" s="126">
        <v>0</v>
      </c>
      <c r="AF76" s="126">
        <v>0.5</v>
      </c>
      <c r="AG76" s="126">
        <v>0</v>
      </c>
      <c r="AH76" s="126">
        <v>0</v>
      </c>
      <c r="AI76" s="126">
        <v>1</v>
      </c>
      <c r="BR76" s="126">
        <v>7</v>
      </c>
      <c r="BS76" s="126">
        <v>7</v>
      </c>
      <c r="BT76" s="126">
        <v>7</v>
      </c>
      <c r="BV76" s="126">
        <v>2</v>
      </c>
      <c r="BW76" s="126">
        <v>2</v>
      </c>
      <c r="BX76" s="126">
        <v>1</v>
      </c>
      <c r="BY76" s="126">
        <v>0</v>
      </c>
      <c r="BZ76" s="126">
        <v>10</v>
      </c>
      <c r="CA76" s="126">
        <v>5</v>
      </c>
    </row>
    <row r="77" spans="1:79" s="126" customFormat="1" ht="11.25" customHeight="1" x14ac:dyDescent="0.2">
      <c r="A77" s="126" t="s">
        <v>5183</v>
      </c>
      <c r="B77" s="20">
        <v>101</v>
      </c>
      <c r="C77" s="20" t="str">
        <f>VLOOKUP(File2Modul(A77),ModulVerantwortung,2,FALSE)</f>
        <v>weber18</v>
      </c>
      <c r="D77" s="20"/>
      <c r="E77" s="109" t="s">
        <v>3549</v>
      </c>
      <c r="F77" s="126">
        <v>1</v>
      </c>
      <c r="G77" s="126">
        <v>0</v>
      </c>
      <c r="H77" s="126">
        <v>0</v>
      </c>
      <c r="I77" s="126">
        <v>1</v>
      </c>
      <c r="J77" s="126">
        <v>1</v>
      </c>
      <c r="K77" s="126">
        <v>2</v>
      </c>
      <c r="L77" s="126">
        <v>1</v>
      </c>
      <c r="M77" s="143" t="s">
        <v>5188</v>
      </c>
      <c r="N77" s="126">
        <v>2</v>
      </c>
      <c r="Q77" s="126">
        <v>0</v>
      </c>
      <c r="U77" s="126">
        <v>2</v>
      </c>
      <c r="V77" s="126" t="s">
        <v>3507</v>
      </c>
      <c r="W77" s="126">
        <v>1</v>
      </c>
      <c r="X77" s="126">
        <v>2</v>
      </c>
      <c r="Y77" s="126">
        <v>3</v>
      </c>
      <c r="Z77" s="126">
        <v>0</v>
      </c>
      <c r="AA77" s="126">
        <v>0</v>
      </c>
      <c r="AB77" s="126">
        <v>0</v>
      </c>
      <c r="AC77" s="126">
        <v>0</v>
      </c>
      <c r="AD77" s="126">
        <v>1</v>
      </c>
      <c r="AE77" s="126">
        <v>0</v>
      </c>
      <c r="AF77" s="126">
        <v>0.5</v>
      </c>
      <c r="AG77" s="126">
        <v>0</v>
      </c>
      <c r="AH77" s="126">
        <v>0</v>
      </c>
      <c r="AI77" s="126">
        <v>1</v>
      </c>
      <c r="BR77" s="126">
        <v>7</v>
      </c>
      <c r="BS77" s="126">
        <v>7</v>
      </c>
      <c r="BT77" s="126">
        <v>7</v>
      </c>
      <c r="BV77" s="126">
        <v>2</v>
      </c>
      <c r="BW77" s="126">
        <v>2</v>
      </c>
      <c r="BX77" s="126">
        <v>1</v>
      </c>
      <c r="BY77" s="126">
        <v>0</v>
      </c>
      <c r="BZ77" s="126">
        <v>10</v>
      </c>
      <c r="CA77" s="126">
        <v>5</v>
      </c>
    </row>
    <row r="78" spans="1:79" s="126" customFormat="1" ht="11.25" customHeight="1" x14ac:dyDescent="0.2">
      <c r="A78" s="126" t="s">
        <v>5183</v>
      </c>
      <c r="B78" s="20">
        <v>114</v>
      </c>
      <c r="C78" s="20" t="str">
        <f>VLOOKUP(File2Modul(A78),ModulVerantwortung,2,FALSE)</f>
        <v>weber18</v>
      </c>
      <c r="D78" s="20"/>
      <c r="E78" s="109" t="s">
        <v>3550</v>
      </c>
      <c r="F78" s="126">
        <v>1</v>
      </c>
      <c r="G78" s="126">
        <v>0</v>
      </c>
      <c r="H78" s="126">
        <v>0</v>
      </c>
      <c r="I78" s="126">
        <v>1</v>
      </c>
      <c r="J78" s="126">
        <v>1</v>
      </c>
      <c r="K78" s="126">
        <v>2</v>
      </c>
      <c r="L78" s="126">
        <v>1</v>
      </c>
      <c r="M78" s="143" t="s">
        <v>5189</v>
      </c>
      <c r="N78" s="126">
        <v>2</v>
      </c>
      <c r="Q78" s="126">
        <v>0</v>
      </c>
      <c r="U78" s="126">
        <v>2</v>
      </c>
      <c r="V78" s="126" t="s">
        <v>3507</v>
      </c>
      <c r="W78" s="126">
        <v>1</v>
      </c>
      <c r="X78" s="126">
        <v>2</v>
      </c>
      <c r="Y78" s="126">
        <v>3</v>
      </c>
      <c r="Z78" s="126">
        <v>0</v>
      </c>
      <c r="AA78" s="126">
        <v>0</v>
      </c>
      <c r="AB78" s="126">
        <v>0</v>
      </c>
      <c r="AC78" s="126">
        <v>0</v>
      </c>
      <c r="AD78" s="126">
        <v>1</v>
      </c>
      <c r="AE78" s="126">
        <v>0</v>
      </c>
      <c r="AF78" s="126">
        <v>0.5</v>
      </c>
      <c r="AG78" s="126">
        <v>0</v>
      </c>
      <c r="AH78" s="126">
        <v>0</v>
      </c>
      <c r="AI78" s="126">
        <v>1</v>
      </c>
      <c r="BR78" s="126">
        <v>7</v>
      </c>
      <c r="BS78" s="126">
        <v>7</v>
      </c>
      <c r="BT78" s="126">
        <v>7</v>
      </c>
      <c r="BV78" s="126">
        <v>2</v>
      </c>
      <c r="BW78" s="126">
        <v>2</v>
      </c>
      <c r="BX78" s="126">
        <v>1</v>
      </c>
      <c r="BY78" s="126">
        <v>0</v>
      </c>
      <c r="BZ78" s="126">
        <v>10</v>
      </c>
      <c r="CA78" s="126">
        <v>5</v>
      </c>
    </row>
    <row r="79" spans="1:79" s="126" customFormat="1" ht="11.25" customHeight="1" x14ac:dyDescent="0.2">
      <c r="A79" s="126" t="s">
        <v>5183</v>
      </c>
      <c r="B79" s="20">
        <v>128</v>
      </c>
      <c r="C79" s="20" t="str">
        <f>VLOOKUP(File2Modul(A79),ModulVerantwortung,2,FALSE)</f>
        <v>weber18</v>
      </c>
      <c r="D79" s="20"/>
      <c r="E79" s="109" t="s">
        <v>3551</v>
      </c>
      <c r="F79" s="126">
        <v>1</v>
      </c>
      <c r="G79" s="126">
        <v>0</v>
      </c>
      <c r="H79" s="126">
        <v>0</v>
      </c>
      <c r="I79" s="126">
        <v>1</v>
      </c>
      <c r="J79" s="126">
        <v>1</v>
      </c>
      <c r="K79" s="126">
        <v>2</v>
      </c>
      <c r="L79" s="126">
        <v>1</v>
      </c>
      <c r="M79" s="143" t="s">
        <v>5190</v>
      </c>
      <c r="N79" s="126">
        <v>2</v>
      </c>
      <c r="Q79" s="126">
        <v>0</v>
      </c>
      <c r="U79" s="126">
        <v>2</v>
      </c>
      <c r="V79" s="126" t="s">
        <v>3507</v>
      </c>
      <c r="W79" s="126">
        <v>1</v>
      </c>
      <c r="X79" s="126">
        <v>2</v>
      </c>
      <c r="Y79" s="126">
        <v>3</v>
      </c>
      <c r="Z79" s="126">
        <v>0</v>
      </c>
      <c r="AA79" s="126">
        <v>0</v>
      </c>
      <c r="AB79" s="126">
        <v>0</v>
      </c>
      <c r="AC79" s="126">
        <v>0</v>
      </c>
      <c r="AD79" s="126">
        <v>1</v>
      </c>
      <c r="AE79" s="126">
        <v>0</v>
      </c>
      <c r="AF79" s="126">
        <v>0.5</v>
      </c>
      <c r="AG79" s="126">
        <v>0</v>
      </c>
      <c r="AH79" s="126">
        <v>0</v>
      </c>
      <c r="AI79" s="126">
        <v>1</v>
      </c>
      <c r="BR79" s="126">
        <v>7</v>
      </c>
      <c r="BS79" s="126">
        <v>7</v>
      </c>
      <c r="BT79" s="126">
        <v>7</v>
      </c>
      <c r="BV79" s="126">
        <v>2</v>
      </c>
      <c r="BW79" s="126">
        <v>2</v>
      </c>
      <c r="BX79" s="126">
        <v>1</v>
      </c>
      <c r="BY79" s="126">
        <v>0</v>
      </c>
      <c r="BZ79" s="126">
        <v>10</v>
      </c>
      <c r="CA79" s="126">
        <v>5</v>
      </c>
    </row>
    <row r="80" spans="1:79" s="126" customFormat="1" ht="11.25" customHeight="1" x14ac:dyDescent="0.2">
      <c r="A80" s="126" t="s">
        <v>5183</v>
      </c>
      <c r="B80" s="20">
        <v>141</v>
      </c>
      <c r="C80" s="20" t="str">
        <f>VLOOKUP(File2Modul(A80),ModulVerantwortung,2,FALSE)</f>
        <v>weber18</v>
      </c>
      <c r="D80" s="20"/>
      <c r="E80" s="109" t="s">
        <v>3552</v>
      </c>
      <c r="F80" s="126">
        <v>1</v>
      </c>
      <c r="G80" s="126">
        <v>0</v>
      </c>
      <c r="H80" s="126">
        <v>0</v>
      </c>
      <c r="I80" s="126">
        <v>1</v>
      </c>
      <c r="J80" s="126">
        <v>1</v>
      </c>
      <c r="K80" s="126">
        <v>2</v>
      </c>
      <c r="L80" s="126">
        <v>1</v>
      </c>
      <c r="M80" s="143" t="s">
        <v>5191</v>
      </c>
      <c r="N80" s="126">
        <v>2</v>
      </c>
      <c r="Q80" s="126">
        <v>0</v>
      </c>
      <c r="U80" s="126">
        <v>2</v>
      </c>
      <c r="V80" s="126" t="s">
        <v>3507</v>
      </c>
      <c r="W80" s="126">
        <v>1</v>
      </c>
      <c r="X80" s="126">
        <v>2</v>
      </c>
      <c r="Y80" s="126">
        <v>2</v>
      </c>
      <c r="Z80" s="126">
        <v>0</v>
      </c>
      <c r="AA80" s="126">
        <v>0</v>
      </c>
      <c r="AB80" s="126">
        <v>0</v>
      </c>
      <c r="AC80" s="126">
        <v>0</v>
      </c>
      <c r="AD80" s="126">
        <v>1</v>
      </c>
      <c r="AE80" s="126">
        <v>0</v>
      </c>
      <c r="AF80" s="126">
        <v>0.5</v>
      </c>
      <c r="AG80" s="126">
        <v>0</v>
      </c>
      <c r="AH80" s="126">
        <v>0</v>
      </c>
      <c r="AI80" s="126">
        <v>1</v>
      </c>
      <c r="BR80" s="126">
        <v>7</v>
      </c>
      <c r="BS80" s="126">
        <v>7</v>
      </c>
      <c r="BT80" s="126">
        <v>7</v>
      </c>
      <c r="BV80" s="126">
        <v>2</v>
      </c>
      <c r="BW80" s="126">
        <v>2</v>
      </c>
      <c r="BX80" s="126">
        <v>1</v>
      </c>
      <c r="BY80" s="126">
        <v>0</v>
      </c>
      <c r="BZ80" s="126">
        <v>10</v>
      </c>
      <c r="CA80" s="126">
        <v>5</v>
      </c>
    </row>
    <row r="81" spans="1:79" s="126" customFormat="1" ht="11.25" customHeight="1" x14ac:dyDescent="0.2">
      <c r="A81" s="126" t="s">
        <v>5183</v>
      </c>
      <c r="B81" s="20">
        <v>153</v>
      </c>
      <c r="C81" s="20" t="str">
        <f>VLOOKUP(File2Modul(A81),ModulVerantwortung,2,FALSE)</f>
        <v>weber18</v>
      </c>
      <c r="D81" s="20"/>
      <c r="E81" s="109" t="s">
        <v>3553</v>
      </c>
      <c r="F81" s="126">
        <v>1</v>
      </c>
      <c r="G81" s="126">
        <v>0</v>
      </c>
      <c r="H81" s="126">
        <v>0</v>
      </c>
      <c r="I81" s="126">
        <v>1</v>
      </c>
      <c r="J81" s="126">
        <v>1</v>
      </c>
      <c r="K81" s="126">
        <v>2</v>
      </c>
      <c r="L81" s="126">
        <v>1</v>
      </c>
      <c r="M81" s="143" t="s">
        <v>5192</v>
      </c>
      <c r="N81" s="126">
        <v>2</v>
      </c>
      <c r="Q81" s="126">
        <v>0</v>
      </c>
      <c r="U81" s="126">
        <v>2</v>
      </c>
      <c r="V81" s="126" t="s">
        <v>3507</v>
      </c>
      <c r="W81" s="126">
        <v>1</v>
      </c>
      <c r="X81" s="126">
        <v>2</v>
      </c>
      <c r="Y81" s="126">
        <v>3</v>
      </c>
      <c r="Z81" s="126">
        <v>0</v>
      </c>
      <c r="AA81" s="126">
        <v>0</v>
      </c>
      <c r="AB81" s="126">
        <v>0</v>
      </c>
      <c r="AC81" s="126">
        <v>0</v>
      </c>
      <c r="AD81" s="126">
        <v>1</v>
      </c>
      <c r="AE81" s="126">
        <v>0</v>
      </c>
      <c r="AF81" s="126">
        <v>0.5</v>
      </c>
      <c r="AG81" s="126">
        <v>0</v>
      </c>
      <c r="AH81" s="126">
        <v>0</v>
      </c>
      <c r="AI81" s="126">
        <v>1</v>
      </c>
      <c r="BR81" s="126">
        <v>7</v>
      </c>
      <c r="BS81" s="126">
        <v>7</v>
      </c>
      <c r="BT81" s="126">
        <v>7</v>
      </c>
      <c r="BV81" s="126">
        <v>2</v>
      </c>
      <c r="BW81" s="126">
        <v>2</v>
      </c>
      <c r="BX81" s="126">
        <v>1</v>
      </c>
      <c r="BY81" s="126">
        <v>0</v>
      </c>
      <c r="BZ81" s="126">
        <v>10</v>
      </c>
      <c r="CA81" s="126">
        <v>5</v>
      </c>
    </row>
    <row r="82" spans="1:79" s="126" customFormat="1" ht="11.25" customHeight="1" x14ac:dyDescent="0.2">
      <c r="A82" s="126" t="s">
        <v>5183</v>
      </c>
      <c r="B82" s="20">
        <v>166</v>
      </c>
      <c r="C82" s="20" t="str">
        <f>VLOOKUP(File2Modul(A82),ModulVerantwortung,2,FALSE)</f>
        <v>weber18</v>
      </c>
      <c r="D82" s="20"/>
      <c r="E82" s="109" t="s">
        <v>3554</v>
      </c>
      <c r="F82" s="126">
        <v>1</v>
      </c>
      <c r="G82" s="126">
        <v>0</v>
      </c>
      <c r="H82" s="126">
        <v>0</v>
      </c>
      <c r="I82" s="126">
        <v>1</v>
      </c>
      <c r="J82" s="126">
        <v>1</v>
      </c>
      <c r="K82" s="126">
        <v>2</v>
      </c>
      <c r="L82" s="126">
        <v>1</v>
      </c>
      <c r="M82" s="143" t="s">
        <v>5193</v>
      </c>
      <c r="N82" s="126">
        <v>2</v>
      </c>
      <c r="Q82" s="126">
        <v>0</v>
      </c>
      <c r="U82" s="126">
        <v>2</v>
      </c>
      <c r="V82" s="126" t="s">
        <v>3507</v>
      </c>
      <c r="W82" s="126">
        <v>1</v>
      </c>
      <c r="X82" s="126">
        <v>2</v>
      </c>
      <c r="Y82" s="126">
        <v>3</v>
      </c>
      <c r="Z82" s="126">
        <v>0</v>
      </c>
      <c r="AA82" s="126">
        <v>0</v>
      </c>
      <c r="AB82" s="126">
        <v>0</v>
      </c>
      <c r="AC82" s="126">
        <v>0</v>
      </c>
      <c r="AD82" s="126">
        <v>1</v>
      </c>
      <c r="AE82" s="126">
        <v>0</v>
      </c>
      <c r="AF82" s="126">
        <v>0.5</v>
      </c>
      <c r="AG82" s="126">
        <v>0</v>
      </c>
      <c r="AH82" s="126">
        <v>0</v>
      </c>
      <c r="AI82" s="126">
        <v>1</v>
      </c>
      <c r="BR82" s="126">
        <v>7</v>
      </c>
      <c r="BS82" s="126">
        <v>7</v>
      </c>
      <c r="BT82" s="126">
        <v>7</v>
      </c>
      <c r="BV82" s="126">
        <v>2</v>
      </c>
      <c r="BW82" s="126">
        <v>2</v>
      </c>
      <c r="BX82" s="126">
        <v>1</v>
      </c>
      <c r="BY82" s="126">
        <v>0</v>
      </c>
      <c r="BZ82" s="126">
        <v>10</v>
      </c>
      <c r="CA82" s="126">
        <v>5</v>
      </c>
    </row>
    <row r="83" spans="1:79" s="126" customFormat="1" ht="11.25" customHeight="1" x14ac:dyDescent="0.2">
      <c r="A83" s="126" t="s">
        <v>5183</v>
      </c>
      <c r="B83" s="20">
        <v>179</v>
      </c>
      <c r="C83" s="20" t="str">
        <f>VLOOKUP(File2Modul(A83),ModulVerantwortung,2,FALSE)</f>
        <v>weber18</v>
      </c>
      <c r="D83" s="20"/>
      <c r="E83" s="109" t="s">
        <v>3555</v>
      </c>
      <c r="F83" s="126">
        <v>1</v>
      </c>
      <c r="G83" s="126">
        <v>0</v>
      </c>
      <c r="H83" s="126">
        <v>0</v>
      </c>
      <c r="I83" s="126">
        <v>1</v>
      </c>
      <c r="J83" s="126">
        <v>1</v>
      </c>
      <c r="K83" s="126">
        <v>2</v>
      </c>
      <c r="L83" s="126">
        <v>1</v>
      </c>
      <c r="M83" s="143" t="s">
        <v>5194</v>
      </c>
      <c r="N83" s="126">
        <v>2</v>
      </c>
      <c r="Q83" s="126">
        <v>0</v>
      </c>
      <c r="U83" s="126">
        <v>2</v>
      </c>
      <c r="V83" s="126" t="s">
        <v>3507</v>
      </c>
      <c r="W83" s="126">
        <v>1</v>
      </c>
      <c r="X83" s="126">
        <v>2</v>
      </c>
      <c r="Y83" s="126">
        <v>3</v>
      </c>
      <c r="Z83" s="126">
        <v>0</v>
      </c>
      <c r="AA83" s="126">
        <v>0</v>
      </c>
      <c r="AB83" s="126">
        <v>0</v>
      </c>
      <c r="AC83" s="126">
        <v>0</v>
      </c>
      <c r="AD83" s="126">
        <v>1</v>
      </c>
      <c r="AE83" s="126">
        <v>0</v>
      </c>
      <c r="AF83" s="126">
        <v>0.5</v>
      </c>
      <c r="AG83" s="126">
        <v>0</v>
      </c>
      <c r="AH83" s="126">
        <v>0</v>
      </c>
      <c r="AI83" s="126">
        <v>1</v>
      </c>
      <c r="BR83" s="126">
        <v>7</v>
      </c>
      <c r="BS83" s="126">
        <v>7</v>
      </c>
      <c r="BT83" s="126">
        <v>7</v>
      </c>
      <c r="BV83" s="126">
        <v>2</v>
      </c>
      <c r="BW83" s="126">
        <v>2</v>
      </c>
      <c r="BX83" s="126">
        <v>1</v>
      </c>
      <c r="BY83" s="126">
        <v>0</v>
      </c>
      <c r="BZ83" s="126">
        <v>10</v>
      </c>
      <c r="CA83" s="126">
        <v>5</v>
      </c>
    </row>
    <row r="84" spans="1:79" s="126" customFormat="1" ht="11.25" customHeight="1" x14ac:dyDescent="0.2">
      <c r="A84" s="126" t="s">
        <v>5183</v>
      </c>
      <c r="B84" s="20">
        <v>192</v>
      </c>
      <c r="C84" s="20" t="str">
        <f>VLOOKUP(File2Modul(A84),ModulVerantwortung,2,FALSE)</f>
        <v>weber18</v>
      </c>
      <c r="D84" s="20"/>
      <c r="E84" s="109" t="s">
        <v>3556</v>
      </c>
      <c r="F84" s="126">
        <v>1</v>
      </c>
      <c r="G84" s="126">
        <v>0</v>
      </c>
      <c r="H84" s="126">
        <v>0</v>
      </c>
      <c r="I84" s="126">
        <v>1</v>
      </c>
      <c r="J84" s="126">
        <v>1</v>
      </c>
      <c r="K84" s="126">
        <v>2</v>
      </c>
      <c r="L84" s="126">
        <v>1</v>
      </c>
      <c r="M84" s="143" t="s">
        <v>5195</v>
      </c>
      <c r="N84" s="126">
        <v>2</v>
      </c>
      <c r="Q84" s="126">
        <v>0</v>
      </c>
      <c r="U84" s="126">
        <v>2</v>
      </c>
      <c r="V84" s="126" t="s">
        <v>3507</v>
      </c>
      <c r="W84" s="126">
        <v>1</v>
      </c>
      <c r="X84" s="126">
        <v>2</v>
      </c>
      <c r="Y84" s="126">
        <v>3</v>
      </c>
      <c r="Z84" s="126">
        <v>0</v>
      </c>
      <c r="AA84" s="126">
        <v>0</v>
      </c>
      <c r="AB84" s="126">
        <v>0</v>
      </c>
      <c r="AC84" s="126">
        <v>0</v>
      </c>
      <c r="AD84" s="126">
        <v>1</v>
      </c>
      <c r="AE84" s="126">
        <v>0</v>
      </c>
      <c r="AF84" s="126">
        <v>0.5</v>
      </c>
      <c r="AG84" s="126">
        <v>0</v>
      </c>
      <c r="AH84" s="126">
        <v>0</v>
      </c>
      <c r="AI84" s="126">
        <v>1</v>
      </c>
      <c r="BR84" s="126">
        <v>7</v>
      </c>
      <c r="BS84" s="126">
        <v>7</v>
      </c>
      <c r="BT84" s="126">
        <v>7</v>
      </c>
      <c r="BV84" s="126">
        <v>2</v>
      </c>
      <c r="BW84" s="126">
        <v>2</v>
      </c>
      <c r="BX84" s="126">
        <v>1</v>
      </c>
      <c r="BY84" s="126">
        <v>0</v>
      </c>
      <c r="BZ84" s="126">
        <v>10</v>
      </c>
      <c r="CA84" s="126">
        <v>5</v>
      </c>
    </row>
    <row r="85" spans="1:79" s="126" customFormat="1" ht="11.25" customHeight="1" x14ac:dyDescent="0.2">
      <c r="A85" s="126" t="s">
        <v>5183</v>
      </c>
      <c r="B85" s="20">
        <v>205</v>
      </c>
      <c r="C85" s="20" t="str">
        <f>VLOOKUP(File2Modul(A85),ModulVerantwortung,2,FALSE)</f>
        <v>weber18</v>
      </c>
      <c r="D85" s="20"/>
      <c r="E85" s="109" t="s">
        <v>3557</v>
      </c>
      <c r="F85" s="126">
        <v>1</v>
      </c>
      <c r="G85" s="126">
        <v>0</v>
      </c>
      <c r="H85" s="126">
        <v>0</v>
      </c>
      <c r="I85" s="126">
        <v>1</v>
      </c>
      <c r="J85" s="126">
        <v>1</v>
      </c>
      <c r="K85" s="126">
        <v>2</v>
      </c>
      <c r="L85" s="126">
        <v>1</v>
      </c>
      <c r="M85" s="143" t="s">
        <v>5196</v>
      </c>
      <c r="N85" s="126">
        <v>2</v>
      </c>
      <c r="Q85" s="126">
        <v>0</v>
      </c>
      <c r="U85" s="126">
        <v>2</v>
      </c>
      <c r="V85" s="126" t="s">
        <v>3507</v>
      </c>
      <c r="W85" s="126">
        <v>1</v>
      </c>
      <c r="X85" s="126">
        <v>2</v>
      </c>
      <c r="Y85" s="126">
        <v>3</v>
      </c>
      <c r="Z85" s="126">
        <v>0</v>
      </c>
      <c r="AA85" s="126">
        <v>0</v>
      </c>
      <c r="AB85" s="126">
        <v>0</v>
      </c>
      <c r="AC85" s="126">
        <v>0</v>
      </c>
      <c r="AD85" s="126">
        <v>1</v>
      </c>
      <c r="AE85" s="126">
        <v>0</v>
      </c>
      <c r="AF85" s="126">
        <v>0.5</v>
      </c>
      <c r="AG85" s="126">
        <v>0</v>
      </c>
      <c r="AH85" s="126">
        <v>0</v>
      </c>
      <c r="AI85" s="126">
        <v>1</v>
      </c>
      <c r="BR85" s="126">
        <v>7</v>
      </c>
      <c r="BS85" s="126">
        <v>7</v>
      </c>
      <c r="BT85" s="126">
        <v>7</v>
      </c>
      <c r="BV85" s="126">
        <v>2</v>
      </c>
      <c r="BW85" s="126">
        <v>2</v>
      </c>
      <c r="BX85" s="126">
        <v>1</v>
      </c>
      <c r="BY85" s="126">
        <v>0</v>
      </c>
      <c r="BZ85" s="126">
        <v>10</v>
      </c>
      <c r="CA85" s="126">
        <v>5</v>
      </c>
    </row>
    <row r="86" spans="1:79" s="126" customFormat="1" ht="11.25" customHeight="1" x14ac:dyDescent="0.2">
      <c r="A86" s="126" t="s">
        <v>5183</v>
      </c>
      <c r="B86" s="20">
        <v>218</v>
      </c>
      <c r="C86" s="20" t="str">
        <f>VLOOKUP(File2Modul(A86),ModulVerantwortung,2,FALSE)</f>
        <v>weber18</v>
      </c>
      <c r="D86" s="20"/>
      <c r="E86" s="109" t="s">
        <v>3558</v>
      </c>
      <c r="F86" s="126">
        <v>1</v>
      </c>
      <c r="G86" s="126">
        <v>0</v>
      </c>
      <c r="H86" s="126">
        <v>0</v>
      </c>
      <c r="I86" s="126">
        <v>1</v>
      </c>
      <c r="J86" s="126">
        <v>1</v>
      </c>
      <c r="K86" s="126">
        <v>2</v>
      </c>
      <c r="L86" s="126">
        <v>1</v>
      </c>
      <c r="M86" s="143" t="s">
        <v>5197</v>
      </c>
      <c r="N86" s="126">
        <v>2</v>
      </c>
      <c r="Q86" s="126">
        <v>0</v>
      </c>
      <c r="U86" s="126">
        <v>2</v>
      </c>
      <c r="V86" s="126" t="s">
        <v>3507</v>
      </c>
      <c r="W86" s="126">
        <v>1</v>
      </c>
      <c r="X86" s="126">
        <v>2</v>
      </c>
      <c r="Y86" s="126">
        <v>3</v>
      </c>
      <c r="Z86" s="126">
        <v>0</v>
      </c>
      <c r="AA86" s="126">
        <v>0</v>
      </c>
      <c r="AB86" s="126">
        <v>0</v>
      </c>
      <c r="AC86" s="126">
        <v>0</v>
      </c>
      <c r="AD86" s="126">
        <v>1</v>
      </c>
      <c r="AE86" s="126">
        <v>0</v>
      </c>
      <c r="AF86" s="126">
        <v>0.5</v>
      </c>
      <c r="AG86" s="126">
        <v>0</v>
      </c>
      <c r="AH86" s="126">
        <v>0</v>
      </c>
      <c r="AI86" s="126">
        <v>1</v>
      </c>
      <c r="BR86" s="126">
        <v>7</v>
      </c>
      <c r="BS86" s="126">
        <v>7</v>
      </c>
      <c r="BT86" s="126">
        <v>7</v>
      </c>
      <c r="BV86" s="126">
        <v>2</v>
      </c>
      <c r="BW86" s="126">
        <v>2</v>
      </c>
      <c r="BX86" s="126">
        <v>1</v>
      </c>
      <c r="BY86" s="126">
        <v>0</v>
      </c>
      <c r="BZ86" s="126">
        <v>10</v>
      </c>
      <c r="CA86" s="126">
        <v>5</v>
      </c>
    </row>
    <row r="87" spans="1:79" s="126" customFormat="1" ht="11.25" customHeight="1" x14ac:dyDescent="0.2">
      <c r="A87" s="126" t="s">
        <v>5183</v>
      </c>
      <c r="B87" s="20">
        <v>231</v>
      </c>
      <c r="C87" s="20" t="str">
        <f>VLOOKUP(File2Modul(A87),ModulVerantwortung,2,FALSE)</f>
        <v>weber18</v>
      </c>
      <c r="D87" s="20"/>
      <c r="E87" s="109" t="s">
        <v>3559</v>
      </c>
      <c r="F87" s="126">
        <v>1</v>
      </c>
      <c r="G87" s="126">
        <v>0</v>
      </c>
      <c r="H87" s="126">
        <v>0</v>
      </c>
      <c r="I87" s="126">
        <v>1</v>
      </c>
      <c r="J87" s="126">
        <v>1</v>
      </c>
      <c r="K87" s="126">
        <v>2</v>
      </c>
      <c r="L87" s="126">
        <v>1</v>
      </c>
      <c r="M87" s="143" t="s">
        <v>5198</v>
      </c>
      <c r="N87" s="126">
        <v>2</v>
      </c>
      <c r="Q87" s="126">
        <v>0</v>
      </c>
      <c r="U87" s="126">
        <v>2</v>
      </c>
      <c r="V87" s="126" t="s">
        <v>3507</v>
      </c>
      <c r="W87" s="126">
        <v>1</v>
      </c>
      <c r="X87" s="126">
        <v>2</v>
      </c>
      <c r="Y87" s="126">
        <v>3</v>
      </c>
      <c r="Z87" s="126">
        <v>0</v>
      </c>
      <c r="AA87" s="126">
        <v>0</v>
      </c>
      <c r="AB87" s="126">
        <v>0</v>
      </c>
      <c r="AC87" s="126">
        <v>0</v>
      </c>
      <c r="AD87" s="126">
        <v>1</v>
      </c>
      <c r="AE87" s="126">
        <v>0</v>
      </c>
      <c r="AF87" s="126">
        <v>0.5</v>
      </c>
      <c r="AG87" s="126">
        <v>0</v>
      </c>
      <c r="AH87" s="126">
        <v>0</v>
      </c>
      <c r="AI87" s="126">
        <v>1</v>
      </c>
      <c r="BR87" s="126">
        <v>7</v>
      </c>
      <c r="BS87" s="126">
        <v>7</v>
      </c>
      <c r="BT87" s="126">
        <v>7</v>
      </c>
      <c r="BV87" s="126">
        <v>2</v>
      </c>
      <c r="BW87" s="126">
        <v>2</v>
      </c>
      <c r="BX87" s="126">
        <v>1</v>
      </c>
      <c r="BY87" s="126">
        <v>0</v>
      </c>
      <c r="BZ87" s="126">
        <v>10</v>
      </c>
      <c r="CA87" s="126">
        <v>5</v>
      </c>
    </row>
    <row r="88" spans="1:79" s="126" customFormat="1" ht="11.25" customHeight="1" x14ac:dyDescent="0.2">
      <c r="A88" s="126" t="s">
        <v>5183</v>
      </c>
      <c r="B88" s="20">
        <v>244</v>
      </c>
      <c r="C88" s="20" t="str">
        <f>VLOOKUP(File2Modul(A88),ModulVerantwortung,2,FALSE)</f>
        <v>weber18</v>
      </c>
      <c r="D88" s="20"/>
      <c r="E88" s="109" t="s">
        <v>3560</v>
      </c>
      <c r="F88" s="126">
        <v>1</v>
      </c>
      <c r="G88" s="126">
        <v>0</v>
      </c>
      <c r="H88" s="126">
        <v>0</v>
      </c>
      <c r="I88" s="126">
        <v>1</v>
      </c>
      <c r="J88" s="126">
        <v>1</v>
      </c>
      <c r="K88" s="126">
        <v>2</v>
      </c>
      <c r="L88" s="126">
        <v>1</v>
      </c>
      <c r="M88" s="143" t="s">
        <v>5199</v>
      </c>
      <c r="N88" s="126">
        <v>2</v>
      </c>
      <c r="Q88" s="126">
        <v>0</v>
      </c>
      <c r="U88" s="126">
        <v>2</v>
      </c>
      <c r="V88" s="126" t="s">
        <v>3507</v>
      </c>
      <c r="W88" s="126">
        <v>1</v>
      </c>
      <c r="X88" s="126">
        <v>2</v>
      </c>
      <c r="Y88" s="126">
        <v>3</v>
      </c>
      <c r="Z88" s="126">
        <v>0</v>
      </c>
      <c r="AA88" s="126">
        <v>0</v>
      </c>
      <c r="AB88" s="126">
        <v>0</v>
      </c>
      <c r="AC88" s="126">
        <v>0</v>
      </c>
      <c r="AD88" s="126">
        <v>1</v>
      </c>
      <c r="AE88" s="126">
        <v>0</v>
      </c>
      <c r="AF88" s="126">
        <v>0.5</v>
      </c>
      <c r="AG88" s="126">
        <v>0</v>
      </c>
      <c r="AH88" s="126">
        <v>0</v>
      </c>
      <c r="AI88" s="126">
        <v>1</v>
      </c>
      <c r="BR88" s="126">
        <v>7</v>
      </c>
      <c r="BS88" s="126">
        <v>7</v>
      </c>
      <c r="BT88" s="126">
        <v>7</v>
      </c>
      <c r="BV88" s="126">
        <v>2</v>
      </c>
      <c r="BW88" s="126">
        <v>2</v>
      </c>
      <c r="BX88" s="126">
        <v>1</v>
      </c>
      <c r="BY88" s="126">
        <v>0</v>
      </c>
      <c r="BZ88" s="126">
        <v>10</v>
      </c>
      <c r="CA88" s="126">
        <v>5</v>
      </c>
    </row>
    <row r="89" spans="1:79" s="126" customFormat="1" ht="11.25" customHeight="1" x14ac:dyDescent="0.2">
      <c r="A89" s="126" t="s">
        <v>5183</v>
      </c>
      <c r="B89" s="20">
        <v>257</v>
      </c>
      <c r="C89" s="20" t="str">
        <f>VLOOKUP(File2Modul(A89),ModulVerantwortung,2,FALSE)</f>
        <v>weber18</v>
      </c>
      <c r="D89" s="20"/>
      <c r="E89" s="109" t="s">
        <v>3561</v>
      </c>
      <c r="F89" s="126">
        <v>1</v>
      </c>
      <c r="G89" s="126">
        <v>0</v>
      </c>
      <c r="H89" s="126">
        <v>0</v>
      </c>
      <c r="I89" s="126">
        <v>1</v>
      </c>
      <c r="J89" s="126">
        <v>1</v>
      </c>
      <c r="K89" s="126">
        <v>2</v>
      </c>
      <c r="L89" s="126">
        <v>1</v>
      </c>
      <c r="M89" s="143" t="s">
        <v>5200</v>
      </c>
      <c r="N89" s="126">
        <v>2</v>
      </c>
      <c r="Q89" s="126">
        <v>0</v>
      </c>
      <c r="U89" s="126">
        <v>2</v>
      </c>
      <c r="V89" s="126" t="s">
        <v>3507</v>
      </c>
      <c r="W89" s="126">
        <v>1</v>
      </c>
      <c r="X89" s="126">
        <v>2</v>
      </c>
      <c r="Y89" s="126">
        <v>3</v>
      </c>
      <c r="Z89" s="126">
        <v>0</v>
      </c>
      <c r="AA89" s="126">
        <v>0</v>
      </c>
      <c r="AB89" s="126">
        <v>0</v>
      </c>
      <c r="AC89" s="126">
        <v>0</v>
      </c>
      <c r="AD89" s="126">
        <v>1</v>
      </c>
      <c r="AE89" s="126">
        <v>0</v>
      </c>
      <c r="AF89" s="126">
        <v>0.5</v>
      </c>
      <c r="AG89" s="126">
        <v>0</v>
      </c>
      <c r="AH89" s="126">
        <v>0</v>
      </c>
      <c r="AI89" s="126">
        <v>1</v>
      </c>
      <c r="BR89" s="126">
        <v>7</v>
      </c>
      <c r="BS89" s="126">
        <v>7</v>
      </c>
      <c r="BT89" s="126">
        <v>7</v>
      </c>
      <c r="BV89" s="126">
        <v>2</v>
      </c>
      <c r="BW89" s="126">
        <v>2</v>
      </c>
      <c r="BX89" s="126">
        <v>1</v>
      </c>
      <c r="BY89" s="126">
        <v>0</v>
      </c>
      <c r="BZ89" s="126">
        <v>10</v>
      </c>
      <c r="CA89" s="126">
        <v>5</v>
      </c>
    </row>
    <row r="90" spans="1:79" s="126" customFormat="1" ht="11.25" customHeight="1" x14ac:dyDescent="0.2">
      <c r="A90" s="126" t="s">
        <v>5183</v>
      </c>
      <c r="B90" s="20">
        <v>270</v>
      </c>
      <c r="C90" s="20" t="str">
        <f>VLOOKUP(File2Modul(A90),ModulVerantwortung,2,FALSE)</f>
        <v>weber18</v>
      </c>
      <c r="D90" s="20"/>
      <c r="E90" s="109" t="s">
        <v>3562</v>
      </c>
      <c r="F90" s="126">
        <v>1</v>
      </c>
      <c r="G90" s="126">
        <v>0</v>
      </c>
      <c r="H90" s="126">
        <v>0</v>
      </c>
      <c r="I90" s="126">
        <v>1</v>
      </c>
      <c r="J90" s="126">
        <v>1</v>
      </c>
      <c r="K90" s="126">
        <v>2</v>
      </c>
      <c r="L90" s="126">
        <v>1</v>
      </c>
      <c r="M90" s="143" t="s">
        <v>5201</v>
      </c>
      <c r="N90" s="126">
        <v>2</v>
      </c>
      <c r="Q90" s="126">
        <v>0</v>
      </c>
      <c r="U90" s="126">
        <v>2</v>
      </c>
      <c r="V90" s="126" t="s">
        <v>3507</v>
      </c>
      <c r="W90" s="126">
        <v>1</v>
      </c>
      <c r="X90" s="126">
        <v>2</v>
      </c>
      <c r="Y90" s="126">
        <v>3</v>
      </c>
      <c r="Z90" s="126">
        <v>0</v>
      </c>
      <c r="AA90" s="126">
        <v>0</v>
      </c>
      <c r="AB90" s="126">
        <v>0</v>
      </c>
      <c r="AC90" s="126">
        <v>0</v>
      </c>
      <c r="AD90" s="126">
        <v>1</v>
      </c>
      <c r="AE90" s="126">
        <v>0</v>
      </c>
      <c r="AF90" s="126">
        <v>0.5</v>
      </c>
      <c r="AG90" s="126">
        <v>0</v>
      </c>
      <c r="AH90" s="126">
        <v>0</v>
      </c>
      <c r="AI90" s="126">
        <v>1</v>
      </c>
      <c r="BR90" s="126">
        <v>7</v>
      </c>
      <c r="BS90" s="126">
        <v>7</v>
      </c>
      <c r="BT90" s="126">
        <v>7</v>
      </c>
      <c r="BV90" s="126">
        <v>2</v>
      </c>
      <c r="BW90" s="126">
        <v>2</v>
      </c>
      <c r="BX90" s="126">
        <v>1</v>
      </c>
      <c r="BY90" s="126">
        <v>0</v>
      </c>
      <c r="BZ90" s="126">
        <v>10</v>
      </c>
      <c r="CA90" s="126">
        <v>5</v>
      </c>
    </row>
    <row r="91" spans="1:79" s="126" customFormat="1" ht="11.25" customHeight="1" x14ac:dyDescent="0.2">
      <c r="A91" s="126" t="s">
        <v>5183</v>
      </c>
      <c r="B91" s="20">
        <v>283</v>
      </c>
      <c r="C91" s="20" t="str">
        <f>VLOOKUP(File2Modul(A91),ModulVerantwortung,2,FALSE)</f>
        <v>weber18</v>
      </c>
      <c r="D91" s="20"/>
      <c r="E91" s="109" t="s">
        <v>3563</v>
      </c>
      <c r="F91" s="126">
        <v>1</v>
      </c>
      <c r="G91" s="126">
        <v>0</v>
      </c>
      <c r="H91" s="126">
        <v>0</v>
      </c>
      <c r="I91" s="126">
        <v>1</v>
      </c>
      <c r="J91" s="126">
        <v>1</v>
      </c>
      <c r="K91" s="126">
        <v>2</v>
      </c>
      <c r="L91" s="126">
        <v>1</v>
      </c>
      <c r="M91" s="143" t="s">
        <v>5202</v>
      </c>
      <c r="N91" s="126">
        <v>2</v>
      </c>
      <c r="Q91" s="126">
        <v>0</v>
      </c>
      <c r="U91" s="126">
        <v>2</v>
      </c>
      <c r="V91" s="126" t="s">
        <v>3507</v>
      </c>
      <c r="W91" s="126">
        <v>1</v>
      </c>
      <c r="X91" s="126">
        <v>2</v>
      </c>
      <c r="Y91" s="126">
        <v>3</v>
      </c>
      <c r="Z91" s="126">
        <v>0</v>
      </c>
      <c r="AA91" s="126">
        <v>0</v>
      </c>
      <c r="AB91" s="126">
        <v>0</v>
      </c>
      <c r="AC91" s="126">
        <v>0</v>
      </c>
      <c r="AD91" s="126">
        <v>1</v>
      </c>
      <c r="AE91" s="126">
        <v>0</v>
      </c>
      <c r="AF91" s="126">
        <v>0.5</v>
      </c>
      <c r="AG91" s="126">
        <v>0</v>
      </c>
      <c r="AH91" s="126">
        <v>0</v>
      </c>
      <c r="AI91" s="126">
        <v>1</v>
      </c>
      <c r="BR91" s="126">
        <v>7</v>
      </c>
      <c r="BS91" s="126">
        <v>7</v>
      </c>
      <c r="BT91" s="126">
        <v>7</v>
      </c>
      <c r="BV91" s="126">
        <v>2</v>
      </c>
      <c r="BW91" s="126">
        <v>2</v>
      </c>
      <c r="BX91" s="126">
        <v>1</v>
      </c>
      <c r="BY91" s="126">
        <v>0</v>
      </c>
      <c r="BZ91" s="126">
        <v>10</v>
      </c>
      <c r="CA91" s="126">
        <v>5</v>
      </c>
    </row>
    <row r="92" spans="1:79" s="126" customFormat="1" ht="11.25" customHeight="1" x14ac:dyDescent="0.2">
      <c r="A92" s="126" t="s">
        <v>5183</v>
      </c>
      <c r="B92" s="20">
        <v>296</v>
      </c>
      <c r="C92" s="20" t="str">
        <f>VLOOKUP(File2Modul(A92),ModulVerantwortung,2,FALSE)</f>
        <v>weber18</v>
      </c>
      <c r="D92" s="20"/>
      <c r="E92" s="109" t="s">
        <v>3564</v>
      </c>
      <c r="F92" s="126">
        <v>1</v>
      </c>
      <c r="G92" s="126">
        <v>0</v>
      </c>
      <c r="H92" s="126">
        <v>0</v>
      </c>
      <c r="I92" s="126">
        <v>1</v>
      </c>
      <c r="J92" s="126">
        <v>1</v>
      </c>
      <c r="K92" s="126">
        <v>2</v>
      </c>
      <c r="L92" s="126">
        <v>1</v>
      </c>
      <c r="M92" s="143" t="s">
        <v>5203</v>
      </c>
      <c r="N92" s="126">
        <v>2</v>
      </c>
      <c r="Q92" s="126">
        <v>0</v>
      </c>
      <c r="U92" s="126">
        <v>2</v>
      </c>
      <c r="V92" s="126" t="s">
        <v>3507</v>
      </c>
      <c r="W92" s="126">
        <v>1</v>
      </c>
      <c r="X92" s="126">
        <v>2</v>
      </c>
      <c r="Y92" s="126">
        <v>3</v>
      </c>
      <c r="Z92" s="126">
        <v>0</v>
      </c>
      <c r="AA92" s="126">
        <v>0</v>
      </c>
      <c r="AB92" s="126">
        <v>0</v>
      </c>
      <c r="AC92" s="126">
        <v>0</v>
      </c>
      <c r="AD92" s="126">
        <v>1</v>
      </c>
      <c r="AE92" s="126">
        <v>0</v>
      </c>
      <c r="AF92" s="126">
        <v>0.5</v>
      </c>
      <c r="AG92" s="126">
        <v>0</v>
      </c>
      <c r="AH92" s="126">
        <v>0</v>
      </c>
      <c r="AI92" s="126">
        <v>1</v>
      </c>
      <c r="BR92" s="126">
        <v>7</v>
      </c>
      <c r="BS92" s="126">
        <v>7</v>
      </c>
      <c r="BT92" s="126">
        <v>7</v>
      </c>
      <c r="BV92" s="126">
        <v>2</v>
      </c>
      <c r="BW92" s="126">
        <v>2</v>
      </c>
      <c r="BX92" s="126">
        <v>1</v>
      </c>
      <c r="BY92" s="126">
        <v>0</v>
      </c>
      <c r="BZ92" s="126">
        <v>10</v>
      </c>
      <c r="CA92" s="126">
        <v>5</v>
      </c>
    </row>
    <row r="93" spans="1:79" s="126" customFormat="1" ht="11.25" customHeight="1" x14ac:dyDescent="0.2">
      <c r="A93" s="126" t="s">
        <v>5183</v>
      </c>
      <c r="B93" s="20">
        <v>309</v>
      </c>
      <c r="C93" s="20" t="str">
        <f>VLOOKUP(File2Modul(A93),ModulVerantwortung,2,FALSE)</f>
        <v>weber18</v>
      </c>
      <c r="D93" s="20"/>
      <c r="E93" s="109" t="s">
        <v>3565</v>
      </c>
      <c r="F93" s="126">
        <v>1</v>
      </c>
      <c r="G93" s="126">
        <v>0</v>
      </c>
      <c r="H93" s="126">
        <v>0</v>
      </c>
      <c r="I93" s="126">
        <v>1</v>
      </c>
      <c r="J93" s="126">
        <v>1</v>
      </c>
      <c r="K93" s="126">
        <v>2</v>
      </c>
      <c r="L93" s="126">
        <v>1</v>
      </c>
      <c r="M93" s="143" t="s">
        <v>5204</v>
      </c>
      <c r="N93" s="126">
        <v>2</v>
      </c>
      <c r="Q93" s="126">
        <v>0</v>
      </c>
      <c r="U93" s="126">
        <v>2</v>
      </c>
      <c r="V93" s="126" t="s">
        <v>3507</v>
      </c>
      <c r="W93" s="126">
        <v>1</v>
      </c>
      <c r="X93" s="126">
        <v>2</v>
      </c>
      <c r="Y93" s="126">
        <v>3</v>
      </c>
      <c r="Z93" s="126">
        <v>0</v>
      </c>
      <c r="AA93" s="126">
        <v>0</v>
      </c>
      <c r="AB93" s="126">
        <v>0</v>
      </c>
      <c r="AC93" s="126">
        <v>0</v>
      </c>
      <c r="AD93" s="126">
        <v>1</v>
      </c>
      <c r="AE93" s="126">
        <v>0</v>
      </c>
      <c r="AF93" s="126">
        <v>0.5</v>
      </c>
      <c r="AG93" s="126">
        <v>0</v>
      </c>
      <c r="AH93" s="126">
        <v>0</v>
      </c>
      <c r="AI93" s="126">
        <v>1</v>
      </c>
      <c r="BR93" s="126">
        <v>7</v>
      </c>
      <c r="BS93" s="126">
        <v>7</v>
      </c>
      <c r="BT93" s="126">
        <v>7</v>
      </c>
      <c r="BV93" s="126">
        <v>2</v>
      </c>
      <c r="BW93" s="126">
        <v>2</v>
      </c>
      <c r="BX93" s="126">
        <v>1</v>
      </c>
      <c r="BY93" s="126">
        <v>0</v>
      </c>
      <c r="BZ93" s="126">
        <v>10</v>
      </c>
      <c r="CA93" s="126">
        <v>5</v>
      </c>
    </row>
    <row r="94" spans="1:79" s="126" customFormat="1" ht="11.25" customHeight="1" x14ac:dyDescent="0.2">
      <c r="A94" s="126" t="s">
        <v>5183</v>
      </c>
      <c r="B94" s="20">
        <v>322</v>
      </c>
      <c r="C94" s="20" t="str">
        <f>VLOOKUP(File2Modul(A94),ModulVerantwortung,2,FALSE)</f>
        <v>weber18</v>
      </c>
      <c r="D94" s="20"/>
      <c r="E94" s="109" t="s">
        <v>3566</v>
      </c>
      <c r="F94" s="126">
        <v>1</v>
      </c>
      <c r="G94" s="126">
        <v>0</v>
      </c>
      <c r="H94" s="126">
        <v>0</v>
      </c>
      <c r="I94" s="126">
        <v>1</v>
      </c>
      <c r="J94" s="126">
        <v>1</v>
      </c>
      <c r="K94" s="126">
        <v>2</v>
      </c>
      <c r="L94" s="126">
        <v>1</v>
      </c>
      <c r="M94" s="143" t="s">
        <v>5205</v>
      </c>
      <c r="N94" s="126">
        <v>2</v>
      </c>
      <c r="Q94" s="126">
        <v>0</v>
      </c>
      <c r="U94" s="126">
        <v>2</v>
      </c>
      <c r="V94" s="126" t="s">
        <v>3507</v>
      </c>
      <c r="W94" s="126">
        <v>1</v>
      </c>
      <c r="X94" s="126">
        <v>2</v>
      </c>
      <c r="Y94" s="126">
        <v>3</v>
      </c>
      <c r="Z94" s="126">
        <v>0</v>
      </c>
      <c r="AA94" s="126">
        <v>0</v>
      </c>
      <c r="AB94" s="126">
        <v>0</v>
      </c>
      <c r="AC94" s="126">
        <v>0</v>
      </c>
      <c r="AD94" s="126">
        <v>1</v>
      </c>
      <c r="AE94" s="126">
        <v>0</v>
      </c>
      <c r="AF94" s="126">
        <v>0.5</v>
      </c>
      <c r="AG94" s="126">
        <v>0</v>
      </c>
      <c r="AH94" s="126">
        <v>0</v>
      </c>
      <c r="AI94" s="126">
        <v>1</v>
      </c>
      <c r="BR94" s="126">
        <v>7</v>
      </c>
      <c r="BS94" s="126">
        <v>7</v>
      </c>
      <c r="BT94" s="126">
        <v>7</v>
      </c>
      <c r="BV94" s="126">
        <v>2</v>
      </c>
      <c r="BW94" s="126">
        <v>2</v>
      </c>
      <c r="BX94" s="126">
        <v>1</v>
      </c>
      <c r="BY94" s="126">
        <v>0</v>
      </c>
      <c r="BZ94" s="126">
        <v>10</v>
      </c>
      <c r="CA94" s="126">
        <v>5</v>
      </c>
    </row>
    <row r="95" spans="1:79" s="126" customFormat="1" ht="11.25" customHeight="1" x14ac:dyDescent="0.2">
      <c r="A95" s="126" t="s">
        <v>5183</v>
      </c>
      <c r="B95" s="20">
        <v>335</v>
      </c>
      <c r="C95" s="20" t="str">
        <f>VLOOKUP(File2Modul(A95),ModulVerantwortung,2,FALSE)</f>
        <v>weber18</v>
      </c>
      <c r="D95" s="20"/>
      <c r="E95" s="109" t="s">
        <v>3567</v>
      </c>
      <c r="F95" s="126">
        <v>1</v>
      </c>
      <c r="G95" s="126">
        <v>0</v>
      </c>
      <c r="H95" s="126">
        <v>0</v>
      </c>
      <c r="I95" s="126">
        <v>1</v>
      </c>
      <c r="J95" s="126">
        <v>1</v>
      </c>
      <c r="K95" s="126">
        <v>2</v>
      </c>
      <c r="L95" s="126">
        <v>1</v>
      </c>
      <c r="M95" s="143" t="s">
        <v>5206</v>
      </c>
      <c r="N95" s="126">
        <v>2</v>
      </c>
      <c r="Q95" s="126">
        <v>0</v>
      </c>
      <c r="U95" s="126">
        <v>2</v>
      </c>
      <c r="V95" s="126" t="s">
        <v>3507</v>
      </c>
      <c r="W95" s="126">
        <v>1</v>
      </c>
      <c r="X95" s="126">
        <v>2</v>
      </c>
      <c r="Y95" s="126">
        <v>3</v>
      </c>
      <c r="Z95" s="126">
        <v>0</v>
      </c>
      <c r="AA95" s="126">
        <v>0</v>
      </c>
      <c r="AB95" s="126">
        <v>0</v>
      </c>
      <c r="AC95" s="126">
        <v>0</v>
      </c>
      <c r="AD95" s="126">
        <v>1</v>
      </c>
      <c r="AE95" s="126">
        <v>0</v>
      </c>
      <c r="AF95" s="126">
        <v>0.5</v>
      </c>
      <c r="AG95" s="126">
        <v>0</v>
      </c>
      <c r="AH95" s="126">
        <v>0</v>
      </c>
      <c r="AI95" s="126">
        <v>1</v>
      </c>
      <c r="BR95" s="126">
        <v>7</v>
      </c>
      <c r="BS95" s="126">
        <v>7</v>
      </c>
      <c r="BT95" s="126">
        <v>7</v>
      </c>
      <c r="BV95" s="126">
        <v>2</v>
      </c>
      <c r="BW95" s="126">
        <v>2</v>
      </c>
      <c r="BX95" s="126">
        <v>1</v>
      </c>
      <c r="BY95" s="126">
        <v>0</v>
      </c>
      <c r="BZ95" s="126">
        <v>10</v>
      </c>
      <c r="CA95" s="126">
        <v>5</v>
      </c>
    </row>
    <row r="96" spans="1:79" s="126" customFormat="1" ht="11.25" customHeight="1" x14ac:dyDescent="0.2">
      <c r="A96" s="126" t="s">
        <v>5183</v>
      </c>
      <c r="B96" s="20">
        <v>348</v>
      </c>
      <c r="C96" s="20" t="str">
        <f>VLOOKUP(File2Modul(A96),ModulVerantwortung,2,FALSE)</f>
        <v>weber18</v>
      </c>
      <c r="D96" s="20"/>
      <c r="E96" s="109" t="s">
        <v>3568</v>
      </c>
      <c r="F96" s="126">
        <v>1</v>
      </c>
      <c r="G96" s="126">
        <v>0</v>
      </c>
      <c r="H96" s="126">
        <v>0</v>
      </c>
      <c r="I96" s="126">
        <v>1</v>
      </c>
      <c r="J96" s="126">
        <v>1</v>
      </c>
      <c r="K96" s="126">
        <v>2</v>
      </c>
      <c r="L96" s="126">
        <v>1</v>
      </c>
      <c r="M96" s="143" t="s">
        <v>5207</v>
      </c>
      <c r="N96" s="126">
        <v>2</v>
      </c>
      <c r="Q96" s="126">
        <v>0</v>
      </c>
      <c r="U96" s="126">
        <v>2</v>
      </c>
      <c r="V96" s="126" t="s">
        <v>3507</v>
      </c>
      <c r="W96" s="126">
        <v>1</v>
      </c>
      <c r="X96" s="126">
        <v>2</v>
      </c>
      <c r="Y96" s="126">
        <v>3</v>
      </c>
      <c r="Z96" s="126">
        <v>0</v>
      </c>
      <c r="AA96" s="126">
        <v>0</v>
      </c>
      <c r="AB96" s="126">
        <v>0</v>
      </c>
      <c r="AC96" s="126">
        <v>0</v>
      </c>
      <c r="AD96" s="126">
        <v>1</v>
      </c>
      <c r="AE96" s="126">
        <v>0</v>
      </c>
      <c r="AF96" s="126">
        <v>0.5</v>
      </c>
      <c r="AG96" s="126">
        <v>0</v>
      </c>
      <c r="AH96" s="126">
        <v>0</v>
      </c>
      <c r="AI96" s="126">
        <v>1</v>
      </c>
      <c r="BR96" s="126">
        <v>7</v>
      </c>
      <c r="BS96" s="126">
        <v>7</v>
      </c>
      <c r="BT96" s="126">
        <v>7</v>
      </c>
      <c r="BV96" s="126">
        <v>2</v>
      </c>
      <c r="BW96" s="126">
        <v>2</v>
      </c>
      <c r="BX96" s="126">
        <v>1</v>
      </c>
      <c r="BY96" s="126">
        <v>0</v>
      </c>
      <c r="BZ96" s="126">
        <v>10</v>
      </c>
      <c r="CA96" s="126">
        <v>5</v>
      </c>
    </row>
    <row r="97" spans="1:79" s="126" customFormat="1" ht="11.25" customHeight="1" x14ac:dyDescent="0.2">
      <c r="A97" s="126" t="s">
        <v>5183</v>
      </c>
      <c r="B97" s="20">
        <v>361</v>
      </c>
      <c r="C97" s="20" t="str">
        <f>VLOOKUP(File2Modul(A97),ModulVerantwortung,2,FALSE)</f>
        <v>weber18</v>
      </c>
      <c r="D97" s="20"/>
      <c r="E97" s="109" t="s">
        <v>3569</v>
      </c>
      <c r="F97" s="126">
        <v>1</v>
      </c>
      <c r="G97" s="126">
        <v>0</v>
      </c>
      <c r="H97" s="126">
        <v>0</v>
      </c>
      <c r="I97" s="126">
        <v>1</v>
      </c>
      <c r="J97" s="126">
        <v>1</v>
      </c>
      <c r="K97" s="126">
        <v>2</v>
      </c>
      <c r="L97" s="126">
        <v>1</v>
      </c>
      <c r="M97" s="143" t="s">
        <v>5208</v>
      </c>
      <c r="N97" s="126">
        <v>2</v>
      </c>
      <c r="Q97" s="126">
        <v>0</v>
      </c>
      <c r="U97" s="126">
        <v>2</v>
      </c>
      <c r="V97" s="126" t="s">
        <v>3507</v>
      </c>
      <c r="W97" s="126">
        <v>1</v>
      </c>
      <c r="X97" s="126">
        <v>2</v>
      </c>
      <c r="Y97" s="126">
        <v>3</v>
      </c>
      <c r="Z97" s="126">
        <v>0</v>
      </c>
      <c r="AA97" s="126">
        <v>0</v>
      </c>
      <c r="AB97" s="126">
        <v>0</v>
      </c>
      <c r="AC97" s="126">
        <v>0</v>
      </c>
      <c r="AD97" s="126">
        <v>1</v>
      </c>
      <c r="AE97" s="126">
        <v>0</v>
      </c>
      <c r="AF97" s="126">
        <v>0.5</v>
      </c>
      <c r="AG97" s="126">
        <v>0</v>
      </c>
      <c r="AH97" s="126">
        <v>0</v>
      </c>
      <c r="AI97" s="126">
        <v>1</v>
      </c>
      <c r="BR97" s="126">
        <v>7</v>
      </c>
      <c r="BS97" s="126">
        <v>7</v>
      </c>
      <c r="BT97" s="126">
        <v>7</v>
      </c>
      <c r="BV97" s="126">
        <v>2</v>
      </c>
      <c r="BW97" s="126">
        <v>2</v>
      </c>
      <c r="BX97" s="126">
        <v>1</v>
      </c>
      <c r="BY97" s="126">
        <v>0</v>
      </c>
      <c r="BZ97" s="126">
        <v>10</v>
      </c>
      <c r="CA97" s="126">
        <v>5</v>
      </c>
    </row>
    <row r="98" spans="1:79" s="126" customFormat="1" ht="11.25" customHeight="1" x14ac:dyDescent="0.2">
      <c r="A98" s="126" t="s">
        <v>5183</v>
      </c>
      <c r="B98" s="20">
        <v>374</v>
      </c>
      <c r="C98" s="20" t="str">
        <f>VLOOKUP(File2Modul(A98),ModulVerantwortung,2,FALSE)</f>
        <v>weber18</v>
      </c>
      <c r="D98" s="20"/>
      <c r="E98" s="109" t="s">
        <v>3570</v>
      </c>
      <c r="F98" s="126">
        <v>1</v>
      </c>
      <c r="G98" s="126">
        <v>0</v>
      </c>
      <c r="H98" s="126">
        <v>0</v>
      </c>
      <c r="I98" s="126">
        <v>1</v>
      </c>
      <c r="J98" s="126">
        <v>1</v>
      </c>
      <c r="K98" s="126">
        <v>2</v>
      </c>
      <c r="L98" s="126">
        <v>1</v>
      </c>
      <c r="M98" s="143" t="s">
        <v>5209</v>
      </c>
      <c r="N98" s="126">
        <v>2</v>
      </c>
      <c r="Q98" s="126">
        <v>0</v>
      </c>
      <c r="U98" s="126">
        <v>2</v>
      </c>
      <c r="V98" s="126" t="s">
        <v>3507</v>
      </c>
      <c r="W98" s="126">
        <v>1</v>
      </c>
      <c r="X98" s="126">
        <v>2</v>
      </c>
      <c r="Y98" s="126">
        <v>3</v>
      </c>
      <c r="Z98" s="126">
        <v>0</v>
      </c>
      <c r="AA98" s="126">
        <v>0</v>
      </c>
      <c r="AB98" s="126">
        <v>0</v>
      </c>
      <c r="AC98" s="126">
        <v>0</v>
      </c>
      <c r="AD98" s="126">
        <v>1</v>
      </c>
      <c r="AE98" s="126">
        <v>0</v>
      </c>
      <c r="AF98" s="126">
        <v>0.5</v>
      </c>
      <c r="AG98" s="126">
        <v>0</v>
      </c>
      <c r="AH98" s="126">
        <v>0</v>
      </c>
      <c r="AI98" s="126">
        <v>1</v>
      </c>
      <c r="BR98" s="126">
        <v>7</v>
      </c>
      <c r="BS98" s="126">
        <v>7</v>
      </c>
      <c r="BT98" s="126">
        <v>7</v>
      </c>
      <c r="BV98" s="126">
        <v>2</v>
      </c>
      <c r="BW98" s="126">
        <v>2</v>
      </c>
      <c r="BX98" s="126">
        <v>1</v>
      </c>
      <c r="BY98" s="126">
        <v>0</v>
      </c>
      <c r="BZ98" s="126">
        <v>10</v>
      </c>
      <c r="CA98" s="126">
        <v>5</v>
      </c>
    </row>
    <row r="99" spans="1:79" s="126" customFormat="1" ht="11.25" customHeight="1" x14ac:dyDescent="0.2">
      <c r="A99" s="126" t="s">
        <v>5183</v>
      </c>
      <c r="B99" s="20">
        <v>387</v>
      </c>
      <c r="C99" s="20" t="str">
        <f>VLOOKUP(File2Modul(A99),ModulVerantwortung,2,FALSE)</f>
        <v>weber18</v>
      </c>
      <c r="D99" s="20"/>
      <c r="E99" s="109" t="s">
        <v>3571</v>
      </c>
      <c r="F99" s="126">
        <v>1</v>
      </c>
      <c r="G99" s="126">
        <v>0</v>
      </c>
      <c r="H99" s="126">
        <v>0</v>
      </c>
      <c r="I99" s="126">
        <v>1</v>
      </c>
      <c r="J99" s="126">
        <v>1</v>
      </c>
      <c r="K99" s="126">
        <v>2</v>
      </c>
      <c r="L99" s="126">
        <v>1</v>
      </c>
      <c r="M99" s="143" t="s">
        <v>5210</v>
      </c>
      <c r="N99" s="126">
        <v>2</v>
      </c>
      <c r="Q99" s="126">
        <v>0</v>
      </c>
      <c r="U99" s="126">
        <v>2</v>
      </c>
      <c r="V99" s="126" t="s">
        <v>3507</v>
      </c>
      <c r="W99" s="126">
        <v>1</v>
      </c>
      <c r="X99" s="126">
        <v>2</v>
      </c>
      <c r="Y99" s="126">
        <v>3</v>
      </c>
      <c r="Z99" s="126">
        <v>0</v>
      </c>
      <c r="AA99" s="126">
        <v>0</v>
      </c>
      <c r="AB99" s="126">
        <v>0</v>
      </c>
      <c r="AC99" s="126">
        <v>0</v>
      </c>
      <c r="AD99" s="126">
        <v>1</v>
      </c>
      <c r="AE99" s="126">
        <v>0</v>
      </c>
      <c r="AF99" s="126">
        <v>0.5</v>
      </c>
      <c r="AG99" s="126">
        <v>0</v>
      </c>
      <c r="AH99" s="126">
        <v>0</v>
      </c>
      <c r="AI99" s="126">
        <v>1</v>
      </c>
      <c r="BR99" s="126">
        <v>7</v>
      </c>
      <c r="BS99" s="126">
        <v>7</v>
      </c>
      <c r="BT99" s="126">
        <v>7</v>
      </c>
      <c r="BV99" s="126">
        <v>2</v>
      </c>
      <c r="BW99" s="126">
        <v>2</v>
      </c>
      <c r="BX99" s="126">
        <v>1</v>
      </c>
      <c r="BY99" s="126">
        <v>0</v>
      </c>
      <c r="BZ99" s="126">
        <v>10</v>
      </c>
      <c r="CA99" s="126">
        <v>5</v>
      </c>
    </row>
    <row r="100" spans="1:79" s="126" customFormat="1" ht="11.25" customHeight="1" x14ac:dyDescent="0.2">
      <c r="A100" s="126" t="s">
        <v>5183</v>
      </c>
      <c r="B100" s="20">
        <v>400</v>
      </c>
      <c r="C100" s="20" t="str">
        <f>VLOOKUP(File2Modul(A100),ModulVerantwortung,2,FALSE)</f>
        <v>weber18</v>
      </c>
      <c r="D100" s="20"/>
      <c r="E100" s="109" t="s">
        <v>3572</v>
      </c>
      <c r="F100" s="126">
        <v>1</v>
      </c>
      <c r="G100" s="126">
        <v>0</v>
      </c>
      <c r="H100" s="126">
        <v>0</v>
      </c>
      <c r="I100" s="126">
        <v>1</v>
      </c>
      <c r="J100" s="126">
        <v>1</v>
      </c>
      <c r="K100" s="126">
        <v>2</v>
      </c>
      <c r="L100" s="126">
        <v>1</v>
      </c>
      <c r="M100" s="143" t="s">
        <v>5211</v>
      </c>
      <c r="N100" s="126">
        <v>2</v>
      </c>
      <c r="Q100" s="126">
        <v>0</v>
      </c>
      <c r="U100" s="126">
        <v>2</v>
      </c>
      <c r="V100" s="126" t="s">
        <v>3507</v>
      </c>
      <c r="W100" s="126">
        <v>1</v>
      </c>
      <c r="X100" s="126">
        <v>2</v>
      </c>
      <c r="Y100" s="126">
        <v>3</v>
      </c>
      <c r="Z100" s="126">
        <v>0</v>
      </c>
      <c r="AA100" s="126">
        <v>0</v>
      </c>
      <c r="AB100" s="126">
        <v>0</v>
      </c>
      <c r="AC100" s="126">
        <v>0</v>
      </c>
      <c r="AD100" s="126">
        <v>1</v>
      </c>
      <c r="AE100" s="126">
        <v>0</v>
      </c>
      <c r="AF100" s="126">
        <v>0.5</v>
      </c>
      <c r="AG100" s="126">
        <v>0</v>
      </c>
      <c r="AH100" s="126">
        <v>0</v>
      </c>
      <c r="AI100" s="126">
        <v>1</v>
      </c>
      <c r="BR100" s="126">
        <v>7</v>
      </c>
      <c r="BS100" s="126">
        <v>7</v>
      </c>
      <c r="BT100" s="126">
        <v>7</v>
      </c>
      <c r="BV100" s="126">
        <v>2</v>
      </c>
      <c r="BW100" s="126">
        <v>2</v>
      </c>
      <c r="BX100" s="126">
        <v>1</v>
      </c>
      <c r="BY100" s="126">
        <v>0</v>
      </c>
      <c r="BZ100" s="126">
        <v>10</v>
      </c>
      <c r="CA100" s="126">
        <v>5</v>
      </c>
    </row>
    <row r="101" spans="1:79" s="126" customFormat="1" ht="11.25" customHeight="1" x14ac:dyDescent="0.2">
      <c r="A101" s="126" t="s">
        <v>5183</v>
      </c>
      <c r="B101" s="20">
        <v>414</v>
      </c>
      <c r="C101" s="20" t="str">
        <f>VLOOKUP(File2Modul(A101),ModulVerantwortung,2,FALSE)</f>
        <v>weber18</v>
      </c>
      <c r="D101" s="20"/>
      <c r="E101" s="109" t="s">
        <v>3573</v>
      </c>
      <c r="F101" s="126">
        <v>1</v>
      </c>
      <c r="G101" s="126">
        <v>0</v>
      </c>
      <c r="H101" s="126">
        <v>0</v>
      </c>
      <c r="I101" s="126">
        <v>1</v>
      </c>
      <c r="J101" s="126">
        <v>1</v>
      </c>
      <c r="K101" s="126">
        <v>2</v>
      </c>
      <c r="L101" s="126">
        <v>1</v>
      </c>
      <c r="M101" s="143" t="s">
        <v>5212</v>
      </c>
      <c r="N101" s="126">
        <v>2</v>
      </c>
      <c r="Q101" s="126">
        <v>0</v>
      </c>
      <c r="U101" s="126">
        <v>2</v>
      </c>
      <c r="V101" s="126" t="s">
        <v>3507</v>
      </c>
      <c r="W101" s="126">
        <v>1</v>
      </c>
      <c r="X101" s="126">
        <v>2</v>
      </c>
      <c r="Y101" s="126">
        <v>3</v>
      </c>
      <c r="Z101" s="126">
        <v>0</v>
      </c>
      <c r="AA101" s="126">
        <v>0</v>
      </c>
      <c r="AB101" s="126">
        <v>0</v>
      </c>
      <c r="AC101" s="126">
        <v>0</v>
      </c>
      <c r="AD101" s="126">
        <v>1</v>
      </c>
      <c r="AE101" s="126">
        <v>0</v>
      </c>
      <c r="AF101" s="126">
        <v>0.5</v>
      </c>
      <c r="AG101" s="126">
        <v>0</v>
      </c>
      <c r="AH101" s="126">
        <v>0</v>
      </c>
      <c r="AI101" s="126">
        <v>1</v>
      </c>
      <c r="BR101" s="126">
        <v>7</v>
      </c>
      <c r="BS101" s="126">
        <v>7</v>
      </c>
      <c r="BT101" s="126">
        <v>7</v>
      </c>
      <c r="BV101" s="126">
        <v>2</v>
      </c>
      <c r="BW101" s="126">
        <v>2</v>
      </c>
      <c r="BX101" s="126">
        <v>1</v>
      </c>
      <c r="BY101" s="126">
        <v>0</v>
      </c>
      <c r="BZ101" s="126">
        <v>10</v>
      </c>
      <c r="CA101" s="126">
        <v>5</v>
      </c>
    </row>
    <row r="102" spans="1:79" s="126" customFormat="1" ht="11.25" customHeight="1" x14ac:dyDescent="0.2">
      <c r="A102" s="126" t="s">
        <v>5183</v>
      </c>
      <c r="B102" s="20">
        <v>427</v>
      </c>
      <c r="C102" s="20" t="str">
        <f>VLOOKUP(File2Modul(A102),ModulVerantwortung,2,FALSE)</f>
        <v>weber18</v>
      </c>
      <c r="D102" s="20"/>
      <c r="E102" s="109" t="s">
        <v>3574</v>
      </c>
      <c r="F102" s="126">
        <v>1</v>
      </c>
      <c r="G102" s="126">
        <v>0</v>
      </c>
      <c r="H102" s="126">
        <v>0</v>
      </c>
      <c r="I102" s="126">
        <v>1</v>
      </c>
      <c r="J102" s="126">
        <v>1</v>
      </c>
      <c r="K102" s="126">
        <v>2</v>
      </c>
      <c r="L102" s="126">
        <v>1</v>
      </c>
      <c r="M102" s="143" t="s">
        <v>5213</v>
      </c>
      <c r="N102" s="126">
        <v>2</v>
      </c>
      <c r="Q102" s="126">
        <v>0</v>
      </c>
      <c r="U102" s="126">
        <v>2</v>
      </c>
      <c r="V102" s="126" t="s">
        <v>3507</v>
      </c>
      <c r="W102" s="126">
        <v>1</v>
      </c>
      <c r="X102" s="126">
        <v>2</v>
      </c>
      <c r="Y102" s="126">
        <v>3</v>
      </c>
      <c r="Z102" s="126">
        <v>0</v>
      </c>
      <c r="AA102" s="126">
        <v>0</v>
      </c>
      <c r="AB102" s="126">
        <v>0</v>
      </c>
      <c r="AC102" s="126">
        <v>0</v>
      </c>
      <c r="AD102" s="126">
        <v>1</v>
      </c>
      <c r="AE102" s="126">
        <v>0</v>
      </c>
      <c r="AF102" s="126">
        <v>0.5</v>
      </c>
      <c r="AG102" s="126">
        <v>0</v>
      </c>
      <c r="AH102" s="126">
        <v>0</v>
      </c>
      <c r="AI102" s="126">
        <v>1</v>
      </c>
      <c r="BR102" s="126">
        <v>7</v>
      </c>
      <c r="BS102" s="126">
        <v>7</v>
      </c>
      <c r="BT102" s="126">
        <v>7</v>
      </c>
      <c r="BV102" s="126">
        <v>2</v>
      </c>
      <c r="BW102" s="126">
        <v>2</v>
      </c>
      <c r="BX102" s="126">
        <v>1</v>
      </c>
      <c r="BY102" s="126">
        <v>0</v>
      </c>
      <c r="BZ102" s="126">
        <v>10</v>
      </c>
      <c r="CA102" s="126">
        <v>5</v>
      </c>
    </row>
    <row r="103" spans="1:79" s="126" customFormat="1" ht="11.25" customHeight="1" x14ac:dyDescent="0.2">
      <c r="A103" s="126" t="s">
        <v>5183</v>
      </c>
      <c r="B103" s="20">
        <v>440</v>
      </c>
      <c r="C103" s="20" t="str">
        <f>VLOOKUP(File2Modul(A103),ModulVerantwortung,2,FALSE)</f>
        <v>weber18</v>
      </c>
      <c r="D103" s="20"/>
      <c r="E103" s="109" t="s">
        <v>3575</v>
      </c>
      <c r="F103" s="126">
        <v>1</v>
      </c>
      <c r="G103" s="126">
        <v>0</v>
      </c>
      <c r="H103" s="126">
        <v>0</v>
      </c>
      <c r="I103" s="126">
        <v>1</v>
      </c>
      <c r="J103" s="126">
        <v>1</v>
      </c>
      <c r="K103" s="126">
        <v>2</v>
      </c>
      <c r="L103" s="126">
        <v>1</v>
      </c>
      <c r="M103" s="143" t="s">
        <v>5214</v>
      </c>
      <c r="N103" s="126">
        <v>2</v>
      </c>
      <c r="Q103" s="126">
        <v>0</v>
      </c>
      <c r="U103" s="126">
        <v>2</v>
      </c>
      <c r="V103" s="126" t="s">
        <v>3507</v>
      </c>
      <c r="W103" s="126">
        <v>1</v>
      </c>
      <c r="X103" s="126">
        <v>2</v>
      </c>
      <c r="Y103" s="126">
        <v>3</v>
      </c>
      <c r="Z103" s="126">
        <v>0</v>
      </c>
      <c r="AA103" s="126">
        <v>0</v>
      </c>
      <c r="AB103" s="126">
        <v>0</v>
      </c>
      <c r="AC103" s="126">
        <v>0</v>
      </c>
      <c r="AD103" s="126">
        <v>1</v>
      </c>
      <c r="AE103" s="126">
        <v>0</v>
      </c>
      <c r="AF103" s="126">
        <v>0.5</v>
      </c>
      <c r="AG103" s="126">
        <v>0</v>
      </c>
      <c r="AH103" s="126">
        <v>0</v>
      </c>
      <c r="AI103" s="126">
        <v>1</v>
      </c>
      <c r="BR103" s="126">
        <v>7</v>
      </c>
      <c r="BS103" s="126">
        <v>7</v>
      </c>
      <c r="BT103" s="126">
        <v>7</v>
      </c>
      <c r="BV103" s="126">
        <v>2</v>
      </c>
      <c r="BW103" s="126">
        <v>2</v>
      </c>
      <c r="BX103" s="126">
        <v>1</v>
      </c>
      <c r="BY103" s="126">
        <v>0</v>
      </c>
      <c r="BZ103" s="126">
        <v>10</v>
      </c>
      <c r="CA103" s="126">
        <v>5</v>
      </c>
    </row>
    <row r="104" spans="1:79" s="126" customFormat="1" ht="11.25" customHeight="1" x14ac:dyDescent="0.2">
      <c r="A104" s="126" t="s">
        <v>5183</v>
      </c>
      <c r="B104" s="20">
        <v>453</v>
      </c>
      <c r="C104" s="20" t="str">
        <f>VLOOKUP(File2Modul(A104),ModulVerantwortung,2,FALSE)</f>
        <v>weber18</v>
      </c>
      <c r="D104" s="20"/>
      <c r="E104" s="109" t="s">
        <v>3576</v>
      </c>
      <c r="F104" s="126">
        <v>1</v>
      </c>
      <c r="G104" s="126">
        <v>0</v>
      </c>
      <c r="H104" s="126">
        <v>0</v>
      </c>
      <c r="I104" s="126">
        <v>1</v>
      </c>
      <c r="J104" s="126">
        <v>1</v>
      </c>
      <c r="K104" s="126">
        <v>2</v>
      </c>
      <c r="L104" s="126">
        <v>1</v>
      </c>
      <c r="M104" s="143" t="s">
        <v>5215</v>
      </c>
      <c r="N104" s="126">
        <v>2</v>
      </c>
      <c r="Q104" s="126">
        <v>0</v>
      </c>
      <c r="U104" s="126">
        <v>2</v>
      </c>
      <c r="V104" s="126" t="s">
        <v>3507</v>
      </c>
      <c r="W104" s="126">
        <v>1</v>
      </c>
      <c r="X104" s="126">
        <v>2</v>
      </c>
      <c r="Y104" s="126">
        <v>3</v>
      </c>
      <c r="Z104" s="126">
        <v>0</v>
      </c>
      <c r="AA104" s="126">
        <v>0</v>
      </c>
      <c r="AB104" s="126">
        <v>0</v>
      </c>
      <c r="AC104" s="126">
        <v>0</v>
      </c>
      <c r="AD104" s="126">
        <v>1</v>
      </c>
      <c r="AE104" s="126">
        <v>0</v>
      </c>
      <c r="AF104" s="126">
        <v>0.5</v>
      </c>
      <c r="AG104" s="126">
        <v>0</v>
      </c>
      <c r="AH104" s="126">
        <v>0</v>
      </c>
      <c r="AI104" s="126">
        <v>1</v>
      </c>
      <c r="BR104" s="126">
        <v>7</v>
      </c>
      <c r="BS104" s="126">
        <v>7</v>
      </c>
      <c r="BT104" s="126">
        <v>7</v>
      </c>
      <c r="BV104" s="126">
        <v>2</v>
      </c>
      <c r="BW104" s="126">
        <v>2</v>
      </c>
      <c r="BX104" s="126">
        <v>1</v>
      </c>
      <c r="BY104" s="126">
        <v>0</v>
      </c>
      <c r="BZ104" s="126">
        <v>10</v>
      </c>
      <c r="CA104" s="126">
        <v>5</v>
      </c>
    </row>
    <row r="105" spans="1:79" s="126" customFormat="1" ht="11.25" customHeight="1" x14ac:dyDescent="0.2">
      <c r="A105" s="126" t="s">
        <v>5183</v>
      </c>
      <c r="B105" s="20">
        <v>466</v>
      </c>
      <c r="C105" s="20" t="str">
        <f>VLOOKUP(File2Modul(A105),ModulVerantwortung,2,FALSE)</f>
        <v>weber18</v>
      </c>
      <c r="D105" s="20"/>
      <c r="E105" s="109" t="s">
        <v>3577</v>
      </c>
      <c r="F105" s="126">
        <v>1</v>
      </c>
      <c r="G105" s="126">
        <v>0</v>
      </c>
      <c r="H105" s="126">
        <v>0</v>
      </c>
      <c r="I105" s="126">
        <v>1</v>
      </c>
      <c r="J105" s="126">
        <v>1</v>
      </c>
      <c r="K105" s="126">
        <v>2</v>
      </c>
      <c r="L105" s="126">
        <v>1</v>
      </c>
      <c r="M105" s="143" t="s">
        <v>5216</v>
      </c>
      <c r="N105" s="126">
        <v>2</v>
      </c>
      <c r="Q105" s="126">
        <v>0</v>
      </c>
      <c r="U105" s="126">
        <v>2</v>
      </c>
      <c r="V105" s="126" t="s">
        <v>3507</v>
      </c>
      <c r="W105" s="126">
        <v>1</v>
      </c>
      <c r="X105" s="126">
        <v>2</v>
      </c>
      <c r="Y105" s="126">
        <v>3</v>
      </c>
      <c r="Z105" s="126">
        <v>0</v>
      </c>
      <c r="AA105" s="126">
        <v>0</v>
      </c>
      <c r="AB105" s="126">
        <v>0</v>
      </c>
      <c r="AC105" s="126">
        <v>0</v>
      </c>
      <c r="AD105" s="126">
        <v>1</v>
      </c>
      <c r="AE105" s="126">
        <v>0</v>
      </c>
      <c r="AF105" s="126">
        <v>0.5</v>
      </c>
      <c r="AG105" s="126">
        <v>0</v>
      </c>
      <c r="AH105" s="126">
        <v>0</v>
      </c>
      <c r="AI105" s="126">
        <v>1</v>
      </c>
      <c r="BR105" s="126">
        <v>7</v>
      </c>
      <c r="BS105" s="126">
        <v>7</v>
      </c>
      <c r="BT105" s="126">
        <v>7</v>
      </c>
      <c r="BV105" s="126">
        <v>2</v>
      </c>
      <c r="BW105" s="126">
        <v>2</v>
      </c>
      <c r="BX105" s="126">
        <v>1</v>
      </c>
      <c r="BY105" s="126">
        <v>0</v>
      </c>
      <c r="BZ105" s="126">
        <v>10</v>
      </c>
      <c r="CA105" s="126">
        <v>5</v>
      </c>
    </row>
    <row r="106" spans="1:79" s="126" customFormat="1" ht="11.25" customHeight="1" x14ac:dyDescent="0.2">
      <c r="A106" s="126" t="s">
        <v>5183</v>
      </c>
      <c r="B106" s="20">
        <v>479</v>
      </c>
      <c r="C106" s="20" t="str">
        <f>VLOOKUP(File2Modul(A106),ModulVerantwortung,2,FALSE)</f>
        <v>weber18</v>
      </c>
      <c r="D106" s="20"/>
      <c r="E106" s="109" t="s">
        <v>3578</v>
      </c>
      <c r="F106" s="126">
        <v>1</v>
      </c>
      <c r="G106" s="126">
        <v>0</v>
      </c>
      <c r="H106" s="126">
        <v>0</v>
      </c>
      <c r="I106" s="126">
        <v>1</v>
      </c>
      <c r="J106" s="126">
        <v>1</v>
      </c>
      <c r="K106" s="126">
        <v>2</v>
      </c>
      <c r="L106" s="126">
        <v>1</v>
      </c>
      <c r="M106" s="143" t="s">
        <v>5217</v>
      </c>
      <c r="N106" s="126">
        <v>2</v>
      </c>
      <c r="Q106" s="126">
        <v>0</v>
      </c>
      <c r="U106" s="126">
        <v>2</v>
      </c>
      <c r="V106" s="126" t="s">
        <v>3507</v>
      </c>
      <c r="W106" s="126">
        <v>1</v>
      </c>
      <c r="X106" s="126">
        <v>2</v>
      </c>
      <c r="Y106" s="126">
        <v>3</v>
      </c>
      <c r="Z106" s="126">
        <v>0</v>
      </c>
      <c r="AA106" s="126">
        <v>0</v>
      </c>
      <c r="AB106" s="126">
        <v>0</v>
      </c>
      <c r="AC106" s="126">
        <v>0</v>
      </c>
      <c r="AD106" s="126">
        <v>1</v>
      </c>
      <c r="AE106" s="126">
        <v>0</v>
      </c>
      <c r="AF106" s="126">
        <v>0.5</v>
      </c>
      <c r="AG106" s="126">
        <v>0</v>
      </c>
      <c r="AH106" s="126">
        <v>0</v>
      </c>
      <c r="AI106" s="126">
        <v>1</v>
      </c>
      <c r="BR106" s="126">
        <v>7</v>
      </c>
      <c r="BS106" s="126">
        <v>7</v>
      </c>
      <c r="BT106" s="126">
        <v>7</v>
      </c>
      <c r="BV106" s="126">
        <v>2</v>
      </c>
      <c r="BW106" s="126">
        <v>2</v>
      </c>
      <c r="BX106" s="126">
        <v>1</v>
      </c>
      <c r="BY106" s="126">
        <v>0</v>
      </c>
      <c r="BZ106" s="126">
        <v>10</v>
      </c>
      <c r="CA106" s="126">
        <v>5</v>
      </c>
    </row>
    <row r="107" spans="1:79" s="126" customFormat="1" ht="11.25" customHeight="1" x14ac:dyDescent="0.2">
      <c r="A107" s="126" t="s">
        <v>5183</v>
      </c>
      <c r="B107" s="20">
        <v>492</v>
      </c>
      <c r="C107" s="20" t="str">
        <f>VLOOKUP(File2Modul(A107),ModulVerantwortung,2,FALSE)</f>
        <v>weber18</v>
      </c>
      <c r="D107" s="20"/>
      <c r="E107" s="109" t="s">
        <v>3579</v>
      </c>
      <c r="F107" s="126">
        <v>1</v>
      </c>
      <c r="G107" s="126">
        <v>0</v>
      </c>
      <c r="H107" s="126">
        <v>0</v>
      </c>
      <c r="I107" s="126">
        <v>1</v>
      </c>
      <c r="J107" s="126">
        <v>1</v>
      </c>
      <c r="K107" s="126">
        <v>2</v>
      </c>
      <c r="L107" s="126">
        <v>1</v>
      </c>
      <c r="M107" s="143" t="s">
        <v>5218</v>
      </c>
      <c r="N107" s="126">
        <v>2</v>
      </c>
      <c r="Q107" s="126">
        <v>0</v>
      </c>
      <c r="U107" s="126">
        <v>2</v>
      </c>
      <c r="V107" s="126" t="s">
        <v>3507</v>
      </c>
      <c r="W107" s="126">
        <v>1</v>
      </c>
      <c r="X107" s="126">
        <v>2</v>
      </c>
      <c r="Y107" s="126">
        <v>3</v>
      </c>
      <c r="Z107" s="126">
        <v>0</v>
      </c>
      <c r="AA107" s="126">
        <v>0</v>
      </c>
      <c r="AB107" s="126">
        <v>0</v>
      </c>
      <c r="AC107" s="126">
        <v>0</v>
      </c>
      <c r="AD107" s="126">
        <v>1</v>
      </c>
      <c r="AE107" s="126">
        <v>0</v>
      </c>
      <c r="AF107" s="126">
        <v>0.5</v>
      </c>
      <c r="AG107" s="126">
        <v>0</v>
      </c>
      <c r="AH107" s="126">
        <v>0</v>
      </c>
      <c r="AI107" s="126">
        <v>1</v>
      </c>
      <c r="BR107" s="126">
        <v>7</v>
      </c>
      <c r="BS107" s="126">
        <v>7</v>
      </c>
      <c r="BT107" s="126">
        <v>7</v>
      </c>
      <c r="BV107" s="126">
        <v>2</v>
      </c>
      <c r="BW107" s="126">
        <v>2</v>
      </c>
      <c r="BX107" s="126">
        <v>1</v>
      </c>
      <c r="BY107" s="126">
        <v>0</v>
      </c>
      <c r="BZ107" s="126">
        <v>10</v>
      </c>
      <c r="CA107" s="126">
        <v>5</v>
      </c>
    </row>
    <row r="108" spans="1:79" s="126" customFormat="1" ht="11.25" customHeight="1" x14ac:dyDescent="0.2">
      <c r="A108" s="126" t="s">
        <v>5183</v>
      </c>
      <c r="B108" s="20">
        <v>505</v>
      </c>
      <c r="C108" s="20" t="str">
        <f>VLOOKUP(File2Modul(A108),ModulVerantwortung,2,FALSE)</f>
        <v>weber18</v>
      </c>
      <c r="D108" s="20"/>
      <c r="E108" s="109" t="s">
        <v>3580</v>
      </c>
      <c r="F108" s="126">
        <v>1</v>
      </c>
      <c r="G108" s="126">
        <v>0</v>
      </c>
      <c r="H108" s="126">
        <v>0</v>
      </c>
      <c r="I108" s="126">
        <v>1</v>
      </c>
      <c r="J108" s="126">
        <v>1</v>
      </c>
      <c r="K108" s="126">
        <v>2</v>
      </c>
      <c r="L108" s="126">
        <v>1</v>
      </c>
      <c r="M108" s="143" t="s">
        <v>5219</v>
      </c>
      <c r="N108" s="126">
        <v>2</v>
      </c>
      <c r="Q108" s="126">
        <v>0</v>
      </c>
      <c r="U108" s="126">
        <v>2</v>
      </c>
      <c r="V108" s="126" t="s">
        <v>3507</v>
      </c>
      <c r="W108" s="126">
        <v>1</v>
      </c>
      <c r="X108" s="126">
        <v>2</v>
      </c>
      <c r="Y108" s="126">
        <v>4</v>
      </c>
      <c r="Z108" s="126">
        <v>0</v>
      </c>
      <c r="AA108" s="126">
        <v>0</v>
      </c>
      <c r="AB108" s="126">
        <v>0</v>
      </c>
      <c r="AC108" s="126">
        <v>0</v>
      </c>
      <c r="AD108" s="126">
        <v>1</v>
      </c>
      <c r="AE108" s="126">
        <v>0</v>
      </c>
      <c r="AF108" s="126">
        <v>0.5</v>
      </c>
      <c r="AG108" s="126">
        <v>0</v>
      </c>
      <c r="AH108" s="126">
        <v>0</v>
      </c>
      <c r="AI108" s="126">
        <v>1</v>
      </c>
      <c r="BR108" s="126">
        <v>7</v>
      </c>
      <c r="BS108" s="126">
        <v>7</v>
      </c>
      <c r="BT108" s="126">
        <v>7</v>
      </c>
      <c r="BV108" s="126">
        <v>2</v>
      </c>
      <c r="BW108" s="126">
        <v>2</v>
      </c>
      <c r="BX108" s="126">
        <v>1</v>
      </c>
      <c r="BY108" s="126">
        <v>0</v>
      </c>
      <c r="BZ108" s="126">
        <v>10</v>
      </c>
      <c r="CA108" s="126">
        <v>5</v>
      </c>
    </row>
    <row r="109" spans="1:79" s="126" customFormat="1" ht="11.25" customHeight="1" x14ac:dyDescent="0.2">
      <c r="A109" s="126" t="s">
        <v>5183</v>
      </c>
      <c r="B109" s="20">
        <v>519</v>
      </c>
      <c r="C109" s="20" t="str">
        <f>VLOOKUP(File2Modul(A109),ModulVerantwortung,2,FALSE)</f>
        <v>weber18</v>
      </c>
      <c r="D109" s="20"/>
      <c r="E109" s="109" t="s">
        <v>3581</v>
      </c>
      <c r="F109" s="126">
        <v>1</v>
      </c>
      <c r="G109" s="126">
        <v>0</v>
      </c>
      <c r="H109" s="126">
        <v>0</v>
      </c>
      <c r="I109" s="126">
        <v>1</v>
      </c>
      <c r="J109" s="126">
        <v>1</v>
      </c>
      <c r="K109" s="126">
        <v>2</v>
      </c>
      <c r="L109" s="126">
        <v>1</v>
      </c>
      <c r="M109" s="143" t="s">
        <v>5220</v>
      </c>
      <c r="N109" s="126">
        <v>2</v>
      </c>
      <c r="Q109" s="126">
        <v>0</v>
      </c>
      <c r="U109" s="126">
        <v>2</v>
      </c>
      <c r="V109" s="126" t="s">
        <v>3507</v>
      </c>
      <c r="W109" s="126">
        <v>1</v>
      </c>
      <c r="X109" s="126">
        <v>2</v>
      </c>
      <c r="Y109" s="126">
        <v>3</v>
      </c>
      <c r="Z109" s="126">
        <v>0</v>
      </c>
      <c r="AA109" s="126">
        <v>0</v>
      </c>
      <c r="AB109" s="126">
        <v>0</v>
      </c>
      <c r="AC109" s="126">
        <v>0</v>
      </c>
      <c r="AD109" s="126">
        <v>1</v>
      </c>
      <c r="AE109" s="126">
        <v>0</v>
      </c>
      <c r="AF109" s="126">
        <v>0.5</v>
      </c>
      <c r="AG109" s="126">
        <v>0</v>
      </c>
      <c r="AH109" s="126">
        <v>0</v>
      </c>
      <c r="AI109" s="126">
        <v>1</v>
      </c>
      <c r="BR109" s="126">
        <v>7</v>
      </c>
      <c r="BS109" s="126">
        <v>7</v>
      </c>
      <c r="BT109" s="126">
        <v>7</v>
      </c>
      <c r="BV109" s="126">
        <v>2</v>
      </c>
      <c r="BW109" s="126">
        <v>2</v>
      </c>
      <c r="BX109" s="126">
        <v>1</v>
      </c>
      <c r="BY109" s="126">
        <v>0</v>
      </c>
      <c r="BZ109" s="126">
        <v>10</v>
      </c>
      <c r="CA109" s="126">
        <v>5</v>
      </c>
    </row>
    <row r="110" spans="1:79" s="126" customFormat="1" ht="11.25" customHeight="1" x14ac:dyDescent="0.2">
      <c r="A110" s="126" t="s">
        <v>5183</v>
      </c>
      <c r="B110" s="20">
        <v>532</v>
      </c>
      <c r="C110" s="20" t="str">
        <f>VLOOKUP(File2Modul(A110),ModulVerantwortung,2,FALSE)</f>
        <v>weber18</v>
      </c>
      <c r="D110" s="20"/>
      <c r="E110" s="109" t="s">
        <v>3582</v>
      </c>
      <c r="F110" s="126">
        <v>1</v>
      </c>
      <c r="G110" s="126">
        <v>0</v>
      </c>
      <c r="H110" s="126">
        <v>0</v>
      </c>
      <c r="I110" s="126">
        <v>1</v>
      </c>
      <c r="J110" s="126">
        <v>1</v>
      </c>
      <c r="K110" s="126">
        <v>2</v>
      </c>
      <c r="L110" s="126">
        <v>1</v>
      </c>
      <c r="M110" s="143" t="s">
        <v>5221</v>
      </c>
      <c r="N110" s="126">
        <v>2</v>
      </c>
      <c r="Q110" s="126">
        <v>0</v>
      </c>
      <c r="U110" s="126">
        <v>2</v>
      </c>
      <c r="V110" s="126" t="s">
        <v>3507</v>
      </c>
      <c r="W110" s="126">
        <v>1</v>
      </c>
      <c r="X110" s="126">
        <v>2</v>
      </c>
      <c r="Y110" s="126">
        <v>3</v>
      </c>
      <c r="Z110" s="126">
        <v>0</v>
      </c>
      <c r="AA110" s="126">
        <v>0</v>
      </c>
      <c r="AB110" s="126">
        <v>0</v>
      </c>
      <c r="AC110" s="126">
        <v>0</v>
      </c>
      <c r="AD110" s="126">
        <v>1</v>
      </c>
      <c r="AE110" s="126">
        <v>0</v>
      </c>
      <c r="AF110" s="126">
        <v>0.5</v>
      </c>
      <c r="AG110" s="126">
        <v>0</v>
      </c>
      <c r="AH110" s="126">
        <v>0</v>
      </c>
      <c r="AI110" s="126">
        <v>1</v>
      </c>
      <c r="BR110" s="126">
        <v>7</v>
      </c>
      <c r="BS110" s="126">
        <v>7</v>
      </c>
      <c r="BT110" s="126">
        <v>7</v>
      </c>
      <c r="BV110" s="126">
        <v>2</v>
      </c>
      <c r="BW110" s="126">
        <v>2</v>
      </c>
      <c r="BX110" s="126">
        <v>1</v>
      </c>
      <c r="BY110" s="126">
        <v>0</v>
      </c>
      <c r="BZ110" s="126">
        <v>10</v>
      </c>
      <c r="CA110" s="126">
        <v>5</v>
      </c>
    </row>
    <row r="111" spans="1:79" s="126" customFormat="1" ht="11.25" customHeight="1" x14ac:dyDescent="0.2">
      <c r="A111" s="126" t="s">
        <v>5183</v>
      </c>
      <c r="B111" s="20">
        <v>545</v>
      </c>
      <c r="C111" s="20" t="str">
        <f>VLOOKUP(File2Modul(A111),ModulVerantwortung,2,FALSE)</f>
        <v>weber18</v>
      </c>
      <c r="D111" s="20"/>
      <c r="E111" s="109" t="s">
        <v>3583</v>
      </c>
      <c r="F111" s="126">
        <v>1</v>
      </c>
      <c r="G111" s="126">
        <v>0</v>
      </c>
      <c r="H111" s="126">
        <v>0</v>
      </c>
      <c r="I111" s="126">
        <v>1</v>
      </c>
      <c r="J111" s="126">
        <v>1</v>
      </c>
      <c r="K111" s="126">
        <v>2</v>
      </c>
      <c r="L111" s="126">
        <v>1</v>
      </c>
      <c r="M111" s="143" t="s">
        <v>5222</v>
      </c>
      <c r="N111" s="126">
        <v>2</v>
      </c>
      <c r="Q111" s="126">
        <v>0</v>
      </c>
      <c r="U111" s="126">
        <v>2</v>
      </c>
      <c r="V111" s="126" t="s">
        <v>3507</v>
      </c>
      <c r="W111" s="126">
        <v>1</v>
      </c>
      <c r="X111" s="126">
        <v>2</v>
      </c>
      <c r="Y111" s="126">
        <v>3</v>
      </c>
      <c r="Z111" s="126">
        <v>0</v>
      </c>
      <c r="AA111" s="126">
        <v>0</v>
      </c>
      <c r="AB111" s="126">
        <v>0</v>
      </c>
      <c r="AC111" s="126">
        <v>0</v>
      </c>
      <c r="AD111" s="126">
        <v>1</v>
      </c>
      <c r="AE111" s="126">
        <v>0</v>
      </c>
      <c r="AF111" s="126">
        <v>0.5</v>
      </c>
      <c r="AG111" s="126">
        <v>0</v>
      </c>
      <c r="AH111" s="126">
        <v>0</v>
      </c>
      <c r="AI111" s="126">
        <v>1</v>
      </c>
      <c r="BR111" s="126">
        <v>7</v>
      </c>
      <c r="BS111" s="126">
        <v>7</v>
      </c>
      <c r="BT111" s="126">
        <v>7</v>
      </c>
      <c r="BV111" s="126">
        <v>2</v>
      </c>
      <c r="BW111" s="126">
        <v>2</v>
      </c>
      <c r="BX111" s="126">
        <v>1</v>
      </c>
      <c r="BY111" s="126">
        <v>0</v>
      </c>
      <c r="BZ111" s="126">
        <v>10</v>
      </c>
      <c r="CA111" s="126">
        <v>5</v>
      </c>
    </row>
    <row r="112" spans="1:79" s="126" customFormat="1" ht="11.25" customHeight="1" x14ac:dyDescent="0.2">
      <c r="A112" s="126" t="s">
        <v>5183</v>
      </c>
      <c r="B112" s="20">
        <v>558</v>
      </c>
      <c r="C112" s="20" t="str">
        <f>VLOOKUP(File2Modul(A112),ModulVerantwortung,2,FALSE)</f>
        <v>weber18</v>
      </c>
      <c r="D112" s="20"/>
      <c r="E112" s="109" t="s">
        <v>3584</v>
      </c>
      <c r="F112" s="126">
        <v>1</v>
      </c>
      <c r="G112" s="126">
        <v>0</v>
      </c>
      <c r="H112" s="126">
        <v>0</v>
      </c>
      <c r="I112" s="126">
        <v>1</v>
      </c>
      <c r="J112" s="126">
        <v>1</v>
      </c>
      <c r="K112" s="126">
        <v>2</v>
      </c>
      <c r="L112" s="126">
        <v>1</v>
      </c>
      <c r="M112" s="143" t="s">
        <v>5223</v>
      </c>
      <c r="N112" s="126">
        <v>2</v>
      </c>
      <c r="Q112" s="126">
        <v>0</v>
      </c>
      <c r="U112" s="126">
        <v>2</v>
      </c>
      <c r="V112" s="126" t="s">
        <v>3507</v>
      </c>
      <c r="W112" s="126">
        <v>1</v>
      </c>
      <c r="X112" s="126">
        <v>2</v>
      </c>
      <c r="Y112" s="126">
        <v>3</v>
      </c>
      <c r="Z112" s="126">
        <v>0</v>
      </c>
      <c r="AA112" s="126">
        <v>0</v>
      </c>
      <c r="AB112" s="126">
        <v>0</v>
      </c>
      <c r="AC112" s="126">
        <v>0</v>
      </c>
      <c r="AD112" s="126">
        <v>1</v>
      </c>
      <c r="AE112" s="126">
        <v>0</v>
      </c>
      <c r="AF112" s="126">
        <v>0.5</v>
      </c>
      <c r="AG112" s="126">
        <v>0</v>
      </c>
      <c r="AH112" s="126">
        <v>0</v>
      </c>
      <c r="AI112" s="126">
        <v>1</v>
      </c>
      <c r="BR112" s="126">
        <v>7</v>
      </c>
      <c r="BS112" s="126">
        <v>7</v>
      </c>
      <c r="BT112" s="126">
        <v>7</v>
      </c>
      <c r="BV112" s="126">
        <v>2</v>
      </c>
      <c r="BW112" s="126">
        <v>2</v>
      </c>
      <c r="BX112" s="126">
        <v>1</v>
      </c>
      <c r="BY112" s="126">
        <v>0</v>
      </c>
      <c r="BZ112" s="126">
        <v>10</v>
      </c>
      <c r="CA112" s="126">
        <v>5</v>
      </c>
    </row>
    <row r="113" spans="1:79" s="126" customFormat="1" ht="11.25" customHeight="1" x14ac:dyDescent="0.2">
      <c r="A113" s="126" t="s">
        <v>5183</v>
      </c>
      <c r="B113" s="20">
        <v>571</v>
      </c>
      <c r="C113" s="20" t="str">
        <f>VLOOKUP(File2Modul(A113),ModulVerantwortung,2,FALSE)</f>
        <v>weber18</v>
      </c>
      <c r="D113" s="20"/>
      <c r="E113" s="109" t="s">
        <v>3585</v>
      </c>
      <c r="F113" s="126">
        <v>1</v>
      </c>
      <c r="G113" s="126">
        <v>0</v>
      </c>
      <c r="H113" s="126">
        <v>0</v>
      </c>
      <c r="I113" s="126">
        <v>1</v>
      </c>
      <c r="J113" s="126">
        <v>1</v>
      </c>
      <c r="K113" s="126">
        <v>2</v>
      </c>
      <c r="L113" s="126">
        <v>1</v>
      </c>
      <c r="M113" s="143" t="s">
        <v>5224</v>
      </c>
      <c r="N113" s="126">
        <v>2</v>
      </c>
      <c r="Q113" s="126">
        <v>0</v>
      </c>
      <c r="U113" s="126">
        <v>2</v>
      </c>
      <c r="V113" s="126" t="s">
        <v>3507</v>
      </c>
      <c r="W113" s="126">
        <v>1</v>
      </c>
      <c r="X113" s="126">
        <v>2</v>
      </c>
      <c r="Y113" s="126">
        <v>3</v>
      </c>
      <c r="Z113" s="126">
        <v>0</v>
      </c>
      <c r="AA113" s="126">
        <v>0</v>
      </c>
      <c r="AB113" s="126">
        <v>0</v>
      </c>
      <c r="AC113" s="126">
        <v>0</v>
      </c>
      <c r="AD113" s="126">
        <v>1</v>
      </c>
      <c r="AE113" s="126">
        <v>0</v>
      </c>
      <c r="AF113" s="126">
        <v>0.5</v>
      </c>
      <c r="AG113" s="126">
        <v>0</v>
      </c>
      <c r="AH113" s="126">
        <v>0</v>
      </c>
      <c r="AI113" s="126">
        <v>1</v>
      </c>
      <c r="BR113" s="126">
        <v>7</v>
      </c>
      <c r="BS113" s="126">
        <v>7</v>
      </c>
      <c r="BT113" s="126">
        <v>7</v>
      </c>
      <c r="BV113" s="126">
        <v>2</v>
      </c>
      <c r="BW113" s="126">
        <v>2</v>
      </c>
      <c r="BX113" s="126">
        <v>1</v>
      </c>
      <c r="BY113" s="126">
        <v>0</v>
      </c>
      <c r="BZ113" s="126">
        <v>10</v>
      </c>
      <c r="CA113" s="126">
        <v>5</v>
      </c>
    </row>
    <row r="114" spans="1:79" s="126" customFormat="1" ht="11.25" customHeight="1" x14ac:dyDescent="0.2">
      <c r="A114" s="126" t="s">
        <v>5183</v>
      </c>
      <c r="B114" s="20">
        <v>584</v>
      </c>
      <c r="C114" s="20" t="str">
        <f>VLOOKUP(File2Modul(A114),ModulVerantwortung,2,FALSE)</f>
        <v>weber18</v>
      </c>
      <c r="D114" s="20"/>
      <c r="E114" s="109" t="s">
        <v>3586</v>
      </c>
      <c r="F114" s="126">
        <v>1</v>
      </c>
      <c r="G114" s="126">
        <v>0</v>
      </c>
      <c r="H114" s="126">
        <v>0</v>
      </c>
      <c r="I114" s="126">
        <v>1</v>
      </c>
      <c r="J114" s="126">
        <v>1</v>
      </c>
      <c r="K114" s="126">
        <v>2</v>
      </c>
      <c r="L114" s="126">
        <v>1</v>
      </c>
      <c r="M114" s="143" t="s">
        <v>5225</v>
      </c>
      <c r="N114" s="126">
        <v>2</v>
      </c>
      <c r="Q114" s="126">
        <v>0</v>
      </c>
      <c r="U114" s="126">
        <v>2</v>
      </c>
      <c r="V114" s="126" t="s">
        <v>3507</v>
      </c>
      <c r="W114" s="126">
        <v>1</v>
      </c>
      <c r="X114" s="126">
        <v>2</v>
      </c>
      <c r="Y114" s="126">
        <v>3</v>
      </c>
      <c r="Z114" s="126">
        <v>0</v>
      </c>
      <c r="AA114" s="126">
        <v>0</v>
      </c>
      <c r="AB114" s="126">
        <v>0</v>
      </c>
      <c r="AC114" s="126">
        <v>0</v>
      </c>
      <c r="AD114" s="126">
        <v>1</v>
      </c>
      <c r="AE114" s="126">
        <v>0</v>
      </c>
      <c r="AF114" s="126">
        <v>0.5</v>
      </c>
      <c r="AG114" s="126">
        <v>0</v>
      </c>
      <c r="AH114" s="126">
        <v>0</v>
      </c>
      <c r="AI114" s="126">
        <v>1</v>
      </c>
      <c r="BR114" s="126">
        <v>7</v>
      </c>
      <c r="BS114" s="126">
        <v>7</v>
      </c>
      <c r="BT114" s="126">
        <v>7</v>
      </c>
      <c r="BV114" s="126">
        <v>2</v>
      </c>
      <c r="BW114" s="126">
        <v>2</v>
      </c>
      <c r="BX114" s="126">
        <v>1</v>
      </c>
      <c r="BY114" s="126">
        <v>0</v>
      </c>
      <c r="BZ114" s="126">
        <v>10</v>
      </c>
      <c r="CA114" s="126">
        <v>5</v>
      </c>
    </row>
    <row r="115" spans="1:79" s="126" customFormat="1" ht="11.25" customHeight="1" x14ac:dyDescent="0.2">
      <c r="A115" s="126" t="s">
        <v>5183</v>
      </c>
      <c r="B115" s="20">
        <v>597</v>
      </c>
      <c r="C115" s="20" t="str">
        <f>VLOOKUP(File2Modul(A115),ModulVerantwortung,2,FALSE)</f>
        <v>weber18</v>
      </c>
      <c r="D115" s="20"/>
      <c r="E115" s="109" t="s">
        <v>3587</v>
      </c>
      <c r="F115" s="126">
        <v>1</v>
      </c>
      <c r="G115" s="126">
        <v>0</v>
      </c>
      <c r="H115" s="126">
        <v>0</v>
      </c>
      <c r="I115" s="126">
        <v>1</v>
      </c>
      <c r="J115" s="126">
        <v>1</v>
      </c>
      <c r="K115" s="126">
        <v>2</v>
      </c>
      <c r="L115" s="126">
        <v>1</v>
      </c>
      <c r="M115" s="143" t="s">
        <v>5226</v>
      </c>
      <c r="N115" s="126">
        <v>2</v>
      </c>
      <c r="Q115" s="126">
        <v>0</v>
      </c>
      <c r="U115" s="126">
        <v>2</v>
      </c>
      <c r="V115" s="126" t="s">
        <v>3507</v>
      </c>
      <c r="W115" s="126">
        <v>1</v>
      </c>
      <c r="X115" s="126">
        <v>2</v>
      </c>
      <c r="Y115" s="126">
        <v>3</v>
      </c>
      <c r="Z115" s="126">
        <v>0</v>
      </c>
      <c r="AA115" s="126">
        <v>0</v>
      </c>
      <c r="AB115" s="126">
        <v>0</v>
      </c>
      <c r="AC115" s="126">
        <v>0</v>
      </c>
      <c r="AD115" s="126">
        <v>1</v>
      </c>
      <c r="AE115" s="126">
        <v>0</v>
      </c>
      <c r="AF115" s="126">
        <v>0.5</v>
      </c>
      <c r="AG115" s="126">
        <v>0</v>
      </c>
      <c r="AH115" s="126">
        <v>0</v>
      </c>
      <c r="AI115" s="126">
        <v>1</v>
      </c>
      <c r="BR115" s="126">
        <v>7</v>
      </c>
      <c r="BS115" s="126">
        <v>7</v>
      </c>
      <c r="BT115" s="126">
        <v>7</v>
      </c>
      <c r="BV115" s="126">
        <v>2</v>
      </c>
      <c r="BW115" s="126">
        <v>2</v>
      </c>
      <c r="BX115" s="126">
        <v>1</v>
      </c>
      <c r="BY115" s="126">
        <v>0</v>
      </c>
      <c r="BZ115" s="126">
        <v>10</v>
      </c>
      <c r="CA115" s="126">
        <v>5</v>
      </c>
    </row>
    <row r="116" spans="1:79" s="126" customFormat="1" ht="11.25" customHeight="1" x14ac:dyDescent="0.2">
      <c r="A116" s="126" t="s">
        <v>5183</v>
      </c>
      <c r="B116" s="20">
        <v>610</v>
      </c>
      <c r="C116" s="20" t="str">
        <f>VLOOKUP(File2Modul(A116),ModulVerantwortung,2,FALSE)</f>
        <v>weber18</v>
      </c>
      <c r="D116" s="20"/>
      <c r="E116" s="109" t="s">
        <v>3588</v>
      </c>
      <c r="F116" s="126">
        <v>1</v>
      </c>
      <c r="G116" s="126">
        <v>0</v>
      </c>
      <c r="H116" s="126">
        <v>0</v>
      </c>
      <c r="I116" s="126">
        <v>1</v>
      </c>
      <c r="J116" s="126">
        <v>1</v>
      </c>
      <c r="K116" s="126">
        <v>2</v>
      </c>
      <c r="L116" s="126">
        <v>1</v>
      </c>
      <c r="M116" s="143" t="s">
        <v>5227</v>
      </c>
      <c r="N116" s="126">
        <v>2</v>
      </c>
      <c r="Q116" s="126">
        <v>0</v>
      </c>
      <c r="U116" s="126">
        <v>2</v>
      </c>
      <c r="V116" s="126" t="s">
        <v>3507</v>
      </c>
      <c r="W116" s="126">
        <v>1</v>
      </c>
      <c r="X116" s="126">
        <v>2</v>
      </c>
      <c r="Y116" s="126">
        <v>3</v>
      </c>
      <c r="Z116" s="126">
        <v>0</v>
      </c>
      <c r="AA116" s="126">
        <v>0</v>
      </c>
      <c r="AB116" s="126">
        <v>0</v>
      </c>
      <c r="AC116" s="126">
        <v>0</v>
      </c>
      <c r="AD116" s="126">
        <v>1</v>
      </c>
      <c r="AE116" s="126">
        <v>0</v>
      </c>
      <c r="AF116" s="126">
        <v>0.5</v>
      </c>
      <c r="AG116" s="126">
        <v>0</v>
      </c>
      <c r="AH116" s="126">
        <v>0</v>
      </c>
      <c r="AI116" s="126">
        <v>1</v>
      </c>
      <c r="BR116" s="126">
        <v>7</v>
      </c>
      <c r="BS116" s="126">
        <v>7</v>
      </c>
      <c r="BT116" s="126">
        <v>7</v>
      </c>
      <c r="BV116" s="126">
        <v>2</v>
      </c>
      <c r="BW116" s="126">
        <v>2</v>
      </c>
      <c r="BX116" s="126">
        <v>1</v>
      </c>
      <c r="BY116" s="126">
        <v>0</v>
      </c>
      <c r="BZ116" s="126">
        <v>10</v>
      </c>
      <c r="CA116" s="126">
        <v>5</v>
      </c>
    </row>
    <row r="117" spans="1:79" s="126" customFormat="1" ht="11.25" customHeight="1" x14ac:dyDescent="0.2">
      <c r="A117" s="126" t="s">
        <v>5183</v>
      </c>
      <c r="B117" s="20">
        <v>623</v>
      </c>
      <c r="C117" s="20" t="str">
        <f>VLOOKUP(File2Modul(A117),ModulVerantwortung,2,FALSE)</f>
        <v>weber18</v>
      </c>
      <c r="D117" s="20"/>
      <c r="E117" s="109" t="s">
        <v>3589</v>
      </c>
      <c r="F117" s="126">
        <v>1</v>
      </c>
      <c r="G117" s="126">
        <v>0</v>
      </c>
      <c r="H117" s="126">
        <v>0</v>
      </c>
      <c r="I117" s="126">
        <v>1</v>
      </c>
      <c r="J117" s="126">
        <v>1</v>
      </c>
      <c r="K117" s="126">
        <v>2</v>
      </c>
      <c r="L117" s="126">
        <v>1</v>
      </c>
      <c r="M117" s="143" t="s">
        <v>5228</v>
      </c>
      <c r="N117" s="126">
        <v>2</v>
      </c>
      <c r="Q117" s="126">
        <v>0</v>
      </c>
      <c r="U117" s="126">
        <v>2</v>
      </c>
      <c r="V117" s="126" t="s">
        <v>3507</v>
      </c>
      <c r="W117" s="126">
        <v>1</v>
      </c>
      <c r="X117" s="126">
        <v>2</v>
      </c>
      <c r="Y117" s="126">
        <v>3</v>
      </c>
      <c r="Z117" s="126">
        <v>0</v>
      </c>
      <c r="AA117" s="126">
        <v>0</v>
      </c>
      <c r="AB117" s="126">
        <v>0</v>
      </c>
      <c r="AC117" s="126">
        <v>0</v>
      </c>
      <c r="AD117" s="126">
        <v>1</v>
      </c>
      <c r="AE117" s="126">
        <v>0</v>
      </c>
      <c r="AF117" s="126">
        <v>0.5</v>
      </c>
      <c r="AG117" s="126">
        <v>0</v>
      </c>
      <c r="AH117" s="126">
        <v>0</v>
      </c>
      <c r="AI117" s="126">
        <v>1</v>
      </c>
      <c r="BR117" s="126">
        <v>7</v>
      </c>
      <c r="BS117" s="126">
        <v>7</v>
      </c>
      <c r="BT117" s="126">
        <v>7</v>
      </c>
      <c r="BV117" s="126">
        <v>2</v>
      </c>
      <c r="BW117" s="126">
        <v>2</v>
      </c>
      <c r="BX117" s="126">
        <v>1</v>
      </c>
      <c r="BY117" s="126">
        <v>0</v>
      </c>
      <c r="BZ117" s="126">
        <v>10</v>
      </c>
      <c r="CA117" s="126">
        <v>5</v>
      </c>
    </row>
    <row r="118" spans="1:79" s="126" customFormat="1" ht="11.25" customHeight="1" x14ac:dyDescent="0.2">
      <c r="A118" s="126" t="s">
        <v>5183</v>
      </c>
      <c r="B118" s="20">
        <v>635</v>
      </c>
      <c r="C118" s="20" t="str">
        <f>VLOOKUP(File2Modul(A118),ModulVerantwortung,2,FALSE)</f>
        <v>weber18</v>
      </c>
      <c r="D118" s="20"/>
      <c r="E118" s="109" t="s">
        <v>3590</v>
      </c>
      <c r="F118" s="126">
        <v>1</v>
      </c>
      <c r="G118" s="126">
        <v>0</v>
      </c>
      <c r="H118" s="126">
        <v>0</v>
      </c>
      <c r="I118" s="126">
        <v>1</v>
      </c>
      <c r="J118" s="126">
        <v>1</v>
      </c>
      <c r="K118" s="126">
        <v>2</v>
      </c>
      <c r="L118" s="126">
        <v>1</v>
      </c>
      <c r="M118" s="143" t="s">
        <v>5229</v>
      </c>
      <c r="N118" s="126">
        <v>2</v>
      </c>
      <c r="Q118" s="126">
        <v>0</v>
      </c>
      <c r="U118" s="126">
        <v>2</v>
      </c>
      <c r="V118" s="126" t="s">
        <v>3507</v>
      </c>
      <c r="W118" s="126">
        <v>1</v>
      </c>
      <c r="X118" s="126">
        <v>2</v>
      </c>
      <c r="Y118" s="126">
        <v>3</v>
      </c>
      <c r="Z118" s="126">
        <v>0</v>
      </c>
      <c r="AA118" s="126">
        <v>0</v>
      </c>
      <c r="AB118" s="126">
        <v>0</v>
      </c>
      <c r="AC118" s="126">
        <v>0</v>
      </c>
      <c r="AD118" s="126">
        <v>1</v>
      </c>
      <c r="AE118" s="126">
        <v>0</v>
      </c>
      <c r="AF118" s="126">
        <v>0.5</v>
      </c>
      <c r="AG118" s="126">
        <v>0</v>
      </c>
      <c r="AH118" s="126">
        <v>0</v>
      </c>
      <c r="AI118" s="126">
        <v>1</v>
      </c>
      <c r="BR118" s="126">
        <v>7</v>
      </c>
      <c r="BS118" s="126">
        <v>7</v>
      </c>
      <c r="BT118" s="126">
        <v>7</v>
      </c>
      <c r="BV118" s="126">
        <v>2</v>
      </c>
      <c r="BW118" s="126">
        <v>2</v>
      </c>
      <c r="BX118" s="126">
        <v>1</v>
      </c>
      <c r="BY118" s="126">
        <v>0</v>
      </c>
      <c r="BZ118" s="126">
        <v>10</v>
      </c>
      <c r="CA118" s="126">
        <v>5</v>
      </c>
    </row>
    <row r="119" spans="1:79" s="126" customFormat="1" ht="11.25" customHeight="1" x14ac:dyDescent="0.2">
      <c r="A119" s="126" t="s">
        <v>5183</v>
      </c>
      <c r="B119" s="20">
        <v>647</v>
      </c>
      <c r="C119" s="20" t="str">
        <f>VLOOKUP(File2Modul(A119),ModulVerantwortung,2,FALSE)</f>
        <v>weber18</v>
      </c>
      <c r="D119" s="20"/>
      <c r="E119" s="109" t="s">
        <v>3591</v>
      </c>
      <c r="F119" s="126">
        <v>1</v>
      </c>
      <c r="G119" s="126">
        <v>0</v>
      </c>
      <c r="H119" s="126">
        <v>0</v>
      </c>
      <c r="I119" s="126">
        <v>1</v>
      </c>
      <c r="J119" s="126">
        <v>1</v>
      </c>
      <c r="K119" s="126">
        <v>2</v>
      </c>
      <c r="L119" s="126">
        <v>1</v>
      </c>
      <c r="M119" s="143" t="s">
        <v>5230</v>
      </c>
      <c r="N119" s="126">
        <v>2</v>
      </c>
      <c r="Q119" s="126">
        <v>0</v>
      </c>
      <c r="U119" s="126">
        <v>2</v>
      </c>
      <c r="V119" s="126" t="s">
        <v>3507</v>
      </c>
      <c r="W119" s="126">
        <v>1</v>
      </c>
      <c r="X119" s="126">
        <v>2</v>
      </c>
      <c r="Y119" s="126">
        <v>3</v>
      </c>
      <c r="Z119" s="126">
        <v>0</v>
      </c>
      <c r="AA119" s="126">
        <v>0</v>
      </c>
      <c r="AB119" s="126">
        <v>0</v>
      </c>
      <c r="AC119" s="126">
        <v>0</v>
      </c>
      <c r="AD119" s="126">
        <v>1</v>
      </c>
      <c r="AE119" s="126">
        <v>0</v>
      </c>
      <c r="AF119" s="126">
        <v>0.5</v>
      </c>
      <c r="AG119" s="126">
        <v>0</v>
      </c>
      <c r="AH119" s="126">
        <v>0</v>
      </c>
      <c r="AI119" s="126">
        <v>1</v>
      </c>
      <c r="BR119" s="126">
        <v>7</v>
      </c>
      <c r="BS119" s="126">
        <v>7</v>
      </c>
      <c r="BT119" s="126">
        <v>7</v>
      </c>
      <c r="BV119" s="126">
        <v>2</v>
      </c>
      <c r="BW119" s="126">
        <v>2</v>
      </c>
      <c r="BX119" s="126">
        <v>1</v>
      </c>
      <c r="BY119" s="126">
        <v>0</v>
      </c>
      <c r="BZ119" s="126">
        <v>10</v>
      </c>
      <c r="CA119" s="126">
        <v>5</v>
      </c>
    </row>
    <row r="120" spans="1:79" s="126" customFormat="1" ht="11.25" customHeight="1" x14ac:dyDescent="0.2">
      <c r="A120" s="126" t="s">
        <v>5183</v>
      </c>
      <c r="B120" s="20">
        <v>0</v>
      </c>
      <c r="C120" s="20" t="str">
        <f>VLOOKUP(File2Modul(A120),ModulVerantwortung,2,FALSE)</f>
        <v>weber18</v>
      </c>
      <c r="D120" s="20"/>
      <c r="E120" s="109" t="s">
        <v>5183</v>
      </c>
      <c r="M120" s="143"/>
      <c r="O120" s="126">
        <f>IF(ISNUMBER(T120),IF(T120&lt;&gt;0,S120/T120,O$23),"")</f>
        <v>1.0309278350515463</v>
      </c>
      <c r="P120" s="126">
        <f>IF(AND(ISNUMBER(AQ120),ISNUMBER(AR120)),IF(OR(AQ120&lt;&gt;0,AR120&lt;&gt;0),(T120+BG120)/(AQ120+AR120),P$23),"")</f>
        <v>9.25</v>
      </c>
      <c r="S120" s="126">
        <v>100</v>
      </c>
      <c r="T120" s="126">
        <v>97</v>
      </c>
      <c r="AJ120" s="126" t="s">
        <v>3502</v>
      </c>
      <c r="AK120" s="126">
        <v>1</v>
      </c>
      <c r="AL120" s="126">
        <v>0</v>
      </c>
      <c r="AM120" s="126">
        <v>48</v>
      </c>
      <c r="AN120" s="126">
        <v>9</v>
      </c>
      <c r="AO120" s="126" t="s">
        <v>3503</v>
      </c>
      <c r="AP120" s="126">
        <v>107</v>
      </c>
      <c r="AQ120" s="126">
        <v>18</v>
      </c>
      <c r="AR120" s="126">
        <v>110</v>
      </c>
      <c r="AS120" s="126">
        <v>1629</v>
      </c>
      <c r="AT120" s="126">
        <v>695</v>
      </c>
      <c r="AU120" s="126">
        <v>821</v>
      </c>
      <c r="AV120" s="126">
        <v>2790</v>
      </c>
      <c r="AW120" s="126">
        <v>15.46</v>
      </c>
      <c r="AX120" s="126">
        <v>176254</v>
      </c>
      <c r="AY120" s="126">
        <v>11403</v>
      </c>
      <c r="AZ120" s="126">
        <v>29.38</v>
      </c>
      <c r="BA120" s="126">
        <v>7.0000000000000007E-2</v>
      </c>
      <c r="BB120" s="126">
        <v>99.75</v>
      </c>
      <c r="BC120" s="126">
        <v>3</v>
      </c>
      <c r="BD120" s="126">
        <v>652</v>
      </c>
      <c r="BE120" s="126">
        <v>247</v>
      </c>
      <c r="BF120" s="126">
        <v>540</v>
      </c>
      <c r="BG120" s="126">
        <v>1087</v>
      </c>
      <c r="BH120" s="126">
        <v>51</v>
      </c>
      <c r="BI120" s="126" t="s">
        <v>3504</v>
      </c>
      <c r="BJ120" s="126">
        <v>1.532</v>
      </c>
      <c r="BK120" s="126">
        <v>1.8580000000000001</v>
      </c>
      <c r="BL120" s="126">
        <v>2.1549999999999998</v>
      </c>
      <c r="BM120" s="126">
        <v>2.94</v>
      </c>
      <c r="BN120" s="126">
        <v>3.105</v>
      </c>
      <c r="BO120" s="126">
        <v>3.1960000000000002</v>
      </c>
      <c r="BP120" s="126" t="s">
        <v>3505</v>
      </c>
      <c r="BQ120" s="126">
        <v>0.316</v>
      </c>
    </row>
    <row r="121" spans="1:79" s="126" customFormat="1" ht="11.25" customHeight="1" x14ac:dyDescent="0.2">
      <c r="A121" s="126" t="s">
        <v>5231</v>
      </c>
      <c r="B121" s="20">
        <v>105</v>
      </c>
      <c r="C121" s="20" t="str">
        <f>VLOOKUP(File2Modul(A121),ModulVerantwortung,2,FALSE)</f>
        <v>weber18</v>
      </c>
      <c r="D121" s="20"/>
      <c r="E121" s="109" t="s">
        <v>3592</v>
      </c>
      <c r="F121" s="126">
        <v>2</v>
      </c>
      <c r="G121" s="126">
        <v>1</v>
      </c>
      <c r="H121" s="126">
        <v>0</v>
      </c>
      <c r="I121" s="126">
        <v>2</v>
      </c>
      <c r="J121" s="126">
        <v>0</v>
      </c>
      <c r="K121" s="126">
        <v>1</v>
      </c>
      <c r="L121" s="126">
        <v>1</v>
      </c>
      <c r="M121" s="143" t="s">
        <v>5232</v>
      </c>
      <c r="N121" s="126">
        <v>3</v>
      </c>
      <c r="Q121" s="126">
        <v>2</v>
      </c>
      <c r="U121" s="126">
        <v>3</v>
      </c>
      <c r="V121" s="126" t="s">
        <v>3513</v>
      </c>
      <c r="W121" s="126">
        <v>1</v>
      </c>
      <c r="X121" s="126">
        <v>3</v>
      </c>
      <c r="Y121" s="126">
        <v>7</v>
      </c>
      <c r="Z121" s="126">
        <v>0</v>
      </c>
      <c r="AA121" s="126">
        <v>0</v>
      </c>
      <c r="AB121" s="126">
        <v>0</v>
      </c>
      <c r="AC121" s="126">
        <v>0</v>
      </c>
      <c r="AD121" s="126">
        <v>0</v>
      </c>
      <c r="AE121" s="126">
        <v>0</v>
      </c>
      <c r="AF121" s="126">
        <v>0.67</v>
      </c>
      <c r="AG121" s="126">
        <v>0</v>
      </c>
      <c r="AH121" s="126">
        <v>0</v>
      </c>
      <c r="AI121" s="126">
        <v>1</v>
      </c>
      <c r="BR121" s="126">
        <v>5</v>
      </c>
      <c r="BS121" s="126">
        <v>7</v>
      </c>
      <c r="BT121" s="126">
        <v>7</v>
      </c>
      <c r="BV121" s="126">
        <v>4</v>
      </c>
      <c r="BW121" s="126">
        <v>3</v>
      </c>
      <c r="BX121" s="126">
        <v>1</v>
      </c>
      <c r="BY121" s="126">
        <v>0</v>
      </c>
      <c r="BZ121" s="126">
        <v>15</v>
      </c>
      <c r="CA121" s="126">
        <v>7</v>
      </c>
    </row>
    <row r="122" spans="1:79" s="126" customFormat="1" ht="11.25" customHeight="1" x14ac:dyDescent="0.2">
      <c r="A122" s="126" t="s">
        <v>5231</v>
      </c>
      <c r="B122" s="20">
        <v>131</v>
      </c>
      <c r="C122" s="20" t="str">
        <f>VLOOKUP(File2Modul(A122),ModulVerantwortung,2,FALSE)</f>
        <v>weber18</v>
      </c>
      <c r="D122" s="20"/>
      <c r="E122" s="109" t="s">
        <v>3593</v>
      </c>
      <c r="F122" s="126">
        <v>6</v>
      </c>
      <c r="G122" s="126">
        <v>2</v>
      </c>
      <c r="H122" s="126">
        <v>0</v>
      </c>
      <c r="I122" s="126">
        <v>24</v>
      </c>
      <c r="J122" s="126">
        <v>1</v>
      </c>
      <c r="K122" s="126">
        <v>3</v>
      </c>
      <c r="L122" s="126">
        <v>7</v>
      </c>
      <c r="M122" s="143" t="s">
        <v>5233</v>
      </c>
      <c r="N122" s="126">
        <v>25</v>
      </c>
      <c r="Q122" s="126">
        <v>0</v>
      </c>
      <c r="U122" s="126">
        <v>29</v>
      </c>
      <c r="V122" s="126" t="s">
        <v>3850</v>
      </c>
      <c r="W122" s="126">
        <v>8</v>
      </c>
      <c r="X122" s="126">
        <v>14</v>
      </c>
      <c r="Y122" s="126">
        <v>80</v>
      </c>
      <c r="Z122" s="126">
        <v>0</v>
      </c>
      <c r="AA122" s="126">
        <v>0</v>
      </c>
      <c r="AB122" s="126">
        <v>0</v>
      </c>
      <c r="AC122" s="126">
        <v>0</v>
      </c>
      <c r="AD122" s="126">
        <v>0</v>
      </c>
      <c r="AE122" s="126">
        <v>5</v>
      </c>
      <c r="AF122" s="126">
        <v>0.83</v>
      </c>
      <c r="AG122" s="126">
        <v>1</v>
      </c>
      <c r="AH122" s="126">
        <v>2</v>
      </c>
      <c r="AI122" s="126">
        <v>1</v>
      </c>
      <c r="BR122" s="126">
        <v>8</v>
      </c>
      <c r="BS122" s="126">
        <v>10</v>
      </c>
      <c r="BT122" s="126">
        <v>12</v>
      </c>
      <c r="BV122" s="126">
        <v>35</v>
      </c>
      <c r="BW122" s="126">
        <v>30</v>
      </c>
      <c r="BX122" s="126">
        <v>1</v>
      </c>
      <c r="BY122" s="126">
        <v>0</v>
      </c>
      <c r="BZ122" s="126">
        <v>204</v>
      </c>
      <c r="CA122" s="126">
        <v>100</v>
      </c>
    </row>
    <row r="123" spans="1:79" s="126" customFormat="1" ht="11.25" customHeight="1" x14ac:dyDescent="0.2">
      <c r="A123" s="126" t="s">
        <v>5231</v>
      </c>
      <c r="B123" s="20">
        <v>233</v>
      </c>
      <c r="C123" s="20" t="str">
        <f>VLOOKUP(File2Modul(A123),ModulVerantwortung,2,FALSE)</f>
        <v>weber18</v>
      </c>
      <c r="D123" s="20"/>
      <c r="E123" s="109" t="s">
        <v>3595</v>
      </c>
      <c r="F123" s="126">
        <v>6</v>
      </c>
      <c r="G123" s="126">
        <v>2</v>
      </c>
      <c r="H123" s="126">
        <v>0</v>
      </c>
      <c r="I123" s="126">
        <v>24</v>
      </c>
      <c r="J123" s="126">
        <v>1</v>
      </c>
      <c r="K123" s="126">
        <v>3</v>
      </c>
      <c r="L123" s="126">
        <v>2</v>
      </c>
      <c r="M123" s="143" t="s">
        <v>5234</v>
      </c>
      <c r="N123" s="126">
        <v>15</v>
      </c>
      <c r="Q123" s="126">
        <v>0</v>
      </c>
      <c r="U123" s="126">
        <v>20</v>
      </c>
      <c r="V123" s="126" t="s">
        <v>3850</v>
      </c>
      <c r="W123" s="126">
        <v>2</v>
      </c>
      <c r="X123" s="126">
        <v>8</v>
      </c>
      <c r="Y123" s="126">
        <v>61</v>
      </c>
      <c r="Z123" s="126">
        <v>0</v>
      </c>
      <c r="AA123" s="126">
        <v>0</v>
      </c>
      <c r="AB123" s="126">
        <v>0</v>
      </c>
      <c r="AC123" s="126">
        <v>0</v>
      </c>
      <c r="AD123" s="126">
        <v>0</v>
      </c>
      <c r="AE123" s="126">
        <v>5</v>
      </c>
      <c r="AF123" s="126">
        <v>1.2</v>
      </c>
      <c r="AG123" s="126">
        <v>1</v>
      </c>
      <c r="AH123" s="126">
        <v>2</v>
      </c>
      <c r="AI123" s="126">
        <v>1</v>
      </c>
      <c r="BR123" s="126">
        <v>7</v>
      </c>
      <c r="BS123" s="126">
        <v>10</v>
      </c>
      <c r="BT123" s="126">
        <v>13</v>
      </c>
      <c r="BV123" s="126">
        <v>26</v>
      </c>
      <c r="BW123" s="126">
        <v>20</v>
      </c>
      <c r="BX123" s="126">
        <v>1</v>
      </c>
      <c r="BY123" s="126">
        <v>0</v>
      </c>
      <c r="BZ123" s="126">
        <v>138</v>
      </c>
      <c r="CA123" s="126">
        <v>69</v>
      </c>
    </row>
    <row r="124" spans="1:79" s="126" customFormat="1" ht="11.25" customHeight="1" x14ac:dyDescent="0.2">
      <c r="A124" s="126" t="s">
        <v>5231</v>
      </c>
      <c r="B124" s="20">
        <v>307</v>
      </c>
      <c r="C124" s="20" t="str">
        <f>VLOOKUP(File2Modul(A124),ModulVerantwortung,2,FALSE)</f>
        <v>weber18</v>
      </c>
      <c r="D124" s="20"/>
      <c r="E124" s="109" t="s">
        <v>3596</v>
      </c>
      <c r="F124" s="126">
        <v>2</v>
      </c>
      <c r="G124" s="126">
        <v>1</v>
      </c>
      <c r="H124" s="126">
        <v>0</v>
      </c>
      <c r="I124" s="126">
        <v>2</v>
      </c>
      <c r="J124" s="126">
        <v>0</v>
      </c>
      <c r="K124" s="126">
        <v>1</v>
      </c>
      <c r="L124" s="126">
        <v>0</v>
      </c>
      <c r="M124" s="143"/>
      <c r="N124" s="126">
        <v>4</v>
      </c>
      <c r="Q124" s="126">
        <v>2</v>
      </c>
      <c r="U124" s="126">
        <v>5</v>
      </c>
      <c r="V124" s="126" t="s">
        <v>3513</v>
      </c>
      <c r="W124" s="126">
        <v>0</v>
      </c>
      <c r="X124" s="126">
        <v>2</v>
      </c>
      <c r="Y124" s="126">
        <v>13</v>
      </c>
      <c r="Z124" s="126">
        <v>0</v>
      </c>
      <c r="AA124" s="126">
        <v>0</v>
      </c>
      <c r="AB124" s="126">
        <v>0</v>
      </c>
      <c r="AC124" s="126">
        <v>0</v>
      </c>
      <c r="AD124" s="126">
        <v>0</v>
      </c>
      <c r="AE124" s="126">
        <v>0</v>
      </c>
      <c r="AF124" s="126">
        <v>0.4</v>
      </c>
      <c r="AG124" s="126">
        <v>0</v>
      </c>
      <c r="AH124" s="126">
        <v>0</v>
      </c>
      <c r="AI124" s="126">
        <v>1</v>
      </c>
      <c r="BR124" s="126">
        <v>4</v>
      </c>
      <c r="BS124" s="126">
        <v>6</v>
      </c>
      <c r="BT124" s="126">
        <v>6</v>
      </c>
      <c r="BV124" s="126">
        <v>6</v>
      </c>
      <c r="BW124" s="126">
        <v>4</v>
      </c>
      <c r="BX124" s="126">
        <v>1</v>
      </c>
      <c r="BY124" s="126">
        <v>0</v>
      </c>
      <c r="BZ124" s="126">
        <v>17</v>
      </c>
      <c r="CA124" s="126">
        <v>8</v>
      </c>
    </row>
    <row r="125" spans="1:79" s="126" customFormat="1" ht="11.25" customHeight="1" x14ac:dyDescent="0.2">
      <c r="A125" s="126" t="s">
        <v>5231</v>
      </c>
      <c r="B125" s="20">
        <v>339</v>
      </c>
      <c r="C125" s="20" t="str">
        <f>VLOOKUP(File2Modul(A125),ModulVerantwortung,2,FALSE)</f>
        <v>weber18</v>
      </c>
      <c r="D125" s="20"/>
      <c r="E125" s="109" t="s">
        <v>3597</v>
      </c>
      <c r="F125" s="126">
        <v>5</v>
      </c>
      <c r="G125" s="126">
        <v>1</v>
      </c>
      <c r="H125" s="126">
        <v>0</v>
      </c>
      <c r="I125" s="126">
        <v>16</v>
      </c>
      <c r="J125" s="126">
        <v>1</v>
      </c>
      <c r="K125" s="126">
        <v>3</v>
      </c>
      <c r="L125" s="126">
        <v>6</v>
      </c>
      <c r="M125" s="143" t="s">
        <v>5235</v>
      </c>
      <c r="N125" s="126">
        <v>21</v>
      </c>
      <c r="Q125" s="126">
        <v>0</v>
      </c>
      <c r="U125" s="126">
        <v>22</v>
      </c>
      <c r="V125" s="126" t="s">
        <v>3893</v>
      </c>
      <c r="W125" s="126">
        <v>7</v>
      </c>
      <c r="X125" s="126">
        <v>12</v>
      </c>
      <c r="Y125" s="126">
        <v>65</v>
      </c>
      <c r="Z125" s="126">
        <v>0</v>
      </c>
      <c r="AA125" s="126">
        <v>0</v>
      </c>
      <c r="AB125" s="126">
        <v>0</v>
      </c>
      <c r="AC125" s="126">
        <v>0</v>
      </c>
      <c r="AD125" s="126">
        <v>0</v>
      </c>
      <c r="AE125" s="126">
        <v>4</v>
      </c>
      <c r="AF125" s="126">
        <v>0.73</v>
      </c>
      <c r="AG125" s="126">
        <v>1</v>
      </c>
      <c r="AH125" s="126">
        <v>2</v>
      </c>
      <c r="AI125" s="126">
        <v>1</v>
      </c>
      <c r="BR125" s="126">
        <v>7</v>
      </c>
      <c r="BS125" s="126">
        <v>8</v>
      </c>
      <c r="BT125" s="126">
        <v>10</v>
      </c>
      <c r="BV125" s="126">
        <v>29</v>
      </c>
      <c r="BW125" s="126">
        <v>25</v>
      </c>
      <c r="BX125" s="126">
        <v>1</v>
      </c>
      <c r="BY125" s="126">
        <v>0</v>
      </c>
      <c r="BZ125" s="126">
        <v>143</v>
      </c>
      <c r="CA125" s="126">
        <v>74</v>
      </c>
    </row>
    <row r="126" spans="1:79" s="126" customFormat="1" ht="11.25" customHeight="1" x14ac:dyDescent="0.2">
      <c r="A126" s="126" t="s">
        <v>5231</v>
      </c>
      <c r="B126" s="20">
        <v>0</v>
      </c>
      <c r="C126" s="20" t="str">
        <f>VLOOKUP(File2Modul(A126),ModulVerantwortung,2,FALSE)</f>
        <v>weber18</v>
      </c>
      <c r="D126" s="20"/>
      <c r="E126" s="109" t="s">
        <v>5231</v>
      </c>
      <c r="M126" s="143"/>
      <c r="O126" s="126">
        <f>IF(ISNUMBER(T126),IF(T126&lt;&gt;0,S126/T126,O$23),"")</f>
        <v>1.3235294117647058</v>
      </c>
      <c r="P126" s="126">
        <f>IF(AND(ISNUMBER(AQ126),ISNUMBER(AR126)),IF(OR(AQ126&lt;&gt;0,AR126&lt;&gt;0),(T126+BG126)/(AQ126+AR126),P$23),"")</f>
        <v>11.21111111111111</v>
      </c>
      <c r="S126" s="126">
        <v>90</v>
      </c>
      <c r="T126" s="126">
        <v>68</v>
      </c>
      <c r="AJ126" s="126" t="s">
        <v>3502</v>
      </c>
      <c r="AK126" s="126">
        <v>2</v>
      </c>
      <c r="AL126" s="126">
        <v>3</v>
      </c>
      <c r="AM126" s="126">
        <v>5</v>
      </c>
      <c r="AN126" s="126">
        <v>21</v>
      </c>
      <c r="AO126" s="126" t="s">
        <v>3503</v>
      </c>
      <c r="AP126" s="126">
        <v>54</v>
      </c>
      <c r="AQ126" s="126">
        <v>31</v>
      </c>
      <c r="AR126" s="126">
        <v>59</v>
      </c>
      <c r="AS126" s="126">
        <v>1240</v>
      </c>
      <c r="AT126" s="126">
        <v>457</v>
      </c>
      <c r="AU126" s="126">
        <v>501</v>
      </c>
      <c r="AV126" s="126">
        <v>1739</v>
      </c>
      <c r="AW126" s="126">
        <v>24.75</v>
      </c>
      <c r="AX126" s="126">
        <v>199257</v>
      </c>
      <c r="AY126" s="126">
        <v>8050</v>
      </c>
      <c r="AZ126" s="126">
        <v>33.21</v>
      </c>
      <c r="BA126" s="126">
        <v>4.0599999999999996</v>
      </c>
      <c r="BB126" s="126">
        <v>87.77</v>
      </c>
      <c r="BC126" s="126">
        <v>3</v>
      </c>
      <c r="BD126" s="126">
        <v>406</v>
      </c>
      <c r="BE126" s="126">
        <v>141</v>
      </c>
      <c r="BF126" s="126">
        <v>295</v>
      </c>
      <c r="BG126" s="126">
        <v>941</v>
      </c>
      <c r="BH126" s="126">
        <v>75</v>
      </c>
      <c r="BI126" s="126" t="s">
        <v>3504</v>
      </c>
      <c r="BJ126" s="126">
        <v>0.93100000000000005</v>
      </c>
      <c r="BK126" s="126">
        <v>1.093</v>
      </c>
      <c r="BL126" s="126">
        <v>1.22</v>
      </c>
      <c r="BM126" s="126">
        <v>2.4329999999999998</v>
      </c>
      <c r="BN126" s="126">
        <v>2.5790000000000002</v>
      </c>
      <c r="BO126" s="126">
        <v>2.665</v>
      </c>
      <c r="BP126" s="126" t="s">
        <v>3505</v>
      </c>
      <c r="BQ126" s="126">
        <v>1.6240000000000001</v>
      </c>
    </row>
    <row r="127" spans="1:79" s="126" customFormat="1" ht="11.25" customHeight="1" x14ac:dyDescent="0.2">
      <c r="A127" s="126" t="s">
        <v>5236</v>
      </c>
      <c r="B127" s="20">
        <v>28</v>
      </c>
      <c r="C127" s="20" t="e">
        <f>VLOOKUP(File2Modul(A127),ModulVerantwortung,2,FALSE)</f>
        <v>#N/A</v>
      </c>
      <c r="D127" s="20"/>
      <c r="E127" s="109" t="s">
        <v>5237</v>
      </c>
      <c r="F127" s="126">
        <v>1</v>
      </c>
      <c r="G127" s="126">
        <v>0</v>
      </c>
      <c r="H127" s="126">
        <v>0</v>
      </c>
      <c r="I127" s="126">
        <v>1</v>
      </c>
      <c r="J127" s="126">
        <v>0</v>
      </c>
      <c r="K127" s="126">
        <v>1</v>
      </c>
      <c r="L127" s="126">
        <v>2</v>
      </c>
      <c r="M127" s="143" t="s">
        <v>5238</v>
      </c>
      <c r="N127" s="126">
        <v>2</v>
      </c>
      <c r="Q127" s="126">
        <v>0</v>
      </c>
      <c r="U127" s="126">
        <v>2</v>
      </c>
      <c r="V127" s="126" t="s">
        <v>3507</v>
      </c>
      <c r="W127" s="126">
        <v>2</v>
      </c>
      <c r="X127" s="126">
        <v>3</v>
      </c>
      <c r="Y127" s="126">
        <v>7</v>
      </c>
      <c r="Z127" s="126">
        <v>0</v>
      </c>
      <c r="AA127" s="126">
        <v>0</v>
      </c>
      <c r="AB127" s="126">
        <v>0</v>
      </c>
      <c r="AC127" s="126">
        <v>0</v>
      </c>
      <c r="AD127" s="126">
        <v>1</v>
      </c>
      <c r="AE127" s="126">
        <v>0</v>
      </c>
      <c r="AF127" s="126">
        <v>0.5</v>
      </c>
      <c r="AG127" s="126">
        <v>0</v>
      </c>
      <c r="AH127" s="126">
        <v>0</v>
      </c>
      <c r="AI127" s="126">
        <v>1</v>
      </c>
      <c r="BR127" s="126">
        <v>9</v>
      </c>
      <c r="BS127" s="126">
        <v>9</v>
      </c>
      <c r="BT127" s="126">
        <v>9</v>
      </c>
      <c r="BV127" s="126">
        <v>2</v>
      </c>
      <c r="BW127" s="126">
        <v>2</v>
      </c>
      <c r="BX127" s="126">
        <v>1</v>
      </c>
      <c r="BY127" s="126">
        <v>0</v>
      </c>
      <c r="BZ127" s="126">
        <v>13</v>
      </c>
      <c r="CA127" s="126">
        <v>6</v>
      </c>
    </row>
    <row r="128" spans="1:79" s="126" customFormat="1" ht="11.25" customHeight="1" x14ac:dyDescent="0.2">
      <c r="A128" s="126" t="s">
        <v>5236</v>
      </c>
      <c r="B128" s="20">
        <v>43</v>
      </c>
      <c r="C128" s="20" t="e">
        <f>VLOOKUP(File2Modul(A128),ModulVerantwortung,2,FALSE)</f>
        <v>#N/A</v>
      </c>
      <c r="D128" s="20"/>
      <c r="E128" s="109" t="s">
        <v>5239</v>
      </c>
      <c r="F128" s="126">
        <v>1</v>
      </c>
      <c r="G128" s="126">
        <v>0</v>
      </c>
      <c r="H128" s="126">
        <v>0</v>
      </c>
      <c r="I128" s="126">
        <v>1</v>
      </c>
      <c r="J128" s="126">
        <v>0</v>
      </c>
      <c r="K128" s="126">
        <v>2</v>
      </c>
      <c r="L128" s="126">
        <v>2</v>
      </c>
      <c r="M128" s="143" t="s">
        <v>5240</v>
      </c>
      <c r="N128" s="126">
        <v>2</v>
      </c>
      <c r="Q128" s="126">
        <v>0</v>
      </c>
      <c r="U128" s="126">
        <v>2</v>
      </c>
      <c r="V128" s="126" t="s">
        <v>3507</v>
      </c>
      <c r="W128" s="126">
        <v>2</v>
      </c>
      <c r="X128" s="126">
        <v>3</v>
      </c>
      <c r="Y128" s="126">
        <v>6</v>
      </c>
      <c r="Z128" s="126">
        <v>0</v>
      </c>
      <c r="AA128" s="126">
        <v>0</v>
      </c>
      <c r="AB128" s="126">
        <v>0</v>
      </c>
      <c r="AC128" s="126">
        <v>0</v>
      </c>
      <c r="AD128" s="126">
        <v>2</v>
      </c>
      <c r="AE128" s="126">
        <v>0</v>
      </c>
      <c r="AF128" s="126">
        <v>0.5</v>
      </c>
      <c r="AG128" s="126">
        <v>0</v>
      </c>
      <c r="AH128" s="126">
        <v>0</v>
      </c>
      <c r="AI128" s="126">
        <v>1</v>
      </c>
      <c r="BR128" s="126">
        <v>9</v>
      </c>
      <c r="BS128" s="126">
        <v>9</v>
      </c>
      <c r="BT128" s="126">
        <v>9</v>
      </c>
      <c r="BV128" s="126">
        <v>2</v>
      </c>
      <c r="BW128" s="126">
        <v>2</v>
      </c>
      <c r="BX128" s="126">
        <v>1</v>
      </c>
      <c r="BY128" s="126">
        <v>0</v>
      </c>
      <c r="BZ128" s="126">
        <v>13</v>
      </c>
      <c r="CA128" s="126">
        <v>6</v>
      </c>
    </row>
    <row r="129" spans="1:79" s="126" customFormat="1" ht="11.25" customHeight="1" x14ac:dyDescent="0.2">
      <c r="A129" s="126" t="s">
        <v>5236</v>
      </c>
      <c r="B129" s="20">
        <v>0</v>
      </c>
      <c r="C129" s="20" t="e">
        <f>VLOOKUP(File2Modul(A129),ModulVerantwortung,2,FALSE)</f>
        <v>#N/A</v>
      </c>
      <c r="D129" s="20"/>
      <c r="E129" s="109" t="s">
        <v>5236</v>
      </c>
      <c r="M129" s="143"/>
      <c r="O129" s="126">
        <f>IF(ISNUMBER(T129),IF(T129&lt;&gt;0,S129/T129,O$23),"")</f>
        <v>1.75</v>
      </c>
      <c r="P129" s="126">
        <f>IF(AND(ISNUMBER(AQ129),ISNUMBER(AR129)),IF(OR(AQ129&lt;&gt;0,AR129&lt;&gt;0),(T129+BG129)/(AQ129+AR129),P$23),"")</f>
        <v>36.666666666666664</v>
      </c>
      <c r="S129" s="126">
        <v>7</v>
      </c>
      <c r="T129" s="126">
        <v>4</v>
      </c>
      <c r="AJ129" s="126" t="s">
        <v>3502</v>
      </c>
      <c r="AK129" s="126">
        <v>0</v>
      </c>
      <c r="AL129" s="126">
        <v>0</v>
      </c>
      <c r="AM129" s="126">
        <v>2</v>
      </c>
      <c r="AN129" s="126">
        <v>10</v>
      </c>
      <c r="AO129" s="126" t="s">
        <v>3503</v>
      </c>
      <c r="AP129" s="126">
        <v>16</v>
      </c>
      <c r="AQ129" s="126">
        <v>11</v>
      </c>
      <c r="AR129" s="126">
        <v>16</v>
      </c>
      <c r="AS129" s="126">
        <v>1013</v>
      </c>
      <c r="AT129" s="126">
        <v>105</v>
      </c>
      <c r="AU129" s="126">
        <v>102</v>
      </c>
      <c r="AV129" s="126">
        <v>324</v>
      </c>
      <c r="AW129" s="126">
        <v>64.17</v>
      </c>
      <c r="AX129" s="126">
        <v>309100</v>
      </c>
      <c r="AY129" s="126">
        <v>4817</v>
      </c>
      <c r="AZ129" s="126">
        <v>51.52</v>
      </c>
      <c r="BA129" s="126">
        <v>0.51</v>
      </c>
      <c r="BB129" s="126">
        <v>99.01</v>
      </c>
      <c r="BC129" s="126">
        <v>5</v>
      </c>
      <c r="BD129" s="126">
        <v>51</v>
      </c>
      <c r="BE129" s="126">
        <v>10</v>
      </c>
      <c r="BF129" s="126">
        <v>24</v>
      </c>
      <c r="BG129" s="126">
        <v>986</v>
      </c>
      <c r="BH129" s="126">
        <v>4</v>
      </c>
      <c r="BI129" s="126" t="s">
        <v>3504</v>
      </c>
      <c r="BJ129" s="126">
        <v>0.105</v>
      </c>
      <c r="BK129" s="126">
        <v>0.107</v>
      </c>
      <c r="BL129" s="126">
        <v>0.10100000000000001</v>
      </c>
      <c r="BM129" s="126">
        <v>1.0640000000000001</v>
      </c>
      <c r="BN129" s="126">
        <v>1.1439999999999999</v>
      </c>
      <c r="BO129" s="126">
        <v>1.2010000000000001</v>
      </c>
      <c r="BP129" s="126" t="s">
        <v>3505</v>
      </c>
      <c r="BQ129" s="126">
        <v>1.1779999999999999</v>
      </c>
    </row>
    <row r="130" spans="1:79" s="126" customFormat="1" ht="11.25" customHeight="1" x14ac:dyDescent="0.2">
      <c r="A130" s="126" t="s">
        <v>5241</v>
      </c>
      <c r="B130" s="20">
        <v>29</v>
      </c>
      <c r="C130" s="20" t="e">
        <f>VLOOKUP(File2Modul(A130),ModulVerantwortung,2,FALSE)</f>
        <v>#N/A</v>
      </c>
      <c r="D130" s="20"/>
      <c r="E130" s="109" t="s">
        <v>5242</v>
      </c>
      <c r="F130" s="126">
        <v>2</v>
      </c>
      <c r="G130" s="126">
        <v>1</v>
      </c>
      <c r="H130" s="126">
        <v>0</v>
      </c>
      <c r="I130" s="126">
        <v>2</v>
      </c>
      <c r="J130" s="126">
        <v>0</v>
      </c>
      <c r="K130" s="126">
        <v>1</v>
      </c>
      <c r="L130" s="126">
        <v>0</v>
      </c>
      <c r="M130" s="143"/>
      <c r="N130" s="126">
        <v>1</v>
      </c>
      <c r="Q130" s="126">
        <v>0</v>
      </c>
      <c r="U130" s="126">
        <v>1</v>
      </c>
      <c r="V130" s="126" t="s">
        <v>3513</v>
      </c>
      <c r="W130" s="126">
        <v>0</v>
      </c>
      <c r="X130" s="126">
        <v>2</v>
      </c>
      <c r="Y130" s="126">
        <v>10</v>
      </c>
      <c r="Z130" s="126">
        <v>0</v>
      </c>
      <c r="AA130" s="126">
        <v>0</v>
      </c>
      <c r="AB130" s="126">
        <v>0</v>
      </c>
      <c r="AC130" s="126">
        <v>0</v>
      </c>
      <c r="AD130" s="126">
        <v>1</v>
      </c>
      <c r="AE130" s="126">
        <v>1</v>
      </c>
      <c r="AF130" s="126">
        <v>2</v>
      </c>
      <c r="AG130" s="126">
        <v>0</v>
      </c>
      <c r="AH130" s="126">
        <v>0</v>
      </c>
      <c r="AI130" s="126">
        <v>1</v>
      </c>
      <c r="BR130" s="126">
        <v>6</v>
      </c>
      <c r="BS130" s="126">
        <v>10</v>
      </c>
      <c r="BT130" s="126">
        <v>20</v>
      </c>
      <c r="BV130" s="126">
        <v>3</v>
      </c>
      <c r="BW130" s="126">
        <v>2</v>
      </c>
      <c r="BX130" s="126">
        <v>1</v>
      </c>
      <c r="BY130" s="126">
        <v>0</v>
      </c>
      <c r="BZ130" s="126">
        <v>13</v>
      </c>
      <c r="CA130" s="126">
        <v>7</v>
      </c>
    </row>
    <row r="131" spans="1:79" s="126" customFormat="1" ht="11.25" customHeight="1" x14ac:dyDescent="0.2">
      <c r="A131" s="126" t="s">
        <v>5241</v>
      </c>
      <c r="B131" s="20">
        <v>0</v>
      </c>
      <c r="C131" s="20" t="e">
        <f>VLOOKUP(File2Modul(A131),ModulVerantwortung,2,FALSE)</f>
        <v>#N/A</v>
      </c>
      <c r="D131" s="20"/>
      <c r="E131" s="109" t="s">
        <v>5241</v>
      </c>
      <c r="M131" s="143"/>
      <c r="O131" s="126">
        <f>IF(ISNUMBER(T131),IF(T131&lt;&gt;0,S131/T131,O$23),"")</f>
        <v>5</v>
      </c>
      <c r="P131" s="126">
        <f>IF(AND(ISNUMBER(AQ131),ISNUMBER(AR131)),IF(OR(AQ131&lt;&gt;0,AR131&lt;&gt;0),(T131+BG131)/(AQ131+AR131),P$23),"")</f>
        <v>33333333.366666667</v>
      </c>
      <c r="S131" s="126">
        <v>5</v>
      </c>
      <c r="T131" s="126">
        <v>1</v>
      </c>
      <c r="AJ131" s="126" t="s">
        <v>3502</v>
      </c>
      <c r="AK131" s="126">
        <v>0</v>
      </c>
      <c r="AL131" s="126">
        <v>0</v>
      </c>
      <c r="AM131" s="126">
        <v>1</v>
      </c>
      <c r="AN131" s="126">
        <v>7</v>
      </c>
      <c r="AO131" s="126" t="s">
        <v>3503</v>
      </c>
      <c r="AP131" s="126">
        <v>8</v>
      </c>
      <c r="AQ131" s="126">
        <v>20</v>
      </c>
      <c r="AR131" s="126">
        <v>10</v>
      </c>
      <c r="AS131" s="126">
        <v>1000000000</v>
      </c>
      <c r="AT131" s="126">
        <v>119</v>
      </c>
      <c r="AU131" s="126">
        <v>120</v>
      </c>
      <c r="AV131" s="126">
        <v>375</v>
      </c>
      <c r="AW131" s="126">
        <v>147712125.47</v>
      </c>
      <c r="AX131" s="126">
        <v>1000000000</v>
      </c>
      <c r="AY131" s="126">
        <v>1000000000</v>
      </c>
      <c r="AZ131" s="126">
        <v>120801206555956</v>
      </c>
      <c r="BA131" s="126">
        <v>0</v>
      </c>
      <c r="BB131" s="126">
        <v>100</v>
      </c>
      <c r="BC131" s="126">
        <v>806892373</v>
      </c>
      <c r="BD131" s="126">
        <v>41</v>
      </c>
      <c r="BE131" s="126">
        <v>7</v>
      </c>
      <c r="BF131" s="126">
        <v>15</v>
      </c>
      <c r="BG131" s="126">
        <v>1000000000</v>
      </c>
      <c r="BH131" s="126">
        <v>3</v>
      </c>
      <c r="BI131" s="126" t="s">
        <v>3504</v>
      </c>
      <c r="BJ131" s="126">
        <v>8.4000000000000005E-2</v>
      </c>
      <c r="BK131" s="126">
        <v>8.4000000000000005E-2</v>
      </c>
      <c r="BL131" s="126">
        <v>7.8E-2</v>
      </c>
      <c r="BM131" s="126">
        <v>0.97499999999999998</v>
      </c>
      <c r="BN131" s="126">
        <v>1.05</v>
      </c>
      <c r="BO131" s="126">
        <v>1.105</v>
      </c>
      <c r="BP131" s="126" t="s">
        <v>3505</v>
      </c>
      <c r="BQ131" s="126">
        <v>3.2010000000000001</v>
      </c>
    </row>
    <row r="132" spans="1:79" s="126" customFormat="1" ht="11.25" customHeight="1" x14ac:dyDescent="0.2">
      <c r="A132" s="126" t="s">
        <v>5243</v>
      </c>
      <c r="B132" s="20">
        <v>252</v>
      </c>
      <c r="C132" s="20" t="str">
        <f>VLOOKUP(File2Modul(A132),ModulVerantwortung,2,FALSE)</f>
        <v>schult38</v>
      </c>
      <c r="D132" s="20"/>
      <c r="E132" s="109" t="s">
        <v>3599</v>
      </c>
      <c r="F132" s="126">
        <v>3</v>
      </c>
      <c r="G132" s="126">
        <v>1</v>
      </c>
      <c r="H132" s="126">
        <v>0</v>
      </c>
      <c r="I132" s="126">
        <v>3</v>
      </c>
      <c r="J132" s="126">
        <v>0</v>
      </c>
      <c r="K132" s="126">
        <v>1</v>
      </c>
      <c r="L132" s="126">
        <v>4</v>
      </c>
      <c r="M132" s="143" t="s">
        <v>5244</v>
      </c>
      <c r="N132" s="126">
        <v>8</v>
      </c>
      <c r="Q132" s="126">
        <v>0</v>
      </c>
      <c r="U132" s="126">
        <v>12</v>
      </c>
      <c r="V132" s="126" t="s">
        <v>3516</v>
      </c>
      <c r="W132" s="126">
        <v>6</v>
      </c>
      <c r="X132" s="126">
        <v>9</v>
      </c>
      <c r="Y132" s="126">
        <v>33</v>
      </c>
      <c r="Z132" s="126">
        <v>0</v>
      </c>
      <c r="AA132" s="126">
        <v>0</v>
      </c>
      <c r="AB132" s="126">
        <v>0</v>
      </c>
      <c r="AC132" s="126">
        <v>0</v>
      </c>
      <c r="AD132" s="126">
        <v>0</v>
      </c>
      <c r="AE132" s="126">
        <v>1</v>
      </c>
      <c r="AF132" s="126">
        <v>0.25</v>
      </c>
      <c r="AG132" s="126">
        <v>0</v>
      </c>
      <c r="AH132" s="126">
        <v>0</v>
      </c>
      <c r="AI132" s="126">
        <v>1</v>
      </c>
      <c r="BR132" s="126">
        <v>4</v>
      </c>
      <c r="BS132" s="126">
        <v>7</v>
      </c>
      <c r="BT132" s="126">
        <v>8</v>
      </c>
      <c r="BV132" s="126">
        <v>16</v>
      </c>
      <c r="BW132" s="126">
        <v>9</v>
      </c>
      <c r="BX132" s="126">
        <v>1</v>
      </c>
      <c r="BY132" s="126">
        <v>0</v>
      </c>
      <c r="BZ132" s="126">
        <v>51</v>
      </c>
      <c r="CA132" s="126">
        <v>20</v>
      </c>
    </row>
    <row r="133" spans="1:79" s="126" customFormat="1" ht="11.25" customHeight="1" x14ac:dyDescent="0.2">
      <c r="A133" s="126" t="s">
        <v>5243</v>
      </c>
      <c r="B133" s="20">
        <v>295</v>
      </c>
      <c r="C133" s="20" t="str">
        <f>VLOOKUP(File2Modul(A133),ModulVerantwortung,2,FALSE)</f>
        <v>schult38</v>
      </c>
      <c r="D133" s="20"/>
      <c r="E133" s="109" t="s">
        <v>3600</v>
      </c>
      <c r="F133" s="126">
        <v>3</v>
      </c>
      <c r="G133" s="126">
        <v>1</v>
      </c>
      <c r="H133" s="126">
        <v>0</v>
      </c>
      <c r="I133" s="126">
        <v>4</v>
      </c>
      <c r="J133" s="126">
        <v>0</v>
      </c>
      <c r="K133" s="126">
        <v>1</v>
      </c>
      <c r="L133" s="126">
        <v>4</v>
      </c>
      <c r="M133" s="143" t="s">
        <v>5245</v>
      </c>
      <c r="N133" s="126">
        <v>12</v>
      </c>
      <c r="Q133" s="126">
        <v>0</v>
      </c>
      <c r="U133" s="126">
        <v>15</v>
      </c>
      <c r="V133" s="126" t="s">
        <v>3516</v>
      </c>
      <c r="W133" s="126">
        <v>4</v>
      </c>
      <c r="X133" s="126">
        <v>7</v>
      </c>
      <c r="Y133" s="126">
        <v>34</v>
      </c>
      <c r="Z133" s="126">
        <v>0</v>
      </c>
      <c r="AA133" s="126">
        <v>0</v>
      </c>
      <c r="AB133" s="126">
        <v>0</v>
      </c>
      <c r="AC133" s="126">
        <v>0</v>
      </c>
      <c r="AD133" s="126">
        <v>0</v>
      </c>
      <c r="AE133" s="126">
        <v>2</v>
      </c>
      <c r="AF133" s="126">
        <v>0.27</v>
      </c>
      <c r="AG133" s="126">
        <v>1</v>
      </c>
      <c r="AH133" s="126">
        <v>0</v>
      </c>
      <c r="AI133" s="126">
        <v>1</v>
      </c>
      <c r="BR133" s="126">
        <v>5</v>
      </c>
      <c r="BS133" s="126">
        <v>7</v>
      </c>
      <c r="BT133" s="126">
        <v>8</v>
      </c>
      <c r="BV133" s="126">
        <v>18</v>
      </c>
      <c r="BW133" s="126">
        <v>14</v>
      </c>
      <c r="BX133" s="126">
        <v>1</v>
      </c>
      <c r="BY133" s="126">
        <v>0</v>
      </c>
      <c r="BZ133" s="126">
        <v>67</v>
      </c>
      <c r="CA133" s="126">
        <v>37</v>
      </c>
    </row>
    <row r="134" spans="1:79" s="126" customFormat="1" ht="11.25" customHeight="1" x14ac:dyDescent="0.2">
      <c r="A134" s="126" t="s">
        <v>5243</v>
      </c>
      <c r="B134" s="20">
        <v>340</v>
      </c>
      <c r="C134" s="20" t="str">
        <f>VLOOKUP(File2Modul(A134),ModulVerantwortung,2,FALSE)</f>
        <v>schult38</v>
      </c>
      <c r="D134" s="20"/>
      <c r="E134" s="109" t="s">
        <v>3601</v>
      </c>
      <c r="F134" s="126">
        <v>5</v>
      </c>
      <c r="G134" s="126">
        <v>2</v>
      </c>
      <c r="H134" s="126">
        <v>0</v>
      </c>
      <c r="I134" s="126">
        <v>12</v>
      </c>
      <c r="J134" s="126">
        <v>0</v>
      </c>
      <c r="K134" s="126">
        <v>1</v>
      </c>
      <c r="L134" s="126">
        <v>4</v>
      </c>
      <c r="M134" s="143" t="s">
        <v>5246</v>
      </c>
      <c r="N134" s="126">
        <v>22</v>
      </c>
      <c r="Q134" s="126">
        <v>0</v>
      </c>
      <c r="U134" s="126">
        <v>29</v>
      </c>
      <c r="V134" s="126" t="s">
        <v>3893</v>
      </c>
      <c r="W134" s="126">
        <v>4</v>
      </c>
      <c r="X134" s="126">
        <v>9</v>
      </c>
      <c r="Y134" s="126">
        <v>74</v>
      </c>
      <c r="Z134" s="126">
        <v>0</v>
      </c>
      <c r="AA134" s="126">
        <v>0</v>
      </c>
      <c r="AB134" s="126">
        <v>0</v>
      </c>
      <c r="AC134" s="126">
        <v>0</v>
      </c>
      <c r="AD134" s="126">
        <v>0</v>
      </c>
      <c r="AE134" s="126">
        <v>3</v>
      </c>
      <c r="AF134" s="126">
        <v>0.41</v>
      </c>
      <c r="AG134" s="126">
        <v>1</v>
      </c>
      <c r="AH134" s="126">
        <v>2</v>
      </c>
      <c r="AI134" s="126">
        <v>1</v>
      </c>
      <c r="BR134" s="126">
        <v>7</v>
      </c>
      <c r="BS134" s="126">
        <v>9</v>
      </c>
      <c r="BT134" s="126">
        <v>10</v>
      </c>
      <c r="BV134" s="126">
        <v>31</v>
      </c>
      <c r="BW134" s="126">
        <v>24</v>
      </c>
      <c r="BX134" s="126">
        <v>1</v>
      </c>
      <c r="BY134" s="126">
        <v>0</v>
      </c>
      <c r="BZ134" s="126">
        <v>149</v>
      </c>
      <c r="CA134" s="126">
        <v>83</v>
      </c>
    </row>
    <row r="135" spans="1:79" s="126" customFormat="1" ht="11.25" customHeight="1" x14ac:dyDescent="0.2">
      <c r="A135" s="126" t="s">
        <v>5243</v>
      </c>
      <c r="B135" s="20">
        <v>424</v>
      </c>
      <c r="C135" s="20" t="str">
        <f>VLOOKUP(File2Modul(A135),ModulVerantwortung,2,FALSE)</f>
        <v>schult38</v>
      </c>
      <c r="D135" s="20"/>
      <c r="E135" s="109" t="s">
        <v>5247</v>
      </c>
      <c r="F135" s="126">
        <v>1</v>
      </c>
      <c r="G135" s="126">
        <v>0</v>
      </c>
      <c r="H135" s="126">
        <v>0</v>
      </c>
      <c r="I135" s="126">
        <v>1</v>
      </c>
      <c r="J135" s="126">
        <v>0</v>
      </c>
      <c r="K135" s="126">
        <v>1</v>
      </c>
      <c r="L135" s="126">
        <v>0</v>
      </c>
      <c r="M135" s="143"/>
      <c r="N135" s="126">
        <v>2</v>
      </c>
      <c r="Q135" s="126">
        <v>0</v>
      </c>
      <c r="U135" s="126">
        <v>3</v>
      </c>
      <c r="V135" s="126" t="s">
        <v>3507</v>
      </c>
      <c r="W135" s="126">
        <v>0</v>
      </c>
      <c r="X135" s="126">
        <v>1</v>
      </c>
      <c r="Y135" s="126">
        <v>7</v>
      </c>
      <c r="Z135" s="126">
        <v>0</v>
      </c>
      <c r="AA135" s="126">
        <v>0</v>
      </c>
      <c r="AB135" s="126">
        <v>0</v>
      </c>
      <c r="AC135" s="126">
        <v>0</v>
      </c>
      <c r="AD135" s="126">
        <v>0</v>
      </c>
      <c r="AE135" s="126">
        <v>1</v>
      </c>
      <c r="AF135" s="126">
        <v>0.33</v>
      </c>
      <c r="AG135" s="126">
        <v>0</v>
      </c>
      <c r="AH135" s="126">
        <v>0</v>
      </c>
      <c r="AI135" s="126">
        <v>1</v>
      </c>
      <c r="BR135" s="126">
        <v>6</v>
      </c>
      <c r="BS135" s="126">
        <v>6</v>
      </c>
      <c r="BT135" s="126">
        <v>10</v>
      </c>
      <c r="BV135" s="126">
        <v>3</v>
      </c>
      <c r="BW135" s="126">
        <v>3</v>
      </c>
      <c r="BX135" s="126">
        <v>1</v>
      </c>
      <c r="BY135" s="126">
        <v>0</v>
      </c>
      <c r="BZ135" s="126">
        <v>12</v>
      </c>
      <c r="CA135" s="126">
        <v>8</v>
      </c>
    </row>
    <row r="136" spans="1:79" s="126" customFormat="1" ht="11.25" customHeight="1" x14ac:dyDescent="0.2">
      <c r="A136" s="126" t="s">
        <v>5243</v>
      </c>
      <c r="B136" s="20">
        <v>442</v>
      </c>
      <c r="C136" s="20" t="str">
        <f>VLOOKUP(File2Modul(A136),ModulVerantwortung,2,FALSE)</f>
        <v>schult38</v>
      </c>
      <c r="D136" s="20"/>
      <c r="E136" s="109" t="s">
        <v>3602</v>
      </c>
      <c r="F136" s="126">
        <v>4</v>
      </c>
      <c r="G136" s="126">
        <v>2</v>
      </c>
      <c r="H136" s="126">
        <v>0</v>
      </c>
      <c r="I136" s="126">
        <v>6</v>
      </c>
      <c r="J136" s="126">
        <v>0</v>
      </c>
      <c r="K136" s="126">
        <v>1</v>
      </c>
      <c r="L136" s="126">
        <v>3</v>
      </c>
      <c r="M136" s="143" t="s">
        <v>5248</v>
      </c>
      <c r="N136" s="126">
        <v>14</v>
      </c>
      <c r="Q136" s="126">
        <v>0</v>
      </c>
      <c r="U136" s="126">
        <v>18</v>
      </c>
      <c r="V136" s="126" t="s">
        <v>3598</v>
      </c>
      <c r="W136" s="126">
        <v>3</v>
      </c>
      <c r="X136" s="126">
        <v>7</v>
      </c>
      <c r="Y136" s="126">
        <v>64</v>
      </c>
      <c r="Z136" s="126">
        <v>0</v>
      </c>
      <c r="AA136" s="126">
        <v>0</v>
      </c>
      <c r="AB136" s="126">
        <v>0</v>
      </c>
      <c r="AC136" s="126">
        <v>0</v>
      </c>
      <c r="AD136" s="126">
        <v>0</v>
      </c>
      <c r="AE136" s="126">
        <v>3</v>
      </c>
      <c r="AF136" s="126">
        <v>0.33</v>
      </c>
      <c r="AG136" s="126">
        <v>1</v>
      </c>
      <c r="AH136" s="126">
        <v>1</v>
      </c>
      <c r="AI136" s="126">
        <v>1</v>
      </c>
      <c r="BR136" s="126">
        <v>7</v>
      </c>
      <c r="BS136" s="126">
        <v>10</v>
      </c>
      <c r="BT136" s="126">
        <v>13</v>
      </c>
      <c r="BV136" s="126">
        <v>23</v>
      </c>
      <c r="BW136" s="126">
        <v>17</v>
      </c>
      <c r="BX136" s="126">
        <v>1</v>
      </c>
      <c r="BY136" s="126">
        <v>0</v>
      </c>
      <c r="BZ136" s="126">
        <v>117</v>
      </c>
      <c r="CA136" s="126">
        <v>66</v>
      </c>
    </row>
    <row r="137" spans="1:79" s="126" customFormat="1" ht="11.25" customHeight="1" x14ac:dyDescent="0.2">
      <c r="A137" s="126" t="s">
        <v>5243</v>
      </c>
      <c r="B137" s="20">
        <v>517</v>
      </c>
      <c r="C137" s="20" t="str">
        <f>VLOOKUP(File2Modul(A137),ModulVerantwortung,2,FALSE)</f>
        <v>schult38</v>
      </c>
      <c r="D137" s="20"/>
      <c r="E137" s="109" t="s">
        <v>3603</v>
      </c>
      <c r="F137" s="126">
        <v>1</v>
      </c>
      <c r="G137" s="126">
        <v>0</v>
      </c>
      <c r="H137" s="126">
        <v>0</v>
      </c>
      <c r="I137" s="126">
        <v>1</v>
      </c>
      <c r="J137" s="126">
        <v>0</v>
      </c>
      <c r="K137" s="126">
        <v>1</v>
      </c>
      <c r="L137" s="126">
        <v>2</v>
      </c>
      <c r="M137" s="143" t="s">
        <v>5249</v>
      </c>
      <c r="N137" s="126">
        <v>6</v>
      </c>
      <c r="Q137" s="126">
        <v>0</v>
      </c>
      <c r="U137" s="126">
        <v>7</v>
      </c>
      <c r="V137" s="126" t="s">
        <v>3507</v>
      </c>
      <c r="W137" s="126">
        <v>2</v>
      </c>
      <c r="X137" s="126">
        <v>3</v>
      </c>
      <c r="Y137" s="126">
        <v>20</v>
      </c>
      <c r="Z137" s="126">
        <v>0</v>
      </c>
      <c r="AA137" s="126">
        <v>0</v>
      </c>
      <c r="AB137" s="126">
        <v>0</v>
      </c>
      <c r="AC137" s="126">
        <v>0</v>
      </c>
      <c r="AD137" s="126">
        <v>0</v>
      </c>
      <c r="AE137" s="126">
        <v>2</v>
      </c>
      <c r="AF137" s="126">
        <v>0.14000000000000001</v>
      </c>
      <c r="AG137" s="126">
        <v>0</v>
      </c>
      <c r="AH137" s="126">
        <v>0</v>
      </c>
      <c r="AI137" s="126">
        <v>1</v>
      </c>
      <c r="BR137" s="126">
        <v>9</v>
      </c>
      <c r="BS137" s="126">
        <v>9</v>
      </c>
      <c r="BT137" s="126">
        <v>13</v>
      </c>
      <c r="BV137" s="126">
        <v>8</v>
      </c>
      <c r="BW137" s="126">
        <v>8</v>
      </c>
      <c r="BX137" s="126">
        <v>1</v>
      </c>
      <c r="BY137" s="126">
        <v>0</v>
      </c>
      <c r="BZ137" s="126">
        <v>49</v>
      </c>
      <c r="CA137" s="126">
        <v>29</v>
      </c>
    </row>
    <row r="138" spans="1:79" s="126" customFormat="1" ht="11.25" customHeight="1" x14ac:dyDescent="0.2">
      <c r="A138" s="126" t="s">
        <v>5243</v>
      </c>
      <c r="B138" s="20">
        <v>548</v>
      </c>
      <c r="C138" s="20" t="str">
        <f>VLOOKUP(File2Modul(A138),ModulVerantwortung,2,FALSE)</f>
        <v>schult38</v>
      </c>
      <c r="D138" s="20"/>
      <c r="E138" s="109" t="s">
        <v>3604</v>
      </c>
      <c r="F138" s="126">
        <v>1</v>
      </c>
      <c r="G138" s="126">
        <v>0</v>
      </c>
      <c r="H138" s="126">
        <v>0</v>
      </c>
      <c r="I138" s="126">
        <v>1</v>
      </c>
      <c r="J138" s="126">
        <v>0</v>
      </c>
      <c r="K138" s="126">
        <v>1</v>
      </c>
      <c r="L138" s="126">
        <v>5</v>
      </c>
      <c r="M138" s="143" t="s">
        <v>5250</v>
      </c>
      <c r="N138" s="126">
        <v>9</v>
      </c>
      <c r="Q138" s="126">
        <v>0</v>
      </c>
      <c r="U138" s="126">
        <v>11</v>
      </c>
      <c r="V138" s="126" t="s">
        <v>3507</v>
      </c>
      <c r="W138" s="126">
        <v>5</v>
      </c>
      <c r="X138" s="126">
        <v>6</v>
      </c>
      <c r="Y138" s="126">
        <v>32</v>
      </c>
      <c r="Z138" s="126">
        <v>0</v>
      </c>
      <c r="AA138" s="126">
        <v>0</v>
      </c>
      <c r="AB138" s="126">
        <v>0</v>
      </c>
      <c r="AC138" s="126">
        <v>0</v>
      </c>
      <c r="AD138" s="126">
        <v>0</v>
      </c>
      <c r="AE138" s="126">
        <v>3</v>
      </c>
      <c r="AF138" s="126">
        <v>0.09</v>
      </c>
      <c r="AG138" s="126">
        <v>0</v>
      </c>
      <c r="AH138" s="126">
        <v>0</v>
      </c>
      <c r="AI138" s="126">
        <v>1</v>
      </c>
      <c r="BR138" s="126">
        <v>8</v>
      </c>
      <c r="BS138" s="126">
        <v>8</v>
      </c>
      <c r="BT138" s="126">
        <v>11</v>
      </c>
      <c r="BV138" s="126">
        <v>12</v>
      </c>
      <c r="BW138" s="126">
        <v>12</v>
      </c>
      <c r="BX138" s="126">
        <v>1</v>
      </c>
      <c r="BY138" s="126">
        <v>0</v>
      </c>
      <c r="BZ138" s="126">
        <v>65</v>
      </c>
      <c r="CA138" s="126">
        <v>39</v>
      </c>
    </row>
    <row r="139" spans="1:79" s="126" customFormat="1" ht="11.25" customHeight="1" x14ac:dyDescent="0.2">
      <c r="A139" s="126" t="s">
        <v>5243</v>
      </c>
      <c r="B139" s="20">
        <v>591</v>
      </c>
      <c r="C139" s="20" t="str">
        <f>VLOOKUP(File2Modul(A139),ModulVerantwortung,2,FALSE)</f>
        <v>schult38</v>
      </c>
      <c r="D139" s="20"/>
      <c r="E139" s="109" t="s">
        <v>3605</v>
      </c>
      <c r="F139" s="126">
        <v>1</v>
      </c>
      <c r="G139" s="126">
        <v>0</v>
      </c>
      <c r="H139" s="126">
        <v>0</v>
      </c>
      <c r="I139" s="126">
        <v>1</v>
      </c>
      <c r="J139" s="126">
        <v>0</v>
      </c>
      <c r="K139" s="126">
        <v>1</v>
      </c>
      <c r="L139" s="126">
        <v>0</v>
      </c>
      <c r="M139" s="143"/>
      <c r="N139" s="126">
        <v>1</v>
      </c>
      <c r="Q139" s="126">
        <v>0</v>
      </c>
      <c r="U139" s="126">
        <v>1</v>
      </c>
      <c r="V139" s="126" t="s">
        <v>3507</v>
      </c>
      <c r="W139" s="126">
        <v>0</v>
      </c>
      <c r="X139" s="126">
        <v>1</v>
      </c>
      <c r="Y139" s="126">
        <v>1</v>
      </c>
      <c r="Z139" s="126">
        <v>0</v>
      </c>
      <c r="AA139" s="126">
        <v>0</v>
      </c>
      <c r="AB139" s="126">
        <v>0</v>
      </c>
      <c r="AC139" s="126">
        <v>0</v>
      </c>
      <c r="AD139" s="126">
        <v>0</v>
      </c>
      <c r="AE139" s="126">
        <v>0</v>
      </c>
      <c r="AF139" s="126">
        <v>1</v>
      </c>
      <c r="AG139" s="126">
        <v>0</v>
      </c>
      <c r="AH139" s="126">
        <v>0</v>
      </c>
      <c r="AI139" s="126">
        <v>1</v>
      </c>
      <c r="BR139" s="126">
        <v>7</v>
      </c>
      <c r="BS139" s="126">
        <v>7</v>
      </c>
      <c r="BT139" s="126">
        <v>7</v>
      </c>
      <c r="BV139" s="126">
        <v>1</v>
      </c>
      <c r="BW139" s="126">
        <v>1</v>
      </c>
      <c r="BX139" s="126">
        <v>1</v>
      </c>
      <c r="BY139" s="126">
        <v>0</v>
      </c>
      <c r="BZ139" s="126">
        <v>5</v>
      </c>
      <c r="CA139" s="126">
        <v>2</v>
      </c>
    </row>
    <row r="140" spans="1:79" s="126" customFormat="1" ht="11.25" customHeight="1" x14ac:dyDescent="0.2">
      <c r="A140" s="126" t="s">
        <v>5243</v>
      </c>
      <c r="B140" s="20">
        <v>603</v>
      </c>
      <c r="C140" s="20" t="str">
        <f>VLOOKUP(File2Modul(A140),ModulVerantwortung,2,FALSE)</f>
        <v>schult38</v>
      </c>
      <c r="D140" s="20"/>
      <c r="E140" s="109" t="s">
        <v>3606</v>
      </c>
      <c r="F140" s="126">
        <v>1</v>
      </c>
      <c r="G140" s="126">
        <v>0</v>
      </c>
      <c r="H140" s="126">
        <v>0</v>
      </c>
      <c r="I140" s="126">
        <v>1</v>
      </c>
      <c r="J140" s="126">
        <v>1</v>
      </c>
      <c r="K140" s="126">
        <v>0</v>
      </c>
      <c r="L140" s="126">
        <v>0</v>
      </c>
      <c r="M140" s="143"/>
      <c r="N140" s="126">
        <v>2</v>
      </c>
      <c r="Q140" s="126">
        <v>0</v>
      </c>
      <c r="U140" s="126">
        <v>3</v>
      </c>
      <c r="V140" s="126" t="s">
        <v>3507</v>
      </c>
      <c r="W140" s="126">
        <v>0</v>
      </c>
      <c r="X140" s="126">
        <v>1</v>
      </c>
      <c r="Y140" s="126">
        <v>6</v>
      </c>
      <c r="Z140" s="126">
        <v>0</v>
      </c>
      <c r="AA140" s="126">
        <v>0</v>
      </c>
      <c r="AB140" s="126">
        <v>0</v>
      </c>
      <c r="AC140" s="126">
        <v>0</v>
      </c>
      <c r="AD140" s="126">
        <v>0</v>
      </c>
      <c r="AE140" s="126">
        <v>1</v>
      </c>
      <c r="AF140" s="126">
        <v>0.33</v>
      </c>
      <c r="AG140" s="126">
        <v>0</v>
      </c>
      <c r="AH140" s="126">
        <v>0</v>
      </c>
      <c r="AI140" s="126">
        <v>1</v>
      </c>
      <c r="BR140" s="126">
        <v>6</v>
      </c>
      <c r="BS140" s="126">
        <v>6</v>
      </c>
      <c r="BT140" s="126">
        <v>9</v>
      </c>
      <c r="BV140" s="126">
        <v>3</v>
      </c>
      <c r="BW140" s="126">
        <v>3</v>
      </c>
      <c r="BX140" s="126">
        <v>1</v>
      </c>
      <c r="BY140" s="126">
        <v>0</v>
      </c>
      <c r="BZ140" s="126">
        <v>11</v>
      </c>
      <c r="CA140" s="126">
        <v>7</v>
      </c>
    </row>
    <row r="141" spans="1:79" s="126" customFormat="1" ht="11.25" customHeight="1" x14ac:dyDescent="0.2">
      <c r="A141" s="126" t="s">
        <v>5243</v>
      </c>
      <c r="B141" s="20">
        <v>619</v>
      </c>
      <c r="C141" s="20" t="str">
        <f>VLOOKUP(File2Modul(A141),ModulVerantwortung,2,FALSE)</f>
        <v>schult38</v>
      </c>
      <c r="D141" s="20"/>
      <c r="E141" s="109" t="s">
        <v>3607</v>
      </c>
      <c r="F141" s="126">
        <v>4</v>
      </c>
      <c r="G141" s="126">
        <v>3</v>
      </c>
      <c r="H141" s="126">
        <v>0</v>
      </c>
      <c r="I141" s="126">
        <v>4</v>
      </c>
      <c r="J141" s="126">
        <v>0</v>
      </c>
      <c r="K141" s="126">
        <v>0</v>
      </c>
      <c r="L141" s="126">
        <v>2</v>
      </c>
      <c r="M141" s="143" t="s">
        <v>5251</v>
      </c>
      <c r="N141" s="126">
        <v>5</v>
      </c>
      <c r="Q141" s="126">
        <v>0</v>
      </c>
      <c r="U141" s="126">
        <v>15</v>
      </c>
      <c r="V141" s="126" t="s">
        <v>3608</v>
      </c>
      <c r="W141" s="126">
        <v>2</v>
      </c>
      <c r="X141" s="126">
        <v>6</v>
      </c>
      <c r="Y141" s="126">
        <v>32</v>
      </c>
      <c r="Z141" s="126">
        <v>0</v>
      </c>
      <c r="AA141" s="126">
        <v>0</v>
      </c>
      <c r="AB141" s="126">
        <v>0</v>
      </c>
      <c r="AC141" s="126">
        <v>0</v>
      </c>
      <c r="AD141" s="126">
        <v>0</v>
      </c>
      <c r="AE141" s="126">
        <v>3</v>
      </c>
      <c r="AF141" s="126">
        <v>0.27</v>
      </c>
      <c r="AG141" s="126">
        <v>1</v>
      </c>
      <c r="AH141" s="126">
        <v>2</v>
      </c>
      <c r="AI141" s="126">
        <v>1</v>
      </c>
      <c r="BR141" s="126">
        <v>19</v>
      </c>
      <c r="BS141" s="126">
        <v>26</v>
      </c>
      <c r="BT141" s="126">
        <v>42</v>
      </c>
      <c r="BV141" s="126">
        <v>11</v>
      </c>
      <c r="BW141" s="126">
        <v>8</v>
      </c>
      <c r="BX141" s="126">
        <v>1</v>
      </c>
      <c r="BY141" s="126">
        <v>0</v>
      </c>
      <c r="BZ141" s="126">
        <v>140</v>
      </c>
      <c r="CA141" s="126">
        <v>71</v>
      </c>
    </row>
    <row r="142" spans="1:79" s="126" customFormat="1" ht="11.25" customHeight="1" x14ac:dyDescent="0.2">
      <c r="A142" s="126" t="s">
        <v>5243</v>
      </c>
      <c r="B142" s="20">
        <v>662</v>
      </c>
      <c r="C142" s="20" t="str">
        <f>VLOOKUP(File2Modul(A142),ModulVerantwortung,2,FALSE)</f>
        <v>schult38</v>
      </c>
      <c r="D142" s="20"/>
      <c r="E142" s="109" t="s">
        <v>3609</v>
      </c>
      <c r="F142" s="126">
        <v>3</v>
      </c>
      <c r="G142" s="126">
        <v>1</v>
      </c>
      <c r="H142" s="126">
        <v>0</v>
      </c>
      <c r="I142" s="126">
        <v>3</v>
      </c>
      <c r="J142" s="126">
        <v>0</v>
      </c>
      <c r="K142" s="126">
        <v>1</v>
      </c>
      <c r="L142" s="126">
        <v>4</v>
      </c>
      <c r="M142" s="143" t="s">
        <v>5252</v>
      </c>
      <c r="N142" s="126">
        <v>8</v>
      </c>
      <c r="Q142" s="126">
        <v>0</v>
      </c>
      <c r="U142" s="126">
        <v>12</v>
      </c>
      <c r="V142" s="126" t="s">
        <v>3516</v>
      </c>
      <c r="W142" s="126">
        <v>6</v>
      </c>
      <c r="X142" s="126">
        <v>9</v>
      </c>
      <c r="Y142" s="126">
        <v>33</v>
      </c>
      <c r="Z142" s="126">
        <v>0</v>
      </c>
      <c r="AA142" s="126">
        <v>0</v>
      </c>
      <c r="AB142" s="126">
        <v>0</v>
      </c>
      <c r="AC142" s="126">
        <v>0</v>
      </c>
      <c r="AD142" s="126">
        <v>0</v>
      </c>
      <c r="AE142" s="126">
        <v>1</v>
      </c>
      <c r="AF142" s="126">
        <v>0.25</v>
      </c>
      <c r="AG142" s="126">
        <v>0</v>
      </c>
      <c r="AH142" s="126">
        <v>0</v>
      </c>
      <c r="AI142" s="126">
        <v>1</v>
      </c>
      <c r="BR142" s="126">
        <v>4</v>
      </c>
      <c r="BS142" s="126">
        <v>7</v>
      </c>
      <c r="BT142" s="126">
        <v>8</v>
      </c>
      <c r="BV142" s="126">
        <v>16</v>
      </c>
      <c r="BW142" s="126">
        <v>9</v>
      </c>
      <c r="BX142" s="126">
        <v>1</v>
      </c>
      <c r="BY142" s="126">
        <v>0</v>
      </c>
      <c r="BZ142" s="126">
        <v>51</v>
      </c>
      <c r="CA142" s="126">
        <v>20</v>
      </c>
    </row>
    <row r="143" spans="1:79" s="126" customFormat="1" ht="11.25" customHeight="1" x14ac:dyDescent="0.2">
      <c r="A143" s="126" t="s">
        <v>5243</v>
      </c>
      <c r="B143" s="20">
        <v>706</v>
      </c>
      <c r="C143" s="20" t="str">
        <f>VLOOKUP(File2Modul(A143),ModulVerantwortung,2,FALSE)</f>
        <v>schult38</v>
      </c>
      <c r="D143" s="20"/>
      <c r="E143" s="109" t="s">
        <v>5253</v>
      </c>
      <c r="F143" s="126">
        <v>1</v>
      </c>
      <c r="G143" s="126">
        <v>0</v>
      </c>
      <c r="H143" s="126">
        <v>0</v>
      </c>
      <c r="I143" s="126">
        <v>1</v>
      </c>
      <c r="J143" s="126">
        <v>0</v>
      </c>
      <c r="K143" s="126">
        <v>1</v>
      </c>
      <c r="L143" s="126">
        <v>0</v>
      </c>
      <c r="M143" s="143"/>
      <c r="N143" s="126">
        <v>0</v>
      </c>
      <c r="Q143" s="126">
        <v>0</v>
      </c>
      <c r="U143" s="126">
        <v>0</v>
      </c>
      <c r="V143" s="126" t="s">
        <v>3507</v>
      </c>
      <c r="W143" s="126">
        <v>0</v>
      </c>
      <c r="X143" s="126">
        <v>1</v>
      </c>
      <c r="Y143" s="126">
        <v>4</v>
      </c>
      <c r="Z143" s="126">
        <v>0</v>
      </c>
      <c r="AA143" s="126">
        <v>0</v>
      </c>
      <c r="AB143" s="126">
        <v>0</v>
      </c>
      <c r="AC143" s="126">
        <v>0</v>
      </c>
      <c r="AD143" s="126">
        <v>1</v>
      </c>
      <c r="AE143" s="126">
        <v>0</v>
      </c>
      <c r="AF143" s="126">
        <v>0</v>
      </c>
      <c r="AG143" s="126">
        <v>0</v>
      </c>
      <c r="AH143" s="126">
        <v>0</v>
      </c>
      <c r="AI143" s="126">
        <v>1</v>
      </c>
      <c r="BR143" s="126">
        <v>0</v>
      </c>
      <c r="BS143" s="126">
        <v>0</v>
      </c>
      <c r="BT143" s="126">
        <v>0</v>
      </c>
      <c r="BV143" s="126">
        <v>0</v>
      </c>
      <c r="BW143" s="126">
        <v>0</v>
      </c>
      <c r="BX143" s="126">
        <v>1</v>
      </c>
      <c r="BY143" s="126">
        <v>0</v>
      </c>
      <c r="BZ143" s="126">
        <v>2</v>
      </c>
      <c r="CA143" s="126">
        <v>0</v>
      </c>
    </row>
    <row r="144" spans="1:79" s="126" customFormat="1" ht="11.25" customHeight="1" x14ac:dyDescent="0.2">
      <c r="A144" s="126" t="s">
        <v>5243</v>
      </c>
      <c r="B144" s="20">
        <v>720</v>
      </c>
      <c r="C144" s="20" t="str">
        <f>VLOOKUP(File2Modul(A144),ModulVerantwortung,2,FALSE)</f>
        <v>schult38</v>
      </c>
      <c r="D144" s="20"/>
      <c r="E144" s="109" t="s">
        <v>5254</v>
      </c>
      <c r="F144" s="126">
        <v>1</v>
      </c>
      <c r="G144" s="126">
        <v>0</v>
      </c>
      <c r="H144" s="126">
        <v>0</v>
      </c>
      <c r="I144" s="126">
        <v>1</v>
      </c>
      <c r="J144" s="126">
        <v>0</v>
      </c>
      <c r="K144" s="126">
        <v>1</v>
      </c>
      <c r="L144" s="126">
        <v>4</v>
      </c>
      <c r="M144" s="143" t="s">
        <v>5255</v>
      </c>
      <c r="N144" s="126">
        <v>5</v>
      </c>
      <c r="Q144" s="126">
        <v>0</v>
      </c>
      <c r="U144" s="126">
        <v>6</v>
      </c>
      <c r="V144" s="126" t="s">
        <v>3507</v>
      </c>
      <c r="W144" s="126">
        <v>4</v>
      </c>
      <c r="X144" s="126">
        <v>5</v>
      </c>
      <c r="Y144" s="126">
        <v>17</v>
      </c>
      <c r="Z144" s="126">
        <v>0</v>
      </c>
      <c r="AA144" s="126">
        <v>0</v>
      </c>
      <c r="AB144" s="126">
        <v>0</v>
      </c>
      <c r="AC144" s="126">
        <v>0</v>
      </c>
      <c r="AD144" s="126">
        <v>0</v>
      </c>
      <c r="AE144" s="126">
        <v>1</v>
      </c>
      <c r="AF144" s="126">
        <v>0.17</v>
      </c>
      <c r="AG144" s="126">
        <v>0</v>
      </c>
      <c r="AH144" s="126">
        <v>0</v>
      </c>
      <c r="AI144" s="126">
        <v>1</v>
      </c>
      <c r="BR144" s="126">
        <v>6</v>
      </c>
      <c r="BS144" s="126">
        <v>6</v>
      </c>
      <c r="BT144" s="126">
        <v>8</v>
      </c>
      <c r="BV144" s="126">
        <v>6</v>
      </c>
      <c r="BW144" s="126">
        <v>6</v>
      </c>
      <c r="BX144" s="126">
        <v>1</v>
      </c>
      <c r="BY144" s="126">
        <v>0</v>
      </c>
      <c r="BZ144" s="126">
        <v>26</v>
      </c>
      <c r="CA144" s="126">
        <v>14</v>
      </c>
    </row>
    <row r="145" spans="1:79" s="126" customFormat="1" ht="11.25" customHeight="1" x14ac:dyDescent="0.2">
      <c r="A145" s="126" t="s">
        <v>5243</v>
      </c>
      <c r="B145" s="20">
        <v>747</v>
      </c>
      <c r="C145" s="20" t="str">
        <f>VLOOKUP(File2Modul(A145),ModulVerantwortung,2,FALSE)</f>
        <v>schult38</v>
      </c>
      <c r="D145" s="20"/>
      <c r="E145" s="109" t="s">
        <v>3610</v>
      </c>
      <c r="F145" s="126">
        <v>4</v>
      </c>
      <c r="G145" s="126">
        <v>2</v>
      </c>
      <c r="H145" s="126">
        <v>0</v>
      </c>
      <c r="I145" s="126">
        <v>6</v>
      </c>
      <c r="J145" s="126">
        <v>0</v>
      </c>
      <c r="K145" s="126">
        <v>0</v>
      </c>
      <c r="L145" s="126">
        <v>3</v>
      </c>
      <c r="M145" s="143" t="s">
        <v>5256</v>
      </c>
      <c r="N145" s="126">
        <v>25</v>
      </c>
      <c r="Q145" s="126">
        <v>0</v>
      </c>
      <c r="U145" s="126">
        <v>28</v>
      </c>
      <c r="V145" s="126" t="s">
        <v>3598</v>
      </c>
      <c r="W145" s="126">
        <v>3</v>
      </c>
      <c r="X145" s="126">
        <v>7</v>
      </c>
      <c r="Y145" s="126">
        <v>58</v>
      </c>
      <c r="Z145" s="126">
        <v>0</v>
      </c>
      <c r="AA145" s="126">
        <v>0</v>
      </c>
      <c r="AB145" s="126">
        <v>0</v>
      </c>
      <c r="AC145" s="126">
        <v>0</v>
      </c>
      <c r="AD145" s="126">
        <v>0</v>
      </c>
      <c r="AE145" s="126">
        <v>4</v>
      </c>
      <c r="AF145" s="126">
        <v>0.21</v>
      </c>
      <c r="AG145" s="126">
        <v>1</v>
      </c>
      <c r="AH145" s="126">
        <v>1</v>
      </c>
      <c r="AI145" s="126">
        <v>1</v>
      </c>
      <c r="BR145" s="126">
        <v>9</v>
      </c>
      <c r="BS145" s="126">
        <v>10</v>
      </c>
      <c r="BT145" s="126">
        <v>11</v>
      </c>
      <c r="BV145" s="126">
        <v>31</v>
      </c>
      <c r="BW145" s="126">
        <v>28</v>
      </c>
      <c r="BX145" s="126">
        <v>1</v>
      </c>
      <c r="BY145" s="126">
        <v>0</v>
      </c>
      <c r="BZ145" s="126">
        <v>172</v>
      </c>
      <c r="CA145" s="126">
        <v>114</v>
      </c>
    </row>
    <row r="146" spans="1:79" s="126" customFormat="1" ht="11.25" customHeight="1" x14ac:dyDescent="0.2">
      <c r="A146" s="126" t="s">
        <v>5243</v>
      </c>
      <c r="B146" s="20">
        <v>816</v>
      </c>
      <c r="C146" s="20" t="str">
        <f>VLOOKUP(File2Modul(A146),ModulVerantwortung,2,FALSE)</f>
        <v>schult38</v>
      </c>
      <c r="D146" s="20"/>
      <c r="E146" s="109" t="s">
        <v>3611</v>
      </c>
      <c r="F146" s="126">
        <v>1</v>
      </c>
      <c r="G146" s="126">
        <v>0</v>
      </c>
      <c r="H146" s="126">
        <v>0</v>
      </c>
      <c r="I146" s="126">
        <v>1</v>
      </c>
      <c r="J146" s="126">
        <v>0</v>
      </c>
      <c r="K146" s="126">
        <v>1</v>
      </c>
      <c r="L146" s="126">
        <v>1</v>
      </c>
      <c r="M146" s="143" t="s">
        <v>5257</v>
      </c>
      <c r="N146" s="126">
        <v>2</v>
      </c>
      <c r="Q146" s="126">
        <v>0</v>
      </c>
      <c r="U146" s="126">
        <v>3</v>
      </c>
      <c r="V146" s="126" t="s">
        <v>3507</v>
      </c>
      <c r="W146" s="126">
        <v>1</v>
      </c>
      <c r="X146" s="126">
        <v>2</v>
      </c>
      <c r="Y146" s="126">
        <v>8</v>
      </c>
      <c r="Z146" s="126">
        <v>0</v>
      </c>
      <c r="AA146" s="126">
        <v>0</v>
      </c>
      <c r="AB146" s="126">
        <v>0</v>
      </c>
      <c r="AC146" s="126">
        <v>0</v>
      </c>
      <c r="AD146" s="126">
        <v>0</v>
      </c>
      <c r="AE146" s="126">
        <v>1</v>
      </c>
      <c r="AF146" s="126">
        <v>0.33</v>
      </c>
      <c r="AG146" s="126">
        <v>0</v>
      </c>
      <c r="AH146" s="126">
        <v>0</v>
      </c>
      <c r="AI146" s="126">
        <v>1</v>
      </c>
      <c r="BR146" s="126">
        <v>6</v>
      </c>
      <c r="BS146" s="126">
        <v>6</v>
      </c>
      <c r="BT146" s="126">
        <v>10</v>
      </c>
      <c r="BV146" s="126">
        <v>3</v>
      </c>
      <c r="BW146" s="126">
        <v>3</v>
      </c>
      <c r="BX146" s="126">
        <v>1</v>
      </c>
      <c r="BY146" s="126">
        <v>0</v>
      </c>
      <c r="BZ146" s="126">
        <v>12</v>
      </c>
      <c r="CA146" s="126">
        <v>8</v>
      </c>
    </row>
    <row r="147" spans="1:79" s="126" customFormat="1" ht="11.25" customHeight="1" x14ac:dyDescent="0.2">
      <c r="A147" s="126" t="s">
        <v>5243</v>
      </c>
      <c r="B147" s="20">
        <v>832</v>
      </c>
      <c r="C147" s="20" t="str">
        <f>VLOOKUP(File2Modul(A147),ModulVerantwortung,2,FALSE)</f>
        <v>schult38</v>
      </c>
      <c r="D147" s="20"/>
      <c r="E147" s="109" t="s">
        <v>5258</v>
      </c>
      <c r="F147" s="126">
        <v>1</v>
      </c>
      <c r="G147" s="126">
        <v>0</v>
      </c>
      <c r="H147" s="126">
        <v>0</v>
      </c>
      <c r="I147" s="126">
        <v>1</v>
      </c>
      <c r="J147" s="126">
        <v>0</v>
      </c>
      <c r="K147" s="126">
        <v>1</v>
      </c>
      <c r="L147" s="126">
        <v>0</v>
      </c>
      <c r="M147" s="143"/>
      <c r="N147" s="126">
        <v>0</v>
      </c>
      <c r="Q147" s="126">
        <v>0</v>
      </c>
      <c r="U147" s="126">
        <v>0</v>
      </c>
      <c r="V147" s="126" t="s">
        <v>3507</v>
      </c>
      <c r="W147" s="126">
        <v>0</v>
      </c>
      <c r="X147" s="126">
        <v>1</v>
      </c>
      <c r="Y147" s="126">
        <v>1</v>
      </c>
      <c r="Z147" s="126">
        <v>0</v>
      </c>
      <c r="AA147" s="126">
        <v>0</v>
      </c>
      <c r="AB147" s="126">
        <v>0</v>
      </c>
      <c r="AC147" s="126">
        <v>0</v>
      </c>
      <c r="AD147" s="126">
        <v>1</v>
      </c>
      <c r="AE147" s="126">
        <v>0</v>
      </c>
      <c r="AF147" s="126">
        <v>0</v>
      </c>
      <c r="AG147" s="126">
        <v>0</v>
      </c>
      <c r="AH147" s="126">
        <v>0</v>
      </c>
      <c r="AI147" s="126">
        <v>1</v>
      </c>
      <c r="BR147" s="126">
        <v>0</v>
      </c>
      <c r="BS147" s="126">
        <v>0</v>
      </c>
      <c r="BT147" s="126">
        <v>0</v>
      </c>
      <c r="BV147" s="126">
        <v>0</v>
      </c>
      <c r="BW147" s="126">
        <v>0</v>
      </c>
      <c r="BX147" s="126">
        <v>1</v>
      </c>
      <c r="BY147" s="126">
        <v>0</v>
      </c>
      <c r="BZ147" s="126">
        <v>2</v>
      </c>
      <c r="CA147" s="126">
        <v>0</v>
      </c>
    </row>
    <row r="148" spans="1:79" s="126" customFormat="1" ht="11.25" customHeight="1" x14ac:dyDescent="0.2">
      <c r="A148" s="126" t="s">
        <v>5243</v>
      </c>
      <c r="B148" s="20">
        <v>841</v>
      </c>
      <c r="C148" s="20" t="str">
        <f>VLOOKUP(File2Modul(A148),ModulVerantwortung,2,FALSE)</f>
        <v>schult38</v>
      </c>
      <c r="D148" s="20"/>
      <c r="E148" s="109" t="s">
        <v>3612</v>
      </c>
      <c r="F148" s="126">
        <v>1</v>
      </c>
      <c r="G148" s="126">
        <v>0</v>
      </c>
      <c r="H148" s="126">
        <v>0</v>
      </c>
      <c r="I148" s="126">
        <v>1</v>
      </c>
      <c r="J148" s="126">
        <v>0</v>
      </c>
      <c r="K148" s="126">
        <v>1</v>
      </c>
      <c r="L148" s="126">
        <v>0</v>
      </c>
      <c r="M148" s="143"/>
      <c r="N148" s="126">
        <v>0</v>
      </c>
      <c r="Q148" s="126">
        <v>0</v>
      </c>
      <c r="U148" s="126">
        <v>0</v>
      </c>
      <c r="V148" s="126" t="s">
        <v>3507</v>
      </c>
      <c r="W148" s="126">
        <v>0</v>
      </c>
      <c r="X148" s="126">
        <v>1</v>
      </c>
      <c r="Y148" s="126">
        <v>1</v>
      </c>
      <c r="Z148" s="126">
        <v>0</v>
      </c>
      <c r="AA148" s="126">
        <v>0</v>
      </c>
      <c r="AB148" s="126">
        <v>0</v>
      </c>
      <c r="AC148" s="126">
        <v>0</v>
      </c>
      <c r="AD148" s="126">
        <v>1</v>
      </c>
      <c r="AE148" s="126">
        <v>0</v>
      </c>
      <c r="AF148" s="126">
        <v>0</v>
      </c>
      <c r="AG148" s="126">
        <v>0</v>
      </c>
      <c r="AH148" s="126">
        <v>0</v>
      </c>
      <c r="AI148" s="126">
        <v>1</v>
      </c>
      <c r="BR148" s="126">
        <v>0</v>
      </c>
      <c r="BS148" s="126">
        <v>0</v>
      </c>
      <c r="BT148" s="126">
        <v>0</v>
      </c>
      <c r="BV148" s="126">
        <v>0</v>
      </c>
      <c r="BW148" s="126">
        <v>0</v>
      </c>
      <c r="BX148" s="126">
        <v>1</v>
      </c>
      <c r="BY148" s="126">
        <v>0</v>
      </c>
      <c r="BZ148" s="126">
        <v>2</v>
      </c>
      <c r="CA148" s="126">
        <v>0</v>
      </c>
    </row>
    <row r="149" spans="1:79" s="126" customFormat="1" ht="11.25" customHeight="1" x14ac:dyDescent="0.2">
      <c r="A149" s="126" t="s">
        <v>5243</v>
      </c>
      <c r="B149" s="20">
        <v>0</v>
      </c>
      <c r="C149" s="20" t="str">
        <f>VLOOKUP(File2Modul(A149),ModulVerantwortung,2,FALSE)</f>
        <v>schult38</v>
      </c>
      <c r="D149" s="20"/>
      <c r="E149" s="109" t="s">
        <v>5243</v>
      </c>
      <c r="M149" s="143"/>
      <c r="O149" s="126">
        <f>IF(ISNUMBER(T149),IF(T149&lt;&gt;0,S149/T149,O$23),"")</f>
        <v>1.1307692307692307</v>
      </c>
      <c r="P149" s="126">
        <f>IF(AND(ISNUMBER(AQ149),ISNUMBER(AR149)),IF(OR(AQ149&lt;&gt;0,AR149&lt;&gt;0),(T149+BG149)/(AQ149+AR149),P$23),"")</f>
        <v>3225806.8709677421</v>
      </c>
      <c r="S149" s="126">
        <v>147</v>
      </c>
      <c r="T149" s="126">
        <v>130</v>
      </c>
      <c r="AJ149" s="126" t="s">
        <v>3502</v>
      </c>
      <c r="AK149" s="126">
        <v>1</v>
      </c>
      <c r="AL149" s="126">
        <v>5</v>
      </c>
      <c r="AM149" s="126">
        <v>17</v>
      </c>
      <c r="AN149" s="126">
        <v>31</v>
      </c>
      <c r="AO149" s="126" t="s">
        <v>3503</v>
      </c>
      <c r="AP149" s="126">
        <v>194</v>
      </c>
      <c r="AQ149" s="126">
        <v>43</v>
      </c>
      <c r="AR149" s="126">
        <v>267</v>
      </c>
      <c r="AS149" s="126">
        <v>1000000000</v>
      </c>
      <c r="AT149" s="126">
        <v>1957</v>
      </c>
      <c r="AU149" s="126">
        <v>2386</v>
      </c>
      <c r="AV149" s="126">
        <v>8894</v>
      </c>
      <c r="AW149" s="126">
        <v>5545204.6600000001</v>
      </c>
      <c r="AX149" s="126">
        <v>1000000000</v>
      </c>
      <c r="AY149" s="126">
        <v>1000000000</v>
      </c>
      <c r="AZ149" s="126">
        <v>7648800603972.1904</v>
      </c>
      <c r="BA149" s="126">
        <v>8.44</v>
      </c>
      <c r="BB149" s="126">
        <v>100</v>
      </c>
      <c r="BC149" s="126">
        <v>128182956</v>
      </c>
      <c r="BD149" s="126">
        <v>844</v>
      </c>
      <c r="BE149" s="126">
        <v>285</v>
      </c>
      <c r="BF149" s="126">
        <v>584</v>
      </c>
      <c r="BG149" s="126">
        <v>1000000000</v>
      </c>
      <c r="BH149" s="126">
        <v>128</v>
      </c>
      <c r="BI149" s="126" t="s">
        <v>3504</v>
      </c>
      <c r="BJ149" s="126">
        <v>2.008</v>
      </c>
      <c r="BK149" s="126">
        <v>2.4809999999999999</v>
      </c>
      <c r="BL149" s="126">
        <v>2.9369999999999998</v>
      </c>
      <c r="BM149" s="126">
        <v>3.2589999999999999</v>
      </c>
      <c r="BN149" s="126">
        <v>3.4359999999999999</v>
      </c>
      <c r="BO149" s="126">
        <v>3.5289999999999999</v>
      </c>
      <c r="BP149" s="126" t="s">
        <v>3505</v>
      </c>
      <c r="BQ149" s="126">
        <v>1.339</v>
      </c>
    </row>
    <row r="150" spans="1:79" s="126" customFormat="1" ht="11.25" customHeight="1" x14ac:dyDescent="0.2">
      <c r="A150" s="126" t="s">
        <v>5259</v>
      </c>
      <c r="B150" s="20">
        <v>176</v>
      </c>
      <c r="C150" s="20" t="str">
        <f>VLOOKUP(File2Modul(A150),ModulVerantwortung,2,FALSE)</f>
        <v>schult38</v>
      </c>
      <c r="D150" s="20"/>
      <c r="E150" s="109" t="s">
        <v>3613</v>
      </c>
      <c r="F150" s="126">
        <v>2</v>
      </c>
      <c r="G150" s="126">
        <v>1</v>
      </c>
      <c r="H150" s="126">
        <v>0</v>
      </c>
      <c r="I150" s="126">
        <v>2</v>
      </c>
      <c r="J150" s="126">
        <v>0</v>
      </c>
      <c r="K150" s="126">
        <v>0</v>
      </c>
      <c r="L150" s="126">
        <v>4</v>
      </c>
      <c r="M150" s="143" t="s">
        <v>5260</v>
      </c>
      <c r="N150" s="126">
        <v>6</v>
      </c>
      <c r="Q150" s="126">
        <v>0</v>
      </c>
      <c r="U150" s="126">
        <v>7</v>
      </c>
      <c r="V150" s="126" t="s">
        <v>3513</v>
      </c>
      <c r="W150" s="126">
        <v>4</v>
      </c>
      <c r="X150" s="126">
        <v>6</v>
      </c>
      <c r="Y150" s="126">
        <v>17</v>
      </c>
      <c r="Z150" s="126">
        <v>0</v>
      </c>
      <c r="AA150" s="126">
        <v>0</v>
      </c>
      <c r="AB150" s="126">
        <v>0</v>
      </c>
      <c r="AC150" s="126">
        <v>0</v>
      </c>
      <c r="AD150" s="126">
        <v>0</v>
      </c>
      <c r="AE150" s="126">
        <v>1</v>
      </c>
      <c r="AF150" s="126">
        <v>0.28999999999999998</v>
      </c>
      <c r="AG150" s="126">
        <v>0</v>
      </c>
      <c r="AH150" s="126">
        <v>0</v>
      </c>
      <c r="AI150" s="126">
        <v>1</v>
      </c>
      <c r="BR150" s="126">
        <v>6</v>
      </c>
      <c r="BS150" s="126">
        <v>7</v>
      </c>
      <c r="BT150" s="126">
        <v>8</v>
      </c>
      <c r="BV150" s="126">
        <v>8</v>
      </c>
      <c r="BW150" s="126">
        <v>7</v>
      </c>
      <c r="BX150" s="126">
        <v>1</v>
      </c>
      <c r="BY150" s="126">
        <v>0</v>
      </c>
      <c r="BZ150" s="126">
        <v>35</v>
      </c>
      <c r="CA150" s="126">
        <v>16</v>
      </c>
    </row>
    <row r="151" spans="1:79" s="126" customFormat="1" ht="11.25" customHeight="1" x14ac:dyDescent="0.2">
      <c r="A151" s="126" t="s">
        <v>5259</v>
      </c>
      <c r="B151" s="20">
        <v>203</v>
      </c>
      <c r="C151" s="20" t="str">
        <f>VLOOKUP(File2Modul(A151),ModulVerantwortung,2,FALSE)</f>
        <v>schult38</v>
      </c>
      <c r="D151" s="20"/>
      <c r="E151" s="109" t="s">
        <v>3614</v>
      </c>
      <c r="F151" s="126">
        <v>2</v>
      </c>
      <c r="G151" s="126">
        <v>1</v>
      </c>
      <c r="H151" s="126">
        <v>0</v>
      </c>
      <c r="I151" s="126">
        <v>2</v>
      </c>
      <c r="J151" s="126">
        <v>0</v>
      </c>
      <c r="K151" s="126">
        <v>0</v>
      </c>
      <c r="L151" s="126">
        <v>4</v>
      </c>
      <c r="M151" s="143" t="s">
        <v>5261</v>
      </c>
      <c r="N151" s="126">
        <v>6</v>
      </c>
      <c r="Q151" s="126">
        <v>0</v>
      </c>
      <c r="U151" s="126">
        <v>7</v>
      </c>
      <c r="V151" s="126" t="s">
        <v>3513</v>
      </c>
      <c r="W151" s="126">
        <v>4</v>
      </c>
      <c r="X151" s="126">
        <v>6</v>
      </c>
      <c r="Y151" s="126">
        <v>15</v>
      </c>
      <c r="Z151" s="126">
        <v>0</v>
      </c>
      <c r="AA151" s="126">
        <v>0</v>
      </c>
      <c r="AB151" s="126">
        <v>0</v>
      </c>
      <c r="AC151" s="126">
        <v>0</v>
      </c>
      <c r="AD151" s="126">
        <v>0</v>
      </c>
      <c r="AE151" s="126">
        <v>1</v>
      </c>
      <c r="AF151" s="126">
        <v>0.28999999999999998</v>
      </c>
      <c r="AG151" s="126">
        <v>0</v>
      </c>
      <c r="AH151" s="126">
        <v>0</v>
      </c>
      <c r="AI151" s="126">
        <v>1</v>
      </c>
      <c r="BR151" s="126">
        <v>6</v>
      </c>
      <c r="BS151" s="126">
        <v>7</v>
      </c>
      <c r="BT151" s="126">
        <v>8</v>
      </c>
      <c r="BV151" s="126">
        <v>8</v>
      </c>
      <c r="BW151" s="126">
        <v>7</v>
      </c>
      <c r="BX151" s="126">
        <v>1</v>
      </c>
      <c r="BY151" s="126">
        <v>0</v>
      </c>
      <c r="BZ151" s="126">
        <v>35</v>
      </c>
      <c r="CA151" s="126">
        <v>16</v>
      </c>
    </row>
    <row r="152" spans="1:79" s="126" customFormat="1" ht="11.25" customHeight="1" x14ac:dyDescent="0.2">
      <c r="A152" s="126" t="s">
        <v>5259</v>
      </c>
      <c r="B152" s="20">
        <v>228</v>
      </c>
      <c r="C152" s="20" t="str">
        <f>VLOOKUP(File2Modul(A152),ModulVerantwortung,2,FALSE)</f>
        <v>schult38</v>
      </c>
      <c r="D152" s="20"/>
      <c r="E152" s="109" t="s">
        <v>3615</v>
      </c>
      <c r="F152" s="126">
        <v>2</v>
      </c>
      <c r="G152" s="126">
        <v>1</v>
      </c>
      <c r="H152" s="126">
        <v>0</v>
      </c>
      <c r="I152" s="126">
        <v>2</v>
      </c>
      <c r="J152" s="126">
        <v>0</v>
      </c>
      <c r="K152" s="126">
        <v>0</v>
      </c>
      <c r="L152" s="126">
        <v>4</v>
      </c>
      <c r="M152" s="143" t="s">
        <v>5262</v>
      </c>
      <c r="N152" s="126">
        <v>6</v>
      </c>
      <c r="Q152" s="126">
        <v>0</v>
      </c>
      <c r="U152" s="126">
        <v>7</v>
      </c>
      <c r="V152" s="126" t="s">
        <v>3513</v>
      </c>
      <c r="W152" s="126">
        <v>4</v>
      </c>
      <c r="X152" s="126">
        <v>6</v>
      </c>
      <c r="Y152" s="126">
        <v>15</v>
      </c>
      <c r="Z152" s="126">
        <v>0</v>
      </c>
      <c r="AA152" s="126">
        <v>0</v>
      </c>
      <c r="AB152" s="126">
        <v>0</v>
      </c>
      <c r="AC152" s="126">
        <v>0</v>
      </c>
      <c r="AD152" s="126">
        <v>0</v>
      </c>
      <c r="AE152" s="126">
        <v>1</v>
      </c>
      <c r="AF152" s="126">
        <v>0.28999999999999998</v>
      </c>
      <c r="AG152" s="126">
        <v>0</v>
      </c>
      <c r="AH152" s="126">
        <v>0</v>
      </c>
      <c r="AI152" s="126">
        <v>1</v>
      </c>
      <c r="BR152" s="126">
        <v>6</v>
      </c>
      <c r="BS152" s="126">
        <v>7</v>
      </c>
      <c r="BT152" s="126">
        <v>8</v>
      </c>
      <c r="BV152" s="126">
        <v>8</v>
      </c>
      <c r="BW152" s="126">
        <v>7</v>
      </c>
      <c r="BX152" s="126">
        <v>1</v>
      </c>
      <c r="BY152" s="126">
        <v>0</v>
      </c>
      <c r="BZ152" s="126">
        <v>35</v>
      </c>
      <c r="CA152" s="126">
        <v>16</v>
      </c>
    </row>
    <row r="153" spans="1:79" s="126" customFormat="1" ht="11.25" customHeight="1" x14ac:dyDescent="0.2">
      <c r="A153" s="126" t="s">
        <v>5259</v>
      </c>
      <c r="B153" s="20">
        <v>253</v>
      </c>
      <c r="C153" s="20" t="str">
        <f>VLOOKUP(File2Modul(A153),ModulVerantwortung,2,FALSE)</f>
        <v>schult38</v>
      </c>
      <c r="D153" s="20"/>
      <c r="E153" s="109" t="s">
        <v>3616</v>
      </c>
      <c r="F153" s="126">
        <v>2</v>
      </c>
      <c r="G153" s="126">
        <v>1</v>
      </c>
      <c r="H153" s="126">
        <v>0</v>
      </c>
      <c r="I153" s="126">
        <v>2</v>
      </c>
      <c r="J153" s="126">
        <v>0</v>
      </c>
      <c r="K153" s="126">
        <v>0</v>
      </c>
      <c r="L153" s="126">
        <v>4</v>
      </c>
      <c r="M153" s="143" t="s">
        <v>5263</v>
      </c>
      <c r="N153" s="126">
        <v>6</v>
      </c>
      <c r="Q153" s="126">
        <v>0</v>
      </c>
      <c r="U153" s="126">
        <v>7</v>
      </c>
      <c r="V153" s="126" t="s">
        <v>3513</v>
      </c>
      <c r="W153" s="126">
        <v>4</v>
      </c>
      <c r="X153" s="126">
        <v>6</v>
      </c>
      <c r="Y153" s="126">
        <v>16</v>
      </c>
      <c r="Z153" s="126">
        <v>0</v>
      </c>
      <c r="AA153" s="126">
        <v>0</v>
      </c>
      <c r="AB153" s="126">
        <v>0</v>
      </c>
      <c r="AC153" s="126">
        <v>0</v>
      </c>
      <c r="AD153" s="126">
        <v>0</v>
      </c>
      <c r="AE153" s="126">
        <v>1</v>
      </c>
      <c r="AF153" s="126">
        <v>0.28999999999999998</v>
      </c>
      <c r="AG153" s="126">
        <v>0</v>
      </c>
      <c r="AH153" s="126">
        <v>0</v>
      </c>
      <c r="AI153" s="126">
        <v>1</v>
      </c>
      <c r="BR153" s="126">
        <v>6</v>
      </c>
      <c r="BS153" s="126">
        <v>7</v>
      </c>
      <c r="BT153" s="126">
        <v>8</v>
      </c>
      <c r="BV153" s="126">
        <v>8</v>
      </c>
      <c r="BW153" s="126">
        <v>7</v>
      </c>
      <c r="BX153" s="126">
        <v>1</v>
      </c>
      <c r="BY153" s="126">
        <v>0</v>
      </c>
      <c r="BZ153" s="126">
        <v>35</v>
      </c>
      <c r="CA153" s="126">
        <v>16</v>
      </c>
    </row>
    <row r="154" spans="1:79" s="126" customFormat="1" ht="11.25" customHeight="1" x14ac:dyDescent="0.2">
      <c r="A154" s="126" t="s">
        <v>5259</v>
      </c>
      <c r="B154" s="20">
        <v>279</v>
      </c>
      <c r="C154" s="20" t="str">
        <f>VLOOKUP(File2Modul(A154),ModulVerantwortung,2,FALSE)</f>
        <v>schult38</v>
      </c>
      <c r="D154" s="20"/>
      <c r="E154" s="109" t="s">
        <v>3617</v>
      </c>
      <c r="F154" s="126">
        <v>2</v>
      </c>
      <c r="G154" s="126">
        <v>1</v>
      </c>
      <c r="H154" s="126">
        <v>0</v>
      </c>
      <c r="I154" s="126">
        <v>2</v>
      </c>
      <c r="J154" s="126">
        <v>0</v>
      </c>
      <c r="K154" s="126">
        <v>0</v>
      </c>
      <c r="L154" s="126">
        <v>4</v>
      </c>
      <c r="M154" s="143" t="s">
        <v>5264</v>
      </c>
      <c r="N154" s="126">
        <v>6</v>
      </c>
      <c r="Q154" s="126">
        <v>0</v>
      </c>
      <c r="U154" s="126">
        <v>8</v>
      </c>
      <c r="V154" s="126" t="s">
        <v>3513</v>
      </c>
      <c r="W154" s="126">
        <v>4</v>
      </c>
      <c r="X154" s="126">
        <v>6</v>
      </c>
      <c r="Y154" s="126">
        <v>18</v>
      </c>
      <c r="Z154" s="126">
        <v>0</v>
      </c>
      <c r="AA154" s="126">
        <v>0</v>
      </c>
      <c r="AB154" s="126">
        <v>0</v>
      </c>
      <c r="AC154" s="126">
        <v>0</v>
      </c>
      <c r="AD154" s="126">
        <v>0</v>
      </c>
      <c r="AE154" s="126">
        <v>1</v>
      </c>
      <c r="AF154" s="126">
        <v>0.25</v>
      </c>
      <c r="AG154" s="126">
        <v>0</v>
      </c>
      <c r="AH154" s="126">
        <v>0</v>
      </c>
      <c r="AI154" s="126">
        <v>1</v>
      </c>
      <c r="BR154" s="126">
        <v>6</v>
      </c>
      <c r="BS154" s="126">
        <v>7</v>
      </c>
      <c r="BT154" s="126">
        <v>8</v>
      </c>
      <c r="BV154" s="126">
        <v>8</v>
      </c>
      <c r="BW154" s="126">
        <v>7</v>
      </c>
      <c r="BX154" s="126">
        <v>1</v>
      </c>
      <c r="BY154" s="126">
        <v>0</v>
      </c>
      <c r="BZ154" s="126">
        <v>35</v>
      </c>
      <c r="CA154" s="126">
        <v>16</v>
      </c>
    </row>
    <row r="155" spans="1:79" s="126" customFormat="1" ht="11.25" customHeight="1" x14ac:dyDescent="0.2">
      <c r="A155" s="126" t="s">
        <v>5259</v>
      </c>
      <c r="B155" s="20">
        <v>307</v>
      </c>
      <c r="C155" s="20" t="str">
        <f>VLOOKUP(File2Modul(A155),ModulVerantwortung,2,FALSE)</f>
        <v>schult38</v>
      </c>
      <c r="D155" s="20"/>
      <c r="E155" s="109" t="s">
        <v>3618</v>
      </c>
      <c r="F155" s="126">
        <v>2</v>
      </c>
      <c r="G155" s="126">
        <v>1</v>
      </c>
      <c r="H155" s="126">
        <v>0</v>
      </c>
      <c r="I155" s="126">
        <v>2</v>
      </c>
      <c r="J155" s="126">
        <v>0</v>
      </c>
      <c r="K155" s="126">
        <v>0</v>
      </c>
      <c r="L155" s="126">
        <v>4</v>
      </c>
      <c r="M155" s="143" t="s">
        <v>5265</v>
      </c>
      <c r="N155" s="126">
        <v>6</v>
      </c>
      <c r="Q155" s="126">
        <v>0</v>
      </c>
      <c r="U155" s="126">
        <v>8</v>
      </c>
      <c r="V155" s="126" t="s">
        <v>3513</v>
      </c>
      <c r="W155" s="126">
        <v>4</v>
      </c>
      <c r="X155" s="126">
        <v>6</v>
      </c>
      <c r="Y155" s="126">
        <v>16</v>
      </c>
      <c r="Z155" s="126">
        <v>0</v>
      </c>
      <c r="AA155" s="126">
        <v>0</v>
      </c>
      <c r="AB155" s="126">
        <v>0</v>
      </c>
      <c r="AC155" s="126">
        <v>0</v>
      </c>
      <c r="AD155" s="126">
        <v>0</v>
      </c>
      <c r="AE155" s="126">
        <v>1</v>
      </c>
      <c r="AF155" s="126">
        <v>0.25</v>
      </c>
      <c r="AG155" s="126">
        <v>0</v>
      </c>
      <c r="AH155" s="126">
        <v>0</v>
      </c>
      <c r="AI155" s="126">
        <v>1</v>
      </c>
      <c r="BR155" s="126">
        <v>6</v>
      </c>
      <c r="BS155" s="126">
        <v>7</v>
      </c>
      <c r="BT155" s="126">
        <v>8</v>
      </c>
      <c r="BV155" s="126">
        <v>8</v>
      </c>
      <c r="BW155" s="126">
        <v>7</v>
      </c>
      <c r="BX155" s="126">
        <v>1</v>
      </c>
      <c r="BY155" s="126">
        <v>0</v>
      </c>
      <c r="BZ155" s="126">
        <v>35</v>
      </c>
      <c r="CA155" s="126">
        <v>16</v>
      </c>
    </row>
    <row r="156" spans="1:79" s="126" customFormat="1" ht="11.25" customHeight="1" x14ac:dyDescent="0.2">
      <c r="A156" s="126" t="s">
        <v>5259</v>
      </c>
      <c r="B156" s="20">
        <v>333</v>
      </c>
      <c r="C156" s="20" t="str">
        <f>VLOOKUP(File2Modul(A156),ModulVerantwortung,2,FALSE)</f>
        <v>schult38</v>
      </c>
      <c r="D156" s="20"/>
      <c r="E156" s="109" t="s">
        <v>3619</v>
      </c>
      <c r="F156" s="126">
        <v>2</v>
      </c>
      <c r="G156" s="126">
        <v>1</v>
      </c>
      <c r="H156" s="126">
        <v>0</v>
      </c>
      <c r="I156" s="126">
        <v>2</v>
      </c>
      <c r="J156" s="126">
        <v>0</v>
      </c>
      <c r="K156" s="126">
        <v>0</v>
      </c>
      <c r="L156" s="126">
        <v>4</v>
      </c>
      <c r="M156" s="143" t="s">
        <v>5266</v>
      </c>
      <c r="N156" s="126">
        <v>6</v>
      </c>
      <c r="Q156" s="126">
        <v>0</v>
      </c>
      <c r="U156" s="126">
        <v>8</v>
      </c>
      <c r="V156" s="126" t="s">
        <v>3513</v>
      </c>
      <c r="W156" s="126">
        <v>4</v>
      </c>
      <c r="X156" s="126">
        <v>6</v>
      </c>
      <c r="Y156" s="126">
        <v>17</v>
      </c>
      <c r="Z156" s="126">
        <v>0</v>
      </c>
      <c r="AA156" s="126">
        <v>0</v>
      </c>
      <c r="AB156" s="126">
        <v>0</v>
      </c>
      <c r="AC156" s="126">
        <v>0</v>
      </c>
      <c r="AD156" s="126">
        <v>0</v>
      </c>
      <c r="AE156" s="126">
        <v>1</v>
      </c>
      <c r="AF156" s="126">
        <v>0.25</v>
      </c>
      <c r="AG156" s="126">
        <v>0</v>
      </c>
      <c r="AH156" s="126">
        <v>0</v>
      </c>
      <c r="AI156" s="126">
        <v>1</v>
      </c>
      <c r="BR156" s="126">
        <v>6</v>
      </c>
      <c r="BS156" s="126">
        <v>7</v>
      </c>
      <c r="BT156" s="126">
        <v>8</v>
      </c>
      <c r="BV156" s="126">
        <v>8</v>
      </c>
      <c r="BW156" s="126">
        <v>7</v>
      </c>
      <c r="BX156" s="126">
        <v>1</v>
      </c>
      <c r="BY156" s="126">
        <v>0</v>
      </c>
      <c r="BZ156" s="126">
        <v>35</v>
      </c>
      <c r="CA156" s="126">
        <v>16</v>
      </c>
    </row>
    <row r="157" spans="1:79" s="126" customFormat="1" ht="11.25" customHeight="1" x14ac:dyDescent="0.2">
      <c r="A157" s="126" t="s">
        <v>5259</v>
      </c>
      <c r="B157" s="20">
        <v>360</v>
      </c>
      <c r="C157" s="20" t="str">
        <f>VLOOKUP(File2Modul(A157),ModulVerantwortung,2,FALSE)</f>
        <v>schult38</v>
      </c>
      <c r="D157" s="20"/>
      <c r="E157" s="109" t="s">
        <v>3620</v>
      </c>
      <c r="F157" s="126">
        <v>2</v>
      </c>
      <c r="G157" s="126">
        <v>1</v>
      </c>
      <c r="H157" s="126">
        <v>0</v>
      </c>
      <c r="I157" s="126">
        <v>2</v>
      </c>
      <c r="J157" s="126">
        <v>0</v>
      </c>
      <c r="K157" s="126">
        <v>0</v>
      </c>
      <c r="L157" s="126">
        <v>4</v>
      </c>
      <c r="M157" s="143" t="s">
        <v>5267</v>
      </c>
      <c r="N157" s="126">
        <v>6</v>
      </c>
      <c r="Q157" s="126">
        <v>0</v>
      </c>
      <c r="U157" s="126">
        <v>7</v>
      </c>
      <c r="V157" s="126" t="s">
        <v>3513</v>
      </c>
      <c r="W157" s="126">
        <v>4</v>
      </c>
      <c r="X157" s="126">
        <v>6</v>
      </c>
      <c r="Y157" s="126">
        <v>17</v>
      </c>
      <c r="Z157" s="126">
        <v>0</v>
      </c>
      <c r="AA157" s="126">
        <v>0</v>
      </c>
      <c r="AB157" s="126">
        <v>0</v>
      </c>
      <c r="AC157" s="126">
        <v>0</v>
      </c>
      <c r="AD157" s="126">
        <v>0</v>
      </c>
      <c r="AE157" s="126">
        <v>1</v>
      </c>
      <c r="AF157" s="126">
        <v>0.28999999999999998</v>
      </c>
      <c r="AG157" s="126">
        <v>0</v>
      </c>
      <c r="AH157" s="126">
        <v>0</v>
      </c>
      <c r="AI157" s="126">
        <v>1</v>
      </c>
      <c r="BR157" s="126">
        <v>6</v>
      </c>
      <c r="BS157" s="126">
        <v>7</v>
      </c>
      <c r="BT157" s="126">
        <v>8</v>
      </c>
      <c r="BV157" s="126">
        <v>8</v>
      </c>
      <c r="BW157" s="126">
        <v>7</v>
      </c>
      <c r="BX157" s="126">
        <v>1</v>
      </c>
      <c r="BY157" s="126">
        <v>0</v>
      </c>
      <c r="BZ157" s="126">
        <v>35</v>
      </c>
      <c r="CA157" s="126">
        <v>16</v>
      </c>
    </row>
    <row r="158" spans="1:79" s="126" customFormat="1" ht="11.25" customHeight="1" x14ac:dyDescent="0.2">
      <c r="A158" s="126" t="s">
        <v>5259</v>
      </c>
      <c r="B158" s="20">
        <v>387</v>
      </c>
      <c r="C158" s="20" t="str">
        <f>VLOOKUP(File2Modul(A158),ModulVerantwortung,2,FALSE)</f>
        <v>schult38</v>
      </c>
      <c r="D158" s="20"/>
      <c r="E158" s="109" t="s">
        <v>3621</v>
      </c>
      <c r="F158" s="126">
        <v>3</v>
      </c>
      <c r="G158" s="126">
        <v>1</v>
      </c>
      <c r="H158" s="126">
        <v>0</v>
      </c>
      <c r="I158" s="126">
        <v>4</v>
      </c>
      <c r="J158" s="126">
        <v>0</v>
      </c>
      <c r="K158" s="126">
        <v>0</v>
      </c>
      <c r="L158" s="126">
        <v>5</v>
      </c>
      <c r="M158" s="143" t="s">
        <v>5268</v>
      </c>
      <c r="N158" s="126">
        <v>11</v>
      </c>
      <c r="Q158" s="126">
        <v>0</v>
      </c>
      <c r="U158" s="126">
        <v>14</v>
      </c>
      <c r="V158" s="126" t="s">
        <v>3516</v>
      </c>
      <c r="W158" s="126">
        <v>5</v>
      </c>
      <c r="X158" s="126">
        <v>8</v>
      </c>
      <c r="Y158" s="126">
        <v>32</v>
      </c>
      <c r="Z158" s="126">
        <v>0</v>
      </c>
      <c r="AA158" s="126">
        <v>0</v>
      </c>
      <c r="AB158" s="126">
        <v>0</v>
      </c>
      <c r="AC158" s="126">
        <v>0</v>
      </c>
      <c r="AD158" s="126">
        <v>0</v>
      </c>
      <c r="AE158" s="126">
        <v>2</v>
      </c>
      <c r="AF158" s="126">
        <v>0.28999999999999998</v>
      </c>
      <c r="AG158" s="126">
        <v>1</v>
      </c>
      <c r="AH158" s="126">
        <v>0</v>
      </c>
      <c r="AI158" s="126">
        <v>1</v>
      </c>
      <c r="BR158" s="126">
        <v>8</v>
      </c>
      <c r="BS158" s="126">
        <v>10</v>
      </c>
      <c r="BT158" s="126">
        <v>12</v>
      </c>
      <c r="BV158" s="126">
        <v>16</v>
      </c>
      <c r="BW158" s="126">
        <v>13</v>
      </c>
      <c r="BX158" s="126">
        <v>1</v>
      </c>
      <c r="BY158" s="126">
        <v>0</v>
      </c>
      <c r="BZ158" s="126">
        <v>85</v>
      </c>
      <c r="CA158" s="126">
        <v>52</v>
      </c>
    </row>
    <row r="159" spans="1:79" s="126" customFormat="1" ht="11.25" customHeight="1" x14ac:dyDescent="0.2">
      <c r="A159" s="126" t="s">
        <v>5259</v>
      </c>
      <c r="B159" s="20">
        <v>429</v>
      </c>
      <c r="C159" s="20" t="str">
        <f>VLOOKUP(File2Modul(A159),ModulVerantwortung,2,FALSE)</f>
        <v>schult38</v>
      </c>
      <c r="D159" s="20"/>
      <c r="E159" s="109" t="s">
        <v>3622</v>
      </c>
      <c r="F159" s="126">
        <v>2</v>
      </c>
      <c r="G159" s="126">
        <v>1</v>
      </c>
      <c r="H159" s="126">
        <v>0</v>
      </c>
      <c r="I159" s="126">
        <v>2</v>
      </c>
      <c r="J159" s="126">
        <v>0</v>
      </c>
      <c r="K159" s="126">
        <v>0</v>
      </c>
      <c r="L159" s="126">
        <v>4</v>
      </c>
      <c r="M159" s="143" t="s">
        <v>5269</v>
      </c>
      <c r="N159" s="126">
        <v>6</v>
      </c>
      <c r="Q159" s="126">
        <v>0</v>
      </c>
      <c r="U159" s="126">
        <v>6</v>
      </c>
      <c r="V159" s="126" t="s">
        <v>3513</v>
      </c>
      <c r="W159" s="126">
        <v>4</v>
      </c>
      <c r="X159" s="126">
        <v>6</v>
      </c>
      <c r="Y159" s="126">
        <v>13</v>
      </c>
      <c r="Z159" s="126">
        <v>0</v>
      </c>
      <c r="AA159" s="126">
        <v>0</v>
      </c>
      <c r="AB159" s="126">
        <v>0</v>
      </c>
      <c r="AC159" s="126">
        <v>0</v>
      </c>
      <c r="AD159" s="126">
        <v>0</v>
      </c>
      <c r="AE159" s="126">
        <v>1</v>
      </c>
      <c r="AF159" s="126">
        <v>0.33</v>
      </c>
      <c r="AG159" s="126">
        <v>0</v>
      </c>
      <c r="AH159" s="126">
        <v>0</v>
      </c>
      <c r="AI159" s="126">
        <v>1</v>
      </c>
      <c r="BR159" s="126">
        <v>6</v>
      </c>
      <c r="BS159" s="126">
        <v>7</v>
      </c>
      <c r="BT159" s="126">
        <v>8</v>
      </c>
      <c r="BV159" s="126">
        <v>8</v>
      </c>
      <c r="BW159" s="126">
        <v>7</v>
      </c>
      <c r="BX159" s="126">
        <v>1</v>
      </c>
      <c r="BY159" s="126">
        <v>0</v>
      </c>
      <c r="BZ159" s="126">
        <v>35</v>
      </c>
      <c r="CA159" s="126">
        <v>16</v>
      </c>
    </row>
    <row r="160" spans="1:79" s="126" customFormat="1" ht="11.25" customHeight="1" x14ac:dyDescent="0.2">
      <c r="A160" s="126" t="s">
        <v>5259</v>
      </c>
      <c r="B160" s="20">
        <v>452</v>
      </c>
      <c r="C160" s="20" t="str">
        <f>VLOOKUP(File2Modul(A160),ModulVerantwortung,2,FALSE)</f>
        <v>schult38</v>
      </c>
      <c r="D160" s="20"/>
      <c r="E160" s="109" t="s">
        <v>3623</v>
      </c>
      <c r="F160" s="126">
        <v>2</v>
      </c>
      <c r="G160" s="126">
        <v>1</v>
      </c>
      <c r="H160" s="126">
        <v>0</v>
      </c>
      <c r="I160" s="126">
        <v>2</v>
      </c>
      <c r="J160" s="126">
        <v>0</v>
      </c>
      <c r="K160" s="126">
        <v>0</v>
      </c>
      <c r="L160" s="126">
        <v>4</v>
      </c>
      <c r="M160" s="143" t="s">
        <v>5270</v>
      </c>
      <c r="N160" s="126">
        <v>7</v>
      </c>
      <c r="Q160" s="126">
        <v>0</v>
      </c>
      <c r="U160" s="126">
        <v>8</v>
      </c>
      <c r="V160" s="126" t="s">
        <v>3513</v>
      </c>
      <c r="W160" s="126">
        <v>4</v>
      </c>
      <c r="X160" s="126">
        <v>6</v>
      </c>
      <c r="Y160" s="126">
        <v>20</v>
      </c>
      <c r="Z160" s="126">
        <v>0</v>
      </c>
      <c r="AA160" s="126">
        <v>0</v>
      </c>
      <c r="AB160" s="126">
        <v>0</v>
      </c>
      <c r="AC160" s="126">
        <v>0</v>
      </c>
      <c r="AD160" s="126">
        <v>0</v>
      </c>
      <c r="AE160" s="126">
        <v>1</v>
      </c>
      <c r="AF160" s="126">
        <v>0.25</v>
      </c>
      <c r="AG160" s="126">
        <v>0</v>
      </c>
      <c r="AH160" s="126">
        <v>0</v>
      </c>
      <c r="AI160" s="126">
        <v>1</v>
      </c>
      <c r="BR160" s="126">
        <v>6</v>
      </c>
      <c r="BS160" s="126">
        <v>6</v>
      </c>
      <c r="BT160" s="126">
        <v>7</v>
      </c>
      <c r="BV160" s="126">
        <v>9</v>
      </c>
      <c r="BW160" s="126">
        <v>8</v>
      </c>
      <c r="BX160" s="126">
        <v>1</v>
      </c>
      <c r="BY160" s="126">
        <v>0</v>
      </c>
      <c r="BZ160" s="126">
        <v>37</v>
      </c>
      <c r="CA160" s="126">
        <v>18</v>
      </c>
    </row>
    <row r="161" spans="1:79" s="126" customFormat="1" ht="11.25" customHeight="1" x14ac:dyDescent="0.2">
      <c r="A161" s="126" t="s">
        <v>5259</v>
      </c>
      <c r="B161" s="20">
        <v>482</v>
      </c>
      <c r="C161" s="20" t="str">
        <f>VLOOKUP(File2Modul(A161),ModulVerantwortung,2,FALSE)</f>
        <v>schult38</v>
      </c>
      <c r="D161" s="20"/>
      <c r="E161" s="109" t="s">
        <v>3624</v>
      </c>
      <c r="F161" s="126">
        <v>1</v>
      </c>
      <c r="G161" s="126">
        <v>0</v>
      </c>
      <c r="H161" s="126">
        <v>0</v>
      </c>
      <c r="I161" s="126">
        <v>1</v>
      </c>
      <c r="J161" s="126">
        <v>0</v>
      </c>
      <c r="K161" s="126">
        <v>0</v>
      </c>
      <c r="L161" s="126">
        <v>2</v>
      </c>
      <c r="M161" s="143" t="s">
        <v>5271</v>
      </c>
      <c r="N161" s="126">
        <v>3</v>
      </c>
      <c r="Q161" s="126">
        <v>0</v>
      </c>
      <c r="U161" s="126">
        <v>3</v>
      </c>
      <c r="V161" s="126" t="s">
        <v>3507</v>
      </c>
      <c r="W161" s="126">
        <v>2</v>
      </c>
      <c r="X161" s="126">
        <v>3</v>
      </c>
      <c r="Y161" s="126">
        <v>4</v>
      </c>
      <c r="Z161" s="126">
        <v>0</v>
      </c>
      <c r="AA161" s="126">
        <v>0</v>
      </c>
      <c r="AB161" s="126">
        <v>0</v>
      </c>
      <c r="AC161" s="126">
        <v>0</v>
      </c>
      <c r="AD161" s="126">
        <v>0</v>
      </c>
      <c r="AE161" s="126">
        <v>0</v>
      </c>
      <c r="AF161" s="126">
        <v>0.33</v>
      </c>
      <c r="AG161" s="126">
        <v>0</v>
      </c>
      <c r="AH161" s="126">
        <v>0</v>
      </c>
      <c r="AI161" s="126">
        <v>1</v>
      </c>
      <c r="BR161" s="126">
        <v>5</v>
      </c>
      <c r="BS161" s="126">
        <v>5</v>
      </c>
      <c r="BT161" s="126">
        <v>5</v>
      </c>
      <c r="BV161" s="126">
        <v>3</v>
      </c>
      <c r="BW161" s="126">
        <v>3</v>
      </c>
      <c r="BX161" s="126">
        <v>1</v>
      </c>
      <c r="BY161" s="126">
        <v>0</v>
      </c>
      <c r="BZ161" s="126">
        <v>11</v>
      </c>
      <c r="CA161" s="126">
        <v>5</v>
      </c>
    </row>
    <row r="162" spans="1:79" s="126" customFormat="1" ht="11.25" customHeight="1" x14ac:dyDescent="0.2">
      <c r="A162" s="126" t="s">
        <v>5259</v>
      </c>
      <c r="B162" s="20">
        <v>496</v>
      </c>
      <c r="C162" s="20" t="str">
        <f>VLOOKUP(File2Modul(A162),ModulVerantwortung,2,FALSE)</f>
        <v>schult38</v>
      </c>
      <c r="D162" s="20"/>
      <c r="E162" s="109" t="s">
        <v>3625</v>
      </c>
      <c r="F162" s="126">
        <v>2</v>
      </c>
      <c r="G162" s="126">
        <v>1</v>
      </c>
      <c r="H162" s="126">
        <v>0</v>
      </c>
      <c r="I162" s="126">
        <v>2</v>
      </c>
      <c r="J162" s="126">
        <v>0</v>
      </c>
      <c r="K162" s="126">
        <v>0</v>
      </c>
      <c r="L162" s="126">
        <v>4</v>
      </c>
      <c r="M162" s="143" t="s">
        <v>5272</v>
      </c>
      <c r="N162" s="126">
        <v>6</v>
      </c>
      <c r="Q162" s="126">
        <v>0</v>
      </c>
      <c r="U162" s="126">
        <v>7</v>
      </c>
      <c r="V162" s="126" t="s">
        <v>3513</v>
      </c>
      <c r="W162" s="126">
        <v>4</v>
      </c>
      <c r="X162" s="126">
        <v>6</v>
      </c>
      <c r="Y162" s="126">
        <v>16</v>
      </c>
      <c r="Z162" s="126">
        <v>0</v>
      </c>
      <c r="AA162" s="126">
        <v>0</v>
      </c>
      <c r="AB162" s="126">
        <v>0</v>
      </c>
      <c r="AC162" s="126">
        <v>0</v>
      </c>
      <c r="AD162" s="126">
        <v>0</v>
      </c>
      <c r="AE162" s="126">
        <v>1</v>
      </c>
      <c r="AF162" s="126">
        <v>0.28999999999999998</v>
      </c>
      <c r="AG162" s="126">
        <v>0</v>
      </c>
      <c r="AH162" s="126">
        <v>0</v>
      </c>
      <c r="AI162" s="126">
        <v>1</v>
      </c>
      <c r="BR162" s="126">
        <v>6</v>
      </c>
      <c r="BS162" s="126">
        <v>7</v>
      </c>
      <c r="BT162" s="126">
        <v>8</v>
      </c>
      <c r="BV162" s="126">
        <v>8</v>
      </c>
      <c r="BW162" s="126">
        <v>7</v>
      </c>
      <c r="BX162" s="126">
        <v>1</v>
      </c>
      <c r="BY162" s="126">
        <v>0</v>
      </c>
      <c r="BZ162" s="126">
        <v>35</v>
      </c>
      <c r="CA162" s="126">
        <v>16</v>
      </c>
    </row>
    <row r="163" spans="1:79" s="126" customFormat="1" ht="11.25" customHeight="1" x14ac:dyDescent="0.2">
      <c r="A163" s="126" t="s">
        <v>5259</v>
      </c>
      <c r="B163" s="20">
        <v>522</v>
      </c>
      <c r="C163" s="20" t="str">
        <f>VLOOKUP(File2Modul(A163),ModulVerantwortung,2,FALSE)</f>
        <v>schult38</v>
      </c>
      <c r="D163" s="20"/>
      <c r="E163" s="109" t="s">
        <v>3626</v>
      </c>
      <c r="F163" s="126">
        <v>2</v>
      </c>
      <c r="G163" s="126">
        <v>1</v>
      </c>
      <c r="H163" s="126">
        <v>0</v>
      </c>
      <c r="I163" s="126">
        <v>2</v>
      </c>
      <c r="J163" s="126">
        <v>0</v>
      </c>
      <c r="K163" s="126">
        <v>0</v>
      </c>
      <c r="L163" s="126">
        <v>4</v>
      </c>
      <c r="M163" s="143" t="s">
        <v>5273</v>
      </c>
      <c r="N163" s="126">
        <v>6</v>
      </c>
      <c r="Q163" s="126">
        <v>0</v>
      </c>
      <c r="U163" s="126">
        <v>7</v>
      </c>
      <c r="V163" s="126" t="s">
        <v>3513</v>
      </c>
      <c r="W163" s="126">
        <v>4</v>
      </c>
      <c r="X163" s="126">
        <v>6</v>
      </c>
      <c r="Y163" s="126">
        <v>17</v>
      </c>
      <c r="Z163" s="126">
        <v>0</v>
      </c>
      <c r="AA163" s="126">
        <v>0</v>
      </c>
      <c r="AB163" s="126">
        <v>0</v>
      </c>
      <c r="AC163" s="126">
        <v>0</v>
      </c>
      <c r="AD163" s="126">
        <v>0</v>
      </c>
      <c r="AE163" s="126">
        <v>1</v>
      </c>
      <c r="AF163" s="126">
        <v>0.28999999999999998</v>
      </c>
      <c r="AG163" s="126">
        <v>0</v>
      </c>
      <c r="AH163" s="126">
        <v>0</v>
      </c>
      <c r="AI163" s="126">
        <v>1</v>
      </c>
      <c r="BR163" s="126">
        <v>6</v>
      </c>
      <c r="BS163" s="126">
        <v>7</v>
      </c>
      <c r="BT163" s="126">
        <v>8</v>
      </c>
      <c r="BV163" s="126">
        <v>8</v>
      </c>
      <c r="BW163" s="126">
        <v>7</v>
      </c>
      <c r="BX163" s="126">
        <v>1</v>
      </c>
      <c r="BY163" s="126">
        <v>0</v>
      </c>
      <c r="BZ163" s="126">
        <v>35</v>
      </c>
      <c r="CA163" s="126">
        <v>16</v>
      </c>
    </row>
    <row r="164" spans="1:79" s="126" customFormat="1" ht="11.25" customHeight="1" x14ac:dyDescent="0.2">
      <c r="A164" s="126" t="s">
        <v>5259</v>
      </c>
      <c r="B164" s="20">
        <v>549</v>
      </c>
      <c r="C164" s="20" t="str">
        <f>VLOOKUP(File2Modul(A164),ModulVerantwortung,2,FALSE)</f>
        <v>schult38</v>
      </c>
      <c r="D164" s="20"/>
      <c r="E164" s="109" t="s">
        <v>3627</v>
      </c>
      <c r="F164" s="126">
        <v>1</v>
      </c>
      <c r="G164" s="126">
        <v>0</v>
      </c>
      <c r="H164" s="126">
        <v>0</v>
      </c>
      <c r="I164" s="126">
        <v>1</v>
      </c>
      <c r="J164" s="126">
        <v>0</v>
      </c>
      <c r="K164" s="126">
        <v>0</v>
      </c>
      <c r="L164" s="126">
        <v>2</v>
      </c>
      <c r="M164" s="143" t="s">
        <v>5274</v>
      </c>
      <c r="N164" s="126">
        <v>4</v>
      </c>
      <c r="Q164" s="126">
        <v>0</v>
      </c>
      <c r="U164" s="126">
        <v>6</v>
      </c>
      <c r="V164" s="126" t="s">
        <v>3507</v>
      </c>
      <c r="W164" s="126">
        <v>2</v>
      </c>
      <c r="X164" s="126">
        <v>3</v>
      </c>
      <c r="Y164" s="126">
        <v>8</v>
      </c>
      <c r="Z164" s="126">
        <v>0</v>
      </c>
      <c r="AA164" s="126">
        <v>0</v>
      </c>
      <c r="AB164" s="126">
        <v>0</v>
      </c>
      <c r="AC164" s="126">
        <v>0</v>
      </c>
      <c r="AD164" s="126">
        <v>0</v>
      </c>
      <c r="AE164" s="126">
        <v>0</v>
      </c>
      <c r="AF164" s="126">
        <v>0.17</v>
      </c>
      <c r="AG164" s="126">
        <v>0</v>
      </c>
      <c r="AH164" s="126">
        <v>0</v>
      </c>
      <c r="AI164" s="126">
        <v>1</v>
      </c>
      <c r="BR164" s="126">
        <v>6</v>
      </c>
      <c r="BS164" s="126">
        <v>6</v>
      </c>
      <c r="BT164" s="126">
        <v>6</v>
      </c>
      <c r="BV164" s="126">
        <v>4</v>
      </c>
      <c r="BW164" s="126">
        <v>4</v>
      </c>
      <c r="BX164" s="126">
        <v>1</v>
      </c>
      <c r="BY164" s="126">
        <v>0</v>
      </c>
      <c r="BZ164" s="126">
        <v>17</v>
      </c>
      <c r="CA164" s="126">
        <v>9</v>
      </c>
    </row>
    <row r="165" spans="1:79" s="126" customFormat="1" ht="11.25" customHeight="1" x14ac:dyDescent="0.2">
      <c r="A165" s="126" t="s">
        <v>5259</v>
      </c>
      <c r="B165" s="20">
        <v>567</v>
      </c>
      <c r="C165" s="20" t="str">
        <f>VLOOKUP(File2Modul(A165),ModulVerantwortung,2,FALSE)</f>
        <v>schult38</v>
      </c>
      <c r="D165" s="20"/>
      <c r="E165" s="109" t="s">
        <v>3628</v>
      </c>
      <c r="F165" s="126">
        <v>1</v>
      </c>
      <c r="G165" s="126">
        <v>0</v>
      </c>
      <c r="H165" s="126">
        <v>0</v>
      </c>
      <c r="I165" s="126">
        <v>1</v>
      </c>
      <c r="J165" s="126">
        <v>0</v>
      </c>
      <c r="K165" s="126">
        <v>0</v>
      </c>
      <c r="L165" s="126">
        <v>2</v>
      </c>
      <c r="M165" s="143" t="s">
        <v>5275</v>
      </c>
      <c r="N165" s="126">
        <v>4</v>
      </c>
      <c r="Q165" s="126">
        <v>0</v>
      </c>
      <c r="U165" s="126">
        <v>5</v>
      </c>
      <c r="V165" s="126" t="s">
        <v>3507</v>
      </c>
      <c r="W165" s="126">
        <v>2</v>
      </c>
      <c r="X165" s="126">
        <v>3</v>
      </c>
      <c r="Y165" s="126">
        <v>7</v>
      </c>
      <c r="Z165" s="126">
        <v>0</v>
      </c>
      <c r="AA165" s="126">
        <v>0</v>
      </c>
      <c r="AB165" s="126">
        <v>0</v>
      </c>
      <c r="AC165" s="126">
        <v>0</v>
      </c>
      <c r="AD165" s="126">
        <v>0</v>
      </c>
      <c r="AE165" s="126">
        <v>0</v>
      </c>
      <c r="AF165" s="126">
        <v>0.2</v>
      </c>
      <c r="AG165" s="126">
        <v>0</v>
      </c>
      <c r="AH165" s="126">
        <v>0</v>
      </c>
      <c r="AI165" s="126">
        <v>1</v>
      </c>
      <c r="BR165" s="126">
        <v>6</v>
      </c>
      <c r="BS165" s="126">
        <v>6</v>
      </c>
      <c r="BT165" s="126">
        <v>6</v>
      </c>
      <c r="BV165" s="126">
        <v>4</v>
      </c>
      <c r="BW165" s="126">
        <v>4</v>
      </c>
      <c r="BX165" s="126">
        <v>1</v>
      </c>
      <c r="BY165" s="126">
        <v>0</v>
      </c>
      <c r="BZ165" s="126">
        <v>17</v>
      </c>
      <c r="CA165" s="126">
        <v>9</v>
      </c>
    </row>
    <row r="166" spans="1:79" s="126" customFormat="1" ht="11.25" customHeight="1" x14ac:dyDescent="0.2">
      <c r="A166" s="126" t="s">
        <v>5259</v>
      </c>
      <c r="B166" s="20">
        <v>584</v>
      </c>
      <c r="C166" s="20" t="str">
        <f>VLOOKUP(File2Modul(A166),ModulVerantwortung,2,FALSE)</f>
        <v>schult38</v>
      </c>
      <c r="D166" s="20"/>
      <c r="E166" s="109" t="s">
        <v>3629</v>
      </c>
      <c r="F166" s="126">
        <v>1</v>
      </c>
      <c r="G166" s="126">
        <v>0</v>
      </c>
      <c r="H166" s="126">
        <v>0</v>
      </c>
      <c r="I166" s="126">
        <v>1</v>
      </c>
      <c r="J166" s="126">
        <v>0</v>
      </c>
      <c r="K166" s="126">
        <v>0</v>
      </c>
      <c r="L166" s="126">
        <v>2</v>
      </c>
      <c r="M166" s="143" t="s">
        <v>5276</v>
      </c>
      <c r="N166" s="126">
        <v>4</v>
      </c>
      <c r="Q166" s="126">
        <v>0</v>
      </c>
      <c r="U166" s="126">
        <v>6</v>
      </c>
      <c r="V166" s="126" t="s">
        <v>3507</v>
      </c>
      <c r="W166" s="126">
        <v>2</v>
      </c>
      <c r="X166" s="126">
        <v>3</v>
      </c>
      <c r="Y166" s="126">
        <v>8</v>
      </c>
      <c r="Z166" s="126">
        <v>0</v>
      </c>
      <c r="AA166" s="126">
        <v>0</v>
      </c>
      <c r="AB166" s="126">
        <v>0</v>
      </c>
      <c r="AC166" s="126">
        <v>0</v>
      </c>
      <c r="AD166" s="126">
        <v>0</v>
      </c>
      <c r="AE166" s="126">
        <v>0</v>
      </c>
      <c r="AF166" s="126">
        <v>0.17</v>
      </c>
      <c r="AG166" s="126">
        <v>0</v>
      </c>
      <c r="AH166" s="126">
        <v>0</v>
      </c>
      <c r="AI166" s="126">
        <v>1</v>
      </c>
      <c r="BR166" s="126">
        <v>6</v>
      </c>
      <c r="BS166" s="126">
        <v>6</v>
      </c>
      <c r="BT166" s="126">
        <v>6</v>
      </c>
      <c r="BV166" s="126">
        <v>4</v>
      </c>
      <c r="BW166" s="126">
        <v>4</v>
      </c>
      <c r="BX166" s="126">
        <v>1</v>
      </c>
      <c r="BY166" s="126">
        <v>0</v>
      </c>
      <c r="BZ166" s="126">
        <v>17</v>
      </c>
      <c r="CA166" s="126">
        <v>9</v>
      </c>
    </row>
    <row r="167" spans="1:79" s="126" customFormat="1" ht="11.25" customHeight="1" x14ac:dyDescent="0.2">
      <c r="A167" s="126" t="s">
        <v>5259</v>
      </c>
      <c r="B167" s="20">
        <v>602</v>
      </c>
      <c r="C167" s="20" t="str">
        <f>VLOOKUP(File2Modul(A167),ModulVerantwortung,2,FALSE)</f>
        <v>schult38</v>
      </c>
      <c r="D167" s="20"/>
      <c r="E167" s="109" t="s">
        <v>3630</v>
      </c>
      <c r="F167" s="126">
        <v>1</v>
      </c>
      <c r="G167" s="126">
        <v>0</v>
      </c>
      <c r="H167" s="126">
        <v>0</v>
      </c>
      <c r="I167" s="126">
        <v>1</v>
      </c>
      <c r="J167" s="126">
        <v>0</v>
      </c>
      <c r="K167" s="126">
        <v>0</v>
      </c>
      <c r="L167" s="126">
        <v>2</v>
      </c>
      <c r="M167" s="143" t="s">
        <v>5277</v>
      </c>
      <c r="N167" s="126">
        <v>4</v>
      </c>
      <c r="Q167" s="126">
        <v>0</v>
      </c>
      <c r="U167" s="126">
        <v>5</v>
      </c>
      <c r="V167" s="126" t="s">
        <v>3507</v>
      </c>
      <c r="W167" s="126">
        <v>2</v>
      </c>
      <c r="X167" s="126">
        <v>3</v>
      </c>
      <c r="Y167" s="126">
        <v>6</v>
      </c>
      <c r="Z167" s="126">
        <v>0</v>
      </c>
      <c r="AA167" s="126">
        <v>0</v>
      </c>
      <c r="AB167" s="126">
        <v>0</v>
      </c>
      <c r="AC167" s="126">
        <v>0</v>
      </c>
      <c r="AD167" s="126">
        <v>0</v>
      </c>
      <c r="AE167" s="126">
        <v>0</v>
      </c>
      <c r="AF167" s="126">
        <v>0.2</v>
      </c>
      <c r="AG167" s="126">
        <v>0</v>
      </c>
      <c r="AH167" s="126">
        <v>0</v>
      </c>
      <c r="AI167" s="126">
        <v>1</v>
      </c>
      <c r="BR167" s="126">
        <v>6</v>
      </c>
      <c r="BS167" s="126">
        <v>6</v>
      </c>
      <c r="BT167" s="126">
        <v>6</v>
      </c>
      <c r="BV167" s="126">
        <v>4</v>
      </c>
      <c r="BW167" s="126">
        <v>4</v>
      </c>
      <c r="BX167" s="126">
        <v>1</v>
      </c>
      <c r="BY167" s="126">
        <v>0</v>
      </c>
      <c r="BZ167" s="126">
        <v>17</v>
      </c>
      <c r="CA167" s="126">
        <v>9</v>
      </c>
    </row>
    <row r="168" spans="1:79" s="126" customFormat="1" ht="11.25" customHeight="1" x14ac:dyDescent="0.2">
      <c r="A168" s="126" t="s">
        <v>5259</v>
      </c>
      <c r="B168" s="20">
        <v>618</v>
      </c>
      <c r="C168" s="20" t="str">
        <f>VLOOKUP(File2Modul(A168),ModulVerantwortung,2,FALSE)</f>
        <v>schult38</v>
      </c>
      <c r="D168" s="20"/>
      <c r="E168" s="109" t="s">
        <v>3631</v>
      </c>
      <c r="F168" s="126">
        <v>1</v>
      </c>
      <c r="G168" s="126">
        <v>0</v>
      </c>
      <c r="H168" s="126">
        <v>0</v>
      </c>
      <c r="I168" s="126">
        <v>1</v>
      </c>
      <c r="J168" s="126">
        <v>0</v>
      </c>
      <c r="K168" s="126">
        <v>0</v>
      </c>
      <c r="L168" s="126">
        <v>2</v>
      </c>
      <c r="M168" s="143" t="s">
        <v>5278</v>
      </c>
      <c r="N168" s="126">
        <v>4</v>
      </c>
      <c r="Q168" s="126">
        <v>0</v>
      </c>
      <c r="U168" s="126">
        <v>4</v>
      </c>
      <c r="V168" s="126" t="s">
        <v>3507</v>
      </c>
      <c r="W168" s="126">
        <v>2</v>
      </c>
      <c r="X168" s="126">
        <v>3</v>
      </c>
      <c r="Y168" s="126">
        <v>7</v>
      </c>
      <c r="Z168" s="126">
        <v>0</v>
      </c>
      <c r="AA168" s="126">
        <v>0</v>
      </c>
      <c r="AB168" s="126">
        <v>0</v>
      </c>
      <c r="AC168" s="126">
        <v>0</v>
      </c>
      <c r="AD168" s="126">
        <v>0</v>
      </c>
      <c r="AE168" s="126">
        <v>0</v>
      </c>
      <c r="AF168" s="126">
        <v>0.25</v>
      </c>
      <c r="AG168" s="126">
        <v>0</v>
      </c>
      <c r="AH168" s="126">
        <v>0</v>
      </c>
      <c r="AI168" s="126">
        <v>1</v>
      </c>
      <c r="BR168" s="126">
        <v>6</v>
      </c>
      <c r="BS168" s="126">
        <v>6</v>
      </c>
      <c r="BT168" s="126">
        <v>6</v>
      </c>
      <c r="BV168" s="126">
        <v>4</v>
      </c>
      <c r="BW168" s="126">
        <v>4</v>
      </c>
      <c r="BX168" s="126">
        <v>1</v>
      </c>
      <c r="BY168" s="126">
        <v>0</v>
      </c>
      <c r="BZ168" s="126">
        <v>17</v>
      </c>
      <c r="CA168" s="126">
        <v>9</v>
      </c>
    </row>
    <row r="169" spans="1:79" s="126" customFormat="1" ht="11.25" customHeight="1" x14ac:dyDescent="0.2">
      <c r="A169" s="126" t="s">
        <v>5259</v>
      </c>
      <c r="B169" s="20">
        <v>635</v>
      </c>
      <c r="C169" s="20" t="str">
        <f>VLOOKUP(File2Modul(A169),ModulVerantwortung,2,FALSE)</f>
        <v>schult38</v>
      </c>
      <c r="D169" s="20"/>
      <c r="E169" s="109" t="s">
        <v>3632</v>
      </c>
      <c r="F169" s="126">
        <v>1</v>
      </c>
      <c r="G169" s="126">
        <v>0</v>
      </c>
      <c r="H169" s="126">
        <v>0</v>
      </c>
      <c r="I169" s="126">
        <v>1</v>
      </c>
      <c r="J169" s="126">
        <v>0</v>
      </c>
      <c r="K169" s="126">
        <v>0</v>
      </c>
      <c r="L169" s="126">
        <v>2</v>
      </c>
      <c r="M169" s="143" t="s">
        <v>5279</v>
      </c>
      <c r="N169" s="126">
        <v>4</v>
      </c>
      <c r="Q169" s="126">
        <v>0</v>
      </c>
      <c r="U169" s="126">
        <v>6</v>
      </c>
      <c r="V169" s="126" t="s">
        <v>3507</v>
      </c>
      <c r="W169" s="126">
        <v>2</v>
      </c>
      <c r="X169" s="126">
        <v>3</v>
      </c>
      <c r="Y169" s="126">
        <v>7</v>
      </c>
      <c r="Z169" s="126">
        <v>0</v>
      </c>
      <c r="AA169" s="126">
        <v>0</v>
      </c>
      <c r="AB169" s="126">
        <v>0</v>
      </c>
      <c r="AC169" s="126">
        <v>0</v>
      </c>
      <c r="AD169" s="126">
        <v>0</v>
      </c>
      <c r="AE169" s="126">
        <v>0</v>
      </c>
      <c r="AF169" s="126">
        <v>0.17</v>
      </c>
      <c r="AG169" s="126">
        <v>0</v>
      </c>
      <c r="AH169" s="126">
        <v>0</v>
      </c>
      <c r="AI169" s="126">
        <v>1</v>
      </c>
      <c r="BR169" s="126">
        <v>6</v>
      </c>
      <c r="BS169" s="126">
        <v>6</v>
      </c>
      <c r="BT169" s="126">
        <v>6</v>
      </c>
      <c r="BV169" s="126">
        <v>4</v>
      </c>
      <c r="BW169" s="126">
        <v>4</v>
      </c>
      <c r="BX169" s="126">
        <v>1</v>
      </c>
      <c r="BY169" s="126">
        <v>0</v>
      </c>
      <c r="BZ169" s="126">
        <v>17</v>
      </c>
      <c r="CA169" s="126">
        <v>9</v>
      </c>
    </row>
    <row r="170" spans="1:79" s="126" customFormat="1" ht="11.25" customHeight="1" x14ac:dyDescent="0.2">
      <c r="A170" s="126" t="s">
        <v>5259</v>
      </c>
      <c r="B170" s="20">
        <v>652</v>
      </c>
      <c r="C170" s="20" t="str">
        <f>VLOOKUP(File2Modul(A170),ModulVerantwortung,2,FALSE)</f>
        <v>schult38</v>
      </c>
      <c r="D170" s="20"/>
      <c r="E170" s="109" t="s">
        <v>3633</v>
      </c>
      <c r="F170" s="126">
        <v>1</v>
      </c>
      <c r="G170" s="126">
        <v>0</v>
      </c>
      <c r="H170" s="126">
        <v>0</v>
      </c>
      <c r="I170" s="126">
        <v>1</v>
      </c>
      <c r="J170" s="126">
        <v>0</v>
      </c>
      <c r="K170" s="126">
        <v>0</v>
      </c>
      <c r="L170" s="126">
        <v>2</v>
      </c>
      <c r="M170" s="143" t="s">
        <v>5280</v>
      </c>
      <c r="N170" s="126">
        <v>4</v>
      </c>
      <c r="Q170" s="126">
        <v>0</v>
      </c>
      <c r="U170" s="126">
        <v>6</v>
      </c>
      <c r="V170" s="126" t="s">
        <v>3507</v>
      </c>
      <c r="W170" s="126">
        <v>2</v>
      </c>
      <c r="X170" s="126">
        <v>3</v>
      </c>
      <c r="Y170" s="126">
        <v>7</v>
      </c>
      <c r="Z170" s="126">
        <v>0</v>
      </c>
      <c r="AA170" s="126">
        <v>0</v>
      </c>
      <c r="AB170" s="126">
        <v>0</v>
      </c>
      <c r="AC170" s="126">
        <v>0</v>
      </c>
      <c r="AD170" s="126">
        <v>0</v>
      </c>
      <c r="AE170" s="126">
        <v>0</v>
      </c>
      <c r="AF170" s="126">
        <v>0.17</v>
      </c>
      <c r="AG170" s="126">
        <v>0</v>
      </c>
      <c r="AH170" s="126">
        <v>0</v>
      </c>
      <c r="AI170" s="126">
        <v>1</v>
      </c>
      <c r="BR170" s="126">
        <v>6</v>
      </c>
      <c r="BS170" s="126">
        <v>6</v>
      </c>
      <c r="BT170" s="126">
        <v>6</v>
      </c>
      <c r="BV170" s="126">
        <v>4</v>
      </c>
      <c r="BW170" s="126">
        <v>4</v>
      </c>
      <c r="BX170" s="126">
        <v>1</v>
      </c>
      <c r="BY170" s="126">
        <v>0</v>
      </c>
      <c r="BZ170" s="126">
        <v>17</v>
      </c>
      <c r="CA170" s="126">
        <v>9</v>
      </c>
    </row>
    <row r="171" spans="1:79" s="126" customFormat="1" ht="11.25" customHeight="1" x14ac:dyDescent="0.2">
      <c r="A171" s="126" t="s">
        <v>5259</v>
      </c>
      <c r="B171" s="20">
        <v>669</v>
      </c>
      <c r="C171" s="20" t="str">
        <f>VLOOKUP(File2Modul(A171),ModulVerantwortung,2,FALSE)</f>
        <v>schult38</v>
      </c>
      <c r="D171" s="20"/>
      <c r="E171" s="109" t="s">
        <v>3634</v>
      </c>
      <c r="F171" s="126">
        <v>1</v>
      </c>
      <c r="G171" s="126">
        <v>0</v>
      </c>
      <c r="H171" s="126">
        <v>0</v>
      </c>
      <c r="I171" s="126">
        <v>1</v>
      </c>
      <c r="J171" s="126">
        <v>0</v>
      </c>
      <c r="K171" s="126">
        <v>0</v>
      </c>
      <c r="L171" s="126">
        <v>2</v>
      </c>
      <c r="M171" s="143" t="s">
        <v>5281</v>
      </c>
      <c r="N171" s="126">
        <v>4</v>
      </c>
      <c r="Q171" s="126">
        <v>0</v>
      </c>
      <c r="U171" s="126">
        <v>6</v>
      </c>
      <c r="V171" s="126" t="s">
        <v>3507</v>
      </c>
      <c r="W171" s="126">
        <v>2</v>
      </c>
      <c r="X171" s="126">
        <v>3</v>
      </c>
      <c r="Y171" s="126">
        <v>8</v>
      </c>
      <c r="Z171" s="126">
        <v>0</v>
      </c>
      <c r="AA171" s="126">
        <v>0</v>
      </c>
      <c r="AB171" s="126">
        <v>0</v>
      </c>
      <c r="AC171" s="126">
        <v>0</v>
      </c>
      <c r="AD171" s="126">
        <v>0</v>
      </c>
      <c r="AE171" s="126">
        <v>0</v>
      </c>
      <c r="AF171" s="126">
        <v>0.17</v>
      </c>
      <c r="AG171" s="126">
        <v>0</v>
      </c>
      <c r="AH171" s="126">
        <v>0</v>
      </c>
      <c r="AI171" s="126">
        <v>1</v>
      </c>
      <c r="BR171" s="126">
        <v>6</v>
      </c>
      <c r="BS171" s="126">
        <v>6</v>
      </c>
      <c r="BT171" s="126">
        <v>6</v>
      </c>
      <c r="BV171" s="126">
        <v>4</v>
      </c>
      <c r="BW171" s="126">
        <v>4</v>
      </c>
      <c r="BX171" s="126">
        <v>1</v>
      </c>
      <c r="BY171" s="126">
        <v>0</v>
      </c>
      <c r="BZ171" s="126">
        <v>17</v>
      </c>
      <c r="CA171" s="126">
        <v>9</v>
      </c>
    </row>
    <row r="172" spans="1:79" s="126" customFormat="1" ht="11.25" customHeight="1" x14ac:dyDescent="0.2">
      <c r="A172" s="126" t="s">
        <v>5259</v>
      </c>
      <c r="B172" s="20">
        <v>687</v>
      </c>
      <c r="C172" s="20" t="str">
        <f>VLOOKUP(File2Modul(A172),ModulVerantwortung,2,FALSE)</f>
        <v>schult38</v>
      </c>
      <c r="D172" s="20"/>
      <c r="E172" s="109" t="s">
        <v>3635</v>
      </c>
      <c r="F172" s="126">
        <v>1</v>
      </c>
      <c r="G172" s="126">
        <v>0</v>
      </c>
      <c r="H172" s="126">
        <v>0</v>
      </c>
      <c r="I172" s="126">
        <v>1</v>
      </c>
      <c r="J172" s="126">
        <v>0</v>
      </c>
      <c r="K172" s="126">
        <v>0</v>
      </c>
      <c r="L172" s="126">
        <v>4</v>
      </c>
      <c r="M172" s="143" t="s">
        <v>5282</v>
      </c>
      <c r="N172" s="126">
        <v>42</v>
      </c>
      <c r="Q172" s="126">
        <v>0</v>
      </c>
      <c r="U172" s="126">
        <v>44</v>
      </c>
      <c r="V172" s="126" t="s">
        <v>3507</v>
      </c>
      <c r="W172" s="126">
        <v>4</v>
      </c>
      <c r="X172" s="126">
        <v>5</v>
      </c>
      <c r="Y172" s="126">
        <v>72</v>
      </c>
      <c r="Z172" s="126">
        <v>0</v>
      </c>
      <c r="AA172" s="126">
        <v>0</v>
      </c>
      <c r="AB172" s="126">
        <v>0</v>
      </c>
      <c r="AC172" s="126">
        <v>0</v>
      </c>
      <c r="AD172" s="126">
        <v>0</v>
      </c>
      <c r="AE172" s="126">
        <v>2</v>
      </c>
      <c r="AF172" s="126">
        <v>0.02</v>
      </c>
      <c r="AG172" s="126">
        <v>0</v>
      </c>
      <c r="AH172" s="126">
        <v>0</v>
      </c>
      <c r="AI172" s="126">
        <v>1</v>
      </c>
      <c r="BR172" s="126">
        <v>8</v>
      </c>
      <c r="BS172" s="126">
        <v>8</v>
      </c>
      <c r="BT172" s="126">
        <v>8</v>
      </c>
      <c r="BV172" s="126">
        <v>44</v>
      </c>
      <c r="BW172" s="126">
        <v>44</v>
      </c>
      <c r="BX172" s="126">
        <v>1</v>
      </c>
      <c r="BY172" s="126">
        <v>0</v>
      </c>
      <c r="BZ172" s="126">
        <v>208</v>
      </c>
      <c r="CA172" s="126">
        <v>161</v>
      </c>
    </row>
    <row r="173" spans="1:79" s="126" customFormat="1" ht="11.25" customHeight="1" x14ac:dyDescent="0.2">
      <c r="A173" s="126" t="s">
        <v>5259</v>
      </c>
      <c r="B173" s="20">
        <v>769</v>
      </c>
      <c r="C173" s="20" t="str">
        <f>VLOOKUP(File2Modul(A173),ModulVerantwortung,2,FALSE)</f>
        <v>schult38</v>
      </c>
      <c r="D173" s="20"/>
      <c r="E173" s="109" t="s">
        <v>3636</v>
      </c>
      <c r="F173" s="126">
        <v>1</v>
      </c>
      <c r="G173" s="126">
        <v>0</v>
      </c>
      <c r="H173" s="126">
        <v>0</v>
      </c>
      <c r="I173" s="126">
        <v>1</v>
      </c>
      <c r="J173" s="126">
        <v>0</v>
      </c>
      <c r="K173" s="126">
        <v>0</v>
      </c>
      <c r="L173" s="126">
        <v>2</v>
      </c>
      <c r="M173" s="143" t="s">
        <v>5283</v>
      </c>
      <c r="N173" s="126">
        <v>4</v>
      </c>
      <c r="Q173" s="126">
        <v>0</v>
      </c>
      <c r="U173" s="126">
        <v>6</v>
      </c>
      <c r="V173" s="126" t="s">
        <v>3507</v>
      </c>
      <c r="W173" s="126">
        <v>2</v>
      </c>
      <c r="X173" s="126">
        <v>3</v>
      </c>
      <c r="Y173" s="126">
        <v>7</v>
      </c>
      <c r="Z173" s="126">
        <v>0</v>
      </c>
      <c r="AA173" s="126">
        <v>0</v>
      </c>
      <c r="AB173" s="126">
        <v>0</v>
      </c>
      <c r="AC173" s="126">
        <v>0</v>
      </c>
      <c r="AD173" s="126">
        <v>0</v>
      </c>
      <c r="AE173" s="126">
        <v>0</v>
      </c>
      <c r="AF173" s="126">
        <v>0.17</v>
      </c>
      <c r="AG173" s="126">
        <v>0</v>
      </c>
      <c r="AH173" s="126">
        <v>0</v>
      </c>
      <c r="AI173" s="126">
        <v>1</v>
      </c>
      <c r="BR173" s="126">
        <v>6</v>
      </c>
      <c r="BS173" s="126">
        <v>6</v>
      </c>
      <c r="BT173" s="126">
        <v>6</v>
      </c>
      <c r="BV173" s="126">
        <v>4</v>
      </c>
      <c r="BW173" s="126">
        <v>4</v>
      </c>
      <c r="BX173" s="126">
        <v>1</v>
      </c>
      <c r="BY173" s="126">
        <v>0</v>
      </c>
      <c r="BZ173" s="126">
        <v>17</v>
      </c>
      <c r="CA173" s="126">
        <v>9</v>
      </c>
    </row>
    <row r="174" spans="1:79" s="126" customFormat="1" ht="11.25" customHeight="1" x14ac:dyDescent="0.2">
      <c r="A174" s="126" t="s">
        <v>5259</v>
      </c>
      <c r="B174" s="20">
        <v>786</v>
      </c>
      <c r="C174" s="20" t="str">
        <f>VLOOKUP(File2Modul(A174),ModulVerantwortung,2,FALSE)</f>
        <v>schult38</v>
      </c>
      <c r="D174" s="20"/>
      <c r="E174" s="109" t="s">
        <v>3637</v>
      </c>
      <c r="F174" s="126">
        <v>1</v>
      </c>
      <c r="G174" s="126">
        <v>0</v>
      </c>
      <c r="H174" s="126">
        <v>0</v>
      </c>
      <c r="I174" s="126">
        <v>1</v>
      </c>
      <c r="J174" s="126">
        <v>0</v>
      </c>
      <c r="K174" s="126">
        <v>0</v>
      </c>
      <c r="L174" s="126">
        <v>2</v>
      </c>
      <c r="M174" s="143" t="s">
        <v>5284</v>
      </c>
      <c r="N174" s="126">
        <v>5</v>
      </c>
      <c r="Q174" s="126">
        <v>0</v>
      </c>
      <c r="U174" s="126">
        <v>6</v>
      </c>
      <c r="V174" s="126" t="s">
        <v>3507</v>
      </c>
      <c r="W174" s="126">
        <v>2</v>
      </c>
      <c r="X174" s="126">
        <v>3</v>
      </c>
      <c r="Y174" s="126">
        <v>12</v>
      </c>
      <c r="Z174" s="126">
        <v>0</v>
      </c>
      <c r="AA174" s="126">
        <v>0</v>
      </c>
      <c r="AB174" s="126">
        <v>0</v>
      </c>
      <c r="AC174" s="126">
        <v>0</v>
      </c>
      <c r="AD174" s="126">
        <v>0</v>
      </c>
      <c r="AE174" s="126">
        <v>0</v>
      </c>
      <c r="AF174" s="126">
        <v>0.17</v>
      </c>
      <c r="AG174" s="126">
        <v>0</v>
      </c>
      <c r="AH174" s="126">
        <v>0</v>
      </c>
      <c r="AI174" s="126">
        <v>1</v>
      </c>
      <c r="BR174" s="126">
        <v>6</v>
      </c>
      <c r="BS174" s="126">
        <v>6</v>
      </c>
      <c r="BT174" s="126">
        <v>6</v>
      </c>
      <c r="BV174" s="126">
        <v>5</v>
      </c>
      <c r="BW174" s="126">
        <v>5</v>
      </c>
      <c r="BX174" s="126">
        <v>1</v>
      </c>
      <c r="BY174" s="126">
        <v>0</v>
      </c>
      <c r="BZ174" s="126">
        <v>19</v>
      </c>
      <c r="CA174" s="126">
        <v>11</v>
      </c>
    </row>
    <row r="175" spans="1:79" s="126" customFormat="1" ht="11.25" customHeight="1" x14ac:dyDescent="0.2">
      <c r="A175" s="126" t="s">
        <v>5259</v>
      </c>
      <c r="B175" s="20">
        <v>808</v>
      </c>
      <c r="C175" s="20" t="str">
        <f>VLOOKUP(File2Modul(A175),ModulVerantwortung,2,FALSE)</f>
        <v>schult38</v>
      </c>
      <c r="D175" s="20"/>
      <c r="E175" s="109" t="s">
        <v>3638</v>
      </c>
      <c r="F175" s="126">
        <v>1</v>
      </c>
      <c r="G175" s="126">
        <v>0</v>
      </c>
      <c r="H175" s="126">
        <v>0</v>
      </c>
      <c r="I175" s="126">
        <v>1</v>
      </c>
      <c r="J175" s="126">
        <v>0</v>
      </c>
      <c r="K175" s="126">
        <v>0</v>
      </c>
      <c r="L175" s="126">
        <v>3</v>
      </c>
      <c r="M175" s="143" t="s">
        <v>5285</v>
      </c>
      <c r="N175" s="126">
        <v>5</v>
      </c>
      <c r="Q175" s="126">
        <v>0</v>
      </c>
      <c r="U175" s="126">
        <v>6</v>
      </c>
      <c r="V175" s="126" t="s">
        <v>3507</v>
      </c>
      <c r="W175" s="126">
        <v>3</v>
      </c>
      <c r="X175" s="126">
        <v>4</v>
      </c>
      <c r="Y175" s="126">
        <v>9</v>
      </c>
      <c r="Z175" s="126">
        <v>0</v>
      </c>
      <c r="AA175" s="126">
        <v>0</v>
      </c>
      <c r="AB175" s="126">
        <v>0</v>
      </c>
      <c r="AC175" s="126">
        <v>0</v>
      </c>
      <c r="AD175" s="126">
        <v>0</v>
      </c>
      <c r="AE175" s="126">
        <v>0</v>
      </c>
      <c r="AF175" s="126">
        <v>0.17</v>
      </c>
      <c r="AG175" s="126">
        <v>0</v>
      </c>
      <c r="AH175" s="126">
        <v>0</v>
      </c>
      <c r="AI175" s="126">
        <v>1</v>
      </c>
      <c r="BR175" s="126">
        <v>6</v>
      </c>
      <c r="BS175" s="126">
        <v>6</v>
      </c>
      <c r="BT175" s="126">
        <v>6</v>
      </c>
      <c r="BV175" s="126">
        <v>5</v>
      </c>
      <c r="BW175" s="126">
        <v>5</v>
      </c>
      <c r="BX175" s="126">
        <v>1</v>
      </c>
      <c r="BY175" s="126">
        <v>0</v>
      </c>
      <c r="BZ175" s="126">
        <v>20</v>
      </c>
      <c r="CA175" s="126">
        <v>10</v>
      </c>
    </row>
    <row r="176" spans="1:79" s="126" customFormat="1" ht="11.25" customHeight="1" x14ac:dyDescent="0.2">
      <c r="A176" s="126" t="s">
        <v>5259</v>
      </c>
      <c r="B176" s="20">
        <v>827</v>
      </c>
      <c r="C176" s="20" t="str">
        <f>VLOOKUP(File2Modul(A176),ModulVerantwortung,2,FALSE)</f>
        <v>schult38</v>
      </c>
      <c r="D176" s="20"/>
      <c r="E176" s="109" t="s">
        <v>5286</v>
      </c>
      <c r="F176" s="126">
        <v>2</v>
      </c>
      <c r="G176" s="126">
        <v>1</v>
      </c>
      <c r="H176" s="126">
        <v>0</v>
      </c>
      <c r="I176" s="126">
        <v>2</v>
      </c>
      <c r="J176" s="126">
        <v>0</v>
      </c>
      <c r="K176" s="126">
        <v>0</v>
      </c>
      <c r="L176" s="126">
        <v>4</v>
      </c>
      <c r="M176" s="143" t="s">
        <v>5287</v>
      </c>
      <c r="N176" s="126">
        <v>6</v>
      </c>
      <c r="Q176" s="126">
        <v>0</v>
      </c>
      <c r="U176" s="126">
        <v>8</v>
      </c>
      <c r="V176" s="126" t="s">
        <v>3513</v>
      </c>
      <c r="W176" s="126">
        <v>4</v>
      </c>
      <c r="X176" s="126">
        <v>6</v>
      </c>
      <c r="Y176" s="126">
        <v>18</v>
      </c>
      <c r="Z176" s="126">
        <v>0</v>
      </c>
      <c r="AA176" s="126">
        <v>0</v>
      </c>
      <c r="AB176" s="126">
        <v>0</v>
      </c>
      <c r="AC176" s="126">
        <v>0</v>
      </c>
      <c r="AD176" s="126">
        <v>0</v>
      </c>
      <c r="AE176" s="126">
        <v>1</v>
      </c>
      <c r="AF176" s="126">
        <v>0.25</v>
      </c>
      <c r="AG176" s="126">
        <v>0</v>
      </c>
      <c r="AH176" s="126">
        <v>0</v>
      </c>
      <c r="AI176" s="126">
        <v>1</v>
      </c>
      <c r="BR176" s="126">
        <v>6</v>
      </c>
      <c r="BS176" s="126">
        <v>7</v>
      </c>
      <c r="BT176" s="126">
        <v>8</v>
      </c>
      <c r="BV176" s="126">
        <v>8</v>
      </c>
      <c r="BW176" s="126">
        <v>7</v>
      </c>
      <c r="BX176" s="126">
        <v>1</v>
      </c>
      <c r="BY176" s="126">
        <v>0</v>
      </c>
      <c r="BZ176" s="126">
        <v>35</v>
      </c>
      <c r="CA176" s="126">
        <v>16</v>
      </c>
    </row>
    <row r="177" spans="1:79" s="126" customFormat="1" ht="11.25" customHeight="1" x14ac:dyDescent="0.2">
      <c r="A177" s="126" t="s">
        <v>5259</v>
      </c>
      <c r="B177" s="20">
        <v>855</v>
      </c>
      <c r="C177" s="20" t="str">
        <f>VLOOKUP(File2Modul(A177),ModulVerantwortung,2,FALSE)</f>
        <v>schult38</v>
      </c>
      <c r="D177" s="20"/>
      <c r="E177" s="109" t="s">
        <v>3639</v>
      </c>
      <c r="F177" s="126">
        <v>1</v>
      </c>
      <c r="G177" s="126">
        <v>0</v>
      </c>
      <c r="H177" s="126">
        <v>0</v>
      </c>
      <c r="I177" s="126">
        <v>1</v>
      </c>
      <c r="J177" s="126">
        <v>0</v>
      </c>
      <c r="K177" s="126">
        <v>0</v>
      </c>
      <c r="L177" s="126">
        <v>2</v>
      </c>
      <c r="M177" s="143" t="s">
        <v>5288</v>
      </c>
      <c r="N177" s="126">
        <v>4</v>
      </c>
      <c r="Q177" s="126">
        <v>0</v>
      </c>
      <c r="U177" s="126">
        <v>5</v>
      </c>
      <c r="V177" s="126" t="s">
        <v>3507</v>
      </c>
      <c r="W177" s="126">
        <v>2</v>
      </c>
      <c r="X177" s="126">
        <v>3</v>
      </c>
      <c r="Y177" s="126">
        <v>7</v>
      </c>
      <c r="Z177" s="126">
        <v>0</v>
      </c>
      <c r="AA177" s="126">
        <v>0</v>
      </c>
      <c r="AB177" s="126">
        <v>0</v>
      </c>
      <c r="AC177" s="126">
        <v>0</v>
      </c>
      <c r="AD177" s="126">
        <v>0</v>
      </c>
      <c r="AE177" s="126">
        <v>0</v>
      </c>
      <c r="AF177" s="126">
        <v>0.2</v>
      </c>
      <c r="AG177" s="126">
        <v>0</v>
      </c>
      <c r="AH177" s="126">
        <v>0</v>
      </c>
      <c r="AI177" s="126">
        <v>1</v>
      </c>
      <c r="BR177" s="126">
        <v>6</v>
      </c>
      <c r="BS177" s="126">
        <v>6</v>
      </c>
      <c r="BT177" s="126">
        <v>6</v>
      </c>
      <c r="BV177" s="126">
        <v>4</v>
      </c>
      <c r="BW177" s="126">
        <v>4</v>
      </c>
      <c r="BX177" s="126">
        <v>1</v>
      </c>
      <c r="BY177" s="126">
        <v>0</v>
      </c>
      <c r="BZ177" s="126">
        <v>17</v>
      </c>
      <c r="CA177" s="126">
        <v>9</v>
      </c>
    </row>
    <row r="178" spans="1:79" s="126" customFormat="1" ht="11.25" customHeight="1" x14ac:dyDescent="0.2">
      <c r="A178" s="126" t="s">
        <v>5259</v>
      </c>
      <c r="B178" s="20">
        <v>872</v>
      </c>
      <c r="C178" s="20" t="str">
        <f>VLOOKUP(File2Modul(A178),ModulVerantwortung,2,FALSE)</f>
        <v>schult38</v>
      </c>
      <c r="D178" s="20"/>
      <c r="E178" s="109" t="s">
        <v>3640</v>
      </c>
      <c r="F178" s="126">
        <v>1</v>
      </c>
      <c r="G178" s="126">
        <v>0</v>
      </c>
      <c r="H178" s="126">
        <v>0</v>
      </c>
      <c r="I178" s="126">
        <v>1</v>
      </c>
      <c r="J178" s="126">
        <v>0</v>
      </c>
      <c r="K178" s="126">
        <v>0</v>
      </c>
      <c r="L178" s="126">
        <v>2</v>
      </c>
      <c r="M178" s="143" t="s">
        <v>5289</v>
      </c>
      <c r="N178" s="126">
        <v>4</v>
      </c>
      <c r="Q178" s="126">
        <v>0</v>
      </c>
      <c r="U178" s="126">
        <v>6</v>
      </c>
      <c r="V178" s="126" t="s">
        <v>3507</v>
      </c>
      <c r="W178" s="126">
        <v>2</v>
      </c>
      <c r="X178" s="126">
        <v>3</v>
      </c>
      <c r="Y178" s="126">
        <v>7</v>
      </c>
      <c r="Z178" s="126">
        <v>0</v>
      </c>
      <c r="AA178" s="126">
        <v>0</v>
      </c>
      <c r="AB178" s="126">
        <v>0</v>
      </c>
      <c r="AC178" s="126">
        <v>0</v>
      </c>
      <c r="AD178" s="126">
        <v>0</v>
      </c>
      <c r="AE178" s="126">
        <v>0</v>
      </c>
      <c r="AF178" s="126">
        <v>0.17</v>
      </c>
      <c r="AG178" s="126">
        <v>0</v>
      </c>
      <c r="AH178" s="126">
        <v>0</v>
      </c>
      <c r="AI178" s="126">
        <v>1</v>
      </c>
      <c r="BR178" s="126">
        <v>6</v>
      </c>
      <c r="BS178" s="126">
        <v>6</v>
      </c>
      <c r="BT178" s="126">
        <v>6</v>
      </c>
      <c r="BV178" s="126">
        <v>4</v>
      </c>
      <c r="BW178" s="126">
        <v>4</v>
      </c>
      <c r="BX178" s="126">
        <v>1</v>
      </c>
      <c r="BY178" s="126">
        <v>0</v>
      </c>
      <c r="BZ178" s="126">
        <v>17</v>
      </c>
      <c r="CA178" s="126">
        <v>9</v>
      </c>
    </row>
    <row r="179" spans="1:79" s="126" customFormat="1" ht="11.25" customHeight="1" x14ac:dyDescent="0.2">
      <c r="A179" s="126" t="s">
        <v>5259</v>
      </c>
      <c r="B179" s="20">
        <v>889</v>
      </c>
      <c r="C179" s="20" t="str">
        <f>VLOOKUP(File2Modul(A179),ModulVerantwortung,2,FALSE)</f>
        <v>schult38</v>
      </c>
      <c r="D179" s="20"/>
      <c r="E179" s="109" t="s">
        <v>3641</v>
      </c>
      <c r="F179" s="126">
        <v>1</v>
      </c>
      <c r="G179" s="126">
        <v>0</v>
      </c>
      <c r="H179" s="126">
        <v>0</v>
      </c>
      <c r="I179" s="126">
        <v>1</v>
      </c>
      <c r="J179" s="126">
        <v>0</v>
      </c>
      <c r="K179" s="126">
        <v>0</v>
      </c>
      <c r="L179" s="126">
        <v>2</v>
      </c>
      <c r="M179" s="143" t="s">
        <v>5290</v>
      </c>
      <c r="N179" s="126">
        <v>4</v>
      </c>
      <c r="Q179" s="126">
        <v>0</v>
      </c>
      <c r="U179" s="126">
        <v>5</v>
      </c>
      <c r="V179" s="126" t="s">
        <v>3507</v>
      </c>
      <c r="W179" s="126">
        <v>2</v>
      </c>
      <c r="X179" s="126">
        <v>3</v>
      </c>
      <c r="Y179" s="126">
        <v>7</v>
      </c>
      <c r="Z179" s="126">
        <v>0</v>
      </c>
      <c r="AA179" s="126">
        <v>0</v>
      </c>
      <c r="AB179" s="126">
        <v>0</v>
      </c>
      <c r="AC179" s="126">
        <v>0</v>
      </c>
      <c r="AD179" s="126">
        <v>0</v>
      </c>
      <c r="AE179" s="126">
        <v>0</v>
      </c>
      <c r="AF179" s="126">
        <v>0.2</v>
      </c>
      <c r="AG179" s="126">
        <v>0</v>
      </c>
      <c r="AH179" s="126">
        <v>0</v>
      </c>
      <c r="AI179" s="126">
        <v>1</v>
      </c>
      <c r="BR179" s="126">
        <v>6</v>
      </c>
      <c r="BS179" s="126">
        <v>6</v>
      </c>
      <c r="BT179" s="126">
        <v>6</v>
      </c>
      <c r="BV179" s="126">
        <v>4</v>
      </c>
      <c r="BW179" s="126">
        <v>4</v>
      </c>
      <c r="BX179" s="126">
        <v>1</v>
      </c>
      <c r="BY179" s="126">
        <v>0</v>
      </c>
      <c r="BZ179" s="126">
        <v>17</v>
      </c>
      <c r="CA179" s="126">
        <v>9</v>
      </c>
    </row>
    <row r="180" spans="1:79" s="126" customFormat="1" ht="11.25" customHeight="1" x14ac:dyDescent="0.2">
      <c r="A180" s="126" t="s">
        <v>5259</v>
      </c>
      <c r="B180" s="20">
        <v>907</v>
      </c>
      <c r="C180" s="20" t="str">
        <f>VLOOKUP(File2Modul(A180),ModulVerantwortung,2,FALSE)</f>
        <v>schult38</v>
      </c>
      <c r="D180" s="20"/>
      <c r="E180" s="109" t="s">
        <v>3642</v>
      </c>
      <c r="F180" s="126">
        <v>1</v>
      </c>
      <c r="G180" s="126">
        <v>0</v>
      </c>
      <c r="H180" s="126">
        <v>0</v>
      </c>
      <c r="I180" s="126">
        <v>1</v>
      </c>
      <c r="J180" s="126">
        <v>0</v>
      </c>
      <c r="K180" s="126">
        <v>1</v>
      </c>
      <c r="L180" s="126">
        <v>2</v>
      </c>
      <c r="M180" s="143" t="s">
        <v>5291</v>
      </c>
      <c r="N180" s="126">
        <v>6</v>
      </c>
      <c r="Q180" s="126">
        <v>0</v>
      </c>
      <c r="U180" s="126">
        <v>10</v>
      </c>
      <c r="V180" s="126" t="s">
        <v>3507</v>
      </c>
      <c r="W180" s="126">
        <v>2</v>
      </c>
      <c r="X180" s="126">
        <v>3</v>
      </c>
      <c r="Y180" s="126">
        <v>12</v>
      </c>
      <c r="Z180" s="126">
        <v>0</v>
      </c>
      <c r="AA180" s="126">
        <v>0</v>
      </c>
      <c r="AB180" s="126">
        <v>0</v>
      </c>
      <c r="AC180" s="126">
        <v>0</v>
      </c>
      <c r="AD180" s="126">
        <v>0</v>
      </c>
      <c r="AE180" s="126">
        <v>0</v>
      </c>
      <c r="AF180" s="126">
        <v>0.1</v>
      </c>
      <c r="AG180" s="126">
        <v>0</v>
      </c>
      <c r="AH180" s="126">
        <v>0</v>
      </c>
      <c r="AI180" s="126">
        <v>1</v>
      </c>
      <c r="BR180" s="126">
        <v>7</v>
      </c>
      <c r="BS180" s="126">
        <v>7</v>
      </c>
      <c r="BT180" s="126">
        <v>7</v>
      </c>
      <c r="BV180" s="126">
        <v>6</v>
      </c>
      <c r="BW180" s="126">
        <v>6</v>
      </c>
      <c r="BX180" s="126">
        <v>1</v>
      </c>
      <c r="BY180" s="126">
        <v>0</v>
      </c>
      <c r="BZ180" s="126">
        <v>24</v>
      </c>
      <c r="CA180" s="126">
        <v>18</v>
      </c>
    </row>
    <row r="181" spans="1:79" s="126" customFormat="1" ht="11.25" customHeight="1" x14ac:dyDescent="0.2">
      <c r="A181" s="126" t="s">
        <v>5259</v>
      </c>
      <c r="B181" s="20">
        <v>929</v>
      </c>
      <c r="C181" s="20" t="str">
        <f>VLOOKUP(File2Modul(A181),ModulVerantwortung,2,FALSE)</f>
        <v>schult38</v>
      </c>
      <c r="D181" s="20"/>
      <c r="E181" s="109" t="s">
        <v>3643</v>
      </c>
      <c r="F181" s="126">
        <v>1</v>
      </c>
      <c r="G181" s="126">
        <v>0</v>
      </c>
      <c r="H181" s="126">
        <v>0</v>
      </c>
      <c r="I181" s="126">
        <v>1</v>
      </c>
      <c r="J181" s="126">
        <v>1</v>
      </c>
      <c r="K181" s="126">
        <v>0</v>
      </c>
      <c r="L181" s="126">
        <v>2</v>
      </c>
      <c r="M181" s="143" t="s">
        <v>5292</v>
      </c>
      <c r="N181" s="126">
        <v>5</v>
      </c>
      <c r="Q181" s="126">
        <v>0</v>
      </c>
      <c r="U181" s="126">
        <v>5</v>
      </c>
      <c r="V181" s="126" t="s">
        <v>3507</v>
      </c>
      <c r="W181" s="126">
        <v>2</v>
      </c>
      <c r="X181" s="126">
        <v>3</v>
      </c>
      <c r="Y181" s="126">
        <v>16</v>
      </c>
      <c r="Z181" s="126">
        <v>0</v>
      </c>
      <c r="AA181" s="126">
        <v>0</v>
      </c>
      <c r="AB181" s="126">
        <v>0</v>
      </c>
      <c r="AC181" s="126">
        <v>0</v>
      </c>
      <c r="AD181" s="126">
        <v>0</v>
      </c>
      <c r="AE181" s="126">
        <v>1</v>
      </c>
      <c r="AF181" s="126">
        <v>0.2</v>
      </c>
      <c r="AG181" s="126">
        <v>0</v>
      </c>
      <c r="AH181" s="126">
        <v>0</v>
      </c>
      <c r="AI181" s="126">
        <v>1</v>
      </c>
      <c r="BR181" s="126">
        <v>4</v>
      </c>
      <c r="BS181" s="126">
        <v>4</v>
      </c>
      <c r="BT181" s="126">
        <v>4</v>
      </c>
      <c r="BV181" s="126">
        <v>6</v>
      </c>
      <c r="BW181" s="126">
        <v>6</v>
      </c>
      <c r="BX181" s="126">
        <v>1</v>
      </c>
      <c r="BY181" s="126">
        <v>0</v>
      </c>
      <c r="BZ181" s="126">
        <v>15</v>
      </c>
      <c r="CA181" s="126">
        <v>9</v>
      </c>
    </row>
    <row r="182" spans="1:79" s="126" customFormat="1" ht="11.25" customHeight="1" x14ac:dyDescent="0.2">
      <c r="A182" s="126" t="s">
        <v>5259</v>
      </c>
      <c r="B182" s="20">
        <v>955</v>
      </c>
      <c r="C182" s="20" t="str">
        <f>VLOOKUP(File2Modul(A182),ModulVerantwortung,2,FALSE)</f>
        <v>schult38</v>
      </c>
      <c r="D182" s="20"/>
      <c r="E182" s="109" t="s">
        <v>3644</v>
      </c>
      <c r="F182" s="126">
        <v>1</v>
      </c>
      <c r="G182" s="126">
        <v>0</v>
      </c>
      <c r="H182" s="126">
        <v>0</v>
      </c>
      <c r="I182" s="126">
        <v>1</v>
      </c>
      <c r="J182" s="126">
        <v>0</v>
      </c>
      <c r="K182" s="126">
        <v>0</v>
      </c>
      <c r="L182" s="126">
        <v>2</v>
      </c>
      <c r="M182" s="143" t="s">
        <v>5293</v>
      </c>
      <c r="N182" s="126">
        <v>7</v>
      </c>
      <c r="Q182" s="126">
        <v>0</v>
      </c>
      <c r="U182" s="126">
        <v>7</v>
      </c>
      <c r="V182" s="126" t="s">
        <v>3507</v>
      </c>
      <c r="W182" s="126">
        <v>2</v>
      </c>
      <c r="X182" s="126">
        <v>3</v>
      </c>
      <c r="Y182" s="126">
        <v>16</v>
      </c>
      <c r="Z182" s="126">
        <v>0</v>
      </c>
      <c r="AA182" s="126">
        <v>0</v>
      </c>
      <c r="AB182" s="126">
        <v>0</v>
      </c>
      <c r="AC182" s="126">
        <v>0</v>
      </c>
      <c r="AD182" s="126">
        <v>0</v>
      </c>
      <c r="AE182" s="126">
        <v>0</v>
      </c>
      <c r="AF182" s="126">
        <v>0.14000000000000001</v>
      </c>
      <c r="AG182" s="126">
        <v>0</v>
      </c>
      <c r="AH182" s="126">
        <v>0</v>
      </c>
      <c r="AI182" s="126">
        <v>1</v>
      </c>
      <c r="BR182" s="126">
        <v>5</v>
      </c>
      <c r="BS182" s="126">
        <v>5</v>
      </c>
      <c r="BT182" s="126">
        <v>5</v>
      </c>
      <c r="BV182" s="126">
        <v>7</v>
      </c>
      <c r="BW182" s="126">
        <v>7</v>
      </c>
      <c r="BX182" s="126">
        <v>1</v>
      </c>
      <c r="BY182" s="126">
        <v>0</v>
      </c>
      <c r="BZ182" s="126">
        <v>22</v>
      </c>
      <c r="CA182" s="126">
        <v>16</v>
      </c>
    </row>
    <row r="183" spans="1:79" s="126" customFormat="1" ht="11.25" customHeight="1" x14ac:dyDescent="0.2">
      <c r="A183" s="126" t="s">
        <v>5259</v>
      </c>
      <c r="B183" s="20">
        <v>981</v>
      </c>
      <c r="C183" s="20" t="str">
        <f>VLOOKUP(File2Modul(A183),ModulVerantwortung,2,FALSE)</f>
        <v>schult38</v>
      </c>
      <c r="D183" s="20"/>
      <c r="E183" s="109" t="s">
        <v>5294</v>
      </c>
      <c r="F183" s="126">
        <v>1</v>
      </c>
      <c r="G183" s="126">
        <v>0</v>
      </c>
      <c r="H183" s="126">
        <v>0</v>
      </c>
      <c r="I183" s="126">
        <v>1</v>
      </c>
      <c r="J183" s="126">
        <v>0</v>
      </c>
      <c r="K183" s="126">
        <v>0</v>
      </c>
      <c r="L183" s="126">
        <v>2</v>
      </c>
      <c r="M183" s="143" t="s">
        <v>5295</v>
      </c>
      <c r="N183" s="126">
        <v>4</v>
      </c>
      <c r="Q183" s="126">
        <v>0</v>
      </c>
      <c r="U183" s="126">
        <v>5</v>
      </c>
      <c r="V183" s="126" t="s">
        <v>3507</v>
      </c>
      <c r="W183" s="126">
        <v>2</v>
      </c>
      <c r="X183" s="126">
        <v>3</v>
      </c>
      <c r="Y183" s="126">
        <v>6</v>
      </c>
      <c r="Z183" s="126">
        <v>0</v>
      </c>
      <c r="AA183" s="126">
        <v>0</v>
      </c>
      <c r="AB183" s="126">
        <v>0</v>
      </c>
      <c r="AC183" s="126">
        <v>0</v>
      </c>
      <c r="AD183" s="126">
        <v>0</v>
      </c>
      <c r="AE183" s="126">
        <v>0</v>
      </c>
      <c r="AF183" s="126">
        <v>0.2</v>
      </c>
      <c r="AG183" s="126">
        <v>0</v>
      </c>
      <c r="AH183" s="126">
        <v>0</v>
      </c>
      <c r="AI183" s="126">
        <v>1</v>
      </c>
      <c r="BR183" s="126">
        <v>6</v>
      </c>
      <c r="BS183" s="126">
        <v>6</v>
      </c>
      <c r="BT183" s="126">
        <v>6</v>
      </c>
      <c r="BV183" s="126">
        <v>4</v>
      </c>
      <c r="BW183" s="126">
        <v>4</v>
      </c>
      <c r="BX183" s="126">
        <v>1</v>
      </c>
      <c r="BY183" s="126">
        <v>0</v>
      </c>
      <c r="BZ183" s="126">
        <v>17</v>
      </c>
      <c r="CA183" s="126">
        <v>9</v>
      </c>
    </row>
    <row r="184" spans="1:79" s="126" customFormat="1" ht="11.25" customHeight="1" x14ac:dyDescent="0.2">
      <c r="A184" s="126" t="s">
        <v>5259</v>
      </c>
      <c r="B184" s="20">
        <v>997</v>
      </c>
      <c r="C184" s="20" t="str">
        <f>VLOOKUP(File2Modul(A184),ModulVerantwortung,2,FALSE)</f>
        <v>schult38</v>
      </c>
      <c r="D184" s="20"/>
      <c r="E184" s="109" t="s">
        <v>5296</v>
      </c>
      <c r="F184" s="126">
        <v>2</v>
      </c>
      <c r="G184" s="126">
        <v>1</v>
      </c>
      <c r="H184" s="126">
        <v>0</v>
      </c>
      <c r="I184" s="126">
        <v>2</v>
      </c>
      <c r="J184" s="126">
        <v>0</v>
      </c>
      <c r="K184" s="126">
        <v>0</v>
      </c>
      <c r="L184" s="126">
        <v>4</v>
      </c>
      <c r="M184" s="143" t="s">
        <v>5297</v>
      </c>
      <c r="N184" s="126">
        <v>6</v>
      </c>
      <c r="Q184" s="126">
        <v>0</v>
      </c>
      <c r="U184" s="126">
        <v>7</v>
      </c>
      <c r="V184" s="126" t="s">
        <v>3513</v>
      </c>
      <c r="W184" s="126">
        <v>4</v>
      </c>
      <c r="X184" s="126">
        <v>6</v>
      </c>
      <c r="Y184" s="126">
        <v>16</v>
      </c>
      <c r="Z184" s="126">
        <v>0</v>
      </c>
      <c r="AA184" s="126">
        <v>0</v>
      </c>
      <c r="AB184" s="126">
        <v>0</v>
      </c>
      <c r="AC184" s="126">
        <v>0</v>
      </c>
      <c r="AD184" s="126">
        <v>0</v>
      </c>
      <c r="AE184" s="126">
        <v>1</v>
      </c>
      <c r="AF184" s="126">
        <v>0.28999999999999998</v>
      </c>
      <c r="AG184" s="126">
        <v>0</v>
      </c>
      <c r="AH184" s="126">
        <v>0</v>
      </c>
      <c r="AI184" s="126">
        <v>1</v>
      </c>
      <c r="BR184" s="126">
        <v>6</v>
      </c>
      <c r="BS184" s="126">
        <v>7</v>
      </c>
      <c r="BT184" s="126">
        <v>8</v>
      </c>
      <c r="BV184" s="126">
        <v>8</v>
      </c>
      <c r="BW184" s="126">
        <v>7</v>
      </c>
      <c r="BX184" s="126">
        <v>1</v>
      </c>
      <c r="BY184" s="126">
        <v>0</v>
      </c>
      <c r="BZ184" s="126">
        <v>35</v>
      </c>
      <c r="CA184" s="126">
        <v>16</v>
      </c>
    </row>
    <row r="185" spans="1:79" s="126" customFormat="1" ht="11.25" customHeight="1" x14ac:dyDescent="0.2">
      <c r="A185" s="126" t="s">
        <v>5259</v>
      </c>
      <c r="B185" s="20">
        <v>1023</v>
      </c>
      <c r="C185" s="20" t="str">
        <f>VLOOKUP(File2Modul(A185),ModulVerantwortung,2,FALSE)</f>
        <v>schult38</v>
      </c>
      <c r="D185" s="20"/>
      <c r="E185" s="109" t="s">
        <v>5298</v>
      </c>
      <c r="F185" s="126">
        <v>2</v>
      </c>
      <c r="G185" s="126">
        <v>1</v>
      </c>
      <c r="H185" s="126">
        <v>0</v>
      </c>
      <c r="I185" s="126">
        <v>2</v>
      </c>
      <c r="J185" s="126">
        <v>0</v>
      </c>
      <c r="K185" s="126">
        <v>0</v>
      </c>
      <c r="L185" s="126">
        <v>4</v>
      </c>
      <c r="M185" s="143" t="s">
        <v>5299</v>
      </c>
      <c r="N185" s="126">
        <v>6</v>
      </c>
      <c r="Q185" s="126">
        <v>0</v>
      </c>
      <c r="U185" s="126">
        <v>7</v>
      </c>
      <c r="V185" s="126" t="s">
        <v>3513</v>
      </c>
      <c r="W185" s="126">
        <v>4</v>
      </c>
      <c r="X185" s="126">
        <v>6</v>
      </c>
      <c r="Y185" s="126">
        <v>16</v>
      </c>
      <c r="Z185" s="126">
        <v>0</v>
      </c>
      <c r="AA185" s="126">
        <v>0</v>
      </c>
      <c r="AB185" s="126">
        <v>0</v>
      </c>
      <c r="AC185" s="126">
        <v>0</v>
      </c>
      <c r="AD185" s="126">
        <v>0</v>
      </c>
      <c r="AE185" s="126">
        <v>1</v>
      </c>
      <c r="AF185" s="126">
        <v>0.28999999999999998</v>
      </c>
      <c r="AG185" s="126">
        <v>0</v>
      </c>
      <c r="AH185" s="126">
        <v>0</v>
      </c>
      <c r="AI185" s="126">
        <v>1</v>
      </c>
      <c r="BR185" s="126">
        <v>6</v>
      </c>
      <c r="BS185" s="126">
        <v>7</v>
      </c>
      <c r="BT185" s="126">
        <v>8</v>
      </c>
      <c r="BV185" s="126">
        <v>8</v>
      </c>
      <c r="BW185" s="126">
        <v>7</v>
      </c>
      <c r="BX185" s="126">
        <v>1</v>
      </c>
      <c r="BY185" s="126">
        <v>0</v>
      </c>
      <c r="BZ185" s="126">
        <v>35</v>
      </c>
      <c r="CA185" s="126">
        <v>16</v>
      </c>
    </row>
    <row r="186" spans="1:79" s="126" customFormat="1" ht="11.25" customHeight="1" x14ac:dyDescent="0.2">
      <c r="A186" s="126" t="s">
        <v>5259</v>
      </c>
      <c r="B186" s="20">
        <v>1049</v>
      </c>
      <c r="C186" s="20" t="str">
        <f>VLOOKUP(File2Modul(A186),ModulVerantwortung,2,FALSE)</f>
        <v>schult38</v>
      </c>
      <c r="D186" s="20"/>
      <c r="E186" s="109" t="s">
        <v>5300</v>
      </c>
      <c r="F186" s="126">
        <v>1</v>
      </c>
      <c r="G186" s="126">
        <v>0</v>
      </c>
      <c r="H186" s="126">
        <v>0</v>
      </c>
      <c r="I186" s="126">
        <v>1</v>
      </c>
      <c r="J186" s="126">
        <v>0</v>
      </c>
      <c r="K186" s="126">
        <v>0</v>
      </c>
      <c r="L186" s="126">
        <v>2</v>
      </c>
      <c r="M186" s="143" t="s">
        <v>5301</v>
      </c>
      <c r="N186" s="126">
        <v>4</v>
      </c>
      <c r="Q186" s="126">
        <v>0</v>
      </c>
      <c r="U186" s="126">
        <v>5</v>
      </c>
      <c r="V186" s="126" t="s">
        <v>3507</v>
      </c>
      <c r="W186" s="126">
        <v>2</v>
      </c>
      <c r="X186" s="126">
        <v>3</v>
      </c>
      <c r="Y186" s="126">
        <v>6</v>
      </c>
      <c r="Z186" s="126">
        <v>0</v>
      </c>
      <c r="AA186" s="126">
        <v>0</v>
      </c>
      <c r="AB186" s="126">
        <v>0</v>
      </c>
      <c r="AC186" s="126">
        <v>0</v>
      </c>
      <c r="AD186" s="126">
        <v>0</v>
      </c>
      <c r="AE186" s="126">
        <v>0</v>
      </c>
      <c r="AF186" s="126">
        <v>0.2</v>
      </c>
      <c r="AG186" s="126">
        <v>0</v>
      </c>
      <c r="AH186" s="126">
        <v>0</v>
      </c>
      <c r="AI186" s="126">
        <v>1</v>
      </c>
      <c r="BR186" s="126">
        <v>6</v>
      </c>
      <c r="BS186" s="126">
        <v>6</v>
      </c>
      <c r="BT186" s="126">
        <v>6</v>
      </c>
      <c r="BV186" s="126">
        <v>4</v>
      </c>
      <c r="BW186" s="126">
        <v>4</v>
      </c>
      <c r="BX186" s="126">
        <v>1</v>
      </c>
      <c r="BY186" s="126">
        <v>0</v>
      </c>
      <c r="BZ186" s="126">
        <v>17</v>
      </c>
      <c r="CA186" s="126">
        <v>9</v>
      </c>
    </row>
    <row r="187" spans="1:79" s="126" customFormat="1" ht="11.25" customHeight="1" x14ac:dyDescent="0.2">
      <c r="A187" s="126" t="s">
        <v>5259</v>
      </c>
      <c r="B187" s="20">
        <v>0</v>
      </c>
      <c r="C187" s="20" t="str">
        <f>VLOOKUP(File2Modul(A187),ModulVerantwortung,2,FALSE)</f>
        <v>schult38</v>
      </c>
      <c r="D187" s="20"/>
      <c r="E187" s="109" t="s">
        <v>5259</v>
      </c>
      <c r="M187" s="143"/>
      <c r="O187" s="126">
        <f>IF(ISNUMBER(T187),IF(T187&lt;&gt;0,S187/T187,O$23),"")</f>
        <v>0.51694915254237284</v>
      </c>
      <c r="P187" s="126">
        <f>IF(AND(ISNUMBER(AQ187),ISNUMBER(AR187)),IF(OR(AQ187&lt;&gt;0,AR187&lt;&gt;0),(T187+BG187)/(AQ187+AR187),P$23),"")</f>
        <v>4784690.124401914</v>
      </c>
      <c r="S187" s="126">
        <v>122</v>
      </c>
      <c r="T187" s="126">
        <v>236</v>
      </c>
      <c r="AJ187" s="126" t="s">
        <v>3502</v>
      </c>
      <c r="AK187" s="126">
        <v>2</v>
      </c>
      <c r="AL187" s="126">
        <v>1</v>
      </c>
      <c r="AM187" s="126">
        <v>37</v>
      </c>
      <c r="AN187" s="126">
        <v>81</v>
      </c>
      <c r="AO187" s="126" t="s">
        <v>3503</v>
      </c>
      <c r="AP187" s="126">
        <v>126</v>
      </c>
      <c r="AQ187" s="126">
        <v>26</v>
      </c>
      <c r="AR187" s="126">
        <v>183</v>
      </c>
      <c r="AS187" s="126">
        <v>1000000000</v>
      </c>
      <c r="AT187" s="126">
        <v>1237</v>
      </c>
      <c r="AU187" s="126">
        <v>1498</v>
      </c>
      <c r="AV187" s="126">
        <v>5328</v>
      </c>
      <c r="AW187" s="126">
        <v>8601963.3200000003</v>
      </c>
      <c r="AX187" s="126">
        <v>1000000000</v>
      </c>
      <c r="AY187" s="126">
        <v>1000000000</v>
      </c>
      <c r="AZ187" s="126">
        <v>11049736754254.199</v>
      </c>
      <c r="BA187" s="126">
        <v>10.57</v>
      </c>
      <c r="BB187" s="126">
        <v>100</v>
      </c>
      <c r="BC187" s="126">
        <v>163808342</v>
      </c>
      <c r="BD187" s="126">
        <v>1057</v>
      </c>
      <c r="BE187" s="126">
        <v>447</v>
      </c>
      <c r="BF187" s="126">
        <v>699</v>
      </c>
      <c r="BG187" s="126">
        <v>1000000000</v>
      </c>
      <c r="BH187" s="126">
        <v>81</v>
      </c>
      <c r="BI187" s="126" t="s">
        <v>3504</v>
      </c>
      <c r="BJ187" s="126">
        <v>2.544</v>
      </c>
      <c r="BK187" s="126">
        <v>3.1920000000000002</v>
      </c>
      <c r="BL187" s="126">
        <v>3.8479999999999999</v>
      </c>
      <c r="BM187" s="126">
        <v>3.5649999999999999</v>
      </c>
      <c r="BN187" s="126">
        <v>3.7530000000000001</v>
      </c>
      <c r="BO187" s="126">
        <v>3.8479999999999999</v>
      </c>
      <c r="BP187" s="126" t="s">
        <v>3505</v>
      </c>
      <c r="BQ187" s="126">
        <v>0.69499999999999995</v>
      </c>
    </row>
    <row r="188" spans="1:79" s="126" customFormat="1" ht="11.25" customHeight="1" x14ac:dyDescent="0.2">
      <c r="A188" s="126" t="s">
        <v>5302</v>
      </c>
      <c r="B188" s="20">
        <v>183</v>
      </c>
      <c r="C188" s="20" t="str">
        <f>VLOOKUP(File2Modul(A188),ModulVerantwortung,2,FALSE)</f>
        <v>weber18</v>
      </c>
      <c r="D188" s="20"/>
      <c r="E188" s="109" t="s">
        <v>3645</v>
      </c>
      <c r="F188" s="126">
        <v>7</v>
      </c>
      <c r="G188" s="126">
        <v>2</v>
      </c>
      <c r="H188" s="126">
        <v>0</v>
      </c>
      <c r="I188" s="126">
        <v>7</v>
      </c>
      <c r="J188" s="126">
        <v>1</v>
      </c>
      <c r="K188" s="126">
        <v>1</v>
      </c>
      <c r="L188" s="126">
        <v>7</v>
      </c>
      <c r="M188" s="143" t="s">
        <v>5303</v>
      </c>
      <c r="N188" s="126">
        <v>30</v>
      </c>
      <c r="Q188" s="126">
        <v>1</v>
      </c>
      <c r="U188" s="126">
        <v>42</v>
      </c>
      <c r="V188" s="126" t="s">
        <v>3650</v>
      </c>
      <c r="W188" s="126">
        <v>14</v>
      </c>
      <c r="X188" s="126">
        <v>21</v>
      </c>
      <c r="Y188" s="126">
        <v>105</v>
      </c>
      <c r="Z188" s="126">
        <v>0</v>
      </c>
      <c r="AA188" s="126">
        <v>0</v>
      </c>
      <c r="AB188" s="126">
        <v>0</v>
      </c>
      <c r="AC188" s="126">
        <v>0</v>
      </c>
      <c r="AD188" s="126">
        <v>0</v>
      </c>
      <c r="AE188" s="126">
        <v>3</v>
      </c>
      <c r="AF188" s="126">
        <v>0.17</v>
      </c>
      <c r="AG188" s="126">
        <v>1</v>
      </c>
      <c r="AH188" s="126">
        <v>0</v>
      </c>
      <c r="AI188" s="126">
        <v>1</v>
      </c>
      <c r="BR188" s="126">
        <v>6</v>
      </c>
      <c r="BS188" s="126">
        <v>9</v>
      </c>
      <c r="BT188" s="126">
        <v>9</v>
      </c>
      <c r="BV188" s="126">
        <v>42</v>
      </c>
      <c r="BW188" s="126">
        <v>31</v>
      </c>
      <c r="BX188" s="126">
        <v>1</v>
      </c>
      <c r="BY188" s="126">
        <v>0</v>
      </c>
      <c r="BZ188" s="126">
        <v>189</v>
      </c>
      <c r="CA188" s="126">
        <v>96</v>
      </c>
    </row>
    <row r="189" spans="1:79" s="126" customFormat="1" ht="11.25" customHeight="1" x14ac:dyDescent="0.2">
      <c r="A189" s="126" t="s">
        <v>5302</v>
      </c>
      <c r="B189" s="20">
        <v>303</v>
      </c>
      <c r="C189" s="20" t="str">
        <f>VLOOKUP(File2Modul(A189),ModulVerantwortung,2,FALSE)</f>
        <v>weber18</v>
      </c>
      <c r="D189" s="20"/>
      <c r="E189" s="109" t="s">
        <v>3646</v>
      </c>
      <c r="F189" s="126">
        <v>1</v>
      </c>
      <c r="G189" s="126">
        <v>0</v>
      </c>
      <c r="H189" s="126">
        <v>0</v>
      </c>
      <c r="I189" s="126">
        <v>1</v>
      </c>
      <c r="J189" s="126">
        <v>1</v>
      </c>
      <c r="K189" s="126">
        <v>0</v>
      </c>
      <c r="L189" s="126">
        <v>0</v>
      </c>
      <c r="M189" s="143"/>
      <c r="N189" s="126">
        <v>1</v>
      </c>
      <c r="Q189" s="126">
        <v>0</v>
      </c>
      <c r="U189" s="126">
        <v>1</v>
      </c>
      <c r="V189" s="126" t="s">
        <v>3507</v>
      </c>
      <c r="W189" s="126">
        <v>0</v>
      </c>
      <c r="X189" s="126">
        <v>1</v>
      </c>
      <c r="Y189" s="126">
        <v>1</v>
      </c>
      <c r="Z189" s="126">
        <v>0</v>
      </c>
      <c r="AA189" s="126">
        <v>0</v>
      </c>
      <c r="AB189" s="126">
        <v>0</v>
      </c>
      <c r="AC189" s="126">
        <v>0</v>
      </c>
      <c r="AD189" s="126">
        <v>0</v>
      </c>
      <c r="AE189" s="126">
        <v>0</v>
      </c>
      <c r="AF189" s="126">
        <v>1</v>
      </c>
      <c r="AG189" s="126">
        <v>0</v>
      </c>
      <c r="AH189" s="126">
        <v>0</v>
      </c>
      <c r="AI189" s="126">
        <v>1</v>
      </c>
      <c r="BR189" s="126">
        <v>7</v>
      </c>
      <c r="BS189" s="126">
        <v>7</v>
      </c>
      <c r="BT189" s="126">
        <v>7</v>
      </c>
      <c r="BV189" s="126">
        <v>1</v>
      </c>
      <c r="BW189" s="126">
        <v>1</v>
      </c>
      <c r="BX189" s="126">
        <v>1</v>
      </c>
      <c r="BY189" s="126">
        <v>0</v>
      </c>
      <c r="BZ189" s="126">
        <v>5</v>
      </c>
      <c r="CA189" s="126">
        <v>2</v>
      </c>
    </row>
    <row r="190" spans="1:79" s="126" customFormat="1" ht="11.25" customHeight="1" x14ac:dyDescent="0.2">
      <c r="A190" s="126" t="s">
        <v>5302</v>
      </c>
      <c r="B190" s="20">
        <v>317</v>
      </c>
      <c r="C190" s="20" t="str">
        <f>VLOOKUP(File2Modul(A190),ModulVerantwortung,2,FALSE)</f>
        <v>weber18</v>
      </c>
      <c r="D190" s="20"/>
      <c r="E190" s="109" t="s">
        <v>3647</v>
      </c>
      <c r="F190" s="126">
        <v>1</v>
      </c>
      <c r="G190" s="126">
        <v>0</v>
      </c>
      <c r="H190" s="126">
        <v>0</v>
      </c>
      <c r="I190" s="126">
        <v>1</v>
      </c>
      <c r="J190" s="126">
        <v>0</v>
      </c>
      <c r="K190" s="126">
        <v>1</v>
      </c>
      <c r="L190" s="126">
        <v>0</v>
      </c>
      <c r="M190" s="143"/>
      <c r="N190" s="126">
        <v>1</v>
      </c>
      <c r="Q190" s="126">
        <v>0</v>
      </c>
      <c r="U190" s="126">
        <v>1</v>
      </c>
      <c r="V190" s="126" t="s">
        <v>3507</v>
      </c>
      <c r="W190" s="126">
        <v>0</v>
      </c>
      <c r="X190" s="126">
        <v>1</v>
      </c>
      <c r="Y190" s="126">
        <v>1</v>
      </c>
      <c r="Z190" s="126">
        <v>0</v>
      </c>
      <c r="AA190" s="126">
        <v>0</v>
      </c>
      <c r="AB190" s="126">
        <v>0</v>
      </c>
      <c r="AC190" s="126">
        <v>0</v>
      </c>
      <c r="AD190" s="126">
        <v>0</v>
      </c>
      <c r="AE190" s="126">
        <v>0</v>
      </c>
      <c r="AF190" s="126">
        <v>1</v>
      </c>
      <c r="AG190" s="126">
        <v>0</v>
      </c>
      <c r="AH190" s="126">
        <v>0</v>
      </c>
      <c r="AI190" s="126">
        <v>1</v>
      </c>
      <c r="BR190" s="126">
        <v>7</v>
      </c>
      <c r="BS190" s="126">
        <v>7</v>
      </c>
      <c r="BT190" s="126">
        <v>7</v>
      </c>
      <c r="BV190" s="126">
        <v>1</v>
      </c>
      <c r="BW190" s="126">
        <v>1</v>
      </c>
      <c r="BX190" s="126">
        <v>1</v>
      </c>
      <c r="BY190" s="126">
        <v>0</v>
      </c>
      <c r="BZ190" s="126">
        <v>5</v>
      </c>
      <c r="CA190" s="126">
        <v>2</v>
      </c>
    </row>
    <row r="191" spans="1:79" s="126" customFormat="1" ht="11.25" customHeight="1" x14ac:dyDescent="0.2">
      <c r="A191" s="126" t="s">
        <v>5302</v>
      </c>
      <c r="B191" s="20">
        <v>330</v>
      </c>
      <c r="C191" s="20" t="str">
        <f>VLOOKUP(File2Modul(A191),ModulVerantwortung,2,FALSE)</f>
        <v>weber18</v>
      </c>
      <c r="D191" s="20"/>
      <c r="E191" s="109" t="s">
        <v>3648</v>
      </c>
      <c r="F191" s="126">
        <v>1</v>
      </c>
      <c r="G191" s="126">
        <v>0</v>
      </c>
      <c r="H191" s="126">
        <v>0</v>
      </c>
      <c r="I191" s="126">
        <v>1</v>
      </c>
      <c r="J191" s="126">
        <v>0</v>
      </c>
      <c r="K191" s="126">
        <v>0</v>
      </c>
      <c r="L191" s="126">
        <v>1</v>
      </c>
      <c r="M191" s="143" t="s">
        <v>5304</v>
      </c>
      <c r="N191" s="126">
        <v>11</v>
      </c>
      <c r="Q191" s="126">
        <v>0</v>
      </c>
      <c r="U191" s="126">
        <v>11</v>
      </c>
      <c r="V191" s="126" t="s">
        <v>3507</v>
      </c>
      <c r="W191" s="126">
        <v>1</v>
      </c>
      <c r="X191" s="126">
        <v>2</v>
      </c>
      <c r="Y191" s="126">
        <v>14</v>
      </c>
      <c r="Z191" s="126">
        <v>0</v>
      </c>
      <c r="AA191" s="126">
        <v>0</v>
      </c>
      <c r="AB191" s="126">
        <v>0</v>
      </c>
      <c r="AC191" s="126">
        <v>0</v>
      </c>
      <c r="AD191" s="126">
        <v>0</v>
      </c>
      <c r="AE191" s="126">
        <v>0</v>
      </c>
      <c r="AF191" s="126">
        <v>0.09</v>
      </c>
      <c r="AG191" s="126">
        <v>0</v>
      </c>
      <c r="AH191" s="126">
        <v>0</v>
      </c>
      <c r="AI191" s="126">
        <v>1</v>
      </c>
      <c r="BR191" s="126">
        <v>6</v>
      </c>
      <c r="BS191" s="126">
        <v>6</v>
      </c>
      <c r="BT191" s="126">
        <v>6</v>
      </c>
      <c r="BV191" s="126">
        <v>11</v>
      </c>
      <c r="BW191" s="126">
        <v>11</v>
      </c>
      <c r="BX191" s="126">
        <v>1</v>
      </c>
      <c r="BY191" s="126">
        <v>0</v>
      </c>
      <c r="BZ191" s="126">
        <v>35</v>
      </c>
      <c r="CA191" s="126">
        <v>31</v>
      </c>
    </row>
    <row r="192" spans="1:79" s="126" customFormat="1" ht="11.25" customHeight="1" x14ac:dyDescent="0.2">
      <c r="A192" s="126" t="s">
        <v>5302</v>
      </c>
      <c r="B192" s="20">
        <v>356</v>
      </c>
      <c r="C192" s="20" t="str">
        <f>VLOOKUP(File2Modul(A192),ModulVerantwortung,2,FALSE)</f>
        <v>weber18</v>
      </c>
      <c r="D192" s="20"/>
      <c r="E192" s="109" t="s">
        <v>5305</v>
      </c>
      <c r="F192" s="126">
        <v>1</v>
      </c>
      <c r="G192" s="126">
        <v>0</v>
      </c>
      <c r="H192" s="126">
        <v>0</v>
      </c>
      <c r="I192" s="126">
        <v>1</v>
      </c>
      <c r="J192" s="126">
        <v>0</v>
      </c>
      <c r="K192" s="126">
        <v>0</v>
      </c>
      <c r="L192" s="126">
        <v>0</v>
      </c>
      <c r="M192" s="143"/>
      <c r="N192" s="126">
        <v>8</v>
      </c>
      <c r="Q192" s="126">
        <v>1</v>
      </c>
      <c r="U192" s="126">
        <v>8</v>
      </c>
      <c r="V192" s="126" t="s">
        <v>3507</v>
      </c>
      <c r="W192" s="126">
        <v>0</v>
      </c>
      <c r="X192" s="126">
        <v>1</v>
      </c>
      <c r="Y192" s="126">
        <v>9</v>
      </c>
      <c r="Z192" s="126">
        <v>0</v>
      </c>
      <c r="AA192" s="126">
        <v>0</v>
      </c>
      <c r="AB192" s="126">
        <v>0</v>
      </c>
      <c r="AC192" s="126">
        <v>0</v>
      </c>
      <c r="AD192" s="126">
        <v>0</v>
      </c>
      <c r="AE192" s="126">
        <v>0</v>
      </c>
      <c r="AF192" s="126">
        <v>0.13</v>
      </c>
      <c r="AG192" s="126">
        <v>0</v>
      </c>
      <c r="AH192" s="126">
        <v>0</v>
      </c>
      <c r="AI192" s="126">
        <v>1</v>
      </c>
      <c r="BR192" s="126">
        <v>7</v>
      </c>
      <c r="BS192" s="126">
        <v>7</v>
      </c>
      <c r="BT192" s="126">
        <v>7</v>
      </c>
      <c r="BV192" s="126">
        <v>8</v>
      </c>
      <c r="BW192" s="126">
        <v>8</v>
      </c>
      <c r="BX192" s="126">
        <v>1</v>
      </c>
      <c r="BY192" s="126">
        <v>0</v>
      </c>
      <c r="BZ192" s="126">
        <v>32</v>
      </c>
      <c r="CA192" s="126">
        <v>27</v>
      </c>
    </row>
    <row r="193" spans="1:79" s="126" customFormat="1" ht="11.25" customHeight="1" x14ac:dyDescent="0.2">
      <c r="A193" s="126" t="s">
        <v>5302</v>
      </c>
      <c r="B193" s="20">
        <v>377</v>
      </c>
      <c r="C193" s="20" t="str">
        <f>VLOOKUP(File2Modul(A193),ModulVerantwortung,2,FALSE)</f>
        <v>weber18</v>
      </c>
      <c r="D193" s="20"/>
      <c r="E193" s="109" t="s">
        <v>3649</v>
      </c>
      <c r="F193" s="126">
        <v>7</v>
      </c>
      <c r="G193" s="126">
        <v>1</v>
      </c>
      <c r="H193" s="126">
        <v>0</v>
      </c>
      <c r="I193" s="126">
        <v>7</v>
      </c>
      <c r="J193" s="126">
        <v>0</v>
      </c>
      <c r="K193" s="126">
        <v>0</v>
      </c>
      <c r="L193" s="126">
        <v>0</v>
      </c>
      <c r="M193" s="143"/>
      <c r="N193" s="126">
        <v>46</v>
      </c>
      <c r="Q193" s="126">
        <v>1</v>
      </c>
      <c r="U193" s="126">
        <v>54</v>
      </c>
      <c r="V193" s="126" t="s">
        <v>3650</v>
      </c>
      <c r="W193" s="126">
        <v>0</v>
      </c>
      <c r="X193" s="126">
        <v>7</v>
      </c>
      <c r="Y193" s="126">
        <v>84</v>
      </c>
      <c r="Z193" s="126">
        <v>0</v>
      </c>
      <c r="AA193" s="126">
        <v>0</v>
      </c>
      <c r="AB193" s="126">
        <v>0</v>
      </c>
      <c r="AC193" s="126">
        <v>0</v>
      </c>
      <c r="AD193" s="126">
        <v>0</v>
      </c>
      <c r="AE193" s="126">
        <v>1</v>
      </c>
      <c r="AF193" s="126">
        <v>0.13</v>
      </c>
      <c r="AG193" s="126">
        <v>1</v>
      </c>
      <c r="AH193" s="126">
        <v>0</v>
      </c>
      <c r="AI193" s="126">
        <v>1</v>
      </c>
      <c r="BR193" s="126">
        <v>5</v>
      </c>
      <c r="BS193" s="126">
        <v>6</v>
      </c>
      <c r="BT193" s="126">
        <v>6</v>
      </c>
      <c r="BV193" s="126">
        <v>55</v>
      </c>
      <c r="BW193" s="126">
        <v>47</v>
      </c>
      <c r="BX193" s="126">
        <v>1</v>
      </c>
      <c r="BY193" s="126">
        <v>0</v>
      </c>
      <c r="BZ193" s="126">
        <v>174</v>
      </c>
      <c r="CA193" s="126">
        <v>145</v>
      </c>
    </row>
    <row r="194" spans="1:79" s="126" customFormat="1" ht="11.25" customHeight="1" x14ac:dyDescent="0.2">
      <c r="A194" s="126" t="s">
        <v>5302</v>
      </c>
      <c r="B194" s="20">
        <v>474</v>
      </c>
      <c r="C194" s="20" t="str">
        <f>VLOOKUP(File2Modul(A194),ModulVerantwortung,2,FALSE)</f>
        <v>weber18</v>
      </c>
      <c r="D194" s="20"/>
      <c r="E194" s="109" t="s">
        <v>3651</v>
      </c>
      <c r="F194" s="126">
        <v>4</v>
      </c>
      <c r="G194" s="126">
        <v>2</v>
      </c>
      <c r="H194" s="126">
        <v>0</v>
      </c>
      <c r="I194" s="126">
        <v>6</v>
      </c>
      <c r="J194" s="126">
        <v>0</v>
      </c>
      <c r="K194" s="126">
        <v>1</v>
      </c>
      <c r="L194" s="126">
        <v>3</v>
      </c>
      <c r="M194" s="143" t="s">
        <v>5306</v>
      </c>
      <c r="N194" s="126">
        <v>9</v>
      </c>
      <c r="Q194" s="126">
        <v>0</v>
      </c>
      <c r="U194" s="126">
        <v>11</v>
      </c>
      <c r="V194" s="126" t="s">
        <v>3598</v>
      </c>
      <c r="W194" s="126">
        <v>3</v>
      </c>
      <c r="X194" s="126">
        <v>7</v>
      </c>
      <c r="Y194" s="126">
        <v>34</v>
      </c>
      <c r="Z194" s="126">
        <v>0</v>
      </c>
      <c r="AA194" s="126">
        <v>0</v>
      </c>
      <c r="AB194" s="126">
        <v>0</v>
      </c>
      <c r="AC194" s="126">
        <v>0</v>
      </c>
      <c r="AD194" s="126">
        <v>0</v>
      </c>
      <c r="AE194" s="126">
        <v>1</v>
      </c>
      <c r="AF194" s="126">
        <v>0.55000000000000004</v>
      </c>
      <c r="AG194" s="126">
        <v>1</v>
      </c>
      <c r="AH194" s="126">
        <v>1</v>
      </c>
      <c r="AI194" s="126">
        <v>1</v>
      </c>
      <c r="BR194" s="126">
        <v>8</v>
      </c>
      <c r="BS194" s="126">
        <v>11</v>
      </c>
      <c r="BT194" s="126">
        <v>11</v>
      </c>
      <c r="BV194" s="126">
        <v>13</v>
      </c>
      <c r="BW194" s="126">
        <v>9</v>
      </c>
      <c r="BX194" s="126">
        <v>1</v>
      </c>
      <c r="BY194" s="126">
        <v>0</v>
      </c>
      <c r="BZ194" s="126">
        <v>70</v>
      </c>
      <c r="CA194" s="126">
        <v>37</v>
      </c>
    </row>
    <row r="195" spans="1:79" s="126" customFormat="1" ht="11.25" customHeight="1" x14ac:dyDescent="0.2">
      <c r="A195" s="126" t="s">
        <v>5302</v>
      </c>
      <c r="B195" s="20">
        <v>0</v>
      </c>
      <c r="C195" s="20" t="str">
        <f>VLOOKUP(File2Modul(A195),ModulVerantwortung,2,FALSE)</f>
        <v>weber18</v>
      </c>
      <c r="D195" s="20"/>
      <c r="E195" s="109" t="s">
        <v>5302</v>
      </c>
      <c r="M195" s="143"/>
      <c r="O195" s="126">
        <f>IF(ISNUMBER(T195),IF(T195&lt;&gt;0,S195/T195,O$23),"")</f>
        <v>0.75229357798165142</v>
      </c>
      <c r="P195" s="126">
        <f>IF(AND(ISNUMBER(AQ195),ISNUMBER(AR195)),IF(OR(AQ195&lt;&gt;0,AR195&lt;&gt;0),(T195+BG195)/(AQ195+AR195),P$23),"")</f>
        <v>6849315.8150684936</v>
      </c>
      <c r="S195" s="126">
        <v>82</v>
      </c>
      <c r="T195" s="126">
        <v>109</v>
      </c>
      <c r="AJ195" s="126" t="s">
        <v>3502</v>
      </c>
      <c r="AK195" s="126">
        <v>4</v>
      </c>
      <c r="AL195" s="126">
        <v>0</v>
      </c>
      <c r="AM195" s="126">
        <v>7</v>
      </c>
      <c r="AN195" s="126">
        <v>19</v>
      </c>
      <c r="AO195" s="126" t="s">
        <v>3503</v>
      </c>
      <c r="AP195" s="126">
        <v>92</v>
      </c>
      <c r="AQ195" s="126">
        <v>31</v>
      </c>
      <c r="AR195" s="126">
        <v>115</v>
      </c>
      <c r="AS195" s="126">
        <v>1000000000</v>
      </c>
      <c r="AT195" s="126">
        <v>812</v>
      </c>
      <c r="AU195" s="126">
        <v>941</v>
      </c>
      <c r="AV195" s="126">
        <v>3324</v>
      </c>
      <c r="AW195" s="126">
        <v>11669304.82</v>
      </c>
      <c r="AX195" s="126">
        <v>1000000000</v>
      </c>
      <c r="AY195" s="126">
        <v>1000000000</v>
      </c>
      <c r="AZ195" s="126">
        <v>13983375734961</v>
      </c>
      <c r="BA195" s="126">
        <v>5.0999999999999996</v>
      </c>
      <c r="BB195" s="126">
        <v>100</v>
      </c>
      <c r="BC195" s="126">
        <v>191650261</v>
      </c>
      <c r="BD195" s="126">
        <v>510</v>
      </c>
      <c r="BE195" s="126">
        <v>167</v>
      </c>
      <c r="BF195" s="126">
        <v>364</v>
      </c>
      <c r="BG195" s="126">
        <v>1000000000</v>
      </c>
      <c r="BH195" s="126">
        <v>63</v>
      </c>
      <c r="BI195" s="126" t="s">
        <v>3504</v>
      </c>
      <c r="BJ195" s="126">
        <v>1.1830000000000001</v>
      </c>
      <c r="BK195" s="126">
        <v>1.411</v>
      </c>
      <c r="BL195" s="126">
        <v>1.605</v>
      </c>
      <c r="BM195" s="126">
        <v>2.665</v>
      </c>
      <c r="BN195" s="126">
        <v>2.82</v>
      </c>
      <c r="BO195" s="126">
        <v>2.9079999999999999</v>
      </c>
      <c r="BP195" s="126" t="s">
        <v>3505</v>
      </c>
      <c r="BQ195" s="126">
        <v>1.3140000000000001</v>
      </c>
    </row>
    <row r="196" spans="1:79" s="126" customFormat="1" ht="11.25" customHeight="1" x14ac:dyDescent="0.2">
      <c r="A196" s="126" t="s">
        <v>5307</v>
      </c>
      <c r="B196" s="20">
        <v>110</v>
      </c>
      <c r="C196" s="20" t="e">
        <f>VLOOKUP(File2Modul(A196),ModulVerantwortung,2,FALSE)</f>
        <v>#N/A</v>
      </c>
      <c r="D196" s="20"/>
      <c r="E196" s="109" t="s">
        <v>5308</v>
      </c>
      <c r="F196" s="126">
        <v>1</v>
      </c>
      <c r="G196" s="126">
        <v>0</v>
      </c>
      <c r="H196" s="126">
        <v>0</v>
      </c>
      <c r="I196" s="126">
        <v>1</v>
      </c>
      <c r="J196" s="126">
        <v>0</v>
      </c>
      <c r="K196" s="126">
        <v>0</v>
      </c>
      <c r="L196" s="126">
        <v>1</v>
      </c>
      <c r="M196" s="143" t="s">
        <v>5309</v>
      </c>
      <c r="N196" s="126">
        <v>1</v>
      </c>
      <c r="Q196" s="126">
        <v>0</v>
      </c>
      <c r="U196" s="126">
        <v>1</v>
      </c>
      <c r="V196" s="126" t="s">
        <v>3507</v>
      </c>
      <c r="W196" s="126">
        <v>1</v>
      </c>
      <c r="X196" s="126">
        <v>2</v>
      </c>
      <c r="Y196" s="126">
        <v>1</v>
      </c>
      <c r="Z196" s="126">
        <v>0</v>
      </c>
      <c r="AA196" s="126">
        <v>0</v>
      </c>
      <c r="AB196" s="126">
        <v>0</v>
      </c>
      <c r="AC196" s="126">
        <v>0</v>
      </c>
      <c r="AD196" s="126">
        <v>0</v>
      </c>
      <c r="AE196" s="126">
        <v>0</v>
      </c>
      <c r="AF196" s="126">
        <v>1</v>
      </c>
      <c r="AG196" s="126">
        <v>0</v>
      </c>
      <c r="AH196" s="126">
        <v>0</v>
      </c>
      <c r="AI196" s="126">
        <v>1</v>
      </c>
      <c r="BR196" s="126">
        <v>7</v>
      </c>
      <c r="BS196" s="126">
        <v>7</v>
      </c>
      <c r="BT196" s="126">
        <v>7</v>
      </c>
      <c r="BV196" s="126">
        <v>1</v>
      </c>
      <c r="BW196" s="126">
        <v>1</v>
      </c>
      <c r="BX196" s="126">
        <v>1</v>
      </c>
      <c r="BY196" s="126">
        <v>0</v>
      </c>
      <c r="BZ196" s="126">
        <v>5</v>
      </c>
      <c r="CA196" s="126">
        <v>2</v>
      </c>
    </row>
    <row r="197" spans="1:79" s="126" customFormat="1" ht="11.25" customHeight="1" x14ac:dyDescent="0.2">
      <c r="A197" s="126" t="s">
        <v>5307</v>
      </c>
      <c r="B197" s="20">
        <v>118</v>
      </c>
      <c r="C197" s="20" t="e">
        <f>VLOOKUP(File2Modul(A197),ModulVerantwortung,2,FALSE)</f>
        <v>#N/A</v>
      </c>
      <c r="D197" s="20"/>
      <c r="E197" s="109" t="s">
        <v>5310</v>
      </c>
      <c r="F197" s="126">
        <v>1</v>
      </c>
      <c r="G197" s="126">
        <v>0</v>
      </c>
      <c r="H197" s="126">
        <v>0</v>
      </c>
      <c r="I197" s="126">
        <v>1</v>
      </c>
      <c r="J197" s="126">
        <v>0</v>
      </c>
      <c r="K197" s="126">
        <v>0</v>
      </c>
      <c r="L197" s="126">
        <v>1</v>
      </c>
      <c r="M197" s="143" t="s">
        <v>5311</v>
      </c>
      <c r="N197" s="126">
        <v>1</v>
      </c>
      <c r="Q197" s="126">
        <v>0</v>
      </c>
      <c r="U197" s="126">
        <v>1</v>
      </c>
      <c r="V197" s="126" t="s">
        <v>3507</v>
      </c>
      <c r="W197" s="126">
        <v>1</v>
      </c>
      <c r="X197" s="126">
        <v>2</v>
      </c>
      <c r="Y197" s="126">
        <v>1</v>
      </c>
      <c r="Z197" s="126">
        <v>0</v>
      </c>
      <c r="AA197" s="126">
        <v>0</v>
      </c>
      <c r="AB197" s="126">
        <v>0</v>
      </c>
      <c r="AC197" s="126">
        <v>0</v>
      </c>
      <c r="AD197" s="126">
        <v>0</v>
      </c>
      <c r="AE197" s="126">
        <v>0</v>
      </c>
      <c r="AF197" s="126">
        <v>1</v>
      </c>
      <c r="AG197" s="126">
        <v>0</v>
      </c>
      <c r="AH197" s="126">
        <v>0</v>
      </c>
      <c r="AI197" s="126">
        <v>1</v>
      </c>
      <c r="BR197" s="126">
        <v>7</v>
      </c>
      <c r="BS197" s="126">
        <v>7</v>
      </c>
      <c r="BT197" s="126">
        <v>7</v>
      </c>
      <c r="BV197" s="126">
        <v>1</v>
      </c>
      <c r="BW197" s="126">
        <v>1</v>
      </c>
      <c r="BX197" s="126">
        <v>1</v>
      </c>
      <c r="BY197" s="126">
        <v>0</v>
      </c>
      <c r="BZ197" s="126">
        <v>5</v>
      </c>
      <c r="CA197" s="126">
        <v>2</v>
      </c>
    </row>
    <row r="198" spans="1:79" s="126" customFormat="1" ht="11.25" customHeight="1" x14ac:dyDescent="0.2">
      <c r="A198" s="126" t="s">
        <v>5307</v>
      </c>
      <c r="B198" s="20">
        <v>127</v>
      </c>
      <c r="C198" s="20" t="e">
        <f>VLOOKUP(File2Modul(A198),ModulVerantwortung,2,FALSE)</f>
        <v>#N/A</v>
      </c>
      <c r="D198" s="20"/>
      <c r="E198" s="109" t="s">
        <v>5312</v>
      </c>
      <c r="F198" s="126">
        <v>1</v>
      </c>
      <c r="G198" s="126">
        <v>0</v>
      </c>
      <c r="H198" s="126">
        <v>0</v>
      </c>
      <c r="I198" s="126">
        <v>1</v>
      </c>
      <c r="J198" s="126">
        <v>0</v>
      </c>
      <c r="K198" s="126">
        <v>0</v>
      </c>
      <c r="L198" s="126">
        <v>1</v>
      </c>
      <c r="M198" s="143" t="s">
        <v>5313</v>
      </c>
      <c r="N198" s="126">
        <v>1</v>
      </c>
      <c r="Q198" s="126">
        <v>0</v>
      </c>
      <c r="U198" s="126">
        <v>1</v>
      </c>
      <c r="V198" s="126" t="s">
        <v>3507</v>
      </c>
      <c r="W198" s="126">
        <v>1</v>
      </c>
      <c r="X198" s="126">
        <v>2</v>
      </c>
      <c r="Y198" s="126">
        <v>1</v>
      </c>
      <c r="Z198" s="126">
        <v>0</v>
      </c>
      <c r="AA198" s="126">
        <v>0</v>
      </c>
      <c r="AB198" s="126">
        <v>0</v>
      </c>
      <c r="AC198" s="126">
        <v>0</v>
      </c>
      <c r="AD198" s="126">
        <v>0</v>
      </c>
      <c r="AE198" s="126">
        <v>0</v>
      </c>
      <c r="AF198" s="126">
        <v>1</v>
      </c>
      <c r="AG198" s="126">
        <v>0</v>
      </c>
      <c r="AH198" s="126">
        <v>0</v>
      </c>
      <c r="AI198" s="126">
        <v>1</v>
      </c>
      <c r="BR198" s="126">
        <v>7</v>
      </c>
      <c r="BS198" s="126">
        <v>7</v>
      </c>
      <c r="BT198" s="126">
        <v>7</v>
      </c>
      <c r="BV198" s="126">
        <v>1</v>
      </c>
      <c r="BW198" s="126">
        <v>1</v>
      </c>
      <c r="BX198" s="126">
        <v>1</v>
      </c>
      <c r="BY198" s="126">
        <v>0</v>
      </c>
      <c r="BZ198" s="126">
        <v>5</v>
      </c>
      <c r="CA198" s="126">
        <v>2</v>
      </c>
    </row>
    <row r="199" spans="1:79" s="126" customFormat="1" ht="11.25" customHeight="1" x14ac:dyDescent="0.2">
      <c r="A199" s="126" t="s">
        <v>5307</v>
      </c>
      <c r="B199" s="20">
        <v>135</v>
      </c>
      <c r="C199" s="20" t="e">
        <f>VLOOKUP(File2Modul(A199),ModulVerantwortung,2,FALSE)</f>
        <v>#N/A</v>
      </c>
      <c r="D199" s="20"/>
      <c r="E199" s="109" t="s">
        <v>5314</v>
      </c>
      <c r="F199" s="126">
        <v>1</v>
      </c>
      <c r="G199" s="126">
        <v>0</v>
      </c>
      <c r="H199" s="126">
        <v>0</v>
      </c>
      <c r="I199" s="126">
        <v>1</v>
      </c>
      <c r="J199" s="126">
        <v>0</v>
      </c>
      <c r="K199" s="126">
        <v>0</v>
      </c>
      <c r="L199" s="126">
        <v>1</v>
      </c>
      <c r="M199" s="143" t="s">
        <v>5315</v>
      </c>
      <c r="N199" s="126">
        <v>1</v>
      </c>
      <c r="Q199" s="126">
        <v>0</v>
      </c>
      <c r="U199" s="126">
        <v>1</v>
      </c>
      <c r="V199" s="126" t="s">
        <v>3507</v>
      </c>
      <c r="W199" s="126">
        <v>1</v>
      </c>
      <c r="X199" s="126">
        <v>2</v>
      </c>
      <c r="Y199" s="126">
        <v>2</v>
      </c>
      <c r="Z199" s="126">
        <v>0</v>
      </c>
      <c r="AA199" s="126">
        <v>0</v>
      </c>
      <c r="AB199" s="126">
        <v>0</v>
      </c>
      <c r="AC199" s="126">
        <v>0</v>
      </c>
      <c r="AD199" s="126">
        <v>0</v>
      </c>
      <c r="AE199" s="126">
        <v>0</v>
      </c>
      <c r="AF199" s="126">
        <v>1</v>
      </c>
      <c r="AG199" s="126">
        <v>0</v>
      </c>
      <c r="AH199" s="126">
        <v>0</v>
      </c>
      <c r="AI199" s="126">
        <v>1</v>
      </c>
      <c r="BR199" s="126">
        <v>7</v>
      </c>
      <c r="BS199" s="126">
        <v>7</v>
      </c>
      <c r="BT199" s="126">
        <v>7</v>
      </c>
      <c r="BV199" s="126">
        <v>1</v>
      </c>
      <c r="BW199" s="126">
        <v>1</v>
      </c>
      <c r="BX199" s="126">
        <v>1</v>
      </c>
      <c r="BY199" s="126">
        <v>0</v>
      </c>
      <c r="BZ199" s="126">
        <v>5</v>
      </c>
      <c r="CA199" s="126">
        <v>2</v>
      </c>
    </row>
    <row r="200" spans="1:79" s="126" customFormat="1" ht="11.25" customHeight="1" x14ac:dyDescent="0.2">
      <c r="A200" s="126" t="s">
        <v>5307</v>
      </c>
      <c r="B200" s="20">
        <v>144</v>
      </c>
      <c r="C200" s="20" t="e">
        <f>VLOOKUP(File2Modul(A200),ModulVerantwortung,2,FALSE)</f>
        <v>#N/A</v>
      </c>
      <c r="D200" s="20"/>
      <c r="E200" s="109" t="s">
        <v>5316</v>
      </c>
      <c r="F200" s="126">
        <v>1</v>
      </c>
      <c r="G200" s="126">
        <v>0</v>
      </c>
      <c r="H200" s="126">
        <v>0</v>
      </c>
      <c r="I200" s="126">
        <v>1</v>
      </c>
      <c r="J200" s="126">
        <v>0</v>
      </c>
      <c r="K200" s="126">
        <v>0</v>
      </c>
      <c r="L200" s="126">
        <v>1</v>
      </c>
      <c r="M200" s="143" t="s">
        <v>5317</v>
      </c>
      <c r="N200" s="126">
        <v>1</v>
      </c>
      <c r="Q200" s="126">
        <v>0</v>
      </c>
      <c r="U200" s="126">
        <v>1</v>
      </c>
      <c r="V200" s="126" t="s">
        <v>3507</v>
      </c>
      <c r="W200" s="126">
        <v>1</v>
      </c>
      <c r="X200" s="126">
        <v>2</v>
      </c>
      <c r="Y200" s="126">
        <v>1</v>
      </c>
      <c r="Z200" s="126">
        <v>0</v>
      </c>
      <c r="AA200" s="126">
        <v>0</v>
      </c>
      <c r="AB200" s="126">
        <v>0</v>
      </c>
      <c r="AC200" s="126">
        <v>0</v>
      </c>
      <c r="AD200" s="126">
        <v>0</v>
      </c>
      <c r="AE200" s="126">
        <v>0</v>
      </c>
      <c r="AF200" s="126">
        <v>1</v>
      </c>
      <c r="AG200" s="126">
        <v>0</v>
      </c>
      <c r="AH200" s="126">
        <v>0</v>
      </c>
      <c r="AI200" s="126">
        <v>1</v>
      </c>
      <c r="BR200" s="126">
        <v>7</v>
      </c>
      <c r="BS200" s="126">
        <v>7</v>
      </c>
      <c r="BT200" s="126">
        <v>7</v>
      </c>
      <c r="BV200" s="126">
        <v>1</v>
      </c>
      <c r="BW200" s="126">
        <v>1</v>
      </c>
      <c r="BX200" s="126">
        <v>1</v>
      </c>
      <c r="BY200" s="126">
        <v>0</v>
      </c>
      <c r="BZ200" s="126">
        <v>5</v>
      </c>
      <c r="CA200" s="126">
        <v>2</v>
      </c>
    </row>
    <row r="201" spans="1:79" s="126" customFormat="1" ht="11.25" customHeight="1" x14ac:dyDescent="0.2">
      <c r="A201" s="126" t="s">
        <v>5307</v>
      </c>
      <c r="B201" s="20">
        <v>152</v>
      </c>
      <c r="C201" s="20" t="e">
        <f>VLOOKUP(File2Modul(A201),ModulVerantwortung,2,FALSE)</f>
        <v>#N/A</v>
      </c>
      <c r="D201" s="20"/>
      <c r="E201" s="109" t="s">
        <v>5318</v>
      </c>
      <c r="F201" s="126">
        <v>1</v>
      </c>
      <c r="G201" s="126">
        <v>0</v>
      </c>
      <c r="H201" s="126">
        <v>0</v>
      </c>
      <c r="I201" s="126">
        <v>1</v>
      </c>
      <c r="J201" s="126">
        <v>0</v>
      </c>
      <c r="K201" s="126">
        <v>0</v>
      </c>
      <c r="L201" s="126">
        <v>1</v>
      </c>
      <c r="M201" s="143" t="s">
        <v>5319</v>
      </c>
      <c r="N201" s="126">
        <v>1</v>
      </c>
      <c r="Q201" s="126">
        <v>0</v>
      </c>
      <c r="U201" s="126">
        <v>1</v>
      </c>
      <c r="V201" s="126" t="s">
        <v>3507</v>
      </c>
      <c r="W201" s="126">
        <v>1</v>
      </c>
      <c r="X201" s="126">
        <v>2</v>
      </c>
      <c r="Y201" s="126">
        <v>1</v>
      </c>
      <c r="Z201" s="126">
        <v>0</v>
      </c>
      <c r="AA201" s="126">
        <v>0</v>
      </c>
      <c r="AB201" s="126">
        <v>0</v>
      </c>
      <c r="AC201" s="126">
        <v>0</v>
      </c>
      <c r="AD201" s="126">
        <v>0</v>
      </c>
      <c r="AE201" s="126">
        <v>0</v>
      </c>
      <c r="AF201" s="126">
        <v>1</v>
      </c>
      <c r="AG201" s="126">
        <v>0</v>
      </c>
      <c r="AH201" s="126">
        <v>0</v>
      </c>
      <c r="AI201" s="126">
        <v>1</v>
      </c>
      <c r="BR201" s="126">
        <v>7</v>
      </c>
      <c r="BS201" s="126">
        <v>7</v>
      </c>
      <c r="BT201" s="126">
        <v>7</v>
      </c>
      <c r="BV201" s="126">
        <v>1</v>
      </c>
      <c r="BW201" s="126">
        <v>1</v>
      </c>
      <c r="BX201" s="126">
        <v>1</v>
      </c>
      <c r="BY201" s="126">
        <v>0</v>
      </c>
      <c r="BZ201" s="126">
        <v>5</v>
      </c>
      <c r="CA201" s="126">
        <v>2</v>
      </c>
    </row>
    <row r="202" spans="1:79" s="126" customFormat="1" ht="11.25" customHeight="1" x14ac:dyDescent="0.2">
      <c r="A202" s="126" t="s">
        <v>5307</v>
      </c>
      <c r="B202" s="20">
        <v>160</v>
      </c>
      <c r="C202" s="20" t="e">
        <f>VLOOKUP(File2Modul(A202),ModulVerantwortung,2,FALSE)</f>
        <v>#N/A</v>
      </c>
      <c r="D202" s="20"/>
      <c r="E202" s="109" t="s">
        <v>5320</v>
      </c>
      <c r="F202" s="126">
        <v>1</v>
      </c>
      <c r="G202" s="126">
        <v>0</v>
      </c>
      <c r="H202" s="126">
        <v>0</v>
      </c>
      <c r="I202" s="126">
        <v>1</v>
      </c>
      <c r="J202" s="126">
        <v>0</v>
      </c>
      <c r="K202" s="126">
        <v>0</v>
      </c>
      <c r="L202" s="126">
        <v>1</v>
      </c>
      <c r="M202" s="143" t="s">
        <v>5321</v>
      </c>
      <c r="N202" s="126">
        <v>1</v>
      </c>
      <c r="Q202" s="126">
        <v>0</v>
      </c>
      <c r="U202" s="126">
        <v>1</v>
      </c>
      <c r="V202" s="126" t="s">
        <v>3507</v>
      </c>
      <c r="W202" s="126">
        <v>1</v>
      </c>
      <c r="X202" s="126">
        <v>2</v>
      </c>
      <c r="Y202" s="126">
        <v>1</v>
      </c>
      <c r="Z202" s="126">
        <v>0</v>
      </c>
      <c r="AA202" s="126">
        <v>0</v>
      </c>
      <c r="AB202" s="126">
        <v>0</v>
      </c>
      <c r="AC202" s="126">
        <v>0</v>
      </c>
      <c r="AD202" s="126">
        <v>0</v>
      </c>
      <c r="AE202" s="126">
        <v>0</v>
      </c>
      <c r="AF202" s="126">
        <v>1</v>
      </c>
      <c r="AG202" s="126">
        <v>0</v>
      </c>
      <c r="AH202" s="126">
        <v>0</v>
      </c>
      <c r="AI202" s="126">
        <v>1</v>
      </c>
      <c r="BR202" s="126">
        <v>7</v>
      </c>
      <c r="BS202" s="126">
        <v>7</v>
      </c>
      <c r="BT202" s="126">
        <v>7</v>
      </c>
      <c r="BV202" s="126">
        <v>1</v>
      </c>
      <c r="BW202" s="126">
        <v>1</v>
      </c>
      <c r="BX202" s="126">
        <v>1</v>
      </c>
      <c r="BY202" s="126">
        <v>0</v>
      </c>
      <c r="BZ202" s="126">
        <v>5</v>
      </c>
      <c r="CA202" s="126">
        <v>2</v>
      </c>
    </row>
    <row r="203" spans="1:79" s="126" customFormat="1" ht="11.25" customHeight="1" x14ac:dyDescent="0.2">
      <c r="A203" s="126" t="s">
        <v>5307</v>
      </c>
      <c r="B203" s="20">
        <v>168</v>
      </c>
      <c r="C203" s="20" t="e">
        <f>VLOOKUP(File2Modul(A203),ModulVerantwortung,2,FALSE)</f>
        <v>#N/A</v>
      </c>
      <c r="D203" s="20"/>
      <c r="E203" s="109" t="s">
        <v>5322</v>
      </c>
      <c r="F203" s="126">
        <v>1</v>
      </c>
      <c r="G203" s="126">
        <v>0</v>
      </c>
      <c r="H203" s="126">
        <v>0</v>
      </c>
      <c r="I203" s="126">
        <v>1</v>
      </c>
      <c r="J203" s="126">
        <v>0</v>
      </c>
      <c r="K203" s="126">
        <v>0</v>
      </c>
      <c r="L203" s="126">
        <v>1</v>
      </c>
      <c r="M203" s="143" t="s">
        <v>5323</v>
      </c>
      <c r="N203" s="126">
        <v>1</v>
      </c>
      <c r="Q203" s="126">
        <v>0</v>
      </c>
      <c r="U203" s="126">
        <v>1</v>
      </c>
      <c r="V203" s="126" t="s">
        <v>3507</v>
      </c>
      <c r="W203" s="126">
        <v>1</v>
      </c>
      <c r="X203" s="126">
        <v>2</v>
      </c>
      <c r="Y203" s="126">
        <v>1</v>
      </c>
      <c r="Z203" s="126">
        <v>0</v>
      </c>
      <c r="AA203" s="126">
        <v>0</v>
      </c>
      <c r="AB203" s="126">
        <v>0</v>
      </c>
      <c r="AC203" s="126">
        <v>0</v>
      </c>
      <c r="AD203" s="126">
        <v>0</v>
      </c>
      <c r="AE203" s="126">
        <v>0</v>
      </c>
      <c r="AF203" s="126">
        <v>1</v>
      </c>
      <c r="AG203" s="126">
        <v>0</v>
      </c>
      <c r="AH203" s="126">
        <v>0</v>
      </c>
      <c r="AI203" s="126">
        <v>1</v>
      </c>
      <c r="BR203" s="126">
        <v>7</v>
      </c>
      <c r="BS203" s="126">
        <v>7</v>
      </c>
      <c r="BT203" s="126">
        <v>7</v>
      </c>
      <c r="BV203" s="126">
        <v>1</v>
      </c>
      <c r="BW203" s="126">
        <v>1</v>
      </c>
      <c r="BX203" s="126">
        <v>1</v>
      </c>
      <c r="BY203" s="126">
        <v>0</v>
      </c>
      <c r="BZ203" s="126">
        <v>5</v>
      </c>
      <c r="CA203" s="126">
        <v>2</v>
      </c>
    </row>
    <row r="204" spans="1:79" s="126" customFormat="1" ht="11.25" customHeight="1" x14ac:dyDescent="0.2">
      <c r="A204" s="126" t="s">
        <v>5307</v>
      </c>
      <c r="B204" s="20">
        <v>176</v>
      </c>
      <c r="C204" s="20" t="e">
        <f>VLOOKUP(File2Modul(A204),ModulVerantwortung,2,FALSE)</f>
        <v>#N/A</v>
      </c>
      <c r="D204" s="20"/>
      <c r="E204" s="109" t="s">
        <v>5324</v>
      </c>
      <c r="F204" s="126">
        <v>1</v>
      </c>
      <c r="G204" s="126">
        <v>0</v>
      </c>
      <c r="H204" s="126">
        <v>0</v>
      </c>
      <c r="I204" s="126">
        <v>1</v>
      </c>
      <c r="J204" s="126">
        <v>0</v>
      </c>
      <c r="K204" s="126">
        <v>0</v>
      </c>
      <c r="L204" s="126">
        <v>1</v>
      </c>
      <c r="M204" s="143" t="s">
        <v>5325</v>
      </c>
      <c r="N204" s="126">
        <v>1</v>
      </c>
      <c r="Q204" s="126">
        <v>0</v>
      </c>
      <c r="U204" s="126">
        <v>1</v>
      </c>
      <c r="V204" s="126" t="s">
        <v>3507</v>
      </c>
      <c r="W204" s="126">
        <v>1</v>
      </c>
      <c r="X204" s="126">
        <v>2</v>
      </c>
      <c r="Y204" s="126">
        <v>1</v>
      </c>
      <c r="Z204" s="126">
        <v>0</v>
      </c>
      <c r="AA204" s="126">
        <v>0</v>
      </c>
      <c r="AB204" s="126">
        <v>0</v>
      </c>
      <c r="AC204" s="126">
        <v>0</v>
      </c>
      <c r="AD204" s="126">
        <v>0</v>
      </c>
      <c r="AE204" s="126">
        <v>0</v>
      </c>
      <c r="AF204" s="126">
        <v>1</v>
      </c>
      <c r="AG204" s="126">
        <v>0</v>
      </c>
      <c r="AH204" s="126">
        <v>0</v>
      </c>
      <c r="AI204" s="126">
        <v>1</v>
      </c>
      <c r="BR204" s="126">
        <v>7</v>
      </c>
      <c r="BS204" s="126">
        <v>7</v>
      </c>
      <c r="BT204" s="126">
        <v>7</v>
      </c>
      <c r="BV204" s="126">
        <v>1</v>
      </c>
      <c r="BW204" s="126">
        <v>1</v>
      </c>
      <c r="BX204" s="126">
        <v>1</v>
      </c>
      <c r="BY204" s="126">
        <v>0</v>
      </c>
      <c r="BZ204" s="126">
        <v>5</v>
      </c>
      <c r="CA204" s="126">
        <v>2</v>
      </c>
    </row>
    <row r="205" spans="1:79" s="126" customFormat="1" ht="11.25" customHeight="1" x14ac:dyDescent="0.2">
      <c r="A205" s="126" t="s">
        <v>5307</v>
      </c>
      <c r="B205" s="20">
        <v>184</v>
      </c>
      <c r="C205" s="20" t="e">
        <f>VLOOKUP(File2Modul(A205),ModulVerantwortung,2,FALSE)</f>
        <v>#N/A</v>
      </c>
      <c r="D205" s="20"/>
      <c r="E205" s="109" t="s">
        <v>5326</v>
      </c>
      <c r="F205" s="126">
        <v>1</v>
      </c>
      <c r="G205" s="126">
        <v>0</v>
      </c>
      <c r="H205" s="126">
        <v>0</v>
      </c>
      <c r="I205" s="126">
        <v>1</v>
      </c>
      <c r="J205" s="126">
        <v>0</v>
      </c>
      <c r="K205" s="126">
        <v>0</v>
      </c>
      <c r="L205" s="126">
        <v>1</v>
      </c>
      <c r="M205" s="143" t="s">
        <v>5327</v>
      </c>
      <c r="N205" s="126">
        <v>1</v>
      </c>
      <c r="Q205" s="126">
        <v>0</v>
      </c>
      <c r="U205" s="126">
        <v>1</v>
      </c>
      <c r="V205" s="126" t="s">
        <v>3507</v>
      </c>
      <c r="W205" s="126">
        <v>1</v>
      </c>
      <c r="X205" s="126">
        <v>2</v>
      </c>
      <c r="Y205" s="126">
        <v>1</v>
      </c>
      <c r="Z205" s="126">
        <v>0</v>
      </c>
      <c r="AA205" s="126">
        <v>0</v>
      </c>
      <c r="AB205" s="126">
        <v>0</v>
      </c>
      <c r="AC205" s="126">
        <v>0</v>
      </c>
      <c r="AD205" s="126">
        <v>0</v>
      </c>
      <c r="AE205" s="126">
        <v>0</v>
      </c>
      <c r="AF205" s="126">
        <v>1</v>
      </c>
      <c r="AG205" s="126">
        <v>0</v>
      </c>
      <c r="AH205" s="126">
        <v>0</v>
      </c>
      <c r="AI205" s="126">
        <v>1</v>
      </c>
      <c r="BR205" s="126">
        <v>7</v>
      </c>
      <c r="BS205" s="126">
        <v>7</v>
      </c>
      <c r="BT205" s="126">
        <v>7</v>
      </c>
      <c r="BV205" s="126">
        <v>1</v>
      </c>
      <c r="BW205" s="126">
        <v>1</v>
      </c>
      <c r="BX205" s="126">
        <v>1</v>
      </c>
      <c r="BY205" s="126">
        <v>0</v>
      </c>
      <c r="BZ205" s="126">
        <v>5</v>
      </c>
      <c r="CA205" s="126">
        <v>2</v>
      </c>
    </row>
    <row r="206" spans="1:79" s="126" customFormat="1" ht="11.25" customHeight="1" x14ac:dyDescent="0.2">
      <c r="A206" s="126" t="s">
        <v>5307</v>
      </c>
      <c r="B206" s="20">
        <v>193</v>
      </c>
      <c r="C206" s="20" t="e">
        <f>VLOOKUP(File2Modul(A206),ModulVerantwortung,2,FALSE)</f>
        <v>#N/A</v>
      </c>
      <c r="D206" s="20"/>
      <c r="E206" s="109" t="s">
        <v>5328</v>
      </c>
      <c r="F206" s="126">
        <v>1</v>
      </c>
      <c r="G206" s="126">
        <v>0</v>
      </c>
      <c r="H206" s="126">
        <v>0</v>
      </c>
      <c r="I206" s="126">
        <v>1</v>
      </c>
      <c r="J206" s="126">
        <v>0</v>
      </c>
      <c r="K206" s="126">
        <v>0</v>
      </c>
      <c r="L206" s="126">
        <v>1</v>
      </c>
      <c r="M206" s="143" t="s">
        <v>5329</v>
      </c>
      <c r="N206" s="126">
        <v>1</v>
      </c>
      <c r="Q206" s="126">
        <v>0</v>
      </c>
      <c r="U206" s="126">
        <v>1</v>
      </c>
      <c r="V206" s="126" t="s">
        <v>3507</v>
      </c>
      <c r="W206" s="126">
        <v>1</v>
      </c>
      <c r="X206" s="126">
        <v>2</v>
      </c>
      <c r="Y206" s="126">
        <v>1</v>
      </c>
      <c r="Z206" s="126">
        <v>0</v>
      </c>
      <c r="AA206" s="126">
        <v>0</v>
      </c>
      <c r="AB206" s="126">
        <v>0</v>
      </c>
      <c r="AC206" s="126">
        <v>0</v>
      </c>
      <c r="AD206" s="126">
        <v>0</v>
      </c>
      <c r="AE206" s="126">
        <v>0</v>
      </c>
      <c r="AF206" s="126">
        <v>1</v>
      </c>
      <c r="AG206" s="126">
        <v>0</v>
      </c>
      <c r="AH206" s="126">
        <v>0</v>
      </c>
      <c r="AI206" s="126">
        <v>1</v>
      </c>
      <c r="BR206" s="126">
        <v>6</v>
      </c>
      <c r="BS206" s="126">
        <v>6</v>
      </c>
      <c r="BT206" s="126">
        <v>6</v>
      </c>
      <c r="BV206" s="126">
        <v>1</v>
      </c>
      <c r="BW206" s="126">
        <v>1</v>
      </c>
      <c r="BX206" s="126">
        <v>1</v>
      </c>
      <c r="BY206" s="126">
        <v>0</v>
      </c>
      <c r="BZ206" s="126">
        <v>5</v>
      </c>
      <c r="CA206" s="126">
        <v>1</v>
      </c>
    </row>
    <row r="207" spans="1:79" s="126" customFormat="1" ht="11.25" customHeight="1" x14ac:dyDescent="0.2">
      <c r="A207" s="126" t="s">
        <v>5307</v>
      </c>
      <c r="B207" s="20">
        <v>201</v>
      </c>
      <c r="C207" s="20" t="e">
        <f>VLOOKUP(File2Modul(A207),ModulVerantwortung,2,FALSE)</f>
        <v>#N/A</v>
      </c>
      <c r="D207" s="20"/>
      <c r="E207" s="109" t="s">
        <v>5330</v>
      </c>
      <c r="F207" s="126">
        <v>1</v>
      </c>
      <c r="G207" s="126">
        <v>0</v>
      </c>
      <c r="H207" s="126">
        <v>0</v>
      </c>
      <c r="I207" s="126">
        <v>1</v>
      </c>
      <c r="J207" s="126">
        <v>0</v>
      </c>
      <c r="K207" s="126">
        <v>0</v>
      </c>
      <c r="L207" s="126">
        <v>1</v>
      </c>
      <c r="M207" s="143" t="s">
        <v>5331</v>
      </c>
      <c r="N207" s="126">
        <v>1</v>
      </c>
      <c r="Q207" s="126">
        <v>0</v>
      </c>
      <c r="U207" s="126">
        <v>1</v>
      </c>
      <c r="V207" s="126" t="s">
        <v>3507</v>
      </c>
      <c r="W207" s="126">
        <v>1</v>
      </c>
      <c r="X207" s="126">
        <v>2</v>
      </c>
      <c r="Y207" s="126">
        <v>1</v>
      </c>
      <c r="Z207" s="126">
        <v>0</v>
      </c>
      <c r="AA207" s="126">
        <v>0</v>
      </c>
      <c r="AB207" s="126">
        <v>0</v>
      </c>
      <c r="AC207" s="126">
        <v>0</v>
      </c>
      <c r="AD207" s="126">
        <v>0</v>
      </c>
      <c r="AE207" s="126">
        <v>0</v>
      </c>
      <c r="AF207" s="126">
        <v>1</v>
      </c>
      <c r="AG207" s="126">
        <v>0</v>
      </c>
      <c r="AH207" s="126">
        <v>0</v>
      </c>
      <c r="AI207" s="126">
        <v>1</v>
      </c>
      <c r="BR207" s="126">
        <v>6</v>
      </c>
      <c r="BS207" s="126">
        <v>6</v>
      </c>
      <c r="BT207" s="126">
        <v>6</v>
      </c>
      <c r="BV207" s="126">
        <v>1</v>
      </c>
      <c r="BW207" s="126">
        <v>1</v>
      </c>
      <c r="BX207" s="126">
        <v>1</v>
      </c>
      <c r="BY207" s="126">
        <v>0</v>
      </c>
      <c r="BZ207" s="126">
        <v>5</v>
      </c>
      <c r="CA207" s="126">
        <v>1</v>
      </c>
    </row>
    <row r="208" spans="1:79" s="126" customFormat="1" ht="11.25" customHeight="1" x14ac:dyDescent="0.2">
      <c r="A208" s="126" t="s">
        <v>5307</v>
      </c>
      <c r="B208" s="20">
        <v>209</v>
      </c>
      <c r="C208" s="20" t="e">
        <f>VLOOKUP(File2Modul(A208),ModulVerantwortung,2,FALSE)</f>
        <v>#N/A</v>
      </c>
      <c r="D208" s="20"/>
      <c r="E208" s="109" t="s">
        <v>5332</v>
      </c>
      <c r="F208" s="126">
        <v>1</v>
      </c>
      <c r="G208" s="126">
        <v>0</v>
      </c>
      <c r="H208" s="126">
        <v>0</v>
      </c>
      <c r="I208" s="126">
        <v>1</v>
      </c>
      <c r="J208" s="126">
        <v>0</v>
      </c>
      <c r="K208" s="126">
        <v>0</v>
      </c>
      <c r="L208" s="126">
        <v>1</v>
      </c>
      <c r="M208" s="143" t="s">
        <v>5333</v>
      </c>
      <c r="N208" s="126">
        <v>1</v>
      </c>
      <c r="Q208" s="126">
        <v>0</v>
      </c>
      <c r="U208" s="126">
        <v>1</v>
      </c>
      <c r="V208" s="126" t="s">
        <v>3507</v>
      </c>
      <c r="W208" s="126">
        <v>1</v>
      </c>
      <c r="X208" s="126">
        <v>2</v>
      </c>
      <c r="Y208" s="126">
        <v>1</v>
      </c>
      <c r="Z208" s="126">
        <v>0</v>
      </c>
      <c r="AA208" s="126">
        <v>0</v>
      </c>
      <c r="AB208" s="126">
        <v>0</v>
      </c>
      <c r="AC208" s="126">
        <v>0</v>
      </c>
      <c r="AD208" s="126">
        <v>0</v>
      </c>
      <c r="AE208" s="126">
        <v>0</v>
      </c>
      <c r="AF208" s="126">
        <v>1</v>
      </c>
      <c r="AG208" s="126">
        <v>0</v>
      </c>
      <c r="AH208" s="126">
        <v>0</v>
      </c>
      <c r="AI208" s="126">
        <v>1</v>
      </c>
      <c r="BR208" s="126">
        <v>6</v>
      </c>
      <c r="BS208" s="126">
        <v>6</v>
      </c>
      <c r="BT208" s="126">
        <v>6</v>
      </c>
      <c r="BV208" s="126">
        <v>1</v>
      </c>
      <c r="BW208" s="126">
        <v>1</v>
      </c>
      <c r="BX208" s="126">
        <v>1</v>
      </c>
      <c r="BY208" s="126">
        <v>0</v>
      </c>
      <c r="BZ208" s="126">
        <v>5</v>
      </c>
      <c r="CA208" s="126">
        <v>1</v>
      </c>
    </row>
    <row r="209" spans="1:79" s="126" customFormat="1" ht="11.25" customHeight="1" x14ac:dyDescent="0.2">
      <c r="A209" s="126" t="s">
        <v>5307</v>
      </c>
      <c r="B209" s="20">
        <v>217</v>
      </c>
      <c r="C209" s="20" t="e">
        <f>VLOOKUP(File2Modul(A209),ModulVerantwortung,2,FALSE)</f>
        <v>#N/A</v>
      </c>
      <c r="D209" s="20"/>
      <c r="E209" s="109" t="s">
        <v>5334</v>
      </c>
      <c r="F209" s="126">
        <v>1</v>
      </c>
      <c r="G209" s="126">
        <v>0</v>
      </c>
      <c r="H209" s="126">
        <v>0</v>
      </c>
      <c r="I209" s="126">
        <v>1</v>
      </c>
      <c r="J209" s="126">
        <v>0</v>
      </c>
      <c r="K209" s="126">
        <v>0</v>
      </c>
      <c r="L209" s="126">
        <v>1</v>
      </c>
      <c r="M209" s="143" t="s">
        <v>5335</v>
      </c>
      <c r="N209" s="126">
        <v>1</v>
      </c>
      <c r="Q209" s="126">
        <v>0</v>
      </c>
      <c r="U209" s="126">
        <v>1</v>
      </c>
      <c r="V209" s="126" t="s">
        <v>3507</v>
      </c>
      <c r="W209" s="126">
        <v>1</v>
      </c>
      <c r="X209" s="126">
        <v>2</v>
      </c>
      <c r="Y209" s="126">
        <v>1</v>
      </c>
      <c r="Z209" s="126">
        <v>0</v>
      </c>
      <c r="AA209" s="126">
        <v>0</v>
      </c>
      <c r="AB209" s="126">
        <v>0</v>
      </c>
      <c r="AC209" s="126">
        <v>0</v>
      </c>
      <c r="AD209" s="126">
        <v>0</v>
      </c>
      <c r="AE209" s="126">
        <v>0</v>
      </c>
      <c r="AF209" s="126">
        <v>1</v>
      </c>
      <c r="AG209" s="126">
        <v>0</v>
      </c>
      <c r="AH209" s="126">
        <v>0</v>
      </c>
      <c r="AI209" s="126">
        <v>1</v>
      </c>
      <c r="BR209" s="126">
        <v>6</v>
      </c>
      <c r="BS209" s="126">
        <v>6</v>
      </c>
      <c r="BT209" s="126">
        <v>6</v>
      </c>
      <c r="BV209" s="126">
        <v>1</v>
      </c>
      <c r="BW209" s="126">
        <v>1</v>
      </c>
      <c r="BX209" s="126">
        <v>1</v>
      </c>
      <c r="BY209" s="126">
        <v>0</v>
      </c>
      <c r="BZ209" s="126">
        <v>5</v>
      </c>
      <c r="CA209" s="126">
        <v>1</v>
      </c>
    </row>
    <row r="210" spans="1:79" s="126" customFormat="1" ht="11.25" customHeight="1" x14ac:dyDescent="0.2">
      <c r="A210" s="126" t="s">
        <v>5307</v>
      </c>
      <c r="B210" s="20">
        <v>225</v>
      </c>
      <c r="C210" s="20" t="e">
        <f>VLOOKUP(File2Modul(A210),ModulVerantwortung,2,FALSE)</f>
        <v>#N/A</v>
      </c>
      <c r="D210" s="20"/>
      <c r="E210" s="109" t="s">
        <v>5336</v>
      </c>
      <c r="F210" s="126">
        <v>1</v>
      </c>
      <c r="G210" s="126">
        <v>0</v>
      </c>
      <c r="H210" s="126">
        <v>0</v>
      </c>
      <c r="I210" s="126">
        <v>1</v>
      </c>
      <c r="J210" s="126">
        <v>0</v>
      </c>
      <c r="K210" s="126">
        <v>0</v>
      </c>
      <c r="L210" s="126">
        <v>1</v>
      </c>
      <c r="M210" s="143" t="s">
        <v>5337</v>
      </c>
      <c r="N210" s="126">
        <v>1</v>
      </c>
      <c r="Q210" s="126">
        <v>0</v>
      </c>
      <c r="U210" s="126">
        <v>1</v>
      </c>
      <c r="V210" s="126" t="s">
        <v>3507</v>
      </c>
      <c r="W210" s="126">
        <v>1</v>
      </c>
      <c r="X210" s="126">
        <v>2</v>
      </c>
      <c r="Y210" s="126">
        <v>1</v>
      </c>
      <c r="Z210" s="126">
        <v>0</v>
      </c>
      <c r="AA210" s="126">
        <v>0</v>
      </c>
      <c r="AB210" s="126">
        <v>0</v>
      </c>
      <c r="AC210" s="126">
        <v>0</v>
      </c>
      <c r="AD210" s="126">
        <v>0</v>
      </c>
      <c r="AE210" s="126">
        <v>0</v>
      </c>
      <c r="AF210" s="126">
        <v>1</v>
      </c>
      <c r="AG210" s="126">
        <v>0</v>
      </c>
      <c r="AH210" s="126">
        <v>0</v>
      </c>
      <c r="AI210" s="126">
        <v>1</v>
      </c>
      <c r="BR210" s="126">
        <v>6</v>
      </c>
      <c r="BS210" s="126">
        <v>6</v>
      </c>
      <c r="BT210" s="126">
        <v>6</v>
      </c>
      <c r="BV210" s="126">
        <v>1</v>
      </c>
      <c r="BW210" s="126">
        <v>1</v>
      </c>
      <c r="BX210" s="126">
        <v>1</v>
      </c>
      <c r="BY210" s="126">
        <v>0</v>
      </c>
      <c r="BZ210" s="126">
        <v>5</v>
      </c>
      <c r="CA210" s="126">
        <v>1</v>
      </c>
    </row>
    <row r="211" spans="1:79" s="126" customFormat="1" ht="11.25" customHeight="1" x14ac:dyDescent="0.2">
      <c r="A211" s="126" t="s">
        <v>5307</v>
      </c>
      <c r="B211" s="20">
        <v>234</v>
      </c>
      <c r="C211" s="20" t="e">
        <f>VLOOKUP(File2Modul(A211),ModulVerantwortung,2,FALSE)</f>
        <v>#N/A</v>
      </c>
      <c r="D211" s="20"/>
      <c r="E211" s="109" t="s">
        <v>5338</v>
      </c>
      <c r="F211" s="126">
        <v>1</v>
      </c>
      <c r="G211" s="126">
        <v>0</v>
      </c>
      <c r="H211" s="126">
        <v>0</v>
      </c>
      <c r="I211" s="126">
        <v>1</v>
      </c>
      <c r="J211" s="126">
        <v>0</v>
      </c>
      <c r="K211" s="126">
        <v>0</v>
      </c>
      <c r="L211" s="126">
        <v>1</v>
      </c>
      <c r="M211" s="143" t="s">
        <v>5339</v>
      </c>
      <c r="N211" s="126">
        <v>1</v>
      </c>
      <c r="Q211" s="126">
        <v>0</v>
      </c>
      <c r="U211" s="126">
        <v>1</v>
      </c>
      <c r="V211" s="126" t="s">
        <v>3507</v>
      </c>
      <c r="W211" s="126">
        <v>1</v>
      </c>
      <c r="X211" s="126">
        <v>2</v>
      </c>
      <c r="Y211" s="126">
        <v>1</v>
      </c>
      <c r="Z211" s="126">
        <v>0</v>
      </c>
      <c r="AA211" s="126">
        <v>0</v>
      </c>
      <c r="AB211" s="126">
        <v>0</v>
      </c>
      <c r="AC211" s="126">
        <v>0</v>
      </c>
      <c r="AD211" s="126">
        <v>0</v>
      </c>
      <c r="AE211" s="126">
        <v>0</v>
      </c>
      <c r="AF211" s="126">
        <v>1</v>
      </c>
      <c r="AG211" s="126">
        <v>0</v>
      </c>
      <c r="AH211" s="126">
        <v>0</v>
      </c>
      <c r="AI211" s="126">
        <v>1</v>
      </c>
      <c r="BR211" s="126">
        <v>6</v>
      </c>
      <c r="BS211" s="126">
        <v>6</v>
      </c>
      <c r="BT211" s="126">
        <v>6</v>
      </c>
      <c r="BV211" s="126">
        <v>1</v>
      </c>
      <c r="BW211" s="126">
        <v>1</v>
      </c>
      <c r="BX211" s="126">
        <v>1</v>
      </c>
      <c r="BY211" s="126">
        <v>0</v>
      </c>
      <c r="BZ211" s="126">
        <v>5</v>
      </c>
      <c r="CA211" s="126">
        <v>1</v>
      </c>
    </row>
    <row r="212" spans="1:79" s="126" customFormat="1" ht="11.25" customHeight="1" x14ac:dyDescent="0.2">
      <c r="A212" s="126" t="s">
        <v>5307</v>
      </c>
      <c r="B212" s="20">
        <v>244</v>
      </c>
      <c r="C212" s="20" t="e">
        <f>VLOOKUP(File2Modul(A212),ModulVerantwortung,2,FALSE)</f>
        <v>#N/A</v>
      </c>
      <c r="D212" s="20"/>
      <c r="E212" s="109" t="s">
        <v>5340</v>
      </c>
      <c r="F212" s="126">
        <v>2</v>
      </c>
      <c r="G212" s="126">
        <v>1</v>
      </c>
      <c r="H212" s="126">
        <v>0</v>
      </c>
      <c r="I212" s="126">
        <v>2</v>
      </c>
      <c r="J212" s="126">
        <v>1</v>
      </c>
      <c r="K212" s="126">
        <v>2</v>
      </c>
      <c r="L212" s="126">
        <v>3</v>
      </c>
      <c r="M212" s="143" t="s">
        <v>5341</v>
      </c>
      <c r="N212" s="126">
        <v>4</v>
      </c>
      <c r="Q212" s="126">
        <v>0</v>
      </c>
      <c r="U212" s="126">
        <v>5</v>
      </c>
      <c r="V212" s="126" t="s">
        <v>3513</v>
      </c>
      <c r="W212" s="126">
        <v>3</v>
      </c>
      <c r="X212" s="126">
        <v>5</v>
      </c>
      <c r="Y212" s="126">
        <v>17</v>
      </c>
      <c r="Z212" s="126">
        <v>0</v>
      </c>
      <c r="AA212" s="126">
        <v>0</v>
      </c>
      <c r="AB212" s="126">
        <v>0</v>
      </c>
      <c r="AC212" s="126">
        <v>0</v>
      </c>
      <c r="AD212" s="126">
        <v>2</v>
      </c>
      <c r="AE212" s="126">
        <v>0</v>
      </c>
      <c r="AF212" s="126">
        <v>0.4</v>
      </c>
      <c r="AG212" s="126">
        <v>0</v>
      </c>
      <c r="AH212" s="126">
        <v>0</v>
      </c>
      <c r="AI212" s="126">
        <v>1</v>
      </c>
      <c r="BR212" s="126">
        <v>6</v>
      </c>
      <c r="BS212" s="126">
        <v>9</v>
      </c>
      <c r="BT212" s="126">
        <v>9</v>
      </c>
      <c r="BV212" s="126">
        <v>6</v>
      </c>
      <c r="BW212" s="126">
        <v>4</v>
      </c>
      <c r="BX212" s="126">
        <v>1</v>
      </c>
      <c r="BY212" s="126">
        <v>0</v>
      </c>
      <c r="BZ212" s="126">
        <v>28</v>
      </c>
      <c r="CA212" s="126">
        <v>8</v>
      </c>
    </row>
    <row r="213" spans="1:79" s="126" customFormat="1" ht="11.25" customHeight="1" x14ac:dyDescent="0.2">
      <c r="A213" s="126" t="s">
        <v>5307</v>
      </c>
      <c r="B213" s="20">
        <v>268</v>
      </c>
      <c r="C213" s="20" t="e">
        <f>VLOOKUP(File2Modul(A213),ModulVerantwortung,2,FALSE)</f>
        <v>#N/A</v>
      </c>
      <c r="D213" s="20"/>
      <c r="E213" s="109" t="s">
        <v>5342</v>
      </c>
      <c r="F213" s="126">
        <v>2</v>
      </c>
      <c r="G213" s="126">
        <v>1</v>
      </c>
      <c r="H213" s="126">
        <v>0</v>
      </c>
      <c r="I213" s="126">
        <v>2</v>
      </c>
      <c r="J213" s="126">
        <v>1</v>
      </c>
      <c r="K213" s="126">
        <v>2</v>
      </c>
      <c r="L213" s="126">
        <v>3</v>
      </c>
      <c r="M213" s="143" t="s">
        <v>5343</v>
      </c>
      <c r="N213" s="126">
        <v>5</v>
      </c>
      <c r="Q213" s="126">
        <v>0</v>
      </c>
      <c r="U213" s="126">
        <v>6</v>
      </c>
      <c r="V213" s="126" t="s">
        <v>3513</v>
      </c>
      <c r="W213" s="126">
        <v>4</v>
      </c>
      <c r="X213" s="126">
        <v>6</v>
      </c>
      <c r="Y213" s="126">
        <v>16</v>
      </c>
      <c r="Z213" s="126">
        <v>0</v>
      </c>
      <c r="AA213" s="126">
        <v>0</v>
      </c>
      <c r="AB213" s="126">
        <v>0</v>
      </c>
      <c r="AC213" s="126">
        <v>0</v>
      </c>
      <c r="AD213" s="126">
        <v>2</v>
      </c>
      <c r="AE213" s="126">
        <v>0</v>
      </c>
      <c r="AF213" s="126">
        <v>0.33</v>
      </c>
      <c r="AG213" s="126">
        <v>0</v>
      </c>
      <c r="AH213" s="126">
        <v>0</v>
      </c>
      <c r="AI213" s="126">
        <v>1</v>
      </c>
      <c r="BR213" s="126">
        <v>6</v>
      </c>
      <c r="BS213" s="126">
        <v>8</v>
      </c>
      <c r="BT213" s="126">
        <v>8</v>
      </c>
      <c r="BV213" s="126">
        <v>7</v>
      </c>
      <c r="BW213" s="126">
        <v>5</v>
      </c>
      <c r="BX213" s="126">
        <v>1</v>
      </c>
      <c r="BY213" s="126">
        <v>0</v>
      </c>
      <c r="BZ213" s="126">
        <v>34</v>
      </c>
      <c r="CA213" s="126">
        <v>10</v>
      </c>
    </row>
    <row r="214" spans="1:79" s="126" customFormat="1" ht="11.25" customHeight="1" x14ac:dyDescent="0.2">
      <c r="A214" s="126" t="s">
        <v>5307</v>
      </c>
      <c r="B214" s="20">
        <v>289</v>
      </c>
      <c r="C214" s="20" t="e">
        <f>VLOOKUP(File2Modul(A214),ModulVerantwortung,2,FALSE)</f>
        <v>#N/A</v>
      </c>
      <c r="D214" s="20"/>
      <c r="E214" s="109" t="s">
        <v>5344</v>
      </c>
      <c r="F214" s="126">
        <v>3</v>
      </c>
      <c r="G214" s="126">
        <v>2</v>
      </c>
      <c r="H214" s="126">
        <v>0</v>
      </c>
      <c r="I214" s="126">
        <v>3</v>
      </c>
      <c r="J214" s="126">
        <v>1</v>
      </c>
      <c r="K214" s="126">
        <v>2</v>
      </c>
      <c r="L214" s="126">
        <v>3</v>
      </c>
      <c r="M214" s="143" t="s">
        <v>5345</v>
      </c>
      <c r="N214" s="126">
        <v>6</v>
      </c>
      <c r="Q214" s="126">
        <v>0</v>
      </c>
      <c r="U214" s="126">
        <v>7</v>
      </c>
      <c r="V214" s="126" t="s">
        <v>3516</v>
      </c>
      <c r="W214" s="126">
        <v>3</v>
      </c>
      <c r="X214" s="126">
        <v>6</v>
      </c>
      <c r="Y214" s="126">
        <v>27</v>
      </c>
      <c r="Z214" s="126">
        <v>0</v>
      </c>
      <c r="AA214" s="126">
        <v>0</v>
      </c>
      <c r="AB214" s="126">
        <v>0</v>
      </c>
      <c r="AC214" s="126">
        <v>0</v>
      </c>
      <c r="AD214" s="126">
        <v>1</v>
      </c>
      <c r="AE214" s="126">
        <v>1</v>
      </c>
      <c r="AF214" s="126">
        <v>0.43</v>
      </c>
      <c r="AG214" s="126">
        <v>0</v>
      </c>
      <c r="AH214" s="126">
        <v>0</v>
      </c>
      <c r="AI214" s="126">
        <v>1</v>
      </c>
      <c r="BR214" s="126">
        <v>6</v>
      </c>
      <c r="BS214" s="126">
        <v>9</v>
      </c>
      <c r="BT214" s="126">
        <v>11</v>
      </c>
      <c r="BV214" s="126">
        <v>10</v>
      </c>
      <c r="BW214" s="126">
        <v>7</v>
      </c>
      <c r="BX214" s="126">
        <v>1</v>
      </c>
      <c r="BY214" s="126">
        <v>0</v>
      </c>
      <c r="BZ214" s="126">
        <v>47</v>
      </c>
      <c r="CA214" s="126">
        <v>21</v>
      </c>
    </row>
    <row r="215" spans="1:79" s="126" customFormat="1" ht="11.25" customHeight="1" x14ac:dyDescent="0.2">
      <c r="A215" s="126" t="s">
        <v>5307</v>
      </c>
      <c r="B215" s="20">
        <v>321</v>
      </c>
      <c r="C215" s="20" t="e">
        <f>VLOOKUP(File2Modul(A215),ModulVerantwortung,2,FALSE)</f>
        <v>#N/A</v>
      </c>
      <c r="D215" s="20"/>
      <c r="E215" s="109" t="s">
        <v>5346</v>
      </c>
      <c r="F215" s="126">
        <v>1</v>
      </c>
      <c r="G215" s="126">
        <v>0</v>
      </c>
      <c r="H215" s="126">
        <v>0</v>
      </c>
      <c r="I215" s="126">
        <v>1</v>
      </c>
      <c r="J215" s="126">
        <v>0</v>
      </c>
      <c r="K215" s="126">
        <v>0</v>
      </c>
      <c r="L215" s="126">
        <v>1</v>
      </c>
      <c r="M215" s="143" t="s">
        <v>5347</v>
      </c>
      <c r="N215" s="126">
        <v>1</v>
      </c>
      <c r="Q215" s="126">
        <v>0</v>
      </c>
      <c r="U215" s="126">
        <v>1</v>
      </c>
      <c r="V215" s="126" t="s">
        <v>3507</v>
      </c>
      <c r="W215" s="126">
        <v>1</v>
      </c>
      <c r="X215" s="126">
        <v>2</v>
      </c>
      <c r="Y215" s="126">
        <v>2</v>
      </c>
      <c r="Z215" s="126">
        <v>0</v>
      </c>
      <c r="AA215" s="126">
        <v>0</v>
      </c>
      <c r="AB215" s="126">
        <v>0</v>
      </c>
      <c r="AC215" s="126">
        <v>0</v>
      </c>
      <c r="AD215" s="126">
        <v>0</v>
      </c>
      <c r="AE215" s="126">
        <v>0</v>
      </c>
      <c r="AF215" s="126">
        <v>1</v>
      </c>
      <c r="AG215" s="126">
        <v>0</v>
      </c>
      <c r="AH215" s="126">
        <v>0</v>
      </c>
      <c r="AI215" s="126">
        <v>1</v>
      </c>
      <c r="BR215" s="126">
        <v>6</v>
      </c>
      <c r="BS215" s="126">
        <v>6</v>
      </c>
      <c r="BT215" s="126">
        <v>6</v>
      </c>
      <c r="BV215" s="126">
        <v>1</v>
      </c>
      <c r="BW215" s="126">
        <v>1</v>
      </c>
      <c r="BX215" s="126">
        <v>1</v>
      </c>
      <c r="BY215" s="126">
        <v>0</v>
      </c>
      <c r="BZ215" s="126">
        <v>5</v>
      </c>
      <c r="CA215" s="126">
        <v>1</v>
      </c>
    </row>
    <row r="216" spans="1:79" s="126" customFormat="1" ht="11.25" customHeight="1" x14ac:dyDescent="0.2">
      <c r="A216" s="126" t="s">
        <v>5307</v>
      </c>
      <c r="B216" s="20">
        <v>328</v>
      </c>
      <c r="C216" s="20" t="e">
        <f>VLOOKUP(File2Modul(A216),ModulVerantwortung,2,FALSE)</f>
        <v>#N/A</v>
      </c>
      <c r="D216" s="20"/>
      <c r="E216" s="109" t="s">
        <v>5348</v>
      </c>
      <c r="F216" s="126">
        <v>3</v>
      </c>
      <c r="G216" s="126">
        <v>2</v>
      </c>
      <c r="H216" s="126">
        <v>0</v>
      </c>
      <c r="I216" s="126">
        <v>3</v>
      </c>
      <c r="J216" s="126">
        <v>0</v>
      </c>
      <c r="K216" s="126">
        <v>0</v>
      </c>
      <c r="L216" s="126">
        <v>2</v>
      </c>
      <c r="M216" s="143" t="s">
        <v>5349</v>
      </c>
      <c r="N216" s="126">
        <v>7</v>
      </c>
      <c r="Q216" s="126">
        <v>0</v>
      </c>
      <c r="U216" s="126">
        <v>8</v>
      </c>
      <c r="V216" s="126" t="s">
        <v>3516</v>
      </c>
      <c r="W216" s="126">
        <v>3</v>
      </c>
      <c r="X216" s="126">
        <v>6</v>
      </c>
      <c r="Y216" s="126">
        <v>26</v>
      </c>
      <c r="Z216" s="126">
        <v>0</v>
      </c>
      <c r="AA216" s="126">
        <v>0</v>
      </c>
      <c r="AB216" s="126">
        <v>0</v>
      </c>
      <c r="AC216" s="126">
        <v>0</v>
      </c>
      <c r="AD216" s="126">
        <v>0</v>
      </c>
      <c r="AE216" s="126">
        <v>2</v>
      </c>
      <c r="AF216" s="126">
        <v>0.38</v>
      </c>
      <c r="AG216" s="126">
        <v>0</v>
      </c>
      <c r="AH216" s="126">
        <v>0</v>
      </c>
      <c r="AI216" s="126">
        <v>1</v>
      </c>
      <c r="BR216" s="126">
        <v>5</v>
      </c>
      <c r="BS216" s="126">
        <v>7</v>
      </c>
      <c r="BT216" s="126">
        <v>9</v>
      </c>
      <c r="BV216" s="126">
        <v>12</v>
      </c>
      <c r="BW216" s="126">
        <v>9</v>
      </c>
      <c r="BX216" s="126">
        <v>1</v>
      </c>
      <c r="BY216" s="126">
        <v>0</v>
      </c>
      <c r="BZ216" s="126">
        <v>46</v>
      </c>
      <c r="CA216" s="126">
        <v>20</v>
      </c>
    </row>
    <row r="217" spans="1:79" s="126" customFormat="1" ht="11.25" customHeight="1" x14ac:dyDescent="0.2">
      <c r="A217" s="126" t="s">
        <v>5307</v>
      </c>
      <c r="B217" s="20">
        <v>359</v>
      </c>
      <c r="C217" s="20" t="e">
        <f>VLOOKUP(File2Modul(A217),ModulVerantwortung,2,FALSE)</f>
        <v>#N/A</v>
      </c>
      <c r="D217" s="20"/>
      <c r="E217" s="109" t="s">
        <v>5350</v>
      </c>
      <c r="F217" s="126">
        <v>3</v>
      </c>
      <c r="G217" s="126">
        <v>2</v>
      </c>
      <c r="H217" s="126">
        <v>0</v>
      </c>
      <c r="I217" s="126">
        <v>3</v>
      </c>
      <c r="J217" s="126">
        <v>0</v>
      </c>
      <c r="K217" s="126">
        <v>0</v>
      </c>
      <c r="L217" s="126">
        <v>2</v>
      </c>
      <c r="M217" s="143" t="s">
        <v>5351</v>
      </c>
      <c r="N217" s="126">
        <v>7</v>
      </c>
      <c r="Q217" s="126">
        <v>0</v>
      </c>
      <c r="U217" s="126">
        <v>8</v>
      </c>
      <c r="V217" s="126" t="s">
        <v>3516</v>
      </c>
      <c r="W217" s="126">
        <v>3</v>
      </c>
      <c r="X217" s="126">
        <v>6</v>
      </c>
      <c r="Y217" s="126">
        <v>26</v>
      </c>
      <c r="Z217" s="126">
        <v>0</v>
      </c>
      <c r="AA217" s="126">
        <v>0</v>
      </c>
      <c r="AB217" s="126">
        <v>0</v>
      </c>
      <c r="AC217" s="126">
        <v>0</v>
      </c>
      <c r="AD217" s="126">
        <v>0</v>
      </c>
      <c r="AE217" s="126">
        <v>2</v>
      </c>
      <c r="AF217" s="126">
        <v>0.38</v>
      </c>
      <c r="AG217" s="126">
        <v>0</v>
      </c>
      <c r="AH217" s="126">
        <v>0</v>
      </c>
      <c r="AI217" s="126">
        <v>1</v>
      </c>
      <c r="BR217" s="126">
        <v>5</v>
      </c>
      <c r="BS217" s="126">
        <v>6</v>
      </c>
      <c r="BT217" s="126">
        <v>8</v>
      </c>
      <c r="BV217" s="126">
        <v>12</v>
      </c>
      <c r="BW217" s="126">
        <v>9</v>
      </c>
      <c r="BX217" s="126">
        <v>1</v>
      </c>
      <c r="BY217" s="126">
        <v>0</v>
      </c>
      <c r="BZ217" s="126">
        <v>44</v>
      </c>
      <c r="CA217" s="126">
        <v>18</v>
      </c>
    </row>
    <row r="218" spans="1:79" s="126" customFormat="1" ht="11.25" customHeight="1" x14ac:dyDescent="0.2">
      <c r="A218" s="126" t="s">
        <v>5307</v>
      </c>
      <c r="B218" s="20">
        <v>392</v>
      </c>
      <c r="C218" s="20" t="e">
        <f>VLOOKUP(File2Modul(A218),ModulVerantwortung,2,FALSE)</f>
        <v>#N/A</v>
      </c>
      <c r="D218" s="20"/>
      <c r="E218" s="109" t="s">
        <v>5352</v>
      </c>
      <c r="F218" s="126">
        <v>1</v>
      </c>
      <c r="G218" s="126">
        <v>0</v>
      </c>
      <c r="H218" s="126">
        <v>0</v>
      </c>
      <c r="I218" s="126">
        <v>1</v>
      </c>
      <c r="J218" s="126">
        <v>0</v>
      </c>
      <c r="K218" s="126">
        <v>0</v>
      </c>
      <c r="L218" s="126">
        <v>1</v>
      </c>
      <c r="M218" s="143" t="s">
        <v>5353</v>
      </c>
      <c r="N218" s="126">
        <v>1</v>
      </c>
      <c r="Q218" s="126">
        <v>0</v>
      </c>
      <c r="U218" s="126">
        <v>1</v>
      </c>
      <c r="V218" s="126" t="s">
        <v>3507</v>
      </c>
      <c r="W218" s="126">
        <v>1</v>
      </c>
      <c r="X218" s="126">
        <v>2</v>
      </c>
      <c r="Y218" s="126">
        <v>1</v>
      </c>
      <c r="Z218" s="126">
        <v>0</v>
      </c>
      <c r="AA218" s="126">
        <v>0</v>
      </c>
      <c r="AB218" s="126">
        <v>0</v>
      </c>
      <c r="AC218" s="126">
        <v>0</v>
      </c>
      <c r="AD218" s="126">
        <v>0</v>
      </c>
      <c r="AE218" s="126">
        <v>0</v>
      </c>
      <c r="AF218" s="126">
        <v>1</v>
      </c>
      <c r="AG218" s="126">
        <v>0</v>
      </c>
      <c r="AH218" s="126">
        <v>0</v>
      </c>
      <c r="AI218" s="126">
        <v>1</v>
      </c>
      <c r="BR218" s="126">
        <v>6</v>
      </c>
      <c r="BS218" s="126">
        <v>6</v>
      </c>
      <c r="BT218" s="126">
        <v>6</v>
      </c>
      <c r="BV218" s="126">
        <v>1</v>
      </c>
      <c r="BW218" s="126">
        <v>1</v>
      </c>
      <c r="BX218" s="126">
        <v>1</v>
      </c>
      <c r="BY218" s="126">
        <v>0</v>
      </c>
      <c r="BZ218" s="126">
        <v>5</v>
      </c>
      <c r="CA218" s="126">
        <v>1</v>
      </c>
    </row>
    <row r="219" spans="1:79" s="126" customFormat="1" ht="11.25" customHeight="1" x14ac:dyDescent="0.2">
      <c r="A219" s="126" t="s">
        <v>5307</v>
      </c>
      <c r="B219" s="20">
        <v>402</v>
      </c>
      <c r="C219" s="20" t="e">
        <f>VLOOKUP(File2Modul(A219),ModulVerantwortung,2,FALSE)</f>
        <v>#N/A</v>
      </c>
      <c r="D219" s="20"/>
      <c r="E219" s="109" t="s">
        <v>5354</v>
      </c>
      <c r="F219" s="126">
        <v>1</v>
      </c>
      <c r="G219" s="126">
        <v>0</v>
      </c>
      <c r="H219" s="126">
        <v>0</v>
      </c>
      <c r="I219" s="126">
        <v>1</v>
      </c>
      <c r="J219" s="126">
        <v>0</v>
      </c>
      <c r="K219" s="126">
        <v>0</v>
      </c>
      <c r="L219" s="126">
        <v>1</v>
      </c>
      <c r="M219" s="143" t="s">
        <v>5355</v>
      </c>
      <c r="N219" s="126">
        <v>1</v>
      </c>
      <c r="Q219" s="126">
        <v>0</v>
      </c>
      <c r="U219" s="126">
        <v>1</v>
      </c>
      <c r="V219" s="126" t="s">
        <v>3507</v>
      </c>
      <c r="W219" s="126">
        <v>1</v>
      </c>
      <c r="X219" s="126">
        <v>2</v>
      </c>
      <c r="Y219" s="126">
        <v>1</v>
      </c>
      <c r="Z219" s="126">
        <v>0</v>
      </c>
      <c r="AA219" s="126">
        <v>0</v>
      </c>
      <c r="AB219" s="126">
        <v>0</v>
      </c>
      <c r="AC219" s="126">
        <v>0</v>
      </c>
      <c r="AD219" s="126">
        <v>0</v>
      </c>
      <c r="AE219" s="126">
        <v>0</v>
      </c>
      <c r="AF219" s="126">
        <v>1</v>
      </c>
      <c r="AG219" s="126">
        <v>0</v>
      </c>
      <c r="AH219" s="126">
        <v>0</v>
      </c>
      <c r="AI219" s="126">
        <v>1</v>
      </c>
      <c r="BR219" s="126">
        <v>6</v>
      </c>
      <c r="BS219" s="126">
        <v>6</v>
      </c>
      <c r="BT219" s="126">
        <v>6</v>
      </c>
      <c r="BV219" s="126">
        <v>1</v>
      </c>
      <c r="BW219" s="126">
        <v>1</v>
      </c>
      <c r="BX219" s="126">
        <v>1</v>
      </c>
      <c r="BY219" s="126">
        <v>0</v>
      </c>
      <c r="BZ219" s="126">
        <v>5</v>
      </c>
      <c r="CA219" s="126">
        <v>1</v>
      </c>
    </row>
    <row r="220" spans="1:79" s="126" customFormat="1" ht="11.25" customHeight="1" x14ac:dyDescent="0.2">
      <c r="A220" s="126" t="s">
        <v>5307</v>
      </c>
      <c r="B220" s="20">
        <v>410</v>
      </c>
      <c r="C220" s="20" t="e">
        <f>VLOOKUP(File2Modul(A220),ModulVerantwortung,2,FALSE)</f>
        <v>#N/A</v>
      </c>
      <c r="D220" s="20"/>
      <c r="E220" s="109" t="s">
        <v>5356</v>
      </c>
      <c r="F220" s="126">
        <v>1</v>
      </c>
      <c r="G220" s="126">
        <v>0</v>
      </c>
      <c r="H220" s="126">
        <v>0</v>
      </c>
      <c r="I220" s="126">
        <v>1</v>
      </c>
      <c r="J220" s="126">
        <v>0</v>
      </c>
      <c r="K220" s="126">
        <v>0</v>
      </c>
      <c r="L220" s="126">
        <v>1</v>
      </c>
      <c r="M220" s="143" t="s">
        <v>5357</v>
      </c>
      <c r="N220" s="126">
        <v>1</v>
      </c>
      <c r="Q220" s="126">
        <v>0</v>
      </c>
      <c r="U220" s="126">
        <v>1</v>
      </c>
      <c r="V220" s="126" t="s">
        <v>3507</v>
      </c>
      <c r="W220" s="126">
        <v>1</v>
      </c>
      <c r="X220" s="126">
        <v>2</v>
      </c>
      <c r="Y220" s="126">
        <v>1</v>
      </c>
      <c r="Z220" s="126">
        <v>0</v>
      </c>
      <c r="AA220" s="126">
        <v>0</v>
      </c>
      <c r="AB220" s="126">
        <v>0</v>
      </c>
      <c r="AC220" s="126">
        <v>0</v>
      </c>
      <c r="AD220" s="126">
        <v>0</v>
      </c>
      <c r="AE220" s="126">
        <v>0</v>
      </c>
      <c r="AF220" s="126">
        <v>1</v>
      </c>
      <c r="AG220" s="126">
        <v>0</v>
      </c>
      <c r="AH220" s="126">
        <v>0</v>
      </c>
      <c r="AI220" s="126">
        <v>1</v>
      </c>
      <c r="BR220" s="126">
        <v>6</v>
      </c>
      <c r="BS220" s="126">
        <v>6</v>
      </c>
      <c r="BT220" s="126">
        <v>6</v>
      </c>
      <c r="BV220" s="126">
        <v>1</v>
      </c>
      <c r="BW220" s="126">
        <v>1</v>
      </c>
      <c r="BX220" s="126">
        <v>1</v>
      </c>
      <c r="BY220" s="126">
        <v>0</v>
      </c>
      <c r="BZ220" s="126">
        <v>5</v>
      </c>
      <c r="CA220" s="126">
        <v>1</v>
      </c>
    </row>
    <row r="221" spans="1:79" s="126" customFormat="1" ht="11.25" customHeight="1" x14ac:dyDescent="0.2">
      <c r="A221" s="126" t="s">
        <v>5307</v>
      </c>
      <c r="B221" s="20">
        <v>418</v>
      </c>
      <c r="C221" s="20" t="e">
        <f>VLOOKUP(File2Modul(A221),ModulVerantwortung,2,FALSE)</f>
        <v>#N/A</v>
      </c>
      <c r="D221" s="20"/>
      <c r="E221" s="109" t="s">
        <v>5358</v>
      </c>
      <c r="F221" s="126">
        <v>1</v>
      </c>
      <c r="G221" s="126">
        <v>0</v>
      </c>
      <c r="H221" s="126">
        <v>0</v>
      </c>
      <c r="I221" s="126">
        <v>1</v>
      </c>
      <c r="J221" s="126">
        <v>0</v>
      </c>
      <c r="K221" s="126">
        <v>0</v>
      </c>
      <c r="L221" s="126">
        <v>1</v>
      </c>
      <c r="M221" s="143" t="s">
        <v>5359</v>
      </c>
      <c r="N221" s="126">
        <v>1</v>
      </c>
      <c r="Q221" s="126">
        <v>0</v>
      </c>
      <c r="U221" s="126">
        <v>1</v>
      </c>
      <c r="V221" s="126" t="s">
        <v>3507</v>
      </c>
      <c r="W221" s="126">
        <v>1</v>
      </c>
      <c r="X221" s="126">
        <v>2</v>
      </c>
      <c r="Y221" s="126">
        <v>1</v>
      </c>
      <c r="Z221" s="126">
        <v>0</v>
      </c>
      <c r="AA221" s="126">
        <v>0</v>
      </c>
      <c r="AB221" s="126">
        <v>0</v>
      </c>
      <c r="AC221" s="126">
        <v>0</v>
      </c>
      <c r="AD221" s="126">
        <v>0</v>
      </c>
      <c r="AE221" s="126">
        <v>0</v>
      </c>
      <c r="AF221" s="126">
        <v>1</v>
      </c>
      <c r="AG221" s="126">
        <v>0</v>
      </c>
      <c r="AH221" s="126">
        <v>0</v>
      </c>
      <c r="AI221" s="126">
        <v>1</v>
      </c>
      <c r="BR221" s="126">
        <v>6</v>
      </c>
      <c r="BS221" s="126">
        <v>6</v>
      </c>
      <c r="BT221" s="126">
        <v>6</v>
      </c>
      <c r="BV221" s="126">
        <v>1</v>
      </c>
      <c r="BW221" s="126">
        <v>1</v>
      </c>
      <c r="BX221" s="126">
        <v>1</v>
      </c>
      <c r="BY221" s="126">
        <v>0</v>
      </c>
      <c r="BZ221" s="126">
        <v>5</v>
      </c>
      <c r="CA221" s="126">
        <v>1</v>
      </c>
    </row>
    <row r="222" spans="1:79" s="126" customFormat="1" ht="11.25" customHeight="1" x14ac:dyDescent="0.2">
      <c r="A222" s="126" t="s">
        <v>5307</v>
      </c>
      <c r="B222" s="20">
        <v>427</v>
      </c>
      <c r="C222" s="20" t="e">
        <f>VLOOKUP(File2Modul(A222),ModulVerantwortung,2,FALSE)</f>
        <v>#N/A</v>
      </c>
      <c r="D222" s="20"/>
      <c r="E222" s="109" t="s">
        <v>5360</v>
      </c>
      <c r="F222" s="126">
        <v>1</v>
      </c>
      <c r="G222" s="126">
        <v>0</v>
      </c>
      <c r="H222" s="126">
        <v>0</v>
      </c>
      <c r="I222" s="126">
        <v>1</v>
      </c>
      <c r="J222" s="126">
        <v>0</v>
      </c>
      <c r="K222" s="126">
        <v>0</v>
      </c>
      <c r="L222" s="126">
        <v>1</v>
      </c>
      <c r="M222" s="143" t="s">
        <v>5361</v>
      </c>
      <c r="N222" s="126">
        <v>1</v>
      </c>
      <c r="Q222" s="126">
        <v>0</v>
      </c>
      <c r="U222" s="126">
        <v>1</v>
      </c>
      <c r="V222" s="126" t="s">
        <v>3507</v>
      </c>
      <c r="W222" s="126">
        <v>1</v>
      </c>
      <c r="X222" s="126">
        <v>2</v>
      </c>
      <c r="Y222" s="126">
        <v>1</v>
      </c>
      <c r="Z222" s="126">
        <v>0</v>
      </c>
      <c r="AA222" s="126">
        <v>0</v>
      </c>
      <c r="AB222" s="126">
        <v>0</v>
      </c>
      <c r="AC222" s="126">
        <v>0</v>
      </c>
      <c r="AD222" s="126">
        <v>0</v>
      </c>
      <c r="AE222" s="126">
        <v>0</v>
      </c>
      <c r="AF222" s="126">
        <v>1</v>
      </c>
      <c r="AG222" s="126">
        <v>0</v>
      </c>
      <c r="AH222" s="126">
        <v>0</v>
      </c>
      <c r="AI222" s="126">
        <v>1</v>
      </c>
      <c r="BR222" s="126">
        <v>6</v>
      </c>
      <c r="BS222" s="126">
        <v>6</v>
      </c>
      <c r="BT222" s="126">
        <v>6</v>
      </c>
      <c r="BV222" s="126">
        <v>1</v>
      </c>
      <c r="BW222" s="126">
        <v>1</v>
      </c>
      <c r="BX222" s="126">
        <v>1</v>
      </c>
      <c r="BY222" s="126">
        <v>0</v>
      </c>
      <c r="BZ222" s="126">
        <v>5</v>
      </c>
      <c r="CA222" s="126">
        <v>1</v>
      </c>
    </row>
    <row r="223" spans="1:79" s="126" customFormat="1" ht="11.25" customHeight="1" x14ac:dyDescent="0.2">
      <c r="A223" s="126" t="s">
        <v>5307</v>
      </c>
      <c r="B223" s="20">
        <v>436</v>
      </c>
      <c r="C223" s="20" t="e">
        <f>VLOOKUP(File2Modul(A223),ModulVerantwortung,2,FALSE)</f>
        <v>#N/A</v>
      </c>
      <c r="D223" s="20"/>
      <c r="E223" s="109" t="s">
        <v>5362</v>
      </c>
      <c r="F223" s="126">
        <v>1</v>
      </c>
      <c r="G223" s="126">
        <v>0</v>
      </c>
      <c r="H223" s="126">
        <v>0</v>
      </c>
      <c r="I223" s="126">
        <v>1</v>
      </c>
      <c r="J223" s="126">
        <v>0</v>
      </c>
      <c r="K223" s="126">
        <v>0</v>
      </c>
      <c r="L223" s="126">
        <v>1</v>
      </c>
      <c r="M223" s="143" t="s">
        <v>5363</v>
      </c>
      <c r="N223" s="126">
        <v>1</v>
      </c>
      <c r="Q223" s="126">
        <v>0</v>
      </c>
      <c r="U223" s="126">
        <v>1</v>
      </c>
      <c r="V223" s="126" t="s">
        <v>3507</v>
      </c>
      <c r="W223" s="126">
        <v>1</v>
      </c>
      <c r="X223" s="126">
        <v>2</v>
      </c>
      <c r="Y223" s="126">
        <v>1</v>
      </c>
      <c r="Z223" s="126">
        <v>0</v>
      </c>
      <c r="AA223" s="126">
        <v>0</v>
      </c>
      <c r="AB223" s="126">
        <v>0</v>
      </c>
      <c r="AC223" s="126">
        <v>0</v>
      </c>
      <c r="AD223" s="126">
        <v>0</v>
      </c>
      <c r="AE223" s="126">
        <v>0</v>
      </c>
      <c r="AF223" s="126">
        <v>1</v>
      </c>
      <c r="AG223" s="126">
        <v>0</v>
      </c>
      <c r="AH223" s="126">
        <v>0</v>
      </c>
      <c r="AI223" s="126">
        <v>1</v>
      </c>
      <c r="BR223" s="126">
        <v>6</v>
      </c>
      <c r="BS223" s="126">
        <v>6</v>
      </c>
      <c r="BT223" s="126">
        <v>6</v>
      </c>
      <c r="BV223" s="126">
        <v>1</v>
      </c>
      <c r="BW223" s="126">
        <v>1</v>
      </c>
      <c r="BX223" s="126">
        <v>1</v>
      </c>
      <c r="BY223" s="126">
        <v>0</v>
      </c>
      <c r="BZ223" s="126">
        <v>5</v>
      </c>
      <c r="CA223" s="126">
        <v>1</v>
      </c>
    </row>
    <row r="224" spans="1:79" s="126" customFormat="1" ht="11.25" customHeight="1" x14ac:dyDescent="0.2">
      <c r="A224" s="126" t="s">
        <v>5307</v>
      </c>
      <c r="B224" s="20">
        <v>444</v>
      </c>
      <c r="C224" s="20" t="e">
        <f>VLOOKUP(File2Modul(A224),ModulVerantwortung,2,FALSE)</f>
        <v>#N/A</v>
      </c>
      <c r="D224" s="20"/>
      <c r="E224" s="109" t="s">
        <v>5364</v>
      </c>
      <c r="F224" s="126">
        <v>1</v>
      </c>
      <c r="G224" s="126">
        <v>0</v>
      </c>
      <c r="H224" s="126">
        <v>0</v>
      </c>
      <c r="I224" s="126">
        <v>1</v>
      </c>
      <c r="J224" s="126">
        <v>0</v>
      </c>
      <c r="K224" s="126">
        <v>0</v>
      </c>
      <c r="L224" s="126">
        <v>1</v>
      </c>
      <c r="M224" s="143" t="s">
        <v>5365</v>
      </c>
      <c r="N224" s="126">
        <v>1</v>
      </c>
      <c r="Q224" s="126">
        <v>0</v>
      </c>
      <c r="U224" s="126">
        <v>1</v>
      </c>
      <c r="V224" s="126" t="s">
        <v>3507</v>
      </c>
      <c r="W224" s="126">
        <v>1</v>
      </c>
      <c r="X224" s="126">
        <v>2</v>
      </c>
      <c r="Y224" s="126">
        <v>1</v>
      </c>
      <c r="Z224" s="126">
        <v>0</v>
      </c>
      <c r="AA224" s="126">
        <v>0</v>
      </c>
      <c r="AB224" s="126">
        <v>0</v>
      </c>
      <c r="AC224" s="126">
        <v>0</v>
      </c>
      <c r="AD224" s="126">
        <v>0</v>
      </c>
      <c r="AE224" s="126">
        <v>0</v>
      </c>
      <c r="AF224" s="126">
        <v>1</v>
      </c>
      <c r="AG224" s="126">
        <v>0</v>
      </c>
      <c r="AH224" s="126">
        <v>0</v>
      </c>
      <c r="AI224" s="126">
        <v>1</v>
      </c>
      <c r="BR224" s="126">
        <v>6</v>
      </c>
      <c r="BS224" s="126">
        <v>6</v>
      </c>
      <c r="BT224" s="126">
        <v>6</v>
      </c>
      <c r="BV224" s="126">
        <v>1</v>
      </c>
      <c r="BW224" s="126">
        <v>1</v>
      </c>
      <c r="BX224" s="126">
        <v>1</v>
      </c>
      <c r="BY224" s="126">
        <v>0</v>
      </c>
      <c r="BZ224" s="126">
        <v>5</v>
      </c>
      <c r="CA224" s="126">
        <v>1</v>
      </c>
    </row>
    <row r="225" spans="1:79" s="126" customFormat="1" ht="11.25" customHeight="1" x14ac:dyDescent="0.2">
      <c r="A225" s="126" t="s">
        <v>5307</v>
      </c>
      <c r="B225" s="20">
        <v>452</v>
      </c>
      <c r="C225" s="20" t="e">
        <f>VLOOKUP(File2Modul(A225),ModulVerantwortung,2,FALSE)</f>
        <v>#N/A</v>
      </c>
      <c r="D225" s="20"/>
      <c r="E225" s="109" t="s">
        <v>5366</v>
      </c>
      <c r="F225" s="126">
        <v>1</v>
      </c>
      <c r="G225" s="126">
        <v>0</v>
      </c>
      <c r="H225" s="126">
        <v>0</v>
      </c>
      <c r="I225" s="126">
        <v>1</v>
      </c>
      <c r="J225" s="126">
        <v>0</v>
      </c>
      <c r="K225" s="126">
        <v>0</v>
      </c>
      <c r="L225" s="126">
        <v>1</v>
      </c>
      <c r="M225" s="143" t="s">
        <v>5367</v>
      </c>
      <c r="N225" s="126">
        <v>1</v>
      </c>
      <c r="Q225" s="126">
        <v>0</v>
      </c>
      <c r="U225" s="126">
        <v>1</v>
      </c>
      <c r="V225" s="126" t="s">
        <v>3507</v>
      </c>
      <c r="W225" s="126">
        <v>1</v>
      </c>
      <c r="X225" s="126">
        <v>2</v>
      </c>
      <c r="Y225" s="126">
        <v>1</v>
      </c>
      <c r="Z225" s="126">
        <v>0</v>
      </c>
      <c r="AA225" s="126">
        <v>0</v>
      </c>
      <c r="AB225" s="126">
        <v>0</v>
      </c>
      <c r="AC225" s="126">
        <v>0</v>
      </c>
      <c r="AD225" s="126">
        <v>0</v>
      </c>
      <c r="AE225" s="126">
        <v>0</v>
      </c>
      <c r="AF225" s="126">
        <v>1</v>
      </c>
      <c r="AG225" s="126">
        <v>0</v>
      </c>
      <c r="AH225" s="126">
        <v>0</v>
      </c>
      <c r="AI225" s="126">
        <v>1</v>
      </c>
      <c r="BR225" s="126">
        <v>6</v>
      </c>
      <c r="BS225" s="126">
        <v>6</v>
      </c>
      <c r="BT225" s="126">
        <v>6</v>
      </c>
      <c r="BV225" s="126">
        <v>1</v>
      </c>
      <c r="BW225" s="126">
        <v>1</v>
      </c>
      <c r="BX225" s="126">
        <v>1</v>
      </c>
      <c r="BY225" s="126">
        <v>0</v>
      </c>
      <c r="BZ225" s="126">
        <v>5</v>
      </c>
      <c r="CA225" s="126">
        <v>1</v>
      </c>
    </row>
    <row r="226" spans="1:79" s="126" customFormat="1" ht="11.25" customHeight="1" x14ac:dyDescent="0.2">
      <c r="A226" s="126" t="s">
        <v>5307</v>
      </c>
      <c r="B226" s="20">
        <v>460</v>
      </c>
      <c r="C226" s="20" t="e">
        <f>VLOOKUP(File2Modul(A226),ModulVerantwortung,2,FALSE)</f>
        <v>#N/A</v>
      </c>
      <c r="D226" s="20"/>
      <c r="E226" s="109" t="s">
        <v>5368</v>
      </c>
      <c r="F226" s="126">
        <v>1</v>
      </c>
      <c r="G226" s="126">
        <v>0</v>
      </c>
      <c r="H226" s="126">
        <v>0</v>
      </c>
      <c r="I226" s="126">
        <v>1</v>
      </c>
      <c r="J226" s="126">
        <v>0</v>
      </c>
      <c r="K226" s="126">
        <v>0</v>
      </c>
      <c r="L226" s="126">
        <v>1</v>
      </c>
      <c r="M226" s="143" t="s">
        <v>5369</v>
      </c>
      <c r="N226" s="126">
        <v>1</v>
      </c>
      <c r="Q226" s="126">
        <v>0</v>
      </c>
      <c r="U226" s="126">
        <v>1</v>
      </c>
      <c r="V226" s="126" t="s">
        <v>3507</v>
      </c>
      <c r="W226" s="126">
        <v>1</v>
      </c>
      <c r="X226" s="126">
        <v>2</v>
      </c>
      <c r="Y226" s="126">
        <v>1</v>
      </c>
      <c r="Z226" s="126">
        <v>0</v>
      </c>
      <c r="AA226" s="126">
        <v>0</v>
      </c>
      <c r="AB226" s="126">
        <v>0</v>
      </c>
      <c r="AC226" s="126">
        <v>0</v>
      </c>
      <c r="AD226" s="126">
        <v>0</v>
      </c>
      <c r="AE226" s="126">
        <v>0</v>
      </c>
      <c r="AF226" s="126">
        <v>1</v>
      </c>
      <c r="AG226" s="126">
        <v>0</v>
      </c>
      <c r="AH226" s="126">
        <v>0</v>
      </c>
      <c r="AI226" s="126">
        <v>1</v>
      </c>
      <c r="BR226" s="126">
        <v>6</v>
      </c>
      <c r="BS226" s="126">
        <v>6</v>
      </c>
      <c r="BT226" s="126">
        <v>6</v>
      </c>
      <c r="BV226" s="126">
        <v>1</v>
      </c>
      <c r="BW226" s="126">
        <v>1</v>
      </c>
      <c r="BX226" s="126">
        <v>1</v>
      </c>
      <c r="BY226" s="126">
        <v>0</v>
      </c>
      <c r="BZ226" s="126">
        <v>5</v>
      </c>
      <c r="CA226" s="126">
        <v>1</v>
      </c>
    </row>
    <row r="227" spans="1:79" s="126" customFormat="1" ht="11.25" customHeight="1" x14ac:dyDescent="0.2">
      <c r="A227" s="126" t="s">
        <v>5307</v>
      </c>
      <c r="B227" s="20">
        <v>469</v>
      </c>
      <c r="C227" s="20" t="e">
        <f>VLOOKUP(File2Modul(A227),ModulVerantwortung,2,FALSE)</f>
        <v>#N/A</v>
      </c>
      <c r="D227" s="20"/>
      <c r="E227" s="109" t="s">
        <v>5370</v>
      </c>
      <c r="F227" s="126">
        <v>1</v>
      </c>
      <c r="G227" s="126">
        <v>0</v>
      </c>
      <c r="H227" s="126">
        <v>0</v>
      </c>
      <c r="I227" s="126">
        <v>1</v>
      </c>
      <c r="J227" s="126">
        <v>0</v>
      </c>
      <c r="K227" s="126">
        <v>0</v>
      </c>
      <c r="L227" s="126">
        <v>1</v>
      </c>
      <c r="M227" s="143" t="s">
        <v>5371</v>
      </c>
      <c r="N227" s="126">
        <v>1</v>
      </c>
      <c r="Q227" s="126">
        <v>0</v>
      </c>
      <c r="U227" s="126">
        <v>1</v>
      </c>
      <c r="V227" s="126" t="s">
        <v>3507</v>
      </c>
      <c r="W227" s="126">
        <v>1</v>
      </c>
      <c r="X227" s="126">
        <v>2</v>
      </c>
      <c r="Y227" s="126">
        <v>1</v>
      </c>
      <c r="Z227" s="126">
        <v>0</v>
      </c>
      <c r="AA227" s="126">
        <v>0</v>
      </c>
      <c r="AB227" s="126">
        <v>0</v>
      </c>
      <c r="AC227" s="126">
        <v>0</v>
      </c>
      <c r="AD227" s="126">
        <v>0</v>
      </c>
      <c r="AE227" s="126">
        <v>0</v>
      </c>
      <c r="AF227" s="126">
        <v>1</v>
      </c>
      <c r="AG227" s="126">
        <v>0</v>
      </c>
      <c r="AH227" s="126">
        <v>0</v>
      </c>
      <c r="AI227" s="126">
        <v>1</v>
      </c>
      <c r="BR227" s="126">
        <v>6</v>
      </c>
      <c r="BS227" s="126">
        <v>6</v>
      </c>
      <c r="BT227" s="126">
        <v>6</v>
      </c>
      <c r="BV227" s="126">
        <v>1</v>
      </c>
      <c r="BW227" s="126">
        <v>1</v>
      </c>
      <c r="BX227" s="126">
        <v>1</v>
      </c>
      <c r="BY227" s="126">
        <v>0</v>
      </c>
      <c r="BZ227" s="126">
        <v>5</v>
      </c>
      <c r="CA227" s="126">
        <v>1</v>
      </c>
    </row>
    <row r="228" spans="1:79" s="126" customFormat="1" ht="11.25" customHeight="1" x14ac:dyDescent="0.2">
      <c r="A228" s="126" t="s">
        <v>5307</v>
      </c>
      <c r="B228" s="20">
        <v>477</v>
      </c>
      <c r="C228" s="20" t="e">
        <f>VLOOKUP(File2Modul(A228),ModulVerantwortung,2,FALSE)</f>
        <v>#N/A</v>
      </c>
      <c r="D228" s="20"/>
      <c r="E228" s="109" t="s">
        <v>5372</v>
      </c>
      <c r="F228" s="126">
        <v>1</v>
      </c>
      <c r="G228" s="126">
        <v>0</v>
      </c>
      <c r="H228" s="126">
        <v>0</v>
      </c>
      <c r="I228" s="126">
        <v>1</v>
      </c>
      <c r="J228" s="126">
        <v>0</v>
      </c>
      <c r="K228" s="126">
        <v>0</v>
      </c>
      <c r="L228" s="126">
        <v>1</v>
      </c>
      <c r="M228" s="143" t="s">
        <v>5373</v>
      </c>
      <c r="N228" s="126">
        <v>1</v>
      </c>
      <c r="Q228" s="126">
        <v>0</v>
      </c>
      <c r="U228" s="126">
        <v>1</v>
      </c>
      <c r="V228" s="126" t="s">
        <v>3507</v>
      </c>
      <c r="W228" s="126">
        <v>1</v>
      </c>
      <c r="X228" s="126">
        <v>2</v>
      </c>
      <c r="Y228" s="126">
        <v>1</v>
      </c>
      <c r="Z228" s="126">
        <v>0</v>
      </c>
      <c r="AA228" s="126">
        <v>0</v>
      </c>
      <c r="AB228" s="126">
        <v>0</v>
      </c>
      <c r="AC228" s="126">
        <v>0</v>
      </c>
      <c r="AD228" s="126">
        <v>0</v>
      </c>
      <c r="AE228" s="126">
        <v>0</v>
      </c>
      <c r="AF228" s="126">
        <v>1</v>
      </c>
      <c r="AG228" s="126">
        <v>0</v>
      </c>
      <c r="AH228" s="126">
        <v>0</v>
      </c>
      <c r="AI228" s="126">
        <v>1</v>
      </c>
      <c r="BR228" s="126">
        <v>6</v>
      </c>
      <c r="BS228" s="126">
        <v>6</v>
      </c>
      <c r="BT228" s="126">
        <v>6</v>
      </c>
      <c r="BV228" s="126">
        <v>1</v>
      </c>
      <c r="BW228" s="126">
        <v>1</v>
      </c>
      <c r="BX228" s="126">
        <v>1</v>
      </c>
      <c r="BY228" s="126">
        <v>0</v>
      </c>
      <c r="BZ228" s="126">
        <v>5</v>
      </c>
      <c r="CA228" s="126">
        <v>1</v>
      </c>
    </row>
    <row r="229" spans="1:79" s="126" customFormat="1" ht="11.25" customHeight="1" x14ac:dyDescent="0.2">
      <c r="A229" s="126" t="s">
        <v>5307</v>
      </c>
      <c r="B229" s="20">
        <v>488</v>
      </c>
      <c r="C229" s="20" t="e">
        <f>VLOOKUP(File2Modul(A229),ModulVerantwortung,2,FALSE)</f>
        <v>#N/A</v>
      </c>
      <c r="D229" s="20"/>
      <c r="E229" s="109" t="s">
        <v>5374</v>
      </c>
      <c r="F229" s="126">
        <v>1</v>
      </c>
      <c r="G229" s="126">
        <v>0</v>
      </c>
      <c r="H229" s="126">
        <v>0</v>
      </c>
      <c r="I229" s="126">
        <v>1</v>
      </c>
      <c r="J229" s="126">
        <v>0</v>
      </c>
      <c r="K229" s="126">
        <v>0</v>
      </c>
      <c r="L229" s="126">
        <v>1</v>
      </c>
      <c r="M229" s="143" t="s">
        <v>5375</v>
      </c>
      <c r="N229" s="126">
        <v>1</v>
      </c>
      <c r="Q229" s="126">
        <v>0</v>
      </c>
      <c r="U229" s="126">
        <v>1</v>
      </c>
      <c r="V229" s="126" t="s">
        <v>3507</v>
      </c>
      <c r="W229" s="126">
        <v>1</v>
      </c>
      <c r="X229" s="126">
        <v>2</v>
      </c>
      <c r="Y229" s="126">
        <v>1</v>
      </c>
      <c r="Z229" s="126">
        <v>0</v>
      </c>
      <c r="AA229" s="126">
        <v>0</v>
      </c>
      <c r="AB229" s="126">
        <v>0</v>
      </c>
      <c r="AC229" s="126">
        <v>0</v>
      </c>
      <c r="AD229" s="126">
        <v>0</v>
      </c>
      <c r="AE229" s="126">
        <v>0</v>
      </c>
      <c r="AF229" s="126">
        <v>1</v>
      </c>
      <c r="AG229" s="126">
        <v>0</v>
      </c>
      <c r="AH229" s="126">
        <v>0</v>
      </c>
      <c r="AI229" s="126">
        <v>1</v>
      </c>
      <c r="BR229" s="126">
        <v>6</v>
      </c>
      <c r="BS229" s="126">
        <v>6</v>
      </c>
      <c r="BT229" s="126">
        <v>6</v>
      </c>
      <c r="BV229" s="126">
        <v>1</v>
      </c>
      <c r="BW229" s="126">
        <v>1</v>
      </c>
      <c r="BX229" s="126">
        <v>1</v>
      </c>
      <c r="BY229" s="126">
        <v>0</v>
      </c>
      <c r="BZ229" s="126">
        <v>5</v>
      </c>
      <c r="CA229" s="126">
        <v>1</v>
      </c>
    </row>
    <row r="230" spans="1:79" s="126" customFormat="1" ht="11.25" customHeight="1" x14ac:dyDescent="0.2">
      <c r="A230" s="126" t="s">
        <v>5307</v>
      </c>
      <c r="B230" s="20">
        <v>499</v>
      </c>
      <c r="C230" s="20" t="e">
        <f>VLOOKUP(File2Modul(A230),ModulVerantwortung,2,FALSE)</f>
        <v>#N/A</v>
      </c>
      <c r="D230" s="20"/>
      <c r="E230" s="109" t="s">
        <v>5376</v>
      </c>
      <c r="F230" s="126">
        <v>1</v>
      </c>
      <c r="G230" s="126">
        <v>0</v>
      </c>
      <c r="H230" s="126">
        <v>0</v>
      </c>
      <c r="I230" s="126">
        <v>1</v>
      </c>
      <c r="J230" s="126">
        <v>0</v>
      </c>
      <c r="K230" s="126">
        <v>0</v>
      </c>
      <c r="L230" s="126">
        <v>1</v>
      </c>
      <c r="M230" s="143" t="s">
        <v>5377</v>
      </c>
      <c r="N230" s="126">
        <v>1</v>
      </c>
      <c r="Q230" s="126">
        <v>0</v>
      </c>
      <c r="U230" s="126">
        <v>1</v>
      </c>
      <c r="V230" s="126" t="s">
        <v>3507</v>
      </c>
      <c r="W230" s="126">
        <v>1</v>
      </c>
      <c r="X230" s="126">
        <v>2</v>
      </c>
      <c r="Y230" s="126">
        <v>1</v>
      </c>
      <c r="Z230" s="126">
        <v>0</v>
      </c>
      <c r="AA230" s="126">
        <v>0</v>
      </c>
      <c r="AB230" s="126">
        <v>0</v>
      </c>
      <c r="AC230" s="126">
        <v>0</v>
      </c>
      <c r="AD230" s="126">
        <v>0</v>
      </c>
      <c r="AE230" s="126">
        <v>0</v>
      </c>
      <c r="AF230" s="126">
        <v>1</v>
      </c>
      <c r="AG230" s="126">
        <v>0</v>
      </c>
      <c r="AH230" s="126">
        <v>0</v>
      </c>
      <c r="AI230" s="126">
        <v>1</v>
      </c>
      <c r="BR230" s="126">
        <v>6</v>
      </c>
      <c r="BS230" s="126">
        <v>6</v>
      </c>
      <c r="BT230" s="126">
        <v>6</v>
      </c>
      <c r="BV230" s="126">
        <v>1</v>
      </c>
      <c r="BW230" s="126">
        <v>1</v>
      </c>
      <c r="BX230" s="126">
        <v>1</v>
      </c>
      <c r="BY230" s="126">
        <v>0</v>
      </c>
      <c r="BZ230" s="126">
        <v>5</v>
      </c>
      <c r="CA230" s="126">
        <v>1</v>
      </c>
    </row>
    <row r="231" spans="1:79" s="126" customFormat="1" ht="11.25" customHeight="1" x14ac:dyDescent="0.2">
      <c r="A231" s="126" t="s">
        <v>5307</v>
      </c>
      <c r="B231" s="20">
        <v>507</v>
      </c>
      <c r="C231" s="20" t="e">
        <f>VLOOKUP(File2Modul(A231),ModulVerantwortung,2,FALSE)</f>
        <v>#N/A</v>
      </c>
      <c r="D231" s="20"/>
      <c r="E231" s="109" t="s">
        <v>5378</v>
      </c>
      <c r="F231" s="126">
        <v>1</v>
      </c>
      <c r="G231" s="126">
        <v>0</v>
      </c>
      <c r="H231" s="126">
        <v>0</v>
      </c>
      <c r="I231" s="126">
        <v>1</v>
      </c>
      <c r="J231" s="126">
        <v>0</v>
      </c>
      <c r="K231" s="126">
        <v>0</v>
      </c>
      <c r="L231" s="126">
        <v>1</v>
      </c>
      <c r="M231" s="143" t="s">
        <v>5379</v>
      </c>
      <c r="N231" s="126">
        <v>1</v>
      </c>
      <c r="Q231" s="126">
        <v>0</v>
      </c>
      <c r="U231" s="126">
        <v>1</v>
      </c>
      <c r="V231" s="126" t="s">
        <v>3507</v>
      </c>
      <c r="W231" s="126">
        <v>1</v>
      </c>
      <c r="X231" s="126">
        <v>2</v>
      </c>
      <c r="Y231" s="126">
        <v>1</v>
      </c>
      <c r="Z231" s="126">
        <v>0</v>
      </c>
      <c r="AA231" s="126">
        <v>0</v>
      </c>
      <c r="AB231" s="126">
        <v>0</v>
      </c>
      <c r="AC231" s="126">
        <v>0</v>
      </c>
      <c r="AD231" s="126">
        <v>0</v>
      </c>
      <c r="AE231" s="126">
        <v>0</v>
      </c>
      <c r="AF231" s="126">
        <v>1</v>
      </c>
      <c r="AG231" s="126">
        <v>0</v>
      </c>
      <c r="AH231" s="126">
        <v>0</v>
      </c>
      <c r="AI231" s="126">
        <v>1</v>
      </c>
      <c r="BR231" s="126">
        <v>6</v>
      </c>
      <c r="BS231" s="126">
        <v>6</v>
      </c>
      <c r="BT231" s="126">
        <v>6</v>
      </c>
      <c r="BV231" s="126">
        <v>1</v>
      </c>
      <c r="BW231" s="126">
        <v>1</v>
      </c>
      <c r="BX231" s="126">
        <v>1</v>
      </c>
      <c r="BY231" s="126">
        <v>0</v>
      </c>
      <c r="BZ231" s="126">
        <v>5</v>
      </c>
      <c r="CA231" s="126">
        <v>1</v>
      </c>
    </row>
    <row r="232" spans="1:79" s="126" customFormat="1" ht="11.25" customHeight="1" x14ac:dyDescent="0.2">
      <c r="A232" s="126" t="s">
        <v>5307</v>
      </c>
      <c r="B232" s="20">
        <v>515</v>
      </c>
      <c r="C232" s="20" t="e">
        <f>VLOOKUP(File2Modul(A232),ModulVerantwortung,2,FALSE)</f>
        <v>#N/A</v>
      </c>
      <c r="D232" s="20"/>
      <c r="E232" s="109" t="s">
        <v>5380</v>
      </c>
      <c r="F232" s="126">
        <v>2</v>
      </c>
      <c r="G232" s="126">
        <v>1</v>
      </c>
      <c r="H232" s="126">
        <v>0</v>
      </c>
      <c r="I232" s="126">
        <v>2</v>
      </c>
      <c r="J232" s="126">
        <v>0</v>
      </c>
      <c r="K232" s="126">
        <v>0</v>
      </c>
      <c r="L232" s="126">
        <v>4</v>
      </c>
      <c r="M232" s="143" t="s">
        <v>5381</v>
      </c>
      <c r="N232" s="126">
        <v>35</v>
      </c>
      <c r="Q232" s="126">
        <v>0</v>
      </c>
      <c r="U232" s="126">
        <v>41</v>
      </c>
      <c r="V232" s="126" t="s">
        <v>3513</v>
      </c>
      <c r="W232" s="126">
        <v>4</v>
      </c>
      <c r="X232" s="126">
        <v>6</v>
      </c>
      <c r="Y232" s="126">
        <v>89</v>
      </c>
      <c r="Z232" s="126">
        <v>0</v>
      </c>
      <c r="AA232" s="126">
        <v>0</v>
      </c>
      <c r="AB232" s="126">
        <v>0</v>
      </c>
      <c r="AC232" s="126">
        <v>0</v>
      </c>
      <c r="AD232" s="126">
        <v>0</v>
      </c>
      <c r="AE232" s="126">
        <v>4</v>
      </c>
      <c r="AF232" s="126">
        <v>0.05</v>
      </c>
      <c r="AG232" s="126">
        <v>0</v>
      </c>
      <c r="AH232" s="126">
        <v>0</v>
      </c>
      <c r="AI232" s="126">
        <v>1</v>
      </c>
      <c r="BR232" s="126">
        <v>6</v>
      </c>
      <c r="BS232" s="126">
        <v>7</v>
      </c>
      <c r="BT232" s="126">
        <v>8</v>
      </c>
      <c r="BV232" s="126">
        <v>46</v>
      </c>
      <c r="BW232" s="126">
        <v>38</v>
      </c>
      <c r="BX232" s="126">
        <v>1</v>
      </c>
      <c r="BY232" s="126">
        <v>0</v>
      </c>
      <c r="BZ232" s="126">
        <v>179</v>
      </c>
      <c r="CA232" s="126">
        <v>111</v>
      </c>
    </row>
    <row r="233" spans="1:79" s="126" customFormat="1" ht="11.25" customHeight="1" x14ac:dyDescent="0.2">
      <c r="A233" s="126" t="s">
        <v>5307</v>
      </c>
      <c r="B233" s="20">
        <v>611</v>
      </c>
      <c r="C233" s="20" t="e">
        <f>VLOOKUP(File2Modul(A233),ModulVerantwortung,2,FALSE)</f>
        <v>#N/A</v>
      </c>
      <c r="D233" s="20"/>
      <c r="E233" s="109" t="s">
        <v>5382</v>
      </c>
      <c r="F233" s="126">
        <v>1</v>
      </c>
      <c r="G233" s="126">
        <v>0</v>
      </c>
      <c r="H233" s="126">
        <v>0</v>
      </c>
      <c r="I233" s="126">
        <v>1</v>
      </c>
      <c r="J233" s="126">
        <v>0</v>
      </c>
      <c r="K233" s="126">
        <v>0</v>
      </c>
      <c r="L233" s="126">
        <v>2</v>
      </c>
      <c r="M233" s="143" t="s">
        <v>5383</v>
      </c>
      <c r="N233" s="126">
        <v>2</v>
      </c>
      <c r="Q233" s="126">
        <v>0</v>
      </c>
      <c r="U233" s="126">
        <v>2</v>
      </c>
      <c r="V233" s="126" t="s">
        <v>3507</v>
      </c>
      <c r="W233" s="126">
        <v>2</v>
      </c>
      <c r="X233" s="126">
        <v>3</v>
      </c>
      <c r="Y233" s="126">
        <v>2</v>
      </c>
      <c r="Z233" s="126">
        <v>0</v>
      </c>
      <c r="AA233" s="126">
        <v>0</v>
      </c>
      <c r="AB233" s="126">
        <v>0</v>
      </c>
      <c r="AC233" s="126">
        <v>0</v>
      </c>
      <c r="AD233" s="126">
        <v>0</v>
      </c>
      <c r="AE233" s="126">
        <v>0</v>
      </c>
      <c r="AF233" s="126">
        <v>0.5</v>
      </c>
      <c r="AG233" s="126">
        <v>0</v>
      </c>
      <c r="AH233" s="126">
        <v>0</v>
      </c>
      <c r="AI233" s="126">
        <v>1</v>
      </c>
      <c r="BR233" s="126">
        <v>5</v>
      </c>
      <c r="BS233" s="126">
        <v>5</v>
      </c>
      <c r="BT233" s="126">
        <v>5</v>
      </c>
      <c r="BV233" s="126">
        <v>2</v>
      </c>
      <c r="BW233" s="126">
        <v>2</v>
      </c>
      <c r="BX233" s="126">
        <v>1</v>
      </c>
      <c r="BY233" s="126">
        <v>0</v>
      </c>
      <c r="BZ233" s="126">
        <v>8</v>
      </c>
      <c r="CA233" s="126">
        <v>2</v>
      </c>
    </row>
    <row r="234" spans="1:79" s="126" customFormat="1" ht="11.25" customHeight="1" x14ac:dyDescent="0.2">
      <c r="A234" s="126" t="s">
        <v>5307</v>
      </c>
      <c r="B234" s="20">
        <v>620</v>
      </c>
      <c r="C234" s="20" t="e">
        <f>VLOOKUP(File2Modul(A234),ModulVerantwortung,2,FALSE)</f>
        <v>#N/A</v>
      </c>
      <c r="D234" s="20"/>
      <c r="E234" s="109" t="s">
        <v>5384</v>
      </c>
      <c r="F234" s="126">
        <v>1</v>
      </c>
      <c r="G234" s="126">
        <v>0</v>
      </c>
      <c r="H234" s="126">
        <v>0</v>
      </c>
      <c r="I234" s="126">
        <v>1</v>
      </c>
      <c r="J234" s="126">
        <v>0</v>
      </c>
      <c r="K234" s="126">
        <v>0</v>
      </c>
      <c r="L234" s="126">
        <v>1</v>
      </c>
      <c r="M234" s="143" t="s">
        <v>5385</v>
      </c>
      <c r="N234" s="126">
        <v>1</v>
      </c>
      <c r="Q234" s="126">
        <v>0</v>
      </c>
      <c r="U234" s="126">
        <v>1</v>
      </c>
      <c r="V234" s="126" t="s">
        <v>3507</v>
      </c>
      <c r="W234" s="126">
        <v>1</v>
      </c>
      <c r="X234" s="126">
        <v>2</v>
      </c>
      <c r="Y234" s="126">
        <v>1</v>
      </c>
      <c r="Z234" s="126">
        <v>0</v>
      </c>
      <c r="AA234" s="126">
        <v>0</v>
      </c>
      <c r="AB234" s="126">
        <v>0</v>
      </c>
      <c r="AC234" s="126">
        <v>0</v>
      </c>
      <c r="AD234" s="126">
        <v>0</v>
      </c>
      <c r="AE234" s="126">
        <v>0</v>
      </c>
      <c r="AF234" s="126">
        <v>1</v>
      </c>
      <c r="AG234" s="126">
        <v>0</v>
      </c>
      <c r="AH234" s="126">
        <v>0</v>
      </c>
      <c r="AI234" s="126">
        <v>1</v>
      </c>
      <c r="BR234" s="126">
        <v>6</v>
      </c>
      <c r="BS234" s="126">
        <v>6</v>
      </c>
      <c r="BT234" s="126">
        <v>6</v>
      </c>
      <c r="BV234" s="126">
        <v>1</v>
      </c>
      <c r="BW234" s="126">
        <v>1</v>
      </c>
      <c r="BX234" s="126">
        <v>1</v>
      </c>
      <c r="BY234" s="126">
        <v>0</v>
      </c>
      <c r="BZ234" s="126">
        <v>5</v>
      </c>
      <c r="CA234" s="126">
        <v>1</v>
      </c>
    </row>
    <row r="235" spans="1:79" s="126" customFormat="1" ht="11.25" customHeight="1" x14ac:dyDescent="0.2">
      <c r="A235" s="126" t="s">
        <v>5307</v>
      </c>
      <c r="B235" s="20">
        <v>628</v>
      </c>
      <c r="C235" s="20" t="e">
        <f>VLOOKUP(File2Modul(A235),ModulVerantwortung,2,FALSE)</f>
        <v>#N/A</v>
      </c>
      <c r="D235" s="20"/>
      <c r="E235" s="109" t="s">
        <v>5386</v>
      </c>
      <c r="F235" s="126">
        <v>1</v>
      </c>
      <c r="G235" s="126">
        <v>0</v>
      </c>
      <c r="H235" s="126">
        <v>0</v>
      </c>
      <c r="I235" s="126">
        <v>1</v>
      </c>
      <c r="J235" s="126">
        <v>0</v>
      </c>
      <c r="K235" s="126">
        <v>0</v>
      </c>
      <c r="L235" s="126">
        <v>3</v>
      </c>
      <c r="M235" s="143" t="s">
        <v>5387</v>
      </c>
      <c r="N235" s="126">
        <v>3</v>
      </c>
      <c r="Q235" s="126">
        <v>0</v>
      </c>
      <c r="U235" s="126">
        <v>3</v>
      </c>
      <c r="V235" s="126" t="s">
        <v>3507</v>
      </c>
      <c r="W235" s="126">
        <v>3</v>
      </c>
      <c r="X235" s="126">
        <v>4</v>
      </c>
      <c r="Y235" s="126">
        <v>8</v>
      </c>
      <c r="Z235" s="126">
        <v>0</v>
      </c>
      <c r="AA235" s="126">
        <v>0</v>
      </c>
      <c r="AB235" s="126">
        <v>0</v>
      </c>
      <c r="AC235" s="126">
        <v>0</v>
      </c>
      <c r="AD235" s="126">
        <v>0</v>
      </c>
      <c r="AE235" s="126">
        <v>0</v>
      </c>
      <c r="AF235" s="126">
        <v>0.33</v>
      </c>
      <c r="AG235" s="126">
        <v>0</v>
      </c>
      <c r="AH235" s="126">
        <v>0</v>
      </c>
      <c r="AI235" s="126">
        <v>1</v>
      </c>
      <c r="BR235" s="126">
        <v>4</v>
      </c>
      <c r="BS235" s="126">
        <v>4</v>
      </c>
      <c r="BT235" s="126">
        <v>4</v>
      </c>
      <c r="BV235" s="126">
        <v>3</v>
      </c>
      <c r="BW235" s="126">
        <v>3</v>
      </c>
      <c r="BX235" s="126">
        <v>1</v>
      </c>
      <c r="BY235" s="126">
        <v>0</v>
      </c>
      <c r="BZ235" s="126">
        <v>11</v>
      </c>
      <c r="CA235" s="126">
        <v>3</v>
      </c>
    </row>
    <row r="236" spans="1:79" s="126" customFormat="1" ht="11.25" customHeight="1" x14ac:dyDescent="0.2">
      <c r="A236" s="126" t="s">
        <v>5307</v>
      </c>
      <c r="B236" s="20">
        <v>643</v>
      </c>
      <c r="C236" s="20" t="e">
        <f>VLOOKUP(File2Modul(A236),ModulVerantwortung,2,FALSE)</f>
        <v>#N/A</v>
      </c>
      <c r="D236" s="20"/>
      <c r="E236" s="109" t="s">
        <v>5388</v>
      </c>
      <c r="F236" s="126">
        <v>1</v>
      </c>
      <c r="G236" s="126">
        <v>0</v>
      </c>
      <c r="H236" s="126">
        <v>0</v>
      </c>
      <c r="I236" s="126">
        <v>1</v>
      </c>
      <c r="J236" s="126">
        <v>0</v>
      </c>
      <c r="K236" s="126">
        <v>0</v>
      </c>
      <c r="L236" s="126">
        <v>2</v>
      </c>
      <c r="M236" s="143" t="s">
        <v>5389</v>
      </c>
      <c r="N236" s="126">
        <v>2</v>
      </c>
      <c r="Q236" s="126">
        <v>0</v>
      </c>
      <c r="U236" s="126">
        <v>2</v>
      </c>
      <c r="V236" s="126" t="s">
        <v>3507</v>
      </c>
      <c r="W236" s="126">
        <v>2</v>
      </c>
      <c r="X236" s="126">
        <v>3</v>
      </c>
      <c r="Y236" s="126">
        <v>3</v>
      </c>
      <c r="Z236" s="126">
        <v>0</v>
      </c>
      <c r="AA236" s="126">
        <v>0</v>
      </c>
      <c r="AB236" s="126">
        <v>0</v>
      </c>
      <c r="AC236" s="126">
        <v>0</v>
      </c>
      <c r="AD236" s="126">
        <v>0</v>
      </c>
      <c r="AE236" s="126">
        <v>0</v>
      </c>
      <c r="AF236" s="126">
        <v>0.5</v>
      </c>
      <c r="AG236" s="126">
        <v>0</v>
      </c>
      <c r="AH236" s="126">
        <v>0</v>
      </c>
      <c r="AI236" s="126">
        <v>1</v>
      </c>
      <c r="BR236" s="126">
        <v>5</v>
      </c>
      <c r="BS236" s="126">
        <v>5</v>
      </c>
      <c r="BT236" s="126">
        <v>5</v>
      </c>
      <c r="BV236" s="126">
        <v>2</v>
      </c>
      <c r="BW236" s="126">
        <v>2</v>
      </c>
      <c r="BX236" s="126">
        <v>1</v>
      </c>
      <c r="BY236" s="126">
        <v>0</v>
      </c>
      <c r="BZ236" s="126">
        <v>8</v>
      </c>
      <c r="CA236" s="126">
        <v>2</v>
      </c>
    </row>
    <row r="237" spans="1:79" s="126" customFormat="1" ht="11.25" customHeight="1" x14ac:dyDescent="0.2">
      <c r="A237" s="126" t="s">
        <v>5307</v>
      </c>
      <c r="B237" s="20">
        <v>656</v>
      </c>
      <c r="C237" s="20" t="e">
        <f>VLOOKUP(File2Modul(A237),ModulVerantwortung,2,FALSE)</f>
        <v>#N/A</v>
      </c>
      <c r="D237" s="20"/>
      <c r="E237" s="109" t="s">
        <v>5390</v>
      </c>
      <c r="F237" s="126">
        <v>1</v>
      </c>
      <c r="G237" s="126">
        <v>0</v>
      </c>
      <c r="H237" s="126">
        <v>0</v>
      </c>
      <c r="I237" s="126">
        <v>1</v>
      </c>
      <c r="J237" s="126">
        <v>0</v>
      </c>
      <c r="K237" s="126">
        <v>0</v>
      </c>
      <c r="L237" s="126">
        <v>1</v>
      </c>
      <c r="M237" s="143" t="s">
        <v>5391</v>
      </c>
      <c r="N237" s="126">
        <v>1</v>
      </c>
      <c r="Q237" s="126">
        <v>0</v>
      </c>
      <c r="U237" s="126">
        <v>1</v>
      </c>
      <c r="V237" s="126" t="s">
        <v>3507</v>
      </c>
      <c r="W237" s="126">
        <v>1</v>
      </c>
      <c r="X237" s="126">
        <v>2</v>
      </c>
      <c r="Y237" s="126">
        <v>2</v>
      </c>
      <c r="Z237" s="126">
        <v>0</v>
      </c>
      <c r="AA237" s="126">
        <v>0</v>
      </c>
      <c r="AB237" s="126">
        <v>0</v>
      </c>
      <c r="AC237" s="126">
        <v>0</v>
      </c>
      <c r="AD237" s="126">
        <v>0</v>
      </c>
      <c r="AE237" s="126">
        <v>0</v>
      </c>
      <c r="AF237" s="126">
        <v>1</v>
      </c>
      <c r="AG237" s="126">
        <v>0</v>
      </c>
      <c r="AH237" s="126">
        <v>0</v>
      </c>
      <c r="AI237" s="126">
        <v>1</v>
      </c>
      <c r="BR237" s="126">
        <v>6</v>
      </c>
      <c r="BS237" s="126">
        <v>6</v>
      </c>
      <c r="BT237" s="126">
        <v>6</v>
      </c>
      <c r="BV237" s="126">
        <v>1</v>
      </c>
      <c r="BW237" s="126">
        <v>1</v>
      </c>
      <c r="BX237" s="126">
        <v>1</v>
      </c>
      <c r="BY237" s="126">
        <v>0</v>
      </c>
      <c r="BZ237" s="126">
        <v>5</v>
      </c>
      <c r="CA237" s="126">
        <v>1</v>
      </c>
    </row>
    <row r="238" spans="1:79" s="126" customFormat="1" ht="11.25" customHeight="1" x14ac:dyDescent="0.2">
      <c r="A238" s="126" t="s">
        <v>5307</v>
      </c>
      <c r="B238" s="20">
        <v>665</v>
      </c>
      <c r="C238" s="20" t="e">
        <f>VLOOKUP(File2Modul(A238),ModulVerantwortung,2,FALSE)</f>
        <v>#N/A</v>
      </c>
      <c r="D238" s="20"/>
      <c r="E238" s="109" t="s">
        <v>5392</v>
      </c>
      <c r="F238" s="126">
        <v>1</v>
      </c>
      <c r="G238" s="126">
        <v>0</v>
      </c>
      <c r="H238" s="126">
        <v>0</v>
      </c>
      <c r="I238" s="126">
        <v>1</v>
      </c>
      <c r="J238" s="126">
        <v>0</v>
      </c>
      <c r="K238" s="126">
        <v>0</v>
      </c>
      <c r="L238" s="126">
        <v>1</v>
      </c>
      <c r="M238" s="143" t="s">
        <v>5393</v>
      </c>
      <c r="N238" s="126">
        <v>1</v>
      </c>
      <c r="Q238" s="126">
        <v>0</v>
      </c>
      <c r="U238" s="126">
        <v>1</v>
      </c>
      <c r="V238" s="126" t="s">
        <v>3507</v>
      </c>
      <c r="W238" s="126">
        <v>1</v>
      </c>
      <c r="X238" s="126">
        <v>2</v>
      </c>
      <c r="Y238" s="126">
        <v>2</v>
      </c>
      <c r="Z238" s="126">
        <v>0</v>
      </c>
      <c r="AA238" s="126">
        <v>0</v>
      </c>
      <c r="AB238" s="126">
        <v>0</v>
      </c>
      <c r="AC238" s="126">
        <v>0</v>
      </c>
      <c r="AD238" s="126">
        <v>0</v>
      </c>
      <c r="AE238" s="126">
        <v>0</v>
      </c>
      <c r="AF238" s="126">
        <v>1</v>
      </c>
      <c r="AG238" s="126">
        <v>0</v>
      </c>
      <c r="AH238" s="126">
        <v>0</v>
      </c>
      <c r="AI238" s="126">
        <v>1</v>
      </c>
      <c r="BR238" s="126">
        <v>6</v>
      </c>
      <c r="BS238" s="126">
        <v>6</v>
      </c>
      <c r="BT238" s="126">
        <v>6</v>
      </c>
      <c r="BV238" s="126">
        <v>1</v>
      </c>
      <c r="BW238" s="126">
        <v>1</v>
      </c>
      <c r="BX238" s="126">
        <v>1</v>
      </c>
      <c r="BY238" s="126">
        <v>0</v>
      </c>
      <c r="BZ238" s="126">
        <v>5</v>
      </c>
      <c r="CA238" s="126">
        <v>1</v>
      </c>
    </row>
    <row r="239" spans="1:79" s="126" customFormat="1" ht="11.25" customHeight="1" x14ac:dyDescent="0.2">
      <c r="A239" s="126" t="s">
        <v>5307</v>
      </c>
      <c r="B239" s="20">
        <v>679</v>
      </c>
      <c r="C239" s="20" t="e">
        <f>VLOOKUP(File2Modul(A239),ModulVerantwortung,2,FALSE)</f>
        <v>#N/A</v>
      </c>
      <c r="D239" s="20"/>
      <c r="E239" s="109" t="s">
        <v>5394</v>
      </c>
      <c r="F239" s="126">
        <v>1</v>
      </c>
      <c r="G239" s="126">
        <v>0</v>
      </c>
      <c r="H239" s="126">
        <v>0</v>
      </c>
      <c r="I239" s="126">
        <v>1</v>
      </c>
      <c r="J239" s="126">
        <v>0</v>
      </c>
      <c r="K239" s="126">
        <v>0</v>
      </c>
      <c r="L239" s="126">
        <v>1</v>
      </c>
      <c r="M239" s="143" t="s">
        <v>5395</v>
      </c>
      <c r="N239" s="126">
        <v>1</v>
      </c>
      <c r="Q239" s="126">
        <v>0</v>
      </c>
      <c r="U239" s="126">
        <v>1</v>
      </c>
      <c r="V239" s="126" t="s">
        <v>3507</v>
      </c>
      <c r="W239" s="126">
        <v>1</v>
      </c>
      <c r="X239" s="126">
        <v>2</v>
      </c>
      <c r="Y239" s="126">
        <v>2</v>
      </c>
      <c r="Z239" s="126">
        <v>0</v>
      </c>
      <c r="AA239" s="126">
        <v>0</v>
      </c>
      <c r="AB239" s="126">
        <v>0</v>
      </c>
      <c r="AC239" s="126">
        <v>0</v>
      </c>
      <c r="AD239" s="126">
        <v>0</v>
      </c>
      <c r="AE239" s="126">
        <v>0</v>
      </c>
      <c r="AF239" s="126">
        <v>1</v>
      </c>
      <c r="AG239" s="126">
        <v>0</v>
      </c>
      <c r="AH239" s="126">
        <v>0</v>
      </c>
      <c r="AI239" s="126">
        <v>1</v>
      </c>
      <c r="BR239" s="126">
        <v>6</v>
      </c>
      <c r="BS239" s="126">
        <v>6</v>
      </c>
      <c r="BT239" s="126">
        <v>6</v>
      </c>
      <c r="BV239" s="126">
        <v>1</v>
      </c>
      <c r="BW239" s="126">
        <v>1</v>
      </c>
      <c r="BX239" s="126">
        <v>1</v>
      </c>
      <c r="BY239" s="126">
        <v>0</v>
      </c>
      <c r="BZ239" s="126">
        <v>5</v>
      </c>
      <c r="CA239" s="126">
        <v>1</v>
      </c>
    </row>
    <row r="240" spans="1:79" s="126" customFormat="1" ht="11.25" customHeight="1" x14ac:dyDescent="0.2">
      <c r="A240" s="126" t="s">
        <v>5307</v>
      </c>
      <c r="B240" s="20">
        <v>688</v>
      </c>
      <c r="C240" s="20" t="e">
        <f>VLOOKUP(File2Modul(A240),ModulVerantwortung,2,FALSE)</f>
        <v>#N/A</v>
      </c>
      <c r="D240" s="20"/>
      <c r="E240" s="109" t="s">
        <v>5396</v>
      </c>
      <c r="F240" s="126">
        <v>1</v>
      </c>
      <c r="G240" s="126">
        <v>0</v>
      </c>
      <c r="H240" s="126">
        <v>0</v>
      </c>
      <c r="I240" s="126">
        <v>1</v>
      </c>
      <c r="J240" s="126">
        <v>0</v>
      </c>
      <c r="K240" s="126">
        <v>0</v>
      </c>
      <c r="L240" s="126">
        <v>1</v>
      </c>
      <c r="M240" s="143" t="s">
        <v>5397</v>
      </c>
      <c r="N240" s="126">
        <v>1</v>
      </c>
      <c r="Q240" s="126">
        <v>0</v>
      </c>
      <c r="U240" s="126">
        <v>1</v>
      </c>
      <c r="V240" s="126" t="s">
        <v>3507</v>
      </c>
      <c r="W240" s="126">
        <v>1</v>
      </c>
      <c r="X240" s="126">
        <v>2</v>
      </c>
      <c r="Y240" s="126">
        <v>1</v>
      </c>
      <c r="Z240" s="126">
        <v>0</v>
      </c>
      <c r="AA240" s="126">
        <v>0</v>
      </c>
      <c r="AB240" s="126">
        <v>0</v>
      </c>
      <c r="AC240" s="126">
        <v>0</v>
      </c>
      <c r="AD240" s="126">
        <v>0</v>
      </c>
      <c r="AE240" s="126">
        <v>0</v>
      </c>
      <c r="AF240" s="126">
        <v>1</v>
      </c>
      <c r="AG240" s="126">
        <v>0</v>
      </c>
      <c r="AH240" s="126">
        <v>0</v>
      </c>
      <c r="AI240" s="126">
        <v>1</v>
      </c>
      <c r="BR240" s="126">
        <v>6</v>
      </c>
      <c r="BS240" s="126">
        <v>6</v>
      </c>
      <c r="BT240" s="126">
        <v>6</v>
      </c>
      <c r="BV240" s="126">
        <v>1</v>
      </c>
      <c r="BW240" s="126">
        <v>1</v>
      </c>
      <c r="BX240" s="126">
        <v>1</v>
      </c>
      <c r="BY240" s="126">
        <v>0</v>
      </c>
      <c r="BZ240" s="126">
        <v>5</v>
      </c>
      <c r="CA240" s="126">
        <v>1</v>
      </c>
    </row>
    <row r="241" spans="1:79" s="126" customFormat="1" ht="11.25" customHeight="1" x14ac:dyDescent="0.2">
      <c r="A241" s="126" t="s">
        <v>5307</v>
      </c>
      <c r="B241" s="20">
        <v>696</v>
      </c>
      <c r="C241" s="20" t="e">
        <f>VLOOKUP(File2Modul(A241),ModulVerantwortung,2,FALSE)</f>
        <v>#N/A</v>
      </c>
      <c r="D241" s="20"/>
      <c r="E241" s="109" t="s">
        <v>5398</v>
      </c>
      <c r="F241" s="126">
        <v>1</v>
      </c>
      <c r="G241" s="126">
        <v>0</v>
      </c>
      <c r="H241" s="126">
        <v>0</v>
      </c>
      <c r="I241" s="126">
        <v>1</v>
      </c>
      <c r="J241" s="126">
        <v>0</v>
      </c>
      <c r="K241" s="126">
        <v>0</v>
      </c>
      <c r="L241" s="126">
        <v>1</v>
      </c>
      <c r="M241" s="143" t="s">
        <v>5399</v>
      </c>
      <c r="N241" s="126">
        <v>1</v>
      </c>
      <c r="Q241" s="126">
        <v>0</v>
      </c>
      <c r="U241" s="126">
        <v>1</v>
      </c>
      <c r="V241" s="126" t="s">
        <v>3507</v>
      </c>
      <c r="W241" s="126">
        <v>1</v>
      </c>
      <c r="X241" s="126">
        <v>2</v>
      </c>
      <c r="Y241" s="126">
        <v>1</v>
      </c>
      <c r="Z241" s="126">
        <v>0</v>
      </c>
      <c r="AA241" s="126">
        <v>0</v>
      </c>
      <c r="AB241" s="126">
        <v>0</v>
      </c>
      <c r="AC241" s="126">
        <v>0</v>
      </c>
      <c r="AD241" s="126">
        <v>0</v>
      </c>
      <c r="AE241" s="126">
        <v>0</v>
      </c>
      <c r="AF241" s="126">
        <v>1</v>
      </c>
      <c r="AG241" s="126">
        <v>0</v>
      </c>
      <c r="AH241" s="126">
        <v>0</v>
      </c>
      <c r="AI241" s="126">
        <v>1</v>
      </c>
      <c r="BR241" s="126">
        <v>6</v>
      </c>
      <c r="BS241" s="126">
        <v>6</v>
      </c>
      <c r="BT241" s="126">
        <v>6</v>
      </c>
      <c r="BV241" s="126">
        <v>1</v>
      </c>
      <c r="BW241" s="126">
        <v>1</v>
      </c>
      <c r="BX241" s="126">
        <v>1</v>
      </c>
      <c r="BY241" s="126">
        <v>0</v>
      </c>
      <c r="BZ241" s="126">
        <v>5</v>
      </c>
      <c r="CA241" s="126">
        <v>1</v>
      </c>
    </row>
    <row r="242" spans="1:79" s="126" customFormat="1" ht="11.25" customHeight="1" x14ac:dyDescent="0.2">
      <c r="A242" s="126" t="s">
        <v>5307</v>
      </c>
      <c r="B242" s="20">
        <v>704</v>
      </c>
      <c r="C242" s="20" t="e">
        <f>VLOOKUP(File2Modul(A242),ModulVerantwortung,2,FALSE)</f>
        <v>#N/A</v>
      </c>
      <c r="D242" s="20"/>
      <c r="E242" s="109" t="s">
        <v>5400</v>
      </c>
      <c r="F242" s="126">
        <v>1</v>
      </c>
      <c r="G242" s="126">
        <v>0</v>
      </c>
      <c r="H242" s="126">
        <v>0</v>
      </c>
      <c r="I242" s="126">
        <v>1</v>
      </c>
      <c r="J242" s="126">
        <v>0</v>
      </c>
      <c r="K242" s="126">
        <v>0</v>
      </c>
      <c r="L242" s="126">
        <v>1</v>
      </c>
      <c r="M242" s="143" t="s">
        <v>5401</v>
      </c>
      <c r="N242" s="126">
        <v>1</v>
      </c>
      <c r="Q242" s="126">
        <v>0</v>
      </c>
      <c r="U242" s="126">
        <v>1</v>
      </c>
      <c r="V242" s="126" t="s">
        <v>3507</v>
      </c>
      <c r="W242" s="126">
        <v>1</v>
      </c>
      <c r="X242" s="126">
        <v>2</v>
      </c>
      <c r="Y242" s="126">
        <v>1</v>
      </c>
      <c r="Z242" s="126">
        <v>0</v>
      </c>
      <c r="AA242" s="126">
        <v>0</v>
      </c>
      <c r="AB242" s="126">
        <v>0</v>
      </c>
      <c r="AC242" s="126">
        <v>0</v>
      </c>
      <c r="AD242" s="126">
        <v>0</v>
      </c>
      <c r="AE242" s="126">
        <v>0</v>
      </c>
      <c r="AF242" s="126">
        <v>1</v>
      </c>
      <c r="AG242" s="126">
        <v>0</v>
      </c>
      <c r="AH242" s="126">
        <v>0</v>
      </c>
      <c r="AI242" s="126">
        <v>1</v>
      </c>
      <c r="BR242" s="126">
        <v>6</v>
      </c>
      <c r="BS242" s="126">
        <v>6</v>
      </c>
      <c r="BT242" s="126">
        <v>6</v>
      </c>
      <c r="BV242" s="126">
        <v>1</v>
      </c>
      <c r="BW242" s="126">
        <v>1</v>
      </c>
      <c r="BX242" s="126">
        <v>1</v>
      </c>
      <c r="BY242" s="126">
        <v>0</v>
      </c>
      <c r="BZ242" s="126">
        <v>5</v>
      </c>
      <c r="CA242" s="126">
        <v>1</v>
      </c>
    </row>
    <row r="243" spans="1:79" s="126" customFormat="1" ht="11.25" customHeight="1" x14ac:dyDescent="0.2">
      <c r="A243" s="126" t="s">
        <v>5307</v>
      </c>
      <c r="B243" s="20">
        <v>713</v>
      </c>
      <c r="C243" s="20" t="e">
        <f>VLOOKUP(File2Modul(A243),ModulVerantwortung,2,FALSE)</f>
        <v>#N/A</v>
      </c>
      <c r="D243" s="20"/>
      <c r="E243" s="109" t="s">
        <v>5402</v>
      </c>
      <c r="F243" s="126">
        <v>1</v>
      </c>
      <c r="G243" s="126">
        <v>0</v>
      </c>
      <c r="H243" s="126">
        <v>0</v>
      </c>
      <c r="I243" s="126">
        <v>1</v>
      </c>
      <c r="J243" s="126">
        <v>0</v>
      </c>
      <c r="K243" s="126">
        <v>0</v>
      </c>
      <c r="L243" s="126">
        <v>1</v>
      </c>
      <c r="M243" s="143" t="s">
        <v>5403</v>
      </c>
      <c r="N243" s="126">
        <v>1</v>
      </c>
      <c r="Q243" s="126">
        <v>0</v>
      </c>
      <c r="U243" s="126">
        <v>1</v>
      </c>
      <c r="V243" s="126" t="s">
        <v>3507</v>
      </c>
      <c r="W243" s="126">
        <v>1</v>
      </c>
      <c r="X243" s="126">
        <v>2</v>
      </c>
      <c r="Y243" s="126">
        <v>1</v>
      </c>
      <c r="Z243" s="126">
        <v>0</v>
      </c>
      <c r="AA243" s="126">
        <v>0</v>
      </c>
      <c r="AB243" s="126">
        <v>0</v>
      </c>
      <c r="AC243" s="126">
        <v>0</v>
      </c>
      <c r="AD243" s="126">
        <v>0</v>
      </c>
      <c r="AE243" s="126">
        <v>0</v>
      </c>
      <c r="AF243" s="126">
        <v>1</v>
      </c>
      <c r="AG243" s="126">
        <v>0</v>
      </c>
      <c r="AH243" s="126">
        <v>0</v>
      </c>
      <c r="AI243" s="126">
        <v>1</v>
      </c>
      <c r="BR243" s="126">
        <v>6</v>
      </c>
      <c r="BS243" s="126">
        <v>6</v>
      </c>
      <c r="BT243" s="126">
        <v>6</v>
      </c>
      <c r="BV243" s="126">
        <v>1</v>
      </c>
      <c r="BW243" s="126">
        <v>1</v>
      </c>
      <c r="BX243" s="126">
        <v>1</v>
      </c>
      <c r="BY243" s="126">
        <v>0</v>
      </c>
      <c r="BZ243" s="126">
        <v>5</v>
      </c>
      <c r="CA243" s="126">
        <v>1</v>
      </c>
    </row>
    <row r="244" spans="1:79" s="126" customFormat="1" ht="11.25" customHeight="1" x14ac:dyDescent="0.2">
      <c r="A244" s="126" t="s">
        <v>5307</v>
      </c>
      <c r="B244" s="20">
        <v>721</v>
      </c>
      <c r="C244" s="20" t="e">
        <f>VLOOKUP(File2Modul(A244),ModulVerantwortung,2,FALSE)</f>
        <v>#N/A</v>
      </c>
      <c r="D244" s="20"/>
      <c r="E244" s="109" t="s">
        <v>5404</v>
      </c>
      <c r="F244" s="126">
        <v>1</v>
      </c>
      <c r="G244" s="126">
        <v>0</v>
      </c>
      <c r="H244" s="126">
        <v>0</v>
      </c>
      <c r="I244" s="126">
        <v>1</v>
      </c>
      <c r="J244" s="126">
        <v>0</v>
      </c>
      <c r="K244" s="126">
        <v>0</v>
      </c>
      <c r="L244" s="126">
        <v>1</v>
      </c>
      <c r="M244" s="143" t="s">
        <v>5405</v>
      </c>
      <c r="N244" s="126">
        <v>1</v>
      </c>
      <c r="Q244" s="126">
        <v>0</v>
      </c>
      <c r="U244" s="126">
        <v>1</v>
      </c>
      <c r="V244" s="126" t="s">
        <v>3507</v>
      </c>
      <c r="W244" s="126">
        <v>1</v>
      </c>
      <c r="X244" s="126">
        <v>2</v>
      </c>
      <c r="Y244" s="126">
        <v>1</v>
      </c>
      <c r="Z244" s="126">
        <v>0</v>
      </c>
      <c r="AA244" s="126">
        <v>0</v>
      </c>
      <c r="AB244" s="126">
        <v>0</v>
      </c>
      <c r="AC244" s="126">
        <v>0</v>
      </c>
      <c r="AD244" s="126">
        <v>0</v>
      </c>
      <c r="AE244" s="126">
        <v>0</v>
      </c>
      <c r="AF244" s="126">
        <v>1</v>
      </c>
      <c r="AG244" s="126">
        <v>0</v>
      </c>
      <c r="AH244" s="126">
        <v>0</v>
      </c>
      <c r="AI244" s="126">
        <v>1</v>
      </c>
      <c r="BR244" s="126">
        <v>6</v>
      </c>
      <c r="BS244" s="126">
        <v>6</v>
      </c>
      <c r="BT244" s="126">
        <v>6</v>
      </c>
      <c r="BV244" s="126">
        <v>1</v>
      </c>
      <c r="BW244" s="126">
        <v>1</v>
      </c>
      <c r="BX244" s="126">
        <v>1</v>
      </c>
      <c r="BY244" s="126">
        <v>0</v>
      </c>
      <c r="BZ244" s="126">
        <v>5</v>
      </c>
      <c r="CA244" s="126">
        <v>1</v>
      </c>
    </row>
    <row r="245" spans="1:79" s="126" customFormat="1" ht="11.25" customHeight="1" x14ac:dyDescent="0.2">
      <c r="A245" s="126" t="s">
        <v>5307</v>
      </c>
      <c r="B245" s="20">
        <v>729</v>
      </c>
      <c r="C245" s="20" t="e">
        <f>VLOOKUP(File2Modul(A245),ModulVerantwortung,2,FALSE)</f>
        <v>#N/A</v>
      </c>
      <c r="D245" s="20"/>
      <c r="E245" s="109" t="s">
        <v>5406</v>
      </c>
      <c r="F245" s="126">
        <v>1</v>
      </c>
      <c r="G245" s="126">
        <v>0</v>
      </c>
      <c r="H245" s="126">
        <v>0</v>
      </c>
      <c r="I245" s="126">
        <v>1</v>
      </c>
      <c r="J245" s="126">
        <v>0</v>
      </c>
      <c r="K245" s="126">
        <v>0</v>
      </c>
      <c r="L245" s="126">
        <v>1</v>
      </c>
      <c r="M245" s="143" t="s">
        <v>5407</v>
      </c>
      <c r="N245" s="126">
        <v>1</v>
      </c>
      <c r="Q245" s="126">
        <v>0</v>
      </c>
      <c r="U245" s="126">
        <v>1</v>
      </c>
      <c r="V245" s="126" t="s">
        <v>3507</v>
      </c>
      <c r="W245" s="126">
        <v>1</v>
      </c>
      <c r="X245" s="126">
        <v>2</v>
      </c>
      <c r="Y245" s="126">
        <v>1</v>
      </c>
      <c r="Z245" s="126">
        <v>0</v>
      </c>
      <c r="AA245" s="126">
        <v>0</v>
      </c>
      <c r="AB245" s="126">
        <v>0</v>
      </c>
      <c r="AC245" s="126">
        <v>0</v>
      </c>
      <c r="AD245" s="126">
        <v>0</v>
      </c>
      <c r="AE245" s="126">
        <v>0</v>
      </c>
      <c r="AF245" s="126">
        <v>1</v>
      </c>
      <c r="AG245" s="126">
        <v>0</v>
      </c>
      <c r="AH245" s="126">
        <v>0</v>
      </c>
      <c r="AI245" s="126">
        <v>1</v>
      </c>
      <c r="BR245" s="126">
        <v>6</v>
      </c>
      <c r="BS245" s="126">
        <v>6</v>
      </c>
      <c r="BT245" s="126">
        <v>6</v>
      </c>
      <c r="BV245" s="126">
        <v>1</v>
      </c>
      <c r="BW245" s="126">
        <v>1</v>
      </c>
      <c r="BX245" s="126">
        <v>1</v>
      </c>
      <c r="BY245" s="126">
        <v>0</v>
      </c>
      <c r="BZ245" s="126">
        <v>5</v>
      </c>
      <c r="CA245" s="126">
        <v>1</v>
      </c>
    </row>
    <row r="246" spans="1:79" s="126" customFormat="1" ht="11.25" customHeight="1" x14ac:dyDescent="0.2">
      <c r="A246" s="126" t="s">
        <v>5307</v>
      </c>
      <c r="B246" s="20">
        <v>737</v>
      </c>
      <c r="C246" s="20" t="e">
        <f>VLOOKUP(File2Modul(A246),ModulVerantwortung,2,FALSE)</f>
        <v>#N/A</v>
      </c>
      <c r="D246" s="20"/>
      <c r="E246" s="109" t="s">
        <v>5408</v>
      </c>
      <c r="F246" s="126">
        <v>1</v>
      </c>
      <c r="G246" s="126">
        <v>0</v>
      </c>
      <c r="H246" s="126">
        <v>0</v>
      </c>
      <c r="I246" s="126">
        <v>1</v>
      </c>
      <c r="J246" s="126">
        <v>0</v>
      </c>
      <c r="K246" s="126">
        <v>0</v>
      </c>
      <c r="L246" s="126">
        <v>1</v>
      </c>
      <c r="M246" s="143" t="s">
        <v>5409</v>
      </c>
      <c r="N246" s="126">
        <v>1</v>
      </c>
      <c r="Q246" s="126">
        <v>0</v>
      </c>
      <c r="U246" s="126">
        <v>1</v>
      </c>
      <c r="V246" s="126" t="s">
        <v>3507</v>
      </c>
      <c r="W246" s="126">
        <v>1</v>
      </c>
      <c r="X246" s="126">
        <v>2</v>
      </c>
      <c r="Y246" s="126">
        <v>1</v>
      </c>
      <c r="Z246" s="126">
        <v>0</v>
      </c>
      <c r="AA246" s="126">
        <v>0</v>
      </c>
      <c r="AB246" s="126">
        <v>0</v>
      </c>
      <c r="AC246" s="126">
        <v>0</v>
      </c>
      <c r="AD246" s="126">
        <v>0</v>
      </c>
      <c r="AE246" s="126">
        <v>0</v>
      </c>
      <c r="AF246" s="126">
        <v>1</v>
      </c>
      <c r="AG246" s="126">
        <v>0</v>
      </c>
      <c r="AH246" s="126">
        <v>0</v>
      </c>
      <c r="AI246" s="126">
        <v>1</v>
      </c>
      <c r="BR246" s="126">
        <v>6</v>
      </c>
      <c r="BS246" s="126">
        <v>6</v>
      </c>
      <c r="BT246" s="126">
        <v>6</v>
      </c>
      <c r="BV246" s="126">
        <v>1</v>
      </c>
      <c r="BW246" s="126">
        <v>1</v>
      </c>
      <c r="BX246" s="126">
        <v>1</v>
      </c>
      <c r="BY246" s="126">
        <v>0</v>
      </c>
      <c r="BZ246" s="126">
        <v>5</v>
      </c>
      <c r="CA246" s="126">
        <v>1</v>
      </c>
    </row>
    <row r="247" spans="1:79" s="126" customFormat="1" ht="11.25" customHeight="1" x14ac:dyDescent="0.2">
      <c r="A247" s="126" t="s">
        <v>5307</v>
      </c>
      <c r="B247" s="20">
        <v>745</v>
      </c>
      <c r="C247" s="20" t="e">
        <f>VLOOKUP(File2Modul(A247),ModulVerantwortung,2,FALSE)</f>
        <v>#N/A</v>
      </c>
      <c r="D247" s="20"/>
      <c r="E247" s="109" t="s">
        <v>5410</v>
      </c>
      <c r="F247" s="126">
        <v>1</v>
      </c>
      <c r="G247" s="126">
        <v>0</v>
      </c>
      <c r="H247" s="126">
        <v>0</v>
      </c>
      <c r="I247" s="126">
        <v>1</v>
      </c>
      <c r="J247" s="126">
        <v>0</v>
      </c>
      <c r="K247" s="126">
        <v>0</v>
      </c>
      <c r="L247" s="126">
        <v>0</v>
      </c>
      <c r="M247" s="143"/>
      <c r="N247" s="126">
        <v>8</v>
      </c>
      <c r="Q247" s="126">
        <v>1</v>
      </c>
      <c r="U247" s="126">
        <v>8</v>
      </c>
      <c r="V247" s="126" t="s">
        <v>3507</v>
      </c>
      <c r="W247" s="126">
        <v>0</v>
      </c>
      <c r="X247" s="126">
        <v>1</v>
      </c>
      <c r="Y247" s="126">
        <v>9</v>
      </c>
      <c r="Z247" s="126">
        <v>0</v>
      </c>
      <c r="AA247" s="126">
        <v>0</v>
      </c>
      <c r="AB247" s="126">
        <v>0</v>
      </c>
      <c r="AC247" s="126">
        <v>0</v>
      </c>
      <c r="AD247" s="126">
        <v>0</v>
      </c>
      <c r="AE247" s="126">
        <v>0</v>
      </c>
      <c r="AF247" s="126">
        <v>0.13</v>
      </c>
      <c r="AG247" s="126">
        <v>0</v>
      </c>
      <c r="AH247" s="126">
        <v>0</v>
      </c>
      <c r="AI247" s="126">
        <v>1</v>
      </c>
      <c r="BR247" s="126">
        <v>7</v>
      </c>
      <c r="BS247" s="126">
        <v>7</v>
      </c>
      <c r="BT247" s="126">
        <v>7</v>
      </c>
      <c r="BV247" s="126">
        <v>8</v>
      </c>
      <c r="BW247" s="126">
        <v>8</v>
      </c>
      <c r="BX247" s="126">
        <v>1</v>
      </c>
      <c r="BY247" s="126">
        <v>0</v>
      </c>
      <c r="BZ247" s="126">
        <v>32</v>
      </c>
      <c r="CA247" s="126">
        <v>27</v>
      </c>
    </row>
    <row r="248" spans="1:79" s="126" customFormat="1" ht="11.25" customHeight="1" x14ac:dyDescent="0.2">
      <c r="A248" s="126" t="s">
        <v>5307</v>
      </c>
      <c r="B248" s="20">
        <v>0</v>
      </c>
      <c r="C248" s="20" t="e">
        <f>VLOOKUP(File2Modul(A248),ModulVerantwortung,2,FALSE)</f>
        <v>#N/A</v>
      </c>
      <c r="D248" s="20"/>
      <c r="E248" s="109" t="s">
        <v>5307</v>
      </c>
      <c r="M248" s="143"/>
      <c r="O248" s="126">
        <f>IF(ISNUMBER(T248),IF(T248&lt;&gt;0,S248/T248,O$23),"")</f>
        <v>0.95161290322580649</v>
      </c>
      <c r="P248" s="126">
        <f>IF(AND(ISNUMBER(AQ248),ISNUMBER(AR248)),IF(OR(AQ248&lt;&gt;0,AR248&lt;&gt;0),(T248+BG248)/(AQ248+AR248),P$23),"")</f>
        <v>7.3689655172413797</v>
      </c>
      <c r="S248" s="126">
        <v>118</v>
      </c>
      <c r="T248" s="126">
        <v>124</v>
      </c>
      <c r="AJ248" s="126" t="s">
        <v>3502</v>
      </c>
      <c r="AK248" s="126">
        <v>2</v>
      </c>
      <c r="AL248" s="126">
        <v>6</v>
      </c>
      <c r="AM248" s="126">
        <v>52</v>
      </c>
      <c r="AN248" s="126">
        <v>25</v>
      </c>
      <c r="AO248" s="126" t="s">
        <v>3503</v>
      </c>
      <c r="AP248" s="126">
        <v>200</v>
      </c>
      <c r="AQ248" s="126">
        <v>36</v>
      </c>
      <c r="AR248" s="126">
        <v>254</v>
      </c>
      <c r="AS248" s="126">
        <v>2575</v>
      </c>
      <c r="AT248" s="126">
        <v>1812</v>
      </c>
      <c r="AU248" s="126">
        <v>2215</v>
      </c>
      <c r="AV248" s="126">
        <v>8162</v>
      </c>
      <c r="AW248" s="126">
        <v>13.62</v>
      </c>
      <c r="AX248" s="126">
        <v>286796</v>
      </c>
      <c r="AY248" s="126">
        <v>21063</v>
      </c>
      <c r="AZ248" s="126">
        <v>47.8</v>
      </c>
      <c r="BA248" s="126">
        <v>7.56</v>
      </c>
      <c r="BB248" s="126">
        <v>84.18</v>
      </c>
      <c r="BC248" s="126">
        <v>4</v>
      </c>
      <c r="BD248" s="126">
        <v>756</v>
      </c>
      <c r="BE248" s="126">
        <v>345</v>
      </c>
      <c r="BF248" s="126">
        <v>555</v>
      </c>
      <c r="BG248" s="126">
        <v>2013</v>
      </c>
      <c r="BH248" s="126">
        <v>61</v>
      </c>
      <c r="BI248" s="126" t="s">
        <v>3504</v>
      </c>
      <c r="BJ248" s="126">
        <v>1.7889999999999999</v>
      </c>
      <c r="BK248" s="126">
        <v>2.1930000000000001</v>
      </c>
      <c r="BL248" s="126">
        <v>2.5739999999999998</v>
      </c>
      <c r="BM248" s="126">
        <v>3.1190000000000002</v>
      </c>
      <c r="BN248" s="126">
        <v>3.2909999999999999</v>
      </c>
      <c r="BO248" s="126">
        <v>3.383</v>
      </c>
      <c r="BP248" s="126" t="s">
        <v>3505</v>
      </c>
      <c r="BQ248" s="126">
        <v>0.40200000000000002</v>
      </c>
    </row>
    <row r="249" spans="1:79" s="126" customFormat="1" ht="11.25" customHeight="1" x14ac:dyDescent="0.2">
      <c r="A249" s="126" t="s">
        <v>5411</v>
      </c>
      <c r="B249" s="20">
        <v>215</v>
      </c>
      <c r="C249" s="20" t="e">
        <f>VLOOKUP(File2Modul(A249),ModulVerantwortung,2,FALSE)</f>
        <v>#N/A</v>
      </c>
      <c r="D249" s="20"/>
      <c r="E249" s="109" t="s">
        <v>3652</v>
      </c>
      <c r="F249" s="126">
        <v>2</v>
      </c>
      <c r="G249" s="126">
        <v>1</v>
      </c>
      <c r="H249" s="126">
        <v>0</v>
      </c>
      <c r="I249" s="126">
        <v>2</v>
      </c>
      <c r="J249" s="126">
        <v>1</v>
      </c>
      <c r="K249" s="126">
        <v>3</v>
      </c>
      <c r="L249" s="126">
        <v>0</v>
      </c>
      <c r="M249" s="143"/>
      <c r="N249" s="126">
        <v>5</v>
      </c>
      <c r="Q249" s="126">
        <v>0</v>
      </c>
      <c r="U249" s="126">
        <v>10</v>
      </c>
      <c r="V249" s="126" t="s">
        <v>3513</v>
      </c>
      <c r="W249" s="126">
        <v>0</v>
      </c>
      <c r="X249" s="126">
        <v>2</v>
      </c>
      <c r="Y249" s="126">
        <v>18</v>
      </c>
      <c r="Z249" s="126">
        <v>0</v>
      </c>
      <c r="AA249" s="126">
        <v>0</v>
      </c>
      <c r="AB249" s="126">
        <v>0</v>
      </c>
      <c r="AC249" s="126">
        <v>0</v>
      </c>
      <c r="AD249" s="126">
        <v>0</v>
      </c>
      <c r="AE249" s="126">
        <v>3</v>
      </c>
      <c r="AF249" s="126">
        <v>0.2</v>
      </c>
      <c r="AG249" s="126">
        <v>0</v>
      </c>
      <c r="AH249" s="126">
        <v>0</v>
      </c>
      <c r="AI249" s="126">
        <v>1</v>
      </c>
      <c r="BR249" s="126">
        <v>8</v>
      </c>
      <c r="BS249" s="126">
        <v>9</v>
      </c>
      <c r="BT249" s="126">
        <v>13</v>
      </c>
      <c r="BV249" s="126">
        <v>8</v>
      </c>
      <c r="BW249" s="126">
        <v>7</v>
      </c>
      <c r="BX249" s="126">
        <v>1</v>
      </c>
      <c r="BY249" s="126">
        <v>0</v>
      </c>
      <c r="BZ249" s="126">
        <v>47</v>
      </c>
      <c r="CA249" s="126">
        <v>22</v>
      </c>
    </row>
    <row r="250" spans="1:79" s="126" customFormat="1" ht="11.25" customHeight="1" x14ac:dyDescent="0.2">
      <c r="A250" s="126" t="s">
        <v>5411</v>
      </c>
      <c r="B250" s="20">
        <v>248</v>
      </c>
      <c r="C250" s="20" t="e">
        <f>VLOOKUP(File2Modul(A250),ModulVerantwortung,2,FALSE)</f>
        <v>#N/A</v>
      </c>
      <c r="D250" s="20"/>
      <c r="E250" s="109" t="s">
        <v>5412</v>
      </c>
      <c r="F250" s="126">
        <v>2</v>
      </c>
      <c r="G250" s="126">
        <v>1</v>
      </c>
      <c r="H250" s="126">
        <v>0</v>
      </c>
      <c r="I250" s="126">
        <v>2</v>
      </c>
      <c r="J250" s="126">
        <v>1</v>
      </c>
      <c r="K250" s="126">
        <v>3</v>
      </c>
      <c r="L250" s="126">
        <v>0</v>
      </c>
      <c r="M250" s="143"/>
      <c r="N250" s="126">
        <v>5</v>
      </c>
      <c r="Q250" s="126">
        <v>0</v>
      </c>
      <c r="U250" s="126">
        <v>11</v>
      </c>
      <c r="V250" s="126" t="s">
        <v>3513</v>
      </c>
      <c r="W250" s="126">
        <v>0</v>
      </c>
      <c r="X250" s="126">
        <v>2</v>
      </c>
      <c r="Y250" s="126">
        <v>21</v>
      </c>
      <c r="Z250" s="126">
        <v>0</v>
      </c>
      <c r="AA250" s="126">
        <v>0</v>
      </c>
      <c r="AB250" s="126">
        <v>0</v>
      </c>
      <c r="AC250" s="126">
        <v>0</v>
      </c>
      <c r="AD250" s="126">
        <v>0</v>
      </c>
      <c r="AE250" s="126">
        <v>4</v>
      </c>
      <c r="AF250" s="126">
        <v>0.18</v>
      </c>
      <c r="AG250" s="126">
        <v>0</v>
      </c>
      <c r="AH250" s="126">
        <v>0</v>
      </c>
      <c r="AI250" s="126">
        <v>1</v>
      </c>
      <c r="BR250" s="126">
        <v>8</v>
      </c>
      <c r="BS250" s="126">
        <v>9</v>
      </c>
      <c r="BT250" s="126">
        <v>15</v>
      </c>
      <c r="BV250" s="126">
        <v>9</v>
      </c>
      <c r="BW250" s="126">
        <v>8</v>
      </c>
      <c r="BX250" s="126">
        <v>1</v>
      </c>
      <c r="BY250" s="126">
        <v>0</v>
      </c>
      <c r="BZ250" s="126">
        <v>51</v>
      </c>
      <c r="CA250" s="126">
        <v>25</v>
      </c>
    </row>
    <row r="251" spans="1:79" s="126" customFormat="1" ht="11.25" customHeight="1" x14ac:dyDescent="0.2">
      <c r="A251" s="126" t="s">
        <v>5411</v>
      </c>
      <c r="B251" s="20">
        <v>282</v>
      </c>
      <c r="C251" s="20" t="e">
        <f>VLOOKUP(File2Modul(A251),ModulVerantwortung,2,FALSE)</f>
        <v>#N/A</v>
      </c>
      <c r="D251" s="20"/>
      <c r="E251" s="109" t="s">
        <v>5413</v>
      </c>
      <c r="F251" s="126">
        <v>2</v>
      </c>
      <c r="G251" s="126">
        <v>1</v>
      </c>
      <c r="H251" s="126">
        <v>0</v>
      </c>
      <c r="I251" s="126">
        <v>2</v>
      </c>
      <c r="J251" s="126">
        <v>1</v>
      </c>
      <c r="K251" s="126">
        <v>3</v>
      </c>
      <c r="L251" s="126">
        <v>0</v>
      </c>
      <c r="M251" s="143"/>
      <c r="N251" s="126">
        <v>5</v>
      </c>
      <c r="Q251" s="126">
        <v>0</v>
      </c>
      <c r="U251" s="126">
        <v>10</v>
      </c>
      <c r="V251" s="126" t="s">
        <v>3513</v>
      </c>
      <c r="W251" s="126">
        <v>0</v>
      </c>
      <c r="X251" s="126">
        <v>2</v>
      </c>
      <c r="Y251" s="126">
        <v>19</v>
      </c>
      <c r="Z251" s="126">
        <v>0</v>
      </c>
      <c r="AA251" s="126">
        <v>0</v>
      </c>
      <c r="AB251" s="126">
        <v>0</v>
      </c>
      <c r="AC251" s="126">
        <v>0</v>
      </c>
      <c r="AD251" s="126">
        <v>0</v>
      </c>
      <c r="AE251" s="126">
        <v>4</v>
      </c>
      <c r="AF251" s="126">
        <v>0.2</v>
      </c>
      <c r="AG251" s="126">
        <v>0</v>
      </c>
      <c r="AH251" s="126">
        <v>0</v>
      </c>
      <c r="AI251" s="126">
        <v>1</v>
      </c>
      <c r="BR251" s="126">
        <v>9</v>
      </c>
      <c r="BS251" s="126">
        <v>10</v>
      </c>
      <c r="BT251" s="126">
        <v>17</v>
      </c>
      <c r="BV251" s="126">
        <v>9</v>
      </c>
      <c r="BW251" s="126">
        <v>8</v>
      </c>
      <c r="BX251" s="126">
        <v>1</v>
      </c>
      <c r="BY251" s="126">
        <v>0</v>
      </c>
      <c r="BZ251" s="126">
        <v>53</v>
      </c>
      <c r="CA251" s="126">
        <v>32</v>
      </c>
    </row>
    <row r="252" spans="1:79" s="126" customFormat="1" ht="11.25" customHeight="1" x14ac:dyDescent="0.2">
      <c r="A252" s="126" t="s">
        <v>5411</v>
      </c>
      <c r="B252" s="20">
        <v>314</v>
      </c>
      <c r="C252" s="20" t="e">
        <f>VLOOKUP(File2Modul(A252),ModulVerantwortung,2,FALSE)</f>
        <v>#N/A</v>
      </c>
      <c r="D252" s="20"/>
      <c r="E252" s="109" t="s">
        <v>5414</v>
      </c>
      <c r="F252" s="126">
        <v>2</v>
      </c>
      <c r="G252" s="126">
        <v>1</v>
      </c>
      <c r="H252" s="126">
        <v>0</v>
      </c>
      <c r="I252" s="126">
        <v>2</v>
      </c>
      <c r="J252" s="126">
        <v>1</v>
      </c>
      <c r="K252" s="126">
        <v>3</v>
      </c>
      <c r="L252" s="126">
        <v>0</v>
      </c>
      <c r="M252" s="143"/>
      <c r="N252" s="126">
        <v>4</v>
      </c>
      <c r="Q252" s="126">
        <v>0</v>
      </c>
      <c r="U252" s="126">
        <v>9</v>
      </c>
      <c r="V252" s="126" t="s">
        <v>3513</v>
      </c>
      <c r="W252" s="126">
        <v>0</v>
      </c>
      <c r="X252" s="126">
        <v>2</v>
      </c>
      <c r="Y252" s="126">
        <v>21</v>
      </c>
      <c r="Z252" s="126">
        <v>0</v>
      </c>
      <c r="AA252" s="126">
        <v>0</v>
      </c>
      <c r="AB252" s="126">
        <v>0</v>
      </c>
      <c r="AC252" s="126">
        <v>0</v>
      </c>
      <c r="AD252" s="126">
        <v>0</v>
      </c>
      <c r="AE252" s="126">
        <v>4</v>
      </c>
      <c r="AF252" s="126">
        <v>0.22</v>
      </c>
      <c r="AG252" s="126">
        <v>0</v>
      </c>
      <c r="AH252" s="126">
        <v>0</v>
      </c>
      <c r="AI252" s="126">
        <v>1</v>
      </c>
      <c r="BR252" s="126">
        <v>10</v>
      </c>
      <c r="BS252" s="126">
        <v>11</v>
      </c>
      <c r="BT252" s="126">
        <v>20</v>
      </c>
      <c r="BV252" s="126">
        <v>8</v>
      </c>
      <c r="BW252" s="126">
        <v>7</v>
      </c>
      <c r="BX252" s="126">
        <v>1</v>
      </c>
      <c r="BY252" s="126">
        <v>0</v>
      </c>
      <c r="BZ252" s="126">
        <v>53</v>
      </c>
      <c r="CA252" s="126">
        <v>27</v>
      </c>
    </row>
    <row r="253" spans="1:79" s="126" customFormat="1" ht="11.25" customHeight="1" x14ac:dyDescent="0.2">
      <c r="A253" s="126" t="s">
        <v>5411</v>
      </c>
      <c r="B253" s="20">
        <v>348</v>
      </c>
      <c r="C253" s="20" t="e">
        <f>VLOOKUP(File2Modul(A253),ModulVerantwortung,2,FALSE)</f>
        <v>#N/A</v>
      </c>
      <c r="D253" s="20"/>
      <c r="E253" s="109" t="s">
        <v>5415</v>
      </c>
      <c r="F253" s="126">
        <v>2</v>
      </c>
      <c r="G253" s="126">
        <v>1</v>
      </c>
      <c r="H253" s="126">
        <v>0</v>
      </c>
      <c r="I253" s="126">
        <v>2</v>
      </c>
      <c r="J253" s="126">
        <v>1</v>
      </c>
      <c r="K253" s="126">
        <v>3</v>
      </c>
      <c r="L253" s="126">
        <v>0</v>
      </c>
      <c r="M253" s="143"/>
      <c r="N253" s="126">
        <v>7</v>
      </c>
      <c r="Q253" s="126">
        <v>2</v>
      </c>
      <c r="U253" s="126">
        <v>9</v>
      </c>
      <c r="V253" s="126" t="s">
        <v>3513</v>
      </c>
      <c r="W253" s="126">
        <v>0</v>
      </c>
      <c r="X253" s="126">
        <v>2</v>
      </c>
      <c r="Y253" s="126">
        <v>27</v>
      </c>
      <c r="Z253" s="126">
        <v>0</v>
      </c>
      <c r="AA253" s="126">
        <v>0</v>
      </c>
      <c r="AB253" s="126">
        <v>0</v>
      </c>
      <c r="AC253" s="126">
        <v>0</v>
      </c>
      <c r="AD253" s="126">
        <v>0</v>
      </c>
      <c r="AE253" s="126">
        <v>3</v>
      </c>
      <c r="AF253" s="126">
        <v>0.22</v>
      </c>
      <c r="AG253" s="126">
        <v>0</v>
      </c>
      <c r="AH253" s="126">
        <v>0</v>
      </c>
      <c r="AI253" s="126">
        <v>1</v>
      </c>
      <c r="BR253" s="126">
        <v>7</v>
      </c>
      <c r="BS253" s="126">
        <v>8</v>
      </c>
      <c r="BT253" s="126">
        <v>10</v>
      </c>
      <c r="BV253" s="126">
        <v>10</v>
      </c>
      <c r="BW253" s="126">
        <v>9</v>
      </c>
      <c r="BX253" s="126">
        <v>1</v>
      </c>
      <c r="BY253" s="126">
        <v>0</v>
      </c>
      <c r="BZ253" s="126">
        <v>48</v>
      </c>
      <c r="CA253" s="126">
        <v>25</v>
      </c>
    </row>
    <row r="254" spans="1:79" s="126" customFormat="1" ht="11.25" customHeight="1" x14ac:dyDescent="0.2">
      <c r="A254" s="126" t="s">
        <v>5411</v>
      </c>
      <c r="B254" s="20">
        <v>385</v>
      </c>
      <c r="C254" s="20" t="e">
        <f>VLOOKUP(File2Modul(A254),ModulVerantwortung,2,FALSE)</f>
        <v>#N/A</v>
      </c>
      <c r="D254" s="20"/>
      <c r="E254" s="109" t="s">
        <v>5416</v>
      </c>
      <c r="F254" s="126">
        <v>2</v>
      </c>
      <c r="G254" s="126">
        <v>1</v>
      </c>
      <c r="H254" s="126">
        <v>0</v>
      </c>
      <c r="I254" s="126">
        <v>2</v>
      </c>
      <c r="J254" s="126">
        <v>1</v>
      </c>
      <c r="K254" s="126">
        <v>4</v>
      </c>
      <c r="L254" s="126">
        <v>1</v>
      </c>
      <c r="M254" s="143" t="s">
        <v>5417</v>
      </c>
      <c r="N254" s="126">
        <v>4</v>
      </c>
      <c r="Q254" s="126">
        <v>0</v>
      </c>
      <c r="U254" s="126">
        <v>5</v>
      </c>
      <c r="V254" s="126" t="s">
        <v>3513</v>
      </c>
      <c r="W254" s="126">
        <v>1</v>
      </c>
      <c r="X254" s="126">
        <v>3</v>
      </c>
      <c r="Y254" s="126">
        <v>13</v>
      </c>
      <c r="Z254" s="126">
        <v>0</v>
      </c>
      <c r="AA254" s="126">
        <v>0</v>
      </c>
      <c r="AB254" s="126">
        <v>0</v>
      </c>
      <c r="AC254" s="126">
        <v>0</v>
      </c>
      <c r="AD254" s="126">
        <v>0</v>
      </c>
      <c r="AE254" s="126">
        <v>1</v>
      </c>
      <c r="AF254" s="126">
        <v>0.4</v>
      </c>
      <c r="AG254" s="126">
        <v>0</v>
      </c>
      <c r="AH254" s="126">
        <v>0</v>
      </c>
      <c r="AI254" s="126">
        <v>1</v>
      </c>
      <c r="BR254" s="126">
        <v>4</v>
      </c>
      <c r="BS254" s="126">
        <v>6</v>
      </c>
      <c r="BT254" s="126">
        <v>8</v>
      </c>
      <c r="BV254" s="126">
        <v>7</v>
      </c>
      <c r="BW254" s="126">
        <v>5</v>
      </c>
      <c r="BX254" s="126">
        <v>1</v>
      </c>
      <c r="BY254" s="126">
        <v>0</v>
      </c>
      <c r="BZ254" s="126">
        <v>22</v>
      </c>
      <c r="CA254" s="126">
        <v>12</v>
      </c>
    </row>
    <row r="255" spans="1:79" s="126" customFormat="1" ht="11.25" customHeight="1" x14ac:dyDescent="0.2">
      <c r="A255" s="126" t="s">
        <v>5411</v>
      </c>
      <c r="B255" s="20">
        <v>408</v>
      </c>
      <c r="C255" s="20" t="e">
        <f>VLOOKUP(File2Modul(A255),ModulVerantwortung,2,FALSE)</f>
        <v>#N/A</v>
      </c>
      <c r="D255" s="20"/>
      <c r="E255" s="109" t="s">
        <v>5418</v>
      </c>
      <c r="F255" s="126">
        <v>1</v>
      </c>
      <c r="G255" s="126">
        <v>0</v>
      </c>
      <c r="H255" s="126">
        <v>0</v>
      </c>
      <c r="I255" s="126">
        <v>1</v>
      </c>
      <c r="J255" s="126">
        <v>1</v>
      </c>
      <c r="K255" s="126">
        <v>4</v>
      </c>
      <c r="L255" s="126">
        <v>1</v>
      </c>
      <c r="M255" s="143" t="s">
        <v>5419</v>
      </c>
      <c r="N255" s="126">
        <v>5</v>
      </c>
      <c r="Q255" s="126">
        <v>0</v>
      </c>
      <c r="U255" s="126">
        <v>5</v>
      </c>
      <c r="V255" s="126" t="s">
        <v>3507</v>
      </c>
      <c r="W255" s="126">
        <v>2</v>
      </c>
      <c r="X255" s="126">
        <v>3</v>
      </c>
      <c r="Y255" s="126">
        <v>17</v>
      </c>
      <c r="Z255" s="126">
        <v>0</v>
      </c>
      <c r="AA255" s="126">
        <v>0</v>
      </c>
      <c r="AB255" s="126">
        <v>0</v>
      </c>
      <c r="AC255" s="126">
        <v>0</v>
      </c>
      <c r="AD255" s="126">
        <v>0</v>
      </c>
      <c r="AE255" s="126">
        <v>2</v>
      </c>
      <c r="AF255" s="126">
        <v>0.2</v>
      </c>
      <c r="AG255" s="126">
        <v>0</v>
      </c>
      <c r="AH255" s="126">
        <v>0</v>
      </c>
      <c r="AI255" s="126">
        <v>1</v>
      </c>
      <c r="BR255" s="126">
        <v>6</v>
      </c>
      <c r="BS255" s="126">
        <v>6</v>
      </c>
      <c r="BT255" s="126">
        <v>9</v>
      </c>
      <c r="BV255" s="126">
        <v>7</v>
      </c>
      <c r="BW255" s="126">
        <v>7</v>
      </c>
      <c r="BX255" s="126">
        <v>1</v>
      </c>
      <c r="BY255" s="126">
        <v>0</v>
      </c>
      <c r="BZ255" s="126">
        <v>27</v>
      </c>
      <c r="CA255" s="126">
        <v>21</v>
      </c>
    </row>
    <row r="256" spans="1:79" s="126" customFormat="1" ht="11.25" customHeight="1" x14ac:dyDescent="0.2">
      <c r="A256" s="126" t="s">
        <v>5411</v>
      </c>
      <c r="B256" s="20">
        <v>0</v>
      </c>
      <c r="C256" s="20" t="e">
        <f>VLOOKUP(File2Modul(A256),ModulVerantwortung,2,FALSE)</f>
        <v>#N/A</v>
      </c>
      <c r="D256" s="20"/>
      <c r="E256" s="109" t="s">
        <v>5411</v>
      </c>
      <c r="M256" s="143"/>
      <c r="O256" s="126">
        <f>IF(ISNUMBER(T256),IF(T256&lt;&gt;0,S256/T256,O$23),"")</f>
        <v>1.08</v>
      </c>
      <c r="P256" s="126">
        <f>IF(AND(ISNUMBER(AQ256),ISNUMBER(AR256)),IF(OR(AQ256&lt;&gt;0,AR256&lt;&gt;0),(T256+BG256)/(AQ256+AR256),P$23),"")</f>
        <v>4.8452380952380949</v>
      </c>
      <c r="S256" s="126">
        <v>54</v>
      </c>
      <c r="T256" s="126">
        <v>50</v>
      </c>
      <c r="AJ256" s="126" t="s">
        <v>3502</v>
      </c>
      <c r="AK256" s="126">
        <v>0</v>
      </c>
      <c r="AL256" s="126">
        <v>0</v>
      </c>
      <c r="AM256" s="126">
        <v>7</v>
      </c>
      <c r="AN256" s="126">
        <v>-3</v>
      </c>
      <c r="AO256" s="126" t="s">
        <v>3503</v>
      </c>
      <c r="AP256" s="126">
        <v>50</v>
      </c>
      <c r="AQ256" s="126">
        <v>29</v>
      </c>
      <c r="AR256" s="126">
        <v>55</v>
      </c>
      <c r="AS256" s="126">
        <v>583</v>
      </c>
      <c r="AT256" s="126">
        <v>421</v>
      </c>
      <c r="AU256" s="126">
        <v>459</v>
      </c>
      <c r="AV256" s="126">
        <v>1585</v>
      </c>
      <c r="AW256" s="126">
        <v>12.57</v>
      </c>
      <c r="AX256" s="126">
        <v>46854</v>
      </c>
      <c r="AY256" s="126">
        <v>3727</v>
      </c>
      <c r="AZ256" s="126">
        <v>7.81</v>
      </c>
      <c r="BA256" s="126">
        <v>4.2699999999999996</v>
      </c>
      <c r="BB256" s="126">
        <v>45.32</v>
      </c>
      <c r="BC256" s="126">
        <v>1</v>
      </c>
      <c r="BD256" s="126">
        <v>427</v>
      </c>
      <c r="BE256" s="126">
        <v>104</v>
      </c>
      <c r="BF256" s="126">
        <v>224</v>
      </c>
      <c r="BG256" s="126">
        <v>357</v>
      </c>
      <c r="BH256" s="126">
        <v>41</v>
      </c>
      <c r="BI256" s="126" t="s">
        <v>3504</v>
      </c>
      <c r="BJ256" s="126">
        <v>0.98199999999999998</v>
      </c>
      <c r="BK256" s="126">
        <v>1.157</v>
      </c>
      <c r="BL256" s="126">
        <v>1.2969999999999999</v>
      </c>
      <c r="BM256" s="126">
        <v>2.4830000000000001</v>
      </c>
      <c r="BN256" s="126">
        <v>2.6309999999999998</v>
      </c>
      <c r="BO256" s="126">
        <v>2.7170000000000001</v>
      </c>
      <c r="BP256" s="126" t="s">
        <v>3505</v>
      </c>
      <c r="BQ256" s="126">
        <v>0.32800000000000001</v>
      </c>
    </row>
    <row r="257" spans="1:79" s="126" customFormat="1" ht="11.25" customHeight="1" x14ac:dyDescent="0.2">
      <c r="A257" s="126" t="s">
        <v>5420</v>
      </c>
      <c r="B257" s="20">
        <v>81</v>
      </c>
      <c r="C257" s="20" t="e">
        <f>VLOOKUP(File2Modul(A257),ModulVerantwortung,2,FALSE)</f>
        <v>#N/A</v>
      </c>
      <c r="D257" s="20"/>
      <c r="E257" s="109" t="s">
        <v>5421</v>
      </c>
      <c r="F257" s="126">
        <v>1</v>
      </c>
      <c r="G257" s="126">
        <v>0</v>
      </c>
      <c r="H257" s="126">
        <v>0</v>
      </c>
      <c r="I257" s="126">
        <v>1</v>
      </c>
      <c r="J257" s="126">
        <v>1</v>
      </c>
      <c r="K257" s="126">
        <v>2</v>
      </c>
      <c r="L257" s="126">
        <v>1</v>
      </c>
      <c r="M257" s="143" t="s">
        <v>5422</v>
      </c>
      <c r="N257" s="126">
        <v>1</v>
      </c>
      <c r="Q257" s="126">
        <v>0</v>
      </c>
      <c r="U257" s="126">
        <v>1</v>
      </c>
      <c r="V257" s="126" t="s">
        <v>3507</v>
      </c>
      <c r="W257" s="126">
        <v>1</v>
      </c>
      <c r="X257" s="126">
        <v>2</v>
      </c>
      <c r="Y257" s="126">
        <v>3</v>
      </c>
      <c r="Z257" s="126">
        <v>0</v>
      </c>
      <c r="AA257" s="126">
        <v>0</v>
      </c>
      <c r="AB257" s="126">
        <v>0</v>
      </c>
      <c r="AC257" s="126">
        <v>0</v>
      </c>
      <c r="AD257" s="126">
        <v>0</v>
      </c>
      <c r="AE257" s="126">
        <v>0</v>
      </c>
      <c r="AF257" s="126">
        <v>1</v>
      </c>
      <c r="AG257" s="126">
        <v>0</v>
      </c>
      <c r="AH257" s="126">
        <v>0</v>
      </c>
      <c r="AI257" s="126">
        <v>1</v>
      </c>
      <c r="BR257" s="126">
        <v>17</v>
      </c>
      <c r="BS257" s="126">
        <v>17</v>
      </c>
      <c r="BT257" s="126">
        <v>17</v>
      </c>
      <c r="BV257" s="126">
        <v>1</v>
      </c>
      <c r="BW257" s="126">
        <v>1</v>
      </c>
      <c r="BX257" s="126">
        <v>1</v>
      </c>
      <c r="BY257" s="126">
        <v>0</v>
      </c>
      <c r="BZ257" s="126">
        <v>13</v>
      </c>
      <c r="CA257" s="126">
        <v>4</v>
      </c>
    </row>
    <row r="258" spans="1:79" s="126" customFormat="1" ht="11.25" customHeight="1" x14ac:dyDescent="0.2">
      <c r="A258" s="126" t="s">
        <v>5420</v>
      </c>
      <c r="B258" s="20">
        <v>99</v>
      </c>
      <c r="C258" s="20" t="e">
        <f>VLOOKUP(File2Modul(A258),ModulVerantwortung,2,FALSE)</f>
        <v>#N/A</v>
      </c>
      <c r="D258" s="20"/>
      <c r="E258" s="109" t="s">
        <v>5423</v>
      </c>
      <c r="F258" s="126">
        <v>1</v>
      </c>
      <c r="G258" s="126">
        <v>0</v>
      </c>
      <c r="H258" s="126">
        <v>0</v>
      </c>
      <c r="I258" s="126">
        <v>1</v>
      </c>
      <c r="J258" s="126">
        <v>1</v>
      </c>
      <c r="K258" s="126">
        <v>2</v>
      </c>
      <c r="L258" s="126">
        <v>0</v>
      </c>
      <c r="M258" s="143"/>
      <c r="N258" s="126">
        <v>1</v>
      </c>
      <c r="Q258" s="126">
        <v>0</v>
      </c>
      <c r="U258" s="126">
        <v>2</v>
      </c>
      <c r="V258" s="126" t="s">
        <v>3507</v>
      </c>
      <c r="W258" s="126">
        <v>0</v>
      </c>
      <c r="X258" s="126">
        <v>1</v>
      </c>
      <c r="Y258" s="126">
        <v>4</v>
      </c>
      <c r="Z258" s="126">
        <v>0</v>
      </c>
      <c r="AA258" s="126">
        <v>0</v>
      </c>
      <c r="AB258" s="126">
        <v>0</v>
      </c>
      <c r="AC258" s="126">
        <v>0</v>
      </c>
      <c r="AD258" s="126">
        <v>0</v>
      </c>
      <c r="AE258" s="126">
        <v>0</v>
      </c>
      <c r="AF258" s="126">
        <v>0.5</v>
      </c>
      <c r="AG258" s="126">
        <v>0</v>
      </c>
      <c r="AH258" s="126">
        <v>0</v>
      </c>
      <c r="AI258" s="126">
        <v>1</v>
      </c>
      <c r="BR258" s="126">
        <v>32</v>
      </c>
      <c r="BS258" s="126">
        <v>32</v>
      </c>
      <c r="BT258" s="126">
        <v>32</v>
      </c>
      <c r="BV258" s="126">
        <v>1</v>
      </c>
      <c r="BW258" s="126">
        <v>1</v>
      </c>
      <c r="BX258" s="126">
        <v>1</v>
      </c>
      <c r="BY258" s="126">
        <v>0</v>
      </c>
      <c r="BZ258" s="126">
        <v>24</v>
      </c>
      <c r="CA258" s="126">
        <v>8</v>
      </c>
    </row>
    <row r="259" spans="1:79" s="126" customFormat="1" ht="11.25" customHeight="1" x14ac:dyDescent="0.2">
      <c r="A259" s="126" t="s">
        <v>5420</v>
      </c>
      <c r="B259" s="20">
        <v>120</v>
      </c>
      <c r="C259" s="20" t="e">
        <f>VLOOKUP(File2Modul(A259),ModulVerantwortung,2,FALSE)</f>
        <v>#N/A</v>
      </c>
      <c r="D259" s="20"/>
      <c r="E259" s="109" t="s">
        <v>5424</v>
      </c>
      <c r="F259" s="126">
        <v>3</v>
      </c>
      <c r="G259" s="126">
        <v>2</v>
      </c>
      <c r="H259" s="126">
        <v>0</v>
      </c>
      <c r="I259" s="126">
        <v>3</v>
      </c>
      <c r="J259" s="126">
        <v>0</v>
      </c>
      <c r="K259" s="126">
        <v>3</v>
      </c>
      <c r="L259" s="126">
        <v>1</v>
      </c>
      <c r="M259" s="143" t="s">
        <v>5425</v>
      </c>
      <c r="N259" s="126">
        <v>5</v>
      </c>
      <c r="Q259" s="126">
        <v>0</v>
      </c>
      <c r="U259" s="126">
        <v>6</v>
      </c>
      <c r="V259" s="126" t="s">
        <v>3904</v>
      </c>
      <c r="W259" s="126">
        <v>1</v>
      </c>
      <c r="X259" s="126">
        <v>4</v>
      </c>
      <c r="Y259" s="126">
        <v>16</v>
      </c>
      <c r="Z259" s="126">
        <v>0</v>
      </c>
      <c r="AA259" s="126">
        <v>0</v>
      </c>
      <c r="AB259" s="126">
        <v>0</v>
      </c>
      <c r="AC259" s="126">
        <v>0</v>
      </c>
      <c r="AD259" s="126">
        <v>0</v>
      </c>
      <c r="AE259" s="126">
        <v>0</v>
      </c>
      <c r="AF259" s="126">
        <v>0.5</v>
      </c>
      <c r="AG259" s="126">
        <v>0</v>
      </c>
      <c r="AH259" s="126">
        <v>1</v>
      </c>
      <c r="AI259" s="126">
        <v>1</v>
      </c>
      <c r="BR259" s="126">
        <v>8</v>
      </c>
      <c r="BS259" s="126">
        <v>14</v>
      </c>
      <c r="BT259" s="126">
        <v>14</v>
      </c>
      <c r="BV259" s="126">
        <v>8</v>
      </c>
      <c r="BW259" s="126">
        <v>5</v>
      </c>
      <c r="BX259" s="126">
        <v>1</v>
      </c>
      <c r="BY259" s="126">
        <v>0</v>
      </c>
      <c r="BZ259" s="126">
        <v>53</v>
      </c>
      <c r="CA259" s="126">
        <v>18</v>
      </c>
    </row>
    <row r="260" spans="1:79" s="126" customFormat="1" ht="11.25" customHeight="1" x14ac:dyDescent="0.2">
      <c r="A260" s="126" t="s">
        <v>5420</v>
      </c>
      <c r="B260" s="20">
        <v>154</v>
      </c>
      <c r="C260" s="20" t="e">
        <f>VLOOKUP(File2Modul(A260),ModulVerantwortung,2,FALSE)</f>
        <v>#N/A</v>
      </c>
      <c r="D260" s="20"/>
      <c r="E260" s="109" t="s">
        <v>5426</v>
      </c>
      <c r="F260" s="126">
        <v>3</v>
      </c>
      <c r="G260" s="126">
        <v>2</v>
      </c>
      <c r="H260" s="126">
        <v>0</v>
      </c>
      <c r="I260" s="126">
        <v>3</v>
      </c>
      <c r="J260" s="126">
        <v>0</v>
      </c>
      <c r="K260" s="126">
        <v>3</v>
      </c>
      <c r="L260" s="126">
        <v>1</v>
      </c>
      <c r="M260" s="143" t="s">
        <v>5427</v>
      </c>
      <c r="N260" s="126">
        <v>5</v>
      </c>
      <c r="Q260" s="126">
        <v>0</v>
      </c>
      <c r="U260" s="126">
        <v>6</v>
      </c>
      <c r="V260" s="126" t="s">
        <v>3904</v>
      </c>
      <c r="W260" s="126">
        <v>1</v>
      </c>
      <c r="X260" s="126">
        <v>4</v>
      </c>
      <c r="Y260" s="126">
        <v>15</v>
      </c>
      <c r="Z260" s="126">
        <v>0</v>
      </c>
      <c r="AA260" s="126">
        <v>0</v>
      </c>
      <c r="AB260" s="126">
        <v>0</v>
      </c>
      <c r="AC260" s="126">
        <v>0</v>
      </c>
      <c r="AD260" s="126">
        <v>0</v>
      </c>
      <c r="AE260" s="126">
        <v>0</v>
      </c>
      <c r="AF260" s="126">
        <v>0.5</v>
      </c>
      <c r="AG260" s="126">
        <v>0</v>
      </c>
      <c r="AH260" s="126">
        <v>1</v>
      </c>
      <c r="AI260" s="126">
        <v>1</v>
      </c>
      <c r="BR260" s="126">
        <v>9</v>
      </c>
      <c r="BS260" s="126">
        <v>14</v>
      </c>
      <c r="BT260" s="126">
        <v>14</v>
      </c>
      <c r="BV260" s="126">
        <v>8</v>
      </c>
      <c r="BW260" s="126">
        <v>5</v>
      </c>
      <c r="BX260" s="126">
        <v>1</v>
      </c>
      <c r="BY260" s="126">
        <v>0</v>
      </c>
      <c r="BZ260" s="126">
        <v>56</v>
      </c>
      <c r="CA260" s="126">
        <v>18</v>
      </c>
    </row>
    <row r="261" spans="1:79" s="126" customFormat="1" ht="11.25" customHeight="1" x14ac:dyDescent="0.2">
      <c r="A261" s="126" t="s">
        <v>5420</v>
      </c>
      <c r="B261" s="20">
        <v>187</v>
      </c>
      <c r="C261" s="20" t="e">
        <f>VLOOKUP(File2Modul(A261),ModulVerantwortung,2,FALSE)</f>
        <v>#N/A</v>
      </c>
      <c r="D261" s="20"/>
      <c r="E261" s="109" t="s">
        <v>5428</v>
      </c>
      <c r="F261" s="126">
        <v>3</v>
      </c>
      <c r="G261" s="126">
        <v>2</v>
      </c>
      <c r="H261" s="126">
        <v>0</v>
      </c>
      <c r="I261" s="126">
        <v>3</v>
      </c>
      <c r="J261" s="126">
        <v>1</v>
      </c>
      <c r="K261" s="126">
        <v>3</v>
      </c>
      <c r="L261" s="126">
        <v>1</v>
      </c>
      <c r="M261" s="143" t="s">
        <v>5429</v>
      </c>
      <c r="N261" s="126">
        <v>6</v>
      </c>
      <c r="Q261" s="126">
        <v>0</v>
      </c>
      <c r="U261" s="126">
        <v>7</v>
      </c>
      <c r="V261" s="126" t="s">
        <v>3988</v>
      </c>
      <c r="W261" s="126">
        <v>1</v>
      </c>
      <c r="X261" s="126">
        <v>4</v>
      </c>
      <c r="Y261" s="126">
        <v>18</v>
      </c>
      <c r="Z261" s="126">
        <v>0</v>
      </c>
      <c r="AA261" s="126">
        <v>0</v>
      </c>
      <c r="AB261" s="126">
        <v>0</v>
      </c>
      <c r="AC261" s="126">
        <v>0</v>
      </c>
      <c r="AD261" s="126">
        <v>0</v>
      </c>
      <c r="AE261" s="126">
        <v>0</v>
      </c>
      <c r="AF261" s="126">
        <v>0.43</v>
      </c>
      <c r="AG261" s="126">
        <v>0</v>
      </c>
      <c r="AH261" s="126">
        <v>2</v>
      </c>
      <c r="AI261" s="126">
        <v>1</v>
      </c>
      <c r="BR261" s="126">
        <v>13</v>
      </c>
      <c r="BS261" s="126">
        <v>19</v>
      </c>
      <c r="BT261" s="126">
        <v>19</v>
      </c>
      <c r="BV261" s="126">
        <v>9</v>
      </c>
      <c r="BW261" s="126">
        <v>6</v>
      </c>
      <c r="BX261" s="126">
        <v>1</v>
      </c>
      <c r="BY261" s="126">
        <v>0</v>
      </c>
      <c r="BZ261" s="126">
        <v>89</v>
      </c>
      <c r="CA261" s="126">
        <v>30</v>
      </c>
    </row>
    <row r="262" spans="1:79" s="126" customFormat="1" ht="11.25" customHeight="1" x14ac:dyDescent="0.2">
      <c r="A262" s="126" t="s">
        <v>5420</v>
      </c>
      <c r="B262" s="20">
        <v>0</v>
      </c>
      <c r="C262" s="20" t="e">
        <f>VLOOKUP(File2Modul(A262),ModulVerantwortung,2,FALSE)</f>
        <v>#N/A</v>
      </c>
      <c r="D262" s="20"/>
      <c r="E262" s="109" t="s">
        <v>5420</v>
      </c>
      <c r="M262" s="143"/>
      <c r="O262" s="126">
        <f>IF(ISNUMBER(T262),IF(T262&lt;&gt;0,S262/T262,O$23),"")</f>
        <v>5.6923076923076925</v>
      </c>
      <c r="P262" s="126">
        <f>IF(AND(ISNUMBER(AQ262),ISNUMBER(AR262)),IF(OR(AQ262&lt;&gt;0,AR262&lt;&gt;0),(T262+BG262)/(AQ262+AR262),P$23),"")</f>
        <v>4.5063291139240507</v>
      </c>
      <c r="S262" s="126">
        <v>74</v>
      </c>
      <c r="T262" s="126">
        <v>13</v>
      </c>
      <c r="AJ262" s="126" t="s">
        <v>3502</v>
      </c>
      <c r="AK262" s="126">
        <v>0</v>
      </c>
      <c r="AL262" s="126">
        <v>2</v>
      </c>
      <c r="AM262" s="126">
        <v>5</v>
      </c>
      <c r="AN262" s="126">
        <v>0</v>
      </c>
      <c r="AO262" s="126" t="s">
        <v>3503</v>
      </c>
      <c r="AP262" s="126">
        <v>35</v>
      </c>
      <c r="AQ262" s="126">
        <v>33</v>
      </c>
      <c r="AR262" s="126">
        <v>46</v>
      </c>
      <c r="AS262" s="126">
        <v>456</v>
      </c>
      <c r="AT262" s="126">
        <v>391</v>
      </c>
      <c r="AU262" s="126">
        <v>421</v>
      </c>
      <c r="AV262" s="126">
        <v>1458</v>
      </c>
      <c r="AW262" s="126">
        <v>14.91</v>
      </c>
      <c r="AX262" s="126">
        <v>42868</v>
      </c>
      <c r="AY262" s="126">
        <v>2875</v>
      </c>
      <c r="AZ262" s="126">
        <v>7.14</v>
      </c>
      <c r="BA262" s="126">
        <v>0.03</v>
      </c>
      <c r="BB262" s="126">
        <v>99.59</v>
      </c>
      <c r="BC262" s="126">
        <v>1</v>
      </c>
      <c r="BD262" s="126">
        <v>230</v>
      </c>
      <c r="BE262" s="126">
        <v>43</v>
      </c>
      <c r="BF262" s="126">
        <v>111</v>
      </c>
      <c r="BG262" s="126">
        <v>343</v>
      </c>
      <c r="BH262" s="126">
        <v>14</v>
      </c>
      <c r="BI262" s="126" t="s">
        <v>3504</v>
      </c>
      <c r="BJ262" s="126">
        <v>0.51300000000000001</v>
      </c>
      <c r="BK262" s="126">
        <v>0.57799999999999996</v>
      </c>
      <c r="BL262" s="126">
        <v>0.61699999999999999</v>
      </c>
      <c r="BM262" s="126">
        <v>1.94</v>
      </c>
      <c r="BN262" s="126">
        <v>2.0640000000000001</v>
      </c>
      <c r="BO262" s="126">
        <v>2.1419999999999999</v>
      </c>
      <c r="BP262" s="126" t="s">
        <v>3505</v>
      </c>
      <c r="BQ262" s="126">
        <v>2.4409999999999998</v>
      </c>
    </row>
    <row r="263" spans="1:79" s="126" customFormat="1" ht="11.25" customHeight="1" x14ac:dyDescent="0.2">
      <c r="A263" s="126" t="s">
        <v>5430</v>
      </c>
      <c r="B263" s="20">
        <v>135</v>
      </c>
      <c r="C263" s="20" t="str">
        <f>VLOOKUP(File2Modul(A263),ModulVerantwortung,2,FALSE)</f>
        <v>ivanov08</v>
      </c>
      <c r="D263" s="20"/>
      <c r="E263" s="109" t="s">
        <v>3653</v>
      </c>
      <c r="F263" s="126">
        <v>2</v>
      </c>
      <c r="G263" s="126">
        <v>1</v>
      </c>
      <c r="H263" s="126">
        <v>0</v>
      </c>
      <c r="I263" s="126">
        <v>2</v>
      </c>
      <c r="J263" s="126">
        <v>0</v>
      </c>
      <c r="K263" s="126">
        <v>0</v>
      </c>
      <c r="L263" s="126">
        <v>2</v>
      </c>
      <c r="M263" s="143" t="s">
        <v>5431</v>
      </c>
      <c r="N263" s="126">
        <v>7</v>
      </c>
      <c r="Q263" s="126">
        <v>3</v>
      </c>
      <c r="U263" s="126">
        <v>9</v>
      </c>
      <c r="V263" s="126" t="s">
        <v>3513</v>
      </c>
      <c r="W263" s="126">
        <v>2</v>
      </c>
      <c r="X263" s="126">
        <v>4</v>
      </c>
      <c r="Y263" s="126">
        <v>17</v>
      </c>
      <c r="Z263" s="126">
        <v>0</v>
      </c>
      <c r="AA263" s="126">
        <v>0</v>
      </c>
      <c r="AB263" s="126">
        <v>0</v>
      </c>
      <c r="AC263" s="126">
        <v>0</v>
      </c>
      <c r="AD263" s="126">
        <v>0</v>
      </c>
      <c r="AE263" s="126">
        <v>2</v>
      </c>
      <c r="AF263" s="126">
        <v>0.22</v>
      </c>
      <c r="AG263" s="126">
        <v>0</v>
      </c>
      <c r="AH263" s="126">
        <v>0</v>
      </c>
      <c r="AI263" s="126">
        <v>1</v>
      </c>
      <c r="BR263" s="126">
        <v>8</v>
      </c>
      <c r="BS263" s="126">
        <v>9</v>
      </c>
      <c r="BT263" s="126">
        <v>12</v>
      </c>
      <c r="BV263" s="126">
        <v>10</v>
      </c>
      <c r="BW263" s="126">
        <v>9</v>
      </c>
      <c r="BX263" s="126">
        <v>1</v>
      </c>
      <c r="BY263" s="126">
        <v>0</v>
      </c>
      <c r="BZ263" s="126">
        <v>55</v>
      </c>
      <c r="CA263" s="126">
        <v>33</v>
      </c>
    </row>
    <row r="264" spans="1:79" s="126" customFormat="1" ht="11.25" customHeight="1" x14ac:dyDescent="0.2">
      <c r="A264" s="126" t="s">
        <v>5430</v>
      </c>
      <c r="B264" s="20">
        <v>167</v>
      </c>
      <c r="C264" s="20" t="str">
        <f>VLOOKUP(File2Modul(A264),ModulVerantwortung,2,FALSE)</f>
        <v>ivanov08</v>
      </c>
      <c r="D264" s="20"/>
      <c r="E264" s="109" t="s">
        <v>3654</v>
      </c>
      <c r="F264" s="126">
        <v>2</v>
      </c>
      <c r="G264" s="126">
        <v>1</v>
      </c>
      <c r="H264" s="126">
        <v>0</v>
      </c>
      <c r="I264" s="126">
        <v>2</v>
      </c>
      <c r="J264" s="126">
        <v>1</v>
      </c>
      <c r="K264" s="126">
        <v>0</v>
      </c>
      <c r="L264" s="126">
        <v>3</v>
      </c>
      <c r="M264" s="143" t="s">
        <v>5432</v>
      </c>
      <c r="N264" s="126">
        <v>7</v>
      </c>
      <c r="Q264" s="126">
        <v>0</v>
      </c>
      <c r="U264" s="126">
        <v>11</v>
      </c>
      <c r="V264" s="126" t="s">
        <v>3513</v>
      </c>
      <c r="W264" s="126">
        <v>3</v>
      </c>
      <c r="X264" s="126">
        <v>5</v>
      </c>
      <c r="Y264" s="126">
        <v>25</v>
      </c>
      <c r="Z264" s="126">
        <v>0</v>
      </c>
      <c r="AA264" s="126">
        <v>0</v>
      </c>
      <c r="AB264" s="126">
        <v>0</v>
      </c>
      <c r="AC264" s="126">
        <v>0</v>
      </c>
      <c r="AD264" s="126">
        <v>0</v>
      </c>
      <c r="AE264" s="126">
        <v>3</v>
      </c>
      <c r="AF264" s="126">
        <v>0.18</v>
      </c>
      <c r="AG264" s="126">
        <v>0</v>
      </c>
      <c r="AH264" s="126">
        <v>0</v>
      </c>
      <c r="AI264" s="126">
        <v>1</v>
      </c>
      <c r="BR264" s="126">
        <v>7</v>
      </c>
      <c r="BS264" s="126">
        <v>9</v>
      </c>
      <c r="BT264" s="126">
        <v>13</v>
      </c>
      <c r="BV264" s="126">
        <v>12</v>
      </c>
      <c r="BW264" s="126">
        <v>10</v>
      </c>
      <c r="BX264" s="126">
        <v>1</v>
      </c>
      <c r="BY264" s="126">
        <v>0</v>
      </c>
      <c r="BZ264" s="126">
        <v>60</v>
      </c>
      <c r="CA264" s="126">
        <v>32</v>
      </c>
    </row>
    <row r="265" spans="1:79" s="126" customFormat="1" ht="11.25" customHeight="1" x14ac:dyDescent="0.2">
      <c r="A265" s="126" t="s">
        <v>5430</v>
      </c>
      <c r="B265" s="20">
        <v>209</v>
      </c>
      <c r="C265" s="20" t="str">
        <f>VLOOKUP(File2Modul(A265),ModulVerantwortung,2,FALSE)</f>
        <v>ivanov08</v>
      </c>
      <c r="D265" s="20"/>
      <c r="E265" s="109" t="s">
        <v>3655</v>
      </c>
      <c r="F265" s="126">
        <v>3</v>
      </c>
      <c r="G265" s="126">
        <v>1</v>
      </c>
      <c r="H265" s="126">
        <v>0</v>
      </c>
      <c r="I265" s="126">
        <v>3</v>
      </c>
      <c r="J265" s="126">
        <v>1</v>
      </c>
      <c r="K265" s="126">
        <v>2</v>
      </c>
      <c r="L265" s="126">
        <v>0</v>
      </c>
      <c r="M265" s="143"/>
      <c r="N265" s="126">
        <v>8</v>
      </c>
      <c r="Q265" s="126">
        <v>0</v>
      </c>
      <c r="U265" s="126">
        <v>12</v>
      </c>
      <c r="V265" s="126" t="s">
        <v>3516</v>
      </c>
      <c r="W265" s="126">
        <v>0</v>
      </c>
      <c r="X265" s="126">
        <v>3</v>
      </c>
      <c r="Y265" s="126">
        <v>21</v>
      </c>
      <c r="Z265" s="126">
        <v>0</v>
      </c>
      <c r="AA265" s="126">
        <v>0</v>
      </c>
      <c r="AB265" s="126">
        <v>0</v>
      </c>
      <c r="AC265" s="126">
        <v>0</v>
      </c>
      <c r="AD265" s="126">
        <v>0</v>
      </c>
      <c r="AE265" s="126">
        <v>1</v>
      </c>
      <c r="AF265" s="126">
        <v>0.25</v>
      </c>
      <c r="AG265" s="126">
        <v>0</v>
      </c>
      <c r="AH265" s="126">
        <v>0</v>
      </c>
      <c r="AI265" s="126">
        <v>1</v>
      </c>
      <c r="BR265" s="126">
        <v>3</v>
      </c>
      <c r="BS265" s="126">
        <v>4</v>
      </c>
      <c r="BT265" s="126">
        <v>5</v>
      </c>
      <c r="BV265" s="126">
        <v>13</v>
      </c>
      <c r="BW265" s="126">
        <v>9</v>
      </c>
      <c r="BX265" s="126">
        <v>1</v>
      </c>
      <c r="BY265" s="126">
        <v>0</v>
      </c>
      <c r="BZ265" s="126">
        <v>31</v>
      </c>
      <c r="CA265" s="126">
        <v>13</v>
      </c>
    </row>
    <row r="266" spans="1:79" s="126" customFormat="1" ht="11.25" customHeight="1" x14ac:dyDescent="0.2">
      <c r="A266" s="126" t="s">
        <v>5430</v>
      </c>
      <c r="B266" s="20">
        <v>247</v>
      </c>
      <c r="C266" s="20" t="str">
        <f>VLOOKUP(File2Modul(A266),ModulVerantwortung,2,FALSE)</f>
        <v>ivanov08</v>
      </c>
      <c r="D266" s="20"/>
      <c r="E266" s="109" t="s">
        <v>3656</v>
      </c>
      <c r="F266" s="126">
        <v>10</v>
      </c>
      <c r="G266" s="126">
        <v>1</v>
      </c>
      <c r="H266" s="126">
        <v>0</v>
      </c>
      <c r="I266" s="126">
        <v>10</v>
      </c>
      <c r="J266" s="126">
        <v>1</v>
      </c>
      <c r="K266" s="126">
        <v>2</v>
      </c>
      <c r="L266" s="126">
        <v>0</v>
      </c>
      <c r="M266" s="143"/>
      <c r="N266" s="126">
        <v>22</v>
      </c>
      <c r="Q266" s="126">
        <v>0</v>
      </c>
      <c r="U266" s="126">
        <v>33</v>
      </c>
      <c r="V266" s="126" t="s">
        <v>3657</v>
      </c>
      <c r="W266" s="126">
        <v>0</v>
      </c>
      <c r="X266" s="126">
        <v>10</v>
      </c>
      <c r="Y266" s="126">
        <v>55</v>
      </c>
      <c r="Z266" s="126">
        <v>0</v>
      </c>
      <c r="AA266" s="126">
        <v>0</v>
      </c>
      <c r="AB266" s="126">
        <v>0</v>
      </c>
      <c r="AC266" s="126">
        <v>0</v>
      </c>
      <c r="AD266" s="126">
        <v>0</v>
      </c>
      <c r="AE266" s="126">
        <v>1</v>
      </c>
      <c r="AF266" s="126">
        <v>0.3</v>
      </c>
      <c r="AG266" s="126">
        <v>1</v>
      </c>
      <c r="AH266" s="126">
        <v>0</v>
      </c>
      <c r="AI266" s="126">
        <v>1</v>
      </c>
      <c r="BR266" s="126">
        <v>3</v>
      </c>
      <c r="BS266" s="126">
        <v>4</v>
      </c>
      <c r="BT266" s="126">
        <v>5</v>
      </c>
      <c r="BV266" s="126">
        <v>34</v>
      </c>
      <c r="BW266" s="126">
        <v>23</v>
      </c>
      <c r="BX266" s="126">
        <v>1</v>
      </c>
      <c r="BY266" s="126">
        <v>3</v>
      </c>
      <c r="BZ266" s="126">
        <v>79</v>
      </c>
      <c r="CA266" s="126">
        <v>34</v>
      </c>
    </row>
    <row r="267" spans="1:79" s="126" customFormat="1" ht="11.25" customHeight="1" x14ac:dyDescent="0.2">
      <c r="A267" s="126" t="s">
        <v>5430</v>
      </c>
      <c r="B267" s="20">
        <v>318</v>
      </c>
      <c r="C267" s="20" t="str">
        <f>VLOOKUP(File2Modul(A267),ModulVerantwortung,2,FALSE)</f>
        <v>ivanov08</v>
      </c>
      <c r="D267" s="20"/>
      <c r="E267" s="109" t="s">
        <v>3658</v>
      </c>
      <c r="F267" s="126">
        <v>1</v>
      </c>
      <c r="G267" s="126">
        <v>0</v>
      </c>
      <c r="H267" s="126">
        <v>0</v>
      </c>
      <c r="I267" s="126">
        <v>1</v>
      </c>
      <c r="J267" s="126">
        <v>1</v>
      </c>
      <c r="K267" s="126">
        <v>1</v>
      </c>
      <c r="L267" s="126">
        <v>0</v>
      </c>
      <c r="M267" s="143"/>
      <c r="N267" s="126">
        <v>1</v>
      </c>
      <c r="Q267" s="126">
        <v>0</v>
      </c>
      <c r="U267" s="126">
        <v>1</v>
      </c>
      <c r="V267" s="126" t="s">
        <v>3507</v>
      </c>
      <c r="W267" s="126">
        <v>0</v>
      </c>
      <c r="X267" s="126">
        <v>1</v>
      </c>
      <c r="Y267" s="126">
        <v>2</v>
      </c>
      <c r="Z267" s="126">
        <v>0</v>
      </c>
      <c r="AA267" s="126">
        <v>0</v>
      </c>
      <c r="AB267" s="126">
        <v>0</v>
      </c>
      <c r="AC267" s="126">
        <v>0</v>
      </c>
      <c r="AD267" s="126">
        <v>1</v>
      </c>
      <c r="AE267" s="126">
        <v>0</v>
      </c>
      <c r="AF267" s="126">
        <v>1</v>
      </c>
      <c r="AG267" s="126">
        <v>0</v>
      </c>
      <c r="AH267" s="126">
        <v>0</v>
      </c>
      <c r="AI267" s="126">
        <v>1</v>
      </c>
      <c r="BR267" s="126">
        <v>5</v>
      </c>
      <c r="BS267" s="126">
        <v>5</v>
      </c>
      <c r="BT267" s="126">
        <v>5</v>
      </c>
      <c r="BV267" s="126">
        <v>1</v>
      </c>
      <c r="BW267" s="126">
        <v>1</v>
      </c>
      <c r="BX267" s="126">
        <v>1</v>
      </c>
      <c r="BY267" s="126">
        <v>0</v>
      </c>
      <c r="BZ267" s="126">
        <v>4</v>
      </c>
      <c r="CA267" s="126">
        <v>1</v>
      </c>
    </row>
    <row r="268" spans="1:79" s="126" customFormat="1" ht="11.25" customHeight="1" x14ac:dyDescent="0.2">
      <c r="A268" s="126" t="s">
        <v>5430</v>
      </c>
      <c r="B268" s="20">
        <v>336</v>
      </c>
      <c r="C268" s="20" t="str">
        <f>VLOOKUP(File2Modul(A268),ModulVerantwortung,2,FALSE)</f>
        <v>ivanov08</v>
      </c>
      <c r="D268" s="20"/>
      <c r="E268" s="109" t="s">
        <v>3659</v>
      </c>
      <c r="F268" s="126">
        <v>3</v>
      </c>
      <c r="G268" s="126">
        <v>2</v>
      </c>
      <c r="H268" s="126">
        <v>0</v>
      </c>
      <c r="I268" s="126">
        <v>3</v>
      </c>
      <c r="J268" s="126">
        <v>1</v>
      </c>
      <c r="K268" s="126">
        <v>1</v>
      </c>
      <c r="L268" s="126">
        <v>1</v>
      </c>
      <c r="M268" s="143" t="s">
        <v>5433</v>
      </c>
      <c r="N268" s="126">
        <v>8</v>
      </c>
      <c r="Q268" s="126">
        <v>0</v>
      </c>
      <c r="U268" s="126">
        <v>11</v>
      </c>
      <c r="V268" s="126" t="s">
        <v>3516</v>
      </c>
      <c r="W268" s="126">
        <v>1</v>
      </c>
      <c r="X268" s="126">
        <v>4</v>
      </c>
      <c r="Y268" s="126">
        <v>25</v>
      </c>
      <c r="Z268" s="126">
        <v>0</v>
      </c>
      <c r="AA268" s="126">
        <v>0</v>
      </c>
      <c r="AB268" s="126">
        <v>0</v>
      </c>
      <c r="AC268" s="126">
        <v>0</v>
      </c>
      <c r="AD268" s="126">
        <v>0</v>
      </c>
      <c r="AE268" s="126">
        <v>3</v>
      </c>
      <c r="AF268" s="126">
        <v>0.27</v>
      </c>
      <c r="AG268" s="126">
        <v>0</v>
      </c>
      <c r="AH268" s="126">
        <v>0</v>
      </c>
      <c r="AI268" s="126">
        <v>1</v>
      </c>
      <c r="BR268" s="126">
        <v>5</v>
      </c>
      <c r="BS268" s="126">
        <v>6</v>
      </c>
      <c r="BT268" s="126">
        <v>9</v>
      </c>
      <c r="BV268" s="126">
        <v>14</v>
      </c>
      <c r="BW268" s="126">
        <v>11</v>
      </c>
      <c r="BX268" s="126">
        <v>1</v>
      </c>
      <c r="BY268" s="126">
        <v>0</v>
      </c>
      <c r="BZ268" s="126">
        <v>48</v>
      </c>
      <c r="CA268" s="126">
        <v>28</v>
      </c>
    </row>
    <row r="269" spans="1:79" s="126" customFormat="1" ht="11.25" customHeight="1" x14ac:dyDescent="0.2">
      <c r="A269" s="126" t="s">
        <v>5430</v>
      </c>
      <c r="B269" s="20">
        <v>378</v>
      </c>
      <c r="C269" s="20" t="str">
        <f>VLOOKUP(File2Modul(A269),ModulVerantwortung,2,FALSE)</f>
        <v>ivanov08</v>
      </c>
      <c r="D269" s="20"/>
      <c r="E269" s="109" t="s">
        <v>3660</v>
      </c>
      <c r="F269" s="126">
        <v>6</v>
      </c>
      <c r="G269" s="126">
        <v>2</v>
      </c>
      <c r="H269" s="126">
        <v>0</v>
      </c>
      <c r="I269" s="126">
        <v>12</v>
      </c>
      <c r="J269" s="126">
        <v>1</v>
      </c>
      <c r="K269" s="126">
        <v>2</v>
      </c>
      <c r="L269" s="126">
        <v>1</v>
      </c>
      <c r="M269" s="143" t="s">
        <v>5434</v>
      </c>
      <c r="N269" s="126">
        <v>26</v>
      </c>
      <c r="Q269" s="126">
        <v>0</v>
      </c>
      <c r="U269" s="126">
        <v>33</v>
      </c>
      <c r="V269" s="126" t="s">
        <v>3790</v>
      </c>
      <c r="W269" s="126">
        <v>1</v>
      </c>
      <c r="X269" s="126">
        <v>7</v>
      </c>
      <c r="Y269" s="126">
        <v>62</v>
      </c>
      <c r="Z269" s="126">
        <v>0</v>
      </c>
      <c r="AA269" s="126">
        <v>0</v>
      </c>
      <c r="AB269" s="126">
        <v>0</v>
      </c>
      <c r="AC269" s="126">
        <v>0</v>
      </c>
      <c r="AD269" s="126">
        <v>0</v>
      </c>
      <c r="AE269" s="126">
        <v>3</v>
      </c>
      <c r="AF269" s="126">
        <v>0.36</v>
      </c>
      <c r="AG269" s="126">
        <v>1</v>
      </c>
      <c r="AH269" s="126">
        <v>0</v>
      </c>
      <c r="AI269" s="126">
        <v>1</v>
      </c>
      <c r="BR269" s="126">
        <v>8</v>
      </c>
      <c r="BS269" s="126">
        <v>10</v>
      </c>
      <c r="BT269" s="126">
        <v>12</v>
      </c>
      <c r="BV269" s="126">
        <v>39</v>
      </c>
      <c r="BW269" s="126">
        <v>29</v>
      </c>
      <c r="BX269" s="126">
        <v>1</v>
      </c>
      <c r="BY269" s="126">
        <v>0</v>
      </c>
      <c r="BZ269" s="126">
        <v>195</v>
      </c>
      <c r="CA269" s="126">
        <v>118</v>
      </c>
    </row>
    <row r="270" spans="1:79" s="126" customFormat="1" ht="11.25" customHeight="1" x14ac:dyDescent="0.2">
      <c r="A270" s="126" t="s">
        <v>5430</v>
      </c>
      <c r="B270" s="20">
        <v>457</v>
      </c>
      <c r="C270" s="20" t="str">
        <f>VLOOKUP(File2Modul(A270),ModulVerantwortung,2,FALSE)</f>
        <v>ivanov08</v>
      </c>
      <c r="D270" s="20"/>
      <c r="E270" s="109" t="s">
        <v>3661</v>
      </c>
      <c r="F270" s="126">
        <v>18</v>
      </c>
      <c r="G270" s="126">
        <v>2</v>
      </c>
      <c r="H270" s="126">
        <v>0</v>
      </c>
      <c r="I270" s="126">
        <v>18</v>
      </c>
      <c r="J270" s="126">
        <v>1</v>
      </c>
      <c r="K270" s="126">
        <v>2</v>
      </c>
      <c r="L270" s="126">
        <v>16</v>
      </c>
      <c r="M270" s="143" t="s">
        <v>5435</v>
      </c>
      <c r="N270" s="126">
        <v>38</v>
      </c>
      <c r="Q270" s="126">
        <v>0</v>
      </c>
      <c r="U270" s="126">
        <v>49</v>
      </c>
      <c r="V270" s="126" t="s">
        <v>5436</v>
      </c>
      <c r="W270" s="126">
        <v>16</v>
      </c>
      <c r="X270" s="126">
        <v>34</v>
      </c>
      <c r="Y270" s="126">
        <v>112</v>
      </c>
      <c r="Z270" s="126">
        <v>0</v>
      </c>
      <c r="AA270" s="126">
        <v>0</v>
      </c>
      <c r="AB270" s="126">
        <v>0</v>
      </c>
      <c r="AC270" s="126">
        <v>0</v>
      </c>
      <c r="AD270" s="126">
        <v>0</v>
      </c>
      <c r="AE270" s="126">
        <v>1</v>
      </c>
      <c r="AF270" s="126">
        <v>0.37</v>
      </c>
      <c r="AG270" s="126">
        <v>1</v>
      </c>
      <c r="AH270" s="126">
        <v>0</v>
      </c>
      <c r="AI270" s="126">
        <v>1</v>
      </c>
      <c r="BR270" s="126">
        <v>5</v>
      </c>
      <c r="BS270" s="126">
        <v>7</v>
      </c>
      <c r="BT270" s="126">
        <v>7</v>
      </c>
      <c r="BV270" s="126">
        <v>58</v>
      </c>
      <c r="BW270" s="126">
        <v>39</v>
      </c>
      <c r="BX270" s="126">
        <v>1</v>
      </c>
      <c r="BY270" s="126">
        <v>3</v>
      </c>
      <c r="BZ270" s="126">
        <v>215</v>
      </c>
      <c r="CA270" s="126">
        <v>82</v>
      </c>
    </row>
    <row r="271" spans="1:79" s="126" customFormat="1" ht="11.25" customHeight="1" x14ac:dyDescent="0.2">
      <c r="A271" s="126" t="s">
        <v>5430</v>
      </c>
      <c r="B271" s="20">
        <v>585</v>
      </c>
      <c r="C271" s="20" t="str">
        <f>VLOOKUP(File2Modul(A271),ModulVerantwortung,2,FALSE)</f>
        <v>ivanov08</v>
      </c>
      <c r="D271" s="20"/>
      <c r="E271" s="109" t="s">
        <v>3662</v>
      </c>
      <c r="F271" s="126">
        <v>3</v>
      </c>
      <c r="G271" s="126">
        <v>2</v>
      </c>
      <c r="H271" s="126">
        <v>0</v>
      </c>
      <c r="I271" s="126">
        <v>3</v>
      </c>
      <c r="J271" s="126">
        <v>1</v>
      </c>
      <c r="K271" s="126">
        <v>1</v>
      </c>
      <c r="L271" s="126">
        <v>1</v>
      </c>
      <c r="M271" s="143" t="s">
        <v>5437</v>
      </c>
      <c r="N271" s="126">
        <v>7</v>
      </c>
      <c r="Q271" s="126">
        <v>0</v>
      </c>
      <c r="U271" s="126">
        <v>11</v>
      </c>
      <c r="V271" s="126" t="s">
        <v>3516</v>
      </c>
      <c r="W271" s="126">
        <v>1</v>
      </c>
      <c r="X271" s="126">
        <v>4</v>
      </c>
      <c r="Y271" s="126">
        <v>26</v>
      </c>
      <c r="Z271" s="126">
        <v>0</v>
      </c>
      <c r="AA271" s="126">
        <v>0</v>
      </c>
      <c r="AB271" s="126">
        <v>0</v>
      </c>
      <c r="AC271" s="126">
        <v>0</v>
      </c>
      <c r="AD271" s="126">
        <v>0</v>
      </c>
      <c r="AE271" s="126">
        <v>2</v>
      </c>
      <c r="AF271" s="126">
        <v>0.27</v>
      </c>
      <c r="AG271" s="126">
        <v>0</v>
      </c>
      <c r="AH271" s="126">
        <v>0</v>
      </c>
      <c r="AI271" s="126">
        <v>1</v>
      </c>
      <c r="BR271" s="126">
        <v>6</v>
      </c>
      <c r="BS271" s="126">
        <v>9</v>
      </c>
      <c r="BT271" s="126">
        <v>12</v>
      </c>
      <c r="BV271" s="126">
        <v>13</v>
      </c>
      <c r="BW271" s="126">
        <v>9</v>
      </c>
      <c r="BX271" s="126">
        <v>1</v>
      </c>
      <c r="BY271" s="126">
        <v>0</v>
      </c>
      <c r="BZ271" s="126">
        <v>57</v>
      </c>
      <c r="CA271" s="126">
        <v>29</v>
      </c>
    </row>
    <row r="272" spans="1:79" s="126" customFormat="1" ht="11.25" customHeight="1" x14ac:dyDescent="0.2">
      <c r="A272" s="126" t="s">
        <v>5430</v>
      </c>
      <c r="B272" s="20">
        <v>627</v>
      </c>
      <c r="C272" s="20" t="str">
        <f>VLOOKUP(File2Modul(A272),ModulVerantwortung,2,FALSE)</f>
        <v>ivanov08</v>
      </c>
      <c r="D272" s="20"/>
      <c r="E272" s="109" t="s">
        <v>3663</v>
      </c>
      <c r="F272" s="126">
        <v>2</v>
      </c>
      <c r="G272" s="126">
        <v>1</v>
      </c>
      <c r="H272" s="126">
        <v>0</v>
      </c>
      <c r="I272" s="126">
        <v>2</v>
      </c>
      <c r="J272" s="126">
        <v>1</v>
      </c>
      <c r="K272" s="126">
        <v>1</v>
      </c>
      <c r="L272" s="126">
        <v>1</v>
      </c>
      <c r="M272" s="143" t="s">
        <v>5438</v>
      </c>
      <c r="N272" s="126">
        <v>5</v>
      </c>
      <c r="Q272" s="126">
        <v>0</v>
      </c>
      <c r="U272" s="126">
        <v>8</v>
      </c>
      <c r="V272" s="126" t="s">
        <v>3513</v>
      </c>
      <c r="W272" s="126">
        <v>1</v>
      </c>
      <c r="X272" s="126">
        <v>3</v>
      </c>
      <c r="Y272" s="126">
        <v>18</v>
      </c>
      <c r="Z272" s="126">
        <v>0</v>
      </c>
      <c r="AA272" s="126">
        <v>0</v>
      </c>
      <c r="AB272" s="126">
        <v>0</v>
      </c>
      <c r="AC272" s="126">
        <v>0</v>
      </c>
      <c r="AD272" s="126">
        <v>0</v>
      </c>
      <c r="AE272" s="126">
        <v>2</v>
      </c>
      <c r="AF272" s="126">
        <v>0.25</v>
      </c>
      <c r="AG272" s="126">
        <v>0</v>
      </c>
      <c r="AH272" s="126">
        <v>0</v>
      </c>
      <c r="AI272" s="126">
        <v>1</v>
      </c>
      <c r="BR272" s="126">
        <v>7</v>
      </c>
      <c r="BS272" s="126">
        <v>9</v>
      </c>
      <c r="BT272" s="126">
        <v>13</v>
      </c>
      <c r="BV272" s="126">
        <v>9</v>
      </c>
      <c r="BW272" s="126">
        <v>7</v>
      </c>
      <c r="BX272" s="126">
        <v>1</v>
      </c>
      <c r="BY272" s="126">
        <v>0</v>
      </c>
      <c r="BZ272" s="126">
        <v>44</v>
      </c>
      <c r="CA272" s="126">
        <v>24</v>
      </c>
    </row>
    <row r="273" spans="1:79" s="126" customFormat="1" ht="11.25" customHeight="1" x14ac:dyDescent="0.2">
      <c r="A273" s="126" t="s">
        <v>5430</v>
      </c>
      <c r="B273" s="20">
        <v>661</v>
      </c>
      <c r="C273" s="20" t="str">
        <f>VLOOKUP(File2Modul(A273),ModulVerantwortung,2,FALSE)</f>
        <v>ivanov08</v>
      </c>
      <c r="D273" s="20"/>
      <c r="E273" s="109" t="s">
        <v>3664</v>
      </c>
      <c r="F273" s="126">
        <v>1</v>
      </c>
      <c r="G273" s="126">
        <v>0</v>
      </c>
      <c r="H273" s="126">
        <v>0</v>
      </c>
      <c r="I273" s="126">
        <v>1</v>
      </c>
      <c r="J273" s="126">
        <v>1</v>
      </c>
      <c r="K273" s="126">
        <v>1</v>
      </c>
      <c r="L273" s="126">
        <v>0</v>
      </c>
      <c r="M273" s="143"/>
      <c r="N273" s="126">
        <v>1</v>
      </c>
      <c r="Q273" s="126">
        <v>0</v>
      </c>
      <c r="U273" s="126">
        <v>1</v>
      </c>
      <c r="V273" s="126" t="s">
        <v>3507</v>
      </c>
      <c r="W273" s="126">
        <v>0</v>
      </c>
      <c r="X273" s="126">
        <v>1</v>
      </c>
      <c r="Y273" s="126">
        <v>2</v>
      </c>
      <c r="Z273" s="126">
        <v>0</v>
      </c>
      <c r="AA273" s="126">
        <v>0</v>
      </c>
      <c r="AB273" s="126">
        <v>0</v>
      </c>
      <c r="AC273" s="126">
        <v>0</v>
      </c>
      <c r="AD273" s="126">
        <v>1</v>
      </c>
      <c r="AE273" s="126">
        <v>0</v>
      </c>
      <c r="AF273" s="126">
        <v>1</v>
      </c>
      <c r="AG273" s="126">
        <v>0</v>
      </c>
      <c r="AH273" s="126">
        <v>0</v>
      </c>
      <c r="AI273" s="126">
        <v>1</v>
      </c>
      <c r="BR273" s="126">
        <v>5</v>
      </c>
      <c r="BS273" s="126">
        <v>5</v>
      </c>
      <c r="BT273" s="126">
        <v>5</v>
      </c>
      <c r="BV273" s="126">
        <v>1</v>
      </c>
      <c r="BW273" s="126">
        <v>1</v>
      </c>
      <c r="BX273" s="126">
        <v>1</v>
      </c>
      <c r="BY273" s="126">
        <v>0</v>
      </c>
      <c r="BZ273" s="126">
        <v>4</v>
      </c>
      <c r="CA273" s="126">
        <v>1</v>
      </c>
    </row>
    <row r="274" spans="1:79" s="126" customFormat="1" ht="11.25" customHeight="1" x14ac:dyDescent="0.2">
      <c r="A274" s="126" t="s">
        <v>5430</v>
      </c>
      <c r="B274" s="20">
        <v>679</v>
      </c>
      <c r="C274" s="20" t="str">
        <f>VLOOKUP(File2Modul(A274),ModulVerantwortung,2,FALSE)</f>
        <v>ivanov08</v>
      </c>
      <c r="D274" s="20"/>
      <c r="E274" s="109" t="s">
        <v>3665</v>
      </c>
      <c r="F274" s="126">
        <v>3</v>
      </c>
      <c r="G274" s="126">
        <v>1</v>
      </c>
      <c r="H274" s="126">
        <v>0</v>
      </c>
      <c r="I274" s="126">
        <v>4</v>
      </c>
      <c r="J274" s="126">
        <v>1</v>
      </c>
      <c r="K274" s="126">
        <v>1</v>
      </c>
      <c r="L274" s="126">
        <v>3</v>
      </c>
      <c r="M274" s="143" t="s">
        <v>5439</v>
      </c>
      <c r="N274" s="126">
        <v>9</v>
      </c>
      <c r="Q274" s="126">
        <v>0</v>
      </c>
      <c r="U274" s="126">
        <v>12</v>
      </c>
      <c r="V274" s="126" t="s">
        <v>3516</v>
      </c>
      <c r="W274" s="126">
        <v>3</v>
      </c>
      <c r="X274" s="126">
        <v>6</v>
      </c>
      <c r="Y274" s="126">
        <v>30</v>
      </c>
      <c r="Z274" s="126">
        <v>0</v>
      </c>
      <c r="AA274" s="126">
        <v>0</v>
      </c>
      <c r="AB274" s="126">
        <v>0</v>
      </c>
      <c r="AC274" s="126">
        <v>0</v>
      </c>
      <c r="AD274" s="126">
        <v>0</v>
      </c>
      <c r="AE274" s="126">
        <v>3</v>
      </c>
      <c r="AF274" s="126">
        <v>0.33</v>
      </c>
      <c r="AG274" s="126">
        <v>1</v>
      </c>
      <c r="AH274" s="126">
        <v>0</v>
      </c>
      <c r="AI274" s="126">
        <v>1</v>
      </c>
      <c r="BR274" s="126">
        <v>5</v>
      </c>
      <c r="BS274" s="126">
        <v>7</v>
      </c>
      <c r="BT274" s="126">
        <v>10</v>
      </c>
      <c r="BV274" s="126">
        <v>16</v>
      </c>
      <c r="BW274" s="126">
        <v>12</v>
      </c>
      <c r="BX274" s="126">
        <v>1</v>
      </c>
      <c r="BY274" s="126">
        <v>0</v>
      </c>
      <c r="BZ274" s="126">
        <v>61</v>
      </c>
      <c r="CA274" s="126">
        <v>30</v>
      </c>
    </row>
    <row r="275" spans="1:79" s="126" customFormat="1" ht="11.25" customHeight="1" x14ac:dyDescent="0.2">
      <c r="A275" s="126" t="s">
        <v>5430</v>
      </c>
      <c r="B275" s="20">
        <v>725</v>
      </c>
      <c r="C275" s="20" t="str">
        <f>VLOOKUP(File2Modul(A275),ModulVerantwortung,2,FALSE)</f>
        <v>ivanov08</v>
      </c>
      <c r="D275" s="20"/>
      <c r="E275" s="109" t="s">
        <v>3666</v>
      </c>
      <c r="F275" s="126">
        <v>13</v>
      </c>
      <c r="G275" s="126">
        <v>3</v>
      </c>
      <c r="H275" s="126">
        <v>0</v>
      </c>
      <c r="I275" s="126">
        <v>24</v>
      </c>
      <c r="J275" s="126">
        <v>1</v>
      </c>
      <c r="K275" s="126">
        <v>1</v>
      </c>
      <c r="L275" s="126">
        <v>6</v>
      </c>
      <c r="M275" s="143" t="s">
        <v>5440</v>
      </c>
      <c r="N275" s="126">
        <v>44</v>
      </c>
      <c r="Q275" s="126">
        <v>0</v>
      </c>
      <c r="U275" s="126">
        <v>57</v>
      </c>
      <c r="V275" s="126" t="s">
        <v>5441</v>
      </c>
      <c r="W275" s="126">
        <v>8</v>
      </c>
      <c r="X275" s="126">
        <v>21</v>
      </c>
      <c r="Y275" s="126">
        <v>120</v>
      </c>
      <c r="Z275" s="126">
        <v>0</v>
      </c>
      <c r="AA275" s="126">
        <v>0</v>
      </c>
      <c r="AB275" s="126">
        <v>0</v>
      </c>
      <c r="AC275" s="126">
        <v>0</v>
      </c>
      <c r="AD275" s="126">
        <v>0</v>
      </c>
      <c r="AE275" s="126">
        <v>4</v>
      </c>
      <c r="AF275" s="126">
        <v>0.42</v>
      </c>
      <c r="AG275" s="126">
        <v>1</v>
      </c>
      <c r="AH275" s="126">
        <v>1</v>
      </c>
      <c r="AI275" s="126">
        <v>1</v>
      </c>
      <c r="BR275" s="126">
        <v>5</v>
      </c>
      <c r="BS275" s="126">
        <v>6</v>
      </c>
      <c r="BT275" s="126">
        <v>7</v>
      </c>
      <c r="BV275" s="126">
        <v>63</v>
      </c>
      <c r="BW275" s="126">
        <v>46</v>
      </c>
      <c r="BX275" s="126">
        <v>1</v>
      </c>
      <c r="BY275" s="126">
        <v>4</v>
      </c>
      <c r="BZ275" s="126">
        <v>213</v>
      </c>
      <c r="CA275" s="126">
        <v>108</v>
      </c>
    </row>
    <row r="276" spans="1:79" s="126" customFormat="1" ht="11.25" customHeight="1" x14ac:dyDescent="0.2">
      <c r="A276" s="126" t="s">
        <v>5430</v>
      </c>
      <c r="B276" s="20">
        <v>861</v>
      </c>
      <c r="C276" s="20" t="str">
        <f>VLOOKUP(File2Modul(A276),ModulVerantwortung,2,FALSE)</f>
        <v>ivanov08</v>
      </c>
      <c r="D276" s="20"/>
      <c r="E276" s="109" t="s">
        <v>3667</v>
      </c>
      <c r="F276" s="126">
        <v>2</v>
      </c>
      <c r="G276" s="126">
        <v>1</v>
      </c>
      <c r="H276" s="126">
        <v>0</v>
      </c>
      <c r="I276" s="126">
        <v>2</v>
      </c>
      <c r="J276" s="126">
        <v>1</v>
      </c>
      <c r="K276" s="126">
        <v>1</v>
      </c>
      <c r="L276" s="126">
        <v>3</v>
      </c>
      <c r="M276" s="143" t="s">
        <v>5442</v>
      </c>
      <c r="N276" s="126">
        <v>7</v>
      </c>
      <c r="Q276" s="126">
        <v>0</v>
      </c>
      <c r="U276" s="126">
        <v>9</v>
      </c>
      <c r="V276" s="126" t="s">
        <v>3513</v>
      </c>
      <c r="W276" s="126">
        <v>3</v>
      </c>
      <c r="X276" s="126">
        <v>5</v>
      </c>
      <c r="Y276" s="126">
        <v>23</v>
      </c>
      <c r="Z276" s="126">
        <v>0</v>
      </c>
      <c r="AA276" s="126">
        <v>0</v>
      </c>
      <c r="AB276" s="126">
        <v>0</v>
      </c>
      <c r="AC276" s="126">
        <v>0</v>
      </c>
      <c r="AD276" s="126">
        <v>0</v>
      </c>
      <c r="AE276" s="126">
        <v>3</v>
      </c>
      <c r="AF276" s="126">
        <v>0.22</v>
      </c>
      <c r="AG276" s="126">
        <v>0</v>
      </c>
      <c r="AH276" s="126">
        <v>0</v>
      </c>
      <c r="AI276" s="126">
        <v>1</v>
      </c>
      <c r="BR276" s="126">
        <v>6</v>
      </c>
      <c r="BS276" s="126">
        <v>7</v>
      </c>
      <c r="BT276" s="126">
        <v>10</v>
      </c>
      <c r="BV276" s="126">
        <v>12</v>
      </c>
      <c r="BW276" s="126">
        <v>10</v>
      </c>
      <c r="BX276" s="126">
        <v>1</v>
      </c>
      <c r="BY276" s="126">
        <v>0</v>
      </c>
      <c r="BZ276" s="126">
        <v>49</v>
      </c>
      <c r="CA276" s="126">
        <v>25</v>
      </c>
    </row>
    <row r="277" spans="1:79" s="126" customFormat="1" ht="11.25" customHeight="1" x14ac:dyDescent="0.2">
      <c r="A277" s="126" t="s">
        <v>5430</v>
      </c>
      <c r="B277" s="20">
        <v>896</v>
      </c>
      <c r="C277" s="20" t="str">
        <f>VLOOKUP(File2Modul(A277),ModulVerantwortung,2,FALSE)</f>
        <v>ivanov08</v>
      </c>
      <c r="D277" s="20"/>
      <c r="E277" s="109" t="s">
        <v>5443</v>
      </c>
      <c r="F277" s="126">
        <v>5</v>
      </c>
      <c r="G277" s="126">
        <v>3</v>
      </c>
      <c r="H277" s="126">
        <v>0</v>
      </c>
      <c r="I277" s="126">
        <v>5</v>
      </c>
      <c r="J277" s="126">
        <v>1</v>
      </c>
      <c r="K277" s="126">
        <v>0</v>
      </c>
      <c r="L277" s="126">
        <v>2</v>
      </c>
      <c r="M277" s="143" t="s">
        <v>5444</v>
      </c>
      <c r="N277" s="126">
        <v>23</v>
      </c>
      <c r="Q277" s="126">
        <v>1</v>
      </c>
      <c r="U277" s="126">
        <v>29</v>
      </c>
      <c r="V277" s="126" t="s">
        <v>3729</v>
      </c>
      <c r="W277" s="126">
        <v>2</v>
      </c>
      <c r="X277" s="126">
        <v>7</v>
      </c>
      <c r="Y277" s="126">
        <v>62</v>
      </c>
      <c r="Z277" s="126">
        <v>0</v>
      </c>
      <c r="AA277" s="126">
        <v>0</v>
      </c>
      <c r="AB277" s="126">
        <v>0</v>
      </c>
      <c r="AC277" s="126">
        <v>0</v>
      </c>
      <c r="AD277" s="126">
        <v>0</v>
      </c>
      <c r="AE277" s="126">
        <v>3</v>
      </c>
      <c r="AF277" s="126">
        <v>0.17</v>
      </c>
      <c r="AG277" s="126">
        <v>1</v>
      </c>
      <c r="AH277" s="126">
        <v>0</v>
      </c>
      <c r="AI277" s="126">
        <v>1</v>
      </c>
      <c r="BR277" s="126">
        <v>4</v>
      </c>
      <c r="BS277" s="126">
        <v>5</v>
      </c>
      <c r="BT277" s="126">
        <v>6</v>
      </c>
      <c r="BV277" s="126">
        <v>35</v>
      </c>
      <c r="BW277" s="126">
        <v>25</v>
      </c>
      <c r="BX277" s="126">
        <v>1</v>
      </c>
      <c r="BY277" s="126">
        <v>5</v>
      </c>
      <c r="BZ277" s="126">
        <v>91</v>
      </c>
      <c r="CA277" s="126">
        <v>53</v>
      </c>
    </row>
    <row r="278" spans="1:79" s="126" customFormat="1" ht="11.25" customHeight="1" x14ac:dyDescent="0.2">
      <c r="A278" s="126" t="s">
        <v>5430</v>
      </c>
      <c r="B278" s="20">
        <v>971</v>
      </c>
      <c r="C278" s="20" t="str">
        <f>VLOOKUP(File2Modul(A278),ModulVerantwortung,2,FALSE)</f>
        <v>ivanov08</v>
      </c>
      <c r="D278" s="20"/>
      <c r="E278" s="109" t="s">
        <v>5445</v>
      </c>
      <c r="F278" s="126">
        <v>6</v>
      </c>
      <c r="G278" s="126">
        <v>4</v>
      </c>
      <c r="H278" s="126">
        <v>0</v>
      </c>
      <c r="I278" s="126">
        <v>6</v>
      </c>
      <c r="J278" s="126">
        <v>1</v>
      </c>
      <c r="K278" s="126">
        <v>1</v>
      </c>
      <c r="L278" s="126">
        <v>2</v>
      </c>
      <c r="M278" s="143" t="s">
        <v>5446</v>
      </c>
      <c r="N278" s="126">
        <v>31</v>
      </c>
      <c r="Q278" s="126">
        <v>1</v>
      </c>
      <c r="U278" s="126">
        <v>39</v>
      </c>
      <c r="V278" s="126" t="s">
        <v>3790</v>
      </c>
      <c r="W278" s="126">
        <v>2</v>
      </c>
      <c r="X278" s="126">
        <v>8</v>
      </c>
      <c r="Y278" s="126">
        <v>101</v>
      </c>
      <c r="Z278" s="126">
        <v>0</v>
      </c>
      <c r="AA278" s="126">
        <v>0</v>
      </c>
      <c r="AB278" s="126">
        <v>0</v>
      </c>
      <c r="AC278" s="126">
        <v>0</v>
      </c>
      <c r="AD278" s="126">
        <v>0</v>
      </c>
      <c r="AE278" s="126">
        <v>5</v>
      </c>
      <c r="AF278" s="126">
        <v>0.15</v>
      </c>
      <c r="AG278" s="126">
        <v>1</v>
      </c>
      <c r="AH278" s="126">
        <v>0</v>
      </c>
      <c r="AI278" s="126">
        <v>1</v>
      </c>
      <c r="BR278" s="126">
        <v>5</v>
      </c>
      <c r="BS278" s="126">
        <v>6</v>
      </c>
      <c r="BT278" s="126">
        <v>7</v>
      </c>
      <c r="BV278" s="126">
        <v>46</v>
      </c>
      <c r="BW278" s="126">
        <v>34</v>
      </c>
      <c r="BX278" s="126">
        <v>1</v>
      </c>
      <c r="BY278" s="126">
        <v>6</v>
      </c>
      <c r="BZ278" s="126">
        <v>150</v>
      </c>
      <c r="CA278" s="126">
        <v>85</v>
      </c>
    </row>
    <row r="279" spans="1:79" s="126" customFormat="1" ht="11.25" customHeight="1" x14ac:dyDescent="0.2">
      <c r="A279" s="126" t="s">
        <v>5430</v>
      </c>
      <c r="B279" s="20">
        <v>0</v>
      </c>
      <c r="C279" s="20" t="str">
        <f>VLOOKUP(File2Modul(A279),ModulVerantwortung,2,FALSE)</f>
        <v>ivanov08</v>
      </c>
      <c r="D279" s="20"/>
      <c r="E279" s="109" t="s">
        <v>5430</v>
      </c>
      <c r="M279" s="143"/>
      <c r="O279" s="126">
        <f>IF(ISNUMBER(T279),IF(T279&lt;&gt;0,S279/T279,O$23),"")</f>
        <v>0.77142857142857146</v>
      </c>
      <c r="P279" s="126">
        <f>IF(AND(ISNUMBER(AQ279),ISNUMBER(AR279)),IF(OR(AQ279&lt;&gt;0,AR279&lt;&gt;0),(T279+BG279)/(AQ279+AR279),P$23),"")</f>
        <v>9.0304347826086957</v>
      </c>
      <c r="S279" s="126">
        <v>189</v>
      </c>
      <c r="T279" s="126">
        <v>245</v>
      </c>
      <c r="AJ279" s="126" t="s">
        <v>3502</v>
      </c>
      <c r="AK279" s="126">
        <v>4</v>
      </c>
      <c r="AL279" s="126">
        <v>1</v>
      </c>
      <c r="AM279" s="126">
        <v>16</v>
      </c>
      <c r="AN279" s="126">
        <v>35</v>
      </c>
      <c r="AO279" s="126" t="s">
        <v>3503</v>
      </c>
      <c r="AP279" s="126">
        <v>176</v>
      </c>
      <c r="AQ279" s="126">
        <v>40</v>
      </c>
      <c r="AR279" s="126">
        <v>190</v>
      </c>
      <c r="AS279" s="126">
        <v>2630</v>
      </c>
      <c r="AT279" s="126">
        <v>1384</v>
      </c>
      <c r="AU279" s="126">
        <v>1651</v>
      </c>
      <c r="AV279" s="126">
        <v>6041</v>
      </c>
      <c r="AW279" s="126">
        <v>15.51</v>
      </c>
      <c r="AX279" s="126">
        <v>319947</v>
      </c>
      <c r="AY279" s="126">
        <v>20634</v>
      </c>
      <c r="AZ279" s="126">
        <v>53.32</v>
      </c>
      <c r="BA279" s="126">
        <v>10.74</v>
      </c>
      <c r="BB279" s="126">
        <v>79.86</v>
      </c>
      <c r="BC279" s="126">
        <v>5</v>
      </c>
      <c r="BD279" s="126">
        <v>1074</v>
      </c>
      <c r="BE279" s="126">
        <v>508</v>
      </c>
      <c r="BF279" s="126">
        <v>791</v>
      </c>
      <c r="BG279" s="126">
        <v>1832</v>
      </c>
      <c r="BH279" s="126">
        <v>156</v>
      </c>
      <c r="BI279" s="126" t="s">
        <v>3504</v>
      </c>
      <c r="BJ279" s="126">
        <v>2.5870000000000002</v>
      </c>
      <c r="BK279" s="126">
        <v>3.25</v>
      </c>
      <c r="BL279" s="126">
        <v>3.9220000000000002</v>
      </c>
      <c r="BM279" s="126">
        <v>3.5870000000000002</v>
      </c>
      <c r="BN279" s="126">
        <v>3.7759999999999998</v>
      </c>
      <c r="BO279" s="126">
        <v>3.871</v>
      </c>
      <c r="BP279" s="126" t="s">
        <v>3505</v>
      </c>
      <c r="BQ279" s="126">
        <v>0.71799999999999997</v>
      </c>
    </row>
    <row r="280" spans="1:79" s="126" customFormat="1" ht="11.25" customHeight="1" x14ac:dyDescent="0.2">
      <c r="A280" s="126" t="s">
        <v>5447</v>
      </c>
      <c r="B280" s="20">
        <v>44</v>
      </c>
      <c r="C280" s="20" t="e">
        <f>VLOOKUP(File2Modul(A280),ModulVerantwortung,2,FALSE)</f>
        <v>#N/A</v>
      </c>
      <c r="D280" s="20"/>
      <c r="E280" s="109" t="s">
        <v>3537</v>
      </c>
      <c r="F280" s="126">
        <v>1</v>
      </c>
      <c r="G280" s="126">
        <v>0</v>
      </c>
      <c r="H280" s="126">
        <v>0</v>
      </c>
      <c r="I280" s="126">
        <v>1</v>
      </c>
      <c r="J280" s="126">
        <v>1</v>
      </c>
      <c r="K280" s="126">
        <v>4</v>
      </c>
      <c r="L280" s="126">
        <v>2</v>
      </c>
      <c r="M280" s="143" t="s">
        <v>5448</v>
      </c>
      <c r="N280" s="126">
        <v>8</v>
      </c>
      <c r="Q280" s="126">
        <v>0</v>
      </c>
      <c r="U280" s="126">
        <v>8</v>
      </c>
      <c r="V280" s="126" t="s">
        <v>3507</v>
      </c>
      <c r="W280" s="126">
        <v>2</v>
      </c>
      <c r="X280" s="126">
        <v>3</v>
      </c>
      <c r="Y280" s="126">
        <v>25</v>
      </c>
      <c r="Z280" s="126">
        <v>0</v>
      </c>
      <c r="AA280" s="126">
        <v>0</v>
      </c>
      <c r="AB280" s="126">
        <v>0</v>
      </c>
      <c r="AC280" s="126">
        <v>0</v>
      </c>
      <c r="AD280" s="126">
        <v>0</v>
      </c>
      <c r="AE280" s="126">
        <v>1</v>
      </c>
      <c r="AF280" s="126">
        <v>0.13</v>
      </c>
      <c r="AG280" s="126">
        <v>0</v>
      </c>
      <c r="AH280" s="126">
        <v>0</v>
      </c>
      <c r="AI280" s="126">
        <v>1</v>
      </c>
      <c r="BR280" s="126">
        <v>7</v>
      </c>
      <c r="BS280" s="126">
        <v>7</v>
      </c>
      <c r="BT280" s="126">
        <v>8</v>
      </c>
      <c r="BV280" s="126">
        <v>9</v>
      </c>
      <c r="BW280" s="126">
        <v>9</v>
      </c>
      <c r="BX280" s="126">
        <v>1</v>
      </c>
      <c r="BY280" s="126">
        <v>0</v>
      </c>
      <c r="BZ280" s="126">
        <v>40</v>
      </c>
      <c r="CA280" s="126">
        <v>27</v>
      </c>
    </row>
    <row r="281" spans="1:79" s="126" customFormat="1" ht="11.25" customHeight="1" x14ac:dyDescent="0.2">
      <c r="A281" s="126" t="s">
        <v>5447</v>
      </c>
      <c r="B281" s="20">
        <v>0</v>
      </c>
      <c r="C281" s="20" t="e">
        <f>VLOOKUP(File2Modul(A281),ModulVerantwortung,2,FALSE)</f>
        <v>#N/A</v>
      </c>
      <c r="D281" s="20"/>
      <c r="E281" s="109" t="s">
        <v>5447</v>
      </c>
      <c r="M281" s="143"/>
      <c r="O281" s="126">
        <f>IF(ISNUMBER(T281),IF(T281&lt;&gt;0,S281/T281,O$23),"")</f>
        <v>0.9</v>
      </c>
      <c r="P281" s="126">
        <f>IF(AND(ISNUMBER(AQ281),ISNUMBER(AR281)),IF(OR(AQ281&lt;&gt;0,AR281&lt;&gt;0),(T281+BG281)/(AQ281+AR281),P$23),"")</f>
        <v>10.744186046511627</v>
      </c>
      <c r="S281" s="126">
        <v>9</v>
      </c>
      <c r="T281" s="126">
        <v>10</v>
      </c>
      <c r="AJ281" s="126" t="s">
        <v>3502</v>
      </c>
      <c r="AK281" s="126">
        <v>0</v>
      </c>
      <c r="AL281" s="126">
        <v>1</v>
      </c>
      <c r="AM281" s="126">
        <v>1</v>
      </c>
      <c r="AN281" s="126">
        <v>9</v>
      </c>
      <c r="AO281" s="126" t="s">
        <v>3503</v>
      </c>
      <c r="AP281" s="126">
        <v>25</v>
      </c>
      <c r="AQ281" s="126">
        <v>16</v>
      </c>
      <c r="AR281" s="126">
        <v>27</v>
      </c>
      <c r="AS281" s="126">
        <v>499</v>
      </c>
      <c r="AT281" s="126">
        <v>187</v>
      </c>
      <c r="AU281" s="126">
        <v>192</v>
      </c>
      <c r="AV281" s="126">
        <v>630</v>
      </c>
      <c r="AW281" s="126">
        <v>21.09</v>
      </c>
      <c r="AX281" s="126">
        <v>57108</v>
      </c>
      <c r="AY281" s="126">
        <v>2708</v>
      </c>
      <c r="AZ281" s="126">
        <v>9.52</v>
      </c>
      <c r="BA281" s="126">
        <v>0.01</v>
      </c>
      <c r="BB281" s="126">
        <v>99.94</v>
      </c>
      <c r="BC281" s="126">
        <v>1</v>
      </c>
      <c r="BD281" s="126">
        <v>71</v>
      </c>
      <c r="BE281" s="126">
        <v>13</v>
      </c>
      <c r="BF281" s="126">
        <v>43</v>
      </c>
      <c r="BG281" s="126">
        <v>452</v>
      </c>
      <c r="BH281" s="126">
        <v>4</v>
      </c>
      <c r="BI281" s="126" t="s">
        <v>3504</v>
      </c>
      <c r="BJ281" s="126">
        <v>0.14899999999999999</v>
      </c>
      <c r="BK281" s="126">
        <v>0.155</v>
      </c>
      <c r="BL281" s="126">
        <v>0.151</v>
      </c>
      <c r="BM281" s="126">
        <v>1.214</v>
      </c>
      <c r="BN281" s="126">
        <v>1.302</v>
      </c>
      <c r="BO281" s="126">
        <v>1.3640000000000001</v>
      </c>
      <c r="BP281" s="126" t="s">
        <v>3505</v>
      </c>
      <c r="BQ281" s="126">
        <v>1.7529999999999999</v>
      </c>
    </row>
    <row r="282" spans="1:79" s="126" customFormat="1" ht="11.25" customHeight="1" x14ac:dyDescent="0.2">
      <c r="A282" s="126" t="s">
        <v>5449</v>
      </c>
      <c r="B282" s="20">
        <v>0</v>
      </c>
      <c r="C282" s="20" t="str">
        <f>VLOOKUP(File2Modul(A282),ModulVerantwortung,2,FALSE)</f>
        <v>weber18</v>
      </c>
      <c r="D282" s="20"/>
      <c r="E282" s="109" t="s">
        <v>5449</v>
      </c>
      <c r="M282" s="143"/>
      <c r="O282" s="126">
        <f>IF(ISNUMBER(T282),IF(T282&lt;&gt;0,S282/T282,O$23),"")</f>
        <v>1.2</v>
      </c>
      <c r="P282" s="126">
        <f>IF(AND(ISNUMBER(AQ282),ISNUMBER(AR282)),IF(OR(AQ282&lt;&gt;0,AR282&lt;&gt;0),(T282+BG282)/(AQ282+AR282),P$23),"")</f>
        <v>51901896.466666669</v>
      </c>
      <c r="S282" s="126">
        <v>6</v>
      </c>
      <c r="T282" s="126">
        <v>5</v>
      </c>
      <c r="AJ282" s="126" t="s">
        <v>3502</v>
      </c>
      <c r="AK282" s="126">
        <v>0</v>
      </c>
      <c r="AL282" s="126">
        <v>5</v>
      </c>
      <c r="AM282" s="126">
        <v>0</v>
      </c>
      <c r="AN282" s="126">
        <v>0</v>
      </c>
      <c r="AO282" s="126" t="s">
        <v>3503</v>
      </c>
      <c r="AP282" s="126">
        <v>9</v>
      </c>
      <c r="AQ282" s="126">
        <v>6</v>
      </c>
      <c r="AR282" s="126">
        <v>9</v>
      </c>
      <c r="AS282" s="126">
        <v>778528452</v>
      </c>
      <c r="AT282" s="126">
        <v>49</v>
      </c>
      <c r="AU282" s="126">
        <v>44</v>
      </c>
      <c r="AV282" s="126">
        <v>133</v>
      </c>
      <c r="AW282" s="126">
        <v>79929722.120000005</v>
      </c>
      <c r="AX282" s="126">
        <v>1000000000</v>
      </c>
      <c r="AY282" s="126">
        <v>1000000000</v>
      </c>
      <c r="AZ282" s="126">
        <v>40519379999977.203</v>
      </c>
      <c r="BA282" s="126">
        <v>0</v>
      </c>
      <c r="BB282" s="126">
        <v>100</v>
      </c>
      <c r="BC282" s="126">
        <v>389532120</v>
      </c>
      <c r="BD282" s="126">
        <v>65</v>
      </c>
      <c r="BE282" s="126">
        <v>5</v>
      </c>
      <c r="BF282" s="126">
        <v>9</v>
      </c>
      <c r="BG282" s="126">
        <v>778528442</v>
      </c>
      <c r="BH282" s="126">
        <v>0</v>
      </c>
      <c r="BI282" s="126" t="s">
        <v>3504</v>
      </c>
      <c r="BJ282" s="126">
        <v>0.13600000000000001</v>
      </c>
      <c r="BK282" s="126">
        <v>0.14000000000000001</v>
      </c>
      <c r="BL282" s="126">
        <v>0.13500000000000001</v>
      </c>
      <c r="BM282" s="126">
        <v>1.1719999999999999</v>
      </c>
      <c r="BN282" s="126">
        <v>1.258</v>
      </c>
      <c r="BO282" s="126">
        <v>1.319</v>
      </c>
      <c r="BP282" s="126" t="s">
        <v>3505</v>
      </c>
      <c r="BQ282" s="126">
        <v>3.1890000000000001</v>
      </c>
    </row>
    <row r="283" spans="1:79" s="126" customFormat="1" ht="11.25" customHeight="1" x14ac:dyDescent="0.2">
      <c r="A283" s="126" t="s">
        <v>5450</v>
      </c>
      <c r="B283" s="20">
        <v>97</v>
      </c>
      <c r="C283" s="20" t="str">
        <f>VLOOKUP(File2Modul(A283),ModulVerantwortung,2,FALSE)</f>
        <v>weber18</v>
      </c>
      <c r="D283" s="20"/>
      <c r="E283" s="109" t="s">
        <v>5451</v>
      </c>
      <c r="F283" s="126">
        <v>2</v>
      </c>
      <c r="G283" s="126">
        <v>1</v>
      </c>
      <c r="H283" s="126">
        <v>0</v>
      </c>
      <c r="I283" s="126">
        <v>2</v>
      </c>
      <c r="J283" s="126">
        <v>1</v>
      </c>
      <c r="K283" s="126">
        <v>1</v>
      </c>
      <c r="L283" s="126">
        <v>1</v>
      </c>
      <c r="M283" s="143" t="s">
        <v>5452</v>
      </c>
      <c r="N283" s="126">
        <v>4</v>
      </c>
      <c r="Q283" s="126">
        <v>0</v>
      </c>
      <c r="U283" s="126">
        <v>6</v>
      </c>
      <c r="V283" s="126" t="s">
        <v>3513</v>
      </c>
      <c r="W283" s="126">
        <v>1</v>
      </c>
      <c r="X283" s="126">
        <v>3</v>
      </c>
      <c r="Y283" s="126">
        <v>14</v>
      </c>
      <c r="Z283" s="126">
        <v>0</v>
      </c>
      <c r="AA283" s="126">
        <v>0</v>
      </c>
      <c r="AB283" s="126">
        <v>0</v>
      </c>
      <c r="AC283" s="126">
        <v>0</v>
      </c>
      <c r="AD283" s="126">
        <v>0</v>
      </c>
      <c r="AE283" s="126">
        <v>1</v>
      </c>
      <c r="AF283" s="126">
        <v>0.33</v>
      </c>
      <c r="AG283" s="126">
        <v>0</v>
      </c>
      <c r="AH283" s="126">
        <v>0</v>
      </c>
      <c r="AI283" s="126">
        <v>1</v>
      </c>
      <c r="BR283" s="126">
        <v>5</v>
      </c>
      <c r="BS283" s="126">
        <v>8</v>
      </c>
      <c r="BT283" s="126">
        <v>10</v>
      </c>
      <c r="BV283" s="126">
        <v>7</v>
      </c>
      <c r="BW283" s="126">
        <v>5</v>
      </c>
      <c r="BX283" s="126">
        <v>1</v>
      </c>
      <c r="BY283" s="126">
        <v>0</v>
      </c>
      <c r="BZ283" s="126">
        <v>28</v>
      </c>
      <c r="CA283" s="126">
        <v>12</v>
      </c>
    </row>
    <row r="284" spans="1:79" s="126" customFormat="1" ht="11.25" customHeight="1" x14ac:dyDescent="0.2">
      <c r="A284" s="126" t="s">
        <v>5450</v>
      </c>
      <c r="B284" s="20">
        <v>127</v>
      </c>
      <c r="C284" s="20" t="str">
        <f>VLOOKUP(File2Modul(A284),ModulVerantwortung,2,FALSE)</f>
        <v>weber18</v>
      </c>
      <c r="D284" s="20"/>
      <c r="E284" s="109" t="s">
        <v>5453</v>
      </c>
      <c r="F284" s="126">
        <v>2</v>
      </c>
      <c r="G284" s="126">
        <v>1</v>
      </c>
      <c r="H284" s="126">
        <v>0</v>
      </c>
      <c r="I284" s="126">
        <v>2</v>
      </c>
      <c r="J284" s="126">
        <v>1</v>
      </c>
      <c r="K284" s="126">
        <v>1</v>
      </c>
      <c r="L284" s="126">
        <v>1</v>
      </c>
      <c r="M284" s="143" t="s">
        <v>5454</v>
      </c>
      <c r="N284" s="126">
        <v>10</v>
      </c>
      <c r="Q284" s="126">
        <v>0</v>
      </c>
      <c r="U284" s="126">
        <v>11</v>
      </c>
      <c r="V284" s="126" t="s">
        <v>3513</v>
      </c>
      <c r="W284" s="126">
        <v>1</v>
      </c>
      <c r="X284" s="126">
        <v>3</v>
      </c>
      <c r="Y284" s="126">
        <v>22</v>
      </c>
      <c r="Z284" s="126">
        <v>0</v>
      </c>
      <c r="AA284" s="126">
        <v>0</v>
      </c>
      <c r="AB284" s="126">
        <v>0</v>
      </c>
      <c r="AC284" s="126">
        <v>0</v>
      </c>
      <c r="AD284" s="126">
        <v>0</v>
      </c>
      <c r="AE284" s="126">
        <v>1</v>
      </c>
      <c r="AF284" s="126">
        <v>0.18</v>
      </c>
      <c r="AG284" s="126">
        <v>0</v>
      </c>
      <c r="AH284" s="126">
        <v>0</v>
      </c>
      <c r="AI284" s="126">
        <v>1</v>
      </c>
      <c r="BR284" s="126">
        <v>8</v>
      </c>
      <c r="BS284" s="126">
        <v>9</v>
      </c>
      <c r="BT284" s="126">
        <v>10</v>
      </c>
      <c r="BV284" s="126">
        <v>12</v>
      </c>
      <c r="BW284" s="126">
        <v>11</v>
      </c>
      <c r="BX284" s="126">
        <v>1</v>
      </c>
      <c r="BY284" s="126">
        <v>0</v>
      </c>
      <c r="BZ284" s="126">
        <v>75</v>
      </c>
      <c r="CA284" s="126">
        <v>32</v>
      </c>
    </row>
    <row r="285" spans="1:79" s="126" customFormat="1" ht="11.25" customHeight="1" x14ac:dyDescent="0.2">
      <c r="A285" s="126" t="s">
        <v>5450</v>
      </c>
      <c r="B285" s="20">
        <v>165</v>
      </c>
      <c r="C285" s="20" t="str">
        <f>VLOOKUP(File2Modul(A285),ModulVerantwortung,2,FALSE)</f>
        <v>weber18</v>
      </c>
      <c r="D285" s="20"/>
      <c r="E285" s="109" t="s">
        <v>3668</v>
      </c>
      <c r="F285" s="126">
        <v>1</v>
      </c>
      <c r="G285" s="126">
        <v>0</v>
      </c>
      <c r="H285" s="126">
        <v>0</v>
      </c>
      <c r="I285" s="126">
        <v>1</v>
      </c>
      <c r="J285" s="126">
        <v>1</v>
      </c>
      <c r="K285" s="126">
        <v>1</v>
      </c>
      <c r="L285" s="126">
        <v>0</v>
      </c>
      <c r="M285" s="143"/>
      <c r="N285" s="126">
        <v>2</v>
      </c>
      <c r="Q285" s="126">
        <v>0</v>
      </c>
      <c r="U285" s="126">
        <v>2</v>
      </c>
      <c r="V285" s="126" t="s">
        <v>3507</v>
      </c>
      <c r="W285" s="126">
        <v>0</v>
      </c>
      <c r="X285" s="126">
        <v>1</v>
      </c>
      <c r="Y285" s="126">
        <v>2</v>
      </c>
      <c r="Z285" s="126">
        <v>0</v>
      </c>
      <c r="AA285" s="126">
        <v>0</v>
      </c>
      <c r="AB285" s="126">
        <v>0</v>
      </c>
      <c r="AC285" s="126">
        <v>0</v>
      </c>
      <c r="AD285" s="126">
        <v>0</v>
      </c>
      <c r="AE285" s="126">
        <v>0</v>
      </c>
      <c r="AF285" s="126">
        <v>0.5</v>
      </c>
      <c r="AG285" s="126">
        <v>0</v>
      </c>
      <c r="AH285" s="126">
        <v>0</v>
      </c>
      <c r="AI285" s="126">
        <v>1</v>
      </c>
      <c r="BR285" s="126">
        <v>5</v>
      </c>
      <c r="BS285" s="126">
        <v>5</v>
      </c>
      <c r="BT285" s="126">
        <v>5</v>
      </c>
      <c r="BV285" s="126">
        <v>2</v>
      </c>
      <c r="BW285" s="126">
        <v>2</v>
      </c>
      <c r="BX285" s="126">
        <v>1</v>
      </c>
      <c r="BY285" s="126">
        <v>0</v>
      </c>
      <c r="BZ285" s="126">
        <v>7</v>
      </c>
      <c r="CA285" s="126">
        <v>3</v>
      </c>
    </row>
    <row r="286" spans="1:79" s="126" customFormat="1" ht="11.25" customHeight="1" x14ac:dyDescent="0.2">
      <c r="A286" s="126" t="s">
        <v>5450</v>
      </c>
      <c r="B286" s="20">
        <v>183</v>
      </c>
      <c r="C286" s="20" t="str">
        <f>VLOOKUP(File2Modul(A286),ModulVerantwortung,2,FALSE)</f>
        <v>weber18</v>
      </c>
      <c r="D286" s="20"/>
      <c r="E286" s="109" t="s">
        <v>3669</v>
      </c>
      <c r="F286" s="126">
        <v>1</v>
      </c>
      <c r="G286" s="126">
        <v>0</v>
      </c>
      <c r="H286" s="126">
        <v>0</v>
      </c>
      <c r="I286" s="126">
        <v>1</v>
      </c>
      <c r="J286" s="126">
        <v>1</v>
      </c>
      <c r="K286" s="126">
        <v>1</v>
      </c>
      <c r="L286" s="126">
        <v>0</v>
      </c>
      <c r="M286" s="143"/>
      <c r="N286" s="126">
        <v>9</v>
      </c>
      <c r="Q286" s="126">
        <v>0</v>
      </c>
      <c r="U286" s="126">
        <v>9</v>
      </c>
      <c r="V286" s="126" t="s">
        <v>3507</v>
      </c>
      <c r="W286" s="126">
        <v>0</v>
      </c>
      <c r="X286" s="126">
        <v>1</v>
      </c>
      <c r="Y286" s="126">
        <v>16</v>
      </c>
      <c r="Z286" s="126">
        <v>0</v>
      </c>
      <c r="AA286" s="126">
        <v>0</v>
      </c>
      <c r="AB286" s="126">
        <v>0</v>
      </c>
      <c r="AC286" s="126">
        <v>0</v>
      </c>
      <c r="AD286" s="126">
        <v>0</v>
      </c>
      <c r="AE286" s="126">
        <v>0</v>
      </c>
      <c r="AF286" s="126">
        <v>0.11</v>
      </c>
      <c r="AG286" s="126">
        <v>0</v>
      </c>
      <c r="AH286" s="126">
        <v>0</v>
      </c>
      <c r="AI286" s="126">
        <v>1</v>
      </c>
      <c r="BR286" s="126">
        <v>9</v>
      </c>
      <c r="BS286" s="126">
        <v>9</v>
      </c>
      <c r="BT286" s="126">
        <v>9</v>
      </c>
      <c r="BV286" s="126">
        <v>9</v>
      </c>
      <c r="BW286" s="126">
        <v>9</v>
      </c>
      <c r="BX286" s="126">
        <v>1</v>
      </c>
      <c r="BY286" s="126">
        <v>0</v>
      </c>
      <c r="BZ286" s="126">
        <v>60</v>
      </c>
      <c r="CA286" s="126">
        <v>25</v>
      </c>
    </row>
    <row r="287" spans="1:79" s="126" customFormat="1" ht="11.25" customHeight="1" x14ac:dyDescent="0.2">
      <c r="A287" s="126" t="s">
        <v>5450</v>
      </c>
      <c r="B287" s="20">
        <v>213</v>
      </c>
      <c r="C287" s="20" t="str">
        <f>VLOOKUP(File2Modul(A287),ModulVerantwortung,2,FALSE)</f>
        <v>weber18</v>
      </c>
      <c r="D287" s="20"/>
      <c r="E287" s="109" t="s">
        <v>5455</v>
      </c>
      <c r="F287" s="126">
        <v>2</v>
      </c>
      <c r="G287" s="126">
        <v>1</v>
      </c>
      <c r="H287" s="126">
        <v>0</v>
      </c>
      <c r="I287" s="126">
        <v>2</v>
      </c>
      <c r="J287" s="126">
        <v>1</v>
      </c>
      <c r="K287" s="126">
        <v>1</v>
      </c>
      <c r="L287" s="126">
        <v>1</v>
      </c>
      <c r="M287" s="143" t="s">
        <v>5456</v>
      </c>
      <c r="N287" s="126">
        <v>4</v>
      </c>
      <c r="Q287" s="126">
        <v>0</v>
      </c>
      <c r="U287" s="126">
        <v>6</v>
      </c>
      <c r="V287" s="126" t="s">
        <v>3513</v>
      </c>
      <c r="W287" s="126">
        <v>1</v>
      </c>
      <c r="X287" s="126">
        <v>3</v>
      </c>
      <c r="Y287" s="126">
        <v>16</v>
      </c>
      <c r="Z287" s="126">
        <v>0</v>
      </c>
      <c r="AA287" s="126">
        <v>0</v>
      </c>
      <c r="AB287" s="126">
        <v>0</v>
      </c>
      <c r="AC287" s="126">
        <v>0</v>
      </c>
      <c r="AD287" s="126">
        <v>0</v>
      </c>
      <c r="AE287" s="126">
        <v>1</v>
      </c>
      <c r="AF287" s="126">
        <v>0.33</v>
      </c>
      <c r="AG287" s="126">
        <v>0</v>
      </c>
      <c r="AH287" s="126">
        <v>0</v>
      </c>
      <c r="AI287" s="126">
        <v>1</v>
      </c>
      <c r="BR287" s="126">
        <v>5</v>
      </c>
      <c r="BS287" s="126">
        <v>7</v>
      </c>
      <c r="BT287" s="126">
        <v>9</v>
      </c>
      <c r="BV287" s="126">
        <v>7</v>
      </c>
      <c r="BW287" s="126">
        <v>5</v>
      </c>
      <c r="BX287" s="126">
        <v>1</v>
      </c>
      <c r="BY287" s="126">
        <v>0</v>
      </c>
      <c r="BZ287" s="126">
        <v>26</v>
      </c>
      <c r="CA287" s="126">
        <v>13</v>
      </c>
    </row>
    <row r="288" spans="1:79" s="126" customFormat="1" ht="11.25" customHeight="1" x14ac:dyDescent="0.2">
      <c r="A288" s="126" t="s">
        <v>5450</v>
      </c>
      <c r="B288" s="20">
        <v>243</v>
      </c>
      <c r="C288" s="20" t="str">
        <f>VLOOKUP(File2Modul(A288),ModulVerantwortung,2,FALSE)</f>
        <v>weber18</v>
      </c>
      <c r="D288" s="20"/>
      <c r="E288" s="109" t="s">
        <v>5457</v>
      </c>
      <c r="F288" s="126">
        <v>2</v>
      </c>
      <c r="G288" s="126">
        <v>1</v>
      </c>
      <c r="H288" s="126">
        <v>0</v>
      </c>
      <c r="I288" s="126">
        <v>2</v>
      </c>
      <c r="J288" s="126">
        <v>1</v>
      </c>
      <c r="K288" s="126">
        <v>1</v>
      </c>
      <c r="L288" s="126">
        <v>1</v>
      </c>
      <c r="M288" s="143" t="s">
        <v>5458</v>
      </c>
      <c r="N288" s="126">
        <v>5</v>
      </c>
      <c r="Q288" s="126">
        <v>0</v>
      </c>
      <c r="U288" s="126">
        <v>6</v>
      </c>
      <c r="V288" s="126" t="s">
        <v>3513</v>
      </c>
      <c r="W288" s="126">
        <v>1</v>
      </c>
      <c r="X288" s="126">
        <v>3</v>
      </c>
      <c r="Y288" s="126">
        <v>17</v>
      </c>
      <c r="Z288" s="126">
        <v>0</v>
      </c>
      <c r="AA288" s="126">
        <v>0</v>
      </c>
      <c r="AB288" s="126">
        <v>0</v>
      </c>
      <c r="AC288" s="126">
        <v>0</v>
      </c>
      <c r="AD288" s="126">
        <v>0</v>
      </c>
      <c r="AE288" s="126">
        <v>1</v>
      </c>
      <c r="AF288" s="126">
        <v>0.33</v>
      </c>
      <c r="AG288" s="126">
        <v>0</v>
      </c>
      <c r="AH288" s="126">
        <v>0</v>
      </c>
      <c r="AI288" s="126">
        <v>1</v>
      </c>
      <c r="BR288" s="126">
        <v>5</v>
      </c>
      <c r="BS288" s="126">
        <v>6</v>
      </c>
      <c r="BT288" s="126">
        <v>8</v>
      </c>
      <c r="BV288" s="126">
        <v>8</v>
      </c>
      <c r="BW288" s="126">
        <v>6</v>
      </c>
      <c r="BX288" s="126">
        <v>1</v>
      </c>
      <c r="BY288" s="126">
        <v>0</v>
      </c>
      <c r="BZ288" s="126">
        <v>27</v>
      </c>
      <c r="CA288" s="126">
        <v>13</v>
      </c>
    </row>
    <row r="289" spans="1:79" s="126" customFormat="1" ht="11.25" customHeight="1" x14ac:dyDescent="0.2">
      <c r="A289" s="126" t="s">
        <v>5450</v>
      </c>
      <c r="B289" s="20">
        <v>274</v>
      </c>
      <c r="C289" s="20" t="str">
        <f>VLOOKUP(File2Modul(A289),ModulVerantwortung,2,FALSE)</f>
        <v>weber18</v>
      </c>
      <c r="D289" s="20"/>
      <c r="E289" s="109" t="s">
        <v>5459</v>
      </c>
      <c r="F289" s="126">
        <v>1</v>
      </c>
      <c r="G289" s="126">
        <v>0</v>
      </c>
      <c r="H289" s="126">
        <v>0</v>
      </c>
      <c r="I289" s="126">
        <v>1</v>
      </c>
      <c r="J289" s="126">
        <v>1</v>
      </c>
      <c r="K289" s="126">
        <v>1</v>
      </c>
      <c r="L289" s="126">
        <v>0</v>
      </c>
      <c r="M289" s="143"/>
      <c r="N289" s="126">
        <v>2</v>
      </c>
      <c r="Q289" s="126">
        <v>0</v>
      </c>
      <c r="U289" s="126">
        <v>9</v>
      </c>
      <c r="V289" s="126" t="s">
        <v>3507</v>
      </c>
      <c r="W289" s="126">
        <v>0</v>
      </c>
      <c r="X289" s="126">
        <v>1</v>
      </c>
      <c r="Y289" s="126">
        <v>11</v>
      </c>
      <c r="Z289" s="126">
        <v>0</v>
      </c>
      <c r="AA289" s="126">
        <v>0</v>
      </c>
      <c r="AB289" s="126">
        <v>0</v>
      </c>
      <c r="AC289" s="126">
        <v>0</v>
      </c>
      <c r="AD289" s="126">
        <v>0</v>
      </c>
      <c r="AE289" s="126">
        <v>0</v>
      </c>
      <c r="AF289" s="126">
        <v>0.11</v>
      </c>
      <c r="AG289" s="126">
        <v>0</v>
      </c>
      <c r="AH289" s="126">
        <v>0</v>
      </c>
      <c r="AI289" s="126">
        <v>1</v>
      </c>
      <c r="BR289" s="126">
        <v>37</v>
      </c>
      <c r="BS289" s="126">
        <v>37</v>
      </c>
      <c r="BT289" s="126">
        <v>37</v>
      </c>
      <c r="BV289" s="126">
        <v>2</v>
      </c>
      <c r="BW289" s="126">
        <v>2</v>
      </c>
      <c r="BX289" s="126">
        <v>1</v>
      </c>
      <c r="BY289" s="126">
        <v>0</v>
      </c>
      <c r="BZ289" s="126">
        <v>49</v>
      </c>
      <c r="CA289" s="126">
        <v>26</v>
      </c>
    </row>
    <row r="290" spans="1:79" s="126" customFormat="1" ht="11.25" customHeight="1" x14ac:dyDescent="0.2">
      <c r="A290" s="126" t="s">
        <v>5450</v>
      </c>
      <c r="B290" s="20">
        <v>301</v>
      </c>
      <c r="C290" s="20" t="str">
        <f>VLOOKUP(File2Modul(A290),ModulVerantwortung,2,FALSE)</f>
        <v>weber18</v>
      </c>
      <c r="D290" s="20"/>
      <c r="E290" s="109" t="s">
        <v>5460</v>
      </c>
      <c r="F290" s="126">
        <v>1</v>
      </c>
      <c r="G290" s="126">
        <v>0</v>
      </c>
      <c r="H290" s="126">
        <v>0</v>
      </c>
      <c r="I290" s="126">
        <v>1</v>
      </c>
      <c r="J290" s="126">
        <v>1</v>
      </c>
      <c r="K290" s="126">
        <v>3</v>
      </c>
      <c r="L290" s="126">
        <v>4</v>
      </c>
      <c r="M290" s="143" t="s">
        <v>5461</v>
      </c>
      <c r="N290" s="126">
        <v>13</v>
      </c>
      <c r="Q290" s="126">
        <v>0</v>
      </c>
      <c r="U290" s="126">
        <v>13</v>
      </c>
      <c r="V290" s="126" t="s">
        <v>3507</v>
      </c>
      <c r="W290" s="126">
        <v>4</v>
      </c>
      <c r="X290" s="126">
        <v>5</v>
      </c>
      <c r="Y290" s="126">
        <v>24</v>
      </c>
      <c r="Z290" s="126">
        <v>0</v>
      </c>
      <c r="AA290" s="126">
        <v>0</v>
      </c>
      <c r="AB290" s="126">
        <v>0</v>
      </c>
      <c r="AC290" s="126">
        <v>0</v>
      </c>
      <c r="AD290" s="126">
        <v>2</v>
      </c>
      <c r="AE290" s="126">
        <v>0</v>
      </c>
      <c r="AF290" s="126">
        <v>0.08</v>
      </c>
      <c r="AG290" s="126">
        <v>0</v>
      </c>
      <c r="AH290" s="126">
        <v>0</v>
      </c>
      <c r="AI290" s="126">
        <v>1</v>
      </c>
      <c r="BR290" s="126">
        <v>11</v>
      </c>
      <c r="BS290" s="126">
        <v>11</v>
      </c>
      <c r="BT290" s="126">
        <v>11</v>
      </c>
      <c r="BV290" s="126">
        <v>13</v>
      </c>
      <c r="BW290" s="126">
        <v>13</v>
      </c>
      <c r="BX290" s="126">
        <v>1</v>
      </c>
      <c r="BY290" s="126">
        <v>0</v>
      </c>
      <c r="BZ290" s="126">
        <v>94</v>
      </c>
      <c r="CA290" s="126">
        <v>51</v>
      </c>
    </row>
    <row r="291" spans="1:79" s="126" customFormat="1" ht="11.25" customHeight="1" x14ac:dyDescent="0.2">
      <c r="A291" s="126" t="s">
        <v>5450</v>
      </c>
      <c r="B291" s="20">
        <v>339</v>
      </c>
      <c r="C291" s="20" t="str">
        <f>VLOOKUP(File2Modul(A291),ModulVerantwortung,2,FALSE)</f>
        <v>weber18</v>
      </c>
      <c r="D291" s="20"/>
      <c r="E291" s="109" t="s">
        <v>3670</v>
      </c>
      <c r="F291" s="126">
        <v>1</v>
      </c>
      <c r="G291" s="126">
        <v>0</v>
      </c>
      <c r="H291" s="126">
        <v>0</v>
      </c>
      <c r="I291" s="126">
        <v>1</v>
      </c>
      <c r="J291" s="126">
        <v>1</v>
      </c>
      <c r="K291" s="126">
        <v>1</v>
      </c>
      <c r="L291" s="126">
        <v>0</v>
      </c>
      <c r="M291" s="143"/>
      <c r="N291" s="126">
        <v>2</v>
      </c>
      <c r="Q291" s="126">
        <v>0</v>
      </c>
      <c r="U291" s="126">
        <v>2</v>
      </c>
      <c r="V291" s="126" t="s">
        <v>3507</v>
      </c>
      <c r="W291" s="126">
        <v>0</v>
      </c>
      <c r="X291" s="126">
        <v>1</v>
      </c>
      <c r="Y291" s="126">
        <v>3</v>
      </c>
      <c r="Z291" s="126">
        <v>0</v>
      </c>
      <c r="AA291" s="126">
        <v>0</v>
      </c>
      <c r="AB291" s="126">
        <v>0</v>
      </c>
      <c r="AC291" s="126">
        <v>0</v>
      </c>
      <c r="AD291" s="126">
        <v>0</v>
      </c>
      <c r="AE291" s="126">
        <v>0</v>
      </c>
      <c r="AF291" s="126">
        <v>0.5</v>
      </c>
      <c r="AG291" s="126">
        <v>0</v>
      </c>
      <c r="AH291" s="126">
        <v>0</v>
      </c>
      <c r="AI291" s="126">
        <v>1</v>
      </c>
      <c r="BR291" s="126">
        <v>5</v>
      </c>
      <c r="BS291" s="126">
        <v>5</v>
      </c>
      <c r="BT291" s="126">
        <v>5</v>
      </c>
      <c r="BV291" s="126">
        <v>2</v>
      </c>
      <c r="BW291" s="126">
        <v>2</v>
      </c>
      <c r="BX291" s="126">
        <v>1</v>
      </c>
      <c r="BY291" s="126">
        <v>0</v>
      </c>
      <c r="BZ291" s="126">
        <v>7</v>
      </c>
      <c r="CA291" s="126">
        <v>3</v>
      </c>
    </row>
    <row r="292" spans="1:79" s="126" customFormat="1" ht="11.25" customHeight="1" x14ac:dyDescent="0.2">
      <c r="A292" s="126" t="s">
        <v>5450</v>
      </c>
      <c r="B292" s="20">
        <v>356</v>
      </c>
      <c r="C292" s="20" t="str">
        <f>VLOOKUP(File2Modul(A292),ModulVerantwortung,2,FALSE)</f>
        <v>weber18</v>
      </c>
      <c r="D292" s="20"/>
      <c r="E292" s="109" t="s">
        <v>3671</v>
      </c>
      <c r="F292" s="126">
        <v>1</v>
      </c>
      <c r="G292" s="126">
        <v>0</v>
      </c>
      <c r="H292" s="126">
        <v>0</v>
      </c>
      <c r="I292" s="126">
        <v>1</v>
      </c>
      <c r="J292" s="126">
        <v>1</v>
      </c>
      <c r="K292" s="126">
        <v>1</v>
      </c>
      <c r="L292" s="126">
        <v>1</v>
      </c>
      <c r="M292" s="143" t="s">
        <v>5462</v>
      </c>
      <c r="N292" s="126">
        <v>6</v>
      </c>
      <c r="Q292" s="126">
        <v>0</v>
      </c>
      <c r="U292" s="126">
        <v>6</v>
      </c>
      <c r="V292" s="126" t="s">
        <v>3507</v>
      </c>
      <c r="W292" s="126">
        <v>1</v>
      </c>
      <c r="X292" s="126">
        <v>2</v>
      </c>
      <c r="Y292" s="126">
        <v>17</v>
      </c>
      <c r="Z292" s="126">
        <v>0</v>
      </c>
      <c r="AA292" s="126">
        <v>0</v>
      </c>
      <c r="AB292" s="126">
        <v>0</v>
      </c>
      <c r="AC292" s="126">
        <v>0</v>
      </c>
      <c r="AD292" s="126">
        <v>0</v>
      </c>
      <c r="AE292" s="126">
        <v>1</v>
      </c>
      <c r="AF292" s="126">
        <v>0.17</v>
      </c>
      <c r="AG292" s="126">
        <v>0</v>
      </c>
      <c r="AH292" s="126">
        <v>0</v>
      </c>
      <c r="AI292" s="126">
        <v>1</v>
      </c>
      <c r="BR292" s="126">
        <v>8</v>
      </c>
      <c r="BS292" s="126">
        <v>8</v>
      </c>
      <c r="BT292" s="126">
        <v>9</v>
      </c>
      <c r="BV292" s="126">
        <v>7</v>
      </c>
      <c r="BW292" s="126">
        <v>7</v>
      </c>
      <c r="BX292" s="126">
        <v>1</v>
      </c>
      <c r="BY292" s="126">
        <v>0</v>
      </c>
      <c r="BZ292" s="126">
        <v>40</v>
      </c>
      <c r="CA292" s="126">
        <v>17</v>
      </c>
    </row>
    <row r="293" spans="1:79" s="126" customFormat="1" ht="11.25" customHeight="1" x14ac:dyDescent="0.2">
      <c r="A293" s="126" t="s">
        <v>5450</v>
      </c>
      <c r="B293" s="20">
        <v>387</v>
      </c>
      <c r="C293" s="20" t="str">
        <f>VLOOKUP(File2Modul(A293),ModulVerantwortung,2,FALSE)</f>
        <v>weber18</v>
      </c>
      <c r="D293" s="20"/>
      <c r="E293" s="109" t="s">
        <v>3672</v>
      </c>
      <c r="F293" s="126">
        <v>1</v>
      </c>
      <c r="G293" s="126">
        <v>0</v>
      </c>
      <c r="H293" s="126">
        <v>0</v>
      </c>
      <c r="I293" s="126">
        <v>1</v>
      </c>
      <c r="J293" s="126">
        <v>1</v>
      </c>
      <c r="K293" s="126">
        <v>1</v>
      </c>
      <c r="L293" s="126">
        <v>0</v>
      </c>
      <c r="M293" s="143"/>
      <c r="N293" s="126">
        <v>2</v>
      </c>
      <c r="Q293" s="126">
        <v>0</v>
      </c>
      <c r="U293" s="126">
        <v>2</v>
      </c>
      <c r="V293" s="126" t="s">
        <v>3507</v>
      </c>
      <c r="W293" s="126">
        <v>0</v>
      </c>
      <c r="X293" s="126">
        <v>1</v>
      </c>
      <c r="Y293" s="126">
        <v>2</v>
      </c>
      <c r="Z293" s="126">
        <v>0</v>
      </c>
      <c r="AA293" s="126">
        <v>0</v>
      </c>
      <c r="AB293" s="126">
        <v>0</v>
      </c>
      <c r="AC293" s="126">
        <v>0</v>
      </c>
      <c r="AD293" s="126">
        <v>0</v>
      </c>
      <c r="AE293" s="126">
        <v>0</v>
      </c>
      <c r="AF293" s="126">
        <v>0.5</v>
      </c>
      <c r="AG293" s="126">
        <v>0</v>
      </c>
      <c r="AH293" s="126">
        <v>0</v>
      </c>
      <c r="AI293" s="126">
        <v>1</v>
      </c>
      <c r="BR293" s="126">
        <v>5</v>
      </c>
      <c r="BS293" s="126">
        <v>5</v>
      </c>
      <c r="BT293" s="126">
        <v>5</v>
      </c>
      <c r="BV293" s="126">
        <v>2</v>
      </c>
      <c r="BW293" s="126">
        <v>2</v>
      </c>
      <c r="BX293" s="126">
        <v>1</v>
      </c>
      <c r="BY293" s="126">
        <v>0</v>
      </c>
      <c r="BZ293" s="126">
        <v>7</v>
      </c>
      <c r="CA293" s="126">
        <v>3</v>
      </c>
    </row>
    <row r="294" spans="1:79" s="126" customFormat="1" ht="11.25" customHeight="1" x14ac:dyDescent="0.2">
      <c r="A294" s="126" t="s">
        <v>5450</v>
      </c>
      <c r="B294" s="20">
        <v>403</v>
      </c>
      <c r="C294" s="20" t="str">
        <f>VLOOKUP(File2Modul(A294),ModulVerantwortung,2,FALSE)</f>
        <v>weber18</v>
      </c>
      <c r="D294" s="20"/>
      <c r="E294" s="109" t="s">
        <v>3673</v>
      </c>
      <c r="F294" s="126">
        <v>4</v>
      </c>
      <c r="G294" s="126">
        <v>1</v>
      </c>
      <c r="H294" s="126">
        <v>0</v>
      </c>
      <c r="I294" s="126">
        <v>8</v>
      </c>
      <c r="J294" s="126">
        <v>1</v>
      </c>
      <c r="K294" s="126">
        <v>1</v>
      </c>
      <c r="L294" s="126">
        <v>2</v>
      </c>
      <c r="M294" s="143" t="s">
        <v>5463</v>
      </c>
      <c r="N294" s="126">
        <v>14</v>
      </c>
      <c r="Q294" s="126">
        <v>0</v>
      </c>
      <c r="U294" s="126">
        <v>16</v>
      </c>
      <c r="V294" s="126" t="s">
        <v>3598</v>
      </c>
      <c r="W294" s="126">
        <v>2</v>
      </c>
      <c r="X294" s="126">
        <v>6</v>
      </c>
      <c r="Y294" s="126">
        <v>43</v>
      </c>
      <c r="Z294" s="126">
        <v>0</v>
      </c>
      <c r="AA294" s="126">
        <v>0</v>
      </c>
      <c r="AB294" s="126">
        <v>0</v>
      </c>
      <c r="AC294" s="126">
        <v>0</v>
      </c>
      <c r="AD294" s="126">
        <v>0</v>
      </c>
      <c r="AE294" s="126">
        <v>6</v>
      </c>
      <c r="AF294" s="126">
        <v>0.5</v>
      </c>
      <c r="AG294" s="126">
        <v>1</v>
      </c>
      <c r="AH294" s="126">
        <v>1</v>
      </c>
      <c r="AI294" s="126">
        <v>1</v>
      </c>
      <c r="BR294" s="126">
        <v>8</v>
      </c>
      <c r="BS294" s="126">
        <v>9</v>
      </c>
      <c r="BT294" s="126">
        <v>13</v>
      </c>
      <c r="BV294" s="126">
        <v>23</v>
      </c>
      <c r="BW294" s="126">
        <v>20</v>
      </c>
      <c r="BX294" s="126">
        <v>1</v>
      </c>
      <c r="BY294" s="126">
        <v>0</v>
      </c>
      <c r="BZ294" s="126">
        <v>120</v>
      </c>
      <c r="CA294" s="126">
        <v>64</v>
      </c>
    </row>
    <row r="295" spans="1:79" s="126" customFormat="1" ht="11.25" customHeight="1" x14ac:dyDescent="0.2">
      <c r="A295" s="126" t="s">
        <v>5450</v>
      </c>
      <c r="B295" s="20">
        <v>460</v>
      </c>
      <c r="C295" s="20" t="str">
        <f>VLOOKUP(File2Modul(A295),ModulVerantwortung,2,FALSE)</f>
        <v>weber18</v>
      </c>
      <c r="D295" s="20"/>
      <c r="E295" s="109" t="s">
        <v>3674</v>
      </c>
      <c r="F295" s="126">
        <v>1</v>
      </c>
      <c r="G295" s="126">
        <v>0</v>
      </c>
      <c r="H295" s="126">
        <v>0</v>
      </c>
      <c r="I295" s="126">
        <v>1</v>
      </c>
      <c r="J295" s="126">
        <v>1</v>
      </c>
      <c r="K295" s="126">
        <v>1</v>
      </c>
      <c r="L295" s="126">
        <v>0</v>
      </c>
      <c r="M295" s="143"/>
      <c r="N295" s="126">
        <v>2</v>
      </c>
      <c r="Q295" s="126">
        <v>0</v>
      </c>
      <c r="U295" s="126">
        <v>2</v>
      </c>
      <c r="V295" s="126" t="s">
        <v>3507</v>
      </c>
      <c r="W295" s="126">
        <v>0</v>
      </c>
      <c r="X295" s="126">
        <v>1</v>
      </c>
      <c r="Y295" s="126">
        <v>3</v>
      </c>
      <c r="Z295" s="126">
        <v>0</v>
      </c>
      <c r="AA295" s="126">
        <v>0</v>
      </c>
      <c r="AB295" s="126">
        <v>0</v>
      </c>
      <c r="AC295" s="126">
        <v>0</v>
      </c>
      <c r="AD295" s="126">
        <v>0</v>
      </c>
      <c r="AE295" s="126">
        <v>0</v>
      </c>
      <c r="AF295" s="126">
        <v>0.5</v>
      </c>
      <c r="AG295" s="126">
        <v>0</v>
      </c>
      <c r="AH295" s="126">
        <v>0</v>
      </c>
      <c r="AI295" s="126">
        <v>1</v>
      </c>
      <c r="BR295" s="126">
        <v>6</v>
      </c>
      <c r="BS295" s="126">
        <v>6</v>
      </c>
      <c r="BT295" s="126">
        <v>6</v>
      </c>
      <c r="BV295" s="126">
        <v>2</v>
      </c>
      <c r="BW295" s="126">
        <v>2</v>
      </c>
      <c r="BX295" s="126">
        <v>1</v>
      </c>
      <c r="BY295" s="126">
        <v>0</v>
      </c>
      <c r="BZ295" s="126">
        <v>9</v>
      </c>
      <c r="CA295" s="126">
        <v>4</v>
      </c>
    </row>
    <row r="296" spans="1:79" s="126" customFormat="1" ht="11.25" customHeight="1" x14ac:dyDescent="0.2">
      <c r="A296" s="126" t="s">
        <v>5450</v>
      </c>
      <c r="B296" s="20">
        <v>477</v>
      </c>
      <c r="C296" s="20" t="str">
        <f>VLOOKUP(File2Modul(A296),ModulVerantwortung,2,FALSE)</f>
        <v>weber18</v>
      </c>
      <c r="D296" s="20"/>
      <c r="E296" s="109" t="s">
        <v>3675</v>
      </c>
      <c r="F296" s="126">
        <v>5</v>
      </c>
      <c r="G296" s="126">
        <v>1</v>
      </c>
      <c r="H296" s="126">
        <v>0</v>
      </c>
      <c r="I296" s="126">
        <v>5</v>
      </c>
      <c r="J296" s="126">
        <v>1</v>
      </c>
      <c r="K296" s="126">
        <v>1</v>
      </c>
      <c r="L296" s="126">
        <v>1</v>
      </c>
      <c r="M296" s="143" t="s">
        <v>5464</v>
      </c>
      <c r="N296" s="126">
        <v>10</v>
      </c>
      <c r="Q296" s="126">
        <v>0</v>
      </c>
      <c r="U296" s="126">
        <v>16</v>
      </c>
      <c r="V296" s="126" t="s">
        <v>3729</v>
      </c>
      <c r="W296" s="126">
        <v>1</v>
      </c>
      <c r="X296" s="126">
        <v>6</v>
      </c>
      <c r="Y296" s="126">
        <v>32</v>
      </c>
      <c r="Z296" s="126">
        <v>0</v>
      </c>
      <c r="AA296" s="126">
        <v>0</v>
      </c>
      <c r="AB296" s="126">
        <v>0</v>
      </c>
      <c r="AC296" s="126">
        <v>0</v>
      </c>
      <c r="AD296" s="126">
        <v>0</v>
      </c>
      <c r="AE296" s="126">
        <v>1</v>
      </c>
      <c r="AF296" s="126">
        <v>0.31</v>
      </c>
      <c r="AG296" s="126">
        <v>1</v>
      </c>
      <c r="AH296" s="126">
        <v>0</v>
      </c>
      <c r="AI296" s="126">
        <v>1</v>
      </c>
      <c r="BR296" s="126">
        <v>3</v>
      </c>
      <c r="BS296" s="126">
        <v>5</v>
      </c>
      <c r="BT296" s="126">
        <v>5</v>
      </c>
      <c r="BV296" s="126">
        <v>17</v>
      </c>
      <c r="BW296" s="126">
        <v>11</v>
      </c>
      <c r="BX296" s="126">
        <v>1</v>
      </c>
      <c r="BY296" s="126">
        <v>3</v>
      </c>
      <c r="BZ296" s="126">
        <v>42</v>
      </c>
      <c r="CA296" s="126">
        <v>16</v>
      </c>
    </row>
    <row r="297" spans="1:79" s="126" customFormat="1" ht="11.25" customHeight="1" x14ac:dyDescent="0.2">
      <c r="A297" s="126" t="s">
        <v>5450</v>
      </c>
      <c r="B297" s="20">
        <v>523</v>
      </c>
      <c r="C297" s="20" t="str">
        <f>VLOOKUP(File2Modul(A297),ModulVerantwortung,2,FALSE)</f>
        <v>weber18</v>
      </c>
      <c r="D297" s="20"/>
      <c r="E297" s="109" t="s">
        <v>3676</v>
      </c>
      <c r="F297" s="126">
        <v>2</v>
      </c>
      <c r="G297" s="126">
        <v>1</v>
      </c>
      <c r="H297" s="126">
        <v>0</v>
      </c>
      <c r="I297" s="126">
        <v>2</v>
      </c>
      <c r="J297" s="126">
        <v>1</v>
      </c>
      <c r="K297" s="126">
        <v>1</v>
      </c>
      <c r="L297" s="126">
        <v>1</v>
      </c>
      <c r="M297" s="143" t="s">
        <v>5465</v>
      </c>
      <c r="N297" s="126">
        <v>6</v>
      </c>
      <c r="Q297" s="126">
        <v>0</v>
      </c>
      <c r="U297" s="126">
        <v>7</v>
      </c>
      <c r="V297" s="126" t="s">
        <v>3513</v>
      </c>
      <c r="W297" s="126">
        <v>1</v>
      </c>
      <c r="X297" s="126">
        <v>3</v>
      </c>
      <c r="Y297" s="126">
        <v>16</v>
      </c>
      <c r="Z297" s="126">
        <v>0</v>
      </c>
      <c r="AA297" s="126">
        <v>0</v>
      </c>
      <c r="AB297" s="126">
        <v>0</v>
      </c>
      <c r="AC297" s="126">
        <v>0</v>
      </c>
      <c r="AD297" s="126">
        <v>0</v>
      </c>
      <c r="AE297" s="126">
        <v>1</v>
      </c>
      <c r="AF297" s="126">
        <v>0.28999999999999998</v>
      </c>
      <c r="AG297" s="126">
        <v>0</v>
      </c>
      <c r="AH297" s="126">
        <v>0</v>
      </c>
      <c r="AI297" s="126">
        <v>1</v>
      </c>
      <c r="BR297" s="126">
        <v>9</v>
      </c>
      <c r="BS297" s="126">
        <v>11</v>
      </c>
      <c r="BT297" s="126">
        <v>13</v>
      </c>
      <c r="BV297" s="126">
        <v>9</v>
      </c>
      <c r="BW297" s="126">
        <v>7</v>
      </c>
      <c r="BX297" s="126">
        <v>1</v>
      </c>
      <c r="BY297" s="126">
        <v>0</v>
      </c>
      <c r="BZ297" s="126">
        <v>57</v>
      </c>
      <c r="CA297" s="126">
        <v>24</v>
      </c>
    </row>
    <row r="298" spans="1:79" s="126" customFormat="1" ht="11.25" customHeight="1" x14ac:dyDescent="0.2">
      <c r="A298" s="126" t="s">
        <v>5450</v>
      </c>
      <c r="B298" s="20">
        <v>553</v>
      </c>
      <c r="C298" s="20" t="str">
        <f>VLOOKUP(File2Modul(A298),ModulVerantwortung,2,FALSE)</f>
        <v>weber18</v>
      </c>
      <c r="D298" s="20"/>
      <c r="E298" s="109" t="s">
        <v>3677</v>
      </c>
      <c r="F298" s="126">
        <v>1</v>
      </c>
      <c r="G298" s="126">
        <v>0</v>
      </c>
      <c r="H298" s="126">
        <v>0</v>
      </c>
      <c r="I298" s="126">
        <v>1</v>
      </c>
      <c r="J298" s="126">
        <v>1</v>
      </c>
      <c r="K298" s="126">
        <v>1</v>
      </c>
      <c r="L298" s="126">
        <v>0</v>
      </c>
      <c r="M298" s="143"/>
      <c r="N298" s="126">
        <v>2</v>
      </c>
      <c r="Q298" s="126">
        <v>0</v>
      </c>
      <c r="U298" s="126">
        <v>2</v>
      </c>
      <c r="V298" s="126" t="s">
        <v>3507</v>
      </c>
      <c r="W298" s="126">
        <v>0</v>
      </c>
      <c r="X298" s="126">
        <v>1</v>
      </c>
      <c r="Y298" s="126">
        <v>2</v>
      </c>
      <c r="Z298" s="126">
        <v>0</v>
      </c>
      <c r="AA298" s="126">
        <v>0</v>
      </c>
      <c r="AB298" s="126">
        <v>0</v>
      </c>
      <c r="AC298" s="126">
        <v>0</v>
      </c>
      <c r="AD298" s="126">
        <v>0</v>
      </c>
      <c r="AE298" s="126">
        <v>0</v>
      </c>
      <c r="AF298" s="126">
        <v>0.5</v>
      </c>
      <c r="AG298" s="126">
        <v>0</v>
      </c>
      <c r="AH298" s="126">
        <v>0</v>
      </c>
      <c r="AI298" s="126">
        <v>1</v>
      </c>
      <c r="BR298" s="126">
        <v>5</v>
      </c>
      <c r="BS298" s="126">
        <v>5</v>
      </c>
      <c r="BT298" s="126">
        <v>5</v>
      </c>
      <c r="BV298" s="126">
        <v>2</v>
      </c>
      <c r="BW298" s="126">
        <v>2</v>
      </c>
      <c r="BX298" s="126">
        <v>1</v>
      </c>
      <c r="BY298" s="126">
        <v>0</v>
      </c>
      <c r="BZ298" s="126">
        <v>7</v>
      </c>
      <c r="CA298" s="126">
        <v>3</v>
      </c>
    </row>
    <row r="299" spans="1:79" s="126" customFormat="1" ht="11.25" customHeight="1" x14ac:dyDescent="0.2">
      <c r="A299" s="126" t="s">
        <v>5450</v>
      </c>
      <c r="B299" s="20">
        <v>569</v>
      </c>
      <c r="C299" s="20" t="str">
        <f>VLOOKUP(File2Modul(A299),ModulVerantwortung,2,FALSE)</f>
        <v>weber18</v>
      </c>
      <c r="D299" s="20"/>
      <c r="E299" s="109" t="s">
        <v>3678</v>
      </c>
      <c r="F299" s="126">
        <v>1</v>
      </c>
      <c r="G299" s="126">
        <v>0</v>
      </c>
      <c r="H299" s="126">
        <v>0</v>
      </c>
      <c r="I299" s="126">
        <v>1</v>
      </c>
      <c r="J299" s="126">
        <v>1</v>
      </c>
      <c r="K299" s="126">
        <v>1</v>
      </c>
      <c r="L299" s="126">
        <v>0</v>
      </c>
      <c r="M299" s="143"/>
      <c r="N299" s="126">
        <v>5</v>
      </c>
      <c r="Q299" s="126">
        <v>0</v>
      </c>
      <c r="U299" s="126">
        <v>5</v>
      </c>
      <c r="V299" s="126" t="s">
        <v>3507</v>
      </c>
      <c r="W299" s="126">
        <v>0</v>
      </c>
      <c r="X299" s="126">
        <v>1</v>
      </c>
      <c r="Y299" s="126">
        <v>9</v>
      </c>
      <c r="Z299" s="126">
        <v>0</v>
      </c>
      <c r="AA299" s="126">
        <v>0</v>
      </c>
      <c r="AB299" s="126">
        <v>0</v>
      </c>
      <c r="AC299" s="126">
        <v>0</v>
      </c>
      <c r="AD299" s="126">
        <v>0</v>
      </c>
      <c r="AE299" s="126">
        <v>0</v>
      </c>
      <c r="AF299" s="126">
        <v>0.2</v>
      </c>
      <c r="AG299" s="126">
        <v>0</v>
      </c>
      <c r="AH299" s="126">
        <v>0</v>
      </c>
      <c r="AI299" s="126">
        <v>1</v>
      </c>
      <c r="BR299" s="126">
        <v>9</v>
      </c>
      <c r="BS299" s="126">
        <v>9</v>
      </c>
      <c r="BT299" s="126">
        <v>9</v>
      </c>
      <c r="BV299" s="126">
        <v>5</v>
      </c>
      <c r="BW299" s="126">
        <v>5</v>
      </c>
      <c r="BX299" s="126">
        <v>1</v>
      </c>
      <c r="BY299" s="126">
        <v>0</v>
      </c>
      <c r="BZ299" s="126">
        <v>32</v>
      </c>
      <c r="CA299" s="126">
        <v>13</v>
      </c>
    </row>
    <row r="300" spans="1:79" s="126" customFormat="1" ht="11.25" customHeight="1" x14ac:dyDescent="0.2">
      <c r="A300" s="126" t="s">
        <v>5450</v>
      </c>
      <c r="B300" s="20">
        <v>592</v>
      </c>
      <c r="C300" s="20" t="str">
        <f>VLOOKUP(File2Modul(A300),ModulVerantwortung,2,FALSE)</f>
        <v>weber18</v>
      </c>
      <c r="D300" s="20"/>
      <c r="E300" s="109" t="s">
        <v>3679</v>
      </c>
      <c r="F300" s="126">
        <v>3</v>
      </c>
      <c r="G300" s="126">
        <v>2</v>
      </c>
      <c r="H300" s="126">
        <v>0</v>
      </c>
      <c r="I300" s="126">
        <v>3</v>
      </c>
      <c r="J300" s="126">
        <v>1</v>
      </c>
      <c r="K300" s="126">
        <v>1</v>
      </c>
      <c r="L300" s="126">
        <v>1</v>
      </c>
      <c r="M300" s="143" t="s">
        <v>5466</v>
      </c>
      <c r="N300" s="126">
        <v>7</v>
      </c>
      <c r="Q300" s="126">
        <v>0</v>
      </c>
      <c r="U300" s="126">
        <v>10</v>
      </c>
      <c r="V300" s="126" t="s">
        <v>3516</v>
      </c>
      <c r="W300" s="126">
        <v>1</v>
      </c>
      <c r="X300" s="126">
        <v>4</v>
      </c>
      <c r="Y300" s="126">
        <v>21</v>
      </c>
      <c r="Z300" s="126">
        <v>0</v>
      </c>
      <c r="AA300" s="126">
        <v>0</v>
      </c>
      <c r="AB300" s="126">
        <v>0</v>
      </c>
      <c r="AC300" s="126">
        <v>0</v>
      </c>
      <c r="AD300" s="126">
        <v>0</v>
      </c>
      <c r="AE300" s="126">
        <v>2</v>
      </c>
      <c r="AF300" s="126">
        <v>0.3</v>
      </c>
      <c r="AG300" s="126">
        <v>0</v>
      </c>
      <c r="AH300" s="126">
        <v>0</v>
      </c>
      <c r="AI300" s="126">
        <v>1</v>
      </c>
      <c r="BR300" s="126">
        <v>5</v>
      </c>
      <c r="BS300" s="126">
        <v>7</v>
      </c>
      <c r="BT300" s="126">
        <v>9</v>
      </c>
      <c r="BV300" s="126">
        <v>12</v>
      </c>
      <c r="BW300" s="126">
        <v>9</v>
      </c>
      <c r="BX300" s="126">
        <v>1</v>
      </c>
      <c r="BY300" s="126">
        <v>0</v>
      </c>
      <c r="BZ300" s="126">
        <v>46</v>
      </c>
      <c r="CA300" s="126">
        <v>23</v>
      </c>
    </row>
    <row r="301" spans="1:79" s="126" customFormat="1" ht="11.25" customHeight="1" x14ac:dyDescent="0.2">
      <c r="A301" s="126" t="s">
        <v>5450</v>
      </c>
      <c r="B301" s="20">
        <v>627</v>
      </c>
      <c r="C301" s="20" t="str">
        <f>VLOOKUP(File2Modul(A301),ModulVerantwortung,2,FALSE)</f>
        <v>weber18</v>
      </c>
      <c r="D301" s="20"/>
      <c r="E301" s="109" t="s">
        <v>3680</v>
      </c>
      <c r="F301" s="126">
        <v>3</v>
      </c>
      <c r="G301" s="126">
        <v>2</v>
      </c>
      <c r="H301" s="126">
        <v>0</v>
      </c>
      <c r="I301" s="126">
        <v>3</v>
      </c>
      <c r="J301" s="126">
        <v>1</v>
      </c>
      <c r="K301" s="126">
        <v>1</v>
      </c>
      <c r="L301" s="126">
        <v>1</v>
      </c>
      <c r="M301" s="143" t="s">
        <v>5467</v>
      </c>
      <c r="N301" s="126">
        <v>4</v>
      </c>
      <c r="Q301" s="126">
        <v>0</v>
      </c>
      <c r="U301" s="126">
        <v>6</v>
      </c>
      <c r="V301" s="126" t="s">
        <v>3516</v>
      </c>
      <c r="W301" s="126">
        <v>1</v>
      </c>
      <c r="X301" s="126">
        <v>4</v>
      </c>
      <c r="Y301" s="126">
        <v>15</v>
      </c>
      <c r="Z301" s="126">
        <v>0</v>
      </c>
      <c r="AA301" s="126">
        <v>0</v>
      </c>
      <c r="AB301" s="126">
        <v>0</v>
      </c>
      <c r="AC301" s="126">
        <v>0</v>
      </c>
      <c r="AD301" s="126">
        <v>0</v>
      </c>
      <c r="AE301" s="126">
        <v>2</v>
      </c>
      <c r="AF301" s="126">
        <v>0.5</v>
      </c>
      <c r="AG301" s="126">
        <v>0</v>
      </c>
      <c r="AH301" s="126">
        <v>0</v>
      </c>
      <c r="AI301" s="126">
        <v>1</v>
      </c>
      <c r="BR301" s="126">
        <v>7</v>
      </c>
      <c r="BS301" s="126">
        <v>10</v>
      </c>
      <c r="BT301" s="126">
        <v>15</v>
      </c>
      <c r="BV301" s="126">
        <v>8</v>
      </c>
      <c r="BW301" s="126">
        <v>6</v>
      </c>
      <c r="BX301" s="126">
        <v>1</v>
      </c>
      <c r="BY301" s="126">
        <v>0</v>
      </c>
      <c r="BZ301" s="126">
        <v>41</v>
      </c>
      <c r="CA301" s="126">
        <v>21</v>
      </c>
    </row>
    <row r="302" spans="1:79" s="126" customFormat="1" ht="11.25" customHeight="1" x14ac:dyDescent="0.2">
      <c r="A302" s="126" t="s">
        <v>5450</v>
      </c>
      <c r="B302" s="20">
        <v>656</v>
      </c>
      <c r="C302" s="20" t="str">
        <f>VLOOKUP(File2Modul(A302),ModulVerantwortung,2,FALSE)</f>
        <v>weber18</v>
      </c>
      <c r="D302" s="20"/>
      <c r="E302" s="109" t="s">
        <v>3681</v>
      </c>
      <c r="F302" s="126">
        <v>1</v>
      </c>
      <c r="G302" s="126">
        <v>0</v>
      </c>
      <c r="H302" s="126">
        <v>0</v>
      </c>
      <c r="I302" s="126">
        <v>1</v>
      </c>
      <c r="J302" s="126">
        <v>1</v>
      </c>
      <c r="K302" s="126">
        <v>1</v>
      </c>
      <c r="L302" s="126">
        <v>0</v>
      </c>
      <c r="M302" s="143"/>
      <c r="N302" s="126">
        <v>2</v>
      </c>
      <c r="Q302" s="126">
        <v>0</v>
      </c>
      <c r="U302" s="126">
        <v>2</v>
      </c>
      <c r="V302" s="126" t="s">
        <v>3507</v>
      </c>
      <c r="W302" s="126">
        <v>0</v>
      </c>
      <c r="X302" s="126">
        <v>1</v>
      </c>
      <c r="Y302" s="126">
        <v>2</v>
      </c>
      <c r="Z302" s="126">
        <v>0</v>
      </c>
      <c r="AA302" s="126">
        <v>0</v>
      </c>
      <c r="AB302" s="126">
        <v>0</v>
      </c>
      <c r="AC302" s="126">
        <v>0</v>
      </c>
      <c r="AD302" s="126">
        <v>0</v>
      </c>
      <c r="AE302" s="126">
        <v>0</v>
      </c>
      <c r="AF302" s="126">
        <v>0.5</v>
      </c>
      <c r="AG302" s="126">
        <v>0</v>
      </c>
      <c r="AH302" s="126">
        <v>0</v>
      </c>
      <c r="AI302" s="126">
        <v>1</v>
      </c>
      <c r="BR302" s="126">
        <v>5</v>
      </c>
      <c r="BS302" s="126">
        <v>5</v>
      </c>
      <c r="BT302" s="126">
        <v>5</v>
      </c>
      <c r="BV302" s="126">
        <v>2</v>
      </c>
      <c r="BW302" s="126">
        <v>2</v>
      </c>
      <c r="BX302" s="126">
        <v>1</v>
      </c>
      <c r="BY302" s="126">
        <v>0</v>
      </c>
      <c r="BZ302" s="126">
        <v>7</v>
      </c>
      <c r="CA302" s="126">
        <v>3</v>
      </c>
    </row>
    <row r="303" spans="1:79" s="126" customFormat="1" ht="11.25" customHeight="1" x14ac:dyDescent="0.2">
      <c r="A303" s="126" t="s">
        <v>5450</v>
      </c>
      <c r="B303" s="20">
        <v>672</v>
      </c>
      <c r="C303" s="20" t="str">
        <f>VLOOKUP(File2Modul(A303),ModulVerantwortung,2,FALSE)</f>
        <v>weber18</v>
      </c>
      <c r="D303" s="20"/>
      <c r="E303" s="109" t="s">
        <v>3682</v>
      </c>
      <c r="F303" s="126">
        <v>1</v>
      </c>
      <c r="G303" s="126">
        <v>0</v>
      </c>
      <c r="H303" s="126">
        <v>0</v>
      </c>
      <c r="I303" s="126">
        <v>1</v>
      </c>
      <c r="J303" s="126">
        <v>1</v>
      </c>
      <c r="K303" s="126">
        <v>1</v>
      </c>
      <c r="L303" s="126">
        <v>0</v>
      </c>
      <c r="M303" s="143"/>
      <c r="N303" s="126">
        <v>11</v>
      </c>
      <c r="Q303" s="126">
        <v>0</v>
      </c>
      <c r="U303" s="126">
        <v>11</v>
      </c>
      <c r="V303" s="126" t="s">
        <v>3507</v>
      </c>
      <c r="W303" s="126">
        <v>0</v>
      </c>
      <c r="X303" s="126">
        <v>1</v>
      </c>
      <c r="Y303" s="126">
        <v>13</v>
      </c>
      <c r="Z303" s="126">
        <v>0</v>
      </c>
      <c r="AA303" s="126">
        <v>0</v>
      </c>
      <c r="AB303" s="126">
        <v>0</v>
      </c>
      <c r="AC303" s="126">
        <v>0</v>
      </c>
      <c r="AD303" s="126">
        <v>0</v>
      </c>
      <c r="AE303" s="126">
        <v>0</v>
      </c>
      <c r="AF303" s="126">
        <v>0.09</v>
      </c>
      <c r="AG303" s="126">
        <v>0</v>
      </c>
      <c r="AH303" s="126">
        <v>0</v>
      </c>
      <c r="AI303" s="126">
        <v>1</v>
      </c>
      <c r="BR303" s="126">
        <v>11</v>
      </c>
      <c r="BS303" s="126">
        <v>11</v>
      </c>
      <c r="BT303" s="126">
        <v>11</v>
      </c>
      <c r="BV303" s="126">
        <v>11</v>
      </c>
      <c r="BW303" s="126">
        <v>11</v>
      </c>
      <c r="BX303" s="126">
        <v>1</v>
      </c>
      <c r="BY303" s="126">
        <v>0</v>
      </c>
      <c r="BZ303" s="126">
        <v>84</v>
      </c>
      <c r="CA303" s="126">
        <v>41</v>
      </c>
    </row>
    <row r="304" spans="1:79" s="126" customFormat="1" ht="11.25" customHeight="1" x14ac:dyDescent="0.2">
      <c r="A304" s="126" t="s">
        <v>5450</v>
      </c>
      <c r="B304" s="20">
        <v>699</v>
      </c>
      <c r="C304" s="20" t="str">
        <f>VLOOKUP(File2Modul(A304),ModulVerantwortung,2,FALSE)</f>
        <v>weber18</v>
      </c>
      <c r="D304" s="20"/>
      <c r="E304" s="109" t="s">
        <v>3683</v>
      </c>
      <c r="F304" s="126">
        <v>3</v>
      </c>
      <c r="G304" s="126">
        <v>2</v>
      </c>
      <c r="H304" s="126">
        <v>0</v>
      </c>
      <c r="I304" s="126">
        <v>3</v>
      </c>
      <c r="J304" s="126">
        <v>1</v>
      </c>
      <c r="K304" s="126">
        <v>1</v>
      </c>
      <c r="L304" s="126">
        <v>1</v>
      </c>
      <c r="M304" s="143" t="s">
        <v>5468</v>
      </c>
      <c r="N304" s="126">
        <v>7</v>
      </c>
      <c r="Q304" s="126">
        <v>0</v>
      </c>
      <c r="U304" s="126">
        <v>10</v>
      </c>
      <c r="V304" s="126" t="s">
        <v>3516</v>
      </c>
      <c r="W304" s="126">
        <v>1</v>
      </c>
      <c r="X304" s="126">
        <v>4</v>
      </c>
      <c r="Y304" s="126">
        <v>20</v>
      </c>
      <c r="Z304" s="126">
        <v>0</v>
      </c>
      <c r="AA304" s="126">
        <v>0</v>
      </c>
      <c r="AB304" s="126">
        <v>0</v>
      </c>
      <c r="AC304" s="126">
        <v>0</v>
      </c>
      <c r="AD304" s="126">
        <v>0</v>
      </c>
      <c r="AE304" s="126">
        <v>2</v>
      </c>
      <c r="AF304" s="126">
        <v>0.3</v>
      </c>
      <c r="AG304" s="126">
        <v>0</v>
      </c>
      <c r="AH304" s="126">
        <v>0</v>
      </c>
      <c r="AI304" s="126">
        <v>1</v>
      </c>
      <c r="BR304" s="126">
        <v>5</v>
      </c>
      <c r="BS304" s="126">
        <v>7</v>
      </c>
      <c r="BT304" s="126">
        <v>9</v>
      </c>
      <c r="BV304" s="126">
        <v>12</v>
      </c>
      <c r="BW304" s="126">
        <v>9</v>
      </c>
      <c r="BX304" s="126">
        <v>1</v>
      </c>
      <c r="BY304" s="126">
        <v>0</v>
      </c>
      <c r="BZ304" s="126">
        <v>46</v>
      </c>
      <c r="CA304" s="126">
        <v>23</v>
      </c>
    </row>
    <row r="305" spans="1:79" s="126" customFormat="1" ht="11.25" customHeight="1" x14ac:dyDescent="0.2">
      <c r="A305" s="126" t="s">
        <v>5450</v>
      </c>
      <c r="B305" s="20">
        <v>733</v>
      </c>
      <c r="C305" s="20" t="str">
        <f>VLOOKUP(File2Modul(A305),ModulVerantwortung,2,FALSE)</f>
        <v>weber18</v>
      </c>
      <c r="D305" s="20"/>
      <c r="E305" s="109" t="s">
        <v>3684</v>
      </c>
      <c r="F305" s="126">
        <v>2</v>
      </c>
      <c r="G305" s="126">
        <v>1</v>
      </c>
      <c r="H305" s="126">
        <v>0</v>
      </c>
      <c r="I305" s="126">
        <v>2</v>
      </c>
      <c r="J305" s="126">
        <v>1</v>
      </c>
      <c r="K305" s="126">
        <v>1</v>
      </c>
      <c r="L305" s="126">
        <v>1</v>
      </c>
      <c r="M305" s="143" t="s">
        <v>5469</v>
      </c>
      <c r="N305" s="126">
        <v>5</v>
      </c>
      <c r="Q305" s="126">
        <v>0</v>
      </c>
      <c r="U305" s="126">
        <v>6</v>
      </c>
      <c r="V305" s="126" t="s">
        <v>3513</v>
      </c>
      <c r="W305" s="126">
        <v>1</v>
      </c>
      <c r="X305" s="126">
        <v>3</v>
      </c>
      <c r="Y305" s="126">
        <v>11</v>
      </c>
      <c r="Z305" s="126">
        <v>0</v>
      </c>
      <c r="AA305" s="126">
        <v>0</v>
      </c>
      <c r="AB305" s="126">
        <v>0</v>
      </c>
      <c r="AC305" s="126">
        <v>0</v>
      </c>
      <c r="AD305" s="126">
        <v>0</v>
      </c>
      <c r="AE305" s="126">
        <v>1</v>
      </c>
      <c r="AF305" s="126">
        <v>0.33</v>
      </c>
      <c r="AG305" s="126">
        <v>0</v>
      </c>
      <c r="AH305" s="126">
        <v>0</v>
      </c>
      <c r="AI305" s="126">
        <v>1</v>
      </c>
      <c r="BR305" s="126">
        <v>9</v>
      </c>
      <c r="BS305" s="126">
        <v>11</v>
      </c>
      <c r="BT305" s="126">
        <v>13</v>
      </c>
      <c r="BV305" s="126">
        <v>7</v>
      </c>
      <c r="BW305" s="126">
        <v>6</v>
      </c>
      <c r="BX305" s="126">
        <v>1</v>
      </c>
      <c r="BY305" s="126">
        <v>0</v>
      </c>
      <c r="BZ305" s="126">
        <v>46</v>
      </c>
      <c r="CA305" s="126">
        <v>23</v>
      </c>
    </row>
    <row r="306" spans="1:79" s="126" customFormat="1" ht="11.25" customHeight="1" x14ac:dyDescent="0.2">
      <c r="A306" s="126" t="s">
        <v>5450</v>
      </c>
      <c r="B306" s="20">
        <v>758</v>
      </c>
      <c r="C306" s="20" t="str">
        <f>VLOOKUP(File2Modul(A306),ModulVerantwortung,2,FALSE)</f>
        <v>weber18</v>
      </c>
      <c r="D306" s="20"/>
      <c r="E306" s="109" t="s">
        <v>3685</v>
      </c>
      <c r="F306" s="126">
        <v>1</v>
      </c>
      <c r="G306" s="126">
        <v>0</v>
      </c>
      <c r="H306" s="126">
        <v>0</v>
      </c>
      <c r="I306" s="126">
        <v>1</v>
      </c>
      <c r="J306" s="126">
        <v>1</v>
      </c>
      <c r="K306" s="126">
        <v>1</v>
      </c>
      <c r="L306" s="126">
        <v>0</v>
      </c>
      <c r="M306" s="143"/>
      <c r="N306" s="126">
        <v>2</v>
      </c>
      <c r="Q306" s="126">
        <v>0</v>
      </c>
      <c r="U306" s="126">
        <v>2</v>
      </c>
      <c r="V306" s="126" t="s">
        <v>3507</v>
      </c>
      <c r="W306" s="126">
        <v>0</v>
      </c>
      <c r="X306" s="126">
        <v>1</v>
      </c>
      <c r="Y306" s="126">
        <v>2</v>
      </c>
      <c r="Z306" s="126">
        <v>0</v>
      </c>
      <c r="AA306" s="126">
        <v>0</v>
      </c>
      <c r="AB306" s="126">
        <v>0</v>
      </c>
      <c r="AC306" s="126">
        <v>0</v>
      </c>
      <c r="AD306" s="126">
        <v>0</v>
      </c>
      <c r="AE306" s="126">
        <v>0</v>
      </c>
      <c r="AF306" s="126">
        <v>0.5</v>
      </c>
      <c r="AG306" s="126">
        <v>0</v>
      </c>
      <c r="AH306" s="126">
        <v>0</v>
      </c>
      <c r="AI306" s="126">
        <v>1</v>
      </c>
      <c r="BR306" s="126">
        <v>5</v>
      </c>
      <c r="BS306" s="126">
        <v>5</v>
      </c>
      <c r="BT306" s="126">
        <v>5</v>
      </c>
      <c r="BV306" s="126">
        <v>2</v>
      </c>
      <c r="BW306" s="126">
        <v>2</v>
      </c>
      <c r="BX306" s="126">
        <v>1</v>
      </c>
      <c r="BY306" s="126">
        <v>0</v>
      </c>
      <c r="BZ306" s="126">
        <v>7</v>
      </c>
      <c r="CA306" s="126">
        <v>3</v>
      </c>
    </row>
    <row r="307" spans="1:79" s="126" customFormat="1" ht="11.25" customHeight="1" x14ac:dyDescent="0.2">
      <c r="A307" s="126" t="s">
        <v>5450</v>
      </c>
      <c r="B307" s="20">
        <v>774</v>
      </c>
      <c r="C307" s="20" t="str">
        <f>VLOOKUP(File2Modul(A307),ModulVerantwortung,2,FALSE)</f>
        <v>weber18</v>
      </c>
      <c r="D307" s="20"/>
      <c r="E307" s="109" t="s">
        <v>3686</v>
      </c>
      <c r="F307" s="126">
        <v>1</v>
      </c>
      <c r="G307" s="126">
        <v>0</v>
      </c>
      <c r="H307" s="126">
        <v>0</v>
      </c>
      <c r="I307" s="126">
        <v>1</v>
      </c>
      <c r="J307" s="126">
        <v>1</v>
      </c>
      <c r="K307" s="126">
        <v>1</v>
      </c>
      <c r="L307" s="126">
        <v>0</v>
      </c>
      <c r="M307" s="143"/>
      <c r="N307" s="126">
        <v>4</v>
      </c>
      <c r="Q307" s="126">
        <v>0</v>
      </c>
      <c r="U307" s="126">
        <v>4</v>
      </c>
      <c r="V307" s="126" t="s">
        <v>3507</v>
      </c>
      <c r="W307" s="126">
        <v>0</v>
      </c>
      <c r="X307" s="126">
        <v>1</v>
      </c>
      <c r="Y307" s="126">
        <v>6</v>
      </c>
      <c r="Z307" s="126">
        <v>0</v>
      </c>
      <c r="AA307" s="126">
        <v>0</v>
      </c>
      <c r="AB307" s="126">
        <v>0</v>
      </c>
      <c r="AC307" s="126">
        <v>0</v>
      </c>
      <c r="AD307" s="126">
        <v>0</v>
      </c>
      <c r="AE307" s="126">
        <v>0</v>
      </c>
      <c r="AF307" s="126">
        <v>0.25</v>
      </c>
      <c r="AG307" s="126">
        <v>0</v>
      </c>
      <c r="AH307" s="126">
        <v>0</v>
      </c>
      <c r="AI307" s="126">
        <v>1</v>
      </c>
      <c r="BR307" s="126">
        <v>10</v>
      </c>
      <c r="BS307" s="126">
        <v>10</v>
      </c>
      <c r="BT307" s="126">
        <v>10</v>
      </c>
      <c r="BV307" s="126">
        <v>4</v>
      </c>
      <c r="BW307" s="126">
        <v>4</v>
      </c>
      <c r="BX307" s="126">
        <v>1</v>
      </c>
      <c r="BY307" s="126">
        <v>0</v>
      </c>
      <c r="BZ307" s="126">
        <v>28</v>
      </c>
      <c r="CA307" s="126">
        <v>13</v>
      </c>
    </row>
    <row r="308" spans="1:79" s="126" customFormat="1" ht="11.25" customHeight="1" x14ac:dyDescent="0.2">
      <c r="A308" s="126" t="s">
        <v>5450</v>
      </c>
      <c r="B308" s="20">
        <v>794</v>
      </c>
      <c r="C308" s="20" t="str">
        <f>VLOOKUP(File2Modul(A308),ModulVerantwortung,2,FALSE)</f>
        <v>weber18</v>
      </c>
      <c r="D308" s="20"/>
      <c r="E308" s="109" t="s">
        <v>5470</v>
      </c>
      <c r="F308" s="126">
        <v>2</v>
      </c>
      <c r="G308" s="126">
        <v>1</v>
      </c>
      <c r="H308" s="126">
        <v>0</v>
      </c>
      <c r="I308" s="126">
        <v>2</v>
      </c>
      <c r="J308" s="126">
        <v>1</v>
      </c>
      <c r="K308" s="126">
        <v>1</v>
      </c>
      <c r="L308" s="126">
        <v>1</v>
      </c>
      <c r="M308" s="143" t="s">
        <v>5471</v>
      </c>
      <c r="N308" s="126">
        <v>4</v>
      </c>
      <c r="Q308" s="126">
        <v>0</v>
      </c>
      <c r="U308" s="126">
        <v>6</v>
      </c>
      <c r="V308" s="126" t="s">
        <v>3513</v>
      </c>
      <c r="W308" s="126">
        <v>1</v>
      </c>
      <c r="X308" s="126">
        <v>3</v>
      </c>
      <c r="Y308" s="126">
        <v>14</v>
      </c>
      <c r="Z308" s="126">
        <v>0</v>
      </c>
      <c r="AA308" s="126">
        <v>0</v>
      </c>
      <c r="AB308" s="126">
        <v>0</v>
      </c>
      <c r="AC308" s="126">
        <v>0</v>
      </c>
      <c r="AD308" s="126">
        <v>0</v>
      </c>
      <c r="AE308" s="126">
        <v>1</v>
      </c>
      <c r="AF308" s="126">
        <v>0.33</v>
      </c>
      <c r="AG308" s="126">
        <v>0</v>
      </c>
      <c r="AH308" s="126">
        <v>0</v>
      </c>
      <c r="AI308" s="126">
        <v>1</v>
      </c>
      <c r="BR308" s="126">
        <v>5</v>
      </c>
      <c r="BS308" s="126">
        <v>8</v>
      </c>
      <c r="BT308" s="126">
        <v>10</v>
      </c>
      <c r="BV308" s="126">
        <v>7</v>
      </c>
      <c r="BW308" s="126">
        <v>5</v>
      </c>
      <c r="BX308" s="126">
        <v>1</v>
      </c>
      <c r="BY308" s="126">
        <v>0</v>
      </c>
      <c r="BZ308" s="126">
        <v>28</v>
      </c>
      <c r="CA308" s="126">
        <v>12</v>
      </c>
    </row>
    <row r="309" spans="1:79" s="126" customFormat="1" ht="11.25" customHeight="1" x14ac:dyDescent="0.2">
      <c r="A309" s="126" t="s">
        <v>5450</v>
      </c>
      <c r="B309" s="20">
        <v>822</v>
      </c>
      <c r="C309" s="20" t="str">
        <f>VLOOKUP(File2Modul(A309),ModulVerantwortung,2,FALSE)</f>
        <v>weber18</v>
      </c>
      <c r="D309" s="20"/>
      <c r="E309" s="109" t="s">
        <v>5472</v>
      </c>
      <c r="F309" s="126">
        <v>2</v>
      </c>
      <c r="G309" s="126">
        <v>1</v>
      </c>
      <c r="H309" s="126">
        <v>0</v>
      </c>
      <c r="I309" s="126">
        <v>2</v>
      </c>
      <c r="J309" s="126">
        <v>1</v>
      </c>
      <c r="K309" s="126">
        <v>1</v>
      </c>
      <c r="L309" s="126">
        <v>1</v>
      </c>
      <c r="M309" s="143" t="s">
        <v>5473</v>
      </c>
      <c r="N309" s="126">
        <v>5</v>
      </c>
      <c r="Q309" s="126">
        <v>0</v>
      </c>
      <c r="U309" s="126">
        <v>6</v>
      </c>
      <c r="V309" s="126" t="s">
        <v>3513</v>
      </c>
      <c r="W309" s="126">
        <v>1</v>
      </c>
      <c r="X309" s="126">
        <v>3</v>
      </c>
      <c r="Y309" s="126">
        <v>11</v>
      </c>
      <c r="Z309" s="126">
        <v>0</v>
      </c>
      <c r="AA309" s="126">
        <v>0</v>
      </c>
      <c r="AB309" s="126">
        <v>0</v>
      </c>
      <c r="AC309" s="126">
        <v>0</v>
      </c>
      <c r="AD309" s="126">
        <v>0</v>
      </c>
      <c r="AE309" s="126">
        <v>1</v>
      </c>
      <c r="AF309" s="126">
        <v>0.33</v>
      </c>
      <c r="AG309" s="126">
        <v>0</v>
      </c>
      <c r="AH309" s="126">
        <v>0</v>
      </c>
      <c r="AI309" s="126">
        <v>1</v>
      </c>
      <c r="BR309" s="126">
        <v>9</v>
      </c>
      <c r="BS309" s="126">
        <v>11</v>
      </c>
      <c r="BT309" s="126">
        <v>13</v>
      </c>
      <c r="BV309" s="126">
        <v>7</v>
      </c>
      <c r="BW309" s="126">
        <v>6</v>
      </c>
      <c r="BX309" s="126">
        <v>1</v>
      </c>
      <c r="BY309" s="126">
        <v>0</v>
      </c>
      <c r="BZ309" s="126">
        <v>46</v>
      </c>
      <c r="CA309" s="126">
        <v>23</v>
      </c>
    </row>
    <row r="310" spans="1:79" s="126" customFormat="1" ht="11.25" customHeight="1" x14ac:dyDescent="0.2">
      <c r="A310" s="126" t="s">
        <v>5450</v>
      </c>
      <c r="B310" s="20">
        <v>847</v>
      </c>
      <c r="C310" s="20" t="str">
        <f>VLOOKUP(File2Modul(A310),ModulVerantwortung,2,FALSE)</f>
        <v>weber18</v>
      </c>
      <c r="D310" s="20"/>
      <c r="E310" s="109" t="s">
        <v>3687</v>
      </c>
      <c r="F310" s="126">
        <v>2</v>
      </c>
      <c r="G310" s="126">
        <v>1</v>
      </c>
      <c r="H310" s="126">
        <v>0</v>
      </c>
      <c r="I310" s="126">
        <v>2</v>
      </c>
      <c r="J310" s="126">
        <v>1</v>
      </c>
      <c r="K310" s="126">
        <v>1</v>
      </c>
      <c r="L310" s="126">
        <v>1</v>
      </c>
      <c r="M310" s="143" t="s">
        <v>5474</v>
      </c>
      <c r="N310" s="126">
        <v>4</v>
      </c>
      <c r="Q310" s="126">
        <v>0</v>
      </c>
      <c r="U310" s="126">
        <v>6</v>
      </c>
      <c r="V310" s="126" t="s">
        <v>3513</v>
      </c>
      <c r="W310" s="126">
        <v>1</v>
      </c>
      <c r="X310" s="126">
        <v>3</v>
      </c>
      <c r="Y310" s="126">
        <v>14</v>
      </c>
      <c r="Z310" s="126">
        <v>0</v>
      </c>
      <c r="AA310" s="126">
        <v>0</v>
      </c>
      <c r="AB310" s="126">
        <v>0</v>
      </c>
      <c r="AC310" s="126">
        <v>0</v>
      </c>
      <c r="AD310" s="126">
        <v>0</v>
      </c>
      <c r="AE310" s="126">
        <v>1</v>
      </c>
      <c r="AF310" s="126">
        <v>0.33</v>
      </c>
      <c r="AG310" s="126">
        <v>0</v>
      </c>
      <c r="AH310" s="126">
        <v>0</v>
      </c>
      <c r="AI310" s="126">
        <v>1</v>
      </c>
      <c r="BR310" s="126">
        <v>5</v>
      </c>
      <c r="BS310" s="126">
        <v>8</v>
      </c>
      <c r="BT310" s="126">
        <v>10</v>
      </c>
      <c r="BV310" s="126">
        <v>7</v>
      </c>
      <c r="BW310" s="126">
        <v>5</v>
      </c>
      <c r="BX310" s="126">
        <v>1</v>
      </c>
      <c r="BY310" s="126">
        <v>0</v>
      </c>
      <c r="BZ310" s="126">
        <v>28</v>
      </c>
      <c r="CA310" s="126">
        <v>12</v>
      </c>
    </row>
    <row r="311" spans="1:79" s="126" customFormat="1" ht="11.25" customHeight="1" x14ac:dyDescent="0.2">
      <c r="A311" s="126" t="s">
        <v>5450</v>
      </c>
      <c r="B311" s="20">
        <v>875</v>
      </c>
      <c r="C311" s="20" t="str">
        <f>VLOOKUP(File2Modul(A311),ModulVerantwortung,2,FALSE)</f>
        <v>weber18</v>
      </c>
      <c r="D311" s="20"/>
      <c r="E311" s="109" t="s">
        <v>3688</v>
      </c>
      <c r="F311" s="126">
        <v>2</v>
      </c>
      <c r="G311" s="126">
        <v>1</v>
      </c>
      <c r="H311" s="126">
        <v>0</v>
      </c>
      <c r="I311" s="126">
        <v>2</v>
      </c>
      <c r="J311" s="126">
        <v>1</v>
      </c>
      <c r="K311" s="126">
        <v>1</v>
      </c>
      <c r="L311" s="126">
        <v>1</v>
      </c>
      <c r="M311" s="143" t="s">
        <v>5475</v>
      </c>
      <c r="N311" s="126">
        <v>4</v>
      </c>
      <c r="Q311" s="126">
        <v>0</v>
      </c>
      <c r="U311" s="126">
        <v>5</v>
      </c>
      <c r="V311" s="126" t="s">
        <v>3513</v>
      </c>
      <c r="W311" s="126">
        <v>1</v>
      </c>
      <c r="X311" s="126">
        <v>3</v>
      </c>
      <c r="Y311" s="126">
        <v>11</v>
      </c>
      <c r="Z311" s="126">
        <v>0</v>
      </c>
      <c r="AA311" s="126">
        <v>0</v>
      </c>
      <c r="AB311" s="126">
        <v>0</v>
      </c>
      <c r="AC311" s="126">
        <v>0</v>
      </c>
      <c r="AD311" s="126">
        <v>0</v>
      </c>
      <c r="AE311" s="126">
        <v>1</v>
      </c>
      <c r="AF311" s="126">
        <v>0.4</v>
      </c>
      <c r="AG311" s="126">
        <v>0</v>
      </c>
      <c r="AH311" s="126">
        <v>0</v>
      </c>
      <c r="AI311" s="126">
        <v>1</v>
      </c>
      <c r="BR311" s="126">
        <v>10</v>
      </c>
      <c r="BS311" s="126">
        <v>12</v>
      </c>
      <c r="BT311" s="126">
        <v>15</v>
      </c>
      <c r="BV311" s="126">
        <v>6</v>
      </c>
      <c r="BW311" s="126">
        <v>5</v>
      </c>
      <c r="BX311" s="126">
        <v>1</v>
      </c>
      <c r="BY311" s="126">
        <v>0</v>
      </c>
      <c r="BZ311" s="126">
        <v>44</v>
      </c>
      <c r="CA311" s="126">
        <v>19</v>
      </c>
    </row>
    <row r="312" spans="1:79" s="126" customFormat="1" ht="11.25" customHeight="1" x14ac:dyDescent="0.2">
      <c r="A312" s="126" t="s">
        <v>5450</v>
      </c>
      <c r="B312" s="20">
        <v>900</v>
      </c>
      <c r="C312" s="20" t="str">
        <f>VLOOKUP(File2Modul(A312),ModulVerantwortung,2,FALSE)</f>
        <v>weber18</v>
      </c>
      <c r="D312" s="20"/>
      <c r="E312" s="109" t="s">
        <v>3689</v>
      </c>
      <c r="F312" s="126">
        <v>1</v>
      </c>
      <c r="G312" s="126">
        <v>0</v>
      </c>
      <c r="H312" s="126">
        <v>0</v>
      </c>
      <c r="I312" s="126">
        <v>1</v>
      </c>
      <c r="J312" s="126">
        <v>1</v>
      </c>
      <c r="K312" s="126">
        <v>1</v>
      </c>
      <c r="L312" s="126">
        <v>0</v>
      </c>
      <c r="M312" s="143"/>
      <c r="N312" s="126">
        <v>2</v>
      </c>
      <c r="Q312" s="126">
        <v>0</v>
      </c>
      <c r="U312" s="126">
        <v>2</v>
      </c>
      <c r="V312" s="126" t="s">
        <v>3507</v>
      </c>
      <c r="W312" s="126">
        <v>0</v>
      </c>
      <c r="X312" s="126">
        <v>1</v>
      </c>
      <c r="Y312" s="126">
        <v>2</v>
      </c>
      <c r="Z312" s="126">
        <v>0</v>
      </c>
      <c r="AA312" s="126">
        <v>0</v>
      </c>
      <c r="AB312" s="126">
        <v>0</v>
      </c>
      <c r="AC312" s="126">
        <v>0</v>
      </c>
      <c r="AD312" s="126">
        <v>0</v>
      </c>
      <c r="AE312" s="126">
        <v>0</v>
      </c>
      <c r="AF312" s="126">
        <v>0.5</v>
      </c>
      <c r="AG312" s="126">
        <v>0</v>
      </c>
      <c r="AH312" s="126">
        <v>0</v>
      </c>
      <c r="AI312" s="126">
        <v>1</v>
      </c>
      <c r="BR312" s="126">
        <v>5</v>
      </c>
      <c r="BS312" s="126">
        <v>5</v>
      </c>
      <c r="BT312" s="126">
        <v>5</v>
      </c>
      <c r="BV312" s="126">
        <v>2</v>
      </c>
      <c r="BW312" s="126">
        <v>2</v>
      </c>
      <c r="BX312" s="126">
        <v>1</v>
      </c>
      <c r="BY312" s="126">
        <v>0</v>
      </c>
      <c r="BZ312" s="126">
        <v>7</v>
      </c>
      <c r="CA312" s="126">
        <v>3</v>
      </c>
    </row>
    <row r="313" spans="1:79" s="126" customFormat="1" ht="11.25" customHeight="1" x14ac:dyDescent="0.2">
      <c r="A313" s="126" t="s">
        <v>5450</v>
      </c>
      <c r="B313" s="20">
        <v>916</v>
      </c>
      <c r="C313" s="20" t="str">
        <f>VLOOKUP(File2Modul(A313),ModulVerantwortung,2,FALSE)</f>
        <v>weber18</v>
      </c>
      <c r="D313" s="20"/>
      <c r="E313" s="109" t="s">
        <v>3690</v>
      </c>
      <c r="F313" s="126">
        <v>1</v>
      </c>
      <c r="G313" s="126">
        <v>0</v>
      </c>
      <c r="H313" s="126">
        <v>0</v>
      </c>
      <c r="I313" s="126">
        <v>1</v>
      </c>
      <c r="J313" s="126">
        <v>1</v>
      </c>
      <c r="K313" s="126">
        <v>1</v>
      </c>
      <c r="L313" s="126">
        <v>0</v>
      </c>
      <c r="M313" s="143"/>
      <c r="N313" s="126">
        <v>3</v>
      </c>
      <c r="Q313" s="126">
        <v>0</v>
      </c>
      <c r="U313" s="126">
        <v>3</v>
      </c>
      <c r="V313" s="126" t="s">
        <v>3507</v>
      </c>
      <c r="W313" s="126">
        <v>0</v>
      </c>
      <c r="X313" s="126">
        <v>1</v>
      </c>
      <c r="Y313" s="126">
        <v>6</v>
      </c>
      <c r="Z313" s="126">
        <v>0</v>
      </c>
      <c r="AA313" s="126">
        <v>0</v>
      </c>
      <c r="AB313" s="126">
        <v>0</v>
      </c>
      <c r="AC313" s="126">
        <v>0</v>
      </c>
      <c r="AD313" s="126">
        <v>0</v>
      </c>
      <c r="AE313" s="126">
        <v>0</v>
      </c>
      <c r="AF313" s="126">
        <v>0.33</v>
      </c>
      <c r="AG313" s="126">
        <v>0</v>
      </c>
      <c r="AH313" s="126">
        <v>0</v>
      </c>
      <c r="AI313" s="126">
        <v>1</v>
      </c>
      <c r="BR313" s="126">
        <v>9</v>
      </c>
      <c r="BS313" s="126">
        <v>9</v>
      </c>
      <c r="BT313" s="126">
        <v>9</v>
      </c>
      <c r="BV313" s="126">
        <v>3</v>
      </c>
      <c r="BW313" s="126">
        <v>3</v>
      </c>
      <c r="BX313" s="126">
        <v>1</v>
      </c>
      <c r="BY313" s="126">
        <v>0</v>
      </c>
      <c r="BZ313" s="126">
        <v>20</v>
      </c>
      <c r="CA313" s="126">
        <v>9</v>
      </c>
    </row>
    <row r="314" spans="1:79" s="126" customFormat="1" ht="11.25" customHeight="1" x14ac:dyDescent="0.2">
      <c r="A314" s="126" t="s">
        <v>5450</v>
      </c>
      <c r="B314" s="20">
        <v>936</v>
      </c>
      <c r="C314" s="20" t="str">
        <f>VLOOKUP(File2Modul(A314),ModulVerantwortung,2,FALSE)</f>
        <v>weber18</v>
      </c>
      <c r="D314" s="20"/>
      <c r="E314" s="109" t="s">
        <v>3691</v>
      </c>
      <c r="F314" s="126">
        <v>1</v>
      </c>
      <c r="G314" s="126">
        <v>0</v>
      </c>
      <c r="H314" s="126">
        <v>0</v>
      </c>
      <c r="I314" s="126">
        <v>1</v>
      </c>
      <c r="J314" s="126">
        <v>1</v>
      </c>
      <c r="K314" s="126">
        <v>1</v>
      </c>
      <c r="L314" s="126">
        <v>0</v>
      </c>
      <c r="M314" s="143"/>
      <c r="N314" s="126">
        <v>2</v>
      </c>
      <c r="Q314" s="126">
        <v>0</v>
      </c>
      <c r="U314" s="126">
        <v>2</v>
      </c>
      <c r="V314" s="126" t="s">
        <v>3507</v>
      </c>
      <c r="W314" s="126">
        <v>0</v>
      </c>
      <c r="X314" s="126">
        <v>1</v>
      </c>
      <c r="Y314" s="126">
        <v>4</v>
      </c>
      <c r="Z314" s="126">
        <v>0</v>
      </c>
      <c r="AA314" s="126">
        <v>0</v>
      </c>
      <c r="AB314" s="126">
        <v>0</v>
      </c>
      <c r="AC314" s="126">
        <v>0</v>
      </c>
      <c r="AD314" s="126">
        <v>0</v>
      </c>
      <c r="AE314" s="126">
        <v>0</v>
      </c>
      <c r="AF314" s="126">
        <v>0.5</v>
      </c>
      <c r="AG314" s="126">
        <v>0</v>
      </c>
      <c r="AH314" s="126">
        <v>0</v>
      </c>
      <c r="AI314" s="126">
        <v>1</v>
      </c>
      <c r="BR314" s="126">
        <v>5</v>
      </c>
      <c r="BS314" s="126">
        <v>5</v>
      </c>
      <c r="BT314" s="126">
        <v>5</v>
      </c>
      <c r="BV314" s="126">
        <v>2</v>
      </c>
      <c r="BW314" s="126">
        <v>2</v>
      </c>
      <c r="BX314" s="126">
        <v>1</v>
      </c>
      <c r="BY314" s="126">
        <v>0</v>
      </c>
      <c r="BZ314" s="126">
        <v>7</v>
      </c>
      <c r="CA314" s="126">
        <v>3</v>
      </c>
    </row>
    <row r="315" spans="1:79" s="126" customFormat="1" ht="11.25" customHeight="1" x14ac:dyDescent="0.2">
      <c r="A315" s="126" t="s">
        <v>5450</v>
      </c>
      <c r="B315" s="20">
        <v>954</v>
      </c>
      <c r="C315" s="20" t="str">
        <f>VLOOKUP(File2Modul(A315),ModulVerantwortung,2,FALSE)</f>
        <v>weber18</v>
      </c>
      <c r="D315" s="20"/>
      <c r="E315" s="109" t="s">
        <v>3692</v>
      </c>
      <c r="F315" s="126">
        <v>6</v>
      </c>
      <c r="G315" s="126">
        <v>2</v>
      </c>
      <c r="H315" s="126">
        <v>0</v>
      </c>
      <c r="I315" s="126">
        <v>12</v>
      </c>
      <c r="J315" s="126">
        <v>1</v>
      </c>
      <c r="K315" s="126">
        <v>1</v>
      </c>
      <c r="L315" s="126">
        <v>1</v>
      </c>
      <c r="M315" s="143" t="s">
        <v>5476</v>
      </c>
      <c r="N315" s="126">
        <v>20</v>
      </c>
      <c r="Q315" s="126">
        <v>0</v>
      </c>
      <c r="U315" s="126">
        <v>27</v>
      </c>
      <c r="V315" s="126" t="s">
        <v>3790</v>
      </c>
      <c r="W315" s="126">
        <v>1</v>
      </c>
      <c r="X315" s="126">
        <v>7</v>
      </c>
      <c r="Y315" s="126">
        <v>68</v>
      </c>
      <c r="Z315" s="126">
        <v>0</v>
      </c>
      <c r="AA315" s="126">
        <v>0</v>
      </c>
      <c r="AB315" s="126">
        <v>0</v>
      </c>
      <c r="AC315" s="126">
        <v>0</v>
      </c>
      <c r="AD315" s="126">
        <v>0</v>
      </c>
      <c r="AE315" s="126">
        <v>7</v>
      </c>
      <c r="AF315" s="126">
        <v>0.44</v>
      </c>
      <c r="AG315" s="126">
        <v>1</v>
      </c>
      <c r="AH315" s="126">
        <v>0</v>
      </c>
      <c r="AI315" s="126">
        <v>1</v>
      </c>
      <c r="BR315" s="126">
        <v>7</v>
      </c>
      <c r="BS315" s="126">
        <v>8</v>
      </c>
      <c r="BT315" s="126">
        <v>11</v>
      </c>
      <c r="BV315" s="126">
        <v>33</v>
      </c>
      <c r="BW315" s="126">
        <v>26</v>
      </c>
      <c r="BX315" s="126">
        <v>1</v>
      </c>
      <c r="BY315" s="126">
        <v>0</v>
      </c>
      <c r="BZ315" s="126">
        <v>145</v>
      </c>
      <c r="CA315" s="126">
        <v>86</v>
      </c>
    </row>
    <row r="316" spans="1:79" s="126" customFormat="1" ht="11.25" customHeight="1" x14ac:dyDescent="0.2">
      <c r="A316" s="126" t="s">
        <v>5450</v>
      </c>
      <c r="B316" s="20">
        <v>1036</v>
      </c>
      <c r="C316" s="20" t="str">
        <f>VLOOKUP(File2Modul(A316),ModulVerantwortung,2,FALSE)</f>
        <v>weber18</v>
      </c>
      <c r="D316" s="20"/>
      <c r="E316" s="109" t="s">
        <v>3693</v>
      </c>
      <c r="F316" s="126">
        <v>2</v>
      </c>
      <c r="G316" s="126">
        <v>1</v>
      </c>
      <c r="H316" s="126">
        <v>0</v>
      </c>
      <c r="I316" s="126">
        <v>2</v>
      </c>
      <c r="J316" s="126">
        <v>1</v>
      </c>
      <c r="K316" s="126">
        <v>1</v>
      </c>
      <c r="L316" s="126">
        <v>1</v>
      </c>
      <c r="M316" s="143" t="s">
        <v>5477</v>
      </c>
      <c r="N316" s="126">
        <v>4</v>
      </c>
      <c r="Q316" s="126">
        <v>0</v>
      </c>
      <c r="U316" s="126">
        <v>5</v>
      </c>
      <c r="V316" s="126" t="s">
        <v>3513</v>
      </c>
      <c r="W316" s="126">
        <v>1</v>
      </c>
      <c r="X316" s="126">
        <v>3</v>
      </c>
      <c r="Y316" s="126">
        <v>14</v>
      </c>
      <c r="Z316" s="126">
        <v>0</v>
      </c>
      <c r="AA316" s="126">
        <v>0</v>
      </c>
      <c r="AB316" s="126">
        <v>0</v>
      </c>
      <c r="AC316" s="126">
        <v>0</v>
      </c>
      <c r="AD316" s="126">
        <v>0</v>
      </c>
      <c r="AE316" s="126">
        <v>1</v>
      </c>
      <c r="AF316" s="126">
        <v>0.4</v>
      </c>
      <c r="AG316" s="126">
        <v>0</v>
      </c>
      <c r="AH316" s="126">
        <v>0</v>
      </c>
      <c r="AI316" s="126">
        <v>1</v>
      </c>
      <c r="BR316" s="126">
        <v>5</v>
      </c>
      <c r="BS316" s="126">
        <v>7</v>
      </c>
      <c r="BT316" s="126">
        <v>9</v>
      </c>
      <c r="BV316" s="126">
        <v>7</v>
      </c>
      <c r="BW316" s="126">
        <v>5</v>
      </c>
      <c r="BX316" s="126">
        <v>1</v>
      </c>
      <c r="BY316" s="126">
        <v>0</v>
      </c>
      <c r="BZ316" s="126">
        <v>25</v>
      </c>
      <c r="CA316" s="126">
        <v>11</v>
      </c>
    </row>
    <row r="317" spans="1:79" s="126" customFormat="1" ht="11.25" customHeight="1" x14ac:dyDescent="0.2">
      <c r="A317" s="126" t="s">
        <v>5450</v>
      </c>
      <c r="B317" s="20">
        <v>1064</v>
      </c>
      <c r="C317" s="20" t="str">
        <f>VLOOKUP(File2Modul(A317),ModulVerantwortung,2,FALSE)</f>
        <v>weber18</v>
      </c>
      <c r="D317" s="20"/>
      <c r="E317" s="109" t="s">
        <v>3694</v>
      </c>
      <c r="F317" s="126">
        <v>2</v>
      </c>
      <c r="G317" s="126">
        <v>1</v>
      </c>
      <c r="H317" s="126">
        <v>0</v>
      </c>
      <c r="I317" s="126">
        <v>2</v>
      </c>
      <c r="J317" s="126">
        <v>1</v>
      </c>
      <c r="K317" s="126">
        <v>1</v>
      </c>
      <c r="L317" s="126">
        <v>1</v>
      </c>
      <c r="M317" s="143" t="s">
        <v>5478</v>
      </c>
      <c r="N317" s="126">
        <v>4</v>
      </c>
      <c r="Q317" s="126">
        <v>0</v>
      </c>
      <c r="U317" s="126">
        <v>4</v>
      </c>
      <c r="V317" s="126" t="s">
        <v>3513</v>
      </c>
      <c r="W317" s="126">
        <v>1</v>
      </c>
      <c r="X317" s="126">
        <v>3</v>
      </c>
      <c r="Y317" s="126">
        <v>13</v>
      </c>
      <c r="Z317" s="126">
        <v>0</v>
      </c>
      <c r="AA317" s="126">
        <v>0</v>
      </c>
      <c r="AB317" s="126">
        <v>0</v>
      </c>
      <c r="AC317" s="126">
        <v>0</v>
      </c>
      <c r="AD317" s="126">
        <v>0</v>
      </c>
      <c r="AE317" s="126">
        <v>2</v>
      </c>
      <c r="AF317" s="126">
        <v>0.5</v>
      </c>
      <c r="AG317" s="126">
        <v>0</v>
      </c>
      <c r="AH317" s="126">
        <v>0</v>
      </c>
      <c r="AI317" s="126">
        <v>1</v>
      </c>
      <c r="BR317" s="126">
        <v>7</v>
      </c>
      <c r="BS317" s="126">
        <v>8</v>
      </c>
      <c r="BT317" s="126">
        <v>13</v>
      </c>
      <c r="BV317" s="126">
        <v>7</v>
      </c>
      <c r="BW317" s="126">
        <v>6</v>
      </c>
      <c r="BX317" s="126">
        <v>1</v>
      </c>
      <c r="BY317" s="126">
        <v>0</v>
      </c>
      <c r="BZ317" s="126">
        <v>35</v>
      </c>
      <c r="CA317" s="126">
        <v>18</v>
      </c>
    </row>
    <row r="318" spans="1:79" s="126" customFormat="1" ht="11.25" customHeight="1" x14ac:dyDescent="0.2">
      <c r="A318" s="126" t="s">
        <v>5450</v>
      </c>
      <c r="B318" s="20">
        <v>1091</v>
      </c>
      <c r="C318" s="20" t="str">
        <f>VLOOKUP(File2Modul(A318),ModulVerantwortung,2,FALSE)</f>
        <v>weber18</v>
      </c>
      <c r="D318" s="20"/>
      <c r="E318" s="109" t="s">
        <v>3695</v>
      </c>
      <c r="F318" s="126">
        <v>2</v>
      </c>
      <c r="G318" s="126">
        <v>1</v>
      </c>
      <c r="H318" s="126">
        <v>0</v>
      </c>
      <c r="I318" s="126">
        <v>2</v>
      </c>
      <c r="J318" s="126">
        <v>1</v>
      </c>
      <c r="K318" s="126">
        <v>1</v>
      </c>
      <c r="L318" s="126">
        <v>1</v>
      </c>
      <c r="M318" s="143" t="s">
        <v>5479</v>
      </c>
      <c r="N318" s="126">
        <v>4</v>
      </c>
      <c r="Q318" s="126">
        <v>0</v>
      </c>
      <c r="U318" s="126">
        <v>5</v>
      </c>
      <c r="V318" s="126" t="s">
        <v>3513</v>
      </c>
      <c r="W318" s="126">
        <v>1</v>
      </c>
      <c r="X318" s="126">
        <v>3</v>
      </c>
      <c r="Y318" s="126">
        <v>14</v>
      </c>
      <c r="Z318" s="126">
        <v>0</v>
      </c>
      <c r="AA318" s="126">
        <v>0</v>
      </c>
      <c r="AB318" s="126">
        <v>0</v>
      </c>
      <c r="AC318" s="126">
        <v>0</v>
      </c>
      <c r="AD318" s="126">
        <v>0</v>
      </c>
      <c r="AE318" s="126">
        <v>1</v>
      </c>
      <c r="AF318" s="126">
        <v>0.4</v>
      </c>
      <c r="AG318" s="126">
        <v>0</v>
      </c>
      <c r="AH318" s="126">
        <v>0</v>
      </c>
      <c r="AI318" s="126">
        <v>1</v>
      </c>
      <c r="BR318" s="126">
        <v>5</v>
      </c>
      <c r="BS318" s="126">
        <v>7</v>
      </c>
      <c r="BT318" s="126">
        <v>9</v>
      </c>
      <c r="BV318" s="126">
        <v>7</v>
      </c>
      <c r="BW318" s="126">
        <v>5</v>
      </c>
      <c r="BX318" s="126">
        <v>1</v>
      </c>
      <c r="BY318" s="126">
        <v>0</v>
      </c>
      <c r="BZ318" s="126">
        <v>25</v>
      </c>
      <c r="CA318" s="126">
        <v>11</v>
      </c>
    </row>
    <row r="319" spans="1:79" s="126" customFormat="1" ht="11.25" customHeight="1" x14ac:dyDescent="0.2">
      <c r="A319" s="126" t="s">
        <v>5450</v>
      </c>
      <c r="B319" s="20">
        <v>1119</v>
      </c>
      <c r="C319" s="20" t="str">
        <f>VLOOKUP(File2Modul(A319),ModulVerantwortung,2,FALSE)</f>
        <v>weber18</v>
      </c>
      <c r="D319" s="20"/>
      <c r="E319" s="109" t="s">
        <v>3696</v>
      </c>
      <c r="F319" s="126">
        <v>2</v>
      </c>
      <c r="G319" s="126">
        <v>1</v>
      </c>
      <c r="H319" s="126">
        <v>0</v>
      </c>
      <c r="I319" s="126">
        <v>2</v>
      </c>
      <c r="J319" s="126">
        <v>1</v>
      </c>
      <c r="K319" s="126">
        <v>1</v>
      </c>
      <c r="L319" s="126">
        <v>1</v>
      </c>
      <c r="M319" s="143" t="s">
        <v>5480</v>
      </c>
      <c r="N319" s="126">
        <v>5</v>
      </c>
      <c r="Q319" s="126">
        <v>0</v>
      </c>
      <c r="U319" s="126">
        <v>6</v>
      </c>
      <c r="V319" s="126" t="s">
        <v>3513</v>
      </c>
      <c r="W319" s="126">
        <v>1</v>
      </c>
      <c r="X319" s="126">
        <v>3</v>
      </c>
      <c r="Y319" s="126">
        <v>17</v>
      </c>
      <c r="Z319" s="126">
        <v>0</v>
      </c>
      <c r="AA319" s="126">
        <v>0</v>
      </c>
      <c r="AB319" s="126">
        <v>0</v>
      </c>
      <c r="AC319" s="126">
        <v>0</v>
      </c>
      <c r="AD319" s="126">
        <v>0</v>
      </c>
      <c r="AE319" s="126">
        <v>1</v>
      </c>
      <c r="AF319" s="126">
        <v>0.33</v>
      </c>
      <c r="AG319" s="126">
        <v>0</v>
      </c>
      <c r="AH319" s="126">
        <v>0</v>
      </c>
      <c r="AI319" s="126">
        <v>1</v>
      </c>
      <c r="BR319" s="126">
        <v>5</v>
      </c>
      <c r="BS319" s="126">
        <v>6</v>
      </c>
      <c r="BT319" s="126">
        <v>8</v>
      </c>
      <c r="BV319" s="126">
        <v>8</v>
      </c>
      <c r="BW319" s="126">
        <v>6</v>
      </c>
      <c r="BX319" s="126">
        <v>1</v>
      </c>
      <c r="BY319" s="126">
        <v>0</v>
      </c>
      <c r="BZ319" s="126">
        <v>27</v>
      </c>
      <c r="CA319" s="126">
        <v>13</v>
      </c>
    </row>
    <row r="320" spans="1:79" s="126" customFormat="1" ht="11.25" customHeight="1" x14ac:dyDescent="0.2">
      <c r="A320" s="126" t="s">
        <v>5450</v>
      </c>
      <c r="B320" s="20">
        <v>1150</v>
      </c>
      <c r="C320" s="20" t="str">
        <f>VLOOKUP(File2Modul(A320),ModulVerantwortung,2,FALSE)</f>
        <v>weber18</v>
      </c>
      <c r="D320" s="20"/>
      <c r="E320" s="109" t="s">
        <v>3697</v>
      </c>
      <c r="F320" s="126">
        <v>2</v>
      </c>
      <c r="G320" s="126">
        <v>1</v>
      </c>
      <c r="H320" s="126">
        <v>0</v>
      </c>
      <c r="I320" s="126">
        <v>2</v>
      </c>
      <c r="J320" s="126">
        <v>1</v>
      </c>
      <c r="K320" s="126">
        <v>1</v>
      </c>
      <c r="L320" s="126">
        <v>1</v>
      </c>
      <c r="M320" s="143" t="s">
        <v>5481</v>
      </c>
      <c r="N320" s="126">
        <v>4</v>
      </c>
      <c r="Q320" s="126">
        <v>0</v>
      </c>
      <c r="U320" s="126">
        <v>5</v>
      </c>
      <c r="V320" s="126" t="s">
        <v>3513</v>
      </c>
      <c r="W320" s="126">
        <v>1</v>
      </c>
      <c r="X320" s="126">
        <v>3</v>
      </c>
      <c r="Y320" s="126">
        <v>13</v>
      </c>
      <c r="Z320" s="126">
        <v>0</v>
      </c>
      <c r="AA320" s="126">
        <v>0</v>
      </c>
      <c r="AB320" s="126">
        <v>0</v>
      </c>
      <c r="AC320" s="126">
        <v>0</v>
      </c>
      <c r="AD320" s="126">
        <v>0</v>
      </c>
      <c r="AE320" s="126">
        <v>2</v>
      </c>
      <c r="AF320" s="126">
        <v>0.4</v>
      </c>
      <c r="AG320" s="126">
        <v>0</v>
      </c>
      <c r="AH320" s="126">
        <v>0</v>
      </c>
      <c r="AI320" s="126">
        <v>1</v>
      </c>
      <c r="BR320" s="126">
        <v>7</v>
      </c>
      <c r="BS320" s="126">
        <v>9</v>
      </c>
      <c r="BT320" s="126">
        <v>13</v>
      </c>
      <c r="BV320" s="126">
        <v>7</v>
      </c>
      <c r="BW320" s="126">
        <v>6</v>
      </c>
      <c r="BX320" s="126">
        <v>1</v>
      </c>
      <c r="BY320" s="126">
        <v>0</v>
      </c>
      <c r="BZ320" s="126">
        <v>36</v>
      </c>
      <c r="CA320" s="126">
        <v>19</v>
      </c>
    </row>
    <row r="321" spans="1:79" s="126" customFormat="1" ht="11.25" customHeight="1" x14ac:dyDescent="0.2">
      <c r="A321" s="126" t="s">
        <v>5450</v>
      </c>
      <c r="B321" s="20">
        <v>1178</v>
      </c>
      <c r="C321" s="20" t="str">
        <f>VLOOKUP(File2Modul(A321),ModulVerantwortung,2,FALSE)</f>
        <v>weber18</v>
      </c>
      <c r="D321" s="20"/>
      <c r="E321" s="109" t="s">
        <v>3698</v>
      </c>
      <c r="F321" s="126">
        <v>2</v>
      </c>
      <c r="G321" s="126">
        <v>1</v>
      </c>
      <c r="H321" s="126">
        <v>0</v>
      </c>
      <c r="I321" s="126">
        <v>2</v>
      </c>
      <c r="J321" s="126">
        <v>1</v>
      </c>
      <c r="K321" s="126">
        <v>2</v>
      </c>
      <c r="L321" s="126">
        <v>1</v>
      </c>
      <c r="M321" s="143" t="s">
        <v>5482</v>
      </c>
      <c r="N321" s="126">
        <v>5</v>
      </c>
      <c r="Q321" s="126">
        <v>0</v>
      </c>
      <c r="U321" s="126">
        <v>5</v>
      </c>
      <c r="V321" s="126" t="s">
        <v>3513</v>
      </c>
      <c r="W321" s="126">
        <v>1</v>
      </c>
      <c r="X321" s="126">
        <v>3</v>
      </c>
      <c r="Y321" s="126">
        <v>14</v>
      </c>
      <c r="Z321" s="126">
        <v>0</v>
      </c>
      <c r="AA321" s="126">
        <v>0</v>
      </c>
      <c r="AB321" s="126">
        <v>0</v>
      </c>
      <c r="AC321" s="126">
        <v>0</v>
      </c>
      <c r="AD321" s="126">
        <v>0</v>
      </c>
      <c r="AE321" s="126">
        <v>2</v>
      </c>
      <c r="AF321" s="126">
        <v>0.4</v>
      </c>
      <c r="AG321" s="126">
        <v>0</v>
      </c>
      <c r="AH321" s="126">
        <v>0</v>
      </c>
      <c r="AI321" s="126">
        <v>1</v>
      </c>
      <c r="BR321" s="126">
        <v>6</v>
      </c>
      <c r="BS321" s="126">
        <v>7</v>
      </c>
      <c r="BT321" s="126">
        <v>10</v>
      </c>
      <c r="BV321" s="126">
        <v>8</v>
      </c>
      <c r="BW321" s="126">
        <v>7</v>
      </c>
      <c r="BX321" s="126">
        <v>1</v>
      </c>
      <c r="BY321" s="126">
        <v>0</v>
      </c>
      <c r="BZ321" s="126">
        <v>32</v>
      </c>
      <c r="CA321" s="126">
        <v>18</v>
      </c>
    </row>
    <row r="322" spans="1:79" s="126" customFormat="1" ht="11.25" customHeight="1" x14ac:dyDescent="0.2">
      <c r="A322" s="126" t="s">
        <v>5450</v>
      </c>
      <c r="B322" s="20">
        <v>1206</v>
      </c>
      <c r="C322" s="20" t="str">
        <f>VLOOKUP(File2Modul(A322),ModulVerantwortung,2,FALSE)</f>
        <v>weber18</v>
      </c>
      <c r="D322" s="20"/>
      <c r="E322" s="109" t="s">
        <v>3699</v>
      </c>
      <c r="F322" s="126">
        <v>1</v>
      </c>
      <c r="G322" s="126">
        <v>0</v>
      </c>
      <c r="H322" s="126">
        <v>0</v>
      </c>
      <c r="I322" s="126">
        <v>1</v>
      </c>
      <c r="J322" s="126">
        <v>1</v>
      </c>
      <c r="K322" s="126">
        <v>1</v>
      </c>
      <c r="L322" s="126">
        <v>0</v>
      </c>
      <c r="M322" s="143"/>
      <c r="N322" s="126">
        <v>2</v>
      </c>
      <c r="Q322" s="126">
        <v>0</v>
      </c>
      <c r="U322" s="126">
        <v>2</v>
      </c>
      <c r="V322" s="126" t="s">
        <v>3507</v>
      </c>
      <c r="W322" s="126">
        <v>0</v>
      </c>
      <c r="X322" s="126">
        <v>1</v>
      </c>
      <c r="Y322" s="126">
        <v>3</v>
      </c>
      <c r="Z322" s="126">
        <v>0</v>
      </c>
      <c r="AA322" s="126">
        <v>0</v>
      </c>
      <c r="AB322" s="126">
        <v>0</v>
      </c>
      <c r="AC322" s="126">
        <v>0</v>
      </c>
      <c r="AD322" s="126">
        <v>0</v>
      </c>
      <c r="AE322" s="126">
        <v>0</v>
      </c>
      <c r="AF322" s="126">
        <v>0.5</v>
      </c>
      <c r="AG322" s="126">
        <v>0</v>
      </c>
      <c r="AH322" s="126">
        <v>0</v>
      </c>
      <c r="AI322" s="126">
        <v>1</v>
      </c>
      <c r="BR322" s="126">
        <v>5</v>
      </c>
      <c r="BS322" s="126">
        <v>5</v>
      </c>
      <c r="BT322" s="126">
        <v>5</v>
      </c>
      <c r="BV322" s="126">
        <v>2</v>
      </c>
      <c r="BW322" s="126">
        <v>2</v>
      </c>
      <c r="BX322" s="126">
        <v>1</v>
      </c>
      <c r="BY322" s="126">
        <v>0</v>
      </c>
      <c r="BZ322" s="126">
        <v>7</v>
      </c>
      <c r="CA322" s="126">
        <v>3</v>
      </c>
    </row>
    <row r="323" spans="1:79" s="126" customFormat="1" ht="11.25" customHeight="1" x14ac:dyDescent="0.2">
      <c r="A323" s="126" t="s">
        <v>5450</v>
      </c>
      <c r="B323" s="20">
        <v>1223</v>
      </c>
      <c r="C323" s="20" t="str">
        <f>VLOOKUP(File2Modul(A323),ModulVerantwortung,2,FALSE)</f>
        <v>weber18</v>
      </c>
      <c r="D323" s="20"/>
      <c r="E323" s="109" t="s">
        <v>3700</v>
      </c>
      <c r="F323" s="126">
        <v>1</v>
      </c>
      <c r="G323" s="126">
        <v>0</v>
      </c>
      <c r="H323" s="126">
        <v>0</v>
      </c>
      <c r="I323" s="126">
        <v>1</v>
      </c>
      <c r="J323" s="126">
        <v>1</v>
      </c>
      <c r="K323" s="126">
        <v>1</v>
      </c>
      <c r="L323" s="126">
        <v>0</v>
      </c>
      <c r="M323" s="143"/>
      <c r="N323" s="126">
        <v>2</v>
      </c>
      <c r="Q323" s="126">
        <v>0</v>
      </c>
      <c r="U323" s="126">
        <v>2</v>
      </c>
      <c r="V323" s="126" t="s">
        <v>3507</v>
      </c>
      <c r="W323" s="126">
        <v>0</v>
      </c>
      <c r="X323" s="126">
        <v>1</v>
      </c>
      <c r="Y323" s="126">
        <v>4</v>
      </c>
      <c r="Z323" s="126">
        <v>0</v>
      </c>
      <c r="AA323" s="126">
        <v>0</v>
      </c>
      <c r="AB323" s="126">
        <v>0</v>
      </c>
      <c r="AC323" s="126">
        <v>0</v>
      </c>
      <c r="AD323" s="126">
        <v>0</v>
      </c>
      <c r="AE323" s="126">
        <v>0</v>
      </c>
      <c r="AF323" s="126">
        <v>0.5</v>
      </c>
      <c r="AG323" s="126">
        <v>0</v>
      </c>
      <c r="AH323" s="126">
        <v>0</v>
      </c>
      <c r="AI323" s="126">
        <v>1</v>
      </c>
      <c r="BR323" s="126">
        <v>8</v>
      </c>
      <c r="BS323" s="126">
        <v>8</v>
      </c>
      <c r="BT323" s="126">
        <v>8</v>
      </c>
      <c r="BV323" s="126">
        <v>2</v>
      </c>
      <c r="BW323" s="126">
        <v>2</v>
      </c>
      <c r="BX323" s="126">
        <v>1</v>
      </c>
      <c r="BY323" s="126">
        <v>0</v>
      </c>
      <c r="BZ323" s="126">
        <v>12</v>
      </c>
      <c r="CA323" s="126">
        <v>5</v>
      </c>
    </row>
    <row r="324" spans="1:79" s="126" customFormat="1" ht="11.25" customHeight="1" x14ac:dyDescent="0.2">
      <c r="A324" s="126" t="s">
        <v>5450</v>
      </c>
      <c r="B324" s="20">
        <v>0</v>
      </c>
      <c r="C324" s="20" t="str">
        <f>VLOOKUP(File2Modul(A324),ModulVerantwortung,2,FALSE)</f>
        <v>weber18</v>
      </c>
      <c r="D324" s="20"/>
      <c r="E324" s="109" t="s">
        <v>5450</v>
      </c>
      <c r="M324" s="143"/>
      <c r="O324" s="126">
        <f>IF(ISNUMBER(T324),IF(T324&lt;&gt;0,S324/T324,O$23),"")</f>
        <v>0.7678571428571429</v>
      </c>
      <c r="P324" s="126">
        <f>IF(AND(ISNUMBER(AQ324),ISNUMBER(AR324)),IF(OR(AQ324&lt;&gt;0,AR324&lt;&gt;0),(T324+BG324)/(AQ324+AR324),P$23),"")</f>
        <v>3546100.0851063831</v>
      </c>
      <c r="S324" s="126">
        <v>172</v>
      </c>
      <c r="T324" s="126">
        <v>224</v>
      </c>
      <c r="AJ324" s="126" t="s">
        <v>3502</v>
      </c>
      <c r="AK324" s="126">
        <v>0</v>
      </c>
      <c r="AL324" s="126">
        <v>3</v>
      </c>
      <c r="AM324" s="126">
        <v>41</v>
      </c>
      <c r="AN324" s="126">
        <v>-5</v>
      </c>
      <c r="AO324" s="126" t="s">
        <v>3503</v>
      </c>
      <c r="AP324" s="126">
        <v>216</v>
      </c>
      <c r="AQ324" s="126">
        <v>42</v>
      </c>
      <c r="AR324" s="126">
        <v>240</v>
      </c>
      <c r="AS324" s="126">
        <v>1000000000</v>
      </c>
      <c r="AT324" s="126">
        <v>1754</v>
      </c>
      <c r="AU324" s="126">
        <v>2124</v>
      </c>
      <c r="AV324" s="126">
        <v>7871</v>
      </c>
      <c r="AW324" s="126">
        <v>4806450.25</v>
      </c>
      <c r="AX324" s="126">
        <v>1000000000</v>
      </c>
      <c r="AY324" s="126">
        <v>1000000000</v>
      </c>
      <c r="AZ324" s="126">
        <v>6520391444864.7002</v>
      </c>
      <c r="BA324" s="126">
        <v>12.32</v>
      </c>
      <c r="BB324" s="126">
        <v>100</v>
      </c>
      <c r="BC324" s="126">
        <v>115243693</v>
      </c>
      <c r="BD324" s="126">
        <v>1232</v>
      </c>
      <c r="BE324" s="126">
        <v>472</v>
      </c>
      <c r="BF324" s="126">
        <v>906</v>
      </c>
      <c r="BG324" s="126">
        <v>1000000000</v>
      </c>
      <c r="BH324" s="126">
        <v>124</v>
      </c>
      <c r="BI324" s="126" t="s">
        <v>3504</v>
      </c>
      <c r="BJ324" s="126">
        <v>2.988</v>
      </c>
      <c r="BK324" s="126">
        <v>3.79</v>
      </c>
      <c r="BL324" s="126">
        <v>4.6239999999999997</v>
      </c>
      <c r="BM324" s="126">
        <v>3.7890000000000001</v>
      </c>
      <c r="BN324" s="126">
        <v>3.9849999999999999</v>
      </c>
      <c r="BO324" s="126">
        <v>4.0810000000000004</v>
      </c>
      <c r="BP324" s="126" t="s">
        <v>3505</v>
      </c>
      <c r="BQ324" s="126">
        <v>1.5609999999999999</v>
      </c>
    </row>
    <row r="325" spans="1:79" s="126" customFormat="1" ht="11.25" customHeight="1" x14ac:dyDescent="0.2">
      <c r="A325" s="126" t="s">
        <v>5483</v>
      </c>
      <c r="B325" s="20">
        <v>53</v>
      </c>
      <c r="C325" s="20" t="str">
        <f>VLOOKUP(File2Modul(A325),ModulVerantwortung,2,FALSE)</f>
        <v>weber18</v>
      </c>
      <c r="D325" s="20"/>
      <c r="E325" s="109" t="s">
        <v>3701</v>
      </c>
      <c r="F325" s="126">
        <v>1</v>
      </c>
      <c r="G325" s="126">
        <v>0</v>
      </c>
      <c r="H325" s="126">
        <v>0</v>
      </c>
      <c r="I325" s="126">
        <v>1</v>
      </c>
      <c r="J325" s="126">
        <v>1</v>
      </c>
      <c r="K325" s="126">
        <v>1</v>
      </c>
      <c r="L325" s="126">
        <v>0</v>
      </c>
      <c r="M325" s="143"/>
      <c r="N325" s="126">
        <v>1</v>
      </c>
      <c r="Q325" s="126">
        <v>0</v>
      </c>
      <c r="U325" s="126">
        <v>1</v>
      </c>
      <c r="V325" s="126" t="s">
        <v>3507</v>
      </c>
      <c r="W325" s="126">
        <v>0</v>
      </c>
      <c r="X325" s="126">
        <v>1</v>
      </c>
      <c r="Y325" s="126">
        <v>2</v>
      </c>
      <c r="Z325" s="126">
        <v>0</v>
      </c>
      <c r="AA325" s="126">
        <v>0</v>
      </c>
      <c r="AB325" s="126">
        <v>0</v>
      </c>
      <c r="AC325" s="126">
        <v>0</v>
      </c>
      <c r="AD325" s="126">
        <v>1</v>
      </c>
      <c r="AE325" s="126">
        <v>0</v>
      </c>
      <c r="AF325" s="126">
        <v>1</v>
      </c>
      <c r="AG325" s="126">
        <v>0</v>
      </c>
      <c r="AH325" s="126">
        <v>0</v>
      </c>
      <c r="AI325" s="126">
        <v>1</v>
      </c>
      <c r="BR325" s="126">
        <v>5</v>
      </c>
      <c r="BS325" s="126">
        <v>5</v>
      </c>
      <c r="BT325" s="126">
        <v>5</v>
      </c>
      <c r="BV325" s="126">
        <v>1</v>
      </c>
      <c r="BW325" s="126">
        <v>1</v>
      </c>
      <c r="BX325" s="126">
        <v>1</v>
      </c>
      <c r="BY325" s="126">
        <v>0</v>
      </c>
      <c r="BZ325" s="126">
        <v>4</v>
      </c>
      <c r="CA325" s="126">
        <v>1</v>
      </c>
    </row>
    <row r="326" spans="1:79" s="126" customFormat="1" ht="11.25" customHeight="1" x14ac:dyDescent="0.2">
      <c r="A326" s="126" t="s">
        <v>5483</v>
      </c>
      <c r="B326" s="20">
        <v>71</v>
      </c>
      <c r="C326" s="20" t="str">
        <f>VLOOKUP(File2Modul(A326),ModulVerantwortung,2,FALSE)</f>
        <v>weber18</v>
      </c>
      <c r="D326" s="20"/>
      <c r="E326" s="109" t="s">
        <v>3702</v>
      </c>
      <c r="F326" s="126">
        <v>1</v>
      </c>
      <c r="G326" s="126">
        <v>0</v>
      </c>
      <c r="H326" s="126">
        <v>0</v>
      </c>
      <c r="I326" s="126">
        <v>1</v>
      </c>
      <c r="J326" s="126">
        <v>1</v>
      </c>
      <c r="K326" s="126">
        <v>3</v>
      </c>
      <c r="L326" s="126">
        <v>1</v>
      </c>
      <c r="M326" s="143" t="s">
        <v>5484</v>
      </c>
      <c r="N326" s="126">
        <v>2</v>
      </c>
      <c r="Q326" s="126">
        <v>0</v>
      </c>
      <c r="U326" s="126">
        <v>2</v>
      </c>
      <c r="V326" s="126" t="s">
        <v>3507</v>
      </c>
      <c r="W326" s="126">
        <v>1</v>
      </c>
      <c r="X326" s="126">
        <v>2</v>
      </c>
      <c r="Y326" s="126">
        <v>6</v>
      </c>
      <c r="Z326" s="126">
        <v>0</v>
      </c>
      <c r="AA326" s="126">
        <v>0</v>
      </c>
      <c r="AB326" s="126">
        <v>0</v>
      </c>
      <c r="AC326" s="126">
        <v>0</v>
      </c>
      <c r="AD326" s="126">
        <v>2</v>
      </c>
      <c r="AE326" s="126">
        <v>1</v>
      </c>
      <c r="AF326" s="126">
        <v>0.5</v>
      </c>
      <c r="AG326" s="126">
        <v>0</v>
      </c>
      <c r="AH326" s="126">
        <v>0</v>
      </c>
      <c r="AI326" s="126">
        <v>1</v>
      </c>
      <c r="BR326" s="126">
        <v>8</v>
      </c>
      <c r="BS326" s="126">
        <v>8</v>
      </c>
      <c r="BT326" s="126">
        <v>12</v>
      </c>
      <c r="BV326" s="126">
        <v>3</v>
      </c>
      <c r="BW326" s="126">
        <v>3</v>
      </c>
      <c r="BX326" s="126">
        <v>1</v>
      </c>
      <c r="BY326" s="126">
        <v>0</v>
      </c>
      <c r="BZ326" s="126">
        <v>16</v>
      </c>
      <c r="CA326" s="126">
        <v>9</v>
      </c>
    </row>
    <row r="327" spans="1:79" s="126" customFormat="1" ht="11.25" customHeight="1" x14ac:dyDescent="0.2">
      <c r="A327" s="126" t="s">
        <v>5483</v>
      </c>
      <c r="B327" s="20">
        <v>91</v>
      </c>
      <c r="C327" s="20" t="str">
        <f>VLOOKUP(File2Modul(A327),ModulVerantwortung,2,FALSE)</f>
        <v>weber18</v>
      </c>
      <c r="D327" s="20"/>
      <c r="E327" s="109" t="s">
        <v>3703</v>
      </c>
      <c r="F327" s="126">
        <v>1</v>
      </c>
      <c r="G327" s="126">
        <v>0</v>
      </c>
      <c r="H327" s="126">
        <v>0</v>
      </c>
      <c r="I327" s="126">
        <v>1</v>
      </c>
      <c r="J327" s="126">
        <v>1</v>
      </c>
      <c r="K327" s="126">
        <v>1</v>
      </c>
      <c r="L327" s="126">
        <v>1</v>
      </c>
      <c r="M327" s="143" t="s">
        <v>5485</v>
      </c>
      <c r="N327" s="126">
        <v>3</v>
      </c>
      <c r="Q327" s="126">
        <v>0</v>
      </c>
      <c r="U327" s="126">
        <v>3</v>
      </c>
      <c r="V327" s="126" t="s">
        <v>3507</v>
      </c>
      <c r="W327" s="126">
        <v>1</v>
      </c>
      <c r="X327" s="126">
        <v>2</v>
      </c>
      <c r="Y327" s="126">
        <v>9</v>
      </c>
      <c r="Z327" s="126">
        <v>0</v>
      </c>
      <c r="AA327" s="126">
        <v>0</v>
      </c>
      <c r="AB327" s="126">
        <v>0</v>
      </c>
      <c r="AC327" s="126">
        <v>0</v>
      </c>
      <c r="AD327" s="126">
        <v>0</v>
      </c>
      <c r="AE327" s="126">
        <v>1</v>
      </c>
      <c r="AF327" s="126">
        <v>0.33</v>
      </c>
      <c r="AG327" s="126">
        <v>0</v>
      </c>
      <c r="AH327" s="126">
        <v>0</v>
      </c>
      <c r="AI327" s="126">
        <v>1</v>
      </c>
      <c r="BR327" s="126">
        <v>6</v>
      </c>
      <c r="BS327" s="126">
        <v>6</v>
      </c>
      <c r="BT327" s="126">
        <v>8</v>
      </c>
      <c r="BV327" s="126">
        <v>4</v>
      </c>
      <c r="BW327" s="126">
        <v>4</v>
      </c>
      <c r="BX327" s="126">
        <v>1</v>
      </c>
      <c r="BY327" s="126">
        <v>0</v>
      </c>
      <c r="BZ327" s="126">
        <v>17</v>
      </c>
      <c r="CA327" s="126">
        <v>9</v>
      </c>
    </row>
    <row r="328" spans="1:79" s="126" customFormat="1" ht="11.25" customHeight="1" x14ac:dyDescent="0.2">
      <c r="A328" s="126" t="s">
        <v>5483</v>
      </c>
      <c r="B328" s="20">
        <v>115</v>
      </c>
      <c r="C328" s="20" t="str">
        <f>VLOOKUP(File2Modul(A328),ModulVerantwortung,2,FALSE)</f>
        <v>weber18</v>
      </c>
      <c r="D328" s="20"/>
      <c r="E328" s="109" t="s">
        <v>3704</v>
      </c>
      <c r="F328" s="126">
        <v>1</v>
      </c>
      <c r="G328" s="126">
        <v>0</v>
      </c>
      <c r="H328" s="126">
        <v>0</v>
      </c>
      <c r="I328" s="126">
        <v>1</v>
      </c>
      <c r="J328" s="126">
        <v>1</v>
      </c>
      <c r="K328" s="126">
        <v>2</v>
      </c>
      <c r="L328" s="126">
        <v>1</v>
      </c>
      <c r="M328" s="143" t="s">
        <v>5486</v>
      </c>
      <c r="N328" s="126">
        <v>2</v>
      </c>
      <c r="Q328" s="126">
        <v>0</v>
      </c>
      <c r="U328" s="126">
        <v>2</v>
      </c>
      <c r="V328" s="126" t="s">
        <v>3507</v>
      </c>
      <c r="W328" s="126">
        <v>1</v>
      </c>
      <c r="X328" s="126">
        <v>2</v>
      </c>
      <c r="Y328" s="126">
        <v>6</v>
      </c>
      <c r="Z328" s="126">
        <v>0</v>
      </c>
      <c r="AA328" s="126">
        <v>0</v>
      </c>
      <c r="AB328" s="126">
        <v>0</v>
      </c>
      <c r="AC328" s="126">
        <v>0</v>
      </c>
      <c r="AD328" s="126">
        <v>2</v>
      </c>
      <c r="AE328" s="126">
        <v>1</v>
      </c>
      <c r="AF328" s="126">
        <v>0.5</v>
      </c>
      <c r="AG328" s="126">
        <v>0</v>
      </c>
      <c r="AH328" s="126">
        <v>0</v>
      </c>
      <c r="AI328" s="126">
        <v>1</v>
      </c>
      <c r="BR328" s="126">
        <v>6</v>
      </c>
      <c r="BS328" s="126">
        <v>6</v>
      </c>
      <c r="BT328" s="126">
        <v>9</v>
      </c>
      <c r="BV328" s="126">
        <v>3</v>
      </c>
      <c r="BW328" s="126">
        <v>3</v>
      </c>
      <c r="BX328" s="126">
        <v>1</v>
      </c>
      <c r="BY328" s="126">
        <v>0</v>
      </c>
      <c r="BZ328" s="126">
        <v>11</v>
      </c>
      <c r="CA328" s="126">
        <v>8</v>
      </c>
    </row>
    <row r="329" spans="1:79" s="126" customFormat="1" ht="11.25" customHeight="1" x14ac:dyDescent="0.2">
      <c r="A329" s="126" t="s">
        <v>5483</v>
      </c>
      <c r="B329" s="20">
        <v>135</v>
      </c>
      <c r="C329" s="20" t="str">
        <f>VLOOKUP(File2Modul(A329),ModulVerantwortung,2,FALSE)</f>
        <v>weber18</v>
      </c>
      <c r="D329" s="20"/>
      <c r="E329" s="109" t="s">
        <v>3705</v>
      </c>
      <c r="F329" s="126">
        <v>1</v>
      </c>
      <c r="G329" s="126">
        <v>0</v>
      </c>
      <c r="H329" s="126">
        <v>0</v>
      </c>
      <c r="I329" s="126">
        <v>1</v>
      </c>
      <c r="J329" s="126">
        <v>1</v>
      </c>
      <c r="K329" s="126">
        <v>1</v>
      </c>
      <c r="L329" s="126">
        <v>0</v>
      </c>
      <c r="M329" s="143"/>
      <c r="N329" s="126">
        <v>1</v>
      </c>
      <c r="Q329" s="126">
        <v>0</v>
      </c>
      <c r="U329" s="126">
        <v>1</v>
      </c>
      <c r="V329" s="126" t="s">
        <v>3507</v>
      </c>
      <c r="W329" s="126">
        <v>0</v>
      </c>
      <c r="X329" s="126">
        <v>1</v>
      </c>
      <c r="Y329" s="126">
        <v>2</v>
      </c>
      <c r="Z329" s="126">
        <v>0</v>
      </c>
      <c r="AA329" s="126">
        <v>0</v>
      </c>
      <c r="AB329" s="126">
        <v>0</v>
      </c>
      <c r="AC329" s="126">
        <v>0</v>
      </c>
      <c r="AD329" s="126">
        <v>1</v>
      </c>
      <c r="AE329" s="126">
        <v>0</v>
      </c>
      <c r="AF329" s="126">
        <v>1</v>
      </c>
      <c r="AG329" s="126">
        <v>0</v>
      </c>
      <c r="AH329" s="126">
        <v>0</v>
      </c>
      <c r="AI329" s="126">
        <v>1</v>
      </c>
      <c r="BR329" s="126">
        <v>5</v>
      </c>
      <c r="BS329" s="126">
        <v>5</v>
      </c>
      <c r="BT329" s="126">
        <v>5</v>
      </c>
      <c r="BV329" s="126">
        <v>1</v>
      </c>
      <c r="BW329" s="126">
        <v>1</v>
      </c>
      <c r="BX329" s="126">
        <v>1</v>
      </c>
      <c r="BY329" s="126">
        <v>0</v>
      </c>
      <c r="BZ329" s="126">
        <v>4</v>
      </c>
      <c r="CA329" s="126">
        <v>1</v>
      </c>
    </row>
    <row r="330" spans="1:79" s="126" customFormat="1" ht="11.25" customHeight="1" x14ac:dyDescent="0.2">
      <c r="A330" s="126" t="s">
        <v>5483</v>
      </c>
      <c r="B330" s="20">
        <v>153</v>
      </c>
      <c r="C330" s="20" t="str">
        <f>VLOOKUP(File2Modul(A330),ModulVerantwortung,2,FALSE)</f>
        <v>weber18</v>
      </c>
      <c r="D330" s="20"/>
      <c r="E330" s="109" t="s">
        <v>3706</v>
      </c>
      <c r="F330" s="126">
        <v>1</v>
      </c>
      <c r="G330" s="126">
        <v>0</v>
      </c>
      <c r="H330" s="126">
        <v>0</v>
      </c>
      <c r="I330" s="126">
        <v>1</v>
      </c>
      <c r="J330" s="126">
        <v>1</v>
      </c>
      <c r="K330" s="126">
        <v>3</v>
      </c>
      <c r="L330" s="126">
        <v>1</v>
      </c>
      <c r="M330" s="143" t="s">
        <v>5487</v>
      </c>
      <c r="N330" s="126">
        <v>2</v>
      </c>
      <c r="Q330" s="126">
        <v>0</v>
      </c>
      <c r="U330" s="126">
        <v>2</v>
      </c>
      <c r="V330" s="126" t="s">
        <v>3507</v>
      </c>
      <c r="W330" s="126">
        <v>1</v>
      </c>
      <c r="X330" s="126">
        <v>2</v>
      </c>
      <c r="Y330" s="126">
        <v>6</v>
      </c>
      <c r="Z330" s="126">
        <v>0</v>
      </c>
      <c r="AA330" s="126">
        <v>0</v>
      </c>
      <c r="AB330" s="126">
        <v>0</v>
      </c>
      <c r="AC330" s="126">
        <v>0</v>
      </c>
      <c r="AD330" s="126">
        <v>2</v>
      </c>
      <c r="AE330" s="126">
        <v>1</v>
      </c>
      <c r="AF330" s="126">
        <v>0.5</v>
      </c>
      <c r="AG330" s="126">
        <v>0</v>
      </c>
      <c r="AH330" s="126">
        <v>0</v>
      </c>
      <c r="AI330" s="126">
        <v>1</v>
      </c>
      <c r="BR330" s="126">
        <v>8</v>
      </c>
      <c r="BS330" s="126">
        <v>8</v>
      </c>
      <c r="BT330" s="126">
        <v>12</v>
      </c>
      <c r="BV330" s="126">
        <v>3</v>
      </c>
      <c r="BW330" s="126">
        <v>3</v>
      </c>
      <c r="BX330" s="126">
        <v>1</v>
      </c>
      <c r="BY330" s="126">
        <v>0</v>
      </c>
      <c r="BZ330" s="126">
        <v>16</v>
      </c>
      <c r="CA330" s="126">
        <v>9</v>
      </c>
    </row>
    <row r="331" spans="1:79" s="126" customFormat="1" ht="11.25" customHeight="1" x14ac:dyDescent="0.2">
      <c r="A331" s="126" t="s">
        <v>5483</v>
      </c>
      <c r="B331" s="20">
        <v>173</v>
      </c>
      <c r="C331" s="20" t="str">
        <f>VLOOKUP(File2Modul(A331),ModulVerantwortung,2,FALSE)</f>
        <v>weber18</v>
      </c>
      <c r="D331" s="20"/>
      <c r="E331" s="109" t="s">
        <v>3707</v>
      </c>
      <c r="F331" s="126">
        <v>1</v>
      </c>
      <c r="G331" s="126">
        <v>0</v>
      </c>
      <c r="H331" s="126">
        <v>0</v>
      </c>
      <c r="I331" s="126">
        <v>1</v>
      </c>
      <c r="J331" s="126">
        <v>1</v>
      </c>
      <c r="K331" s="126">
        <v>1</v>
      </c>
      <c r="L331" s="126">
        <v>1</v>
      </c>
      <c r="M331" s="143" t="s">
        <v>5488</v>
      </c>
      <c r="N331" s="126">
        <v>3</v>
      </c>
      <c r="Q331" s="126">
        <v>0</v>
      </c>
      <c r="U331" s="126">
        <v>3</v>
      </c>
      <c r="V331" s="126" t="s">
        <v>3507</v>
      </c>
      <c r="W331" s="126">
        <v>1</v>
      </c>
      <c r="X331" s="126">
        <v>2</v>
      </c>
      <c r="Y331" s="126">
        <v>9</v>
      </c>
      <c r="Z331" s="126">
        <v>0</v>
      </c>
      <c r="AA331" s="126">
        <v>0</v>
      </c>
      <c r="AB331" s="126">
        <v>0</v>
      </c>
      <c r="AC331" s="126">
        <v>0</v>
      </c>
      <c r="AD331" s="126">
        <v>0</v>
      </c>
      <c r="AE331" s="126">
        <v>1</v>
      </c>
      <c r="AF331" s="126">
        <v>0.33</v>
      </c>
      <c r="AG331" s="126">
        <v>0</v>
      </c>
      <c r="AH331" s="126">
        <v>0</v>
      </c>
      <c r="AI331" s="126">
        <v>1</v>
      </c>
      <c r="BR331" s="126">
        <v>6</v>
      </c>
      <c r="BS331" s="126">
        <v>6</v>
      </c>
      <c r="BT331" s="126">
        <v>8</v>
      </c>
      <c r="BV331" s="126">
        <v>4</v>
      </c>
      <c r="BW331" s="126">
        <v>4</v>
      </c>
      <c r="BX331" s="126">
        <v>1</v>
      </c>
      <c r="BY331" s="126">
        <v>0</v>
      </c>
      <c r="BZ331" s="126">
        <v>17</v>
      </c>
      <c r="CA331" s="126">
        <v>9</v>
      </c>
    </row>
    <row r="332" spans="1:79" s="126" customFormat="1" ht="11.25" customHeight="1" x14ac:dyDescent="0.2">
      <c r="A332" s="126" t="s">
        <v>5483</v>
      </c>
      <c r="B332" s="20">
        <v>197</v>
      </c>
      <c r="C332" s="20" t="str">
        <f>VLOOKUP(File2Modul(A332),ModulVerantwortung,2,FALSE)</f>
        <v>weber18</v>
      </c>
      <c r="D332" s="20"/>
      <c r="E332" s="109" t="s">
        <v>3708</v>
      </c>
      <c r="F332" s="126">
        <v>1</v>
      </c>
      <c r="G332" s="126">
        <v>0</v>
      </c>
      <c r="H332" s="126">
        <v>0</v>
      </c>
      <c r="I332" s="126">
        <v>1</v>
      </c>
      <c r="J332" s="126">
        <v>1</v>
      </c>
      <c r="K332" s="126">
        <v>2</v>
      </c>
      <c r="L332" s="126">
        <v>1</v>
      </c>
      <c r="M332" s="143" t="s">
        <v>5489</v>
      </c>
      <c r="N332" s="126">
        <v>2</v>
      </c>
      <c r="Q332" s="126">
        <v>0</v>
      </c>
      <c r="U332" s="126">
        <v>2</v>
      </c>
      <c r="V332" s="126" t="s">
        <v>3507</v>
      </c>
      <c r="W332" s="126">
        <v>1</v>
      </c>
      <c r="X332" s="126">
        <v>2</v>
      </c>
      <c r="Y332" s="126">
        <v>6</v>
      </c>
      <c r="Z332" s="126">
        <v>0</v>
      </c>
      <c r="AA332" s="126">
        <v>0</v>
      </c>
      <c r="AB332" s="126">
        <v>0</v>
      </c>
      <c r="AC332" s="126">
        <v>0</v>
      </c>
      <c r="AD332" s="126">
        <v>2</v>
      </c>
      <c r="AE332" s="126">
        <v>1</v>
      </c>
      <c r="AF332" s="126">
        <v>0.5</v>
      </c>
      <c r="AG332" s="126">
        <v>0</v>
      </c>
      <c r="AH332" s="126">
        <v>0</v>
      </c>
      <c r="AI332" s="126">
        <v>1</v>
      </c>
      <c r="BR332" s="126">
        <v>6</v>
      </c>
      <c r="BS332" s="126">
        <v>6</v>
      </c>
      <c r="BT332" s="126">
        <v>9</v>
      </c>
      <c r="BV332" s="126">
        <v>3</v>
      </c>
      <c r="BW332" s="126">
        <v>3</v>
      </c>
      <c r="BX332" s="126">
        <v>1</v>
      </c>
      <c r="BY332" s="126">
        <v>0</v>
      </c>
      <c r="BZ332" s="126">
        <v>11</v>
      </c>
      <c r="CA332" s="126">
        <v>8</v>
      </c>
    </row>
    <row r="333" spans="1:79" s="126" customFormat="1" ht="11.25" customHeight="1" x14ac:dyDescent="0.2">
      <c r="A333" s="126" t="s">
        <v>5483</v>
      </c>
      <c r="B333" s="20">
        <v>0</v>
      </c>
      <c r="C333" s="20" t="str">
        <f>VLOOKUP(File2Modul(A333),ModulVerantwortung,2,FALSE)</f>
        <v>weber18</v>
      </c>
      <c r="D333" s="20"/>
      <c r="E333" s="109" t="s">
        <v>5483</v>
      </c>
      <c r="M333" s="143"/>
      <c r="O333" s="126">
        <f>IF(ISNUMBER(T333),IF(T333&lt;&gt;0,S333/T333,O$23),"")</f>
        <v>1.1818181818181819</v>
      </c>
      <c r="P333" s="126">
        <f>IF(AND(ISNUMBER(AQ333),ISNUMBER(AR333)),IF(OR(AQ333&lt;&gt;0,AR333&lt;&gt;0),(T333+BG333)/(AQ333+AR333),P$23),"")</f>
        <v>18867924.943396226</v>
      </c>
      <c r="S333" s="126">
        <v>26</v>
      </c>
      <c r="T333" s="126">
        <v>22</v>
      </c>
      <c r="AJ333" s="126" t="s">
        <v>3502</v>
      </c>
      <c r="AK333" s="126">
        <v>0</v>
      </c>
      <c r="AL333" s="126">
        <v>0</v>
      </c>
      <c r="AM333" s="126">
        <v>8</v>
      </c>
      <c r="AN333" s="126">
        <v>6</v>
      </c>
      <c r="AO333" s="126" t="s">
        <v>3503</v>
      </c>
      <c r="AP333" s="126">
        <v>27</v>
      </c>
      <c r="AQ333" s="126">
        <v>24</v>
      </c>
      <c r="AR333" s="126">
        <v>29</v>
      </c>
      <c r="AS333" s="126">
        <v>1000000000</v>
      </c>
      <c r="AT333" s="126">
        <v>241</v>
      </c>
      <c r="AU333" s="126">
        <v>251</v>
      </c>
      <c r="AV333" s="126">
        <v>842</v>
      </c>
      <c r="AW333" s="126">
        <v>40657733.869999997</v>
      </c>
      <c r="AX333" s="126">
        <v>1000000000</v>
      </c>
      <c r="AY333" s="126">
        <v>1000000000</v>
      </c>
      <c r="AZ333" s="126">
        <v>38814044242629</v>
      </c>
      <c r="BA333" s="126">
        <v>0.02</v>
      </c>
      <c r="BB333" s="126">
        <v>100</v>
      </c>
      <c r="BC333" s="126">
        <v>378524514</v>
      </c>
      <c r="BD333" s="126">
        <v>208</v>
      </c>
      <c r="BE333" s="126">
        <v>46</v>
      </c>
      <c r="BF333" s="126">
        <v>97</v>
      </c>
      <c r="BG333" s="126">
        <v>1000000000</v>
      </c>
      <c r="BH333" s="126">
        <v>10</v>
      </c>
      <c r="BI333" s="126" t="s">
        <v>3504</v>
      </c>
      <c r="BJ333" s="126">
        <v>0.46200000000000002</v>
      </c>
      <c r="BK333" s="126">
        <v>0.51700000000000002</v>
      </c>
      <c r="BL333" s="126">
        <v>0.54700000000000004</v>
      </c>
      <c r="BM333" s="126">
        <v>1.863</v>
      </c>
      <c r="BN333" s="126">
        <v>1.984</v>
      </c>
      <c r="BO333" s="126">
        <v>2.0609999999999999</v>
      </c>
      <c r="BP333" s="126" t="s">
        <v>3505</v>
      </c>
      <c r="BQ333" s="126">
        <v>2.7</v>
      </c>
    </row>
    <row r="334" spans="1:79" s="126" customFormat="1" ht="11.25" customHeight="1" x14ac:dyDescent="0.2">
      <c r="A334" s="126" t="s">
        <v>5490</v>
      </c>
      <c r="B334" s="20">
        <v>86</v>
      </c>
      <c r="C334" s="20" t="str">
        <f>VLOOKUP(File2Modul(A334),ModulVerantwortung,2,FALSE)</f>
        <v>weber18</v>
      </c>
      <c r="D334" s="20"/>
      <c r="E334" s="109" t="s">
        <v>3709</v>
      </c>
      <c r="F334" s="126">
        <v>1</v>
      </c>
      <c r="G334" s="126">
        <v>0</v>
      </c>
      <c r="H334" s="126">
        <v>0</v>
      </c>
      <c r="I334" s="126">
        <v>1</v>
      </c>
      <c r="J334" s="126">
        <v>1</v>
      </c>
      <c r="K334" s="126">
        <v>1</v>
      </c>
      <c r="L334" s="126">
        <v>0</v>
      </c>
      <c r="M334" s="143"/>
      <c r="N334" s="126">
        <v>2</v>
      </c>
      <c r="Q334" s="126">
        <v>0</v>
      </c>
      <c r="U334" s="126">
        <v>2</v>
      </c>
      <c r="V334" s="126" t="s">
        <v>3507</v>
      </c>
      <c r="W334" s="126">
        <v>0</v>
      </c>
      <c r="X334" s="126">
        <v>1</v>
      </c>
      <c r="Y334" s="126">
        <v>4</v>
      </c>
      <c r="Z334" s="126">
        <v>0</v>
      </c>
      <c r="AA334" s="126">
        <v>0</v>
      </c>
      <c r="AB334" s="126">
        <v>0</v>
      </c>
      <c r="AC334" s="126">
        <v>0</v>
      </c>
      <c r="AD334" s="126">
        <v>0</v>
      </c>
      <c r="AE334" s="126">
        <v>0</v>
      </c>
      <c r="AF334" s="126">
        <v>0.5</v>
      </c>
      <c r="AG334" s="126">
        <v>0</v>
      </c>
      <c r="AH334" s="126">
        <v>0</v>
      </c>
      <c r="AI334" s="126">
        <v>1</v>
      </c>
      <c r="BR334" s="126">
        <v>5</v>
      </c>
      <c r="BS334" s="126">
        <v>5</v>
      </c>
      <c r="BT334" s="126">
        <v>5</v>
      </c>
      <c r="BV334" s="126">
        <v>2</v>
      </c>
      <c r="BW334" s="126">
        <v>2</v>
      </c>
      <c r="BX334" s="126">
        <v>1</v>
      </c>
      <c r="BY334" s="126">
        <v>0</v>
      </c>
      <c r="BZ334" s="126">
        <v>7</v>
      </c>
      <c r="CA334" s="126">
        <v>3</v>
      </c>
    </row>
    <row r="335" spans="1:79" s="126" customFormat="1" ht="11.25" customHeight="1" x14ac:dyDescent="0.2">
      <c r="A335" s="126" t="s">
        <v>5490</v>
      </c>
      <c r="B335" s="20">
        <v>104</v>
      </c>
      <c r="C335" s="20" t="str">
        <f>VLOOKUP(File2Modul(A335),ModulVerantwortung,2,FALSE)</f>
        <v>weber18</v>
      </c>
      <c r="D335" s="20"/>
      <c r="E335" s="109" t="s">
        <v>3710</v>
      </c>
      <c r="F335" s="126">
        <v>1</v>
      </c>
      <c r="G335" s="126">
        <v>0</v>
      </c>
      <c r="H335" s="126">
        <v>0</v>
      </c>
      <c r="I335" s="126">
        <v>1</v>
      </c>
      <c r="J335" s="126">
        <v>1</v>
      </c>
      <c r="K335" s="126">
        <v>1</v>
      </c>
      <c r="L335" s="126">
        <v>1</v>
      </c>
      <c r="M335" s="143" t="s">
        <v>5491</v>
      </c>
      <c r="N335" s="126">
        <v>8</v>
      </c>
      <c r="Q335" s="126">
        <v>0</v>
      </c>
      <c r="U335" s="126">
        <v>8</v>
      </c>
      <c r="V335" s="126" t="s">
        <v>3507</v>
      </c>
      <c r="W335" s="126">
        <v>1</v>
      </c>
      <c r="X335" s="126">
        <v>2</v>
      </c>
      <c r="Y335" s="126">
        <v>18</v>
      </c>
      <c r="Z335" s="126">
        <v>0</v>
      </c>
      <c r="AA335" s="126">
        <v>0</v>
      </c>
      <c r="AB335" s="126">
        <v>0</v>
      </c>
      <c r="AC335" s="126">
        <v>0</v>
      </c>
      <c r="AD335" s="126">
        <v>0</v>
      </c>
      <c r="AE335" s="126">
        <v>1</v>
      </c>
      <c r="AF335" s="126">
        <v>0.13</v>
      </c>
      <c r="AG335" s="126">
        <v>0</v>
      </c>
      <c r="AH335" s="126">
        <v>0</v>
      </c>
      <c r="AI335" s="126">
        <v>1</v>
      </c>
      <c r="BR335" s="126">
        <v>12</v>
      </c>
      <c r="BS335" s="126">
        <v>12</v>
      </c>
      <c r="BT335" s="126">
        <v>14</v>
      </c>
      <c r="BV335" s="126">
        <v>9</v>
      </c>
      <c r="BW335" s="126">
        <v>9</v>
      </c>
      <c r="BX335" s="126">
        <v>1</v>
      </c>
      <c r="BY335" s="126">
        <v>0</v>
      </c>
      <c r="BZ335" s="126">
        <v>76</v>
      </c>
      <c r="CA335" s="126">
        <v>36</v>
      </c>
    </row>
    <row r="336" spans="1:79" s="126" customFormat="1" ht="11.25" customHeight="1" x14ac:dyDescent="0.2">
      <c r="A336" s="126" t="s">
        <v>5490</v>
      </c>
      <c r="B336" s="20">
        <v>136</v>
      </c>
      <c r="C336" s="20" t="str">
        <f>VLOOKUP(File2Modul(A336),ModulVerantwortung,2,FALSE)</f>
        <v>weber18</v>
      </c>
      <c r="D336" s="20"/>
      <c r="E336" s="109" t="s">
        <v>3711</v>
      </c>
      <c r="F336" s="126">
        <v>1</v>
      </c>
      <c r="G336" s="126">
        <v>0</v>
      </c>
      <c r="H336" s="126">
        <v>0</v>
      </c>
      <c r="I336" s="126">
        <v>1</v>
      </c>
      <c r="J336" s="126">
        <v>1</v>
      </c>
      <c r="K336" s="126">
        <v>1</v>
      </c>
      <c r="L336" s="126">
        <v>0</v>
      </c>
      <c r="M336" s="143"/>
      <c r="N336" s="126">
        <v>2</v>
      </c>
      <c r="Q336" s="126">
        <v>0</v>
      </c>
      <c r="U336" s="126">
        <v>2</v>
      </c>
      <c r="V336" s="126" t="s">
        <v>3507</v>
      </c>
      <c r="W336" s="126">
        <v>0</v>
      </c>
      <c r="X336" s="126">
        <v>1</v>
      </c>
      <c r="Y336" s="126">
        <v>4</v>
      </c>
      <c r="Z336" s="126">
        <v>0</v>
      </c>
      <c r="AA336" s="126">
        <v>0</v>
      </c>
      <c r="AB336" s="126">
        <v>0</v>
      </c>
      <c r="AC336" s="126">
        <v>0</v>
      </c>
      <c r="AD336" s="126">
        <v>0</v>
      </c>
      <c r="AE336" s="126">
        <v>0</v>
      </c>
      <c r="AF336" s="126">
        <v>0.5</v>
      </c>
      <c r="AG336" s="126">
        <v>0</v>
      </c>
      <c r="AH336" s="126">
        <v>0</v>
      </c>
      <c r="AI336" s="126">
        <v>1</v>
      </c>
      <c r="BR336" s="126">
        <v>5</v>
      </c>
      <c r="BS336" s="126">
        <v>5</v>
      </c>
      <c r="BT336" s="126">
        <v>5</v>
      </c>
      <c r="BV336" s="126">
        <v>2</v>
      </c>
      <c r="BW336" s="126">
        <v>2</v>
      </c>
      <c r="BX336" s="126">
        <v>1</v>
      </c>
      <c r="BY336" s="126">
        <v>0</v>
      </c>
      <c r="BZ336" s="126">
        <v>7</v>
      </c>
      <c r="CA336" s="126">
        <v>3</v>
      </c>
    </row>
    <row r="337" spans="1:79" s="126" customFormat="1" ht="11.25" customHeight="1" x14ac:dyDescent="0.2">
      <c r="A337" s="126" t="s">
        <v>5490</v>
      </c>
      <c r="B337" s="20">
        <v>154</v>
      </c>
      <c r="C337" s="20" t="str">
        <f>VLOOKUP(File2Modul(A337),ModulVerantwortung,2,FALSE)</f>
        <v>weber18</v>
      </c>
      <c r="D337" s="20"/>
      <c r="E337" s="109" t="s">
        <v>3712</v>
      </c>
      <c r="F337" s="126">
        <v>1</v>
      </c>
      <c r="G337" s="126">
        <v>0</v>
      </c>
      <c r="H337" s="126">
        <v>0</v>
      </c>
      <c r="I337" s="126">
        <v>1</v>
      </c>
      <c r="J337" s="126">
        <v>1</v>
      </c>
      <c r="K337" s="126">
        <v>1</v>
      </c>
      <c r="L337" s="126">
        <v>1</v>
      </c>
      <c r="M337" s="143" t="s">
        <v>5492</v>
      </c>
      <c r="N337" s="126">
        <v>3</v>
      </c>
      <c r="Q337" s="126">
        <v>0</v>
      </c>
      <c r="U337" s="126">
        <v>4</v>
      </c>
      <c r="V337" s="126" t="s">
        <v>3507</v>
      </c>
      <c r="W337" s="126">
        <v>1</v>
      </c>
      <c r="X337" s="126">
        <v>2</v>
      </c>
      <c r="Y337" s="126">
        <v>8</v>
      </c>
      <c r="Z337" s="126">
        <v>0</v>
      </c>
      <c r="AA337" s="126">
        <v>0</v>
      </c>
      <c r="AB337" s="126">
        <v>0</v>
      </c>
      <c r="AC337" s="126">
        <v>0</v>
      </c>
      <c r="AD337" s="126">
        <v>0</v>
      </c>
      <c r="AE337" s="126">
        <v>1</v>
      </c>
      <c r="AF337" s="126">
        <v>0.25</v>
      </c>
      <c r="AG337" s="126">
        <v>0</v>
      </c>
      <c r="AH337" s="126">
        <v>0</v>
      </c>
      <c r="AI337" s="126">
        <v>1</v>
      </c>
      <c r="BR337" s="126">
        <v>11</v>
      </c>
      <c r="BS337" s="126">
        <v>11</v>
      </c>
      <c r="BT337" s="126">
        <v>14</v>
      </c>
      <c r="BV337" s="126">
        <v>4</v>
      </c>
      <c r="BW337" s="126">
        <v>4</v>
      </c>
      <c r="BX337" s="126">
        <v>1</v>
      </c>
      <c r="BY337" s="126">
        <v>0</v>
      </c>
      <c r="BZ337" s="126">
        <v>31</v>
      </c>
      <c r="CA337" s="126">
        <v>13</v>
      </c>
    </row>
    <row r="338" spans="1:79" s="126" customFormat="1" ht="11.25" customHeight="1" x14ac:dyDescent="0.2">
      <c r="A338" s="126" t="s">
        <v>5490</v>
      </c>
      <c r="B338" s="20">
        <v>176</v>
      </c>
      <c r="C338" s="20" t="str">
        <f>VLOOKUP(File2Modul(A338),ModulVerantwortung,2,FALSE)</f>
        <v>weber18</v>
      </c>
      <c r="D338" s="20"/>
      <c r="E338" s="109" t="s">
        <v>3713</v>
      </c>
      <c r="F338" s="126">
        <v>1</v>
      </c>
      <c r="G338" s="126">
        <v>0</v>
      </c>
      <c r="H338" s="126">
        <v>0</v>
      </c>
      <c r="I338" s="126">
        <v>1</v>
      </c>
      <c r="J338" s="126">
        <v>1</v>
      </c>
      <c r="K338" s="126">
        <v>1</v>
      </c>
      <c r="L338" s="126">
        <v>0</v>
      </c>
      <c r="M338" s="143"/>
      <c r="N338" s="126">
        <v>2</v>
      </c>
      <c r="Q338" s="126">
        <v>0</v>
      </c>
      <c r="U338" s="126">
        <v>2</v>
      </c>
      <c r="V338" s="126" t="s">
        <v>3507</v>
      </c>
      <c r="W338" s="126">
        <v>0</v>
      </c>
      <c r="X338" s="126">
        <v>1</v>
      </c>
      <c r="Y338" s="126">
        <v>2</v>
      </c>
      <c r="Z338" s="126">
        <v>0</v>
      </c>
      <c r="AA338" s="126">
        <v>0</v>
      </c>
      <c r="AB338" s="126">
        <v>0</v>
      </c>
      <c r="AC338" s="126">
        <v>0</v>
      </c>
      <c r="AD338" s="126">
        <v>0</v>
      </c>
      <c r="AE338" s="126">
        <v>0</v>
      </c>
      <c r="AF338" s="126">
        <v>0.5</v>
      </c>
      <c r="AG338" s="126">
        <v>0</v>
      </c>
      <c r="AH338" s="126">
        <v>0</v>
      </c>
      <c r="AI338" s="126">
        <v>1</v>
      </c>
      <c r="BR338" s="126">
        <v>5</v>
      </c>
      <c r="BS338" s="126">
        <v>5</v>
      </c>
      <c r="BT338" s="126">
        <v>5</v>
      </c>
      <c r="BV338" s="126">
        <v>2</v>
      </c>
      <c r="BW338" s="126">
        <v>2</v>
      </c>
      <c r="BX338" s="126">
        <v>1</v>
      </c>
      <c r="BY338" s="126">
        <v>0</v>
      </c>
      <c r="BZ338" s="126">
        <v>7</v>
      </c>
      <c r="CA338" s="126">
        <v>3</v>
      </c>
    </row>
    <row r="339" spans="1:79" s="126" customFormat="1" ht="11.25" customHeight="1" x14ac:dyDescent="0.2">
      <c r="A339" s="126" t="s">
        <v>5490</v>
      </c>
      <c r="B339" s="20">
        <v>192</v>
      </c>
      <c r="C339" s="20" t="str">
        <f>VLOOKUP(File2Modul(A339),ModulVerantwortung,2,FALSE)</f>
        <v>weber18</v>
      </c>
      <c r="D339" s="20"/>
      <c r="E339" s="109" t="s">
        <v>3714</v>
      </c>
      <c r="F339" s="126">
        <v>1</v>
      </c>
      <c r="G339" s="126">
        <v>0</v>
      </c>
      <c r="H339" s="126">
        <v>0</v>
      </c>
      <c r="I339" s="126">
        <v>1</v>
      </c>
      <c r="J339" s="126">
        <v>1</v>
      </c>
      <c r="K339" s="126">
        <v>1</v>
      </c>
      <c r="L339" s="126">
        <v>1</v>
      </c>
      <c r="M339" s="143" t="s">
        <v>5493</v>
      </c>
      <c r="N339" s="126">
        <v>9</v>
      </c>
      <c r="Q339" s="126">
        <v>0</v>
      </c>
      <c r="U339" s="126">
        <v>9</v>
      </c>
      <c r="V339" s="126" t="s">
        <v>3507</v>
      </c>
      <c r="W339" s="126">
        <v>1</v>
      </c>
      <c r="X339" s="126">
        <v>2</v>
      </c>
      <c r="Y339" s="126">
        <v>20</v>
      </c>
      <c r="Z339" s="126">
        <v>0</v>
      </c>
      <c r="AA339" s="126">
        <v>0</v>
      </c>
      <c r="AB339" s="126">
        <v>0</v>
      </c>
      <c r="AC339" s="126">
        <v>0</v>
      </c>
      <c r="AD339" s="126">
        <v>0</v>
      </c>
      <c r="AE339" s="126">
        <v>1</v>
      </c>
      <c r="AF339" s="126">
        <v>0.11</v>
      </c>
      <c r="AG339" s="126">
        <v>0</v>
      </c>
      <c r="AH339" s="126">
        <v>0</v>
      </c>
      <c r="AI339" s="126">
        <v>1</v>
      </c>
      <c r="BR339" s="126">
        <v>11</v>
      </c>
      <c r="BS339" s="126">
        <v>11</v>
      </c>
      <c r="BT339" s="126">
        <v>13</v>
      </c>
      <c r="BV339" s="126">
        <v>10</v>
      </c>
      <c r="BW339" s="126">
        <v>10</v>
      </c>
      <c r="BX339" s="126">
        <v>1</v>
      </c>
      <c r="BY339" s="126">
        <v>0</v>
      </c>
      <c r="BZ339" s="126">
        <v>79</v>
      </c>
      <c r="CA339" s="126">
        <v>40</v>
      </c>
    </row>
    <row r="340" spans="1:79" s="126" customFormat="1" ht="11.25" customHeight="1" x14ac:dyDescent="0.2">
      <c r="A340" s="126" t="s">
        <v>5490</v>
      </c>
      <c r="B340" s="20">
        <v>226</v>
      </c>
      <c r="C340" s="20" t="str">
        <f>VLOOKUP(File2Modul(A340),ModulVerantwortung,2,FALSE)</f>
        <v>weber18</v>
      </c>
      <c r="D340" s="20"/>
      <c r="E340" s="109" t="s">
        <v>3715</v>
      </c>
      <c r="F340" s="126">
        <v>1</v>
      </c>
      <c r="G340" s="126">
        <v>0</v>
      </c>
      <c r="H340" s="126">
        <v>0</v>
      </c>
      <c r="I340" s="126">
        <v>1</v>
      </c>
      <c r="J340" s="126">
        <v>1</v>
      </c>
      <c r="K340" s="126">
        <v>1</v>
      </c>
      <c r="L340" s="126">
        <v>0</v>
      </c>
      <c r="M340" s="143"/>
      <c r="N340" s="126">
        <v>2</v>
      </c>
      <c r="Q340" s="126">
        <v>0</v>
      </c>
      <c r="U340" s="126">
        <v>2</v>
      </c>
      <c r="V340" s="126" t="s">
        <v>3507</v>
      </c>
      <c r="W340" s="126">
        <v>0</v>
      </c>
      <c r="X340" s="126">
        <v>1</v>
      </c>
      <c r="Y340" s="126">
        <v>2</v>
      </c>
      <c r="Z340" s="126">
        <v>0</v>
      </c>
      <c r="AA340" s="126">
        <v>0</v>
      </c>
      <c r="AB340" s="126">
        <v>0</v>
      </c>
      <c r="AC340" s="126">
        <v>0</v>
      </c>
      <c r="AD340" s="126">
        <v>0</v>
      </c>
      <c r="AE340" s="126">
        <v>0</v>
      </c>
      <c r="AF340" s="126">
        <v>0.5</v>
      </c>
      <c r="AG340" s="126">
        <v>0</v>
      </c>
      <c r="AH340" s="126">
        <v>0</v>
      </c>
      <c r="AI340" s="126">
        <v>1</v>
      </c>
      <c r="BR340" s="126">
        <v>5</v>
      </c>
      <c r="BS340" s="126">
        <v>5</v>
      </c>
      <c r="BT340" s="126">
        <v>5</v>
      </c>
      <c r="BV340" s="126">
        <v>2</v>
      </c>
      <c r="BW340" s="126">
        <v>2</v>
      </c>
      <c r="BX340" s="126">
        <v>1</v>
      </c>
      <c r="BY340" s="126">
        <v>0</v>
      </c>
      <c r="BZ340" s="126">
        <v>7</v>
      </c>
      <c r="CA340" s="126">
        <v>3</v>
      </c>
    </row>
    <row r="341" spans="1:79" s="126" customFormat="1" ht="11.25" customHeight="1" x14ac:dyDescent="0.2">
      <c r="A341" s="126" t="s">
        <v>5490</v>
      </c>
      <c r="B341" s="20">
        <v>242</v>
      </c>
      <c r="C341" s="20" t="str">
        <f>VLOOKUP(File2Modul(A341),ModulVerantwortung,2,FALSE)</f>
        <v>weber18</v>
      </c>
      <c r="D341" s="20"/>
      <c r="E341" s="109" t="s">
        <v>3716</v>
      </c>
      <c r="F341" s="126">
        <v>1</v>
      </c>
      <c r="G341" s="126">
        <v>0</v>
      </c>
      <c r="H341" s="126">
        <v>0</v>
      </c>
      <c r="I341" s="126">
        <v>1</v>
      </c>
      <c r="J341" s="126">
        <v>1</v>
      </c>
      <c r="K341" s="126">
        <v>1</v>
      </c>
      <c r="L341" s="126">
        <v>12</v>
      </c>
      <c r="M341" s="143" t="s">
        <v>5494</v>
      </c>
      <c r="N341" s="126">
        <v>37</v>
      </c>
      <c r="Q341" s="126">
        <v>0</v>
      </c>
      <c r="U341" s="126">
        <v>38</v>
      </c>
      <c r="V341" s="126" t="s">
        <v>3507</v>
      </c>
      <c r="W341" s="126">
        <v>13</v>
      </c>
      <c r="X341" s="126">
        <v>14</v>
      </c>
      <c r="Y341" s="126">
        <v>84</v>
      </c>
      <c r="Z341" s="126">
        <v>0</v>
      </c>
      <c r="AA341" s="126">
        <v>0</v>
      </c>
      <c r="AB341" s="126">
        <v>0</v>
      </c>
      <c r="AC341" s="126">
        <v>0</v>
      </c>
      <c r="AD341" s="126">
        <v>0</v>
      </c>
      <c r="AE341" s="126">
        <v>2</v>
      </c>
      <c r="AF341" s="126">
        <v>0.03</v>
      </c>
      <c r="AG341" s="126">
        <v>0</v>
      </c>
      <c r="AH341" s="126">
        <v>0</v>
      </c>
      <c r="AI341" s="126">
        <v>1</v>
      </c>
      <c r="BR341" s="126">
        <v>12</v>
      </c>
      <c r="BS341" s="126">
        <v>12</v>
      </c>
      <c r="BT341" s="126">
        <v>13</v>
      </c>
      <c r="BV341" s="126">
        <v>39</v>
      </c>
      <c r="BW341" s="126">
        <v>39</v>
      </c>
      <c r="BX341" s="126">
        <v>1</v>
      </c>
      <c r="BY341" s="126">
        <v>0</v>
      </c>
      <c r="BZ341" s="126">
        <v>349</v>
      </c>
      <c r="CA341" s="126">
        <v>150</v>
      </c>
    </row>
    <row r="342" spans="1:79" s="126" customFormat="1" ht="11.25" customHeight="1" x14ac:dyDescent="0.2">
      <c r="A342" s="126" t="s">
        <v>5490</v>
      </c>
      <c r="B342" s="20">
        <v>340</v>
      </c>
      <c r="C342" s="20" t="str">
        <f>VLOOKUP(File2Modul(A342),ModulVerantwortung,2,FALSE)</f>
        <v>weber18</v>
      </c>
      <c r="D342" s="20"/>
      <c r="E342" s="109" t="s">
        <v>3717</v>
      </c>
      <c r="F342" s="126">
        <v>1</v>
      </c>
      <c r="G342" s="126">
        <v>0</v>
      </c>
      <c r="H342" s="126">
        <v>0</v>
      </c>
      <c r="I342" s="126">
        <v>1</v>
      </c>
      <c r="J342" s="126">
        <v>1</v>
      </c>
      <c r="K342" s="126">
        <v>1</v>
      </c>
      <c r="L342" s="126">
        <v>1</v>
      </c>
      <c r="M342" s="143" t="s">
        <v>5495</v>
      </c>
      <c r="N342" s="126">
        <v>3</v>
      </c>
      <c r="Q342" s="126">
        <v>0</v>
      </c>
      <c r="U342" s="126">
        <v>4</v>
      </c>
      <c r="V342" s="126" t="s">
        <v>3507</v>
      </c>
      <c r="W342" s="126">
        <v>1</v>
      </c>
      <c r="X342" s="126">
        <v>2</v>
      </c>
      <c r="Y342" s="126">
        <v>10</v>
      </c>
      <c r="Z342" s="126">
        <v>0</v>
      </c>
      <c r="AA342" s="126">
        <v>0</v>
      </c>
      <c r="AB342" s="126">
        <v>0</v>
      </c>
      <c r="AC342" s="126">
        <v>0</v>
      </c>
      <c r="AD342" s="126">
        <v>0</v>
      </c>
      <c r="AE342" s="126">
        <v>2</v>
      </c>
      <c r="AF342" s="126">
        <v>0.25</v>
      </c>
      <c r="AG342" s="126">
        <v>0</v>
      </c>
      <c r="AH342" s="126">
        <v>0</v>
      </c>
      <c r="AI342" s="126">
        <v>1</v>
      </c>
      <c r="BR342" s="126">
        <v>5</v>
      </c>
      <c r="BS342" s="126">
        <v>5</v>
      </c>
      <c r="BT342" s="126">
        <v>9</v>
      </c>
      <c r="BV342" s="126">
        <v>5</v>
      </c>
      <c r="BW342" s="126">
        <v>5</v>
      </c>
      <c r="BX342" s="126">
        <v>1</v>
      </c>
      <c r="BY342" s="126">
        <v>0</v>
      </c>
      <c r="BZ342" s="126">
        <v>17</v>
      </c>
      <c r="CA342" s="126">
        <v>12</v>
      </c>
    </row>
    <row r="343" spans="1:79" s="126" customFormat="1" ht="11.25" customHeight="1" x14ac:dyDescent="0.2">
      <c r="A343" s="126" t="s">
        <v>5490</v>
      </c>
      <c r="B343" s="20">
        <v>364</v>
      </c>
      <c r="C343" s="20" t="str">
        <f>VLOOKUP(File2Modul(A343),ModulVerantwortung,2,FALSE)</f>
        <v>weber18</v>
      </c>
      <c r="D343" s="20"/>
      <c r="E343" s="109" t="s">
        <v>3718</v>
      </c>
      <c r="F343" s="126">
        <v>1</v>
      </c>
      <c r="G343" s="126">
        <v>0</v>
      </c>
      <c r="H343" s="126">
        <v>0</v>
      </c>
      <c r="I343" s="126">
        <v>1</v>
      </c>
      <c r="J343" s="126">
        <v>1</v>
      </c>
      <c r="K343" s="126">
        <v>1</v>
      </c>
      <c r="L343" s="126">
        <v>1</v>
      </c>
      <c r="M343" s="143" t="s">
        <v>5496</v>
      </c>
      <c r="N343" s="126">
        <v>3</v>
      </c>
      <c r="Q343" s="126">
        <v>0</v>
      </c>
      <c r="U343" s="126">
        <v>4</v>
      </c>
      <c r="V343" s="126" t="s">
        <v>3507</v>
      </c>
      <c r="W343" s="126">
        <v>1</v>
      </c>
      <c r="X343" s="126">
        <v>2</v>
      </c>
      <c r="Y343" s="126">
        <v>9</v>
      </c>
      <c r="Z343" s="126">
        <v>0</v>
      </c>
      <c r="AA343" s="126">
        <v>0</v>
      </c>
      <c r="AB343" s="126">
        <v>0</v>
      </c>
      <c r="AC343" s="126">
        <v>0</v>
      </c>
      <c r="AD343" s="126">
        <v>0</v>
      </c>
      <c r="AE343" s="126">
        <v>2</v>
      </c>
      <c r="AF343" s="126">
        <v>0.25</v>
      </c>
      <c r="AG343" s="126">
        <v>0</v>
      </c>
      <c r="AH343" s="126">
        <v>0</v>
      </c>
      <c r="AI343" s="126">
        <v>1</v>
      </c>
      <c r="BR343" s="126">
        <v>7</v>
      </c>
      <c r="BS343" s="126">
        <v>7</v>
      </c>
      <c r="BT343" s="126">
        <v>13</v>
      </c>
      <c r="BV343" s="126">
        <v>5</v>
      </c>
      <c r="BW343" s="126">
        <v>5</v>
      </c>
      <c r="BX343" s="126">
        <v>1</v>
      </c>
      <c r="BY343" s="126">
        <v>0</v>
      </c>
      <c r="BZ343" s="126">
        <v>25</v>
      </c>
      <c r="CA343" s="126">
        <v>14</v>
      </c>
    </row>
    <row r="344" spans="1:79" s="126" customFormat="1" ht="11.25" customHeight="1" x14ac:dyDescent="0.2">
      <c r="A344" s="126" t="s">
        <v>5490</v>
      </c>
      <c r="B344" s="20">
        <v>0</v>
      </c>
      <c r="C344" s="20" t="str">
        <f>VLOOKUP(File2Modul(A344),ModulVerantwortung,2,FALSE)</f>
        <v>weber18</v>
      </c>
      <c r="D344" s="20"/>
      <c r="E344" s="109" t="s">
        <v>5490</v>
      </c>
      <c r="M344" s="143"/>
      <c r="O344" s="126">
        <f>IF(ISNUMBER(T344),IF(T344&lt;&gt;0,S344/T344,O$23),"")</f>
        <v>0.65</v>
      </c>
      <c r="P344" s="126">
        <f>IF(AND(ISNUMBER(AQ344),ISNUMBER(AR344)),IF(OR(AQ344&lt;&gt;0,AR344&lt;&gt;0),(T344+BG344)/(AQ344+AR344),P$23),"")</f>
        <v>9174312.6605504584</v>
      </c>
      <c r="S344" s="126">
        <v>52</v>
      </c>
      <c r="T344" s="126">
        <v>80</v>
      </c>
      <c r="AJ344" s="126" t="s">
        <v>3502</v>
      </c>
      <c r="AK344" s="126">
        <v>0</v>
      </c>
      <c r="AL344" s="126">
        <v>0</v>
      </c>
      <c r="AM344" s="126">
        <v>10</v>
      </c>
      <c r="AN344" s="126">
        <v>16</v>
      </c>
      <c r="AO344" s="126" t="s">
        <v>3503</v>
      </c>
      <c r="AP344" s="126">
        <v>81</v>
      </c>
      <c r="AQ344" s="126">
        <v>27</v>
      </c>
      <c r="AR344" s="126">
        <v>82</v>
      </c>
      <c r="AS344" s="126">
        <v>1000000000</v>
      </c>
      <c r="AT344" s="126">
        <v>574</v>
      </c>
      <c r="AU344" s="126">
        <v>650</v>
      </c>
      <c r="AV344" s="126">
        <v>2250</v>
      </c>
      <c r="AW344" s="126">
        <v>12791197.66</v>
      </c>
      <c r="AX344" s="126">
        <v>1000000000</v>
      </c>
      <c r="AY344" s="126">
        <v>1000000000</v>
      </c>
      <c r="AZ344" s="126">
        <v>14428863915988.9</v>
      </c>
      <c r="BA344" s="126">
        <v>3.75</v>
      </c>
      <c r="BB344" s="126">
        <v>100</v>
      </c>
      <c r="BC344" s="126">
        <v>195699398</v>
      </c>
      <c r="BD344" s="126">
        <v>375</v>
      </c>
      <c r="BE344" s="126">
        <v>110</v>
      </c>
      <c r="BF344" s="126">
        <v>317</v>
      </c>
      <c r="BG344" s="126">
        <v>1000000000</v>
      </c>
      <c r="BH344" s="126">
        <v>41</v>
      </c>
      <c r="BI344" s="126" t="s">
        <v>3504</v>
      </c>
      <c r="BJ344" s="126">
        <v>0.85699999999999998</v>
      </c>
      <c r="BK344" s="126">
        <v>1</v>
      </c>
      <c r="BL344" s="126">
        <v>1.1100000000000001</v>
      </c>
      <c r="BM344" s="126">
        <v>2.3580000000000001</v>
      </c>
      <c r="BN344" s="126">
        <v>2.5</v>
      </c>
      <c r="BO344" s="126">
        <v>2.585</v>
      </c>
      <c r="BP344" s="126" t="s">
        <v>3505</v>
      </c>
      <c r="BQ344" s="126">
        <v>1.4990000000000001</v>
      </c>
    </row>
    <row r="345" spans="1:79" s="126" customFormat="1" ht="11.25" customHeight="1" x14ac:dyDescent="0.2">
      <c r="A345" s="126" t="s">
        <v>5497</v>
      </c>
      <c r="B345" s="20">
        <v>69</v>
      </c>
      <c r="C345" s="20" t="str">
        <f>VLOOKUP(File2Modul(A345),ModulVerantwortung,2,FALSE)</f>
        <v>weber18</v>
      </c>
      <c r="D345" s="20"/>
      <c r="E345" s="109" t="s">
        <v>5498</v>
      </c>
      <c r="F345" s="126">
        <v>5</v>
      </c>
      <c r="G345" s="126">
        <v>1</v>
      </c>
      <c r="H345" s="126">
        <v>0</v>
      </c>
      <c r="I345" s="126">
        <v>16</v>
      </c>
      <c r="J345" s="126">
        <v>1</v>
      </c>
      <c r="K345" s="126">
        <v>5</v>
      </c>
      <c r="L345" s="126">
        <v>1</v>
      </c>
      <c r="M345" s="143" t="s">
        <v>5499</v>
      </c>
      <c r="N345" s="126">
        <v>16</v>
      </c>
      <c r="Q345" s="126">
        <v>0</v>
      </c>
      <c r="U345" s="126">
        <v>18</v>
      </c>
      <c r="V345" s="126" t="s">
        <v>3729</v>
      </c>
      <c r="W345" s="126">
        <v>1</v>
      </c>
      <c r="X345" s="126">
        <v>6</v>
      </c>
      <c r="Y345" s="126">
        <v>45</v>
      </c>
      <c r="Z345" s="126">
        <v>0</v>
      </c>
      <c r="AA345" s="126">
        <v>0</v>
      </c>
      <c r="AB345" s="126">
        <v>0</v>
      </c>
      <c r="AC345" s="126">
        <v>0</v>
      </c>
      <c r="AD345" s="126">
        <v>3</v>
      </c>
      <c r="AE345" s="126">
        <v>4</v>
      </c>
      <c r="AF345" s="126">
        <v>0.89</v>
      </c>
      <c r="AG345" s="126">
        <v>1</v>
      </c>
      <c r="AH345" s="126">
        <v>0</v>
      </c>
      <c r="AI345" s="126">
        <v>1</v>
      </c>
      <c r="BR345" s="126">
        <v>7</v>
      </c>
      <c r="BS345" s="126">
        <v>8</v>
      </c>
      <c r="BT345" s="126">
        <v>10</v>
      </c>
      <c r="BV345" s="126">
        <v>24</v>
      </c>
      <c r="BW345" s="126">
        <v>20</v>
      </c>
      <c r="BX345" s="126">
        <v>1</v>
      </c>
      <c r="BY345" s="126">
        <v>0</v>
      </c>
      <c r="BZ345" s="126">
        <v>107</v>
      </c>
      <c r="CA345" s="126">
        <v>61</v>
      </c>
    </row>
    <row r="346" spans="1:79" s="126" customFormat="1" ht="11.25" customHeight="1" x14ac:dyDescent="0.2">
      <c r="A346" s="126" t="s">
        <v>5497</v>
      </c>
      <c r="B346" s="20">
        <v>128</v>
      </c>
      <c r="C346" s="20" t="str">
        <f>VLOOKUP(File2Modul(A346),ModulVerantwortung,2,FALSE)</f>
        <v>weber18</v>
      </c>
      <c r="D346" s="20"/>
      <c r="E346" s="109" t="s">
        <v>3719</v>
      </c>
      <c r="F346" s="126">
        <v>2</v>
      </c>
      <c r="G346" s="126">
        <v>1</v>
      </c>
      <c r="H346" s="126">
        <v>0</v>
      </c>
      <c r="I346" s="126">
        <v>2</v>
      </c>
      <c r="J346" s="126">
        <v>1</v>
      </c>
      <c r="K346" s="126">
        <v>1</v>
      </c>
      <c r="L346" s="126">
        <v>1</v>
      </c>
      <c r="M346" s="143" t="s">
        <v>5500</v>
      </c>
      <c r="N346" s="126">
        <v>4</v>
      </c>
      <c r="Q346" s="126">
        <v>0</v>
      </c>
      <c r="U346" s="126">
        <v>5</v>
      </c>
      <c r="V346" s="126" t="s">
        <v>3513</v>
      </c>
      <c r="W346" s="126">
        <v>1</v>
      </c>
      <c r="X346" s="126">
        <v>3</v>
      </c>
      <c r="Y346" s="126">
        <v>14</v>
      </c>
      <c r="Z346" s="126">
        <v>0</v>
      </c>
      <c r="AA346" s="126">
        <v>0</v>
      </c>
      <c r="AB346" s="126">
        <v>0</v>
      </c>
      <c r="AC346" s="126">
        <v>0</v>
      </c>
      <c r="AD346" s="126">
        <v>0</v>
      </c>
      <c r="AE346" s="126">
        <v>0</v>
      </c>
      <c r="AF346" s="126">
        <v>0.4</v>
      </c>
      <c r="AG346" s="126">
        <v>0</v>
      </c>
      <c r="AH346" s="126">
        <v>0</v>
      </c>
      <c r="AI346" s="126">
        <v>1</v>
      </c>
      <c r="BR346" s="126">
        <v>6</v>
      </c>
      <c r="BS346" s="126">
        <v>10</v>
      </c>
      <c r="BT346" s="126">
        <v>10</v>
      </c>
      <c r="BV346" s="126">
        <v>6</v>
      </c>
      <c r="BW346" s="126">
        <v>4</v>
      </c>
      <c r="BX346" s="126">
        <v>1</v>
      </c>
      <c r="BY346" s="126">
        <v>0</v>
      </c>
      <c r="BZ346" s="126">
        <v>31</v>
      </c>
      <c r="CA346" s="126">
        <v>10</v>
      </c>
    </row>
    <row r="347" spans="1:79" s="126" customFormat="1" ht="11.25" customHeight="1" x14ac:dyDescent="0.2">
      <c r="A347" s="126" t="s">
        <v>5497</v>
      </c>
      <c r="B347" s="20">
        <v>158</v>
      </c>
      <c r="C347" s="20" t="str">
        <f>VLOOKUP(File2Modul(A347),ModulVerantwortung,2,FALSE)</f>
        <v>weber18</v>
      </c>
      <c r="D347" s="20"/>
      <c r="E347" s="109" t="s">
        <v>3720</v>
      </c>
      <c r="F347" s="126">
        <v>2</v>
      </c>
      <c r="G347" s="126">
        <v>1</v>
      </c>
      <c r="H347" s="126">
        <v>0</v>
      </c>
      <c r="I347" s="126">
        <v>2</v>
      </c>
      <c r="J347" s="126">
        <v>1</v>
      </c>
      <c r="K347" s="126">
        <v>3</v>
      </c>
      <c r="L347" s="126">
        <v>2</v>
      </c>
      <c r="M347" s="143" t="s">
        <v>5501</v>
      </c>
      <c r="N347" s="126">
        <v>7</v>
      </c>
      <c r="Q347" s="126">
        <v>0</v>
      </c>
      <c r="U347" s="126">
        <v>8</v>
      </c>
      <c r="V347" s="126" t="s">
        <v>3513</v>
      </c>
      <c r="W347" s="126">
        <v>2</v>
      </c>
      <c r="X347" s="126">
        <v>4</v>
      </c>
      <c r="Y347" s="126">
        <v>20</v>
      </c>
      <c r="Z347" s="126">
        <v>0</v>
      </c>
      <c r="AA347" s="126">
        <v>0</v>
      </c>
      <c r="AB347" s="126">
        <v>0</v>
      </c>
      <c r="AC347" s="126">
        <v>0</v>
      </c>
      <c r="AD347" s="126">
        <v>0</v>
      </c>
      <c r="AE347" s="126">
        <v>0</v>
      </c>
      <c r="AF347" s="126">
        <v>0.25</v>
      </c>
      <c r="AG347" s="126">
        <v>0</v>
      </c>
      <c r="AH347" s="126">
        <v>0</v>
      </c>
      <c r="AI347" s="126">
        <v>1</v>
      </c>
      <c r="BR347" s="126">
        <v>6</v>
      </c>
      <c r="BS347" s="126">
        <v>7</v>
      </c>
      <c r="BT347" s="126">
        <v>7</v>
      </c>
      <c r="BV347" s="126">
        <v>9</v>
      </c>
      <c r="BW347" s="126">
        <v>7</v>
      </c>
      <c r="BX347" s="126">
        <v>1</v>
      </c>
      <c r="BY347" s="126">
        <v>0</v>
      </c>
      <c r="BZ347" s="126">
        <v>38</v>
      </c>
      <c r="CA347" s="126">
        <v>16</v>
      </c>
    </row>
    <row r="348" spans="1:79" s="126" customFormat="1" ht="11.25" customHeight="1" x14ac:dyDescent="0.2">
      <c r="A348" s="126" t="s">
        <v>5497</v>
      </c>
      <c r="B348" s="20">
        <v>194</v>
      </c>
      <c r="C348" s="20" t="str">
        <f>VLOOKUP(File2Modul(A348),ModulVerantwortung,2,FALSE)</f>
        <v>weber18</v>
      </c>
      <c r="D348" s="20"/>
      <c r="E348" s="109" t="s">
        <v>3721</v>
      </c>
      <c r="F348" s="126">
        <v>2</v>
      </c>
      <c r="G348" s="126">
        <v>1</v>
      </c>
      <c r="H348" s="126">
        <v>0</v>
      </c>
      <c r="I348" s="126">
        <v>2</v>
      </c>
      <c r="J348" s="126">
        <v>1</v>
      </c>
      <c r="K348" s="126">
        <v>3</v>
      </c>
      <c r="L348" s="126">
        <v>2</v>
      </c>
      <c r="M348" s="143" t="s">
        <v>5502</v>
      </c>
      <c r="N348" s="126">
        <v>7</v>
      </c>
      <c r="Q348" s="126">
        <v>0</v>
      </c>
      <c r="U348" s="126">
        <v>8</v>
      </c>
      <c r="V348" s="126" t="s">
        <v>3513</v>
      </c>
      <c r="W348" s="126">
        <v>2</v>
      </c>
      <c r="X348" s="126">
        <v>4</v>
      </c>
      <c r="Y348" s="126">
        <v>18</v>
      </c>
      <c r="Z348" s="126">
        <v>0</v>
      </c>
      <c r="AA348" s="126">
        <v>0</v>
      </c>
      <c r="AB348" s="126">
        <v>0</v>
      </c>
      <c r="AC348" s="126">
        <v>0</v>
      </c>
      <c r="AD348" s="126">
        <v>0</v>
      </c>
      <c r="AE348" s="126">
        <v>0</v>
      </c>
      <c r="AF348" s="126">
        <v>0.25</v>
      </c>
      <c r="AG348" s="126">
        <v>0</v>
      </c>
      <c r="AH348" s="126">
        <v>0</v>
      </c>
      <c r="AI348" s="126">
        <v>1</v>
      </c>
      <c r="BR348" s="126">
        <v>6</v>
      </c>
      <c r="BS348" s="126">
        <v>7</v>
      </c>
      <c r="BT348" s="126">
        <v>7</v>
      </c>
      <c r="BV348" s="126">
        <v>9</v>
      </c>
      <c r="BW348" s="126">
        <v>7</v>
      </c>
      <c r="BX348" s="126">
        <v>1</v>
      </c>
      <c r="BY348" s="126">
        <v>0</v>
      </c>
      <c r="BZ348" s="126">
        <v>38</v>
      </c>
      <c r="CA348" s="126">
        <v>16</v>
      </c>
    </row>
    <row r="349" spans="1:79" s="126" customFormat="1" ht="11.25" customHeight="1" x14ac:dyDescent="0.2">
      <c r="A349" s="126" t="s">
        <v>5497</v>
      </c>
      <c r="B349" s="20">
        <v>227</v>
      </c>
      <c r="C349" s="20" t="str">
        <f>VLOOKUP(File2Modul(A349),ModulVerantwortung,2,FALSE)</f>
        <v>weber18</v>
      </c>
      <c r="D349" s="20"/>
      <c r="E349" s="109" t="s">
        <v>3722</v>
      </c>
      <c r="F349" s="126">
        <v>1</v>
      </c>
      <c r="G349" s="126">
        <v>0</v>
      </c>
      <c r="H349" s="126">
        <v>0</v>
      </c>
      <c r="I349" s="126">
        <v>1</v>
      </c>
      <c r="J349" s="126">
        <v>1</v>
      </c>
      <c r="K349" s="126">
        <v>2</v>
      </c>
      <c r="L349" s="126">
        <v>0</v>
      </c>
      <c r="M349" s="143"/>
      <c r="N349" s="126">
        <v>1</v>
      </c>
      <c r="Q349" s="126">
        <v>0</v>
      </c>
      <c r="U349" s="126">
        <v>1</v>
      </c>
      <c r="V349" s="126" t="s">
        <v>3507</v>
      </c>
      <c r="W349" s="126">
        <v>0</v>
      </c>
      <c r="X349" s="126">
        <v>1</v>
      </c>
      <c r="Y349" s="126">
        <v>3</v>
      </c>
      <c r="Z349" s="126">
        <v>0</v>
      </c>
      <c r="AA349" s="126">
        <v>0</v>
      </c>
      <c r="AB349" s="126">
        <v>0</v>
      </c>
      <c r="AC349" s="126">
        <v>0</v>
      </c>
      <c r="AD349" s="126">
        <v>2</v>
      </c>
      <c r="AE349" s="126">
        <v>0</v>
      </c>
      <c r="AF349" s="126">
        <v>1</v>
      </c>
      <c r="AG349" s="126">
        <v>0</v>
      </c>
      <c r="AH349" s="126">
        <v>0</v>
      </c>
      <c r="AI349" s="126">
        <v>1</v>
      </c>
      <c r="BR349" s="126">
        <v>5</v>
      </c>
      <c r="BS349" s="126">
        <v>5</v>
      </c>
      <c r="BT349" s="126">
        <v>5</v>
      </c>
      <c r="BV349" s="126">
        <v>1</v>
      </c>
      <c r="BW349" s="126">
        <v>1</v>
      </c>
      <c r="BX349" s="126">
        <v>1</v>
      </c>
      <c r="BY349" s="126">
        <v>0</v>
      </c>
      <c r="BZ349" s="126">
        <v>4</v>
      </c>
      <c r="CA349" s="126">
        <v>1</v>
      </c>
    </row>
    <row r="350" spans="1:79" s="126" customFormat="1" ht="11.25" customHeight="1" x14ac:dyDescent="0.2">
      <c r="A350" s="126" t="s">
        <v>5497</v>
      </c>
      <c r="B350" s="20">
        <v>246</v>
      </c>
      <c r="C350" s="20" t="str">
        <f>VLOOKUP(File2Modul(A350),ModulVerantwortung,2,FALSE)</f>
        <v>weber18</v>
      </c>
      <c r="D350" s="20"/>
      <c r="E350" s="109" t="s">
        <v>3723</v>
      </c>
      <c r="F350" s="126">
        <v>1</v>
      </c>
      <c r="G350" s="126">
        <v>0</v>
      </c>
      <c r="H350" s="126">
        <v>0</v>
      </c>
      <c r="I350" s="126">
        <v>1</v>
      </c>
      <c r="J350" s="126">
        <v>1</v>
      </c>
      <c r="K350" s="126">
        <v>3</v>
      </c>
      <c r="L350" s="126">
        <v>0</v>
      </c>
      <c r="M350" s="143"/>
      <c r="N350" s="126">
        <v>2</v>
      </c>
      <c r="Q350" s="126">
        <v>0</v>
      </c>
      <c r="U350" s="126">
        <v>2</v>
      </c>
      <c r="V350" s="126" t="s">
        <v>3507</v>
      </c>
      <c r="W350" s="126">
        <v>0</v>
      </c>
      <c r="X350" s="126">
        <v>1</v>
      </c>
      <c r="Y350" s="126">
        <v>4</v>
      </c>
      <c r="Z350" s="126">
        <v>0</v>
      </c>
      <c r="AA350" s="126">
        <v>0</v>
      </c>
      <c r="AB350" s="126">
        <v>0</v>
      </c>
      <c r="AC350" s="126">
        <v>0</v>
      </c>
      <c r="AD350" s="126">
        <v>2</v>
      </c>
      <c r="AE350" s="126">
        <v>0</v>
      </c>
      <c r="AF350" s="126">
        <v>0.5</v>
      </c>
      <c r="AG350" s="126">
        <v>0</v>
      </c>
      <c r="AH350" s="126">
        <v>0</v>
      </c>
      <c r="AI350" s="126">
        <v>1</v>
      </c>
      <c r="BR350" s="126">
        <v>5</v>
      </c>
      <c r="BS350" s="126">
        <v>5</v>
      </c>
      <c r="BT350" s="126">
        <v>5</v>
      </c>
      <c r="BV350" s="126">
        <v>2</v>
      </c>
      <c r="BW350" s="126">
        <v>2</v>
      </c>
      <c r="BX350" s="126">
        <v>1</v>
      </c>
      <c r="BY350" s="126">
        <v>0</v>
      </c>
      <c r="BZ350" s="126">
        <v>7</v>
      </c>
      <c r="CA350" s="126">
        <v>3</v>
      </c>
    </row>
    <row r="351" spans="1:79" s="126" customFormat="1" ht="11.25" customHeight="1" x14ac:dyDescent="0.2">
      <c r="A351" s="126" t="s">
        <v>5497</v>
      </c>
      <c r="B351" s="20">
        <v>266</v>
      </c>
      <c r="C351" s="20" t="str">
        <f>VLOOKUP(File2Modul(A351),ModulVerantwortung,2,FALSE)</f>
        <v>weber18</v>
      </c>
      <c r="D351" s="20"/>
      <c r="E351" s="109" t="s">
        <v>3724</v>
      </c>
      <c r="F351" s="126">
        <v>1</v>
      </c>
      <c r="G351" s="126">
        <v>0</v>
      </c>
      <c r="H351" s="126">
        <v>0</v>
      </c>
      <c r="I351" s="126">
        <v>1</v>
      </c>
      <c r="J351" s="126">
        <v>1</v>
      </c>
      <c r="K351" s="126">
        <v>3</v>
      </c>
      <c r="L351" s="126">
        <v>0</v>
      </c>
      <c r="M351" s="143"/>
      <c r="N351" s="126">
        <v>2</v>
      </c>
      <c r="Q351" s="126">
        <v>0</v>
      </c>
      <c r="U351" s="126">
        <v>2</v>
      </c>
      <c r="V351" s="126" t="s">
        <v>3507</v>
      </c>
      <c r="W351" s="126">
        <v>0</v>
      </c>
      <c r="X351" s="126">
        <v>1</v>
      </c>
      <c r="Y351" s="126">
        <v>4</v>
      </c>
      <c r="Z351" s="126">
        <v>0</v>
      </c>
      <c r="AA351" s="126">
        <v>0</v>
      </c>
      <c r="AB351" s="126">
        <v>0</v>
      </c>
      <c r="AC351" s="126">
        <v>0</v>
      </c>
      <c r="AD351" s="126">
        <v>2</v>
      </c>
      <c r="AE351" s="126">
        <v>0</v>
      </c>
      <c r="AF351" s="126">
        <v>0.5</v>
      </c>
      <c r="AG351" s="126">
        <v>0</v>
      </c>
      <c r="AH351" s="126">
        <v>0</v>
      </c>
      <c r="AI351" s="126">
        <v>1</v>
      </c>
      <c r="BR351" s="126">
        <v>5</v>
      </c>
      <c r="BS351" s="126">
        <v>5</v>
      </c>
      <c r="BT351" s="126">
        <v>5</v>
      </c>
      <c r="BV351" s="126">
        <v>2</v>
      </c>
      <c r="BW351" s="126">
        <v>2</v>
      </c>
      <c r="BX351" s="126">
        <v>1</v>
      </c>
      <c r="BY351" s="126">
        <v>0</v>
      </c>
      <c r="BZ351" s="126">
        <v>7</v>
      </c>
      <c r="CA351" s="126">
        <v>3</v>
      </c>
    </row>
    <row r="352" spans="1:79" s="126" customFormat="1" ht="11.25" customHeight="1" x14ac:dyDescent="0.2">
      <c r="A352" s="126" t="s">
        <v>5497</v>
      </c>
      <c r="B352" s="20">
        <v>287</v>
      </c>
      <c r="C352" s="20" t="str">
        <f>VLOOKUP(File2Modul(A352),ModulVerantwortung,2,FALSE)</f>
        <v>weber18</v>
      </c>
      <c r="D352" s="20"/>
      <c r="E352" s="109" t="s">
        <v>3725</v>
      </c>
      <c r="F352" s="126">
        <v>5</v>
      </c>
      <c r="G352" s="126">
        <v>2</v>
      </c>
      <c r="H352" s="126">
        <v>0</v>
      </c>
      <c r="I352" s="126">
        <v>5</v>
      </c>
      <c r="J352" s="126">
        <v>1</v>
      </c>
      <c r="K352" s="126">
        <v>2</v>
      </c>
      <c r="L352" s="126">
        <v>2</v>
      </c>
      <c r="M352" s="143" t="s">
        <v>5503</v>
      </c>
      <c r="N352" s="126">
        <v>14</v>
      </c>
      <c r="Q352" s="126">
        <v>0</v>
      </c>
      <c r="U352" s="126">
        <v>19</v>
      </c>
      <c r="V352" s="126" t="s">
        <v>3729</v>
      </c>
      <c r="W352" s="126">
        <v>2</v>
      </c>
      <c r="X352" s="126">
        <v>7</v>
      </c>
      <c r="Y352" s="126">
        <v>42</v>
      </c>
      <c r="Z352" s="126">
        <v>0</v>
      </c>
      <c r="AA352" s="126">
        <v>0</v>
      </c>
      <c r="AB352" s="126">
        <v>0</v>
      </c>
      <c r="AC352" s="126">
        <v>0</v>
      </c>
      <c r="AD352" s="126">
        <v>0</v>
      </c>
      <c r="AE352" s="126">
        <v>1</v>
      </c>
      <c r="AF352" s="126">
        <v>0.26</v>
      </c>
      <c r="AG352" s="126">
        <v>1</v>
      </c>
      <c r="AH352" s="126">
        <v>0</v>
      </c>
      <c r="AI352" s="126">
        <v>1</v>
      </c>
      <c r="BR352" s="126">
        <v>5</v>
      </c>
      <c r="BS352" s="126">
        <v>7</v>
      </c>
      <c r="BT352" s="126">
        <v>8</v>
      </c>
      <c r="BV352" s="126">
        <v>22</v>
      </c>
      <c r="BW352" s="126">
        <v>15</v>
      </c>
      <c r="BX352" s="126">
        <v>1</v>
      </c>
      <c r="BY352" s="126">
        <v>0</v>
      </c>
      <c r="BZ352" s="126">
        <v>84</v>
      </c>
      <c r="CA352" s="126">
        <v>31</v>
      </c>
    </row>
    <row r="353" spans="1:79" s="126" customFormat="1" ht="11.25" customHeight="1" x14ac:dyDescent="0.2">
      <c r="A353" s="126" t="s">
        <v>5497</v>
      </c>
      <c r="B353" s="20">
        <v>347</v>
      </c>
      <c r="C353" s="20" t="str">
        <f>VLOOKUP(File2Modul(A353),ModulVerantwortung,2,FALSE)</f>
        <v>weber18</v>
      </c>
      <c r="D353" s="20"/>
      <c r="E353" s="109" t="s">
        <v>3726</v>
      </c>
      <c r="F353" s="126">
        <v>2</v>
      </c>
      <c r="G353" s="126">
        <v>1</v>
      </c>
      <c r="H353" s="126">
        <v>0</v>
      </c>
      <c r="I353" s="126">
        <v>2</v>
      </c>
      <c r="J353" s="126">
        <v>1</v>
      </c>
      <c r="K353" s="126">
        <v>3</v>
      </c>
      <c r="L353" s="126">
        <v>4</v>
      </c>
      <c r="M353" s="143" t="s">
        <v>5504</v>
      </c>
      <c r="N353" s="126">
        <v>8</v>
      </c>
      <c r="Q353" s="126">
        <v>0</v>
      </c>
      <c r="U353" s="126">
        <v>9</v>
      </c>
      <c r="V353" s="126" t="s">
        <v>3513</v>
      </c>
      <c r="W353" s="126">
        <v>4</v>
      </c>
      <c r="X353" s="126">
        <v>6</v>
      </c>
      <c r="Y353" s="126">
        <v>22</v>
      </c>
      <c r="Z353" s="126">
        <v>0</v>
      </c>
      <c r="AA353" s="126">
        <v>0</v>
      </c>
      <c r="AB353" s="126">
        <v>0</v>
      </c>
      <c r="AC353" s="126">
        <v>0</v>
      </c>
      <c r="AD353" s="126">
        <v>1</v>
      </c>
      <c r="AE353" s="126">
        <v>0</v>
      </c>
      <c r="AF353" s="126">
        <v>0.22</v>
      </c>
      <c r="AG353" s="126">
        <v>0</v>
      </c>
      <c r="AH353" s="126">
        <v>0</v>
      </c>
      <c r="AI353" s="126">
        <v>1</v>
      </c>
      <c r="BR353" s="126">
        <v>5</v>
      </c>
      <c r="BS353" s="126">
        <v>6</v>
      </c>
      <c r="BT353" s="126">
        <v>6</v>
      </c>
      <c r="BV353" s="126">
        <v>10</v>
      </c>
      <c r="BW353" s="126">
        <v>8</v>
      </c>
      <c r="BX353" s="126">
        <v>1</v>
      </c>
      <c r="BY353" s="126">
        <v>0</v>
      </c>
      <c r="BZ353" s="126">
        <v>39</v>
      </c>
      <c r="CA353" s="126">
        <v>16</v>
      </c>
    </row>
    <row r="354" spans="1:79" s="126" customFormat="1" ht="11.25" customHeight="1" x14ac:dyDescent="0.2">
      <c r="A354" s="126" t="s">
        <v>5497</v>
      </c>
      <c r="B354" s="20">
        <v>387</v>
      </c>
      <c r="C354" s="20" t="str">
        <f>VLOOKUP(File2Modul(A354),ModulVerantwortung,2,FALSE)</f>
        <v>weber18</v>
      </c>
      <c r="D354" s="20"/>
      <c r="E354" s="109" t="s">
        <v>3727</v>
      </c>
      <c r="F354" s="126">
        <v>2</v>
      </c>
      <c r="G354" s="126">
        <v>1</v>
      </c>
      <c r="H354" s="126">
        <v>0</v>
      </c>
      <c r="I354" s="126">
        <v>2</v>
      </c>
      <c r="J354" s="126">
        <v>1</v>
      </c>
      <c r="K354" s="126">
        <v>3</v>
      </c>
      <c r="L354" s="126">
        <v>4</v>
      </c>
      <c r="M354" s="143" t="s">
        <v>5505</v>
      </c>
      <c r="N354" s="126">
        <v>7</v>
      </c>
      <c r="Q354" s="126">
        <v>0</v>
      </c>
      <c r="U354" s="126">
        <v>8</v>
      </c>
      <c r="V354" s="126" t="s">
        <v>3513</v>
      </c>
      <c r="W354" s="126">
        <v>4</v>
      </c>
      <c r="X354" s="126">
        <v>6</v>
      </c>
      <c r="Y354" s="126">
        <v>19</v>
      </c>
      <c r="Z354" s="126">
        <v>0</v>
      </c>
      <c r="AA354" s="126">
        <v>0</v>
      </c>
      <c r="AB354" s="126">
        <v>0</v>
      </c>
      <c r="AC354" s="126">
        <v>0</v>
      </c>
      <c r="AD354" s="126">
        <v>2</v>
      </c>
      <c r="AE354" s="126">
        <v>0</v>
      </c>
      <c r="AF354" s="126">
        <v>0.25</v>
      </c>
      <c r="AG354" s="126">
        <v>0</v>
      </c>
      <c r="AH354" s="126">
        <v>0</v>
      </c>
      <c r="AI354" s="126">
        <v>1</v>
      </c>
      <c r="BR354" s="126">
        <v>5</v>
      </c>
      <c r="BS354" s="126">
        <v>6</v>
      </c>
      <c r="BT354" s="126">
        <v>6</v>
      </c>
      <c r="BV354" s="126">
        <v>9</v>
      </c>
      <c r="BW354" s="126">
        <v>7</v>
      </c>
      <c r="BX354" s="126">
        <v>1</v>
      </c>
      <c r="BY354" s="126">
        <v>0</v>
      </c>
      <c r="BZ354" s="126">
        <v>32</v>
      </c>
      <c r="CA354" s="126">
        <v>13</v>
      </c>
    </row>
    <row r="355" spans="1:79" s="126" customFormat="1" ht="11.25" customHeight="1" x14ac:dyDescent="0.2">
      <c r="A355" s="126" t="s">
        <v>5497</v>
      </c>
      <c r="B355" s="20">
        <v>424</v>
      </c>
      <c r="C355" s="20" t="str">
        <f>VLOOKUP(File2Modul(A355),ModulVerantwortung,2,FALSE)</f>
        <v>weber18</v>
      </c>
      <c r="D355" s="20"/>
      <c r="E355" s="109" t="s">
        <v>3728</v>
      </c>
      <c r="F355" s="126">
        <v>8</v>
      </c>
      <c r="G355" s="126">
        <v>4</v>
      </c>
      <c r="H355" s="126">
        <v>0</v>
      </c>
      <c r="I355" s="126">
        <v>20</v>
      </c>
      <c r="J355" s="126">
        <v>1</v>
      </c>
      <c r="K355" s="126">
        <v>5</v>
      </c>
      <c r="L355" s="126">
        <v>6</v>
      </c>
      <c r="M355" s="143" t="s">
        <v>5506</v>
      </c>
      <c r="N355" s="126">
        <v>23</v>
      </c>
      <c r="Q355" s="126">
        <v>0</v>
      </c>
      <c r="U355" s="126">
        <v>29</v>
      </c>
      <c r="V355" s="126" t="s">
        <v>3810</v>
      </c>
      <c r="W355" s="126">
        <v>8</v>
      </c>
      <c r="X355" s="126">
        <v>16</v>
      </c>
      <c r="Y355" s="126">
        <v>79</v>
      </c>
      <c r="Z355" s="126">
        <v>0</v>
      </c>
      <c r="AA355" s="126">
        <v>0</v>
      </c>
      <c r="AB355" s="126">
        <v>0</v>
      </c>
      <c r="AC355" s="126">
        <v>0</v>
      </c>
      <c r="AD355" s="126">
        <v>1</v>
      </c>
      <c r="AE355" s="126">
        <v>3</v>
      </c>
      <c r="AF355" s="126">
        <v>0.69</v>
      </c>
      <c r="AG355" s="126">
        <v>1</v>
      </c>
      <c r="AH355" s="126">
        <v>0</v>
      </c>
      <c r="AI355" s="126">
        <v>1</v>
      </c>
      <c r="BR355" s="126">
        <v>6</v>
      </c>
      <c r="BS355" s="126">
        <v>9</v>
      </c>
      <c r="BT355" s="126">
        <v>10</v>
      </c>
      <c r="BV355" s="126">
        <v>37</v>
      </c>
      <c r="BW355" s="126">
        <v>26</v>
      </c>
      <c r="BX355" s="126">
        <v>1</v>
      </c>
      <c r="BY355" s="126">
        <v>0</v>
      </c>
      <c r="BZ355" s="126">
        <v>165</v>
      </c>
      <c r="CA355" s="126">
        <v>75</v>
      </c>
    </row>
    <row r="356" spans="1:79" s="126" customFormat="1" ht="11.25" customHeight="1" x14ac:dyDescent="0.2">
      <c r="A356" s="126" t="s">
        <v>5497</v>
      </c>
      <c r="B356" s="20">
        <v>0</v>
      </c>
      <c r="C356" s="20" t="str">
        <f>VLOOKUP(File2Modul(A356),ModulVerantwortung,2,FALSE)</f>
        <v>weber18</v>
      </c>
      <c r="D356" s="20"/>
      <c r="E356" s="109" t="s">
        <v>5497</v>
      </c>
      <c r="M356" s="143"/>
      <c r="O356" s="126">
        <f>IF(ISNUMBER(T356),IF(T356&lt;&gt;0,S356/T356,O$23),"")</f>
        <v>1.037037037037037</v>
      </c>
      <c r="P356" s="126">
        <f>IF(AND(ISNUMBER(AQ356),ISNUMBER(AR356)),IF(OR(AQ356&lt;&gt;0,AR356&lt;&gt;0),(T356+BG356)/(AQ356+AR356),P$23),"")</f>
        <v>8196721.9754098365</v>
      </c>
      <c r="S356" s="126">
        <v>84</v>
      </c>
      <c r="T356" s="126">
        <v>81</v>
      </c>
      <c r="AJ356" s="126" t="s">
        <v>3502</v>
      </c>
      <c r="AK356" s="126">
        <v>0</v>
      </c>
      <c r="AL356" s="126">
        <v>0</v>
      </c>
      <c r="AM356" s="126">
        <v>11</v>
      </c>
      <c r="AN356" s="126">
        <v>21</v>
      </c>
      <c r="AO356" s="126" t="s">
        <v>3503</v>
      </c>
      <c r="AP356" s="126">
        <v>76</v>
      </c>
      <c r="AQ356" s="126">
        <v>36</v>
      </c>
      <c r="AR356" s="126">
        <v>86</v>
      </c>
      <c r="AS356" s="126">
        <v>1000000000</v>
      </c>
      <c r="AT356" s="126">
        <v>657</v>
      </c>
      <c r="AU356" s="126">
        <v>739</v>
      </c>
      <c r="AV356" s="126">
        <v>2619</v>
      </c>
      <c r="AW356" s="126">
        <v>14136821.130000001</v>
      </c>
      <c r="AX356" s="126">
        <v>1000000000</v>
      </c>
      <c r="AY356" s="126">
        <v>1000000000</v>
      </c>
      <c r="AZ356" s="126">
        <v>16329765672193.301</v>
      </c>
      <c r="BA356" s="126">
        <v>5.08</v>
      </c>
      <c r="BB356" s="126">
        <v>100</v>
      </c>
      <c r="BC356" s="126">
        <v>212530551</v>
      </c>
      <c r="BD356" s="126">
        <v>508</v>
      </c>
      <c r="BE356" s="126">
        <v>192</v>
      </c>
      <c r="BF356" s="126">
        <v>332</v>
      </c>
      <c r="BG356" s="126">
        <v>1000000000</v>
      </c>
      <c r="BH356" s="126">
        <v>65</v>
      </c>
      <c r="BI356" s="126" t="s">
        <v>3504</v>
      </c>
      <c r="BJ356" s="126">
        <v>1.179</v>
      </c>
      <c r="BK356" s="126">
        <v>1.405</v>
      </c>
      <c r="BL356" s="126">
        <v>1.597</v>
      </c>
      <c r="BM356" s="126">
        <v>2.661</v>
      </c>
      <c r="BN356" s="126">
        <v>2.8159999999999998</v>
      </c>
      <c r="BO356" s="126">
        <v>2.9039999999999999</v>
      </c>
      <c r="BP356" s="126" t="s">
        <v>3505</v>
      </c>
      <c r="BQ356" s="126">
        <v>1.613</v>
      </c>
    </row>
    <row r="357" spans="1:79" s="126" customFormat="1" ht="11.25" customHeight="1" x14ac:dyDescent="0.2">
      <c r="A357" s="126" t="s">
        <v>5507</v>
      </c>
      <c r="B357" s="20">
        <v>44</v>
      </c>
      <c r="C357" s="20" t="e">
        <f>VLOOKUP(File2Modul(A357),ModulVerantwortung,2,FALSE)</f>
        <v>#N/A</v>
      </c>
      <c r="D357" s="20"/>
      <c r="E357" s="109" t="s">
        <v>5508</v>
      </c>
      <c r="F357" s="126">
        <v>2</v>
      </c>
      <c r="G357" s="126">
        <v>1</v>
      </c>
      <c r="H357" s="126">
        <v>0</v>
      </c>
      <c r="I357" s="126">
        <v>2</v>
      </c>
      <c r="J357" s="126">
        <v>1</v>
      </c>
      <c r="K357" s="126">
        <v>1</v>
      </c>
      <c r="L357" s="126">
        <v>1</v>
      </c>
      <c r="M357" s="143" t="s">
        <v>5509</v>
      </c>
      <c r="N357" s="126">
        <v>7</v>
      </c>
      <c r="Q357" s="126">
        <v>0</v>
      </c>
      <c r="U357" s="126">
        <v>11</v>
      </c>
      <c r="V357" s="126" t="s">
        <v>3513</v>
      </c>
      <c r="W357" s="126">
        <v>1</v>
      </c>
      <c r="X357" s="126">
        <v>3</v>
      </c>
      <c r="Y357" s="126">
        <v>23</v>
      </c>
      <c r="Z357" s="126">
        <v>0</v>
      </c>
      <c r="AA357" s="126">
        <v>0</v>
      </c>
      <c r="AB357" s="126">
        <v>0</v>
      </c>
      <c r="AC357" s="126">
        <v>0</v>
      </c>
      <c r="AD357" s="126">
        <v>0</v>
      </c>
      <c r="AE357" s="126">
        <v>3</v>
      </c>
      <c r="AF357" s="126">
        <v>0.18</v>
      </c>
      <c r="AG357" s="126">
        <v>0</v>
      </c>
      <c r="AH357" s="126">
        <v>0</v>
      </c>
      <c r="AI357" s="126">
        <v>1</v>
      </c>
      <c r="BR357" s="126">
        <v>7</v>
      </c>
      <c r="BS357" s="126">
        <v>8</v>
      </c>
      <c r="BT357" s="126">
        <v>12</v>
      </c>
      <c r="BV357" s="126">
        <v>12</v>
      </c>
      <c r="BW357" s="126">
        <v>10</v>
      </c>
      <c r="BX357" s="126">
        <v>1</v>
      </c>
      <c r="BY357" s="126">
        <v>0</v>
      </c>
      <c r="BZ357" s="126">
        <v>54</v>
      </c>
      <c r="CA357" s="126">
        <v>30</v>
      </c>
    </row>
    <row r="358" spans="1:79" s="126" customFormat="1" ht="11.25" customHeight="1" x14ac:dyDescent="0.2">
      <c r="A358" s="126" t="s">
        <v>5507</v>
      </c>
      <c r="B358" s="20">
        <v>83</v>
      </c>
      <c r="C358" s="20" t="e">
        <f>VLOOKUP(File2Modul(A358),ModulVerantwortung,2,FALSE)</f>
        <v>#N/A</v>
      </c>
      <c r="D358" s="20"/>
      <c r="E358" s="109" t="s">
        <v>5510</v>
      </c>
      <c r="F358" s="126">
        <v>2</v>
      </c>
      <c r="G358" s="126">
        <v>1</v>
      </c>
      <c r="H358" s="126">
        <v>0</v>
      </c>
      <c r="I358" s="126">
        <v>2</v>
      </c>
      <c r="J358" s="126">
        <v>1</v>
      </c>
      <c r="K358" s="126">
        <v>3</v>
      </c>
      <c r="L358" s="126">
        <v>0</v>
      </c>
      <c r="M358" s="143"/>
      <c r="N358" s="126">
        <v>7</v>
      </c>
      <c r="Q358" s="126">
        <v>0</v>
      </c>
      <c r="U358" s="126">
        <v>9</v>
      </c>
      <c r="V358" s="126" t="s">
        <v>3513</v>
      </c>
      <c r="W358" s="126">
        <v>0</v>
      </c>
      <c r="X358" s="126">
        <v>2</v>
      </c>
      <c r="Y358" s="126">
        <v>18</v>
      </c>
      <c r="Z358" s="126">
        <v>0</v>
      </c>
      <c r="AA358" s="126">
        <v>0</v>
      </c>
      <c r="AB358" s="126">
        <v>0</v>
      </c>
      <c r="AC358" s="126">
        <v>0</v>
      </c>
      <c r="AD358" s="126">
        <v>0</v>
      </c>
      <c r="AE358" s="126">
        <v>2</v>
      </c>
      <c r="AF358" s="126">
        <v>0.22</v>
      </c>
      <c r="AG358" s="126">
        <v>0</v>
      </c>
      <c r="AH358" s="126">
        <v>0</v>
      </c>
      <c r="AI358" s="126">
        <v>1</v>
      </c>
      <c r="BR358" s="126">
        <v>6</v>
      </c>
      <c r="BS358" s="126">
        <v>7</v>
      </c>
      <c r="BT358" s="126">
        <v>9</v>
      </c>
      <c r="BV358" s="126">
        <v>10</v>
      </c>
      <c r="BW358" s="126">
        <v>9</v>
      </c>
      <c r="BX358" s="126">
        <v>1</v>
      </c>
      <c r="BY358" s="126">
        <v>0</v>
      </c>
      <c r="BZ358" s="126">
        <v>44</v>
      </c>
      <c r="CA358" s="126">
        <v>23</v>
      </c>
    </row>
    <row r="359" spans="1:79" s="126" customFormat="1" ht="11.25" customHeight="1" x14ac:dyDescent="0.2">
      <c r="A359" s="126" t="s">
        <v>5507</v>
      </c>
      <c r="B359" s="20">
        <v>0</v>
      </c>
      <c r="C359" s="20" t="e">
        <f>VLOOKUP(File2Modul(A359),ModulVerantwortung,2,FALSE)</f>
        <v>#N/A</v>
      </c>
      <c r="D359" s="20"/>
      <c r="E359" s="109" t="s">
        <v>5507</v>
      </c>
      <c r="M359" s="143"/>
      <c r="O359" s="126">
        <f>IF(ISNUMBER(T359),IF(T359&lt;&gt;0,S359/T359,O$23),"")</f>
        <v>0.94117647058823528</v>
      </c>
      <c r="P359" s="126">
        <f>IF(AND(ISNUMBER(AQ359),ISNUMBER(AR359)),IF(OR(AQ359&lt;&gt;0,AR359&lt;&gt;0),(T359+BG359)/(AQ359+AR359),P$23),"")</f>
        <v>18181818.490909092</v>
      </c>
      <c r="S359" s="126">
        <v>16</v>
      </c>
      <c r="T359" s="126">
        <v>17</v>
      </c>
      <c r="AJ359" s="126" t="s">
        <v>3502</v>
      </c>
      <c r="AK359" s="126">
        <v>0</v>
      </c>
      <c r="AL359" s="126">
        <v>0</v>
      </c>
      <c r="AM359" s="126">
        <v>2</v>
      </c>
      <c r="AN359" s="126">
        <v>7</v>
      </c>
      <c r="AO359" s="126" t="s">
        <v>3503</v>
      </c>
      <c r="AP359" s="126">
        <v>26</v>
      </c>
      <c r="AQ359" s="126">
        <v>27</v>
      </c>
      <c r="AR359" s="126">
        <v>28</v>
      </c>
      <c r="AS359" s="126">
        <v>1000000000</v>
      </c>
      <c r="AT359" s="126">
        <v>252</v>
      </c>
      <c r="AU359" s="126">
        <v>263</v>
      </c>
      <c r="AV359" s="126">
        <v>886</v>
      </c>
      <c r="AW359" s="126">
        <v>42950257.670000002</v>
      </c>
      <c r="AX359" s="126">
        <v>1000000000</v>
      </c>
      <c r="AY359" s="126">
        <v>1000000000</v>
      </c>
      <c r="AZ359" s="126">
        <v>41385148232285</v>
      </c>
      <c r="BA359" s="126">
        <v>1.06</v>
      </c>
      <c r="BB359" s="126">
        <v>100</v>
      </c>
      <c r="BC359" s="126">
        <v>395061241</v>
      </c>
      <c r="BD359" s="126">
        <v>106</v>
      </c>
      <c r="BE359" s="126">
        <v>31</v>
      </c>
      <c r="BF359" s="126">
        <v>64</v>
      </c>
      <c r="BG359" s="126">
        <v>1000000000</v>
      </c>
      <c r="BH359" s="126">
        <v>7</v>
      </c>
      <c r="BI359" s="126" t="s">
        <v>3504</v>
      </c>
      <c r="BJ359" s="126">
        <v>0.22700000000000001</v>
      </c>
      <c r="BK359" s="126">
        <v>0.24299999999999999</v>
      </c>
      <c r="BL359" s="126">
        <v>0.24399999999999999</v>
      </c>
      <c r="BM359" s="126">
        <v>1.4239999999999999</v>
      </c>
      <c r="BN359" s="126">
        <v>1.524</v>
      </c>
      <c r="BO359" s="126">
        <v>1.591</v>
      </c>
      <c r="BP359" s="126" t="s">
        <v>3505</v>
      </c>
      <c r="BQ359" s="126">
        <v>1.9119999999999999</v>
      </c>
    </row>
    <row r="360" spans="1:79" s="126" customFormat="1" ht="11.25" customHeight="1" x14ac:dyDescent="0.2">
      <c r="A360" s="126" t="s">
        <v>5511</v>
      </c>
      <c r="B360" s="20">
        <v>63</v>
      </c>
      <c r="C360" s="20" t="str">
        <f>VLOOKUP(File2Modul(A360),ModulVerantwortung,2,FALSE)</f>
        <v>weber18</v>
      </c>
      <c r="D360" s="20"/>
      <c r="E360" s="109" t="s">
        <v>3730</v>
      </c>
      <c r="F360" s="126">
        <v>6</v>
      </c>
      <c r="G360" s="126">
        <v>1</v>
      </c>
      <c r="H360" s="126">
        <v>0</v>
      </c>
      <c r="I360" s="126">
        <v>32</v>
      </c>
      <c r="J360" s="126">
        <v>1</v>
      </c>
      <c r="K360" s="126">
        <v>4</v>
      </c>
      <c r="L360" s="126">
        <v>1</v>
      </c>
      <c r="M360" s="143" t="s">
        <v>5512</v>
      </c>
      <c r="N360" s="126">
        <v>10</v>
      </c>
      <c r="Q360" s="126">
        <v>0</v>
      </c>
      <c r="U360" s="126">
        <v>13</v>
      </c>
      <c r="V360" s="126" t="s">
        <v>3790</v>
      </c>
      <c r="W360" s="126">
        <v>1</v>
      </c>
      <c r="X360" s="126">
        <v>7</v>
      </c>
      <c r="Y360" s="126">
        <v>38</v>
      </c>
      <c r="Z360" s="126">
        <v>0</v>
      </c>
      <c r="AA360" s="126">
        <v>0</v>
      </c>
      <c r="AB360" s="126">
        <v>0</v>
      </c>
      <c r="AC360" s="126">
        <v>0</v>
      </c>
      <c r="AD360" s="126">
        <v>0</v>
      </c>
      <c r="AE360" s="126">
        <v>1</v>
      </c>
      <c r="AF360" s="126">
        <v>2.46</v>
      </c>
      <c r="AG360" s="126">
        <v>2</v>
      </c>
      <c r="AH360" s="126">
        <v>0</v>
      </c>
      <c r="AI360" s="126">
        <v>1</v>
      </c>
      <c r="BR360" s="126">
        <v>4</v>
      </c>
      <c r="BS360" s="126">
        <v>7</v>
      </c>
      <c r="BT360" s="126">
        <v>8</v>
      </c>
      <c r="BV360" s="126">
        <v>18</v>
      </c>
      <c r="BW360" s="126">
        <v>11</v>
      </c>
      <c r="BX360" s="126">
        <v>1</v>
      </c>
      <c r="BY360" s="126">
        <v>0</v>
      </c>
      <c r="BZ360" s="126">
        <v>61</v>
      </c>
      <c r="CA360" s="126">
        <v>26</v>
      </c>
    </row>
    <row r="361" spans="1:79" s="126" customFormat="1" ht="11.25" customHeight="1" x14ac:dyDescent="0.2">
      <c r="A361" s="126" t="s">
        <v>5511</v>
      </c>
      <c r="B361" s="20">
        <v>116</v>
      </c>
      <c r="C361" s="20" t="str">
        <f>VLOOKUP(File2Modul(A361),ModulVerantwortung,2,FALSE)</f>
        <v>weber18</v>
      </c>
      <c r="D361" s="20"/>
      <c r="E361" s="109" t="s">
        <v>3731</v>
      </c>
      <c r="F361" s="126">
        <v>3</v>
      </c>
      <c r="G361" s="126">
        <v>2</v>
      </c>
      <c r="H361" s="126">
        <v>0</v>
      </c>
      <c r="I361" s="126">
        <v>3</v>
      </c>
      <c r="J361" s="126">
        <v>1</v>
      </c>
      <c r="K361" s="126">
        <v>2</v>
      </c>
      <c r="L361" s="126">
        <v>1</v>
      </c>
      <c r="M361" s="143" t="s">
        <v>5513</v>
      </c>
      <c r="N361" s="126">
        <v>6</v>
      </c>
      <c r="Q361" s="126">
        <v>0</v>
      </c>
      <c r="U361" s="126">
        <v>8</v>
      </c>
      <c r="V361" s="126" t="s">
        <v>3904</v>
      </c>
      <c r="W361" s="126">
        <v>1</v>
      </c>
      <c r="X361" s="126">
        <v>4</v>
      </c>
      <c r="Y361" s="126">
        <v>18</v>
      </c>
      <c r="Z361" s="126">
        <v>0</v>
      </c>
      <c r="AA361" s="126">
        <v>0</v>
      </c>
      <c r="AB361" s="126">
        <v>0</v>
      </c>
      <c r="AC361" s="126">
        <v>0</v>
      </c>
      <c r="AD361" s="126">
        <v>0</v>
      </c>
      <c r="AE361" s="126">
        <v>0</v>
      </c>
      <c r="AF361" s="126">
        <v>0.38</v>
      </c>
      <c r="AG361" s="126">
        <v>0</v>
      </c>
      <c r="AH361" s="126">
        <v>1</v>
      </c>
      <c r="AI361" s="126">
        <v>1</v>
      </c>
      <c r="BR361" s="126">
        <v>5</v>
      </c>
      <c r="BS361" s="126">
        <v>9</v>
      </c>
      <c r="BT361" s="126">
        <v>9</v>
      </c>
      <c r="BV361" s="126">
        <v>10</v>
      </c>
      <c r="BW361" s="126">
        <v>6</v>
      </c>
      <c r="BX361" s="126">
        <v>1</v>
      </c>
      <c r="BY361" s="126">
        <v>0</v>
      </c>
      <c r="BZ361" s="126">
        <v>43</v>
      </c>
      <c r="CA361" s="126">
        <v>15</v>
      </c>
    </row>
    <row r="362" spans="1:79" s="126" customFormat="1" ht="11.25" customHeight="1" x14ac:dyDescent="0.2">
      <c r="A362" s="126" t="s">
        <v>5511</v>
      </c>
      <c r="B362" s="20">
        <v>149</v>
      </c>
      <c r="C362" s="20" t="str">
        <f>VLOOKUP(File2Modul(A362),ModulVerantwortung,2,FALSE)</f>
        <v>weber18</v>
      </c>
      <c r="D362" s="20"/>
      <c r="E362" s="109" t="s">
        <v>3732</v>
      </c>
      <c r="F362" s="126">
        <v>4</v>
      </c>
      <c r="G362" s="126">
        <v>1</v>
      </c>
      <c r="H362" s="126">
        <v>0</v>
      </c>
      <c r="I362" s="126">
        <v>4</v>
      </c>
      <c r="J362" s="126">
        <v>1</v>
      </c>
      <c r="K362" s="126">
        <v>2</v>
      </c>
      <c r="L362" s="126">
        <v>2</v>
      </c>
      <c r="M362" s="143" t="s">
        <v>5514</v>
      </c>
      <c r="N362" s="126">
        <v>8</v>
      </c>
      <c r="Q362" s="126">
        <v>0</v>
      </c>
      <c r="U362" s="126">
        <v>13</v>
      </c>
      <c r="V362" s="126" t="s">
        <v>3767</v>
      </c>
      <c r="W362" s="126">
        <v>2</v>
      </c>
      <c r="X362" s="126">
        <v>6</v>
      </c>
      <c r="Y362" s="126">
        <v>35</v>
      </c>
      <c r="Z362" s="126">
        <v>0</v>
      </c>
      <c r="AA362" s="126">
        <v>0</v>
      </c>
      <c r="AB362" s="126">
        <v>0</v>
      </c>
      <c r="AC362" s="126">
        <v>0</v>
      </c>
      <c r="AD362" s="126">
        <v>1</v>
      </c>
      <c r="AE362" s="126">
        <v>1</v>
      </c>
      <c r="AF362" s="126">
        <v>0.31</v>
      </c>
      <c r="AG362" s="126">
        <v>1</v>
      </c>
      <c r="AH362" s="126">
        <v>0</v>
      </c>
      <c r="AI362" s="126">
        <v>1</v>
      </c>
      <c r="BR362" s="126">
        <v>3</v>
      </c>
      <c r="BS362" s="126">
        <v>5</v>
      </c>
      <c r="BT362" s="126">
        <v>6</v>
      </c>
      <c r="BV362" s="126">
        <v>14</v>
      </c>
      <c r="BW362" s="126">
        <v>9</v>
      </c>
      <c r="BX362" s="126">
        <v>1</v>
      </c>
      <c r="BY362" s="126">
        <v>0</v>
      </c>
      <c r="BZ362" s="126">
        <v>35</v>
      </c>
      <c r="CA362" s="126">
        <v>13</v>
      </c>
    </row>
    <row r="363" spans="1:79" s="126" customFormat="1" ht="11.25" customHeight="1" x14ac:dyDescent="0.2">
      <c r="A363" s="126" t="s">
        <v>5511</v>
      </c>
      <c r="B363" s="20">
        <v>199</v>
      </c>
      <c r="C363" s="20" t="str">
        <f>VLOOKUP(File2Modul(A363),ModulVerantwortung,2,FALSE)</f>
        <v>weber18</v>
      </c>
      <c r="D363" s="20"/>
      <c r="E363" s="109" t="s">
        <v>3733</v>
      </c>
      <c r="F363" s="126">
        <v>1</v>
      </c>
      <c r="G363" s="126">
        <v>0</v>
      </c>
      <c r="H363" s="126">
        <v>0</v>
      </c>
      <c r="I363" s="126">
        <v>1</v>
      </c>
      <c r="J363" s="126">
        <v>1</v>
      </c>
      <c r="K363" s="126">
        <v>2</v>
      </c>
      <c r="L363" s="126">
        <v>1</v>
      </c>
      <c r="M363" s="143" t="s">
        <v>5515</v>
      </c>
      <c r="N363" s="126">
        <v>2</v>
      </c>
      <c r="Q363" s="126">
        <v>0</v>
      </c>
      <c r="U363" s="126">
        <v>3</v>
      </c>
      <c r="V363" s="126" t="s">
        <v>3507</v>
      </c>
      <c r="W363" s="126">
        <v>1</v>
      </c>
      <c r="X363" s="126">
        <v>2</v>
      </c>
      <c r="Y363" s="126">
        <v>6</v>
      </c>
      <c r="Z363" s="126">
        <v>0</v>
      </c>
      <c r="AA363" s="126">
        <v>0</v>
      </c>
      <c r="AB363" s="126">
        <v>0</v>
      </c>
      <c r="AC363" s="126">
        <v>0</v>
      </c>
      <c r="AD363" s="126">
        <v>0</v>
      </c>
      <c r="AE363" s="126">
        <v>1</v>
      </c>
      <c r="AF363" s="126">
        <v>0.33</v>
      </c>
      <c r="AG363" s="126">
        <v>0</v>
      </c>
      <c r="AH363" s="126">
        <v>0</v>
      </c>
      <c r="AI363" s="126">
        <v>1</v>
      </c>
      <c r="BR363" s="126">
        <v>6</v>
      </c>
      <c r="BS363" s="126">
        <v>6</v>
      </c>
      <c r="BT363" s="126">
        <v>9</v>
      </c>
      <c r="BV363" s="126">
        <v>3</v>
      </c>
      <c r="BW363" s="126">
        <v>3</v>
      </c>
      <c r="BX363" s="126">
        <v>1</v>
      </c>
      <c r="BY363" s="126">
        <v>0</v>
      </c>
      <c r="BZ363" s="126">
        <v>11</v>
      </c>
      <c r="CA363" s="126">
        <v>8</v>
      </c>
    </row>
    <row r="364" spans="1:79" s="126" customFormat="1" ht="11.25" customHeight="1" x14ac:dyDescent="0.2">
      <c r="A364" s="126" t="s">
        <v>5511</v>
      </c>
      <c r="B364" s="20">
        <v>219</v>
      </c>
      <c r="C364" s="20" t="str">
        <f>VLOOKUP(File2Modul(A364),ModulVerantwortung,2,FALSE)</f>
        <v>weber18</v>
      </c>
      <c r="D364" s="20"/>
      <c r="E364" s="109" t="s">
        <v>3734</v>
      </c>
      <c r="F364" s="126">
        <v>2</v>
      </c>
      <c r="G364" s="126">
        <v>1</v>
      </c>
      <c r="H364" s="126">
        <v>0</v>
      </c>
      <c r="I364" s="126">
        <v>2</v>
      </c>
      <c r="J364" s="126">
        <v>1</v>
      </c>
      <c r="K364" s="126">
        <v>1</v>
      </c>
      <c r="L364" s="126">
        <v>0</v>
      </c>
      <c r="M364" s="143"/>
      <c r="N364" s="126">
        <v>2</v>
      </c>
      <c r="Q364" s="126">
        <v>0</v>
      </c>
      <c r="U364" s="126">
        <v>2</v>
      </c>
      <c r="V364" s="126" t="s">
        <v>3513</v>
      </c>
      <c r="W364" s="126">
        <v>0</v>
      </c>
      <c r="X364" s="126">
        <v>2</v>
      </c>
      <c r="Y364" s="126">
        <v>10</v>
      </c>
      <c r="Z364" s="126">
        <v>0</v>
      </c>
      <c r="AA364" s="126">
        <v>0</v>
      </c>
      <c r="AB364" s="126">
        <v>0</v>
      </c>
      <c r="AC364" s="126">
        <v>0</v>
      </c>
      <c r="AD364" s="126">
        <v>0</v>
      </c>
      <c r="AE364" s="126">
        <v>0</v>
      </c>
      <c r="AF364" s="126">
        <v>1</v>
      </c>
      <c r="AG364" s="126">
        <v>0</v>
      </c>
      <c r="AH364" s="126">
        <v>0</v>
      </c>
      <c r="AI364" s="126">
        <v>1</v>
      </c>
      <c r="BR364" s="126">
        <v>5</v>
      </c>
      <c r="BS364" s="126">
        <v>8</v>
      </c>
      <c r="BT364" s="126">
        <v>8</v>
      </c>
      <c r="BV364" s="126">
        <v>3</v>
      </c>
      <c r="BW364" s="126">
        <v>2</v>
      </c>
      <c r="BX364" s="126">
        <v>1</v>
      </c>
      <c r="BY364" s="126">
        <v>0</v>
      </c>
      <c r="BZ364" s="126">
        <v>12</v>
      </c>
      <c r="CA364" s="126">
        <v>4</v>
      </c>
    </row>
    <row r="365" spans="1:79" s="126" customFormat="1" ht="11.25" customHeight="1" x14ac:dyDescent="0.2">
      <c r="A365" s="126" t="s">
        <v>5511</v>
      </c>
      <c r="B365" s="20">
        <v>0</v>
      </c>
      <c r="C365" s="20" t="str">
        <f>VLOOKUP(File2Modul(A365),ModulVerantwortung,2,FALSE)</f>
        <v>weber18</v>
      </c>
      <c r="D365" s="20"/>
      <c r="E365" s="109" t="s">
        <v>5511</v>
      </c>
      <c r="M365" s="143"/>
      <c r="O365" s="126">
        <f>IF(ISNUMBER(T365),IF(T365&lt;&gt;0,S365/T365,O$23),"")</f>
        <v>1.5</v>
      </c>
      <c r="P365" s="126">
        <f>IF(AND(ISNUMBER(AQ365),ISNUMBER(AR365)),IF(OR(AQ365&lt;&gt;0,AR365&lt;&gt;0),(T365+BG365)/(AQ365+AR365),P$23),"")</f>
        <v>14285714.6</v>
      </c>
      <c r="S365" s="126">
        <v>33</v>
      </c>
      <c r="T365" s="126">
        <v>22</v>
      </c>
      <c r="AJ365" s="126" t="s">
        <v>3502</v>
      </c>
      <c r="AK365" s="126">
        <v>0</v>
      </c>
      <c r="AL365" s="126">
        <v>0</v>
      </c>
      <c r="AM365" s="126">
        <v>5</v>
      </c>
      <c r="AN365" s="126">
        <v>8</v>
      </c>
      <c r="AO365" s="126" t="s">
        <v>3503</v>
      </c>
      <c r="AP365" s="126">
        <v>41</v>
      </c>
      <c r="AQ365" s="126">
        <v>29</v>
      </c>
      <c r="AR365" s="126">
        <v>41</v>
      </c>
      <c r="AS365" s="126">
        <v>1000000000</v>
      </c>
      <c r="AT365" s="126">
        <v>338</v>
      </c>
      <c r="AU365" s="126">
        <v>361</v>
      </c>
      <c r="AV365" s="126">
        <v>1236</v>
      </c>
      <c r="AW365" s="126">
        <v>26268800.350000001</v>
      </c>
      <c r="AX365" s="126">
        <v>1000000000</v>
      </c>
      <c r="AY365" s="126">
        <v>1000000000</v>
      </c>
      <c r="AZ365" s="126">
        <v>26834818647761.398</v>
      </c>
      <c r="BA365" s="126">
        <v>0.03</v>
      </c>
      <c r="BB365" s="126">
        <v>100</v>
      </c>
      <c r="BC365" s="126">
        <v>295960567</v>
      </c>
      <c r="BD365" s="126">
        <v>231</v>
      </c>
      <c r="BE365" s="126">
        <v>76</v>
      </c>
      <c r="BF365" s="126">
        <v>97</v>
      </c>
      <c r="BG365" s="126">
        <v>1000000000</v>
      </c>
      <c r="BH365" s="126">
        <v>26</v>
      </c>
      <c r="BI365" s="126" t="s">
        <v>3504</v>
      </c>
      <c r="BJ365" s="126">
        <v>0.51500000000000001</v>
      </c>
      <c r="BK365" s="126">
        <v>0.58099999999999996</v>
      </c>
      <c r="BL365" s="126">
        <v>0.62</v>
      </c>
      <c r="BM365" s="126">
        <v>1.9430000000000001</v>
      </c>
      <c r="BN365" s="126">
        <v>2.0680000000000001</v>
      </c>
      <c r="BO365" s="126">
        <v>2.1459999999999999</v>
      </c>
      <c r="BP365" s="126" t="s">
        <v>3505</v>
      </c>
      <c r="BQ365" s="126">
        <v>2.3199999999999998</v>
      </c>
    </row>
    <row r="366" spans="1:79" s="126" customFormat="1" ht="11.25" customHeight="1" x14ac:dyDescent="0.2">
      <c r="A366" s="126" t="s">
        <v>5516</v>
      </c>
      <c r="B366" s="20">
        <v>86</v>
      </c>
      <c r="C366" s="20" t="str">
        <f>VLOOKUP(File2Modul(A366),ModulVerantwortung,2,FALSE)</f>
        <v>weber18</v>
      </c>
      <c r="D366" s="20"/>
      <c r="E366" s="109" t="s">
        <v>5517</v>
      </c>
      <c r="F366" s="126">
        <v>3</v>
      </c>
      <c r="G366" s="126">
        <v>2</v>
      </c>
      <c r="H366" s="126">
        <v>0</v>
      </c>
      <c r="I366" s="126">
        <v>3</v>
      </c>
      <c r="J366" s="126">
        <v>1</v>
      </c>
      <c r="K366" s="126">
        <v>1</v>
      </c>
      <c r="L366" s="126">
        <v>1</v>
      </c>
      <c r="M366" s="143" t="s">
        <v>5518</v>
      </c>
      <c r="N366" s="126">
        <v>7</v>
      </c>
      <c r="Q366" s="126">
        <v>0</v>
      </c>
      <c r="U366" s="126">
        <v>10</v>
      </c>
      <c r="V366" s="126" t="s">
        <v>3516</v>
      </c>
      <c r="W366" s="126">
        <v>1</v>
      </c>
      <c r="X366" s="126">
        <v>4</v>
      </c>
      <c r="Y366" s="126">
        <v>21</v>
      </c>
      <c r="Z366" s="126">
        <v>0</v>
      </c>
      <c r="AA366" s="126">
        <v>0</v>
      </c>
      <c r="AB366" s="126">
        <v>0</v>
      </c>
      <c r="AC366" s="126">
        <v>0</v>
      </c>
      <c r="AD366" s="126">
        <v>0</v>
      </c>
      <c r="AE366" s="126">
        <v>2</v>
      </c>
      <c r="AF366" s="126">
        <v>0.3</v>
      </c>
      <c r="AG366" s="126">
        <v>0</v>
      </c>
      <c r="AH366" s="126">
        <v>0</v>
      </c>
      <c r="AI366" s="126">
        <v>1</v>
      </c>
      <c r="BR366" s="126">
        <v>5</v>
      </c>
      <c r="BS366" s="126">
        <v>7</v>
      </c>
      <c r="BT366" s="126">
        <v>9</v>
      </c>
      <c r="BV366" s="126">
        <v>12</v>
      </c>
      <c r="BW366" s="126">
        <v>9</v>
      </c>
      <c r="BX366" s="126">
        <v>1</v>
      </c>
      <c r="BY366" s="126">
        <v>0</v>
      </c>
      <c r="BZ366" s="126">
        <v>46</v>
      </c>
      <c r="CA366" s="126">
        <v>23</v>
      </c>
    </row>
    <row r="367" spans="1:79" s="126" customFormat="1" ht="11.25" customHeight="1" x14ac:dyDescent="0.2">
      <c r="A367" s="126" t="s">
        <v>5516</v>
      </c>
      <c r="B367" s="20">
        <v>121</v>
      </c>
      <c r="C367" s="20" t="str">
        <f>VLOOKUP(File2Modul(A367),ModulVerantwortung,2,FALSE)</f>
        <v>weber18</v>
      </c>
      <c r="D367" s="20"/>
      <c r="E367" s="109" t="s">
        <v>5519</v>
      </c>
      <c r="F367" s="126">
        <v>2</v>
      </c>
      <c r="G367" s="126">
        <v>1</v>
      </c>
      <c r="H367" s="126">
        <v>0</v>
      </c>
      <c r="I367" s="126">
        <v>2</v>
      </c>
      <c r="J367" s="126">
        <v>1</v>
      </c>
      <c r="K367" s="126">
        <v>1</v>
      </c>
      <c r="L367" s="126">
        <v>1</v>
      </c>
      <c r="M367" s="143" t="s">
        <v>5520</v>
      </c>
      <c r="N367" s="126">
        <v>6</v>
      </c>
      <c r="Q367" s="126">
        <v>0</v>
      </c>
      <c r="U367" s="126">
        <v>7</v>
      </c>
      <c r="V367" s="126" t="s">
        <v>3513</v>
      </c>
      <c r="W367" s="126">
        <v>1</v>
      </c>
      <c r="X367" s="126">
        <v>3</v>
      </c>
      <c r="Y367" s="126">
        <v>12</v>
      </c>
      <c r="Z367" s="126">
        <v>0</v>
      </c>
      <c r="AA367" s="126">
        <v>0</v>
      </c>
      <c r="AB367" s="126">
        <v>0</v>
      </c>
      <c r="AC367" s="126">
        <v>0</v>
      </c>
      <c r="AD367" s="126">
        <v>0</v>
      </c>
      <c r="AE367" s="126">
        <v>1</v>
      </c>
      <c r="AF367" s="126">
        <v>0.28999999999999998</v>
      </c>
      <c r="AG367" s="126">
        <v>0</v>
      </c>
      <c r="AH367" s="126">
        <v>0</v>
      </c>
      <c r="AI367" s="126">
        <v>1</v>
      </c>
      <c r="BR367" s="126">
        <v>13</v>
      </c>
      <c r="BS367" s="126">
        <v>15</v>
      </c>
      <c r="BT367" s="126">
        <v>17</v>
      </c>
      <c r="BV367" s="126">
        <v>8</v>
      </c>
      <c r="BW367" s="126">
        <v>7</v>
      </c>
      <c r="BX367" s="126">
        <v>1</v>
      </c>
      <c r="BY367" s="126">
        <v>0</v>
      </c>
      <c r="BZ367" s="126">
        <v>73</v>
      </c>
      <c r="CA367" s="126">
        <v>32</v>
      </c>
    </row>
    <row r="368" spans="1:79" s="126" customFormat="1" ht="11.25" customHeight="1" x14ac:dyDescent="0.2">
      <c r="A368" s="126" t="s">
        <v>5516</v>
      </c>
      <c r="B368" s="20">
        <v>147</v>
      </c>
      <c r="C368" s="20" t="str">
        <f>VLOOKUP(File2Modul(A368),ModulVerantwortung,2,FALSE)</f>
        <v>weber18</v>
      </c>
      <c r="D368" s="20"/>
      <c r="E368" s="109" t="s">
        <v>3735</v>
      </c>
      <c r="F368" s="126">
        <v>2</v>
      </c>
      <c r="G368" s="126">
        <v>1</v>
      </c>
      <c r="H368" s="126">
        <v>0</v>
      </c>
      <c r="I368" s="126">
        <v>2</v>
      </c>
      <c r="J368" s="126">
        <v>1</v>
      </c>
      <c r="K368" s="126">
        <v>1</v>
      </c>
      <c r="L368" s="126">
        <v>1</v>
      </c>
      <c r="M368" s="143" t="s">
        <v>5521</v>
      </c>
      <c r="N368" s="126">
        <v>4</v>
      </c>
      <c r="Q368" s="126">
        <v>0</v>
      </c>
      <c r="U368" s="126">
        <v>6</v>
      </c>
      <c r="V368" s="126" t="s">
        <v>3513</v>
      </c>
      <c r="W368" s="126">
        <v>1</v>
      </c>
      <c r="X368" s="126">
        <v>3</v>
      </c>
      <c r="Y368" s="126">
        <v>14</v>
      </c>
      <c r="Z368" s="126">
        <v>0</v>
      </c>
      <c r="AA368" s="126">
        <v>0</v>
      </c>
      <c r="AB368" s="126">
        <v>0</v>
      </c>
      <c r="AC368" s="126">
        <v>0</v>
      </c>
      <c r="AD368" s="126">
        <v>0</v>
      </c>
      <c r="AE368" s="126">
        <v>1</v>
      </c>
      <c r="AF368" s="126">
        <v>0.33</v>
      </c>
      <c r="AG368" s="126">
        <v>0</v>
      </c>
      <c r="AH368" s="126">
        <v>0</v>
      </c>
      <c r="AI368" s="126">
        <v>1</v>
      </c>
      <c r="BR368" s="126">
        <v>5</v>
      </c>
      <c r="BS368" s="126">
        <v>7</v>
      </c>
      <c r="BT368" s="126">
        <v>9</v>
      </c>
      <c r="BV368" s="126">
        <v>7</v>
      </c>
      <c r="BW368" s="126">
        <v>5</v>
      </c>
      <c r="BX368" s="126">
        <v>1</v>
      </c>
      <c r="BY368" s="126">
        <v>0</v>
      </c>
      <c r="BZ368" s="126">
        <v>26</v>
      </c>
      <c r="CA368" s="126">
        <v>13</v>
      </c>
    </row>
    <row r="369" spans="1:79" s="126" customFormat="1" ht="11.25" customHeight="1" x14ac:dyDescent="0.2">
      <c r="A369" s="126" t="s">
        <v>5516</v>
      </c>
      <c r="B369" s="20">
        <v>175</v>
      </c>
      <c r="C369" s="20" t="str">
        <f>VLOOKUP(File2Modul(A369),ModulVerantwortung,2,FALSE)</f>
        <v>weber18</v>
      </c>
      <c r="D369" s="20"/>
      <c r="E369" s="109" t="s">
        <v>3736</v>
      </c>
      <c r="F369" s="126">
        <v>2</v>
      </c>
      <c r="G369" s="126">
        <v>1</v>
      </c>
      <c r="H369" s="126">
        <v>0</v>
      </c>
      <c r="I369" s="126">
        <v>2</v>
      </c>
      <c r="J369" s="126">
        <v>1</v>
      </c>
      <c r="K369" s="126">
        <v>1</v>
      </c>
      <c r="L369" s="126">
        <v>1</v>
      </c>
      <c r="M369" s="143" t="s">
        <v>5522</v>
      </c>
      <c r="N369" s="126">
        <v>5</v>
      </c>
      <c r="Q369" s="126">
        <v>0</v>
      </c>
      <c r="U369" s="126">
        <v>6</v>
      </c>
      <c r="V369" s="126" t="s">
        <v>3513</v>
      </c>
      <c r="W369" s="126">
        <v>1</v>
      </c>
      <c r="X369" s="126">
        <v>3</v>
      </c>
      <c r="Y369" s="126">
        <v>16</v>
      </c>
      <c r="Z369" s="126">
        <v>0</v>
      </c>
      <c r="AA369" s="126">
        <v>0</v>
      </c>
      <c r="AB369" s="126">
        <v>0</v>
      </c>
      <c r="AC369" s="126">
        <v>0</v>
      </c>
      <c r="AD369" s="126">
        <v>0</v>
      </c>
      <c r="AE369" s="126">
        <v>1</v>
      </c>
      <c r="AF369" s="126">
        <v>0.33</v>
      </c>
      <c r="AG369" s="126">
        <v>0</v>
      </c>
      <c r="AH369" s="126">
        <v>0</v>
      </c>
      <c r="AI369" s="126">
        <v>1</v>
      </c>
      <c r="BR369" s="126">
        <v>5</v>
      </c>
      <c r="BS369" s="126">
        <v>6</v>
      </c>
      <c r="BT369" s="126">
        <v>8</v>
      </c>
      <c r="BV369" s="126">
        <v>8</v>
      </c>
      <c r="BW369" s="126">
        <v>6</v>
      </c>
      <c r="BX369" s="126">
        <v>1</v>
      </c>
      <c r="BY369" s="126">
        <v>0</v>
      </c>
      <c r="BZ369" s="126">
        <v>27</v>
      </c>
      <c r="CA369" s="126">
        <v>13</v>
      </c>
    </row>
    <row r="370" spans="1:79" s="126" customFormat="1" ht="11.25" customHeight="1" x14ac:dyDescent="0.2">
      <c r="A370" s="126" t="s">
        <v>5516</v>
      </c>
      <c r="B370" s="20">
        <v>205</v>
      </c>
      <c r="C370" s="20" t="str">
        <f>VLOOKUP(File2Modul(A370),ModulVerantwortung,2,FALSE)</f>
        <v>weber18</v>
      </c>
      <c r="D370" s="20"/>
      <c r="E370" s="109" t="s">
        <v>3737</v>
      </c>
      <c r="F370" s="126">
        <v>2</v>
      </c>
      <c r="G370" s="126">
        <v>1</v>
      </c>
      <c r="H370" s="126">
        <v>0</v>
      </c>
      <c r="I370" s="126">
        <v>2</v>
      </c>
      <c r="J370" s="126">
        <v>1</v>
      </c>
      <c r="K370" s="126">
        <v>1</v>
      </c>
      <c r="L370" s="126">
        <v>0</v>
      </c>
      <c r="M370" s="143"/>
      <c r="N370" s="126">
        <v>3</v>
      </c>
      <c r="Q370" s="126">
        <v>0</v>
      </c>
      <c r="U370" s="126">
        <v>3</v>
      </c>
      <c r="V370" s="126" t="s">
        <v>3513</v>
      </c>
      <c r="W370" s="126">
        <v>0</v>
      </c>
      <c r="X370" s="126">
        <v>2</v>
      </c>
      <c r="Y370" s="126">
        <v>9</v>
      </c>
      <c r="Z370" s="126">
        <v>0</v>
      </c>
      <c r="AA370" s="126">
        <v>0</v>
      </c>
      <c r="AB370" s="126">
        <v>0</v>
      </c>
      <c r="AC370" s="126">
        <v>0</v>
      </c>
      <c r="AD370" s="126">
        <v>0</v>
      </c>
      <c r="AE370" s="126">
        <v>1</v>
      </c>
      <c r="AF370" s="126">
        <v>0.67</v>
      </c>
      <c r="AG370" s="126">
        <v>0</v>
      </c>
      <c r="AH370" s="126">
        <v>0</v>
      </c>
      <c r="AI370" s="126">
        <v>1</v>
      </c>
      <c r="BR370" s="126">
        <v>7</v>
      </c>
      <c r="BS370" s="126">
        <v>9</v>
      </c>
      <c r="BT370" s="126">
        <v>12</v>
      </c>
      <c r="BV370" s="126">
        <v>5</v>
      </c>
      <c r="BW370" s="126">
        <v>4</v>
      </c>
      <c r="BX370" s="126">
        <v>1</v>
      </c>
      <c r="BY370" s="126">
        <v>0</v>
      </c>
      <c r="BZ370" s="126">
        <v>25</v>
      </c>
      <c r="CA370" s="126">
        <v>13</v>
      </c>
    </row>
    <row r="371" spans="1:79" s="126" customFormat="1" ht="11.25" customHeight="1" x14ac:dyDescent="0.2">
      <c r="A371" s="126" t="s">
        <v>5516</v>
      </c>
      <c r="B371" s="20">
        <v>230</v>
      </c>
      <c r="C371" s="20" t="str">
        <f>VLOOKUP(File2Modul(A371),ModulVerantwortung,2,FALSE)</f>
        <v>weber18</v>
      </c>
      <c r="D371" s="20"/>
      <c r="E371" s="109" t="s">
        <v>3738</v>
      </c>
      <c r="F371" s="126">
        <v>3</v>
      </c>
      <c r="G371" s="126">
        <v>2</v>
      </c>
      <c r="H371" s="126">
        <v>0</v>
      </c>
      <c r="I371" s="126">
        <v>3</v>
      </c>
      <c r="J371" s="126">
        <v>1</v>
      </c>
      <c r="K371" s="126">
        <v>3</v>
      </c>
      <c r="L371" s="126">
        <v>4</v>
      </c>
      <c r="M371" s="143" t="s">
        <v>5523</v>
      </c>
      <c r="N371" s="126">
        <v>9</v>
      </c>
      <c r="Q371" s="126">
        <v>0</v>
      </c>
      <c r="U371" s="126">
        <v>10</v>
      </c>
      <c r="V371" s="126" t="s">
        <v>3516</v>
      </c>
      <c r="W371" s="126">
        <v>4</v>
      </c>
      <c r="X371" s="126">
        <v>7</v>
      </c>
      <c r="Y371" s="126">
        <v>28</v>
      </c>
      <c r="Z371" s="126">
        <v>0</v>
      </c>
      <c r="AA371" s="126">
        <v>0</v>
      </c>
      <c r="AB371" s="126">
        <v>0</v>
      </c>
      <c r="AC371" s="126">
        <v>0</v>
      </c>
      <c r="AD371" s="126">
        <v>0</v>
      </c>
      <c r="AE371" s="126">
        <v>1</v>
      </c>
      <c r="AF371" s="126">
        <v>0.3</v>
      </c>
      <c r="AG371" s="126">
        <v>0</v>
      </c>
      <c r="AH371" s="126">
        <v>0</v>
      </c>
      <c r="AI371" s="126">
        <v>1</v>
      </c>
      <c r="BR371" s="126">
        <v>6</v>
      </c>
      <c r="BS371" s="126">
        <v>8</v>
      </c>
      <c r="BT371" s="126">
        <v>9</v>
      </c>
      <c r="BV371" s="126">
        <v>13</v>
      </c>
      <c r="BW371" s="126">
        <v>10</v>
      </c>
      <c r="BX371" s="126">
        <v>1</v>
      </c>
      <c r="BY371" s="126">
        <v>0</v>
      </c>
      <c r="BZ371" s="126">
        <v>56</v>
      </c>
      <c r="CA371" s="126">
        <v>28</v>
      </c>
    </row>
    <row r="372" spans="1:79" s="126" customFormat="1" ht="11.25" customHeight="1" x14ac:dyDescent="0.2">
      <c r="A372" s="126" t="s">
        <v>5516</v>
      </c>
      <c r="B372" s="20">
        <v>272</v>
      </c>
      <c r="C372" s="20" t="str">
        <f>VLOOKUP(File2Modul(A372),ModulVerantwortung,2,FALSE)</f>
        <v>weber18</v>
      </c>
      <c r="D372" s="20"/>
      <c r="E372" s="109" t="s">
        <v>3739</v>
      </c>
      <c r="F372" s="126">
        <v>2</v>
      </c>
      <c r="G372" s="126">
        <v>1</v>
      </c>
      <c r="H372" s="126">
        <v>0</v>
      </c>
      <c r="I372" s="126">
        <v>2</v>
      </c>
      <c r="J372" s="126">
        <v>1</v>
      </c>
      <c r="K372" s="126">
        <v>1</v>
      </c>
      <c r="L372" s="126">
        <v>1</v>
      </c>
      <c r="M372" s="143" t="s">
        <v>5524</v>
      </c>
      <c r="N372" s="126">
        <v>5</v>
      </c>
      <c r="Q372" s="126">
        <v>0</v>
      </c>
      <c r="U372" s="126">
        <v>6</v>
      </c>
      <c r="V372" s="126" t="s">
        <v>3513</v>
      </c>
      <c r="W372" s="126">
        <v>1</v>
      </c>
      <c r="X372" s="126">
        <v>3</v>
      </c>
      <c r="Y372" s="126">
        <v>18</v>
      </c>
      <c r="Z372" s="126">
        <v>0</v>
      </c>
      <c r="AA372" s="126">
        <v>0</v>
      </c>
      <c r="AB372" s="126">
        <v>0</v>
      </c>
      <c r="AC372" s="126">
        <v>0</v>
      </c>
      <c r="AD372" s="126">
        <v>0</v>
      </c>
      <c r="AE372" s="126">
        <v>2</v>
      </c>
      <c r="AF372" s="126">
        <v>0.33</v>
      </c>
      <c r="AG372" s="126">
        <v>0</v>
      </c>
      <c r="AH372" s="126">
        <v>0</v>
      </c>
      <c r="AI372" s="126">
        <v>1</v>
      </c>
      <c r="BR372" s="126">
        <v>4</v>
      </c>
      <c r="BS372" s="126">
        <v>6</v>
      </c>
      <c r="BT372" s="126">
        <v>8</v>
      </c>
      <c r="BV372" s="126">
        <v>9</v>
      </c>
      <c r="BW372" s="126">
        <v>7</v>
      </c>
      <c r="BX372" s="126">
        <v>1</v>
      </c>
      <c r="BY372" s="126">
        <v>0</v>
      </c>
      <c r="BZ372" s="126">
        <v>28</v>
      </c>
      <c r="CA372" s="126">
        <v>15</v>
      </c>
    </row>
    <row r="373" spans="1:79" s="126" customFormat="1" ht="11.25" customHeight="1" x14ac:dyDescent="0.2">
      <c r="A373" s="126" t="s">
        <v>5516</v>
      </c>
      <c r="B373" s="20">
        <v>304</v>
      </c>
      <c r="C373" s="20" t="str">
        <f>VLOOKUP(File2Modul(A373),ModulVerantwortung,2,FALSE)</f>
        <v>weber18</v>
      </c>
      <c r="D373" s="20"/>
      <c r="E373" s="109" t="s">
        <v>3740</v>
      </c>
      <c r="F373" s="126">
        <v>1</v>
      </c>
      <c r="G373" s="126">
        <v>0</v>
      </c>
      <c r="H373" s="126">
        <v>0</v>
      </c>
      <c r="I373" s="126">
        <v>1</v>
      </c>
      <c r="J373" s="126">
        <v>1</v>
      </c>
      <c r="K373" s="126">
        <v>1</v>
      </c>
      <c r="L373" s="126">
        <v>1</v>
      </c>
      <c r="M373" s="143" t="s">
        <v>5525</v>
      </c>
      <c r="N373" s="126">
        <v>3</v>
      </c>
      <c r="Q373" s="126">
        <v>0</v>
      </c>
      <c r="U373" s="126">
        <v>3</v>
      </c>
      <c r="V373" s="126" t="s">
        <v>3507</v>
      </c>
      <c r="W373" s="126">
        <v>1</v>
      </c>
      <c r="X373" s="126">
        <v>2</v>
      </c>
      <c r="Y373" s="126">
        <v>9</v>
      </c>
      <c r="Z373" s="126">
        <v>0</v>
      </c>
      <c r="AA373" s="126">
        <v>0</v>
      </c>
      <c r="AB373" s="126">
        <v>0</v>
      </c>
      <c r="AC373" s="126">
        <v>0</v>
      </c>
      <c r="AD373" s="126">
        <v>0</v>
      </c>
      <c r="AE373" s="126">
        <v>1</v>
      </c>
      <c r="AF373" s="126">
        <v>0.33</v>
      </c>
      <c r="AG373" s="126">
        <v>0</v>
      </c>
      <c r="AH373" s="126">
        <v>0</v>
      </c>
      <c r="AI373" s="126">
        <v>1</v>
      </c>
      <c r="BR373" s="126">
        <v>7</v>
      </c>
      <c r="BS373" s="126">
        <v>7</v>
      </c>
      <c r="BT373" s="126">
        <v>9</v>
      </c>
      <c r="BV373" s="126">
        <v>4</v>
      </c>
      <c r="BW373" s="126">
        <v>4</v>
      </c>
      <c r="BX373" s="126">
        <v>1</v>
      </c>
      <c r="BY373" s="126">
        <v>0</v>
      </c>
      <c r="BZ373" s="126">
        <v>20</v>
      </c>
      <c r="CA373" s="126">
        <v>9</v>
      </c>
    </row>
    <row r="374" spans="1:79" s="126" customFormat="1" ht="11.25" customHeight="1" x14ac:dyDescent="0.2">
      <c r="A374" s="126" t="s">
        <v>5516</v>
      </c>
      <c r="B374" s="20">
        <v>327</v>
      </c>
      <c r="C374" s="20" t="str">
        <f>VLOOKUP(File2Modul(A374),ModulVerantwortung,2,FALSE)</f>
        <v>weber18</v>
      </c>
      <c r="D374" s="20"/>
      <c r="E374" s="109" t="s">
        <v>3741</v>
      </c>
      <c r="F374" s="126">
        <v>1</v>
      </c>
      <c r="G374" s="126">
        <v>0</v>
      </c>
      <c r="H374" s="126">
        <v>0</v>
      </c>
      <c r="I374" s="126">
        <v>1</v>
      </c>
      <c r="J374" s="126">
        <v>1</v>
      </c>
      <c r="K374" s="126">
        <v>1</v>
      </c>
      <c r="L374" s="126">
        <v>0</v>
      </c>
      <c r="M374" s="143"/>
      <c r="N374" s="126">
        <v>2</v>
      </c>
      <c r="Q374" s="126">
        <v>0</v>
      </c>
      <c r="U374" s="126">
        <v>2</v>
      </c>
      <c r="V374" s="126" t="s">
        <v>3507</v>
      </c>
      <c r="W374" s="126">
        <v>0</v>
      </c>
      <c r="X374" s="126">
        <v>1</v>
      </c>
      <c r="Y374" s="126">
        <v>2</v>
      </c>
      <c r="Z374" s="126">
        <v>0</v>
      </c>
      <c r="AA374" s="126">
        <v>0</v>
      </c>
      <c r="AB374" s="126">
        <v>0</v>
      </c>
      <c r="AC374" s="126">
        <v>0</v>
      </c>
      <c r="AD374" s="126">
        <v>0</v>
      </c>
      <c r="AE374" s="126">
        <v>0</v>
      </c>
      <c r="AF374" s="126">
        <v>0.5</v>
      </c>
      <c r="AG374" s="126">
        <v>0</v>
      </c>
      <c r="AH374" s="126">
        <v>0</v>
      </c>
      <c r="AI374" s="126">
        <v>1</v>
      </c>
      <c r="BR374" s="126">
        <v>6</v>
      </c>
      <c r="BS374" s="126">
        <v>6</v>
      </c>
      <c r="BT374" s="126">
        <v>6</v>
      </c>
      <c r="BV374" s="126">
        <v>2</v>
      </c>
      <c r="BW374" s="126">
        <v>2</v>
      </c>
      <c r="BX374" s="126">
        <v>1</v>
      </c>
      <c r="BY374" s="126">
        <v>0</v>
      </c>
      <c r="BZ374" s="126">
        <v>9</v>
      </c>
      <c r="CA374" s="126">
        <v>4</v>
      </c>
    </row>
    <row r="375" spans="1:79" s="126" customFormat="1" ht="11.25" customHeight="1" x14ac:dyDescent="0.2">
      <c r="A375" s="126" t="s">
        <v>5516</v>
      </c>
      <c r="B375" s="20">
        <v>343</v>
      </c>
      <c r="C375" s="20" t="str">
        <f>VLOOKUP(File2Modul(A375),ModulVerantwortung,2,FALSE)</f>
        <v>weber18</v>
      </c>
      <c r="D375" s="20"/>
      <c r="E375" s="109" t="s">
        <v>3742</v>
      </c>
      <c r="F375" s="126">
        <v>2</v>
      </c>
      <c r="G375" s="126">
        <v>1</v>
      </c>
      <c r="H375" s="126">
        <v>0</v>
      </c>
      <c r="I375" s="126">
        <v>2</v>
      </c>
      <c r="J375" s="126">
        <v>1</v>
      </c>
      <c r="K375" s="126">
        <v>1</v>
      </c>
      <c r="L375" s="126">
        <v>1</v>
      </c>
      <c r="M375" s="143" t="s">
        <v>5526</v>
      </c>
      <c r="N375" s="126">
        <v>5</v>
      </c>
      <c r="Q375" s="126">
        <v>0</v>
      </c>
      <c r="U375" s="126">
        <v>6</v>
      </c>
      <c r="V375" s="126" t="s">
        <v>3513</v>
      </c>
      <c r="W375" s="126">
        <v>1</v>
      </c>
      <c r="X375" s="126">
        <v>3</v>
      </c>
      <c r="Y375" s="126">
        <v>18</v>
      </c>
      <c r="Z375" s="126">
        <v>0</v>
      </c>
      <c r="AA375" s="126">
        <v>0</v>
      </c>
      <c r="AB375" s="126">
        <v>0</v>
      </c>
      <c r="AC375" s="126">
        <v>0</v>
      </c>
      <c r="AD375" s="126">
        <v>0</v>
      </c>
      <c r="AE375" s="126">
        <v>2</v>
      </c>
      <c r="AF375" s="126">
        <v>0.33</v>
      </c>
      <c r="AG375" s="126">
        <v>0</v>
      </c>
      <c r="AH375" s="126">
        <v>0</v>
      </c>
      <c r="AI375" s="126">
        <v>1</v>
      </c>
      <c r="BR375" s="126">
        <v>4</v>
      </c>
      <c r="BS375" s="126">
        <v>6</v>
      </c>
      <c r="BT375" s="126">
        <v>8</v>
      </c>
      <c r="BV375" s="126">
        <v>9</v>
      </c>
      <c r="BW375" s="126">
        <v>7</v>
      </c>
      <c r="BX375" s="126">
        <v>1</v>
      </c>
      <c r="BY375" s="126">
        <v>0</v>
      </c>
      <c r="BZ375" s="126">
        <v>28</v>
      </c>
      <c r="CA375" s="126">
        <v>15</v>
      </c>
    </row>
    <row r="376" spans="1:79" s="126" customFormat="1" ht="11.25" customHeight="1" x14ac:dyDescent="0.2">
      <c r="A376" s="126" t="s">
        <v>5516</v>
      </c>
      <c r="B376" s="20">
        <v>375</v>
      </c>
      <c r="C376" s="20" t="str">
        <f>VLOOKUP(File2Modul(A376),ModulVerantwortung,2,FALSE)</f>
        <v>weber18</v>
      </c>
      <c r="D376" s="20"/>
      <c r="E376" s="109" t="s">
        <v>3743</v>
      </c>
      <c r="F376" s="126">
        <v>2</v>
      </c>
      <c r="G376" s="126">
        <v>1</v>
      </c>
      <c r="H376" s="126">
        <v>0</v>
      </c>
      <c r="I376" s="126">
        <v>2</v>
      </c>
      <c r="J376" s="126">
        <v>1</v>
      </c>
      <c r="K376" s="126">
        <v>1</v>
      </c>
      <c r="L376" s="126">
        <v>1</v>
      </c>
      <c r="M376" s="143" t="s">
        <v>5527</v>
      </c>
      <c r="N376" s="126">
        <v>5</v>
      </c>
      <c r="Q376" s="126">
        <v>0</v>
      </c>
      <c r="U376" s="126">
        <v>6</v>
      </c>
      <c r="V376" s="126" t="s">
        <v>3513</v>
      </c>
      <c r="W376" s="126">
        <v>1</v>
      </c>
      <c r="X376" s="126">
        <v>3</v>
      </c>
      <c r="Y376" s="126">
        <v>17</v>
      </c>
      <c r="Z376" s="126">
        <v>0</v>
      </c>
      <c r="AA376" s="126">
        <v>0</v>
      </c>
      <c r="AB376" s="126">
        <v>0</v>
      </c>
      <c r="AC376" s="126">
        <v>0</v>
      </c>
      <c r="AD376" s="126">
        <v>0</v>
      </c>
      <c r="AE376" s="126">
        <v>1</v>
      </c>
      <c r="AF376" s="126">
        <v>0.33</v>
      </c>
      <c r="AG376" s="126">
        <v>0</v>
      </c>
      <c r="AH376" s="126">
        <v>0</v>
      </c>
      <c r="AI376" s="126">
        <v>1</v>
      </c>
      <c r="BR376" s="126">
        <v>5</v>
      </c>
      <c r="BS376" s="126">
        <v>6</v>
      </c>
      <c r="BT376" s="126">
        <v>8</v>
      </c>
      <c r="BV376" s="126">
        <v>8</v>
      </c>
      <c r="BW376" s="126">
        <v>6</v>
      </c>
      <c r="BX376" s="126">
        <v>1</v>
      </c>
      <c r="BY376" s="126">
        <v>0</v>
      </c>
      <c r="BZ376" s="126">
        <v>27</v>
      </c>
      <c r="CA376" s="126">
        <v>13</v>
      </c>
    </row>
    <row r="377" spans="1:79" s="126" customFormat="1" ht="11.25" customHeight="1" x14ac:dyDescent="0.2">
      <c r="A377" s="126" t="s">
        <v>5516</v>
      </c>
      <c r="B377" s="20">
        <v>406</v>
      </c>
      <c r="C377" s="20" t="str">
        <f>VLOOKUP(File2Modul(A377),ModulVerantwortung,2,FALSE)</f>
        <v>weber18</v>
      </c>
      <c r="D377" s="20"/>
      <c r="E377" s="109" t="s">
        <v>3744</v>
      </c>
      <c r="F377" s="126">
        <v>2</v>
      </c>
      <c r="G377" s="126">
        <v>1</v>
      </c>
      <c r="H377" s="126">
        <v>0</v>
      </c>
      <c r="I377" s="126">
        <v>2</v>
      </c>
      <c r="J377" s="126">
        <v>1</v>
      </c>
      <c r="K377" s="126">
        <v>1</v>
      </c>
      <c r="L377" s="126">
        <v>1</v>
      </c>
      <c r="M377" s="143" t="s">
        <v>5528</v>
      </c>
      <c r="N377" s="126">
        <v>6</v>
      </c>
      <c r="Q377" s="126">
        <v>0</v>
      </c>
      <c r="U377" s="126">
        <v>7</v>
      </c>
      <c r="V377" s="126" t="s">
        <v>3513</v>
      </c>
      <c r="W377" s="126">
        <v>1</v>
      </c>
      <c r="X377" s="126">
        <v>3</v>
      </c>
      <c r="Y377" s="126">
        <v>22</v>
      </c>
      <c r="Z377" s="126">
        <v>0</v>
      </c>
      <c r="AA377" s="126">
        <v>0</v>
      </c>
      <c r="AB377" s="126">
        <v>0</v>
      </c>
      <c r="AC377" s="126">
        <v>0</v>
      </c>
      <c r="AD377" s="126">
        <v>0</v>
      </c>
      <c r="AE377" s="126">
        <v>3</v>
      </c>
      <c r="AF377" s="126">
        <v>0.28999999999999998</v>
      </c>
      <c r="AG377" s="126">
        <v>0</v>
      </c>
      <c r="AH377" s="126">
        <v>0</v>
      </c>
      <c r="AI377" s="126">
        <v>1</v>
      </c>
      <c r="BR377" s="126">
        <v>5</v>
      </c>
      <c r="BS377" s="126">
        <v>6</v>
      </c>
      <c r="BT377" s="126">
        <v>9</v>
      </c>
      <c r="BV377" s="126">
        <v>11</v>
      </c>
      <c r="BW377" s="126">
        <v>9</v>
      </c>
      <c r="BX377" s="126">
        <v>1</v>
      </c>
      <c r="BY377" s="126">
        <v>0</v>
      </c>
      <c r="BZ377" s="126">
        <v>35</v>
      </c>
      <c r="CA377" s="126">
        <v>21</v>
      </c>
    </row>
    <row r="378" spans="1:79" s="126" customFormat="1" ht="11.25" customHeight="1" x14ac:dyDescent="0.2">
      <c r="A378" s="126" t="s">
        <v>5516</v>
      </c>
      <c r="B378" s="20">
        <v>444</v>
      </c>
      <c r="C378" s="20" t="str">
        <f>VLOOKUP(File2Modul(A378),ModulVerantwortung,2,FALSE)</f>
        <v>weber18</v>
      </c>
      <c r="D378" s="20"/>
      <c r="E378" s="109" t="s">
        <v>3745</v>
      </c>
      <c r="F378" s="126">
        <v>2</v>
      </c>
      <c r="G378" s="126">
        <v>1</v>
      </c>
      <c r="H378" s="126">
        <v>0</v>
      </c>
      <c r="I378" s="126">
        <v>2</v>
      </c>
      <c r="J378" s="126">
        <v>1</v>
      </c>
      <c r="K378" s="126">
        <v>3</v>
      </c>
      <c r="L378" s="126">
        <v>1</v>
      </c>
      <c r="M378" s="143" t="s">
        <v>5529</v>
      </c>
      <c r="N378" s="126">
        <v>5</v>
      </c>
      <c r="Q378" s="126">
        <v>0</v>
      </c>
      <c r="U378" s="126">
        <v>6</v>
      </c>
      <c r="V378" s="126" t="s">
        <v>3513</v>
      </c>
      <c r="W378" s="126">
        <v>1</v>
      </c>
      <c r="X378" s="126">
        <v>3</v>
      </c>
      <c r="Y378" s="126">
        <v>17</v>
      </c>
      <c r="Z378" s="126">
        <v>0</v>
      </c>
      <c r="AA378" s="126">
        <v>0</v>
      </c>
      <c r="AB378" s="126">
        <v>0</v>
      </c>
      <c r="AC378" s="126">
        <v>0</v>
      </c>
      <c r="AD378" s="126">
        <v>1</v>
      </c>
      <c r="AE378" s="126">
        <v>1</v>
      </c>
      <c r="AF378" s="126">
        <v>0.33</v>
      </c>
      <c r="AG378" s="126">
        <v>0</v>
      </c>
      <c r="AH378" s="126">
        <v>0</v>
      </c>
      <c r="AI378" s="126">
        <v>1</v>
      </c>
      <c r="BR378" s="126">
        <v>5</v>
      </c>
      <c r="BS378" s="126">
        <v>7</v>
      </c>
      <c r="BT378" s="126">
        <v>9</v>
      </c>
      <c r="BV378" s="126">
        <v>8</v>
      </c>
      <c r="BW378" s="126">
        <v>6</v>
      </c>
      <c r="BX378" s="126">
        <v>1</v>
      </c>
      <c r="BY378" s="126">
        <v>0</v>
      </c>
      <c r="BZ378" s="126">
        <v>31</v>
      </c>
      <c r="CA378" s="126">
        <v>14</v>
      </c>
    </row>
    <row r="379" spans="1:79" s="126" customFormat="1" ht="11.25" customHeight="1" x14ac:dyDescent="0.2">
      <c r="A379" s="126" t="s">
        <v>5516</v>
      </c>
      <c r="B379" s="20">
        <v>475</v>
      </c>
      <c r="C379" s="20" t="str">
        <f>VLOOKUP(File2Modul(A379),ModulVerantwortung,2,FALSE)</f>
        <v>weber18</v>
      </c>
      <c r="D379" s="20"/>
      <c r="E379" s="109" t="s">
        <v>5530</v>
      </c>
      <c r="F379" s="126">
        <v>1</v>
      </c>
      <c r="G379" s="126">
        <v>0</v>
      </c>
      <c r="H379" s="126">
        <v>0</v>
      </c>
      <c r="I379" s="126">
        <v>1</v>
      </c>
      <c r="J379" s="126">
        <v>1</v>
      </c>
      <c r="K379" s="126">
        <v>1</v>
      </c>
      <c r="L379" s="126">
        <v>0</v>
      </c>
      <c r="M379" s="143"/>
      <c r="N379" s="126">
        <v>2</v>
      </c>
      <c r="Q379" s="126">
        <v>0</v>
      </c>
      <c r="U379" s="126">
        <v>2</v>
      </c>
      <c r="V379" s="126" t="s">
        <v>3507</v>
      </c>
      <c r="W379" s="126">
        <v>0</v>
      </c>
      <c r="X379" s="126">
        <v>1</v>
      </c>
      <c r="Y379" s="126">
        <v>2</v>
      </c>
      <c r="Z379" s="126">
        <v>0</v>
      </c>
      <c r="AA379" s="126">
        <v>0</v>
      </c>
      <c r="AB379" s="126">
        <v>0</v>
      </c>
      <c r="AC379" s="126">
        <v>0</v>
      </c>
      <c r="AD379" s="126">
        <v>0</v>
      </c>
      <c r="AE379" s="126">
        <v>0</v>
      </c>
      <c r="AF379" s="126">
        <v>0.5</v>
      </c>
      <c r="AG379" s="126">
        <v>0</v>
      </c>
      <c r="AH379" s="126">
        <v>0</v>
      </c>
      <c r="AI379" s="126">
        <v>1</v>
      </c>
      <c r="BR379" s="126">
        <v>5</v>
      </c>
      <c r="BS379" s="126">
        <v>5</v>
      </c>
      <c r="BT379" s="126">
        <v>5</v>
      </c>
      <c r="BV379" s="126">
        <v>2</v>
      </c>
      <c r="BW379" s="126">
        <v>2</v>
      </c>
      <c r="BX379" s="126">
        <v>1</v>
      </c>
      <c r="BY379" s="126">
        <v>0</v>
      </c>
      <c r="BZ379" s="126">
        <v>7</v>
      </c>
      <c r="CA379" s="126">
        <v>3</v>
      </c>
    </row>
    <row r="380" spans="1:79" s="126" customFormat="1" ht="11.25" customHeight="1" x14ac:dyDescent="0.2">
      <c r="A380" s="126" t="s">
        <v>5516</v>
      </c>
      <c r="B380" s="20">
        <v>491</v>
      </c>
      <c r="C380" s="20" t="str">
        <f>VLOOKUP(File2Modul(A380),ModulVerantwortung,2,FALSE)</f>
        <v>weber18</v>
      </c>
      <c r="D380" s="20"/>
      <c r="E380" s="109" t="s">
        <v>5531</v>
      </c>
      <c r="F380" s="126">
        <v>1</v>
      </c>
      <c r="G380" s="126">
        <v>0</v>
      </c>
      <c r="H380" s="126">
        <v>0</v>
      </c>
      <c r="I380" s="126">
        <v>1</v>
      </c>
      <c r="J380" s="126">
        <v>1</v>
      </c>
      <c r="K380" s="126">
        <v>1</v>
      </c>
      <c r="L380" s="126">
        <v>1</v>
      </c>
      <c r="M380" s="143" t="s">
        <v>5532</v>
      </c>
      <c r="N380" s="126">
        <v>2</v>
      </c>
      <c r="Q380" s="126">
        <v>0</v>
      </c>
      <c r="U380" s="126">
        <v>2</v>
      </c>
      <c r="V380" s="126" t="s">
        <v>3507</v>
      </c>
      <c r="W380" s="126">
        <v>1</v>
      </c>
      <c r="X380" s="126">
        <v>2</v>
      </c>
      <c r="Y380" s="126">
        <v>6</v>
      </c>
      <c r="Z380" s="126">
        <v>0</v>
      </c>
      <c r="AA380" s="126">
        <v>0</v>
      </c>
      <c r="AB380" s="126">
        <v>0</v>
      </c>
      <c r="AC380" s="126">
        <v>0</v>
      </c>
      <c r="AD380" s="126">
        <v>0</v>
      </c>
      <c r="AE380" s="126">
        <v>1</v>
      </c>
      <c r="AF380" s="126">
        <v>0.5</v>
      </c>
      <c r="AG380" s="126">
        <v>0</v>
      </c>
      <c r="AH380" s="126">
        <v>0</v>
      </c>
      <c r="AI380" s="126">
        <v>1</v>
      </c>
      <c r="BR380" s="126">
        <v>7</v>
      </c>
      <c r="BS380" s="126">
        <v>7</v>
      </c>
      <c r="BT380" s="126">
        <v>10</v>
      </c>
      <c r="BV380" s="126">
        <v>3</v>
      </c>
      <c r="BW380" s="126">
        <v>3</v>
      </c>
      <c r="BX380" s="126">
        <v>1</v>
      </c>
      <c r="BY380" s="126">
        <v>0</v>
      </c>
      <c r="BZ380" s="126">
        <v>13</v>
      </c>
      <c r="CA380" s="126">
        <v>8</v>
      </c>
    </row>
    <row r="381" spans="1:79" s="126" customFormat="1" ht="11.25" customHeight="1" x14ac:dyDescent="0.2">
      <c r="A381" s="126" t="s">
        <v>5516</v>
      </c>
      <c r="B381" s="20">
        <v>511</v>
      </c>
      <c r="C381" s="20" t="str">
        <f>VLOOKUP(File2Modul(A381),ModulVerantwortung,2,FALSE)</f>
        <v>weber18</v>
      </c>
      <c r="D381" s="20"/>
      <c r="E381" s="109" t="s">
        <v>5533</v>
      </c>
      <c r="F381" s="126">
        <v>1</v>
      </c>
      <c r="G381" s="126">
        <v>0</v>
      </c>
      <c r="H381" s="126">
        <v>0</v>
      </c>
      <c r="I381" s="126">
        <v>1</v>
      </c>
      <c r="J381" s="126">
        <v>1</v>
      </c>
      <c r="K381" s="126">
        <v>1</v>
      </c>
      <c r="L381" s="126">
        <v>1</v>
      </c>
      <c r="M381" s="143" t="s">
        <v>5534</v>
      </c>
      <c r="N381" s="126">
        <v>3</v>
      </c>
      <c r="Q381" s="126">
        <v>0</v>
      </c>
      <c r="U381" s="126">
        <v>3</v>
      </c>
      <c r="V381" s="126" t="s">
        <v>3507</v>
      </c>
      <c r="W381" s="126">
        <v>1</v>
      </c>
      <c r="X381" s="126">
        <v>2</v>
      </c>
      <c r="Y381" s="126">
        <v>11</v>
      </c>
      <c r="Z381" s="126">
        <v>0</v>
      </c>
      <c r="AA381" s="126">
        <v>0</v>
      </c>
      <c r="AB381" s="126">
        <v>0</v>
      </c>
      <c r="AC381" s="126">
        <v>0</v>
      </c>
      <c r="AD381" s="126">
        <v>0</v>
      </c>
      <c r="AE381" s="126">
        <v>1</v>
      </c>
      <c r="AF381" s="126">
        <v>0.33</v>
      </c>
      <c r="AG381" s="126">
        <v>0</v>
      </c>
      <c r="AH381" s="126">
        <v>0</v>
      </c>
      <c r="AI381" s="126">
        <v>1</v>
      </c>
      <c r="BR381" s="126">
        <v>8</v>
      </c>
      <c r="BS381" s="126">
        <v>8</v>
      </c>
      <c r="BT381" s="126">
        <v>11</v>
      </c>
      <c r="BV381" s="126">
        <v>4</v>
      </c>
      <c r="BW381" s="126">
        <v>4</v>
      </c>
      <c r="BX381" s="126">
        <v>1</v>
      </c>
      <c r="BY381" s="126">
        <v>0</v>
      </c>
      <c r="BZ381" s="126">
        <v>23</v>
      </c>
      <c r="CA381" s="126">
        <v>11</v>
      </c>
    </row>
    <row r="382" spans="1:79" s="126" customFormat="1" ht="11.25" customHeight="1" x14ac:dyDescent="0.2">
      <c r="A382" s="126" t="s">
        <v>5516</v>
      </c>
      <c r="B382" s="20">
        <v>538</v>
      </c>
      <c r="C382" s="20" t="str">
        <f>VLOOKUP(File2Modul(A382),ModulVerantwortung,2,FALSE)</f>
        <v>weber18</v>
      </c>
      <c r="D382" s="20"/>
      <c r="E382" s="109" t="s">
        <v>5535</v>
      </c>
      <c r="F382" s="126">
        <v>1</v>
      </c>
      <c r="G382" s="126">
        <v>0</v>
      </c>
      <c r="H382" s="126">
        <v>0</v>
      </c>
      <c r="I382" s="126">
        <v>1</v>
      </c>
      <c r="J382" s="126">
        <v>1</v>
      </c>
      <c r="K382" s="126">
        <v>3</v>
      </c>
      <c r="L382" s="126">
        <v>1</v>
      </c>
      <c r="M382" s="143" t="s">
        <v>5536</v>
      </c>
      <c r="N382" s="126">
        <v>2</v>
      </c>
      <c r="Q382" s="126">
        <v>0</v>
      </c>
      <c r="U382" s="126">
        <v>2</v>
      </c>
      <c r="V382" s="126" t="s">
        <v>3507</v>
      </c>
      <c r="W382" s="126">
        <v>1</v>
      </c>
      <c r="X382" s="126">
        <v>2</v>
      </c>
      <c r="Y382" s="126">
        <v>5</v>
      </c>
      <c r="Z382" s="126">
        <v>0</v>
      </c>
      <c r="AA382" s="126">
        <v>0</v>
      </c>
      <c r="AB382" s="126">
        <v>0</v>
      </c>
      <c r="AC382" s="126">
        <v>0</v>
      </c>
      <c r="AD382" s="126">
        <v>1</v>
      </c>
      <c r="AE382" s="126">
        <v>0</v>
      </c>
      <c r="AF382" s="126">
        <v>0.5</v>
      </c>
      <c r="AG382" s="126">
        <v>0</v>
      </c>
      <c r="AH382" s="126">
        <v>0</v>
      </c>
      <c r="AI382" s="126">
        <v>1</v>
      </c>
      <c r="BR382" s="126">
        <v>13</v>
      </c>
      <c r="BS382" s="126">
        <v>13</v>
      </c>
      <c r="BT382" s="126">
        <v>13</v>
      </c>
      <c r="BV382" s="126">
        <v>2</v>
      </c>
      <c r="BW382" s="126">
        <v>2</v>
      </c>
      <c r="BX382" s="126">
        <v>1</v>
      </c>
      <c r="BY382" s="126">
        <v>0</v>
      </c>
      <c r="BZ382" s="126">
        <v>18</v>
      </c>
      <c r="CA382" s="126">
        <v>8</v>
      </c>
    </row>
    <row r="383" spans="1:79" s="126" customFormat="1" ht="11.25" customHeight="1" x14ac:dyDescent="0.2">
      <c r="A383" s="126" t="s">
        <v>5516</v>
      </c>
      <c r="B383" s="20">
        <v>557</v>
      </c>
      <c r="C383" s="20" t="str">
        <f>VLOOKUP(File2Modul(A383),ModulVerantwortung,2,FALSE)</f>
        <v>weber18</v>
      </c>
      <c r="D383" s="20"/>
      <c r="E383" s="109" t="s">
        <v>5537</v>
      </c>
      <c r="F383" s="126">
        <v>1</v>
      </c>
      <c r="G383" s="126">
        <v>0</v>
      </c>
      <c r="H383" s="126">
        <v>0</v>
      </c>
      <c r="I383" s="126">
        <v>1</v>
      </c>
      <c r="J383" s="126">
        <v>1</v>
      </c>
      <c r="K383" s="126">
        <v>1</v>
      </c>
      <c r="L383" s="126">
        <v>0</v>
      </c>
      <c r="M383" s="143"/>
      <c r="N383" s="126">
        <v>2</v>
      </c>
      <c r="Q383" s="126">
        <v>0</v>
      </c>
      <c r="U383" s="126">
        <v>2</v>
      </c>
      <c r="V383" s="126" t="s">
        <v>3507</v>
      </c>
      <c r="W383" s="126">
        <v>0</v>
      </c>
      <c r="X383" s="126">
        <v>1</v>
      </c>
      <c r="Y383" s="126">
        <v>2</v>
      </c>
      <c r="Z383" s="126">
        <v>0</v>
      </c>
      <c r="AA383" s="126">
        <v>0</v>
      </c>
      <c r="AB383" s="126">
        <v>0</v>
      </c>
      <c r="AC383" s="126">
        <v>0</v>
      </c>
      <c r="AD383" s="126">
        <v>0</v>
      </c>
      <c r="AE383" s="126">
        <v>0</v>
      </c>
      <c r="AF383" s="126">
        <v>0.5</v>
      </c>
      <c r="AG383" s="126">
        <v>0</v>
      </c>
      <c r="AH383" s="126">
        <v>0</v>
      </c>
      <c r="AI383" s="126">
        <v>1</v>
      </c>
      <c r="BR383" s="126">
        <v>5</v>
      </c>
      <c r="BS383" s="126">
        <v>5</v>
      </c>
      <c r="BT383" s="126">
        <v>5</v>
      </c>
      <c r="BV383" s="126">
        <v>2</v>
      </c>
      <c r="BW383" s="126">
        <v>2</v>
      </c>
      <c r="BX383" s="126">
        <v>1</v>
      </c>
      <c r="BY383" s="126">
        <v>0</v>
      </c>
      <c r="BZ383" s="126">
        <v>7</v>
      </c>
      <c r="CA383" s="126">
        <v>3</v>
      </c>
    </row>
    <row r="384" spans="1:79" s="126" customFormat="1" ht="11.25" customHeight="1" x14ac:dyDescent="0.2">
      <c r="A384" s="126" t="s">
        <v>5516</v>
      </c>
      <c r="B384" s="20">
        <v>573</v>
      </c>
      <c r="C384" s="20" t="str">
        <f>VLOOKUP(File2Modul(A384),ModulVerantwortung,2,FALSE)</f>
        <v>weber18</v>
      </c>
      <c r="D384" s="20"/>
      <c r="E384" s="109" t="s">
        <v>5538</v>
      </c>
      <c r="F384" s="126">
        <v>1</v>
      </c>
      <c r="G384" s="126">
        <v>0</v>
      </c>
      <c r="H384" s="126">
        <v>0</v>
      </c>
      <c r="I384" s="126">
        <v>1</v>
      </c>
      <c r="J384" s="126">
        <v>1</v>
      </c>
      <c r="K384" s="126">
        <v>1</v>
      </c>
      <c r="L384" s="126">
        <v>0</v>
      </c>
      <c r="M384" s="143"/>
      <c r="N384" s="126">
        <v>2</v>
      </c>
      <c r="Q384" s="126">
        <v>0</v>
      </c>
      <c r="U384" s="126">
        <v>2</v>
      </c>
      <c r="V384" s="126" t="s">
        <v>3507</v>
      </c>
      <c r="W384" s="126">
        <v>0</v>
      </c>
      <c r="X384" s="126">
        <v>1</v>
      </c>
      <c r="Y384" s="126">
        <v>2</v>
      </c>
      <c r="Z384" s="126">
        <v>0</v>
      </c>
      <c r="AA384" s="126">
        <v>0</v>
      </c>
      <c r="AB384" s="126">
        <v>0</v>
      </c>
      <c r="AC384" s="126">
        <v>0</v>
      </c>
      <c r="AD384" s="126">
        <v>0</v>
      </c>
      <c r="AE384" s="126">
        <v>0</v>
      </c>
      <c r="AF384" s="126">
        <v>0.5</v>
      </c>
      <c r="AG384" s="126">
        <v>0</v>
      </c>
      <c r="AH384" s="126">
        <v>0</v>
      </c>
      <c r="AI384" s="126">
        <v>1</v>
      </c>
      <c r="BR384" s="126">
        <v>5</v>
      </c>
      <c r="BS384" s="126">
        <v>5</v>
      </c>
      <c r="BT384" s="126">
        <v>5</v>
      </c>
      <c r="BV384" s="126">
        <v>2</v>
      </c>
      <c r="BW384" s="126">
        <v>2</v>
      </c>
      <c r="BX384" s="126">
        <v>1</v>
      </c>
      <c r="BY384" s="126">
        <v>0</v>
      </c>
      <c r="BZ384" s="126">
        <v>7</v>
      </c>
      <c r="CA384" s="126">
        <v>3</v>
      </c>
    </row>
    <row r="385" spans="1:79" s="126" customFormat="1" ht="11.25" customHeight="1" x14ac:dyDescent="0.2">
      <c r="A385" s="126" t="s">
        <v>5516</v>
      </c>
      <c r="B385" s="20">
        <v>589</v>
      </c>
      <c r="C385" s="20" t="str">
        <f>VLOOKUP(File2Modul(A385),ModulVerantwortung,2,FALSE)</f>
        <v>weber18</v>
      </c>
      <c r="D385" s="20"/>
      <c r="E385" s="109" t="s">
        <v>5539</v>
      </c>
      <c r="F385" s="126">
        <v>1</v>
      </c>
      <c r="G385" s="126">
        <v>0</v>
      </c>
      <c r="H385" s="126">
        <v>0</v>
      </c>
      <c r="I385" s="126">
        <v>1</v>
      </c>
      <c r="J385" s="126">
        <v>1</v>
      </c>
      <c r="K385" s="126">
        <v>1</v>
      </c>
      <c r="L385" s="126">
        <v>1</v>
      </c>
      <c r="M385" s="143" t="s">
        <v>5540</v>
      </c>
      <c r="N385" s="126">
        <v>9</v>
      </c>
      <c r="Q385" s="126">
        <v>0</v>
      </c>
      <c r="U385" s="126">
        <v>9</v>
      </c>
      <c r="V385" s="126" t="s">
        <v>3507</v>
      </c>
      <c r="W385" s="126">
        <v>1</v>
      </c>
      <c r="X385" s="126">
        <v>2</v>
      </c>
      <c r="Y385" s="126">
        <v>21</v>
      </c>
      <c r="Z385" s="126">
        <v>0</v>
      </c>
      <c r="AA385" s="126">
        <v>0</v>
      </c>
      <c r="AB385" s="126">
        <v>0</v>
      </c>
      <c r="AC385" s="126">
        <v>0</v>
      </c>
      <c r="AD385" s="126">
        <v>0</v>
      </c>
      <c r="AE385" s="126">
        <v>1</v>
      </c>
      <c r="AF385" s="126">
        <v>0.11</v>
      </c>
      <c r="AG385" s="126">
        <v>0</v>
      </c>
      <c r="AH385" s="126">
        <v>0</v>
      </c>
      <c r="AI385" s="126">
        <v>1</v>
      </c>
      <c r="BR385" s="126">
        <v>11</v>
      </c>
      <c r="BS385" s="126">
        <v>11</v>
      </c>
      <c r="BT385" s="126">
        <v>13</v>
      </c>
      <c r="BV385" s="126">
        <v>10</v>
      </c>
      <c r="BW385" s="126">
        <v>10</v>
      </c>
      <c r="BX385" s="126">
        <v>1</v>
      </c>
      <c r="BY385" s="126">
        <v>0</v>
      </c>
      <c r="BZ385" s="126">
        <v>79</v>
      </c>
      <c r="CA385" s="126">
        <v>40</v>
      </c>
    </row>
    <row r="386" spans="1:79" s="126" customFormat="1" ht="11.25" customHeight="1" x14ac:dyDescent="0.2">
      <c r="A386" s="126" t="s">
        <v>5516</v>
      </c>
      <c r="B386" s="20">
        <v>626</v>
      </c>
      <c r="C386" s="20" t="str">
        <f>VLOOKUP(File2Modul(A386),ModulVerantwortung,2,FALSE)</f>
        <v>weber18</v>
      </c>
      <c r="D386" s="20"/>
      <c r="E386" s="109" t="s">
        <v>5541</v>
      </c>
      <c r="F386" s="126">
        <v>1</v>
      </c>
      <c r="G386" s="126">
        <v>0</v>
      </c>
      <c r="H386" s="126">
        <v>0</v>
      </c>
      <c r="I386" s="126">
        <v>1</v>
      </c>
      <c r="J386" s="126">
        <v>1</v>
      </c>
      <c r="K386" s="126">
        <v>3</v>
      </c>
      <c r="L386" s="126">
        <v>1</v>
      </c>
      <c r="M386" s="143" t="s">
        <v>5542</v>
      </c>
      <c r="N386" s="126">
        <v>3</v>
      </c>
      <c r="Q386" s="126">
        <v>0</v>
      </c>
      <c r="U386" s="126">
        <v>3</v>
      </c>
      <c r="V386" s="126" t="s">
        <v>3507</v>
      </c>
      <c r="W386" s="126">
        <v>1</v>
      </c>
      <c r="X386" s="126">
        <v>2</v>
      </c>
      <c r="Y386" s="126">
        <v>5</v>
      </c>
      <c r="Z386" s="126">
        <v>0</v>
      </c>
      <c r="AA386" s="126">
        <v>0</v>
      </c>
      <c r="AB386" s="126">
        <v>0</v>
      </c>
      <c r="AC386" s="126">
        <v>0</v>
      </c>
      <c r="AD386" s="126">
        <v>2</v>
      </c>
      <c r="AE386" s="126">
        <v>0</v>
      </c>
      <c r="AF386" s="126">
        <v>0.33</v>
      </c>
      <c r="AG386" s="126">
        <v>0</v>
      </c>
      <c r="AH386" s="126">
        <v>0</v>
      </c>
      <c r="AI386" s="126">
        <v>1</v>
      </c>
      <c r="BR386" s="126">
        <v>4</v>
      </c>
      <c r="BS386" s="126">
        <v>4</v>
      </c>
      <c r="BT386" s="126">
        <v>4</v>
      </c>
      <c r="BV386" s="126">
        <v>3</v>
      </c>
      <c r="BW386" s="126">
        <v>3</v>
      </c>
      <c r="BX386" s="126">
        <v>1</v>
      </c>
      <c r="BY386" s="126">
        <v>0</v>
      </c>
      <c r="BZ386" s="126">
        <v>10</v>
      </c>
      <c r="CA386" s="126">
        <v>4</v>
      </c>
    </row>
    <row r="387" spans="1:79" s="126" customFormat="1" ht="11.25" customHeight="1" x14ac:dyDescent="0.2">
      <c r="A387" s="126" t="s">
        <v>5516</v>
      </c>
      <c r="B387" s="20">
        <v>645</v>
      </c>
      <c r="C387" s="20" t="str">
        <f>VLOOKUP(File2Modul(A387),ModulVerantwortung,2,FALSE)</f>
        <v>weber18</v>
      </c>
      <c r="D387" s="20"/>
      <c r="E387" s="109" t="s">
        <v>5543</v>
      </c>
      <c r="F387" s="126">
        <v>1</v>
      </c>
      <c r="G387" s="126">
        <v>0</v>
      </c>
      <c r="H387" s="126">
        <v>0</v>
      </c>
      <c r="I387" s="126">
        <v>1</v>
      </c>
      <c r="J387" s="126">
        <v>1</v>
      </c>
      <c r="K387" s="126">
        <v>1</v>
      </c>
      <c r="L387" s="126">
        <v>0</v>
      </c>
      <c r="M387" s="143"/>
      <c r="N387" s="126">
        <v>2</v>
      </c>
      <c r="Q387" s="126">
        <v>0</v>
      </c>
      <c r="U387" s="126">
        <v>2</v>
      </c>
      <c r="V387" s="126" t="s">
        <v>3507</v>
      </c>
      <c r="W387" s="126">
        <v>0</v>
      </c>
      <c r="X387" s="126">
        <v>1</v>
      </c>
      <c r="Y387" s="126">
        <v>2</v>
      </c>
      <c r="Z387" s="126">
        <v>0</v>
      </c>
      <c r="AA387" s="126">
        <v>0</v>
      </c>
      <c r="AB387" s="126">
        <v>0</v>
      </c>
      <c r="AC387" s="126">
        <v>0</v>
      </c>
      <c r="AD387" s="126">
        <v>0</v>
      </c>
      <c r="AE387" s="126">
        <v>0</v>
      </c>
      <c r="AF387" s="126">
        <v>0.5</v>
      </c>
      <c r="AG387" s="126">
        <v>0</v>
      </c>
      <c r="AH387" s="126">
        <v>0</v>
      </c>
      <c r="AI387" s="126">
        <v>1</v>
      </c>
      <c r="BR387" s="126">
        <v>5</v>
      </c>
      <c r="BS387" s="126">
        <v>5</v>
      </c>
      <c r="BT387" s="126">
        <v>5</v>
      </c>
      <c r="BV387" s="126">
        <v>2</v>
      </c>
      <c r="BW387" s="126">
        <v>2</v>
      </c>
      <c r="BX387" s="126">
        <v>1</v>
      </c>
      <c r="BY387" s="126">
        <v>0</v>
      </c>
      <c r="BZ387" s="126">
        <v>7</v>
      </c>
      <c r="CA387" s="126">
        <v>3</v>
      </c>
    </row>
    <row r="388" spans="1:79" s="126" customFormat="1" ht="11.25" customHeight="1" x14ac:dyDescent="0.2">
      <c r="A388" s="126" t="s">
        <v>5516</v>
      </c>
      <c r="B388" s="20">
        <v>661</v>
      </c>
      <c r="C388" s="20" t="str">
        <f>VLOOKUP(File2Modul(A388),ModulVerantwortung,2,FALSE)</f>
        <v>weber18</v>
      </c>
      <c r="D388" s="20"/>
      <c r="E388" s="109" t="s">
        <v>5544</v>
      </c>
      <c r="F388" s="126">
        <v>1</v>
      </c>
      <c r="G388" s="126">
        <v>0</v>
      </c>
      <c r="H388" s="126">
        <v>0</v>
      </c>
      <c r="I388" s="126">
        <v>1</v>
      </c>
      <c r="J388" s="126">
        <v>1</v>
      </c>
      <c r="K388" s="126">
        <v>1</v>
      </c>
      <c r="L388" s="126">
        <v>1</v>
      </c>
      <c r="M388" s="143" t="s">
        <v>5545</v>
      </c>
      <c r="N388" s="126">
        <v>3</v>
      </c>
      <c r="Q388" s="126">
        <v>0</v>
      </c>
      <c r="U388" s="126">
        <v>10</v>
      </c>
      <c r="V388" s="126" t="s">
        <v>3507</v>
      </c>
      <c r="W388" s="126">
        <v>1</v>
      </c>
      <c r="X388" s="126">
        <v>2</v>
      </c>
      <c r="Y388" s="126">
        <v>15</v>
      </c>
      <c r="Z388" s="126">
        <v>0</v>
      </c>
      <c r="AA388" s="126">
        <v>0</v>
      </c>
      <c r="AB388" s="126">
        <v>0</v>
      </c>
      <c r="AC388" s="126">
        <v>0</v>
      </c>
      <c r="AD388" s="126">
        <v>0</v>
      </c>
      <c r="AE388" s="126">
        <v>1</v>
      </c>
      <c r="AF388" s="126">
        <v>0.1</v>
      </c>
      <c r="AG388" s="126">
        <v>0</v>
      </c>
      <c r="AH388" s="126">
        <v>0</v>
      </c>
      <c r="AI388" s="126">
        <v>1</v>
      </c>
      <c r="BR388" s="126">
        <v>20</v>
      </c>
      <c r="BS388" s="126">
        <v>20</v>
      </c>
      <c r="BT388" s="126">
        <v>27</v>
      </c>
      <c r="BV388" s="126">
        <v>4</v>
      </c>
      <c r="BW388" s="126">
        <v>4</v>
      </c>
      <c r="BX388" s="126">
        <v>1</v>
      </c>
      <c r="BY388" s="126">
        <v>0</v>
      </c>
      <c r="BZ388" s="126">
        <v>52</v>
      </c>
      <c r="CA388" s="126">
        <v>30</v>
      </c>
    </row>
    <row r="389" spans="1:79" s="126" customFormat="1" ht="11.25" customHeight="1" x14ac:dyDescent="0.2">
      <c r="A389" s="126" t="s">
        <v>5516</v>
      </c>
      <c r="B389" s="20">
        <v>690</v>
      </c>
      <c r="C389" s="20" t="str">
        <f>VLOOKUP(File2Modul(A389),ModulVerantwortung,2,FALSE)</f>
        <v>weber18</v>
      </c>
      <c r="D389" s="20"/>
      <c r="E389" s="109" t="s">
        <v>3746</v>
      </c>
      <c r="F389" s="126">
        <v>1</v>
      </c>
      <c r="G389" s="126">
        <v>0</v>
      </c>
      <c r="H389" s="126">
        <v>0</v>
      </c>
      <c r="I389" s="126">
        <v>1</v>
      </c>
      <c r="J389" s="126">
        <v>1</v>
      </c>
      <c r="K389" s="126">
        <v>1</v>
      </c>
      <c r="L389" s="126">
        <v>0</v>
      </c>
      <c r="M389" s="143"/>
      <c r="N389" s="126">
        <v>1</v>
      </c>
      <c r="Q389" s="126">
        <v>0</v>
      </c>
      <c r="U389" s="126">
        <v>1</v>
      </c>
      <c r="V389" s="126" t="s">
        <v>3507</v>
      </c>
      <c r="W389" s="126">
        <v>0</v>
      </c>
      <c r="X389" s="126">
        <v>1</v>
      </c>
      <c r="Y389" s="126">
        <v>3</v>
      </c>
      <c r="Z389" s="126">
        <v>0</v>
      </c>
      <c r="AA389" s="126">
        <v>0</v>
      </c>
      <c r="AB389" s="126">
        <v>0</v>
      </c>
      <c r="AC389" s="126">
        <v>0</v>
      </c>
      <c r="AD389" s="126">
        <v>1</v>
      </c>
      <c r="AE389" s="126">
        <v>0</v>
      </c>
      <c r="AF389" s="126">
        <v>1</v>
      </c>
      <c r="AG389" s="126">
        <v>0</v>
      </c>
      <c r="AH389" s="126">
        <v>0</v>
      </c>
      <c r="AI389" s="126">
        <v>1</v>
      </c>
      <c r="BR389" s="126">
        <v>5</v>
      </c>
      <c r="BS389" s="126">
        <v>5</v>
      </c>
      <c r="BT389" s="126">
        <v>5</v>
      </c>
      <c r="BV389" s="126">
        <v>1</v>
      </c>
      <c r="BW389" s="126">
        <v>1</v>
      </c>
      <c r="BX389" s="126">
        <v>1</v>
      </c>
      <c r="BY389" s="126">
        <v>0</v>
      </c>
      <c r="BZ389" s="126">
        <v>4</v>
      </c>
      <c r="CA389" s="126">
        <v>1</v>
      </c>
    </row>
    <row r="390" spans="1:79" s="126" customFormat="1" ht="11.25" customHeight="1" x14ac:dyDescent="0.2">
      <c r="A390" s="126" t="s">
        <v>5516</v>
      </c>
      <c r="B390" s="20">
        <v>707</v>
      </c>
      <c r="C390" s="20" t="str">
        <f>VLOOKUP(File2Modul(A390),ModulVerantwortung,2,FALSE)</f>
        <v>weber18</v>
      </c>
      <c r="D390" s="20"/>
      <c r="E390" s="109" t="s">
        <v>3747</v>
      </c>
      <c r="F390" s="126">
        <v>1</v>
      </c>
      <c r="G390" s="126">
        <v>0</v>
      </c>
      <c r="H390" s="126">
        <v>0</v>
      </c>
      <c r="I390" s="126">
        <v>1</v>
      </c>
      <c r="J390" s="126">
        <v>1</v>
      </c>
      <c r="K390" s="126">
        <v>1</v>
      </c>
      <c r="L390" s="126">
        <v>0</v>
      </c>
      <c r="M390" s="143"/>
      <c r="N390" s="126">
        <v>1</v>
      </c>
      <c r="Q390" s="126">
        <v>0</v>
      </c>
      <c r="U390" s="126">
        <v>1</v>
      </c>
      <c r="V390" s="126" t="s">
        <v>3507</v>
      </c>
      <c r="W390" s="126">
        <v>0</v>
      </c>
      <c r="X390" s="126">
        <v>1</v>
      </c>
      <c r="Y390" s="126">
        <v>3</v>
      </c>
      <c r="Z390" s="126">
        <v>0</v>
      </c>
      <c r="AA390" s="126">
        <v>0</v>
      </c>
      <c r="AB390" s="126">
        <v>0</v>
      </c>
      <c r="AC390" s="126">
        <v>0</v>
      </c>
      <c r="AD390" s="126">
        <v>1</v>
      </c>
      <c r="AE390" s="126">
        <v>0</v>
      </c>
      <c r="AF390" s="126">
        <v>1</v>
      </c>
      <c r="AG390" s="126">
        <v>0</v>
      </c>
      <c r="AH390" s="126">
        <v>0</v>
      </c>
      <c r="AI390" s="126">
        <v>1</v>
      </c>
      <c r="BR390" s="126">
        <v>5</v>
      </c>
      <c r="BS390" s="126">
        <v>5</v>
      </c>
      <c r="BT390" s="126">
        <v>5</v>
      </c>
      <c r="BV390" s="126">
        <v>1</v>
      </c>
      <c r="BW390" s="126">
        <v>1</v>
      </c>
      <c r="BX390" s="126">
        <v>1</v>
      </c>
      <c r="BY390" s="126">
        <v>0</v>
      </c>
      <c r="BZ390" s="126">
        <v>4</v>
      </c>
      <c r="CA390" s="126">
        <v>1</v>
      </c>
    </row>
    <row r="391" spans="1:79" s="126" customFormat="1" ht="11.25" customHeight="1" x14ac:dyDescent="0.2">
      <c r="A391" s="126" t="s">
        <v>5516</v>
      </c>
      <c r="B391" s="20">
        <v>724</v>
      </c>
      <c r="C391" s="20" t="str">
        <f>VLOOKUP(File2Modul(A391),ModulVerantwortung,2,FALSE)</f>
        <v>weber18</v>
      </c>
      <c r="D391" s="20"/>
      <c r="E391" s="109" t="s">
        <v>5546</v>
      </c>
      <c r="F391" s="126">
        <v>1</v>
      </c>
      <c r="G391" s="126">
        <v>0</v>
      </c>
      <c r="H391" s="126">
        <v>0</v>
      </c>
      <c r="I391" s="126">
        <v>1</v>
      </c>
      <c r="J391" s="126">
        <v>1</v>
      </c>
      <c r="K391" s="126">
        <v>1</v>
      </c>
      <c r="L391" s="126">
        <v>0</v>
      </c>
      <c r="M391" s="143"/>
      <c r="N391" s="126">
        <v>2</v>
      </c>
      <c r="Q391" s="126">
        <v>0</v>
      </c>
      <c r="U391" s="126">
        <v>2</v>
      </c>
      <c r="V391" s="126" t="s">
        <v>3507</v>
      </c>
      <c r="W391" s="126">
        <v>0</v>
      </c>
      <c r="X391" s="126">
        <v>1</v>
      </c>
      <c r="Y391" s="126">
        <v>3</v>
      </c>
      <c r="Z391" s="126">
        <v>0</v>
      </c>
      <c r="AA391" s="126">
        <v>0</v>
      </c>
      <c r="AB391" s="126">
        <v>0</v>
      </c>
      <c r="AC391" s="126">
        <v>0</v>
      </c>
      <c r="AD391" s="126">
        <v>0</v>
      </c>
      <c r="AE391" s="126">
        <v>0</v>
      </c>
      <c r="AF391" s="126">
        <v>0.5</v>
      </c>
      <c r="AG391" s="126">
        <v>0</v>
      </c>
      <c r="AH391" s="126">
        <v>0</v>
      </c>
      <c r="AI391" s="126">
        <v>1</v>
      </c>
      <c r="BR391" s="126">
        <v>5</v>
      </c>
      <c r="BS391" s="126">
        <v>5</v>
      </c>
      <c r="BT391" s="126">
        <v>5</v>
      </c>
      <c r="BV391" s="126">
        <v>2</v>
      </c>
      <c r="BW391" s="126">
        <v>2</v>
      </c>
      <c r="BX391" s="126">
        <v>1</v>
      </c>
      <c r="BY391" s="126">
        <v>0</v>
      </c>
      <c r="BZ391" s="126">
        <v>7</v>
      </c>
      <c r="CA391" s="126">
        <v>3</v>
      </c>
    </row>
    <row r="392" spans="1:79" s="126" customFormat="1" ht="11.25" customHeight="1" x14ac:dyDescent="0.2">
      <c r="A392" s="126" t="s">
        <v>5516</v>
      </c>
      <c r="B392" s="20">
        <v>741</v>
      </c>
      <c r="C392" s="20" t="str">
        <f>VLOOKUP(File2Modul(A392),ModulVerantwortung,2,FALSE)</f>
        <v>weber18</v>
      </c>
      <c r="D392" s="20"/>
      <c r="E392" s="109" t="s">
        <v>5547</v>
      </c>
      <c r="F392" s="126">
        <v>1</v>
      </c>
      <c r="G392" s="126">
        <v>0</v>
      </c>
      <c r="H392" s="126">
        <v>0</v>
      </c>
      <c r="I392" s="126">
        <v>1</v>
      </c>
      <c r="J392" s="126">
        <v>1</v>
      </c>
      <c r="K392" s="126">
        <v>1</v>
      </c>
      <c r="L392" s="126">
        <v>0</v>
      </c>
      <c r="M392" s="143"/>
      <c r="N392" s="126">
        <v>1</v>
      </c>
      <c r="Q392" s="126">
        <v>0</v>
      </c>
      <c r="U392" s="126">
        <v>1</v>
      </c>
      <c r="V392" s="126" t="s">
        <v>3507</v>
      </c>
      <c r="W392" s="126">
        <v>0</v>
      </c>
      <c r="X392" s="126">
        <v>1</v>
      </c>
      <c r="Y392" s="126">
        <v>2</v>
      </c>
      <c r="Z392" s="126">
        <v>0</v>
      </c>
      <c r="AA392" s="126">
        <v>0</v>
      </c>
      <c r="AB392" s="126">
        <v>0</v>
      </c>
      <c r="AC392" s="126">
        <v>0</v>
      </c>
      <c r="AD392" s="126">
        <v>1</v>
      </c>
      <c r="AE392" s="126">
        <v>0</v>
      </c>
      <c r="AF392" s="126">
        <v>1</v>
      </c>
      <c r="AG392" s="126">
        <v>0</v>
      </c>
      <c r="AH392" s="126">
        <v>0</v>
      </c>
      <c r="AI392" s="126">
        <v>1</v>
      </c>
      <c r="BR392" s="126">
        <v>5</v>
      </c>
      <c r="BS392" s="126">
        <v>5</v>
      </c>
      <c r="BT392" s="126">
        <v>5</v>
      </c>
      <c r="BV392" s="126">
        <v>1</v>
      </c>
      <c r="BW392" s="126">
        <v>1</v>
      </c>
      <c r="BX392" s="126">
        <v>1</v>
      </c>
      <c r="BY392" s="126">
        <v>0</v>
      </c>
      <c r="BZ392" s="126">
        <v>4</v>
      </c>
      <c r="CA392" s="126">
        <v>1</v>
      </c>
    </row>
    <row r="393" spans="1:79" s="126" customFormat="1" ht="11.25" customHeight="1" x14ac:dyDescent="0.2">
      <c r="A393" s="126" t="s">
        <v>5516</v>
      </c>
      <c r="B393" s="20">
        <v>757</v>
      </c>
      <c r="C393" s="20" t="str">
        <f>VLOOKUP(File2Modul(A393),ModulVerantwortung,2,FALSE)</f>
        <v>weber18</v>
      </c>
      <c r="D393" s="20"/>
      <c r="E393" s="109" t="s">
        <v>3748</v>
      </c>
      <c r="F393" s="126">
        <v>2</v>
      </c>
      <c r="G393" s="126">
        <v>1</v>
      </c>
      <c r="H393" s="126">
        <v>0</v>
      </c>
      <c r="I393" s="126">
        <v>2</v>
      </c>
      <c r="J393" s="126">
        <v>1</v>
      </c>
      <c r="K393" s="126">
        <v>1</v>
      </c>
      <c r="L393" s="126">
        <v>1</v>
      </c>
      <c r="M393" s="143" t="s">
        <v>5548</v>
      </c>
      <c r="N393" s="126">
        <v>4</v>
      </c>
      <c r="Q393" s="126">
        <v>0</v>
      </c>
      <c r="U393" s="126">
        <v>6</v>
      </c>
      <c r="V393" s="126" t="s">
        <v>3513</v>
      </c>
      <c r="W393" s="126">
        <v>1</v>
      </c>
      <c r="X393" s="126">
        <v>3</v>
      </c>
      <c r="Y393" s="126">
        <v>14</v>
      </c>
      <c r="Z393" s="126">
        <v>0</v>
      </c>
      <c r="AA393" s="126">
        <v>0</v>
      </c>
      <c r="AB393" s="126">
        <v>0</v>
      </c>
      <c r="AC393" s="126">
        <v>0</v>
      </c>
      <c r="AD393" s="126">
        <v>0</v>
      </c>
      <c r="AE393" s="126">
        <v>1</v>
      </c>
      <c r="AF393" s="126">
        <v>0.33</v>
      </c>
      <c r="AG393" s="126">
        <v>0</v>
      </c>
      <c r="AH393" s="126">
        <v>0</v>
      </c>
      <c r="AI393" s="126">
        <v>1</v>
      </c>
      <c r="BR393" s="126">
        <v>4</v>
      </c>
      <c r="BS393" s="126">
        <v>6</v>
      </c>
      <c r="BT393" s="126">
        <v>8</v>
      </c>
      <c r="BV393" s="126">
        <v>7</v>
      </c>
      <c r="BW393" s="126">
        <v>5</v>
      </c>
      <c r="BX393" s="126">
        <v>1</v>
      </c>
      <c r="BY393" s="126">
        <v>0</v>
      </c>
      <c r="BZ393" s="126">
        <v>23</v>
      </c>
      <c r="CA393" s="126">
        <v>10</v>
      </c>
    </row>
    <row r="394" spans="1:79" s="126" customFormat="1" ht="11.25" customHeight="1" x14ac:dyDescent="0.2">
      <c r="A394" s="126" t="s">
        <v>5516</v>
      </c>
      <c r="B394" s="20">
        <v>785</v>
      </c>
      <c r="C394" s="20" t="str">
        <f>VLOOKUP(File2Modul(A394),ModulVerantwortung,2,FALSE)</f>
        <v>weber18</v>
      </c>
      <c r="D394" s="20"/>
      <c r="E394" s="109" t="s">
        <v>3749</v>
      </c>
      <c r="F394" s="126">
        <v>5</v>
      </c>
      <c r="G394" s="126">
        <v>3</v>
      </c>
      <c r="H394" s="126">
        <v>0</v>
      </c>
      <c r="I394" s="126">
        <v>5</v>
      </c>
      <c r="J394" s="126">
        <v>1</v>
      </c>
      <c r="K394" s="126">
        <v>1</v>
      </c>
      <c r="L394" s="126">
        <v>2</v>
      </c>
      <c r="M394" s="143" t="s">
        <v>5549</v>
      </c>
      <c r="N394" s="126">
        <v>25</v>
      </c>
      <c r="Q394" s="126">
        <v>0</v>
      </c>
      <c r="U394" s="126">
        <v>32</v>
      </c>
      <c r="V394" s="126" t="s">
        <v>3729</v>
      </c>
      <c r="W394" s="126">
        <v>2</v>
      </c>
      <c r="X394" s="126">
        <v>7</v>
      </c>
      <c r="Y394" s="126">
        <v>78</v>
      </c>
      <c r="Z394" s="126">
        <v>0</v>
      </c>
      <c r="AA394" s="126">
        <v>0</v>
      </c>
      <c r="AB394" s="126">
        <v>0</v>
      </c>
      <c r="AC394" s="126">
        <v>0</v>
      </c>
      <c r="AD394" s="126">
        <v>0</v>
      </c>
      <c r="AE394" s="126">
        <v>6</v>
      </c>
      <c r="AF394" s="126">
        <v>0.16</v>
      </c>
      <c r="AG394" s="126">
        <v>1</v>
      </c>
      <c r="AH394" s="126">
        <v>0</v>
      </c>
      <c r="AI394" s="126">
        <v>1</v>
      </c>
      <c r="BR394" s="126">
        <v>15</v>
      </c>
      <c r="BS394" s="126">
        <v>17</v>
      </c>
      <c r="BT394" s="126">
        <v>22</v>
      </c>
      <c r="BV394" s="126">
        <v>37</v>
      </c>
      <c r="BW394" s="126">
        <v>31</v>
      </c>
      <c r="BX394" s="126">
        <v>1</v>
      </c>
      <c r="BY394" s="126">
        <v>0</v>
      </c>
      <c r="BZ394" s="126">
        <v>365</v>
      </c>
      <c r="CA394" s="126">
        <v>192</v>
      </c>
    </row>
    <row r="395" spans="1:79" s="126" customFormat="1" ht="11.25" customHeight="1" x14ac:dyDescent="0.2">
      <c r="A395" s="126" t="s">
        <v>5516</v>
      </c>
      <c r="B395" s="20">
        <v>877</v>
      </c>
      <c r="C395" s="20" t="str">
        <f>VLOOKUP(File2Modul(A395),ModulVerantwortung,2,FALSE)</f>
        <v>weber18</v>
      </c>
      <c r="D395" s="20"/>
      <c r="E395" s="109" t="s">
        <v>3750</v>
      </c>
      <c r="F395" s="126">
        <v>2</v>
      </c>
      <c r="G395" s="126">
        <v>1</v>
      </c>
      <c r="H395" s="126">
        <v>0</v>
      </c>
      <c r="I395" s="126">
        <v>2</v>
      </c>
      <c r="J395" s="126">
        <v>1</v>
      </c>
      <c r="K395" s="126">
        <v>1</v>
      </c>
      <c r="L395" s="126">
        <v>1</v>
      </c>
      <c r="M395" s="143" t="s">
        <v>5550</v>
      </c>
      <c r="N395" s="126">
        <v>4</v>
      </c>
      <c r="Q395" s="126">
        <v>0</v>
      </c>
      <c r="U395" s="126">
        <v>6</v>
      </c>
      <c r="V395" s="126" t="s">
        <v>3513</v>
      </c>
      <c r="W395" s="126">
        <v>1</v>
      </c>
      <c r="X395" s="126">
        <v>3</v>
      </c>
      <c r="Y395" s="126">
        <v>12</v>
      </c>
      <c r="Z395" s="126">
        <v>0</v>
      </c>
      <c r="AA395" s="126">
        <v>0</v>
      </c>
      <c r="AB395" s="126">
        <v>0</v>
      </c>
      <c r="AC395" s="126">
        <v>0</v>
      </c>
      <c r="AD395" s="126">
        <v>0</v>
      </c>
      <c r="AE395" s="126">
        <v>1</v>
      </c>
      <c r="AF395" s="126">
        <v>0.33</v>
      </c>
      <c r="AG395" s="126">
        <v>0</v>
      </c>
      <c r="AH395" s="126">
        <v>0</v>
      </c>
      <c r="AI395" s="126">
        <v>1</v>
      </c>
      <c r="BR395" s="126">
        <v>4</v>
      </c>
      <c r="BS395" s="126">
        <v>6</v>
      </c>
      <c r="BT395" s="126">
        <v>8</v>
      </c>
      <c r="BV395" s="126">
        <v>7</v>
      </c>
      <c r="BW395" s="126">
        <v>5</v>
      </c>
      <c r="BX395" s="126">
        <v>1</v>
      </c>
      <c r="BY395" s="126">
        <v>0</v>
      </c>
      <c r="BZ395" s="126">
        <v>23</v>
      </c>
      <c r="CA395" s="126">
        <v>10</v>
      </c>
    </row>
    <row r="396" spans="1:79" s="126" customFormat="1" ht="11.25" customHeight="1" x14ac:dyDescent="0.2">
      <c r="A396" s="126" t="s">
        <v>5516</v>
      </c>
      <c r="B396" s="20">
        <v>904</v>
      </c>
      <c r="C396" s="20" t="str">
        <f>VLOOKUP(File2Modul(A396),ModulVerantwortung,2,FALSE)</f>
        <v>weber18</v>
      </c>
      <c r="D396" s="20"/>
      <c r="E396" s="109" t="s">
        <v>3751</v>
      </c>
      <c r="F396" s="126">
        <v>6</v>
      </c>
      <c r="G396" s="126">
        <v>1</v>
      </c>
      <c r="H396" s="126">
        <v>0</v>
      </c>
      <c r="I396" s="126">
        <v>6</v>
      </c>
      <c r="J396" s="126">
        <v>1</v>
      </c>
      <c r="K396" s="126">
        <v>2</v>
      </c>
      <c r="L396" s="126">
        <v>2</v>
      </c>
      <c r="M396" s="143" t="s">
        <v>5551</v>
      </c>
      <c r="N396" s="126">
        <v>21</v>
      </c>
      <c r="Q396" s="126">
        <v>0</v>
      </c>
      <c r="U396" s="126">
        <v>28</v>
      </c>
      <c r="V396" s="126" t="s">
        <v>3790</v>
      </c>
      <c r="W396" s="126">
        <v>9</v>
      </c>
      <c r="X396" s="126">
        <v>15</v>
      </c>
      <c r="Y396" s="126">
        <v>48</v>
      </c>
      <c r="Z396" s="126">
        <v>0</v>
      </c>
      <c r="AA396" s="126">
        <v>0</v>
      </c>
      <c r="AB396" s="126">
        <v>0</v>
      </c>
      <c r="AC396" s="126">
        <v>0</v>
      </c>
      <c r="AD396" s="126">
        <v>0</v>
      </c>
      <c r="AE396" s="126">
        <v>1</v>
      </c>
      <c r="AF396" s="126">
        <v>0.21</v>
      </c>
      <c r="AG396" s="126">
        <v>1</v>
      </c>
      <c r="AH396" s="126">
        <v>0</v>
      </c>
      <c r="AI396" s="126">
        <v>1</v>
      </c>
      <c r="BR396" s="126">
        <v>5</v>
      </c>
      <c r="BS396" s="126">
        <v>7</v>
      </c>
      <c r="BT396" s="126">
        <v>7</v>
      </c>
      <c r="BV396" s="126">
        <v>29</v>
      </c>
      <c r="BW396" s="126">
        <v>22</v>
      </c>
      <c r="BX396" s="126">
        <v>1</v>
      </c>
      <c r="BY396" s="126">
        <v>0</v>
      </c>
      <c r="BZ396" s="126">
        <v>113</v>
      </c>
      <c r="CA396" s="126">
        <v>52</v>
      </c>
    </row>
    <row r="397" spans="1:79" s="126" customFormat="1" ht="11.25" customHeight="1" x14ac:dyDescent="0.2">
      <c r="A397" s="126" t="s">
        <v>5516</v>
      </c>
      <c r="B397" s="20">
        <v>966</v>
      </c>
      <c r="C397" s="20" t="str">
        <f>VLOOKUP(File2Modul(A397),ModulVerantwortung,2,FALSE)</f>
        <v>weber18</v>
      </c>
      <c r="D397" s="20"/>
      <c r="E397" s="109" t="s">
        <v>3753</v>
      </c>
      <c r="F397" s="126">
        <v>1</v>
      </c>
      <c r="G397" s="126">
        <v>0</v>
      </c>
      <c r="H397" s="126">
        <v>0</v>
      </c>
      <c r="I397" s="126">
        <v>1</v>
      </c>
      <c r="J397" s="126">
        <v>1</v>
      </c>
      <c r="K397" s="126">
        <v>1</v>
      </c>
      <c r="L397" s="126">
        <v>0</v>
      </c>
      <c r="M397" s="143"/>
      <c r="N397" s="126">
        <v>1</v>
      </c>
      <c r="Q397" s="126">
        <v>0</v>
      </c>
      <c r="U397" s="126">
        <v>1</v>
      </c>
      <c r="V397" s="126" t="s">
        <v>3507</v>
      </c>
      <c r="W397" s="126">
        <v>0</v>
      </c>
      <c r="X397" s="126">
        <v>1</v>
      </c>
      <c r="Y397" s="126">
        <v>2</v>
      </c>
      <c r="Z397" s="126">
        <v>0</v>
      </c>
      <c r="AA397" s="126">
        <v>0</v>
      </c>
      <c r="AB397" s="126">
        <v>0</v>
      </c>
      <c r="AC397" s="126">
        <v>0</v>
      </c>
      <c r="AD397" s="126">
        <v>1</v>
      </c>
      <c r="AE397" s="126">
        <v>0</v>
      </c>
      <c r="AF397" s="126">
        <v>1</v>
      </c>
      <c r="AG397" s="126">
        <v>0</v>
      </c>
      <c r="AH397" s="126">
        <v>0</v>
      </c>
      <c r="AI397" s="126">
        <v>1</v>
      </c>
      <c r="BR397" s="126">
        <v>5</v>
      </c>
      <c r="BS397" s="126">
        <v>5</v>
      </c>
      <c r="BT397" s="126">
        <v>5</v>
      </c>
      <c r="BV397" s="126">
        <v>1</v>
      </c>
      <c r="BW397" s="126">
        <v>1</v>
      </c>
      <c r="BX397" s="126">
        <v>1</v>
      </c>
      <c r="BY397" s="126">
        <v>0</v>
      </c>
      <c r="BZ397" s="126">
        <v>4</v>
      </c>
      <c r="CA397" s="126">
        <v>1</v>
      </c>
    </row>
    <row r="398" spans="1:79" s="126" customFormat="1" ht="11.25" customHeight="1" x14ac:dyDescent="0.2">
      <c r="A398" s="126" t="s">
        <v>5516</v>
      </c>
      <c r="B398" s="20">
        <v>982</v>
      </c>
      <c r="C398" s="20" t="str">
        <f>VLOOKUP(File2Modul(A398),ModulVerantwortung,2,FALSE)</f>
        <v>weber18</v>
      </c>
      <c r="D398" s="20"/>
      <c r="E398" s="109" t="s">
        <v>3754</v>
      </c>
      <c r="F398" s="126">
        <v>1</v>
      </c>
      <c r="G398" s="126">
        <v>0</v>
      </c>
      <c r="H398" s="126">
        <v>0</v>
      </c>
      <c r="I398" s="126">
        <v>1</v>
      </c>
      <c r="J398" s="126">
        <v>1</v>
      </c>
      <c r="K398" s="126">
        <v>1</v>
      </c>
      <c r="L398" s="126">
        <v>1</v>
      </c>
      <c r="M398" s="143" t="s">
        <v>5552</v>
      </c>
      <c r="N398" s="126">
        <v>5</v>
      </c>
      <c r="Q398" s="126">
        <v>0</v>
      </c>
      <c r="U398" s="126">
        <v>6</v>
      </c>
      <c r="V398" s="126" t="s">
        <v>3507</v>
      </c>
      <c r="W398" s="126">
        <v>1</v>
      </c>
      <c r="X398" s="126">
        <v>2</v>
      </c>
      <c r="Y398" s="126">
        <v>8</v>
      </c>
      <c r="Z398" s="126">
        <v>0</v>
      </c>
      <c r="AA398" s="126">
        <v>0</v>
      </c>
      <c r="AB398" s="126">
        <v>0</v>
      </c>
      <c r="AC398" s="126">
        <v>0</v>
      </c>
      <c r="AD398" s="126">
        <v>0</v>
      </c>
      <c r="AE398" s="126">
        <v>1</v>
      </c>
      <c r="AF398" s="126">
        <v>0.17</v>
      </c>
      <c r="AG398" s="126">
        <v>0</v>
      </c>
      <c r="AH398" s="126">
        <v>0</v>
      </c>
      <c r="AI398" s="126">
        <v>1</v>
      </c>
      <c r="BR398" s="126">
        <v>13</v>
      </c>
      <c r="BS398" s="126">
        <v>13</v>
      </c>
      <c r="BT398" s="126">
        <v>15</v>
      </c>
      <c r="BV398" s="126">
        <v>6</v>
      </c>
      <c r="BW398" s="126">
        <v>6</v>
      </c>
      <c r="BX398" s="126">
        <v>1</v>
      </c>
      <c r="BY398" s="126">
        <v>0</v>
      </c>
      <c r="BZ398" s="126">
        <v>55</v>
      </c>
      <c r="CA398" s="126">
        <v>23</v>
      </c>
    </row>
    <row r="399" spans="1:79" s="126" customFormat="1" ht="11.25" customHeight="1" x14ac:dyDescent="0.2">
      <c r="A399" s="126" t="s">
        <v>5516</v>
      </c>
      <c r="B399" s="20">
        <v>1004</v>
      </c>
      <c r="C399" s="20" t="str">
        <f>VLOOKUP(File2Modul(A399),ModulVerantwortung,2,FALSE)</f>
        <v>weber18</v>
      </c>
      <c r="D399" s="20"/>
      <c r="E399" s="109" t="s">
        <v>3755</v>
      </c>
      <c r="F399" s="126">
        <v>3</v>
      </c>
      <c r="G399" s="126">
        <v>2</v>
      </c>
      <c r="H399" s="126">
        <v>0</v>
      </c>
      <c r="I399" s="126">
        <v>3</v>
      </c>
      <c r="J399" s="126">
        <v>1</v>
      </c>
      <c r="K399" s="126">
        <v>1</v>
      </c>
      <c r="L399" s="126">
        <v>2</v>
      </c>
      <c r="M399" s="143" t="s">
        <v>5553</v>
      </c>
      <c r="N399" s="126">
        <v>7</v>
      </c>
      <c r="Q399" s="126">
        <v>0</v>
      </c>
      <c r="U399" s="126">
        <v>8</v>
      </c>
      <c r="V399" s="126" t="s">
        <v>3516</v>
      </c>
      <c r="W399" s="126">
        <v>2</v>
      </c>
      <c r="X399" s="126">
        <v>5</v>
      </c>
      <c r="Y399" s="126">
        <v>27</v>
      </c>
      <c r="Z399" s="126">
        <v>0</v>
      </c>
      <c r="AA399" s="126">
        <v>0</v>
      </c>
      <c r="AB399" s="126">
        <v>0</v>
      </c>
      <c r="AC399" s="126">
        <v>0</v>
      </c>
      <c r="AD399" s="126">
        <v>0</v>
      </c>
      <c r="AE399" s="126">
        <v>2</v>
      </c>
      <c r="AF399" s="126">
        <v>0.38</v>
      </c>
      <c r="AG399" s="126">
        <v>0</v>
      </c>
      <c r="AH399" s="126">
        <v>0</v>
      </c>
      <c r="AI399" s="126">
        <v>1</v>
      </c>
      <c r="BR399" s="126">
        <v>5</v>
      </c>
      <c r="BS399" s="126">
        <v>7</v>
      </c>
      <c r="BT399" s="126">
        <v>10</v>
      </c>
      <c r="BV399" s="126">
        <v>12</v>
      </c>
      <c r="BW399" s="126">
        <v>9</v>
      </c>
      <c r="BX399" s="126">
        <v>1</v>
      </c>
      <c r="BY399" s="126">
        <v>0</v>
      </c>
      <c r="BZ399" s="126">
        <v>47</v>
      </c>
      <c r="CA399" s="126">
        <v>23</v>
      </c>
    </row>
    <row r="400" spans="1:79" s="126" customFormat="1" ht="11.25" customHeight="1" x14ac:dyDescent="0.2">
      <c r="A400" s="126" t="s">
        <v>5516</v>
      </c>
      <c r="B400" s="20">
        <v>1045</v>
      </c>
      <c r="C400" s="20" t="str">
        <f>VLOOKUP(File2Modul(A400),ModulVerantwortung,2,FALSE)</f>
        <v>weber18</v>
      </c>
      <c r="D400" s="20"/>
      <c r="E400" s="109" t="s">
        <v>3756</v>
      </c>
      <c r="F400" s="126">
        <v>2</v>
      </c>
      <c r="G400" s="126">
        <v>1</v>
      </c>
      <c r="H400" s="126">
        <v>0</v>
      </c>
      <c r="I400" s="126">
        <v>2</v>
      </c>
      <c r="J400" s="126">
        <v>1</v>
      </c>
      <c r="K400" s="126">
        <v>1</v>
      </c>
      <c r="L400" s="126">
        <v>1</v>
      </c>
      <c r="M400" s="143" t="s">
        <v>5554</v>
      </c>
      <c r="N400" s="126">
        <v>6</v>
      </c>
      <c r="Q400" s="126">
        <v>1</v>
      </c>
      <c r="U400" s="126">
        <v>7</v>
      </c>
      <c r="V400" s="126" t="s">
        <v>3513</v>
      </c>
      <c r="W400" s="126">
        <v>1</v>
      </c>
      <c r="X400" s="126">
        <v>3</v>
      </c>
      <c r="Y400" s="126">
        <v>19</v>
      </c>
      <c r="Z400" s="126">
        <v>0</v>
      </c>
      <c r="AA400" s="126">
        <v>0</v>
      </c>
      <c r="AB400" s="126">
        <v>0</v>
      </c>
      <c r="AC400" s="126">
        <v>0</v>
      </c>
      <c r="AD400" s="126">
        <v>0</v>
      </c>
      <c r="AE400" s="126">
        <v>1</v>
      </c>
      <c r="AF400" s="126">
        <v>0.28999999999999998</v>
      </c>
      <c r="AG400" s="126">
        <v>0</v>
      </c>
      <c r="AH400" s="126">
        <v>0</v>
      </c>
      <c r="AI400" s="126">
        <v>1</v>
      </c>
      <c r="BR400" s="126">
        <v>5</v>
      </c>
      <c r="BS400" s="126">
        <v>7</v>
      </c>
      <c r="BT400" s="126">
        <v>8</v>
      </c>
      <c r="BV400" s="126">
        <v>9</v>
      </c>
      <c r="BW400" s="126">
        <v>7</v>
      </c>
      <c r="BX400" s="126">
        <v>1</v>
      </c>
      <c r="BY400" s="126">
        <v>0</v>
      </c>
      <c r="BZ400" s="126">
        <v>34</v>
      </c>
      <c r="CA400" s="126">
        <v>17</v>
      </c>
    </row>
    <row r="401" spans="1:79" s="126" customFormat="1" ht="11.25" customHeight="1" x14ac:dyDescent="0.2">
      <c r="A401" s="126" t="s">
        <v>5516</v>
      </c>
      <c r="B401" s="20">
        <v>1078</v>
      </c>
      <c r="C401" s="20" t="str">
        <f>VLOOKUP(File2Modul(A401),ModulVerantwortung,2,FALSE)</f>
        <v>weber18</v>
      </c>
      <c r="D401" s="20"/>
      <c r="E401" s="109" t="s">
        <v>3757</v>
      </c>
      <c r="F401" s="126">
        <v>1</v>
      </c>
      <c r="G401" s="126">
        <v>0</v>
      </c>
      <c r="H401" s="126">
        <v>0</v>
      </c>
      <c r="I401" s="126">
        <v>1</v>
      </c>
      <c r="J401" s="126">
        <v>1</v>
      </c>
      <c r="K401" s="126">
        <v>1</v>
      </c>
      <c r="L401" s="126">
        <v>1</v>
      </c>
      <c r="M401" s="143" t="s">
        <v>5555</v>
      </c>
      <c r="N401" s="126">
        <v>1</v>
      </c>
      <c r="Q401" s="126">
        <v>0</v>
      </c>
      <c r="U401" s="126">
        <v>1</v>
      </c>
      <c r="V401" s="126" t="s">
        <v>3507</v>
      </c>
      <c r="W401" s="126">
        <v>1</v>
      </c>
      <c r="X401" s="126">
        <v>2</v>
      </c>
      <c r="Y401" s="126">
        <v>3</v>
      </c>
      <c r="Z401" s="126">
        <v>0</v>
      </c>
      <c r="AA401" s="126">
        <v>0</v>
      </c>
      <c r="AB401" s="126">
        <v>0</v>
      </c>
      <c r="AC401" s="126">
        <v>0</v>
      </c>
      <c r="AD401" s="126">
        <v>0</v>
      </c>
      <c r="AE401" s="126">
        <v>0</v>
      </c>
      <c r="AF401" s="126">
        <v>1</v>
      </c>
      <c r="AG401" s="126">
        <v>0</v>
      </c>
      <c r="AH401" s="126">
        <v>0</v>
      </c>
      <c r="AI401" s="126">
        <v>1</v>
      </c>
      <c r="BR401" s="126">
        <v>22</v>
      </c>
      <c r="BS401" s="126">
        <v>22</v>
      </c>
      <c r="BT401" s="126">
        <v>22</v>
      </c>
      <c r="BV401" s="126">
        <v>1</v>
      </c>
      <c r="BW401" s="126">
        <v>1</v>
      </c>
      <c r="BX401" s="126">
        <v>1</v>
      </c>
      <c r="BY401" s="126">
        <v>0</v>
      </c>
      <c r="BZ401" s="126">
        <v>16</v>
      </c>
      <c r="CA401" s="126">
        <v>6</v>
      </c>
    </row>
    <row r="402" spans="1:79" s="126" customFormat="1" ht="11.25" customHeight="1" x14ac:dyDescent="0.2">
      <c r="A402" s="126" t="s">
        <v>5516</v>
      </c>
      <c r="B402" s="20">
        <v>1095</v>
      </c>
      <c r="C402" s="20" t="str">
        <f>VLOOKUP(File2Modul(A402),ModulVerantwortung,2,FALSE)</f>
        <v>weber18</v>
      </c>
      <c r="D402" s="20"/>
      <c r="E402" s="109" t="s">
        <v>3758</v>
      </c>
      <c r="F402" s="126">
        <v>1</v>
      </c>
      <c r="G402" s="126">
        <v>0</v>
      </c>
      <c r="H402" s="126">
        <v>0</v>
      </c>
      <c r="I402" s="126">
        <v>1</v>
      </c>
      <c r="J402" s="126">
        <v>1</v>
      </c>
      <c r="K402" s="126">
        <v>1</v>
      </c>
      <c r="L402" s="126">
        <v>1</v>
      </c>
      <c r="M402" s="143" t="s">
        <v>5556</v>
      </c>
      <c r="N402" s="126">
        <v>3</v>
      </c>
      <c r="Q402" s="126">
        <v>0</v>
      </c>
      <c r="U402" s="126">
        <v>3</v>
      </c>
      <c r="V402" s="126" t="s">
        <v>3507</v>
      </c>
      <c r="W402" s="126">
        <v>1</v>
      </c>
      <c r="X402" s="126">
        <v>2</v>
      </c>
      <c r="Y402" s="126">
        <v>6</v>
      </c>
      <c r="Z402" s="126">
        <v>0</v>
      </c>
      <c r="AA402" s="126">
        <v>0</v>
      </c>
      <c r="AB402" s="126">
        <v>0</v>
      </c>
      <c r="AC402" s="126">
        <v>0</v>
      </c>
      <c r="AD402" s="126">
        <v>0</v>
      </c>
      <c r="AE402" s="126">
        <v>0</v>
      </c>
      <c r="AF402" s="126">
        <v>0.33</v>
      </c>
      <c r="AG402" s="126">
        <v>0</v>
      </c>
      <c r="AH402" s="126">
        <v>0</v>
      </c>
      <c r="AI402" s="126">
        <v>1</v>
      </c>
      <c r="BR402" s="126">
        <v>4</v>
      </c>
      <c r="BS402" s="126">
        <v>4</v>
      </c>
      <c r="BT402" s="126">
        <v>4</v>
      </c>
      <c r="BV402" s="126">
        <v>3</v>
      </c>
      <c r="BW402" s="126">
        <v>3</v>
      </c>
      <c r="BX402" s="126">
        <v>1</v>
      </c>
      <c r="BY402" s="126">
        <v>0</v>
      </c>
      <c r="BZ402" s="126">
        <v>10</v>
      </c>
      <c r="CA402" s="126">
        <v>4</v>
      </c>
    </row>
    <row r="403" spans="1:79" s="126" customFormat="1" ht="11.25" customHeight="1" x14ac:dyDescent="0.2">
      <c r="A403" s="126" t="s">
        <v>5516</v>
      </c>
      <c r="B403" s="20">
        <v>1115</v>
      </c>
      <c r="C403" s="20" t="str">
        <f>VLOOKUP(File2Modul(A403),ModulVerantwortung,2,FALSE)</f>
        <v>weber18</v>
      </c>
      <c r="D403" s="20"/>
      <c r="E403" s="109" t="s">
        <v>3759</v>
      </c>
      <c r="F403" s="126">
        <v>1</v>
      </c>
      <c r="G403" s="126">
        <v>0</v>
      </c>
      <c r="H403" s="126">
        <v>0</v>
      </c>
      <c r="I403" s="126">
        <v>1</v>
      </c>
      <c r="J403" s="126">
        <v>1</v>
      </c>
      <c r="K403" s="126">
        <v>1</v>
      </c>
      <c r="L403" s="126">
        <v>1</v>
      </c>
      <c r="M403" s="143" t="s">
        <v>5557</v>
      </c>
      <c r="N403" s="126">
        <v>1</v>
      </c>
      <c r="Q403" s="126">
        <v>0</v>
      </c>
      <c r="U403" s="126">
        <v>1</v>
      </c>
      <c r="V403" s="126" t="s">
        <v>3507</v>
      </c>
      <c r="W403" s="126">
        <v>1</v>
      </c>
      <c r="X403" s="126">
        <v>2</v>
      </c>
      <c r="Y403" s="126">
        <v>2</v>
      </c>
      <c r="Z403" s="126">
        <v>0</v>
      </c>
      <c r="AA403" s="126">
        <v>0</v>
      </c>
      <c r="AB403" s="126">
        <v>0</v>
      </c>
      <c r="AC403" s="126">
        <v>0</v>
      </c>
      <c r="AD403" s="126">
        <v>0</v>
      </c>
      <c r="AE403" s="126">
        <v>0</v>
      </c>
      <c r="AF403" s="126">
        <v>1</v>
      </c>
      <c r="AG403" s="126">
        <v>0</v>
      </c>
      <c r="AH403" s="126">
        <v>0</v>
      </c>
      <c r="AI403" s="126">
        <v>1</v>
      </c>
      <c r="BR403" s="126">
        <v>8</v>
      </c>
      <c r="BS403" s="126">
        <v>8</v>
      </c>
      <c r="BT403" s="126">
        <v>8</v>
      </c>
      <c r="BV403" s="126">
        <v>1</v>
      </c>
      <c r="BW403" s="126">
        <v>1</v>
      </c>
      <c r="BX403" s="126">
        <v>1</v>
      </c>
      <c r="BY403" s="126">
        <v>0</v>
      </c>
      <c r="BZ403" s="126">
        <v>6</v>
      </c>
      <c r="CA403" s="126">
        <v>2</v>
      </c>
    </row>
    <row r="404" spans="1:79" s="126" customFormat="1" ht="11.25" customHeight="1" x14ac:dyDescent="0.2">
      <c r="A404" s="126" t="s">
        <v>5516</v>
      </c>
      <c r="B404" s="20">
        <v>1131</v>
      </c>
      <c r="C404" s="20" t="str">
        <f>VLOOKUP(File2Modul(A404),ModulVerantwortung,2,FALSE)</f>
        <v>weber18</v>
      </c>
      <c r="D404" s="20"/>
      <c r="E404" s="109" t="s">
        <v>3760</v>
      </c>
      <c r="F404" s="126">
        <v>1</v>
      </c>
      <c r="G404" s="126">
        <v>0</v>
      </c>
      <c r="H404" s="126">
        <v>0</v>
      </c>
      <c r="I404" s="126">
        <v>1</v>
      </c>
      <c r="J404" s="126">
        <v>1</v>
      </c>
      <c r="K404" s="126">
        <v>1</v>
      </c>
      <c r="L404" s="126">
        <v>1</v>
      </c>
      <c r="M404" s="143" t="s">
        <v>5558</v>
      </c>
      <c r="N404" s="126">
        <v>1</v>
      </c>
      <c r="Q404" s="126">
        <v>0</v>
      </c>
      <c r="U404" s="126">
        <v>1</v>
      </c>
      <c r="V404" s="126" t="s">
        <v>3507</v>
      </c>
      <c r="W404" s="126">
        <v>1</v>
      </c>
      <c r="X404" s="126">
        <v>2</v>
      </c>
      <c r="Y404" s="126">
        <v>3</v>
      </c>
      <c r="Z404" s="126">
        <v>0</v>
      </c>
      <c r="AA404" s="126">
        <v>0</v>
      </c>
      <c r="AB404" s="126">
        <v>0</v>
      </c>
      <c r="AC404" s="126">
        <v>0</v>
      </c>
      <c r="AD404" s="126">
        <v>0</v>
      </c>
      <c r="AE404" s="126">
        <v>0</v>
      </c>
      <c r="AF404" s="126">
        <v>1</v>
      </c>
      <c r="AG404" s="126">
        <v>0</v>
      </c>
      <c r="AH404" s="126">
        <v>0</v>
      </c>
      <c r="AI404" s="126">
        <v>1</v>
      </c>
      <c r="BR404" s="126">
        <v>22</v>
      </c>
      <c r="BS404" s="126">
        <v>22</v>
      </c>
      <c r="BT404" s="126">
        <v>22</v>
      </c>
      <c r="BV404" s="126">
        <v>1</v>
      </c>
      <c r="BW404" s="126">
        <v>1</v>
      </c>
      <c r="BX404" s="126">
        <v>1</v>
      </c>
      <c r="BY404" s="126">
        <v>0</v>
      </c>
      <c r="BZ404" s="126">
        <v>16</v>
      </c>
      <c r="CA404" s="126">
        <v>6</v>
      </c>
    </row>
    <row r="405" spans="1:79" s="126" customFormat="1" ht="11.25" customHeight="1" x14ac:dyDescent="0.2">
      <c r="A405" s="126" t="s">
        <v>5516</v>
      </c>
      <c r="B405" s="20">
        <v>1148</v>
      </c>
      <c r="C405" s="20" t="str">
        <f>VLOOKUP(File2Modul(A405),ModulVerantwortung,2,FALSE)</f>
        <v>weber18</v>
      </c>
      <c r="D405" s="20"/>
      <c r="E405" s="109" t="s">
        <v>3761</v>
      </c>
      <c r="F405" s="126">
        <v>3</v>
      </c>
      <c r="G405" s="126">
        <v>2</v>
      </c>
      <c r="H405" s="126">
        <v>0</v>
      </c>
      <c r="I405" s="126">
        <v>3</v>
      </c>
      <c r="J405" s="126">
        <v>1</v>
      </c>
      <c r="K405" s="126">
        <v>1</v>
      </c>
      <c r="L405" s="126">
        <v>5</v>
      </c>
      <c r="M405" s="143" t="s">
        <v>5559</v>
      </c>
      <c r="N405" s="126">
        <v>13</v>
      </c>
      <c r="Q405" s="126">
        <v>0</v>
      </c>
      <c r="U405" s="126">
        <v>15</v>
      </c>
      <c r="V405" s="126" t="s">
        <v>3516</v>
      </c>
      <c r="W405" s="126">
        <v>6</v>
      </c>
      <c r="X405" s="126">
        <v>9</v>
      </c>
      <c r="Y405" s="126">
        <v>41</v>
      </c>
      <c r="Z405" s="126">
        <v>0</v>
      </c>
      <c r="AA405" s="126">
        <v>0</v>
      </c>
      <c r="AB405" s="126">
        <v>0</v>
      </c>
      <c r="AC405" s="126">
        <v>0</v>
      </c>
      <c r="AD405" s="126">
        <v>0</v>
      </c>
      <c r="AE405" s="126">
        <v>2</v>
      </c>
      <c r="AF405" s="126">
        <v>0.2</v>
      </c>
      <c r="AG405" s="126">
        <v>0</v>
      </c>
      <c r="AH405" s="126">
        <v>0</v>
      </c>
      <c r="AI405" s="126">
        <v>1</v>
      </c>
      <c r="BR405" s="126">
        <v>6</v>
      </c>
      <c r="BS405" s="126">
        <v>8</v>
      </c>
      <c r="BT405" s="126">
        <v>9</v>
      </c>
      <c r="BV405" s="126">
        <v>19</v>
      </c>
      <c r="BW405" s="126">
        <v>15</v>
      </c>
      <c r="BX405" s="126">
        <v>1</v>
      </c>
      <c r="BY405" s="126">
        <v>0</v>
      </c>
      <c r="BZ405" s="126">
        <v>81</v>
      </c>
      <c r="CA405" s="126">
        <v>43</v>
      </c>
    </row>
    <row r="406" spans="1:79" s="126" customFormat="1" ht="11.25" customHeight="1" x14ac:dyDescent="0.2">
      <c r="A406" s="126" t="s">
        <v>5516</v>
      </c>
      <c r="B406" s="20">
        <v>1203</v>
      </c>
      <c r="C406" s="20" t="str">
        <f>VLOOKUP(File2Modul(A406),ModulVerantwortung,2,FALSE)</f>
        <v>weber18</v>
      </c>
      <c r="D406" s="20"/>
      <c r="E406" s="109" t="s">
        <v>3762</v>
      </c>
      <c r="F406" s="126">
        <v>3</v>
      </c>
      <c r="G406" s="126">
        <v>2</v>
      </c>
      <c r="H406" s="126">
        <v>0</v>
      </c>
      <c r="I406" s="126">
        <v>3</v>
      </c>
      <c r="J406" s="126">
        <v>1</v>
      </c>
      <c r="K406" s="126">
        <v>1</v>
      </c>
      <c r="L406" s="126">
        <v>2</v>
      </c>
      <c r="M406" s="143" t="s">
        <v>5560</v>
      </c>
      <c r="N406" s="126">
        <v>8</v>
      </c>
      <c r="Q406" s="126">
        <v>0</v>
      </c>
      <c r="U406" s="126">
        <v>10</v>
      </c>
      <c r="V406" s="126" t="s">
        <v>3904</v>
      </c>
      <c r="W406" s="126">
        <v>2</v>
      </c>
      <c r="X406" s="126">
        <v>5</v>
      </c>
      <c r="Y406" s="126">
        <v>30</v>
      </c>
      <c r="Z406" s="126">
        <v>0</v>
      </c>
      <c r="AA406" s="126">
        <v>0</v>
      </c>
      <c r="AB406" s="126">
        <v>0</v>
      </c>
      <c r="AC406" s="126">
        <v>0</v>
      </c>
      <c r="AD406" s="126">
        <v>0</v>
      </c>
      <c r="AE406" s="126">
        <v>2</v>
      </c>
      <c r="AF406" s="126">
        <v>0.3</v>
      </c>
      <c r="AG406" s="126">
        <v>0</v>
      </c>
      <c r="AH406" s="126">
        <v>1</v>
      </c>
      <c r="AI406" s="126">
        <v>1</v>
      </c>
      <c r="BR406" s="126">
        <v>6</v>
      </c>
      <c r="BS406" s="126">
        <v>8</v>
      </c>
      <c r="BT406" s="126">
        <v>10</v>
      </c>
      <c r="BV406" s="126">
        <v>14</v>
      </c>
      <c r="BW406" s="126">
        <v>10</v>
      </c>
      <c r="BX406" s="126">
        <v>1</v>
      </c>
      <c r="BY406" s="126">
        <v>0</v>
      </c>
      <c r="BZ406" s="126">
        <v>58</v>
      </c>
      <c r="CA406" s="126">
        <v>28</v>
      </c>
    </row>
    <row r="407" spans="1:79" s="126" customFormat="1" ht="11.25" customHeight="1" x14ac:dyDescent="0.2">
      <c r="A407" s="126" t="s">
        <v>5516</v>
      </c>
      <c r="B407" s="20">
        <v>1247</v>
      </c>
      <c r="C407" s="20" t="str">
        <f>VLOOKUP(File2Modul(A407),ModulVerantwortung,2,FALSE)</f>
        <v>weber18</v>
      </c>
      <c r="D407" s="20"/>
      <c r="E407" s="109" t="s">
        <v>3763</v>
      </c>
      <c r="F407" s="126">
        <v>1</v>
      </c>
      <c r="G407" s="126">
        <v>0</v>
      </c>
      <c r="H407" s="126">
        <v>0</v>
      </c>
      <c r="I407" s="126">
        <v>1</v>
      </c>
      <c r="J407" s="126">
        <v>1</v>
      </c>
      <c r="K407" s="126">
        <v>1</v>
      </c>
      <c r="L407" s="126">
        <v>0</v>
      </c>
      <c r="M407" s="143"/>
      <c r="N407" s="126">
        <v>9</v>
      </c>
      <c r="Q407" s="126">
        <v>0</v>
      </c>
      <c r="U407" s="126">
        <v>9</v>
      </c>
      <c r="V407" s="126" t="s">
        <v>3507</v>
      </c>
      <c r="W407" s="126">
        <v>0</v>
      </c>
      <c r="X407" s="126">
        <v>1</v>
      </c>
      <c r="Y407" s="126">
        <v>13</v>
      </c>
      <c r="Z407" s="126">
        <v>0</v>
      </c>
      <c r="AA407" s="126">
        <v>0</v>
      </c>
      <c r="AB407" s="126">
        <v>0</v>
      </c>
      <c r="AC407" s="126">
        <v>0</v>
      </c>
      <c r="AD407" s="126">
        <v>0</v>
      </c>
      <c r="AE407" s="126">
        <v>0</v>
      </c>
      <c r="AF407" s="126">
        <v>0.11</v>
      </c>
      <c r="AG407" s="126">
        <v>0</v>
      </c>
      <c r="AH407" s="126">
        <v>0</v>
      </c>
      <c r="AI407" s="126">
        <v>1</v>
      </c>
      <c r="BR407" s="126">
        <v>17</v>
      </c>
      <c r="BS407" s="126">
        <v>17</v>
      </c>
      <c r="BT407" s="126">
        <v>17</v>
      </c>
      <c r="BV407" s="126">
        <v>9</v>
      </c>
      <c r="BW407" s="126">
        <v>9</v>
      </c>
      <c r="BX407" s="126">
        <v>1</v>
      </c>
      <c r="BY407" s="126">
        <v>0</v>
      </c>
      <c r="BZ407" s="126">
        <v>106</v>
      </c>
      <c r="CA407" s="126">
        <v>47</v>
      </c>
    </row>
    <row r="408" spans="1:79" s="126" customFormat="1" ht="11.25" customHeight="1" x14ac:dyDescent="0.2">
      <c r="A408" s="126" t="s">
        <v>5516</v>
      </c>
      <c r="B408" s="20">
        <v>1276</v>
      </c>
      <c r="C408" s="20" t="str">
        <f>VLOOKUP(File2Modul(A408),ModulVerantwortung,2,FALSE)</f>
        <v>weber18</v>
      </c>
      <c r="D408" s="20"/>
      <c r="E408" s="109" t="s">
        <v>3764</v>
      </c>
      <c r="F408" s="126">
        <v>2</v>
      </c>
      <c r="G408" s="126">
        <v>1</v>
      </c>
      <c r="H408" s="126">
        <v>0</v>
      </c>
      <c r="I408" s="126">
        <v>2</v>
      </c>
      <c r="J408" s="126">
        <v>1</v>
      </c>
      <c r="K408" s="126">
        <v>3</v>
      </c>
      <c r="L408" s="126">
        <v>4</v>
      </c>
      <c r="M408" s="143" t="s">
        <v>5561</v>
      </c>
      <c r="N408" s="126">
        <v>11</v>
      </c>
      <c r="Q408" s="126">
        <v>0</v>
      </c>
      <c r="U408" s="126">
        <v>21</v>
      </c>
      <c r="V408" s="126" t="s">
        <v>3513</v>
      </c>
      <c r="W408" s="126">
        <v>4</v>
      </c>
      <c r="X408" s="126">
        <v>6</v>
      </c>
      <c r="Y408" s="126">
        <v>43</v>
      </c>
      <c r="Z408" s="126">
        <v>0</v>
      </c>
      <c r="AA408" s="126">
        <v>0</v>
      </c>
      <c r="AB408" s="126">
        <v>0</v>
      </c>
      <c r="AC408" s="126">
        <v>0</v>
      </c>
      <c r="AD408" s="126">
        <v>1</v>
      </c>
      <c r="AE408" s="126">
        <v>1</v>
      </c>
      <c r="AF408" s="126">
        <v>0.1</v>
      </c>
      <c r="AG408" s="126">
        <v>0</v>
      </c>
      <c r="AH408" s="126">
        <v>0</v>
      </c>
      <c r="AI408" s="126">
        <v>1</v>
      </c>
      <c r="BR408" s="126">
        <v>19</v>
      </c>
      <c r="BS408" s="126">
        <v>22</v>
      </c>
      <c r="BT408" s="126">
        <v>25</v>
      </c>
      <c r="BV408" s="126">
        <v>14</v>
      </c>
      <c r="BW408" s="126">
        <v>12</v>
      </c>
      <c r="BX408" s="126">
        <v>1</v>
      </c>
      <c r="BY408" s="126">
        <v>0</v>
      </c>
      <c r="BZ408" s="126">
        <v>203</v>
      </c>
      <c r="CA408" s="126">
        <v>72</v>
      </c>
    </row>
    <row r="409" spans="1:79" s="126" customFormat="1" ht="11.25" customHeight="1" x14ac:dyDescent="0.2">
      <c r="A409" s="126" t="s">
        <v>5516</v>
      </c>
      <c r="B409" s="20">
        <v>1333</v>
      </c>
      <c r="C409" s="20" t="str">
        <f>VLOOKUP(File2Modul(A409),ModulVerantwortung,2,FALSE)</f>
        <v>weber18</v>
      </c>
      <c r="D409" s="20"/>
      <c r="E409" s="109" t="s">
        <v>3765</v>
      </c>
      <c r="F409" s="126">
        <v>2</v>
      </c>
      <c r="G409" s="126">
        <v>1</v>
      </c>
      <c r="H409" s="126">
        <v>0</v>
      </c>
      <c r="I409" s="126">
        <v>2</v>
      </c>
      <c r="J409" s="126">
        <v>1</v>
      </c>
      <c r="K409" s="126">
        <v>1</v>
      </c>
      <c r="L409" s="126">
        <v>1</v>
      </c>
      <c r="M409" s="143" t="s">
        <v>5562</v>
      </c>
      <c r="N409" s="126">
        <v>4</v>
      </c>
      <c r="Q409" s="126">
        <v>0</v>
      </c>
      <c r="U409" s="126">
        <v>6</v>
      </c>
      <c r="V409" s="126" t="s">
        <v>3513</v>
      </c>
      <c r="W409" s="126">
        <v>1</v>
      </c>
      <c r="X409" s="126">
        <v>3</v>
      </c>
      <c r="Y409" s="126">
        <v>14</v>
      </c>
      <c r="Z409" s="126">
        <v>0</v>
      </c>
      <c r="AA409" s="126">
        <v>0</v>
      </c>
      <c r="AB409" s="126">
        <v>0</v>
      </c>
      <c r="AC409" s="126">
        <v>0</v>
      </c>
      <c r="AD409" s="126">
        <v>0</v>
      </c>
      <c r="AE409" s="126">
        <v>1</v>
      </c>
      <c r="AF409" s="126">
        <v>0.33</v>
      </c>
      <c r="AG409" s="126">
        <v>0</v>
      </c>
      <c r="AH409" s="126">
        <v>0</v>
      </c>
      <c r="AI409" s="126">
        <v>1</v>
      </c>
      <c r="BR409" s="126">
        <v>4</v>
      </c>
      <c r="BS409" s="126">
        <v>6</v>
      </c>
      <c r="BT409" s="126">
        <v>8</v>
      </c>
      <c r="BV409" s="126">
        <v>7</v>
      </c>
      <c r="BW409" s="126">
        <v>5</v>
      </c>
      <c r="BX409" s="126">
        <v>1</v>
      </c>
      <c r="BY409" s="126">
        <v>0</v>
      </c>
      <c r="BZ409" s="126">
        <v>23</v>
      </c>
      <c r="CA409" s="126">
        <v>10</v>
      </c>
    </row>
    <row r="410" spans="1:79" s="126" customFormat="1" ht="11.25" customHeight="1" x14ac:dyDescent="0.2">
      <c r="A410" s="126" t="s">
        <v>5516</v>
      </c>
      <c r="B410" s="20">
        <v>1361</v>
      </c>
      <c r="C410" s="20" t="str">
        <f>VLOOKUP(File2Modul(A410),ModulVerantwortung,2,FALSE)</f>
        <v>weber18</v>
      </c>
      <c r="D410" s="20"/>
      <c r="E410" s="109" t="s">
        <v>3766</v>
      </c>
      <c r="F410" s="126">
        <v>4</v>
      </c>
      <c r="G410" s="126">
        <v>3</v>
      </c>
      <c r="H410" s="126">
        <v>0</v>
      </c>
      <c r="I410" s="126">
        <v>4</v>
      </c>
      <c r="J410" s="126">
        <v>1</v>
      </c>
      <c r="K410" s="126">
        <v>1</v>
      </c>
      <c r="L410" s="126">
        <v>2</v>
      </c>
      <c r="M410" s="143" t="s">
        <v>5563</v>
      </c>
      <c r="N410" s="126">
        <v>23</v>
      </c>
      <c r="Q410" s="126">
        <v>0</v>
      </c>
      <c r="U410" s="126">
        <v>28</v>
      </c>
      <c r="V410" s="126" t="s">
        <v>3767</v>
      </c>
      <c r="W410" s="126">
        <v>2</v>
      </c>
      <c r="X410" s="126">
        <v>6</v>
      </c>
      <c r="Y410" s="126">
        <v>66</v>
      </c>
      <c r="Z410" s="126">
        <v>0</v>
      </c>
      <c r="AA410" s="126">
        <v>0</v>
      </c>
      <c r="AB410" s="126">
        <v>0</v>
      </c>
      <c r="AC410" s="126">
        <v>0</v>
      </c>
      <c r="AD410" s="126">
        <v>0</v>
      </c>
      <c r="AE410" s="126">
        <v>5</v>
      </c>
      <c r="AF410" s="126">
        <v>0.14000000000000001</v>
      </c>
      <c r="AG410" s="126">
        <v>1</v>
      </c>
      <c r="AH410" s="126">
        <v>0</v>
      </c>
      <c r="AI410" s="126">
        <v>1</v>
      </c>
      <c r="BR410" s="126">
        <v>16</v>
      </c>
      <c r="BS410" s="126">
        <v>19</v>
      </c>
      <c r="BT410" s="126">
        <v>23</v>
      </c>
      <c r="BV410" s="126">
        <v>32</v>
      </c>
      <c r="BW410" s="126">
        <v>28</v>
      </c>
      <c r="BX410" s="126">
        <v>1</v>
      </c>
      <c r="BY410" s="126">
        <v>0</v>
      </c>
      <c r="BZ410" s="126">
        <v>350</v>
      </c>
      <c r="CA410" s="126">
        <v>185</v>
      </c>
    </row>
    <row r="411" spans="1:79" s="126" customFormat="1" ht="11.25" customHeight="1" x14ac:dyDescent="0.2">
      <c r="A411" s="126" t="s">
        <v>5516</v>
      </c>
      <c r="B411" s="20">
        <v>1438</v>
      </c>
      <c r="C411" s="20" t="str">
        <f>VLOOKUP(File2Modul(A411),ModulVerantwortung,2,FALSE)</f>
        <v>weber18</v>
      </c>
      <c r="D411" s="20"/>
      <c r="E411" s="109" t="s">
        <v>5564</v>
      </c>
      <c r="F411" s="126">
        <v>3</v>
      </c>
      <c r="G411" s="126">
        <v>2</v>
      </c>
      <c r="H411" s="126">
        <v>0</v>
      </c>
      <c r="I411" s="126">
        <v>3</v>
      </c>
      <c r="J411" s="126">
        <v>1</v>
      </c>
      <c r="K411" s="126">
        <v>1</v>
      </c>
      <c r="L411" s="126">
        <v>2</v>
      </c>
      <c r="M411" s="143" t="s">
        <v>5565</v>
      </c>
      <c r="N411" s="126">
        <v>8</v>
      </c>
      <c r="Q411" s="126">
        <v>0</v>
      </c>
      <c r="U411" s="126">
        <v>9</v>
      </c>
      <c r="V411" s="126" t="s">
        <v>3516</v>
      </c>
      <c r="W411" s="126">
        <v>2</v>
      </c>
      <c r="X411" s="126">
        <v>5</v>
      </c>
      <c r="Y411" s="126">
        <v>28</v>
      </c>
      <c r="Z411" s="126">
        <v>0</v>
      </c>
      <c r="AA411" s="126">
        <v>0</v>
      </c>
      <c r="AB411" s="126">
        <v>0</v>
      </c>
      <c r="AC411" s="126">
        <v>0</v>
      </c>
      <c r="AD411" s="126">
        <v>0</v>
      </c>
      <c r="AE411" s="126">
        <v>2</v>
      </c>
      <c r="AF411" s="126">
        <v>0.33</v>
      </c>
      <c r="AG411" s="126">
        <v>0</v>
      </c>
      <c r="AH411" s="126">
        <v>0</v>
      </c>
      <c r="AI411" s="126">
        <v>1</v>
      </c>
      <c r="BR411" s="126">
        <v>5</v>
      </c>
      <c r="BS411" s="126">
        <v>7</v>
      </c>
      <c r="BT411" s="126">
        <v>9</v>
      </c>
      <c r="BV411" s="126">
        <v>13</v>
      </c>
      <c r="BW411" s="126">
        <v>10</v>
      </c>
      <c r="BX411" s="126">
        <v>1</v>
      </c>
      <c r="BY411" s="126">
        <v>0</v>
      </c>
      <c r="BZ411" s="126">
        <v>48</v>
      </c>
      <c r="CA411" s="126">
        <v>25</v>
      </c>
    </row>
    <row r="412" spans="1:79" s="126" customFormat="1" ht="11.25" customHeight="1" x14ac:dyDescent="0.2">
      <c r="A412" s="126" t="s">
        <v>5516</v>
      </c>
      <c r="B412" s="20">
        <v>1477</v>
      </c>
      <c r="C412" s="20" t="str">
        <f>VLOOKUP(File2Modul(A412),ModulVerantwortung,2,FALSE)</f>
        <v>weber18</v>
      </c>
      <c r="D412" s="20"/>
      <c r="E412" s="109" t="s">
        <v>5566</v>
      </c>
      <c r="F412" s="126">
        <v>2</v>
      </c>
      <c r="G412" s="126">
        <v>1</v>
      </c>
      <c r="H412" s="126">
        <v>0</v>
      </c>
      <c r="I412" s="126">
        <v>2</v>
      </c>
      <c r="J412" s="126">
        <v>1</v>
      </c>
      <c r="K412" s="126">
        <v>1</v>
      </c>
      <c r="L412" s="126">
        <v>1</v>
      </c>
      <c r="M412" s="143" t="s">
        <v>5567</v>
      </c>
      <c r="N412" s="126">
        <v>5</v>
      </c>
      <c r="Q412" s="126">
        <v>0</v>
      </c>
      <c r="U412" s="126">
        <v>6</v>
      </c>
      <c r="V412" s="126" t="s">
        <v>3513</v>
      </c>
      <c r="W412" s="126">
        <v>1</v>
      </c>
      <c r="X412" s="126">
        <v>3</v>
      </c>
      <c r="Y412" s="126">
        <v>21</v>
      </c>
      <c r="Z412" s="126">
        <v>0</v>
      </c>
      <c r="AA412" s="126">
        <v>0</v>
      </c>
      <c r="AB412" s="126">
        <v>0</v>
      </c>
      <c r="AC412" s="126">
        <v>0</v>
      </c>
      <c r="AD412" s="126">
        <v>0</v>
      </c>
      <c r="AE412" s="126">
        <v>1</v>
      </c>
      <c r="AF412" s="126">
        <v>0.33</v>
      </c>
      <c r="AG412" s="126">
        <v>0</v>
      </c>
      <c r="AH412" s="126">
        <v>0</v>
      </c>
      <c r="AI412" s="126">
        <v>1</v>
      </c>
      <c r="BR412" s="126">
        <v>5</v>
      </c>
      <c r="BS412" s="126">
        <v>6</v>
      </c>
      <c r="BT412" s="126">
        <v>8</v>
      </c>
      <c r="BV412" s="126">
        <v>8</v>
      </c>
      <c r="BW412" s="126">
        <v>6</v>
      </c>
      <c r="BX412" s="126">
        <v>1</v>
      </c>
      <c r="BY412" s="126">
        <v>0</v>
      </c>
      <c r="BZ412" s="126">
        <v>27</v>
      </c>
      <c r="CA412" s="126">
        <v>13</v>
      </c>
    </row>
    <row r="413" spans="1:79" s="126" customFormat="1" ht="11.25" customHeight="1" x14ac:dyDescent="0.2">
      <c r="A413" s="126" t="s">
        <v>5516</v>
      </c>
      <c r="B413" s="20">
        <v>1509</v>
      </c>
      <c r="C413" s="20" t="str">
        <f>VLOOKUP(File2Modul(A413),ModulVerantwortung,2,FALSE)</f>
        <v>weber18</v>
      </c>
      <c r="D413" s="20"/>
      <c r="E413" s="109" t="s">
        <v>5568</v>
      </c>
      <c r="F413" s="126">
        <v>1</v>
      </c>
      <c r="G413" s="126">
        <v>0</v>
      </c>
      <c r="H413" s="126">
        <v>0</v>
      </c>
      <c r="I413" s="126">
        <v>1</v>
      </c>
      <c r="J413" s="126">
        <v>1</v>
      </c>
      <c r="K413" s="126">
        <v>1</v>
      </c>
      <c r="L413" s="126">
        <v>0</v>
      </c>
      <c r="M413" s="143"/>
      <c r="N413" s="126">
        <v>11</v>
      </c>
      <c r="Q413" s="126">
        <v>0</v>
      </c>
      <c r="U413" s="126">
        <v>11</v>
      </c>
      <c r="V413" s="126" t="s">
        <v>3507</v>
      </c>
      <c r="W413" s="126">
        <v>0</v>
      </c>
      <c r="X413" s="126">
        <v>1</v>
      </c>
      <c r="Y413" s="126">
        <v>23</v>
      </c>
      <c r="Z413" s="126">
        <v>0</v>
      </c>
      <c r="AA413" s="126">
        <v>0</v>
      </c>
      <c r="AB413" s="126">
        <v>0</v>
      </c>
      <c r="AC413" s="126">
        <v>0</v>
      </c>
      <c r="AD413" s="126">
        <v>0</v>
      </c>
      <c r="AE413" s="126">
        <v>0</v>
      </c>
      <c r="AF413" s="126">
        <v>0.09</v>
      </c>
      <c r="AG413" s="126">
        <v>0</v>
      </c>
      <c r="AH413" s="126">
        <v>0</v>
      </c>
      <c r="AI413" s="126">
        <v>1</v>
      </c>
      <c r="BR413" s="126">
        <v>14</v>
      </c>
      <c r="BS413" s="126">
        <v>14</v>
      </c>
      <c r="BT413" s="126">
        <v>14</v>
      </c>
      <c r="BV413" s="126">
        <v>11</v>
      </c>
      <c r="BW413" s="126">
        <v>11</v>
      </c>
      <c r="BX413" s="126">
        <v>1</v>
      </c>
      <c r="BY413" s="126">
        <v>0</v>
      </c>
      <c r="BZ413" s="126">
        <v>114</v>
      </c>
      <c r="CA413" s="126">
        <v>47</v>
      </c>
    </row>
    <row r="414" spans="1:79" s="126" customFormat="1" ht="11.25" customHeight="1" x14ac:dyDescent="0.2">
      <c r="A414" s="126" t="s">
        <v>5516</v>
      </c>
      <c r="B414" s="20">
        <v>1548</v>
      </c>
      <c r="C414" s="20" t="str">
        <f>VLOOKUP(File2Modul(A414),ModulVerantwortung,2,FALSE)</f>
        <v>weber18</v>
      </c>
      <c r="D414" s="20"/>
      <c r="E414" s="109" t="s">
        <v>5569</v>
      </c>
      <c r="F414" s="126">
        <v>9</v>
      </c>
      <c r="G414" s="126">
        <v>1</v>
      </c>
      <c r="H414" s="126">
        <v>0</v>
      </c>
      <c r="I414" s="126">
        <v>256</v>
      </c>
      <c r="J414" s="126">
        <v>1</v>
      </c>
      <c r="K414" s="126">
        <v>3</v>
      </c>
      <c r="L414" s="126">
        <v>2</v>
      </c>
      <c r="M414" s="143" t="s">
        <v>5570</v>
      </c>
      <c r="N414" s="126">
        <v>30</v>
      </c>
      <c r="Q414" s="126">
        <v>0</v>
      </c>
      <c r="U414" s="126">
        <v>30</v>
      </c>
      <c r="V414" s="126" t="s">
        <v>3915</v>
      </c>
      <c r="W414" s="126">
        <v>2</v>
      </c>
      <c r="X414" s="126">
        <v>11</v>
      </c>
      <c r="Y414" s="126">
        <v>84</v>
      </c>
      <c r="Z414" s="126">
        <v>0</v>
      </c>
      <c r="AA414" s="126">
        <v>0</v>
      </c>
      <c r="AB414" s="126">
        <v>0</v>
      </c>
      <c r="AC414" s="126">
        <v>0</v>
      </c>
      <c r="AD414" s="126">
        <v>2</v>
      </c>
      <c r="AE414" s="126">
        <v>1</v>
      </c>
      <c r="AF414" s="126">
        <v>8.5299999999999994</v>
      </c>
      <c r="AG414" s="126">
        <v>2</v>
      </c>
      <c r="AH414" s="126">
        <v>0</v>
      </c>
      <c r="AI414" s="126">
        <v>1</v>
      </c>
      <c r="BR414" s="126">
        <v>9</v>
      </c>
      <c r="BS414" s="126">
        <v>11</v>
      </c>
      <c r="BT414" s="126">
        <v>12</v>
      </c>
      <c r="BV414" s="126">
        <v>39</v>
      </c>
      <c r="BW414" s="126">
        <v>31</v>
      </c>
      <c r="BX414" s="126">
        <v>1</v>
      </c>
      <c r="BY414" s="126">
        <v>0</v>
      </c>
      <c r="BZ414" s="126">
        <v>235</v>
      </c>
      <c r="CA414" s="126">
        <v>131</v>
      </c>
    </row>
    <row r="415" spans="1:79" s="126" customFormat="1" ht="11.25" customHeight="1" x14ac:dyDescent="0.2">
      <c r="A415" s="126" t="s">
        <v>5516</v>
      </c>
      <c r="B415" s="20">
        <v>0</v>
      </c>
      <c r="C415" s="20" t="str">
        <f>VLOOKUP(File2Modul(A415),ModulVerantwortung,2,FALSE)</f>
        <v>weber18</v>
      </c>
      <c r="D415" s="20"/>
      <c r="E415" s="109" t="s">
        <v>5516</v>
      </c>
      <c r="M415" s="143"/>
      <c r="O415" s="126">
        <f>IF(ISNUMBER(T415),IF(T415&lt;&gt;0,S415/T415,O$23),"")</f>
        <v>0.87622149837133545</v>
      </c>
      <c r="P415" s="126">
        <f>IF(AND(ISNUMBER(AQ415),ISNUMBER(AR415)),IF(OR(AQ415&lt;&gt;0,AR415&lt;&gt;0),(T415+BG415)/(AQ415+AR415),P$23),"")</f>
        <v>3194889.1597444089</v>
      </c>
      <c r="S415" s="126">
        <v>269</v>
      </c>
      <c r="T415" s="126">
        <v>307</v>
      </c>
      <c r="AJ415" s="126" t="s">
        <v>3502</v>
      </c>
      <c r="AK415" s="126">
        <v>0</v>
      </c>
      <c r="AL415" s="126">
        <v>3</v>
      </c>
      <c r="AM415" s="126">
        <v>49</v>
      </c>
      <c r="AN415" s="126">
        <v>20</v>
      </c>
      <c r="AO415" s="126" t="s">
        <v>3503</v>
      </c>
      <c r="AP415" s="126">
        <v>243</v>
      </c>
      <c r="AQ415" s="126">
        <v>45</v>
      </c>
      <c r="AR415" s="126">
        <v>268</v>
      </c>
      <c r="AS415" s="126">
        <v>1000000000</v>
      </c>
      <c r="AT415" s="126">
        <v>1979</v>
      </c>
      <c r="AU415" s="126">
        <v>2409</v>
      </c>
      <c r="AV415" s="126">
        <v>9006</v>
      </c>
      <c r="AW415" s="126">
        <v>4263368.43</v>
      </c>
      <c r="AX415" s="126">
        <v>1000000000</v>
      </c>
      <c r="AY415" s="126">
        <v>1000000000</v>
      </c>
      <c r="AZ415" s="126">
        <v>5890567437725.0801</v>
      </c>
      <c r="BA415" s="126">
        <v>16.37</v>
      </c>
      <c r="BB415" s="126">
        <v>100</v>
      </c>
      <c r="BC415" s="126">
        <v>107697628</v>
      </c>
      <c r="BD415" s="126">
        <v>1637</v>
      </c>
      <c r="BE415" s="126">
        <v>655</v>
      </c>
      <c r="BF415" s="126">
        <v>1501</v>
      </c>
      <c r="BG415" s="126">
        <v>1000000000</v>
      </c>
      <c r="BH415" s="126">
        <v>213</v>
      </c>
      <c r="BI415" s="126" t="s">
        <v>3504</v>
      </c>
      <c r="BJ415" s="126">
        <v>4.0270000000000001</v>
      </c>
      <c r="BK415" s="126">
        <v>5.21</v>
      </c>
      <c r="BL415" s="126">
        <v>6.5039999999999996</v>
      </c>
      <c r="BM415" s="126">
        <v>4.2439999999999998</v>
      </c>
      <c r="BN415" s="126">
        <v>4.4550000000000001</v>
      </c>
      <c r="BO415" s="126">
        <v>4.5510000000000002</v>
      </c>
      <c r="BP415" s="126" t="s">
        <v>3505</v>
      </c>
      <c r="BQ415" s="126">
        <v>1.24</v>
      </c>
    </row>
    <row r="416" spans="1:79" s="126" customFormat="1" ht="11.25" customHeight="1" x14ac:dyDescent="0.2">
      <c r="A416" s="126" t="s">
        <v>5571</v>
      </c>
      <c r="B416" s="20">
        <v>419</v>
      </c>
      <c r="C416" s="20" t="str">
        <f>VLOOKUP(File2Modul(A416),ModulVerantwortung,2,FALSE)</f>
        <v>weber18</v>
      </c>
      <c r="D416" s="20"/>
      <c r="E416" s="109" t="s">
        <v>3768</v>
      </c>
      <c r="F416" s="126">
        <v>4</v>
      </c>
      <c r="G416" s="126">
        <v>2</v>
      </c>
      <c r="H416" s="126">
        <v>0</v>
      </c>
      <c r="I416" s="126">
        <v>6</v>
      </c>
      <c r="J416" s="126">
        <v>0</v>
      </c>
      <c r="K416" s="126">
        <v>0</v>
      </c>
      <c r="L416" s="126">
        <v>2</v>
      </c>
      <c r="M416" s="143" t="s">
        <v>5572</v>
      </c>
      <c r="N416" s="126">
        <v>7</v>
      </c>
      <c r="Q416" s="126">
        <v>0</v>
      </c>
      <c r="U416" s="126">
        <v>9</v>
      </c>
      <c r="V416" s="126" t="s">
        <v>3767</v>
      </c>
      <c r="W416" s="126">
        <v>2</v>
      </c>
      <c r="X416" s="126">
        <v>6</v>
      </c>
      <c r="Y416" s="126">
        <v>27</v>
      </c>
      <c r="Z416" s="126">
        <v>0</v>
      </c>
      <c r="AA416" s="126">
        <v>0</v>
      </c>
      <c r="AB416" s="126">
        <v>0</v>
      </c>
      <c r="AC416" s="126">
        <v>0</v>
      </c>
      <c r="AD416" s="126">
        <v>0</v>
      </c>
      <c r="AE416" s="126">
        <v>2</v>
      </c>
      <c r="AF416" s="126">
        <v>0.67</v>
      </c>
      <c r="AG416" s="126">
        <v>1</v>
      </c>
      <c r="AH416" s="126">
        <v>0</v>
      </c>
      <c r="AI416" s="126">
        <v>1</v>
      </c>
      <c r="BR416" s="126">
        <v>5</v>
      </c>
      <c r="BS416" s="126">
        <v>8</v>
      </c>
      <c r="BT416" s="126">
        <v>9</v>
      </c>
      <c r="BV416" s="126">
        <v>12</v>
      </c>
      <c r="BW416" s="126">
        <v>8</v>
      </c>
      <c r="BX416" s="126">
        <v>1</v>
      </c>
      <c r="BY416" s="126">
        <v>0</v>
      </c>
      <c r="BZ416" s="126">
        <v>44</v>
      </c>
      <c r="CA416" s="126">
        <v>21</v>
      </c>
    </row>
    <row r="417" spans="1:79" s="126" customFormat="1" ht="11.25" customHeight="1" x14ac:dyDescent="0.2">
      <c r="A417" s="126" t="s">
        <v>5571</v>
      </c>
      <c r="B417" s="20">
        <v>462</v>
      </c>
      <c r="C417" s="20" t="str">
        <f>VLOOKUP(File2Modul(A417),ModulVerantwortung,2,FALSE)</f>
        <v>weber18</v>
      </c>
      <c r="D417" s="20"/>
      <c r="E417" s="109" t="s">
        <v>3769</v>
      </c>
      <c r="F417" s="126">
        <v>1</v>
      </c>
      <c r="G417" s="126">
        <v>0</v>
      </c>
      <c r="H417" s="126">
        <v>0</v>
      </c>
      <c r="I417" s="126">
        <v>1</v>
      </c>
      <c r="J417" s="126">
        <v>1</v>
      </c>
      <c r="K417" s="126">
        <v>0</v>
      </c>
      <c r="L417" s="126">
        <v>1</v>
      </c>
      <c r="M417" s="143" t="s">
        <v>5573</v>
      </c>
      <c r="N417" s="126">
        <v>1</v>
      </c>
      <c r="Q417" s="126">
        <v>3</v>
      </c>
      <c r="U417" s="126">
        <v>1</v>
      </c>
      <c r="V417" s="126" t="s">
        <v>3507</v>
      </c>
      <c r="W417" s="126">
        <v>1</v>
      </c>
      <c r="X417" s="126">
        <v>2</v>
      </c>
      <c r="Y417" s="126">
        <v>1</v>
      </c>
      <c r="Z417" s="126">
        <v>0</v>
      </c>
      <c r="AA417" s="126">
        <v>0</v>
      </c>
      <c r="AB417" s="126">
        <v>0</v>
      </c>
      <c r="AC417" s="126">
        <v>0</v>
      </c>
      <c r="AD417" s="126">
        <v>0</v>
      </c>
      <c r="AE417" s="126">
        <v>0</v>
      </c>
      <c r="AF417" s="126">
        <v>1</v>
      </c>
      <c r="AG417" s="126">
        <v>0</v>
      </c>
      <c r="AH417" s="126">
        <v>0</v>
      </c>
      <c r="AI417" s="126">
        <v>1</v>
      </c>
      <c r="BR417" s="126">
        <v>7</v>
      </c>
      <c r="BS417" s="126">
        <v>7</v>
      </c>
      <c r="BT417" s="126">
        <v>7</v>
      </c>
      <c r="BV417" s="126">
        <v>1</v>
      </c>
      <c r="BW417" s="126">
        <v>1</v>
      </c>
      <c r="BX417" s="126">
        <v>1</v>
      </c>
      <c r="BY417" s="126">
        <v>0</v>
      </c>
      <c r="BZ417" s="126">
        <v>6</v>
      </c>
      <c r="CA417" s="126">
        <v>1</v>
      </c>
    </row>
    <row r="418" spans="1:79" s="126" customFormat="1" ht="11.25" customHeight="1" x14ac:dyDescent="0.2">
      <c r="A418" s="126" t="s">
        <v>5571</v>
      </c>
      <c r="B418" s="20">
        <v>480</v>
      </c>
      <c r="C418" s="20" t="str">
        <f>VLOOKUP(File2Modul(A418),ModulVerantwortung,2,FALSE)</f>
        <v>weber18</v>
      </c>
      <c r="D418" s="20"/>
      <c r="E418" s="109" t="s">
        <v>3770</v>
      </c>
      <c r="F418" s="126">
        <v>2</v>
      </c>
      <c r="G418" s="126">
        <v>1</v>
      </c>
      <c r="H418" s="126">
        <v>0</v>
      </c>
      <c r="I418" s="126">
        <v>2</v>
      </c>
      <c r="J418" s="126">
        <v>1</v>
      </c>
      <c r="K418" s="126">
        <v>1</v>
      </c>
      <c r="L418" s="126">
        <v>0</v>
      </c>
      <c r="M418" s="143"/>
      <c r="N418" s="126">
        <v>5</v>
      </c>
      <c r="Q418" s="126">
        <v>0</v>
      </c>
      <c r="U418" s="126">
        <v>7</v>
      </c>
      <c r="V418" s="126" t="s">
        <v>3513</v>
      </c>
      <c r="W418" s="126">
        <v>0</v>
      </c>
      <c r="X418" s="126">
        <v>2</v>
      </c>
      <c r="Y418" s="126">
        <v>16</v>
      </c>
      <c r="Z418" s="126">
        <v>0</v>
      </c>
      <c r="AA418" s="126">
        <v>0</v>
      </c>
      <c r="AB418" s="126">
        <v>0</v>
      </c>
      <c r="AC418" s="126">
        <v>0</v>
      </c>
      <c r="AD418" s="126">
        <v>0</v>
      </c>
      <c r="AE418" s="126">
        <v>1</v>
      </c>
      <c r="AF418" s="126">
        <v>0.28999999999999998</v>
      </c>
      <c r="AG418" s="126">
        <v>0</v>
      </c>
      <c r="AH418" s="126">
        <v>0</v>
      </c>
      <c r="AI418" s="126">
        <v>1</v>
      </c>
      <c r="BR418" s="126">
        <v>5</v>
      </c>
      <c r="BS418" s="126">
        <v>7</v>
      </c>
      <c r="BT418" s="126">
        <v>8</v>
      </c>
      <c r="BV418" s="126">
        <v>8</v>
      </c>
      <c r="BW418" s="126">
        <v>6</v>
      </c>
      <c r="BX418" s="126">
        <v>1</v>
      </c>
      <c r="BY418" s="126">
        <v>0</v>
      </c>
      <c r="BZ418" s="126">
        <v>27</v>
      </c>
      <c r="CA418" s="126">
        <v>15</v>
      </c>
    </row>
    <row r="419" spans="1:79" s="126" customFormat="1" ht="11.25" customHeight="1" x14ac:dyDescent="0.2">
      <c r="A419" s="126" t="s">
        <v>5571</v>
      </c>
      <c r="B419" s="20">
        <v>514</v>
      </c>
      <c r="C419" s="20" t="str">
        <f>VLOOKUP(File2Modul(A419),ModulVerantwortung,2,FALSE)</f>
        <v>weber18</v>
      </c>
      <c r="D419" s="20"/>
      <c r="E419" s="109" t="s">
        <v>3771</v>
      </c>
      <c r="F419" s="126">
        <v>5</v>
      </c>
      <c r="G419" s="126">
        <v>2</v>
      </c>
      <c r="H419" s="126">
        <v>0</v>
      </c>
      <c r="I419" s="126">
        <v>12</v>
      </c>
      <c r="J419" s="126">
        <v>1</v>
      </c>
      <c r="K419" s="126">
        <v>0</v>
      </c>
      <c r="L419" s="126">
        <v>3</v>
      </c>
      <c r="M419" s="143" t="s">
        <v>5574</v>
      </c>
      <c r="N419" s="126">
        <v>16</v>
      </c>
      <c r="Q419" s="126">
        <v>3</v>
      </c>
      <c r="U419" s="126">
        <v>24</v>
      </c>
      <c r="V419" s="126" t="s">
        <v>4317</v>
      </c>
      <c r="W419" s="126">
        <v>3</v>
      </c>
      <c r="X419" s="126">
        <v>8</v>
      </c>
      <c r="Y419" s="126">
        <v>63</v>
      </c>
      <c r="Z419" s="126">
        <v>0</v>
      </c>
      <c r="AA419" s="126">
        <v>0</v>
      </c>
      <c r="AB419" s="126">
        <v>0</v>
      </c>
      <c r="AC419" s="126">
        <v>0</v>
      </c>
      <c r="AD419" s="126">
        <v>0</v>
      </c>
      <c r="AE419" s="126">
        <v>6</v>
      </c>
      <c r="AF419" s="126">
        <v>0.5</v>
      </c>
      <c r="AG419" s="126">
        <v>1</v>
      </c>
      <c r="AH419" s="126">
        <v>4</v>
      </c>
      <c r="AI419" s="126">
        <v>1</v>
      </c>
      <c r="BR419" s="126">
        <v>8</v>
      </c>
      <c r="BS419" s="126">
        <v>10</v>
      </c>
      <c r="BT419" s="126">
        <v>14</v>
      </c>
      <c r="BV419" s="126">
        <v>28</v>
      </c>
      <c r="BW419" s="126">
        <v>22</v>
      </c>
      <c r="BX419" s="126">
        <v>1</v>
      </c>
      <c r="BY419" s="126">
        <v>0</v>
      </c>
      <c r="BZ419" s="126">
        <v>147</v>
      </c>
      <c r="CA419" s="126">
        <v>85</v>
      </c>
    </row>
    <row r="420" spans="1:79" s="126" customFormat="1" ht="11.25" customHeight="1" x14ac:dyDescent="0.2">
      <c r="A420" s="126" t="s">
        <v>5571</v>
      </c>
      <c r="B420" s="20">
        <v>591</v>
      </c>
      <c r="C420" s="20" t="str">
        <f>VLOOKUP(File2Modul(A420),ModulVerantwortung,2,FALSE)</f>
        <v>weber18</v>
      </c>
      <c r="D420" s="20"/>
      <c r="E420" s="109" t="s">
        <v>5575</v>
      </c>
      <c r="F420" s="126">
        <v>4</v>
      </c>
      <c r="G420" s="126">
        <v>2</v>
      </c>
      <c r="H420" s="126">
        <v>0</v>
      </c>
      <c r="I420" s="126">
        <v>5</v>
      </c>
      <c r="J420" s="126">
        <v>1</v>
      </c>
      <c r="K420" s="126">
        <v>0</v>
      </c>
      <c r="L420" s="126">
        <v>1</v>
      </c>
      <c r="M420" s="143" t="s">
        <v>5576</v>
      </c>
      <c r="N420" s="126">
        <v>8</v>
      </c>
      <c r="Q420" s="126">
        <v>0</v>
      </c>
      <c r="U420" s="126">
        <v>10</v>
      </c>
      <c r="V420" s="126" t="s">
        <v>3598</v>
      </c>
      <c r="W420" s="126">
        <v>1</v>
      </c>
      <c r="X420" s="126">
        <v>5</v>
      </c>
      <c r="Y420" s="126">
        <v>30</v>
      </c>
      <c r="Z420" s="126">
        <v>0</v>
      </c>
      <c r="AA420" s="126">
        <v>0</v>
      </c>
      <c r="AB420" s="126">
        <v>0</v>
      </c>
      <c r="AC420" s="126">
        <v>0</v>
      </c>
      <c r="AD420" s="126">
        <v>0</v>
      </c>
      <c r="AE420" s="126">
        <v>2</v>
      </c>
      <c r="AF420" s="126">
        <v>0.5</v>
      </c>
      <c r="AG420" s="126">
        <v>1</v>
      </c>
      <c r="AH420" s="126">
        <v>1</v>
      </c>
      <c r="AI420" s="126">
        <v>1</v>
      </c>
      <c r="BR420" s="126">
        <v>6</v>
      </c>
      <c r="BS420" s="126">
        <v>9</v>
      </c>
      <c r="BT420" s="126">
        <v>11</v>
      </c>
      <c r="BV420" s="126">
        <v>14</v>
      </c>
      <c r="BW420" s="126">
        <v>10</v>
      </c>
      <c r="BX420" s="126">
        <v>1</v>
      </c>
      <c r="BY420" s="126">
        <v>0</v>
      </c>
      <c r="BZ420" s="126">
        <v>62</v>
      </c>
      <c r="CA420" s="126">
        <v>33</v>
      </c>
    </row>
    <row r="421" spans="1:79" s="126" customFormat="1" ht="11.25" customHeight="1" x14ac:dyDescent="0.2">
      <c r="A421" s="126" t="s">
        <v>5571</v>
      </c>
      <c r="B421" s="20">
        <v>637</v>
      </c>
      <c r="C421" s="20" t="str">
        <f>VLOOKUP(File2Modul(A421),ModulVerantwortung,2,FALSE)</f>
        <v>weber18</v>
      </c>
      <c r="D421" s="20"/>
      <c r="E421" s="109" t="s">
        <v>3773</v>
      </c>
      <c r="F421" s="126">
        <v>4</v>
      </c>
      <c r="G421" s="126">
        <v>1</v>
      </c>
      <c r="H421" s="126">
        <v>0</v>
      </c>
      <c r="I421" s="126">
        <v>4</v>
      </c>
      <c r="J421" s="126">
        <v>1</v>
      </c>
      <c r="K421" s="126">
        <v>2</v>
      </c>
      <c r="L421" s="126">
        <v>3</v>
      </c>
      <c r="M421" s="143" t="s">
        <v>5577</v>
      </c>
      <c r="N421" s="126">
        <v>10</v>
      </c>
      <c r="Q421" s="126">
        <v>0</v>
      </c>
      <c r="U421" s="126">
        <v>15</v>
      </c>
      <c r="V421" s="126" t="s">
        <v>3767</v>
      </c>
      <c r="W421" s="126">
        <v>3</v>
      </c>
      <c r="X421" s="126">
        <v>7</v>
      </c>
      <c r="Y421" s="126">
        <v>33</v>
      </c>
      <c r="Z421" s="126">
        <v>0</v>
      </c>
      <c r="AA421" s="126">
        <v>0</v>
      </c>
      <c r="AB421" s="126">
        <v>0</v>
      </c>
      <c r="AC421" s="126">
        <v>0</v>
      </c>
      <c r="AD421" s="126">
        <v>0</v>
      </c>
      <c r="AE421" s="126">
        <v>1</v>
      </c>
      <c r="AF421" s="126">
        <v>0.27</v>
      </c>
      <c r="AG421" s="126">
        <v>1</v>
      </c>
      <c r="AH421" s="126">
        <v>0</v>
      </c>
      <c r="AI421" s="126">
        <v>1</v>
      </c>
      <c r="BR421" s="126">
        <v>4</v>
      </c>
      <c r="BS421" s="126">
        <v>6</v>
      </c>
      <c r="BT421" s="126">
        <v>6</v>
      </c>
      <c r="BV421" s="126">
        <v>16</v>
      </c>
      <c r="BW421" s="126">
        <v>11</v>
      </c>
      <c r="BX421" s="126">
        <v>1</v>
      </c>
      <c r="BY421" s="126">
        <v>0</v>
      </c>
      <c r="BZ421" s="126">
        <v>45</v>
      </c>
      <c r="CA421" s="126">
        <v>21</v>
      </c>
    </row>
    <row r="422" spans="1:79" s="126" customFormat="1" ht="11.25" customHeight="1" x14ac:dyDescent="0.2">
      <c r="A422" s="126" t="s">
        <v>5571</v>
      </c>
      <c r="B422" s="20">
        <v>684</v>
      </c>
      <c r="C422" s="20" t="str">
        <f>VLOOKUP(File2Modul(A422),ModulVerantwortung,2,FALSE)</f>
        <v>weber18</v>
      </c>
      <c r="D422" s="20"/>
      <c r="E422" s="109" t="s">
        <v>3774</v>
      </c>
      <c r="F422" s="126">
        <v>3</v>
      </c>
      <c r="G422" s="126">
        <v>1</v>
      </c>
      <c r="H422" s="126">
        <v>0</v>
      </c>
      <c r="I422" s="126">
        <v>4</v>
      </c>
      <c r="J422" s="126">
        <v>0</v>
      </c>
      <c r="K422" s="126">
        <v>0</v>
      </c>
      <c r="L422" s="126">
        <v>9</v>
      </c>
      <c r="M422" s="143" t="s">
        <v>5578</v>
      </c>
      <c r="N422" s="126">
        <v>13</v>
      </c>
      <c r="Q422" s="126">
        <v>0</v>
      </c>
      <c r="U422" s="126">
        <v>14</v>
      </c>
      <c r="V422" s="126" t="s">
        <v>3516</v>
      </c>
      <c r="W422" s="126">
        <v>9</v>
      </c>
      <c r="X422" s="126">
        <v>12</v>
      </c>
      <c r="Y422" s="126">
        <v>24</v>
      </c>
      <c r="Z422" s="126">
        <v>0</v>
      </c>
      <c r="AA422" s="126">
        <v>0</v>
      </c>
      <c r="AB422" s="126">
        <v>0</v>
      </c>
      <c r="AC422" s="126">
        <v>0</v>
      </c>
      <c r="AD422" s="126">
        <v>0</v>
      </c>
      <c r="AE422" s="126">
        <v>1</v>
      </c>
      <c r="AF422" s="126">
        <v>0.28999999999999998</v>
      </c>
      <c r="AG422" s="126">
        <v>1</v>
      </c>
      <c r="AH422" s="126">
        <v>0</v>
      </c>
      <c r="AI422" s="126">
        <v>1</v>
      </c>
      <c r="BR422" s="126">
        <v>6</v>
      </c>
      <c r="BS422" s="126">
        <v>6</v>
      </c>
      <c r="BT422" s="126">
        <v>7</v>
      </c>
      <c r="BV422" s="126">
        <v>16</v>
      </c>
      <c r="BW422" s="126">
        <v>14</v>
      </c>
      <c r="BX422" s="126">
        <v>1</v>
      </c>
      <c r="BY422" s="126">
        <v>0</v>
      </c>
      <c r="BZ422" s="126">
        <v>64</v>
      </c>
      <c r="CA422" s="126">
        <v>32</v>
      </c>
    </row>
    <row r="423" spans="1:79" s="126" customFormat="1" ht="11.25" customHeight="1" x14ac:dyDescent="0.2">
      <c r="A423" s="126" t="s">
        <v>5571</v>
      </c>
      <c r="B423" s="20">
        <v>727</v>
      </c>
      <c r="C423" s="20" t="str">
        <f>VLOOKUP(File2Modul(A423),ModulVerantwortung,2,FALSE)</f>
        <v>weber18</v>
      </c>
      <c r="D423" s="20"/>
      <c r="E423" s="109" t="s">
        <v>3775</v>
      </c>
      <c r="F423" s="126">
        <v>7</v>
      </c>
      <c r="G423" s="126">
        <v>2</v>
      </c>
      <c r="H423" s="126">
        <v>0</v>
      </c>
      <c r="I423" s="126">
        <v>7</v>
      </c>
      <c r="J423" s="126">
        <v>1</v>
      </c>
      <c r="K423" s="126">
        <v>1</v>
      </c>
      <c r="L423" s="126">
        <v>4</v>
      </c>
      <c r="M423" s="143" t="s">
        <v>5579</v>
      </c>
      <c r="N423" s="126">
        <v>21</v>
      </c>
      <c r="Q423" s="126">
        <v>0</v>
      </c>
      <c r="U423" s="126">
        <v>31</v>
      </c>
      <c r="V423" s="126" t="s">
        <v>3650</v>
      </c>
      <c r="W423" s="126">
        <v>4</v>
      </c>
      <c r="X423" s="126">
        <v>11</v>
      </c>
      <c r="Y423" s="126">
        <v>53</v>
      </c>
      <c r="Z423" s="126">
        <v>0</v>
      </c>
      <c r="AA423" s="126">
        <v>0</v>
      </c>
      <c r="AB423" s="126">
        <v>0</v>
      </c>
      <c r="AC423" s="126">
        <v>0</v>
      </c>
      <c r="AD423" s="126">
        <v>0</v>
      </c>
      <c r="AE423" s="126">
        <v>3</v>
      </c>
      <c r="AF423" s="126">
        <v>0.23</v>
      </c>
      <c r="AG423" s="126">
        <v>1</v>
      </c>
      <c r="AH423" s="126">
        <v>0</v>
      </c>
      <c r="AI423" s="126">
        <v>1</v>
      </c>
      <c r="BR423" s="126">
        <v>4</v>
      </c>
      <c r="BS423" s="126">
        <v>6</v>
      </c>
      <c r="BT423" s="126">
        <v>7</v>
      </c>
      <c r="BV423" s="126">
        <v>34</v>
      </c>
      <c r="BW423" s="126">
        <v>24</v>
      </c>
      <c r="BX423" s="126">
        <v>1</v>
      </c>
      <c r="BY423" s="126">
        <v>0</v>
      </c>
      <c r="BZ423" s="126">
        <v>102</v>
      </c>
      <c r="CA423" s="126">
        <v>50</v>
      </c>
    </row>
    <row r="424" spans="1:79" s="126" customFormat="1" ht="11.25" customHeight="1" x14ac:dyDescent="0.2">
      <c r="A424" s="126" t="s">
        <v>5571</v>
      </c>
      <c r="B424" s="20">
        <v>793</v>
      </c>
      <c r="C424" s="20" t="str">
        <f>VLOOKUP(File2Modul(A424),ModulVerantwortung,2,FALSE)</f>
        <v>weber18</v>
      </c>
      <c r="D424" s="20"/>
      <c r="E424" s="109" t="s">
        <v>5580</v>
      </c>
      <c r="F424" s="126">
        <v>5</v>
      </c>
      <c r="G424" s="126">
        <v>1</v>
      </c>
      <c r="H424" s="126">
        <v>0</v>
      </c>
      <c r="I424" s="126">
        <v>5</v>
      </c>
      <c r="J424" s="126">
        <v>1</v>
      </c>
      <c r="K424" s="126">
        <v>1</v>
      </c>
      <c r="L424" s="126">
        <v>0</v>
      </c>
      <c r="M424" s="143"/>
      <c r="N424" s="126">
        <v>12</v>
      </c>
      <c r="Q424" s="126">
        <v>0</v>
      </c>
      <c r="U424" s="126">
        <v>17</v>
      </c>
      <c r="V424" s="126" t="s">
        <v>3729</v>
      </c>
      <c r="W424" s="126">
        <v>0</v>
      </c>
      <c r="X424" s="126">
        <v>5</v>
      </c>
      <c r="Y424" s="126">
        <v>33</v>
      </c>
      <c r="Z424" s="126">
        <v>0</v>
      </c>
      <c r="AA424" s="126">
        <v>0</v>
      </c>
      <c r="AB424" s="126">
        <v>0</v>
      </c>
      <c r="AC424" s="126">
        <v>0</v>
      </c>
      <c r="AD424" s="126">
        <v>0</v>
      </c>
      <c r="AE424" s="126">
        <v>1</v>
      </c>
      <c r="AF424" s="126">
        <v>0.28999999999999998</v>
      </c>
      <c r="AG424" s="126">
        <v>1</v>
      </c>
      <c r="AH424" s="126">
        <v>0</v>
      </c>
      <c r="AI424" s="126">
        <v>1</v>
      </c>
      <c r="BR424" s="126">
        <v>3</v>
      </c>
      <c r="BS424" s="126">
        <v>4</v>
      </c>
      <c r="BT424" s="126">
        <v>5</v>
      </c>
      <c r="BV424" s="126">
        <v>19</v>
      </c>
      <c r="BW424" s="126">
        <v>13</v>
      </c>
      <c r="BX424" s="126">
        <v>1</v>
      </c>
      <c r="BY424" s="126">
        <v>0</v>
      </c>
      <c r="BZ424" s="126">
        <v>42</v>
      </c>
      <c r="CA424" s="126">
        <v>19</v>
      </c>
    </row>
    <row r="425" spans="1:79" s="126" customFormat="1" ht="11.25" customHeight="1" x14ac:dyDescent="0.2">
      <c r="A425" s="126" t="s">
        <v>5571</v>
      </c>
      <c r="B425" s="20">
        <v>841</v>
      </c>
      <c r="C425" s="20" t="str">
        <f>VLOOKUP(File2Modul(A425),ModulVerantwortung,2,FALSE)</f>
        <v>weber18</v>
      </c>
      <c r="D425" s="20"/>
      <c r="E425" s="109" t="s">
        <v>3776</v>
      </c>
      <c r="F425" s="126">
        <v>8</v>
      </c>
      <c r="G425" s="126">
        <v>3</v>
      </c>
      <c r="H425" s="126">
        <v>0</v>
      </c>
      <c r="I425" s="126">
        <v>19</v>
      </c>
      <c r="J425" s="126">
        <v>1</v>
      </c>
      <c r="K425" s="126">
        <v>3</v>
      </c>
      <c r="L425" s="126">
        <v>2</v>
      </c>
      <c r="M425" s="143" t="s">
        <v>5581</v>
      </c>
      <c r="N425" s="126">
        <v>31</v>
      </c>
      <c r="Q425" s="126">
        <v>0</v>
      </c>
      <c r="U425" s="126">
        <v>41</v>
      </c>
      <c r="V425" s="126" t="s">
        <v>4008</v>
      </c>
      <c r="W425" s="126">
        <v>3</v>
      </c>
      <c r="X425" s="126">
        <v>11</v>
      </c>
      <c r="Y425" s="126">
        <v>108</v>
      </c>
      <c r="Z425" s="126">
        <v>0</v>
      </c>
      <c r="AA425" s="126">
        <v>0</v>
      </c>
      <c r="AB425" s="126">
        <v>0</v>
      </c>
      <c r="AC425" s="126">
        <v>0</v>
      </c>
      <c r="AD425" s="126">
        <v>1</v>
      </c>
      <c r="AE425" s="126">
        <v>6</v>
      </c>
      <c r="AF425" s="126">
        <v>0.46</v>
      </c>
      <c r="AG425" s="126">
        <v>1</v>
      </c>
      <c r="AH425" s="126">
        <v>2</v>
      </c>
      <c r="AI425" s="126">
        <v>1</v>
      </c>
      <c r="BR425" s="126">
        <v>6</v>
      </c>
      <c r="BS425" s="126">
        <v>9</v>
      </c>
      <c r="BT425" s="126">
        <v>10</v>
      </c>
      <c r="BV425" s="126">
        <v>48</v>
      </c>
      <c r="BW425" s="126">
        <v>36</v>
      </c>
      <c r="BX425" s="126">
        <v>1</v>
      </c>
      <c r="BY425" s="126">
        <v>5</v>
      </c>
      <c r="BZ425" s="126">
        <v>217</v>
      </c>
      <c r="CA425" s="126">
        <v>109</v>
      </c>
    </row>
    <row r="426" spans="1:79" s="126" customFormat="1" ht="11.25" customHeight="1" x14ac:dyDescent="0.2">
      <c r="A426" s="126" t="s">
        <v>5571</v>
      </c>
      <c r="B426" s="20">
        <v>966</v>
      </c>
      <c r="C426" s="20" t="str">
        <f>VLOOKUP(File2Modul(A426),ModulVerantwortung,2,FALSE)</f>
        <v>weber18</v>
      </c>
      <c r="D426" s="20"/>
      <c r="E426" s="109" t="s">
        <v>3777</v>
      </c>
      <c r="F426" s="126">
        <v>7</v>
      </c>
      <c r="G426" s="126">
        <v>3</v>
      </c>
      <c r="H426" s="126">
        <v>0</v>
      </c>
      <c r="I426" s="126">
        <v>7</v>
      </c>
      <c r="J426" s="126">
        <v>1</v>
      </c>
      <c r="K426" s="126">
        <v>3</v>
      </c>
      <c r="L426" s="126">
        <v>2</v>
      </c>
      <c r="M426" s="143" t="s">
        <v>5582</v>
      </c>
      <c r="N426" s="126">
        <v>17</v>
      </c>
      <c r="Q426" s="126">
        <v>0</v>
      </c>
      <c r="U426" s="126">
        <v>24</v>
      </c>
      <c r="V426" s="126" t="s">
        <v>3650</v>
      </c>
      <c r="W426" s="126">
        <v>2</v>
      </c>
      <c r="X426" s="126">
        <v>9</v>
      </c>
      <c r="Y426" s="126">
        <v>56</v>
      </c>
      <c r="Z426" s="126">
        <v>0</v>
      </c>
      <c r="AA426" s="126">
        <v>0</v>
      </c>
      <c r="AB426" s="126">
        <v>0</v>
      </c>
      <c r="AC426" s="126">
        <v>0</v>
      </c>
      <c r="AD426" s="126">
        <v>0</v>
      </c>
      <c r="AE426" s="126">
        <v>2</v>
      </c>
      <c r="AF426" s="126">
        <v>0.28999999999999998</v>
      </c>
      <c r="AG426" s="126">
        <v>1</v>
      </c>
      <c r="AH426" s="126">
        <v>0</v>
      </c>
      <c r="AI426" s="126">
        <v>1</v>
      </c>
      <c r="BR426" s="126">
        <v>4</v>
      </c>
      <c r="BS426" s="126">
        <v>6</v>
      </c>
      <c r="BT426" s="126">
        <v>7</v>
      </c>
      <c r="BV426" s="126">
        <v>30</v>
      </c>
      <c r="BW426" s="126">
        <v>19</v>
      </c>
      <c r="BX426" s="126">
        <v>1</v>
      </c>
      <c r="BY426" s="126">
        <v>3</v>
      </c>
      <c r="BZ426" s="126">
        <v>88</v>
      </c>
      <c r="CA426" s="126">
        <v>40</v>
      </c>
    </row>
    <row r="427" spans="1:79" s="126" customFormat="1" ht="11.25" customHeight="1" x14ac:dyDescent="0.2">
      <c r="A427" s="126" t="s">
        <v>5571</v>
      </c>
      <c r="B427" s="20">
        <v>1034</v>
      </c>
      <c r="C427" s="20" t="str">
        <f>VLOOKUP(File2Modul(A427),ModulVerantwortung,2,FALSE)</f>
        <v>weber18</v>
      </c>
      <c r="D427" s="20"/>
      <c r="E427" s="109" t="s">
        <v>3778</v>
      </c>
      <c r="F427" s="126">
        <v>3</v>
      </c>
      <c r="G427" s="126">
        <v>2</v>
      </c>
      <c r="H427" s="126">
        <v>0</v>
      </c>
      <c r="I427" s="126">
        <v>3</v>
      </c>
      <c r="J427" s="126">
        <v>1</v>
      </c>
      <c r="K427" s="126">
        <v>0</v>
      </c>
      <c r="L427" s="126">
        <v>0</v>
      </c>
      <c r="M427" s="143"/>
      <c r="N427" s="126">
        <v>8</v>
      </c>
      <c r="Q427" s="126">
        <v>0</v>
      </c>
      <c r="U427" s="126">
        <v>9</v>
      </c>
      <c r="V427" s="126" t="s">
        <v>3516</v>
      </c>
      <c r="W427" s="126">
        <v>0</v>
      </c>
      <c r="X427" s="126">
        <v>3</v>
      </c>
      <c r="Y427" s="126">
        <v>27</v>
      </c>
      <c r="Z427" s="126">
        <v>0</v>
      </c>
      <c r="AA427" s="126">
        <v>0</v>
      </c>
      <c r="AB427" s="126">
        <v>0</v>
      </c>
      <c r="AC427" s="126">
        <v>0</v>
      </c>
      <c r="AD427" s="126">
        <v>0</v>
      </c>
      <c r="AE427" s="126">
        <v>2</v>
      </c>
      <c r="AF427" s="126">
        <v>0.33</v>
      </c>
      <c r="AG427" s="126">
        <v>0</v>
      </c>
      <c r="AH427" s="126">
        <v>0</v>
      </c>
      <c r="AI427" s="126">
        <v>1</v>
      </c>
      <c r="BR427" s="126">
        <v>6</v>
      </c>
      <c r="BS427" s="126">
        <v>8</v>
      </c>
      <c r="BT427" s="126">
        <v>10</v>
      </c>
      <c r="BV427" s="126">
        <v>13</v>
      </c>
      <c r="BW427" s="126">
        <v>10</v>
      </c>
      <c r="BX427" s="126">
        <v>1</v>
      </c>
      <c r="BY427" s="126">
        <v>0</v>
      </c>
      <c r="BZ427" s="126">
        <v>51</v>
      </c>
      <c r="CA427" s="126">
        <v>33</v>
      </c>
    </row>
    <row r="428" spans="1:79" s="126" customFormat="1" ht="11.25" customHeight="1" x14ac:dyDescent="0.2">
      <c r="A428" s="126" t="s">
        <v>5571</v>
      </c>
      <c r="B428" s="20">
        <v>1074</v>
      </c>
      <c r="C428" s="20" t="str">
        <f>VLOOKUP(File2Modul(A428),ModulVerantwortung,2,FALSE)</f>
        <v>weber18</v>
      </c>
      <c r="D428" s="20"/>
      <c r="E428" s="109" t="s">
        <v>5583</v>
      </c>
      <c r="F428" s="126">
        <v>2</v>
      </c>
      <c r="G428" s="126">
        <v>1</v>
      </c>
      <c r="H428" s="126">
        <v>0</v>
      </c>
      <c r="I428" s="126">
        <v>2</v>
      </c>
      <c r="J428" s="126">
        <v>1</v>
      </c>
      <c r="K428" s="126">
        <v>1</v>
      </c>
      <c r="L428" s="126">
        <v>1</v>
      </c>
      <c r="M428" s="143" t="s">
        <v>5584</v>
      </c>
      <c r="N428" s="126">
        <v>6</v>
      </c>
      <c r="Q428" s="126">
        <v>0</v>
      </c>
      <c r="U428" s="126">
        <v>10</v>
      </c>
      <c r="V428" s="126" t="s">
        <v>3513</v>
      </c>
      <c r="W428" s="126">
        <v>3</v>
      </c>
      <c r="X428" s="126">
        <v>5</v>
      </c>
      <c r="Y428" s="126">
        <v>22</v>
      </c>
      <c r="Z428" s="126">
        <v>0</v>
      </c>
      <c r="AA428" s="126">
        <v>0</v>
      </c>
      <c r="AB428" s="126">
        <v>0</v>
      </c>
      <c r="AC428" s="126">
        <v>0</v>
      </c>
      <c r="AD428" s="126">
        <v>0</v>
      </c>
      <c r="AE428" s="126">
        <v>3</v>
      </c>
      <c r="AF428" s="126">
        <v>0.2</v>
      </c>
      <c r="AG428" s="126">
        <v>0</v>
      </c>
      <c r="AH428" s="126">
        <v>0</v>
      </c>
      <c r="AI428" s="126">
        <v>1</v>
      </c>
      <c r="BR428" s="126">
        <v>11</v>
      </c>
      <c r="BS428" s="126">
        <v>14</v>
      </c>
      <c r="BT428" s="126">
        <v>16</v>
      </c>
      <c r="BV428" s="126">
        <v>9</v>
      </c>
      <c r="BW428" s="126">
        <v>7</v>
      </c>
      <c r="BX428" s="126">
        <v>1</v>
      </c>
      <c r="BY428" s="126">
        <v>0</v>
      </c>
      <c r="BZ428" s="126">
        <v>69</v>
      </c>
      <c r="CA428" s="126">
        <v>30</v>
      </c>
    </row>
    <row r="429" spans="1:79" s="126" customFormat="1" ht="11.25" customHeight="1" x14ac:dyDescent="0.2">
      <c r="A429" s="126" t="s">
        <v>5571</v>
      </c>
      <c r="B429" s="20">
        <v>1112</v>
      </c>
      <c r="C429" s="20" t="str">
        <f>VLOOKUP(File2Modul(A429),ModulVerantwortung,2,FALSE)</f>
        <v>weber18</v>
      </c>
      <c r="D429" s="20"/>
      <c r="E429" s="109" t="s">
        <v>5585</v>
      </c>
      <c r="F429" s="126">
        <v>7</v>
      </c>
      <c r="G429" s="126">
        <v>3</v>
      </c>
      <c r="H429" s="126">
        <v>0</v>
      </c>
      <c r="I429" s="126">
        <v>15</v>
      </c>
      <c r="J429" s="126">
        <v>1</v>
      </c>
      <c r="K429" s="126">
        <v>1</v>
      </c>
      <c r="L429" s="126">
        <v>4</v>
      </c>
      <c r="M429" s="143" t="s">
        <v>5586</v>
      </c>
      <c r="N429" s="126">
        <v>19</v>
      </c>
      <c r="Q429" s="126">
        <v>0</v>
      </c>
      <c r="U429" s="126">
        <v>25</v>
      </c>
      <c r="V429" s="126" t="s">
        <v>3650</v>
      </c>
      <c r="W429" s="126">
        <v>6</v>
      </c>
      <c r="X429" s="126">
        <v>13</v>
      </c>
      <c r="Y429" s="126">
        <v>61</v>
      </c>
      <c r="Z429" s="126">
        <v>0</v>
      </c>
      <c r="AA429" s="126">
        <v>0</v>
      </c>
      <c r="AB429" s="126">
        <v>0</v>
      </c>
      <c r="AC429" s="126">
        <v>0</v>
      </c>
      <c r="AD429" s="126">
        <v>0</v>
      </c>
      <c r="AE429" s="126">
        <v>5</v>
      </c>
      <c r="AF429" s="126">
        <v>0.6</v>
      </c>
      <c r="AG429" s="126">
        <v>1</v>
      </c>
      <c r="AH429" s="126">
        <v>0</v>
      </c>
      <c r="AI429" s="126">
        <v>1</v>
      </c>
      <c r="BR429" s="126">
        <v>7</v>
      </c>
      <c r="BS429" s="126">
        <v>10</v>
      </c>
      <c r="BT429" s="126">
        <v>11</v>
      </c>
      <c r="BV429" s="126">
        <v>31</v>
      </c>
      <c r="BW429" s="126">
        <v>22</v>
      </c>
      <c r="BX429" s="126">
        <v>1</v>
      </c>
      <c r="BY429" s="126">
        <v>0</v>
      </c>
      <c r="BZ429" s="126">
        <v>154</v>
      </c>
      <c r="CA429" s="126">
        <v>72</v>
      </c>
    </row>
    <row r="430" spans="1:79" s="126" customFormat="1" ht="11.25" customHeight="1" x14ac:dyDescent="0.2">
      <c r="A430" s="126" t="s">
        <v>5571</v>
      </c>
      <c r="B430" s="20">
        <v>1187</v>
      </c>
      <c r="C430" s="20" t="str">
        <f>VLOOKUP(File2Modul(A430),ModulVerantwortung,2,FALSE)</f>
        <v>weber18</v>
      </c>
      <c r="D430" s="20"/>
      <c r="E430" s="109" t="s">
        <v>3779</v>
      </c>
      <c r="F430" s="126">
        <v>9</v>
      </c>
      <c r="G430" s="126">
        <v>6</v>
      </c>
      <c r="H430" s="126">
        <v>0</v>
      </c>
      <c r="I430" s="126">
        <v>9</v>
      </c>
      <c r="J430" s="126">
        <v>1</v>
      </c>
      <c r="K430" s="126">
        <v>2</v>
      </c>
      <c r="L430" s="126">
        <v>1</v>
      </c>
      <c r="M430" s="143" t="s">
        <v>5587</v>
      </c>
      <c r="N430" s="126">
        <v>13</v>
      </c>
      <c r="Q430" s="126">
        <v>0</v>
      </c>
      <c r="U430" s="126">
        <v>17</v>
      </c>
      <c r="V430" s="126" t="s">
        <v>4330</v>
      </c>
      <c r="W430" s="126">
        <v>1</v>
      </c>
      <c r="X430" s="126">
        <v>10</v>
      </c>
      <c r="Y430" s="126">
        <v>45</v>
      </c>
      <c r="Z430" s="126">
        <v>0</v>
      </c>
      <c r="AA430" s="126">
        <v>0</v>
      </c>
      <c r="AB430" s="126">
        <v>0</v>
      </c>
      <c r="AC430" s="126">
        <v>0</v>
      </c>
      <c r="AD430" s="126">
        <v>0</v>
      </c>
      <c r="AE430" s="126">
        <v>4</v>
      </c>
      <c r="AF430" s="126">
        <v>0.53</v>
      </c>
      <c r="AG430" s="126">
        <v>1</v>
      </c>
      <c r="AH430" s="126">
        <v>1</v>
      </c>
      <c r="AI430" s="126">
        <v>1</v>
      </c>
      <c r="BR430" s="126">
        <v>7</v>
      </c>
      <c r="BS430" s="126">
        <v>10</v>
      </c>
      <c r="BT430" s="126">
        <v>14</v>
      </c>
      <c r="BV430" s="126">
        <v>26</v>
      </c>
      <c r="BW430" s="126">
        <v>17</v>
      </c>
      <c r="BX430" s="126">
        <v>1</v>
      </c>
      <c r="BY430" s="126">
        <v>1</v>
      </c>
      <c r="BZ430" s="126">
        <v>122</v>
      </c>
      <c r="CA430" s="126">
        <v>61</v>
      </c>
    </row>
    <row r="431" spans="1:79" s="126" customFormat="1" ht="11.25" customHeight="1" x14ac:dyDescent="0.2">
      <c r="A431" s="126" t="s">
        <v>5571</v>
      </c>
      <c r="B431" s="20">
        <v>1248</v>
      </c>
      <c r="C431" s="20" t="str">
        <f>VLOOKUP(File2Modul(A431),ModulVerantwortung,2,FALSE)</f>
        <v>weber18</v>
      </c>
      <c r="D431" s="20"/>
      <c r="E431" s="109" t="s">
        <v>3780</v>
      </c>
      <c r="F431" s="126">
        <v>1</v>
      </c>
      <c r="G431" s="126">
        <v>0</v>
      </c>
      <c r="H431" s="126">
        <v>0</v>
      </c>
      <c r="I431" s="126">
        <v>1</v>
      </c>
      <c r="J431" s="126">
        <v>1</v>
      </c>
      <c r="K431" s="126">
        <v>0</v>
      </c>
      <c r="L431" s="126">
        <v>0</v>
      </c>
      <c r="M431" s="143"/>
      <c r="N431" s="126">
        <v>1</v>
      </c>
      <c r="Q431" s="126">
        <v>0</v>
      </c>
      <c r="U431" s="126">
        <v>1</v>
      </c>
      <c r="V431" s="126" t="s">
        <v>3507</v>
      </c>
      <c r="W431" s="126">
        <v>0</v>
      </c>
      <c r="X431" s="126">
        <v>1</v>
      </c>
      <c r="Y431" s="126">
        <v>2</v>
      </c>
      <c r="Z431" s="126">
        <v>0</v>
      </c>
      <c r="AA431" s="126">
        <v>0</v>
      </c>
      <c r="AB431" s="126">
        <v>0</v>
      </c>
      <c r="AC431" s="126">
        <v>0</v>
      </c>
      <c r="AD431" s="126">
        <v>0</v>
      </c>
      <c r="AE431" s="126">
        <v>0</v>
      </c>
      <c r="AF431" s="126">
        <v>1</v>
      </c>
      <c r="AG431" s="126">
        <v>0</v>
      </c>
      <c r="AH431" s="126">
        <v>0</v>
      </c>
      <c r="AI431" s="126">
        <v>1</v>
      </c>
      <c r="BR431" s="126">
        <v>5</v>
      </c>
      <c r="BS431" s="126">
        <v>5</v>
      </c>
      <c r="BT431" s="126">
        <v>5</v>
      </c>
      <c r="BV431" s="126">
        <v>1</v>
      </c>
      <c r="BW431" s="126">
        <v>1</v>
      </c>
      <c r="BX431" s="126">
        <v>1</v>
      </c>
      <c r="BY431" s="126">
        <v>0</v>
      </c>
      <c r="BZ431" s="126">
        <v>4</v>
      </c>
      <c r="CA431" s="126">
        <v>1</v>
      </c>
    </row>
    <row r="432" spans="1:79" s="126" customFormat="1" ht="11.25" customHeight="1" x14ac:dyDescent="0.2">
      <c r="A432" s="126" t="s">
        <v>5571</v>
      </c>
      <c r="B432" s="20">
        <v>1263</v>
      </c>
      <c r="C432" s="20" t="str">
        <f>VLOOKUP(File2Modul(A432),ModulVerantwortung,2,FALSE)</f>
        <v>weber18</v>
      </c>
      <c r="D432" s="20"/>
      <c r="E432" s="109" t="s">
        <v>3781</v>
      </c>
      <c r="F432" s="126">
        <v>1</v>
      </c>
      <c r="G432" s="126">
        <v>0</v>
      </c>
      <c r="H432" s="126">
        <v>0</v>
      </c>
      <c r="I432" s="126">
        <v>1</v>
      </c>
      <c r="J432" s="126">
        <v>0</v>
      </c>
      <c r="K432" s="126">
        <v>1</v>
      </c>
      <c r="L432" s="126">
        <v>0</v>
      </c>
      <c r="M432" s="143"/>
      <c r="N432" s="126">
        <v>1</v>
      </c>
      <c r="Q432" s="126">
        <v>0</v>
      </c>
      <c r="U432" s="126">
        <v>1</v>
      </c>
      <c r="V432" s="126" t="s">
        <v>3507</v>
      </c>
      <c r="W432" s="126">
        <v>0</v>
      </c>
      <c r="X432" s="126">
        <v>1</v>
      </c>
      <c r="Y432" s="126">
        <v>1</v>
      </c>
      <c r="Z432" s="126">
        <v>0</v>
      </c>
      <c r="AA432" s="126">
        <v>0</v>
      </c>
      <c r="AB432" s="126">
        <v>0</v>
      </c>
      <c r="AC432" s="126">
        <v>0</v>
      </c>
      <c r="AD432" s="126">
        <v>0</v>
      </c>
      <c r="AE432" s="126">
        <v>0</v>
      </c>
      <c r="AF432" s="126">
        <v>1</v>
      </c>
      <c r="AG432" s="126">
        <v>0</v>
      </c>
      <c r="AH432" s="126">
        <v>0</v>
      </c>
      <c r="AI432" s="126">
        <v>1</v>
      </c>
      <c r="BR432" s="126">
        <v>7</v>
      </c>
      <c r="BS432" s="126">
        <v>7</v>
      </c>
      <c r="BT432" s="126">
        <v>7</v>
      </c>
      <c r="BV432" s="126">
        <v>1</v>
      </c>
      <c r="BW432" s="126">
        <v>1</v>
      </c>
      <c r="BX432" s="126">
        <v>1</v>
      </c>
      <c r="BY432" s="126">
        <v>0</v>
      </c>
      <c r="BZ432" s="126">
        <v>5</v>
      </c>
      <c r="CA432" s="126">
        <v>2</v>
      </c>
    </row>
    <row r="433" spans="1:79" s="126" customFormat="1" ht="11.25" customHeight="1" x14ac:dyDescent="0.2">
      <c r="A433" s="126" t="s">
        <v>5571</v>
      </c>
      <c r="B433" s="20">
        <v>1278</v>
      </c>
      <c r="C433" s="20" t="str">
        <f>VLOOKUP(File2Modul(A433),ModulVerantwortung,2,FALSE)</f>
        <v>weber18</v>
      </c>
      <c r="D433" s="20"/>
      <c r="E433" s="109" t="s">
        <v>3782</v>
      </c>
      <c r="F433" s="126">
        <v>1</v>
      </c>
      <c r="G433" s="126">
        <v>0</v>
      </c>
      <c r="H433" s="126">
        <v>0</v>
      </c>
      <c r="I433" s="126">
        <v>1</v>
      </c>
      <c r="J433" s="126">
        <v>1</v>
      </c>
      <c r="K433" s="126">
        <v>0</v>
      </c>
      <c r="L433" s="126">
        <v>0</v>
      </c>
      <c r="M433" s="143"/>
      <c r="N433" s="126">
        <v>1</v>
      </c>
      <c r="Q433" s="126">
        <v>0</v>
      </c>
      <c r="U433" s="126">
        <v>1</v>
      </c>
      <c r="V433" s="126" t="s">
        <v>3507</v>
      </c>
      <c r="W433" s="126">
        <v>0</v>
      </c>
      <c r="X433" s="126">
        <v>1</v>
      </c>
      <c r="Y433" s="126">
        <v>2</v>
      </c>
      <c r="Z433" s="126">
        <v>0</v>
      </c>
      <c r="AA433" s="126">
        <v>0</v>
      </c>
      <c r="AB433" s="126">
        <v>0</v>
      </c>
      <c r="AC433" s="126">
        <v>0</v>
      </c>
      <c r="AD433" s="126">
        <v>0</v>
      </c>
      <c r="AE433" s="126">
        <v>0</v>
      </c>
      <c r="AF433" s="126">
        <v>1</v>
      </c>
      <c r="AG433" s="126">
        <v>0</v>
      </c>
      <c r="AH433" s="126">
        <v>0</v>
      </c>
      <c r="AI433" s="126">
        <v>1</v>
      </c>
      <c r="BR433" s="126">
        <v>5</v>
      </c>
      <c r="BS433" s="126">
        <v>5</v>
      </c>
      <c r="BT433" s="126">
        <v>5</v>
      </c>
      <c r="BV433" s="126">
        <v>1</v>
      </c>
      <c r="BW433" s="126">
        <v>1</v>
      </c>
      <c r="BX433" s="126">
        <v>1</v>
      </c>
      <c r="BY433" s="126">
        <v>0</v>
      </c>
      <c r="BZ433" s="126">
        <v>4</v>
      </c>
      <c r="CA433" s="126">
        <v>1</v>
      </c>
    </row>
    <row r="434" spans="1:79" s="126" customFormat="1" ht="11.25" customHeight="1" x14ac:dyDescent="0.2">
      <c r="A434" s="126" t="s">
        <v>5571</v>
      </c>
      <c r="B434" s="20">
        <v>1293</v>
      </c>
      <c r="C434" s="20" t="str">
        <f>VLOOKUP(File2Modul(A434),ModulVerantwortung,2,FALSE)</f>
        <v>weber18</v>
      </c>
      <c r="D434" s="20"/>
      <c r="E434" s="109" t="s">
        <v>3783</v>
      </c>
      <c r="F434" s="126">
        <v>1</v>
      </c>
      <c r="G434" s="126">
        <v>0</v>
      </c>
      <c r="H434" s="126">
        <v>0</v>
      </c>
      <c r="I434" s="126">
        <v>1</v>
      </c>
      <c r="J434" s="126">
        <v>0</v>
      </c>
      <c r="K434" s="126">
        <v>1</v>
      </c>
      <c r="L434" s="126">
        <v>0</v>
      </c>
      <c r="M434" s="143"/>
      <c r="N434" s="126">
        <v>1</v>
      </c>
      <c r="Q434" s="126">
        <v>0</v>
      </c>
      <c r="U434" s="126">
        <v>1</v>
      </c>
      <c r="V434" s="126" t="s">
        <v>3507</v>
      </c>
      <c r="W434" s="126">
        <v>0</v>
      </c>
      <c r="X434" s="126">
        <v>1</v>
      </c>
      <c r="Y434" s="126">
        <v>2</v>
      </c>
      <c r="Z434" s="126">
        <v>0</v>
      </c>
      <c r="AA434" s="126">
        <v>0</v>
      </c>
      <c r="AB434" s="126">
        <v>0</v>
      </c>
      <c r="AC434" s="126">
        <v>0</v>
      </c>
      <c r="AD434" s="126">
        <v>0</v>
      </c>
      <c r="AE434" s="126">
        <v>0</v>
      </c>
      <c r="AF434" s="126">
        <v>1</v>
      </c>
      <c r="AG434" s="126">
        <v>0</v>
      </c>
      <c r="AH434" s="126">
        <v>0</v>
      </c>
      <c r="AI434" s="126">
        <v>1</v>
      </c>
      <c r="BR434" s="126">
        <v>7</v>
      </c>
      <c r="BS434" s="126">
        <v>7</v>
      </c>
      <c r="BT434" s="126">
        <v>7</v>
      </c>
      <c r="BV434" s="126">
        <v>1</v>
      </c>
      <c r="BW434" s="126">
        <v>1</v>
      </c>
      <c r="BX434" s="126">
        <v>1</v>
      </c>
      <c r="BY434" s="126">
        <v>0</v>
      </c>
      <c r="BZ434" s="126">
        <v>5</v>
      </c>
      <c r="CA434" s="126">
        <v>2</v>
      </c>
    </row>
    <row r="435" spans="1:79" s="126" customFormat="1" ht="11.25" customHeight="1" x14ac:dyDescent="0.2">
      <c r="A435" s="126" t="s">
        <v>5571</v>
      </c>
      <c r="B435" s="20">
        <v>1308</v>
      </c>
      <c r="C435" s="20" t="str">
        <f>VLOOKUP(File2Modul(A435),ModulVerantwortung,2,FALSE)</f>
        <v>weber18</v>
      </c>
      <c r="D435" s="20"/>
      <c r="E435" s="109" t="s">
        <v>3784</v>
      </c>
      <c r="F435" s="126">
        <v>1</v>
      </c>
      <c r="G435" s="126">
        <v>0</v>
      </c>
      <c r="H435" s="126">
        <v>0</v>
      </c>
      <c r="I435" s="126">
        <v>1</v>
      </c>
      <c r="J435" s="126">
        <v>0</v>
      </c>
      <c r="K435" s="126">
        <v>1</v>
      </c>
      <c r="L435" s="126">
        <v>0</v>
      </c>
      <c r="M435" s="143"/>
      <c r="N435" s="126">
        <v>1</v>
      </c>
      <c r="Q435" s="126">
        <v>0</v>
      </c>
      <c r="U435" s="126">
        <v>1</v>
      </c>
      <c r="V435" s="126" t="s">
        <v>3507</v>
      </c>
      <c r="W435" s="126">
        <v>0</v>
      </c>
      <c r="X435" s="126">
        <v>1</v>
      </c>
      <c r="Y435" s="126">
        <v>2</v>
      </c>
      <c r="Z435" s="126">
        <v>0</v>
      </c>
      <c r="AA435" s="126">
        <v>0</v>
      </c>
      <c r="AB435" s="126">
        <v>0</v>
      </c>
      <c r="AC435" s="126">
        <v>0</v>
      </c>
      <c r="AD435" s="126">
        <v>0</v>
      </c>
      <c r="AE435" s="126">
        <v>0</v>
      </c>
      <c r="AF435" s="126">
        <v>1</v>
      </c>
      <c r="AG435" s="126">
        <v>0</v>
      </c>
      <c r="AH435" s="126">
        <v>0</v>
      </c>
      <c r="AI435" s="126">
        <v>1</v>
      </c>
      <c r="BR435" s="126">
        <v>7</v>
      </c>
      <c r="BS435" s="126">
        <v>7</v>
      </c>
      <c r="BT435" s="126">
        <v>7</v>
      </c>
      <c r="BV435" s="126">
        <v>1</v>
      </c>
      <c r="BW435" s="126">
        <v>1</v>
      </c>
      <c r="BX435" s="126">
        <v>1</v>
      </c>
      <c r="BY435" s="126">
        <v>0</v>
      </c>
      <c r="BZ435" s="126">
        <v>5</v>
      </c>
      <c r="CA435" s="126">
        <v>2</v>
      </c>
    </row>
    <row r="436" spans="1:79" s="126" customFormat="1" ht="11.25" customHeight="1" x14ac:dyDescent="0.2">
      <c r="A436" s="126" t="s">
        <v>5571</v>
      </c>
      <c r="B436" s="20">
        <v>1324</v>
      </c>
      <c r="C436" s="20" t="str">
        <f>VLOOKUP(File2Modul(A436),ModulVerantwortung,2,FALSE)</f>
        <v>weber18</v>
      </c>
      <c r="D436" s="20"/>
      <c r="E436" s="109" t="s">
        <v>3785</v>
      </c>
      <c r="F436" s="126">
        <v>1</v>
      </c>
      <c r="G436" s="126">
        <v>0</v>
      </c>
      <c r="H436" s="126">
        <v>0</v>
      </c>
      <c r="I436" s="126">
        <v>1</v>
      </c>
      <c r="J436" s="126">
        <v>1</v>
      </c>
      <c r="K436" s="126">
        <v>0</v>
      </c>
      <c r="L436" s="126">
        <v>0</v>
      </c>
      <c r="M436" s="143"/>
      <c r="N436" s="126">
        <v>1</v>
      </c>
      <c r="Q436" s="126">
        <v>0</v>
      </c>
      <c r="U436" s="126">
        <v>1</v>
      </c>
      <c r="V436" s="126" t="s">
        <v>3507</v>
      </c>
      <c r="W436" s="126">
        <v>0</v>
      </c>
      <c r="X436" s="126">
        <v>1</v>
      </c>
      <c r="Y436" s="126">
        <v>2</v>
      </c>
      <c r="Z436" s="126">
        <v>0</v>
      </c>
      <c r="AA436" s="126">
        <v>0</v>
      </c>
      <c r="AB436" s="126">
        <v>0</v>
      </c>
      <c r="AC436" s="126">
        <v>0</v>
      </c>
      <c r="AD436" s="126">
        <v>0</v>
      </c>
      <c r="AE436" s="126">
        <v>0</v>
      </c>
      <c r="AF436" s="126">
        <v>1</v>
      </c>
      <c r="AG436" s="126">
        <v>0</v>
      </c>
      <c r="AH436" s="126">
        <v>0</v>
      </c>
      <c r="AI436" s="126">
        <v>1</v>
      </c>
      <c r="BR436" s="126">
        <v>5</v>
      </c>
      <c r="BS436" s="126">
        <v>5</v>
      </c>
      <c r="BT436" s="126">
        <v>5</v>
      </c>
      <c r="BV436" s="126">
        <v>1</v>
      </c>
      <c r="BW436" s="126">
        <v>1</v>
      </c>
      <c r="BX436" s="126">
        <v>1</v>
      </c>
      <c r="BY436" s="126">
        <v>0</v>
      </c>
      <c r="BZ436" s="126">
        <v>4</v>
      </c>
      <c r="CA436" s="126">
        <v>1</v>
      </c>
    </row>
    <row r="437" spans="1:79" s="126" customFormat="1" ht="11.25" customHeight="1" x14ac:dyDescent="0.2">
      <c r="A437" s="126" t="s">
        <v>5571</v>
      </c>
      <c r="B437" s="20">
        <v>1341</v>
      </c>
      <c r="C437" s="20" t="str">
        <f>VLOOKUP(File2Modul(A437),ModulVerantwortung,2,FALSE)</f>
        <v>weber18</v>
      </c>
      <c r="D437" s="20"/>
      <c r="E437" s="109" t="s">
        <v>3786</v>
      </c>
      <c r="F437" s="126">
        <v>1</v>
      </c>
      <c r="G437" s="126">
        <v>0</v>
      </c>
      <c r="H437" s="126">
        <v>0</v>
      </c>
      <c r="I437" s="126">
        <v>1</v>
      </c>
      <c r="J437" s="126">
        <v>0</v>
      </c>
      <c r="K437" s="126">
        <v>1</v>
      </c>
      <c r="L437" s="126">
        <v>0</v>
      </c>
      <c r="M437" s="143"/>
      <c r="N437" s="126">
        <v>1</v>
      </c>
      <c r="Q437" s="126">
        <v>0</v>
      </c>
      <c r="U437" s="126">
        <v>1</v>
      </c>
      <c r="V437" s="126" t="s">
        <v>3507</v>
      </c>
      <c r="W437" s="126">
        <v>0</v>
      </c>
      <c r="X437" s="126">
        <v>1</v>
      </c>
      <c r="Y437" s="126">
        <v>1</v>
      </c>
      <c r="Z437" s="126">
        <v>0</v>
      </c>
      <c r="AA437" s="126">
        <v>0</v>
      </c>
      <c r="AB437" s="126">
        <v>0</v>
      </c>
      <c r="AC437" s="126">
        <v>0</v>
      </c>
      <c r="AD437" s="126">
        <v>0</v>
      </c>
      <c r="AE437" s="126">
        <v>0</v>
      </c>
      <c r="AF437" s="126">
        <v>1</v>
      </c>
      <c r="AG437" s="126">
        <v>0</v>
      </c>
      <c r="AH437" s="126">
        <v>0</v>
      </c>
      <c r="AI437" s="126">
        <v>1</v>
      </c>
      <c r="BR437" s="126">
        <v>6</v>
      </c>
      <c r="BS437" s="126">
        <v>6</v>
      </c>
      <c r="BT437" s="126">
        <v>6</v>
      </c>
      <c r="BV437" s="126">
        <v>1</v>
      </c>
      <c r="BW437" s="126">
        <v>1</v>
      </c>
      <c r="BX437" s="126">
        <v>1</v>
      </c>
      <c r="BY437" s="126">
        <v>0</v>
      </c>
      <c r="BZ437" s="126">
        <v>4</v>
      </c>
      <c r="CA437" s="126">
        <v>2</v>
      </c>
    </row>
    <row r="438" spans="1:79" s="126" customFormat="1" ht="11.25" customHeight="1" x14ac:dyDescent="0.2">
      <c r="A438" s="126" t="s">
        <v>5571</v>
      </c>
      <c r="B438" s="20">
        <v>1358</v>
      </c>
      <c r="C438" s="20" t="str">
        <f>VLOOKUP(File2Modul(A438),ModulVerantwortung,2,FALSE)</f>
        <v>weber18</v>
      </c>
      <c r="D438" s="20"/>
      <c r="E438" s="109" t="s">
        <v>3787</v>
      </c>
      <c r="F438" s="126">
        <v>13</v>
      </c>
      <c r="G438" s="126">
        <v>4</v>
      </c>
      <c r="H438" s="126">
        <v>0</v>
      </c>
      <c r="I438" s="126">
        <v>13</v>
      </c>
      <c r="J438" s="126">
        <v>1</v>
      </c>
      <c r="K438" s="126">
        <v>3</v>
      </c>
      <c r="L438" s="126">
        <v>3</v>
      </c>
      <c r="M438" s="143" t="s">
        <v>5588</v>
      </c>
      <c r="N438" s="126">
        <v>38</v>
      </c>
      <c r="Q438" s="126">
        <v>0</v>
      </c>
      <c r="U438" s="126">
        <v>55</v>
      </c>
      <c r="V438" s="126" t="s">
        <v>3894</v>
      </c>
      <c r="W438" s="126">
        <v>10</v>
      </c>
      <c r="X438" s="126">
        <v>23</v>
      </c>
      <c r="Y438" s="126">
        <v>121</v>
      </c>
      <c r="Z438" s="126">
        <v>0</v>
      </c>
      <c r="AA438" s="126">
        <v>0</v>
      </c>
      <c r="AB438" s="126">
        <v>0</v>
      </c>
      <c r="AC438" s="126">
        <v>0</v>
      </c>
      <c r="AD438" s="126">
        <v>0</v>
      </c>
      <c r="AE438" s="126">
        <v>2</v>
      </c>
      <c r="AF438" s="126">
        <v>0.24</v>
      </c>
      <c r="AG438" s="126">
        <v>1</v>
      </c>
      <c r="AH438" s="126">
        <v>0</v>
      </c>
      <c r="AI438" s="126">
        <v>1</v>
      </c>
      <c r="BR438" s="126">
        <v>4</v>
      </c>
      <c r="BS438" s="126">
        <v>7</v>
      </c>
      <c r="BT438" s="126">
        <v>8</v>
      </c>
      <c r="BV438" s="126">
        <v>66</v>
      </c>
      <c r="BW438" s="126">
        <v>40</v>
      </c>
      <c r="BX438" s="126">
        <v>1</v>
      </c>
      <c r="BY438" s="126">
        <v>11</v>
      </c>
      <c r="BZ438" s="126">
        <v>217</v>
      </c>
      <c r="CA438" s="126">
        <v>101</v>
      </c>
    </row>
    <row r="439" spans="1:79" s="126" customFormat="1" ht="11.25" customHeight="1" x14ac:dyDescent="0.2">
      <c r="A439" s="126" t="s">
        <v>5571</v>
      </c>
      <c r="B439" s="20">
        <v>1492</v>
      </c>
      <c r="C439" s="20" t="str">
        <f>VLOOKUP(File2Modul(A439),ModulVerantwortung,2,FALSE)</f>
        <v>weber18</v>
      </c>
      <c r="D439" s="20"/>
      <c r="E439" s="109" t="s">
        <v>5589</v>
      </c>
      <c r="F439" s="126">
        <v>1</v>
      </c>
      <c r="G439" s="126">
        <v>0</v>
      </c>
      <c r="H439" s="126">
        <v>0</v>
      </c>
      <c r="I439" s="126">
        <v>1</v>
      </c>
      <c r="J439" s="126">
        <v>0</v>
      </c>
      <c r="K439" s="126">
        <v>0</v>
      </c>
      <c r="L439" s="126">
        <v>0</v>
      </c>
      <c r="M439" s="143"/>
      <c r="N439" s="126">
        <v>3</v>
      </c>
      <c r="Q439" s="126">
        <v>0</v>
      </c>
      <c r="U439" s="126">
        <v>3</v>
      </c>
      <c r="V439" s="126" t="s">
        <v>3507</v>
      </c>
      <c r="W439" s="126">
        <v>0</v>
      </c>
      <c r="X439" s="126">
        <v>1</v>
      </c>
      <c r="Y439" s="126">
        <v>5</v>
      </c>
      <c r="Z439" s="126">
        <v>0</v>
      </c>
      <c r="AA439" s="126">
        <v>0</v>
      </c>
      <c r="AB439" s="126">
        <v>0</v>
      </c>
      <c r="AC439" s="126">
        <v>0</v>
      </c>
      <c r="AD439" s="126">
        <v>0</v>
      </c>
      <c r="AE439" s="126">
        <v>0</v>
      </c>
      <c r="AF439" s="126">
        <v>0.33</v>
      </c>
      <c r="AG439" s="126">
        <v>0</v>
      </c>
      <c r="AH439" s="126">
        <v>0</v>
      </c>
      <c r="AI439" s="126">
        <v>1</v>
      </c>
      <c r="BR439" s="126">
        <v>5</v>
      </c>
      <c r="BS439" s="126">
        <v>5</v>
      </c>
      <c r="BT439" s="126">
        <v>5</v>
      </c>
      <c r="BV439" s="126">
        <v>3</v>
      </c>
      <c r="BW439" s="126">
        <v>3</v>
      </c>
      <c r="BX439" s="126">
        <v>1</v>
      </c>
      <c r="BY439" s="126">
        <v>0</v>
      </c>
      <c r="BZ439" s="126">
        <v>10</v>
      </c>
      <c r="CA439" s="126">
        <v>7</v>
      </c>
    </row>
    <row r="440" spans="1:79" s="126" customFormat="1" ht="11.25" customHeight="1" x14ac:dyDescent="0.2">
      <c r="A440" s="126" t="s">
        <v>5571</v>
      </c>
      <c r="B440" s="20">
        <v>1509</v>
      </c>
      <c r="C440" s="20" t="str">
        <f>VLOOKUP(File2Modul(A440),ModulVerantwortung,2,FALSE)</f>
        <v>weber18</v>
      </c>
      <c r="D440" s="20"/>
      <c r="E440" s="109" t="s">
        <v>5590</v>
      </c>
      <c r="F440" s="126">
        <v>2</v>
      </c>
      <c r="G440" s="126">
        <v>1</v>
      </c>
      <c r="H440" s="126">
        <v>0</v>
      </c>
      <c r="I440" s="126">
        <v>2</v>
      </c>
      <c r="J440" s="126">
        <v>0</v>
      </c>
      <c r="K440" s="126">
        <v>0</v>
      </c>
      <c r="L440" s="126">
        <v>0</v>
      </c>
      <c r="M440" s="143"/>
      <c r="N440" s="126">
        <v>2</v>
      </c>
      <c r="Q440" s="126">
        <v>0</v>
      </c>
      <c r="U440" s="126">
        <v>3</v>
      </c>
      <c r="V440" s="126" t="s">
        <v>3513</v>
      </c>
      <c r="W440" s="126">
        <v>0</v>
      </c>
      <c r="X440" s="126">
        <v>2</v>
      </c>
      <c r="Y440" s="126">
        <v>7</v>
      </c>
      <c r="Z440" s="126">
        <v>0</v>
      </c>
      <c r="AA440" s="126">
        <v>0</v>
      </c>
      <c r="AB440" s="126">
        <v>0</v>
      </c>
      <c r="AC440" s="126">
        <v>0</v>
      </c>
      <c r="AD440" s="126">
        <v>0</v>
      </c>
      <c r="AE440" s="126">
        <v>1</v>
      </c>
      <c r="AF440" s="126">
        <v>0.67</v>
      </c>
      <c r="AG440" s="126">
        <v>0</v>
      </c>
      <c r="AH440" s="126">
        <v>0</v>
      </c>
      <c r="AI440" s="126">
        <v>1</v>
      </c>
      <c r="BR440" s="126">
        <v>7</v>
      </c>
      <c r="BS440" s="126">
        <v>10</v>
      </c>
      <c r="BT440" s="126">
        <v>15</v>
      </c>
      <c r="BV440" s="126">
        <v>4</v>
      </c>
      <c r="BW440" s="126">
        <v>3</v>
      </c>
      <c r="BX440" s="126">
        <v>1</v>
      </c>
      <c r="BY440" s="126">
        <v>0</v>
      </c>
      <c r="BZ440" s="126">
        <v>19</v>
      </c>
      <c r="CA440" s="126">
        <v>12</v>
      </c>
    </row>
    <row r="441" spans="1:79" s="126" customFormat="1" ht="11.25" customHeight="1" x14ac:dyDescent="0.2">
      <c r="A441" s="126" t="s">
        <v>5571</v>
      </c>
      <c r="B441" s="20">
        <v>1529</v>
      </c>
      <c r="C441" s="20" t="str">
        <f>VLOOKUP(File2Modul(A441),ModulVerantwortung,2,FALSE)</f>
        <v>weber18</v>
      </c>
      <c r="D441" s="20"/>
      <c r="E441" s="109" t="s">
        <v>3788</v>
      </c>
      <c r="F441" s="126">
        <v>1</v>
      </c>
      <c r="G441" s="126">
        <v>0</v>
      </c>
      <c r="H441" s="126">
        <v>0</v>
      </c>
      <c r="I441" s="126">
        <v>1</v>
      </c>
      <c r="J441" s="126">
        <v>0</v>
      </c>
      <c r="K441" s="126">
        <v>1</v>
      </c>
      <c r="L441" s="126">
        <v>0</v>
      </c>
      <c r="M441" s="143"/>
      <c r="N441" s="126">
        <v>1</v>
      </c>
      <c r="Q441" s="126">
        <v>0</v>
      </c>
      <c r="U441" s="126">
        <v>1</v>
      </c>
      <c r="V441" s="126" t="s">
        <v>3507</v>
      </c>
      <c r="W441" s="126">
        <v>0</v>
      </c>
      <c r="X441" s="126">
        <v>1</v>
      </c>
      <c r="Y441" s="126">
        <v>2</v>
      </c>
      <c r="Z441" s="126">
        <v>0</v>
      </c>
      <c r="AA441" s="126">
        <v>0</v>
      </c>
      <c r="AB441" s="126">
        <v>0</v>
      </c>
      <c r="AC441" s="126">
        <v>0</v>
      </c>
      <c r="AD441" s="126">
        <v>0</v>
      </c>
      <c r="AE441" s="126">
        <v>0</v>
      </c>
      <c r="AF441" s="126">
        <v>1</v>
      </c>
      <c r="AG441" s="126">
        <v>0</v>
      </c>
      <c r="AH441" s="126">
        <v>0</v>
      </c>
      <c r="AI441" s="126">
        <v>1</v>
      </c>
      <c r="BR441" s="126">
        <v>6</v>
      </c>
      <c r="BS441" s="126">
        <v>6</v>
      </c>
      <c r="BT441" s="126">
        <v>6</v>
      </c>
      <c r="BV441" s="126">
        <v>1</v>
      </c>
      <c r="BW441" s="126">
        <v>1</v>
      </c>
      <c r="BX441" s="126">
        <v>1</v>
      </c>
      <c r="BY441" s="126">
        <v>0</v>
      </c>
      <c r="BZ441" s="126">
        <v>4</v>
      </c>
      <c r="CA441" s="126">
        <v>2</v>
      </c>
    </row>
    <row r="442" spans="1:79" s="126" customFormat="1" ht="11.25" customHeight="1" x14ac:dyDescent="0.2">
      <c r="A442" s="126" t="s">
        <v>5571</v>
      </c>
      <c r="B442" s="20">
        <v>1539</v>
      </c>
      <c r="C442" s="20" t="str">
        <f>VLOOKUP(File2Modul(A442),ModulVerantwortung,2,FALSE)</f>
        <v>weber18</v>
      </c>
      <c r="D442" s="20"/>
      <c r="E442" s="109" t="s">
        <v>5591</v>
      </c>
      <c r="F442" s="126">
        <v>2</v>
      </c>
      <c r="G442" s="126">
        <v>1</v>
      </c>
      <c r="H442" s="126">
        <v>0</v>
      </c>
      <c r="I442" s="126">
        <v>2</v>
      </c>
      <c r="J442" s="126">
        <v>0</v>
      </c>
      <c r="K442" s="126">
        <v>0</v>
      </c>
      <c r="L442" s="126">
        <v>0</v>
      </c>
      <c r="M442" s="143"/>
      <c r="N442" s="126">
        <v>13</v>
      </c>
      <c r="Q442" s="126">
        <v>0</v>
      </c>
      <c r="U442" s="126">
        <v>14</v>
      </c>
      <c r="V442" s="126" t="s">
        <v>3513</v>
      </c>
      <c r="W442" s="126">
        <v>0</v>
      </c>
      <c r="X442" s="126">
        <v>2</v>
      </c>
      <c r="Y442" s="126">
        <v>26</v>
      </c>
      <c r="Z442" s="126">
        <v>0</v>
      </c>
      <c r="AA442" s="126">
        <v>0</v>
      </c>
      <c r="AB442" s="126">
        <v>0</v>
      </c>
      <c r="AC442" s="126">
        <v>0</v>
      </c>
      <c r="AD442" s="126">
        <v>0</v>
      </c>
      <c r="AE442" s="126">
        <v>1</v>
      </c>
      <c r="AF442" s="126">
        <v>0.14000000000000001</v>
      </c>
      <c r="AG442" s="126">
        <v>0</v>
      </c>
      <c r="AH442" s="126">
        <v>0</v>
      </c>
      <c r="AI442" s="126">
        <v>1</v>
      </c>
      <c r="BR442" s="126">
        <v>7</v>
      </c>
      <c r="BS442" s="126">
        <v>8</v>
      </c>
      <c r="BT442" s="126">
        <v>9</v>
      </c>
      <c r="BV442" s="126">
        <v>15</v>
      </c>
      <c r="BW442" s="126">
        <v>14</v>
      </c>
      <c r="BX442" s="126">
        <v>1</v>
      </c>
      <c r="BY442" s="126">
        <v>0</v>
      </c>
      <c r="BZ442" s="126">
        <v>67</v>
      </c>
      <c r="CA442" s="126">
        <v>51</v>
      </c>
    </row>
    <row r="443" spans="1:79" s="126" customFormat="1" ht="11.25" customHeight="1" x14ac:dyDescent="0.2">
      <c r="A443" s="126" t="s">
        <v>5571</v>
      </c>
      <c r="B443" s="20">
        <v>1580</v>
      </c>
      <c r="C443" s="20" t="str">
        <f>VLOOKUP(File2Modul(A443),ModulVerantwortung,2,FALSE)</f>
        <v>weber18</v>
      </c>
      <c r="D443" s="20"/>
      <c r="E443" s="109" t="s">
        <v>3789</v>
      </c>
      <c r="F443" s="126">
        <v>6</v>
      </c>
      <c r="G443" s="126">
        <v>2</v>
      </c>
      <c r="H443" s="126">
        <v>0</v>
      </c>
      <c r="I443" s="126">
        <v>6</v>
      </c>
      <c r="J443" s="126">
        <v>1</v>
      </c>
      <c r="K443" s="126">
        <v>1</v>
      </c>
      <c r="L443" s="126">
        <v>2</v>
      </c>
      <c r="M443" s="143" t="s">
        <v>5592</v>
      </c>
      <c r="N443" s="126">
        <v>14</v>
      </c>
      <c r="Q443" s="126">
        <v>1</v>
      </c>
      <c r="U443" s="126">
        <v>21</v>
      </c>
      <c r="V443" s="126" t="s">
        <v>3790</v>
      </c>
      <c r="W443" s="126">
        <v>2</v>
      </c>
      <c r="X443" s="126">
        <v>8</v>
      </c>
      <c r="Y443" s="126">
        <v>43</v>
      </c>
      <c r="Z443" s="126">
        <v>0</v>
      </c>
      <c r="AA443" s="126">
        <v>0</v>
      </c>
      <c r="AB443" s="126">
        <v>0</v>
      </c>
      <c r="AC443" s="126">
        <v>0</v>
      </c>
      <c r="AD443" s="126">
        <v>0</v>
      </c>
      <c r="AE443" s="126">
        <v>1</v>
      </c>
      <c r="AF443" s="126">
        <v>0.28999999999999998</v>
      </c>
      <c r="AG443" s="126">
        <v>1</v>
      </c>
      <c r="AH443" s="126">
        <v>0</v>
      </c>
      <c r="AI443" s="126">
        <v>1</v>
      </c>
      <c r="BR443" s="126">
        <v>4</v>
      </c>
      <c r="BS443" s="126">
        <v>7</v>
      </c>
      <c r="BT443" s="126">
        <v>8</v>
      </c>
      <c r="BV443" s="126">
        <v>24</v>
      </c>
      <c r="BW443" s="126">
        <v>15</v>
      </c>
      <c r="BX443" s="126">
        <v>1</v>
      </c>
      <c r="BY443" s="126">
        <v>0</v>
      </c>
      <c r="BZ443" s="126">
        <v>80</v>
      </c>
      <c r="CA443" s="126">
        <v>34</v>
      </c>
    </row>
    <row r="444" spans="1:79" s="126" customFormat="1" ht="11.25" customHeight="1" x14ac:dyDescent="0.2">
      <c r="A444" s="126" t="s">
        <v>5571</v>
      </c>
      <c r="B444" s="20">
        <v>1638</v>
      </c>
      <c r="C444" s="20" t="str">
        <f>VLOOKUP(File2Modul(A444),ModulVerantwortung,2,FALSE)</f>
        <v>weber18</v>
      </c>
      <c r="D444" s="20"/>
      <c r="E444" s="109" t="s">
        <v>3791</v>
      </c>
      <c r="F444" s="126">
        <v>6</v>
      </c>
      <c r="G444" s="126">
        <v>2</v>
      </c>
      <c r="H444" s="126">
        <v>0</v>
      </c>
      <c r="I444" s="126">
        <v>6</v>
      </c>
      <c r="J444" s="126">
        <v>1</v>
      </c>
      <c r="K444" s="126">
        <v>1</v>
      </c>
      <c r="L444" s="126">
        <v>2</v>
      </c>
      <c r="M444" s="143" t="s">
        <v>5593</v>
      </c>
      <c r="N444" s="126">
        <v>14</v>
      </c>
      <c r="Q444" s="126">
        <v>1</v>
      </c>
      <c r="U444" s="126">
        <v>21</v>
      </c>
      <c r="V444" s="126" t="s">
        <v>3790</v>
      </c>
      <c r="W444" s="126">
        <v>2</v>
      </c>
      <c r="X444" s="126">
        <v>8</v>
      </c>
      <c r="Y444" s="126">
        <v>43</v>
      </c>
      <c r="Z444" s="126">
        <v>0</v>
      </c>
      <c r="AA444" s="126">
        <v>0</v>
      </c>
      <c r="AB444" s="126">
        <v>0</v>
      </c>
      <c r="AC444" s="126">
        <v>0</v>
      </c>
      <c r="AD444" s="126">
        <v>0</v>
      </c>
      <c r="AE444" s="126">
        <v>1</v>
      </c>
      <c r="AF444" s="126">
        <v>0.28999999999999998</v>
      </c>
      <c r="AG444" s="126">
        <v>1</v>
      </c>
      <c r="AH444" s="126">
        <v>0</v>
      </c>
      <c r="AI444" s="126">
        <v>1</v>
      </c>
      <c r="BR444" s="126">
        <v>4</v>
      </c>
      <c r="BS444" s="126">
        <v>7</v>
      </c>
      <c r="BT444" s="126">
        <v>8</v>
      </c>
      <c r="BV444" s="126">
        <v>24</v>
      </c>
      <c r="BW444" s="126">
        <v>15</v>
      </c>
      <c r="BX444" s="126">
        <v>1</v>
      </c>
      <c r="BY444" s="126">
        <v>0</v>
      </c>
      <c r="BZ444" s="126">
        <v>80</v>
      </c>
      <c r="CA444" s="126">
        <v>34</v>
      </c>
    </row>
    <row r="445" spans="1:79" s="126" customFormat="1" ht="11.25" customHeight="1" x14ac:dyDescent="0.2">
      <c r="A445" s="126" t="s">
        <v>5571</v>
      </c>
      <c r="B445" s="20">
        <v>1694</v>
      </c>
      <c r="C445" s="20" t="str">
        <f>VLOOKUP(File2Modul(A445),ModulVerantwortung,2,FALSE)</f>
        <v>weber18</v>
      </c>
      <c r="D445" s="20"/>
      <c r="E445" s="109" t="s">
        <v>3792</v>
      </c>
      <c r="F445" s="126">
        <v>8</v>
      </c>
      <c r="G445" s="126">
        <v>1</v>
      </c>
      <c r="H445" s="126">
        <v>0</v>
      </c>
      <c r="I445" s="126">
        <v>8</v>
      </c>
      <c r="J445" s="126">
        <v>0</v>
      </c>
      <c r="K445" s="126">
        <v>0</v>
      </c>
      <c r="L445" s="126">
        <v>1</v>
      </c>
      <c r="M445" s="143" t="s">
        <v>5594</v>
      </c>
      <c r="N445" s="126">
        <v>18</v>
      </c>
      <c r="Q445" s="126">
        <v>1</v>
      </c>
      <c r="U445" s="126">
        <v>26</v>
      </c>
      <c r="V445" s="126" t="s">
        <v>3810</v>
      </c>
      <c r="W445" s="126">
        <v>1</v>
      </c>
      <c r="X445" s="126">
        <v>9</v>
      </c>
      <c r="Y445" s="126">
        <v>51</v>
      </c>
      <c r="Z445" s="126">
        <v>0</v>
      </c>
      <c r="AA445" s="126">
        <v>0</v>
      </c>
      <c r="AB445" s="126">
        <v>0</v>
      </c>
      <c r="AC445" s="126">
        <v>0</v>
      </c>
      <c r="AD445" s="126">
        <v>0</v>
      </c>
      <c r="AE445" s="126">
        <v>1</v>
      </c>
      <c r="AF445" s="126">
        <v>0.31</v>
      </c>
      <c r="AG445" s="126">
        <v>1</v>
      </c>
      <c r="AH445" s="126">
        <v>0</v>
      </c>
      <c r="AI445" s="126">
        <v>1</v>
      </c>
      <c r="BR445" s="126">
        <v>5</v>
      </c>
      <c r="BS445" s="126">
        <v>8</v>
      </c>
      <c r="BT445" s="126">
        <v>9</v>
      </c>
      <c r="BV445" s="126">
        <v>28</v>
      </c>
      <c r="BW445" s="126">
        <v>19</v>
      </c>
      <c r="BX445" s="126">
        <v>1</v>
      </c>
      <c r="BY445" s="126">
        <v>0</v>
      </c>
      <c r="BZ445" s="126">
        <v>106</v>
      </c>
      <c r="CA445" s="126">
        <v>60</v>
      </c>
    </row>
    <row r="446" spans="1:79" s="126" customFormat="1" ht="11.25" customHeight="1" x14ac:dyDescent="0.2">
      <c r="A446" s="126" t="s">
        <v>5571</v>
      </c>
      <c r="B446" s="20">
        <v>1758</v>
      </c>
      <c r="C446" s="20" t="str">
        <f>VLOOKUP(File2Modul(A446),ModulVerantwortung,2,FALSE)</f>
        <v>weber18</v>
      </c>
      <c r="D446" s="20"/>
      <c r="E446" s="109" t="s">
        <v>3793</v>
      </c>
      <c r="F446" s="126">
        <v>5</v>
      </c>
      <c r="G446" s="126">
        <v>1</v>
      </c>
      <c r="H446" s="126">
        <v>0</v>
      </c>
      <c r="I446" s="126">
        <v>5</v>
      </c>
      <c r="J446" s="126">
        <v>0</v>
      </c>
      <c r="K446" s="126">
        <v>0</v>
      </c>
      <c r="L446" s="126">
        <v>1</v>
      </c>
      <c r="M446" s="143" t="s">
        <v>5595</v>
      </c>
      <c r="N446" s="126">
        <v>12</v>
      </c>
      <c r="Q446" s="126">
        <v>1</v>
      </c>
      <c r="U446" s="126">
        <v>17</v>
      </c>
      <c r="V446" s="126" t="s">
        <v>3729</v>
      </c>
      <c r="W446" s="126">
        <v>1</v>
      </c>
      <c r="X446" s="126">
        <v>6</v>
      </c>
      <c r="Y446" s="126">
        <v>36</v>
      </c>
      <c r="Z446" s="126">
        <v>0</v>
      </c>
      <c r="AA446" s="126">
        <v>0</v>
      </c>
      <c r="AB446" s="126">
        <v>0</v>
      </c>
      <c r="AC446" s="126">
        <v>0</v>
      </c>
      <c r="AD446" s="126">
        <v>0</v>
      </c>
      <c r="AE446" s="126">
        <v>1</v>
      </c>
      <c r="AF446" s="126">
        <v>0.28999999999999998</v>
      </c>
      <c r="AG446" s="126">
        <v>1</v>
      </c>
      <c r="AH446" s="126">
        <v>0</v>
      </c>
      <c r="AI446" s="126">
        <v>1</v>
      </c>
      <c r="BR446" s="126">
        <v>5</v>
      </c>
      <c r="BS446" s="126">
        <v>8</v>
      </c>
      <c r="BT446" s="126">
        <v>9</v>
      </c>
      <c r="BV446" s="126">
        <v>19</v>
      </c>
      <c r="BW446" s="126">
        <v>13</v>
      </c>
      <c r="BX446" s="126">
        <v>1</v>
      </c>
      <c r="BY446" s="126">
        <v>0</v>
      </c>
      <c r="BZ446" s="126">
        <v>70</v>
      </c>
      <c r="CA446" s="126">
        <v>39</v>
      </c>
    </row>
    <row r="447" spans="1:79" s="126" customFormat="1" ht="11.25" customHeight="1" x14ac:dyDescent="0.2">
      <c r="A447" s="126" t="s">
        <v>5571</v>
      </c>
      <c r="B447" s="20">
        <v>1807</v>
      </c>
      <c r="C447" s="20" t="str">
        <f>VLOOKUP(File2Modul(A447),ModulVerantwortung,2,FALSE)</f>
        <v>weber18</v>
      </c>
      <c r="D447" s="20"/>
      <c r="E447" s="109" t="s">
        <v>5596</v>
      </c>
      <c r="F447" s="126">
        <v>5</v>
      </c>
      <c r="G447" s="126">
        <v>1</v>
      </c>
      <c r="H447" s="126">
        <v>0</v>
      </c>
      <c r="I447" s="126">
        <v>5</v>
      </c>
      <c r="J447" s="126">
        <v>0</v>
      </c>
      <c r="K447" s="126">
        <v>0</v>
      </c>
      <c r="L447" s="126">
        <v>1</v>
      </c>
      <c r="M447" s="143" t="s">
        <v>5597</v>
      </c>
      <c r="N447" s="126">
        <v>13</v>
      </c>
      <c r="Q447" s="126">
        <v>1</v>
      </c>
      <c r="U447" s="126">
        <v>18</v>
      </c>
      <c r="V447" s="126" t="s">
        <v>3729</v>
      </c>
      <c r="W447" s="126">
        <v>1</v>
      </c>
      <c r="X447" s="126">
        <v>6</v>
      </c>
      <c r="Y447" s="126">
        <v>38</v>
      </c>
      <c r="Z447" s="126">
        <v>0</v>
      </c>
      <c r="AA447" s="126">
        <v>0</v>
      </c>
      <c r="AB447" s="126">
        <v>0</v>
      </c>
      <c r="AC447" s="126">
        <v>0</v>
      </c>
      <c r="AD447" s="126">
        <v>0</v>
      </c>
      <c r="AE447" s="126">
        <v>1</v>
      </c>
      <c r="AF447" s="126">
        <v>0.28000000000000003</v>
      </c>
      <c r="AG447" s="126">
        <v>1</v>
      </c>
      <c r="AH447" s="126">
        <v>0</v>
      </c>
      <c r="AI447" s="126">
        <v>1</v>
      </c>
      <c r="BR447" s="126">
        <v>6</v>
      </c>
      <c r="BS447" s="126">
        <v>9</v>
      </c>
      <c r="BT447" s="126">
        <v>10</v>
      </c>
      <c r="BV447" s="126">
        <v>20</v>
      </c>
      <c r="BW447" s="126">
        <v>14</v>
      </c>
      <c r="BX447" s="126">
        <v>1</v>
      </c>
      <c r="BY447" s="126">
        <v>0</v>
      </c>
      <c r="BZ447" s="126">
        <v>85</v>
      </c>
      <c r="CA447" s="126">
        <v>48</v>
      </c>
    </row>
    <row r="448" spans="1:79" s="126" customFormat="1" ht="11.25" customHeight="1" x14ac:dyDescent="0.2">
      <c r="A448" s="126" t="s">
        <v>5571</v>
      </c>
      <c r="B448" s="20">
        <v>1860</v>
      </c>
      <c r="C448" s="20" t="str">
        <f>VLOOKUP(File2Modul(A448),ModulVerantwortung,2,FALSE)</f>
        <v>weber18</v>
      </c>
      <c r="D448" s="20"/>
      <c r="E448" s="109" t="s">
        <v>3794</v>
      </c>
      <c r="F448" s="126">
        <v>6</v>
      </c>
      <c r="G448" s="126">
        <v>2</v>
      </c>
      <c r="H448" s="126">
        <v>0</v>
      </c>
      <c r="I448" s="126">
        <v>6</v>
      </c>
      <c r="J448" s="126">
        <v>1</v>
      </c>
      <c r="K448" s="126">
        <v>1</v>
      </c>
      <c r="L448" s="126">
        <v>2</v>
      </c>
      <c r="M448" s="143" t="s">
        <v>5598</v>
      </c>
      <c r="N448" s="126">
        <v>14</v>
      </c>
      <c r="Q448" s="126">
        <v>0</v>
      </c>
      <c r="U448" s="126">
        <v>21</v>
      </c>
      <c r="V448" s="126" t="s">
        <v>3790</v>
      </c>
      <c r="W448" s="126">
        <v>2</v>
      </c>
      <c r="X448" s="126">
        <v>8</v>
      </c>
      <c r="Y448" s="126">
        <v>40</v>
      </c>
      <c r="Z448" s="126">
        <v>0</v>
      </c>
      <c r="AA448" s="126">
        <v>0</v>
      </c>
      <c r="AB448" s="126">
        <v>0</v>
      </c>
      <c r="AC448" s="126">
        <v>0</v>
      </c>
      <c r="AD448" s="126">
        <v>0</v>
      </c>
      <c r="AE448" s="126">
        <v>1</v>
      </c>
      <c r="AF448" s="126">
        <v>0.28999999999999998</v>
      </c>
      <c r="AG448" s="126">
        <v>1</v>
      </c>
      <c r="AH448" s="126">
        <v>0</v>
      </c>
      <c r="AI448" s="126">
        <v>1</v>
      </c>
      <c r="BR448" s="126">
        <v>4</v>
      </c>
      <c r="BS448" s="126">
        <v>7</v>
      </c>
      <c r="BT448" s="126">
        <v>8</v>
      </c>
      <c r="BV448" s="126">
        <v>24</v>
      </c>
      <c r="BW448" s="126">
        <v>15</v>
      </c>
      <c r="BX448" s="126">
        <v>1</v>
      </c>
      <c r="BY448" s="126">
        <v>0</v>
      </c>
      <c r="BZ448" s="126">
        <v>80</v>
      </c>
      <c r="CA448" s="126">
        <v>34</v>
      </c>
    </row>
    <row r="449" spans="1:79" s="126" customFormat="1" ht="11.25" customHeight="1" x14ac:dyDescent="0.2">
      <c r="A449" s="126" t="s">
        <v>5571</v>
      </c>
      <c r="B449" s="20">
        <v>1913</v>
      </c>
      <c r="C449" s="20" t="str">
        <f>VLOOKUP(File2Modul(A449),ModulVerantwortung,2,FALSE)</f>
        <v>weber18</v>
      </c>
      <c r="D449" s="20"/>
      <c r="E449" s="109" t="s">
        <v>3795</v>
      </c>
      <c r="F449" s="126">
        <v>7</v>
      </c>
      <c r="G449" s="126">
        <v>1</v>
      </c>
      <c r="H449" s="126">
        <v>0</v>
      </c>
      <c r="I449" s="126">
        <v>7</v>
      </c>
      <c r="J449" s="126">
        <v>0</v>
      </c>
      <c r="K449" s="126">
        <v>0</v>
      </c>
      <c r="L449" s="126">
        <v>1</v>
      </c>
      <c r="M449" s="143" t="s">
        <v>5599</v>
      </c>
      <c r="N449" s="126">
        <v>17</v>
      </c>
      <c r="Q449" s="126">
        <v>1</v>
      </c>
      <c r="U449" s="126">
        <v>24</v>
      </c>
      <c r="V449" s="126" t="s">
        <v>3650</v>
      </c>
      <c r="W449" s="126">
        <v>1</v>
      </c>
      <c r="X449" s="126">
        <v>8</v>
      </c>
      <c r="Y449" s="126">
        <v>48</v>
      </c>
      <c r="Z449" s="126">
        <v>0</v>
      </c>
      <c r="AA449" s="126">
        <v>0</v>
      </c>
      <c r="AB449" s="126">
        <v>0</v>
      </c>
      <c r="AC449" s="126">
        <v>0</v>
      </c>
      <c r="AD449" s="126">
        <v>0</v>
      </c>
      <c r="AE449" s="126">
        <v>1</v>
      </c>
      <c r="AF449" s="126">
        <v>0.28999999999999998</v>
      </c>
      <c r="AG449" s="126">
        <v>1</v>
      </c>
      <c r="AH449" s="126">
        <v>0</v>
      </c>
      <c r="AI449" s="126">
        <v>1</v>
      </c>
      <c r="BR449" s="126">
        <v>6</v>
      </c>
      <c r="BS449" s="126">
        <v>9</v>
      </c>
      <c r="BT449" s="126">
        <v>10</v>
      </c>
      <c r="BV449" s="126">
        <v>26</v>
      </c>
      <c r="BW449" s="126">
        <v>18</v>
      </c>
      <c r="BX449" s="126">
        <v>1</v>
      </c>
      <c r="BY449" s="126">
        <v>0</v>
      </c>
      <c r="BZ449" s="126">
        <v>109</v>
      </c>
      <c r="CA449" s="126">
        <v>62</v>
      </c>
    </row>
    <row r="450" spans="1:79" s="126" customFormat="1" ht="11.25" customHeight="1" x14ac:dyDescent="0.2">
      <c r="A450" s="126" t="s">
        <v>5571</v>
      </c>
      <c r="B450" s="20">
        <v>1974</v>
      </c>
      <c r="C450" s="20" t="str">
        <f>VLOOKUP(File2Modul(A450),ModulVerantwortung,2,FALSE)</f>
        <v>weber18</v>
      </c>
      <c r="D450" s="20"/>
      <c r="E450" s="109" t="s">
        <v>3796</v>
      </c>
      <c r="F450" s="126">
        <v>12</v>
      </c>
      <c r="G450" s="126">
        <v>1</v>
      </c>
      <c r="H450" s="126">
        <v>0</v>
      </c>
      <c r="I450" s="126">
        <v>40</v>
      </c>
      <c r="J450" s="126">
        <v>0</v>
      </c>
      <c r="K450" s="126">
        <v>0</v>
      </c>
      <c r="L450" s="126">
        <v>2</v>
      </c>
      <c r="M450" s="143" t="s">
        <v>5600</v>
      </c>
      <c r="N450" s="126">
        <v>32</v>
      </c>
      <c r="Q450" s="126">
        <v>1</v>
      </c>
      <c r="U450" s="126">
        <v>47</v>
      </c>
      <c r="V450" s="126" t="s">
        <v>3923</v>
      </c>
      <c r="W450" s="126">
        <v>2</v>
      </c>
      <c r="X450" s="126">
        <v>14</v>
      </c>
      <c r="Y450" s="126">
        <v>86</v>
      </c>
      <c r="Z450" s="126">
        <v>0</v>
      </c>
      <c r="AA450" s="126">
        <v>0</v>
      </c>
      <c r="AB450" s="126">
        <v>0</v>
      </c>
      <c r="AC450" s="126">
        <v>0</v>
      </c>
      <c r="AD450" s="126">
        <v>0</v>
      </c>
      <c r="AE450" s="126">
        <v>2</v>
      </c>
      <c r="AF450" s="126">
        <v>0.85</v>
      </c>
      <c r="AG450" s="126">
        <v>2</v>
      </c>
      <c r="AH450" s="126">
        <v>0</v>
      </c>
      <c r="AI450" s="126">
        <v>1</v>
      </c>
      <c r="BR450" s="126">
        <v>7</v>
      </c>
      <c r="BS450" s="126">
        <v>10</v>
      </c>
      <c r="BT450" s="126">
        <v>10</v>
      </c>
      <c r="BV450" s="126">
        <v>49</v>
      </c>
      <c r="BW450" s="126">
        <v>34</v>
      </c>
      <c r="BX450" s="126">
        <v>1</v>
      </c>
      <c r="BY450" s="126">
        <v>0</v>
      </c>
      <c r="BZ450" s="126">
        <v>222</v>
      </c>
      <c r="CA450" s="126">
        <v>127</v>
      </c>
    </row>
    <row r="451" spans="1:79" s="126" customFormat="1" ht="11.25" customHeight="1" x14ac:dyDescent="0.2">
      <c r="A451" s="126" t="s">
        <v>5571</v>
      </c>
      <c r="B451" s="20">
        <v>2073</v>
      </c>
      <c r="C451" s="20" t="str">
        <f>VLOOKUP(File2Modul(A451),ModulVerantwortung,2,FALSE)</f>
        <v>weber18</v>
      </c>
      <c r="D451" s="20"/>
      <c r="E451" s="109" t="s">
        <v>3797</v>
      </c>
      <c r="F451" s="126">
        <v>8</v>
      </c>
      <c r="G451" s="126">
        <v>1</v>
      </c>
      <c r="H451" s="126">
        <v>0</v>
      </c>
      <c r="I451" s="126">
        <v>8</v>
      </c>
      <c r="J451" s="126">
        <v>0</v>
      </c>
      <c r="K451" s="126">
        <v>0</v>
      </c>
      <c r="L451" s="126">
        <v>1</v>
      </c>
      <c r="M451" s="143" t="s">
        <v>5601</v>
      </c>
      <c r="N451" s="126">
        <v>19</v>
      </c>
      <c r="Q451" s="126">
        <v>1</v>
      </c>
      <c r="U451" s="126">
        <v>27</v>
      </c>
      <c r="V451" s="126" t="s">
        <v>3810</v>
      </c>
      <c r="W451" s="126">
        <v>1</v>
      </c>
      <c r="X451" s="126">
        <v>9</v>
      </c>
      <c r="Y451" s="126">
        <v>53</v>
      </c>
      <c r="Z451" s="126">
        <v>0</v>
      </c>
      <c r="AA451" s="126">
        <v>0</v>
      </c>
      <c r="AB451" s="126">
        <v>0</v>
      </c>
      <c r="AC451" s="126">
        <v>0</v>
      </c>
      <c r="AD451" s="126">
        <v>0</v>
      </c>
      <c r="AE451" s="126">
        <v>1</v>
      </c>
      <c r="AF451" s="126">
        <v>0.3</v>
      </c>
      <c r="AG451" s="126">
        <v>1</v>
      </c>
      <c r="AH451" s="126">
        <v>0</v>
      </c>
      <c r="AI451" s="126">
        <v>1</v>
      </c>
      <c r="BR451" s="126">
        <v>6</v>
      </c>
      <c r="BS451" s="126">
        <v>9</v>
      </c>
      <c r="BT451" s="126">
        <v>10</v>
      </c>
      <c r="BV451" s="126">
        <v>29</v>
      </c>
      <c r="BW451" s="126">
        <v>20</v>
      </c>
      <c r="BX451" s="126">
        <v>1</v>
      </c>
      <c r="BY451" s="126">
        <v>0</v>
      </c>
      <c r="BZ451" s="126">
        <v>121</v>
      </c>
      <c r="CA451" s="126">
        <v>69</v>
      </c>
    </row>
    <row r="452" spans="1:79" s="126" customFormat="1" ht="11.25" customHeight="1" x14ac:dyDescent="0.2">
      <c r="A452" s="126" t="s">
        <v>5571</v>
      </c>
      <c r="B452" s="20">
        <v>2139</v>
      </c>
      <c r="C452" s="20" t="str">
        <f>VLOOKUP(File2Modul(A452),ModulVerantwortung,2,FALSE)</f>
        <v>weber18</v>
      </c>
      <c r="D452" s="20"/>
      <c r="E452" s="109" t="s">
        <v>3798</v>
      </c>
      <c r="F452" s="126">
        <v>6</v>
      </c>
      <c r="G452" s="126">
        <v>1</v>
      </c>
      <c r="H452" s="126">
        <v>0</v>
      </c>
      <c r="I452" s="126">
        <v>6</v>
      </c>
      <c r="J452" s="126">
        <v>0</v>
      </c>
      <c r="K452" s="126">
        <v>0</v>
      </c>
      <c r="L452" s="126">
        <v>1</v>
      </c>
      <c r="M452" s="143" t="s">
        <v>5602</v>
      </c>
      <c r="N452" s="126">
        <v>15</v>
      </c>
      <c r="Q452" s="126">
        <v>1</v>
      </c>
      <c r="U452" s="126">
        <v>21</v>
      </c>
      <c r="V452" s="126" t="s">
        <v>3790</v>
      </c>
      <c r="W452" s="126">
        <v>1</v>
      </c>
      <c r="X452" s="126">
        <v>7</v>
      </c>
      <c r="Y452" s="126">
        <v>42</v>
      </c>
      <c r="Z452" s="126">
        <v>0</v>
      </c>
      <c r="AA452" s="126">
        <v>0</v>
      </c>
      <c r="AB452" s="126">
        <v>0</v>
      </c>
      <c r="AC452" s="126">
        <v>0</v>
      </c>
      <c r="AD452" s="126">
        <v>0</v>
      </c>
      <c r="AE452" s="126">
        <v>1</v>
      </c>
      <c r="AF452" s="126">
        <v>0.28999999999999998</v>
      </c>
      <c r="AG452" s="126">
        <v>1</v>
      </c>
      <c r="AH452" s="126">
        <v>0</v>
      </c>
      <c r="AI452" s="126">
        <v>1</v>
      </c>
      <c r="BR452" s="126">
        <v>6</v>
      </c>
      <c r="BS452" s="126">
        <v>9</v>
      </c>
      <c r="BT452" s="126">
        <v>10</v>
      </c>
      <c r="BV452" s="126">
        <v>23</v>
      </c>
      <c r="BW452" s="126">
        <v>16</v>
      </c>
      <c r="BX452" s="126">
        <v>1</v>
      </c>
      <c r="BY452" s="126">
        <v>0</v>
      </c>
      <c r="BZ452" s="126">
        <v>97</v>
      </c>
      <c r="CA452" s="126">
        <v>55</v>
      </c>
    </row>
    <row r="453" spans="1:79" s="126" customFormat="1" ht="11.25" customHeight="1" x14ac:dyDescent="0.2">
      <c r="A453" s="126" t="s">
        <v>5571</v>
      </c>
      <c r="B453" s="20">
        <v>2194</v>
      </c>
      <c r="C453" s="20" t="str">
        <f>VLOOKUP(File2Modul(A453),ModulVerantwortung,2,FALSE)</f>
        <v>weber18</v>
      </c>
      <c r="D453" s="20"/>
      <c r="E453" s="109" t="s">
        <v>3799</v>
      </c>
      <c r="F453" s="126">
        <v>8</v>
      </c>
      <c r="G453" s="126">
        <v>1</v>
      </c>
      <c r="H453" s="126">
        <v>0</v>
      </c>
      <c r="I453" s="126">
        <v>8</v>
      </c>
      <c r="J453" s="126">
        <v>0</v>
      </c>
      <c r="K453" s="126">
        <v>0</v>
      </c>
      <c r="L453" s="126">
        <v>1</v>
      </c>
      <c r="M453" s="143" t="s">
        <v>5603</v>
      </c>
      <c r="N453" s="126">
        <v>18</v>
      </c>
      <c r="Q453" s="126">
        <v>1</v>
      </c>
      <c r="U453" s="126">
        <v>26</v>
      </c>
      <c r="V453" s="126" t="s">
        <v>3810</v>
      </c>
      <c r="W453" s="126">
        <v>1</v>
      </c>
      <c r="X453" s="126">
        <v>9</v>
      </c>
      <c r="Y453" s="126">
        <v>51</v>
      </c>
      <c r="Z453" s="126">
        <v>0</v>
      </c>
      <c r="AA453" s="126">
        <v>0</v>
      </c>
      <c r="AB453" s="126">
        <v>0</v>
      </c>
      <c r="AC453" s="126">
        <v>0</v>
      </c>
      <c r="AD453" s="126">
        <v>0</v>
      </c>
      <c r="AE453" s="126">
        <v>1</v>
      </c>
      <c r="AF453" s="126">
        <v>0.31</v>
      </c>
      <c r="AG453" s="126">
        <v>1</v>
      </c>
      <c r="AH453" s="126">
        <v>0</v>
      </c>
      <c r="AI453" s="126">
        <v>1</v>
      </c>
      <c r="BR453" s="126">
        <v>5</v>
      </c>
      <c r="BS453" s="126">
        <v>8</v>
      </c>
      <c r="BT453" s="126">
        <v>9</v>
      </c>
      <c r="BV453" s="126">
        <v>28</v>
      </c>
      <c r="BW453" s="126">
        <v>19</v>
      </c>
      <c r="BX453" s="126">
        <v>1</v>
      </c>
      <c r="BY453" s="126">
        <v>0</v>
      </c>
      <c r="BZ453" s="126">
        <v>106</v>
      </c>
      <c r="CA453" s="126">
        <v>60</v>
      </c>
    </row>
    <row r="454" spans="1:79" s="126" customFormat="1" ht="11.25" customHeight="1" x14ac:dyDescent="0.2">
      <c r="A454" s="126" t="s">
        <v>5571</v>
      </c>
      <c r="B454" s="20">
        <v>2258</v>
      </c>
      <c r="C454" s="20" t="str">
        <f>VLOOKUP(File2Modul(A454),ModulVerantwortung,2,FALSE)</f>
        <v>weber18</v>
      </c>
      <c r="D454" s="20"/>
      <c r="E454" s="109" t="s">
        <v>3800</v>
      </c>
      <c r="F454" s="126">
        <v>6</v>
      </c>
      <c r="G454" s="126">
        <v>1</v>
      </c>
      <c r="H454" s="126">
        <v>0</v>
      </c>
      <c r="I454" s="126">
        <v>6</v>
      </c>
      <c r="J454" s="126">
        <v>0</v>
      </c>
      <c r="K454" s="126">
        <v>0</v>
      </c>
      <c r="L454" s="126">
        <v>1</v>
      </c>
      <c r="M454" s="143" t="s">
        <v>5604</v>
      </c>
      <c r="N454" s="126">
        <v>14</v>
      </c>
      <c r="Q454" s="126">
        <v>1</v>
      </c>
      <c r="U454" s="126">
        <v>20</v>
      </c>
      <c r="V454" s="126" t="s">
        <v>3790</v>
      </c>
      <c r="W454" s="126">
        <v>1</v>
      </c>
      <c r="X454" s="126">
        <v>7</v>
      </c>
      <c r="Y454" s="126">
        <v>41</v>
      </c>
      <c r="Z454" s="126">
        <v>0</v>
      </c>
      <c r="AA454" s="126">
        <v>0</v>
      </c>
      <c r="AB454" s="126">
        <v>0</v>
      </c>
      <c r="AC454" s="126">
        <v>0</v>
      </c>
      <c r="AD454" s="126">
        <v>0</v>
      </c>
      <c r="AE454" s="126">
        <v>1</v>
      </c>
      <c r="AF454" s="126">
        <v>0.3</v>
      </c>
      <c r="AG454" s="126">
        <v>1</v>
      </c>
      <c r="AH454" s="126">
        <v>0</v>
      </c>
      <c r="AI454" s="126">
        <v>1</v>
      </c>
      <c r="BR454" s="126">
        <v>5</v>
      </c>
      <c r="BS454" s="126">
        <v>8</v>
      </c>
      <c r="BT454" s="126">
        <v>9</v>
      </c>
      <c r="BV454" s="126">
        <v>22</v>
      </c>
      <c r="BW454" s="126">
        <v>15</v>
      </c>
      <c r="BX454" s="126">
        <v>1</v>
      </c>
      <c r="BY454" s="126">
        <v>0</v>
      </c>
      <c r="BZ454" s="126">
        <v>82</v>
      </c>
      <c r="CA454" s="126">
        <v>46</v>
      </c>
    </row>
    <row r="455" spans="1:79" s="126" customFormat="1" ht="11.25" customHeight="1" x14ac:dyDescent="0.2">
      <c r="A455" s="126" t="s">
        <v>5571</v>
      </c>
      <c r="B455" s="20">
        <v>0</v>
      </c>
      <c r="C455" s="20" t="str">
        <f>VLOOKUP(File2Modul(A455),ModulVerantwortung,2,FALSE)</f>
        <v>weber18</v>
      </c>
      <c r="D455" s="20"/>
      <c r="E455" s="109" t="s">
        <v>5571</v>
      </c>
      <c r="M455" s="143"/>
      <c r="O455" s="126">
        <f>IF(ISNUMBER(T455),IF(T455&lt;&gt;0,S455/T455,O$23),"")</f>
        <v>0.82894736842105265</v>
      </c>
      <c r="P455" s="126">
        <f>IF(AND(ISNUMBER(AQ455),ISNUMBER(AR455)),IF(OR(AQ455&lt;&gt;0,AR455&lt;&gt;0),(T455+BG455)/(AQ455+AR455),P$23),"")</f>
        <v>2049181.262295082</v>
      </c>
      <c r="S455" s="126">
        <v>378</v>
      </c>
      <c r="T455" s="126">
        <v>456</v>
      </c>
      <c r="AJ455" s="126" t="s">
        <v>3502</v>
      </c>
      <c r="AK455" s="126">
        <v>22</v>
      </c>
      <c r="AL455" s="126">
        <v>3</v>
      </c>
      <c r="AM455" s="126">
        <v>39</v>
      </c>
      <c r="AN455" s="126">
        <v>33</v>
      </c>
      <c r="AO455" s="126" t="s">
        <v>3503</v>
      </c>
      <c r="AP455" s="126">
        <v>400</v>
      </c>
      <c r="AQ455" s="126">
        <v>47</v>
      </c>
      <c r="AR455" s="126">
        <v>441</v>
      </c>
      <c r="AS455" s="126">
        <v>1000000000</v>
      </c>
      <c r="AT455" s="126">
        <v>3303</v>
      </c>
      <c r="AU455" s="126">
        <v>4135</v>
      </c>
      <c r="AV455" s="126">
        <v>15926</v>
      </c>
      <c r="AW455" s="126">
        <v>2567984.25</v>
      </c>
      <c r="AX455" s="126">
        <v>1000000000</v>
      </c>
      <c r="AY455" s="126">
        <v>1000000000</v>
      </c>
      <c r="AZ455" s="126">
        <v>3822332142868.9702</v>
      </c>
      <c r="BA455" s="126">
        <v>23.01</v>
      </c>
      <c r="BB455" s="126">
        <v>100</v>
      </c>
      <c r="BC455" s="126">
        <v>80721086</v>
      </c>
      <c r="BD455" s="126">
        <v>2301</v>
      </c>
      <c r="BE455" s="126">
        <v>970</v>
      </c>
      <c r="BF455" s="126">
        <v>1647</v>
      </c>
      <c r="BG455" s="126">
        <v>1000000000</v>
      </c>
      <c r="BH455" s="126">
        <v>300</v>
      </c>
      <c r="BI455" s="126" t="s">
        <v>3504</v>
      </c>
      <c r="BJ455" s="126">
        <v>5.7569999999999997</v>
      </c>
      <c r="BK455" s="126">
        <v>7.6289999999999996</v>
      </c>
      <c r="BL455" s="126">
        <v>9.7859999999999996</v>
      </c>
      <c r="BM455" s="126">
        <v>4.8620000000000001</v>
      </c>
      <c r="BN455" s="126">
        <v>5.0910000000000002</v>
      </c>
      <c r="BO455" s="126">
        <v>5.1870000000000003</v>
      </c>
      <c r="BP455" s="126" t="s">
        <v>3505</v>
      </c>
      <c r="BQ455" s="126">
        <v>1.0669999999999999</v>
      </c>
    </row>
    <row r="456" spans="1:79" s="126" customFormat="1" ht="11.25" customHeight="1" x14ac:dyDescent="0.2">
      <c r="A456" s="126" t="s">
        <v>5605</v>
      </c>
      <c r="B456" s="20">
        <v>184</v>
      </c>
      <c r="C456" s="20" t="str">
        <f>VLOOKUP(File2Modul(A456),ModulVerantwortung,2,FALSE)</f>
        <v>weber18</v>
      </c>
      <c r="D456" s="20"/>
      <c r="E456" s="109" t="s">
        <v>3801</v>
      </c>
      <c r="F456" s="126">
        <v>2</v>
      </c>
      <c r="G456" s="126">
        <v>1</v>
      </c>
      <c r="H456" s="126">
        <v>0</v>
      </c>
      <c r="I456" s="126">
        <v>2</v>
      </c>
      <c r="J456" s="126">
        <v>0</v>
      </c>
      <c r="K456" s="126">
        <v>0</v>
      </c>
      <c r="L456" s="126">
        <v>3</v>
      </c>
      <c r="M456" s="143" t="s">
        <v>5606</v>
      </c>
      <c r="N456" s="126">
        <v>3</v>
      </c>
      <c r="Q456" s="126">
        <v>0</v>
      </c>
      <c r="U456" s="126">
        <v>4</v>
      </c>
      <c r="V456" s="126" t="s">
        <v>3513</v>
      </c>
      <c r="W456" s="126">
        <v>3</v>
      </c>
      <c r="X456" s="126">
        <v>5</v>
      </c>
      <c r="Y456" s="126">
        <v>12</v>
      </c>
      <c r="Z456" s="126">
        <v>0</v>
      </c>
      <c r="AA456" s="126">
        <v>0</v>
      </c>
      <c r="AB456" s="126">
        <v>0</v>
      </c>
      <c r="AC456" s="126">
        <v>0</v>
      </c>
      <c r="AD456" s="126">
        <v>0</v>
      </c>
      <c r="AE456" s="126">
        <v>0</v>
      </c>
      <c r="AF456" s="126">
        <v>0.5</v>
      </c>
      <c r="AG456" s="126">
        <v>0</v>
      </c>
      <c r="AH456" s="126">
        <v>0</v>
      </c>
      <c r="AI456" s="126">
        <v>1</v>
      </c>
      <c r="BR456" s="126">
        <v>5</v>
      </c>
      <c r="BS456" s="126">
        <v>8</v>
      </c>
      <c r="BT456" s="126">
        <v>8</v>
      </c>
      <c r="BV456" s="126">
        <v>5</v>
      </c>
      <c r="BW456" s="126">
        <v>3</v>
      </c>
      <c r="BX456" s="126">
        <v>1</v>
      </c>
      <c r="BY456" s="126">
        <v>0</v>
      </c>
      <c r="BZ456" s="126">
        <v>21</v>
      </c>
      <c r="CA456" s="126">
        <v>5</v>
      </c>
    </row>
    <row r="457" spans="1:79" s="126" customFormat="1" ht="11.25" customHeight="1" x14ac:dyDescent="0.2">
      <c r="A457" s="126" t="s">
        <v>5605</v>
      </c>
      <c r="B457" s="20">
        <v>211</v>
      </c>
      <c r="C457" s="20" t="str">
        <f>VLOOKUP(File2Modul(A457),ModulVerantwortung,2,FALSE)</f>
        <v>weber18</v>
      </c>
      <c r="D457" s="20"/>
      <c r="E457" s="109" t="s">
        <v>3802</v>
      </c>
      <c r="F457" s="126">
        <v>2</v>
      </c>
      <c r="G457" s="126">
        <v>1</v>
      </c>
      <c r="H457" s="126">
        <v>0</v>
      </c>
      <c r="I457" s="126">
        <v>2</v>
      </c>
      <c r="J457" s="126">
        <v>1</v>
      </c>
      <c r="K457" s="126">
        <v>1</v>
      </c>
      <c r="L457" s="126">
        <v>1</v>
      </c>
      <c r="M457" s="143" t="s">
        <v>5607</v>
      </c>
      <c r="N457" s="126">
        <v>5</v>
      </c>
      <c r="Q457" s="126">
        <v>0</v>
      </c>
      <c r="U457" s="126">
        <v>7</v>
      </c>
      <c r="V457" s="126" t="s">
        <v>3513</v>
      </c>
      <c r="W457" s="126">
        <v>1</v>
      </c>
      <c r="X457" s="126">
        <v>3</v>
      </c>
      <c r="Y457" s="126">
        <v>17</v>
      </c>
      <c r="Z457" s="126">
        <v>0</v>
      </c>
      <c r="AA457" s="126">
        <v>0</v>
      </c>
      <c r="AB457" s="126">
        <v>0</v>
      </c>
      <c r="AC457" s="126">
        <v>0</v>
      </c>
      <c r="AD457" s="126">
        <v>0</v>
      </c>
      <c r="AE457" s="126">
        <v>2</v>
      </c>
      <c r="AF457" s="126">
        <v>0.28999999999999998</v>
      </c>
      <c r="AG457" s="126">
        <v>0</v>
      </c>
      <c r="AH457" s="126">
        <v>0</v>
      </c>
      <c r="AI457" s="126">
        <v>1</v>
      </c>
      <c r="BR457" s="126">
        <v>6</v>
      </c>
      <c r="BS457" s="126">
        <v>7</v>
      </c>
      <c r="BT457" s="126">
        <v>10</v>
      </c>
      <c r="BV457" s="126">
        <v>8</v>
      </c>
      <c r="BW457" s="126">
        <v>7</v>
      </c>
      <c r="BX457" s="126">
        <v>1</v>
      </c>
      <c r="BY457" s="126">
        <v>0</v>
      </c>
      <c r="BZ457" s="126">
        <v>30</v>
      </c>
      <c r="CA457" s="126">
        <v>20</v>
      </c>
    </row>
    <row r="458" spans="1:79" s="126" customFormat="1" ht="11.25" customHeight="1" x14ac:dyDescent="0.2">
      <c r="A458" s="126" t="s">
        <v>5605</v>
      </c>
      <c r="B458" s="20">
        <v>246</v>
      </c>
      <c r="C458" s="20" t="str">
        <f>VLOOKUP(File2Modul(A458),ModulVerantwortung,2,FALSE)</f>
        <v>weber18</v>
      </c>
      <c r="D458" s="20"/>
      <c r="E458" s="109" t="s">
        <v>5608</v>
      </c>
      <c r="F458" s="126">
        <v>2</v>
      </c>
      <c r="G458" s="126">
        <v>1</v>
      </c>
      <c r="H458" s="126">
        <v>0</v>
      </c>
      <c r="I458" s="126">
        <v>2</v>
      </c>
      <c r="J458" s="126">
        <v>1</v>
      </c>
      <c r="K458" s="126">
        <v>1</v>
      </c>
      <c r="L458" s="126">
        <v>4</v>
      </c>
      <c r="M458" s="143" t="s">
        <v>5609</v>
      </c>
      <c r="N458" s="126">
        <v>8</v>
      </c>
      <c r="Q458" s="126">
        <v>0</v>
      </c>
      <c r="U458" s="126">
        <v>10</v>
      </c>
      <c r="V458" s="126" t="s">
        <v>3513</v>
      </c>
      <c r="W458" s="126">
        <v>4</v>
      </c>
      <c r="X458" s="126">
        <v>6</v>
      </c>
      <c r="Y458" s="126">
        <v>23</v>
      </c>
      <c r="Z458" s="126">
        <v>0</v>
      </c>
      <c r="AA458" s="126">
        <v>0</v>
      </c>
      <c r="AB458" s="126">
        <v>0</v>
      </c>
      <c r="AC458" s="126">
        <v>0</v>
      </c>
      <c r="AD458" s="126">
        <v>0</v>
      </c>
      <c r="AE458" s="126">
        <v>1</v>
      </c>
      <c r="AF458" s="126">
        <v>0.2</v>
      </c>
      <c r="AG458" s="126">
        <v>0</v>
      </c>
      <c r="AH458" s="126">
        <v>0</v>
      </c>
      <c r="AI458" s="126">
        <v>1</v>
      </c>
      <c r="BR458" s="126">
        <v>4</v>
      </c>
      <c r="BS458" s="126">
        <v>5</v>
      </c>
      <c r="BT458" s="126">
        <v>6</v>
      </c>
      <c r="BV458" s="126">
        <v>11</v>
      </c>
      <c r="BW458" s="126">
        <v>9</v>
      </c>
      <c r="BX458" s="126">
        <v>1</v>
      </c>
      <c r="BY458" s="126">
        <v>0</v>
      </c>
      <c r="BZ458" s="126">
        <v>33</v>
      </c>
      <c r="CA458" s="126">
        <v>16</v>
      </c>
    </row>
    <row r="459" spans="1:79" s="126" customFormat="1" ht="11.25" customHeight="1" x14ac:dyDescent="0.2">
      <c r="A459" s="126" t="s">
        <v>5605</v>
      </c>
      <c r="B459" s="20">
        <v>288</v>
      </c>
      <c r="C459" s="20" t="str">
        <f>VLOOKUP(File2Modul(A459),ModulVerantwortung,2,FALSE)</f>
        <v>weber18</v>
      </c>
      <c r="D459" s="20"/>
      <c r="E459" s="109" t="s">
        <v>3803</v>
      </c>
      <c r="F459" s="126">
        <v>4</v>
      </c>
      <c r="G459" s="126">
        <v>3</v>
      </c>
      <c r="H459" s="126">
        <v>0</v>
      </c>
      <c r="I459" s="126">
        <v>4</v>
      </c>
      <c r="J459" s="126">
        <v>1</v>
      </c>
      <c r="K459" s="126">
        <v>1</v>
      </c>
      <c r="L459" s="126">
        <v>4</v>
      </c>
      <c r="M459" s="143" t="s">
        <v>5610</v>
      </c>
      <c r="N459" s="126">
        <v>12</v>
      </c>
      <c r="Q459" s="126">
        <v>0</v>
      </c>
      <c r="U459" s="126">
        <v>16</v>
      </c>
      <c r="V459" s="126" t="s">
        <v>3767</v>
      </c>
      <c r="W459" s="126">
        <v>4</v>
      </c>
      <c r="X459" s="126">
        <v>8</v>
      </c>
      <c r="Y459" s="126">
        <v>39</v>
      </c>
      <c r="Z459" s="126">
        <v>0</v>
      </c>
      <c r="AA459" s="126">
        <v>0</v>
      </c>
      <c r="AB459" s="126">
        <v>0</v>
      </c>
      <c r="AC459" s="126">
        <v>0</v>
      </c>
      <c r="AD459" s="126">
        <v>0</v>
      </c>
      <c r="AE459" s="126">
        <v>1</v>
      </c>
      <c r="AF459" s="126">
        <v>0.25</v>
      </c>
      <c r="AG459" s="126">
        <v>1</v>
      </c>
      <c r="AH459" s="126">
        <v>0</v>
      </c>
      <c r="AI459" s="126">
        <v>1</v>
      </c>
      <c r="BR459" s="126">
        <v>4</v>
      </c>
      <c r="BS459" s="126">
        <v>6</v>
      </c>
      <c r="BT459" s="126">
        <v>6</v>
      </c>
      <c r="BV459" s="126">
        <v>19</v>
      </c>
      <c r="BW459" s="126">
        <v>13</v>
      </c>
      <c r="BX459" s="126">
        <v>1</v>
      </c>
      <c r="BY459" s="126">
        <v>0</v>
      </c>
      <c r="BZ459" s="126">
        <v>57</v>
      </c>
      <c r="CA459" s="126">
        <v>25</v>
      </c>
    </row>
    <row r="460" spans="1:79" s="126" customFormat="1" ht="11.25" customHeight="1" x14ac:dyDescent="0.2">
      <c r="A460" s="126" t="s">
        <v>5605</v>
      </c>
      <c r="B460" s="20">
        <v>342</v>
      </c>
      <c r="C460" s="20" t="str">
        <f>VLOOKUP(File2Modul(A460),ModulVerantwortung,2,FALSE)</f>
        <v>weber18</v>
      </c>
      <c r="D460" s="20"/>
      <c r="E460" s="109" t="s">
        <v>5611</v>
      </c>
      <c r="F460" s="126">
        <v>4</v>
      </c>
      <c r="G460" s="126">
        <v>3</v>
      </c>
      <c r="H460" s="126">
        <v>0</v>
      </c>
      <c r="I460" s="126">
        <v>4</v>
      </c>
      <c r="J460" s="126">
        <v>0</v>
      </c>
      <c r="K460" s="126">
        <v>1</v>
      </c>
      <c r="L460" s="126">
        <v>6</v>
      </c>
      <c r="M460" s="143" t="s">
        <v>5612</v>
      </c>
      <c r="N460" s="126">
        <v>8</v>
      </c>
      <c r="Q460" s="126">
        <v>1</v>
      </c>
      <c r="U460" s="126">
        <v>8</v>
      </c>
      <c r="V460" s="126" t="s">
        <v>3767</v>
      </c>
      <c r="W460" s="126">
        <v>6</v>
      </c>
      <c r="X460" s="126">
        <v>10</v>
      </c>
      <c r="Y460" s="126">
        <v>25</v>
      </c>
      <c r="Z460" s="126">
        <v>0</v>
      </c>
      <c r="AA460" s="126">
        <v>0</v>
      </c>
      <c r="AB460" s="126">
        <v>0</v>
      </c>
      <c r="AC460" s="126">
        <v>0</v>
      </c>
      <c r="AD460" s="126">
        <v>0</v>
      </c>
      <c r="AE460" s="126">
        <v>1</v>
      </c>
      <c r="AF460" s="126">
        <v>0.5</v>
      </c>
      <c r="AG460" s="126">
        <v>1</v>
      </c>
      <c r="AH460" s="126">
        <v>0</v>
      </c>
      <c r="AI460" s="126">
        <v>1</v>
      </c>
      <c r="BR460" s="126">
        <v>7</v>
      </c>
      <c r="BS460" s="126">
        <v>9</v>
      </c>
      <c r="BT460" s="126">
        <v>10</v>
      </c>
      <c r="BV460" s="126">
        <v>12</v>
      </c>
      <c r="BW460" s="126">
        <v>9</v>
      </c>
      <c r="BX460" s="126">
        <v>1</v>
      </c>
      <c r="BY460" s="126">
        <v>0</v>
      </c>
      <c r="BZ460" s="126">
        <v>60</v>
      </c>
      <c r="CA460" s="126">
        <v>27</v>
      </c>
    </row>
    <row r="461" spans="1:79" s="126" customFormat="1" ht="11.25" customHeight="1" x14ac:dyDescent="0.2">
      <c r="A461" s="126" t="s">
        <v>5605</v>
      </c>
      <c r="B461" s="20">
        <v>380</v>
      </c>
      <c r="C461" s="20" t="str">
        <f>VLOOKUP(File2Modul(A461),ModulVerantwortung,2,FALSE)</f>
        <v>weber18</v>
      </c>
      <c r="D461" s="20"/>
      <c r="E461" s="109" t="s">
        <v>3804</v>
      </c>
      <c r="F461" s="126">
        <v>3</v>
      </c>
      <c r="G461" s="126">
        <v>1</v>
      </c>
      <c r="H461" s="126">
        <v>0</v>
      </c>
      <c r="I461" s="126">
        <v>4</v>
      </c>
      <c r="J461" s="126">
        <v>0</v>
      </c>
      <c r="K461" s="126">
        <v>0</v>
      </c>
      <c r="L461" s="126">
        <v>4</v>
      </c>
      <c r="M461" s="143" t="s">
        <v>5613</v>
      </c>
      <c r="N461" s="126">
        <v>7</v>
      </c>
      <c r="Q461" s="126">
        <v>1</v>
      </c>
      <c r="U461" s="126">
        <v>7</v>
      </c>
      <c r="V461" s="126" t="s">
        <v>3516</v>
      </c>
      <c r="W461" s="126">
        <v>4</v>
      </c>
      <c r="X461" s="126">
        <v>7</v>
      </c>
      <c r="Y461" s="126">
        <v>24</v>
      </c>
      <c r="Z461" s="126">
        <v>0</v>
      </c>
      <c r="AA461" s="126">
        <v>0</v>
      </c>
      <c r="AB461" s="126">
        <v>0</v>
      </c>
      <c r="AC461" s="126">
        <v>0</v>
      </c>
      <c r="AD461" s="126">
        <v>0</v>
      </c>
      <c r="AE461" s="126">
        <v>4</v>
      </c>
      <c r="AF461" s="126">
        <v>0.56999999999999995</v>
      </c>
      <c r="AG461" s="126">
        <v>1</v>
      </c>
      <c r="AH461" s="126">
        <v>0</v>
      </c>
      <c r="AI461" s="126">
        <v>1</v>
      </c>
      <c r="BR461" s="126">
        <v>5</v>
      </c>
      <c r="BS461" s="126">
        <v>6</v>
      </c>
      <c r="BT461" s="126">
        <v>10</v>
      </c>
      <c r="BV461" s="126">
        <v>13</v>
      </c>
      <c r="BW461" s="126">
        <v>11</v>
      </c>
      <c r="BX461" s="126">
        <v>1</v>
      </c>
      <c r="BY461" s="126">
        <v>0</v>
      </c>
      <c r="BZ461" s="126">
        <v>46</v>
      </c>
      <c r="CA461" s="126">
        <v>29</v>
      </c>
    </row>
    <row r="462" spans="1:79" s="126" customFormat="1" ht="11.25" customHeight="1" x14ac:dyDescent="0.2">
      <c r="A462" s="126" t="s">
        <v>5605</v>
      </c>
      <c r="B462" s="20">
        <v>420</v>
      </c>
      <c r="C462" s="20" t="str">
        <f>VLOOKUP(File2Modul(A462),ModulVerantwortung,2,FALSE)</f>
        <v>weber18</v>
      </c>
      <c r="D462" s="20"/>
      <c r="E462" s="109" t="s">
        <v>5614</v>
      </c>
      <c r="F462" s="126">
        <v>3</v>
      </c>
      <c r="G462" s="126">
        <v>2</v>
      </c>
      <c r="H462" s="126">
        <v>0</v>
      </c>
      <c r="I462" s="126">
        <v>3</v>
      </c>
      <c r="J462" s="126">
        <v>1</v>
      </c>
      <c r="K462" s="126">
        <v>2</v>
      </c>
      <c r="L462" s="126">
        <v>0</v>
      </c>
      <c r="M462" s="143"/>
      <c r="N462" s="126">
        <v>4</v>
      </c>
      <c r="Q462" s="126">
        <v>2</v>
      </c>
      <c r="U462" s="126">
        <v>5</v>
      </c>
      <c r="V462" s="126" t="s">
        <v>3516</v>
      </c>
      <c r="W462" s="126">
        <v>0</v>
      </c>
      <c r="X462" s="126">
        <v>3</v>
      </c>
      <c r="Y462" s="126">
        <v>15</v>
      </c>
      <c r="Z462" s="126">
        <v>0</v>
      </c>
      <c r="AA462" s="126">
        <v>0</v>
      </c>
      <c r="AB462" s="126">
        <v>0</v>
      </c>
      <c r="AC462" s="126">
        <v>0</v>
      </c>
      <c r="AD462" s="126">
        <v>0</v>
      </c>
      <c r="AE462" s="126">
        <v>2</v>
      </c>
      <c r="AF462" s="126">
        <v>0.6</v>
      </c>
      <c r="AG462" s="126">
        <v>0</v>
      </c>
      <c r="AH462" s="126">
        <v>0</v>
      </c>
      <c r="AI462" s="126">
        <v>1</v>
      </c>
      <c r="BR462" s="126">
        <v>7</v>
      </c>
      <c r="BS462" s="126">
        <v>9</v>
      </c>
      <c r="BT462" s="126">
        <v>14</v>
      </c>
      <c r="BV462" s="126">
        <v>8</v>
      </c>
      <c r="BW462" s="126">
        <v>6</v>
      </c>
      <c r="BX462" s="126">
        <v>1</v>
      </c>
      <c r="BY462" s="126">
        <v>0</v>
      </c>
      <c r="BZ462" s="126">
        <v>39</v>
      </c>
      <c r="CA462" s="126">
        <v>19</v>
      </c>
    </row>
    <row r="463" spans="1:79" s="126" customFormat="1" ht="11.25" customHeight="1" x14ac:dyDescent="0.2">
      <c r="A463" s="126" t="s">
        <v>5605</v>
      </c>
      <c r="B463" s="20">
        <v>451</v>
      </c>
      <c r="C463" s="20" t="str">
        <f>VLOOKUP(File2Modul(A463),ModulVerantwortung,2,FALSE)</f>
        <v>weber18</v>
      </c>
      <c r="D463" s="20"/>
      <c r="E463" s="109" t="s">
        <v>3805</v>
      </c>
      <c r="F463" s="126">
        <v>2</v>
      </c>
      <c r="G463" s="126">
        <v>1</v>
      </c>
      <c r="H463" s="126">
        <v>0</v>
      </c>
      <c r="I463" s="126">
        <v>2</v>
      </c>
      <c r="J463" s="126">
        <v>1</v>
      </c>
      <c r="K463" s="126">
        <v>0</v>
      </c>
      <c r="L463" s="126">
        <v>0</v>
      </c>
      <c r="M463" s="143"/>
      <c r="N463" s="126">
        <v>4</v>
      </c>
      <c r="Q463" s="126">
        <v>3</v>
      </c>
      <c r="U463" s="126">
        <v>6</v>
      </c>
      <c r="V463" s="126" t="s">
        <v>3513</v>
      </c>
      <c r="W463" s="126">
        <v>0</v>
      </c>
      <c r="X463" s="126">
        <v>2</v>
      </c>
      <c r="Y463" s="126">
        <v>14</v>
      </c>
      <c r="Z463" s="126">
        <v>0</v>
      </c>
      <c r="AA463" s="126">
        <v>0</v>
      </c>
      <c r="AB463" s="126">
        <v>0</v>
      </c>
      <c r="AC463" s="126">
        <v>0</v>
      </c>
      <c r="AD463" s="126">
        <v>0</v>
      </c>
      <c r="AE463" s="126">
        <v>1</v>
      </c>
      <c r="AF463" s="126">
        <v>0.33</v>
      </c>
      <c r="AG463" s="126">
        <v>0</v>
      </c>
      <c r="AH463" s="126">
        <v>0</v>
      </c>
      <c r="AI463" s="126">
        <v>1</v>
      </c>
      <c r="BR463" s="126">
        <v>4</v>
      </c>
      <c r="BS463" s="126">
        <v>6</v>
      </c>
      <c r="BT463" s="126">
        <v>8</v>
      </c>
      <c r="BV463" s="126">
        <v>7</v>
      </c>
      <c r="BW463" s="126">
        <v>5</v>
      </c>
      <c r="BX463" s="126">
        <v>1</v>
      </c>
      <c r="BY463" s="126">
        <v>0</v>
      </c>
      <c r="BZ463" s="126">
        <v>21</v>
      </c>
      <c r="CA463" s="126">
        <v>12</v>
      </c>
    </row>
    <row r="464" spans="1:79" s="126" customFormat="1" ht="11.25" customHeight="1" x14ac:dyDescent="0.2">
      <c r="A464" s="126" t="s">
        <v>5605</v>
      </c>
      <c r="B464" s="20">
        <v>479</v>
      </c>
      <c r="C464" s="20" t="str">
        <f>VLOOKUP(File2Modul(A464),ModulVerantwortung,2,FALSE)</f>
        <v>weber18</v>
      </c>
      <c r="D464" s="20"/>
      <c r="E464" s="109" t="s">
        <v>3806</v>
      </c>
      <c r="F464" s="126">
        <v>3</v>
      </c>
      <c r="G464" s="126">
        <v>2</v>
      </c>
      <c r="H464" s="126">
        <v>0</v>
      </c>
      <c r="I464" s="126">
        <v>3</v>
      </c>
      <c r="J464" s="126">
        <v>1</v>
      </c>
      <c r="K464" s="126">
        <v>0</v>
      </c>
      <c r="L464" s="126">
        <v>1</v>
      </c>
      <c r="M464" s="143" t="s">
        <v>5615</v>
      </c>
      <c r="N464" s="126">
        <v>7</v>
      </c>
      <c r="Q464" s="126">
        <v>1</v>
      </c>
      <c r="U464" s="126">
        <v>11</v>
      </c>
      <c r="V464" s="126" t="s">
        <v>3516</v>
      </c>
      <c r="W464" s="126">
        <v>1</v>
      </c>
      <c r="X464" s="126">
        <v>4</v>
      </c>
      <c r="Y464" s="126">
        <v>24</v>
      </c>
      <c r="Z464" s="126">
        <v>0</v>
      </c>
      <c r="AA464" s="126">
        <v>0</v>
      </c>
      <c r="AB464" s="126">
        <v>0</v>
      </c>
      <c r="AC464" s="126">
        <v>0</v>
      </c>
      <c r="AD464" s="126">
        <v>0</v>
      </c>
      <c r="AE464" s="126">
        <v>3</v>
      </c>
      <c r="AF464" s="126">
        <v>0.27</v>
      </c>
      <c r="AG464" s="126">
        <v>0</v>
      </c>
      <c r="AH464" s="126">
        <v>0</v>
      </c>
      <c r="AI464" s="126">
        <v>1</v>
      </c>
      <c r="BR464" s="126">
        <v>6</v>
      </c>
      <c r="BS464" s="126">
        <v>9</v>
      </c>
      <c r="BT464" s="126">
        <v>11</v>
      </c>
      <c r="BV464" s="126">
        <v>12</v>
      </c>
      <c r="BW464" s="126">
        <v>9</v>
      </c>
      <c r="BX464" s="126">
        <v>1</v>
      </c>
      <c r="BY464" s="126">
        <v>0</v>
      </c>
      <c r="BZ464" s="126">
        <v>51</v>
      </c>
      <c r="CA464" s="126">
        <v>31</v>
      </c>
    </row>
    <row r="465" spans="1:79" s="126" customFormat="1" ht="11.25" customHeight="1" x14ac:dyDescent="0.2">
      <c r="A465" s="126" t="s">
        <v>5605</v>
      </c>
      <c r="B465" s="20">
        <v>518</v>
      </c>
      <c r="C465" s="20" t="str">
        <f>VLOOKUP(File2Modul(A465),ModulVerantwortung,2,FALSE)</f>
        <v>weber18</v>
      </c>
      <c r="D465" s="20"/>
      <c r="E465" s="109" t="s">
        <v>3807</v>
      </c>
      <c r="F465" s="126">
        <v>2</v>
      </c>
      <c r="G465" s="126">
        <v>1</v>
      </c>
      <c r="H465" s="126">
        <v>0</v>
      </c>
      <c r="I465" s="126">
        <v>2</v>
      </c>
      <c r="J465" s="126">
        <v>0</v>
      </c>
      <c r="K465" s="126">
        <v>0</v>
      </c>
      <c r="L465" s="126">
        <v>3</v>
      </c>
      <c r="M465" s="143" t="s">
        <v>5616</v>
      </c>
      <c r="N465" s="126">
        <v>8</v>
      </c>
      <c r="Q465" s="126">
        <v>1</v>
      </c>
      <c r="U465" s="126">
        <v>8</v>
      </c>
      <c r="V465" s="126" t="s">
        <v>3513</v>
      </c>
      <c r="W465" s="126">
        <v>3</v>
      </c>
      <c r="X465" s="126">
        <v>5</v>
      </c>
      <c r="Y465" s="126">
        <v>21</v>
      </c>
      <c r="Z465" s="126">
        <v>0</v>
      </c>
      <c r="AA465" s="126">
        <v>0</v>
      </c>
      <c r="AB465" s="126">
        <v>0</v>
      </c>
      <c r="AC465" s="126">
        <v>0</v>
      </c>
      <c r="AD465" s="126">
        <v>0</v>
      </c>
      <c r="AE465" s="126">
        <v>1</v>
      </c>
      <c r="AF465" s="126">
        <v>0.25</v>
      </c>
      <c r="AG465" s="126">
        <v>0</v>
      </c>
      <c r="AH465" s="126">
        <v>0</v>
      </c>
      <c r="AI465" s="126">
        <v>1</v>
      </c>
      <c r="BR465" s="126">
        <v>6</v>
      </c>
      <c r="BS465" s="126">
        <v>6</v>
      </c>
      <c r="BT465" s="126">
        <v>7</v>
      </c>
      <c r="BV465" s="126">
        <v>10</v>
      </c>
      <c r="BW465" s="126">
        <v>9</v>
      </c>
      <c r="BX465" s="126">
        <v>1</v>
      </c>
      <c r="BY465" s="126">
        <v>0</v>
      </c>
      <c r="BZ465" s="126">
        <v>38</v>
      </c>
      <c r="CA465" s="126">
        <v>24</v>
      </c>
    </row>
    <row r="466" spans="1:79" s="126" customFormat="1" ht="11.25" customHeight="1" x14ac:dyDescent="0.2">
      <c r="A466" s="126" t="s">
        <v>5605</v>
      </c>
      <c r="B466" s="20">
        <v>553</v>
      </c>
      <c r="C466" s="20" t="str">
        <f>VLOOKUP(File2Modul(A466),ModulVerantwortung,2,FALSE)</f>
        <v>weber18</v>
      </c>
      <c r="D466" s="20"/>
      <c r="E466" s="109" t="s">
        <v>5617</v>
      </c>
      <c r="F466" s="126">
        <v>3</v>
      </c>
      <c r="G466" s="126">
        <v>2</v>
      </c>
      <c r="H466" s="126">
        <v>0</v>
      </c>
      <c r="I466" s="126">
        <v>3</v>
      </c>
      <c r="J466" s="126">
        <v>1</v>
      </c>
      <c r="K466" s="126">
        <v>1</v>
      </c>
      <c r="L466" s="126">
        <v>0</v>
      </c>
      <c r="M466" s="143"/>
      <c r="N466" s="126">
        <v>4</v>
      </c>
      <c r="Q466" s="126">
        <v>2</v>
      </c>
      <c r="U466" s="126">
        <v>5</v>
      </c>
      <c r="V466" s="126" t="s">
        <v>3516</v>
      </c>
      <c r="W466" s="126">
        <v>0</v>
      </c>
      <c r="X466" s="126">
        <v>3</v>
      </c>
      <c r="Y466" s="126">
        <v>14</v>
      </c>
      <c r="Z466" s="126">
        <v>0</v>
      </c>
      <c r="AA466" s="126">
        <v>0</v>
      </c>
      <c r="AB466" s="126">
        <v>0</v>
      </c>
      <c r="AC466" s="126">
        <v>0</v>
      </c>
      <c r="AD466" s="126">
        <v>0</v>
      </c>
      <c r="AE466" s="126">
        <v>2</v>
      </c>
      <c r="AF466" s="126">
        <v>0.6</v>
      </c>
      <c r="AG466" s="126">
        <v>0</v>
      </c>
      <c r="AH466" s="126">
        <v>0</v>
      </c>
      <c r="AI466" s="126">
        <v>1</v>
      </c>
      <c r="BR466" s="126">
        <v>6</v>
      </c>
      <c r="BS466" s="126">
        <v>8</v>
      </c>
      <c r="BT466" s="126">
        <v>13</v>
      </c>
      <c r="BV466" s="126">
        <v>8</v>
      </c>
      <c r="BW466" s="126">
        <v>6</v>
      </c>
      <c r="BX466" s="126">
        <v>1</v>
      </c>
      <c r="BY466" s="126">
        <v>0</v>
      </c>
      <c r="BZ466" s="126">
        <v>34</v>
      </c>
      <c r="CA466" s="126">
        <v>18</v>
      </c>
    </row>
    <row r="467" spans="1:79" s="126" customFormat="1" ht="11.25" customHeight="1" x14ac:dyDescent="0.2">
      <c r="A467" s="126" t="s">
        <v>5605</v>
      </c>
      <c r="B467" s="20">
        <v>578</v>
      </c>
      <c r="C467" s="20" t="str">
        <f>VLOOKUP(File2Modul(A467),ModulVerantwortung,2,FALSE)</f>
        <v>weber18</v>
      </c>
      <c r="D467" s="20"/>
      <c r="E467" s="109" t="s">
        <v>5618</v>
      </c>
      <c r="F467" s="126">
        <v>6</v>
      </c>
      <c r="G467" s="126">
        <v>4</v>
      </c>
      <c r="H467" s="126">
        <v>0</v>
      </c>
      <c r="I467" s="126">
        <v>6</v>
      </c>
      <c r="J467" s="126">
        <v>0</v>
      </c>
      <c r="K467" s="126">
        <v>1</v>
      </c>
      <c r="L467" s="126">
        <v>5</v>
      </c>
      <c r="M467" s="143" t="s">
        <v>5619</v>
      </c>
      <c r="N467" s="126">
        <v>13</v>
      </c>
      <c r="Q467" s="126">
        <v>1</v>
      </c>
      <c r="U467" s="126">
        <v>16</v>
      </c>
      <c r="V467" s="126" t="s">
        <v>3790</v>
      </c>
      <c r="W467" s="126">
        <v>6</v>
      </c>
      <c r="X467" s="126">
        <v>12</v>
      </c>
      <c r="Y467" s="126">
        <v>46</v>
      </c>
      <c r="Z467" s="126">
        <v>0</v>
      </c>
      <c r="AA467" s="126">
        <v>0</v>
      </c>
      <c r="AB467" s="126">
        <v>0</v>
      </c>
      <c r="AC467" s="126">
        <v>0</v>
      </c>
      <c r="AD467" s="126">
        <v>0</v>
      </c>
      <c r="AE467" s="126">
        <v>1</v>
      </c>
      <c r="AF467" s="126">
        <v>0.38</v>
      </c>
      <c r="AG467" s="126">
        <v>1</v>
      </c>
      <c r="AH467" s="126">
        <v>0</v>
      </c>
      <c r="AI467" s="126">
        <v>1</v>
      </c>
      <c r="BR467" s="126">
        <v>7</v>
      </c>
      <c r="BS467" s="126">
        <v>11</v>
      </c>
      <c r="BT467" s="126">
        <v>12</v>
      </c>
      <c r="BV467" s="126">
        <v>22</v>
      </c>
      <c r="BW467" s="126">
        <v>14</v>
      </c>
      <c r="BX467" s="126">
        <v>1</v>
      </c>
      <c r="BY467" s="126">
        <v>0</v>
      </c>
      <c r="BZ467" s="126">
        <v>111</v>
      </c>
      <c r="CA467" s="126">
        <v>48</v>
      </c>
    </row>
    <row r="468" spans="1:79" s="126" customFormat="1" ht="11.25" customHeight="1" x14ac:dyDescent="0.2">
      <c r="A468" s="126" t="s">
        <v>5605</v>
      </c>
      <c r="B468" s="20">
        <v>637</v>
      </c>
      <c r="C468" s="20" t="str">
        <f>VLOOKUP(File2Modul(A468),ModulVerantwortung,2,FALSE)</f>
        <v>weber18</v>
      </c>
      <c r="D468" s="20"/>
      <c r="E468" s="109" t="s">
        <v>5620</v>
      </c>
      <c r="F468" s="126">
        <v>6</v>
      </c>
      <c r="G468" s="126">
        <v>4</v>
      </c>
      <c r="H468" s="126">
        <v>0</v>
      </c>
      <c r="I468" s="126">
        <v>8</v>
      </c>
      <c r="J468" s="126">
        <v>0</v>
      </c>
      <c r="K468" s="126">
        <v>1</v>
      </c>
      <c r="L468" s="126">
        <v>4</v>
      </c>
      <c r="M468" s="143" t="s">
        <v>5621</v>
      </c>
      <c r="N468" s="126">
        <v>13</v>
      </c>
      <c r="Q468" s="126">
        <v>1</v>
      </c>
      <c r="U468" s="126">
        <v>20</v>
      </c>
      <c r="V468" s="126" t="s">
        <v>3836</v>
      </c>
      <c r="W468" s="126">
        <v>4</v>
      </c>
      <c r="X468" s="126">
        <v>10</v>
      </c>
      <c r="Y468" s="126">
        <v>56</v>
      </c>
      <c r="Z468" s="126">
        <v>0</v>
      </c>
      <c r="AA468" s="126">
        <v>0</v>
      </c>
      <c r="AB468" s="126">
        <v>0</v>
      </c>
      <c r="AC468" s="126">
        <v>0</v>
      </c>
      <c r="AD468" s="126">
        <v>0</v>
      </c>
      <c r="AE468" s="126">
        <v>2</v>
      </c>
      <c r="AF468" s="126">
        <v>0.4</v>
      </c>
      <c r="AG468" s="126">
        <v>1</v>
      </c>
      <c r="AH468" s="126">
        <v>1</v>
      </c>
      <c r="AI468" s="126">
        <v>1</v>
      </c>
      <c r="BR468" s="126">
        <v>6</v>
      </c>
      <c r="BS468" s="126">
        <v>11</v>
      </c>
      <c r="BT468" s="126">
        <v>12</v>
      </c>
      <c r="BV468" s="126">
        <v>24</v>
      </c>
      <c r="BW468" s="126">
        <v>14</v>
      </c>
      <c r="BX468" s="126">
        <v>1</v>
      </c>
      <c r="BY468" s="126">
        <v>0</v>
      </c>
      <c r="BZ468" s="126">
        <v>109</v>
      </c>
      <c r="CA468" s="126">
        <v>49</v>
      </c>
    </row>
    <row r="469" spans="1:79" s="126" customFormat="1" ht="11.25" customHeight="1" x14ac:dyDescent="0.2">
      <c r="A469" s="126" t="s">
        <v>5605</v>
      </c>
      <c r="B469" s="20">
        <v>701</v>
      </c>
      <c r="C469" s="20" t="str">
        <f>VLOOKUP(File2Modul(A469),ModulVerantwortung,2,FALSE)</f>
        <v>weber18</v>
      </c>
      <c r="D469" s="20"/>
      <c r="E469" s="109" t="s">
        <v>5622</v>
      </c>
      <c r="F469" s="126">
        <v>1</v>
      </c>
      <c r="G469" s="126">
        <v>0</v>
      </c>
      <c r="H469" s="126">
        <v>0</v>
      </c>
      <c r="I469" s="126">
        <v>1</v>
      </c>
      <c r="J469" s="126">
        <v>0</v>
      </c>
      <c r="K469" s="126">
        <v>0</v>
      </c>
      <c r="L469" s="126">
        <v>4</v>
      </c>
      <c r="M469" s="143" t="s">
        <v>5623</v>
      </c>
      <c r="N469" s="126">
        <v>4</v>
      </c>
      <c r="Q469" s="126">
        <v>6</v>
      </c>
      <c r="U469" s="126">
        <v>5</v>
      </c>
      <c r="V469" s="126" t="s">
        <v>3507</v>
      </c>
      <c r="W469" s="126">
        <v>4</v>
      </c>
      <c r="X469" s="126">
        <v>5</v>
      </c>
      <c r="Y469" s="126">
        <v>15</v>
      </c>
      <c r="Z469" s="126">
        <v>0</v>
      </c>
      <c r="AA469" s="126">
        <v>0</v>
      </c>
      <c r="AB469" s="126">
        <v>0</v>
      </c>
      <c r="AC469" s="126">
        <v>0</v>
      </c>
      <c r="AD469" s="126">
        <v>0</v>
      </c>
      <c r="AE469" s="126">
        <v>1</v>
      </c>
      <c r="AF469" s="126">
        <v>0.2</v>
      </c>
      <c r="AG469" s="126">
        <v>0</v>
      </c>
      <c r="AH469" s="126">
        <v>0</v>
      </c>
      <c r="AI469" s="126">
        <v>1</v>
      </c>
      <c r="BR469" s="126">
        <v>7</v>
      </c>
      <c r="BS469" s="126">
        <v>7</v>
      </c>
      <c r="BT469" s="126">
        <v>9</v>
      </c>
      <c r="BV469" s="126">
        <v>5</v>
      </c>
      <c r="BW469" s="126">
        <v>5</v>
      </c>
      <c r="BX469" s="126">
        <v>1</v>
      </c>
      <c r="BY469" s="126">
        <v>0</v>
      </c>
      <c r="BZ469" s="126">
        <v>23</v>
      </c>
      <c r="CA469" s="126">
        <v>14</v>
      </c>
    </row>
    <row r="470" spans="1:79" s="126" customFormat="1" ht="11.25" customHeight="1" x14ac:dyDescent="0.2">
      <c r="A470" s="126" t="s">
        <v>5605</v>
      </c>
      <c r="B470" s="20">
        <v>0</v>
      </c>
      <c r="C470" s="20" t="str">
        <f>VLOOKUP(File2Modul(A470),ModulVerantwortung,2,FALSE)</f>
        <v>weber18</v>
      </c>
      <c r="D470" s="20"/>
      <c r="E470" s="109" t="s">
        <v>5605</v>
      </c>
      <c r="M470" s="143"/>
      <c r="O470" s="126">
        <f>IF(ISNUMBER(T470),IF(T470&lt;&gt;0,S470/T470,O$23),"")</f>
        <v>1.1274509803921569</v>
      </c>
      <c r="P470" s="126">
        <f>IF(AND(ISNUMBER(AQ470),ISNUMBER(AR470)),IF(OR(AQ470&lt;&gt;0,AR470&lt;&gt;0),(T470+BG470)/(AQ470+AR470),P$23),"")</f>
        <v>8333334.1833333336</v>
      </c>
      <c r="S470" s="126">
        <v>115</v>
      </c>
      <c r="T470" s="126">
        <v>102</v>
      </c>
      <c r="AJ470" s="126" t="s">
        <v>3502</v>
      </c>
      <c r="AK470" s="126">
        <v>9</v>
      </c>
      <c r="AL470" s="126">
        <v>1</v>
      </c>
      <c r="AM470" s="126">
        <v>14</v>
      </c>
      <c r="AN470" s="126">
        <v>34</v>
      </c>
      <c r="AO470" s="126" t="s">
        <v>3503</v>
      </c>
      <c r="AP470" s="126">
        <v>69</v>
      </c>
      <c r="AQ470" s="126">
        <v>36</v>
      </c>
      <c r="AR470" s="126">
        <v>84</v>
      </c>
      <c r="AS470" s="126">
        <v>1000000000</v>
      </c>
      <c r="AT470" s="126">
        <v>644</v>
      </c>
      <c r="AU470" s="126">
        <v>723</v>
      </c>
      <c r="AV470" s="126">
        <v>2561</v>
      </c>
      <c r="AW470" s="126">
        <v>15818560.880000001</v>
      </c>
      <c r="AX470" s="126">
        <v>1000000000</v>
      </c>
      <c r="AY470" s="126">
        <v>1000000000</v>
      </c>
      <c r="AZ470" s="126">
        <v>18209511568157.199</v>
      </c>
      <c r="BA470" s="126">
        <v>7.21</v>
      </c>
      <c r="BB470" s="126">
        <v>100</v>
      </c>
      <c r="BC470" s="126">
        <v>228542478</v>
      </c>
      <c r="BD470" s="126">
        <v>721</v>
      </c>
      <c r="BE470" s="126">
        <v>261</v>
      </c>
      <c r="BF470" s="126">
        <v>399</v>
      </c>
      <c r="BG470" s="126">
        <v>1000000000</v>
      </c>
      <c r="BH470" s="126">
        <v>85</v>
      </c>
      <c r="BI470" s="126" t="s">
        <v>3504</v>
      </c>
      <c r="BJ470" s="126">
        <v>1.702</v>
      </c>
      <c r="BK470" s="126">
        <v>2.08</v>
      </c>
      <c r="BL470" s="126">
        <v>2.431</v>
      </c>
      <c r="BM470" s="126">
        <v>3.06</v>
      </c>
      <c r="BN470" s="126">
        <v>3.23</v>
      </c>
      <c r="BO470" s="126">
        <v>3.3220000000000001</v>
      </c>
      <c r="BP470" s="126" t="s">
        <v>3505</v>
      </c>
      <c r="BQ470" s="126">
        <v>2.012</v>
      </c>
    </row>
    <row r="471" spans="1:79" s="126" customFormat="1" ht="11.25" customHeight="1" x14ac:dyDescent="0.2">
      <c r="A471" s="126" t="s">
        <v>5624</v>
      </c>
      <c r="B471" s="20">
        <v>55</v>
      </c>
      <c r="C471" s="20" t="e">
        <f>VLOOKUP(File2Modul(A471),ModulVerantwortung,2,FALSE)</f>
        <v>#N/A</v>
      </c>
      <c r="D471" s="20"/>
      <c r="E471" s="109" t="s">
        <v>5625</v>
      </c>
      <c r="F471" s="126">
        <v>16</v>
      </c>
      <c r="G471" s="126">
        <v>8</v>
      </c>
      <c r="H471" s="126">
        <v>0</v>
      </c>
      <c r="I471" s="126">
        <v>48</v>
      </c>
      <c r="J471" s="126">
        <v>0</v>
      </c>
      <c r="K471" s="126">
        <v>4</v>
      </c>
      <c r="L471" s="126">
        <v>1</v>
      </c>
      <c r="M471" s="143" t="s">
        <v>5626</v>
      </c>
      <c r="N471" s="126">
        <v>54</v>
      </c>
      <c r="Q471" s="126">
        <v>0</v>
      </c>
      <c r="U471" s="126">
        <v>62</v>
      </c>
      <c r="V471" s="126" t="s">
        <v>5627</v>
      </c>
      <c r="W471" s="126">
        <v>1</v>
      </c>
      <c r="X471" s="126">
        <v>17</v>
      </c>
      <c r="Y471" s="126">
        <v>188</v>
      </c>
      <c r="Z471" s="126">
        <v>0</v>
      </c>
      <c r="AA471" s="126">
        <v>0</v>
      </c>
      <c r="AB471" s="126">
        <v>0</v>
      </c>
      <c r="AC471" s="126">
        <v>0</v>
      </c>
      <c r="AD471" s="126">
        <v>0</v>
      </c>
      <c r="AE471" s="126">
        <v>3</v>
      </c>
      <c r="AF471" s="126">
        <v>0.77</v>
      </c>
      <c r="AG471" s="126">
        <v>2</v>
      </c>
      <c r="AH471" s="126">
        <v>0</v>
      </c>
      <c r="AI471" s="126">
        <v>1</v>
      </c>
      <c r="BR471" s="126">
        <v>6</v>
      </c>
      <c r="BS471" s="126">
        <v>9</v>
      </c>
      <c r="BT471" s="126">
        <v>9</v>
      </c>
      <c r="BV471" s="126">
        <v>80</v>
      </c>
      <c r="BW471" s="126">
        <v>57</v>
      </c>
      <c r="BX471" s="126">
        <v>1</v>
      </c>
      <c r="BY471" s="126">
        <v>0</v>
      </c>
      <c r="BZ471" s="126">
        <v>324</v>
      </c>
      <c r="CA471" s="126">
        <v>198</v>
      </c>
    </row>
    <row r="472" spans="1:79" s="126" customFormat="1" ht="11.25" customHeight="1" x14ac:dyDescent="0.2">
      <c r="A472" s="126" t="s">
        <v>5624</v>
      </c>
      <c r="B472" s="20">
        <v>0</v>
      </c>
      <c r="C472" s="20" t="e">
        <f>VLOOKUP(File2Modul(A472),ModulVerantwortung,2,FALSE)</f>
        <v>#N/A</v>
      </c>
      <c r="D472" s="20"/>
      <c r="E472" s="109" t="s">
        <v>5624</v>
      </c>
      <c r="M472" s="143"/>
      <c r="O472" s="126">
        <f>IF(ISNUMBER(T472),IF(T472&lt;&gt;0,S472/T472,O$23),"")</f>
        <v>1.5476190476190477</v>
      </c>
      <c r="P472" s="126">
        <f>IF(AND(ISNUMBER(AQ472),ISNUMBER(AR472)),IF(OR(AQ472&lt;&gt;0,AR472&lt;&gt;0),(T472+BG472)/(AQ472+AR472),P$23),"")</f>
        <v>4.5</v>
      </c>
      <c r="S472" s="126">
        <v>65</v>
      </c>
      <c r="T472" s="126">
        <v>42</v>
      </c>
      <c r="AJ472" s="126" t="s">
        <v>3502</v>
      </c>
      <c r="AK472" s="126">
        <v>0</v>
      </c>
      <c r="AL472" s="126">
        <v>0</v>
      </c>
      <c r="AM472" s="126">
        <v>1</v>
      </c>
      <c r="AN472" s="126">
        <v>1</v>
      </c>
      <c r="AO472" s="126" t="s">
        <v>3503</v>
      </c>
      <c r="AP472" s="126">
        <v>41</v>
      </c>
      <c r="AQ472" s="126">
        <v>29</v>
      </c>
      <c r="AR472" s="126">
        <v>57</v>
      </c>
      <c r="AS472" s="126">
        <v>553</v>
      </c>
      <c r="AT472" s="126">
        <v>433</v>
      </c>
      <c r="AU472" s="126">
        <v>473</v>
      </c>
      <c r="AV472" s="126">
        <v>1636</v>
      </c>
      <c r="AW472" s="126">
        <v>15.23</v>
      </c>
      <c r="AX472" s="126">
        <v>54125</v>
      </c>
      <c r="AY472" s="126">
        <v>3554</v>
      </c>
      <c r="AZ472" s="126">
        <v>9.02</v>
      </c>
      <c r="BA472" s="126">
        <v>0.03</v>
      </c>
      <c r="BB472" s="126">
        <v>99.66</v>
      </c>
      <c r="BC472" s="126">
        <v>1</v>
      </c>
      <c r="BD472" s="126">
        <v>245</v>
      </c>
      <c r="BE472" s="126">
        <v>114</v>
      </c>
      <c r="BF472" s="126">
        <v>206</v>
      </c>
      <c r="BG472" s="126">
        <v>345</v>
      </c>
      <c r="BH472" s="126">
        <v>61</v>
      </c>
      <c r="BI472" s="126" t="s">
        <v>3504</v>
      </c>
      <c r="BJ472" s="126">
        <v>0.54800000000000004</v>
      </c>
      <c r="BK472" s="126">
        <v>0.621</v>
      </c>
      <c r="BL472" s="126">
        <v>0.66600000000000004</v>
      </c>
      <c r="BM472" s="126">
        <v>1.9890000000000001</v>
      </c>
      <c r="BN472" s="126">
        <v>2.1160000000000001</v>
      </c>
      <c r="BO472" s="126">
        <v>2.1949999999999998</v>
      </c>
      <c r="BP472" s="126" t="s">
        <v>3505</v>
      </c>
      <c r="BQ472" s="126">
        <v>1.107</v>
      </c>
    </row>
    <row r="473" spans="1:79" s="126" customFormat="1" ht="11.25" customHeight="1" x14ac:dyDescent="0.2">
      <c r="A473" s="126" t="s">
        <v>5628</v>
      </c>
      <c r="B473" s="20">
        <v>0</v>
      </c>
      <c r="C473" s="20" t="e">
        <f>VLOOKUP(File2Modul(A473),ModulVerantwortung,2,FALSE)</f>
        <v>#N/A</v>
      </c>
      <c r="D473" s="20"/>
      <c r="E473" s="109" t="s">
        <v>5628</v>
      </c>
      <c r="M473" s="143"/>
      <c r="O473" s="126">
        <f>IF(ISNUMBER(T473),IF(T473&lt;&gt;0,S473/T473,O$23),"")</f>
        <v>2</v>
      </c>
      <c r="P473" s="126">
        <f>IF(AND(ISNUMBER(AQ473),ISNUMBER(AR473)),IF(OR(AQ473&lt;&gt;0,AR473&lt;&gt;0),(T473+BG473)/(AQ473+AR473),P$23),"")</f>
        <v>45454545.5</v>
      </c>
      <c r="S473" s="126">
        <v>2</v>
      </c>
      <c r="T473" s="126">
        <v>1</v>
      </c>
      <c r="AJ473" s="126" t="s">
        <v>3502</v>
      </c>
      <c r="AK473" s="126">
        <v>0</v>
      </c>
      <c r="AL473" s="126">
        <v>1</v>
      </c>
      <c r="AM473" s="126">
        <v>0</v>
      </c>
      <c r="AN473" s="126">
        <v>0</v>
      </c>
      <c r="AO473" s="126" t="s">
        <v>3503</v>
      </c>
      <c r="AP473" s="126">
        <v>10</v>
      </c>
      <c r="AQ473" s="126">
        <v>12</v>
      </c>
      <c r="AR473" s="126">
        <v>10</v>
      </c>
      <c r="AS473" s="126">
        <v>1000000000</v>
      </c>
      <c r="AT473" s="126">
        <v>81</v>
      </c>
      <c r="AU473" s="126">
        <v>76</v>
      </c>
      <c r="AV473" s="126">
        <v>240</v>
      </c>
      <c r="AW473" s="126">
        <v>103660582.64</v>
      </c>
      <c r="AX473" s="126">
        <v>1000000000</v>
      </c>
      <c r="AY473" s="126">
        <v>1000000000</v>
      </c>
      <c r="AZ473" s="126">
        <v>77044546635586.406</v>
      </c>
      <c r="BA473" s="126">
        <v>0</v>
      </c>
      <c r="BB473" s="126">
        <v>100</v>
      </c>
      <c r="BC473" s="126">
        <v>597855219</v>
      </c>
      <c r="BD473" s="126">
        <v>35</v>
      </c>
      <c r="BE473" s="126">
        <v>1</v>
      </c>
      <c r="BF473" s="126">
        <v>22</v>
      </c>
      <c r="BG473" s="126">
        <v>1000000000</v>
      </c>
      <c r="BH473" s="126">
        <v>0</v>
      </c>
      <c r="BI473" s="126" t="s">
        <v>3504</v>
      </c>
      <c r="BJ473" s="126">
        <v>7.0999999999999994E-2</v>
      </c>
      <c r="BK473" s="126">
        <v>7.0000000000000007E-2</v>
      </c>
      <c r="BL473" s="126">
        <v>6.4000000000000001E-2</v>
      </c>
      <c r="BM473" s="126">
        <v>0.91500000000000004</v>
      </c>
      <c r="BN473" s="126">
        <v>0.98699999999999999</v>
      </c>
      <c r="BO473" s="126">
        <v>1.04</v>
      </c>
      <c r="BP473" s="126" t="s">
        <v>3505</v>
      </c>
      <c r="BQ473" s="126">
        <v>1.8</v>
      </c>
    </row>
    <row r="474" spans="1:79" s="126" customFormat="1" ht="11.25" customHeight="1" x14ac:dyDescent="0.2">
      <c r="A474" s="126" t="s">
        <v>5629</v>
      </c>
      <c r="B474" s="20">
        <v>347</v>
      </c>
      <c r="C474" s="20" t="e">
        <f>VLOOKUP(File2Modul(A474),ModulVerantwortung,2,FALSE)</f>
        <v>#N/A</v>
      </c>
      <c r="D474" s="20"/>
      <c r="E474" s="109" t="s">
        <v>5630</v>
      </c>
      <c r="F474" s="126">
        <v>1</v>
      </c>
      <c r="G474" s="126">
        <v>0</v>
      </c>
      <c r="H474" s="126">
        <v>0</v>
      </c>
      <c r="I474" s="126">
        <v>1</v>
      </c>
      <c r="J474" s="126">
        <v>0</v>
      </c>
      <c r="K474" s="126">
        <v>0</v>
      </c>
      <c r="L474" s="126">
        <v>2</v>
      </c>
      <c r="M474" s="143" t="s">
        <v>5631</v>
      </c>
      <c r="N474" s="126">
        <v>89</v>
      </c>
      <c r="Q474" s="126">
        <v>1</v>
      </c>
      <c r="U474" s="126">
        <v>89</v>
      </c>
      <c r="V474" s="126" t="s">
        <v>3507</v>
      </c>
      <c r="W474" s="126">
        <v>6</v>
      </c>
      <c r="X474" s="126">
        <v>7</v>
      </c>
      <c r="Y474" s="126">
        <v>191</v>
      </c>
      <c r="Z474" s="126">
        <v>0</v>
      </c>
      <c r="AA474" s="126">
        <v>0</v>
      </c>
      <c r="AB474" s="126">
        <v>0</v>
      </c>
      <c r="AC474" s="126">
        <v>0</v>
      </c>
      <c r="AD474" s="126">
        <v>0</v>
      </c>
      <c r="AE474" s="126">
        <v>2</v>
      </c>
      <c r="AF474" s="126">
        <v>0.01</v>
      </c>
      <c r="AG474" s="126">
        <v>0</v>
      </c>
      <c r="AH474" s="126">
        <v>0</v>
      </c>
      <c r="AI474" s="126">
        <v>1</v>
      </c>
      <c r="BR474" s="126">
        <v>7</v>
      </c>
      <c r="BS474" s="126">
        <v>7</v>
      </c>
      <c r="BT474" s="126">
        <v>7</v>
      </c>
      <c r="BV474" s="126">
        <v>91</v>
      </c>
      <c r="BW474" s="126">
        <v>91</v>
      </c>
      <c r="BX474" s="126">
        <v>1</v>
      </c>
      <c r="BY474" s="126">
        <v>0</v>
      </c>
      <c r="BZ474" s="126">
        <v>421</v>
      </c>
      <c r="CA474" s="126">
        <v>270</v>
      </c>
    </row>
    <row r="475" spans="1:79" s="126" customFormat="1" ht="11.25" customHeight="1" x14ac:dyDescent="0.2">
      <c r="A475" s="126" t="s">
        <v>5629</v>
      </c>
      <c r="B475" s="20">
        <v>550</v>
      </c>
      <c r="C475" s="20" t="e">
        <f>VLOOKUP(File2Modul(A475),ModulVerantwortung,2,FALSE)</f>
        <v>#N/A</v>
      </c>
      <c r="D475" s="20"/>
      <c r="E475" s="109" t="s">
        <v>5632</v>
      </c>
      <c r="F475" s="126">
        <v>2</v>
      </c>
      <c r="G475" s="126">
        <v>1</v>
      </c>
      <c r="H475" s="126">
        <v>0</v>
      </c>
      <c r="I475" s="126">
        <v>2</v>
      </c>
      <c r="J475" s="126">
        <v>0</v>
      </c>
      <c r="K475" s="126">
        <v>1</v>
      </c>
      <c r="L475" s="126">
        <v>0</v>
      </c>
      <c r="M475" s="143"/>
      <c r="N475" s="126">
        <v>2</v>
      </c>
      <c r="Q475" s="126">
        <v>2</v>
      </c>
      <c r="U475" s="126">
        <v>3</v>
      </c>
      <c r="V475" s="126" t="s">
        <v>3513</v>
      </c>
      <c r="W475" s="126">
        <v>0</v>
      </c>
      <c r="X475" s="126">
        <v>2</v>
      </c>
      <c r="Y475" s="126">
        <v>8</v>
      </c>
      <c r="Z475" s="126">
        <v>0</v>
      </c>
      <c r="AA475" s="126">
        <v>0</v>
      </c>
      <c r="AB475" s="126">
        <v>0</v>
      </c>
      <c r="AC475" s="126">
        <v>0</v>
      </c>
      <c r="AD475" s="126">
        <v>0</v>
      </c>
      <c r="AE475" s="126">
        <v>1</v>
      </c>
      <c r="AF475" s="126">
        <v>0.67</v>
      </c>
      <c r="AG475" s="126">
        <v>0</v>
      </c>
      <c r="AH475" s="126">
        <v>0</v>
      </c>
      <c r="AI475" s="126">
        <v>1</v>
      </c>
      <c r="BR475" s="126">
        <v>7</v>
      </c>
      <c r="BS475" s="126">
        <v>9</v>
      </c>
      <c r="BT475" s="126">
        <v>14</v>
      </c>
      <c r="BV475" s="126">
        <v>4</v>
      </c>
      <c r="BW475" s="126">
        <v>3</v>
      </c>
      <c r="BX475" s="126">
        <v>1</v>
      </c>
      <c r="BY475" s="126">
        <v>0</v>
      </c>
      <c r="BZ475" s="126">
        <v>18</v>
      </c>
      <c r="CA475" s="126">
        <v>11</v>
      </c>
    </row>
    <row r="476" spans="1:79" s="126" customFormat="1" ht="11.25" customHeight="1" x14ac:dyDescent="0.2">
      <c r="A476" s="126" t="s">
        <v>5629</v>
      </c>
      <c r="B476" s="20">
        <v>574</v>
      </c>
      <c r="C476" s="20" t="e">
        <f>VLOOKUP(File2Modul(A476),ModulVerantwortung,2,FALSE)</f>
        <v>#N/A</v>
      </c>
      <c r="D476" s="20"/>
      <c r="E476" s="109" t="s">
        <v>5633</v>
      </c>
      <c r="F476" s="126">
        <v>3</v>
      </c>
      <c r="G476" s="126">
        <v>2</v>
      </c>
      <c r="H476" s="126">
        <v>0</v>
      </c>
      <c r="I476" s="126">
        <v>3</v>
      </c>
      <c r="J476" s="126">
        <v>1</v>
      </c>
      <c r="K476" s="126">
        <v>0</v>
      </c>
      <c r="L476" s="126">
        <v>2</v>
      </c>
      <c r="M476" s="143" t="s">
        <v>5634</v>
      </c>
      <c r="N476" s="126">
        <v>8</v>
      </c>
      <c r="Q476" s="126">
        <v>2</v>
      </c>
      <c r="U476" s="126">
        <v>16</v>
      </c>
      <c r="V476" s="126" t="s">
        <v>3516</v>
      </c>
      <c r="W476" s="126">
        <v>2</v>
      </c>
      <c r="X476" s="126">
        <v>5</v>
      </c>
      <c r="Y476" s="126">
        <v>39</v>
      </c>
      <c r="Z476" s="126">
        <v>0</v>
      </c>
      <c r="AA476" s="126">
        <v>0</v>
      </c>
      <c r="AB476" s="126">
        <v>0</v>
      </c>
      <c r="AC476" s="126">
        <v>0</v>
      </c>
      <c r="AD476" s="126">
        <v>0</v>
      </c>
      <c r="AE476" s="126">
        <v>5</v>
      </c>
      <c r="AF476" s="126">
        <v>0.19</v>
      </c>
      <c r="AG476" s="126">
        <v>0</v>
      </c>
      <c r="AH476" s="126">
        <v>0</v>
      </c>
      <c r="AI476" s="126">
        <v>1</v>
      </c>
      <c r="BR476" s="126">
        <v>10</v>
      </c>
      <c r="BS476" s="126">
        <v>13</v>
      </c>
      <c r="BT476" s="126">
        <v>18</v>
      </c>
      <c r="BV476" s="126">
        <v>14</v>
      </c>
      <c r="BW476" s="126">
        <v>11</v>
      </c>
      <c r="BX476" s="126">
        <v>1</v>
      </c>
      <c r="BY476" s="126">
        <v>0</v>
      </c>
      <c r="BZ476" s="126">
        <v>89</v>
      </c>
      <c r="CA476" s="126">
        <v>60</v>
      </c>
    </row>
    <row r="477" spans="1:79" s="126" customFormat="1" ht="11.25" customHeight="1" x14ac:dyDescent="0.2">
      <c r="A477" s="126" t="s">
        <v>5629</v>
      </c>
      <c r="B477" s="20">
        <v>624</v>
      </c>
      <c r="C477" s="20" t="e">
        <f>VLOOKUP(File2Modul(A477),ModulVerantwortung,2,FALSE)</f>
        <v>#N/A</v>
      </c>
      <c r="D477" s="20"/>
      <c r="E477" s="109" t="s">
        <v>5635</v>
      </c>
      <c r="F477" s="126">
        <v>5</v>
      </c>
      <c r="G477" s="126">
        <v>3</v>
      </c>
      <c r="H477" s="126">
        <v>0</v>
      </c>
      <c r="I477" s="126">
        <v>6</v>
      </c>
      <c r="J477" s="126">
        <v>0</v>
      </c>
      <c r="K477" s="126">
        <v>0</v>
      </c>
      <c r="L477" s="126">
        <v>3</v>
      </c>
      <c r="M477" s="143" t="s">
        <v>5636</v>
      </c>
      <c r="N477" s="126">
        <v>11</v>
      </c>
      <c r="Q477" s="126">
        <v>1</v>
      </c>
      <c r="U477" s="126">
        <v>14</v>
      </c>
      <c r="V477" s="126" t="s">
        <v>3594</v>
      </c>
      <c r="W477" s="126">
        <v>3</v>
      </c>
      <c r="X477" s="126">
        <v>8</v>
      </c>
      <c r="Y477" s="126">
        <v>43</v>
      </c>
      <c r="Z477" s="126">
        <v>0</v>
      </c>
      <c r="AA477" s="126">
        <v>0</v>
      </c>
      <c r="AB477" s="126">
        <v>0</v>
      </c>
      <c r="AC477" s="126">
        <v>0</v>
      </c>
      <c r="AD477" s="126">
        <v>0</v>
      </c>
      <c r="AE477" s="126">
        <v>4</v>
      </c>
      <c r="AF477" s="126">
        <v>0.43</v>
      </c>
      <c r="AG477" s="126">
        <v>1</v>
      </c>
      <c r="AH477" s="126">
        <v>1</v>
      </c>
      <c r="AI477" s="126">
        <v>1</v>
      </c>
      <c r="BR477" s="126">
        <v>7</v>
      </c>
      <c r="BS477" s="126">
        <v>9</v>
      </c>
      <c r="BT477" s="126">
        <v>12</v>
      </c>
      <c r="BV477" s="126">
        <v>18</v>
      </c>
      <c r="BW477" s="126">
        <v>14</v>
      </c>
      <c r="BX477" s="126">
        <v>1</v>
      </c>
      <c r="BY477" s="126">
        <v>0</v>
      </c>
      <c r="BZ477" s="126">
        <v>84</v>
      </c>
      <c r="CA477" s="126">
        <v>52</v>
      </c>
    </row>
    <row r="478" spans="1:79" s="126" customFormat="1" ht="11.25" customHeight="1" x14ac:dyDescent="0.2">
      <c r="A478" s="126" t="s">
        <v>5629</v>
      </c>
      <c r="B478" s="20">
        <v>682</v>
      </c>
      <c r="C478" s="20" t="e">
        <f>VLOOKUP(File2Modul(A478),ModulVerantwortung,2,FALSE)</f>
        <v>#N/A</v>
      </c>
      <c r="D478" s="20"/>
      <c r="E478" s="109" t="s">
        <v>5637</v>
      </c>
      <c r="F478" s="126">
        <v>7</v>
      </c>
      <c r="G478" s="126">
        <v>2</v>
      </c>
      <c r="H478" s="126">
        <v>0</v>
      </c>
      <c r="I478" s="126">
        <v>15</v>
      </c>
      <c r="J478" s="126">
        <v>0</v>
      </c>
      <c r="K478" s="126">
        <v>3</v>
      </c>
      <c r="L478" s="126">
        <v>7</v>
      </c>
      <c r="M478" s="143" t="s">
        <v>5638</v>
      </c>
      <c r="N478" s="126">
        <v>30</v>
      </c>
      <c r="Q478" s="126">
        <v>2</v>
      </c>
      <c r="U478" s="126">
        <v>38</v>
      </c>
      <c r="V478" s="126" t="s">
        <v>4441</v>
      </c>
      <c r="W478" s="126">
        <v>14</v>
      </c>
      <c r="X478" s="126">
        <v>21</v>
      </c>
      <c r="Y478" s="126">
        <v>75</v>
      </c>
      <c r="Z478" s="126">
        <v>0</v>
      </c>
      <c r="AA478" s="126">
        <v>0</v>
      </c>
      <c r="AB478" s="126">
        <v>0</v>
      </c>
      <c r="AC478" s="126">
        <v>0</v>
      </c>
      <c r="AD478" s="126">
        <v>0</v>
      </c>
      <c r="AE478" s="126">
        <v>3</v>
      </c>
      <c r="AF478" s="126">
        <v>0.39</v>
      </c>
      <c r="AG478" s="126">
        <v>1</v>
      </c>
      <c r="AH478" s="126">
        <v>1</v>
      </c>
      <c r="AI478" s="126">
        <v>1</v>
      </c>
      <c r="BR478" s="126">
        <v>5</v>
      </c>
      <c r="BS478" s="126">
        <v>7</v>
      </c>
      <c r="BT478" s="126">
        <v>8</v>
      </c>
      <c r="BV478" s="126">
        <v>46</v>
      </c>
      <c r="BW478" s="126">
        <v>33</v>
      </c>
      <c r="BX478" s="126">
        <v>1</v>
      </c>
      <c r="BY478" s="126">
        <v>0</v>
      </c>
      <c r="BZ478" s="126">
        <v>167</v>
      </c>
      <c r="CA478" s="126">
        <v>85</v>
      </c>
    </row>
    <row r="479" spans="1:79" s="126" customFormat="1" ht="11.25" customHeight="1" x14ac:dyDescent="0.2">
      <c r="A479" s="126" t="s">
        <v>5629</v>
      </c>
      <c r="B479" s="20">
        <v>769</v>
      </c>
      <c r="C479" s="20" t="e">
        <f>VLOOKUP(File2Modul(A479),ModulVerantwortung,2,FALSE)</f>
        <v>#N/A</v>
      </c>
      <c r="D479" s="20"/>
      <c r="E479" s="109" t="s">
        <v>5639</v>
      </c>
      <c r="F479" s="126">
        <v>2</v>
      </c>
      <c r="G479" s="126">
        <v>1</v>
      </c>
      <c r="H479" s="126">
        <v>0</v>
      </c>
      <c r="I479" s="126">
        <v>2</v>
      </c>
      <c r="J479" s="126">
        <v>0</v>
      </c>
      <c r="K479" s="126">
        <v>1</v>
      </c>
      <c r="L479" s="126">
        <v>6</v>
      </c>
      <c r="M479" s="143" t="s">
        <v>5640</v>
      </c>
      <c r="N479" s="126">
        <v>7</v>
      </c>
      <c r="Q479" s="126">
        <v>1</v>
      </c>
      <c r="U479" s="126">
        <v>8</v>
      </c>
      <c r="V479" s="126" t="s">
        <v>3513</v>
      </c>
      <c r="W479" s="126">
        <v>6</v>
      </c>
      <c r="X479" s="126">
        <v>8</v>
      </c>
      <c r="Y479" s="126">
        <v>24</v>
      </c>
      <c r="Z479" s="126">
        <v>0</v>
      </c>
      <c r="AA479" s="126">
        <v>0</v>
      </c>
      <c r="AB479" s="126">
        <v>0</v>
      </c>
      <c r="AC479" s="126">
        <v>0</v>
      </c>
      <c r="AD479" s="126">
        <v>0</v>
      </c>
      <c r="AE479" s="126">
        <v>2</v>
      </c>
      <c r="AF479" s="126">
        <v>0.25</v>
      </c>
      <c r="AG479" s="126">
        <v>0</v>
      </c>
      <c r="AH479" s="126">
        <v>0</v>
      </c>
      <c r="AI479" s="126">
        <v>1</v>
      </c>
      <c r="BR479" s="126">
        <v>7</v>
      </c>
      <c r="BS479" s="126">
        <v>8</v>
      </c>
      <c r="BT479" s="126">
        <v>11</v>
      </c>
      <c r="BV479" s="126">
        <v>10</v>
      </c>
      <c r="BW479" s="126">
        <v>9</v>
      </c>
      <c r="BX479" s="126">
        <v>1</v>
      </c>
      <c r="BY479" s="126">
        <v>0</v>
      </c>
      <c r="BZ479" s="126">
        <v>55</v>
      </c>
      <c r="CA479" s="126">
        <v>23</v>
      </c>
    </row>
    <row r="480" spans="1:79" s="126" customFormat="1" ht="11.25" customHeight="1" x14ac:dyDescent="0.2">
      <c r="A480" s="126" t="s">
        <v>5629</v>
      </c>
      <c r="B480" s="20">
        <v>804</v>
      </c>
      <c r="C480" s="20" t="e">
        <f>VLOOKUP(File2Modul(A480),ModulVerantwortung,2,FALSE)</f>
        <v>#N/A</v>
      </c>
      <c r="D480" s="20"/>
      <c r="E480" s="109" t="s">
        <v>5641</v>
      </c>
      <c r="F480" s="126">
        <v>6</v>
      </c>
      <c r="G480" s="126">
        <v>3</v>
      </c>
      <c r="H480" s="126">
        <v>0</v>
      </c>
      <c r="I480" s="126">
        <v>10</v>
      </c>
      <c r="J480" s="126">
        <v>0</v>
      </c>
      <c r="K480" s="126">
        <v>0</v>
      </c>
      <c r="L480" s="126">
        <v>3</v>
      </c>
      <c r="M480" s="143" t="s">
        <v>5642</v>
      </c>
      <c r="N480" s="126">
        <v>9</v>
      </c>
      <c r="Q480" s="126">
        <v>2</v>
      </c>
      <c r="U480" s="126">
        <v>14</v>
      </c>
      <c r="V480" s="126" t="s">
        <v>3790</v>
      </c>
      <c r="W480" s="126">
        <v>4</v>
      </c>
      <c r="X480" s="126">
        <v>10</v>
      </c>
      <c r="Y480" s="126">
        <v>37</v>
      </c>
      <c r="Z480" s="126">
        <v>0</v>
      </c>
      <c r="AA480" s="126">
        <v>0</v>
      </c>
      <c r="AB480" s="126">
        <v>0</v>
      </c>
      <c r="AC480" s="126">
        <v>0</v>
      </c>
      <c r="AD480" s="126">
        <v>0</v>
      </c>
      <c r="AE480" s="126">
        <v>3</v>
      </c>
      <c r="AF480" s="126">
        <v>0.71</v>
      </c>
      <c r="AG480" s="126">
        <v>1</v>
      </c>
      <c r="AH480" s="126">
        <v>0</v>
      </c>
      <c r="AI480" s="126">
        <v>1</v>
      </c>
      <c r="BR480" s="126">
        <v>13</v>
      </c>
      <c r="BS480" s="126">
        <v>20</v>
      </c>
      <c r="BT480" s="126">
        <v>22</v>
      </c>
      <c r="BV480" s="126">
        <v>15</v>
      </c>
      <c r="BW480" s="126">
        <v>10</v>
      </c>
      <c r="BX480" s="126">
        <v>1</v>
      </c>
      <c r="BY480" s="126">
        <v>0</v>
      </c>
      <c r="BZ480" s="126">
        <v>126</v>
      </c>
      <c r="CA480" s="126">
        <v>80</v>
      </c>
    </row>
    <row r="481" spans="1:79" s="126" customFormat="1" ht="11.25" customHeight="1" x14ac:dyDescent="0.2">
      <c r="A481" s="126" t="s">
        <v>5629</v>
      </c>
      <c r="B481" s="20">
        <v>853</v>
      </c>
      <c r="C481" s="20" t="e">
        <f>VLOOKUP(File2Modul(A481),ModulVerantwortung,2,FALSE)</f>
        <v>#N/A</v>
      </c>
      <c r="D481" s="20"/>
      <c r="E481" s="109" t="s">
        <v>5643</v>
      </c>
      <c r="F481" s="126">
        <v>6</v>
      </c>
      <c r="G481" s="126">
        <v>2</v>
      </c>
      <c r="H481" s="126">
        <v>0</v>
      </c>
      <c r="I481" s="126">
        <v>15</v>
      </c>
      <c r="J481" s="126">
        <v>0</v>
      </c>
      <c r="K481" s="126">
        <v>0</v>
      </c>
      <c r="L481" s="126">
        <v>5</v>
      </c>
      <c r="M481" s="143" t="s">
        <v>5644</v>
      </c>
      <c r="N481" s="126">
        <v>14</v>
      </c>
      <c r="Q481" s="126">
        <v>0</v>
      </c>
      <c r="U481" s="126">
        <v>17</v>
      </c>
      <c r="V481" s="126" t="s">
        <v>4104</v>
      </c>
      <c r="W481" s="126">
        <v>5</v>
      </c>
      <c r="X481" s="126">
        <v>11</v>
      </c>
      <c r="Y481" s="126">
        <v>53</v>
      </c>
      <c r="Z481" s="126">
        <v>0</v>
      </c>
      <c r="AA481" s="126">
        <v>0</v>
      </c>
      <c r="AB481" s="126">
        <v>0</v>
      </c>
      <c r="AC481" s="126">
        <v>0</v>
      </c>
      <c r="AD481" s="126">
        <v>0</v>
      </c>
      <c r="AE481" s="126">
        <v>2</v>
      </c>
      <c r="AF481" s="126">
        <v>0.88</v>
      </c>
      <c r="AG481" s="126">
        <v>1</v>
      </c>
      <c r="AH481" s="126">
        <v>3</v>
      </c>
      <c r="AI481" s="126">
        <v>1</v>
      </c>
      <c r="BR481" s="126">
        <v>7</v>
      </c>
      <c r="BS481" s="126">
        <v>10</v>
      </c>
      <c r="BT481" s="126">
        <v>10</v>
      </c>
      <c r="BV481" s="126">
        <v>20</v>
      </c>
      <c r="BW481" s="126">
        <v>14</v>
      </c>
      <c r="BX481" s="126">
        <v>1</v>
      </c>
      <c r="BY481" s="126">
        <v>0</v>
      </c>
      <c r="BZ481" s="126">
        <v>97</v>
      </c>
      <c r="CA481" s="126">
        <v>43</v>
      </c>
    </row>
    <row r="482" spans="1:79" s="126" customFormat="1" ht="11.25" customHeight="1" x14ac:dyDescent="0.2">
      <c r="A482" s="126" t="s">
        <v>5629</v>
      </c>
      <c r="B482" s="20">
        <v>917</v>
      </c>
      <c r="C482" s="20" t="e">
        <f>VLOOKUP(File2Modul(A482),ModulVerantwortung,2,FALSE)</f>
        <v>#N/A</v>
      </c>
      <c r="D482" s="20"/>
      <c r="E482" s="109" t="s">
        <v>5645</v>
      </c>
      <c r="F482" s="126">
        <v>2</v>
      </c>
      <c r="G482" s="126">
        <v>1</v>
      </c>
      <c r="H482" s="126">
        <v>0</v>
      </c>
      <c r="I482" s="126">
        <v>2</v>
      </c>
      <c r="J482" s="126">
        <v>0</v>
      </c>
      <c r="K482" s="126">
        <v>0</v>
      </c>
      <c r="L482" s="126">
        <v>2</v>
      </c>
      <c r="M482" s="143" t="s">
        <v>5646</v>
      </c>
      <c r="N482" s="126">
        <v>6</v>
      </c>
      <c r="Q482" s="126">
        <v>0</v>
      </c>
      <c r="U482" s="126">
        <v>8</v>
      </c>
      <c r="V482" s="126" t="s">
        <v>3885</v>
      </c>
      <c r="W482" s="126">
        <v>3</v>
      </c>
      <c r="X482" s="126">
        <v>5</v>
      </c>
      <c r="Y482" s="126">
        <v>23</v>
      </c>
      <c r="Z482" s="126">
        <v>0</v>
      </c>
      <c r="AA482" s="126">
        <v>0</v>
      </c>
      <c r="AB482" s="126">
        <v>0</v>
      </c>
      <c r="AC482" s="126">
        <v>0</v>
      </c>
      <c r="AD482" s="126">
        <v>0</v>
      </c>
      <c r="AE482" s="126">
        <v>1</v>
      </c>
      <c r="AF482" s="126">
        <v>0.25</v>
      </c>
      <c r="AG482" s="126">
        <v>0</v>
      </c>
      <c r="AH482" s="126">
        <v>1</v>
      </c>
      <c r="AI482" s="126">
        <v>1</v>
      </c>
      <c r="BR482" s="126">
        <v>7</v>
      </c>
      <c r="BS482" s="126">
        <v>9</v>
      </c>
      <c r="BT482" s="126">
        <v>9</v>
      </c>
      <c r="BV482" s="126">
        <v>8</v>
      </c>
      <c r="BW482" s="126">
        <v>6</v>
      </c>
      <c r="BX482" s="126">
        <v>1</v>
      </c>
      <c r="BY482" s="126">
        <v>0</v>
      </c>
      <c r="BZ482" s="126">
        <v>39</v>
      </c>
      <c r="CA482" s="126">
        <v>19</v>
      </c>
    </row>
    <row r="483" spans="1:79" s="126" customFormat="1" ht="11.25" customHeight="1" x14ac:dyDescent="0.2">
      <c r="A483" s="126" t="s">
        <v>5629</v>
      </c>
      <c r="B483" s="20">
        <v>951</v>
      </c>
      <c r="C483" s="20" t="e">
        <f>VLOOKUP(File2Modul(A483),ModulVerantwortung,2,FALSE)</f>
        <v>#N/A</v>
      </c>
      <c r="D483" s="20"/>
      <c r="E483" s="109" t="s">
        <v>5647</v>
      </c>
      <c r="F483" s="126">
        <v>5</v>
      </c>
      <c r="G483" s="126">
        <v>2</v>
      </c>
      <c r="H483" s="126">
        <v>0</v>
      </c>
      <c r="I483" s="126">
        <v>12</v>
      </c>
      <c r="J483" s="126">
        <v>0</v>
      </c>
      <c r="K483" s="126">
        <v>0</v>
      </c>
      <c r="L483" s="126">
        <v>3</v>
      </c>
      <c r="M483" s="143" t="s">
        <v>5648</v>
      </c>
      <c r="N483" s="126">
        <v>12</v>
      </c>
      <c r="Q483" s="126">
        <v>2</v>
      </c>
      <c r="U483" s="126">
        <v>14</v>
      </c>
      <c r="V483" s="126" t="s">
        <v>3729</v>
      </c>
      <c r="W483" s="126">
        <v>8</v>
      </c>
      <c r="X483" s="126">
        <v>13</v>
      </c>
      <c r="Y483" s="126">
        <v>40</v>
      </c>
      <c r="Z483" s="126">
        <v>0</v>
      </c>
      <c r="AA483" s="126">
        <v>0</v>
      </c>
      <c r="AB483" s="126">
        <v>0</v>
      </c>
      <c r="AC483" s="126">
        <v>0</v>
      </c>
      <c r="AD483" s="126">
        <v>0</v>
      </c>
      <c r="AE483" s="126">
        <v>2</v>
      </c>
      <c r="AF483" s="126">
        <v>0.86</v>
      </c>
      <c r="AG483" s="126">
        <v>1</v>
      </c>
      <c r="AH483" s="126">
        <v>0</v>
      </c>
      <c r="AI483" s="126">
        <v>1</v>
      </c>
      <c r="BR483" s="126">
        <v>6</v>
      </c>
      <c r="BS483" s="126">
        <v>8</v>
      </c>
      <c r="BT483" s="126">
        <v>10</v>
      </c>
      <c r="BV483" s="126">
        <v>18</v>
      </c>
      <c r="BW483" s="126">
        <v>14</v>
      </c>
      <c r="BX483" s="126">
        <v>1</v>
      </c>
      <c r="BY483" s="126">
        <v>0</v>
      </c>
      <c r="BZ483" s="126">
        <v>78</v>
      </c>
      <c r="CA483" s="126">
        <v>46</v>
      </c>
    </row>
    <row r="484" spans="1:79" s="126" customFormat="1" ht="11.25" customHeight="1" x14ac:dyDescent="0.2">
      <c r="A484" s="126" t="s">
        <v>5629</v>
      </c>
      <c r="B484" s="20">
        <v>1005</v>
      </c>
      <c r="C484" s="20" t="e">
        <f>VLOOKUP(File2Modul(A484),ModulVerantwortung,2,FALSE)</f>
        <v>#N/A</v>
      </c>
      <c r="D484" s="20"/>
      <c r="E484" s="109" t="s">
        <v>5649</v>
      </c>
      <c r="F484" s="126">
        <v>11</v>
      </c>
      <c r="G484" s="126">
        <v>3</v>
      </c>
      <c r="H484" s="126">
        <v>0</v>
      </c>
      <c r="I484" s="126">
        <v>168</v>
      </c>
      <c r="J484" s="126">
        <v>0</v>
      </c>
      <c r="K484" s="126">
        <v>4</v>
      </c>
      <c r="L484" s="126">
        <v>6</v>
      </c>
      <c r="M484" s="143" t="s">
        <v>5650</v>
      </c>
      <c r="N484" s="126">
        <v>38</v>
      </c>
      <c r="Q484" s="126">
        <v>0</v>
      </c>
      <c r="U484" s="126">
        <v>41</v>
      </c>
      <c r="V484" s="126" t="s">
        <v>5651</v>
      </c>
      <c r="W484" s="126">
        <v>6</v>
      </c>
      <c r="X484" s="126">
        <v>17</v>
      </c>
      <c r="Y484" s="126">
        <v>122</v>
      </c>
      <c r="Z484" s="126">
        <v>0</v>
      </c>
      <c r="AA484" s="126">
        <v>0</v>
      </c>
      <c r="AB484" s="126">
        <v>0</v>
      </c>
      <c r="AC484" s="126">
        <v>0</v>
      </c>
      <c r="AD484" s="126">
        <v>0</v>
      </c>
      <c r="AE484" s="126">
        <v>3</v>
      </c>
      <c r="AF484" s="126">
        <v>4.0999999999999996</v>
      </c>
      <c r="AG484" s="126">
        <v>2</v>
      </c>
      <c r="AH484" s="126">
        <v>3</v>
      </c>
      <c r="AI484" s="126">
        <v>1</v>
      </c>
      <c r="BR484" s="126">
        <v>6</v>
      </c>
      <c r="BS484" s="126">
        <v>8</v>
      </c>
      <c r="BT484" s="126">
        <v>8</v>
      </c>
      <c r="BV484" s="126">
        <v>55</v>
      </c>
      <c r="BW484" s="126">
        <v>41</v>
      </c>
      <c r="BX484" s="126">
        <v>1</v>
      </c>
      <c r="BY484" s="126">
        <v>0</v>
      </c>
      <c r="BZ484" s="126">
        <v>214</v>
      </c>
      <c r="CA484" s="126">
        <v>119</v>
      </c>
    </row>
    <row r="485" spans="1:79" s="126" customFormat="1" ht="11.25" customHeight="1" x14ac:dyDescent="0.2">
      <c r="A485" s="126" t="s">
        <v>5629</v>
      </c>
      <c r="B485" s="20">
        <v>1137</v>
      </c>
      <c r="C485" s="20" t="e">
        <f>VLOOKUP(File2Modul(A485),ModulVerantwortung,2,FALSE)</f>
        <v>#N/A</v>
      </c>
      <c r="D485" s="20"/>
      <c r="E485" s="109" t="s">
        <v>5652</v>
      </c>
      <c r="F485" s="126">
        <v>5</v>
      </c>
      <c r="G485" s="126">
        <v>2</v>
      </c>
      <c r="H485" s="126">
        <v>0</v>
      </c>
      <c r="I485" s="126">
        <v>12</v>
      </c>
      <c r="J485" s="126">
        <v>0</v>
      </c>
      <c r="K485" s="126">
        <v>0</v>
      </c>
      <c r="L485" s="126">
        <v>5</v>
      </c>
      <c r="M485" s="143" t="s">
        <v>5653</v>
      </c>
      <c r="N485" s="126">
        <v>11</v>
      </c>
      <c r="Q485" s="126">
        <v>0</v>
      </c>
      <c r="U485" s="126">
        <v>12</v>
      </c>
      <c r="V485" s="126" t="s">
        <v>4317</v>
      </c>
      <c r="W485" s="126">
        <v>6</v>
      </c>
      <c r="X485" s="126">
        <v>11</v>
      </c>
      <c r="Y485" s="126">
        <v>36</v>
      </c>
      <c r="Z485" s="126">
        <v>0</v>
      </c>
      <c r="AA485" s="126">
        <v>0</v>
      </c>
      <c r="AB485" s="126">
        <v>0</v>
      </c>
      <c r="AC485" s="126">
        <v>0</v>
      </c>
      <c r="AD485" s="126">
        <v>0</v>
      </c>
      <c r="AE485" s="126">
        <v>1</v>
      </c>
      <c r="AF485" s="126">
        <v>1</v>
      </c>
      <c r="AG485" s="126">
        <v>1</v>
      </c>
      <c r="AH485" s="126">
        <v>4</v>
      </c>
      <c r="AI485" s="126">
        <v>1</v>
      </c>
      <c r="BR485" s="126">
        <v>9</v>
      </c>
      <c r="BS485" s="126">
        <v>13</v>
      </c>
      <c r="BT485" s="126">
        <v>13</v>
      </c>
      <c r="BV485" s="126">
        <v>15</v>
      </c>
      <c r="BW485" s="126">
        <v>11</v>
      </c>
      <c r="BX485" s="126">
        <v>1</v>
      </c>
      <c r="BY485" s="126">
        <v>0</v>
      </c>
      <c r="BZ485" s="126">
        <v>97</v>
      </c>
      <c r="CA485" s="126">
        <v>46</v>
      </c>
    </row>
    <row r="486" spans="1:79" s="126" customFormat="1" ht="11.25" customHeight="1" x14ac:dyDescent="0.2">
      <c r="A486" s="126" t="s">
        <v>5629</v>
      </c>
      <c r="B486" s="20">
        <v>1183</v>
      </c>
      <c r="C486" s="20" t="e">
        <f>VLOOKUP(File2Modul(A486),ModulVerantwortung,2,FALSE)</f>
        <v>#N/A</v>
      </c>
      <c r="D486" s="20"/>
      <c r="E486" s="109" t="s">
        <v>5654</v>
      </c>
      <c r="F486" s="126">
        <v>5</v>
      </c>
      <c r="G486" s="126">
        <v>2</v>
      </c>
      <c r="H486" s="126">
        <v>0</v>
      </c>
      <c r="I486" s="126">
        <v>12</v>
      </c>
      <c r="J486" s="126">
        <v>0</v>
      </c>
      <c r="K486" s="126">
        <v>0</v>
      </c>
      <c r="L486" s="126">
        <v>4</v>
      </c>
      <c r="M486" s="143" t="s">
        <v>5655</v>
      </c>
      <c r="N486" s="126">
        <v>13</v>
      </c>
      <c r="Q486" s="126">
        <v>0</v>
      </c>
      <c r="U486" s="126">
        <v>17</v>
      </c>
      <c r="V486" s="126" t="s">
        <v>3729</v>
      </c>
      <c r="W486" s="126">
        <v>5</v>
      </c>
      <c r="X486" s="126">
        <v>10</v>
      </c>
      <c r="Y486" s="126">
        <v>52</v>
      </c>
      <c r="Z486" s="126">
        <v>0</v>
      </c>
      <c r="AA486" s="126">
        <v>0</v>
      </c>
      <c r="AB486" s="126">
        <v>0</v>
      </c>
      <c r="AC486" s="126">
        <v>0</v>
      </c>
      <c r="AD486" s="126">
        <v>0</v>
      </c>
      <c r="AE486" s="126">
        <v>2</v>
      </c>
      <c r="AF486" s="126">
        <v>0.71</v>
      </c>
      <c r="AG486" s="126">
        <v>1</v>
      </c>
      <c r="AH486" s="126">
        <v>0</v>
      </c>
      <c r="AI486" s="126">
        <v>1</v>
      </c>
      <c r="BR486" s="126">
        <v>6</v>
      </c>
      <c r="BS486" s="126">
        <v>10</v>
      </c>
      <c r="BT486" s="126">
        <v>10</v>
      </c>
      <c r="BV486" s="126">
        <v>19</v>
      </c>
      <c r="BW486" s="126">
        <v>13</v>
      </c>
      <c r="BX486" s="126">
        <v>1</v>
      </c>
      <c r="BY486" s="126">
        <v>0</v>
      </c>
      <c r="BZ486" s="126">
        <v>87</v>
      </c>
      <c r="CA486" s="126">
        <v>43</v>
      </c>
    </row>
    <row r="487" spans="1:79" s="126" customFormat="1" ht="11.25" customHeight="1" x14ac:dyDescent="0.2">
      <c r="A487" s="126" t="s">
        <v>5629</v>
      </c>
      <c r="B487" s="20">
        <v>1246</v>
      </c>
      <c r="C487" s="20" t="e">
        <f>VLOOKUP(File2Modul(A487),ModulVerantwortung,2,FALSE)</f>
        <v>#N/A</v>
      </c>
      <c r="D487" s="20"/>
      <c r="E487" s="109" t="s">
        <v>5656</v>
      </c>
      <c r="F487" s="126">
        <v>5</v>
      </c>
      <c r="G487" s="126">
        <v>2</v>
      </c>
      <c r="H487" s="126">
        <v>0</v>
      </c>
      <c r="I487" s="126">
        <v>9</v>
      </c>
      <c r="J487" s="126">
        <v>0</v>
      </c>
      <c r="K487" s="126">
        <v>0</v>
      </c>
      <c r="L487" s="126">
        <v>6</v>
      </c>
      <c r="M487" s="143" t="s">
        <v>5657</v>
      </c>
      <c r="N487" s="126">
        <v>20</v>
      </c>
      <c r="Q487" s="126">
        <v>2</v>
      </c>
      <c r="U487" s="126">
        <v>25</v>
      </c>
      <c r="V487" s="126" t="s">
        <v>3594</v>
      </c>
      <c r="W487" s="126">
        <v>8</v>
      </c>
      <c r="X487" s="126">
        <v>13</v>
      </c>
      <c r="Y487" s="126">
        <v>67</v>
      </c>
      <c r="Z487" s="126">
        <v>0</v>
      </c>
      <c r="AA487" s="126">
        <v>0</v>
      </c>
      <c r="AB487" s="126">
        <v>0</v>
      </c>
      <c r="AC487" s="126">
        <v>0</v>
      </c>
      <c r="AD487" s="126">
        <v>0</v>
      </c>
      <c r="AE487" s="126">
        <v>3</v>
      </c>
      <c r="AF487" s="126">
        <v>0.36</v>
      </c>
      <c r="AG487" s="126">
        <v>1</v>
      </c>
      <c r="AH487" s="126">
        <v>1</v>
      </c>
      <c r="AI487" s="126">
        <v>1</v>
      </c>
      <c r="BR487" s="126">
        <v>5</v>
      </c>
      <c r="BS487" s="126">
        <v>7</v>
      </c>
      <c r="BT487" s="126">
        <v>7</v>
      </c>
      <c r="BV487" s="126">
        <v>27</v>
      </c>
      <c r="BW487" s="126">
        <v>21</v>
      </c>
      <c r="BX487" s="126">
        <v>1</v>
      </c>
      <c r="BY487" s="126">
        <v>0</v>
      </c>
      <c r="BZ487" s="126">
        <v>95</v>
      </c>
      <c r="CA487" s="126">
        <v>55</v>
      </c>
    </row>
    <row r="488" spans="1:79" s="126" customFormat="1" ht="11.25" customHeight="1" x14ac:dyDescent="0.2">
      <c r="A488" s="126" t="s">
        <v>5629</v>
      </c>
      <c r="B488" s="20">
        <v>1323</v>
      </c>
      <c r="C488" s="20" t="e">
        <f>VLOOKUP(File2Modul(A488),ModulVerantwortung,2,FALSE)</f>
        <v>#N/A</v>
      </c>
      <c r="D488" s="20"/>
      <c r="E488" s="109" t="s">
        <v>5658</v>
      </c>
      <c r="F488" s="126">
        <v>1</v>
      </c>
      <c r="G488" s="126">
        <v>0</v>
      </c>
      <c r="H488" s="126">
        <v>0</v>
      </c>
      <c r="I488" s="126">
        <v>1</v>
      </c>
      <c r="J488" s="126">
        <v>1</v>
      </c>
      <c r="K488" s="126">
        <v>0</v>
      </c>
      <c r="L488" s="126">
        <v>1</v>
      </c>
      <c r="M488" s="143" t="s">
        <v>5659</v>
      </c>
      <c r="N488" s="126">
        <v>1</v>
      </c>
      <c r="Q488" s="126">
        <v>0</v>
      </c>
      <c r="U488" s="126">
        <v>1</v>
      </c>
      <c r="V488" s="126" t="s">
        <v>3507</v>
      </c>
      <c r="W488" s="126">
        <v>1</v>
      </c>
      <c r="X488" s="126">
        <v>2</v>
      </c>
      <c r="Y488" s="126">
        <v>1</v>
      </c>
      <c r="Z488" s="126">
        <v>0</v>
      </c>
      <c r="AA488" s="126">
        <v>0</v>
      </c>
      <c r="AB488" s="126">
        <v>0</v>
      </c>
      <c r="AC488" s="126">
        <v>0</v>
      </c>
      <c r="AD488" s="126">
        <v>0</v>
      </c>
      <c r="AE488" s="126">
        <v>0</v>
      </c>
      <c r="AF488" s="126">
        <v>1</v>
      </c>
      <c r="AG488" s="126">
        <v>0</v>
      </c>
      <c r="AH488" s="126">
        <v>0</v>
      </c>
      <c r="AI488" s="126">
        <v>1</v>
      </c>
      <c r="BR488" s="126">
        <v>8</v>
      </c>
      <c r="BS488" s="126">
        <v>8</v>
      </c>
      <c r="BT488" s="126">
        <v>8</v>
      </c>
      <c r="BV488" s="126">
        <v>1</v>
      </c>
      <c r="BW488" s="126">
        <v>1</v>
      </c>
      <c r="BX488" s="126">
        <v>1</v>
      </c>
      <c r="BY488" s="126">
        <v>0</v>
      </c>
      <c r="BZ488" s="126">
        <v>6</v>
      </c>
      <c r="CA488" s="126">
        <v>2</v>
      </c>
    </row>
    <row r="489" spans="1:79" s="126" customFormat="1" ht="11.25" customHeight="1" x14ac:dyDescent="0.2">
      <c r="A489" s="126" t="s">
        <v>5629</v>
      </c>
      <c r="B489" s="20">
        <v>1337</v>
      </c>
      <c r="C489" s="20" t="e">
        <f>VLOOKUP(File2Modul(A489),ModulVerantwortung,2,FALSE)</f>
        <v>#N/A</v>
      </c>
      <c r="D489" s="20"/>
      <c r="E489" s="109" t="s">
        <v>5660</v>
      </c>
      <c r="F489" s="126">
        <v>4</v>
      </c>
      <c r="G489" s="126">
        <v>1</v>
      </c>
      <c r="H489" s="126">
        <v>0</v>
      </c>
      <c r="I489" s="126">
        <v>8</v>
      </c>
      <c r="J489" s="126">
        <v>1</v>
      </c>
      <c r="K489" s="126">
        <v>1</v>
      </c>
      <c r="L489" s="126">
        <v>1</v>
      </c>
      <c r="M489" s="143" t="s">
        <v>5661</v>
      </c>
      <c r="N489" s="126">
        <v>13</v>
      </c>
      <c r="Q489" s="126">
        <v>1</v>
      </c>
      <c r="U489" s="126">
        <v>17</v>
      </c>
      <c r="V489" s="126" t="s">
        <v>3608</v>
      </c>
      <c r="W489" s="126">
        <v>1</v>
      </c>
      <c r="X489" s="126">
        <v>5</v>
      </c>
      <c r="Y489" s="126">
        <v>38</v>
      </c>
      <c r="Z489" s="126">
        <v>0</v>
      </c>
      <c r="AA489" s="126">
        <v>0</v>
      </c>
      <c r="AB489" s="126">
        <v>0</v>
      </c>
      <c r="AC489" s="126">
        <v>0</v>
      </c>
      <c r="AD489" s="126">
        <v>0</v>
      </c>
      <c r="AE489" s="126">
        <v>1</v>
      </c>
      <c r="AF489" s="126">
        <v>0.47</v>
      </c>
      <c r="AG489" s="126">
        <v>1</v>
      </c>
      <c r="AH489" s="126">
        <v>2</v>
      </c>
      <c r="AI489" s="126">
        <v>1</v>
      </c>
      <c r="BR489" s="126">
        <v>11</v>
      </c>
      <c r="BS489" s="126">
        <v>14</v>
      </c>
      <c r="BT489" s="126">
        <v>15</v>
      </c>
      <c r="BV489" s="126">
        <v>18</v>
      </c>
      <c r="BW489" s="126">
        <v>14</v>
      </c>
      <c r="BX489" s="126">
        <v>1</v>
      </c>
      <c r="BY489" s="126">
        <v>0</v>
      </c>
      <c r="BZ489" s="126">
        <v>136</v>
      </c>
      <c r="CA489" s="126">
        <v>71</v>
      </c>
    </row>
    <row r="490" spans="1:79" s="126" customFormat="1" ht="11.25" customHeight="1" x14ac:dyDescent="0.2">
      <c r="A490" s="126" t="s">
        <v>5629</v>
      </c>
      <c r="B490" s="20">
        <v>1389</v>
      </c>
      <c r="C490" s="20" t="e">
        <f>VLOOKUP(File2Modul(A490),ModulVerantwortung,2,FALSE)</f>
        <v>#N/A</v>
      </c>
      <c r="D490" s="20"/>
      <c r="E490" s="109" t="s">
        <v>5662</v>
      </c>
      <c r="F490" s="126">
        <v>7</v>
      </c>
      <c r="G490" s="126">
        <v>2</v>
      </c>
      <c r="H490" s="126">
        <v>0</v>
      </c>
      <c r="I490" s="126">
        <v>40</v>
      </c>
      <c r="J490" s="126">
        <v>0</v>
      </c>
      <c r="K490" s="126">
        <v>3</v>
      </c>
      <c r="L490" s="126">
        <v>0</v>
      </c>
      <c r="M490" s="143"/>
      <c r="N490" s="126">
        <v>20</v>
      </c>
      <c r="Q490" s="126">
        <v>1</v>
      </c>
      <c r="U490" s="126">
        <v>30</v>
      </c>
      <c r="V490" s="126" t="s">
        <v>4441</v>
      </c>
      <c r="W490" s="126">
        <v>0</v>
      </c>
      <c r="X490" s="126">
        <v>7</v>
      </c>
      <c r="Y490" s="126">
        <v>52</v>
      </c>
      <c r="Z490" s="126">
        <v>0</v>
      </c>
      <c r="AA490" s="126">
        <v>0</v>
      </c>
      <c r="AB490" s="126">
        <v>0</v>
      </c>
      <c r="AC490" s="126">
        <v>0</v>
      </c>
      <c r="AD490" s="126">
        <v>0</v>
      </c>
      <c r="AE490" s="126">
        <v>0</v>
      </c>
      <c r="AF490" s="126">
        <v>1.33</v>
      </c>
      <c r="AG490" s="126">
        <v>2</v>
      </c>
      <c r="AH490" s="126">
        <v>1</v>
      </c>
      <c r="AI490" s="126">
        <v>1</v>
      </c>
      <c r="BR490" s="126">
        <v>13</v>
      </c>
      <c r="BS490" s="126">
        <v>17</v>
      </c>
      <c r="BT490" s="126">
        <v>17</v>
      </c>
      <c r="BV490" s="126">
        <v>26</v>
      </c>
      <c r="BW490" s="126">
        <v>20</v>
      </c>
      <c r="BX490" s="126">
        <v>1</v>
      </c>
      <c r="BY490" s="126">
        <v>0</v>
      </c>
      <c r="BZ490" s="126">
        <v>240</v>
      </c>
      <c r="CA490" s="126">
        <v>112</v>
      </c>
    </row>
    <row r="491" spans="1:79" s="126" customFormat="1" ht="11.25" customHeight="1" x14ac:dyDescent="0.2">
      <c r="A491" s="126" t="s">
        <v>5629</v>
      </c>
      <c r="B491" s="20">
        <v>0</v>
      </c>
      <c r="C491" s="20" t="e">
        <f>VLOOKUP(File2Modul(A491),ModulVerantwortung,2,FALSE)</f>
        <v>#N/A</v>
      </c>
      <c r="D491" s="20"/>
      <c r="E491" s="109" t="s">
        <v>5629</v>
      </c>
      <c r="M491" s="143"/>
      <c r="O491" s="126">
        <f>IF(ISNUMBER(T491),IF(T491&lt;&gt;0,S491/T491,O$23),"")</f>
        <v>1.2425249169435215</v>
      </c>
      <c r="P491" s="126">
        <f>IF(AND(ISNUMBER(AQ491),ISNUMBER(AR491)),IF(OR(AQ491&lt;&gt;0,AR491&lt;&gt;0),(T491+BG491)/(AQ491+AR491),P$23),"")</f>
        <v>2481390.3250620347</v>
      </c>
      <c r="S491" s="126">
        <v>374</v>
      </c>
      <c r="T491" s="126">
        <v>301</v>
      </c>
      <c r="AJ491" s="126" t="s">
        <v>3502</v>
      </c>
      <c r="AK491" s="126">
        <v>23</v>
      </c>
      <c r="AL491" s="126">
        <v>5</v>
      </c>
      <c r="AM491" s="126">
        <v>17</v>
      </c>
      <c r="AN491" s="126">
        <v>69</v>
      </c>
      <c r="AO491" s="126" t="s">
        <v>3503</v>
      </c>
      <c r="AP491" s="126">
        <v>249</v>
      </c>
      <c r="AQ491" s="126">
        <v>53</v>
      </c>
      <c r="AR491" s="126">
        <v>350</v>
      </c>
      <c r="AS491" s="126">
        <v>1000000000</v>
      </c>
      <c r="AT491" s="126">
        <v>2650</v>
      </c>
      <c r="AU491" s="126">
        <v>3262</v>
      </c>
      <c r="AV491" s="126">
        <v>12467</v>
      </c>
      <c r="AW491" s="126">
        <v>4325463.62</v>
      </c>
      <c r="AX491" s="126">
        <v>1000000000</v>
      </c>
      <c r="AY491" s="126">
        <v>1000000000</v>
      </c>
      <c r="AZ491" s="126">
        <v>6239218879100.3096</v>
      </c>
      <c r="BA491" s="126">
        <v>14.43</v>
      </c>
      <c r="BB491" s="126">
        <v>100</v>
      </c>
      <c r="BC491" s="126">
        <v>111906385</v>
      </c>
      <c r="BD491" s="126">
        <v>1443</v>
      </c>
      <c r="BE491" s="126">
        <v>588</v>
      </c>
      <c r="BF491" s="126">
        <v>1268</v>
      </c>
      <c r="BG491" s="126">
        <v>1000000000</v>
      </c>
      <c r="BH491" s="126">
        <v>322</v>
      </c>
      <c r="BI491" s="126" t="s">
        <v>3504</v>
      </c>
      <c r="BJ491" s="126">
        <v>3.5270000000000001</v>
      </c>
      <c r="BK491" s="126">
        <v>4.524</v>
      </c>
      <c r="BL491" s="126">
        <v>5.59</v>
      </c>
      <c r="BM491" s="126">
        <v>4.0359999999999996</v>
      </c>
      <c r="BN491" s="126">
        <v>4.24</v>
      </c>
      <c r="BO491" s="126">
        <v>4.3360000000000003</v>
      </c>
      <c r="BP491" s="126" t="s">
        <v>3505</v>
      </c>
      <c r="BQ491" s="126">
        <v>0.92300000000000004</v>
      </c>
    </row>
    <row r="492" spans="1:79" s="126" customFormat="1" ht="11.25" customHeight="1" x14ac:dyDescent="0.2">
      <c r="A492" s="126" t="s">
        <v>5663</v>
      </c>
      <c r="B492" s="20">
        <v>39</v>
      </c>
      <c r="C492" s="20" t="e">
        <f>VLOOKUP(File2Modul(A492),ModulVerantwortung,2,FALSE)</f>
        <v>#N/A</v>
      </c>
      <c r="D492" s="20"/>
      <c r="E492" s="109" t="s">
        <v>5664</v>
      </c>
      <c r="F492" s="126">
        <v>5</v>
      </c>
      <c r="G492" s="126">
        <v>2</v>
      </c>
      <c r="H492" s="126">
        <v>0</v>
      </c>
      <c r="I492" s="126">
        <v>9</v>
      </c>
      <c r="J492" s="126">
        <v>0</v>
      </c>
      <c r="K492" s="126">
        <v>1</v>
      </c>
      <c r="L492" s="126">
        <v>0</v>
      </c>
      <c r="M492" s="143"/>
      <c r="N492" s="126">
        <v>10</v>
      </c>
      <c r="Q492" s="126">
        <v>0</v>
      </c>
      <c r="U492" s="126">
        <v>14</v>
      </c>
      <c r="V492" s="126" t="s">
        <v>3729</v>
      </c>
      <c r="W492" s="126">
        <v>0</v>
      </c>
      <c r="X492" s="126">
        <v>5</v>
      </c>
      <c r="Y492" s="126">
        <v>29</v>
      </c>
      <c r="Z492" s="126">
        <v>0</v>
      </c>
      <c r="AA492" s="126">
        <v>0</v>
      </c>
      <c r="AB492" s="126">
        <v>0</v>
      </c>
      <c r="AC492" s="126">
        <v>0</v>
      </c>
      <c r="AD492" s="126">
        <v>0</v>
      </c>
      <c r="AE492" s="126">
        <v>2</v>
      </c>
      <c r="AF492" s="126">
        <v>0.64</v>
      </c>
      <c r="AG492" s="126">
        <v>1</v>
      </c>
      <c r="AH492" s="126">
        <v>0</v>
      </c>
      <c r="AI492" s="126">
        <v>1</v>
      </c>
      <c r="BR492" s="126">
        <v>4</v>
      </c>
      <c r="BS492" s="126">
        <v>7</v>
      </c>
      <c r="BT492" s="126">
        <v>8</v>
      </c>
      <c r="BV492" s="126">
        <v>19</v>
      </c>
      <c r="BW492" s="126">
        <v>12</v>
      </c>
      <c r="BX492" s="126">
        <v>1</v>
      </c>
      <c r="BY492" s="126">
        <v>0</v>
      </c>
      <c r="BZ492" s="126">
        <v>61</v>
      </c>
      <c r="CA492" s="126">
        <v>28</v>
      </c>
    </row>
    <row r="493" spans="1:79" s="126" customFormat="1" ht="11.25" customHeight="1" x14ac:dyDescent="0.2">
      <c r="A493" s="126" t="s">
        <v>5663</v>
      </c>
      <c r="B493" s="20">
        <v>76</v>
      </c>
      <c r="C493" s="20" t="e">
        <f>VLOOKUP(File2Modul(A493),ModulVerantwortung,2,FALSE)</f>
        <v>#N/A</v>
      </c>
      <c r="D493" s="20"/>
      <c r="E493" s="109" t="s">
        <v>3535</v>
      </c>
      <c r="F493" s="126">
        <v>1</v>
      </c>
      <c r="G493" s="126">
        <v>0</v>
      </c>
      <c r="H493" s="126">
        <v>0</v>
      </c>
      <c r="I493" s="126">
        <v>1</v>
      </c>
      <c r="J493" s="126">
        <v>0</v>
      </c>
      <c r="K493" s="126">
        <v>1</v>
      </c>
      <c r="L493" s="126">
        <v>1</v>
      </c>
      <c r="M493" s="143" t="s">
        <v>5665</v>
      </c>
      <c r="N493" s="126">
        <v>1</v>
      </c>
      <c r="Q493" s="126">
        <v>0</v>
      </c>
      <c r="U493" s="126">
        <v>1</v>
      </c>
      <c r="V493" s="126" t="s">
        <v>3507</v>
      </c>
      <c r="W493" s="126">
        <v>1</v>
      </c>
      <c r="X493" s="126">
        <v>2</v>
      </c>
      <c r="Y493" s="126">
        <v>2</v>
      </c>
      <c r="Z493" s="126">
        <v>0</v>
      </c>
      <c r="AA493" s="126">
        <v>0</v>
      </c>
      <c r="AB493" s="126">
        <v>0</v>
      </c>
      <c r="AC493" s="126">
        <v>0</v>
      </c>
      <c r="AD493" s="126">
        <v>1</v>
      </c>
      <c r="AE493" s="126">
        <v>0</v>
      </c>
      <c r="AF493" s="126">
        <v>1</v>
      </c>
      <c r="AG493" s="126">
        <v>0</v>
      </c>
      <c r="AH493" s="126">
        <v>0</v>
      </c>
      <c r="AI493" s="126">
        <v>1</v>
      </c>
      <c r="BR493" s="126">
        <v>7</v>
      </c>
      <c r="BS493" s="126">
        <v>7</v>
      </c>
      <c r="BT493" s="126">
        <v>7</v>
      </c>
      <c r="BV493" s="126">
        <v>1</v>
      </c>
      <c r="BW493" s="126">
        <v>1</v>
      </c>
      <c r="BX493" s="126">
        <v>1</v>
      </c>
      <c r="BY493" s="126">
        <v>0</v>
      </c>
      <c r="BZ493" s="126">
        <v>5</v>
      </c>
      <c r="CA493" s="126">
        <v>2</v>
      </c>
    </row>
    <row r="494" spans="1:79" s="126" customFormat="1" ht="11.25" customHeight="1" x14ac:dyDescent="0.2">
      <c r="A494" s="126" t="s">
        <v>5663</v>
      </c>
      <c r="B494" s="20">
        <v>85</v>
      </c>
      <c r="C494" s="20" t="e">
        <f>VLOOKUP(File2Modul(A494),ModulVerantwortung,2,FALSE)</f>
        <v>#N/A</v>
      </c>
      <c r="D494" s="20"/>
      <c r="E494" s="109" t="s">
        <v>3536</v>
      </c>
      <c r="F494" s="126">
        <v>1</v>
      </c>
      <c r="G494" s="126">
        <v>0</v>
      </c>
      <c r="H494" s="126">
        <v>0</v>
      </c>
      <c r="I494" s="126">
        <v>1</v>
      </c>
      <c r="J494" s="126">
        <v>0</v>
      </c>
      <c r="K494" s="126">
        <v>1</v>
      </c>
      <c r="L494" s="126">
        <v>1</v>
      </c>
      <c r="M494" s="143" t="s">
        <v>5666</v>
      </c>
      <c r="N494" s="126">
        <v>1</v>
      </c>
      <c r="Q494" s="126">
        <v>0</v>
      </c>
      <c r="U494" s="126">
        <v>1</v>
      </c>
      <c r="V494" s="126" t="s">
        <v>3507</v>
      </c>
      <c r="W494" s="126">
        <v>1</v>
      </c>
      <c r="X494" s="126">
        <v>2</v>
      </c>
      <c r="Y494" s="126">
        <v>2</v>
      </c>
      <c r="Z494" s="126">
        <v>0</v>
      </c>
      <c r="AA494" s="126">
        <v>0</v>
      </c>
      <c r="AB494" s="126">
        <v>0</v>
      </c>
      <c r="AC494" s="126">
        <v>0</v>
      </c>
      <c r="AD494" s="126">
        <v>1</v>
      </c>
      <c r="AE494" s="126">
        <v>0</v>
      </c>
      <c r="AF494" s="126">
        <v>1</v>
      </c>
      <c r="AG494" s="126">
        <v>0</v>
      </c>
      <c r="AH494" s="126">
        <v>0</v>
      </c>
      <c r="AI494" s="126">
        <v>1</v>
      </c>
      <c r="BR494" s="126">
        <v>7</v>
      </c>
      <c r="BS494" s="126">
        <v>7</v>
      </c>
      <c r="BT494" s="126">
        <v>7</v>
      </c>
      <c r="BV494" s="126">
        <v>1</v>
      </c>
      <c r="BW494" s="126">
        <v>1</v>
      </c>
      <c r="BX494" s="126">
        <v>1</v>
      </c>
      <c r="BY494" s="126">
        <v>0</v>
      </c>
      <c r="BZ494" s="126">
        <v>5</v>
      </c>
      <c r="CA494" s="126">
        <v>2</v>
      </c>
    </row>
    <row r="495" spans="1:79" s="126" customFormat="1" ht="11.25" customHeight="1" x14ac:dyDescent="0.2">
      <c r="A495" s="126" t="s">
        <v>5663</v>
      </c>
      <c r="B495" s="20">
        <v>0</v>
      </c>
      <c r="C495" s="20" t="e">
        <f>VLOOKUP(File2Modul(A495),ModulVerantwortung,2,FALSE)</f>
        <v>#N/A</v>
      </c>
      <c r="D495" s="20"/>
      <c r="E495" s="109" t="s">
        <v>5663</v>
      </c>
      <c r="M495" s="143"/>
      <c r="O495" s="126">
        <f>IF(ISNUMBER(T495),IF(T495&lt;&gt;0,S495/T495,O$23),"")</f>
        <v>0.83333333333333337</v>
      </c>
      <c r="P495" s="126">
        <f>IF(AND(ISNUMBER(AQ495),ISNUMBER(AR495)),IF(OR(AQ495&lt;&gt;0,AR495&lt;&gt;0),(T495+BG495)/(AQ495+AR495),P$23),"")</f>
        <v>19607843.37254902</v>
      </c>
      <c r="S495" s="126">
        <v>10</v>
      </c>
      <c r="T495" s="126">
        <v>12</v>
      </c>
      <c r="AJ495" s="126" t="s">
        <v>3502</v>
      </c>
      <c r="AK495" s="126">
        <v>0</v>
      </c>
      <c r="AL495" s="126">
        <v>0</v>
      </c>
      <c r="AM495" s="126">
        <v>3</v>
      </c>
      <c r="AN495" s="126">
        <v>7</v>
      </c>
      <c r="AO495" s="126" t="s">
        <v>3503</v>
      </c>
      <c r="AP495" s="126">
        <v>18</v>
      </c>
      <c r="AQ495" s="126">
        <v>27</v>
      </c>
      <c r="AR495" s="126">
        <v>24</v>
      </c>
      <c r="AS495" s="126">
        <v>1000000000</v>
      </c>
      <c r="AT495" s="126">
        <v>230</v>
      </c>
      <c r="AU495" s="126">
        <v>238</v>
      </c>
      <c r="AV495" s="126">
        <v>798</v>
      </c>
      <c r="AW495" s="126">
        <v>65623782</v>
      </c>
      <c r="AX495" s="126">
        <v>1000000000</v>
      </c>
      <c r="AY495" s="126">
        <v>1000000000</v>
      </c>
      <c r="AZ495" s="126">
        <v>62041000671096.297</v>
      </c>
      <c r="BA495" s="126">
        <v>0.9</v>
      </c>
      <c r="BB495" s="126">
        <v>100</v>
      </c>
      <c r="BC495" s="126">
        <v>517472508</v>
      </c>
      <c r="BD495" s="126">
        <v>90</v>
      </c>
      <c r="BE495" s="126">
        <v>33</v>
      </c>
      <c r="BF495" s="126">
        <v>49</v>
      </c>
      <c r="BG495" s="126">
        <v>1000000000</v>
      </c>
      <c r="BH495" s="126">
        <v>6</v>
      </c>
      <c r="BI495" s="126" t="s">
        <v>3504</v>
      </c>
      <c r="BJ495" s="126">
        <v>0.191</v>
      </c>
      <c r="BK495" s="126">
        <v>0.20200000000000001</v>
      </c>
      <c r="BL495" s="126">
        <v>0.2</v>
      </c>
      <c r="BM495" s="126">
        <v>1.3340000000000001</v>
      </c>
      <c r="BN495" s="126">
        <v>1.429</v>
      </c>
      <c r="BO495" s="126">
        <v>1.494</v>
      </c>
      <c r="BP495" s="126" t="s">
        <v>3505</v>
      </c>
      <c r="BQ495" s="126">
        <v>1.5740000000000001</v>
      </c>
    </row>
    <row r="496" spans="1:79" s="126" customFormat="1" ht="11.25" customHeight="1" x14ac:dyDescent="0.2">
      <c r="A496" s="126" t="s">
        <v>5667</v>
      </c>
      <c r="B496" s="20">
        <v>25</v>
      </c>
      <c r="C496" s="20" t="e">
        <f>VLOOKUP(File2Modul(A496),ModulVerantwortung,2,FALSE)</f>
        <v>#N/A</v>
      </c>
      <c r="D496" s="20"/>
      <c r="E496" s="109" t="s">
        <v>3530</v>
      </c>
      <c r="F496" s="126">
        <v>1</v>
      </c>
      <c r="G496" s="126">
        <v>0</v>
      </c>
      <c r="H496" s="126">
        <v>0</v>
      </c>
      <c r="I496" s="126">
        <v>1</v>
      </c>
      <c r="J496" s="126">
        <v>0</v>
      </c>
      <c r="K496" s="126">
        <v>0</v>
      </c>
      <c r="L496" s="126">
        <v>1</v>
      </c>
      <c r="M496" s="143" t="s">
        <v>5668</v>
      </c>
      <c r="N496" s="126">
        <v>1</v>
      </c>
      <c r="Q496" s="126">
        <v>0</v>
      </c>
      <c r="U496" s="126">
        <v>1</v>
      </c>
      <c r="V496" s="126" t="s">
        <v>3507</v>
      </c>
      <c r="W496" s="126">
        <v>1</v>
      </c>
      <c r="X496" s="126">
        <v>2</v>
      </c>
      <c r="Y496" s="126">
        <v>2</v>
      </c>
      <c r="Z496" s="126">
        <v>0</v>
      </c>
      <c r="AA496" s="126">
        <v>0</v>
      </c>
      <c r="AB496" s="126">
        <v>0</v>
      </c>
      <c r="AC496" s="126">
        <v>0</v>
      </c>
      <c r="AD496" s="126">
        <v>0</v>
      </c>
      <c r="AE496" s="126">
        <v>0</v>
      </c>
      <c r="AF496" s="126">
        <v>1</v>
      </c>
      <c r="AG496" s="126">
        <v>0</v>
      </c>
      <c r="AH496" s="126">
        <v>0</v>
      </c>
      <c r="AI496" s="126">
        <v>1</v>
      </c>
      <c r="BR496" s="126">
        <v>6</v>
      </c>
      <c r="BS496" s="126">
        <v>6</v>
      </c>
      <c r="BT496" s="126">
        <v>6</v>
      </c>
      <c r="BV496" s="126">
        <v>1</v>
      </c>
      <c r="BW496" s="126">
        <v>1</v>
      </c>
      <c r="BX496" s="126">
        <v>1</v>
      </c>
      <c r="BY496" s="126">
        <v>0</v>
      </c>
      <c r="BZ496" s="126">
        <v>5</v>
      </c>
      <c r="CA496" s="126">
        <v>1</v>
      </c>
    </row>
    <row r="497" spans="1:79" s="126" customFormat="1" ht="11.25" customHeight="1" x14ac:dyDescent="0.2">
      <c r="A497" s="126" t="s">
        <v>5667</v>
      </c>
      <c r="B497" s="20">
        <v>34</v>
      </c>
      <c r="C497" s="20" t="e">
        <f>VLOOKUP(File2Modul(A497),ModulVerantwortung,2,FALSE)</f>
        <v>#N/A</v>
      </c>
      <c r="D497" s="20"/>
      <c r="E497" s="109" t="s">
        <v>3534</v>
      </c>
      <c r="F497" s="126">
        <v>1</v>
      </c>
      <c r="G497" s="126">
        <v>0</v>
      </c>
      <c r="H497" s="126">
        <v>0</v>
      </c>
      <c r="I497" s="126">
        <v>1</v>
      </c>
      <c r="J497" s="126">
        <v>0</v>
      </c>
      <c r="K497" s="126">
        <v>0</v>
      </c>
      <c r="L497" s="126">
        <v>1</v>
      </c>
      <c r="M497" s="143" t="s">
        <v>5669</v>
      </c>
      <c r="N497" s="126">
        <v>1</v>
      </c>
      <c r="Q497" s="126">
        <v>0</v>
      </c>
      <c r="U497" s="126">
        <v>1</v>
      </c>
      <c r="V497" s="126" t="s">
        <v>3507</v>
      </c>
      <c r="W497" s="126">
        <v>1</v>
      </c>
      <c r="X497" s="126">
        <v>2</v>
      </c>
      <c r="Y497" s="126">
        <v>1</v>
      </c>
      <c r="Z497" s="126">
        <v>0</v>
      </c>
      <c r="AA497" s="126">
        <v>0</v>
      </c>
      <c r="AB497" s="126">
        <v>0</v>
      </c>
      <c r="AC497" s="126">
        <v>0</v>
      </c>
      <c r="AD497" s="126">
        <v>0</v>
      </c>
      <c r="AE497" s="126">
        <v>0</v>
      </c>
      <c r="AF497" s="126">
        <v>1</v>
      </c>
      <c r="AG497" s="126">
        <v>0</v>
      </c>
      <c r="AH497" s="126">
        <v>0</v>
      </c>
      <c r="AI497" s="126">
        <v>1</v>
      </c>
      <c r="BR497" s="126">
        <v>6</v>
      </c>
      <c r="BS497" s="126">
        <v>6</v>
      </c>
      <c r="BT497" s="126">
        <v>6</v>
      </c>
      <c r="BV497" s="126">
        <v>1</v>
      </c>
      <c r="BW497" s="126">
        <v>1</v>
      </c>
      <c r="BX497" s="126">
        <v>1</v>
      </c>
      <c r="BY497" s="126">
        <v>0</v>
      </c>
      <c r="BZ497" s="126">
        <v>5</v>
      </c>
      <c r="CA497" s="126">
        <v>1</v>
      </c>
    </row>
    <row r="498" spans="1:79" s="126" customFormat="1" ht="11.25" customHeight="1" x14ac:dyDescent="0.2">
      <c r="A498" s="126" t="s">
        <v>5667</v>
      </c>
      <c r="B498" s="20">
        <v>0</v>
      </c>
      <c r="C498" s="20" t="e">
        <f>VLOOKUP(File2Modul(A498),ModulVerantwortung,2,FALSE)</f>
        <v>#N/A</v>
      </c>
      <c r="D498" s="20"/>
      <c r="E498" s="109" t="s">
        <v>5667</v>
      </c>
      <c r="M498" s="143"/>
      <c r="O498" s="126">
        <f>IF(ISNUMBER(T498),IF(T498&lt;&gt;0,S498/T498,O$23),"")</f>
        <v>1.5</v>
      </c>
      <c r="P498" s="126">
        <f>IF(AND(ISNUMBER(AQ498),ISNUMBER(AR498)),IF(OR(AQ498&lt;&gt;0,AR498&lt;&gt;0),(T498+BG498)/(AQ498+AR498),P$23),"")</f>
        <v>40.117647058823529</v>
      </c>
      <c r="S498" s="126">
        <v>3</v>
      </c>
      <c r="T498" s="126">
        <v>2</v>
      </c>
      <c r="AJ498" s="126" t="s">
        <v>3502</v>
      </c>
      <c r="AK498" s="126">
        <v>0</v>
      </c>
      <c r="AL498" s="126">
        <v>0</v>
      </c>
      <c r="AM498" s="126">
        <v>2</v>
      </c>
      <c r="AN498" s="126">
        <v>8</v>
      </c>
      <c r="AO498" s="126" t="s">
        <v>3503</v>
      </c>
      <c r="AP498" s="126">
        <v>6</v>
      </c>
      <c r="AQ498" s="126">
        <v>11</v>
      </c>
      <c r="AR498" s="126">
        <v>6</v>
      </c>
      <c r="AS498" s="126">
        <v>688</v>
      </c>
      <c r="AT498" s="126">
        <v>58</v>
      </c>
      <c r="AU498" s="126">
        <v>54</v>
      </c>
      <c r="AV498" s="126">
        <v>162</v>
      </c>
      <c r="AW498" s="126">
        <v>117.17</v>
      </c>
      <c r="AX498" s="126">
        <v>329514</v>
      </c>
      <c r="AY498" s="126">
        <v>2812</v>
      </c>
      <c r="AZ498" s="126">
        <v>54.92</v>
      </c>
      <c r="BA498" s="126">
        <v>0</v>
      </c>
      <c r="BB498" s="126">
        <v>100</v>
      </c>
      <c r="BC498" s="126">
        <v>5</v>
      </c>
      <c r="BD498" s="126">
        <v>38</v>
      </c>
      <c r="BE498" s="126">
        <v>8</v>
      </c>
      <c r="BF498" s="126">
        <v>6</v>
      </c>
      <c r="BG498" s="126">
        <v>680</v>
      </c>
      <c r="BH498" s="126">
        <v>0</v>
      </c>
      <c r="BI498" s="126" t="s">
        <v>3504</v>
      </c>
      <c r="BJ498" s="126">
        <v>7.6999999999999999E-2</v>
      </c>
      <c r="BK498" s="126">
        <v>7.6999999999999999E-2</v>
      </c>
      <c r="BL498" s="126">
        <v>7.0999999999999994E-2</v>
      </c>
      <c r="BM498" s="126">
        <v>0.94599999999999995</v>
      </c>
      <c r="BN498" s="126">
        <v>1.0189999999999999</v>
      </c>
      <c r="BO498" s="126">
        <v>1.073</v>
      </c>
      <c r="BP498" s="126" t="s">
        <v>3505</v>
      </c>
      <c r="BQ498" s="126">
        <v>3.2229999999999999</v>
      </c>
    </row>
    <row r="499" spans="1:79" s="126" customFormat="1" ht="11.25" customHeight="1" x14ac:dyDescent="0.2">
      <c r="A499" s="126" t="s">
        <v>5670</v>
      </c>
      <c r="B499" s="20">
        <v>0</v>
      </c>
      <c r="C499" s="20" t="str">
        <f>VLOOKUP(File2Modul(A499),ModulVerantwortung,2,FALSE)</f>
        <v>funke03</v>
      </c>
      <c r="D499" s="20"/>
      <c r="E499" s="109" t="s">
        <v>5670</v>
      </c>
      <c r="M499" s="143"/>
      <c r="O499" s="126">
        <f>IF(ISNUMBER(T499),IF(T499&lt;&gt;0,S499/T499,O$23),"")</f>
        <v>24</v>
      </c>
      <c r="P499" s="126">
        <f>IF(AND(ISNUMBER(AQ499),ISNUMBER(AR499)),IF(OR(AQ499&lt;&gt;0,AR499&lt;&gt;0),(T499+BG499)/(AQ499+AR499),P$23),"")</f>
        <v>1.4285714285714286</v>
      </c>
      <c r="S499" s="126">
        <v>24</v>
      </c>
      <c r="T499" s="126">
        <v>1</v>
      </c>
      <c r="AJ499" s="126" t="s">
        <v>3502</v>
      </c>
      <c r="AK499" s="126">
        <v>0</v>
      </c>
      <c r="AL499" s="126">
        <v>1</v>
      </c>
      <c r="AM499" s="126">
        <v>0</v>
      </c>
      <c r="AN499" s="126">
        <v>0</v>
      </c>
      <c r="AO499" s="126" t="s">
        <v>3503</v>
      </c>
      <c r="AP499" s="126">
        <v>32</v>
      </c>
      <c r="AQ499" s="126">
        <v>10</v>
      </c>
      <c r="AR499" s="126">
        <v>32</v>
      </c>
      <c r="AS499" s="126">
        <v>93</v>
      </c>
      <c r="AT499" s="126">
        <v>181</v>
      </c>
      <c r="AU499" s="126">
        <v>193</v>
      </c>
      <c r="AV499" s="126">
        <v>607</v>
      </c>
      <c r="AW499" s="126">
        <v>2.9</v>
      </c>
      <c r="AX499" s="126">
        <v>1454</v>
      </c>
      <c r="AY499" s="126">
        <v>501</v>
      </c>
      <c r="AZ499" s="126">
        <v>0.24</v>
      </c>
      <c r="BA499" s="126">
        <v>0.01</v>
      </c>
      <c r="BB499" s="126">
        <v>97.82</v>
      </c>
      <c r="BC499" s="126">
        <v>0</v>
      </c>
      <c r="BD499" s="126">
        <v>80</v>
      </c>
      <c r="BE499" s="126">
        <v>16</v>
      </c>
      <c r="BF499" s="126">
        <v>33</v>
      </c>
      <c r="BG499" s="126">
        <v>59</v>
      </c>
      <c r="BH499" s="126">
        <v>12</v>
      </c>
      <c r="BI499" s="126" t="s">
        <v>3504</v>
      </c>
      <c r="BJ499" s="126">
        <v>0.16900000000000001</v>
      </c>
      <c r="BK499" s="126">
        <v>0.17699999999999999</v>
      </c>
      <c r="BL499" s="126">
        <v>0.17399999999999999</v>
      </c>
      <c r="BM499" s="126">
        <v>1.2729999999999999</v>
      </c>
      <c r="BN499" s="126">
        <v>1.3640000000000001</v>
      </c>
      <c r="BO499" s="126">
        <v>1.4279999999999999</v>
      </c>
      <c r="BP499" s="126" t="s">
        <v>3505</v>
      </c>
      <c r="BQ499" s="126">
        <v>1.929</v>
      </c>
    </row>
    <row r="500" spans="1:79" s="126" customFormat="1" ht="11.25" customHeight="1" x14ac:dyDescent="0.2">
      <c r="A500" s="126" t="s">
        <v>5671</v>
      </c>
      <c r="B500" s="20">
        <v>427</v>
      </c>
      <c r="C500" s="20" t="str">
        <f>VLOOKUP(File2Modul(A500),ModulVerantwortung,2,FALSE)</f>
        <v>funke03</v>
      </c>
      <c r="D500" s="20"/>
      <c r="E500" s="109" t="s">
        <v>3808</v>
      </c>
      <c r="F500" s="126">
        <v>1</v>
      </c>
      <c r="G500" s="126">
        <v>0</v>
      </c>
      <c r="H500" s="126">
        <v>0</v>
      </c>
      <c r="I500" s="126">
        <v>1</v>
      </c>
      <c r="J500" s="126">
        <v>0</v>
      </c>
      <c r="K500" s="126">
        <v>2</v>
      </c>
      <c r="L500" s="126">
        <v>4</v>
      </c>
      <c r="M500" s="143" t="s">
        <v>5672</v>
      </c>
      <c r="N500" s="126">
        <v>5</v>
      </c>
      <c r="Q500" s="126">
        <v>0</v>
      </c>
      <c r="U500" s="126">
        <v>5</v>
      </c>
      <c r="V500" s="126" t="s">
        <v>3507</v>
      </c>
      <c r="W500" s="126">
        <v>4</v>
      </c>
      <c r="X500" s="126">
        <v>5</v>
      </c>
      <c r="Y500" s="126">
        <v>26</v>
      </c>
      <c r="Z500" s="126">
        <v>0</v>
      </c>
      <c r="AA500" s="126">
        <v>0</v>
      </c>
      <c r="AB500" s="126">
        <v>0</v>
      </c>
      <c r="AC500" s="126">
        <v>0</v>
      </c>
      <c r="AD500" s="126">
        <v>0</v>
      </c>
      <c r="AE500" s="126">
        <v>0</v>
      </c>
      <c r="AF500" s="126">
        <v>0.2</v>
      </c>
      <c r="AG500" s="126">
        <v>0</v>
      </c>
      <c r="AH500" s="126">
        <v>0</v>
      </c>
      <c r="AI500" s="126">
        <v>1</v>
      </c>
      <c r="BR500" s="126">
        <v>5</v>
      </c>
      <c r="BS500" s="126">
        <v>5</v>
      </c>
      <c r="BT500" s="126">
        <v>5</v>
      </c>
      <c r="BV500" s="126">
        <v>5</v>
      </c>
      <c r="BW500" s="126">
        <v>5</v>
      </c>
      <c r="BX500" s="126">
        <v>1</v>
      </c>
      <c r="BY500" s="126">
        <v>0</v>
      </c>
      <c r="BZ500" s="126">
        <v>18</v>
      </c>
      <c r="CA500" s="126">
        <v>10</v>
      </c>
    </row>
    <row r="501" spans="1:79" s="126" customFormat="1" ht="11.25" customHeight="1" x14ac:dyDescent="0.2">
      <c r="A501" s="126" t="s">
        <v>5671</v>
      </c>
      <c r="B501" s="20">
        <v>479</v>
      </c>
      <c r="C501" s="20" t="str">
        <f>VLOOKUP(File2Modul(A501),ModulVerantwortung,2,FALSE)</f>
        <v>funke03</v>
      </c>
      <c r="D501" s="20"/>
      <c r="E501" s="109" t="s">
        <v>3809</v>
      </c>
      <c r="F501" s="126">
        <v>8</v>
      </c>
      <c r="G501" s="126">
        <v>1</v>
      </c>
      <c r="H501" s="126">
        <v>0</v>
      </c>
      <c r="I501" s="126">
        <v>8</v>
      </c>
      <c r="J501" s="126">
        <v>0</v>
      </c>
      <c r="K501" s="126">
        <v>0</v>
      </c>
      <c r="L501" s="126">
        <v>5</v>
      </c>
      <c r="M501" s="143" t="s">
        <v>5673</v>
      </c>
      <c r="N501" s="126">
        <v>35</v>
      </c>
      <c r="Q501" s="126">
        <v>1</v>
      </c>
      <c r="U501" s="126">
        <v>35</v>
      </c>
      <c r="V501" s="126" t="s">
        <v>3810</v>
      </c>
      <c r="W501" s="126">
        <v>9</v>
      </c>
      <c r="X501" s="126">
        <v>17</v>
      </c>
      <c r="Y501" s="126">
        <v>98</v>
      </c>
      <c r="Z501" s="126">
        <v>0</v>
      </c>
      <c r="AA501" s="126">
        <v>0</v>
      </c>
      <c r="AB501" s="126">
        <v>0</v>
      </c>
      <c r="AC501" s="126">
        <v>0</v>
      </c>
      <c r="AD501" s="126">
        <v>0</v>
      </c>
      <c r="AE501" s="126">
        <v>3</v>
      </c>
      <c r="AF501" s="126">
        <v>0.23</v>
      </c>
      <c r="AG501" s="126">
        <v>1</v>
      </c>
      <c r="AH501" s="126">
        <v>0</v>
      </c>
      <c r="AI501" s="126">
        <v>1</v>
      </c>
      <c r="BR501" s="126">
        <v>4</v>
      </c>
      <c r="BS501" s="126">
        <v>7</v>
      </c>
      <c r="BT501" s="126">
        <v>8</v>
      </c>
      <c r="BV501" s="126">
        <v>65</v>
      </c>
      <c r="BW501" s="126">
        <v>38</v>
      </c>
      <c r="BX501" s="126">
        <v>1</v>
      </c>
      <c r="BY501" s="126">
        <v>0</v>
      </c>
      <c r="BZ501" s="126">
        <v>182</v>
      </c>
      <c r="CA501" s="126">
        <v>110</v>
      </c>
    </row>
    <row r="502" spans="1:79" s="126" customFormat="1" ht="11.25" customHeight="1" x14ac:dyDescent="0.2">
      <c r="A502" s="126" t="s">
        <v>5671</v>
      </c>
      <c r="B502" s="20">
        <v>603</v>
      </c>
      <c r="C502" s="20" t="str">
        <f>VLOOKUP(File2Modul(A502),ModulVerantwortung,2,FALSE)</f>
        <v>funke03</v>
      </c>
      <c r="D502" s="20"/>
      <c r="E502" s="109" t="s">
        <v>3811</v>
      </c>
      <c r="F502" s="126">
        <v>3</v>
      </c>
      <c r="G502" s="126">
        <v>1</v>
      </c>
      <c r="H502" s="126">
        <v>0</v>
      </c>
      <c r="I502" s="126">
        <v>4</v>
      </c>
      <c r="J502" s="126">
        <v>0</v>
      </c>
      <c r="K502" s="126">
        <v>0</v>
      </c>
      <c r="L502" s="126">
        <v>1</v>
      </c>
      <c r="M502" s="143" t="s">
        <v>5674</v>
      </c>
      <c r="N502" s="126">
        <v>8</v>
      </c>
      <c r="Q502" s="126">
        <v>1</v>
      </c>
      <c r="U502" s="126">
        <v>10</v>
      </c>
      <c r="V502" s="126" t="s">
        <v>3516</v>
      </c>
      <c r="W502" s="126">
        <v>2</v>
      </c>
      <c r="X502" s="126">
        <v>5</v>
      </c>
      <c r="Y502" s="126">
        <v>32</v>
      </c>
      <c r="Z502" s="126">
        <v>0</v>
      </c>
      <c r="AA502" s="126">
        <v>0</v>
      </c>
      <c r="AB502" s="126">
        <v>0</v>
      </c>
      <c r="AC502" s="126">
        <v>0</v>
      </c>
      <c r="AD502" s="126">
        <v>0</v>
      </c>
      <c r="AE502" s="126">
        <v>2</v>
      </c>
      <c r="AF502" s="126">
        <v>0.4</v>
      </c>
      <c r="AG502" s="126">
        <v>1</v>
      </c>
      <c r="AH502" s="126">
        <v>0</v>
      </c>
      <c r="AI502" s="126">
        <v>1</v>
      </c>
      <c r="BR502" s="126">
        <v>7</v>
      </c>
      <c r="BS502" s="126">
        <v>11</v>
      </c>
      <c r="BT502" s="126">
        <v>13</v>
      </c>
      <c r="BV502" s="126">
        <v>14</v>
      </c>
      <c r="BW502" s="126">
        <v>10</v>
      </c>
      <c r="BX502" s="126">
        <v>1</v>
      </c>
      <c r="BY502" s="126">
        <v>0</v>
      </c>
      <c r="BZ502" s="126">
        <v>68</v>
      </c>
      <c r="CA502" s="126">
        <v>42</v>
      </c>
    </row>
    <row r="503" spans="1:79" s="126" customFormat="1" ht="11.25" customHeight="1" x14ac:dyDescent="0.2">
      <c r="A503" s="126" t="s">
        <v>5671</v>
      </c>
      <c r="B503" s="20">
        <v>666</v>
      </c>
      <c r="C503" s="20" t="str">
        <f>VLOOKUP(File2Modul(A503),ModulVerantwortung,2,FALSE)</f>
        <v>funke03</v>
      </c>
      <c r="D503" s="20"/>
      <c r="E503" s="109" t="s">
        <v>3812</v>
      </c>
      <c r="F503" s="126">
        <v>8</v>
      </c>
      <c r="G503" s="126">
        <v>3</v>
      </c>
      <c r="H503" s="126">
        <v>0</v>
      </c>
      <c r="I503" s="126">
        <v>20</v>
      </c>
      <c r="J503" s="126">
        <v>0</v>
      </c>
      <c r="K503" s="126">
        <v>2</v>
      </c>
      <c r="L503" s="126">
        <v>4</v>
      </c>
      <c r="M503" s="143" t="s">
        <v>5675</v>
      </c>
      <c r="N503" s="126">
        <v>35</v>
      </c>
      <c r="Q503" s="126">
        <v>1</v>
      </c>
      <c r="U503" s="126">
        <v>40</v>
      </c>
      <c r="V503" s="126" t="s">
        <v>3810</v>
      </c>
      <c r="W503" s="126">
        <v>4</v>
      </c>
      <c r="X503" s="126">
        <v>12</v>
      </c>
      <c r="Y503" s="126">
        <v>101</v>
      </c>
      <c r="Z503" s="126">
        <v>0</v>
      </c>
      <c r="AA503" s="126">
        <v>0</v>
      </c>
      <c r="AB503" s="126">
        <v>0</v>
      </c>
      <c r="AC503" s="126">
        <v>0</v>
      </c>
      <c r="AD503" s="126">
        <v>0</v>
      </c>
      <c r="AE503" s="126">
        <v>2</v>
      </c>
      <c r="AF503" s="126">
        <v>0.5</v>
      </c>
      <c r="AG503" s="126">
        <v>1</v>
      </c>
      <c r="AH503" s="126">
        <v>0</v>
      </c>
      <c r="AI503" s="126">
        <v>1</v>
      </c>
      <c r="BR503" s="126">
        <v>4</v>
      </c>
      <c r="BS503" s="126">
        <v>7</v>
      </c>
      <c r="BT503" s="126">
        <v>7</v>
      </c>
      <c r="BV503" s="126">
        <v>58</v>
      </c>
      <c r="BW503" s="126">
        <v>37</v>
      </c>
      <c r="BX503" s="126">
        <v>1</v>
      </c>
      <c r="BY503" s="126">
        <v>9</v>
      </c>
      <c r="BZ503" s="126">
        <v>169</v>
      </c>
      <c r="CA503" s="126">
        <v>94</v>
      </c>
    </row>
    <row r="504" spans="1:79" s="126" customFormat="1" ht="11.25" customHeight="1" x14ac:dyDescent="0.2">
      <c r="A504" s="126" t="s">
        <v>5671</v>
      </c>
      <c r="B504" s="20">
        <v>792</v>
      </c>
      <c r="C504" s="20" t="str">
        <f>VLOOKUP(File2Modul(A504),ModulVerantwortung,2,FALSE)</f>
        <v>funke03</v>
      </c>
      <c r="D504" s="20"/>
      <c r="E504" s="109" t="s">
        <v>3813</v>
      </c>
      <c r="F504" s="126">
        <v>9</v>
      </c>
      <c r="G504" s="126">
        <v>2</v>
      </c>
      <c r="H504" s="126">
        <v>0</v>
      </c>
      <c r="I504" s="126">
        <v>9</v>
      </c>
      <c r="J504" s="126">
        <v>0</v>
      </c>
      <c r="K504" s="126">
        <v>0</v>
      </c>
      <c r="L504" s="126">
        <v>2</v>
      </c>
      <c r="M504" s="143" t="s">
        <v>5676</v>
      </c>
      <c r="N504" s="126">
        <v>29</v>
      </c>
      <c r="Q504" s="126">
        <v>1</v>
      </c>
      <c r="U504" s="126">
        <v>29</v>
      </c>
      <c r="V504" s="126" t="s">
        <v>3915</v>
      </c>
      <c r="W504" s="126">
        <v>2</v>
      </c>
      <c r="X504" s="126">
        <v>11</v>
      </c>
      <c r="Y504" s="126">
        <v>73</v>
      </c>
      <c r="Z504" s="126">
        <v>0</v>
      </c>
      <c r="AA504" s="126">
        <v>0</v>
      </c>
      <c r="AB504" s="126">
        <v>0</v>
      </c>
      <c r="AC504" s="126">
        <v>0</v>
      </c>
      <c r="AD504" s="126">
        <v>0</v>
      </c>
      <c r="AE504" s="126">
        <v>0</v>
      </c>
      <c r="AF504" s="126">
        <v>0.31</v>
      </c>
      <c r="AG504" s="126">
        <v>1</v>
      </c>
      <c r="AH504" s="126">
        <v>0</v>
      </c>
      <c r="AI504" s="126">
        <v>1</v>
      </c>
      <c r="BR504" s="126">
        <v>3</v>
      </c>
      <c r="BS504" s="126">
        <v>6</v>
      </c>
      <c r="BT504" s="126">
        <v>6</v>
      </c>
      <c r="BV504" s="126">
        <v>57</v>
      </c>
      <c r="BW504" s="126">
        <v>29</v>
      </c>
      <c r="BX504" s="126">
        <v>1</v>
      </c>
      <c r="BY504" s="126">
        <v>0</v>
      </c>
      <c r="BZ504" s="126">
        <v>127</v>
      </c>
      <c r="CA504" s="126">
        <v>61</v>
      </c>
    </row>
    <row r="505" spans="1:79" s="126" customFormat="1" ht="11.25" customHeight="1" x14ac:dyDescent="0.2">
      <c r="A505" s="126" t="s">
        <v>5671</v>
      </c>
      <c r="B505" s="20">
        <v>883</v>
      </c>
      <c r="C505" s="20" t="str">
        <f>VLOOKUP(File2Modul(A505),ModulVerantwortung,2,FALSE)</f>
        <v>funke03</v>
      </c>
      <c r="D505" s="20"/>
      <c r="E505" s="109" t="s">
        <v>3814</v>
      </c>
      <c r="F505" s="126">
        <v>3</v>
      </c>
      <c r="G505" s="126">
        <v>1</v>
      </c>
      <c r="H505" s="126">
        <v>0</v>
      </c>
      <c r="I505" s="126">
        <v>4</v>
      </c>
      <c r="J505" s="126">
        <v>0</v>
      </c>
      <c r="K505" s="126">
        <v>0</v>
      </c>
      <c r="L505" s="126">
        <v>2</v>
      </c>
      <c r="M505" s="143" t="s">
        <v>5677</v>
      </c>
      <c r="N505" s="126">
        <v>10</v>
      </c>
      <c r="Q505" s="126">
        <v>1</v>
      </c>
      <c r="U505" s="126">
        <v>12</v>
      </c>
      <c r="V505" s="126" t="s">
        <v>3516</v>
      </c>
      <c r="W505" s="126">
        <v>8</v>
      </c>
      <c r="X505" s="126">
        <v>11</v>
      </c>
      <c r="Y505" s="126">
        <v>35</v>
      </c>
      <c r="Z505" s="126">
        <v>0</v>
      </c>
      <c r="AA505" s="126">
        <v>0</v>
      </c>
      <c r="AB505" s="126">
        <v>0</v>
      </c>
      <c r="AC505" s="126">
        <v>0</v>
      </c>
      <c r="AD505" s="126">
        <v>0</v>
      </c>
      <c r="AE505" s="126">
        <v>0</v>
      </c>
      <c r="AF505" s="126">
        <v>0.33</v>
      </c>
      <c r="AG505" s="126">
        <v>1</v>
      </c>
      <c r="AH505" s="126">
        <v>0</v>
      </c>
      <c r="AI505" s="126">
        <v>1</v>
      </c>
      <c r="BR505" s="126">
        <v>7</v>
      </c>
      <c r="BS505" s="126">
        <v>10</v>
      </c>
      <c r="BT505" s="126">
        <v>10</v>
      </c>
      <c r="BV505" s="126">
        <v>14</v>
      </c>
      <c r="BW505" s="126">
        <v>10</v>
      </c>
      <c r="BX505" s="126">
        <v>1</v>
      </c>
      <c r="BY505" s="126">
        <v>0</v>
      </c>
      <c r="BZ505" s="126">
        <v>72</v>
      </c>
      <c r="CA505" s="126">
        <v>32</v>
      </c>
    </row>
    <row r="506" spans="1:79" s="126" customFormat="1" ht="11.25" customHeight="1" x14ac:dyDescent="0.2">
      <c r="A506" s="126" t="s">
        <v>5671</v>
      </c>
      <c r="B506" s="20">
        <v>932</v>
      </c>
      <c r="C506" s="20" t="str">
        <f>VLOOKUP(File2Modul(A506),ModulVerantwortung,2,FALSE)</f>
        <v>funke03</v>
      </c>
      <c r="D506" s="20"/>
      <c r="E506" s="109" t="s">
        <v>3815</v>
      </c>
      <c r="F506" s="126">
        <v>2</v>
      </c>
      <c r="G506" s="126">
        <v>1</v>
      </c>
      <c r="H506" s="126">
        <v>0</v>
      </c>
      <c r="I506" s="126">
        <v>2</v>
      </c>
      <c r="J506" s="126">
        <v>0</v>
      </c>
      <c r="K506" s="126">
        <v>1</v>
      </c>
      <c r="L506" s="126">
        <v>0</v>
      </c>
      <c r="M506" s="143"/>
      <c r="N506" s="126">
        <v>4</v>
      </c>
      <c r="Q506" s="126">
        <v>0</v>
      </c>
      <c r="U506" s="126">
        <v>5</v>
      </c>
      <c r="V506" s="126" t="s">
        <v>3885</v>
      </c>
      <c r="W506" s="126">
        <v>0</v>
      </c>
      <c r="X506" s="126">
        <v>2</v>
      </c>
      <c r="Y506" s="126">
        <v>15</v>
      </c>
      <c r="Z506" s="126">
        <v>0</v>
      </c>
      <c r="AA506" s="126">
        <v>0</v>
      </c>
      <c r="AB506" s="126">
        <v>0</v>
      </c>
      <c r="AC506" s="126">
        <v>0</v>
      </c>
      <c r="AD506" s="126">
        <v>0</v>
      </c>
      <c r="AE506" s="126">
        <v>0</v>
      </c>
      <c r="AF506" s="126">
        <v>0.4</v>
      </c>
      <c r="AG506" s="126">
        <v>0</v>
      </c>
      <c r="AH506" s="126">
        <v>1</v>
      </c>
      <c r="AI506" s="126">
        <v>1</v>
      </c>
      <c r="BR506" s="126">
        <v>8</v>
      </c>
      <c r="BS506" s="126">
        <v>13</v>
      </c>
      <c r="BT506" s="126">
        <v>13</v>
      </c>
      <c r="BV506" s="126">
        <v>6</v>
      </c>
      <c r="BW506" s="126">
        <v>4</v>
      </c>
      <c r="BX506" s="126">
        <v>1</v>
      </c>
      <c r="BY506" s="126">
        <v>0</v>
      </c>
      <c r="BZ506" s="126">
        <v>33</v>
      </c>
      <c r="CA506" s="126">
        <v>19</v>
      </c>
    </row>
    <row r="507" spans="1:79" s="126" customFormat="1" ht="11.25" customHeight="1" x14ac:dyDescent="0.2">
      <c r="A507" s="126" t="s">
        <v>5671</v>
      </c>
      <c r="B507" s="20">
        <v>958</v>
      </c>
      <c r="C507" s="20" t="str">
        <f>VLOOKUP(File2Modul(A507),ModulVerantwortung,2,FALSE)</f>
        <v>funke03</v>
      </c>
      <c r="D507" s="20"/>
      <c r="E507" s="109" t="s">
        <v>3816</v>
      </c>
      <c r="F507" s="126">
        <v>1</v>
      </c>
      <c r="G507" s="126">
        <v>0</v>
      </c>
      <c r="H507" s="126">
        <v>0</v>
      </c>
      <c r="I507" s="126">
        <v>1</v>
      </c>
      <c r="J507" s="126">
        <v>0</v>
      </c>
      <c r="K507" s="126">
        <v>1</v>
      </c>
      <c r="L507" s="126">
        <v>0</v>
      </c>
      <c r="M507" s="143"/>
      <c r="N507" s="126">
        <v>2</v>
      </c>
      <c r="Q507" s="126">
        <v>0</v>
      </c>
      <c r="U507" s="126">
        <v>2</v>
      </c>
      <c r="V507" s="126" t="s">
        <v>3507</v>
      </c>
      <c r="W507" s="126">
        <v>0</v>
      </c>
      <c r="X507" s="126">
        <v>1</v>
      </c>
      <c r="Y507" s="126">
        <v>4</v>
      </c>
      <c r="Z507" s="126">
        <v>0</v>
      </c>
      <c r="AA507" s="126">
        <v>0</v>
      </c>
      <c r="AB507" s="126">
        <v>0</v>
      </c>
      <c r="AC507" s="126">
        <v>0</v>
      </c>
      <c r="AD507" s="126">
        <v>0</v>
      </c>
      <c r="AE507" s="126">
        <v>0</v>
      </c>
      <c r="AF507" s="126">
        <v>0.5</v>
      </c>
      <c r="AG507" s="126">
        <v>0</v>
      </c>
      <c r="AH507" s="126">
        <v>0</v>
      </c>
      <c r="AI507" s="126">
        <v>1</v>
      </c>
      <c r="BR507" s="126">
        <v>10</v>
      </c>
      <c r="BS507" s="126">
        <v>10</v>
      </c>
      <c r="BT507" s="126">
        <v>10</v>
      </c>
      <c r="BV507" s="126">
        <v>2</v>
      </c>
      <c r="BW507" s="126">
        <v>2</v>
      </c>
      <c r="BX507" s="126">
        <v>1</v>
      </c>
      <c r="BY507" s="126">
        <v>0</v>
      </c>
      <c r="BZ507" s="126">
        <v>11</v>
      </c>
      <c r="CA507" s="126">
        <v>9</v>
      </c>
    </row>
    <row r="508" spans="1:79" s="126" customFormat="1" ht="11.25" customHeight="1" x14ac:dyDescent="0.2">
      <c r="A508" s="126" t="s">
        <v>5671</v>
      </c>
      <c r="B508" s="20">
        <v>0</v>
      </c>
      <c r="C508" s="20" t="str">
        <f>VLOOKUP(File2Modul(A508),ModulVerantwortung,2,FALSE)</f>
        <v>funke03</v>
      </c>
      <c r="D508" s="20"/>
      <c r="E508" s="109" t="s">
        <v>5671</v>
      </c>
      <c r="M508" s="143"/>
      <c r="O508" s="126">
        <f>IF(ISNUMBER(T508),IF(T508&lt;&gt;0,S508/T508,O$23),"")</f>
        <v>2.4523809523809526</v>
      </c>
      <c r="P508" s="126">
        <f>IF(AND(ISNUMBER(AQ508),ISNUMBER(AR508)),IF(OR(AQ508&lt;&gt;0,AR508&lt;&gt;0),(T508+BG508)/(AQ508+AR508),P$23),"")</f>
        <v>8.4770114942528743</v>
      </c>
      <c r="S508" s="126">
        <v>206</v>
      </c>
      <c r="T508" s="126">
        <v>84</v>
      </c>
      <c r="AJ508" s="126" t="s">
        <v>3502</v>
      </c>
      <c r="AK508" s="126">
        <v>7</v>
      </c>
      <c r="AL508" s="126">
        <v>2</v>
      </c>
      <c r="AM508" s="126">
        <v>8</v>
      </c>
      <c r="AN508" s="126">
        <v>29</v>
      </c>
      <c r="AO508" s="126" t="s">
        <v>3503</v>
      </c>
      <c r="AP508" s="126">
        <v>131</v>
      </c>
      <c r="AQ508" s="126">
        <v>31</v>
      </c>
      <c r="AR508" s="126">
        <v>143</v>
      </c>
      <c r="AS508" s="126">
        <v>1877</v>
      </c>
      <c r="AT508" s="126">
        <v>998</v>
      </c>
      <c r="AU508" s="126">
        <v>1177</v>
      </c>
      <c r="AV508" s="126">
        <v>4189</v>
      </c>
      <c r="AW508" s="126">
        <v>14.89</v>
      </c>
      <c r="AX508" s="126">
        <v>207995</v>
      </c>
      <c r="AY508" s="126">
        <v>13970</v>
      </c>
      <c r="AZ508" s="126">
        <v>34.67</v>
      </c>
      <c r="BA508" s="126">
        <v>9.64</v>
      </c>
      <c r="BB508" s="126">
        <v>72.19</v>
      </c>
      <c r="BC508" s="126">
        <v>4</v>
      </c>
      <c r="BD508" s="126">
        <v>964</v>
      </c>
      <c r="BE508" s="126">
        <v>272</v>
      </c>
      <c r="BF508" s="126">
        <v>483</v>
      </c>
      <c r="BG508" s="126">
        <v>1391</v>
      </c>
      <c r="BH508" s="126">
        <v>129</v>
      </c>
      <c r="BI508" s="126" t="s">
        <v>3504</v>
      </c>
      <c r="BJ508" s="126">
        <v>2.3090000000000002</v>
      </c>
      <c r="BK508" s="126">
        <v>2.879</v>
      </c>
      <c r="BL508" s="126">
        <v>3.4449999999999998</v>
      </c>
      <c r="BM508" s="126">
        <v>3.4359999999999999</v>
      </c>
      <c r="BN508" s="126">
        <v>3.62</v>
      </c>
      <c r="BO508" s="126">
        <v>3.714</v>
      </c>
      <c r="BP508" s="126" t="s">
        <v>3505</v>
      </c>
      <c r="BQ508" s="126">
        <v>2.202</v>
      </c>
    </row>
    <row r="509" spans="1:79" s="126" customFormat="1" ht="11.25" customHeight="1" x14ac:dyDescent="0.2">
      <c r="A509" s="126" t="s">
        <v>5678</v>
      </c>
      <c r="B509" s="20">
        <v>32</v>
      </c>
      <c r="C509" s="20" t="e">
        <f>VLOOKUP(File2Modul(A509),ModulVerantwortung,2,FALSE)</f>
        <v>#N/A</v>
      </c>
      <c r="D509" s="20"/>
      <c r="E509" s="109" t="s">
        <v>5679</v>
      </c>
      <c r="F509" s="126">
        <v>1</v>
      </c>
      <c r="G509" s="126">
        <v>0</v>
      </c>
      <c r="H509" s="126">
        <v>0</v>
      </c>
      <c r="I509" s="126">
        <v>1</v>
      </c>
      <c r="J509" s="126">
        <v>0</v>
      </c>
      <c r="K509" s="126">
        <v>0</v>
      </c>
      <c r="L509" s="126">
        <v>1</v>
      </c>
      <c r="M509" s="143" t="s">
        <v>5680</v>
      </c>
      <c r="N509" s="126">
        <v>1</v>
      </c>
      <c r="Q509" s="126">
        <v>0</v>
      </c>
      <c r="U509" s="126">
        <v>1</v>
      </c>
      <c r="V509" s="126" t="s">
        <v>3507</v>
      </c>
      <c r="W509" s="126">
        <v>1</v>
      </c>
      <c r="X509" s="126">
        <v>2</v>
      </c>
      <c r="Y509" s="126">
        <v>2</v>
      </c>
      <c r="Z509" s="126">
        <v>0</v>
      </c>
      <c r="AA509" s="126">
        <v>0</v>
      </c>
      <c r="AB509" s="126">
        <v>0</v>
      </c>
      <c r="AC509" s="126">
        <v>0</v>
      </c>
      <c r="AD509" s="126">
        <v>0</v>
      </c>
      <c r="AE509" s="126">
        <v>0</v>
      </c>
      <c r="AF509" s="126">
        <v>1</v>
      </c>
      <c r="AG509" s="126">
        <v>0</v>
      </c>
      <c r="AH509" s="126">
        <v>0</v>
      </c>
      <c r="AI509" s="126">
        <v>1</v>
      </c>
      <c r="BR509" s="126">
        <v>6</v>
      </c>
      <c r="BS509" s="126">
        <v>6</v>
      </c>
      <c r="BT509" s="126">
        <v>6</v>
      </c>
      <c r="BV509" s="126">
        <v>1</v>
      </c>
      <c r="BW509" s="126">
        <v>1</v>
      </c>
      <c r="BX509" s="126">
        <v>1</v>
      </c>
      <c r="BY509" s="126">
        <v>0</v>
      </c>
      <c r="BZ509" s="126">
        <v>5</v>
      </c>
      <c r="CA509" s="126">
        <v>1</v>
      </c>
    </row>
    <row r="510" spans="1:79" s="126" customFormat="1" ht="11.25" customHeight="1" x14ac:dyDescent="0.2">
      <c r="A510" s="126" t="s">
        <v>5678</v>
      </c>
      <c r="B510" s="20">
        <v>41</v>
      </c>
      <c r="C510" s="20" t="e">
        <f>VLOOKUP(File2Modul(A510),ModulVerantwortung,2,FALSE)</f>
        <v>#N/A</v>
      </c>
      <c r="D510" s="20"/>
      <c r="E510" s="109" t="s">
        <v>5681</v>
      </c>
      <c r="F510" s="126">
        <v>1</v>
      </c>
      <c r="G510" s="126">
        <v>0</v>
      </c>
      <c r="H510" s="126">
        <v>0</v>
      </c>
      <c r="I510" s="126">
        <v>1</v>
      </c>
      <c r="J510" s="126">
        <v>0</v>
      </c>
      <c r="K510" s="126">
        <v>0</v>
      </c>
      <c r="L510" s="126">
        <v>1</v>
      </c>
      <c r="M510" s="143" t="s">
        <v>5682</v>
      </c>
      <c r="N510" s="126">
        <v>1</v>
      </c>
      <c r="Q510" s="126">
        <v>0</v>
      </c>
      <c r="U510" s="126">
        <v>1</v>
      </c>
      <c r="V510" s="126" t="s">
        <v>3507</v>
      </c>
      <c r="W510" s="126">
        <v>1</v>
      </c>
      <c r="X510" s="126">
        <v>2</v>
      </c>
      <c r="Y510" s="126">
        <v>2</v>
      </c>
      <c r="Z510" s="126">
        <v>0</v>
      </c>
      <c r="AA510" s="126">
        <v>0</v>
      </c>
      <c r="AB510" s="126">
        <v>0</v>
      </c>
      <c r="AC510" s="126">
        <v>0</v>
      </c>
      <c r="AD510" s="126">
        <v>0</v>
      </c>
      <c r="AE510" s="126">
        <v>0</v>
      </c>
      <c r="AF510" s="126">
        <v>1</v>
      </c>
      <c r="AG510" s="126">
        <v>0</v>
      </c>
      <c r="AH510" s="126">
        <v>0</v>
      </c>
      <c r="AI510" s="126">
        <v>1</v>
      </c>
      <c r="BR510" s="126">
        <v>6</v>
      </c>
      <c r="BS510" s="126">
        <v>6</v>
      </c>
      <c r="BT510" s="126">
        <v>6</v>
      </c>
      <c r="BV510" s="126">
        <v>1</v>
      </c>
      <c r="BW510" s="126">
        <v>1</v>
      </c>
      <c r="BX510" s="126">
        <v>1</v>
      </c>
      <c r="BY510" s="126">
        <v>0</v>
      </c>
      <c r="BZ510" s="126">
        <v>5</v>
      </c>
      <c r="CA510" s="126">
        <v>1</v>
      </c>
    </row>
    <row r="511" spans="1:79" s="126" customFormat="1" ht="11.25" customHeight="1" x14ac:dyDescent="0.2">
      <c r="A511" s="126" t="s">
        <v>5678</v>
      </c>
      <c r="B511" s="20">
        <v>50</v>
      </c>
      <c r="C511" s="20" t="e">
        <f>VLOOKUP(File2Modul(A511),ModulVerantwortung,2,FALSE)</f>
        <v>#N/A</v>
      </c>
      <c r="D511" s="20"/>
      <c r="E511" s="109" t="s">
        <v>5683</v>
      </c>
      <c r="F511" s="126">
        <v>1</v>
      </c>
      <c r="G511" s="126">
        <v>0</v>
      </c>
      <c r="H511" s="126">
        <v>0</v>
      </c>
      <c r="I511" s="126">
        <v>1</v>
      </c>
      <c r="J511" s="126">
        <v>0</v>
      </c>
      <c r="K511" s="126">
        <v>0</v>
      </c>
      <c r="L511" s="126">
        <v>1</v>
      </c>
      <c r="M511" s="143" t="s">
        <v>5684</v>
      </c>
      <c r="N511" s="126">
        <v>1</v>
      </c>
      <c r="Q511" s="126">
        <v>0</v>
      </c>
      <c r="U511" s="126">
        <v>1</v>
      </c>
      <c r="V511" s="126" t="s">
        <v>3507</v>
      </c>
      <c r="W511" s="126">
        <v>1</v>
      </c>
      <c r="X511" s="126">
        <v>2</v>
      </c>
      <c r="Y511" s="126">
        <v>2</v>
      </c>
      <c r="Z511" s="126">
        <v>0</v>
      </c>
      <c r="AA511" s="126">
        <v>0</v>
      </c>
      <c r="AB511" s="126">
        <v>0</v>
      </c>
      <c r="AC511" s="126">
        <v>0</v>
      </c>
      <c r="AD511" s="126">
        <v>0</v>
      </c>
      <c r="AE511" s="126">
        <v>0</v>
      </c>
      <c r="AF511" s="126">
        <v>1</v>
      </c>
      <c r="AG511" s="126">
        <v>0</v>
      </c>
      <c r="AH511" s="126">
        <v>0</v>
      </c>
      <c r="AI511" s="126">
        <v>1</v>
      </c>
      <c r="BR511" s="126">
        <v>6</v>
      </c>
      <c r="BS511" s="126">
        <v>6</v>
      </c>
      <c r="BT511" s="126">
        <v>6</v>
      </c>
      <c r="BV511" s="126">
        <v>1</v>
      </c>
      <c r="BW511" s="126">
        <v>1</v>
      </c>
      <c r="BX511" s="126">
        <v>1</v>
      </c>
      <c r="BY511" s="126">
        <v>0</v>
      </c>
      <c r="BZ511" s="126">
        <v>5</v>
      </c>
      <c r="CA511" s="126">
        <v>1</v>
      </c>
    </row>
    <row r="512" spans="1:79" s="126" customFormat="1" ht="11.25" customHeight="1" x14ac:dyDescent="0.2">
      <c r="A512" s="126" t="s">
        <v>5678</v>
      </c>
      <c r="B512" s="20">
        <v>59</v>
      </c>
      <c r="C512" s="20" t="e">
        <f>VLOOKUP(File2Modul(A512),ModulVerantwortung,2,FALSE)</f>
        <v>#N/A</v>
      </c>
      <c r="D512" s="20"/>
      <c r="E512" s="109" t="s">
        <v>5685</v>
      </c>
      <c r="F512" s="126">
        <v>1</v>
      </c>
      <c r="G512" s="126">
        <v>0</v>
      </c>
      <c r="H512" s="126">
        <v>0</v>
      </c>
      <c r="I512" s="126">
        <v>1</v>
      </c>
      <c r="J512" s="126">
        <v>0</v>
      </c>
      <c r="K512" s="126">
        <v>0</v>
      </c>
      <c r="L512" s="126">
        <v>1</v>
      </c>
      <c r="M512" s="143" t="s">
        <v>5686</v>
      </c>
      <c r="N512" s="126">
        <v>1</v>
      </c>
      <c r="Q512" s="126">
        <v>0</v>
      </c>
      <c r="U512" s="126">
        <v>1</v>
      </c>
      <c r="V512" s="126" t="s">
        <v>3507</v>
      </c>
      <c r="W512" s="126">
        <v>1</v>
      </c>
      <c r="X512" s="126">
        <v>2</v>
      </c>
      <c r="Y512" s="126">
        <v>1</v>
      </c>
      <c r="Z512" s="126">
        <v>0</v>
      </c>
      <c r="AA512" s="126">
        <v>0</v>
      </c>
      <c r="AB512" s="126">
        <v>0</v>
      </c>
      <c r="AC512" s="126">
        <v>0</v>
      </c>
      <c r="AD512" s="126">
        <v>0</v>
      </c>
      <c r="AE512" s="126">
        <v>0</v>
      </c>
      <c r="AF512" s="126">
        <v>1</v>
      </c>
      <c r="AG512" s="126">
        <v>0</v>
      </c>
      <c r="AH512" s="126">
        <v>0</v>
      </c>
      <c r="AI512" s="126">
        <v>1</v>
      </c>
      <c r="BR512" s="126">
        <v>6</v>
      </c>
      <c r="BS512" s="126">
        <v>6</v>
      </c>
      <c r="BT512" s="126">
        <v>6</v>
      </c>
      <c r="BV512" s="126">
        <v>1</v>
      </c>
      <c r="BW512" s="126">
        <v>1</v>
      </c>
      <c r="BX512" s="126">
        <v>1</v>
      </c>
      <c r="BY512" s="126">
        <v>0</v>
      </c>
      <c r="BZ512" s="126">
        <v>5</v>
      </c>
      <c r="CA512" s="126">
        <v>1</v>
      </c>
    </row>
    <row r="513" spans="1:79" s="126" customFormat="1" ht="11.25" customHeight="1" x14ac:dyDescent="0.2">
      <c r="A513" s="126" t="s">
        <v>5678</v>
      </c>
      <c r="B513" s="20">
        <v>67</v>
      </c>
      <c r="C513" s="20" t="e">
        <f>VLOOKUP(File2Modul(A513),ModulVerantwortung,2,FALSE)</f>
        <v>#N/A</v>
      </c>
      <c r="D513" s="20"/>
      <c r="E513" s="109" t="s">
        <v>5687</v>
      </c>
      <c r="F513" s="126">
        <v>1</v>
      </c>
      <c r="G513" s="126">
        <v>0</v>
      </c>
      <c r="H513" s="126">
        <v>0</v>
      </c>
      <c r="I513" s="126">
        <v>1</v>
      </c>
      <c r="J513" s="126">
        <v>0</v>
      </c>
      <c r="K513" s="126">
        <v>0</v>
      </c>
      <c r="L513" s="126">
        <v>1</v>
      </c>
      <c r="M513" s="143" t="s">
        <v>5688</v>
      </c>
      <c r="N513" s="126">
        <v>1</v>
      </c>
      <c r="Q513" s="126">
        <v>0</v>
      </c>
      <c r="U513" s="126">
        <v>1</v>
      </c>
      <c r="V513" s="126" t="s">
        <v>3507</v>
      </c>
      <c r="W513" s="126">
        <v>1</v>
      </c>
      <c r="X513" s="126">
        <v>2</v>
      </c>
      <c r="Y513" s="126">
        <v>2</v>
      </c>
      <c r="Z513" s="126">
        <v>0</v>
      </c>
      <c r="AA513" s="126">
        <v>0</v>
      </c>
      <c r="AB513" s="126">
        <v>0</v>
      </c>
      <c r="AC513" s="126">
        <v>0</v>
      </c>
      <c r="AD513" s="126">
        <v>0</v>
      </c>
      <c r="AE513" s="126">
        <v>0</v>
      </c>
      <c r="AF513" s="126">
        <v>1</v>
      </c>
      <c r="AG513" s="126">
        <v>0</v>
      </c>
      <c r="AH513" s="126">
        <v>0</v>
      </c>
      <c r="AI513" s="126">
        <v>1</v>
      </c>
      <c r="BR513" s="126">
        <v>6</v>
      </c>
      <c r="BS513" s="126">
        <v>6</v>
      </c>
      <c r="BT513" s="126">
        <v>6</v>
      </c>
      <c r="BV513" s="126">
        <v>1</v>
      </c>
      <c r="BW513" s="126">
        <v>1</v>
      </c>
      <c r="BX513" s="126">
        <v>1</v>
      </c>
      <c r="BY513" s="126">
        <v>0</v>
      </c>
      <c r="BZ513" s="126">
        <v>5</v>
      </c>
      <c r="CA513" s="126">
        <v>1</v>
      </c>
    </row>
    <row r="514" spans="1:79" s="126" customFormat="1" ht="11.25" customHeight="1" x14ac:dyDescent="0.2">
      <c r="A514" s="126" t="s">
        <v>5678</v>
      </c>
      <c r="B514" s="20">
        <v>76</v>
      </c>
      <c r="C514" s="20" t="e">
        <f>VLOOKUP(File2Modul(A514),ModulVerantwortung,2,FALSE)</f>
        <v>#N/A</v>
      </c>
      <c r="D514" s="20"/>
      <c r="E514" s="109" t="s">
        <v>5689</v>
      </c>
      <c r="F514" s="126">
        <v>1</v>
      </c>
      <c r="G514" s="126">
        <v>0</v>
      </c>
      <c r="H514" s="126">
        <v>0</v>
      </c>
      <c r="I514" s="126">
        <v>1</v>
      </c>
      <c r="J514" s="126">
        <v>0</v>
      </c>
      <c r="K514" s="126">
        <v>0</v>
      </c>
      <c r="L514" s="126">
        <v>1</v>
      </c>
      <c r="M514" s="143" t="s">
        <v>5690</v>
      </c>
      <c r="N514" s="126">
        <v>1</v>
      </c>
      <c r="Q514" s="126">
        <v>0</v>
      </c>
      <c r="U514" s="126">
        <v>1</v>
      </c>
      <c r="V514" s="126" t="s">
        <v>3507</v>
      </c>
      <c r="W514" s="126">
        <v>1</v>
      </c>
      <c r="X514" s="126">
        <v>2</v>
      </c>
      <c r="Y514" s="126">
        <v>2</v>
      </c>
      <c r="Z514" s="126">
        <v>0</v>
      </c>
      <c r="AA514" s="126">
        <v>0</v>
      </c>
      <c r="AB514" s="126">
        <v>0</v>
      </c>
      <c r="AC514" s="126">
        <v>0</v>
      </c>
      <c r="AD514" s="126">
        <v>0</v>
      </c>
      <c r="AE514" s="126">
        <v>0</v>
      </c>
      <c r="AF514" s="126">
        <v>1</v>
      </c>
      <c r="AG514" s="126">
        <v>0</v>
      </c>
      <c r="AH514" s="126">
        <v>0</v>
      </c>
      <c r="AI514" s="126">
        <v>1</v>
      </c>
      <c r="BR514" s="126">
        <v>6</v>
      </c>
      <c r="BS514" s="126">
        <v>6</v>
      </c>
      <c r="BT514" s="126">
        <v>6</v>
      </c>
      <c r="BV514" s="126">
        <v>1</v>
      </c>
      <c r="BW514" s="126">
        <v>1</v>
      </c>
      <c r="BX514" s="126">
        <v>1</v>
      </c>
      <c r="BY514" s="126">
        <v>0</v>
      </c>
      <c r="BZ514" s="126">
        <v>5</v>
      </c>
      <c r="CA514" s="126">
        <v>1</v>
      </c>
    </row>
    <row r="515" spans="1:79" s="126" customFormat="1" ht="11.25" customHeight="1" x14ac:dyDescent="0.2">
      <c r="A515" s="126" t="s">
        <v>5678</v>
      </c>
      <c r="B515" s="20">
        <v>85</v>
      </c>
      <c r="C515" s="20" t="e">
        <f>VLOOKUP(File2Modul(A515),ModulVerantwortung,2,FALSE)</f>
        <v>#N/A</v>
      </c>
      <c r="D515" s="20"/>
      <c r="E515" s="109" t="s">
        <v>5691</v>
      </c>
      <c r="F515" s="126">
        <v>1</v>
      </c>
      <c r="G515" s="126">
        <v>0</v>
      </c>
      <c r="H515" s="126">
        <v>0</v>
      </c>
      <c r="I515" s="126">
        <v>1</v>
      </c>
      <c r="J515" s="126">
        <v>0</v>
      </c>
      <c r="K515" s="126">
        <v>0</v>
      </c>
      <c r="L515" s="126">
        <v>1</v>
      </c>
      <c r="M515" s="143" t="s">
        <v>5692</v>
      </c>
      <c r="N515" s="126">
        <v>1</v>
      </c>
      <c r="Q515" s="126">
        <v>0</v>
      </c>
      <c r="U515" s="126">
        <v>1</v>
      </c>
      <c r="V515" s="126" t="s">
        <v>3507</v>
      </c>
      <c r="W515" s="126">
        <v>1</v>
      </c>
      <c r="X515" s="126">
        <v>2</v>
      </c>
      <c r="Y515" s="126">
        <v>2</v>
      </c>
      <c r="Z515" s="126">
        <v>0</v>
      </c>
      <c r="AA515" s="126">
        <v>0</v>
      </c>
      <c r="AB515" s="126">
        <v>0</v>
      </c>
      <c r="AC515" s="126">
        <v>0</v>
      </c>
      <c r="AD515" s="126">
        <v>0</v>
      </c>
      <c r="AE515" s="126">
        <v>0</v>
      </c>
      <c r="AF515" s="126">
        <v>1</v>
      </c>
      <c r="AG515" s="126">
        <v>0</v>
      </c>
      <c r="AH515" s="126">
        <v>0</v>
      </c>
      <c r="AI515" s="126">
        <v>1</v>
      </c>
      <c r="BR515" s="126">
        <v>12</v>
      </c>
      <c r="BS515" s="126">
        <v>12</v>
      </c>
      <c r="BT515" s="126">
        <v>12</v>
      </c>
      <c r="BV515" s="126">
        <v>1</v>
      </c>
      <c r="BW515" s="126">
        <v>1</v>
      </c>
      <c r="BX515" s="126">
        <v>1</v>
      </c>
      <c r="BY515" s="126">
        <v>0</v>
      </c>
      <c r="BZ515" s="126">
        <v>9</v>
      </c>
      <c r="CA515" s="126">
        <v>3</v>
      </c>
    </row>
    <row r="516" spans="1:79" s="126" customFormat="1" ht="11.25" customHeight="1" x14ac:dyDescent="0.2">
      <c r="A516" s="126" t="s">
        <v>5678</v>
      </c>
      <c r="B516" s="20">
        <v>94</v>
      </c>
      <c r="C516" s="20" t="e">
        <f>VLOOKUP(File2Modul(A516),ModulVerantwortung,2,FALSE)</f>
        <v>#N/A</v>
      </c>
      <c r="D516" s="20"/>
      <c r="E516" s="109" t="s">
        <v>5693</v>
      </c>
      <c r="F516" s="126">
        <v>1</v>
      </c>
      <c r="G516" s="126">
        <v>0</v>
      </c>
      <c r="H516" s="126">
        <v>0</v>
      </c>
      <c r="I516" s="126">
        <v>1</v>
      </c>
      <c r="J516" s="126">
        <v>0</v>
      </c>
      <c r="K516" s="126">
        <v>0</v>
      </c>
      <c r="L516" s="126">
        <v>1</v>
      </c>
      <c r="M516" s="143" t="s">
        <v>5694</v>
      </c>
      <c r="N516" s="126">
        <v>1</v>
      </c>
      <c r="Q516" s="126">
        <v>0</v>
      </c>
      <c r="U516" s="126">
        <v>1</v>
      </c>
      <c r="V516" s="126" t="s">
        <v>3507</v>
      </c>
      <c r="W516" s="126">
        <v>1</v>
      </c>
      <c r="X516" s="126">
        <v>2</v>
      </c>
      <c r="Y516" s="126">
        <v>2</v>
      </c>
      <c r="Z516" s="126">
        <v>0</v>
      </c>
      <c r="AA516" s="126">
        <v>0</v>
      </c>
      <c r="AB516" s="126">
        <v>0</v>
      </c>
      <c r="AC516" s="126">
        <v>0</v>
      </c>
      <c r="AD516" s="126">
        <v>0</v>
      </c>
      <c r="AE516" s="126">
        <v>0</v>
      </c>
      <c r="AF516" s="126">
        <v>1</v>
      </c>
      <c r="AG516" s="126">
        <v>0</v>
      </c>
      <c r="AH516" s="126">
        <v>0</v>
      </c>
      <c r="AI516" s="126">
        <v>1</v>
      </c>
      <c r="BR516" s="126">
        <v>6</v>
      </c>
      <c r="BS516" s="126">
        <v>6</v>
      </c>
      <c r="BT516" s="126">
        <v>6</v>
      </c>
      <c r="BV516" s="126">
        <v>1</v>
      </c>
      <c r="BW516" s="126">
        <v>1</v>
      </c>
      <c r="BX516" s="126">
        <v>1</v>
      </c>
      <c r="BY516" s="126">
        <v>0</v>
      </c>
      <c r="BZ516" s="126">
        <v>5</v>
      </c>
      <c r="CA516" s="126">
        <v>1</v>
      </c>
    </row>
    <row r="517" spans="1:79" s="126" customFormat="1" ht="11.25" customHeight="1" x14ac:dyDescent="0.2">
      <c r="A517" s="126" t="s">
        <v>5678</v>
      </c>
      <c r="B517" s="20">
        <v>0</v>
      </c>
      <c r="C517" s="20" t="e">
        <f>VLOOKUP(File2Modul(A517),ModulVerantwortung,2,FALSE)</f>
        <v>#N/A</v>
      </c>
      <c r="D517" s="20"/>
      <c r="E517" s="109" t="s">
        <v>5678</v>
      </c>
      <c r="M517" s="143"/>
      <c r="O517" s="126">
        <f>IF(ISNUMBER(T517),IF(T517&lt;&gt;0,S517/T517,O$23),"")</f>
        <v>2</v>
      </c>
      <c r="P517" s="126">
        <f>IF(AND(ISNUMBER(AQ517),ISNUMBER(AR517)),IF(OR(AQ517&lt;&gt;0,AR517&lt;&gt;0),(T517+BG517)/(AQ517+AR517),P$23),"")</f>
        <v>17.129032258064516</v>
      </c>
      <c r="S517" s="126">
        <v>16</v>
      </c>
      <c r="T517" s="126">
        <v>8</v>
      </c>
      <c r="AJ517" s="126" t="s">
        <v>3502</v>
      </c>
      <c r="AK517" s="126">
        <v>0</v>
      </c>
      <c r="AL517" s="126">
        <v>0</v>
      </c>
      <c r="AM517" s="126">
        <v>8</v>
      </c>
      <c r="AN517" s="126">
        <v>8</v>
      </c>
      <c r="AO517" s="126" t="s">
        <v>3503</v>
      </c>
      <c r="AP517" s="126">
        <v>20</v>
      </c>
      <c r="AQ517" s="126">
        <v>11</v>
      </c>
      <c r="AR517" s="126">
        <v>20</v>
      </c>
      <c r="AS517" s="126">
        <v>561</v>
      </c>
      <c r="AT517" s="126">
        <v>124</v>
      </c>
      <c r="AU517" s="126">
        <v>124</v>
      </c>
      <c r="AV517" s="126">
        <v>393</v>
      </c>
      <c r="AW517" s="126">
        <v>28.33</v>
      </c>
      <c r="AX517" s="126">
        <v>78735</v>
      </c>
      <c r="AY517" s="126">
        <v>2779</v>
      </c>
      <c r="AZ517" s="126">
        <v>13.12</v>
      </c>
      <c r="BA517" s="126">
        <v>0.01</v>
      </c>
      <c r="BB517" s="126">
        <v>99.94</v>
      </c>
      <c r="BC517" s="126">
        <v>2</v>
      </c>
      <c r="BD517" s="126">
        <v>98</v>
      </c>
      <c r="BE517" s="126">
        <v>32</v>
      </c>
      <c r="BF517" s="126">
        <v>34</v>
      </c>
      <c r="BG517" s="126">
        <v>523</v>
      </c>
      <c r="BH517" s="126">
        <v>7</v>
      </c>
      <c r="BI517" s="126" t="s">
        <v>3504</v>
      </c>
      <c r="BJ517" s="126">
        <v>0.20899999999999999</v>
      </c>
      <c r="BK517" s="126">
        <v>0.222</v>
      </c>
      <c r="BL517" s="126">
        <v>0.222</v>
      </c>
      <c r="BM517" s="126">
        <v>1.38</v>
      </c>
      <c r="BN517" s="126">
        <v>1.4770000000000001</v>
      </c>
      <c r="BO517" s="126">
        <v>1.544</v>
      </c>
      <c r="BP517" s="126" t="s">
        <v>3505</v>
      </c>
      <c r="BQ517" s="126">
        <v>1.1459999999999999</v>
      </c>
    </row>
    <row r="518" spans="1:79" s="126" customFormat="1" ht="11.25" customHeight="1" x14ac:dyDescent="0.2">
      <c r="A518" s="126" t="s">
        <v>5695</v>
      </c>
      <c r="B518" s="20">
        <v>0</v>
      </c>
      <c r="C518" s="20" t="e">
        <f>VLOOKUP(File2Modul(A518),ModulVerantwortung,2,FALSE)</f>
        <v>#N/A</v>
      </c>
      <c r="D518" s="20"/>
      <c r="E518" s="109" t="s">
        <v>5695</v>
      </c>
      <c r="M518" s="143"/>
      <c r="O518" s="126">
        <f>IF(ISNUMBER(T518),IF(T518&lt;&gt;0,S518/T518,O$23),"")</f>
        <v>17</v>
      </c>
      <c r="P518" s="126">
        <f>IF(AND(ISNUMBER(AQ518),ISNUMBER(AR518)),IF(OR(AQ518&lt;&gt;0,AR518&lt;&gt;0),(T518+BG518)/(AQ518+AR518),P$23),"")</f>
        <v>1.7391304347826086</v>
      </c>
      <c r="S518" s="126">
        <v>17</v>
      </c>
      <c r="T518" s="126">
        <v>1</v>
      </c>
      <c r="AJ518" s="126" t="s">
        <v>3502</v>
      </c>
      <c r="AK518" s="126">
        <v>0</v>
      </c>
      <c r="AL518" s="126">
        <v>1</v>
      </c>
      <c r="AM518" s="126">
        <v>0</v>
      </c>
      <c r="AN518" s="126">
        <v>0</v>
      </c>
      <c r="AO518" s="126" t="s">
        <v>3503</v>
      </c>
      <c r="AP518" s="126">
        <v>12</v>
      </c>
      <c r="AQ518" s="126">
        <v>11</v>
      </c>
      <c r="AR518" s="126">
        <v>12</v>
      </c>
      <c r="AS518" s="126">
        <v>53</v>
      </c>
      <c r="AT518" s="126">
        <v>85</v>
      </c>
      <c r="AU518" s="126">
        <v>81</v>
      </c>
      <c r="AV518" s="126">
        <v>254</v>
      </c>
      <c r="AW518" s="126">
        <v>4.5</v>
      </c>
      <c r="AX518" s="126">
        <v>1078</v>
      </c>
      <c r="AY518" s="126">
        <v>240</v>
      </c>
      <c r="AZ518" s="126">
        <v>0.18</v>
      </c>
      <c r="BA518" s="126">
        <v>0</v>
      </c>
      <c r="BB518" s="126">
        <v>97.62</v>
      </c>
      <c r="BC518" s="126">
        <v>0</v>
      </c>
      <c r="BD518" s="126">
        <v>69</v>
      </c>
      <c r="BE518" s="126">
        <v>8</v>
      </c>
      <c r="BF518" s="126">
        <v>13</v>
      </c>
      <c r="BG518" s="126">
        <v>39</v>
      </c>
      <c r="BH518" s="126">
        <v>6</v>
      </c>
      <c r="BI518" s="126" t="s">
        <v>3504</v>
      </c>
      <c r="BJ518" s="126">
        <v>0.14499999999999999</v>
      </c>
      <c r="BK518" s="126">
        <v>0.15</v>
      </c>
      <c r="BL518" s="126">
        <v>0.14599999999999999</v>
      </c>
      <c r="BM518" s="126">
        <v>1.2</v>
      </c>
      <c r="BN518" s="126">
        <v>1.288</v>
      </c>
      <c r="BO518" s="126">
        <v>1.349</v>
      </c>
      <c r="BP518" s="126" t="s">
        <v>3505</v>
      </c>
      <c r="BQ518" s="126">
        <v>3.4689999999999999</v>
      </c>
    </row>
    <row r="519" spans="1:79" s="126" customFormat="1" ht="11.25" customHeight="1" x14ac:dyDescent="0.2">
      <c r="A519" s="126" t="s">
        <v>5696</v>
      </c>
      <c r="B519" s="20">
        <v>366</v>
      </c>
      <c r="C519" s="20" t="e">
        <f>VLOOKUP(File2Modul(A519),ModulVerantwortung,2,FALSE)</f>
        <v>#N/A</v>
      </c>
      <c r="D519" s="20"/>
      <c r="E519" s="109" t="s">
        <v>5697</v>
      </c>
      <c r="F519" s="126">
        <v>2</v>
      </c>
      <c r="G519" s="126">
        <v>1</v>
      </c>
      <c r="H519" s="126">
        <v>0</v>
      </c>
      <c r="I519" s="126">
        <v>2</v>
      </c>
      <c r="J519" s="126">
        <v>0</v>
      </c>
      <c r="K519" s="126">
        <v>0</v>
      </c>
      <c r="L519" s="126">
        <v>1</v>
      </c>
      <c r="M519" s="143" t="s">
        <v>5698</v>
      </c>
      <c r="N519" s="126">
        <v>4</v>
      </c>
      <c r="Q519" s="126">
        <v>1</v>
      </c>
      <c r="U519" s="126">
        <v>5</v>
      </c>
      <c r="V519" s="126" t="s">
        <v>3513</v>
      </c>
      <c r="W519" s="126">
        <v>1</v>
      </c>
      <c r="X519" s="126">
        <v>3</v>
      </c>
      <c r="Y519" s="126">
        <v>14</v>
      </c>
      <c r="Z519" s="126">
        <v>0</v>
      </c>
      <c r="AA519" s="126">
        <v>0</v>
      </c>
      <c r="AB519" s="126">
        <v>0</v>
      </c>
      <c r="AC519" s="126">
        <v>0</v>
      </c>
      <c r="AD519" s="126">
        <v>0</v>
      </c>
      <c r="AE519" s="126">
        <v>1</v>
      </c>
      <c r="AF519" s="126">
        <v>0.4</v>
      </c>
      <c r="AG519" s="126">
        <v>0</v>
      </c>
      <c r="AH519" s="126">
        <v>0</v>
      </c>
      <c r="AI519" s="126">
        <v>1</v>
      </c>
      <c r="BR519" s="126">
        <v>8</v>
      </c>
      <c r="BS519" s="126">
        <v>11</v>
      </c>
      <c r="BT519" s="126">
        <v>14</v>
      </c>
      <c r="BV519" s="126">
        <v>7</v>
      </c>
      <c r="BW519" s="126">
        <v>5</v>
      </c>
      <c r="BX519" s="126">
        <v>1</v>
      </c>
      <c r="BY519" s="126">
        <v>0</v>
      </c>
      <c r="BZ519" s="126">
        <v>35</v>
      </c>
      <c r="CA519" s="126">
        <v>21</v>
      </c>
    </row>
    <row r="520" spans="1:79" s="126" customFormat="1" ht="11.25" customHeight="1" x14ac:dyDescent="0.2">
      <c r="A520" s="126" t="s">
        <v>5696</v>
      </c>
      <c r="B520" s="20">
        <v>390</v>
      </c>
      <c r="C520" s="20" t="e">
        <f>VLOOKUP(File2Modul(A520),ModulVerantwortung,2,FALSE)</f>
        <v>#N/A</v>
      </c>
      <c r="D520" s="20"/>
      <c r="E520" s="109" t="s">
        <v>5699</v>
      </c>
      <c r="F520" s="126">
        <v>8</v>
      </c>
      <c r="G520" s="126">
        <v>2</v>
      </c>
      <c r="H520" s="126">
        <v>0</v>
      </c>
      <c r="I520" s="126">
        <v>8</v>
      </c>
      <c r="J520" s="126">
        <v>0</v>
      </c>
      <c r="K520" s="126">
        <v>0</v>
      </c>
      <c r="L520" s="126">
        <v>1</v>
      </c>
      <c r="M520" s="143" t="s">
        <v>5700</v>
      </c>
      <c r="N520" s="126">
        <v>18</v>
      </c>
      <c r="Q520" s="126">
        <v>1</v>
      </c>
      <c r="U520" s="126">
        <v>26</v>
      </c>
      <c r="V520" s="126" t="s">
        <v>3810</v>
      </c>
      <c r="W520" s="126">
        <v>1</v>
      </c>
      <c r="X520" s="126">
        <v>9</v>
      </c>
      <c r="Y520" s="126">
        <v>62</v>
      </c>
      <c r="Z520" s="126">
        <v>0</v>
      </c>
      <c r="AA520" s="126">
        <v>0</v>
      </c>
      <c r="AB520" s="126">
        <v>0</v>
      </c>
      <c r="AC520" s="126">
        <v>0</v>
      </c>
      <c r="AD520" s="126">
        <v>0</v>
      </c>
      <c r="AE520" s="126">
        <v>0</v>
      </c>
      <c r="AF520" s="126">
        <v>0.31</v>
      </c>
      <c r="AG520" s="126">
        <v>1</v>
      </c>
      <c r="AH520" s="126">
        <v>0</v>
      </c>
      <c r="AI520" s="126">
        <v>1</v>
      </c>
      <c r="BR520" s="126">
        <v>4</v>
      </c>
      <c r="BS520" s="126">
        <v>8</v>
      </c>
      <c r="BT520" s="126">
        <v>8</v>
      </c>
      <c r="BV520" s="126">
        <v>35</v>
      </c>
      <c r="BW520" s="126">
        <v>18</v>
      </c>
      <c r="BX520" s="126">
        <v>1</v>
      </c>
      <c r="BY520" s="126">
        <v>0</v>
      </c>
      <c r="BZ520" s="126">
        <v>109</v>
      </c>
      <c r="CA520" s="126">
        <v>48</v>
      </c>
    </row>
    <row r="521" spans="1:79" s="126" customFormat="1" ht="11.25" customHeight="1" x14ac:dyDescent="0.2">
      <c r="A521" s="126" t="s">
        <v>5696</v>
      </c>
      <c r="B521" s="20">
        <v>462</v>
      </c>
      <c r="C521" s="20" t="e">
        <f>VLOOKUP(File2Modul(A521),ModulVerantwortung,2,FALSE)</f>
        <v>#N/A</v>
      </c>
      <c r="D521" s="20"/>
      <c r="E521" s="109" t="s">
        <v>5701</v>
      </c>
      <c r="F521" s="126">
        <v>5</v>
      </c>
      <c r="G521" s="126">
        <v>1</v>
      </c>
      <c r="H521" s="126">
        <v>0</v>
      </c>
      <c r="I521" s="126">
        <v>16</v>
      </c>
      <c r="J521" s="126">
        <v>0</v>
      </c>
      <c r="K521" s="126">
        <v>0</v>
      </c>
      <c r="L521" s="126">
        <v>4</v>
      </c>
      <c r="M521" s="143" t="s">
        <v>5702</v>
      </c>
      <c r="N521" s="126">
        <v>16</v>
      </c>
      <c r="Q521" s="126">
        <v>1</v>
      </c>
      <c r="U521" s="126">
        <v>21</v>
      </c>
      <c r="V521" s="126" t="s">
        <v>3729</v>
      </c>
      <c r="W521" s="126">
        <v>10</v>
      </c>
      <c r="X521" s="126">
        <v>15</v>
      </c>
      <c r="Y521" s="126">
        <v>71</v>
      </c>
      <c r="Z521" s="126">
        <v>0</v>
      </c>
      <c r="AA521" s="126">
        <v>0</v>
      </c>
      <c r="AB521" s="126">
        <v>0</v>
      </c>
      <c r="AC521" s="126">
        <v>0</v>
      </c>
      <c r="AD521" s="126">
        <v>0</v>
      </c>
      <c r="AE521" s="126">
        <v>1</v>
      </c>
      <c r="AF521" s="126">
        <v>0.76</v>
      </c>
      <c r="AG521" s="126">
        <v>1</v>
      </c>
      <c r="AH521" s="126">
        <v>0</v>
      </c>
      <c r="AI521" s="126">
        <v>1</v>
      </c>
      <c r="BR521" s="126">
        <v>7</v>
      </c>
      <c r="BS521" s="126">
        <v>10</v>
      </c>
      <c r="BT521" s="126">
        <v>11</v>
      </c>
      <c r="BV521" s="126">
        <v>25</v>
      </c>
      <c r="BW521" s="126">
        <v>17</v>
      </c>
      <c r="BX521" s="126">
        <v>1</v>
      </c>
      <c r="BY521" s="126">
        <v>0</v>
      </c>
      <c r="BZ521" s="126">
        <v>124</v>
      </c>
      <c r="CA521" s="126">
        <v>56</v>
      </c>
    </row>
    <row r="522" spans="1:79" s="126" customFormat="1" ht="11.25" customHeight="1" x14ac:dyDescent="0.2">
      <c r="A522" s="126" t="s">
        <v>5696</v>
      </c>
      <c r="B522" s="20">
        <v>548</v>
      </c>
      <c r="C522" s="20" t="e">
        <f>VLOOKUP(File2Modul(A522),ModulVerantwortung,2,FALSE)</f>
        <v>#N/A</v>
      </c>
      <c r="D522" s="20"/>
      <c r="E522" s="109" t="s">
        <v>5703</v>
      </c>
      <c r="F522" s="126">
        <v>6</v>
      </c>
      <c r="G522" s="126">
        <v>2</v>
      </c>
      <c r="H522" s="126">
        <v>0</v>
      </c>
      <c r="I522" s="126">
        <v>12</v>
      </c>
      <c r="J522" s="126">
        <v>0</v>
      </c>
      <c r="K522" s="126">
        <v>2</v>
      </c>
      <c r="L522" s="126">
        <v>4</v>
      </c>
      <c r="M522" s="143" t="s">
        <v>5704</v>
      </c>
      <c r="N522" s="126">
        <v>21</v>
      </c>
      <c r="Q522" s="126">
        <v>1</v>
      </c>
      <c r="U522" s="126">
        <v>28</v>
      </c>
      <c r="V522" s="126" t="s">
        <v>3790</v>
      </c>
      <c r="W522" s="126">
        <v>4</v>
      </c>
      <c r="X522" s="126">
        <v>10</v>
      </c>
      <c r="Y522" s="126">
        <v>75</v>
      </c>
      <c r="Z522" s="126">
        <v>0</v>
      </c>
      <c r="AA522" s="126">
        <v>0</v>
      </c>
      <c r="AB522" s="126">
        <v>0</v>
      </c>
      <c r="AC522" s="126">
        <v>0</v>
      </c>
      <c r="AD522" s="126">
        <v>0</v>
      </c>
      <c r="AE522" s="126">
        <v>1</v>
      </c>
      <c r="AF522" s="126">
        <v>0.43</v>
      </c>
      <c r="AG522" s="126">
        <v>1</v>
      </c>
      <c r="AH522" s="126">
        <v>0</v>
      </c>
      <c r="AI522" s="126">
        <v>1</v>
      </c>
      <c r="BR522" s="126">
        <v>4</v>
      </c>
      <c r="BS522" s="126">
        <v>7</v>
      </c>
      <c r="BT522" s="126">
        <v>7</v>
      </c>
      <c r="BV522" s="126">
        <v>35</v>
      </c>
      <c r="BW522" s="126">
        <v>22</v>
      </c>
      <c r="BX522" s="126">
        <v>1</v>
      </c>
      <c r="BY522" s="126">
        <v>6</v>
      </c>
      <c r="BZ522" s="126">
        <v>111</v>
      </c>
      <c r="CA522" s="126">
        <v>54</v>
      </c>
    </row>
    <row r="523" spans="1:79" s="126" customFormat="1" ht="11.25" customHeight="1" x14ac:dyDescent="0.2">
      <c r="A523" s="126" t="s">
        <v>5696</v>
      </c>
      <c r="B523" s="20">
        <v>635</v>
      </c>
      <c r="C523" s="20" t="e">
        <f>VLOOKUP(File2Modul(A523),ModulVerantwortung,2,FALSE)</f>
        <v>#N/A</v>
      </c>
      <c r="D523" s="20"/>
      <c r="E523" s="109" t="s">
        <v>5705</v>
      </c>
      <c r="F523" s="126">
        <v>1</v>
      </c>
      <c r="G523" s="126">
        <v>0</v>
      </c>
      <c r="H523" s="126">
        <v>0</v>
      </c>
      <c r="I523" s="126">
        <v>1</v>
      </c>
      <c r="J523" s="126">
        <v>0</v>
      </c>
      <c r="K523" s="126">
        <v>2</v>
      </c>
      <c r="L523" s="126">
        <v>4</v>
      </c>
      <c r="M523" s="143" t="s">
        <v>5706</v>
      </c>
      <c r="N523" s="126">
        <v>6</v>
      </c>
      <c r="Q523" s="126">
        <v>0</v>
      </c>
      <c r="U523" s="126">
        <v>6</v>
      </c>
      <c r="V523" s="126" t="s">
        <v>3507</v>
      </c>
      <c r="W523" s="126">
        <v>4</v>
      </c>
      <c r="X523" s="126">
        <v>5</v>
      </c>
      <c r="Y523" s="126">
        <v>26</v>
      </c>
      <c r="Z523" s="126">
        <v>0</v>
      </c>
      <c r="AA523" s="126">
        <v>0</v>
      </c>
      <c r="AB523" s="126">
        <v>0</v>
      </c>
      <c r="AC523" s="126">
        <v>0</v>
      </c>
      <c r="AD523" s="126">
        <v>0</v>
      </c>
      <c r="AE523" s="126">
        <v>0</v>
      </c>
      <c r="AF523" s="126">
        <v>0.17</v>
      </c>
      <c r="AG523" s="126">
        <v>0</v>
      </c>
      <c r="AH523" s="126">
        <v>0</v>
      </c>
      <c r="AI523" s="126">
        <v>1</v>
      </c>
      <c r="BR523" s="126">
        <v>6</v>
      </c>
      <c r="BS523" s="126">
        <v>6</v>
      </c>
      <c r="BT523" s="126">
        <v>6</v>
      </c>
      <c r="BV523" s="126">
        <v>6</v>
      </c>
      <c r="BW523" s="126">
        <v>6</v>
      </c>
      <c r="BX523" s="126">
        <v>1</v>
      </c>
      <c r="BY523" s="126">
        <v>0</v>
      </c>
      <c r="BZ523" s="126">
        <v>25</v>
      </c>
      <c r="CA523" s="126">
        <v>15</v>
      </c>
    </row>
    <row r="524" spans="1:79" s="126" customFormat="1" ht="11.25" customHeight="1" x14ac:dyDescent="0.2">
      <c r="A524" s="126" t="s">
        <v>5696</v>
      </c>
      <c r="B524" s="20">
        <v>671</v>
      </c>
      <c r="C524" s="20" t="e">
        <f>VLOOKUP(File2Modul(A524),ModulVerantwortung,2,FALSE)</f>
        <v>#N/A</v>
      </c>
      <c r="D524" s="20"/>
      <c r="E524" s="109" t="s">
        <v>5707</v>
      </c>
      <c r="F524" s="126">
        <v>6</v>
      </c>
      <c r="G524" s="126">
        <v>1</v>
      </c>
      <c r="H524" s="126">
        <v>0</v>
      </c>
      <c r="I524" s="126">
        <v>6</v>
      </c>
      <c r="J524" s="126">
        <v>0</v>
      </c>
      <c r="K524" s="126">
        <v>0</v>
      </c>
      <c r="L524" s="126">
        <v>2</v>
      </c>
      <c r="M524" s="143" t="s">
        <v>5708</v>
      </c>
      <c r="N524" s="126">
        <v>15</v>
      </c>
      <c r="Q524" s="126">
        <v>1</v>
      </c>
      <c r="U524" s="126">
        <v>35</v>
      </c>
      <c r="V524" s="126" t="s">
        <v>3790</v>
      </c>
      <c r="W524" s="126">
        <v>2</v>
      </c>
      <c r="X524" s="126">
        <v>8</v>
      </c>
      <c r="Y524" s="126">
        <v>77</v>
      </c>
      <c r="Z524" s="126">
        <v>0</v>
      </c>
      <c r="AA524" s="126">
        <v>0</v>
      </c>
      <c r="AB524" s="126">
        <v>0</v>
      </c>
      <c r="AC524" s="126">
        <v>0</v>
      </c>
      <c r="AD524" s="126">
        <v>0</v>
      </c>
      <c r="AE524" s="126">
        <v>1</v>
      </c>
      <c r="AF524" s="126">
        <v>0.17</v>
      </c>
      <c r="AG524" s="126">
        <v>1</v>
      </c>
      <c r="AH524" s="126">
        <v>0</v>
      </c>
      <c r="AI524" s="126">
        <v>1</v>
      </c>
      <c r="BR524" s="126">
        <v>5</v>
      </c>
      <c r="BS524" s="126">
        <v>13</v>
      </c>
      <c r="BT524" s="126">
        <v>14</v>
      </c>
      <c r="BV524" s="126">
        <v>42</v>
      </c>
      <c r="BW524" s="126">
        <v>16</v>
      </c>
      <c r="BX524" s="126">
        <v>1</v>
      </c>
      <c r="BY524" s="126">
        <v>0</v>
      </c>
      <c r="BZ524" s="126">
        <v>142</v>
      </c>
      <c r="CA524" s="126">
        <v>70</v>
      </c>
    </row>
    <row r="525" spans="1:79" s="126" customFormat="1" ht="11.25" customHeight="1" x14ac:dyDescent="0.2">
      <c r="A525" s="126" t="s">
        <v>5696</v>
      </c>
      <c r="B525" s="20">
        <v>762</v>
      </c>
      <c r="C525" s="20" t="e">
        <f>VLOOKUP(File2Modul(A525),ModulVerantwortung,2,FALSE)</f>
        <v>#N/A</v>
      </c>
      <c r="D525" s="20"/>
      <c r="E525" s="109" t="s">
        <v>5709</v>
      </c>
      <c r="F525" s="126">
        <v>2</v>
      </c>
      <c r="G525" s="126">
        <v>1</v>
      </c>
      <c r="H525" s="126">
        <v>0</v>
      </c>
      <c r="I525" s="126">
        <v>2</v>
      </c>
      <c r="J525" s="126">
        <v>0</v>
      </c>
      <c r="K525" s="126">
        <v>1</v>
      </c>
      <c r="L525" s="126">
        <v>0</v>
      </c>
      <c r="M525" s="143"/>
      <c r="N525" s="126">
        <v>4</v>
      </c>
      <c r="Q525" s="126">
        <v>0</v>
      </c>
      <c r="U525" s="126">
        <v>5</v>
      </c>
      <c r="V525" s="126" t="s">
        <v>3513</v>
      </c>
      <c r="W525" s="126">
        <v>0</v>
      </c>
      <c r="X525" s="126">
        <v>2</v>
      </c>
      <c r="Y525" s="126">
        <v>15</v>
      </c>
      <c r="Z525" s="126">
        <v>0</v>
      </c>
      <c r="AA525" s="126">
        <v>0</v>
      </c>
      <c r="AB525" s="126">
        <v>0</v>
      </c>
      <c r="AC525" s="126">
        <v>0</v>
      </c>
      <c r="AD525" s="126">
        <v>0</v>
      </c>
      <c r="AE525" s="126">
        <v>0</v>
      </c>
      <c r="AF525" s="126">
        <v>0.4</v>
      </c>
      <c r="AG525" s="126">
        <v>0</v>
      </c>
      <c r="AH525" s="126">
        <v>0</v>
      </c>
      <c r="AI525" s="126">
        <v>1</v>
      </c>
      <c r="BR525" s="126">
        <v>7</v>
      </c>
      <c r="BS525" s="126">
        <v>11</v>
      </c>
      <c r="BT525" s="126">
        <v>11</v>
      </c>
      <c r="BV525" s="126">
        <v>6</v>
      </c>
      <c r="BW525" s="126">
        <v>4</v>
      </c>
      <c r="BX525" s="126">
        <v>1</v>
      </c>
      <c r="BY525" s="126">
        <v>0</v>
      </c>
      <c r="BZ525" s="126">
        <v>28</v>
      </c>
      <c r="CA525" s="126">
        <v>16</v>
      </c>
    </row>
    <row r="526" spans="1:79" s="126" customFormat="1" ht="11.25" customHeight="1" x14ac:dyDescent="0.2">
      <c r="A526" s="126" t="s">
        <v>5696</v>
      </c>
      <c r="B526" s="20">
        <v>788</v>
      </c>
      <c r="C526" s="20" t="e">
        <f>VLOOKUP(File2Modul(A526),ModulVerantwortung,2,FALSE)</f>
        <v>#N/A</v>
      </c>
      <c r="D526" s="20"/>
      <c r="E526" s="109" t="s">
        <v>5710</v>
      </c>
      <c r="F526" s="126">
        <v>1</v>
      </c>
      <c r="G526" s="126">
        <v>0</v>
      </c>
      <c r="H526" s="126">
        <v>0</v>
      </c>
      <c r="I526" s="126">
        <v>1</v>
      </c>
      <c r="J526" s="126">
        <v>0</v>
      </c>
      <c r="K526" s="126">
        <v>1</v>
      </c>
      <c r="L526" s="126">
        <v>0</v>
      </c>
      <c r="M526" s="143"/>
      <c r="N526" s="126">
        <v>2</v>
      </c>
      <c r="Q526" s="126">
        <v>0</v>
      </c>
      <c r="U526" s="126">
        <v>2</v>
      </c>
      <c r="V526" s="126" t="s">
        <v>3507</v>
      </c>
      <c r="W526" s="126">
        <v>0</v>
      </c>
      <c r="X526" s="126">
        <v>1</v>
      </c>
      <c r="Y526" s="126">
        <v>4</v>
      </c>
      <c r="Z526" s="126">
        <v>0</v>
      </c>
      <c r="AA526" s="126">
        <v>0</v>
      </c>
      <c r="AB526" s="126">
        <v>0</v>
      </c>
      <c r="AC526" s="126">
        <v>0</v>
      </c>
      <c r="AD526" s="126">
        <v>0</v>
      </c>
      <c r="AE526" s="126">
        <v>0</v>
      </c>
      <c r="AF526" s="126">
        <v>0.5</v>
      </c>
      <c r="AG526" s="126">
        <v>0</v>
      </c>
      <c r="AH526" s="126">
        <v>0</v>
      </c>
      <c r="AI526" s="126">
        <v>1</v>
      </c>
      <c r="BR526" s="126">
        <v>10</v>
      </c>
      <c r="BS526" s="126">
        <v>10</v>
      </c>
      <c r="BT526" s="126">
        <v>10</v>
      </c>
      <c r="BV526" s="126">
        <v>2</v>
      </c>
      <c r="BW526" s="126">
        <v>2</v>
      </c>
      <c r="BX526" s="126">
        <v>1</v>
      </c>
      <c r="BY526" s="126">
        <v>0</v>
      </c>
      <c r="BZ526" s="126">
        <v>12</v>
      </c>
      <c r="CA526" s="126">
        <v>9</v>
      </c>
    </row>
    <row r="527" spans="1:79" s="126" customFormat="1" ht="11.25" customHeight="1" x14ac:dyDescent="0.2">
      <c r="A527" s="126" t="s">
        <v>5696</v>
      </c>
      <c r="B527" s="20">
        <v>803</v>
      </c>
      <c r="C527" s="20" t="e">
        <f>VLOOKUP(File2Modul(A527),ModulVerantwortung,2,FALSE)</f>
        <v>#N/A</v>
      </c>
      <c r="D527" s="20"/>
      <c r="E527" s="109" t="s">
        <v>5711</v>
      </c>
      <c r="F527" s="126">
        <v>2</v>
      </c>
      <c r="G527" s="126">
        <v>1</v>
      </c>
      <c r="H527" s="126">
        <v>0</v>
      </c>
      <c r="I527" s="126">
        <v>2</v>
      </c>
      <c r="J527" s="126">
        <v>0</v>
      </c>
      <c r="K527" s="126">
        <v>1</v>
      </c>
      <c r="L527" s="126">
        <v>0</v>
      </c>
      <c r="M527" s="143"/>
      <c r="N527" s="126">
        <v>4</v>
      </c>
      <c r="Q527" s="126">
        <v>0</v>
      </c>
      <c r="U527" s="126">
        <v>5</v>
      </c>
      <c r="V527" s="126" t="s">
        <v>3513</v>
      </c>
      <c r="W527" s="126">
        <v>0</v>
      </c>
      <c r="X527" s="126">
        <v>2</v>
      </c>
      <c r="Y527" s="126">
        <v>13</v>
      </c>
      <c r="Z527" s="126">
        <v>0</v>
      </c>
      <c r="AA527" s="126">
        <v>0</v>
      </c>
      <c r="AB527" s="126">
        <v>0</v>
      </c>
      <c r="AC527" s="126">
        <v>0</v>
      </c>
      <c r="AD527" s="126">
        <v>0</v>
      </c>
      <c r="AE527" s="126">
        <v>0</v>
      </c>
      <c r="AF527" s="126">
        <v>0.4</v>
      </c>
      <c r="AG527" s="126">
        <v>0</v>
      </c>
      <c r="AH527" s="126">
        <v>0</v>
      </c>
      <c r="AI527" s="126">
        <v>1</v>
      </c>
      <c r="BR527" s="126">
        <v>6</v>
      </c>
      <c r="BS527" s="126">
        <v>9</v>
      </c>
      <c r="BT527" s="126">
        <v>9</v>
      </c>
      <c r="BV527" s="126">
        <v>6</v>
      </c>
      <c r="BW527" s="126">
        <v>4</v>
      </c>
      <c r="BX527" s="126">
        <v>1</v>
      </c>
      <c r="BY527" s="126">
        <v>0</v>
      </c>
      <c r="BZ527" s="126">
        <v>25</v>
      </c>
      <c r="CA527" s="126">
        <v>13</v>
      </c>
    </row>
    <row r="528" spans="1:79" s="126" customFormat="1" ht="11.25" customHeight="1" x14ac:dyDescent="0.2">
      <c r="A528" s="126" t="s">
        <v>5696</v>
      </c>
      <c r="B528" s="20">
        <v>827</v>
      </c>
      <c r="C528" s="20" t="e">
        <f>VLOOKUP(File2Modul(A528),ModulVerantwortung,2,FALSE)</f>
        <v>#N/A</v>
      </c>
      <c r="D528" s="20"/>
      <c r="E528" s="109" t="s">
        <v>5712</v>
      </c>
      <c r="F528" s="126">
        <v>5</v>
      </c>
      <c r="G528" s="126">
        <v>2</v>
      </c>
      <c r="H528" s="126">
        <v>0</v>
      </c>
      <c r="I528" s="126">
        <v>9</v>
      </c>
      <c r="J528" s="126">
        <v>0</v>
      </c>
      <c r="K528" s="126">
        <v>0</v>
      </c>
      <c r="L528" s="126">
        <v>1</v>
      </c>
      <c r="M528" s="143" t="s">
        <v>5713</v>
      </c>
      <c r="N528" s="126">
        <v>13</v>
      </c>
      <c r="Q528" s="126">
        <v>1</v>
      </c>
      <c r="U528" s="126">
        <v>15</v>
      </c>
      <c r="V528" s="126" t="s">
        <v>3729</v>
      </c>
      <c r="W528" s="126">
        <v>2</v>
      </c>
      <c r="X528" s="126">
        <v>7</v>
      </c>
      <c r="Y528" s="126">
        <v>38</v>
      </c>
      <c r="Z528" s="126">
        <v>0</v>
      </c>
      <c r="AA528" s="126">
        <v>0</v>
      </c>
      <c r="AB528" s="126">
        <v>0</v>
      </c>
      <c r="AC528" s="126">
        <v>0</v>
      </c>
      <c r="AD528" s="126">
        <v>0</v>
      </c>
      <c r="AE528" s="126">
        <v>0</v>
      </c>
      <c r="AF528" s="126">
        <v>0.6</v>
      </c>
      <c r="AG528" s="126">
        <v>1</v>
      </c>
      <c r="AH528" s="126">
        <v>0</v>
      </c>
      <c r="AI528" s="126">
        <v>1</v>
      </c>
      <c r="BR528" s="126">
        <v>8</v>
      </c>
      <c r="BS528" s="126">
        <v>11</v>
      </c>
      <c r="BT528" s="126">
        <v>11</v>
      </c>
      <c r="BV528" s="126">
        <v>19</v>
      </c>
      <c r="BW528" s="126">
        <v>13</v>
      </c>
      <c r="BX528" s="126">
        <v>1</v>
      </c>
      <c r="BY528" s="126">
        <v>0</v>
      </c>
      <c r="BZ528" s="126">
        <v>94</v>
      </c>
      <c r="CA528" s="126">
        <v>60</v>
      </c>
    </row>
    <row r="529" spans="1:79" s="126" customFormat="1" ht="11.25" customHeight="1" x14ac:dyDescent="0.2">
      <c r="A529" s="126" t="s">
        <v>5696</v>
      </c>
      <c r="B529" s="20">
        <v>0</v>
      </c>
      <c r="C529" s="20" t="e">
        <f>VLOOKUP(File2Modul(A529),ModulVerantwortung,2,FALSE)</f>
        <v>#N/A</v>
      </c>
      <c r="D529" s="20"/>
      <c r="E529" s="109" t="s">
        <v>5696</v>
      </c>
      <c r="M529" s="143"/>
      <c r="O529" s="126">
        <f>IF(ISNUMBER(T529),IF(T529&lt;&gt;0,S529/T529,O$23),"")</f>
        <v>1.4639175257731958</v>
      </c>
      <c r="P529" s="126">
        <f>IF(AND(ISNUMBER(AQ529),ISNUMBER(AR529)),IF(OR(AQ529&lt;&gt;0,AR529&lt;&gt;0),(T529+BG529)/(AQ529+AR529),P$23),"")</f>
        <v>8.7324840764331206</v>
      </c>
      <c r="S529" s="126">
        <v>142</v>
      </c>
      <c r="T529" s="126">
        <v>97</v>
      </c>
      <c r="AJ529" s="126" t="s">
        <v>3502</v>
      </c>
      <c r="AK529" s="126">
        <v>8</v>
      </c>
      <c r="AL529" s="126">
        <v>1</v>
      </c>
      <c r="AM529" s="126">
        <v>10</v>
      </c>
      <c r="AN529" s="126">
        <v>22</v>
      </c>
      <c r="AO529" s="126" t="s">
        <v>3503</v>
      </c>
      <c r="AP529" s="126">
        <v>122</v>
      </c>
      <c r="AQ529" s="126">
        <v>28</v>
      </c>
      <c r="AR529" s="126">
        <v>129</v>
      </c>
      <c r="AS529" s="126">
        <v>1699</v>
      </c>
      <c r="AT529" s="126">
        <v>884</v>
      </c>
      <c r="AU529" s="126">
        <v>1039</v>
      </c>
      <c r="AV529" s="126">
        <v>3657</v>
      </c>
      <c r="AW529" s="126">
        <v>14.37</v>
      </c>
      <c r="AX529" s="126">
        <v>178124</v>
      </c>
      <c r="AY529" s="126">
        <v>12394</v>
      </c>
      <c r="AZ529" s="126">
        <v>29.69</v>
      </c>
      <c r="BA529" s="126">
        <v>8.67</v>
      </c>
      <c r="BB529" s="126">
        <v>70.8</v>
      </c>
      <c r="BC529" s="126">
        <v>3</v>
      </c>
      <c r="BD529" s="126">
        <v>867</v>
      </c>
      <c r="BE529" s="126">
        <v>293</v>
      </c>
      <c r="BF529" s="126">
        <v>421</v>
      </c>
      <c r="BG529" s="126">
        <v>1274</v>
      </c>
      <c r="BH529" s="126">
        <v>122</v>
      </c>
      <c r="BI529" s="126" t="s">
        <v>3504</v>
      </c>
      <c r="BJ529" s="126">
        <v>2.0659999999999998</v>
      </c>
      <c r="BK529" s="126">
        <v>2.5569999999999999</v>
      </c>
      <c r="BL529" s="126">
        <v>3.0329999999999999</v>
      </c>
      <c r="BM529" s="126">
        <v>3.294</v>
      </c>
      <c r="BN529" s="126">
        <v>3.472</v>
      </c>
      <c r="BO529" s="126">
        <v>3.5659999999999998</v>
      </c>
      <c r="BP529" s="126" t="s">
        <v>3505</v>
      </c>
      <c r="BQ529" s="126">
        <v>1.962</v>
      </c>
    </row>
    <row r="530" spans="1:79" s="126" customFormat="1" ht="11.25" customHeight="1" x14ac:dyDescent="0.2">
      <c r="A530" s="126" t="s">
        <v>5714</v>
      </c>
      <c r="B530" s="20">
        <v>0</v>
      </c>
      <c r="C530" s="20" t="e">
        <f>VLOOKUP(File2Modul(A530),ModulVerantwortung,2,FALSE)</f>
        <v>#N/A</v>
      </c>
      <c r="D530" s="20"/>
      <c r="E530" s="109" t="s">
        <v>5714</v>
      </c>
      <c r="M530" s="143"/>
      <c r="O530" s="126">
        <f>IF(ISNUMBER(T530),IF(T530&lt;&gt;0,S530/T530,O$23),"")</f>
        <v>19</v>
      </c>
      <c r="P530" s="126">
        <f>IF(AND(ISNUMBER(AQ530),ISNUMBER(AR530)),IF(OR(AQ530&lt;&gt;0,AR530&lt;&gt;0),(T530+BG530)/(AQ530+AR530),P$23),"")</f>
        <v>1.2962962962962963</v>
      </c>
      <c r="S530" s="126">
        <v>19</v>
      </c>
      <c r="T530" s="126">
        <v>1</v>
      </c>
      <c r="AJ530" s="126" t="s">
        <v>3502</v>
      </c>
      <c r="AK530" s="126">
        <v>0</v>
      </c>
      <c r="AL530" s="126">
        <v>1</v>
      </c>
      <c r="AM530" s="126">
        <v>0</v>
      </c>
      <c r="AN530" s="126">
        <v>0</v>
      </c>
      <c r="AO530" s="126" t="s">
        <v>3503</v>
      </c>
      <c r="AP530" s="126">
        <v>17</v>
      </c>
      <c r="AQ530" s="126">
        <v>10</v>
      </c>
      <c r="AR530" s="126">
        <v>17</v>
      </c>
      <c r="AS530" s="126">
        <v>53</v>
      </c>
      <c r="AT530" s="126">
        <v>105</v>
      </c>
      <c r="AU530" s="126">
        <v>103</v>
      </c>
      <c r="AV530" s="126">
        <v>324</v>
      </c>
      <c r="AW530" s="126">
        <v>3.12</v>
      </c>
      <c r="AX530" s="126">
        <v>787</v>
      </c>
      <c r="AY530" s="126">
        <v>252</v>
      </c>
      <c r="AZ530" s="126">
        <v>0.13</v>
      </c>
      <c r="BA530" s="126">
        <v>0</v>
      </c>
      <c r="BB530" s="126">
        <v>97.32</v>
      </c>
      <c r="BC530" s="126">
        <v>0</v>
      </c>
      <c r="BD530" s="126">
        <v>55</v>
      </c>
      <c r="BE530" s="126">
        <v>11</v>
      </c>
      <c r="BF530" s="126">
        <v>18</v>
      </c>
      <c r="BG530" s="126">
        <v>34</v>
      </c>
      <c r="BH530" s="126">
        <v>8</v>
      </c>
      <c r="BI530" s="126" t="s">
        <v>3504</v>
      </c>
      <c r="BJ530" s="126">
        <v>0.114</v>
      </c>
      <c r="BK530" s="126">
        <v>0.11700000000000001</v>
      </c>
      <c r="BL530" s="126">
        <v>0.111</v>
      </c>
      <c r="BM530" s="126">
        <v>1.0960000000000001</v>
      </c>
      <c r="BN530" s="126">
        <v>1.1779999999999999</v>
      </c>
      <c r="BO530" s="126">
        <v>1.2370000000000001</v>
      </c>
      <c r="BP530" s="126" t="s">
        <v>3505</v>
      </c>
      <c r="BQ530" s="126">
        <v>1.798</v>
      </c>
    </row>
    <row r="531" spans="1:79" s="126" customFormat="1" ht="11.25" customHeight="1" x14ac:dyDescent="0.2">
      <c r="A531" s="126" t="s">
        <v>5715</v>
      </c>
      <c r="B531" s="20">
        <v>435</v>
      </c>
      <c r="C531" s="20" t="e">
        <f>VLOOKUP(File2Modul(A531),ModulVerantwortung,2,FALSE)</f>
        <v>#N/A</v>
      </c>
      <c r="D531" s="20"/>
      <c r="E531" s="109" t="s">
        <v>5716</v>
      </c>
      <c r="F531" s="126">
        <v>6</v>
      </c>
      <c r="G531" s="126">
        <v>2</v>
      </c>
      <c r="H531" s="126">
        <v>0</v>
      </c>
      <c r="I531" s="126">
        <v>6</v>
      </c>
      <c r="J531" s="126">
        <v>0</v>
      </c>
      <c r="K531" s="126">
        <v>0</v>
      </c>
      <c r="L531" s="126">
        <v>1</v>
      </c>
      <c r="M531" s="143" t="s">
        <v>5717</v>
      </c>
      <c r="N531" s="126">
        <v>14</v>
      </c>
      <c r="Q531" s="126">
        <v>1</v>
      </c>
      <c r="U531" s="126">
        <v>20</v>
      </c>
      <c r="V531" s="126" t="s">
        <v>3790</v>
      </c>
      <c r="W531" s="126">
        <v>1</v>
      </c>
      <c r="X531" s="126">
        <v>7</v>
      </c>
      <c r="Y531" s="126">
        <v>53</v>
      </c>
      <c r="Z531" s="126">
        <v>0</v>
      </c>
      <c r="AA531" s="126">
        <v>0</v>
      </c>
      <c r="AB531" s="126">
        <v>0</v>
      </c>
      <c r="AC531" s="126">
        <v>0</v>
      </c>
      <c r="AD531" s="126">
        <v>0</v>
      </c>
      <c r="AE531" s="126">
        <v>0</v>
      </c>
      <c r="AF531" s="126">
        <v>0.3</v>
      </c>
      <c r="AG531" s="126">
        <v>1</v>
      </c>
      <c r="AH531" s="126">
        <v>0</v>
      </c>
      <c r="AI531" s="126">
        <v>1</v>
      </c>
      <c r="BR531" s="126">
        <v>4</v>
      </c>
      <c r="BS531" s="126">
        <v>8</v>
      </c>
      <c r="BT531" s="126">
        <v>8</v>
      </c>
      <c r="BV531" s="126">
        <v>27</v>
      </c>
      <c r="BW531" s="126">
        <v>14</v>
      </c>
      <c r="BX531" s="126">
        <v>1</v>
      </c>
      <c r="BY531" s="126">
        <v>0</v>
      </c>
      <c r="BZ531" s="126">
        <v>80</v>
      </c>
      <c r="CA531" s="126">
        <v>35</v>
      </c>
    </row>
    <row r="532" spans="1:79" s="126" customFormat="1" ht="11.25" customHeight="1" x14ac:dyDescent="0.2">
      <c r="A532" s="126" t="s">
        <v>5715</v>
      </c>
      <c r="B532" s="20">
        <v>498</v>
      </c>
      <c r="C532" s="20" t="e">
        <f>VLOOKUP(File2Modul(A532),ModulVerantwortung,2,FALSE)</f>
        <v>#N/A</v>
      </c>
      <c r="D532" s="20"/>
      <c r="E532" s="109" t="s">
        <v>5718</v>
      </c>
      <c r="F532" s="126">
        <v>2</v>
      </c>
      <c r="G532" s="126">
        <v>1</v>
      </c>
      <c r="H532" s="126">
        <v>0</v>
      </c>
      <c r="I532" s="126">
        <v>2</v>
      </c>
      <c r="J532" s="126">
        <v>0</v>
      </c>
      <c r="K532" s="126">
        <v>0</v>
      </c>
      <c r="L532" s="126">
        <v>4</v>
      </c>
      <c r="M532" s="143" t="s">
        <v>5719</v>
      </c>
      <c r="N532" s="126">
        <v>9</v>
      </c>
      <c r="Q532" s="126">
        <v>1</v>
      </c>
      <c r="U532" s="126">
        <v>10</v>
      </c>
      <c r="V532" s="126" t="s">
        <v>3513</v>
      </c>
      <c r="W532" s="126">
        <v>8</v>
      </c>
      <c r="X532" s="126">
        <v>10</v>
      </c>
      <c r="Y532" s="126">
        <v>30</v>
      </c>
      <c r="Z532" s="126">
        <v>0</v>
      </c>
      <c r="AA532" s="126">
        <v>0</v>
      </c>
      <c r="AB532" s="126">
        <v>0</v>
      </c>
      <c r="AC532" s="126">
        <v>0</v>
      </c>
      <c r="AD532" s="126">
        <v>0</v>
      </c>
      <c r="AE532" s="126">
        <v>0</v>
      </c>
      <c r="AF532" s="126">
        <v>0.2</v>
      </c>
      <c r="AG532" s="126">
        <v>0</v>
      </c>
      <c r="AH532" s="126">
        <v>0</v>
      </c>
      <c r="AI532" s="126">
        <v>1</v>
      </c>
      <c r="BR532" s="126">
        <v>6</v>
      </c>
      <c r="BS532" s="126">
        <v>7</v>
      </c>
      <c r="BT532" s="126">
        <v>7</v>
      </c>
      <c r="BV532" s="126">
        <v>11</v>
      </c>
      <c r="BW532" s="126">
        <v>9</v>
      </c>
      <c r="BX532" s="126">
        <v>1</v>
      </c>
      <c r="BY532" s="126">
        <v>0</v>
      </c>
      <c r="BZ532" s="126">
        <v>49</v>
      </c>
      <c r="CA532" s="126">
        <v>20</v>
      </c>
    </row>
    <row r="533" spans="1:79" s="126" customFormat="1" ht="11.25" customHeight="1" x14ac:dyDescent="0.2">
      <c r="A533" s="126" t="s">
        <v>5715</v>
      </c>
      <c r="B533" s="20">
        <v>543</v>
      </c>
      <c r="C533" s="20" t="e">
        <f>VLOOKUP(File2Modul(A533),ModulVerantwortung,2,FALSE)</f>
        <v>#N/A</v>
      </c>
      <c r="D533" s="20"/>
      <c r="E533" s="109" t="s">
        <v>5720</v>
      </c>
      <c r="F533" s="126">
        <v>6</v>
      </c>
      <c r="G533" s="126">
        <v>2</v>
      </c>
      <c r="H533" s="126">
        <v>0</v>
      </c>
      <c r="I533" s="126">
        <v>12</v>
      </c>
      <c r="J533" s="126">
        <v>0</v>
      </c>
      <c r="K533" s="126">
        <v>2</v>
      </c>
      <c r="L533" s="126">
        <v>4</v>
      </c>
      <c r="M533" s="143" t="s">
        <v>5721</v>
      </c>
      <c r="N533" s="126">
        <v>21</v>
      </c>
      <c r="Q533" s="126">
        <v>1</v>
      </c>
      <c r="U533" s="126">
        <v>28</v>
      </c>
      <c r="V533" s="126" t="s">
        <v>3790</v>
      </c>
      <c r="W533" s="126">
        <v>4</v>
      </c>
      <c r="X533" s="126">
        <v>10</v>
      </c>
      <c r="Y533" s="126">
        <v>76</v>
      </c>
      <c r="Z533" s="126">
        <v>0</v>
      </c>
      <c r="AA533" s="126">
        <v>0</v>
      </c>
      <c r="AB533" s="126">
        <v>0</v>
      </c>
      <c r="AC533" s="126">
        <v>0</v>
      </c>
      <c r="AD533" s="126">
        <v>0</v>
      </c>
      <c r="AE533" s="126">
        <v>1</v>
      </c>
      <c r="AF533" s="126">
        <v>0.43</v>
      </c>
      <c r="AG533" s="126">
        <v>1</v>
      </c>
      <c r="AH533" s="126">
        <v>0</v>
      </c>
      <c r="AI533" s="126">
        <v>1</v>
      </c>
      <c r="BR533" s="126">
        <v>4</v>
      </c>
      <c r="BS533" s="126">
        <v>7</v>
      </c>
      <c r="BT533" s="126">
        <v>7</v>
      </c>
      <c r="BV533" s="126">
        <v>35</v>
      </c>
      <c r="BW533" s="126">
        <v>22</v>
      </c>
      <c r="BX533" s="126">
        <v>1</v>
      </c>
      <c r="BY533" s="126">
        <v>6</v>
      </c>
      <c r="BZ533" s="126">
        <v>111</v>
      </c>
      <c r="CA533" s="126">
        <v>54</v>
      </c>
    </row>
    <row r="534" spans="1:79" s="126" customFormat="1" ht="11.25" customHeight="1" x14ac:dyDescent="0.2">
      <c r="A534" s="126" t="s">
        <v>5715</v>
      </c>
      <c r="B534" s="20">
        <v>631</v>
      </c>
      <c r="C534" s="20" t="e">
        <f>VLOOKUP(File2Modul(A534),ModulVerantwortung,2,FALSE)</f>
        <v>#N/A</v>
      </c>
      <c r="D534" s="20"/>
      <c r="E534" s="109" t="s">
        <v>5722</v>
      </c>
      <c r="F534" s="126">
        <v>2</v>
      </c>
      <c r="G534" s="126">
        <v>1</v>
      </c>
      <c r="H534" s="126">
        <v>0</v>
      </c>
      <c r="I534" s="126">
        <v>2</v>
      </c>
      <c r="J534" s="126">
        <v>0</v>
      </c>
      <c r="K534" s="126">
        <v>2</v>
      </c>
      <c r="L534" s="126">
        <v>6</v>
      </c>
      <c r="M534" s="143" t="s">
        <v>5723</v>
      </c>
      <c r="N534" s="126">
        <v>13</v>
      </c>
      <c r="Q534" s="126">
        <v>0</v>
      </c>
      <c r="U534" s="126">
        <v>15</v>
      </c>
      <c r="V534" s="126" t="s">
        <v>3513</v>
      </c>
      <c r="W534" s="126">
        <v>6</v>
      </c>
      <c r="X534" s="126">
        <v>8</v>
      </c>
      <c r="Y534" s="126">
        <v>49</v>
      </c>
      <c r="Z534" s="126">
        <v>0</v>
      </c>
      <c r="AA534" s="126">
        <v>0</v>
      </c>
      <c r="AB534" s="126">
        <v>0</v>
      </c>
      <c r="AC534" s="126">
        <v>0</v>
      </c>
      <c r="AD534" s="126">
        <v>0</v>
      </c>
      <c r="AE534" s="126">
        <v>1</v>
      </c>
      <c r="AF534" s="126">
        <v>0.13</v>
      </c>
      <c r="AG534" s="126">
        <v>0</v>
      </c>
      <c r="AH534" s="126">
        <v>0</v>
      </c>
      <c r="AI534" s="126">
        <v>1</v>
      </c>
      <c r="BR534" s="126">
        <v>5</v>
      </c>
      <c r="BS534" s="126">
        <v>6</v>
      </c>
      <c r="BT534" s="126">
        <v>7</v>
      </c>
      <c r="BV534" s="126">
        <v>16</v>
      </c>
      <c r="BW534" s="126">
        <v>14</v>
      </c>
      <c r="BX534" s="126">
        <v>1</v>
      </c>
      <c r="BY534" s="126">
        <v>0</v>
      </c>
      <c r="BZ534" s="126">
        <v>56</v>
      </c>
      <c r="CA534" s="126">
        <v>37</v>
      </c>
    </row>
    <row r="535" spans="1:79" s="126" customFormat="1" ht="11.25" customHeight="1" x14ac:dyDescent="0.2">
      <c r="A535" s="126" t="s">
        <v>5715</v>
      </c>
      <c r="B535" s="20">
        <v>690</v>
      </c>
      <c r="C535" s="20" t="e">
        <f>VLOOKUP(File2Modul(A535),ModulVerantwortung,2,FALSE)</f>
        <v>#N/A</v>
      </c>
      <c r="D535" s="20"/>
      <c r="E535" s="109" t="s">
        <v>5724</v>
      </c>
      <c r="F535" s="126">
        <v>3</v>
      </c>
      <c r="G535" s="126">
        <v>1</v>
      </c>
      <c r="H535" s="126">
        <v>0</v>
      </c>
      <c r="I535" s="126">
        <v>3</v>
      </c>
      <c r="J535" s="126">
        <v>0</v>
      </c>
      <c r="K535" s="126">
        <v>0</v>
      </c>
      <c r="L535" s="126">
        <v>4</v>
      </c>
      <c r="M535" s="143" t="s">
        <v>5725</v>
      </c>
      <c r="N535" s="126">
        <v>12</v>
      </c>
      <c r="Q535" s="126">
        <v>1</v>
      </c>
      <c r="U535" s="126">
        <v>17</v>
      </c>
      <c r="V535" s="126" t="s">
        <v>3516</v>
      </c>
      <c r="W535" s="126">
        <v>4</v>
      </c>
      <c r="X535" s="126">
        <v>7</v>
      </c>
      <c r="Y535" s="126">
        <v>49</v>
      </c>
      <c r="Z535" s="126">
        <v>0</v>
      </c>
      <c r="AA535" s="126">
        <v>0</v>
      </c>
      <c r="AB535" s="126">
        <v>0</v>
      </c>
      <c r="AC535" s="126">
        <v>0</v>
      </c>
      <c r="AD535" s="126">
        <v>0</v>
      </c>
      <c r="AE535" s="126">
        <v>2</v>
      </c>
      <c r="AF535" s="126">
        <v>0.18</v>
      </c>
      <c r="AG535" s="126">
        <v>0</v>
      </c>
      <c r="AH535" s="126">
        <v>0</v>
      </c>
      <c r="AI535" s="126">
        <v>1</v>
      </c>
      <c r="BR535" s="126">
        <v>5</v>
      </c>
      <c r="BS535" s="126">
        <v>8</v>
      </c>
      <c r="BT535" s="126">
        <v>10</v>
      </c>
      <c r="BV535" s="126">
        <v>21</v>
      </c>
      <c r="BW535" s="126">
        <v>14</v>
      </c>
      <c r="BX535" s="126">
        <v>1</v>
      </c>
      <c r="BY535" s="126">
        <v>0</v>
      </c>
      <c r="BZ535" s="126">
        <v>79</v>
      </c>
      <c r="CA535" s="126">
        <v>46</v>
      </c>
    </row>
    <row r="536" spans="1:79" s="126" customFormat="1" ht="11.25" customHeight="1" x14ac:dyDescent="0.2">
      <c r="A536" s="126" t="s">
        <v>5715</v>
      </c>
      <c r="B536" s="20">
        <v>753</v>
      </c>
      <c r="C536" s="20" t="e">
        <f>VLOOKUP(File2Modul(A536),ModulVerantwortung,2,FALSE)</f>
        <v>#N/A</v>
      </c>
      <c r="D536" s="20"/>
      <c r="E536" s="109" t="s">
        <v>5726</v>
      </c>
      <c r="F536" s="126">
        <v>1</v>
      </c>
      <c r="G536" s="126">
        <v>0</v>
      </c>
      <c r="H536" s="126">
        <v>0</v>
      </c>
      <c r="I536" s="126">
        <v>1</v>
      </c>
      <c r="J536" s="126">
        <v>0</v>
      </c>
      <c r="K536" s="126">
        <v>1</v>
      </c>
      <c r="L536" s="126">
        <v>0</v>
      </c>
      <c r="M536" s="143"/>
      <c r="N536" s="126">
        <v>3</v>
      </c>
      <c r="Q536" s="126">
        <v>0</v>
      </c>
      <c r="U536" s="126">
        <v>3</v>
      </c>
      <c r="V536" s="126" t="s">
        <v>3507</v>
      </c>
      <c r="W536" s="126">
        <v>0</v>
      </c>
      <c r="X536" s="126">
        <v>1</v>
      </c>
      <c r="Y536" s="126">
        <v>9</v>
      </c>
      <c r="Z536" s="126">
        <v>0</v>
      </c>
      <c r="AA536" s="126">
        <v>0</v>
      </c>
      <c r="AB536" s="126">
        <v>0</v>
      </c>
      <c r="AC536" s="126">
        <v>0</v>
      </c>
      <c r="AD536" s="126">
        <v>0</v>
      </c>
      <c r="AE536" s="126">
        <v>0</v>
      </c>
      <c r="AF536" s="126">
        <v>0.33</v>
      </c>
      <c r="AG536" s="126">
        <v>0</v>
      </c>
      <c r="AH536" s="126">
        <v>0</v>
      </c>
      <c r="AI536" s="126">
        <v>1</v>
      </c>
      <c r="BR536" s="126">
        <v>8</v>
      </c>
      <c r="BS536" s="126">
        <v>8</v>
      </c>
      <c r="BT536" s="126">
        <v>8</v>
      </c>
      <c r="BV536" s="126">
        <v>3</v>
      </c>
      <c r="BW536" s="126">
        <v>3</v>
      </c>
      <c r="BX536" s="126">
        <v>1</v>
      </c>
      <c r="BY536" s="126">
        <v>0</v>
      </c>
      <c r="BZ536" s="126">
        <v>14</v>
      </c>
      <c r="CA536" s="126">
        <v>12</v>
      </c>
    </row>
    <row r="537" spans="1:79" s="126" customFormat="1" ht="11.25" customHeight="1" x14ac:dyDescent="0.2">
      <c r="A537" s="126" t="s">
        <v>5715</v>
      </c>
      <c r="B537" s="20">
        <v>773</v>
      </c>
      <c r="C537" s="20" t="e">
        <f>VLOOKUP(File2Modul(A537),ModulVerantwortung,2,FALSE)</f>
        <v>#N/A</v>
      </c>
      <c r="D537" s="20"/>
      <c r="E537" s="109" t="s">
        <v>5727</v>
      </c>
      <c r="F537" s="126">
        <v>1</v>
      </c>
      <c r="G537" s="126">
        <v>0</v>
      </c>
      <c r="H537" s="126">
        <v>0</v>
      </c>
      <c r="I537" s="126">
        <v>1</v>
      </c>
      <c r="J537" s="126">
        <v>0</v>
      </c>
      <c r="K537" s="126">
        <v>1</v>
      </c>
      <c r="L537" s="126">
        <v>0</v>
      </c>
      <c r="M537" s="143"/>
      <c r="N537" s="126">
        <v>2</v>
      </c>
      <c r="Q537" s="126">
        <v>0</v>
      </c>
      <c r="U537" s="126">
        <v>2</v>
      </c>
      <c r="V537" s="126" t="s">
        <v>3507</v>
      </c>
      <c r="W537" s="126">
        <v>0</v>
      </c>
      <c r="X537" s="126">
        <v>1</v>
      </c>
      <c r="Y537" s="126">
        <v>3</v>
      </c>
      <c r="Z537" s="126">
        <v>0</v>
      </c>
      <c r="AA537" s="126">
        <v>0</v>
      </c>
      <c r="AB537" s="126">
        <v>0</v>
      </c>
      <c r="AC537" s="126">
        <v>0</v>
      </c>
      <c r="AD537" s="126">
        <v>0</v>
      </c>
      <c r="AE537" s="126">
        <v>0</v>
      </c>
      <c r="AF537" s="126">
        <v>0.5</v>
      </c>
      <c r="AG537" s="126">
        <v>0</v>
      </c>
      <c r="AH537" s="126">
        <v>0</v>
      </c>
      <c r="AI537" s="126">
        <v>1</v>
      </c>
      <c r="BR537" s="126">
        <v>9</v>
      </c>
      <c r="BS537" s="126">
        <v>9</v>
      </c>
      <c r="BT537" s="126">
        <v>9</v>
      </c>
      <c r="BV537" s="126">
        <v>2</v>
      </c>
      <c r="BW537" s="126">
        <v>2</v>
      </c>
      <c r="BX537" s="126">
        <v>1</v>
      </c>
      <c r="BY537" s="126">
        <v>0</v>
      </c>
      <c r="BZ537" s="126">
        <v>10</v>
      </c>
      <c r="CA537" s="126">
        <v>8</v>
      </c>
    </row>
    <row r="538" spans="1:79" s="126" customFormat="1" ht="11.25" customHeight="1" x14ac:dyDescent="0.2">
      <c r="A538" s="126" t="s">
        <v>5715</v>
      </c>
      <c r="B538" s="20">
        <v>787</v>
      </c>
      <c r="C538" s="20" t="e">
        <f>VLOOKUP(File2Modul(A538),ModulVerantwortung,2,FALSE)</f>
        <v>#N/A</v>
      </c>
      <c r="D538" s="20"/>
      <c r="E538" s="109" t="s">
        <v>5728</v>
      </c>
      <c r="F538" s="126">
        <v>3</v>
      </c>
      <c r="G538" s="126">
        <v>2</v>
      </c>
      <c r="H538" s="126">
        <v>0</v>
      </c>
      <c r="I538" s="126">
        <v>3</v>
      </c>
      <c r="J538" s="126">
        <v>0</v>
      </c>
      <c r="K538" s="126">
        <v>0</v>
      </c>
      <c r="L538" s="126">
        <v>1</v>
      </c>
      <c r="M538" s="143" t="s">
        <v>5729</v>
      </c>
      <c r="N538" s="126">
        <v>7</v>
      </c>
      <c r="Q538" s="126">
        <v>1</v>
      </c>
      <c r="U538" s="126">
        <v>8</v>
      </c>
      <c r="V538" s="126" t="s">
        <v>3516</v>
      </c>
      <c r="W538" s="126">
        <v>1</v>
      </c>
      <c r="X538" s="126">
        <v>4</v>
      </c>
      <c r="Y538" s="126">
        <v>20</v>
      </c>
      <c r="Z538" s="126">
        <v>0</v>
      </c>
      <c r="AA538" s="126">
        <v>0</v>
      </c>
      <c r="AB538" s="126">
        <v>0</v>
      </c>
      <c r="AC538" s="126">
        <v>0</v>
      </c>
      <c r="AD538" s="126">
        <v>0</v>
      </c>
      <c r="AE538" s="126">
        <v>0</v>
      </c>
      <c r="AF538" s="126">
        <v>0.38</v>
      </c>
      <c r="AG538" s="126">
        <v>0</v>
      </c>
      <c r="AH538" s="126">
        <v>0</v>
      </c>
      <c r="AI538" s="126">
        <v>1</v>
      </c>
      <c r="BR538" s="126">
        <v>7</v>
      </c>
      <c r="BS538" s="126">
        <v>11</v>
      </c>
      <c r="BT538" s="126">
        <v>11</v>
      </c>
      <c r="BV538" s="126">
        <v>10</v>
      </c>
      <c r="BW538" s="126">
        <v>7</v>
      </c>
      <c r="BX538" s="126">
        <v>1</v>
      </c>
      <c r="BY538" s="126">
        <v>0</v>
      </c>
      <c r="BZ538" s="126">
        <v>48</v>
      </c>
      <c r="CA538" s="126">
        <v>31</v>
      </c>
    </row>
    <row r="539" spans="1:79" s="126" customFormat="1" ht="11.25" customHeight="1" x14ac:dyDescent="0.2">
      <c r="A539" s="126" t="s">
        <v>5715</v>
      </c>
      <c r="B539" s="20">
        <v>0</v>
      </c>
      <c r="C539" s="20" t="e">
        <f>VLOOKUP(File2Modul(A539),ModulVerantwortung,2,FALSE)</f>
        <v>#N/A</v>
      </c>
      <c r="D539" s="20"/>
      <c r="E539" s="109" t="s">
        <v>5715</v>
      </c>
      <c r="M539" s="143"/>
      <c r="O539" s="126">
        <f>IF(ISNUMBER(T539),IF(T539&lt;&gt;0,S539/T539,O$23),"")</f>
        <v>1.4024390243902438</v>
      </c>
      <c r="P539" s="126">
        <f>IF(AND(ISNUMBER(AQ539),ISNUMBER(AR539)),IF(OR(AQ539&lt;&gt;0,AR539&lt;&gt;0),(T539+BG539)/(AQ539+AR539),P$23),"")</f>
        <v>8.6287878787878789</v>
      </c>
      <c r="S539" s="126">
        <v>115</v>
      </c>
      <c r="T539" s="126">
        <v>82</v>
      </c>
      <c r="AJ539" s="126" t="s">
        <v>3502</v>
      </c>
      <c r="AK539" s="126">
        <v>7</v>
      </c>
      <c r="AL539" s="126">
        <v>1</v>
      </c>
      <c r="AM539" s="126">
        <v>8</v>
      </c>
      <c r="AN539" s="126">
        <v>24</v>
      </c>
      <c r="AO539" s="126" t="s">
        <v>3503</v>
      </c>
      <c r="AP539" s="126">
        <v>103</v>
      </c>
      <c r="AQ539" s="126">
        <v>26</v>
      </c>
      <c r="AR539" s="126">
        <v>106</v>
      </c>
      <c r="AS539" s="126">
        <v>1353</v>
      </c>
      <c r="AT539" s="126">
        <v>721</v>
      </c>
      <c r="AU539" s="126">
        <v>835</v>
      </c>
      <c r="AV539" s="126">
        <v>2908</v>
      </c>
      <c r="AW539" s="126">
        <v>13.52</v>
      </c>
      <c r="AX539" s="126">
        <v>128854</v>
      </c>
      <c r="AY539" s="126">
        <v>9531</v>
      </c>
      <c r="AZ539" s="126">
        <v>21.48</v>
      </c>
      <c r="BA539" s="126">
        <v>8.09</v>
      </c>
      <c r="BB539" s="126">
        <v>62.33</v>
      </c>
      <c r="BC539" s="126">
        <v>3</v>
      </c>
      <c r="BD539" s="126">
        <v>809</v>
      </c>
      <c r="BE539" s="126">
        <v>201</v>
      </c>
      <c r="BF539" s="126">
        <v>293</v>
      </c>
      <c r="BG539" s="126">
        <v>1057</v>
      </c>
      <c r="BH539" s="126">
        <v>99</v>
      </c>
      <c r="BI539" s="126" t="s">
        <v>3504</v>
      </c>
      <c r="BJ539" s="126">
        <v>1.921</v>
      </c>
      <c r="BK539" s="126">
        <v>2.3660000000000001</v>
      </c>
      <c r="BL539" s="126">
        <v>2.7919999999999998</v>
      </c>
      <c r="BM539" s="126">
        <v>3.2040000000000002</v>
      </c>
      <c r="BN539" s="126">
        <v>3.379</v>
      </c>
      <c r="BO539" s="126">
        <v>3.472</v>
      </c>
      <c r="BP539" s="126" t="s">
        <v>3505</v>
      </c>
      <c r="BQ539" s="126">
        <v>2.9550000000000001</v>
      </c>
    </row>
    <row r="540" spans="1:79" s="126" customFormat="1" ht="11.25" customHeight="1" x14ac:dyDescent="0.2">
      <c r="A540" s="126" t="s">
        <v>5730</v>
      </c>
      <c r="B540" s="20">
        <v>26</v>
      </c>
      <c r="C540" s="20" t="e">
        <f>VLOOKUP(File2Modul(A540),ModulVerantwortung,2,FALSE)</f>
        <v>#N/A</v>
      </c>
      <c r="D540" s="20"/>
      <c r="E540" s="109" t="s">
        <v>5731</v>
      </c>
      <c r="F540" s="126">
        <v>1</v>
      </c>
      <c r="G540" s="126">
        <v>0</v>
      </c>
      <c r="H540" s="126">
        <v>0</v>
      </c>
      <c r="I540" s="126">
        <v>1</v>
      </c>
      <c r="J540" s="126">
        <v>0</v>
      </c>
      <c r="K540" s="126">
        <v>0</v>
      </c>
      <c r="L540" s="126">
        <v>1</v>
      </c>
      <c r="M540" s="143" t="s">
        <v>5732</v>
      </c>
      <c r="N540" s="126">
        <v>1</v>
      </c>
      <c r="Q540" s="126">
        <v>0</v>
      </c>
      <c r="U540" s="126">
        <v>1</v>
      </c>
      <c r="V540" s="126" t="s">
        <v>3507</v>
      </c>
      <c r="W540" s="126">
        <v>1</v>
      </c>
      <c r="X540" s="126">
        <v>2</v>
      </c>
      <c r="Y540" s="126">
        <v>2</v>
      </c>
      <c r="Z540" s="126">
        <v>0</v>
      </c>
      <c r="AA540" s="126">
        <v>0</v>
      </c>
      <c r="AB540" s="126">
        <v>0</v>
      </c>
      <c r="AC540" s="126">
        <v>0</v>
      </c>
      <c r="AD540" s="126">
        <v>0</v>
      </c>
      <c r="AE540" s="126">
        <v>0</v>
      </c>
      <c r="AF540" s="126">
        <v>1</v>
      </c>
      <c r="AG540" s="126">
        <v>0</v>
      </c>
      <c r="AH540" s="126">
        <v>0</v>
      </c>
      <c r="AI540" s="126">
        <v>1</v>
      </c>
      <c r="BR540" s="126">
        <v>7</v>
      </c>
      <c r="BS540" s="126">
        <v>7</v>
      </c>
      <c r="BT540" s="126">
        <v>7</v>
      </c>
      <c r="BV540" s="126">
        <v>1</v>
      </c>
      <c r="BW540" s="126">
        <v>1</v>
      </c>
      <c r="BX540" s="126">
        <v>1</v>
      </c>
      <c r="BY540" s="126">
        <v>0</v>
      </c>
      <c r="BZ540" s="126">
        <v>5</v>
      </c>
      <c r="CA540" s="126">
        <v>2</v>
      </c>
    </row>
    <row r="541" spans="1:79" s="126" customFormat="1" ht="11.25" customHeight="1" x14ac:dyDescent="0.2">
      <c r="A541" s="126" t="s">
        <v>5730</v>
      </c>
      <c r="B541" s="20">
        <v>0</v>
      </c>
      <c r="C541" s="20" t="e">
        <f>VLOOKUP(File2Modul(A541),ModulVerantwortung,2,FALSE)</f>
        <v>#N/A</v>
      </c>
      <c r="D541" s="20"/>
      <c r="E541" s="109" t="s">
        <v>5730</v>
      </c>
      <c r="M541" s="143"/>
      <c r="O541" s="126">
        <f>IF(ISNUMBER(T541),IF(T541&lt;&gt;0,S541/T541,O$23),"")</f>
        <v>3</v>
      </c>
      <c r="P541" s="126">
        <f>IF(AND(ISNUMBER(AQ541),ISNUMBER(AR541)),IF(OR(AQ541&lt;&gt;0,AR541&lt;&gt;0),(T541+BG541)/(AQ541+AR541),P$23),"")</f>
        <v>31.125</v>
      </c>
      <c r="S541" s="126">
        <v>3</v>
      </c>
      <c r="T541" s="126">
        <v>1</v>
      </c>
      <c r="AJ541" s="126" t="s">
        <v>3502</v>
      </c>
      <c r="AK541" s="126">
        <v>0</v>
      </c>
      <c r="AL541" s="126">
        <v>0</v>
      </c>
      <c r="AM541" s="126">
        <v>1</v>
      </c>
      <c r="AN541" s="126">
        <v>8</v>
      </c>
      <c r="AO541" s="126" t="s">
        <v>3503</v>
      </c>
      <c r="AP541" s="126">
        <v>5</v>
      </c>
      <c r="AQ541" s="126">
        <v>11</v>
      </c>
      <c r="AR541" s="126">
        <v>5</v>
      </c>
      <c r="AS541" s="126">
        <v>505</v>
      </c>
      <c r="AT541" s="126">
        <v>54</v>
      </c>
      <c r="AU541" s="126">
        <v>50</v>
      </c>
      <c r="AV541" s="126">
        <v>149</v>
      </c>
      <c r="AW541" s="126">
        <v>102.79</v>
      </c>
      <c r="AX541" s="126">
        <v>207638</v>
      </c>
      <c r="AY541" s="126">
        <v>2020</v>
      </c>
      <c r="AZ541" s="126">
        <v>34.61</v>
      </c>
      <c r="BA541" s="126">
        <v>0</v>
      </c>
      <c r="BB541" s="126">
        <v>100</v>
      </c>
      <c r="BC541" s="126">
        <v>4</v>
      </c>
      <c r="BD541" s="126">
        <v>30</v>
      </c>
      <c r="BE541" s="126">
        <v>4</v>
      </c>
      <c r="BF541" s="126">
        <v>5</v>
      </c>
      <c r="BG541" s="126">
        <v>497</v>
      </c>
      <c r="BH541" s="126">
        <v>1</v>
      </c>
      <c r="BI541" s="126" t="s">
        <v>3504</v>
      </c>
      <c r="BJ541" s="126">
        <v>0.06</v>
      </c>
      <c r="BK541" s="126">
        <v>5.8999999999999997E-2</v>
      </c>
      <c r="BL541" s="126">
        <v>5.3999999999999999E-2</v>
      </c>
      <c r="BM541" s="126">
        <v>0.86099999999999999</v>
      </c>
      <c r="BN541" s="126">
        <v>0.92900000000000005</v>
      </c>
      <c r="BO541" s="126">
        <v>0.98</v>
      </c>
      <c r="BP541" s="126" t="s">
        <v>3505</v>
      </c>
      <c r="BQ541" s="126">
        <v>3.4489999999999998</v>
      </c>
    </row>
    <row r="542" spans="1:79" s="126" customFormat="1" ht="11.25" customHeight="1" x14ac:dyDescent="0.2">
      <c r="A542" s="126" t="s">
        <v>5733</v>
      </c>
      <c r="B542" s="20">
        <v>64</v>
      </c>
      <c r="C542" s="20" t="str">
        <f>VLOOKUP(File2Modul(A542),ModulVerantwortung,2,FALSE)</f>
        <v>weber18</v>
      </c>
      <c r="D542" s="20"/>
      <c r="E542" s="109" t="s">
        <v>3817</v>
      </c>
      <c r="F542" s="126">
        <v>3</v>
      </c>
      <c r="G542" s="126">
        <v>1</v>
      </c>
      <c r="H542" s="126">
        <v>0</v>
      </c>
      <c r="I542" s="126">
        <v>4</v>
      </c>
      <c r="J542" s="126">
        <v>0</v>
      </c>
      <c r="K542" s="126">
        <v>1</v>
      </c>
      <c r="L542" s="126">
        <v>2</v>
      </c>
      <c r="M542" s="143" t="s">
        <v>5734</v>
      </c>
      <c r="N542" s="126">
        <v>9</v>
      </c>
      <c r="Q542" s="126">
        <v>0</v>
      </c>
      <c r="U542" s="126">
        <v>13</v>
      </c>
      <c r="V542" s="126" t="s">
        <v>3516</v>
      </c>
      <c r="W542" s="126">
        <v>2</v>
      </c>
      <c r="X542" s="126">
        <v>5</v>
      </c>
      <c r="Y542" s="126">
        <v>29</v>
      </c>
      <c r="Z542" s="126">
        <v>0</v>
      </c>
      <c r="AA542" s="126">
        <v>0</v>
      </c>
      <c r="AB542" s="126">
        <v>0</v>
      </c>
      <c r="AC542" s="126">
        <v>0</v>
      </c>
      <c r="AD542" s="126">
        <v>0</v>
      </c>
      <c r="AE542" s="126">
        <v>4</v>
      </c>
      <c r="AF542" s="126">
        <v>0.31</v>
      </c>
      <c r="AG542" s="126">
        <v>1</v>
      </c>
      <c r="AH542" s="126">
        <v>0</v>
      </c>
      <c r="AI542" s="126">
        <v>1</v>
      </c>
      <c r="BR542" s="126">
        <v>5</v>
      </c>
      <c r="BS542" s="126">
        <v>7</v>
      </c>
      <c r="BT542" s="126">
        <v>10</v>
      </c>
      <c r="BV542" s="126">
        <v>16</v>
      </c>
      <c r="BW542" s="126">
        <v>13</v>
      </c>
      <c r="BX542" s="126">
        <v>1</v>
      </c>
      <c r="BY542" s="126">
        <v>0</v>
      </c>
      <c r="BZ542" s="126">
        <v>57</v>
      </c>
      <c r="CA542" s="126">
        <v>38</v>
      </c>
    </row>
    <row r="543" spans="1:79" s="126" customFormat="1" ht="11.25" customHeight="1" x14ac:dyDescent="0.2">
      <c r="A543" s="126" t="s">
        <v>5733</v>
      </c>
      <c r="B543" s="20">
        <v>104</v>
      </c>
      <c r="C543" s="20" t="str">
        <f>VLOOKUP(File2Modul(A543),ModulVerantwortung,2,FALSE)</f>
        <v>weber18</v>
      </c>
      <c r="D543" s="20"/>
      <c r="E543" s="109" t="s">
        <v>3818</v>
      </c>
      <c r="F543" s="126">
        <v>1</v>
      </c>
      <c r="G543" s="126">
        <v>0</v>
      </c>
      <c r="H543" s="126">
        <v>0</v>
      </c>
      <c r="I543" s="126">
        <v>1</v>
      </c>
      <c r="J543" s="126">
        <v>0</v>
      </c>
      <c r="K543" s="126">
        <v>1</v>
      </c>
      <c r="L543" s="126">
        <v>0</v>
      </c>
      <c r="M543" s="143"/>
      <c r="N543" s="126">
        <v>1</v>
      </c>
      <c r="Q543" s="126">
        <v>0</v>
      </c>
      <c r="U543" s="126">
        <v>1</v>
      </c>
      <c r="V543" s="126" t="s">
        <v>3507</v>
      </c>
      <c r="W543" s="126">
        <v>0</v>
      </c>
      <c r="X543" s="126">
        <v>1</v>
      </c>
      <c r="Y543" s="126">
        <v>2</v>
      </c>
      <c r="Z543" s="126">
        <v>0</v>
      </c>
      <c r="AA543" s="126">
        <v>0</v>
      </c>
      <c r="AB543" s="126">
        <v>0</v>
      </c>
      <c r="AC543" s="126">
        <v>0</v>
      </c>
      <c r="AD543" s="126">
        <v>0</v>
      </c>
      <c r="AE543" s="126">
        <v>0</v>
      </c>
      <c r="AF543" s="126">
        <v>1</v>
      </c>
      <c r="AG543" s="126">
        <v>0</v>
      </c>
      <c r="AH543" s="126">
        <v>0</v>
      </c>
      <c r="AI543" s="126">
        <v>1</v>
      </c>
      <c r="BR543" s="126">
        <v>8</v>
      </c>
      <c r="BS543" s="126">
        <v>8</v>
      </c>
      <c r="BT543" s="126">
        <v>8</v>
      </c>
      <c r="BV543" s="126">
        <v>1</v>
      </c>
      <c r="BW543" s="126">
        <v>1</v>
      </c>
      <c r="BX543" s="126">
        <v>1</v>
      </c>
      <c r="BY543" s="126">
        <v>0</v>
      </c>
      <c r="BZ543" s="126">
        <v>5</v>
      </c>
      <c r="CA543" s="126">
        <v>3</v>
      </c>
    </row>
    <row r="544" spans="1:79" s="126" customFormat="1" ht="11.25" customHeight="1" x14ac:dyDescent="0.2">
      <c r="A544" s="126" t="s">
        <v>5733</v>
      </c>
      <c r="B544" s="20">
        <v>123</v>
      </c>
      <c r="C544" s="20" t="str">
        <f>VLOOKUP(File2Modul(A544),ModulVerantwortung,2,FALSE)</f>
        <v>weber18</v>
      </c>
      <c r="D544" s="20"/>
      <c r="E544" s="109" t="s">
        <v>3819</v>
      </c>
      <c r="F544" s="126">
        <v>3</v>
      </c>
      <c r="G544" s="126">
        <v>1</v>
      </c>
      <c r="H544" s="126">
        <v>0</v>
      </c>
      <c r="I544" s="126">
        <v>3</v>
      </c>
      <c r="J544" s="126">
        <v>1</v>
      </c>
      <c r="K544" s="126">
        <v>1</v>
      </c>
      <c r="L544" s="126">
        <v>1</v>
      </c>
      <c r="M544" s="143" t="s">
        <v>5735</v>
      </c>
      <c r="N544" s="126">
        <v>10</v>
      </c>
      <c r="Q544" s="126">
        <v>0</v>
      </c>
      <c r="U544" s="126">
        <v>14</v>
      </c>
      <c r="V544" s="126" t="s">
        <v>3516</v>
      </c>
      <c r="W544" s="126">
        <v>1</v>
      </c>
      <c r="X544" s="126">
        <v>4</v>
      </c>
      <c r="Y544" s="126">
        <v>29</v>
      </c>
      <c r="Z544" s="126">
        <v>0</v>
      </c>
      <c r="AA544" s="126">
        <v>0</v>
      </c>
      <c r="AB544" s="126">
        <v>0</v>
      </c>
      <c r="AC544" s="126">
        <v>0</v>
      </c>
      <c r="AD544" s="126">
        <v>0</v>
      </c>
      <c r="AE544" s="126">
        <v>2</v>
      </c>
      <c r="AF544" s="126">
        <v>0.21</v>
      </c>
      <c r="AG544" s="126">
        <v>0</v>
      </c>
      <c r="AH544" s="126">
        <v>0</v>
      </c>
      <c r="AI544" s="126">
        <v>1</v>
      </c>
      <c r="BR544" s="126">
        <v>4</v>
      </c>
      <c r="BS544" s="126">
        <v>5</v>
      </c>
      <c r="BT544" s="126">
        <v>6</v>
      </c>
      <c r="BV544" s="126">
        <v>16</v>
      </c>
      <c r="BW544" s="126">
        <v>12</v>
      </c>
      <c r="BX544" s="126">
        <v>1</v>
      </c>
      <c r="BY544" s="126">
        <v>0</v>
      </c>
      <c r="BZ544" s="126">
        <v>47</v>
      </c>
      <c r="CA544" s="126">
        <v>22</v>
      </c>
    </row>
    <row r="545" spans="1:79" s="126" customFormat="1" ht="11.25" customHeight="1" x14ac:dyDescent="0.2">
      <c r="A545" s="126" t="s">
        <v>5733</v>
      </c>
      <c r="B545" s="20">
        <v>164</v>
      </c>
      <c r="C545" s="20" t="str">
        <f>VLOOKUP(File2Modul(A545),ModulVerantwortung,2,FALSE)</f>
        <v>weber18</v>
      </c>
      <c r="D545" s="20"/>
      <c r="E545" s="109" t="s">
        <v>3820</v>
      </c>
      <c r="F545" s="126">
        <v>1</v>
      </c>
      <c r="G545" s="126">
        <v>0</v>
      </c>
      <c r="H545" s="126">
        <v>0</v>
      </c>
      <c r="I545" s="126">
        <v>1</v>
      </c>
      <c r="J545" s="126">
        <v>0</v>
      </c>
      <c r="K545" s="126">
        <v>0</v>
      </c>
      <c r="L545" s="126">
        <v>1</v>
      </c>
      <c r="M545" s="143" t="s">
        <v>5736</v>
      </c>
      <c r="N545" s="126">
        <v>1</v>
      </c>
      <c r="Q545" s="126">
        <v>0</v>
      </c>
      <c r="U545" s="126">
        <v>1</v>
      </c>
      <c r="V545" s="126" t="s">
        <v>3507</v>
      </c>
      <c r="W545" s="126">
        <v>1</v>
      </c>
      <c r="X545" s="126">
        <v>2</v>
      </c>
      <c r="Y545" s="126">
        <v>2</v>
      </c>
      <c r="Z545" s="126">
        <v>0</v>
      </c>
      <c r="AA545" s="126">
        <v>0</v>
      </c>
      <c r="AB545" s="126">
        <v>0</v>
      </c>
      <c r="AC545" s="126">
        <v>0</v>
      </c>
      <c r="AD545" s="126">
        <v>0</v>
      </c>
      <c r="AE545" s="126">
        <v>0</v>
      </c>
      <c r="AF545" s="126">
        <v>1</v>
      </c>
      <c r="AG545" s="126">
        <v>0</v>
      </c>
      <c r="AH545" s="126">
        <v>0</v>
      </c>
      <c r="AI545" s="126">
        <v>1</v>
      </c>
      <c r="BR545" s="126">
        <v>12</v>
      </c>
      <c r="BS545" s="126">
        <v>12</v>
      </c>
      <c r="BT545" s="126">
        <v>12</v>
      </c>
      <c r="BV545" s="126">
        <v>1</v>
      </c>
      <c r="BW545" s="126">
        <v>1</v>
      </c>
      <c r="BX545" s="126">
        <v>1</v>
      </c>
      <c r="BY545" s="126">
        <v>0</v>
      </c>
      <c r="BZ545" s="126">
        <v>8</v>
      </c>
      <c r="CA545" s="126">
        <v>4</v>
      </c>
    </row>
    <row r="546" spans="1:79" s="126" customFormat="1" ht="11.25" customHeight="1" x14ac:dyDescent="0.2">
      <c r="A546" s="126" t="s">
        <v>5733</v>
      </c>
      <c r="B546" s="20">
        <v>179</v>
      </c>
      <c r="C546" s="20" t="str">
        <f>VLOOKUP(File2Modul(A546),ModulVerantwortung,2,FALSE)</f>
        <v>weber18</v>
      </c>
      <c r="D546" s="20"/>
      <c r="E546" s="109" t="s">
        <v>3821</v>
      </c>
      <c r="F546" s="126">
        <v>1</v>
      </c>
      <c r="G546" s="126">
        <v>0</v>
      </c>
      <c r="H546" s="126">
        <v>0</v>
      </c>
      <c r="I546" s="126">
        <v>1</v>
      </c>
      <c r="J546" s="126">
        <v>0</v>
      </c>
      <c r="K546" s="126">
        <v>1</v>
      </c>
      <c r="L546" s="126">
        <v>1</v>
      </c>
      <c r="M546" s="143" t="s">
        <v>5737</v>
      </c>
      <c r="N546" s="126">
        <v>1</v>
      </c>
      <c r="Q546" s="126">
        <v>0</v>
      </c>
      <c r="U546" s="126">
        <v>1</v>
      </c>
      <c r="V546" s="126" t="s">
        <v>3507</v>
      </c>
      <c r="W546" s="126">
        <v>1</v>
      </c>
      <c r="X546" s="126">
        <v>2</v>
      </c>
      <c r="Y546" s="126">
        <v>2</v>
      </c>
      <c r="Z546" s="126">
        <v>0</v>
      </c>
      <c r="AA546" s="126">
        <v>0</v>
      </c>
      <c r="AB546" s="126">
        <v>0</v>
      </c>
      <c r="AC546" s="126">
        <v>0</v>
      </c>
      <c r="AD546" s="126">
        <v>1</v>
      </c>
      <c r="AE546" s="126">
        <v>0</v>
      </c>
      <c r="AF546" s="126">
        <v>1</v>
      </c>
      <c r="AG546" s="126">
        <v>0</v>
      </c>
      <c r="AH546" s="126">
        <v>0</v>
      </c>
      <c r="AI546" s="126">
        <v>1</v>
      </c>
      <c r="BR546" s="126">
        <v>9</v>
      </c>
      <c r="BS546" s="126">
        <v>9</v>
      </c>
      <c r="BT546" s="126">
        <v>9</v>
      </c>
      <c r="BV546" s="126">
        <v>1</v>
      </c>
      <c r="BW546" s="126">
        <v>1</v>
      </c>
      <c r="BX546" s="126">
        <v>1</v>
      </c>
      <c r="BY546" s="126">
        <v>0</v>
      </c>
      <c r="BZ546" s="126">
        <v>6</v>
      </c>
      <c r="CA546" s="126">
        <v>3</v>
      </c>
    </row>
    <row r="547" spans="1:79" s="126" customFormat="1" ht="11.25" customHeight="1" x14ac:dyDescent="0.2">
      <c r="A547" s="126" t="s">
        <v>5733</v>
      </c>
      <c r="B547" s="20">
        <v>194</v>
      </c>
      <c r="C547" s="20" t="str">
        <f>VLOOKUP(File2Modul(A547),ModulVerantwortung,2,FALSE)</f>
        <v>weber18</v>
      </c>
      <c r="D547" s="20"/>
      <c r="E547" s="109" t="s">
        <v>3822</v>
      </c>
      <c r="F547" s="126">
        <v>7</v>
      </c>
      <c r="G547" s="126">
        <v>3</v>
      </c>
      <c r="H547" s="126">
        <v>0</v>
      </c>
      <c r="I547" s="126">
        <v>7</v>
      </c>
      <c r="J547" s="126">
        <v>1</v>
      </c>
      <c r="K547" s="126">
        <v>1</v>
      </c>
      <c r="L547" s="126">
        <v>2</v>
      </c>
      <c r="M547" s="143" t="s">
        <v>5738</v>
      </c>
      <c r="N547" s="126">
        <v>26</v>
      </c>
      <c r="Q547" s="126">
        <v>0</v>
      </c>
      <c r="U547" s="126">
        <v>37</v>
      </c>
      <c r="V547" s="126" t="s">
        <v>3650</v>
      </c>
      <c r="W547" s="126">
        <v>2</v>
      </c>
      <c r="X547" s="126">
        <v>9</v>
      </c>
      <c r="Y547" s="126">
        <v>73</v>
      </c>
      <c r="Z547" s="126">
        <v>0</v>
      </c>
      <c r="AA547" s="126">
        <v>0</v>
      </c>
      <c r="AB547" s="126">
        <v>0</v>
      </c>
      <c r="AC547" s="126">
        <v>0</v>
      </c>
      <c r="AD547" s="126">
        <v>0</v>
      </c>
      <c r="AE547" s="126">
        <v>4</v>
      </c>
      <c r="AF547" s="126">
        <v>0.19</v>
      </c>
      <c r="AG547" s="126">
        <v>1</v>
      </c>
      <c r="AH547" s="126">
        <v>0</v>
      </c>
      <c r="AI547" s="126">
        <v>1</v>
      </c>
      <c r="BR547" s="126">
        <v>4</v>
      </c>
      <c r="BS547" s="126">
        <v>6</v>
      </c>
      <c r="BT547" s="126">
        <v>6</v>
      </c>
      <c r="BV547" s="126">
        <v>41</v>
      </c>
      <c r="BW547" s="126">
        <v>29</v>
      </c>
      <c r="BX547" s="126">
        <v>1</v>
      </c>
      <c r="BY547" s="126">
        <v>4</v>
      </c>
      <c r="BZ547" s="126">
        <v>117</v>
      </c>
      <c r="CA547" s="126">
        <v>58</v>
      </c>
    </row>
    <row r="548" spans="1:79" s="126" customFormat="1" ht="11.25" customHeight="1" x14ac:dyDescent="0.2">
      <c r="A548" s="126" t="s">
        <v>5733</v>
      </c>
      <c r="B548" s="20">
        <v>0</v>
      </c>
      <c r="C548" s="20" t="str">
        <f>VLOOKUP(File2Modul(A548),ModulVerantwortung,2,FALSE)</f>
        <v>weber18</v>
      </c>
      <c r="D548" s="20"/>
      <c r="E548" s="109" t="s">
        <v>5733</v>
      </c>
      <c r="M548" s="143"/>
      <c r="O548" s="126">
        <f>IF(ISNUMBER(T548),IF(T548&lt;&gt;0,S548/T548,O$23),"")</f>
        <v>0.94444444444444442</v>
      </c>
      <c r="P548" s="126">
        <f>IF(AND(ISNUMBER(AQ548),ISNUMBER(AR548)),IF(OR(AQ548&lt;&gt;0,AR548&lt;&gt;0),(T548+BG548)/(AQ548+AR548),P$23),"")</f>
        <v>15.568181818181818</v>
      </c>
      <c r="S548" s="126">
        <v>51</v>
      </c>
      <c r="T548" s="126">
        <v>54</v>
      </c>
      <c r="AJ548" s="126" t="s">
        <v>3502</v>
      </c>
      <c r="AK548" s="126">
        <v>0</v>
      </c>
      <c r="AL548" s="126">
        <v>1</v>
      </c>
      <c r="AM548" s="126">
        <v>6</v>
      </c>
      <c r="AN548" s="126">
        <v>9</v>
      </c>
      <c r="AO548" s="126" t="s">
        <v>3503</v>
      </c>
      <c r="AP548" s="126">
        <v>59</v>
      </c>
      <c r="AQ548" s="126">
        <v>28</v>
      </c>
      <c r="AR548" s="126">
        <v>60</v>
      </c>
      <c r="AS548" s="126">
        <v>1477</v>
      </c>
      <c r="AT548" s="126">
        <v>445</v>
      </c>
      <c r="AU548" s="126">
        <v>489</v>
      </c>
      <c r="AV548" s="126">
        <v>1688</v>
      </c>
      <c r="AW548" s="126">
        <v>26.37</v>
      </c>
      <c r="AX548" s="126">
        <v>251600</v>
      </c>
      <c r="AY548" s="126">
        <v>9541</v>
      </c>
      <c r="AZ548" s="126">
        <v>41.93</v>
      </c>
      <c r="BA548" s="126">
        <v>2.7</v>
      </c>
      <c r="BB548" s="126">
        <v>93.56</v>
      </c>
      <c r="BC548" s="126">
        <v>4</v>
      </c>
      <c r="BD548" s="126">
        <v>270</v>
      </c>
      <c r="BE548" s="126">
        <v>116</v>
      </c>
      <c r="BF548" s="126">
        <v>156</v>
      </c>
      <c r="BG548" s="126">
        <v>1316</v>
      </c>
      <c r="BH548" s="126">
        <v>30</v>
      </c>
      <c r="BI548" s="126" t="s">
        <v>3504</v>
      </c>
      <c r="BJ548" s="126">
        <v>0.60699999999999998</v>
      </c>
      <c r="BK548" s="126">
        <v>0.69199999999999995</v>
      </c>
      <c r="BL548" s="126">
        <v>0.748</v>
      </c>
      <c r="BM548" s="126">
        <v>2.0680000000000001</v>
      </c>
      <c r="BN548" s="126">
        <v>2.198</v>
      </c>
      <c r="BO548" s="126">
        <v>2.278</v>
      </c>
      <c r="BP548" s="126" t="s">
        <v>3505</v>
      </c>
      <c r="BQ548" s="126">
        <v>1.0069999999999999</v>
      </c>
    </row>
    <row r="549" spans="1:79" s="126" customFormat="1" ht="11.25" customHeight="1" x14ac:dyDescent="0.2">
      <c r="A549" s="126" t="s">
        <v>5739</v>
      </c>
      <c r="B549" s="20">
        <v>108</v>
      </c>
      <c r="C549" s="20" t="str">
        <f>VLOOKUP(File2Modul(A549),ModulVerantwortung,2,FALSE)</f>
        <v>weber18</v>
      </c>
      <c r="D549" s="20"/>
      <c r="E549" s="109" t="s">
        <v>3823</v>
      </c>
      <c r="F549" s="126">
        <v>4</v>
      </c>
      <c r="G549" s="126">
        <v>3</v>
      </c>
      <c r="H549" s="126">
        <v>0</v>
      </c>
      <c r="I549" s="126">
        <v>4</v>
      </c>
      <c r="J549" s="126">
        <v>0</v>
      </c>
      <c r="K549" s="126">
        <v>1</v>
      </c>
      <c r="L549" s="126">
        <v>0</v>
      </c>
      <c r="M549" s="143"/>
      <c r="N549" s="126">
        <v>13</v>
      </c>
      <c r="Q549" s="126">
        <v>1</v>
      </c>
      <c r="U549" s="126">
        <v>16</v>
      </c>
      <c r="V549" s="126" t="s">
        <v>3598</v>
      </c>
      <c r="W549" s="126">
        <v>0</v>
      </c>
      <c r="X549" s="126">
        <v>4</v>
      </c>
      <c r="Y549" s="126">
        <v>45</v>
      </c>
      <c r="Z549" s="126">
        <v>0</v>
      </c>
      <c r="AA549" s="126">
        <v>0</v>
      </c>
      <c r="AB549" s="126">
        <v>0</v>
      </c>
      <c r="AC549" s="126">
        <v>0</v>
      </c>
      <c r="AD549" s="126">
        <v>0</v>
      </c>
      <c r="AE549" s="126">
        <v>2</v>
      </c>
      <c r="AF549" s="126">
        <v>0.25</v>
      </c>
      <c r="AG549" s="126">
        <v>1</v>
      </c>
      <c r="AH549" s="126">
        <v>1</v>
      </c>
      <c r="AI549" s="126">
        <v>1</v>
      </c>
      <c r="BR549" s="126">
        <v>9</v>
      </c>
      <c r="BS549" s="126">
        <v>12</v>
      </c>
      <c r="BT549" s="126">
        <v>14</v>
      </c>
      <c r="BV549" s="126">
        <v>20</v>
      </c>
      <c r="BW549" s="126">
        <v>15</v>
      </c>
      <c r="BX549" s="126">
        <v>1</v>
      </c>
      <c r="BY549" s="126">
        <v>0</v>
      </c>
      <c r="BZ549" s="126">
        <v>128</v>
      </c>
      <c r="CA549" s="126">
        <v>64</v>
      </c>
    </row>
    <row r="550" spans="1:79" s="126" customFormat="1" ht="11.25" customHeight="1" x14ac:dyDescent="0.2">
      <c r="A550" s="126" t="s">
        <v>5739</v>
      </c>
      <c r="B550" s="20">
        <v>163</v>
      </c>
      <c r="C550" s="20" t="str">
        <f>VLOOKUP(File2Modul(A550),ModulVerantwortung,2,FALSE)</f>
        <v>weber18</v>
      </c>
      <c r="D550" s="20"/>
      <c r="E550" s="109" t="s">
        <v>3824</v>
      </c>
      <c r="F550" s="126">
        <v>4</v>
      </c>
      <c r="G550" s="126">
        <v>3</v>
      </c>
      <c r="H550" s="126">
        <v>0</v>
      </c>
      <c r="I550" s="126">
        <v>4</v>
      </c>
      <c r="J550" s="126">
        <v>0</v>
      </c>
      <c r="K550" s="126">
        <v>1</v>
      </c>
      <c r="L550" s="126">
        <v>0</v>
      </c>
      <c r="M550" s="143"/>
      <c r="N550" s="126">
        <v>13</v>
      </c>
      <c r="Q550" s="126">
        <v>2</v>
      </c>
      <c r="U550" s="126">
        <v>16</v>
      </c>
      <c r="V550" s="126" t="s">
        <v>3598</v>
      </c>
      <c r="W550" s="126">
        <v>0</v>
      </c>
      <c r="X550" s="126">
        <v>4</v>
      </c>
      <c r="Y550" s="126">
        <v>45</v>
      </c>
      <c r="Z550" s="126">
        <v>0</v>
      </c>
      <c r="AA550" s="126">
        <v>0</v>
      </c>
      <c r="AB550" s="126">
        <v>0</v>
      </c>
      <c r="AC550" s="126">
        <v>0</v>
      </c>
      <c r="AD550" s="126">
        <v>0</v>
      </c>
      <c r="AE550" s="126">
        <v>2</v>
      </c>
      <c r="AF550" s="126">
        <v>0.25</v>
      </c>
      <c r="AG550" s="126">
        <v>1</v>
      </c>
      <c r="AH550" s="126">
        <v>1</v>
      </c>
      <c r="AI550" s="126">
        <v>1</v>
      </c>
      <c r="BR550" s="126">
        <v>9</v>
      </c>
      <c r="BS550" s="126">
        <v>12</v>
      </c>
      <c r="BT550" s="126">
        <v>14</v>
      </c>
      <c r="BV550" s="126">
        <v>20</v>
      </c>
      <c r="BW550" s="126">
        <v>15</v>
      </c>
      <c r="BX550" s="126">
        <v>1</v>
      </c>
      <c r="BY550" s="126">
        <v>0</v>
      </c>
      <c r="BZ550" s="126">
        <v>128</v>
      </c>
      <c r="CA550" s="126">
        <v>64</v>
      </c>
    </row>
    <row r="551" spans="1:79" s="126" customFormat="1" ht="11.25" customHeight="1" x14ac:dyDescent="0.2">
      <c r="A551" s="126" t="s">
        <v>5739</v>
      </c>
      <c r="B551" s="20">
        <v>224</v>
      </c>
      <c r="C551" s="20" t="str">
        <f>VLOOKUP(File2Modul(A551),ModulVerantwortung,2,FALSE)</f>
        <v>weber18</v>
      </c>
      <c r="D551" s="20"/>
      <c r="E551" s="109" t="s">
        <v>3825</v>
      </c>
      <c r="F551" s="126">
        <v>4</v>
      </c>
      <c r="G551" s="126">
        <v>3</v>
      </c>
      <c r="H551" s="126">
        <v>0</v>
      </c>
      <c r="I551" s="126">
        <v>4</v>
      </c>
      <c r="J551" s="126">
        <v>0</v>
      </c>
      <c r="K551" s="126">
        <v>3</v>
      </c>
      <c r="L551" s="126">
        <v>2</v>
      </c>
      <c r="M551" s="143" t="s">
        <v>3826</v>
      </c>
      <c r="N551" s="126">
        <v>16</v>
      </c>
      <c r="Q551" s="126">
        <v>1</v>
      </c>
      <c r="U551" s="126">
        <v>19</v>
      </c>
      <c r="V551" s="126" t="s">
        <v>3767</v>
      </c>
      <c r="W551" s="126">
        <v>4</v>
      </c>
      <c r="X551" s="126">
        <v>8</v>
      </c>
      <c r="Y551" s="126">
        <v>45</v>
      </c>
      <c r="Z551" s="126">
        <v>0</v>
      </c>
      <c r="AA551" s="126">
        <v>0</v>
      </c>
      <c r="AB551" s="126">
        <v>0</v>
      </c>
      <c r="AC551" s="126">
        <v>0</v>
      </c>
      <c r="AD551" s="126">
        <v>0</v>
      </c>
      <c r="AE551" s="126">
        <v>0</v>
      </c>
      <c r="AF551" s="126">
        <v>0.21</v>
      </c>
      <c r="AG551" s="126">
        <v>1</v>
      </c>
      <c r="AH551" s="126">
        <v>0</v>
      </c>
      <c r="AI551" s="126">
        <v>1</v>
      </c>
      <c r="BR551" s="126">
        <v>5</v>
      </c>
      <c r="BS551" s="126">
        <v>7</v>
      </c>
      <c r="BT551" s="126">
        <v>7</v>
      </c>
      <c r="BV551" s="126">
        <v>22</v>
      </c>
      <c r="BW551" s="126">
        <v>16</v>
      </c>
      <c r="BX551" s="126">
        <v>1</v>
      </c>
      <c r="BY551" s="126">
        <v>0</v>
      </c>
      <c r="BZ551" s="126">
        <v>75</v>
      </c>
      <c r="CA551" s="126">
        <v>42</v>
      </c>
    </row>
    <row r="552" spans="1:79" s="126" customFormat="1" ht="11.25" customHeight="1" x14ac:dyDescent="0.2">
      <c r="A552" s="126" t="s">
        <v>5739</v>
      </c>
      <c r="B552" s="20">
        <v>280</v>
      </c>
      <c r="C552" s="20" t="str">
        <f>VLOOKUP(File2Modul(A552),ModulVerantwortung,2,FALSE)</f>
        <v>weber18</v>
      </c>
      <c r="D552" s="20"/>
      <c r="E552" s="109" t="s">
        <v>3827</v>
      </c>
      <c r="F552" s="126">
        <v>2</v>
      </c>
      <c r="G552" s="126">
        <v>1</v>
      </c>
      <c r="H552" s="126">
        <v>0</v>
      </c>
      <c r="I552" s="126">
        <v>2</v>
      </c>
      <c r="J552" s="126">
        <v>0</v>
      </c>
      <c r="K552" s="126">
        <v>0</v>
      </c>
      <c r="L552" s="126">
        <v>4</v>
      </c>
      <c r="M552" s="143" t="s">
        <v>5740</v>
      </c>
      <c r="N552" s="126">
        <v>5</v>
      </c>
      <c r="Q552" s="126">
        <v>0</v>
      </c>
      <c r="U552" s="126">
        <v>6</v>
      </c>
      <c r="V552" s="126" t="s">
        <v>3513</v>
      </c>
      <c r="W552" s="126">
        <v>4</v>
      </c>
      <c r="X552" s="126">
        <v>6</v>
      </c>
      <c r="Y552" s="126">
        <v>28</v>
      </c>
      <c r="Z552" s="126">
        <v>0</v>
      </c>
      <c r="AA552" s="126">
        <v>0</v>
      </c>
      <c r="AB552" s="126">
        <v>0</v>
      </c>
      <c r="AC552" s="126">
        <v>0</v>
      </c>
      <c r="AD552" s="126">
        <v>0</v>
      </c>
      <c r="AE552" s="126">
        <v>1</v>
      </c>
      <c r="AF552" s="126">
        <v>0.33</v>
      </c>
      <c r="AG552" s="126">
        <v>0</v>
      </c>
      <c r="AH552" s="126">
        <v>0</v>
      </c>
      <c r="AI552" s="126">
        <v>1</v>
      </c>
      <c r="BR552" s="126">
        <v>10</v>
      </c>
      <c r="BS552" s="126">
        <v>12</v>
      </c>
      <c r="BT552" s="126">
        <v>14</v>
      </c>
      <c r="BV552" s="126">
        <v>7</v>
      </c>
      <c r="BW552" s="126">
        <v>6</v>
      </c>
      <c r="BX552" s="126">
        <v>1</v>
      </c>
      <c r="BY552" s="126">
        <v>0</v>
      </c>
      <c r="BZ552" s="126">
        <v>45</v>
      </c>
      <c r="CA552" s="126">
        <v>27</v>
      </c>
    </row>
    <row r="553" spans="1:79" s="126" customFormat="1" ht="11.25" customHeight="1" x14ac:dyDescent="0.2">
      <c r="A553" s="126" t="s">
        <v>5739</v>
      </c>
      <c r="B553" s="20">
        <v>330</v>
      </c>
      <c r="C553" s="20" t="str">
        <f>VLOOKUP(File2Modul(A553),ModulVerantwortung,2,FALSE)</f>
        <v>weber18</v>
      </c>
      <c r="D553" s="20"/>
      <c r="E553" s="109" t="s">
        <v>3828</v>
      </c>
      <c r="F553" s="126">
        <v>5</v>
      </c>
      <c r="G553" s="126">
        <v>1</v>
      </c>
      <c r="H553" s="126">
        <v>0</v>
      </c>
      <c r="I553" s="126">
        <v>16</v>
      </c>
      <c r="J553" s="126">
        <v>0</v>
      </c>
      <c r="K553" s="126">
        <v>0</v>
      </c>
      <c r="L553" s="126">
        <v>6</v>
      </c>
      <c r="M553" s="143" t="s">
        <v>3829</v>
      </c>
      <c r="N553" s="126">
        <v>11</v>
      </c>
      <c r="Q553" s="126">
        <v>1</v>
      </c>
      <c r="U553" s="126">
        <v>13</v>
      </c>
      <c r="V553" s="126" t="s">
        <v>3594</v>
      </c>
      <c r="W553" s="126">
        <v>6</v>
      </c>
      <c r="X553" s="126">
        <v>11</v>
      </c>
      <c r="Y553" s="126">
        <v>34</v>
      </c>
      <c r="Z553" s="126">
        <v>0</v>
      </c>
      <c r="AA553" s="126">
        <v>0</v>
      </c>
      <c r="AB553" s="126">
        <v>0</v>
      </c>
      <c r="AC553" s="126">
        <v>0</v>
      </c>
      <c r="AD553" s="126">
        <v>0</v>
      </c>
      <c r="AE553" s="126">
        <v>1</v>
      </c>
      <c r="AF553" s="126">
        <v>1.23</v>
      </c>
      <c r="AG553" s="126">
        <v>1</v>
      </c>
      <c r="AH553" s="126">
        <v>1</v>
      </c>
      <c r="AI553" s="126">
        <v>1</v>
      </c>
      <c r="BR553" s="126">
        <v>5</v>
      </c>
      <c r="BS553" s="126">
        <v>7</v>
      </c>
      <c r="BT553" s="126">
        <v>7</v>
      </c>
      <c r="BV553" s="126">
        <v>16</v>
      </c>
      <c r="BW553" s="126">
        <v>12</v>
      </c>
      <c r="BX553" s="126">
        <v>1</v>
      </c>
      <c r="BY553" s="126">
        <v>0</v>
      </c>
      <c r="BZ553" s="126">
        <v>58</v>
      </c>
      <c r="CA553" s="126">
        <v>26</v>
      </c>
    </row>
    <row r="554" spans="1:79" s="126" customFormat="1" ht="11.25" customHeight="1" x14ac:dyDescent="0.2">
      <c r="A554" s="126" t="s">
        <v>5739</v>
      </c>
      <c r="B554" s="20">
        <v>377</v>
      </c>
      <c r="C554" s="20" t="str">
        <f>VLOOKUP(File2Modul(A554),ModulVerantwortung,2,FALSE)</f>
        <v>weber18</v>
      </c>
      <c r="D554" s="20"/>
      <c r="E554" s="109" t="s">
        <v>3830</v>
      </c>
      <c r="F554" s="126">
        <v>4</v>
      </c>
      <c r="G554" s="126">
        <v>2</v>
      </c>
      <c r="H554" s="126">
        <v>0</v>
      </c>
      <c r="I554" s="126">
        <v>6</v>
      </c>
      <c r="J554" s="126">
        <v>1</v>
      </c>
      <c r="K554" s="126">
        <v>0</v>
      </c>
      <c r="L554" s="126">
        <v>0</v>
      </c>
      <c r="M554" s="143"/>
      <c r="N554" s="126">
        <v>8</v>
      </c>
      <c r="Q554" s="126">
        <v>1</v>
      </c>
      <c r="U554" s="126">
        <v>11</v>
      </c>
      <c r="V554" s="126" t="s">
        <v>3608</v>
      </c>
      <c r="W554" s="126">
        <v>0</v>
      </c>
      <c r="X554" s="126">
        <v>4</v>
      </c>
      <c r="Y554" s="126">
        <v>29</v>
      </c>
      <c r="Z554" s="126">
        <v>0</v>
      </c>
      <c r="AA554" s="126">
        <v>0</v>
      </c>
      <c r="AB554" s="126">
        <v>0</v>
      </c>
      <c r="AC554" s="126">
        <v>0</v>
      </c>
      <c r="AD554" s="126">
        <v>0</v>
      </c>
      <c r="AE554" s="126">
        <v>3</v>
      </c>
      <c r="AF554" s="126">
        <v>0.55000000000000004</v>
      </c>
      <c r="AG554" s="126">
        <v>1</v>
      </c>
      <c r="AH554" s="126">
        <v>2</v>
      </c>
      <c r="AI554" s="126">
        <v>1</v>
      </c>
      <c r="BR554" s="126">
        <v>6</v>
      </c>
      <c r="BS554" s="126">
        <v>8</v>
      </c>
      <c r="BT554" s="126">
        <v>12</v>
      </c>
      <c r="BV554" s="126">
        <v>14</v>
      </c>
      <c r="BW554" s="126">
        <v>11</v>
      </c>
      <c r="BX554" s="126">
        <v>1</v>
      </c>
      <c r="BY554" s="126">
        <v>0</v>
      </c>
      <c r="BZ554" s="126">
        <v>60</v>
      </c>
      <c r="CA554" s="126">
        <v>36</v>
      </c>
    </row>
    <row r="555" spans="1:79" s="126" customFormat="1" ht="11.25" customHeight="1" x14ac:dyDescent="0.2">
      <c r="A555" s="126" t="s">
        <v>5739</v>
      </c>
      <c r="B555" s="20">
        <v>416</v>
      </c>
      <c r="C555" s="20" t="str">
        <f>VLOOKUP(File2Modul(A555),ModulVerantwortung,2,FALSE)</f>
        <v>weber18</v>
      </c>
      <c r="D555" s="20"/>
      <c r="E555" s="109" t="s">
        <v>3831</v>
      </c>
      <c r="F555" s="126">
        <v>4</v>
      </c>
      <c r="G555" s="126">
        <v>2</v>
      </c>
      <c r="H555" s="126">
        <v>0</v>
      </c>
      <c r="I555" s="126">
        <v>6</v>
      </c>
      <c r="J555" s="126">
        <v>1</v>
      </c>
      <c r="K555" s="126">
        <v>0</v>
      </c>
      <c r="L555" s="126">
        <v>0</v>
      </c>
      <c r="M555" s="143"/>
      <c r="N555" s="126">
        <v>8</v>
      </c>
      <c r="Q555" s="126">
        <v>1</v>
      </c>
      <c r="U555" s="126">
        <v>13</v>
      </c>
      <c r="V555" s="126" t="s">
        <v>3832</v>
      </c>
      <c r="W555" s="126">
        <v>0</v>
      </c>
      <c r="X555" s="126">
        <v>4</v>
      </c>
      <c r="Y555" s="126">
        <v>31</v>
      </c>
      <c r="Z555" s="126">
        <v>0</v>
      </c>
      <c r="AA555" s="126">
        <v>0</v>
      </c>
      <c r="AB555" s="126">
        <v>0</v>
      </c>
      <c r="AC555" s="126">
        <v>0</v>
      </c>
      <c r="AD555" s="126">
        <v>0</v>
      </c>
      <c r="AE555" s="126">
        <v>3</v>
      </c>
      <c r="AF555" s="126">
        <v>0.46</v>
      </c>
      <c r="AG555" s="126">
        <v>1</v>
      </c>
      <c r="AH555" s="126">
        <v>3</v>
      </c>
      <c r="AI555" s="126">
        <v>1</v>
      </c>
      <c r="BR555" s="126">
        <v>7</v>
      </c>
      <c r="BS555" s="126">
        <v>9</v>
      </c>
      <c r="BT555" s="126">
        <v>13</v>
      </c>
      <c r="BV555" s="126">
        <v>14</v>
      </c>
      <c r="BW555" s="126">
        <v>11</v>
      </c>
      <c r="BX555" s="126">
        <v>1</v>
      </c>
      <c r="BY555" s="126">
        <v>0</v>
      </c>
      <c r="BZ555" s="126">
        <v>66</v>
      </c>
      <c r="CA555" s="126">
        <v>38</v>
      </c>
    </row>
    <row r="556" spans="1:79" s="126" customFormat="1" ht="11.25" customHeight="1" x14ac:dyDescent="0.2">
      <c r="A556" s="126" t="s">
        <v>5739</v>
      </c>
      <c r="B556" s="20">
        <v>459</v>
      </c>
      <c r="C556" s="20" t="str">
        <f>VLOOKUP(File2Modul(A556),ModulVerantwortung,2,FALSE)</f>
        <v>weber18</v>
      </c>
      <c r="D556" s="20"/>
      <c r="E556" s="109" t="s">
        <v>3833</v>
      </c>
      <c r="F556" s="126">
        <v>4</v>
      </c>
      <c r="G556" s="126">
        <v>2</v>
      </c>
      <c r="H556" s="126">
        <v>0</v>
      </c>
      <c r="I556" s="126">
        <v>5</v>
      </c>
      <c r="J556" s="126">
        <v>0</v>
      </c>
      <c r="K556" s="126">
        <v>0</v>
      </c>
      <c r="L556" s="126">
        <v>0</v>
      </c>
      <c r="M556" s="143"/>
      <c r="N556" s="126">
        <v>9</v>
      </c>
      <c r="Q556" s="126">
        <v>1</v>
      </c>
      <c r="U556" s="126">
        <v>11</v>
      </c>
      <c r="V556" s="126" t="s">
        <v>3767</v>
      </c>
      <c r="W556" s="126">
        <v>0</v>
      </c>
      <c r="X556" s="126">
        <v>4</v>
      </c>
      <c r="Y556" s="126">
        <v>25</v>
      </c>
      <c r="Z556" s="126">
        <v>0</v>
      </c>
      <c r="AA556" s="126">
        <v>0</v>
      </c>
      <c r="AB556" s="126">
        <v>0</v>
      </c>
      <c r="AC556" s="126">
        <v>0</v>
      </c>
      <c r="AD556" s="126">
        <v>0</v>
      </c>
      <c r="AE556" s="126">
        <v>1</v>
      </c>
      <c r="AF556" s="126">
        <v>0.45</v>
      </c>
      <c r="AG556" s="126">
        <v>1</v>
      </c>
      <c r="AH556" s="126">
        <v>0</v>
      </c>
      <c r="AI556" s="126">
        <v>1</v>
      </c>
      <c r="BR556" s="126">
        <v>7</v>
      </c>
      <c r="BS556" s="126">
        <v>10</v>
      </c>
      <c r="BT556" s="126">
        <v>12</v>
      </c>
      <c r="BV556" s="126">
        <v>15</v>
      </c>
      <c r="BW556" s="126">
        <v>10</v>
      </c>
      <c r="BX556" s="126">
        <v>1</v>
      </c>
      <c r="BY556" s="126">
        <v>0</v>
      </c>
      <c r="BZ556" s="126">
        <v>67</v>
      </c>
      <c r="CA556" s="126">
        <v>41</v>
      </c>
    </row>
    <row r="557" spans="1:79" s="126" customFormat="1" ht="11.25" customHeight="1" x14ac:dyDescent="0.2">
      <c r="A557" s="126" t="s">
        <v>5739</v>
      </c>
      <c r="B557" s="20">
        <v>496</v>
      </c>
      <c r="C557" s="20" t="str">
        <f>VLOOKUP(File2Modul(A557),ModulVerantwortung,2,FALSE)</f>
        <v>weber18</v>
      </c>
      <c r="D557" s="20"/>
      <c r="E557" s="109" t="s">
        <v>3834</v>
      </c>
      <c r="F557" s="126">
        <v>6</v>
      </c>
      <c r="G557" s="126">
        <v>3</v>
      </c>
      <c r="H557" s="126">
        <v>0</v>
      </c>
      <c r="I557" s="126">
        <v>13</v>
      </c>
      <c r="J557" s="126">
        <v>0</v>
      </c>
      <c r="K557" s="126">
        <v>0</v>
      </c>
      <c r="L557" s="126">
        <v>2</v>
      </c>
      <c r="M557" s="143" t="s">
        <v>3835</v>
      </c>
      <c r="N557" s="126">
        <v>17</v>
      </c>
      <c r="Q557" s="126">
        <v>1</v>
      </c>
      <c r="U557" s="126">
        <v>23</v>
      </c>
      <c r="V557" s="126" t="s">
        <v>3836</v>
      </c>
      <c r="W557" s="126">
        <v>2</v>
      </c>
      <c r="X557" s="126">
        <v>8</v>
      </c>
      <c r="Y557" s="126">
        <v>52</v>
      </c>
      <c r="Z557" s="126">
        <v>0</v>
      </c>
      <c r="AA557" s="126">
        <v>0</v>
      </c>
      <c r="AB557" s="126">
        <v>0</v>
      </c>
      <c r="AC557" s="126">
        <v>0</v>
      </c>
      <c r="AD557" s="126">
        <v>0</v>
      </c>
      <c r="AE557" s="126">
        <v>6</v>
      </c>
      <c r="AF557" s="126">
        <v>0.56999999999999995</v>
      </c>
      <c r="AG557" s="126">
        <v>1</v>
      </c>
      <c r="AH557" s="126">
        <v>1</v>
      </c>
      <c r="AI557" s="126">
        <v>1</v>
      </c>
      <c r="BR557" s="126">
        <v>5</v>
      </c>
      <c r="BS557" s="126">
        <v>6</v>
      </c>
      <c r="BT557" s="126">
        <v>8</v>
      </c>
      <c r="BV557" s="126">
        <v>29</v>
      </c>
      <c r="BW557" s="126">
        <v>23</v>
      </c>
      <c r="BX557" s="126">
        <v>1</v>
      </c>
      <c r="BY557" s="126">
        <v>0</v>
      </c>
      <c r="BZ557" s="126">
        <v>91</v>
      </c>
      <c r="CA557" s="126">
        <v>59</v>
      </c>
    </row>
    <row r="558" spans="1:79" s="126" customFormat="1" ht="11.25" customHeight="1" x14ac:dyDescent="0.2">
      <c r="A558" s="126" t="s">
        <v>5739</v>
      </c>
      <c r="B558" s="20">
        <v>560</v>
      </c>
      <c r="C558" s="20" t="str">
        <f>VLOOKUP(File2Modul(A558),ModulVerantwortung,2,FALSE)</f>
        <v>weber18</v>
      </c>
      <c r="D558" s="20"/>
      <c r="E558" s="109" t="s">
        <v>3837</v>
      </c>
      <c r="F558" s="126">
        <v>6</v>
      </c>
      <c r="G558" s="126">
        <v>4</v>
      </c>
      <c r="H558" s="126">
        <v>0</v>
      </c>
      <c r="I558" s="126">
        <v>9</v>
      </c>
      <c r="J558" s="126">
        <v>0</v>
      </c>
      <c r="K558" s="126">
        <v>0</v>
      </c>
      <c r="L558" s="126">
        <v>4</v>
      </c>
      <c r="M558" s="143" t="s">
        <v>3838</v>
      </c>
      <c r="N558" s="126">
        <v>16</v>
      </c>
      <c r="Q558" s="126">
        <v>0</v>
      </c>
      <c r="U558" s="126">
        <v>20</v>
      </c>
      <c r="V558" s="126" t="s">
        <v>3836</v>
      </c>
      <c r="W558" s="126">
        <v>4</v>
      </c>
      <c r="X558" s="126">
        <v>10</v>
      </c>
      <c r="Y558" s="126">
        <v>68</v>
      </c>
      <c r="Z558" s="126">
        <v>0</v>
      </c>
      <c r="AA558" s="126">
        <v>0</v>
      </c>
      <c r="AB558" s="126">
        <v>0</v>
      </c>
      <c r="AC558" s="126">
        <v>0</v>
      </c>
      <c r="AD558" s="126">
        <v>0</v>
      </c>
      <c r="AE558" s="126">
        <v>5</v>
      </c>
      <c r="AF558" s="126">
        <v>0.45</v>
      </c>
      <c r="AG558" s="126">
        <v>1</v>
      </c>
      <c r="AH558" s="126">
        <v>1</v>
      </c>
      <c r="AI558" s="126">
        <v>1</v>
      </c>
      <c r="BR558" s="126">
        <v>7</v>
      </c>
      <c r="BS558" s="126">
        <v>9</v>
      </c>
      <c r="BT558" s="126">
        <v>12</v>
      </c>
      <c r="BV558" s="126">
        <v>27</v>
      </c>
      <c r="BW558" s="126">
        <v>21</v>
      </c>
      <c r="BX558" s="126">
        <v>1</v>
      </c>
      <c r="BY558" s="126">
        <v>0</v>
      </c>
      <c r="BZ558" s="126">
        <v>123</v>
      </c>
      <c r="CA558" s="126">
        <v>74</v>
      </c>
    </row>
    <row r="559" spans="1:79" s="126" customFormat="1" ht="11.25" customHeight="1" x14ac:dyDescent="0.2">
      <c r="A559" s="126" t="s">
        <v>5739</v>
      </c>
      <c r="B559" s="20">
        <v>644</v>
      </c>
      <c r="C559" s="20" t="str">
        <f>VLOOKUP(File2Modul(A559),ModulVerantwortung,2,FALSE)</f>
        <v>weber18</v>
      </c>
      <c r="D559" s="20"/>
      <c r="E559" s="109" t="s">
        <v>3839</v>
      </c>
      <c r="F559" s="126">
        <v>6</v>
      </c>
      <c r="G559" s="126">
        <v>4</v>
      </c>
      <c r="H559" s="126">
        <v>0</v>
      </c>
      <c r="I559" s="126">
        <v>8</v>
      </c>
      <c r="J559" s="126">
        <v>0</v>
      </c>
      <c r="K559" s="126">
        <v>0</v>
      </c>
      <c r="L559" s="126">
        <v>6</v>
      </c>
      <c r="M559" s="143" t="s">
        <v>3840</v>
      </c>
      <c r="N559" s="126">
        <v>18</v>
      </c>
      <c r="Q559" s="126">
        <v>0</v>
      </c>
      <c r="U559" s="126">
        <v>29</v>
      </c>
      <c r="V559" s="126" t="s">
        <v>3836</v>
      </c>
      <c r="W559" s="126">
        <v>10</v>
      </c>
      <c r="X559" s="126">
        <v>16</v>
      </c>
      <c r="Y559" s="126">
        <v>97</v>
      </c>
      <c r="Z559" s="126">
        <v>0</v>
      </c>
      <c r="AA559" s="126">
        <v>0</v>
      </c>
      <c r="AB559" s="126">
        <v>0</v>
      </c>
      <c r="AC559" s="126">
        <v>0</v>
      </c>
      <c r="AD559" s="126">
        <v>0</v>
      </c>
      <c r="AE559" s="126">
        <v>6</v>
      </c>
      <c r="AF559" s="126">
        <v>0.28000000000000003</v>
      </c>
      <c r="AG559" s="126">
        <v>1</v>
      </c>
      <c r="AH559" s="126">
        <v>1</v>
      </c>
      <c r="AI559" s="126">
        <v>1</v>
      </c>
      <c r="BR559" s="126">
        <v>8</v>
      </c>
      <c r="BS559" s="126">
        <v>11</v>
      </c>
      <c r="BT559" s="126">
        <v>14</v>
      </c>
      <c r="BV559" s="126">
        <v>30</v>
      </c>
      <c r="BW559" s="126">
        <v>23</v>
      </c>
      <c r="BX559" s="126">
        <v>1</v>
      </c>
      <c r="BY559" s="126">
        <v>0</v>
      </c>
      <c r="BZ559" s="126">
        <v>170</v>
      </c>
      <c r="CA559" s="126">
        <v>84</v>
      </c>
    </row>
    <row r="560" spans="1:79" s="126" customFormat="1" ht="11.25" customHeight="1" x14ac:dyDescent="0.2">
      <c r="A560" s="126" t="s">
        <v>5739</v>
      </c>
      <c r="B560" s="20">
        <v>757</v>
      </c>
      <c r="C560" s="20" t="str">
        <f>VLOOKUP(File2Modul(A560),ModulVerantwortung,2,FALSE)</f>
        <v>weber18</v>
      </c>
      <c r="D560" s="20"/>
      <c r="E560" s="109" t="s">
        <v>3841</v>
      </c>
      <c r="F560" s="126">
        <v>4</v>
      </c>
      <c r="G560" s="126">
        <v>2</v>
      </c>
      <c r="H560" s="126">
        <v>0</v>
      </c>
      <c r="I560" s="126">
        <v>5</v>
      </c>
      <c r="J560" s="126">
        <v>1</v>
      </c>
      <c r="K560" s="126">
        <v>2</v>
      </c>
      <c r="L560" s="126">
        <v>0</v>
      </c>
      <c r="M560" s="143"/>
      <c r="N560" s="126">
        <v>10</v>
      </c>
      <c r="Q560" s="126">
        <v>1</v>
      </c>
      <c r="U560" s="126">
        <v>14</v>
      </c>
      <c r="V560" s="126" t="s">
        <v>3598</v>
      </c>
      <c r="W560" s="126">
        <v>0</v>
      </c>
      <c r="X560" s="126">
        <v>4</v>
      </c>
      <c r="Y560" s="126">
        <v>29</v>
      </c>
      <c r="Z560" s="126">
        <v>0</v>
      </c>
      <c r="AA560" s="126">
        <v>0</v>
      </c>
      <c r="AB560" s="126">
        <v>0</v>
      </c>
      <c r="AC560" s="126">
        <v>0</v>
      </c>
      <c r="AD560" s="126">
        <v>0</v>
      </c>
      <c r="AE560" s="126">
        <v>4</v>
      </c>
      <c r="AF560" s="126">
        <v>0.36</v>
      </c>
      <c r="AG560" s="126">
        <v>1</v>
      </c>
      <c r="AH560" s="126">
        <v>1</v>
      </c>
      <c r="AI560" s="126">
        <v>1</v>
      </c>
      <c r="BR560" s="126">
        <v>5</v>
      </c>
      <c r="BS560" s="126">
        <v>7</v>
      </c>
      <c r="BT560" s="126">
        <v>9</v>
      </c>
      <c r="BV560" s="126">
        <v>17</v>
      </c>
      <c r="BW560" s="126">
        <v>14</v>
      </c>
      <c r="BX560" s="126">
        <v>1</v>
      </c>
      <c r="BY560" s="126">
        <v>0</v>
      </c>
      <c r="BZ560" s="126">
        <v>60</v>
      </c>
      <c r="CA560" s="126">
        <v>39</v>
      </c>
    </row>
    <row r="561" spans="1:79" s="126" customFormat="1" ht="11.25" customHeight="1" x14ac:dyDescent="0.2">
      <c r="A561" s="126" t="s">
        <v>5739</v>
      </c>
      <c r="B561" s="20">
        <v>804</v>
      </c>
      <c r="C561" s="20" t="str">
        <f>VLOOKUP(File2Modul(A561),ModulVerantwortung,2,FALSE)</f>
        <v>weber18</v>
      </c>
      <c r="D561" s="20"/>
      <c r="E561" s="109" t="s">
        <v>3842</v>
      </c>
      <c r="F561" s="126">
        <v>1</v>
      </c>
      <c r="G561" s="126">
        <v>0</v>
      </c>
      <c r="H561" s="126">
        <v>0</v>
      </c>
      <c r="I561" s="126">
        <v>1</v>
      </c>
      <c r="J561" s="126">
        <v>1</v>
      </c>
      <c r="K561" s="126">
        <v>2</v>
      </c>
      <c r="L561" s="126">
        <v>0</v>
      </c>
      <c r="M561" s="143"/>
      <c r="N561" s="126">
        <v>2</v>
      </c>
      <c r="Q561" s="126">
        <v>1</v>
      </c>
      <c r="U561" s="126">
        <v>2</v>
      </c>
      <c r="V561" s="126" t="s">
        <v>3507</v>
      </c>
      <c r="W561" s="126">
        <v>0</v>
      </c>
      <c r="X561" s="126">
        <v>1</v>
      </c>
      <c r="Y561" s="126">
        <v>5</v>
      </c>
      <c r="Z561" s="126">
        <v>0</v>
      </c>
      <c r="AA561" s="126">
        <v>0</v>
      </c>
      <c r="AB561" s="126">
        <v>0</v>
      </c>
      <c r="AC561" s="126">
        <v>0</v>
      </c>
      <c r="AD561" s="126">
        <v>1</v>
      </c>
      <c r="AE561" s="126">
        <v>0</v>
      </c>
      <c r="AF561" s="126">
        <v>0.5</v>
      </c>
      <c r="AG561" s="126">
        <v>0</v>
      </c>
      <c r="AH561" s="126">
        <v>0</v>
      </c>
      <c r="AI561" s="126">
        <v>1</v>
      </c>
      <c r="BR561" s="126">
        <v>10</v>
      </c>
      <c r="BS561" s="126">
        <v>10</v>
      </c>
      <c r="BT561" s="126">
        <v>10</v>
      </c>
      <c r="BV561" s="126">
        <v>2</v>
      </c>
      <c r="BW561" s="126">
        <v>2</v>
      </c>
      <c r="BX561" s="126">
        <v>1</v>
      </c>
      <c r="BY561" s="126">
        <v>0</v>
      </c>
      <c r="BZ561" s="126">
        <v>14</v>
      </c>
      <c r="CA561" s="126">
        <v>6</v>
      </c>
    </row>
    <row r="562" spans="1:79" s="126" customFormat="1" ht="11.25" customHeight="1" x14ac:dyDescent="0.2">
      <c r="A562" s="126" t="s">
        <v>5739</v>
      </c>
      <c r="B562" s="20">
        <v>817</v>
      </c>
      <c r="C562" s="20" t="str">
        <f>VLOOKUP(File2Modul(A562),ModulVerantwortung,2,FALSE)</f>
        <v>weber18</v>
      </c>
      <c r="D562" s="20"/>
      <c r="E562" s="109" t="s">
        <v>3843</v>
      </c>
      <c r="F562" s="126">
        <v>4</v>
      </c>
      <c r="G562" s="126">
        <v>2</v>
      </c>
      <c r="H562" s="126">
        <v>0</v>
      </c>
      <c r="I562" s="126">
        <v>5</v>
      </c>
      <c r="J562" s="126">
        <v>0</v>
      </c>
      <c r="K562" s="126">
        <v>0</v>
      </c>
      <c r="L562" s="126">
        <v>2</v>
      </c>
      <c r="M562" s="143" t="s">
        <v>3844</v>
      </c>
      <c r="N562" s="126">
        <v>14</v>
      </c>
      <c r="Q562" s="126">
        <v>0</v>
      </c>
      <c r="U562" s="126">
        <v>16</v>
      </c>
      <c r="V562" s="126" t="s">
        <v>3767</v>
      </c>
      <c r="W562" s="126">
        <v>2</v>
      </c>
      <c r="X562" s="126">
        <v>6</v>
      </c>
      <c r="Y562" s="126">
        <v>49</v>
      </c>
      <c r="Z562" s="126">
        <v>0</v>
      </c>
      <c r="AA562" s="126">
        <v>0</v>
      </c>
      <c r="AB562" s="126">
        <v>0</v>
      </c>
      <c r="AC562" s="126">
        <v>0</v>
      </c>
      <c r="AD562" s="126">
        <v>0</v>
      </c>
      <c r="AE562" s="126">
        <v>2</v>
      </c>
      <c r="AF562" s="126">
        <v>0.31</v>
      </c>
      <c r="AG562" s="126">
        <v>1</v>
      </c>
      <c r="AH562" s="126">
        <v>0</v>
      </c>
      <c r="AI562" s="126">
        <v>1</v>
      </c>
      <c r="BR562" s="126">
        <v>6</v>
      </c>
      <c r="BS562" s="126">
        <v>8</v>
      </c>
      <c r="BT562" s="126">
        <v>9</v>
      </c>
      <c r="BV562" s="126">
        <v>21</v>
      </c>
      <c r="BW562" s="126">
        <v>16</v>
      </c>
      <c r="BX562" s="126">
        <v>1</v>
      </c>
      <c r="BY562" s="126">
        <v>0</v>
      </c>
      <c r="BZ562" s="126">
        <v>86</v>
      </c>
      <c r="CA562" s="126">
        <v>51</v>
      </c>
    </row>
    <row r="563" spans="1:79" s="126" customFormat="1" ht="11.25" customHeight="1" x14ac:dyDescent="0.2">
      <c r="A563" s="126" t="s">
        <v>5739</v>
      </c>
      <c r="B563" s="20">
        <v>879</v>
      </c>
      <c r="C563" s="20" t="str">
        <f>VLOOKUP(File2Modul(A563),ModulVerantwortung,2,FALSE)</f>
        <v>weber18</v>
      </c>
      <c r="D563" s="20"/>
      <c r="E563" s="109" t="s">
        <v>3845</v>
      </c>
      <c r="F563" s="126">
        <v>1</v>
      </c>
      <c r="G563" s="126">
        <v>0</v>
      </c>
      <c r="H563" s="126">
        <v>0</v>
      </c>
      <c r="I563" s="126">
        <v>1</v>
      </c>
      <c r="J563" s="126">
        <v>0</v>
      </c>
      <c r="K563" s="126">
        <v>1</v>
      </c>
      <c r="L563" s="126">
        <v>2</v>
      </c>
      <c r="M563" s="143" t="s">
        <v>3846</v>
      </c>
      <c r="N563" s="126">
        <v>4</v>
      </c>
      <c r="Q563" s="126">
        <v>0</v>
      </c>
      <c r="U563" s="126">
        <v>4</v>
      </c>
      <c r="V563" s="126" t="s">
        <v>3507</v>
      </c>
      <c r="W563" s="126">
        <v>2</v>
      </c>
      <c r="X563" s="126">
        <v>3</v>
      </c>
      <c r="Y563" s="126">
        <v>9</v>
      </c>
      <c r="Z563" s="126">
        <v>0</v>
      </c>
      <c r="AA563" s="126">
        <v>0</v>
      </c>
      <c r="AB563" s="126">
        <v>0</v>
      </c>
      <c r="AC563" s="126">
        <v>0</v>
      </c>
      <c r="AD563" s="126">
        <v>0</v>
      </c>
      <c r="AE563" s="126">
        <v>0</v>
      </c>
      <c r="AF563" s="126">
        <v>0.25</v>
      </c>
      <c r="AG563" s="126">
        <v>0</v>
      </c>
      <c r="AH563" s="126">
        <v>0</v>
      </c>
      <c r="AI563" s="126">
        <v>1</v>
      </c>
      <c r="BR563" s="126">
        <v>5</v>
      </c>
      <c r="BS563" s="126">
        <v>5</v>
      </c>
      <c r="BT563" s="126">
        <v>5</v>
      </c>
      <c r="BV563" s="126">
        <v>4</v>
      </c>
      <c r="BW563" s="126">
        <v>4</v>
      </c>
      <c r="BX563" s="126">
        <v>1</v>
      </c>
      <c r="BY563" s="126">
        <v>0</v>
      </c>
      <c r="BZ563" s="126">
        <v>14</v>
      </c>
      <c r="CA563" s="126">
        <v>9</v>
      </c>
    </row>
    <row r="564" spans="1:79" s="126" customFormat="1" ht="11.25" customHeight="1" x14ac:dyDescent="0.2">
      <c r="A564" s="126" t="s">
        <v>5739</v>
      </c>
      <c r="B564" s="20">
        <v>899</v>
      </c>
      <c r="C564" s="20" t="str">
        <f>VLOOKUP(File2Modul(A564),ModulVerantwortung,2,FALSE)</f>
        <v>weber18</v>
      </c>
      <c r="D564" s="20"/>
      <c r="E564" s="109" t="s">
        <v>3847</v>
      </c>
      <c r="F564" s="126">
        <v>2</v>
      </c>
      <c r="G564" s="126">
        <v>1</v>
      </c>
      <c r="H564" s="126">
        <v>0</v>
      </c>
      <c r="I564" s="126">
        <v>2</v>
      </c>
      <c r="J564" s="126">
        <v>0</v>
      </c>
      <c r="K564" s="126">
        <v>0</v>
      </c>
      <c r="L564" s="126">
        <v>1</v>
      </c>
      <c r="M564" s="143" t="s">
        <v>3848</v>
      </c>
      <c r="N564" s="126">
        <v>4</v>
      </c>
      <c r="Q564" s="126">
        <v>6</v>
      </c>
      <c r="U564" s="126">
        <v>4</v>
      </c>
      <c r="V564" s="126" t="s">
        <v>3513</v>
      </c>
      <c r="W564" s="126">
        <v>1</v>
      </c>
      <c r="X564" s="126">
        <v>3</v>
      </c>
      <c r="Y564" s="126">
        <v>7</v>
      </c>
      <c r="Z564" s="126">
        <v>0</v>
      </c>
      <c r="AA564" s="126">
        <v>0</v>
      </c>
      <c r="AB564" s="126">
        <v>0</v>
      </c>
      <c r="AC564" s="126">
        <v>0</v>
      </c>
      <c r="AD564" s="126">
        <v>0</v>
      </c>
      <c r="AE564" s="126">
        <v>0</v>
      </c>
      <c r="AF564" s="126">
        <v>0.5</v>
      </c>
      <c r="AG564" s="126">
        <v>0</v>
      </c>
      <c r="AH564" s="126">
        <v>0</v>
      </c>
      <c r="AI564" s="126">
        <v>1</v>
      </c>
      <c r="BR564" s="126">
        <v>4</v>
      </c>
      <c r="BS564" s="126">
        <v>5</v>
      </c>
      <c r="BT564" s="126">
        <v>5</v>
      </c>
      <c r="BV564" s="126">
        <v>5</v>
      </c>
      <c r="BW564" s="126">
        <v>4</v>
      </c>
      <c r="BX564" s="126">
        <v>1</v>
      </c>
      <c r="BY564" s="126">
        <v>0</v>
      </c>
      <c r="BZ564" s="126">
        <v>15</v>
      </c>
      <c r="CA564" s="126">
        <v>7</v>
      </c>
    </row>
    <row r="565" spans="1:79" s="126" customFormat="1" ht="11.25" customHeight="1" x14ac:dyDescent="0.2">
      <c r="A565" s="126" t="s">
        <v>5739</v>
      </c>
      <c r="B565" s="20">
        <v>924</v>
      </c>
      <c r="C565" s="20" t="str">
        <f>VLOOKUP(File2Modul(A565),ModulVerantwortung,2,FALSE)</f>
        <v>weber18</v>
      </c>
      <c r="D565" s="20"/>
      <c r="E565" s="109" t="s">
        <v>3849</v>
      </c>
      <c r="F565" s="126">
        <v>6</v>
      </c>
      <c r="G565" s="126">
        <v>3</v>
      </c>
      <c r="H565" s="126">
        <v>0</v>
      </c>
      <c r="I565" s="126">
        <v>10</v>
      </c>
      <c r="J565" s="126">
        <v>1</v>
      </c>
      <c r="K565" s="126">
        <v>3</v>
      </c>
      <c r="L565" s="126">
        <v>0</v>
      </c>
      <c r="M565" s="143"/>
      <c r="N565" s="126">
        <v>15</v>
      </c>
      <c r="Q565" s="126">
        <v>0</v>
      </c>
      <c r="U565" s="126">
        <v>20</v>
      </c>
      <c r="V565" s="126" t="s">
        <v>3850</v>
      </c>
      <c r="W565" s="126">
        <v>0</v>
      </c>
      <c r="X565" s="126">
        <v>6</v>
      </c>
      <c r="Y565" s="126">
        <v>51</v>
      </c>
      <c r="Z565" s="126">
        <v>0</v>
      </c>
      <c r="AA565" s="126">
        <v>0</v>
      </c>
      <c r="AB565" s="126">
        <v>0</v>
      </c>
      <c r="AC565" s="126">
        <v>0</v>
      </c>
      <c r="AD565" s="126">
        <v>0</v>
      </c>
      <c r="AE565" s="126">
        <v>4</v>
      </c>
      <c r="AF565" s="126">
        <v>0.5</v>
      </c>
      <c r="AG565" s="126">
        <v>1</v>
      </c>
      <c r="AH565" s="126">
        <v>2</v>
      </c>
      <c r="AI565" s="126">
        <v>1</v>
      </c>
      <c r="BR565" s="126">
        <v>5</v>
      </c>
      <c r="BS565" s="126">
        <v>7</v>
      </c>
      <c r="BT565" s="126">
        <v>9</v>
      </c>
      <c r="BV565" s="126">
        <v>26</v>
      </c>
      <c r="BW565" s="126">
        <v>19</v>
      </c>
      <c r="BX565" s="126">
        <v>1</v>
      </c>
      <c r="BY565" s="126">
        <v>0</v>
      </c>
      <c r="BZ565" s="126">
        <v>88</v>
      </c>
      <c r="CA565" s="126">
        <v>48</v>
      </c>
    </row>
    <row r="566" spans="1:79" s="126" customFormat="1" ht="11.25" customHeight="1" x14ac:dyDescent="0.2">
      <c r="A566" s="126" t="s">
        <v>5739</v>
      </c>
      <c r="B566" s="20">
        <v>0</v>
      </c>
      <c r="C566" s="20" t="str">
        <f>VLOOKUP(File2Modul(A566),ModulVerantwortung,2,FALSE)</f>
        <v>weber18</v>
      </c>
      <c r="D566" s="20"/>
      <c r="E566" s="109" t="s">
        <v>5739</v>
      </c>
      <c r="M566" s="143"/>
      <c r="O566" s="126">
        <f>IF(ISNUMBER(T566),IF(T566&lt;&gt;0,S566/T566,O$23),"")</f>
        <v>0.7567567567567568</v>
      </c>
      <c r="P566" s="126">
        <f>IF(AND(ISNUMBER(AQ566),ISNUMBER(AR566)),IF(OR(AQ566&lt;&gt;0,AR566&lt;&gt;0),(T566+BG566)/(AQ566+AR566),P$23),"")</f>
        <v>10.345549738219896</v>
      </c>
      <c r="S566" s="126">
        <v>140</v>
      </c>
      <c r="T566" s="126">
        <v>185</v>
      </c>
      <c r="AJ566" s="126" t="s">
        <v>3502</v>
      </c>
      <c r="AK566" s="126">
        <v>11</v>
      </c>
      <c r="AL566" s="126">
        <v>7</v>
      </c>
      <c r="AM566" s="126">
        <v>17</v>
      </c>
      <c r="AN566" s="126">
        <v>26</v>
      </c>
      <c r="AO566" s="126" t="s">
        <v>3503</v>
      </c>
      <c r="AP566" s="126">
        <v>102</v>
      </c>
      <c r="AQ566" s="126">
        <v>39</v>
      </c>
      <c r="AR566" s="126">
        <v>152</v>
      </c>
      <c r="AS566" s="126">
        <v>2616</v>
      </c>
      <c r="AT566" s="126">
        <v>1113</v>
      </c>
      <c r="AU566" s="126">
        <v>1308</v>
      </c>
      <c r="AV566" s="126">
        <v>4734</v>
      </c>
      <c r="AW566" s="126">
        <v>28.45</v>
      </c>
      <c r="AX566" s="126">
        <v>563875</v>
      </c>
      <c r="AY566" s="126">
        <v>19823</v>
      </c>
      <c r="AZ566" s="126">
        <v>93.98</v>
      </c>
      <c r="BA566" s="126">
        <v>9.77</v>
      </c>
      <c r="BB566" s="126">
        <v>89.6</v>
      </c>
      <c r="BC566" s="126">
        <v>7</v>
      </c>
      <c r="BD566" s="126">
        <v>977</v>
      </c>
      <c r="BE566" s="126">
        <v>466</v>
      </c>
      <c r="BF566" s="126">
        <v>821</v>
      </c>
      <c r="BG566" s="126">
        <v>1791</v>
      </c>
      <c r="BH566" s="126">
        <v>106</v>
      </c>
      <c r="BI566" s="126" t="s">
        <v>3504</v>
      </c>
      <c r="BJ566" s="126">
        <v>2.3420000000000001</v>
      </c>
      <c r="BK566" s="126">
        <v>2.923</v>
      </c>
      <c r="BL566" s="126">
        <v>3.5009999999999999</v>
      </c>
      <c r="BM566" s="126">
        <v>3.4550000000000001</v>
      </c>
      <c r="BN566" s="126">
        <v>3.6389999999999998</v>
      </c>
      <c r="BO566" s="126">
        <v>3.7330000000000001</v>
      </c>
      <c r="BP566" s="126" t="s">
        <v>3505</v>
      </c>
      <c r="BQ566" s="126">
        <v>0.77400000000000002</v>
      </c>
    </row>
    <row r="567" spans="1:79" s="126" customFormat="1" ht="11.25" customHeight="1" x14ac:dyDescent="0.2">
      <c r="A567" s="126" t="s">
        <v>5741</v>
      </c>
      <c r="B567" s="20">
        <v>116</v>
      </c>
      <c r="C567" s="20" t="str">
        <f>VLOOKUP(File2Modul(A567),ModulVerantwortung,2,FALSE)</f>
        <v>weber18</v>
      </c>
      <c r="D567" s="20"/>
      <c r="E567" s="109" t="s">
        <v>3851</v>
      </c>
      <c r="F567" s="126">
        <v>6</v>
      </c>
      <c r="G567" s="126">
        <v>1</v>
      </c>
      <c r="H567" s="126">
        <v>0</v>
      </c>
      <c r="I567" s="126">
        <v>6</v>
      </c>
      <c r="J567" s="126">
        <v>0</v>
      </c>
      <c r="K567" s="126">
        <v>0</v>
      </c>
      <c r="L567" s="126">
        <v>4</v>
      </c>
      <c r="M567" s="143" t="s">
        <v>3852</v>
      </c>
      <c r="N567" s="126">
        <v>14</v>
      </c>
      <c r="Q567" s="126">
        <v>0</v>
      </c>
      <c r="U567" s="126">
        <v>20</v>
      </c>
      <c r="V567" s="126" t="s">
        <v>3790</v>
      </c>
      <c r="W567" s="126">
        <v>4</v>
      </c>
      <c r="X567" s="126">
        <v>10</v>
      </c>
      <c r="Y567" s="126">
        <v>39</v>
      </c>
      <c r="Z567" s="126">
        <v>0</v>
      </c>
      <c r="AA567" s="126">
        <v>0</v>
      </c>
      <c r="AB567" s="126">
        <v>0</v>
      </c>
      <c r="AC567" s="126">
        <v>0</v>
      </c>
      <c r="AD567" s="126">
        <v>0</v>
      </c>
      <c r="AE567" s="126">
        <v>0</v>
      </c>
      <c r="AF567" s="126">
        <v>0.3</v>
      </c>
      <c r="AG567" s="126">
        <v>1</v>
      </c>
      <c r="AH567" s="126">
        <v>0</v>
      </c>
      <c r="AI567" s="126">
        <v>1</v>
      </c>
      <c r="BR567" s="126">
        <v>3</v>
      </c>
      <c r="BS567" s="126">
        <v>5</v>
      </c>
      <c r="BT567" s="126">
        <v>5</v>
      </c>
      <c r="BV567" s="126">
        <v>21</v>
      </c>
      <c r="BW567" s="126">
        <v>14</v>
      </c>
      <c r="BX567" s="126">
        <v>1</v>
      </c>
      <c r="BY567" s="126">
        <v>0</v>
      </c>
      <c r="BZ567" s="126">
        <v>54</v>
      </c>
      <c r="CA567" s="126">
        <v>18</v>
      </c>
    </row>
    <row r="568" spans="1:79" s="126" customFormat="1" ht="11.25" customHeight="1" x14ac:dyDescent="0.2">
      <c r="A568" s="126" t="s">
        <v>5741</v>
      </c>
      <c r="B568" s="20">
        <v>170</v>
      </c>
      <c r="C568" s="20" t="str">
        <f>VLOOKUP(File2Modul(A568),ModulVerantwortung,2,FALSE)</f>
        <v>weber18</v>
      </c>
      <c r="D568" s="20"/>
      <c r="E568" s="109" t="s">
        <v>3853</v>
      </c>
      <c r="F568" s="126">
        <v>3</v>
      </c>
      <c r="G568" s="126">
        <v>2</v>
      </c>
      <c r="H568" s="126">
        <v>0</v>
      </c>
      <c r="I568" s="126">
        <v>3</v>
      </c>
      <c r="J568" s="126">
        <v>0</v>
      </c>
      <c r="K568" s="126">
        <v>0</v>
      </c>
      <c r="L568" s="126">
        <v>3</v>
      </c>
      <c r="M568" s="143" t="s">
        <v>3854</v>
      </c>
      <c r="N568" s="126">
        <v>8</v>
      </c>
      <c r="Q568" s="126">
        <v>2</v>
      </c>
      <c r="U568" s="126">
        <v>8</v>
      </c>
      <c r="V568" s="126" t="s">
        <v>3516</v>
      </c>
      <c r="W568" s="126">
        <v>4</v>
      </c>
      <c r="X568" s="126">
        <v>7</v>
      </c>
      <c r="Y568" s="126">
        <v>23</v>
      </c>
      <c r="Z568" s="126">
        <v>0</v>
      </c>
      <c r="AA568" s="126">
        <v>0</v>
      </c>
      <c r="AB568" s="126">
        <v>0</v>
      </c>
      <c r="AC568" s="126">
        <v>0</v>
      </c>
      <c r="AD568" s="126">
        <v>0</v>
      </c>
      <c r="AE568" s="126">
        <v>1</v>
      </c>
      <c r="AF568" s="126">
        <v>0.38</v>
      </c>
      <c r="AG568" s="126">
        <v>0</v>
      </c>
      <c r="AH568" s="126">
        <v>0</v>
      </c>
      <c r="AI568" s="126">
        <v>1</v>
      </c>
      <c r="BR568" s="126">
        <v>6</v>
      </c>
      <c r="BS568" s="126">
        <v>7</v>
      </c>
      <c r="BT568" s="126">
        <v>8</v>
      </c>
      <c r="BV568" s="126">
        <v>11</v>
      </c>
      <c r="BW568" s="126">
        <v>9</v>
      </c>
      <c r="BX568" s="126">
        <v>1</v>
      </c>
      <c r="BY568" s="126">
        <v>0</v>
      </c>
      <c r="BZ568" s="126">
        <v>43</v>
      </c>
      <c r="CA568" s="126">
        <v>25</v>
      </c>
    </row>
    <row r="569" spans="1:79" s="126" customFormat="1" ht="11.25" customHeight="1" x14ac:dyDescent="0.2">
      <c r="A569" s="126" t="s">
        <v>5741</v>
      </c>
      <c r="B569" s="20">
        <v>206</v>
      </c>
      <c r="C569" s="20" t="str">
        <f>VLOOKUP(File2Modul(A569),ModulVerantwortung,2,FALSE)</f>
        <v>weber18</v>
      </c>
      <c r="D569" s="20"/>
      <c r="E569" s="109" t="s">
        <v>3855</v>
      </c>
      <c r="F569" s="126">
        <v>3</v>
      </c>
      <c r="G569" s="126">
        <v>2</v>
      </c>
      <c r="H569" s="126">
        <v>0</v>
      </c>
      <c r="I569" s="126">
        <v>3</v>
      </c>
      <c r="J569" s="126">
        <v>0</v>
      </c>
      <c r="K569" s="126">
        <v>0</v>
      </c>
      <c r="L569" s="126">
        <v>4</v>
      </c>
      <c r="M569" s="143" t="s">
        <v>3856</v>
      </c>
      <c r="N569" s="126">
        <v>8</v>
      </c>
      <c r="Q569" s="126">
        <v>1</v>
      </c>
      <c r="U569" s="126">
        <v>10</v>
      </c>
      <c r="V569" s="126" t="s">
        <v>3516</v>
      </c>
      <c r="W569" s="126">
        <v>4</v>
      </c>
      <c r="X569" s="126">
        <v>7</v>
      </c>
      <c r="Y569" s="126">
        <v>32</v>
      </c>
      <c r="Z569" s="126">
        <v>0</v>
      </c>
      <c r="AA569" s="126">
        <v>0</v>
      </c>
      <c r="AB569" s="126">
        <v>0</v>
      </c>
      <c r="AC569" s="126">
        <v>0</v>
      </c>
      <c r="AD569" s="126">
        <v>0</v>
      </c>
      <c r="AE569" s="126">
        <v>1</v>
      </c>
      <c r="AF569" s="126">
        <v>0.3</v>
      </c>
      <c r="AG569" s="126">
        <v>0</v>
      </c>
      <c r="AH569" s="126">
        <v>0</v>
      </c>
      <c r="AI569" s="126">
        <v>1</v>
      </c>
      <c r="BR569" s="126">
        <v>5</v>
      </c>
      <c r="BS569" s="126">
        <v>7</v>
      </c>
      <c r="BT569" s="126">
        <v>8</v>
      </c>
      <c r="BV569" s="126">
        <v>12</v>
      </c>
      <c r="BW569" s="126">
        <v>9</v>
      </c>
      <c r="BX569" s="126">
        <v>1</v>
      </c>
      <c r="BY569" s="126">
        <v>0</v>
      </c>
      <c r="BZ569" s="126">
        <v>45</v>
      </c>
      <c r="CA569" s="126">
        <v>20</v>
      </c>
    </row>
    <row r="570" spans="1:79" s="126" customFormat="1" ht="11.25" customHeight="1" x14ac:dyDescent="0.2">
      <c r="A570" s="126" t="s">
        <v>5741</v>
      </c>
      <c r="B570" s="20">
        <v>282</v>
      </c>
      <c r="C570" s="20" t="str">
        <f>VLOOKUP(File2Modul(A570),ModulVerantwortung,2,FALSE)</f>
        <v>weber18</v>
      </c>
      <c r="D570" s="20"/>
      <c r="E570" s="109" t="s">
        <v>3857</v>
      </c>
      <c r="F570" s="126">
        <v>6</v>
      </c>
      <c r="G570" s="126">
        <v>4</v>
      </c>
      <c r="H570" s="126">
        <v>0</v>
      </c>
      <c r="I570" s="126">
        <v>10</v>
      </c>
      <c r="J570" s="126">
        <v>0</v>
      </c>
      <c r="K570" s="126">
        <v>0</v>
      </c>
      <c r="L570" s="126">
        <v>8</v>
      </c>
      <c r="M570" s="143" t="s">
        <v>5742</v>
      </c>
      <c r="N570" s="126">
        <v>21</v>
      </c>
      <c r="Q570" s="126">
        <v>1</v>
      </c>
      <c r="U570" s="126">
        <v>23</v>
      </c>
      <c r="V570" s="126" t="s">
        <v>3790</v>
      </c>
      <c r="W570" s="126">
        <v>9</v>
      </c>
      <c r="X570" s="126">
        <v>15</v>
      </c>
      <c r="Y570" s="126">
        <v>70</v>
      </c>
      <c r="Z570" s="126">
        <v>0</v>
      </c>
      <c r="AA570" s="126">
        <v>0</v>
      </c>
      <c r="AB570" s="126">
        <v>0</v>
      </c>
      <c r="AC570" s="126">
        <v>0</v>
      </c>
      <c r="AD570" s="126">
        <v>0</v>
      </c>
      <c r="AE570" s="126">
        <v>0</v>
      </c>
      <c r="AF570" s="126">
        <v>0.43</v>
      </c>
      <c r="AG570" s="126">
        <v>1</v>
      </c>
      <c r="AH570" s="126">
        <v>0</v>
      </c>
      <c r="AI570" s="126">
        <v>1</v>
      </c>
      <c r="BR570" s="126">
        <v>5</v>
      </c>
      <c r="BS570" s="126">
        <v>7</v>
      </c>
      <c r="BT570" s="126">
        <v>7</v>
      </c>
      <c r="BV570" s="126">
        <v>27</v>
      </c>
      <c r="BW570" s="126">
        <v>21</v>
      </c>
      <c r="BX570" s="126">
        <v>1</v>
      </c>
      <c r="BY570" s="126">
        <v>0</v>
      </c>
      <c r="BZ570" s="126">
        <v>107</v>
      </c>
      <c r="CA570" s="126">
        <v>50</v>
      </c>
    </row>
    <row r="571" spans="1:79" s="126" customFormat="1" ht="11.25" customHeight="1" x14ac:dyDescent="0.2">
      <c r="A571" s="126" t="s">
        <v>5741</v>
      </c>
      <c r="B571" s="20">
        <v>370</v>
      </c>
      <c r="C571" s="20" t="str">
        <f>VLOOKUP(File2Modul(A571),ModulVerantwortung,2,FALSE)</f>
        <v>weber18</v>
      </c>
      <c r="D571" s="20"/>
      <c r="E571" s="109" t="s">
        <v>3858</v>
      </c>
      <c r="F571" s="126">
        <v>2</v>
      </c>
      <c r="G571" s="126">
        <v>1</v>
      </c>
      <c r="H571" s="126">
        <v>0</v>
      </c>
      <c r="I571" s="126">
        <v>2</v>
      </c>
      <c r="J571" s="126">
        <v>0</v>
      </c>
      <c r="K571" s="126">
        <v>0</v>
      </c>
      <c r="L571" s="126">
        <v>1</v>
      </c>
      <c r="M571" s="143" t="s">
        <v>3859</v>
      </c>
      <c r="N571" s="126">
        <v>2</v>
      </c>
      <c r="Q571" s="126">
        <v>0</v>
      </c>
      <c r="U571" s="126">
        <v>2</v>
      </c>
      <c r="V571" s="126" t="s">
        <v>3513</v>
      </c>
      <c r="W571" s="126">
        <v>1</v>
      </c>
      <c r="X571" s="126">
        <v>3</v>
      </c>
      <c r="Y571" s="126">
        <v>4</v>
      </c>
      <c r="Z571" s="126">
        <v>0</v>
      </c>
      <c r="AA571" s="126">
        <v>0</v>
      </c>
      <c r="AB571" s="126">
        <v>0</v>
      </c>
      <c r="AC571" s="126">
        <v>0</v>
      </c>
      <c r="AD571" s="126">
        <v>0</v>
      </c>
      <c r="AE571" s="126">
        <v>0</v>
      </c>
      <c r="AF571" s="126">
        <v>1</v>
      </c>
      <c r="AG571" s="126">
        <v>0</v>
      </c>
      <c r="AH571" s="126">
        <v>0</v>
      </c>
      <c r="AI571" s="126">
        <v>1</v>
      </c>
      <c r="BR571" s="126">
        <v>4</v>
      </c>
      <c r="BS571" s="126">
        <v>7</v>
      </c>
      <c r="BT571" s="126">
        <v>7</v>
      </c>
      <c r="BV571" s="126">
        <v>3</v>
      </c>
      <c r="BW571" s="126">
        <v>2</v>
      </c>
      <c r="BX571" s="126">
        <v>1</v>
      </c>
      <c r="BY571" s="126">
        <v>0</v>
      </c>
      <c r="BZ571" s="126">
        <v>11</v>
      </c>
      <c r="CA571" s="126">
        <v>3</v>
      </c>
    </row>
    <row r="572" spans="1:79" s="126" customFormat="1" ht="11.25" customHeight="1" x14ac:dyDescent="0.2">
      <c r="A572" s="126" t="s">
        <v>5741</v>
      </c>
      <c r="B572" s="20">
        <v>394</v>
      </c>
      <c r="C572" s="20" t="str">
        <f>VLOOKUP(File2Modul(A572),ModulVerantwortung,2,FALSE)</f>
        <v>weber18</v>
      </c>
      <c r="D572" s="20"/>
      <c r="E572" s="109" t="s">
        <v>3860</v>
      </c>
      <c r="F572" s="126">
        <v>1</v>
      </c>
      <c r="G572" s="126">
        <v>0</v>
      </c>
      <c r="H572" s="126">
        <v>0</v>
      </c>
      <c r="I572" s="126">
        <v>1</v>
      </c>
      <c r="J572" s="126">
        <v>0</v>
      </c>
      <c r="K572" s="126">
        <v>1</v>
      </c>
      <c r="L572" s="126">
        <v>0</v>
      </c>
      <c r="M572" s="143"/>
      <c r="N572" s="126">
        <v>1</v>
      </c>
      <c r="Q572" s="126">
        <v>0</v>
      </c>
      <c r="U572" s="126">
        <v>1</v>
      </c>
      <c r="V572" s="126" t="s">
        <v>3507</v>
      </c>
      <c r="W572" s="126">
        <v>0</v>
      </c>
      <c r="X572" s="126">
        <v>1</v>
      </c>
      <c r="Y572" s="126">
        <v>1</v>
      </c>
      <c r="Z572" s="126">
        <v>0</v>
      </c>
      <c r="AA572" s="126">
        <v>0</v>
      </c>
      <c r="AB572" s="126">
        <v>0</v>
      </c>
      <c r="AC572" s="126">
        <v>0</v>
      </c>
      <c r="AD572" s="126">
        <v>0</v>
      </c>
      <c r="AE572" s="126">
        <v>0</v>
      </c>
      <c r="AF572" s="126">
        <v>1</v>
      </c>
      <c r="AG572" s="126">
        <v>0</v>
      </c>
      <c r="AH572" s="126">
        <v>0</v>
      </c>
      <c r="AI572" s="126">
        <v>1</v>
      </c>
      <c r="BR572" s="126">
        <v>6</v>
      </c>
      <c r="BS572" s="126">
        <v>6</v>
      </c>
      <c r="BT572" s="126">
        <v>6</v>
      </c>
      <c r="BV572" s="126">
        <v>1</v>
      </c>
      <c r="BW572" s="126">
        <v>1</v>
      </c>
      <c r="BX572" s="126">
        <v>1</v>
      </c>
      <c r="BY572" s="126">
        <v>0</v>
      </c>
      <c r="BZ572" s="126">
        <v>4</v>
      </c>
      <c r="CA572" s="126">
        <v>2</v>
      </c>
    </row>
    <row r="573" spans="1:79" s="126" customFormat="1" ht="11.25" customHeight="1" x14ac:dyDescent="0.2">
      <c r="A573" s="126" t="s">
        <v>5741</v>
      </c>
      <c r="B573" s="20">
        <v>409</v>
      </c>
      <c r="C573" s="20" t="str">
        <f>VLOOKUP(File2Modul(A573),ModulVerantwortung,2,FALSE)</f>
        <v>weber18</v>
      </c>
      <c r="D573" s="20"/>
      <c r="E573" s="109" t="s">
        <v>3861</v>
      </c>
      <c r="F573" s="126">
        <v>1</v>
      </c>
      <c r="G573" s="126">
        <v>0</v>
      </c>
      <c r="H573" s="126">
        <v>0</v>
      </c>
      <c r="I573" s="126">
        <v>1</v>
      </c>
      <c r="J573" s="126">
        <v>1</v>
      </c>
      <c r="K573" s="126">
        <v>0</v>
      </c>
      <c r="L573" s="126">
        <v>0</v>
      </c>
      <c r="M573" s="143"/>
      <c r="N573" s="126">
        <v>1</v>
      </c>
      <c r="Q573" s="126">
        <v>0</v>
      </c>
      <c r="U573" s="126">
        <v>1</v>
      </c>
      <c r="V573" s="126" t="s">
        <v>3507</v>
      </c>
      <c r="W573" s="126">
        <v>0</v>
      </c>
      <c r="X573" s="126">
        <v>1</v>
      </c>
      <c r="Y573" s="126">
        <v>1</v>
      </c>
      <c r="Z573" s="126">
        <v>0</v>
      </c>
      <c r="AA573" s="126">
        <v>0</v>
      </c>
      <c r="AB573" s="126">
        <v>0</v>
      </c>
      <c r="AC573" s="126">
        <v>0</v>
      </c>
      <c r="AD573" s="126">
        <v>0</v>
      </c>
      <c r="AE573" s="126">
        <v>0</v>
      </c>
      <c r="AF573" s="126">
        <v>1</v>
      </c>
      <c r="AG573" s="126">
        <v>0</v>
      </c>
      <c r="AH573" s="126">
        <v>0</v>
      </c>
      <c r="AI573" s="126">
        <v>1</v>
      </c>
      <c r="BR573" s="126">
        <v>5</v>
      </c>
      <c r="BS573" s="126">
        <v>5</v>
      </c>
      <c r="BT573" s="126">
        <v>5</v>
      </c>
      <c r="BV573" s="126">
        <v>1</v>
      </c>
      <c r="BW573" s="126">
        <v>1</v>
      </c>
      <c r="BX573" s="126">
        <v>1</v>
      </c>
      <c r="BY573" s="126">
        <v>0</v>
      </c>
      <c r="BZ573" s="126">
        <v>4</v>
      </c>
      <c r="CA573" s="126">
        <v>1</v>
      </c>
    </row>
    <row r="574" spans="1:79" s="126" customFormat="1" ht="11.25" customHeight="1" x14ac:dyDescent="0.2">
      <c r="A574" s="126" t="s">
        <v>5741</v>
      </c>
      <c r="B574" s="20">
        <v>428</v>
      </c>
      <c r="C574" s="20" t="str">
        <f>VLOOKUP(File2Modul(A574),ModulVerantwortung,2,FALSE)</f>
        <v>weber18</v>
      </c>
      <c r="D574" s="20"/>
      <c r="E574" s="109" t="s">
        <v>3862</v>
      </c>
      <c r="F574" s="126">
        <v>1</v>
      </c>
      <c r="G574" s="126">
        <v>0</v>
      </c>
      <c r="H574" s="126">
        <v>0</v>
      </c>
      <c r="I574" s="126">
        <v>1</v>
      </c>
      <c r="J574" s="126">
        <v>1</v>
      </c>
      <c r="K574" s="126">
        <v>0</v>
      </c>
      <c r="L574" s="126">
        <v>0</v>
      </c>
      <c r="M574" s="143"/>
      <c r="N574" s="126">
        <v>1</v>
      </c>
      <c r="Q574" s="126">
        <v>0</v>
      </c>
      <c r="U574" s="126">
        <v>1</v>
      </c>
      <c r="V574" s="126" t="s">
        <v>3507</v>
      </c>
      <c r="W574" s="126">
        <v>0</v>
      </c>
      <c r="X574" s="126">
        <v>1</v>
      </c>
      <c r="Y574" s="126">
        <v>1</v>
      </c>
      <c r="Z574" s="126">
        <v>0</v>
      </c>
      <c r="AA574" s="126">
        <v>0</v>
      </c>
      <c r="AB574" s="126">
        <v>0</v>
      </c>
      <c r="AC574" s="126">
        <v>0</v>
      </c>
      <c r="AD574" s="126">
        <v>0</v>
      </c>
      <c r="AE574" s="126">
        <v>0</v>
      </c>
      <c r="AF574" s="126">
        <v>1</v>
      </c>
      <c r="AG574" s="126">
        <v>0</v>
      </c>
      <c r="AH574" s="126">
        <v>0</v>
      </c>
      <c r="AI574" s="126">
        <v>1</v>
      </c>
      <c r="BR574" s="126">
        <v>5</v>
      </c>
      <c r="BS574" s="126">
        <v>5</v>
      </c>
      <c r="BT574" s="126">
        <v>5</v>
      </c>
      <c r="BV574" s="126">
        <v>1</v>
      </c>
      <c r="BW574" s="126">
        <v>1</v>
      </c>
      <c r="BX574" s="126">
        <v>1</v>
      </c>
      <c r="BY574" s="126">
        <v>0</v>
      </c>
      <c r="BZ574" s="126">
        <v>4</v>
      </c>
      <c r="CA574" s="126">
        <v>1</v>
      </c>
    </row>
    <row r="575" spans="1:79" s="126" customFormat="1" ht="11.25" customHeight="1" x14ac:dyDescent="0.2">
      <c r="A575" s="126" t="s">
        <v>5741</v>
      </c>
      <c r="B575" s="20">
        <v>451</v>
      </c>
      <c r="C575" s="20" t="str">
        <f>VLOOKUP(File2Modul(A575),ModulVerantwortung,2,FALSE)</f>
        <v>weber18</v>
      </c>
      <c r="D575" s="20"/>
      <c r="E575" s="109" t="s">
        <v>3863</v>
      </c>
      <c r="F575" s="126">
        <v>2</v>
      </c>
      <c r="G575" s="126">
        <v>1</v>
      </c>
      <c r="H575" s="126">
        <v>0</v>
      </c>
      <c r="I575" s="126">
        <v>2</v>
      </c>
      <c r="J575" s="126">
        <v>1</v>
      </c>
      <c r="K575" s="126">
        <v>0</v>
      </c>
      <c r="L575" s="126">
        <v>1</v>
      </c>
      <c r="M575" s="143" t="s">
        <v>3864</v>
      </c>
      <c r="N575" s="126">
        <v>4</v>
      </c>
      <c r="Q575" s="126">
        <v>0</v>
      </c>
      <c r="U575" s="126">
        <v>5</v>
      </c>
      <c r="V575" s="126" t="s">
        <v>3513</v>
      </c>
      <c r="W575" s="126">
        <v>1</v>
      </c>
      <c r="X575" s="126">
        <v>3</v>
      </c>
      <c r="Y575" s="126">
        <v>9</v>
      </c>
      <c r="Z575" s="126">
        <v>0</v>
      </c>
      <c r="AA575" s="126">
        <v>0</v>
      </c>
      <c r="AB575" s="126">
        <v>0</v>
      </c>
      <c r="AC575" s="126">
        <v>0</v>
      </c>
      <c r="AD575" s="126">
        <v>0</v>
      </c>
      <c r="AE575" s="126">
        <v>1</v>
      </c>
      <c r="AF575" s="126">
        <v>0.4</v>
      </c>
      <c r="AG575" s="126">
        <v>0</v>
      </c>
      <c r="AH575" s="126">
        <v>0</v>
      </c>
      <c r="AI575" s="126">
        <v>1</v>
      </c>
      <c r="BR575" s="126">
        <v>4</v>
      </c>
      <c r="BS575" s="126">
        <v>5</v>
      </c>
      <c r="BT575" s="126">
        <v>7</v>
      </c>
      <c r="BV575" s="126">
        <v>6</v>
      </c>
      <c r="BW575" s="126">
        <v>5</v>
      </c>
      <c r="BX575" s="126">
        <v>1</v>
      </c>
      <c r="BY575" s="126">
        <v>0</v>
      </c>
      <c r="BZ575" s="126">
        <v>18</v>
      </c>
      <c r="CA575" s="126">
        <v>11</v>
      </c>
    </row>
    <row r="576" spans="1:79" s="126" customFormat="1" ht="11.25" customHeight="1" x14ac:dyDescent="0.2">
      <c r="A576" s="126" t="s">
        <v>5741</v>
      </c>
      <c r="B576" s="20">
        <v>472</v>
      </c>
      <c r="C576" s="20" t="str">
        <f>VLOOKUP(File2Modul(A576),ModulVerantwortung,2,FALSE)</f>
        <v>weber18</v>
      </c>
      <c r="D576" s="20"/>
      <c r="E576" s="109" t="s">
        <v>3865</v>
      </c>
      <c r="F576" s="126">
        <v>1</v>
      </c>
      <c r="G576" s="126">
        <v>0</v>
      </c>
      <c r="H576" s="126">
        <v>0</v>
      </c>
      <c r="I576" s="126">
        <v>1</v>
      </c>
      <c r="J576" s="126">
        <v>1</v>
      </c>
      <c r="K576" s="126">
        <v>0</v>
      </c>
      <c r="L576" s="126">
        <v>0</v>
      </c>
      <c r="M576" s="143"/>
      <c r="N576" s="126">
        <v>1</v>
      </c>
      <c r="Q576" s="126">
        <v>0</v>
      </c>
      <c r="U576" s="126">
        <v>1</v>
      </c>
      <c r="V576" s="126" t="s">
        <v>3507</v>
      </c>
      <c r="W576" s="126">
        <v>0</v>
      </c>
      <c r="X576" s="126">
        <v>1</v>
      </c>
      <c r="Y576" s="126">
        <v>1</v>
      </c>
      <c r="Z576" s="126">
        <v>0</v>
      </c>
      <c r="AA576" s="126">
        <v>0</v>
      </c>
      <c r="AB576" s="126">
        <v>0</v>
      </c>
      <c r="AC576" s="126">
        <v>0</v>
      </c>
      <c r="AD576" s="126">
        <v>0</v>
      </c>
      <c r="AE576" s="126">
        <v>0</v>
      </c>
      <c r="AF576" s="126">
        <v>1</v>
      </c>
      <c r="AG576" s="126">
        <v>0</v>
      </c>
      <c r="AH576" s="126">
        <v>0</v>
      </c>
      <c r="AI576" s="126">
        <v>1</v>
      </c>
      <c r="BR576" s="126">
        <v>5</v>
      </c>
      <c r="BS576" s="126">
        <v>5</v>
      </c>
      <c r="BT576" s="126">
        <v>5</v>
      </c>
      <c r="BV576" s="126">
        <v>1</v>
      </c>
      <c r="BW576" s="126">
        <v>1</v>
      </c>
      <c r="BX576" s="126">
        <v>1</v>
      </c>
      <c r="BY576" s="126">
        <v>0</v>
      </c>
      <c r="BZ576" s="126">
        <v>4</v>
      </c>
      <c r="CA576" s="126">
        <v>1</v>
      </c>
    </row>
    <row r="577" spans="1:79" s="126" customFormat="1" ht="11.25" customHeight="1" x14ac:dyDescent="0.2">
      <c r="A577" s="126" t="s">
        <v>5741</v>
      </c>
      <c r="B577" s="20">
        <v>522</v>
      </c>
      <c r="C577" s="20" t="str">
        <f>VLOOKUP(File2Modul(A577),ModulVerantwortung,2,FALSE)</f>
        <v>weber18</v>
      </c>
      <c r="D577" s="20"/>
      <c r="E577" s="109" t="s">
        <v>3866</v>
      </c>
      <c r="F577" s="126">
        <v>4</v>
      </c>
      <c r="G577" s="126">
        <v>3</v>
      </c>
      <c r="H577" s="126">
        <v>0</v>
      </c>
      <c r="I577" s="126">
        <v>4</v>
      </c>
      <c r="J577" s="126">
        <v>0</v>
      </c>
      <c r="K577" s="126">
        <v>2</v>
      </c>
      <c r="L577" s="126">
        <v>3</v>
      </c>
      <c r="M577" s="143" t="s">
        <v>3867</v>
      </c>
      <c r="N577" s="126">
        <v>10</v>
      </c>
      <c r="Q577" s="126">
        <v>0</v>
      </c>
      <c r="U577" s="126">
        <v>14</v>
      </c>
      <c r="V577" s="126" t="s">
        <v>3608</v>
      </c>
      <c r="W577" s="126">
        <v>5</v>
      </c>
      <c r="X577" s="126">
        <v>9</v>
      </c>
      <c r="Y577" s="126">
        <v>63</v>
      </c>
      <c r="Z577" s="126">
        <v>0</v>
      </c>
      <c r="AA577" s="126">
        <v>0</v>
      </c>
      <c r="AB577" s="126">
        <v>0</v>
      </c>
      <c r="AC577" s="126">
        <v>0</v>
      </c>
      <c r="AD577" s="126">
        <v>0</v>
      </c>
      <c r="AE577" s="126">
        <v>0</v>
      </c>
      <c r="AF577" s="126">
        <v>0.28999999999999998</v>
      </c>
      <c r="AG577" s="126">
        <v>1</v>
      </c>
      <c r="AH577" s="126">
        <v>2</v>
      </c>
      <c r="AI577" s="126">
        <v>1</v>
      </c>
      <c r="BR577" s="126">
        <v>7</v>
      </c>
      <c r="BS577" s="126">
        <v>10</v>
      </c>
      <c r="BT577" s="126">
        <v>10</v>
      </c>
      <c r="BV577" s="126">
        <v>15</v>
      </c>
      <c r="BW577" s="126">
        <v>10</v>
      </c>
      <c r="BX577" s="126">
        <v>1</v>
      </c>
      <c r="BY577" s="126">
        <v>0</v>
      </c>
      <c r="BZ577" s="126">
        <v>74</v>
      </c>
      <c r="CA577" s="126">
        <v>35</v>
      </c>
    </row>
    <row r="578" spans="1:79" s="126" customFormat="1" ht="11.25" customHeight="1" x14ac:dyDescent="0.2">
      <c r="A578" s="126" t="s">
        <v>5741</v>
      </c>
      <c r="B578" s="20">
        <v>605</v>
      </c>
      <c r="C578" s="20" t="str">
        <f>VLOOKUP(File2Modul(A578),ModulVerantwortung,2,FALSE)</f>
        <v>weber18</v>
      </c>
      <c r="D578" s="20"/>
      <c r="E578" s="109" t="s">
        <v>3868</v>
      </c>
      <c r="F578" s="126">
        <v>2</v>
      </c>
      <c r="G578" s="126">
        <v>1</v>
      </c>
      <c r="H578" s="126">
        <v>0</v>
      </c>
      <c r="I578" s="126">
        <v>2</v>
      </c>
      <c r="J578" s="126">
        <v>1</v>
      </c>
      <c r="K578" s="126">
        <v>1</v>
      </c>
      <c r="L578" s="126">
        <v>0</v>
      </c>
      <c r="M578" s="143"/>
      <c r="N578" s="126">
        <v>5</v>
      </c>
      <c r="Q578" s="126">
        <v>1</v>
      </c>
      <c r="U578" s="126">
        <v>6</v>
      </c>
      <c r="V578" s="126" t="s">
        <v>3513</v>
      </c>
      <c r="W578" s="126">
        <v>0</v>
      </c>
      <c r="X578" s="126">
        <v>2</v>
      </c>
      <c r="Y578" s="126">
        <v>16</v>
      </c>
      <c r="Z578" s="126">
        <v>0</v>
      </c>
      <c r="AA578" s="126">
        <v>0</v>
      </c>
      <c r="AB578" s="126">
        <v>0</v>
      </c>
      <c r="AC578" s="126">
        <v>0</v>
      </c>
      <c r="AD578" s="126">
        <v>0</v>
      </c>
      <c r="AE578" s="126">
        <v>3</v>
      </c>
      <c r="AF578" s="126">
        <v>0.33</v>
      </c>
      <c r="AG578" s="126">
        <v>0</v>
      </c>
      <c r="AH578" s="126">
        <v>0</v>
      </c>
      <c r="AI578" s="126">
        <v>1</v>
      </c>
      <c r="BR578" s="126">
        <v>5</v>
      </c>
      <c r="BS578" s="126">
        <v>6</v>
      </c>
      <c r="BT578" s="126">
        <v>9</v>
      </c>
      <c r="BV578" s="126">
        <v>9</v>
      </c>
      <c r="BW578" s="126">
        <v>8</v>
      </c>
      <c r="BX578" s="126">
        <v>1</v>
      </c>
      <c r="BY578" s="126">
        <v>0</v>
      </c>
      <c r="BZ578" s="126">
        <v>28</v>
      </c>
      <c r="CA578" s="126">
        <v>21</v>
      </c>
    </row>
    <row r="579" spans="1:79" s="126" customFormat="1" ht="11.25" customHeight="1" x14ac:dyDescent="0.2">
      <c r="A579" s="126" t="s">
        <v>5741</v>
      </c>
      <c r="B579" s="20">
        <v>634</v>
      </c>
      <c r="C579" s="20" t="str">
        <f>VLOOKUP(File2Modul(A579),ModulVerantwortung,2,FALSE)</f>
        <v>weber18</v>
      </c>
      <c r="D579" s="20"/>
      <c r="E579" s="109" t="s">
        <v>3869</v>
      </c>
      <c r="F579" s="126">
        <v>5</v>
      </c>
      <c r="G579" s="126">
        <v>3</v>
      </c>
      <c r="H579" s="126">
        <v>0</v>
      </c>
      <c r="I579" s="126">
        <v>6</v>
      </c>
      <c r="J579" s="126">
        <v>1</v>
      </c>
      <c r="K579" s="126">
        <v>0</v>
      </c>
      <c r="L579" s="126">
        <v>0</v>
      </c>
      <c r="M579" s="143"/>
      <c r="N579" s="126">
        <v>12</v>
      </c>
      <c r="Q579" s="126">
        <v>0</v>
      </c>
      <c r="U579" s="126">
        <v>15</v>
      </c>
      <c r="V579" s="126" t="s">
        <v>3729</v>
      </c>
      <c r="W579" s="126">
        <v>0</v>
      </c>
      <c r="X579" s="126">
        <v>5</v>
      </c>
      <c r="Y579" s="126">
        <v>40</v>
      </c>
      <c r="Z579" s="126">
        <v>0</v>
      </c>
      <c r="AA579" s="126">
        <v>0</v>
      </c>
      <c r="AB579" s="126">
        <v>0</v>
      </c>
      <c r="AC579" s="126">
        <v>0</v>
      </c>
      <c r="AD579" s="126">
        <v>0</v>
      </c>
      <c r="AE579" s="126">
        <v>4</v>
      </c>
      <c r="AF579" s="126">
        <v>0.4</v>
      </c>
      <c r="AG579" s="126">
        <v>1</v>
      </c>
      <c r="AH579" s="126">
        <v>0</v>
      </c>
      <c r="AI579" s="126">
        <v>1</v>
      </c>
      <c r="BR579" s="126">
        <v>4</v>
      </c>
      <c r="BS579" s="126">
        <v>6</v>
      </c>
      <c r="BT579" s="126">
        <v>8</v>
      </c>
      <c r="BV579" s="126">
        <v>21</v>
      </c>
      <c r="BW579" s="126">
        <v>16</v>
      </c>
      <c r="BX579" s="126">
        <v>1</v>
      </c>
      <c r="BY579" s="126">
        <v>0</v>
      </c>
      <c r="BZ579" s="126">
        <v>62</v>
      </c>
      <c r="CA579" s="126">
        <v>37</v>
      </c>
    </row>
    <row r="580" spans="1:79" s="126" customFormat="1" ht="11.25" customHeight="1" x14ac:dyDescent="0.2">
      <c r="A580" s="126" t="s">
        <v>5741</v>
      </c>
      <c r="B580" s="20">
        <v>703</v>
      </c>
      <c r="C580" s="20" t="str">
        <f>VLOOKUP(File2Modul(A580),ModulVerantwortung,2,FALSE)</f>
        <v>weber18</v>
      </c>
      <c r="D580" s="20"/>
      <c r="E580" s="109" t="s">
        <v>3870</v>
      </c>
      <c r="F580" s="126">
        <v>2</v>
      </c>
      <c r="G580" s="126">
        <v>1</v>
      </c>
      <c r="H580" s="126">
        <v>0</v>
      </c>
      <c r="I580" s="126">
        <v>2</v>
      </c>
      <c r="J580" s="126">
        <v>1</v>
      </c>
      <c r="K580" s="126">
        <v>2</v>
      </c>
      <c r="L580" s="126">
        <v>1</v>
      </c>
      <c r="M580" s="143" t="s">
        <v>3871</v>
      </c>
      <c r="N580" s="126">
        <v>4</v>
      </c>
      <c r="Q580" s="126">
        <v>0</v>
      </c>
      <c r="U580" s="126">
        <v>4</v>
      </c>
      <c r="V580" s="126" t="s">
        <v>3513</v>
      </c>
      <c r="W580" s="126">
        <v>1</v>
      </c>
      <c r="X580" s="126">
        <v>3</v>
      </c>
      <c r="Y580" s="126">
        <v>11</v>
      </c>
      <c r="Z580" s="126">
        <v>0</v>
      </c>
      <c r="AA580" s="126">
        <v>0</v>
      </c>
      <c r="AB580" s="126">
        <v>0</v>
      </c>
      <c r="AC580" s="126">
        <v>0</v>
      </c>
      <c r="AD580" s="126">
        <v>0</v>
      </c>
      <c r="AE580" s="126">
        <v>2</v>
      </c>
      <c r="AF580" s="126">
        <v>0.5</v>
      </c>
      <c r="AG580" s="126">
        <v>0</v>
      </c>
      <c r="AH580" s="126">
        <v>0</v>
      </c>
      <c r="AI580" s="126">
        <v>1</v>
      </c>
      <c r="BR580" s="126">
        <v>5</v>
      </c>
      <c r="BS580" s="126">
        <v>6</v>
      </c>
      <c r="BT580" s="126">
        <v>9</v>
      </c>
      <c r="BV580" s="126">
        <v>7</v>
      </c>
      <c r="BW580" s="126">
        <v>6</v>
      </c>
      <c r="BX580" s="126">
        <v>1</v>
      </c>
      <c r="BY580" s="126">
        <v>0</v>
      </c>
      <c r="BZ580" s="126">
        <v>24</v>
      </c>
      <c r="CA580" s="126">
        <v>14</v>
      </c>
    </row>
    <row r="581" spans="1:79" s="126" customFormat="1" ht="11.25" customHeight="1" x14ac:dyDescent="0.2">
      <c r="A581" s="126" t="s">
        <v>5741</v>
      </c>
      <c r="B581" s="20">
        <v>736</v>
      </c>
      <c r="C581" s="20" t="str">
        <f>VLOOKUP(File2Modul(A581),ModulVerantwortung,2,FALSE)</f>
        <v>weber18</v>
      </c>
      <c r="D581" s="20"/>
      <c r="E581" s="109" t="s">
        <v>3872</v>
      </c>
      <c r="F581" s="126">
        <v>2</v>
      </c>
      <c r="G581" s="126">
        <v>1</v>
      </c>
      <c r="H581" s="126">
        <v>0</v>
      </c>
      <c r="I581" s="126">
        <v>2</v>
      </c>
      <c r="J581" s="126">
        <v>1</v>
      </c>
      <c r="K581" s="126">
        <v>0</v>
      </c>
      <c r="L581" s="126">
        <v>1</v>
      </c>
      <c r="M581" s="143" t="s">
        <v>3873</v>
      </c>
      <c r="N581" s="126">
        <v>4</v>
      </c>
      <c r="Q581" s="126">
        <v>0</v>
      </c>
      <c r="U581" s="126">
        <v>5</v>
      </c>
      <c r="V581" s="126" t="s">
        <v>3513</v>
      </c>
      <c r="W581" s="126">
        <v>1</v>
      </c>
      <c r="X581" s="126">
        <v>3</v>
      </c>
      <c r="Y581" s="126">
        <v>10</v>
      </c>
      <c r="Z581" s="126">
        <v>0</v>
      </c>
      <c r="AA581" s="126">
        <v>0</v>
      </c>
      <c r="AB581" s="126">
        <v>0</v>
      </c>
      <c r="AC581" s="126">
        <v>0</v>
      </c>
      <c r="AD581" s="126">
        <v>0</v>
      </c>
      <c r="AE581" s="126">
        <v>1</v>
      </c>
      <c r="AF581" s="126">
        <v>0.4</v>
      </c>
      <c r="AG581" s="126">
        <v>0</v>
      </c>
      <c r="AH581" s="126">
        <v>0</v>
      </c>
      <c r="AI581" s="126">
        <v>1</v>
      </c>
      <c r="BR581" s="126">
        <v>4</v>
      </c>
      <c r="BS581" s="126">
        <v>5</v>
      </c>
      <c r="BT581" s="126">
        <v>7</v>
      </c>
      <c r="BV581" s="126">
        <v>6</v>
      </c>
      <c r="BW581" s="126">
        <v>5</v>
      </c>
      <c r="BX581" s="126">
        <v>1</v>
      </c>
      <c r="BY581" s="126">
        <v>0</v>
      </c>
      <c r="BZ581" s="126">
        <v>18</v>
      </c>
      <c r="CA581" s="126">
        <v>11</v>
      </c>
    </row>
    <row r="582" spans="1:79" s="126" customFormat="1" ht="11.25" customHeight="1" x14ac:dyDescent="0.2">
      <c r="A582" s="126" t="s">
        <v>5741</v>
      </c>
      <c r="B582" s="20">
        <v>758</v>
      </c>
      <c r="C582" s="20" t="str">
        <f>VLOOKUP(File2Modul(A582),ModulVerantwortung,2,FALSE)</f>
        <v>weber18</v>
      </c>
      <c r="D582" s="20"/>
      <c r="E582" s="109" t="s">
        <v>3874</v>
      </c>
      <c r="F582" s="126">
        <v>1</v>
      </c>
      <c r="G582" s="126">
        <v>0</v>
      </c>
      <c r="H582" s="126">
        <v>0</v>
      </c>
      <c r="I582" s="126">
        <v>1</v>
      </c>
      <c r="J582" s="126">
        <v>1</v>
      </c>
      <c r="K582" s="126">
        <v>0</v>
      </c>
      <c r="L582" s="126">
        <v>0</v>
      </c>
      <c r="M582" s="143"/>
      <c r="N582" s="126">
        <v>1</v>
      </c>
      <c r="Q582" s="126">
        <v>0</v>
      </c>
      <c r="U582" s="126">
        <v>1</v>
      </c>
      <c r="V582" s="126" t="s">
        <v>3507</v>
      </c>
      <c r="W582" s="126">
        <v>0</v>
      </c>
      <c r="X582" s="126">
        <v>1</v>
      </c>
      <c r="Y582" s="126">
        <v>1</v>
      </c>
      <c r="Z582" s="126">
        <v>0</v>
      </c>
      <c r="AA582" s="126">
        <v>0</v>
      </c>
      <c r="AB582" s="126">
        <v>0</v>
      </c>
      <c r="AC582" s="126">
        <v>0</v>
      </c>
      <c r="AD582" s="126">
        <v>0</v>
      </c>
      <c r="AE582" s="126">
        <v>0</v>
      </c>
      <c r="AF582" s="126">
        <v>1</v>
      </c>
      <c r="AG582" s="126">
        <v>0</v>
      </c>
      <c r="AH582" s="126">
        <v>0</v>
      </c>
      <c r="AI582" s="126">
        <v>1</v>
      </c>
      <c r="BR582" s="126">
        <v>5</v>
      </c>
      <c r="BS582" s="126">
        <v>5</v>
      </c>
      <c r="BT582" s="126">
        <v>5</v>
      </c>
      <c r="BV582" s="126">
        <v>1</v>
      </c>
      <c r="BW582" s="126">
        <v>1</v>
      </c>
      <c r="BX582" s="126">
        <v>1</v>
      </c>
      <c r="BY582" s="126">
        <v>0</v>
      </c>
      <c r="BZ582" s="126">
        <v>4</v>
      </c>
      <c r="CA582" s="126">
        <v>1</v>
      </c>
    </row>
    <row r="583" spans="1:79" s="126" customFormat="1" ht="11.25" customHeight="1" x14ac:dyDescent="0.2">
      <c r="A583" s="126" t="s">
        <v>5741</v>
      </c>
      <c r="B583" s="20">
        <v>787</v>
      </c>
      <c r="C583" s="20" t="str">
        <f>VLOOKUP(File2Modul(A583),ModulVerantwortung,2,FALSE)</f>
        <v>weber18</v>
      </c>
      <c r="D583" s="20"/>
      <c r="E583" s="109" t="s">
        <v>3875</v>
      </c>
      <c r="F583" s="126">
        <v>3</v>
      </c>
      <c r="G583" s="126">
        <v>2</v>
      </c>
      <c r="H583" s="126">
        <v>0</v>
      </c>
      <c r="I583" s="126">
        <v>3</v>
      </c>
      <c r="J583" s="126">
        <v>1</v>
      </c>
      <c r="K583" s="126">
        <v>1</v>
      </c>
      <c r="L583" s="126">
        <v>2</v>
      </c>
      <c r="M583" s="143" t="s">
        <v>3876</v>
      </c>
      <c r="N583" s="126">
        <v>5</v>
      </c>
      <c r="Q583" s="126">
        <v>0</v>
      </c>
      <c r="U583" s="126">
        <v>9</v>
      </c>
      <c r="V583" s="126" t="s">
        <v>3516</v>
      </c>
      <c r="W583" s="126">
        <v>2</v>
      </c>
      <c r="X583" s="126">
        <v>5</v>
      </c>
      <c r="Y583" s="126">
        <v>19</v>
      </c>
      <c r="Z583" s="126">
        <v>0</v>
      </c>
      <c r="AA583" s="126">
        <v>0</v>
      </c>
      <c r="AB583" s="126">
        <v>0</v>
      </c>
      <c r="AC583" s="126">
        <v>0</v>
      </c>
      <c r="AD583" s="126">
        <v>0</v>
      </c>
      <c r="AE583" s="126">
        <v>1</v>
      </c>
      <c r="AF583" s="126">
        <v>0.33</v>
      </c>
      <c r="AG583" s="126">
        <v>0</v>
      </c>
      <c r="AH583" s="126">
        <v>0</v>
      </c>
      <c r="AI583" s="126">
        <v>1</v>
      </c>
      <c r="BR583" s="126">
        <v>5</v>
      </c>
      <c r="BS583" s="126">
        <v>7</v>
      </c>
      <c r="BT583" s="126">
        <v>9</v>
      </c>
      <c r="BV583" s="126">
        <v>8</v>
      </c>
      <c r="BW583" s="126">
        <v>6</v>
      </c>
      <c r="BX583" s="126">
        <v>1</v>
      </c>
      <c r="BY583" s="126">
        <v>0</v>
      </c>
      <c r="BZ583" s="126">
        <v>31</v>
      </c>
      <c r="CA583" s="126">
        <v>16</v>
      </c>
    </row>
    <row r="584" spans="1:79" s="126" customFormat="1" ht="11.25" customHeight="1" x14ac:dyDescent="0.2">
      <c r="A584" s="126" t="s">
        <v>5741</v>
      </c>
      <c r="B584" s="20">
        <v>818</v>
      </c>
      <c r="C584" s="20" t="str">
        <f>VLOOKUP(File2Modul(A584),ModulVerantwortung,2,FALSE)</f>
        <v>weber18</v>
      </c>
      <c r="D584" s="20"/>
      <c r="E584" s="109" t="s">
        <v>3877</v>
      </c>
      <c r="F584" s="126">
        <v>1</v>
      </c>
      <c r="G584" s="126">
        <v>0</v>
      </c>
      <c r="H584" s="126">
        <v>0</v>
      </c>
      <c r="I584" s="126">
        <v>1</v>
      </c>
      <c r="J584" s="126">
        <v>1</v>
      </c>
      <c r="K584" s="126">
        <v>0</v>
      </c>
      <c r="L584" s="126">
        <v>0</v>
      </c>
      <c r="M584" s="143"/>
      <c r="N584" s="126">
        <v>1</v>
      </c>
      <c r="Q584" s="126">
        <v>0</v>
      </c>
      <c r="U584" s="126">
        <v>1</v>
      </c>
      <c r="V584" s="126" t="s">
        <v>3507</v>
      </c>
      <c r="W584" s="126">
        <v>0</v>
      </c>
      <c r="X584" s="126">
        <v>1</v>
      </c>
      <c r="Y584" s="126">
        <v>1</v>
      </c>
      <c r="Z584" s="126">
        <v>0</v>
      </c>
      <c r="AA584" s="126">
        <v>0</v>
      </c>
      <c r="AB584" s="126">
        <v>0</v>
      </c>
      <c r="AC584" s="126">
        <v>0</v>
      </c>
      <c r="AD584" s="126">
        <v>0</v>
      </c>
      <c r="AE584" s="126">
        <v>0</v>
      </c>
      <c r="AF584" s="126">
        <v>1</v>
      </c>
      <c r="AG584" s="126">
        <v>0</v>
      </c>
      <c r="AH584" s="126">
        <v>0</v>
      </c>
      <c r="AI584" s="126">
        <v>1</v>
      </c>
      <c r="BR584" s="126">
        <v>5</v>
      </c>
      <c r="BS584" s="126">
        <v>5</v>
      </c>
      <c r="BT584" s="126">
        <v>5</v>
      </c>
      <c r="BV584" s="126">
        <v>1</v>
      </c>
      <c r="BW584" s="126">
        <v>1</v>
      </c>
      <c r="BX584" s="126">
        <v>1</v>
      </c>
      <c r="BY584" s="126">
        <v>0</v>
      </c>
      <c r="BZ584" s="126">
        <v>4</v>
      </c>
      <c r="CA584" s="126">
        <v>1</v>
      </c>
    </row>
    <row r="585" spans="1:79" s="126" customFormat="1" ht="11.25" customHeight="1" x14ac:dyDescent="0.2">
      <c r="A585" s="126" t="s">
        <v>5741</v>
      </c>
      <c r="B585" s="20">
        <v>832</v>
      </c>
      <c r="C585" s="20" t="str">
        <f>VLOOKUP(File2Modul(A585),ModulVerantwortung,2,FALSE)</f>
        <v>weber18</v>
      </c>
      <c r="D585" s="20"/>
      <c r="E585" s="109" t="s">
        <v>3878</v>
      </c>
      <c r="F585" s="126">
        <v>1</v>
      </c>
      <c r="G585" s="126">
        <v>0</v>
      </c>
      <c r="H585" s="126">
        <v>0</v>
      </c>
      <c r="I585" s="126">
        <v>1</v>
      </c>
      <c r="J585" s="126">
        <v>1</v>
      </c>
      <c r="K585" s="126">
        <v>0</v>
      </c>
      <c r="L585" s="126">
        <v>0</v>
      </c>
      <c r="M585" s="143"/>
      <c r="N585" s="126">
        <v>1</v>
      </c>
      <c r="Q585" s="126">
        <v>0</v>
      </c>
      <c r="U585" s="126">
        <v>1</v>
      </c>
      <c r="V585" s="126" t="s">
        <v>3507</v>
      </c>
      <c r="W585" s="126">
        <v>0</v>
      </c>
      <c r="X585" s="126">
        <v>1</v>
      </c>
      <c r="Y585" s="126">
        <v>1</v>
      </c>
      <c r="Z585" s="126">
        <v>0</v>
      </c>
      <c r="AA585" s="126">
        <v>0</v>
      </c>
      <c r="AB585" s="126">
        <v>0</v>
      </c>
      <c r="AC585" s="126">
        <v>0</v>
      </c>
      <c r="AD585" s="126">
        <v>0</v>
      </c>
      <c r="AE585" s="126">
        <v>0</v>
      </c>
      <c r="AF585" s="126">
        <v>1</v>
      </c>
      <c r="AG585" s="126">
        <v>0</v>
      </c>
      <c r="AH585" s="126">
        <v>0</v>
      </c>
      <c r="AI585" s="126">
        <v>1</v>
      </c>
      <c r="BR585" s="126">
        <v>5</v>
      </c>
      <c r="BS585" s="126">
        <v>5</v>
      </c>
      <c r="BT585" s="126">
        <v>5</v>
      </c>
      <c r="BV585" s="126">
        <v>1</v>
      </c>
      <c r="BW585" s="126">
        <v>1</v>
      </c>
      <c r="BX585" s="126">
        <v>1</v>
      </c>
      <c r="BY585" s="126">
        <v>0</v>
      </c>
      <c r="BZ585" s="126">
        <v>4</v>
      </c>
      <c r="CA585" s="126">
        <v>1</v>
      </c>
    </row>
    <row r="586" spans="1:79" s="126" customFormat="1" ht="11.25" customHeight="1" x14ac:dyDescent="0.2">
      <c r="A586" s="126" t="s">
        <v>5741</v>
      </c>
      <c r="B586" s="20">
        <v>853</v>
      </c>
      <c r="C586" s="20" t="str">
        <f>VLOOKUP(File2Modul(A586),ModulVerantwortung,2,FALSE)</f>
        <v>weber18</v>
      </c>
      <c r="D586" s="20"/>
      <c r="E586" s="109" t="s">
        <v>3879</v>
      </c>
      <c r="F586" s="126">
        <v>6</v>
      </c>
      <c r="G586" s="126">
        <v>3</v>
      </c>
      <c r="H586" s="126">
        <v>0</v>
      </c>
      <c r="I586" s="126">
        <v>10</v>
      </c>
      <c r="J586" s="126">
        <v>0</v>
      </c>
      <c r="K586" s="126">
        <v>2</v>
      </c>
      <c r="L586" s="126">
        <v>0</v>
      </c>
      <c r="M586" s="143"/>
      <c r="N586" s="126">
        <v>11</v>
      </c>
      <c r="Q586" s="126">
        <v>0</v>
      </c>
      <c r="U586" s="126">
        <v>16</v>
      </c>
      <c r="V586" s="126" t="s">
        <v>3850</v>
      </c>
      <c r="W586" s="126">
        <v>0</v>
      </c>
      <c r="X586" s="126">
        <v>6</v>
      </c>
      <c r="Y586" s="126">
        <v>45</v>
      </c>
      <c r="Z586" s="126">
        <v>0</v>
      </c>
      <c r="AA586" s="126">
        <v>0</v>
      </c>
      <c r="AB586" s="126">
        <v>0</v>
      </c>
      <c r="AC586" s="126">
        <v>0</v>
      </c>
      <c r="AD586" s="126">
        <v>0</v>
      </c>
      <c r="AE586" s="126">
        <v>3</v>
      </c>
      <c r="AF586" s="126">
        <v>0.63</v>
      </c>
      <c r="AG586" s="126">
        <v>1</v>
      </c>
      <c r="AH586" s="126">
        <v>2</v>
      </c>
      <c r="AI586" s="126">
        <v>1</v>
      </c>
      <c r="BR586" s="126">
        <v>6</v>
      </c>
      <c r="BS586" s="126">
        <v>9</v>
      </c>
      <c r="BT586" s="126">
        <v>12</v>
      </c>
      <c r="BV586" s="126">
        <v>20</v>
      </c>
      <c r="BW586" s="126">
        <v>14</v>
      </c>
      <c r="BX586" s="126">
        <v>1</v>
      </c>
      <c r="BY586" s="126">
        <v>0</v>
      </c>
      <c r="BZ586" s="126">
        <v>85</v>
      </c>
      <c r="CA586" s="126">
        <v>47</v>
      </c>
    </row>
    <row r="587" spans="1:79" s="126" customFormat="1" ht="11.25" customHeight="1" x14ac:dyDescent="0.2">
      <c r="A587" s="126" t="s">
        <v>5741</v>
      </c>
      <c r="B587" s="20">
        <v>914</v>
      </c>
      <c r="C587" s="20" t="str">
        <f>VLOOKUP(File2Modul(A587),ModulVerantwortung,2,FALSE)</f>
        <v>weber18</v>
      </c>
      <c r="D587" s="20"/>
      <c r="E587" s="109" t="s">
        <v>3880</v>
      </c>
      <c r="F587" s="126">
        <v>2</v>
      </c>
      <c r="G587" s="126">
        <v>1</v>
      </c>
      <c r="H587" s="126">
        <v>0</v>
      </c>
      <c r="I587" s="126">
        <v>2</v>
      </c>
      <c r="J587" s="126">
        <v>1</v>
      </c>
      <c r="K587" s="126">
        <v>0</v>
      </c>
      <c r="L587" s="126">
        <v>1</v>
      </c>
      <c r="M587" s="143" t="s">
        <v>3881</v>
      </c>
      <c r="N587" s="126">
        <v>4</v>
      </c>
      <c r="Q587" s="126">
        <v>0</v>
      </c>
      <c r="U587" s="126">
        <v>5</v>
      </c>
      <c r="V587" s="126" t="s">
        <v>3513</v>
      </c>
      <c r="W587" s="126">
        <v>1</v>
      </c>
      <c r="X587" s="126">
        <v>3</v>
      </c>
      <c r="Y587" s="126">
        <v>9</v>
      </c>
      <c r="Z587" s="126">
        <v>0</v>
      </c>
      <c r="AA587" s="126">
        <v>0</v>
      </c>
      <c r="AB587" s="126">
        <v>0</v>
      </c>
      <c r="AC587" s="126">
        <v>0</v>
      </c>
      <c r="AD587" s="126">
        <v>0</v>
      </c>
      <c r="AE587" s="126">
        <v>1</v>
      </c>
      <c r="AF587" s="126">
        <v>0.4</v>
      </c>
      <c r="AG587" s="126">
        <v>0</v>
      </c>
      <c r="AH587" s="126">
        <v>0</v>
      </c>
      <c r="AI587" s="126">
        <v>1</v>
      </c>
      <c r="BR587" s="126">
        <v>4</v>
      </c>
      <c r="BS587" s="126">
        <v>5</v>
      </c>
      <c r="BT587" s="126">
        <v>7</v>
      </c>
      <c r="BV587" s="126">
        <v>6</v>
      </c>
      <c r="BW587" s="126">
        <v>5</v>
      </c>
      <c r="BX587" s="126">
        <v>1</v>
      </c>
      <c r="BY587" s="126">
        <v>0</v>
      </c>
      <c r="BZ587" s="126">
        <v>18</v>
      </c>
      <c r="CA587" s="126">
        <v>11</v>
      </c>
    </row>
    <row r="588" spans="1:79" s="126" customFormat="1" ht="11.25" customHeight="1" x14ac:dyDescent="0.2">
      <c r="A588" s="126" t="s">
        <v>5741</v>
      </c>
      <c r="B588" s="20">
        <v>942</v>
      </c>
      <c r="C588" s="20" t="str">
        <f>VLOOKUP(File2Modul(A588),ModulVerantwortung,2,FALSE)</f>
        <v>weber18</v>
      </c>
      <c r="D588" s="20"/>
      <c r="E588" s="109" t="s">
        <v>3882</v>
      </c>
      <c r="F588" s="126">
        <v>1</v>
      </c>
      <c r="G588" s="126">
        <v>0</v>
      </c>
      <c r="H588" s="126">
        <v>0</v>
      </c>
      <c r="I588" s="126">
        <v>1</v>
      </c>
      <c r="J588" s="126">
        <v>1</v>
      </c>
      <c r="K588" s="126">
        <v>0</v>
      </c>
      <c r="L588" s="126">
        <v>0</v>
      </c>
      <c r="M588" s="143"/>
      <c r="N588" s="126">
        <v>1</v>
      </c>
      <c r="Q588" s="126">
        <v>0</v>
      </c>
      <c r="U588" s="126">
        <v>1</v>
      </c>
      <c r="V588" s="126" t="s">
        <v>3507</v>
      </c>
      <c r="W588" s="126">
        <v>0</v>
      </c>
      <c r="X588" s="126">
        <v>1</v>
      </c>
      <c r="Y588" s="126">
        <v>1</v>
      </c>
      <c r="Z588" s="126">
        <v>0</v>
      </c>
      <c r="AA588" s="126">
        <v>0</v>
      </c>
      <c r="AB588" s="126">
        <v>0</v>
      </c>
      <c r="AC588" s="126">
        <v>0</v>
      </c>
      <c r="AD588" s="126">
        <v>0</v>
      </c>
      <c r="AE588" s="126">
        <v>0</v>
      </c>
      <c r="AF588" s="126">
        <v>1</v>
      </c>
      <c r="AG588" s="126">
        <v>0</v>
      </c>
      <c r="AH588" s="126">
        <v>0</v>
      </c>
      <c r="AI588" s="126">
        <v>1</v>
      </c>
      <c r="BR588" s="126">
        <v>5</v>
      </c>
      <c r="BS588" s="126">
        <v>5</v>
      </c>
      <c r="BT588" s="126">
        <v>5</v>
      </c>
      <c r="BV588" s="126">
        <v>1</v>
      </c>
      <c r="BW588" s="126">
        <v>1</v>
      </c>
      <c r="BX588" s="126">
        <v>1</v>
      </c>
      <c r="BY588" s="126">
        <v>0</v>
      </c>
      <c r="BZ588" s="126">
        <v>4</v>
      </c>
      <c r="CA588" s="126">
        <v>1</v>
      </c>
    </row>
    <row r="589" spans="1:79" s="126" customFormat="1" ht="11.25" customHeight="1" x14ac:dyDescent="0.2">
      <c r="A589" s="126" t="s">
        <v>5741</v>
      </c>
      <c r="B589" s="20">
        <v>951</v>
      </c>
      <c r="C589" s="20" t="str">
        <f>VLOOKUP(File2Modul(A589),ModulVerantwortung,2,FALSE)</f>
        <v>weber18</v>
      </c>
      <c r="D589" s="20"/>
      <c r="E589" s="109" t="s">
        <v>3883</v>
      </c>
      <c r="F589" s="126">
        <v>2</v>
      </c>
      <c r="G589" s="126">
        <v>1</v>
      </c>
      <c r="H589" s="126">
        <v>0</v>
      </c>
      <c r="I589" s="126">
        <v>2</v>
      </c>
      <c r="J589" s="126">
        <v>0</v>
      </c>
      <c r="K589" s="126">
        <v>0</v>
      </c>
      <c r="L589" s="126">
        <v>1</v>
      </c>
      <c r="M589" s="143" t="s">
        <v>3884</v>
      </c>
      <c r="N589" s="126">
        <v>5</v>
      </c>
      <c r="Q589" s="126">
        <v>1</v>
      </c>
      <c r="U589" s="126">
        <v>6</v>
      </c>
      <c r="V589" s="126" t="s">
        <v>3885</v>
      </c>
      <c r="W589" s="126">
        <v>1</v>
      </c>
      <c r="X589" s="126">
        <v>3</v>
      </c>
      <c r="Y589" s="126">
        <v>15</v>
      </c>
      <c r="Z589" s="126">
        <v>0</v>
      </c>
      <c r="AA589" s="126">
        <v>0</v>
      </c>
      <c r="AB589" s="126">
        <v>0</v>
      </c>
      <c r="AC589" s="126">
        <v>0</v>
      </c>
      <c r="AD589" s="126">
        <v>0</v>
      </c>
      <c r="AE589" s="126">
        <v>1</v>
      </c>
      <c r="AF589" s="126">
        <v>0.33</v>
      </c>
      <c r="AG589" s="126">
        <v>0</v>
      </c>
      <c r="AH589" s="126">
        <v>1</v>
      </c>
      <c r="AI589" s="126">
        <v>1</v>
      </c>
      <c r="BR589" s="126">
        <v>5</v>
      </c>
      <c r="BS589" s="126">
        <v>7</v>
      </c>
      <c r="BT589" s="126">
        <v>8</v>
      </c>
      <c r="BV589" s="126">
        <v>8</v>
      </c>
      <c r="BW589" s="126">
        <v>6</v>
      </c>
      <c r="BX589" s="126">
        <v>1</v>
      </c>
      <c r="BY589" s="126">
        <v>0</v>
      </c>
      <c r="BZ589" s="126">
        <v>28</v>
      </c>
      <c r="CA589" s="126">
        <v>14</v>
      </c>
    </row>
    <row r="590" spans="1:79" s="126" customFormat="1" ht="11.25" customHeight="1" x14ac:dyDescent="0.2">
      <c r="A590" s="126" t="s">
        <v>5741</v>
      </c>
      <c r="B590" s="20">
        <v>979</v>
      </c>
      <c r="C590" s="20" t="str">
        <f>VLOOKUP(File2Modul(A590),ModulVerantwortung,2,FALSE)</f>
        <v>weber18</v>
      </c>
      <c r="D590" s="20"/>
      <c r="E590" s="109" t="s">
        <v>3886</v>
      </c>
      <c r="F590" s="126">
        <v>3</v>
      </c>
      <c r="G590" s="126">
        <v>1</v>
      </c>
      <c r="H590" s="126">
        <v>0</v>
      </c>
      <c r="I590" s="126">
        <v>4</v>
      </c>
      <c r="J590" s="126">
        <v>1</v>
      </c>
      <c r="K590" s="126">
        <v>0</v>
      </c>
      <c r="L590" s="126">
        <v>2</v>
      </c>
      <c r="M590" s="143" t="s">
        <v>5743</v>
      </c>
      <c r="N590" s="126">
        <v>7</v>
      </c>
      <c r="Q590" s="126">
        <v>1</v>
      </c>
      <c r="U590" s="126">
        <v>10</v>
      </c>
      <c r="V590" s="126" t="s">
        <v>3516</v>
      </c>
      <c r="W590" s="126">
        <v>2</v>
      </c>
      <c r="X590" s="126">
        <v>5</v>
      </c>
      <c r="Y590" s="126">
        <v>25</v>
      </c>
      <c r="Z590" s="126">
        <v>0</v>
      </c>
      <c r="AA590" s="126">
        <v>0</v>
      </c>
      <c r="AB590" s="126">
        <v>0</v>
      </c>
      <c r="AC590" s="126">
        <v>0</v>
      </c>
      <c r="AD590" s="126">
        <v>0</v>
      </c>
      <c r="AE590" s="126">
        <v>2</v>
      </c>
      <c r="AF590" s="126">
        <v>0.4</v>
      </c>
      <c r="AG590" s="126">
        <v>1</v>
      </c>
      <c r="AH590" s="126">
        <v>0</v>
      </c>
      <c r="AI590" s="126">
        <v>1</v>
      </c>
      <c r="BR590" s="126">
        <v>5</v>
      </c>
      <c r="BS590" s="126">
        <v>8</v>
      </c>
      <c r="BT590" s="126">
        <v>9</v>
      </c>
      <c r="BV590" s="126">
        <v>11</v>
      </c>
      <c r="BW590" s="126">
        <v>8</v>
      </c>
      <c r="BX590" s="126">
        <v>1</v>
      </c>
      <c r="BY590" s="126">
        <v>0</v>
      </c>
      <c r="BZ590" s="126">
        <v>40</v>
      </c>
      <c r="CA590" s="126">
        <v>24</v>
      </c>
    </row>
    <row r="591" spans="1:79" s="126" customFormat="1" ht="11.25" customHeight="1" x14ac:dyDescent="0.2">
      <c r="A591" s="126" t="s">
        <v>5741</v>
      </c>
      <c r="B591" s="20">
        <v>1019</v>
      </c>
      <c r="C591" s="20" t="str">
        <f>VLOOKUP(File2Modul(A591),ModulVerantwortung,2,FALSE)</f>
        <v>weber18</v>
      </c>
      <c r="D591" s="20"/>
      <c r="E591" s="109" t="s">
        <v>3887</v>
      </c>
      <c r="F591" s="126">
        <v>3</v>
      </c>
      <c r="G591" s="126">
        <v>2</v>
      </c>
      <c r="H591" s="126">
        <v>0</v>
      </c>
      <c r="I591" s="126">
        <v>3</v>
      </c>
      <c r="J591" s="126">
        <v>1</v>
      </c>
      <c r="K591" s="126">
        <v>1</v>
      </c>
      <c r="L591" s="126">
        <v>0</v>
      </c>
      <c r="M591" s="143"/>
      <c r="N591" s="126">
        <v>4</v>
      </c>
      <c r="Q591" s="126">
        <v>0</v>
      </c>
      <c r="U591" s="126">
        <v>7</v>
      </c>
      <c r="V591" s="126" t="s">
        <v>3516</v>
      </c>
      <c r="W591" s="126">
        <v>0</v>
      </c>
      <c r="X591" s="126">
        <v>3</v>
      </c>
      <c r="Y591" s="126">
        <v>23</v>
      </c>
      <c r="Z591" s="126">
        <v>0</v>
      </c>
      <c r="AA591" s="126">
        <v>0</v>
      </c>
      <c r="AB591" s="126">
        <v>0</v>
      </c>
      <c r="AC591" s="126">
        <v>0</v>
      </c>
      <c r="AD591" s="126">
        <v>0</v>
      </c>
      <c r="AE591" s="126">
        <v>1</v>
      </c>
      <c r="AF591" s="126">
        <v>0.43</v>
      </c>
      <c r="AG591" s="126">
        <v>0</v>
      </c>
      <c r="AH591" s="126">
        <v>0</v>
      </c>
      <c r="AI591" s="126">
        <v>1</v>
      </c>
      <c r="BR591" s="126">
        <v>7</v>
      </c>
      <c r="BS591" s="126">
        <v>12</v>
      </c>
      <c r="BT591" s="126">
        <v>15</v>
      </c>
      <c r="BV591" s="126">
        <v>8</v>
      </c>
      <c r="BW591" s="126">
        <v>5</v>
      </c>
      <c r="BX591" s="126">
        <v>1</v>
      </c>
      <c r="BY591" s="126">
        <v>0</v>
      </c>
      <c r="BZ591" s="126">
        <v>41</v>
      </c>
      <c r="CA591" s="126">
        <v>20</v>
      </c>
    </row>
    <row r="592" spans="1:79" s="126" customFormat="1" ht="11.25" customHeight="1" x14ac:dyDescent="0.2">
      <c r="A592" s="126" t="s">
        <v>5741</v>
      </c>
      <c r="B592" s="20">
        <v>1057</v>
      </c>
      <c r="C592" s="20" t="str">
        <f>VLOOKUP(File2Modul(A592),ModulVerantwortung,2,FALSE)</f>
        <v>weber18</v>
      </c>
      <c r="D592" s="20"/>
      <c r="E592" s="109" t="s">
        <v>3888</v>
      </c>
      <c r="F592" s="126">
        <v>1</v>
      </c>
      <c r="G592" s="126">
        <v>0</v>
      </c>
      <c r="H592" s="126">
        <v>0</v>
      </c>
      <c r="I592" s="126">
        <v>1</v>
      </c>
      <c r="J592" s="126">
        <v>1</v>
      </c>
      <c r="K592" s="126">
        <v>0</v>
      </c>
      <c r="L592" s="126">
        <v>0</v>
      </c>
      <c r="M592" s="143"/>
      <c r="N592" s="126">
        <v>1</v>
      </c>
      <c r="Q592" s="126">
        <v>0</v>
      </c>
      <c r="U592" s="126">
        <v>1</v>
      </c>
      <c r="V592" s="126" t="s">
        <v>3507</v>
      </c>
      <c r="W592" s="126">
        <v>0</v>
      </c>
      <c r="X592" s="126">
        <v>1</v>
      </c>
      <c r="Y592" s="126">
        <v>1</v>
      </c>
      <c r="Z592" s="126">
        <v>0</v>
      </c>
      <c r="AA592" s="126">
        <v>0</v>
      </c>
      <c r="AB592" s="126">
        <v>0</v>
      </c>
      <c r="AC592" s="126">
        <v>0</v>
      </c>
      <c r="AD592" s="126">
        <v>0</v>
      </c>
      <c r="AE592" s="126">
        <v>0</v>
      </c>
      <c r="AF592" s="126">
        <v>1</v>
      </c>
      <c r="AG592" s="126">
        <v>0</v>
      </c>
      <c r="AH592" s="126">
        <v>0</v>
      </c>
      <c r="AI592" s="126">
        <v>1</v>
      </c>
      <c r="BR592" s="126">
        <v>5</v>
      </c>
      <c r="BS592" s="126">
        <v>5</v>
      </c>
      <c r="BT592" s="126">
        <v>5</v>
      </c>
      <c r="BV592" s="126">
        <v>1</v>
      </c>
      <c r="BW592" s="126">
        <v>1</v>
      </c>
      <c r="BX592" s="126">
        <v>1</v>
      </c>
      <c r="BY592" s="126">
        <v>0</v>
      </c>
      <c r="BZ592" s="126">
        <v>4</v>
      </c>
      <c r="CA592" s="126">
        <v>1</v>
      </c>
    </row>
    <row r="593" spans="1:79" s="126" customFormat="1" ht="11.25" customHeight="1" x14ac:dyDescent="0.2">
      <c r="A593" s="126" t="s">
        <v>5741</v>
      </c>
      <c r="B593" s="20">
        <v>1070</v>
      </c>
      <c r="C593" s="20" t="str">
        <f>VLOOKUP(File2Modul(A593),ModulVerantwortung,2,FALSE)</f>
        <v>weber18</v>
      </c>
      <c r="D593" s="20"/>
      <c r="E593" s="109" t="s">
        <v>3889</v>
      </c>
      <c r="F593" s="126">
        <v>2</v>
      </c>
      <c r="G593" s="126">
        <v>1</v>
      </c>
      <c r="H593" s="126">
        <v>0</v>
      </c>
      <c r="I593" s="126">
        <v>2</v>
      </c>
      <c r="J593" s="126">
        <v>1</v>
      </c>
      <c r="K593" s="126">
        <v>1</v>
      </c>
      <c r="L593" s="126">
        <v>0</v>
      </c>
      <c r="M593" s="143"/>
      <c r="N593" s="126">
        <v>3</v>
      </c>
      <c r="Q593" s="126">
        <v>4</v>
      </c>
      <c r="U593" s="126">
        <v>4</v>
      </c>
      <c r="V593" s="126" t="s">
        <v>3885</v>
      </c>
      <c r="W593" s="126">
        <v>0</v>
      </c>
      <c r="X593" s="126">
        <v>2</v>
      </c>
      <c r="Y593" s="126">
        <v>8</v>
      </c>
      <c r="Z593" s="126">
        <v>0</v>
      </c>
      <c r="AA593" s="126">
        <v>0</v>
      </c>
      <c r="AB593" s="126">
        <v>0</v>
      </c>
      <c r="AC593" s="126">
        <v>0</v>
      </c>
      <c r="AD593" s="126">
        <v>0</v>
      </c>
      <c r="AE593" s="126">
        <v>1</v>
      </c>
      <c r="AF593" s="126">
        <v>0.5</v>
      </c>
      <c r="AG593" s="126">
        <v>0</v>
      </c>
      <c r="AH593" s="126">
        <v>1</v>
      </c>
      <c r="AI593" s="126">
        <v>1</v>
      </c>
      <c r="BR593" s="126">
        <v>6</v>
      </c>
      <c r="BS593" s="126">
        <v>7</v>
      </c>
      <c r="BT593" s="126">
        <v>10</v>
      </c>
      <c r="BV593" s="126">
        <v>5</v>
      </c>
      <c r="BW593" s="126">
        <v>4</v>
      </c>
      <c r="BX593" s="126">
        <v>1</v>
      </c>
      <c r="BY593" s="126">
        <v>0</v>
      </c>
      <c r="BZ593" s="126">
        <v>20</v>
      </c>
      <c r="CA593" s="126">
        <v>10</v>
      </c>
    </row>
    <row r="594" spans="1:79" s="126" customFormat="1" ht="11.25" customHeight="1" x14ac:dyDescent="0.2">
      <c r="A594" s="126" t="s">
        <v>5741</v>
      </c>
      <c r="B594" s="20">
        <v>0</v>
      </c>
      <c r="C594" s="20" t="str">
        <f>VLOOKUP(File2Modul(A594),ModulVerantwortung,2,FALSE)</f>
        <v>weber18</v>
      </c>
      <c r="D594" s="20"/>
      <c r="E594" s="109" t="s">
        <v>5741</v>
      </c>
      <c r="M594" s="143"/>
      <c r="O594" s="126">
        <f>IF(ISNUMBER(T594),IF(T594&lt;&gt;0,S594/T594,O$23),"")</f>
        <v>0.83703703703703702</v>
      </c>
      <c r="P594" s="126">
        <f>IF(AND(ISNUMBER(AQ594),ISNUMBER(AR594)),IF(OR(AQ594&lt;&gt;0,AR594&lt;&gt;0),(T594+BG594)/(AQ594+AR594),P$23),"")</f>
        <v>7.666666666666667</v>
      </c>
      <c r="S594" s="126">
        <v>113</v>
      </c>
      <c r="T594" s="126">
        <v>135</v>
      </c>
      <c r="AJ594" s="126" t="s">
        <v>3502</v>
      </c>
      <c r="AK594" s="126">
        <v>14</v>
      </c>
      <c r="AL594" s="126">
        <v>7</v>
      </c>
      <c r="AM594" s="126">
        <v>27</v>
      </c>
      <c r="AN594" s="126">
        <v>17</v>
      </c>
      <c r="AO594" s="126" t="s">
        <v>3503</v>
      </c>
      <c r="AP594" s="126">
        <v>141</v>
      </c>
      <c r="AQ594" s="126">
        <v>38</v>
      </c>
      <c r="AR594" s="126">
        <v>148</v>
      </c>
      <c r="AS594" s="126">
        <v>1799</v>
      </c>
      <c r="AT594" s="126">
        <v>1079</v>
      </c>
      <c r="AU594" s="126">
        <v>1266</v>
      </c>
      <c r="AV594" s="126">
        <v>4572</v>
      </c>
      <c r="AW594" s="126">
        <v>13.25</v>
      </c>
      <c r="AX594" s="126">
        <v>179666</v>
      </c>
      <c r="AY594" s="126">
        <v>13563</v>
      </c>
      <c r="AZ594" s="126">
        <v>29.94</v>
      </c>
      <c r="BA594" s="126">
        <v>10.8</v>
      </c>
      <c r="BB594" s="126">
        <v>63.93</v>
      </c>
      <c r="BC594" s="126">
        <v>3</v>
      </c>
      <c r="BD594" s="126">
        <v>1080</v>
      </c>
      <c r="BE594" s="126">
        <v>374</v>
      </c>
      <c r="BF594" s="126">
        <v>504</v>
      </c>
      <c r="BG594" s="126">
        <v>1291</v>
      </c>
      <c r="BH594" s="126">
        <v>72</v>
      </c>
      <c r="BI594" s="126" t="s">
        <v>3504</v>
      </c>
      <c r="BJ594" s="126">
        <v>2.6019999999999999</v>
      </c>
      <c r="BK594" s="126">
        <v>3.27</v>
      </c>
      <c r="BL594" s="126">
        <v>3.948</v>
      </c>
      <c r="BM594" s="126">
        <v>3.5950000000000002</v>
      </c>
      <c r="BN594" s="126">
        <v>3.7850000000000001</v>
      </c>
      <c r="BO594" s="126">
        <v>3.88</v>
      </c>
      <c r="BP594" s="126" t="s">
        <v>3505</v>
      </c>
      <c r="BQ594" s="126">
        <v>1.45</v>
      </c>
    </row>
    <row r="595" spans="1:79" s="126" customFormat="1" ht="11.25" customHeight="1" x14ac:dyDescent="0.2">
      <c r="A595" s="126" t="s">
        <v>5744</v>
      </c>
      <c r="B595" s="20">
        <v>37</v>
      </c>
      <c r="C595" s="20" t="str">
        <f>VLOOKUP(File2Modul(A595),ModulVerantwortung,2,FALSE)</f>
        <v>weber18</v>
      </c>
      <c r="D595" s="20"/>
      <c r="E595" s="109" t="s">
        <v>3890</v>
      </c>
      <c r="F595" s="126">
        <v>1</v>
      </c>
      <c r="G595" s="126">
        <v>0</v>
      </c>
      <c r="H595" s="126">
        <v>0</v>
      </c>
      <c r="I595" s="126">
        <v>1</v>
      </c>
      <c r="J595" s="126">
        <v>1</v>
      </c>
      <c r="K595" s="126">
        <v>0</v>
      </c>
      <c r="L595" s="126">
        <v>0</v>
      </c>
      <c r="M595" s="143"/>
      <c r="N595" s="126">
        <v>1</v>
      </c>
      <c r="Q595" s="126">
        <v>0</v>
      </c>
      <c r="U595" s="126">
        <v>7</v>
      </c>
      <c r="V595" s="126" t="s">
        <v>3507</v>
      </c>
      <c r="W595" s="126">
        <v>0</v>
      </c>
      <c r="X595" s="126">
        <v>1</v>
      </c>
      <c r="Y595" s="126">
        <v>14</v>
      </c>
      <c r="Z595" s="126">
        <v>0</v>
      </c>
      <c r="AA595" s="126">
        <v>0</v>
      </c>
      <c r="AB595" s="126">
        <v>0</v>
      </c>
      <c r="AC595" s="126">
        <v>0</v>
      </c>
      <c r="AD595" s="126">
        <v>0</v>
      </c>
      <c r="AE595" s="126">
        <v>1</v>
      </c>
      <c r="AF595" s="126">
        <v>0.14000000000000001</v>
      </c>
      <c r="AG595" s="126">
        <v>0</v>
      </c>
      <c r="AH595" s="126">
        <v>0</v>
      </c>
      <c r="AI595" s="126">
        <v>1</v>
      </c>
      <c r="BR595" s="126">
        <v>55</v>
      </c>
      <c r="BS595" s="126">
        <v>55</v>
      </c>
      <c r="BT595" s="126">
        <v>55</v>
      </c>
      <c r="BV595" s="126">
        <v>1</v>
      </c>
      <c r="BW595" s="126">
        <v>1</v>
      </c>
      <c r="BX595" s="126">
        <v>1</v>
      </c>
      <c r="BY595" s="126">
        <v>0</v>
      </c>
      <c r="BZ595" s="126">
        <v>31</v>
      </c>
      <c r="CA595" s="126">
        <v>24</v>
      </c>
    </row>
    <row r="596" spans="1:79" s="126" customFormat="1" ht="11.25" customHeight="1" x14ac:dyDescent="0.2">
      <c r="A596" s="126" t="s">
        <v>5744</v>
      </c>
      <c r="B596" s="20">
        <v>0</v>
      </c>
      <c r="C596" s="20" t="str">
        <f>VLOOKUP(File2Modul(A596),ModulVerantwortung,2,FALSE)</f>
        <v>weber18</v>
      </c>
      <c r="D596" s="20"/>
      <c r="E596" s="109" t="s">
        <v>5744</v>
      </c>
      <c r="M596" s="143"/>
      <c r="O596" s="126">
        <f>IF(ISNUMBER(T596),IF(T596&lt;&gt;0,S596/T596,O$23),"")</f>
        <v>2</v>
      </c>
      <c r="P596" s="126">
        <f>IF(AND(ISNUMBER(AQ596),ISNUMBER(AR596)),IF(OR(AQ596&lt;&gt;0,AR596&lt;&gt;0),(T596+BG596)/(AQ596+AR596),P$23),"")</f>
        <v>1.1136363636363635</v>
      </c>
      <c r="S596" s="126">
        <v>4</v>
      </c>
      <c r="T596" s="126">
        <v>2</v>
      </c>
      <c r="AJ596" s="126" t="s">
        <v>3502</v>
      </c>
      <c r="AK596" s="126">
        <v>0</v>
      </c>
      <c r="AL596" s="126">
        <v>0</v>
      </c>
      <c r="AM596" s="126">
        <v>1</v>
      </c>
      <c r="AN596" s="126">
        <v>0</v>
      </c>
      <c r="AO596" s="126" t="s">
        <v>3503</v>
      </c>
      <c r="AP596" s="126">
        <v>5</v>
      </c>
      <c r="AQ596" s="126">
        <v>19</v>
      </c>
      <c r="AR596" s="126">
        <v>25</v>
      </c>
      <c r="AS596" s="126">
        <v>76</v>
      </c>
      <c r="AT596" s="126">
        <v>192</v>
      </c>
      <c r="AU596" s="126">
        <v>197</v>
      </c>
      <c r="AV596" s="126">
        <v>649</v>
      </c>
      <c r="AW596" s="126">
        <v>21.11</v>
      </c>
      <c r="AX596" s="126">
        <v>8760</v>
      </c>
      <c r="AY596" s="126">
        <v>415</v>
      </c>
      <c r="AZ596" s="126">
        <v>1.46</v>
      </c>
      <c r="BA596" s="126">
        <v>0</v>
      </c>
      <c r="BB596" s="126">
        <v>99.8</v>
      </c>
      <c r="BC596" s="126">
        <v>0</v>
      </c>
      <c r="BD596" s="126">
        <v>53</v>
      </c>
      <c r="BE596" s="126">
        <v>14</v>
      </c>
      <c r="BF596" s="126">
        <v>27</v>
      </c>
      <c r="BG596" s="126">
        <v>47</v>
      </c>
      <c r="BH596" s="126">
        <v>0</v>
      </c>
      <c r="BI596" s="126" t="s">
        <v>3504</v>
      </c>
      <c r="BJ596" s="126">
        <v>0.11</v>
      </c>
      <c r="BK596" s="126">
        <v>0.112</v>
      </c>
      <c r="BL596" s="126">
        <v>0.106</v>
      </c>
      <c r="BM596" s="126">
        <v>1.08</v>
      </c>
      <c r="BN596" s="126">
        <v>1.161</v>
      </c>
      <c r="BO596" s="126">
        <v>1.2190000000000001</v>
      </c>
      <c r="BP596" s="126" t="s">
        <v>3505</v>
      </c>
      <c r="BQ596" s="126">
        <v>1.68</v>
      </c>
    </row>
    <row r="597" spans="1:79" s="126" customFormat="1" ht="11.25" customHeight="1" x14ac:dyDescent="0.2">
      <c r="A597" s="126" t="s">
        <v>5745</v>
      </c>
      <c r="B597" s="20">
        <v>27</v>
      </c>
      <c r="C597" s="20" t="str">
        <f>VLOOKUP(File2Modul(A597),ModulVerantwortung,2,FALSE)</f>
        <v>weber18</v>
      </c>
      <c r="D597" s="20"/>
      <c r="E597" s="109" t="s">
        <v>3891</v>
      </c>
      <c r="F597" s="126">
        <v>2</v>
      </c>
      <c r="G597" s="126">
        <v>1</v>
      </c>
      <c r="H597" s="126">
        <v>0</v>
      </c>
      <c r="I597" s="126">
        <v>2</v>
      </c>
      <c r="J597" s="126">
        <v>0</v>
      </c>
      <c r="K597" s="126">
        <v>1</v>
      </c>
      <c r="L597" s="126">
        <v>0</v>
      </c>
      <c r="M597" s="143"/>
      <c r="N597" s="126">
        <v>2</v>
      </c>
      <c r="Q597" s="126">
        <v>0</v>
      </c>
      <c r="U597" s="126">
        <v>3</v>
      </c>
      <c r="V597" s="126" t="s">
        <v>3513</v>
      </c>
      <c r="W597" s="126">
        <v>0</v>
      </c>
      <c r="X597" s="126">
        <v>2</v>
      </c>
      <c r="Y597" s="126">
        <v>6</v>
      </c>
      <c r="Z597" s="126">
        <v>0</v>
      </c>
      <c r="AA597" s="126">
        <v>0</v>
      </c>
      <c r="AB597" s="126">
        <v>0</v>
      </c>
      <c r="AC597" s="126">
        <v>0</v>
      </c>
      <c r="AD597" s="126">
        <v>0</v>
      </c>
      <c r="AE597" s="126">
        <v>1</v>
      </c>
      <c r="AF597" s="126">
        <v>0.67</v>
      </c>
      <c r="AG597" s="126">
        <v>0</v>
      </c>
      <c r="AH597" s="126">
        <v>0</v>
      </c>
      <c r="AI597" s="126">
        <v>1</v>
      </c>
      <c r="BR597" s="126">
        <v>8</v>
      </c>
      <c r="BS597" s="126">
        <v>10</v>
      </c>
      <c r="BT597" s="126">
        <v>16</v>
      </c>
      <c r="BV597" s="126">
        <v>4</v>
      </c>
      <c r="BW597" s="126">
        <v>3</v>
      </c>
      <c r="BX597" s="126">
        <v>1</v>
      </c>
      <c r="BY597" s="126">
        <v>0</v>
      </c>
      <c r="BZ597" s="126">
        <v>21</v>
      </c>
      <c r="CA597" s="126">
        <v>11</v>
      </c>
    </row>
    <row r="598" spans="1:79" s="126" customFormat="1" ht="11.25" customHeight="1" x14ac:dyDescent="0.2">
      <c r="A598" s="126" t="s">
        <v>5745</v>
      </c>
      <c r="B598" s="20">
        <v>48</v>
      </c>
      <c r="C598" s="20" t="str">
        <f>VLOOKUP(File2Modul(A598),ModulVerantwortung,2,FALSE)</f>
        <v>weber18</v>
      </c>
      <c r="D598" s="20"/>
      <c r="E598" s="109" t="s">
        <v>3892</v>
      </c>
      <c r="F598" s="126">
        <v>5</v>
      </c>
      <c r="G598" s="126">
        <v>3</v>
      </c>
      <c r="H598" s="126">
        <v>0</v>
      </c>
      <c r="I598" s="126">
        <v>8</v>
      </c>
      <c r="J598" s="126">
        <v>1</v>
      </c>
      <c r="K598" s="126">
        <v>2</v>
      </c>
      <c r="L598" s="126">
        <v>0</v>
      </c>
      <c r="M598" s="143"/>
      <c r="N598" s="126">
        <v>14</v>
      </c>
      <c r="Q598" s="126">
        <v>0</v>
      </c>
      <c r="U598" s="126">
        <v>20</v>
      </c>
      <c r="V598" s="126" t="s">
        <v>3893</v>
      </c>
      <c r="W598" s="126">
        <v>0</v>
      </c>
      <c r="X598" s="126">
        <v>5</v>
      </c>
      <c r="Y598" s="126">
        <v>57</v>
      </c>
      <c r="Z598" s="126">
        <v>0</v>
      </c>
      <c r="AA598" s="126">
        <v>0</v>
      </c>
      <c r="AB598" s="126">
        <v>0</v>
      </c>
      <c r="AC598" s="126">
        <v>0</v>
      </c>
      <c r="AD598" s="126">
        <v>0</v>
      </c>
      <c r="AE598" s="126">
        <v>4</v>
      </c>
      <c r="AF598" s="126">
        <v>0.4</v>
      </c>
      <c r="AG598" s="126">
        <v>1</v>
      </c>
      <c r="AH598" s="126">
        <v>2</v>
      </c>
      <c r="AI598" s="126">
        <v>1</v>
      </c>
      <c r="BR598" s="126">
        <v>7</v>
      </c>
      <c r="BS598" s="126">
        <v>10</v>
      </c>
      <c r="BT598" s="126">
        <v>13</v>
      </c>
      <c r="BV598" s="126">
        <v>23</v>
      </c>
      <c r="BW598" s="126">
        <v>18</v>
      </c>
      <c r="BX598" s="126">
        <v>1</v>
      </c>
      <c r="BY598" s="126">
        <v>0</v>
      </c>
      <c r="BZ598" s="126">
        <v>121</v>
      </c>
      <c r="CA598" s="126">
        <v>61</v>
      </c>
    </row>
    <row r="599" spans="1:79" s="126" customFormat="1" ht="11.25" customHeight="1" x14ac:dyDescent="0.2">
      <c r="A599" s="126" t="s">
        <v>5745</v>
      </c>
      <c r="B599" s="20">
        <v>0</v>
      </c>
      <c r="C599" s="20" t="str">
        <f>VLOOKUP(File2Modul(A599),ModulVerantwortung,2,FALSE)</f>
        <v>weber18</v>
      </c>
      <c r="D599" s="20"/>
      <c r="E599" s="109" t="s">
        <v>5745</v>
      </c>
      <c r="M599" s="143"/>
      <c r="O599" s="126">
        <f>IF(ISNUMBER(T599),IF(T599&lt;&gt;0,S599/T599,O$23),"")</f>
        <v>0.9375</v>
      </c>
      <c r="P599" s="126">
        <f>IF(AND(ISNUMBER(AQ599),ISNUMBER(AR599)),IF(OR(AQ599&lt;&gt;0,AR599&lt;&gt;0),(T599+BG599)/(AQ599+AR599),P$23),"")</f>
        <v>8.2857142857142865</v>
      </c>
      <c r="S599" s="126">
        <v>15</v>
      </c>
      <c r="T599" s="126">
        <v>16</v>
      </c>
      <c r="AJ599" s="126" t="s">
        <v>3502</v>
      </c>
      <c r="AK599" s="126">
        <v>0</v>
      </c>
      <c r="AL599" s="126">
        <v>0</v>
      </c>
      <c r="AM599" s="126">
        <v>2</v>
      </c>
      <c r="AN599" s="126">
        <v>6</v>
      </c>
      <c r="AO599" s="126" t="s">
        <v>3503</v>
      </c>
      <c r="AP599" s="126">
        <v>20</v>
      </c>
      <c r="AQ599" s="126">
        <v>32</v>
      </c>
      <c r="AR599" s="126">
        <v>31</v>
      </c>
      <c r="AS599" s="126">
        <v>590</v>
      </c>
      <c r="AT599" s="126">
        <v>297</v>
      </c>
      <c r="AU599" s="126">
        <v>314</v>
      </c>
      <c r="AV599" s="126">
        <v>1068</v>
      </c>
      <c r="AW599" s="126">
        <v>35.950000000000003</v>
      </c>
      <c r="AX599" s="126">
        <v>126768</v>
      </c>
      <c r="AY599" s="126">
        <v>3527</v>
      </c>
      <c r="AZ599" s="126">
        <v>21.13</v>
      </c>
      <c r="BA599" s="126">
        <v>0.01</v>
      </c>
      <c r="BB599" s="126">
        <v>99.96</v>
      </c>
      <c r="BC599" s="126">
        <v>3</v>
      </c>
      <c r="BD599" s="126">
        <v>107</v>
      </c>
      <c r="BE599" s="126">
        <v>43</v>
      </c>
      <c r="BF599" s="126">
        <v>83</v>
      </c>
      <c r="BG599" s="126">
        <v>506</v>
      </c>
      <c r="BH599" s="126">
        <v>11</v>
      </c>
      <c r="BI599" s="126" t="s">
        <v>3504</v>
      </c>
      <c r="BJ599" s="126">
        <v>0.23</v>
      </c>
      <c r="BK599" s="126">
        <v>0.245</v>
      </c>
      <c r="BL599" s="126">
        <v>0.246</v>
      </c>
      <c r="BM599" s="126">
        <v>1.429</v>
      </c>
      <c r="BN599" s="126">
        <v>1.5289999999999999</v>
      </c>
      <c r="BO599" s="126">
        <v>1.597</v>
      </c>
      <c r="BP599" s="126" t="s">
        <v>3505</v>
      </c>
      <c r="BQ599" s="126">
        <v>1.3420000000000001</v>
      </c>
    </row>
    <row r="600" spans="1:79" s="126" customFormat="1" ht="11.25" customHeight="1" x14ac:dyDescent="0.2">
      <c r="A600" s="126" t="s">
        <v>5746</v>
      </c>
      <c r="B600" s="20">
        <v>0</v>
      </c>
      <c r="C600" s="20" t="e">
        <f>VLOOKUP(File2Modul(A600),ModulVerantwortung,2,FALSE)</f>
        <v>#N/A</v>
      </c>
      <c r="D600" s="20"/>
      <c r="E600" s="109" t="s">
        <v>5746</v>
      </c>
      <c r="M600" s="143"/>
      <c r="O600" s="126">
        <f>IF(ISNUMBER(T600),IF(T600&lt;&gt;0,S600/T600,O$23),"")</f>
        <v>3.3333333333333335</v>
      </c>
      <c r="P600" s="126">
        <f>IF(AND(ISNUMBER(AQ600),ISNUMBER(AR600)),IF(OR(AQ600&lt;&gt;0,AR600&lt;&gt;0),(T600+BG600)/(AQ600+AR600),P$23),"")</f>
        <v>14.177777777777777</v>
      </c>
      <c r="S600" s="126">
        <v>10</v>
      </c>
      <c r="T600" s="126">
        <v>3</v>
      </c>
      <c r="AJ600" s="126" t="s">
        <v>3502</v>
      </c>
      <c r="AK600" s="126">
        <v>0</v>
      </c>
      <c r="AL600" s="126">
        <v>3</v>
      </c>
      <c r="AM600" s="126">
        <v>0</v>
      </c>
      <c r="AN600" s="126">
        <v>0</v>
      </c>
      <c r="AO600" s="126" t="s">
        <v>3503</v>
      </c>
      <c r="AP600" s="126">
        <v>25</v>
      </c>
      <c r="AQ600" s="126">
        <v>14</v>
      </c>
      <c r="AR600" s="126">
        <v>31</v>
      </c>
      <c r="AS600" s="126">
        <v>684</v>
      </c>
      <c r="AT600" s="126">
        <v>197</v>
      </c>
      <c r="AU600" s="126">
        <v>207</v>
      </c>
      <c r="AV600" s="126">
        <v>669</v>
      </c>
      <c r="AW600" s="126">
        <v>29.26</v>
      </c>
      <c r="AX600" s="126">
        <v>109912</v>
      </c>
      <c r="AY600" s="126">
        <v>3756</v>
      </c>
      <c r="AZ600" s="126">
        <v>18.32</v>
      </c>
      <c r="BA600" s="126">
        <v>1.38</v>
      </c>
      <c r="BB600" s="126">
        <v>92.47</v>
      </c>
      <c r="BC600" s="126">
        <v>2</v>
      </c>
      <c r="BD600" s="126">
        <v>138</v>
      </c>
      <c r="BE600" s="126">
        <v>9</v>
      </c>
      <c r="BF600" s="126">
        <v>43</v>
      </c>
      <c r="BG600" s="126">
        <v>635</v>
      </c>
      <c r="BH600" s="126">
        <v>5</v>
      </c>
      <c r="BI600" s="126" t="s">
        <v>3504</v>
      </c>
      <c r="BJ600" s="126">
        <v>0.3</v>
      </c>
      <c r="BK600" s="126">
        <v>0.32600000000000001</v>
      </c>
      <c r="BL600" s="126">
        <v>0.33400000000000002</v>
      </c>
      <c r="BM600" s="126">
        <v>1.5820000000000001</v>
      </c>
      <c r="BN600" s="126">
        <v>1.69</v>
      </c>
      <c r="BO600" s="126">
        <v>1.7609999999999999</v>
      </c>
      <c r="BP600" s="126" t="s">
        <v>3505</v>
      </c>
      <c r="BQ600" s="126">
        <v>3.5259999999999998</v>
      </c>
    </row>
    <row r="601" spans="1:79" s="126" customFormat="1" ht="11.25" customHeight="1" x14ac:dyDescent="0.2">
      <c r="A601" s="126" t="s">
        <v>5747</v>
      </c>
      <c r="B601" s="20">
        <v>292</v>
      </c>
      <c r="C601" s="20" t="e">
        <f>VLOOKUP(File2Modul(A601),ModulVerantwortung,2,FALSE)</f>
        <v>#N/A</v>
      </c>
      <c r="D601" s="20"/>
      <c r="E601" s="109" t="s">
        <v>5748</v>
      </c>
      <c r="F601" s="126">
        <v>1</v>
      </c>
      <c r="G601" s="126">
        <v>0</v>
      </c>
      <c r="H601" s="126">
        <v>0</v>
      </c>
      <c r="I601" s="126">
        <v>1</v>
      </c>
      <c r="J601" s="126">
        <v>1</v>
      </c>
      <c r="K601" s="126">
        <v>0</v>
      </c>
      <c r="L601" s="126">
        <v>0</v>
      </c>
      <c r="M601" s="143"/>
      <c r="N601" s="126">
        <v>1</v>
      </c>
      <c r="Q601" s="126">
        <v>0</v>
      </c>
      <c r="U601" s="126">
        <v>1</v>
      </c>
      <c r="V601" s="126" t="s">
        <v>3507</v>
      </c>
      <c r="W601" s="126">
        <v>0</v>
      </c>
      <c r="X601" s="126">
        <v>1</v>
      </c>
      <c r="Y601" s="126">
        <v>1</v>
      </c>
      <c r="Z601" s="126">
        <v>0</v>
      </c>
      <c r="AA601" s="126">
        <v>0</v>
      </c>
      <c r="AB601" s="126">
        <v>0</v>
      </c>
      <c r="AC601" s="126">
        <v>0</v>
      </c>
      <c r="AD601" s="126">
        <v>0</v>
      </c>
      <c r="AE601" s="126">
        <v>0</v>
      </c>
      <c r="AF601" s="126">
        <v>1</v>
      </c>
      <c r="AG601" s="126">
        <v>0</v>
      </c>
      <c r="AH601" s="126">
        <v>0</v>
      </c>
      <c r="AI601" s="126">
        <v>1</v>
      </c>
      <c r="BR601" s="126">
        <v>10</v>
      </c>
      <c r="BS601" s="126">
        <v>10</v>
      </c>
      <c r="BT601" s="126">
        <v>10</v>
      </c>
      <c r="BV601" s="126">
        <v>1</v>
      </c>
      <c r="BW601" s="126">
        <v>1</v>
      </c>
      <c r="BX601" s="126">
        <v>1</v>
      </c>
      <c r="BY601" s="126">
        <v>0</v>
      </c>
      <c r="BZ601" s="126">
        <v>8</v>
      </c>
      <c r="CA601" s="126">
        <v>2</v>
      </c>
    </row>
    <row r="602" spans="1:79" s="126" customFormat="1" ht="11.25" customHeight="1" x14ac:dyDescent="0.2">
      <c r="A602" s="126" t="s">
        <v>5747</v>
      </c>
      <c r="B602" s="20">
        <v>303</v>
      </c>
      <c r="C602" s="20" t="e">
        <f>VLOOKUP(File2Modul(A602),ModulVerantwortung,2,FALSE)</f>
        <v>#N/A</v>
      </c>
      <c r="D602" s="20"/>
      <c r="E602" s="109" t="s">
        <v>5749</v>
      </c>
      <c r="F602" s="126">
        <v>2</v>
      </c>
      <c r="G602" s="126">
        <v>1</v>
      </c>
      <c r="H602" s="126">
        <v>0</v>
      </c>
      <c r="I602" s="126">
        <v>2</v>
      </c>
      <c r="J602" s="126">
        <v>0</v>
      </c>
      <c r="K602" s="126">
        <v>0</v>
      </c>
      <c r="L602" s="126">
        <v>1</v>
      </c>
      <c r="M602" s="143" t="s">
        <v>5750</v>
      </c>
      <c r="N602" s="126">
        <v>19</v>
      </c>
      <c r="Q602" s="126">
        <v>0</v>
      </c>
      <c r="U602" s="126">
        <v>21</v>
      </c>
      <c r="V602" s="126" t="s">
        <v>3513</v>
      </c>
      <c r="W602" s="126">
        <v>1</v>
      </c>
      <c r="X602" s="126">
        <v>3</v>
      </c>
      <c r="Y602" s="126">
        <v>41</v>
      </c>
      <c r="Z602" s="126">
        <v>0</v>
      </c>
      <c r="AA602" s="126">
        <v>0</v>
      </c>
      <c r="AB602" s="126">
        <v>0</v>
      </c>
      <c r="AC602" s="126">
        <v>0</v>
      </c>
      <c r="AD602" s="126">
        <v>0</v>
      </c>
      <c r="AE602" s="126">
        <v>1</v>
      </c>
      <c r="AF602" s="126">
        <v>0.1</v>
      </c>
      <c r="AG602" s="126">
        <v>0</v>
      </c>
      <c r="AH602" s="126">
        <v>0</v>
      </c>
      <c r="AI602" s="126">
        <v>1</v>
      </c>
      <c r="BR602" s="126">
        <v>8</v>
      </c>
      <c r="BS602" s="126">
        <v>9</v>
      </c>
      <c r="BT602" s="126">
        <v>9</v>
      </c>
      <c r="BV602" s="126">
        <v>22</v>
      </c>
      <c r="BW602" s="126">
        <v>20</v>
      </c>
      <c r="BX602" s="126">
        <v>1</v>
      </c>
      <c r="BY602" s="126">
        <v>0</v>
      </c>
      <c r="BZ602" s="126">
        <v>103</v>
      </c>
      <c r="CA602" s="126">
        <v>80</v>
      </c>
    </row>
    <row r="603" spans="1:79" s="126" customFormat="1" ht="11.25" customHeight="1" x14ac:dyDescent="0.2">
      <c r="A603" s="126" t="s">
        <v>5747</v>
      </c>
      <c r="B603" s="20">
        <v>354</v>
      </c>
      <c r="C603" s="20" t="e">
        <f>VLOOKUP(File2Modul(A603),ModulVerantwortung,2,FALSE)</f>
        <v>#N/A</v>
      </c>
      <c r="D603" s="20"/>
      <c r="E603" s="109" t="s">
        <v>5751</v>
      </c>
      <c r="F603" s="126">
        <v>1</v>
      </c>
      <c r="G603" s="126">
        <v>0</v>
      </c>
      <c r="H603" s="126">
        <v>0</v>
      </c>
      <c r="I603" s="126">
        <v>1</v>
      </c>
      <c r="J603" s="126">
        <v>0</v>
      </c>
      <c r="K603" s="126">
        <v>0</v>
      </c>
      <c r="L603" s="126">
        <v>1</v>
      </c>
      <c r="M603" s="143" t="s">
        <v>5752</v>
      </c>
      <c r="N603" s="126">
        <v>12</v>
      </c>
      <c r="Q603" s="126">
        <v>3</v>
      </c>
      <c r="U603" s="126">
        <v>12</v>
      </c>
      <c r="V603" s="126" t="s">
        <v>3507</v>
      </c>
      <c r="W603" s="126">
        <v>1</v>
      </c>
      <c r="X603" s="126">
        <v>2</v>
      </c>
      <c r="Y603" s="126">
        <v>17</v>
      </c>
      <c r="Z603" s="126">
        <v>0</v>
      </c>
      <c r="AA603" s="126">
        <v>0</v>
      </c>
      <c r="AB603" s="126">
        <v>0</v>
      </c>
      <c r="AC603" s="126">
        <v>0</v>
      </c>
      <c r="AD603" s="126">
        <v>0</v>
      </c>
      <c r="AE603" s="126">
        <v>0</v>
      </c>
      <c r="AF603" s="126">
        <v>0.08</v>
      </c>
      <c r="AG603" s="126">
        <v>0</v>
      </c>
      <c r="AH603" s="126">
        <v>0</v>
      </c>
      <c r="AI603" s="126">
        <v>1</v>
      </c>
      <c r="BR603" s="126">
        <v>7</v>
      </c>
      <c r="BS603" s="126">
        <v>7</v>
      </c>
      <c r="BT603" s="126">
        <v>7</v>
      </c>
      <c r="BV603" s="126">
        <v>12</v>
      </c>
      <c r="BW603" s="126">
        <v>12</v>
      </c>
      <c r="BX603" s="126">
        <v>1</v>
      </c>
      <c r="BY603" s="126">
        <v>0</v>
      </c>
      <c r="BZ603" s="126">
        <v>53</v>
      </c>
      <c r="CA603" s="126">
        <v>42</v>
      </c>
    </row>
    <row r="604" spans="1:79" s="126" customFormat="1" ht="11.25" customHeight="1" x14ac:dyDescent="0.2">
      <c r="A604" s="126" t="s">
        <v>5747</v>
      </c>
      <c r="B604" s="20">
        <v>385</v>
      </c>
      <c r="C604" s="20" t="e">
        <f>VLOOKUP(File2Modul(A604),ModulVerantwortung,2,FALSE)</f>
        <v>#N/A</v>
      </c>
      <c r="D604" s="20"/>
      <c r="E604" s="109" t="s">
        <v>5753</v>
      </c>
      <c r="F604" s="126">
        <v>15</v>
      </c>
      <c r="G604" s="126">
        <v>5</v>
      </c>
      <c r="H604" s="126">
        <v>0</v>
      </c>
      <c r="I604" s="126">
        <v>276</v>
      </c>
      <c r="J604" s="126">
        <v>1</v>
      </c>
      <c r="K604" s="126">
        <v>2</v>
      </c>
      <c r="L604" s="126">
        <v>0</v>
      </c>
      <c r="M604" s="143"/>
      <c r="N604" s="126">
        <v>38</v>
      </c>
      <c r="Q604" s="126">
        <v>2</v>
      </c>
      <c r="U604" s="126">
        <v>45</v>
      </c>
      <c r="V604" s="126" t="s">
        <v>5754</v>
      </c>
      <c r="W604" s="126">
        <v>0</v>
      </c>
      <c r="X604" s="126">
        <v>15</v>
      </c>
      <c r="Y604" s="126">
        <v>132</v>
      </c>
      <c r="Z604" s="126">
        <v>0</v>
      </c>
      <c r="AA604" s="126">
        <v>0</v>
      </c>
      <c r="AB604" s="126">
        <v>0</v>
      </c>
      <c r="AC604" s="126">
        <v>0</v>
      </c>
      <c r="AD604" s="126">
        <v>0</v>
      </c>
      <c r="AE604" s="126">
        <v>2</v>
      </c>
      <c r="AF604" s="126">
        <v>6.13</v>
      </c>
      <c r="AG604" s="126">
        <v>2</v>
      </c>
      <c r="AH604" s="126">
        <v>1</v>
      </c>
      <c r="AI604" s="126">
        <v>1</v>
      </c>
      <c r="BR604" s="126">
        <v>7</v>
      </c>
      <c r="BS604" s="126">
        <v>10</v>
      </c>
      <c r="BT604" s="126">
        <v>11</v>
      </c>
      <c r="BV604" s="126">
        <v>60</v>
      </c>
      <c r="BW604" s="126">
        <v>40</v>
      </c>
      <c r="BX604" s="126">
        <v>1</v>
      </c>
      <c r="BY604" s="126">
        <v>0</v>
      </c>
      <c r="BZ604" s="126">
        <v>277</v>
      </c>
      <c r="CA604" s="126">
        <v>155</v>
      </c>
    </row>
    <row r="605" spans="1:79" s="126" customFormat="1" ht="11.25" customHeight="1" x14ac:dyDescent="0.2">
      <c r="A605" s="126" t="s">
        <v>5747</v>
      </c>
      <c r="B605" s="20">
        <v>527</v>
      </c>
      <c r="C605" s="20" t="e">
        <f>VLOOKUP(File2Modul(A605),ModulVerantwortung,2,FALSE)</f>
        <v>#N/A</v>
      </c>
      <c r="D605" s="20"/>
      <c r="E605" s="109" t="s">
        <v>5755</v>
      </c>
      <c r="F605" s="126">
        <v>15</v>
      </c>
      <c r="G605" s="126">
        <v>7</v>
      </c>
      <c r="H605" s="126">
        <v>0</v>
      </c>
      <c r="I605" s="126">
        <v>113</v>
      </c>
      <c r="J605" s="126">
        <v>0</v>
      </c>
      <c r="K605" s="126">
        <v>0</v>
      </c>
      <c r="L605" s="126">
        <v>9</v>
      </c>
      <c r="M605" s="143" t="s">
        <v>5756</v>
      </c>
      <c r="N605" s="126">
        <v>38</v>
      </c>
      <c r="Q605" s="126">
        <v>0</v>
      </c>
      <c r="U605" s="126">
        <v>50</v>
      </c>
      <c r="V605" s="126" t="s">
        <v>5757</v>
      </c>
      <c r="W605" s="126">
        <v>11</v>
      </c>
      <c r="X605" s="126">
        <v>26</v>
      </c>
      <c r="Y605" s="126">
        <v>156</v>
      </c>
      <c r="Z605" s="126">
        <v>0</v>
      </c>
      <c r="AA605" s="126">
        <v>0</v>
      </c>
      <c r="AB605" s="126">
        <v>0</v>
      </c>
      <c r="AC605" s="126">
        <v>0</v>
      </c>
      <c r="AD605" s="126">
        <v>0</v>
      </c>
      <c r="AE605" s="126">
        <v>4</v>
      </c>
      <c r="AF605" s="126">
        <v>2.2599999999999998</v>
      </c>
      <c r="AG605" s="126">
        <v>2</v>
      </c>
      <c r="AH605" s="126">
        <v>9</v>
      </c>
      <c r="AI605" s="126">
        <v>1</v>
      </c>
      <c r="BR605" s="126">
        <v>7</v>
      </c>
      <c r="BS605" s="126">
        <v>11</v>
      </c>
      <c r="BT605" s="126">
        <v>12</v>
      </c>
      <c r="BV605" s="126">
        <v>65</v>
      </c>
      <c r="BW605" s="126">
        <v>41</v>
      </c>
      <c r="BX605" s="126">
        <v>1</v>
      </c>
      <c r="BY605" s="126">
        <v>0</v>
      </c>
      <c r="BZ605" s="126">
        <v>309</v>
      </c>
      <c r="CA605" s="126">
        <v>156</v>
      </c>
    </row>
    <row r="606" spans="1:79" s="126" customFormat="1" ht="11.25" customHeight="1" x14ac:dyDescent="0.2">
      <c r="A606" s="126" t="s">
        <v>5747</v>
      </c>
      <c r="B606" s="20">
        <v>695</v>
      </c>
      <c r="C606" s="20" t="e">
        <f>VLOOKUP(File2Modul(A606),ModulVerantwortung,2,FALSE)</f>
        <v>#N/A</v>
      </c>
      <c r="D606" s="20"/>
      <c r="E606" s="109" t="s">
        <v>5758</v>
      </c>
      <c r="F606" s="126">
        <v>4</v>
      </c>
      <c r="G606" s="126">
        <v>2</v>
      </c>
      <c r="H606" s="126">
        <v>0</v>
      </c>
      <c r="I606" s="126">
        <v>6</v>
      </c>
      <c r="J606" s="126">
        <v>1</v>
      </c>
      <c r="K606" s="126">
        <v>0</v>
      </c>
      <c r="L606" s="126">
        <v>3</v>
      </c>
      <c r="M606" s="143" t="s">
        <v>5759</v>
      </c>
      <c r="N606" s="126">
        <v>15</v>
      </c>
      <c r="Q606" s="126">
        <v>1</v>
      </c>
      <c r="U606" s="126">
        <v>17</v>
      </c>
      <c r="V606" s="126" t="s">
        <v>3767</v>
      </c>
      <c r="W606" s="126">
        <v>4</v>
      </c>
      <c r="X606" s="126">
        <v>8</v>
      </c>
      <c r="Y606" s="126">
        <v>43</v>
      </c>
      <c r="Z606" s="126">
        <v>0</v>
      </c>
      <c r="AA606" s="126">
        <v>0</v>
      </c>
      <c r="AB606" s="126">
        <v>0</v>
      </c>
      <c r="AC606" s="126">
        <v>0</v>
      </c>
      <c r="AD606" s="126">
        <v>0</v>
      </c>
      <c r="AE606" s="126">
        <v>2</v>
      </c>
      <c r="AF606" s="126">
        <v>0.35</v>
      </c>
      <c r="AG606" s="126">
        <v>1</v>
      </c>
      <c r="AH606" s="126">
        <v>0</v>
      </c>
      <c r="AI606" s="126">
        <v>1</v>
      </c>
      <c r="BR606" s="126">
        <v>7</v>
      </c>
      <c r="BS606" s="126">
        <v>9</v>
      </c>
      <c r="BT606" s="126">
        <v>11</v>
      </c>
      <c r="BV606" s="126">
        <v>21</v>
      </c>
      <c r="BW606" s="126">
        <v>17</v>
      </c>
      <c r="BX606" s="126">
        <v>1</v>
      </c>
      <c r="BY606" s="126">
        <v>0</v>
      </c>
      <c r="BZ606" s="126">
        <v>108</v>
      </c>
      <c r="CA606" s="126">
        <v>58</v>
      </c>
    </row>
    <row r="607" spans="1:79" s="126" customFormat="1" ht="11.25" customHeight="1" x14ac:dyDescent="0.2">
      <c r="A607" s="126" t="s">
        <v>5747</v>
      </c>
      <c r="B607" s="20">
        <v>748</v>
      </c>
      <c r="C607" s="20" t="e">
        <f>VLOOKUP(File2Modul(A607),ModulVerantwortung,2,FALSE)</f>
        <v>#N/A</v>
      </c>
      <c r="D607" s="20"/>
      <c r="E607" s="109" t="s">
        <v>5760</v>
      </c>
      <c r="F607" s="126">
        <v>14</v>
      </c>
      <c r="G607" s="126">
        <v>7</v>
      </c>
      <c r="H607" s="126">
        <v>0</v>
      </c>
      <c r="I607" s="126">
        <v>97</v>
      </c>
      <c r="J607" s="126">
        <v>0</v>
      </c>
      <c r="K607" s="126">
        <v>0</v>
      </c>
      <c r="L607" s="126">
        <v>10</v>
      </c>
      <c r="M607" s="143" t="s">
        <v>5761</v>
      </c>
      <c r="N607" s="126">
        <v>38</v>
      </c>
      <c r="Q607" s="126">
        <v>0</v>
      </c>
      <c r="U607" s="126">
        <v>48</v>
      </c>
      <c r="V607" s="126" t="s">
        <v>5762</v>
      </c>
      <c r="W607" s="126">
        <v>12</v>
      </c>
      <c r="X607" s="126">
        <v>26</v>
      </c>
      <c r="Y607" s="126">
        <v>149</v>
      </c>
      <c r="Z607" s="126">
        <v>0</v>
      </c>
      <c r="AA607" s="126">
        <v>0</v>
      </c>
      <c r="AB607" s="126">
        <v>0</v>
      </c>
      <c r="AC607" s="126">
        <v>0</v>
      </c>
      <c r="AD607" s="126">
        <v>0</v>
      </c>
      <c r="AE607" s="126">
        <v>4</v>
      </c>
      <c r="AF607" s="126">
        <v>2.02</v>
      </c>
      <c r="AG607" s="126">
        <v>2</v>
      </c>
      <c r="AH607" s="126">
        <v>6</v>
      </c>
      <c r="AI607" s="126">
        <v>1</v>
      </c>
      <c r="BR607" s="126">
        <v>6</v>
      </c>
      <c r="BS607" s="126">
        <v>10</v>
      </c>
      <c r="BT607" s="126">
        <v>10</v>
      </c>
      <c r="BV607" s="126">
        <v>62</v>
      </c>
      <c r="BW607" s="126">
        <v>41</v>
      </c>
      <c r="BX607" s="126">
        <v>1</v>
      </c>
      <c r="BY607" s="126">
        <v>0</v>
      </c>
      <c r="BZ607" s="126">
        <v>271</v>
      </c>
      <c r="CA607" s="126">
        <v>146</v>
      </c>
    </row>
    <row r="608" spans="1:79" s="126" customFormat="1" ht="11.25" customHeight="1" x14ac:dyDescent="0.2">
      <c r="A608" s="126" t="s">
        <v>5747</v>
      </c>
      <c r="B608" s="20">
        <v>909</v>
      </c>
      <c r="C608" s="20" t="e">
        <f>VLOOKUP(File2Modul(A608),ModulVerantwortung,2,FALSE)</f>
        <v>#N/A</v>
      </c>
      <c r="D608" s="20"/>
      <c r="E608" s="109" t="s">
        <v>5763</v>
      </c>
      <c r="F608" s="126">
        <v>4</v>
      </c>
      <c r="G608" s="126">
        <v>2</v>
      </c>
      <c r="H608" s="126">
        <v>0</v>
      </c>
      <c r="I608" s="126">
        <v>6</v>
      </c>
      <c r="J608" s="126">
        <v>1</v>
      </c>
      <c r="K608" s="126">
        <v>0</v>
      </c>
      <c r="L608" s="126">
        <v>3</v>
      </c>
      <c r="M608" s="143" t="s">
        <v>5764</v>
      </c>
      <c r="N608" s="126">
        <v>14</v>
      </c>
      <c r="Q608" s="126">
        <v>1</v>
      </c>
      <c r="U608" s="126">
        <v>16</v>
      </c>
      <c r="V608" s="126" t="s">
        <v>3767</v>
      </c>
      <c r="W608" s="126">
        <v>4</v>
      </c>
      <c r="X608" s="126">
        <v>8</v>
      </c>
      <c r="Y608" s="126">
        <v>43</v>
      </c>
      <c r="Z608" s="126">
        <v>0</v>
      </c>
      <c r="AA608" s="126">
        <v>0</v>
      </c>
      <c r="AB608" s="126">
        <v>0</v>
      </c>
      <c r="AC608" s="126">
        <v>0</v>
      </c>
      <c r="AD608" s="126">
        <v>0</v>
      </c>
      <c r="AE608" s="126">
        <v>2</v>
      </c>
      <c r="AF608" s="126">
        <v>0.38</v>
      </c>
      <c r="AG608" s="126">
        <v>1</v>
      </c>
      <c r="AH608" s="126">
        <v>0</v>
      </c>
      <c r="AI608" s="126">
        <v>1</v>
      </c>
      <c r="BR608" s="126">
        <v>7</v>
      </c>
      <c r="BS608" s="126">
        <v>9</v>
      </c>
      <c r="BT608" s="126">
        <v>10</v>
      </c>
      <c r="BV608" s="126">
        <v>20</v>
      </c>
      <c r="BW608" s="126">
        <v>16</v>
      </c>
      <c r="BX608" s="126">
        <v>1</v>
      </c>
      <c r="BY608" s="126">
        <v>0</v>
      </c>
      <c r="BZ608" s="126">
        <v>93</v>
      </c>
      <c r="CA608" s="126">
        <v>51</v>
      </c>
    </row>
    <row r="609" spans="1:79" s="126" customFormat="1" ht="11.25" customHeight="1" x14ac:dyDescent="0.2">
      <c r="A609" s="126" t="s">
        <v>5747</v>
      </c>
      <c r="B609" s="20">
        <v>964</v>
      </c>
      <c r="C609" s="20" t="e">
        <f>VLOOKUP(File2Modul(A609),ModulVerantwortung,2,FALSE)</f>
        <v>#N/A</v>
      </c>
      <c r="D609" s="20"/>
      <c r="E609" s="109" t="s">
        <v>5765</v>
      </c>
      <c r="F609" s="126">
        <v>4</v>
      </c>
      <c r="G609" s="126">
        <v>2</v>
      </c>
      <c r="H609" s="126">
        <v>0</v>
      </c>
      <c r="I609" s="126">
        <v>6</v>
      </c>
      <c r="J609" s="126">
        <v>1</v>
      </c>
      <c r="K609" s="126">
        <v>1</v>
      </c>
      <c r="L609" s="126">
        <v>0</v>
      </c>
      <c r="M609" s="143"/>
      <c r="N609" s="126">
        <v>12</v>
      </c>
      <c r="Q609" s="126">
        <v>1</v>
      </c>
      <c r="U609" s="126">
        <v>16</v>
      </c>
      <c r="V609" s="126" t="s">
        <v>3598</v>
      </c>
      <c r="W609" s="126">
        <v>0</v>
      </c>
      <c r="X609" s="126">
        <v>4</v>
      </c>
      <c r="Y609" s="126">
        <v>34</v>
      </c>
      <c r="Z609" s="126">
        <v>0</v>
      </c>
      <c r="AA609" s="126">
        <v>0</v>
      </c>
      <c r="AB609" s="126">
        <v>0</v>
      </c>
      <c r="AC609" s="126">
        <v>0</v>
      </c>
      <c r="AD609" s="126">
        <v>0</v>
      </c>
      <c r="AE609" s="126">
        <v>8</v>
      </c>
      <c r="AF609" s="126">
        <v>0.38</v>
      </c>
      <c r="AG609" s="126">
        <v>1</v>
      </c>
      <c r="AH609" s="126">
        <v>1</v>
      </c>
      <c r="AI609" s="126">
        <v>1</v>
      </c>
      <c r="BR609" s="126">
        <v>7</v>
      </c>
      <c r="BS609" s="126">
        <v>9</v>
      </c>
      <c r="BT609" s="126">
        <v>15</v>
      </c>
      <c r="BV609" s="126">
        <v>24</v>
      </c>
      <c r="BW609" s="126">
        <v>20</v>
      </c>
      <c r="BX609" s="126">
        <v>1</v>
      </c>
      <c r="BY609" s="126">
        <v>0</v>
      </c>
      <c r="BZ609" s="126">
        <v>112</v>
      </c>
      <c r="CA609" s="126">
        <v>68</v>
      </c>
    </row>
    <row r="610" spans="1:79" s="126" customFormat="1" ht="11.25" customHeight="1" x14ac:dyDescent="0.2">
      <c r="A610" s="126" t="s">
        <v>5747</v>
      </c>
      <c r="B610" s="20">
        <v>1011</v>
      </c>
      <c r="C610" s="20" t="e">
        <f>VLOOKUP(File2Modul(A610),ModulVerantwortung,2,FALSE)</f>
        <v>#N/A</v>
      </c>
      <c r="D610" s="20"/>
      <c r="E610" s="109" t="s">
        <v>5766</v>
      </c>
      <c r="F610" s="126">
        <v>3</v>
      </c>
      <c r="G610" s="126">
        <v>1</v>
      </c>
      <c r="H610" s="126">
        <v>0</v>
      </c>
      <c r="I610" s="126">
        <v>4</v>
      </c>
      <c r="J610" s="126">
        <v>0</v>
      </c>
      <c r="K610" s="126">
        <v>2</v>
      </c>
      <c r="L610" s="126">
        <v>1</v>
      </c>
      <c r="M610" s="143" t="s">
        <v>5767</v>
      </c>
      <c r="N610" s="126">
        <v>6</v>
      </c>
      <c r="Q610" s="126">
        <v>0</v>
      </c>
      <c r="U610" s="126">
        <v>7</v>
      </c>
      <c r="V610" s="126" t="s">
        <v>3516</v>
      </c>
      <c r="W610" s="126">
        <v>1</v>
      </c>
      <c r="X610" s="126">
        <v>4</v>
      </c>
      <c r="Y610" s="126">
        <v>18</v>
      </c>
      <c r="Z610" s="126">
        <v>0</v>
      </c>
      <c r="AA610" s="126">
        <v>0</v>
      </c>
      <c r="AB610" s="126">
        <v>0</v>
      </c>
      <c r="AC610" s="126">
        <v>0</v>
      </c>
      <c r="AD610" s="126">
        <v>0</v>
      </c>
      <c r="AE610" s="126">
        <v>0</v>
      </c>
      <c r="AF610" s="126">
        <v>0.56999999999999995</v>
      </c>
      <c r="AG610" s="126">
        <v>1</v>
      </c>
      <c r="AH610" s="126">
        <v>0</v>
      </c>
      <c r="AI610" s="126">
        <v>1</v>
      </c>
      <c r="BR610" s="126">
        <v>5</v>
      </c>
      <c r="BS610" s="126">
        <v>7</v>
      </c>
      <c r="BT610" s="126">
        <v>7</v>
      </c>
      <c r="BV610" s="126">
        <v>9</v>
      </c>
      <c r="BW610" s="126">
        <v>6</v>
      </c>
      <c r="BX610" s="126">
        <v>1</v>
      </c>
      <c r="BY610" s="126">
        <v>0</v>
      </c>
      <c r="BZ610" s="126">
        <v>30</v>
      </c>
      <c r="CA610" s="126">
        <v>15</v>
      </c>
    </row>
    <row r="611" spans="1:79" s="126" customFormat="1" ht="11.25" customHeight="1" x14ac:dyDescent="0.2">
      <c r="A611" s="126" t="s">
        <v>5747</v>
      </c>
      <c r="B611" s="20">
        <v>1040</v>
      </c>
      <c r="C611" s="20" t="e">
        <f>VLOOKUP(File2Modul(A611),ModulVerantwortung,2,FALSE)</f>
        <v>#N/A</v>
      </c>
      <c r="D611" s="20"/>
      <c r="E611" s="109" t="s">
        <v>5768</v>
      </c>
      <c r="F611" s="126">
        <v>1</v>
      </c>
      <c r="G611" s="126">
        <v>0</v>
      </c>
      <c r="H611" s="126">
        <v>0</v>
      </c>
      <c r="I611" s="126">
        <v>1</v>
      </c>
      <c r="J611" s="126">
        <v>1</v>
      </c>
      <c r="K611" s="126">
        <v>0</v>
      </c>
      <c r="L611" s="126">
        <v>0</v>
      </c>
      <c r="M611" s="143"/>
      <c r="N611" s="126">
        <v>1</v>
      </c>
      <c r="Q611" s="126">
        <v>0</v>
      </c>
      <c r="U611" s="126">
        <v>1</v>
      </c>
      <c r="V611" s="126" t="s">
        <v>3507</v>
      </c>
      <c r="W611" s="126">
        <v>0</v>
      </c>
      <c r="X611" s="126">
        <v>1</v>
      </c>
      <c r="Y611" s="126">
        <v>1</v>
      </c>
      <c r="Z611" s="126">
        <v>0</v>
      </c>
      <c r="AA611" s="126">
        <v>0</v>
      </c>
      <c r="AB611" s="126">
        <v>0</v>
      </c>
      <c r="AC611" s="126">
        <v>0</v>
      </c>
      <c r="AD611" s="126">
        <v>0</v>
      </c>
      <c r="AE611" s="126">
        <v>0</v>
      </c>
      <c r="AF611" s="126">
        <v>1</v>
      </c>
      <c r="AG611" s="126">
        <v>0</v>
      </c>
      <c r="AH611" s="126">
        <v>0</v>
      </c>
      <c r="AI611" s="126">
        <v>1</v>
      </c>
      <c r="BR611" s="126">
        <v>7</v>
      </c>
      <c r="BS611" s="126">
        <v>7</v>
      </c>
      <c r="BT611" s="126">
        <v>7</v>
      </c>
      <c r="BV611" s="126">
        <v>1</v>
      </c>
      <c r="BW611" s="126">
        <v>1</v>
      </c>
      <c r="BX611" s="126">
        <v>1</v>
      </c>
      <c r="BY611" s="126">
        <v>0</v>
      </c>
      <c r="BZ611" s="126">
        <v>5</v>
      </c>
      <c r="CA611" s="126">
        <v>2</v>
      </c>
    </row>
    <row r="612" spans="1:79" s="126" customFormat="1" ht="11.25" customHeight="1" x14ac:dyDescent="0.2">
      <c r="A612" s="126" t="s">
        <v>5747</v>
      </c>
      <c r="B612" s="20">
        <v>1053</v>
      </c>
      <c r="C612" s="20" t="e">
        <f>VLOOKUP(File2Modul(A612),ModulVerantwortung,2,FALSE)</f>
        <v>#N/A</v>
      </c>
      <c r="D612" s="20"/>
      <c r="E612" s="109" t="s">
        <v>5769</v>
      </c>
      <c r="F612" s="126">
        <v>2</v>
      </c>
      <c r="G612" s="126">
        <v>1</v>
      </c>
      <c r="H612" s="126">
        <v>0</v>
      </c>
      <c r="I612" s="126">
        <v>2</v>
      </c>
      <c r="J612" s="126">
        <v>0</v>
      </c>
      <c r="K612" s="126">
        <v>2</v>
      </c>
      <c r="L612" s="126">
        <v>1</v>
      </c>
      <c r="M612" s="143" t="s">
        <v>5770</v>
      </c>
      <c r="N612" s="126">
        <v>4</v>
      </c>
      <c r="Q612" s="126">
        <v>0</v>
      </c>
      <c r="U612" s="126">
        <v>5</v>
      </c>
      <c r="V612" s="126" t="s">
        <v>3513</v>
      </c>
      <c r="W612" s="126">
        <v>1</v>
      </c>
      <c r="X612" s="126">
        <v>3</v>
      </c>
      <c r="Y612" s="126">
        <v>11</v>
      </c>
      <c r="Z612" s="126">
        <v>0</v>
      </c>
      <c r="AA612" s="126">
        <v>0</v>
      </c>
      <c r="AB612" s="126">
        <v>0</v>
      </c>
      <c r="AC612" s="126">
        <v>0</v>
      </c>
      <c r="AD612" s="126">
        <v>0</v>
      </c>
      <c r="AE612" s="126">
        <v>0</v>
      </c>
      <c r="AF612" s="126">
        <v>0.4</v>
      </c>
      <c r="AG612" s="126">
        <v>0</v>
      </c>
      <c r="AH612" s="126">
        <v>0</v>
      </c>
      <c r="AI612" s="126">
        <v>1</v>
      </c>
      <c r="BR612" s="126">
        <v>5</v>
      </c>
      <c r="BS612" s="126">
        <v>8</v>
      </c>
      <c r="BT612" s="126">
        <v>8</v>
      </c>
      <c r="BV612" s="126">
        <v>6</v>
      </c>
      <c r="BW612" s="126">
        <v>4</v>
      </c>
      <c r="BX612" s="126">
        <v>1</v>
      </c>
      <c r="BY612" s="126">
        <v>0</v>
      </c>
      <c r="BZ612" s="126">
        <v>22</v>
      </c>
      <c r="CA612" s="126">
        <v>11</v>
      </c>
    </row>
    <row r="613" spans="1:79" s="126" customFormat="1" ht="11.25" customHeight="1" x14ac:dyDescent="0.2">
      <c r="A613" s="126" t="s">
        <v>5747</v>
      </c>
      <c r="B613" s="20">
        <v>1075</v>
      </c>
      <c r="C613" s="20" t="e">
        <f>VLOOKUP(File2Modul(A613),ModulVerantwortung,2,FALSE)</f>
        <v>#N/A</v>
      </c>
      <c r="D613" s="20"/>
      <c r="E613" s="109" t="s">
        <v>5771</v>
      </c>
      <c r="F613" s="126">
        <v>1</v>
      </c>
      <c r="G613" s="126">
        <v>0</v>
      </c>
      <c r="H613" s="126">
        <v>0</v>
      </c>
      <c r="I613" s="126">
        <v>1</v>
      </c>
      <c r="J613" s="126">
        <v>0</v>
      </c>
      <c r="K613" s="126">
        <v>1</v>
      </c>
      <c r="L613" s="126">
        <v>0</v>
      </c>
      <c r="M613" s="143"/>
      <c r="N613" s="126">
        <v>1</v>
      </c>
      <c r="Q613" s="126">
        <v>0</v>
      </c>
      <c r="U613" s="126">
        <v>1</v>
      </c>
      <c r="V613" s="126" t="s">
        <v>3507</v>
      </c>
      <c r="W613" s="126">
        <v>0</v>
      </c>
      <c r="X613" s="126">
        <v>1</v>
      </c>
      <c r="Y613" s="126">
        <v>1</v>
      </c>
      <c r="Z613" s="126">
        <v>0</v>
      </c>
      <c r="AA613" s="126">
        <v>0</v>
      </c>
      <c r="AB613" s="126">
        <v>0</v>
      </c>
      <c r="AC613" s="126">
        <v>0</v>
      </c>
      <c r="AD613" s="126">
        <v>0</v>
      </c>
      <c r="AE613" s="126">
        <v>0</v>
      </c>
      <c r="AF613" s="126">
        <v>1</v>
      </c>
      <c r="AG613" s="126">
        <v>0</v>
      </c>
      <c r="AH613" s="126">
        <v>0</v>
      </c>
      <c r="AI613" s="126">
        <v>1</v>
      </c>
      <c r="BR613" s="126">
        <v>8</v>
      </c>
      <c r="BS613" s="126">
        <v>8</v>
      </c>
      <c r="BT613" s="126">
        <v>8</v>
      </c>
      <c r="BV613" s="126">
        <v>1</v>
      </c>
      <c r="BW613" s="126">
        <v>1</v>
      </c>
      <c r="BX613" s="126">
        <v>1</v>
      </c>
      <c r="BY613" s="126">
        <v>0</v>
      </c>
      <c r="BZ613" s="126">
        <v>5</v>
      </c>
      <c r="CA613" s="126">
        <v>3</v>
      </c>
    </row>
    <row r="614" spans="1:79" s="126" customFormat="1" ht="11.25" customHeight="1" x14ac:dyDescent="0.2">
      <c r="A614" s="126" t="s">
        <v>5747</v>
      </c>
      <c r="B614" s="20">
        <v>1088</v>
      </c>
      <c r="C614" s="20" t="e">
        <f>VLOOKUP(File2Modul(A614),ModulVerantwortung,2,FALSE)</f>
        <v>#N/A</v>
      </c>
      <c r="D614" s="20"/>
      <c r="E614" s="109" t="s">
        <v>5772</v>
      </c>
      <c r="F614" s="126">
        <v>3</v>
      </c>
      <c r="G614" s="126">
        <v>1</v>
      </c>
      <c r="H614" s="126">
        <v>0</v>
      </c>
      <c r="I614" s="126">
        <v>4</v>
      </c>
      <c r="J614" s="126">
        <v>0</v>
      </c>
      <c r="K614" s="126">
        <v>2</v>
      </c>
      <c r="L614" s="126">
        <v>1</v>
      </c>
      <c r="M614" s="143" t="s">
        <v>5773</v>
      </c>
      <c r="N614" s="126">
        <v>6</v>
      </c>
      <c r="Q614" s="126">
        <v>0</v>
      </c>
      <c r="U614" s="126">
        <v>7</v>
      </c>
      <c r="V614" s="126" t="s">
        <v>3516</v>
      </c>
      <c r="W614" s="126">
        <v>1</v>
      </c>
      <c r="X614" s="126">
        <v>4</v>
      </c>
      <c r="Y614" s="126">
        <v>18</v>
      </c>
      <c r="Z614" s="126">
        <v>0</v>
      </c>
      <c r="AA614" s="126">
        <v>0</v>
      </c>
      <c r="AB614" s="126">
        <v>0</v>
      </c>
      <c r="AC614" s="126">
        <v>0</v>
      </c>
      <c r="AD614" s="126">
        <v>0</v>
      </c>
      <c r="AE614" s="126">
        <v>0</v>
      </c>
      <c r="AF614" s="126">
        <v>0.56999999999999995</v>
      </c>
      <c r="AG614" s="126">
        <v>1</v>
      </c>
      <c r="AH614" s="126">
        <v>0</v>
      </c>
      <c r="AI614" s="126">
        <v>1</v>
      </c>
      <c r="BR614" s="126">
        <v>5</v>
      </c>
      <c r="BS614" s="126">
        <v>7</v>
      </c>
      <c r="BT614" s="126">
        <v>7</v>
      </c>
      <c r="BV614" s="126">
        <v>9</v>
      </c>
      <c r="BW614" s="126">
        <v>6</v>
      </c>
      <c r="BX614" s="126">
        <v>1</v>
      </c>
      <c r="BY614" s="126">
        <v>0</v>
      </c>
      <c r="BZ614" s="126">
        <v>30</v>
      </c>
      <c r="CA614" s="126">
        <v>15</v>
      </c>
    </row>
    <row r="615" spans="1:79" s="126" customFormat="1" ht="11.25" customHeight="1" x14ac:dyDescent="0.2">
      <c r="A615" s="126" t="s">
        <v>5747</v>
      </c>
      <c r="B615" s="20">
        <v>1117</v>
      </c>
      <c r="C615" s="20" t="e">
        <f>VLOOKUP(File2Modul(A615),ModulVerantwortung,2,FALSE)</f>
        <v>#N/A</v>
      </c>
      <c r="D615" s="20"/>
      <c r="E615" s="109" t="s">
        <v>5774</v>
      </c>
      <c r="F615" s="126">
        <v>1</v>
      </c>
      <c r="G615" s="126">
        <v>0</v>
      </c>
      <c r="H615" s="126">
        <v>0</v>
      </c>
      <c r="I615" s="126">
        <v>1</v>
      </c>
      <c r="J615" s="126">
        <v>1</v>
      </c>
      <c r="K615" s="126">
        <v>0</v>
      </c>
      <c r="L615" s="126">
        <v>0</v>
      </c>
      <c r="M615" s="143"/>
      <c r="N615" s="126">
        <v>1</v>
      </c>
      <c r="Q615" s="126">
        <v>0</v>
      </c>
      <c r="U615" s="126">
        <v>1</v>
      </c>
      <c r="V615" s="126" t="s">
        <v>3507</v>
      </c>
      <c r="W615" s="126">
        <v>0</v>
      </c>
      <c r="X615" s="126">
        <v>1</v>
      </c>
      <c r="Y615" s="126">
        <v>1</v>
      </c>
      <c r="Z615" s="126">
        <v>0</v>
      </c>
      <c r="AA615" s="126">
        <v>0</v>
      </c>
      <c r="AB615" s="126">
        <v>0</v>
      </c>
      <c r="AC615" s="126">
        <v>0</v>
      </c>
      <c r="AD615" s="126">
        <v>0</v>
      </c>
      <c r="AE615" s="126">
        <v>0</v>
      </c>
      <c r="AF615" s="126">
        <v>1</v>
      </c>
      <c r="AG615" s="126">
        <v>0</v>
      </c>
      <c r="AH615" s="126">
        <v>0</v>
      </c>
      <c r="AI615" s="126">
        <v>1</v>
      </c>
      <c r="BR615" s="126">
        <v>7</v>
      </c>
      <c r="BS615" s="126">
        <v>7</v>
      </c>
      <c r="BT615" s="126">
        <v>7</v>
      </c>
      <c r="BV615" s="126">
        <v>1</v>
      </c>
      <c r="BW615" s="126">
        <v>1</v>
      </c>
      <c r="BX615" s="126">
        <v>1</v>
      </c>
      <c r="BY615" s="126">
        <v>0</v>
      </c>
      <c r="BZ615" s="126">
        <v>5</v>
      </c>
      <c r="CA615" s="126">
        <v>2</v>
      </c>
    </row>
    <row r="616" spans="1:79" s="126" customFormat="1" ht="11.25" customHeight="1" x14ac:dyDescent="0.2">
      <c r="A616" s="126" t="s">
        <v>5747</v>
      </c>
      <c r="B616" s="20">
        <v>1130</v>
      </c>
      <c r="C616" s="20" t="e">
        <f>VLOOKUP(File2Modul(A616),ModulVerantwortung,2,FALSE)</f>
        <v>#N/A</v>
      </c>
      <c r="D616" s="20"/>
      <c r="E616" s="109" t="s">
        <v>5775</v>
      </c>
      <c r="F616" s="126">
        <v>2</v>
      </c>
      <c r="G616" s="126">
        <v>1</v>
      </c>
      <c r="H616" s="126">
        <v>0</v>
      </c>
      <c r="I616" s="126">
        <v>2</v>
      </c>
      <c r="J616" s="126">
        <v>0</v>
      </c>
      <c r="K616" s="126">
        <v>2</v>
      </c>
      <c r="L616" s="126">
        <v>1</v>
      </c>
      <c r="M616" s="143" t="s">
        <v>5776</v>
      </c>
      <c r="N616" s="126">
        <v>4</v>
      </c>
      <c r="Q616" s="126">
        <v>0</v>
      </c>
      <c r="U616" s="126">
        <v>5</v>
      </c>
      <c r="V616" s="126" t="s">
        <v>3513</v>
      </c>
      <c r="W616" s="126">
        <v>1</v>
      </c>
      <c r="X616" s="126">
        <v>3</v>
      </c>
      <c r="Y616" s="126">
        <v>12</v>
      </c>
      <c r="Z616" s="126">
        <v>0</v>
      </c>
      <c r="AA616" s="126">
        <v>0</v>
      </c>
      <c r="AB616" s="126">
        <v>0</v>
      </c>
      <c r="AC616" s="126">
        <v>0</v>
      </c>
      <c r="AD616" s="126">
        <v>0</v>
      </c>
      <c r="AE616" s="126">
        <v>0</v>
      </c>
      <c r="AF616" s="126">
        <v>0.4</v>
      </c>
      <c r="AG616" s="126">
        <v>0</v>
      </c>
      <c r="AH616" s="126">
        <v>0</v>
      </c>
      <c r="AI616" s="126">
        <v>1</v>
      </c>
      <c r="BR616" s="126">
        <v>5</v>
      </c>
      <c r="BS616" s="126">
        <v>8</v>
      </c>
      <c r="BT616" s="126">
        <v>8</v>
      </c>
      <c r="BV616" s="126">
        <v>6</v>
      </c>
      <c r="BW616" s="126">
        <v>4</v>
      </c>
      <c r="BX616" s="126">
        <v>1</v>
      </c>
      <c r="BY616" s="126">
        <v>0</v>
      </c>
      <c r="BZ616" s="126">
        <v>22</v>
      </c>
      <c r="CA616" s="126">
        <v>11</v>
      </c>
    </row>
    <row r="617" spans="1:79" s="126" customFormat="1" ht="11.25" customHeight="1" x14ac:dyDescent="0.2">
      <c r="A617" s="126" t="s">
        <v>5747</v>
      </c>
      <c r="B617" s="20">
        <v>1153</v>
      </c>
      <c r="C617" s="20" t="e">
        <f>VLOOKUP(File2Modul(A617),ModulVerantwortung,2,FALSE)</f>
        <v>#N/A</v>
      </c>
      <c r="D617" s="20"/>
      <c r="E617" s="109" t="s">
        <v>5777</v>
      </c>
      <c r="F617" s="126">
        <v>1</v>
      </c>
      <c r="G617" s="126">
        <v>0</v>
      </c>
      <c r="H617" s="126">
        <v>0</v>
      </c>
      <c r="I617" s="126">
        <v>1</v>
      </c>
      <c r="J617" s="126">
        <v>0</v>
      </c>
      <c r="K617" s="126">
        <v>1</v>
      </c>
      <c r="L617" s="126">
        <v>0</v>
      </c>
      <c r="M617" s="143"/>
      <c r="N617" s="126">
        <v>1</v>
      </c>
      <c r="Q617" s="126">
        <v>0</v>
      </c>
      <c r="U617" s="126">
        <v>1</v>
      </c>
      <c r="V617" s="126" t="s">
        <v>3507</v>
      </c>
      <c r="W617" s="126">
        <v>0</v>
      </c>
      <c r="X617" s="126">
        <v>1</v>
      </c>
      <c r="Y617" s="126">
        <v>1</v>
      </c>
      <c r="Z617" s="126">
        <v>0</v>
      </c>
      <c r="AA617" s="126">
        <v>0</v>
      </c>
      <c r="AB617" s="126">
        <v>0</v>
      </c>
      <c r="AC617" s="126">
        <v>0</v>
      </c>
      <c r="AD617" s="126">
        <v>0</v>
      </c>
      <c r="AE617" s="126">
        <v>0</v>
      </c>
      <c r="AF617" s="126">
        <v>1</v>
      </c>
      <c r="AG617" s="126">
        <v>0</v>
      </c>
      <c r="AH617" s="126">
        <v>0</v>
      </c>
      <c r="AI617" s="126">
        <v>1</v>
      </c>
      <c r="BR617" s="126">
        <v>8</v>
      </c>
      <c r="BS617" s="126">
        <v>8</v>
      </c>
      <c r="BT617" s="126">
        <v>8</v>
      </c>
      <c r="BV617" s="126">
        <v>1</v>
      </c>
      <c r="BW617" s="126">
        <v>1</v>
      </c>
      <c r="BX617" s="126">
        <v>1</v>
      </c>
      <c r="BY617" s="126">
        <v>0</v>
      </c>
      <c r="BZ617" s="126">
        <v>5</v>
      </c>
      <c r="CA617" s="126">
        <v>3</v>
      </c>
    </row>
    <row r="618" spans="1:79" s="126" customFormat="1" ht="11.25" customHeight="1" x14ac:dyDescent="0.2">
      <c r="A618" s="126" t="s">
        <v>5747</v>
      </c>
      <c r="B618" s="20">
        <v>1168</v>
      </c>
      <c r="C618" s="20" t="e">
        <f>VLOOKUP(File2Modul(A618),ModulVerantwortung,2,FALSE)</f>
        <v>#N/A</v>
      </c>
      <c r="D618" s="20"/>
      <c r="E618" s="109" t="s">
        <v>5778</v>
      </c>
      <c r="F618" s="126">
        <v>3</v>
      </c>
      <c r="G618" s="126">
        <v>1</v>
      </c>
      <c r="H618" s="126">
        <v>0</v>
      </c>
      <c r="I618" s="126">
        <v>4</v>
      </c>
      <c r="J618" s="126">
        <v>0</v>
      </c>
      <c r="K618" s="126">
        <v>1</v>
      </c>
      <c r="L618" s="126">
        <v>2</v>
      </c>
      <c r="M618" s="143" t="s">
        <v>5779</v>
      </c>
      <c r="N618" s="126">
        <v>18</v>
      </c>
      <c r="Q618" s="126">
        <v>0</v>
      </c>
      <c r="U618" s="126">
        <v>20</v>
      </c>
      <c r="V618" s="126" t="s">
        <v>3516</v>
      </c>
      <c r="W618" s="126">
        <v>2</v>
      </c>
      <c r="X618" s="126">
        <v>5</v>
      </c>
      <c r="Y618" s="126">
        <v>50</v>
      </c>
      <c r="Z618" s="126">
        <v>0</v>
      </c>
      <c r="AA618" s="126">
        <v>0</v>
      </c>
      <c r="AB618" s="126">
        <v>0</v>
      </c>
      <c r="AC618" s="126">
        <v>0</v>
      </c>
      <c r="AD618" s="126">
        <v>0</v>
      </c>
      <c r="AE618" s="126">
        <v>4</v>
      </c>
      <c r="AF618" s="126">
        <v>0.2</v>
      </c>
      <c r="AG618" s="126">
        <v>1</v>
      </c>
      <c r="AH618" s="126">
        <v>0</v>
      </c>
      <c r="AI618" s="126">
        <v>1</v>
      </c>
      <c r="BR618" s="126">
        <v>7</v>
      </c>
      <c r="BS618" s="126">
        <v>8</v>
      </c>
      <c r="BT618" s="126">
        <v>10</v>
      </c>
      <c r="BV618" s="126">
        <v>25</v>
      </c>
      <c r="BW618" s="126">
        <v>22</v>
      </c>
      <c r="BX618" s="126">
        <v>1</v>
      </c>
      <c r="BY618" s="126">
        <v>0</v>
      </c>
      <c r="BZ618" s="126">
        <v>116</v>
      </c>
      <c r="CA618" s="126">
        <v>81</v>
      </c>
    </row>
    <row r="619" spans="1:79" s="126" customFormat="1" ht="11.25" customHeight="1" x14ac:dyDescent="0.2">
      <c r="A619" s="126" t="s">
        <v>5747</v>
      </c>
      <c r="B619" s="20">
        <v>1228</v>
      </c>
      <c r="C619" s="20" t="e">
        <f>VLOOKUP(File2Modul(A619),ModulVerantwortung,2,FALSE)</f>
        <v>#N/A</v>
      </c>
      <c r="D619" s="20"/>
      <c r="E619" s="109" t="s">
        <v>3533</v>
      </c>
      <c r="F619" s="126">
        <v>1</v>
      </c>
      <c r="G619" s="126">
        <v>0</v>
      </c>
      <c r="H619" s="126">
        <v>0</v>
      </c>
      <c r="I619" s="126">
        <v>1</v>
      </c>
      <c r="J619" s="126">
        <v>0</v>
      </c>
      <c r="K619" s="126">
        <v>0</v>
      </c>
      <c r="L619" s="126">
        <v>1</v>
      </c>
      <c r="M619" s="143" t="s">
        <v>5780</v>
      </c>
      <c r="N619" s="126">
        <v>1</v>
      </c>
      <c r="Q619" s="126">
        <v>0</v>
      </c>
      <c r="U619" s="126">
        <v>1</v>
      </c>
      <c r="V619" s="126" t="s">
        <v>3507</v>
      </c>
      <c r="W619" s="126">
        <v>1</v>
      </c>
      <c r="X619" s="126">
        <v>2</v>
      </c>
      <c r="Y619" s="126">
        <v>1</v>
      </c>
      <c r="Z619" s="126">
        <v>0</v>
      </c>
      <c r="AA619" s="126">
        <v>0</v>
      </c>
      <c r="AB619" s="126">
        <v>0</v>
      </c>
      <c r="AC619" s="126">
        <v>0</v>
      </c>
      <c r="AD619" s="126">
        <v>0</v>
      </c>
      <c r="AE619" s="126">
        <v>0</v>
      </c>
      <c r="AF619" s="126">
        <v>1</v>
      </c>
      <c r="AG619" s="126">
        <v>0</v>
      </c>
      <c r="AH619" s="126">
        <v>0</v>
      </c>
      <c r="AI619" s="126">
        <v>1</v>
      </c>
      <c r="BR619" s="126">
        <v>6</v>
      </c>
      <c r="BS619" s="126">
        <v>6</v>
      </c>
      <c r="BT619" s="126">
        <v>6</v>
      </c>
      <c r="BV619" s="126">
        <v>1</v>
      </c>
      <c r="BW619" s="126">
        <v>1</v>
      </c>
      <c r="BX619" s="126">
        <v>1</v>
      </c>
      <c r="BY619" s="126">
        <v>0</v>
      </c>
      <c r="BZ619" s="126">
        <v>5</v>
      </c>
      <c r="CA619" s="126">
        <v>1</v>
      </c>
    </row>
    <row r="620" spans="1:79" s="126" customFormat="1" ht="11.25" customHeight="1" x14ac:dyDescent="0.2">
      <c r="A620" s="126" t="s">
        <v>5747</v>
      </c>
      <c r="B620" s="20">
        <v>1242</v>
      </c>
      <c r="C620" s="20" t="e">
        <f>VLOOKUP(File2Modul(A620),ModulVerantwortung,2,FALSE)</f>
        <v>#N/A</v>
      </c>
      <c r="D620" s="20"/>
      <c r="E620" s="109" t="s">
        <v>5781</v>
      </c>
      <c r="F620" s="126">
        <v>9</v>
      </c>
      <c r="G620" s="126">
        <v>5</v>
      </c>
      <c r="H620" s="126">
        <v>0</v>
      </c>
      <c r="I620" s="126">
        <v>9</v>
      </c>
      <c r="J620" s="126">
        <v>1</v>
      </c>
      <c r="K620" s="126">
        <v>2</v>
      </c>
      <c r="L620" s="126">
        <v>5</v>
      </c>
      <c r="M620" s="143" t="s">
        <v>5782</v>
      </c>
      <c r="N620" s="126">
        <v>35</v>
      </c>
      <c r="Q620" s="126">
        <v>0</v>
      </c>
      <c r="U620" s="126">
        <v>45</v>
      </c>
      <c r="V620" s="126" t="s">
        <v>4330</v>
      </c>
      <c r="W620" s="126">
        <v>6</v>
      </c>
      <c r="X620" s="126">
        <v>15</v>
      </c>
      <c r="Y620" s="126">
        <v>105</v>
      </c>
      <c r="Z620" s="126">
        <v>0</v>
      </c>
      <c r="AA620" s="126">
        <v>0</v>
      </c>
      <c r="AB620" s="126">
        <v>0</v>
      </c>
      <c r="AC620" s="126">
        <v>0</v>
      </c>
      <c r="AD620" s="126">
        <v>0</v>
      </c>
      <c r="AE620" s="126">
        <v>3</v>
      </c>
      <c r="AF620" s="126">
        <v>0.2</v>
      </c>
      <c r="AG620" s="126">
        <v>1</v>
      </c>
      <c r="AH620" s="126">
        <v>1</v>
      </c>
      <c r="AI620" s="126">
        <v>1</v>
      </c>
      <c r="BR620" s="126">
        <v>4</v>
      </c>
      <c r="BS620" s="126">
        <v>6</v>
      </c>
      <c r="BT620" s="126">
        <v>7</v>
      </c>
      <c r="BV620" s="126">
        <v>55</v>
      </c>
      <c r="BW620" s="126">
        <v>37</v>
      </c>
      <c r="BX620" s="126">
        <v>1</v>
      </c>
      <c r="BY620" s="126">
        <v>5</v>
      </c>
      <c r="BZ620" s="126">
        <v>170</v>
      </c>
      <c r="CA620" s="126">
        <v>86</v>
      </c>
    </row>
    <row r="621" spans="1:79" s="126" customFormat="1" ht="11.25" customHeight="1" x14ac:dyDescent="0.2">
      <c r="A621" s="126" t="s">
        <v>5747</v>
      </c>
      <c r="B621" s="20">
        <v>1359</v>
      </c>
      <c r="C621" s="20" t="e">
        <f>VLOOKUP(File2Modul(A621),ModulVerantwortung,2,FALSE)</f>
        <v>#N/A</v>
      </c>
      <c r="D621" s="20"/>
      <c r="E621" s="109" t="s">
        <v>5783</v>
      </c>
      <c r="F621" s="126">
        <v>5</v>
      </c>
      <c r="G621" s="126">
        <v>4</v>
      </c>
      <c r="H621" s="126">
        <v>0</v>
      </c>
      <c r="I621" s="126">
        <v>5</v>
      </c>
      <c r="J621" s="126">
        <v>1</v>
      </c>
      <c r="K621" s="126">
        <v>0</v>
      </c>
      <c r="L621" s="126">
        <v>4</v>
      </c>
      <c r="M621" s="143" t="s">
        <v>5784</v>
      </c>
      <c r="N621" s="126">
        <v>13</v>
      </c>
      <c r="Q621" s="126">
        <v>1</v>
      </c>
      <c r="U621" s="126">
        <v>21</v>
      </c>
      <c r="V621" s="126" t="s">
        <v>3594</v>
      </c>
      <c r="W621" s="126">
        <v>4</v>
      </c>
      <c r="X621" s="126">
        <v>9</v>
      </c>
      <c r="Y621" s="126">
        <v>59</v>
      </c>
      <c r="Z621" s="126">
        <v>0</v>
      </c>
      <c r="AA621" s="126">
        <v>0</v>
      </c>
      <c r="AB621" s="126">
        <v>0</v>
      </c>
      <c r="AC621" s="126">
        <v>0</v>
      </c>
      <c r="AD621" s="126">
        <v>0</v>
      </c>
      <c r="AE621" s="126">
        <v>5</v>
      </c>
      <c r="AF621" s="126">
        <v>0.24</v>
      </c>
      <c r="AG621" s="126">
        <v>1</v>
      </c>
      <c r="AH621" s="126">
        <v>1</v>
      </c>
      <c r="AI621" s="126">
        <v>1</v>
      </c>
      <c r="BR621" s="126">
        <v>6</v>
      </c>
      <c r="BS621" s="126">
        <v>9</v>
      </c>
      <c r="BT621" s="126">
        <v>12</v>
      </c>
      <c r="BV621" s="126">
        <v>26</v>
      </c>
      <c r="BW621" s="126">
        <v>18</v>
      </c>
      <c r="BX621" s="126">
        <v>1</v>
      </c>
      <c r="BY621" s="126">
        <v>0</v>
      </c>
      <c r="BZ621" s="126">
        <v>108</v>
      </c>
      <c r="CA621" s="126">
        <v>56</v>
      </c>
    </row>
    <row r="622" spans="1:79" s="126" customFormat="1" ht="11.25" customHeight="1" x14ac:dyDescent="0.2">
      <c r="A622" s="126" t="s">
        <v>5747</v>
      </c>
      <c r="B622" s="20">
        <v>0</v>
      </c>
      <c r="C622" s="20" t="e">
        <f>VLOOKUP(File2Modul(A622),ModulVerantwortung,2,FALSE)</f>
        <v>#N/A</v>
      </c>
      <c r="D622" s="20"/>
      <c r="E622" s="109" t="s">
        <v>5747</v>
      </c>
      <c r="M622" s="143"/>
      <c r="O622" s="126">
        <f>IF(ISNUMBER(T622),IF(T622&lt;&gt;0,S622/T622,O$23),"")</f>
        <v>0.92369477911646591</v>
      </c>
      <c r="P622" s="126">
        <f>IF(AND(ISNUMBER(AQ622),ISNUMBER(AR622)),IF(OR(AQ622&lt;&gt;0,AR622&lt;&gt;0),(T622+BG622)/(AQ622+AR622),P$23),"")</f>
        <v>94.10891089108911</v>
      </c>
      <c r="S622" s="126">
        <v>230</v>
      </c>
      <c r="T622" s="126">
        <v>249</v>
      </c>
      <c r="AJ622" s="126" t="s">
        <v>3502</v>
      </c>
      <c r="AK622" s="126">
        <v>9</v>
      </c>
      <c r="AL622" s="126">
        <v>4</v>
      </c>
      <c r="AM622" s="126">
        <v>21</v>
      </c>
      <c r="AN622" s="126">
        <v>37</v>
      </c>
      <c r="AO622" s="126" t="s">
        <v>3503</v>
      </c>
      <c r="AP622" s="126">
        <v>213</v>
      </c>
      <c r="AQ622" s="126">
        <v>45</v>
      </c>
      <c r="AR622" s="126">
        <v>258</v>
      </c>
      <c r="AS622" s="126">
        <v>29480</v>
      </c>
      <c r="AT622" s="126">
        <v>1906</v>
      </c>
      <c r="AU622" s="126">
        <v>2314</v>
      </c>
      <c r="AV622" s="126">
        <v>8636</v>
      </c>
      <c r="AW622" s="126">
        <v>145.88</v>
      </c>
      <c r="AX622" s="126">
        <v>35449083</v>
      </c>
      <c r="AY622" s="126">
        <v>243009</v>
      </c>
      <c r="AZ622" s="126">
        <v>5908.18</v>
      </c>
      <c r="BA622" s="126">
        <v>14.21</v>
      </c>
      <c r="BB622" s="126">
        <v>99.76</v>
      </c>
      <c r="BC622" s="126">
        <v>108</v>
      </c>
      <c r="BD622" s="126">
        <v>1421</v>
      </c>
      <c r="BE622" s="126">
        <v>659</v>
      </c>
      <c r="BF622" s="126">
        <v>1205</v>
      </c>
      <c r="BG622" s="126">
        <v>28266</v>
      </c>
      <c r="BH622" s="126">
        <v>198</v>
      </c>
      <c r="BI622" s="126" t="s">
        <v>3504</v>
      </c>
      <c r="BJ622" s="126">
        <v>3.4710000000000001</v>
      </c>
      <c r="BK622" s="126">
        <v>4.4470000000000001</v>
      </c>
      <c r="BL622" s="126">
        <v>5.4880000000000004</v>
      </c>
      <c r="BM622" s="126">
        <v>4.0110000000000001</v>
      </c>
      <c r="BN622" s="126">
        <v>4.2149999999999999</v>
      </c>
      <c r="BO622" s="126">
        <v>4.3109999999999999</v>
      </c>
      <c r="BP622" s="126" t="s">
        <v>3505</v>
      </c>
      <c r="BQ622" s="126">
        <v>0.95699999999999996</v>
      </c>
    </row>
    <row r="623" spans="1:79" s="126" customFormat="1" ht="11.25" customHeight="1" x14ac:dyDescent="0.2">
      <c r="A623" s="126" t="s">
        <v>5785</v>
      </c>
      <c r="B623" s="20">
        <v>63</v>
      </c>
      <c r="C623" s="20" t="str">
        <f>VLOOKUP(File2Modul(A623),ModulVerantwortung,2,FALSE)</f>
        <v>dimit008</v>
      </c>
      <c r="D623" s="20"/>
      <c r="E623" s="109" t="s">
        <v>3895</v>
      </c>
      <c r="F623" s="126">
        <v>6</v>
      </c>
      <c r="G623" s="126">
        <v>2</v>
      </c>
      <c r="H623" s="126">
        <v>0</v>
      </c>
      <c r="I623" s="126">
        <v>12</v>
      </c>
      <c r="J623" s="126">
        <v>0</v>
      </c>
      <c r="K623" s="126">
        <v>0</v>
      </c>
      <c r="L623" s="126">
        <v>9</v>
      </c>
      <c r="M623" s="143" t="s">
        <v>5786</v>
      </c>
      <c r="N623" s="126">
        <v>21</v>
      </c>
      <c r="Q623" s="126">
        <v>0</v>
      </c>
      <c r="U623" s="126">
        <v>27</v>
      </c>
      <c r="V623" s="126" t="s">
        <v>3836</v>
      </c>
      <c r="W623" s="126">
        <v>10</v>
      </c>
      <c r="X623" s="126">
        <v>16</v>
      </c>
      <c r="Y623" s="126">
        <v>72</v>
      </c>
      <c r="Z623" s="126">
        <v>0</v>
      </c>
      <c r="AA623" s="126">
        <v>0</v>
      </c>
      <c r="AB623" s="126">
        <v>0</v>
      </c>
      <c r="AC623" s="126">
        <v>0</v>
      </c>
      <c r="AD623" s="126">
        <v>0</v>
      </c>
      <c r="AE623" s="126">
        <v>3</v>
      </c>
      <c r="AF623" s="126">
        <v>0.44</v>
      </c>
      <c r="AG623" s="126">
        <v>1</v>
      </c>
      <c r="AH623" s="126">
        <v>1</v>
      </c>
      <c r="AI623" s="126">
        <v>1</v>
      </c>
      <c r="BR623" s="126">
        <v>4</v>
      </c>
      <c r="BS623" s="126">
        <v>5</v>
      </c>
      <c r="BT623" s="126">
        <v>6</v>
      </c>
      <c r="BV623" s="126">
        <v>32</v>
      </c>
      <c r="BW623" s="126">
        <v>24</v>
      </c>
      <c r="BX623" s="126">
        <v>1</v>
      </c>
      <c r="BY623" s="126">
        <v>0</v>
      </c>
      <c r="BZ623" s="126">
        <v>92</v>
      </c>
      <c r="CA623" s="126">
        <v>42</v>
      </c>
    </row>
    <row r="624" spans="1:79" s="126" customFormat="1" ht="11.25" customHeight="1" x14ac:dyDescent="0.2">
      <c r="A624" s="126" t="s">
        <v>5785</v>
      </c>
      <c r="B624" s="20">
        <v>145</v>
      </c>
      <c r="C624" s="20" t="str">
        <f>VLOOKUP(File2Modul(A624),ModulVerantwortung,2,FALSE)</f>
        <v>dimit008</v>
      </c>
      <c r="D624" s="20"/>
      <c r="E624" s="109" t="s">
        <v>3896</v>
      </c>
      <c r="F624" s="126">
        <v>1</v>
      </c>
      <c r="G624" s="126">
        <v>0</v>
      </c>
      <c r="H624" s="126">
        <v>0</v>
      </c>
      <c r="I624" s="126">
        <v>1</v>
      </c>
      <c r="J624" s="126">
        <v>0</v>
      </c>
      <c r="K624" s="126">
        <v>0</v>
      </c>
      <c r="L624" s="126">
        <v>8</v>
      </c>
      <c r="M624" s="143" t="s">
        <v>5787</v>
      </c>
      <c r="N624" s="126">
        <v>11</v>
      </c>
      <c r="Q624" s="126">
        <v>0</v>
      </c>
      <c r="U624" s="126">
        <v>11</v>
      </c>
      <c r="V624" s="126" t="s">
        <v>3507</v>
      </c>
      <c r="W624" s="126">
        <v>10</v>
      </c>
      <c r="X624" s="126">
        <v>11</v>
      </c>
      <c r="Y624" s="126">
        <v>32</v>
      </c>
      <c r="Z624" s="126">
        <v>0</v>
      </c>
      <c r="AA624" s="126">
        <v>0</v>
      </c>
      <c r="AB624" s="126">
        <v>0</v>
      </c>
      <c r="AC624" s="126">
        <v>0</v>
      </c>
      <c r="AD624" s="126">
        <v>0</v>
      </c>
      <c r="AE624" s="126">
        <v>0</v>
      </c>
      <c r="AF624" s="126">
        <v>0.09</v>
      </c>
      <c r="AG624" s="126">
        <v>0</v>
      </c>
      <c r="AH624" s="126">
        <v>0</v>
      </c>
      <c r="AI624" s="126">
        <v>1</v>
      </c>
      <c r="BR624" s="126">
        <v>6</v>
      </c>
      <c r="BS624" s="126">
        <v>6</v>
      </c>
      <c r="BT624" s="126">
        <v>6</v>
      </c>
      <c r="BV624" s="126">
        <v>11</v>
      </c>
      <c r="BW624" s="126">
        <v>11</v>
      </c>
      <c r="BX624" s="126">
        <v>1</v>
      </c>
      <c r="BY624" s="126">
        <v>0</v>
      </c>
      <c r="BZ624" s="126">
        <v>43</v>
      </c>
      <c r="CA624" s="126">
        <v>26</v>
      </c>
    </row>
    <row r="625" spans="1:83" s="126" customFormat="1" ht="11.25" customHeight="1" x14ac:dyDescent="0.2">
      <c r="A625" s="126" t="s">
        <v>5785</v>
      </c>
      <c r="B625" s="20">
        <v>187</v>
      </c>
      <c r="C625" s="20" t="str">
        <f>VLOOKUP(File2Modul(A625),ModulVerantwortung,2,FALSE)</f>
        <v>dimit008</v>
      </c>
      <c r="D625" s="20"/>
      <c r="E625" s="109" t="s">
        <v>5788</v>
      </c>
      <c r="F625" s="126">
        <v>2</v>
      </c>
      <c r="G625" s="126">
        <v>1</v>
      </c>
      <c r="H625" s="126">
        <v>0</v>
      </c>
      <c r="I625" s="126">
        <v>2</v>
      </c>
      <c r="J625" s="126">
        <v>1</v>
      </c>
      <c r="K625" s="126">
        <v>1</v>
      </c>
      <c r="L625" s="126">
        <v>0</v>
      </c>
      <c r="M625" s="143"/>
      <c r="N625" s="126">
        <v>4</v>
      </c>
      <c r="Q625" s="126">
        <v>0</v>
      </c>
      <c r="U625" s="126">
        <v>6</v>
      </c>
      <c r="V625" s="126" t="s">
        <v>3513</v>
      </c>
      <c r="W625" s="126">
        <v>0</v>
      </c>
      <c r="X625" s="126">
        <v>2</v>
      </c>
      <c r="Y625" s="126">
        <v>14</v>
      </c>
      <c r="Z625" s="126">
        <v>0</v>
      </c>
      <c r="AA625" s="126">
        <v>0</v>
      </c>
      <c r="AB625" s="126">
        <v>0</v>
      </c>
      <c r="AC625" s="126">
        <v>0</v>
      </c>
      <c r="AD625" s="126">
        <v>0</v>
      </c>
      <c r="AE625" s="126">
        <v>1</v>
      </c>
      <c r="AF625" s="126">
        <v>0.33</v>
      </c>
      <c r="AG625" s="126">
        <v>0</v>
      </c>
      <c r="AH625" s="126">
        <v>0</v>
      </c>
      <c r="AI625" s="126">
        <v>1</v>
      </c>
      <c r="BR625" s="126">
        <v>5</v>
      </c>
      <c r="BS625" s="126">
        <v>7</v>
      </c>
      <c r="BT625" s="126">
        <v>8</v>
      </c>
      <c r="BV625" s="126">
        <v>7</v>
      </c>
      <c r="BW625" s="126">
        <v>5</v>
      </c>
      <c r="BX625" s="126">
        <v>1</v>
      </c>
      <c r="BY625" s="126">
        <v>0</v>
      </c>
      <c r="BZ625" s="126">
        <v>23</v>
      </c>
      <c r="CA625" s="126">
        <v>12</v>
      </c>
    </row>
    <row r="626" spans="1:83" ht="11.25" customHeight="1" x14ac:dyDescent="0.2">
      <c r="A626" s="126" t="s">
        <v>5785</v>
      </c>
      <c r="B626" s="20">
        <v>0</v>
      </c>
      <c r="C626" s="20" t="str">
        <f>VLOOKUP(File2Modul(A626),ModulVerantwortung,2,FALSE)</f>
        <v>dimit008</v>
      </c>
      <c r="D626" s="20"/>
      <c r="E626" s="109" t="s">
        <v>5785</v>
      </c>
      <c r="F626" s="126"/>
      <c r="G626" s="126"/>
      <c r="H626" s="126"/>
      <c r="I626" s="126"/>
      <c r="J626" s="126"/>
      <c r="K626" s="126"/>
      <c r="L626" s="126"/>
      <c r="M626" s="143"/>
      <c r="N626" s="126"/>
      <c r="O626" s="126">
        <f>IF(ISNUMBER(T626),IF(T626&lt;&gt;0,S626/T626,O$23),"")</f>
        <v>1.5405405405405406</v>
      </c>
      <c r="P626">
        <f>IF(AND(ISNUMBER(AQ626),ISNUMBER(AR626)),IF(OR(AQ626&lt;&gt;0,AR626&lt;&gt;0),(T626+BG626)/(AQ626+AR626),P$23),"")</f>
        <v>11904762.345238095</v>
      </c>
      <c r="Q626" s="126"/>
      <c r="R626" s="126"/>
      <c r="S626" s="126">
        <v>57</v>
      </c>
      <c r="T626" s="126">
        <v>37</v>
      </c>
      <c r="U626" s="126"/>
      <c r="V626" s="126"/>
      <c r="W626" s="126"/>
      <c r="X626" s="126"/>
      <c r="Y626" s="126"/>
      <c r="Z626" s="126"/>
      <c r="AA626" s="126"/>
      <c r="AB626" s="126"/>
      <c r="AC626" s="126"/>
      <c r="AD626" s="126"/>
      <c r="AE626" s="126"/>
      <c r="AF626" s="126"/>
      <c r="AG626" s="126"/>
      <c r="AH626" s="126"/>
      <c r="AI626" s="126"/>
      <c r="AJ626" s="126" t="s">
        <v>3502</v>
      </c>
      <c r="AK626" s="126">
        <v>1</v>
      </c>
      <c r="AL626" s="126">
        <v>3</v>
      </c>
      <c r="AM626" s="126">
        <v>3</v>
      </c>
      <c r="AN626" s="126">
        <v>25</v>
      </c>
      <c r="AO626" s="126" t="s">
        <v>3503</v>
      </c>
      <c r="AP626" s="126">
        <v>48</v>
      </c>
      <c r="AQ626" s="126">
        <v>30</v>
      </c>
      <c r="AR626" s="126">
        <v>54</v>
      </c>
      <c r="AS626" s="126">
        <v>1000000000</v>
      </c>
      <c r="AT626" s="126">
        <v>421</v>
      </c>
      <c r="AU626" s="126">
        <v>458</v>
      </c>
      <c r="AV626" s="126">
        <v>1585</v>
      </c>
      <c r="AW626" s="126">
        <v>22652304.41</v>
      </c>
      <c r="AX626" s="126">
        <v>1000000000</v>
      </c>
      <c r="AY626" s="126">
        <v>1000000000</v>
      </c>
      <c r="AZ626" s="126">
        <v>24133453357412</v>
      </c>
      <c r="BA626" s="126">
        <v>0.03</v>
      </c>
      <c r="BB626" s="126">
        <v>100</v>
      </c>
      <c r="BC626" s="126">
        <v>275749280</v>
      </c>
      <c r="BD626" s="126">
        <v>207</v>
      </c>
      <c r="BE626" s="126">
        <v>70</v>
      </c>
      <c r="BF626" s="126">
        <v>91</v>
      </c>
      <c r="BG626" s="126">
        <v>1000000000</v>
      </c>
      <c r="BH626" s="126">
        <v>33</v>
      </c>
      <c r="BI626" s="126" t="s">
        <v>3504</v>
      </c>
      <c r="BJ626" s="126">
        <v>0.45900000000000002</v>
      </c>
      <c r="BK626" s="126">
        <v>0.51400000000000001</v>
      </c>
      <c r="BL626" s="126">
        <v>0.54400000000000004</v>
      </c>
      <c r="BM626" s="126">
        <v>1.86</v>
      </c>
      <c r="BN626" s="126">
        <v>1.9810000000000001</v>
      </c>
      <c r="BO626" s="126">
        <v>2.0569999999999999</v>
      </c>
      <c r="BP626" s="126" t="s">
        <v>3505</v>
      </c>
      <c r="BQ626" s="126">
        <v>2.2080000000000002</v>
      </c>
      <c r="BR626" s="126"/>
      <c r="BS626" s="126"/>
      <c r="BT626" s="126"/>
      <c r="BU626" s="126"/>
      <c r="BV626" s="126"/>
      <c r="BW626" s="126"/>
      <c r="BX626" s="126"/>
      <c r="BY626" s="126"/>
      <c r="BZ626" s="126"/>
      <c r="CA626" s="126"/>
      <c r="CB626" s="126"/>
      <c r="CC626" s="126"/>
      <c r="CD626" s="126"/>
      <c r="CE626" s="126"/>
    </row>
    <row r="627" spans="1:83" ht="11.25" customHeight="1" x14ac:dyDescent="0.2">
      <c r="A627" s="126" t="s">
        <v>5789</v>
      </c>
      <c r="B627" s="20">
        <v>90</v>
      </c>
      <c r="C627" s="20" t="e">
        <f>VLOOKUP(File2Modul(A627),ModulVerantwortung,2,FALSE)</f>
        <v>#N/A</v>
      </c>
      <c r="D627" s="20"/>
      <c r="E627" s="109" t="s">
        <v>5790</v>
      </c>
      <c r="F627" s="126">
        <v>3</v>
      </c>
      <c r="G627" s="126">
        <v>2</v>
      </c>
      <c r="H627" s="126">
        <v>0</v>
      </c>
      <c r="I627" s="126">
        <v>3</v>
      </c>
      <c r="J627" s="126">
        <v>0</v>
      </c>
      <c r="K627" s="126">
        <v>2</v>
      </c>
      <c r="L627" s="126">
        <v>0</v>
      </c>
      <c r="M627" s="143"/>
      <c r="N627" s="126">
        <v>10</v>
      </c>
      <c r="O627" s="126"/>
      <c r="Q627" s="126">
        <v>0</v>
      </c>
      <c r="R627" s="126"/>
      <c r="S627" s="126"/>
      <c r="T627" s="126"/>
      <c r="U627" s="126">
        <v>12</v>
      </c>
      <c r="V627" s="126" t="s">
        <v>3904</v>
      </c>
      <c r="W627" s="126">
        <v>0</v>
      </c>
      <c r="X627" s="126">
        <v>3</v>
      </c>
      <c r="Y627" s="126">
        <v>31</v>
      </c>
      <c r="Z627" s="126">
        <v>0</v>
      </c>
      <c r="AA627" s="126">
        <v>0</v>
      </c>
      <c r="AB627" s="126">
        <v>0</v>
      </c>
      <c r="AC627" s="126">
        <v>0</v>
      </c>
      <c r="AD627" s="126">
        <v>1</v>
      </c>
      <c r="AE627" s="126">
        <v>1</v>
      </c>
      <c r="AF627" s="126">
        <v>0.25</v>
      </c>
      <c r="AG627" s="126">
        <v>0</v>
      </c>
      <c r="AH627" s="126">
        <v>1</v>
      </c>
      <c r="AI627" s="126">
        <v>1</v>
      </c>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26"/>
      <c r="BP627" s="126"/>
      <c r="BQ627" s="126"/>
      <c r="BR627" s="126">
        <v>7</v>
      </c>
      <c r="BS627" s="126">
        <v>9</v>
      </c>
      <c r="BT627" s="126">
        <v>9</v>
      </c>
      <c r="BU627" s="126"/>
      <c r="BV627" s="126">
        <v>13</v>
      </c>
      <c r="BW627" s="126">
        <v>10</v>
      </c>
      <c r="BX627" s="126">
        <v>1</v>
      </c>
      <c r="BY627" s="126">
        <v>0</v>
      </c>
      <c r="BZ627" s="126">
        <v>61</v>
      </c>
      <c r="CA627" s="126">
        <v>31</v>
      </c>
      <c r="CB627" s="126"/>
      <c r="CC627" s="126"/>
      <c r="CD627" s="126"/>
      <c r="CE627" s="126"/>
    </row>
    <row r="628" spans="1:83" ht="11.25" customHeight="1" x14ac:dyDescent="0.2">
      <c r="A628" s="126" t="s">
        <v>5789</v>
      </c>
      <c r="B628" s="20">
        <v>130</v>
      </c>
      <c r="C628" s="20" t="e">
        <f>VLOOKUP(File2Modul(A628),ModulVerantwortung,2,FALSE)</f>
        <v>#N/A</v>
      </c>
      <c r="D628" s="20"/>
      <c r="E628" s="109" t="s">
        <v>5791</v>
      </c>
      <c r="F628" s="126">
        <v>1</v>
      </c>
      <c r="G628" s="126">
        <v>0</v>
      </c>
      <c r="H628" s="126">
        <v>0</v>
      </c>
      <c r="I628" s="126">
        <v>1</v>
      </c>
      <c r="J628" s="126">
        <v>0</v>
      </c>
      <c r="K628" s="126">
        <v>2</v>
      </c>
      <c r="L628" s="126">
        <v>0</v>
      </c>
      <c r="M628" s="143"/>
      <c r="N628" s="126">
        <v>1</v>
      </c>
      <c r="O628" s="126"/>
      <c r="Q628" s="126">
        <v>0</v>
      </c>
      <c r="R628" s="126"/>
      <c r="S628" s="126"/>
      <c r="T628" s="126"/>
      <c r="U628" s="126">
        <v>1</v>
      </c>
      <c r="V628" s="126" t="s">
        <v>3507</v>
      </c>
      <c r="W628" s="126">
        <v>0</v>
      </c>
      <c r="X628" s="126">
        <v>1</v>
      </c>
      <c r="Y628" s="126">
        <v>2</v>
      </c>
      <c r="Z628" s="126">
        <v>0</v>
      </c>
      <c r="AA628" s="126">
        <v>0</v>
      </c>
      <c r="AB628" s="126">
        <v>0</v>
      </c>
      <c r="AC628" s="126">
        <v>0</v>
      </c>
      <c r="AD628" s="126">
        <v>1</v>
      </c>
      <c r="AE628" s="126">
        <v>0</v>
      </c>
      <c r="AF628" s="126">
        <v>1</v>
      </c>
      <c r="AG628" s="126">
        <v>0</v>
      </c>
      <c r="AH628" s="126">
        <v>0</v>
      </c>
      <c r="AI628" s="126">
        <v>1</v>
      </c>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26"/>
      <c r="BP628" s="126"/>
      <c r="BQ628" s="126"/>
      <c r="BR628" s="126">
        <v>12</v>
      </c>
      <c r="BS628" s="126">
        <v>12</v>
      </c>
      <c r="BT628" s="126">
        <v>12</v>
      </c>
      <c r="BU628" s="126"/>
      <c r="BV628" s="126">
        <v>1</v>
      </c>
      <c r="BW628" s="126">
        <v>1</v>
      </c>
      <c r="BX628" s="126">
        <v>1</v>
      </c>
      <c r="BY628" s="126">
        <v>0</v>
      </c>
      <c r="BZ628" s="126">
        <v>9</v>
      </c>
      <c r="CA628" s="126">
        <v>3</v>
      </c>
      <c r="CB628" s="126"/>
      <c r="CC628" s="126"/>
      <c r="CD628" s="126"/>
      <c r="CE628" s="126"/>
    </row>
    <row r="629" spans="1:83" ht="11.25" customHeight="1" x14ac:dyDescent="0.2">
      <c r="A629" s="126" t="s">
        <v>5789</v>
      </c>
      <c r="B629" s="20">
        <v>142</v>
      </c>
      <c r="C629" s="20" t="e">
        <f>VLOOKUP(File2Modul(A629),ModulVerantwortung,2,FALSE)</f>
        <v>#N/A</v>
      </c>
      <c r="D629" s="20"/>
      <c r="E629" s="109" t="s">
        <v>5792</v>
      </c>
      <c r="F629" s="126">
        <v>4</v>
      </c>
      <c r="G629" s="126">
        <v>2</v>
      </c>
      <c r="H629" s="126">
        <v>0</v>
      </c>
      <c r="I629" s="126">
        <v>4</v>
      </c>
      <c r="J629" s="126">
        <v>0</v>
      </c>
      <c r="K629" s="126">
        <v>2</v>
      </c>
      <c r="L629" s="126">
        <v>1</v>
      </c>
      <c r="M629" s="143" t="s">
        <v>5793</v>
      </c>
      <c r="N629" s="126">
        <v>12</v>
      </c>
      <c r="O629" s="126"/>
      <c r="Q629" s="126">
        <v>0</v>
      </c>
      <c r="R629" s="126"/>
      <c r="S629" s="126"/>
      <c r="T629" s="126"/>
      <c r="U629" s="126">
        <v>17</v>
      </c>
      <c r="V629" s="126" t="s">
        <v>3598</v>
      </c>
      <c r="W629" s="126">
        <v>2</v>
      </c>
      <c r="X629" s="126">
        <v>6</v>
      </c>
      <c r="Y629" s="126">
        <v>47</v>
      </c>
      <c r="Z629" s="126">
        <v>0</v>
      </c>
      <c r="AA629" s="126">
        <v>0</v>
      </c>
      <c r="AB629" s="126">
        <v>0</v>
      </c>
      <c r="AC629" s="126">
        <v>0</v>
      </c>
      <c r="AD629" s="126">
        <v>1</v>
      </c>
      <c r="AE629" s="126">
        <v>2</v>
      </c>
      <c r="AF629" s="126">
        <v>0.24</v>
      </c>
      <c r="AG629" s="126">
        <v>1</v>
      </c>
      <c r="AH629" s="126">
        <v>1</v>
      </c>
      <c r="AI629" s="126">
        <v>1</v>
      </c>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26"/>
      <c r="BP629" s="126"/>
      <c r="BQ629" s="126"/>
      <c r="BR629" s="126">
        <v>6</v>
      </c>
      <c r="BS629" s="126">
        <v>9</v>
      </c>
      <c r="BT629" s="126">
        <v>9</v>
      </c>
      <c r="BU629" s="126"/>
      <c r="BV629" s="126">
        <v>18</v>
      </c>
      <c r="BW629" s="126">
        <v>12</v>
      </c>
      <c r="BX629" s="126">
        <v>1</v>
      </c>
      <c r="BY629" s="126">
        <v>0</v>
      </c>
      <c r="BZ629" s="126">
        <v>78</v>
      </c>
      <c r="CA629" s="126">
        <v>37</v>
      </c>
      <c r="CB629" s="126"/>
      <c r="CC629" s="126"/>
      <c r="CD629" s="126"/>
      <c r="CE629" s="126"/>
    </row>
    <row r="630" spans="1:83" s="126" customFormat="1" ht="11.25" customHeight="1" x14ac:dyDescent="0.2">
      <c r="A630" s="126" t="s">
        <v>5789</v>
      </c>
      <c r="B630" s="20">
        <v>199</v>
      </c>
      <c r="C630" s="20" t="e">
        <f>VLOOKUP(File2Modul(A630),ModulVerantwortung,2,FALSE)</f>
        <v>#N/A</v>
      </c>
      <c r="D630" s="20"/>
      <c r="E630" s="109" t="s">
        <v>5794</v>
      </c>
      <c r="F630" s="126">
        <v>4</v>
      </c>
      <c r="G630" s="126">
        <v>2</v>
      </c>
      <c r="H630" s="126">
        <v>0</v>
      </c>
      <c r="I630" s="126">
        <v>5</v>
      </c>
      <c r="J630" s="126">
        <v>0</v>
      </c>
      <c r="K630" s="126">
        <v>2</v>
      </c>
      <c r="L630" s="126">
        <v>0</v>
      </c>
      <c r="M630" s="143"/>
      <c r="N630" s="126">
        <v>7</v>
      </c>
      <c r="Q630" s="126">
        <v>0</v>
      </c>
      <c r="U630" s="126">
        <v>11</v>
      </c>
      <c r="V630" s="126" t="s">
        <v>3608</v>
      </c>
      <c r="W630" s="126">
        <v>0</v>
      </c>
      <c r="X630" s="126">
        <v>4</v>
      </c>
      <c r="Y630" s="126">
        <v>29</v>
      </c>
      <c r="Z630" s="126">
        <v>0</v>
      </c>
      <c r="AA630" s="126">
        <v>0</v>
      </c>
      <c r="AB630" s="126">
        <v>0</v>
      </c>
      <c r="AC630" s="126">
        <v>0</v>
      </c>
      <c r="AD630" s="126">
        <v>0</v>
      </c>
      <c r="AE630" s="126">
        <v>2</v>
      </c>
      <c r="AF630" s="126">
        <v>0.45</v>
      </c>
      <c r="AG630" s="126">
        <v>1</v>
      </c>
      <c r="AH630" s="126">
        <v>2</v>
      </c>
      <c r="AI630" s="126">
        <v>1</v>
      </c>
      <c r="BR630" s="126">
        <v>8</v>
      </c>
      <c r="BS630" s="126">
        <v>13</v>
      </c>
      <c r="BT630" s="126">
        <v>17</v>
      </c>
      <c r="BV630" s="126">
        <v>14</v>
      </c>
      <c r="BW630" s="126">
        <v>9</v>
      </c>
      <c r="BX630" s="126">
        <v>1</v>
      </c>
      <c r="BY630" s="126">
        <v>0</v>
      </c>
      <c r="BZ630" s="126">
        <v>85</v>
      </c>
      <c r="CA630" s="126">
        <v>38</v>
      </c>
    </row>
    <row r="631" spans="1:83" s="126" customFormat="1" ht="11.25" customHeight="1" x14ac:dyDescent="0.2">
      <c r="A631" s="126" t="s">
        <v>5789</v>
      </c>
      <c r="B631" s="20">
        <v>239</v>
      </c>
      <c r="C631" s="20" t="e">
        <f>VLOOKUP(File2Modul(A631),ModulVerantwortung,2,FALSE)</f>
        <v>#N/A</v>
      </c>
      <c r="D631" s="20"/>
      <c r="E631" s="109" t="s">
        <v>5795</v>
      </c>
      <c r="F631" s="126">
        <v>1</v>
      </c>
      <c r="G631" s="126">
        <v>0</v>
      </c>
      <c r="H631" s="126">
        <v>0</v>
      </c>
      <c r="I631" s="126">
        <v>1</v>
      </c>
      <c r="J631" s="126">
        <v>0</v>
      </c>
      <c r="K631" s="126">
        <v>2</v>
      </c>
      <c r="L631" s="126">
        <v>0</v>
      </c>
      <c r="M631" s="143"/>
      <c r="N631" s="126">
        <v>1</v>
      </c>
      <c r="Q631" s="126">
        <v>0</v>
      </c>
      <c r="U631" s="126">
        <v>1</v>
      </c>
      <c r="V631" s="126" t="s">
        <v>3507</v>
      </c>
      <c r="W631" s="126">
        <v>0</v>
      </c>
      <c r="X631" s="126">
        <v>1</v>
      </c>
      <c r="Y631" s="126">
        <v>2</v>
      </c>
      <c r="Z631" s="126">
        <v>0</v>
      </c>
      <c r="AA631" s="126">
        <v>0</v>
      </c>
      <c r="AB631" s="126">
        <v>0</v>
      </c>
      <c r="AC631" s="126">
        <v>0</v>
      </c>
      <c r="AD631" s="126">
        <v>0</v>
      </c>
      <c r="AE631" s="126">
        <v>0</v>
      </c>
      <c r="AF631" s="126">
        <v>1</v>
      </c>
      <c r="AG631" s="126">
        <v>0</v>
      </c>
      <c r="AH631" s="126">
        <v>0</v>
      </c>
      <c r="AI631" s="126">
        <v>1</v>
      </c>
      <c r="BR631" s="126">
        <v>29</v>
      </c>
      <c r="BS631" s="126">
        <v>29</v>
      </c>
      <c r="BT631" s="126">
        <v>29</v>
      </c>
      <c r="BV631" s="126">
        <v>1</v>
      </c>
      <c r="BW631" s="126">
        <v>1</v>
      </c>
      <c r="BX631" s="126">
        <v>1</v>
      </c>
      <c r="BY631" s="126">
        <v>0</v>
      </c>
      <c r="BZ631" s="126">
        <v>21</v>
      </c>
      <c r="CA631" s="126">
        <v>8</v>
      </c>
    </row>
    <row r="632" spans="1:83" s="126" customFormat="1" ht="11.25" customHeight="1" x14ac:dyDescent="0.2">
      <c r="A632" s="126" t="s">
        <v>5789</v>
      </c>
      <c r="B632" s="20">
        <v>253</v>
      </c>
      <c r="C632" s="20" t="e">
        <f>VLOOKUP(File2Modul(A632),ModulVerantwortung,2,FALSE)</f>
        <v>#N/A</v>
      </c>
      <c r="D632" s="20"/>
      <c r="E632" s="109" t="s">
        <v>5796</v>
      </c>
      <c r="F632" s="126">
        <v>4</v>
      </c>
      <c r="G632" s="126">
        <v>2</v>
      </c>
      <c r="H632" s="126">
        <v>0</v>
      </c>
      <c r="I632" s="126">
        <v>5</v>
      </c>
      <c r="J632" s="126">
        <v>0</v>
      </c>
      <c r="K632" s="126">
        <v>2</v>
      </c>
      <c r="L632" s="126">
        <v>0</v>
      </c>
      <c r="M632" s="143"/>
      <c r="N632" s="126">
        <v>7</v>
      </c>
      <c r="Q632" s="126">
        <v>0</v>
      </c>
      <c r="U632" s="126">
        <v>11</v>
      </c>
      <c r="V632" s="126" t="s">
        <v>3608</v>
      </c>
      <c r="W632" s="126">
        <v>0</v>
      </c>
      <c r="X632" s="126">
        <v>4</v>
      </c>
      <c r="Y632" s="126">
        <v>29</v>
      </c>
      <c r="Z632" s="126">
        <v>0</v>
      </c>
      <c r="AA632" s="126">
        <v>0</v>
      </c>
      <c r="AB632" s="126">
        <v>0</v>
      </c>
      <c r="AC632" s="126">
        <v>0</v>
      </c>
      <c r="AD632" s="126">
        <v>0</v>
      </c>
      <c r="AE632" s="126">
        <v>2</v>
      </c>
      <c r="AF632" s="126">
        <v>0.45</v>
      </c>
      <c r="AG632" s="126">
        <v>1</v>
      </c>
      <c r="AH632" s="126">
        <v>2</v>
      </c>
      <c r="AI632" s="126">
        <v>1</v>
      </c>
      <c r="BR632" s="126">
        <v>8</v>
      </c>
      <c r="BS632" s="126">
        <v>13</v>
      </c>
      <c r="BT632" s="126">
        <v>17</v>
      </c>
      <c r="BV632" s="126">
        <v>14</v>
      </c>
      <c r="BW632" s="126">
        <v>9</v>
      </c>
      <c r="BX632" s="126">
        <v>1</v>
      </c>
      <c r="BY632" s="126">
        <v>0</v>
      </c>
      <c r="BZ632" s="126">
        <v>85</v>
      </c>
      <c r="CA632" s="126">
        <v>38</v>
      </c>
    </row>
    <row r="633" spans="1:83" s="126" customFormat="1" ht="11.25" customHeight="1" x14ac:dyDescent="0.2">
      <c r="A633" s="126" t="s">
        <v>5789</v>
      </c>
      <c r="B633" s="20">
        <v>290</v>
      </c>
      <c r="C633" s="20" t="e">
        <f>VLOOKUP(File2Modul(A633),ModulVerantwortung,2,FALSE)</f>
        <v>#N/A</v>
      </c>
      <c r="D633" s="20"/>
      <c r="E633" s="109" t="s">
        <v>5797</v>
      </c>
      <c r="F633" s="126">
        <v>1</v>
      </c>
      <c r="G633" s="126">
        <v>0</v>
      </c>
      <c r="H633" s="126">
        <v>0</v>
      </c>
      <c r="I633" s="126">
        <v>1</v>
      </c>
      <c r="J633" s="126">
        <v>0</v>
      </c>
      <c r="K633" s="126">
        <v>0</v>
      </c>
      <c r="L633" s="126">
        <v>3</v>
      </c>
      <c r="M633" s="143" t="s">
        <v>5798</v>
      </c>
      <c r="N633" s="126">
        <v>3</v>
      </c>
      <c r="Q633" s="126">
        <v>0</v>
      </c>
      <c r="U633" s="126">
        <v>3</v>
      </c>
      <c r="V633" s="126" t="s">
        <v>3507</v>
      </c>
      <c r="W633" s="126">
        <v>3</v>
      </c>
      <c r="X633" s="126">
        <v>4</v>
      </c>
      <c r="Y633" s="126">
        <v>8</v>
      </c>
      <c r="Z633" s="126">
        <v>0</v>
      </c>
      <c r="AA633" s="126">
        <v>0</v>
      </c>
      <c r="AB633" s="126">
        <v>0</v>
      </c>
      <c r="AC633" s="126">
        <v>0</v>
      </c>
      <c r="AD633" s="126">
        <v>0</v>
      </c>
      <c r="AE633" s="126">
        <v>0</v>
      </c>
      <c r="AF633" s="126">
        <v>0.33</v>
      </c>
      <c r="AG633" s="126">
        <v>0</v>
      </c>
      <c r="AH633" s="126">
        <v>0</v>
      </c>
      <c r="AI633" s="126">
        <v>1</v>
      </c>
      <c r="BR633" s="126">
        <v>5</v>
      </c>
      <c r="BS633" s="126">
        <v>5</v>
      </c>
      <c r="BT633" s="126">
        <v>5</v>
      </c>
      <c r="BV633" s="126">
        <v>3</v>
      </c>
      <c r="BW633" s="126">
        <v>3</v>
      </c>
      <c r="BX633" s="126">
        <v>1</v>
      </c>
      <c r="BY633" s="126">
        <v>0</v>
      </c>
      <c r="BZ633" s="126">
        <v>12</v>
      </c>
      <c r="CA633" s="126">
        <v>5</v>
      </c>
    </row>
    <row r="634" spans="1:83" s="126" customFormat="1" ht="11.25" customHeight="1" x14ac:dyDescent="0.2">
      <c r="A634" s="126" t="s">
        <v>5789</v>
      </c>
      <c r="B634" s="20">
        <v>305</v>
      </c>
      <c r="C634" s="20" t="e">
        <f>VLOOKUP(File2Modul(A634),ModulVerantwortung,2,FALSE)</f>
        <v>#N/A</v>
      </c>
      <c r="D634" s="20"/>
      <c r="E634" s="109" t="s">
        <v>5799</v>
      </c>
      <c r="F634" s="126">
        <v>1</v>
      </c>
      <c r="G634" s="126">
        <v>0</v>
      </c>
      <c r="H634" s="126">
        <v>0</v>
      </c>
      <c r="I634" s="126">
        <v>1</v>
      </c>
      <c r="J634" s="126">
        <v>1</v>
      </c>
      <c r="K634" s="126">
        <v>0</v>
      </c>
      <c r="L634" s="126">
        <v>0</v>
      </c>
      <c r="M634" s="143"/>
      <c r="N634" s="126">
        <v>1</v>
      </c>
      <c r="Q634" s="126">
        <v>0</v>
      </c>
      <c r="U634" s="126">
        <v>1</v>
      </c>
      <c r="V634" s="126" t="s">
        <v>3507</v>
      </c>
      <c r="W634" s="126">
        <v>0</v>
      </c>
      <c r="X634" s="126">
        <v>1</v>
      </c>
      <c r="Y634" s="126">
        <v>1</v>
      </c>
      <c r="Z634" s="126">
        <v>0</v>
      </c>
      <c r="AA634" s="126">
        <v>0</v>
      </c>
      <c r="AB634" s="126">
        <v>0</v>
      </c>
      <c r="AC634" s="126">
        <v>0</v>
      </c>
      <c r="AD634" s="126">
        <v>0</v>
      </c>
      <c r="AE634" s="126">
        <v>0</v>
      </c>
      <c r="AF634" s="126">
        <v>1</v>
      </c>
      <c r="AG634" s="126">
        <v>0</v>
      </c>
      <c r="AH634" s="126">
        <v>0</v>
      </c>
      <c r="AI634" s="126">
        <v>1</v>
      </c>
      <c r="BR634" s="126">
        <v>5</v>
      </c>
      <c r="BS634" s="126">
        <v>5</v>
      </c>
      <c r="BT634" s="126">
        <v>5</v>
      </c>
      <c r="BV634" s="126">
        <v>1</v>
      </c>
      <c r="BW634" s="126">
        <v>1</v>
      </c>
      <c r="BX634" s="126">
        <v>1</v>
      </c>
      <c r="BY634" s="126">
        <v>0</v>
      </c>
      <c r="BZ634" s="126">
        <v>4</v>
      </c>
      <c r="CA634" s="126">
        <v>1</v>
      </c>
    </row>
    <row r="635" spans="1:83" s="126" customFormat="1" ht="11.25" customHeight="1" x14ac:dyDescent="0.2">
      <c r="A635" s="126" t="s">
        <v>5789</v>
      </c>
      <c r="B635" s="20">
        <v>313</v>
      </c>
      <c r="C635" s="20" t="e">
        <f>VLOOKUP(File2Modul(A635),ModulVerantwortung,2,FALSE)</f>
        <v>#N/A</v>
      </c>
      <c r="D635" s="20"/>
      <c r="E635" s="109" t="s">
        <v>5800</v>
      </c>
      <c r="F635" s="126">
        <v>1</v>
      </c>
      <c r="G635" s="126">
        <v>0</v>
      </c>
      <c r="H635" s="126">
        <v>0</v>
      </c>
      <c r="I635" s="126">
        <v>1</v>
      </c>
      <c r="J635" s="126">
        <v>0</v>
      </c>
      <c r="K635" s="126">
        <v>1</v>
      </c>
      <c r="L635" s="126">
        <v>1</v>
      </c>
      <c r="M635" s="143" t="s">
        <v>5801</v>
      </c>
      <c r="N635" s="126">
        <v>1</v>
      </c>
      <c r="Q635" s="126">
        <v>0</v>
      </c>
      <c r="U635" s="126">
        <v>1</v>
      </c>
      <c r="V635" s="126" t="s">
        <v>3507</v>
      </c>
      <c r="W635" s="126">
        <v>1</v>
      </c>
      <c r="X635" s="126">
        <v>2</v>
      </c>
      <c r="Y635" s="126">
        <v>2</v>
      </c>
      <c r="Z635" s="126">
        <v>0</v>
      </c>
      <c r="AA635" s="126">
        <v>0</v>
      </c>
      <c r="AB635" s="126">
        <v>0</v>
      </c>
      <c r="AC635" s="126">
        <v>0</v>
      </c>
      <c r="AD635" s="126">
        <v>0</v>
      </c>
      <c r="AE635" s="126">
        <v>0</v>
      </c>
      <c r="AF635" s="126">
        <v>1</v>
      </c>
      <c r="AG635" s="126">
        <v>0</v>
      </c>
      <c r="AH635" s="126">
        <v>0</v>
      </c>
      <c r="AI635" s="126">
        <v>1</v>
      </c>
      <c r="BR635" s="126">
        <v>7</v>
      </c>
      <c r="BS635" s="126">
        <v>7</v>
      </c>
      <c r="BT635" s="126">
        <v>7</v>
      </c>
      <c r="BV635" s="126">
        <v>1</v>
      </c>
      <c r="BW635" s="126">
        <v>1</v>
      </c>
      <c r="BX635" s="126">
        <v>1</v>
      </c>
      <c r="BY635" s="126">
        <v>0</v>
      </c>
      <c r="BZ635" s="126">
        <v>5</v>
      </c>
      <c r="CA635" s="126">
        <v>2</v>
      </c>
    </row>
    <row r="636" spans="1:83" s="126" customFormat="1" ht="11.25" customHeight="1" x14ac:dyDescent="0.2">
      <c r="A636" s="126" t="s">
        <v>5789</v>
      </c>
      <c r="B636" s="20">
        <v>0</v>
      </c>
      <c r="C636" s="20" t="e">
        <f>VLOOKUP(File2Modul(A636),ModulVerantwortung,2,FALSE)</f>
        <v>#N/A</v>
      </c>
      <c r="D636" s="20"/>
      <c r="E636" s="109" t="s">
        <v>5789</v>
      </c>
      <c r="M636" s="143"/>
      <c r="O636" s="126">
        <f>IF(ISNUMBER(T636),IF(T636&lt;&gt;0,S636/T636,O$23),"")</f>
        <v>2.3333333333333335</v>
      </c>
      <c r="P636" s="126">
        <f>IF(AND(ISNUMBER(AQ636),ISNUMBER(AR636)),IF(OR(AQ636&lt;&gt;0,AR636&lt;&gt;0),(T636+BG636)/(AQ636+AR636),P$23),"")</f>
        <v>8695652.5391304344</v>
      </c>
      <c r="S636" s="126">
        <v>98</v>
      </c>
      <c r="T636" s="126">
        <v>42</v>
      </c>
      <c r="AJ636" s="126" t="s">
        <v>3502</v>
      </c>
      <c r="AK636" s="126">
        <v>3</v>
      </c>
      <c r="AL636" s="126">
        <v>1</v>
      </c>
      <c r="AM636" s="126">
        <v>9</v>
      </c>
      <c r="AN636" s="126">
        <v>5</v>
      </c>
      <c r="AO636" s="126" t="s">
        <v>3503</v>
      </c>
      <c r="AP636" s="126">
        <v>56</v>
      </c>
      <c r="AQ636" s="126">
        <v>32</v>
      </c>
      <c r="AR636" s="126">
        <v>83</v>
      </c>
      <c r="AS636" s="126">
        <v>1000000000</v>
      </c>
      <c r="AT636" s="126">
        <v>612</v>
      </c>
      <c r="AU636" s="126">
        <v>689</v>
      </c>
      <c r="AV636" s="126">
        <v>2418</v>
      </c>
      <c r="AW636" s="126">
        <v>20147844.559999999</v>
      </c>
      <c r="AX636" s="126">
        <v>1000000000</v>
      </c>
      <c r="AY636" s="126">
        <v>1000000000</v>
      </c>
      <c r="AZ636" s="126">
        <v>22986978248850.801</v>
      </c>
      <c r="BA636" s="126">
        <v>3.2</v>
      </c>
      <c r="BB636" s="126">
        <v>100</v>
      </c>
      <c r="BC636" s="126">
        <v>266945535</v>
      </c>
      <c r="BD636" s="126">
        <v>320</v>
      </c>
      <c r="BE636" s="126">
        <v>126</v>
      </c>
      <c r="BF636" s="126">
        <v>248</v>
      </c>
      <c r="BG636" s="126">
        <v>1000000000</v>
      </c>
      <c r="BH636" s="126">
        <v>41</v>
      </c>
      <c r="BI636" s="126" t="s">
        <v>3504</v>
      </c>
      <c r="BJ636" s="126">
        <v>0.72499999999999998</v>
      </c>
      <c r="BK636" s="126">
        <v>0.83699999999999997</v>
      </c>
      <c r="BL636" s="126">
        <v>0.91700000000000004</v>
      </c>
      <c r="BM636" s="126">
        <v>2.2130000000000001</v>
      </c>
      <c r="BN636" s="126">
        <v>2.3490000000000002</v>
      </c>
      <c r="BO636" s="126">
        <v>2.4319999999999999</v>
      </c>
      <c r="BP636" s="126" t="s">
        <v>3505</v>
      </c>
      <c r="BQ636" s="126">
        <v>1.6519999999999999</v>
      </c>
    </row>
    <row r="637" spans="1:83" s="126" customFormat="1" ht="11.25" customHeight="1" x14ac:dyDescent="0.2">
      <c r="A637" s="126" t="s">
        <v>5802</v>
      </c>
      <c r="B637" s="20">
        <v>174</v>
      </c>
      <c r="C637" s="20" t="str">
        <f>VLOOKUP(File2Modul(A637),ModulVerantwortung,2,FALSE)</f>
        <v>dimit008</v>
      </c>
      <c r="D637" s="20"/>
      <c r="E637" s="109" t="s">
        <v>3897</v>
      </c>
      <c r="F637" s="126">
        <v>1</v>
      </c>
      <c r="G637" s="126">
        <v>0</v>
      </c>
      <c r="H637" s="126">
        <v>0</v>
      </c>
      <c r="I637" s="126">
        <v>1</v>
      </c>
      <c r="J637" s="126">
        <v>0</v>
      </c>
      <c r="K637" s="126">
        <v>0</v>
      </c>
      <c r="L637" s="126">
        <v>1</v>
      </c>
      <c r="M637" s="143" t="s">
        <v>5803</v>
      </c>
      <c r="N637" s="126">
        <v>1</v>
      </c>
      <c r="Q637" s="126">
        <v>0</v>
      </c>
      <c r="U637" s="126">
        <v>1</v>
      </c>
      <c r="V637" s="126" t="s">
        <v>3507</v>
      </c>
      <c r="W637" s="126">
        <v>1</v>
      </c>
      <c r="X637" s="126">
        <v>2</v>
      </c>
      <c r="Y637" s="126">
        <v>1</v>
      </c>
      <c r="Z637" s="126">
        <v>0</v>
      </c>
      <c r="AA637" s="126">
        <v>0</v>
      </c>
      <c r="AB637" s="126">
        <v>0</v>
      </c>
      <c r="AC637" s="126">
        <v>0</v>
      </c>
      <c r="AD637" s="126">
        <v>0</v>
      </c>
      <c r="AE637" s="126">
        <v>0</v>
      </c>
      <c r="AF637" s="126">
        <v>1</v>
      </c>
      <c r="AG637" s="126">
        <v>0</v>
      </c>
      <c r="AH637" s="126">
        <v>0</v>
      </c>
      <c r="AI637" s="126">
        <v>1</v>
      </c>
      <c r="BR637" s="126">
        <v>6</v>
      </c>
      <c r="BS637" s="126">
        <v>6</v>
      </c>
      <c r="BT637" s="126">
        <v>6</v>
      </c>
      <c r="BV637" s="126">
        <v>1</v>
      </c>
      <c r="BW637" s="126">
        <v>1</v>
      </c>
      <c r="BX637" s="126">
        <v>1</v>
      </c>
      <c r="BY637" s="126">
        <v>0</v>
      </c>
      <c r="BZ637" s="126">
        <v>5</v>
      </c>
      <c r="CA637" s="126">
        <v>1</v>
      </c>
    </row>
    <row r="638" spans="1:83" s="126" customFormat="1" ht="11.25" customHeight="1" x14ac:dyDescent="0.2">
      <c r="A638" s="126" t="s">
        <v>5802</v>
      </c>
      <c r="B638" s="20">
        <v>196</v>
      </c>
      <c r="C638" s="20" t="str">
        <f>VLOOKUP(File2Modul(A638),ModulVerantwortung,2,FALSE)</f>
        <v>dimit008</v>
      </c>
      <c r="D638" s="20"/>
      <c r="E638" s="109" t="s">
        <v>3898</v>
      </c>
      <c r="F638" s="126">
        <v>10</v>
      </c>
      <c r="G638" s="126">
        <v>3</v>
      </c>
      <c r="H638" s="126">
        <v>0</v>
      </c>
      <c r="I638" s="126">
        <v>10</v>
      </c>
      <c r="J638" s="126">
        <v>1</v>
      </c>
      <c r="K638" s="126">
        <v>0</v>
      </c>
      <c r="L638" s="126">
        <v>6</v>
      </c>
      <c r="M638" s="143" t="s">
        <v>5804</v>
      </c>
      <c r="N638" s="126">
        <v>21</v>
      </c>
      <c r="Q638" s="126">
        <v>0</v>
      </c>
      <c r="U638" s="126">
        <v>32</v>
      </c>
      <c r="V638" s="126" t="s">
        <v>3657</v>
      </c>
      <c r="W638" s="126">
        <v>9</v>
      </c>
      <c r="X638" s="126">
        <v>19</v>
      </c>
      <c r="Y638" s="126">
        <v>98</v>
      </c>
      <c r="Z638" s="126">
        <v>0</v>
      </c>
      <c r="AA638" s="126">
        <v>0</v>
      </c>
      <c r="AB638" s="126">
        <v>0</v>
      </c>
      <c r="AC638" s="126">
        <v>0</v>
      </c>
      <c r="AD638" s="126">
        <v>0</v>
      </c>
      <c r="AE638" s="126">
        <v>1</v>
      </c>
      <c r="AF638" s="126">
        <v>0.31</v>
      </c>
      <c r="AG638" s="126">
        <v>1</v>
      </c>
      <c r="AH638" s="126">
        <v>0</v>
      </c>
      <c r="AI638" s="126">
        <v>1</v>
      </c>
      <c r="BR638" s="126">
        <v>4</v>
      </c>
      <c r="BS638" s="126">
        <v>8</v>
      </c>
      <c r="BT638" s="126">
        <v>8</v>
      </c>
      <c r="BV638" s="126">
        <v>43</v>
      </c>
      <c r="BW638" s="126">
        <v>22</v>
      </c>
      <c r="BX638" s="126">
        <v>1</v>
      </c>
      <c r="BY638" s="126">
        <v>0</v>
      </c>
      <c r="BZ638" s="126">
        <v>136</v>
      </c>
      <c r="CA638" s="126">
        <v>48</v>
      </c>
    </row>
    <row r="639" spans="1:83" s="126" customFormat="1" ht="11.25" customHeight="1" x14ac:dyDescent="0.2">
      <c r="A639" s="126" t="s">
        <v>5802</v>
      </c>
      <c r="B639" s="20">
        <v>315</v>
      </c>
      <c r="C639" s="20" t="str">
        <f>VLOOKUP(File2Modul(A639),ModulVerantwortung,2,FALSE)</f>
        <v>dimit008</v>
      </c>
      <c r="D639" s="20"/>
      <c r="E639" s="109" t="s">
        <v>3899</v>
      </c>
      <c r="F639" s="126">
        <v>12</v>
      </c>
      <c r="G639" s="126">
        <v>3</v>
      </c>
      <c r="H639" s="126">
        <v>0</v>
      </c>
      <c r="I639" s="126">
        <v>64</v>
      </c>
      <c r="J639" s="126">
        <v>1</v>
      </c>
      <c r="K639" s="126">
        <v>0</v>
      </c>
      <c r="L639" s="126">
        <v>3</v>
      </c>
      <c r="M639" s="143" t="s">
        <v>5805</v>
      </c>
      <c r="N639" s="126">
        <v>29</v>
      </c>
      <c r="Q639" s="126">
        <v>0</v>
      </c>
      <c r="U639" s="126">
        <v>43</v>
      </c>
      <c r="V639" s="126" t="s">
        <v>4161</v>
      </c>
      <c r="W639" s="126">
        <v>3</v>
      </c>
      <c r="X639" s="126">
        <v>15</v>
      </c>
      <c r="Y639" s="126">
        <v>78</v>
      </c>
      <c r="Z639" s="126">
        <v>0</v>
      </c>
      <c r="AA639" s="126">
        <v>0</v>
      </c>
      <c r="AB639" s="126">
        <v>0</v>
      </c>
      <c r="AC639" s="126">
        <v>0</v>
      </c>
      <c r="AD639" s="126">
        <v>0</v>
      </c>
      <c r="AE639" s="126">
        <v>3</v>
      </c>
      <c r="AF639" s="126">
        <v>1.49</v>
      </c>
      <c r="AG639" s="126">
        <v>2</v>
      </c>
      <c r="AH639" s="126">
        <v>1</v>
      </c>
      <c r="AI639" s="126">
        <v>1</v>
      </c>
      <c r="BR639" s="126">
        <v>4</v>
      </c>
      <c r="BS639" s="126">
        <v>7</v>
      </c>
      <c r="BT639" s="126">
        <v>8</v>
      </c>
      <c r="BV639" s="126">
        <v>55</v>
      </c>
      <c r="BW639" s="126">
        <v>32</v>
      </c>
      <c r="BX639" s="126">
        <v>1</v>
      </c>
      <c r="BY639" s="126">
        <v>0</v>
      </c>
      <c r="BZ639" s="126">
        <v>177</v>
      </c>
      <c r="CA639" s="126">
        <v>74</v>
      </c>
    </row>
    <row r="640" spans="1:83" s="126" customFormat="1" ht="11.25" customHeight="1" x14ac:dyDescent="0.2">
      <c r="A640" s="126" t="s">
        <v>5802</v>
      </c>
      <c r="B640" s="20">
        <v>410</v>
      </c>
      <c r="C640" s="20" t="str">
        <f>VLOOKUP(File2Modul(A640),ModulVerantwortung,2,FALSE)</f>
        <v>dimit008</v>
      </c>
      <c r="D640" s="20"/>
      <c r="E640" s="109" t="s">
        <v>3901</v>
      </c>
      <c r="F640" s="126">
        <v>6</v>
      </c>
      <c r="G640" s="126">
        <v>2</v>
      </c>
      <c r="H640" s="126">
        <v>0</v>
      </c>
      <c r="I640" s="126">
        <v>6</v>
      </c>
      <c r="J640" s="126">
        <v>1</v>
      </c>
      <c r="K640" s="126">
        <v>0</v>
      </c>
      <c r="L640" s="126">
        <v>5</v>
      </c>
      <c r="M640" s="143" t="s">
        <v>5806</v>
      </c>
      <c r="N640" s="126">
        <v>19</v>
      </c>
      <c r="Q640" s="126">
        <v>0</v>
      </c>
      <c r="U640" s="126">
        <v>26</v>
      </c>
      <c r="V640" s="126" t="s">
        <v>3790</v>
      </c>
      <c r="W640" s="126">
        <v>7</v>
      </c>
      <c r="X640" s="126">
        <v>13</v>
      </c>
      <c r="Y640" s="126">
        <v>51</v>
      </c>
      <c r="Z640" s="126">
        <v>0</v>
      </c>
      <c r="AA640" s="126">
        <v>0</v>
      </c>
      <c r="AB640" s="126">
        <v>0</v>
      </c>
      <c r="AC640" s="126">
        <v>0</v>
      </c>
      <c r="AD640" s="126">
        <v>0</v>
      </c>
      <c r="AE640" s="126">
        <v>1</v>
      </c>
      <c r="AF640" s="126">
        <v>0.23</v>
      </c>
      <c r="AG640" s="126">
        <v>1</v>
      </c>
      <c r="AH640" s="126">
        <v>0</v>
      </c>
      <c r="AI640" s="126">
        <v>1</v>
      </c>
      <c r="BR640" s="126">
        <v>4</v>
      </c>
      <c r="BS640" s="126">
        <v>6</v>
      </c>
      <c r="BT640" s="126">
        <v>6</v>
      </c>
      <c r="BV640" s="126">
        <v>28</v>
      </c>
      <c r="BW640" s="126">
        <v>20</v>
      </c>
      <c r="BX640" s="126">
        <v>1</v>
      </c>
      <c r="BY640" s="126">
        <v>0</v>
      </c>
      <c r="BZ640" s="126">
        <v>89</v>
      </c>
      <c r="CA640" s="126">
        <v>42</v>
      </c>
    </row>
    <row r="641" spans="1:79" s="126" customFormat="1" ht="11.25" customHeight="1" x14ac:dyDescent="0.2">
      <c r="A641" s="126" t="s">
        <v>5802</v>
      </c>
      <c r="B641" s="20">
        <v>478</v>
      </c>
      <c r="C641" s="20" t="str">
        <f>VLOOKUP(File2Modul(A641),ModulVerantwortung,2,FALSE)</f>
        <v>dimit008</v>
      </c>
      <c r="D641" s="20"/>
      <c r="E641" s="109" t="s">
        <v>3902</v>
      </c>
      <c r="F641" s="126">
        <v>1</v>
      </c>
      <c r="G641" s="126">
        <v>0</v>
      </c>
      <c r="H641" s="126">
        <v>0</v>
      </c>
      <c r="I641" s="126">
        <v>1</v>
      </c>
      <c r="J641" s="126">
        <v>1</v>
      </c>
      <c r="K641" s="126">
        <v>0</v>
      </c>
      <c r="L641" s="126">
        <v>0</v>
      </c>
      <c r="M641" s="143"/>
      <c r="N641" s="126">
        <v>1</v>
      </c>
      <c r="Q641" s="126">
        <v>0</v>
      </c>
      <c r="U641" s="126">
        <v>2</v>
      </c>
      <c r="V641" s="126" t="s">
        <v>3507</v>
      </c>
      <c r="W641" s="126">
        <v>0</v>
      </c>
      <c r="X641" s="126">
        <v>1</v>
      </c>
      <c r="Y641" s="126">
        <v>7</v>
      </c>
      <c r="Z641" s="126">
        <v>0</v>
      </c>
      <c r="AA641" s="126">
        <v>0</v>
      </c>
      <c r="AB641" s="126">
        <v>0</v>
      </c>
      <c r="AC641" s="126">
        <v>0</v>
      </c>
      <c r="AD641" s="126">
        <v>0</v>
      </c>
      <c r="AE641" s="126">
        <v>1</v>
      </c>
      <c r="AF641" s="126">
        <v>0.5</v>
      </c>
      <c r="AG641" s="126">
        <v>0</v>
      </c>
      <c r="AH641" s="126">
        <v>0</v>
      </c>
      <c r="AI641" s="126">
        <v>1</v>
      </c>
      <c r="BR641" s="126">
        <v>7</v>
      </c>
      <c r="BS641" s="126">
        <v>7</v>
      </c>
      <c r="BT641" s="126">
        <v>15</v>
      </c>
      <c r="BV641" s="126">
        <v>2</v>
      </c>
      <c r="BW641" s="126">
        <v>2</v>
      </c>
      <c r="BX641" s="126">
        <v>1</v>
      </c>
      <c r="BY641" s="126">
        <v>0</v>
      </c>
      <c r="BZ641" s="126">
        <v>10</v>
      </c>
      <c r="CA641" s="126">
        <v>5</v>
      </c>
    </row>
    <row r="642" spans="1:79" s="126" customFormat="1" ht="11.25" customHeight="1" x14ac:dyDescent="0.2">
      <c r="A642" s="126" t="s">
        <v>5802</v>
      </c>
      <c r="B642" s="20">
        <v>503</v>
      </c>
      <c r="C642" s="20" t="str">
        <f>VLOOKUP(File2Modul(A642),ModulVerantwortung,2,FALSE)</f>
        <v>dimit008</v>
      </c>
      <c r="D642" s="20"/>
      <c r="E642" s="109" t="s">
        <v>3903</v>
      </c>
      <c r="F642" s="126">
        <v>20</v>
      </c>
      <c r="G642" s="126">
        <v>5</v>
      </c>
      <c r="H642" s="126">
        <v>0</v>
      </c>
      <c r="I642" s="126">
        <v>20</v>
      </c>
      <c r="J642" s="126">
        <v>1</v>
      </c>
      <c r="K642" s="126">
        <v>0</v>
      </c>
      <c r="L642" s="126">
        <v>13</v>
      </c>
      <c r="M642" s="143" t="s">
        <v>5807</v>
      </c>
      <c r="N642" s="126">
        <v>58</v>
      </c>
      <c r="Q642" s="126">
        <v>0</v>
      </c>
      <c r="U642" s="126">
        <v>80</v>
      </c>
      <c r="V642" s="126" t="s">
        <v>5808</v>
      </c>
      <c r="W642" s="126">
        <v>18</v>
      </c>
      <c r="X642" s="126">
        <v>38</v>
      </c>
      <c r="Y642" s="126">
        <v>189</v>
      </c>
      <c r="Z642" s="126">
        <v>0</v>
      </c>
      <c r="AA642" s="126">
        <v>0</v>
      </c>
      <c r="AB642" s="126">
        <v>0</v>
      </c>
      <c r="AC642" s="126">
        <v>0</v>
      </c>
      <c r="AD642" s="126">
        <v>0</v>
      </c>
      <c r="AE642" s="126">
        <v>5</v>
      </c>
      <c r="AF642" s="126">
        <v>0.25</v>
      </c>
      <c r="AG642" s="126">
        <v>1</v>
      </c>
      <c r="AH642" s="126">
        <v>0</v>
      </c>
      <c r="AI642" s="126">
        <v>1</v>
      </c>
      <c r="BR642" s="126">
        <v>4</v>
      </c>
      <c r="BS642" s="126">
        <v>6</v>
      </c>
      <c r="BT642" s="126">
        <v>6</v>
      </c>
      <c r="BV642" s="126">
        <v>93</v>
      </c>
      <c r="BW642" s="126">
        <v>63</v>
      </c>
      <c r="BX642" s="126">
        <v>1</v>
      </c>
      <c r="BY642" s="126">
        <v>0</v>
      </c>
      <c r="BZ642" s="126">
        <v>271</v>
      </c>
      <c r="CA642" s="126">
        <v>127</v>
      </c>
    </row>
    <row r="643" spans="1:79" s="126" customFormat="1" ht="11.25" customHeight="1" x14ac:dyDescent="0.2">
      <c r="A643" s="126" t="s">
        <v>5802</v>
      </c>
      <c r="B643" s="20">
        <v>709</v>
      </c>
      <c r="C643" s="20" t="str">
        <f>VLOOKUP(File2Modul(A643),ModulVerantwortung,2,FALSE)</f>
        <v>dimit008</v>
      </c>
      <c r="D643" s="20"/>
      <c r="E643" s="109" t="s">
        <v>3905</v>
      </c>
      <c r="F643" s="126">
        <v>9</v>
      </c>
      <c r="G643" s="126">
        <v>4</v>
      </c>
      <c r="H643" s="126">
        <v>0</v>
      </c>
      <c r="I643" s="126">
        <v>16</v>
      </c>
      <c r="J643" s="126">
        <v>1</v>
      </c>
      <c r="K643" s="126">
        <v>0</v>
      </c>
      <c r="L643" s="126">
        <v>5</v>
      </c>
      <c r="M643" s="143" t="s">
        <v>5809</v>
      </c>
      <c r="N643" s="126">
        <v>22</v>
      </c>
      <c r="Q643" s="126">
        <v>0</v>
      </c>
      <c r="U643" s="126">
        <v>52</v>
      </c>
      <c r="V643" s="126" t="s">
        <v>3915</v>
      </c>
      <c r="W643" s="126">
        <v>6</v>
      </c>
      <c r="X643" s="126">
        <v>15</v>
      </c>
      <c r="Y643" s="126">
        <v>196</v>
      </c>
      <c r="Z643" s="126">
        <v>0</v>
      </c>
      <c r="AA643" s="126">
        <v>0</v>
      </c>
      <c r="AB643" s="126">
        <v>0</v>
      </c>
      <c r="AC643" s="126">
        <v>0</v>
      </c>
      <c r="AD643" s="126">
        <v>0</v>
      </c>
      <c r="AE643" s="126">
        <v>3</v>
      </c>
      <c r="AF643" s="126">
        <v>0.31</v>
      </c>
      <c r="AG643" s="126">
        <v>1</v>
      </c>
      <c r="AH643" s="126">
        <v>0</v>
      </c>
      <c r="AI643" s="126">
        <v>1</v>
      </c>
      <c r="BR643" s="126">
        <v>7</v>
      </c>
      <c r="BS643" s="126">
        <v>16</v>
      </c>
      <c r="BT643" s="126">
        <v>19</v>
      </c>
      <c r="BV643" s="126">
        <v>59</v>
      </c>
      <c r="BW643" s="126">
        <v>25</v>
      </c>
      <c r="BX643" s="126">
        <v>1</v>
      </c>
      <c r="BY643" s="126">
        <v>0</v>
      </c>
      <c r="BZ643" s="126">
        <v>297</v>
      </c>
      <c r="CA643" s="126">
        <v>123</v>
      </c>
    </row>
    <row r="644" spans="1:79" s="126" customFormat="1" ht="11.25" customHeight="1" x14ac:dyDescent="0.2">
      <c r="A644" s="126" t="s">
        <v>5802</v>
      </c>
      <c r="B644" s="20">
        <v>932</v>
      </c>
      <c r="C644" s="20" t="str">
        <f>VLOOKUP(File2Modul(A644),ModulVerantwortung,2,FALSE)</f>
        <v>dimit008</v>
      </c>
      <c r="D644" s="20"/>
      <c r="E644" s="109" t="s">
        <v>3906</v>
      </c>
      <c r="F644" s="126">
        <v>14</v>
      </c>
      <c r="G644" s="126">
        <v>5</v>
      </c>
      <c r="H644" s="126">
        <v>0</v>
      </c>
      <c r="I644" s="126">
        <v>21</v>
      </c>
      <c r="J644" s="126">
        <v>1</v>
      </c>
      <c r="K644" s="126">
        <v>0</v>
      </c>
      <c r="L644" s="126">
        <v>5</v>
      </c>
      <c r="M644" s="143" t="s">
        <v>5810</v>
      </c>
      <c r="N644" s="126">
        <v>30</v>
      </c>
      <c r="Q644" s="126">
        <v>0</v>
      </c>
      <c r="U644" s="126">
        <v>55</v>
      </c>
      <c r="V644" s="126" t="s">
        <v>3907</v>
      </c>
      <c r="W644" s="126">
        <v>6</v>
      </c>
      <c r="X644" s="126">
        <v>20</v>
      </c>
      <c r="Y644" s="126">
        <v>164</v>
      </c>
      <c r="Z644" s="126">
        <v>0</v>
      </c>
      <c r="AA644" s="126">
        <v>0</v>
      </c>
      <c r="AB644" s="126">
        <v>0</v>
      </c>
      <c r="AC644" s="126">
        <v>0</v>
      </c>
      <c r="AD644" s="126">
        <v>0</v>
      </c>
      <c r="AE644" s="126">
        <v>3</v>
      </c>
      <c r="AF644" s="126">
        <v>0.38</v>
      </c>
      <c r="AG644" s="126">
        <v>1</v>
      </c>
      <c r="AH644" s="126">
        <v>0</v>
      </c>
      <c r="AI644" s="126">
        <v>1</v>
      </c>
      <c r="BR644" s="126">
        <v>5</v>
      </c>
      <c r="BS644" s="126">
        <v>11</v>
      </c>
      <c r="BT644" s="126">
        <v>12</v>
      </c>
      <c r="BV644" s="126">
        <v>66</v>
      </c>
      <c r="BW644" s="126">
        <v>33</v>
      </c>
      <c r="BX644" s="126">
        <v>1</v>
      </c>
      <c r="BY644" s="126">
        <v>0</v>
      </c>
      <c r="BZ644" s="126">
        <v>261</v>
      </c>
      <c r="CA644" s="126">
        <v>111</v>
      </c>
    </row>
    <row r="645" spans="1:79" s="126" customFormat="1" ht="11.25" customHeight="1" x14ac:dyDescent="0.2">
      <c r="A645" s="126" t="s">
        <v>5802</v>
      </c>
      <c r="B645" s="20">
        <v>1115</v>
      </c>
      <c r="C645" s="20" t="str">
        <f>VLOOKUP(File2Modul(A645),ModulVerantwortung,2,FALSE)</f>
        <v>dimit008</v>
      </c>
      <c r="D645" s="20"/>
      <c r="E645" s="109" t="s">
        <v>3908</v>
      </c>
      <c r="F645" s="126">
        <v>1</v>
      </c>
      <c r="G645" s="126">
        <v>0</v>
      </c>
      <c r="H645" s="126">
        <v>0</v>
      </c>
      <c r="I645" s="126">
        <v>1</v>
      </c>
      <c r="J645" s="126">
        <v>1</v>
      </c>
      <c r="K645" s="126">
        <v>0</v>
      </c>
      <c r="L645" s="126">
        <v>1</v>
      </c>
      <c r="M645" s="143" t="s">
        <v>5811</v>
      </c>
      <c r="N645" s="126">
        <v>2</v>
      </c>
      <c r="Q645" s="126">
        <v>0</v>
      </c>
      <c r="U645" s="126">
        <v>3</v>
      </c>
      <c r="V645" s="126" t="s">
        <v>3507</v>
      </c>
      <c r="W645" s="126">
        <v>1</v>
      </c>
      <c r="X645" s="126">
        <v>2</v>
      </c>
      <c r="Y645" s="126">
        <v>6</v>
      </c>
      <c r="Z645" s="126">
        <v>0</v>
      </c>
      <c r="AA645" s="126">
        <v>0</v>
      </c>
      <c r="AB645" s="126">
        <v>0</v>
      </c>
      <c r="AC645" s="126">
        <v>0</v>
      </c>
      <c r="AD645" s="126">
        <v>0</v>
      </c>
      <c r="AE645" s="126">
        <v>1</v>
      </c>
      <c r="AF645" s="126">
        <v>0.33</v>
      </c>
      <c r="AG645" s="126">
        <v>0</v>
      </c>
      <c r="AH645" s="126">
        <v>0</v>
      </c>
      <c r="AI645" s="126">
        <v>1</v>
      </c>
      <c r="BR645" s="126">
        <v>5</v>
      </c>
      <c r="BS645" s="126">
        <v>5</v>
      </c>
      <c r="BT645" s="126">
        <v>8</v>
      </c>
      <c r="BV645" s="126">
        <v>3</v>
      </c>
      <c r="BW645" s="126">
        <v>3</v>
      </c>
      <c r="BX645" s="126">
        <v>1</v>
      </c>
      <c r="BY645" s="126">
        <v>0</v>
      </c>
      <c r="BZ645" s="126">
        <v>10</v>
      </c>
      <c r="CA645" s="126">
        <v>7</v>
      </c>
    </row>
    <row r="646" spans="1:79" s="126" customFormat="1" ht="11.25" customHeight="1" x14ac:dyDescent="0.2">
      <c r="A646" s="126" t="s">
        <v>5802</v>
      </c>
      <c r="B646" s="20">
        <v>1139</v>
      </c>
      <c r="C646" s="20" t="str">
        <f>VLOOKUP(File2Modul(A646),ModulVerantwortung,2,FALSE)</f>
        <v>dimit008</v>
      </c>
      <c r="D646" s="20"/>
      <c r="E646" s="109" t="s">
        <v>3909</v>
      </c>
      <c r="F646" s="126">
        <v>4</v>
      </c>
      <c r="G646" s="126">
        <v>2</v>
      </c>
      <c r="H646" s="126">
        <v>0</v>
      </c>
      <c r="I646" s="126">
        <v>4</v>
      </c>
      <c r="J646" s="126">
        <v>1</v>
      </c>
      <c r="K646" s="126">
        <v>0</v>
      </c>
      <c r="L646" s="126">
        <v>5</v>
      </c>
      <c r="M646" s="143" t="s">
        <v>5812</v>
      </c>
      <c r="N646" s="126">
        <v>14</v>
      </c>
      <c r="Q646" s="126">
        <v>0</v>
      </c>
      <c r="U646" s="126">
        <v>19</v>
      </c>
      <c r="V646" s="126" t="s">
        <v>3767</v>
      </c>
      <c r="W646" s="126">
        <v>5</v>
      </c>
      <c r="X646" s="126">
        <v>9</v>
      </c>
      <c r="Y646" s="126">
        <v>42</v>
      </c>
      <c r="Z646" s="126">
        <v>0</v>
      </c>
      <c r="AA646" s="126">
        <v>0</v>
      </c>
      <c r="AB646" s="126">
        <v>0</v>
      </c>
      <c r="AC646" s="126">
        <v>0</v>
      </c>
      <c r="AD646" s="126">
        <v>0</v>
      </c>
      <c r="AE646" s="126">
        <v>1</v>
      </c>
      <c r="AF646" s="126">
        <v>0.21</v>
      </c>
      <c r="AG646" s="126">
        <v>1</v>
      </c>
      <c r="AH646" s="126">
        <v>0</v>
      </c>
      <c r="AI646" s="126">
        <v>1</v>
      </c>
      <c r="BR646" s="126">
        <v>4</v>
      </c>
      <c r="BS646" s="126">
        <v>6</v>
      </c>
      <c r="BT646" s="126">
        <v>7</v>
      </c>
      <c r="BV646" s="126">
        <v>24</v>
      </c>
      <c r="BW646" s="126">
        <v>15</v>
      </c>
      <c r="BX646" s="126">
        <v>1</v>
      </c>
      <c r="BY646" s="126">
        <v>0</v>
      </c>
      <c r="BZ646" s="126">
        <v>71</v>
      </c>
      <c r="CA646" s="126">
        <v>27</v>
      </c>
    </row>
    <row r="647" spans="1:79" s="126" customFormat="1" ht="11.25" customHeight="1" x14ac:dyDescent="0.2">
      <c r="A647" s="126" t="s">
        <v>5802</v>
      </c>
      <c r="B647" s="20">
        <v>1198</v>
      </c>
      <c r="C647" s="20" t="str">
        <f>VLOOKUP(File2Modul(A647),ModulVerantwortung,2,FALSE)</f>
        <v>dimit008</v>
      </c>
      <c r="D647" s="20"/>
      <c r="E647" s="109" t="s">
        <v>3910</v>
      </c>
      <c r="F647" s="126">
        <v>1</v>
      </c>
      <c r="G647" s="126">
        <v>0</v>
      </c>
      <c r="H647" s="126">
        <v>0</v>
      </c>
      <c r="I647" s="126">
        <v>1</v>
      </c>
      <c r="J647" s="126">
        <v>1</v>
      </c>
      <c r="K647" s="126">
        <v>0</v>
      </c>
      <c r="L647" s="126">
        <v>1</v>
      </c>
      <c r="M647" s="143" t="s">
        <v>5813</v>
      </c>
      <c r="N647" s="126">
        <v>2</v>
      </c>
      <c r="Q647" s="126">
        <v>0</v>
      </c>
      <c r="U647" s="126">
        <v>3</v>
      </c>
      <c r="V647" s="126" t="s">
        <v>3507</v>
      </c>
      <c r="W647" s="126">
        <v>1</v>
      </c>
      <c r="X647" s="126">
        <v>2</v>
      </c>
      <c r="Y647" s="126">
        <v>5</v>
      </c>
      <c r="Z647" s="126">
        <v>0</v>
      </c>
      <c r="AA647" s="126">
        <v>0</v>
      </c>
      <c r="AB647" s="126">
        <v>0</v>
      </c>
      <c r="AC647" s="126">
        <v>0</v>
      </c>
      <c r="AD647" s="126">
        <v>0</v>
      </c>
      <c r="AE647" s="126">
        <v>1</v>
      </c>
      <c r="AF647" s="126">
        <v>0.33</v>
      </c>
      <c r="AG647" s="126">
        <v>0</v>
      </c>
      <c r="AH647" s="126">
        <v>0</v>
      </c>
      <c r="AI647" s="126">
        <v>1</v>
      </c>
      <c r="BR647" s="126">
        <v>5</v>
      </c>
      <c r="BS647" s="126">
        <v>5</v>
      </c>
      <c r="BT647" s="126">
        <v>8</v>
      </c>
      <c r="BV647" s="126">
        <v>3</v>
      </c>
      <c r="BW647" s="126">
        <v>3</v>
      </c>
      <c r="BX647" s="126">
        <v>1</v>
      </c>
      <c r="BY647" s="126">
        <v>0</v>
      </c>
      <c r="BZ647" s="126">
        <v>10</v>
      </c>
      <c r="CA647" s="126">
        <v>6</v>
      </c>
    </row>
    <row r="648" spans="1:79" s="126" customFormat="1" ht="11.25" customHeight="1" x14ac:dyDescent="0.2">
      <c r="A648" s="126" t="s">
        <v>5802</v>
      </c>
      <c r="B648" s="20">
        <v>1226</v>
      </c>
      <c r="C648" s="20" t="str">
        <f>VLOOKUP(File2Modul(A648),ModulVerantwortung,2,FALSE)</f>
        <v>dimit008</v>
      </c>
      <c r="D648" s="20"/>
      <c r="E648" s="109" t="s">
        <v>3911</v>
      </c>
      <c r="F648" s="126">
        <v>1</v>
      </c>
      <c r="G648" s="126">
        <v>0</v>
      </c>
      <c r="H648" s="126">
        <v>0</v>
      </c>
      <c r="I648" s="126">
        <v>1</v>
      </c>
      <c r="J648" s="126">
        <v>1</v>
      </c>
      <c r="K648" s="126">
        <v>0</v>
      </c>
      <c r="L648" s="126">
        <v>0</v>
      </c>
      <c r="M648" s="143"/>
      <c r="N648" s="126">
        <v>1</v>
      </c>
      <c r="Q648" s="126">
        <v>0</v>
      </c>
      <c r="U648" s="126">
        <v>2</v>
      </c>
      <c r="V648" s="126" t="s">
        <v>3507</v>
      </c>
      <c r="W648" s="126">
        <v>0</v>
      </c>
      <c r="X648" s="126">
        <v>1</v>
      </c>
      <c r="Y648" s="126">
        <v>7</v>
      </c>
      <c r="Z648" s="126">
        <v>0</v>
      </c>
      <c r="AA648" s="126">
        <v>0</v>
      </c>
      <c r="AB648" s="126">
        <v>0</v>
      </c>
      <c r="AC648" s="126">
        <v>0</v>
      </c>
      <c r="AD648" s="126">
        <v>0</v>
      </c>
      <c r="AE648" s="126">
        <v>1</v>
      </c>
      <c r="AF648" s="126">
        <v>0.5</v>
      </c>
      <c r="AG648" s="126">
        <v>0</v>
      </c>
      <c r="AH648" s="126">
        <v>0</v>
      </c>
      <c r="AI648" s="126">
        <v>1</v>
      </c>
      <c r="BR648" s="126">
        <v>7</v>
      </c>
      <c r="BS648" s="126">
        <v>7</v>
      </c>
      <c r="BT648" s="126">
        <v>15</v>
      </c>
      <c r="BV648" s="126">
        <v>2</v>
      </c>
      <c r="BW648" s="126">
        <v>2</v>
      </c>
      <c r="BX648" s="126">
        <v>1</v>
      </c>
      <c r="BY648" s="126">
        <v>0</v>
      </c>
      <c r="BZ648" s="126">
        <v>10</v>
      </c>
      <c r="CA648" s="126">
        <v>5</v>
      </c>
    </row>
    <row r="649" spans="1:79" s="126" customFormat="1" ht="11.25" customHeight="1" x14ac:dyDescent="0.2">
      <c r="A649" s="126" t="s">
        <v>5802</v>
      </c>
      <c r="B649" s="20">
        <v>1250</v>
      </c>
      <c r="C649" s="20" t="str">
        <f>VLOOKUP(File2Modul(A649),ModulVerantwortung,2,FALSE)</f>
        <v>dimit008</v>
      </c>
      <c r="D649" s="20"/>
      <c r="E649" s="109" t="s">
        <v>3912</v>
      </c>
      <c r="F649" s="126">
        <v>1</v>
      </c>
      <c r="G649" s="126">
        <v>0</v>
      </c>
      <c r="H649" s="126">
        <v>0</v>
      </c>
      <c r="I649" s="126">
        <v>1</v>
      </c>
      <c r="J649" s="126">
        <v>1</v>
      </c>
      <c r="K649" s="126">
        <v>0</v>
      </c>
      <c r="L649" s="126">
        <v>0</v>
      </c>
      <c r="M649" s="143"/>
      <c r="N649" s="126">
        <v>1</v>
      </c>
      <c r="Q649" s="126">
        <v>0</v>
      </c>
      <c r="U649" s="126">
        <v>2</v>
      </c>
      <c r="V649" s="126" t="s">
        <v>3507</v>
      </c>
      <c r="W649" s="126">
        <v>0</v>
      </c>
      <c r="X649" s="126">
        <v>1</v>
      </c>
      <c r="Y649" s="126">
        <v>3</v>
      </c>
      <c r="Z649" s="126">
        <v>0</v>
      </c>
      <c r="AA649" s="126">
        <v>0</v>
      </c>
      <c r="AB649" s="126">
        <v>0</v>
      </c>
      <c r="AC649" s="126">
        <v>0</v>
      </c>
      <c r="AD649" s="126">
        <v>0</v>
      </c>
      <c r="AE649" s="126">
        <v>1</v>
      </c>
      <c r="AF649" s="126">
        <v>0.5</v>
      </c>
      <c r="AG649" s="126">
        <v>0</v>
      </c>
      <c r="AH649" s="126">
        <v>0</v>
      </c>
      <c r="AI649" s="126">
        <v>1</v>
      </c>
      <c r="BR649" s="126">
        <v>5</v>
      </c>
      <c r="BS649" s="126">
        <v>5</v>
      </c>
      <c r="BT649" s="126">
        <v>10</v>
      </c>
      <c r="BV649" s="126">
        <v>2</v>
      </c>
      <c r="BW649" s="126">
        <v>2</v>
      </c>
      <c r="BX649" s="126">
        <v>1</v>
      </c>
      <c r="BY649" s="126">
        <v>0</v>
      </c>
      <c r="BZ649" s="126">
        <v>6</v>
      </c>
      <c r="CA649" s="126">
        <v>4</v>
      </c>
    </row>
    <row r="650" spans="1:79" s="126" customFormat="1" ht="11.25" customHeight="1" x14ac:dyDescent="0.2">
      <c r="A650" s="126" t="s">
        <v>5802</v>
      </c>
      <c r="B650" s="20">
        <v>1275</v>
      </c>
      <c r="C650" s="20" t="str">
        <f>VLOOKUP(File2Modul(A650),ModulVerantwortung,2,FALSE)</f>
        <v>dimit008</v>
      </c>
      <c r="D650" s="20"/>
      <c r="E650" s="109" t="s">
        <v>3913</v>
      </c>
      <c r="F650" s="126">
        <v>3</v>
      </c>
      <c r="G650" s="126">
        <v>1</v>
      </c>
      <c r="H650" s="126">
        <v>0</v>
      </c>
      <c r="I650" s="126">
        <v>4</v>
      </c>
      <c r="J650" s="126">
        <v>0</v>
      </c>
      <c r="K650" s="126">
        <v>0</v>
      </c>
      <c r="L650" s="126">
        <v>2</v>
      </c>
      <c r="M650" s="143" t="s">
        <v>5814</v>
      </c>
      <c r="N650" s="126">
        <v>5</v>
      </c>
      <c r="Q650" s="126">
        <v>0</v>
      </c>
      <c r="U650" s="126">
        <v>5</v>
      </c>
      <c r="V650" s="126" t="s">
        <v>3516</v>
      </c>
      <c r="W650" s="126">
        <v>2</v>
      </c>
      <c r="X650" s="126">
        <v>5</v>
      </c>
      <c r="Y650" s="126">
        <v>15</v>
      </c>
      <c r="Z650" s="126">
        <v>0</v>
      </c>
      <c r="AA650" s="126">
        <v>0</v>
      </c>
      <c r="AB650" s="126">
        <v>0</v>
      </c>
      <c r="AC650" s="126">
        <v>0</v>
      </c>
      <c r="AD650" s="126">
        <v>0</v>
      </c>
      <c r="AE650" s="126">
        <v>2</v>
      </c>
      <c r="AF650" s="126">
        <v>0.8</v>
      </c>
      <c r="AG650" s="126">
        <v>1</v>
      </c>
      <c r="AH650" s="126">
        <v>0</v>
      </c>
      <c r="AI650" s="126">
        <v>1</v>
      </c>
      <c r="BR650" s="126">
        <v>6</v>
      </c>
      <c r="BS650" s="126">
        <v>8</v>
      </c>
      <c r="BT650" s="126">
        <v>12</v>
      </c>
      <c r="BV650" s="126">
        <v>9</v>
      </c>
      <c r="BW650" s="126">
        <v>7</v>
      </c>
      <c r="BX650" s="126">
        <v>1</v>
      </c>
      <c r="BY650" s="126">
        <v>0</v>
      </c>
      <c r="BZ650" s="126">
        <v>39</v>
      </c>
      <c r="CA650" s="126">
        <v>23</v>
      </c>
    </row>
    <row r="651" spans="1:79" s="126" customFormat="1" ht="11.25" customHeight="1" x14ac:dyDescent="0.2">
      <c r="A651" s="126" t="s">
        <v>5802</v>
      </c>
      <c r="B651" s="20">
        <v>1307</v>
      </c>
      <c r="C651" s="20" t="str">
        <f>VLOOKUP(File2Modul(A651),ModulVerantwortung,2,FALSE)</f>
        <v>dimit008</v>
      </c>
      <c r="D651" s="20"/>
      <c r="E651" s="109" t="s">
        <v>3914</v>
      </c>
      <c r="F651" s="126">
        <v>9</v>
      </c>
      <c r="G651" s="126">
        <v>5</v>
      </c>
      <c r="H651" s="126">
        <v>0</v>
      </c>
      <c r="I651" s="126">
        <v>9</v>
      </c>
      <c r="J651" s="126">
        <v>1</v>
      </c>
      <c r="K651" s="126">
        <v>0</v>
      </c>
      <c r="L651" s="126">
        <v>2</v>
      </c>
      <c r="M651" s="143" t="s">
        <v>5815</v>
      </c>
      <c r="N651" s="126">
        <v>25</v>
      </c>
      <c r="Q651" s="126">
        <v>0</v>
      </c>
      <c r="U651" s="126">
        <v>35</v>
      </c>
      <c r="V651" s="126" t="s">
        <v>3915</v>
      </c>
      <c r="W651" s="126">
        <v>3</v>
      </c>
      <c r="X651" s="126">
        <v>12</v>
      </c>
      <c r="Y651" s="126">
        <v>79</v>
      </c>
      <c r="Z651" s="126">
        <v>0</v>
      </c>
      <c r="AA651" s="126">
        <v>0</v>
      </c>
      <c r="AB651" s="126">
        <v>0</v>
      </c>
      <c r="AC651" s="126">
        <v>0</v>
      </c>
      <c r="AD651" s="126">
        <v>0</v>
      </c>
      <c r="AE651" s="126">
        <v>4</v>
      </c>
      <c r="AF651" s="126">
        <v>0.26</v>
      </c>
      <c r="AG651" s="126">
        <v>1</v>
      </c>
      <c r="AH651" s="126">
        <v>0</v>
      </c>
      <c r="AI651" s="126">
        <v>1</v>
      </c>
      <c r="BR651" s="126">
        <v>5</v>
      </c>
      <c r="BS651" s="126">
        <v>7</v>
      </c>
      <c r="BT651" s="126">
        <v>8</v>
      </c>
      <c r="BV651" s="126">
        <v>41</v>
      </c>
      <c r="BW651" s="126">
        <v>28</v>
      </c>
      <c r="BX651" s="126">
        <v>1</v>
      </c>
      <c r="BY651" s="126">
        <v>3</v>
      </c>
      <c r="BZ651" s="126">
        <v>136</v>
      </c>
      <c r="CA651" s="126">
        <v>73</v>
      </c>
    </row>
    <row r="652" spans="1:79" s="126" customFormat="1" ht="11.25" customHeight="1" x14ac:dyDescent="0.2">
      <c r="A652" s="126" t="s">
        <v>5802</v>
      </c>
      <c r="B652" s="20">
        <v>1402</v>
      </c>
      <c r="C652" s="20" t="str">
        <f>VLOOKUP(File2Modul(A652),ModulVerantwortung,2,FALSE)</f>
        <v>dimit008</v>
      </c>
      <c r="D652" s="20"/>
      <c r="E652" s="109" t="s">
        <v>3916</v>
      </c>
      <c r="F652" s="126">
        <v>7</v>
      </c>
      <c r="G652" s="126">
        <v>4</v>
      </c>
      <c r="H652" s="126">
        <v>0</v>
      </c>
      <c r="I652" s="126">
        <v>14</v>
      </c>
      <c r="J652" s="126">
        <v>1</v>
      </c>
      <c r="K652" s="126">
        <v>0</v>
      </c>
      <c r="L652" s="126">
        <v>2</v>
      </c>
      <c r="M652" s="143" t="s">
        <v>5816</v>
      </c>
      <c r="N652" s="126">
        <v>16</v>
      </c>
      <c r="Q652" s="126">
        <v>0</v>
      </c>
      <c r="U652" s="126">
        <v>28</v>
      </c>
      <c r="V652" s="126" t="s">
        <v>3650</v>
      </c>
      <c r="W652" s="126">
        <v>3</v>
      </c>
      <c r="X652" s="126">
        <v>10</v>
      </c>
      <c r="Y652" s="126">
        <v>82</v>
      </c>
      <c r="Z652" s="126">
        <v>0</v>
      </c>
      <c r="AA652" s="126">
        <v>0</v>
      </c>
      <c r="AB652" s="126">
        <v>0</v>
      </c>
      <c r="AC652" s="126">
        <v>0</v>
      </c>
      <c r="AD652" s="126">
        <v>0</v>
      </c>
      <c r="AE652" s="126">
        <v>3</v>
      </c>
      <c r="AF652" s="126">
        <v>0.5</v>
      </c>
      <c r="AG652" s="126">
        <v>1</v>
      </c>
      <c r="AH652" s="126">
        <v>0</v>
      </c>
      <c r="AI652" s="126">
        <v>1</v>
      </c>
      <c r="BR652" s="126">
        <v>5</v>
      </c>
      <c r="BS652" s="126">
        <v>10</v>
      </c>
      <c r="BT652" s="126">
        <v>12</v>
      </c>
      <c r="BV652" s="126">
        <v>34</v>
      </c>
      <c r="BW652" s="126">
        <v>19</v>
      </c>
      <c r="BX652" s="126">
        <v>1</v>
      </c>
      <c r="BY652" s="126">
        <v>0</v>
      </c>
      <c r="BZ652" s="126">
        <v>138</v>
      </c>
      <c r="CA652" s="126">
        <v>62</v>
      </c>
    </row>
    <row r="653" spans="1:79" s="126" customFormat="1" ht="11.25" customHeight="1" x14ac:dyDescent="0.2">
      <c r="A653" s="126" t="s">
        <v>5802</v>
      </c>
      <c r="B653" s="20">
        <v>1497</v>
      </c>
      <c r="C653" s="20" t="str">
        <f>VLOOKUP(File2Modul(A653),ModulVerantwortung,2,FALSE)</f>
        <v>dimit008</v>
      </c>
      <c r="D653" s="20"/>
      <c r="E653" s="109" t="s">
        <v>3917</v>
      </c>
      <c r="F653" s="126">
        <v>1</v>
      </c>
      <c r="G653" s="126">
        <v>0</v>
      </c>
      <c r="H653" s="126">
        <v>0</v>
      </c>
      <c r="I653" s="126">
        <v>1</v>
      </c>
      <c r="J653" s="126">
        <v>0</v>
      </c>
      <c r="K653" s="126">
        <v>0</v>
      </c>
      <c r="L653" s="126">
        <v>1</v>
      </c>
      <c r="M653" s="143" t="s">
        <v>5817</v>
      </c>
      <c r="N653" s="126">
        <v>7</v>
      </c>
      <c r="Q653" s="126">
        <v>4</v>
      </c>
      <c r="U653" s="126">
        <v>7</v>
      </c>
      <c r="V653" s="126" t="s">
        <v>3507</v>
      </c>
      <c r="W653" s="126">
        <v>8</v>
      </c>
      <c r="X653" s="126">
        <v>9</v>
      </c>
      <c r="Y653" s="126">
        <v>13</v>
      </c>
      <c r="Z653" s="126">
        <v>0</v>
      </c>
      <c r="AA653" s="126">
        <v>0</v>
      </c>
      <c r="AB653" s="126">
        <v>0</v>
      </c>
      <c r="AC653" s="126">
        <v>0</v>
      </c>
      <c r="AD653" s="126">
        <v>0</v>
      </c>
      <c r="AE653" s="126">
        <v>0</v>
      </c>
      <c r="AF653" s="126">
        <v>0.14000000000000001</v>
      </c>
      <c r="AG653" s="126">
        <v>0</v>
      </c>
      <c r="AH653" s="126">
        <v>0</v>
      </c>
      <c r="AI653" s="126">
        <v>1</v>
      </c>
      <c r="BR653" s="126">
        <v>18</v>
      </c>
      <c r="BS653" s="126">
        <v>18</v>
      </c>
      <c r="BT653" s="126">
        <v>18</v>
      </c>
      <c r="BV653" s="126">
        <v>7</v>
      </c>
      <c r="BW653" s="126">
        <v>7</v>
      </c>
      <c r="BX653" s="126">
        <v>1</v>
      </c>
      <c r="BY653" s="126">
        <v>0</v>
      </c>
      <c r="BZ653" s="126">
        <v>85</v>
      </c>
      <c r="CA653" s="126">
        <v>45</v>
      </c>
    </row>
    <row r="654" spans="1:79" s="126" customFormat="1" ht="11.25" customHeight="1" x14ac:dyDescent="0.2">
      <c r="A654" s="126" t="s">
        <v>5802</v>
      </c>
      <c r="B654" s="20">
        <v>1523</v>
      </c>
      <c r="C654" s="20" t="str">
        <f>VLOOKUP(File2Modul(A654),ModulVerantwortung,2,FALSE)</f>
        <v>dimit008</v>
      </c>
      <c r="D654" s="20"/>
      <c r="E654" s="109" t="s">
        <v>3918</v>
      </c>
      <c r="F654" s="126">
        <v>2</v>
      </c>
      <c r="G654" s="126">
        <v>1</v>
      </c>
      <c r="H654" s="126">
        <v>0</v>
      </c>
      <c r="I654" s="126">
        <v>2</v>
      </c>
      <c r="J654" s="126">
        <v>1</v>
      </c>
      <c r="K654" s="126">
        <v>0</v>
      </c>
      <c r="L654" s="126">
        <v>1</v>
      </c>
      <c r="M654" s="143" t="s">
        <v>5818</v>
      </c>
      <c r="N654" s="126">
        <v>4</v>
      </c>
      <c r="Q654" s="126">
        <v>1</v>
      </c>
      <c r="U654" s="126">
        <v>6</v>
      </c>
      <c r="V654" s="126" t="s">
        <v>3885</v>
      </c>
      <c r="W654" s="126">
        <v>1</v>
      </c>
      <c r="X654" s="126">
        <v>3</v>
      </c>
      <c r="Y654" s="126">
        <v>15</v>
      </c>
      <c r="Z654" s="126">
        <v>0</v>
      </c>
      <c r="AA654" s="126">
        <v>0</v>
      </c>
      <c r="AB654" s="126">
        <v>0</v>
      </c>
      <c r="AC654" s="126">
        <v>0</v>
      </c>
      <c r="AD654" s="126">
        <v>0</v>
      </c>
      <c r="AE654" s="126">
        <v>1</v>
      </c>
      <c r="AF654" s="126">
        <v>0.33</v>
      </c>
      <c r="AG654" s="126">
        <v>0</v>
      </c>
      <c r="AH654" s="126">
        <v>1</v>
      </c>
      <c r="AI654" s="126">
        <v>1</v>
      </c>
      <c r="BR654" s="126">
        <v>5</v>
      </c>
      <c r="BS654" s="126">
        <v>7</v>
      </c>
      <c r="BT654" s="126">
        <v>9</v>
      </c>
      <c r="BV654" s="126">
        <v>7</v>
      </c>
      <c r="BW654" s="126">
        <v>5</v>
      </c>
      <c r="BX654" s="126">
        <v>1</v>
      </c>
      <c r="BY654" s="126">
        <v>0</v>
      </c>
      <c r="BZ654" s="126">
        <v>26</v>
      </c>
      <c r="CA654" s="126">
        <v>11</v>
      </c>
    </row>
    <row r="655" spans="1:79" s="126" customFormat="1" ht="11.25" customHeight="1" x14ac:dyDescent="0.2">
      <c r="A655" s="126" t="s">
        <v>5802</v>
      </c>
      <c r="B655" s="20">
        <v>1548</v>
      </c>
      <c r="C655" s="20" t="str">
        <f>VLOOKUP(File2Modul(A655),ModulVerantwortung,2,FALSE)</f>
        <v>dimit008</v>
      </c>
      <c r="D655" s="20"/>
      <c r="E655" s="109" t="s">
        <v>3920</v>
      </c>
      <c r="F655" s="126">
        <v>2</v>
      </c>
      <c r="G655" s="126">
        <v>1</v>
      </c>
      <c r="H655" s="126">
        <v>0</v>
      </c>
      <c r="I655" s="126">
        <v>2</v>
      </c>
      <c r="J655" s="126">
        <v>1</v>
      </c>
      <c r="K655" s="126">
        <v>0</v>
      </c>
      <c r="L655" s="126">
        <v>0</v>
      </c>
      <c r="M655" s="143"/>
      <c r="N655" s="126">
        <v>3</v>
      </c>
      <c r="Q655" s="126">
        <v>0</v>
      </c>
      <c r="U655" s="126">
        <v>4</v>
      </c>
      <c r="V655" s="126" t="s">
        <v>3885</v>
      </c>
      <c r="W655" s="126">
        <v>0</v>
      </c>
      <c r="X655" s="126">
        <v>2</v>
      </c>
      <c r="Y655" s="126">
        <v>7</v>
      </c>
      <c r="Z655" s="126">
        <v>0</v>
      </c>
      <c r="AA655" s="126">
        <v>0</v>
      </c>
      <c r="AB655" s="126">
        <v>0</v>
      </c>
      <c r="AC655" s="126">
        <v>0</v>
      </c>
      <c r="AD655" s="126">
        <v>0</v>
      </c>
      <c r="AE655" s="126">
        <v>1</v>
      </c>
      <c r="AF655" s="126">
        <v>0.5</v>
      </c>
      <c r="AG655" s="126">
        <v>0</v>
      </c>
      <c r="AH655" s="126">
        <v>1</v>
      </c>
      <c r="AI655" s="126">
        <v>1</v>
      </c>
      <c r="BR655" s="126">
        <v>8</v>
      </c>
      <c r="BS655" s="126">
        <v>10</v>
      </c>
      <c r="BT655" s="126">
        <v>14</v>
      </c>
      <c r="BV655" s="126">
        <v>5</v>
      </c>
      <c r="BW655" s="126">
        <v>4</v>
      </c>
      <c r="BX655" s="126">
        <v>1</v>
      </c>
      <c r="BY655" s="126">
        <v>0</v>
      </c>
      <c r="BZ655" s="126">
        <v>28</v>
      </c>
      <c r="CA655" s="126">
        <v>14</v>
      </c>
    </row>
    <row r="656" spans="1:79" s="126" customFormat="1" ht="11.25" customHeight="1" x14ac:dyDescent="0.2">
      <c r="A656" s="126" t="s">
        <v>5802</v>
      </c>
      <c r="B656" s="20">
        <v>1564</v>
      </c>
      <c r="C656" s="20" t="str">
        <f>VLOOKUP(File2Modul(A656),ModulVerantwortung,2,FALSE)</f>
        <v>dimit008</v>
      </c>
      <c r="D656" s="20"/>
      <c r="E656" s="109" t="s">
        <v>3921</v>
      </c>
      <c r="F656" s="126">
        <v>1</v>
      </c>
      <c r="G656" s="126">
        <v>0</v>
      </c>
      <c r="H656" s="126">
        <v>0</v>
      </c>
      <c r="I656" s="126">
        <v>1</v>
      </c>
      <c r="J656" s="126">
        <v>0</v>
      </c>
      <c r="K656" s="126">
        <v>1</v>
      </c>
      <c r="L656" s="126">
        <v>1</v>
      </c>
      <c r="M656" s="143" t="s">
        <v>5819</v>
      </c>
      <c r="N656" s="126">
        <v>3</v>
      </c>
      <c r="Q656" s="126">
        <v>0</v>
      </c>
      <c r="U656" s="126">
        <v>3</v>
      </c>
      <c r="V656" s="126" t="s">
        <v>3507</v>
      </c>
      <c r="W656" s="126">
        <v>1</v>
      </c>
      <c r="X656" s="126">
        <v>2</v>
      </c>
      <c r="Y656" s="126">
        <v>8</v>
      </c>
      <c r="Z656" s="126">
        <v>0</v>
      </c>
      <c r="AA656" s="126">
        <v>0</v>
      </c>
      <c r="AB656" s="126">
        <v>0</v>
      </c>
      <c r="AC656" s="126">
        <v>0</v>
      </c>
      <c r="AD656" s="126">
        <v>0</v>
      </c>
      <c r="AE656" s="126">
        <v>0</v>
      </c>
      <c r="AF656" s="126">
        <v>0.33</v>
      </c>
      <c r="AG656" s="126">
        <v>0</v>
      </c>
      <c r="AH656" s="126">
        <v>0</v>
      </c>
      <c r="AI656" s="126">
        <v>1</v>
      </c>
      <c r="BR656" s="126">
        <v>7</v>
      </c>
      <c r="BS656" s="126">
        <v>7</v>
      </c>
      <c r="BT656" s="126">
        <v>7</v>
      </c>
      <c r="BV656" s="126">
        <v>3</v>
      </c>
      <c r="BW656" s="126">
        <v>3</v>
      </c>
      <c r="BX656" s="126">
        <v>1</v>
      </c>
      <c r="BY656" s="126">
        <v>0</v>
      </c>
      <c r="BZ656" s="126">
        <v>13</v>
      </c>
      <c r="CA656" s="126">
        <v>8</v>
      </c>
    </row>
    <row r="657" spans="1:79" s="126" customFormat="1" ht="11.25" customHeight="1" x14ac:dyDescent="0.2">
      <c r="A657" s="126" t="s">
        <v>5802</v>
      </c>
      <c r="B657" s="20">
        <v>1580</v>
      </c>
      <c r="C657" s="20" t="str">
        <f>VLOOKUP(File2Modul(A657),ModulVerantwortung,2,FALSE)</f>
        <v>dimit008</v>
      </c>
      <c r="D657" s="20"/>
      <c r="E657" s="109" t="s">
        <v>3922</v>
      </c>
      <c r="F657" s="126">
        <v>3</v>
      </c>
      <c r="G657" s="126">
        <v>1</v>
      </c>
      <c r="H657" s="126">
        <v>0</v>
      </c>
      <c r="I657" s="126">
        <v>4</v>
      </c>
      <c r="J657" s="126">
        <v>1</v>
      </c>
      <c r="K657" s="126">
        <v>0</v>
      </c>
      <c r="L657" s="126">
        <v>3</v>
      </c>
      <c r="M657" s="143" t="s">
        <v>5820</v>
      </c>
      <c r="N657" s="126">
        <v>6</v>
      </c>
      <c r="Q657" s="126">
        <v>0</v>
      </c>
      <c r="U657" s="126">
        <v>6</v>
      </c>
      <c r="V657" s="126" t="s">
        <v>3516</v>
      </c>
      <c r="W657" s="126">
        <v>3</v>
      </c>
      <c r="X657" s="126">
        <v>6</v>
      </c>
      <c r="Y657" s="126">
        <v>20</v>
      </c>
      <c r="Z657" s="126">
        <v>0</v>
      </c>
      <c r="AA657" s="126">
        <v>0</v>
      </c>
      <c r="AB657" s="126">
        <v>0</v>
      </c>
      <c r="AC657" s="126">
        <v>0</v>
      </c>
      <c r="AD657" s="126">
        <v>0</v>
      </c>
      <c r="AE657" s="126">
        <v>3</v>
      </c>
      <c r="AF657" s="126">
        <v>0.67</v>
      </c>
      <c r="AG657" s="126">
        <v>1</v>
      </c>
      <c r="AH657" s="126">
        <v>0</v>
      </c>
      <c r="AI657" s="126">
        <v>1</v>
      </c>
      <c r="BR657" s="126">
        <v>7</v>
      </c>
      <c r="BS657" s="126">
        <v>8</v>
      </c>
      <c r="BT657" s="126">
        <v>13</v>
      </c>
      <c r="BV657" s="126">
        <v>11</v>
      </c>
      <c r="BW657" s="126">
        <v>9</v>
      </c>
      <c r="BX657" s="126">
        <v>1</v>
      </c>
      <c r="BY657" s="126">
        <v>0</v>
      </c>
      <c r="BZ657" s="126">
        <v>49</v>
      </c>
      <c r="CA657" s="126">
        <v>31</v>
      </c>
    </row>
    <row r="658" spans="1:79" s="126" customFormat="1" ht="11.25" customHeight="1" x14ac:dyDescent="0.2">
      <c r="A658" s="126" t="s">
        <v>5802</v>
      </c>
      <c r="B658" s="20">
        <v>1610</v>
      </c>
      <c r="C658" s="20" t="str">
        <f>VLOOKUP(File2Modul(A658),ModulVerantwortung,2,FALSE)</f>
        <v>dimit008</v>
      </c>
      <c r="D658" s="20"/>
      <c r="E658" s="109" t="s">
        <v>5821</v>
      </c>
      <c r="F658" s="126">
        <v>7</v>
      </c>
      <c r="G658" s="126">
        <v>2</v>
      </c>
      <c r="H658" s="126">
        <v>0</v>
      </c>
      <c r="I658" s="126">
        <v>36</v>
      </c>
      <c r="J658" s="126">
        <v>1</v>
      </c>
      <c r="K658" s="126">
        <v>1</v>
      </c>
      <c r="L658" s="126">
        <v>3</v>
      </c>
      <c r="M658" s="143" t="s">
        <v>5822</v>
      </c>
      <c r="N658" s="126">
        <v>15</v>
      </c>
      <c r="Q658" s="126">
        <v>0</v>
      </c>
      <c r="U658" s="126">
        <v>18</v>
      </c>
      <c r="V658" s="126" t="s">
        <v>4441</v>
      </c>
      <c r="W658" s="126">
        <v>5</v>
      </c>
      <c r="X658" s="126">
        <v>12</v>
      </c>
      <c r="Y658" s="126">
        <v>56</v>
      </c>
      <c r="Z658" s="126">
        <v>0</v>
      </c>
      <c r="AA658" s="126">
        <v>0</v>
      </c>
      <c r="AB658" s="126">
        <v>0</v>
      </c>
      <c r="AC658" s="126">
        <v>0</v>
      </c>
      <c r="AD658" s="126">
        <v>0</v>
      </c>
      <c r="AE658" s="126">
        <v>5</v>
      </c>
      <c r="AF658" s="126">
        <v>2</v>
      </c>
      <c r="AG658" s="126">
        <v>2</v>
      </c>
      <c r="AH658" s="126">
        <v>1</v>
      </c>
      <c r="AI658" s="126">
        <v>1</v>
      </c>
      <c r="BR658" s="126">
        <v>7</v>
      </c>
      <c r="BS658" s="126">
        <v>10</v>
      </c>
      <c r="BT658" s="126">
        <v>13</v>
      </c>
      <c r="BV658" s="126">
        <v>26</v>
      </c>
      <c r="BW658" s="126">
        <v>19</v>
      </c>
      <c r="BX658" s="126">
        <v>1</v>
      </c>
      <c r="BY658" s="126">
        <v>0</v>
      </c>
      <c r="BZ658" s="126">
        <v>127</v>
      </c>
      <c r="CA658" s="126">
        <v>71</v>
      </c>
    </row>
    <row r="659" spans="1:79" s="126" customFormat="1" ht="11.25" customHeight="1" x14ac:dyDescent="0.2">
      <c r="A659" s="126" t="s">
        <v>5802</v>
      </c>
      <c r="B659" s="20">
        <v>1675</v>
      </c>
      <c r="C659" s="20" t="str">
        <f>VLOOKUP(File2Modul(A659),ModulVerantwortung,2,FALSE)</f>
        <v>dimit008</v>
      </c>
      <c r="D659" s="20"/>
      <c r="E659" s="109" t="s">
        <v>5823</v>
      </c>
      <c r="F659" s="126">
        <v>1</v>
      </c>
      <c r="G659" s="126">
        <v>0</v>
      </c>
      <c r="H659" s="126">
        <v>0</v>
      </c>
      <c r="I659" s="126">
        <v>1</v>
      </c>
      <c r="J659" s="126">
        <v>1</v>
      </c>
      <c r="K659" s="126">
        <v>0</v>
      </c>
      <c r="L659" s="126">
        <v>0</v>
      </c>
      <c r="M659" s="143"/>
      <c r="N659" s="126">
        <v>1</v>
      </c>
      <c r="Q659" s="126">
        <v>0</v>
      </c>
      <c r="U659" s="126">
        <v>1</v>
      </c>
      <c r="V659" s="126" t="s">
        <v>3507</v>
      </c>
      <c r="W659" s="126">
        <v>0</v>
      </c>
      <c r="X659" s="126">
        <v>1</v>
      </c>
      <c r="Y659" s="126">
        <v>1</v>
      </c>
      <c r="Z659" s="126">
        <v>0</v>
      </c>
      <c r="AA659" s="126">
        <v>0</v>
      </c>
      <c r="AB659" s="126">
        <v>0</v>
      </c>
      <c r="AC659" s="126">
        <v>0</v>
      </c>
      <c r="AD659" s="126">
        <v>0</v>
      </c>
      <c r="AE659" s="126">
        <v>0</v>
      </c>
      <c r="AF659" s="126">
        <v>1</v>
      </c>
      <c r="AG659" s="126">
        <v>0</v>
      </c>
      <c r="AH659" s="126">
        <v>0</v>
      </c>
      <c r="AI659" s="126">
        <v>1</v>
      </c>
      <c r="BR659" s="126">
        <v>5</v>
      </c>
      <c r="BS659" s="126">
        <v>5</v>
      </c>
      <c r="BT659" s="126">
        <v>5</v>
      </c>
      <c r="BV659" s="126">
        <v>1</v>
      </c>
      <c r="BW659" s="126">
        <v>1</v>
      </c>
      <c r="BX659" s="126">
        <v>1</v>
      </c>
      <c r="BY659" s="126">
        <v>0</v>
      </c>
      <c r="BZ659" s="126">
        <v>4</v>
      </c>
      <c r="CA659" s="126">
        <v>1</v>
      </c>
    </row>
    <row r="660" spans="1:79" s="126" customFormat="1" ht="11.25" customHeight="1" x14ac:dyDescent="0.2">
      <c r="A660" s="126" t="s">
        <v>5802</v>
      </c>
      <c r="B660" s="20">
        <v>0</v>
      </c>
      <c r="C660" s="20" t="str">
        <f>VLOOKUP(File2Modul(A660),ModulVerantwortung,2,FALSE)</f>
        <v>dimit008</v>
      </c>
      <c r="D660" s="20"/>
      <c r="E660" s="109" t="s">
        <v>5802</v>
      </c>
      <c r="M660" s="143"/>
      <c r="O660" s="126">
        <f>IF(ISNUMBER(T660),IF(T660&lt;&gt;0,S660/T660,O$23),"")</f>
        <v>0.98920863309352514</v>
      </c>
      <c r="P660" s="126">
        <f>IF(AND(ISNUMBER(AQ660),ISNUMBER(AR660)),IF(OR(AQ660&lt;&gt;0,AR660&lt;&gt;0),(T660+BG660)/(AQ660+AR660),P$23),"")</f>
        <v>7.6786632390745497</v>
      </c>
      <c r="S660" s="126">
        <v>275</v>
      </c>
      <c r="T660" s="126">
        <v>278</v>
      </c>
      <c r="AJ660" s="126" t="s">
        <v>3502</v>
      </c>
      <c r="AK660" s="126">
        <v>10</v>
      </c>
      <c r="AL660" s="126">
        <v>4</v>
      </c>
      <c r="AM660" s="126">
        <v>23</v>
      </c>
      <c r="AN660" s="126">
        <v>68</v>
      </c>
      <c r="AO660" s="126" t="s">
        <v>3503</v>
      </c>
      <c r="AP660" s="126">
        <v>280</v>
      </c>
      <c r="AQ660" s="126">
        <v>44</v>
      </c>
      <c r="AR660" s="126">
        <v>345</v>
      </c>
      <c r="AS660" s="126">
        <v>3796</v>
      </c>
      <c r="AT660" s="126">
        <v>2544</v>
      </c>
      <c r="AU660" s="126">
        <v>3149</v>
      </c>
      <c r="AV660" s="126">
        <v>11913</v>
      </c>
      <c r="AW660" s="126">
        <v>14.23</v>
      </c>
      <c r="AX660" s="126">
        <v>464693</v>
      </c>
      <c r="AY660" s="126">
        <v>32659</v>
      </c>
      <c r="AZ660" s="126">
        <v>77.45</v>
      </c>
      <c r="BA660" s="126">
        <v>16.78</v>
      </c>
      <c r="BB660" s="126">
        <v>78.33</v>
      </c>
      <c r="BC660" s="126">
        <v>6</v>
      </c>
      <c r="BD660" s="126">
        <v>1678</v>
      </c>
      <c r="BE660" s="126">
        <v>712</v>
      </c>
      <c r="BF660" s="126">
        <v>1080</v>
      </c>
      <c r="BG660" s="126">
        <v>2709</v>
      </c>
      <c r="BH660" s="126">
        <v>226</v>
      </c>
      <c r="BI660" s="126" t="s">
        <v>3504</v>
      </c>
      <c r="BJ660" s="126">
        <v>4.133</v>
      </c>
      <c r="BK660" s="126">
        <v>5.3570000000000002</v>
      </c>
      <c r="BL660" s="126">
        <v>6.7</v>
      </c>
      <c r="BM660" s="126">
        <v>4.2869999999999999</v>
      </c>
      <c r="BN660" s="126">
        <v>4.4980000000000002</v>
      </c>
      <c r="BO660" s="126">
        <v>4.5949999999999998</v>
      </c>
      <c r="BP660" s="126" t="s">
        <v>3505</v>
      </c>
      <c r="BQ660" s="126">
        <v>0.98699999999999999</v>
      </c>
    </row>
    <row r="661" spans="1:79" s="126" customFormat="1" ht="11.25" customHeight="1" x14ac:dyDescent="0.2">
      <c r="A661" s="126" t="s">
        <v>5824</v>
      </c>
      <c r="B661" s="20">
        <v>0</v>
      </c>
      <c r="C661" s="20" t="e">
        <f>VLOOKUP(File2Modul(A661),ModulVerantwortung,2,FALSE)</f>
        <v>#N/A</v>
      </c>
      <c r="D661" s="20"/>
      <c r="E661" s="109" t="s">
        <v>5824</v>
      </c>
      <c r="M661" s="143"/>
      <c r="O661" s="126">
        <f>IF(ISNUMBER(T661),IF(T661&lt;&gt;0,S661/T661,O$23),"")</f>
        <v>2.5</v>
      </c>
      <c r="P661" s="126">
        <f>IF(AND(ISNUMBER(AQ661),ISNUMBER(AR661)),IF(OR(AQ661&lt;&gt;0,AR661&lt;&gt;0),(T661+BG661)/(AQ661+AR661),P$23),"")</f>
        <v>7.3235294117647056</v>
      </c>
      <c r="S661" s="126">
        <v>5</v>
      </c>
      <c r="T661" s="126">
        <v>2</v>
      </c>
      <c r="AJ661" s="126" t="s">
        <v>3502</v>
      </c>
      <c r="AK661" s="126">
        <v>0</v>
      </c>
      <c r="AL661" s="126">
        <v>2</v>
      </c>
      <c r="AM661" s="126">
        <v>0</v>
      </c>
      <c r="AN661" s="126">
        <v>0</v>
      </c>
      <c r="AO661" s="126" t="s">
        <v>3503</v>
      </c>
      <c r="AP661" s="126">
        <v>54</v>
      </c>
      <c r="AQ661" s="126">
        <v>14</v>
      </c>
      <c r="AR661" s="126">
        <v>54</v>
      </c>
      <c r="AS661" s="126">
        <v>561</v>
      </c>
      <c r="AT661" s="126">
        <v>326</v>
      </c>
      <c r="AU661" s="126">
        <v>364</v>
      </c>
      <c r="AV661" s="126">
        <v>1187</v>
      </c>
      <c r="AW661" s="126">
        <v>10.5</v>
      </c>
      <c r="AX661" s="126">
        <v>35862</v>
      </c>
      <c r="AY661" s="126">
        <v>3415</v>
      </c>
      <c r="AZ661" s="126">
        <v>5.98</v>
      </c>
      <c r="BA661" s="126">
        <v>0.01</v>
      </c>
      <c r="BB661" s="126">
        <v>99.92</v>
      </c>
      <c r="BC661" s="126">
        <v>1</v>
      </c>
      <c r="BD661" s="126">
        <v>80</v>
      </c>
      <c r="BE661" s="126">
        <v>30</v>
      </c>
      <c r="BF661" s="126">
        <v>62</v>
      </c>
      <c r="BG661" s="126">
        <v>496</v>
      </c>
      <c r="BH661" s="126">
        <v>0</v>
      </c>
      <c r="BI661" s="126" t="s">
        <v>3504</v>
      </c>
      <c r="BJ661" s="126">
        <v>0.16900000000000001</v>
      </c>
      <c r="BK661" s="126">
        <v>0.17699999999999999</v>
      </c>
      <c r="BL661" s="126">
        <v>0.17399999999999999</v>
      </c>
      <c r="BM661" s="126">
        <v>1.2729999999999999</v>
      </c>
      <c r="BN661" s="126">
        <v>1.3640000000000001</v>
      </c>
      <c r="BO661" s="126">
        <v>1.4279999999999999</v>
      </c>
      <c r="BP661" s="126" t="s">
        <v>3505</v>
      </c>
      <c r="BQ661" s="126">
        <v>0.76400000000000001</v>
      </c>
    </row>
    <row r="662" spans="1:79" s="126" customFormat="1" ht="11.25" customHeight="1" x14ac:dyDescent="0.2">
      <c r="A662" s="126" t="s">
        <v>5825</v>
      </c>
      <c r="B662" s="20">
        <v>374</v>
      </c>
      <c r="C662" s="20" t="str">
        <f>VLOOKUP(File2Modul(A662),ModulVerantwortung,2,FALSE)</f>
        <v>dimit008</v>
      </c>
      <c r="D662" s="20"/>
      <c r="E662" s="109" t="s">
        <v>3924</v>
      </c>
      <c r="F662" s="126">
        <v>2</v>
      </c>
      <c r="G662" s="126">
        <v>1</v>
      </c>
      <c r="H662" s="126">
        <v>0</v>
      </c>
      <c r="I662" s="126">
        <v>2</v>
      </c>
      <c r="J662" s="126">
        <v>1</v>
      </c>
      <c r="K662" s="126">
        <v>1</v>
      </c>
      <c r="L662" s="126">
        <v>0</v>
      </c>
      <c r="M662" s="143"/>
      <c r="N662" s="126">
        <v>4</v>
      </c>
      <c r="Q662" s="126">
        <v>8</v>
      </c>
      <c r="U662" s="126">
        <v>5</v>
      </c>
      <c r="V662" s="126" t="s">
        <v>3513</v>
      </c>
      <c r="W662" s="126">
        <v>0</v>
      </c>
      <c r="X662" s="126">
        <v>2</v>
      </c>
      <c r="Y662" s="126">
        <v>9</v>
      </c>
      <c r="Z662" s="126">
        <v>0</v>
      </c>
      <c r="AA662" s="126">
        <v>0</v>
      </c>
      <c r="AB662" s="126">
        <v>0</v>
      </c>
      <c r="AC662" s="126">
        <v>0</v>
      </c>
      <c r="AD662" s="126">
        <v>0</v>
      </c>
      <c r="AE662" s="126">
        <v>1</v>
      </c>
      <c r="AF662" s="126">
        <v>0.4</v>
      </c>
      <c r="AG662" s="126">
        <v>0</v>
      </c>
      <c r="AH662" s="126">
        <v>0</v>
      </c>
      <c r="AI662" s="126">
        <v>1</v>
      </c>
      <c r="BR662" s="126">
        <v>4</v>
      </c>
      <c r="BS662" s="126">
        <v>6</v>
      </c>
      <c r="BT662" s="126">
        <v>7</v>
      </c>
      <c r="BV662" s="126">
        <v>7</v>
      </c>
      <c r="BW662" s="126">
        <v>5</v>
      </c>
      <c r="BX662" s="126">
        <v>1</v>
      </c>
      <c r="BY662" s="126">
        <v>0</v>
      </c>
      <c r="BZ662" s="126">
        <v>21</v>
      </c>
      <c r="CA662" s="126">
        <v>10</v>
      </c>
    </row>
    <row r="663" spans="1:79" s="126" customFormat="1" ht="11.25" customHeight="1" x14ac:dyDescent="0.2">
      <c r="A663" s="126" t="s">
        <v>5825</v>
      </c>
      <c r="B663" s="20">
        <v>399</v>
      </c>
      <c r="C663" s="20" t="str">
        <f>VLOOKUP(File2Modul(A663),ModulVerantwortung,2,FALSE)</f>
        <v>dimit008</v>
      </c>
      <c r="D663" s="20"/>
      <c r="E663" s="109" t="s">
        <v>3925</v>
      </c>
      <c r="F663" s="126">
        <v>1</v>
      </c>
      <c r="G663" s="126">
        <v>0</v>
      </c>
      <c r="H663" s="126">
        <v>0</v>
      </c>
      <c r="I663" s="126">
        <v>1</v>
      </c>
      <c r="J663" s="126">
        <v>1</v>
      </c>
      <c r="K663" s="126">
        <v>1</v>
      </c>
      <c r="L663" s="126">
        <v>0</v>
      </c>
      <c r="M663" s="143"/>
      <c r="N663" s="126">
        <v>1</v>
      </c>
      <c r="Q663" s="126">
        <v>1</v>
      </c>
      <c r="U663" s="126">
        <v>1</v>
      </c>
      <c r="V663" s="126" t="s">
        <v>3507</v>
      </c>
      <c r="W663" s="126">
        <v>0</v>
      </c>
      <c r="X663" s="126">
        <v>1</v>
      </c>
      <c r="Y663" s="126">
        <v>1</v>
      </c>
      <c r="Z663" s="126">
        <v>0</v>
      </c>
      <c r="AA663" s="126">
        <v>0</v>
      </c>
      <c r="AB663" s="126">
        <v>0</v>
      </c>
      <c r="AC663" s="126">
        <v>0</v>
      </c>
      <c r="AD663" s="126">
        <v>0</v>
      </c>
      <c r="AE663" s="126">
        <v>0</v>
      </c>
      <c r="AF663" s="126">
        <v>1</v>
      </c>
      <c r="AG663" s="126">
        <v>0</v>
      </c>
      <c r="AH663" s="126">
        <v>0</v>
      </c>
      <c r="AI663" s="126">
        <v>1</v>
      </c>
      <c r="BR663" s="126">
        <v>18</v>
      </c>
      <c r="BS663" s="126">
        <v>18</v>
      </c>
      <c r="BT663" s="126">
        <v>18</v>
      </c>
      <c r="BV663" s="126">
        <v>1</v>
      </c>
      <c r="BW663" s="126">
        <v>1</v>
      </c>
      <c r="BX663" s="126">
        <v>1</v>
      </c>
      <c r="BY663" s="126">
        <v>0</v>
      </c>
      <c r="BZ663" s="126">
        <v>14</v>
      </c>
      <c r="CA663" s="126">
        <v>4</v>
      </c>
    </row>
    <row r="664" spans="1:79" s="126" customFormat="1" ht="11.25" customHeight="1" x14ac:dyDescent="0.2">
      <c r="A664" s="126" t="s">
        <v>5825</v>
      </c>
      <c r="B664" s="20">
        <v>416</v>
      </c>
      <c r="C664" s="20" t="str">
        <f>VLOOKUP(File2Modul(A664),ModulVerantwortung,2,FALSE)</f>
        <v>dimit008</v>
      </c>
      <c r="D664" s="20"/>
      <c r="E664" s="109" t="s">
        <v>3926</v>
      </c>
      <c r="F664" s="126">
        <v>1</v>
      </c>
      <c r="G664" s="126">
        <v>0</v>
      </c>
      <c r="H664" s="126">
        <v>0</v>
      </c>
      <c r="I664" s="126">
        <v>1</v>
      </c>
      <c r="J664" s="126">
        <v>1</v>
      </c>
      <c r="K664" s="126">
        <v>1</v>
      </c>
      <c r="L664" s="126">
        <v>0</v>
      </c>
      <c r="M664" s="143"/>
      <c r="N664" s="126">
        <v>1</v>
      </c>
      <c r="Q664" s="126">
        <v>1</v>
      </c>
      <c r="U664" s="126">
        <v>1</v>
      </c>
      <c r="V664" s="126" t="s">
        <v>3507</v>
      </c>
      <c r="W664" s="126">
        <v>0</v>
      </c>
      <c r="X664" s="126">
        <v>1</v>
      </c>
      <c r="Y664" s="126">
        <v>1</v>
      </c>
      <c r="Z664" s="126">
        <v>0</v>
      </c>
      <c r="AA664" s="126">
        <v>0</v>
      </c>
      <c r="AB664" s="126">
        <v>0</v>
      </c>
      <c r="AC664" s="126">
        <v>0</v>
      </c>
      <c r="AD664" s="126">
        <v>0</v>
      </c>
      <c r="AE664" s="126">
        <v>0</v>
      </c>
      <c r="AF664" s="126">
        <v>1</v>
      </c>
      <c r="AG664" s="126">
        <v>0</v>
      </c>
      <c r="AH664" s="126">
        <v>0</v>
      </c>
      <c r="AI664" s="126">
        <v>1</v>
      </c>
      <c r="BR664" s="126">
        <v>18</v>
      </c>
      <c r="BS664" s="126">
        <v>18</v>
      </c>
      <c r="BT664" s="126">
        <v>18</v>
      </c>
      <c r="BV664" s="126">
        <v>1</v>
      </c>
      <c r="BW664" s="126">
        <v>1</v>
      </c>
      <c r="BX664" s="126">
        <v>1</v>
      </c>
      <c r="BY664" s="126">
        <v>0</v>
      </c>
      <c r="BZ664" s="126">
        <v>14</v>
      </c>
      <c r="CA664" s="126">
        <v>4</v>
      </c>
    </row>
    <row r="665" spans="1:79" s="126" customFormat="1" ht="11.25" customHeight="1" x14ac:dyDescent="0.2">
      <c r="A665" s="126" t="s">
        <v>5825</v>
      </c>
      <c r="B665" s="20">
        <v>437</v>
      </c>
      <c r="C665" s="20" t="str">
        <f>VLOOKUP(File2Modul(A665),ModulVerantwortung,2,FALSE)</f>
        <v>dimit008</v>
      </c>
      <c r="D665" s="20"/>
      <c r="E665" s="109" t="s">
        <v>3927</v>
      </c>
      <c r="F665" s="126">
        <v>2</v>
      </c>
      <c r="G665" s="126">
        <v>1</v>
      </c>
      <c r="H665" s="126">
        <v>0</v>
      </c>
      <c r="I665" s="126">
        <v>2</v>
      </c>
      <c r="J665" s="126">
        <v>1</v>
      </c>
      <c r="K665" s="126">
        <v>1</v>
      </c>
      <c r="L665" s="126">
        <v>0</v>
      </c>
      <c r="M665" s="143"/>
      <c r="N665" s="126">
        <v>4</v>
      </c>
      <c r="Q665" s="126">
        <v>4</v>
      </c>
      <c r="U665" s="126">
        <v>5</v>
      </c>
      <c r="V665" s="126" t="s">
        <v>3513</v>
      </c>
      <c r="W665" s="126">
        <v>0</v>
      </c>
      <c r="X665" s="126">
        <v>2</v>
      </c>
      <c r="Y665" s="126">
        <v>8</v>
      </c>
      <c r="Z665" s="126">
        <v>0</v>
      </c>
      <c r="AA665" s="126">
        <v>0</v>
      </c>
      <c r="AB665" s="126">
        <v>0</v>
      </c>
      <c r="AC665" s="126">
        <v>0</v>
      </c>
      <c r="AD665" s="126">
        <v>0</v>
      </c>
      <c r="AE665" s="126">
        <v>1</v>
      </c>
      <c r="AF665" s="126">
        <v>0.4</v>
      </c>
      <c r="AG665" s="126">
        <v>0</v>
      </c>
      <c r="AH665" s="126">
        <v>0</v>
      </c>
      <c r="AI665" s="126">
        <v>1</v>
      </c>
      <c r="BR665" s="126">
        <v>4</v>
      </c>
      <c r="BS665" s="126">
        <v>6</v>
      </c>
      <c r="BT665" s="126">
        <v>7</v>
      </c>
      <c r="BV665" s="126">
        <v>7</v>
      </c>
      <c r="BW665" s="126">
        <v>5</v>
      </c>
      <c r="BX665" s="126">
        <v>1</v>
      </c>
      <c r="BY665" s="126">
        <v>0</v>
      </c>
      <c r="BZ665" s="126">
        <v>21</v>
      </c>
      <c r="CA665" s="126">
        <v>10</v>
      </c>
    </row>
    <row r="666" spans="1:79" s="126" customFormat="1" ht="11.25" customHeight="1" x14ac:dyDescent="0.2">
      <c r="A666" s="126" t="s">
        <v>5825</v>
      </c>
      <c r="B666" s="20">
        <v>486</v>
      </c>
      <c r="C666" s="20" t="str">
        <f>VLOOKUP(File2Modul(A666),ModulVerantwortung,2,FALSE)</f>
        <v>dimit008</v>
      </c>
      <c r="D666" s="20"/>
      <c r="E666" s="109" t="s">
        <v>3928</v>
      </c>
      <c r="F666" s="126">
        <v>2</v>
      </c>
      <c r="G666" s="126">
        <v>1</v>
      </c>
      <c r="H666" s="126">
        <v>0</v>
      </c>
      <c r="I666" s="126">
        <v>2</v>
      </c>
      <c r="J666" s="126">
        <v>1</v>
      </c>
      <c r="K666" s="126">
        <v>1</v>
      </c>
      <c r="L666" s="126">
        <v>0</v>
      </c>
      <c r="M666" s="143"/>
      <c r="N666" s="126">
        <v>3</v>
      </c>
      <c r="Q666" s="126">
        <v>9</v>
      </c>
      <c r="U666" s="126">
        <v>5</v>
      </c>
      <c r="V666" s="126" t="s">
        <v>3513</v>
      </c>
      <c r="W666" s="126">
        <v>0</v>
      </c>
      <c r="X666" s="126">
        <v>2</v>
      </c>
      <c r="Y666" s="126">
        <v>11</v>
      </c>
      <c r="Z666" s="126">
        <v>0</v>
      </c>
      <c r="AA666" s="126">
        <v>0</v>
      </c>
      <c r="AB666" s="126">
        <v>0</v>
      </c>
      <c r="AC666" s="126">
        <v>0</v>
      </c>
      <c r="AD666" s="126">
        <v>0</v>
      </c>
      <c r="AE666" s="126">
        <v>1</v>
      </c>
      <c r="AF666" s="126">
        <v>0.4</v>
      </c>
      <c r="AG666" s="126">
        <v>0</v>
      </c>
      <c r="AH666" s="126">
        <v>0</v>
      </c>
      <c r="AI666" s="126">
        <v>1</v>
      </c>
      <c r="BR666" s="126">
        <v>4</v>
      </c>
      <c r="BS666" s="126">
        <v>8</v>
      </c>
      <c r="BT666" s="126">
        <v>11</v>
      </c>
      <c r="BV666" s="126">
        <v>7</v>
      </c>
      <c r="BW666" s="126">
        <v>4</v>
      </c>
      <c r="BX666" s="126">
        <v>1</v>
      </c>
      <c r="BY666" s="126">
        <v>0</v>
      </c>
      <c r="BZ666" s="126">
        <v>22</v>
      </c>
      <c r="CA666" s="126">
        <v>12</v>
      </c>
    </row>
    <row r="667" spans="1:79" s="126" customFormat="1" ht="11.25" customHeight="1" x14ac:dyDescent="0.2">
      <c r="A667" s="126" t="s">
        <v>5825</v>
      </c>
      <c r="B667" s="20">
        <v>520</v>
      </c>
      <c r="C667" s="20" t="str">
        <f>VLOOKUP(File2Modul(A667),ModulVerantwortung,2,FALSE)</f>
        <v>dimit008</v>
      </c>
      <c r="D667" s="20"/>
      <c r="E667" s="109" t="s">
        <v>3929</v>
      </c>
      <c r="F667" s="126">
        <v>3</v>
      </c>
      <c r="G667" s="126">
        <v>2</v>
      </c>
      <c r="H667" s="126">
        <v>0</v>
      </c>
      <c r="I667" s="126">
        <v>3</v>
      </c>
      <c r="J667" s="126">
        <v>1</v>
      </c>
      <c r="K667" s="126">
        <v>0</v>
      </c>
      <c r="L667" s="126">
        <v>2</v>
      </c>
      <c r="M667" s="143" t="s">
        <v>3930</v>
      </c>
      <c r="N667" s="126">
        <v>7</v>
      </c>
      <c r="Q667" s="126">
        <v>1</v>
      </c>
      <c r="U667" s="126">
        <v>9</v>
      </c>
      <c r="V667" s="126" t="s">
        <v>3516</v>
      </c>
      <c r="W667" s="126">
        <v>2</v>
      </c>
      <c r="X667" s="126">
        <v>5</v>
      </c>
      <c r="Y667" s="126">
        <v>25</v>
      </c>
      <c r="Z667" s="126">
        <v>0</v>
      </c>
      <c r="AA667" s="126">
        <v>0</v>
      </c>
      <c r="AB667" s="126">
        <v>0</v>
      </c>
      <c r="AC667" s="126">
        <v>0</v>
      </c>
      <c r="AD667" s="126">
        <v>0</v>
      </c>
      <c r="AE667" s="126">
        <v>2</v>
      </c>
      <c r="AF667" s="126">
        <v>0.33</v>
      </c>
      <c r="AG667" s="126">
        <v>0</v>
      </c>
      <c r="AH667" s="126">
        <v>0</v>
      </c>
      <c r="AI667" s="126">
        <v>1</v>
      </c>
      <c r="BR667" s="126">
        <v>4</v>
      </c>
      <c r="BS667" s="126">
        <v>6</v>
      </c>
      <c r="BT667" s="126">
        <v>8</v>
      </c>
      <c r="BV667" s="126">
        <v>13</v>
      </c>
      <c r="BW667" s="126">
        <v>9</v>
      </c>
      <c r="BX667" s="126">
        <v>1</v>
      </c>
      <c r="BY667" s="126">
        <v>0</v>
      </c>
      <c r="BZ667" s="126">
        <v>38</v>
      </c>
      <c r="CA667" s="126">
        <v>19</v>
      </c>
    </row>
    <row r="668" spans="1:79" s="126" customFormat="1" ht="11.25" customHeight="1" x14ac:dyDescent="0.2">
      <c r="A668" s="126" t="s">
        <v>5825</v>
      </c>
      <c r="B668" s="20">
        <v>562</v>
      </c>
      <c r="C668" s="20" t="str">
        <f>VLOOKUP(File2Modul(A668),ModulVerantwortung,2,FALSE)</f>
        <v>dimit008</v>
      </c>
      <c r="D668" s="20"/>
      <c r="E668" s="109" t="s">
        <v>3931</v>
      </c>
      <c r="F668" s="126">
        <v>10</v>
      </c>
      <c r="G668" s="126">
        <v>3</v>
      </c>
      <c r="H668" s="126">
        <v>0</v>
      </c>
      <c r="I668" s="126">
        <v>22</v>
      </c>
      <c r="J668" s="126">
        <v>1</v>
      </c>
      <c r="K668" s="126">
        <v>0</v>
      </c>
      <c r="L668" s="126">
        <v>5</v>
      </c>
      <c r="M668" s="143" t="s">
        <v>3932</v>
      </c>
      <c r="N668" s="126">
        <v>23</v>
      </c>
      <c r="Q668" s="126">
        <v>3</v>
      </c>
      <c r="U668" s="126">
        <v>36</v>
      </c>
      <c r="V668" s="126" t="s">
        <v>3657</v>
      </c>
      <c r="W668" s="126">
        <v>10</v>
      </c>
      <c r="X668" s="126">
        <v>20</v>
      </c>
      <c r="Y668" s="126">
        <v>81</v>
      </c>
      <c r="Z668" s="126">
        <v>0</v>
      </c>
      <c r="AA668" s="126">
        <v>0</v>
      </c>
      <c r="AB668" s="126">
        <v>0</v>
      </c>
      <c r="AC668" s="126">
        <v>0</v>
      </c>
      <c r="AD668" s="126">
        <v>0</v>
      </c>
      <c r="AE668" s="126">
        <v>2</v>
      </c>
      <c r="AF668" s="126">
        <v>0.61</v>
      </c>
      <c r="AG668" s="126">
        <v>1</v>
      </c>
      <c r="AH668" s="126">
        <v>0</v>
      </c>
      <c r="AI668" s="126">
        <v>1</v>
      </c>
      <c r="BR668" s="126">
        <v>4</v>
      </c>
      <c r="BS668" s="126">
        <v>8</v>
      </c>
      <c r="BT668" s="126">
        <v>9</v>
      </c>
      <c r="BV668" s="126">
        <v>46</v>
      </c>
      <c r="BW668" s="126">
        <v>25</v>
      </c>
      <c r="BX668" s="126">
        <v>1</v>
      </c>
      <c r="BY668" s="126">
        <v>0</v>
      </c>
      <c r="BZ668" s="126">
        <v>153</v>
      </c>
      <c r="CA668" s="126">
        <v>57</v>
      </c>
    </row>
    <row r="669" spans="1:79" s="126" customFormat="1" ht="11.25" customHeight="1" x14ac:dyDescent="0.2">
      <c r="A669" s="126" t="s">
        <v>5825</v>
      </c>
      <c r="B669" s="20">
        <v>661</v>
      </c>
      <c r="C669" s="20" t="str">
        <f>VLOOKUP(File2Modul(A669),ModulVerantwortung,2,FALSE)</f>
        <v>dimit008</v>
      </c>
      <c r="D669" s="20"/>
      <c r="E669" s="109" t="s">
        <v>3933</v>
      </c>
      <c r="F669" s="126">
        <v>3</v>
      </c>
      <c r="G669" s="126">
        <v>2</v>
      </c>
      <c r="H669" s="126">
        <v>0</v>
      </c>
      <c r="I669" s="126">
        <v>3</v>
      </c>
      <c r="J669" s="126">
        <v>1</v>
      </c>
      <c r="K669" s="126">
        <v>0</v>
      </c>
      <c r="L669" s="126">
        <v>3</v>
      </c>
      <c r="M669" s="143" t="s">
        <v>3934</v>
      </c>
      <c r="N669" s="126">
        <v>7</v>
      </c>
      <c r="Q669" s="126">
        <v>1</v>
      </c>
      <c r="U669" s="126">
        <v>9</v>
      </c>
      <c r="V669" s="126" t="s">
        <v>3516</v>
      </c>
      <c r="W669" s="126">
        <v>4</v>
      </c>
      <c r="X669" s="126">
        <v>7</v>
      </c>
      <c r="Y669" s="126">
        <v>20</v>
      </c>
      <c r="Z669" s="126">
        <v>0</v>
      </c>
      <c r="AA669" s="126">
        <v>0</v>
      </c>
      <c r="AB669" s="126">
        <v>0</v>
      </c>
      <c r="AC669" s="126">
        <v>0</v>
      </c>
      <c r="AD669" s="126">
        <v>0</v>
      </c>
      <c r="AE669" s="126">
        <v>1</v>
      </c>
      <c r="AF669" s="126">
        <v>0.33</v>
      </c>
      <c r="AG669" s="126">
        <v>0</v>
      </c>
      <c r="AH669" s="126">
        <v>0</v>
      </c>
      <c r="AI669" s="126">
        <v>1</v>
      </c>
      <c r="BR669" s="126">
        <v>4</v>
      </c>
      <c r="BS669" s="126">
        <v>7</v>
      </c>
      <c r="BT669" s="126">
        <v>8</v>
      </c>
      <c r="BV669" s="126">
        <v>12</v>
      </c>
      <c r="BW669" s="126">
        <v>8</v>
      </c>
      <c r="BX669" s="126">
        <v>1</v>
      </c>
      <c r="BY669" s="126">
        <v>0</v>
      </c>
      <c r="BZ669" s="126">
        <v>39</v>
      </c>
      <c r="CA669" s="126">
        <v>19</v>
      </c>
    </row>
    <row r="670" spans="1:79" s="126" customFormat="1" ht="11.25" customHeight="1" x14ac:dyDescent="0.2">
      <c r="A670" s="126" t="s">
        <v>5825</v>
      </c>
      <c r="B670" s="20">
        <v>698</v>
      </c>
      <c r="C670" s="20" t="str">
        <f>VLOOKUP(File2Modul(A670),ModulVerantwortung,2,FALSE)</f>
        <v>dimit008</v>
      </c>
      <c r="D670" s="20"/>
      <c r="E670" s="109" t="s">
        <v>3935</v>
      </c>
      <c r="F670" s="126">
        <v>3</v>
      </c>
      <c r="G670" s="126">
        <v>2</v>
      </c>
      <c r="H670" s="126">
        <v>0</v>
      </c>
      <c r="I670" s="126">
        <v>3</v>
      </c>
      <c r="J670" s="126">
        <v>1</v>
      </c>
      <c r="K670" s="126">
        <v>1</v>
      </c>
      <c r="L670" s="126">
        <v>3</v>
      </c>
      <c r="M670" s="143" t="s">
        <v>3936</v>
      </c>
      <c r="N670" s="126">
        <v>5</v>
      </c>
      <c r="Q670" s="126">
        <v>1</v>
      </c>
      <c r="U670" s="126">
        <v>7</v>
      </c>
      <c r="V670" s="126" t="s">
        <v>3516</v>
      </c>
      <c r="W670" s="126">
        <v>3</v>
      </c>
      <c r="X670" s="126">
        <v>6</v>
      </c>
      <c r="Y670" s="126">
        <v>14</v>
      </c>
      <c r="Z670" s="126">
        <v>0</v>
      </c>
      <c r="AA670" s="126">
        <v>0</v>
      </c>
      <c r="AB670" s="126">
        <v>0</v>
      </c>
      <c r="AC670" s="126">
        <v>0</v>
      </c>
      <c r="AD670" s="126">
        <v>0</v>
      </c>
      <c r="AE670" s="126">
        <v>0</v>
      </c>
      <c r="AF670" s="126">
        <v>0.43</v>
      </c>
      <c r="AG670" s="126">
        <v>0</v>
      </c>
      <c r="AH670" s="126">
        <v>0</v>
      </c>
      <c r="AI670" s="126">
        <v>1</v>
      </c>
      <c r="BR670" s="126">
        <v>4</v>
      </c>
      <c r="BS670" s="126">
        <v>8</v>
      </c>
      <c r="BT670" s="126">
        <v>8</v>
      </c>
      <c r="BV670" s="126">
        <v>9</v>
      </c>
      <c r="BW670" s="126">
        <v>5</v>
      </c>
      <c r="BX670" s="126">
        <v>1</v>
      </c>
      <c r="BY670" s="126">
        <v>0</v>
      </c>
      <c r="BZ670" s="126">
        <v>32</v>
      </c>
      <c r="CA670" s="126">
        <v>12</v>
      </c>
    </row>
    <row r="671" spans="1:79" s="126" customFormat="1" ht="11.25" customHeight="1" x14ac:dyDescent="0.2">
      <c r="A671" s="126" t="s">
        <v>5825</v>
      </c>
      <c r="B671" s="20">
        <v>728</v>
      </c>
      <c r="C671" s="20" t="str">
        <f>VLOOKUP(File2Modul(A671),ModulVerantwortung,2,FALSE)</f>
        <v>dimit008</v>
      </c>
      <c r="D671" s="20"/>
      <c r="E671" s="109" t="s">
        <v>3937</v>
      </c>
      <c r="F671" s="126">
        <v>9</v>
      </c>
      <c r="G671" s="126">
        <v>4</v>
      </c>
      <c r="H671" s="126">
        <v>0</v>
      </c>
      <c r="I671" s="126">
        <v>21</v>
      </c>
      <c r="J671" s="126">
        <v>1</v>
      </c>
      <c r="K671" s="126">
        <v>1</v>
      </c>
      <c r="L671" s="126">
        <v>7</v>
      </c>
      <c r="M671" s="143" t="s">
        <v>3938</v>
      </c>
      <c r="N671" s="126">
        <v>18</v>
      </c>
      <c r="Q671" s="126">
        <v>1</v>
      </c>
      <c r="U671" s="126">
        <v>31</v>
      </c>
      <c r="V671" s="126" t="s">
        <v>3939</v>
      </c>
      <c r="W671" s="126">
        <v>11</v>
      </c>
      <c r="X671" s="126">
        <v>20</v>
      </c>
      <c r="Y671" s="126">
        <v>78</v>
      </c>
      <c r="Z671" s="126">
        <v>0</v>
      </c>
      <c r="AA671" s="126">
        <v>0</v>
      </c>
      <c r="AB671" s="126">
        <v>0</v>
      </c>
      <c r="AC671" s="126">
        <v>0</v>
      </c>
      <c r="AD671" s="126">
        <v>0</v>
      </c>
      <c r="AE671" s="126">
        <v>1</v>
      </c>
      <c r="AF671" s="126">
        <v>0.68</v>
      </c>
      <c r="AG671" s="126">
        <v>1</v>
      </c>
      <c r="AH671" s="126">
        <v>2</v>
      </c>
      <c r="AI671" s="126">
        <v>1</v>
      </c>
      <c r="BR671" s="126">
        <v>5</v>
      </c>
      <c r="BS671" s="126">
        <v>10</v>
      </c>
      <c r="BT671" s="126">
        <v>10</v>
      </c>
      <c r="BV671" s="126">
        <v>35</v>
      </c>
      <c r="BW671" s="126">
        <v>19</v>
      </c>
      <c r="BX671" s="126">
        <v>1</v>
      </c>
      <c r="BY671" s="126">
        <v>0</v>
      </c>
      <c r="BZ671" s="126">
        <v>146</v>
      </c>
      <c r="CA671" s="126">
        <v>51</v>
      </c>
    </row>
    <row r="672" spans="1:79" s="126" customFormat="1" ht="11.25" customHeight="1" x14ac:dyDescent="0.2">
      <c r="A672" s="126" t="s">
        <v>5825</v>
      </c>
      <c r="B672" s="20">
        <v>823</v>
      </c>
      <c r="C672" s="20" t="str">
        <f>VLOOKUP(File2Modul(A672),ModulVerantwortung,2,FALSE)</f>
        <v>dimit008</v>
      </c>
      <c r="D672" s="20"/>
      <c r="E672" s="109" t="s">
        <v>3940</v>
      </c>
      <c r="F672" s="126">
        <v>1</v>
      </c>
      <c r="G672" s="126">
        <v>0</v>
      </c>
      <c r="H672" s="126">
        <v>0</v>
      </c>
      <c r="I672" s="126">
        <v>1</v>
      </c>
      <c r="J672" s="126">
        <v>0</v>
      </c>
      <c r="K672" s="126">
        <v>0</v>
      </c>
      <c r="L672" s="126">
        <v>2</v>
      </c>
      <c r="M672" s="143" t="s">
        <v>3941</v>
      </c>
      <c r="N672" s="126">
        <v>7</v>
      </c>
      <c r="Q672" s="126">
        <v>1</v>
      </c>
      <c r="U672" s="126">
        <v>7</v>
      </c>
      <c r="V672" s="126" t="s">
        <v>3507</v>
      </c>
      <c r="W672" s="126">
        <v>10</v>
      </c>
      <c r="X672" s="126">
        <v>11</v>
      </c>
      <c r="Y672" s="126">
        <v>26</v>
      </c>
      <c r="Z672" s="126">
        <v>0</v>
      </c>
      <c r="AA672" s="126">
        <v>0</v>
      </c>
      <c r="AB672" s="126">
        <v>0</v>
      </c>
      <c r="AC672" s="126">
        <v>0</v>
      </c>
      <c r="AD672" s="126">
        <v>0</v>
      </c>
      <c r="AE672" s="126">
        <v>0</v>
      </c>
      <c r="AF672" s="126">
        <v>0.14000000000000001</v>
      </c>
      <c r="AG672" s="126">
        <v>0</v>
      </c>
      <c r="AH672" s="126">
        <v>0</v>
      </c>
      <c r="AI672" s="126">
        <v>1</v>
      </c>
      <c r="BR672" s="126">
        <v>10</v>
      </c>
      <c r="BS672" s="126">
        <v>10</v>
      </c>
      <c r="BT672" s="126">
        <v>10</v>
      </c>
      <c r="BV672" s="126">
        <v>7</v>
      </c>
      <c r="BW672" s="126">
        <v>7</v>
      </c>
      <c r="BX672" s="126">
        <v>1</v>
      </c>
      <c r="BY672" s="126">
        <v>0</v>
      </c>
      <c r="BZ672" s="126">
        <v>44</v>
      </c>
      <c r="CA672" s="126">
        <v>26</v>
      </c>
    </row>
    <row r="673" spans="1:79" s="126" customFormat="1" ht="11.25" customHeight="1" x14ac:dyDescent="0.2">
      <c r="A673" s="126" t="s">
        <v>5825</v>
      </c>
      <c r="B673" s="20">
        <v>868</v>
      </c>
      <c r="C673" s="20" t="str">
        <f>VLOOKUP(File2Modul(A673),ModulVerantwortung,2,FALSE)</f>
        <v>dimit008</v>
      </c>
      <c r="D673" s="20"/>
      <c r="E673" s="109" t="s">
        <v>3942</v>
      </c>
      <c r="F673" s="126">
        <v>2</v>
      </c>
      <c r="G673" s="126">
        <v>1</v>
      </c>
      <c r="H673" s="126">
        <v>0</v>
      </c>
      <c r="I673" s="126">
        <v>2</v>
      </c>
      <c r="J673" s="126">
        <v>0</v>
      </c>
      <c r="K673" s="126">
        <v>0</v>
      </c>
      <c r="L673" s="126">
        <v>1</v>
      </c>
      <c r="M673" s="143" t="s">
        <v>3943</v>
      </c>
      <c r="N673" s="126">
        <v>8</v>
      </c>
      <c r="Q673" s="126">
        <v>0</v>
      </c>
      <c r="U673" s="126">
        <v>8</v>
      </c>
      <c r="V673" s="126" t="s">
        <v>3513</v>
      </c>
      <c r="W673" s="126">
        <v>1</v>
      </c>
      <c r="X673" s="126">
        <v>3</v>
      </c>
      <c r="Y673" s="126">
        <v>28</v>
      </c>
      <c r="Z673" s="126">
        <v>0</v>
      </c>
      <c r="AA673" s="126">
        <v>0</v>
      </c>
      <c r="AB673" s="126">
        <v>0</v>
      </c>
      <c r="AC673" s="126">
        <v>0</v>
      </c>
      <c r="AD673" s="126">
        <v>0</v>
      </c>
      <c r="AE673" s="126">
        <v>1</v>
      </c>
      <c r="AF673" s="126">
        <v>0.25</v>
      </c>
      <c r="AG673" s="126">
        <v>0</v>
      </c>
      <c r="AH673" s="126">
        <v>0</v>
      </c>
      <c r="AI673" s="126">
        <v>1</v>
      </c>
      <c r="BR673" s="126">
        <v>6</v>
      </c>
      <c r="BS673" s="126">
        <v>7</v>
      </c>
      <c r="BT673" s="126">
        <v>8</v>
      </c>
      <c r="BV673" s="126">
        <v>10</v>
      </c>
      <c r="BW673" s="126">
        <v>9</v>
      </c>
      <c r="BX673" s="126">
        <v>1</v>
      </c>
      <c r="BY673" s="126">
        <v>0</v>
      </c>
      <c r="BZ673" s="126">
        <v>39</v>
      </c>
      <c r="CA673" s="126">
        <v>25</v>
      </c>
    </row>
    <row r="674" spans="1:79" s="126" customFormat="1" ht="11.25" customHeight="1" x14ac:dyDescent="0.2">
      <c r="A674" s="126" t="s">
        <v>5825</v>
      </c>
      <c r="B674" s="20">
        <v>913</v>
      </c>
      <c r="C674" s="20" t="str">
        <f>VLOOKUP(File2Modul(A674),ModulVerantwortung,2,FALSE)</f>
        <v>dimit008</v>
      </c>
      <c r="D674" s="20"/>
      <c r="E674" s="109" t="s">
        <v>3944</v>
      </c>
      <c r="F674" s="126">
        <v>1</v>
      </c>
      <c r="G674" s="126">
        <v>0</v>
      </c>
      <c r="H674" s="126">
        <v>0</v>
      </c>
      <c r="I674" s="126">
        <v>1</v>
      </c>
      <c r="J674" s="126">
        <v>0</v>
      </c>
      <c r="K674" s="126">
        <v>0</v>
      </c>
      <c r="L674" s="126">
        <v>3</v>
      </c>
      <c r="M674" s="143" t="s">
        <v>3945</v>
      </c>
      <c r="N674" s="126">
        <v>6</v>
      </c>
      <c r="Q674" s="126">
        <v>2</v>
      </c>
      <c r="U674" s="126">
        <v>14</v>
      </c>
      <c r="V674" s="126" t="s">
        <v>3507</v>
      </c>
      <c r="W674" s="126">
        <v>3</v>
      </c>
      <c r="X674" s="126">
        <v>4</v>
      </c>
      <c r="Y674" s="126">
        <v>30</v>
      </c>
      <c r="Z674" s="126">
        <v>0</v>
      </c>
      <c r="AA674" s="126">
        <v>0</v>
      </c>
      <c r="AB674" s="126">
        <v>0</v>
      </c>
      <c r="AC674" s="126">
        <v>0</v>
      </c>
      <c r="AD674" s="126">
        <v>1</v>
      </c>
      <c r="AE674" s="126">
        <v>1</v>
      </c>
      <c r="AF674" s="126">
        <v>7.0000000000000007E-2</v>
      </c>
      <c r="AG674" s="126">
        <v>0</v>
      </c>
      <c r="AH674" s="126">
        <v>0</v>
      </c>
      <c r="AI674" s="126">
        <v>1</v>
      </c>
      <c r="BR674" s="126">
        <v>7</v>
      </c>
      <c r="BS674" s="126">
        <v>9</v>
      </c>
      <c r="BT674" s="126">
        <v>11</v>
      </c>
      <c r="BV674" s="126">
        <v>9</v>
      </c>
      <c r="BW674" s="126">
        <v>7</v>
      </c>
      <c r="BX674" s="126">
        <v>1</v>
      </c>
      <c r="BY674" s="126">
        <v>0</v>
      </c>
      <c r="BZ674" s="126">
        <v>40</v>
      </c>
      <c r="CA674" s="126">
        <v>27</v>
      </c>
    </row>
    <row r="675" spans="1:79" s="126" customFormat="1" ht="11.25" customHeight="1" x14ac:dyDescent="0.2">
      <c r="A675" s="126" t="s">
        <v>5825</v>
      </c>
      <c r="B675" s="20">
        <v>970</v>
      </c>
      <c r="C675" s="20" t="str">
        <f>VLOOKUP(File2Modul(A675),ModulVerantwortung,2,FALSE)</f>
        <v>dimit008</v>
      </c>
      <c r="D675" s="20"/>
      <c r="E675" s="109" t="s">
        <v>3946</v>
      </c>
      <c r="F675" s="126">
        <v>3</v>
      </c>
      <c r="G675" s="126">
        <v>2</v>
      </c>
      <c r="H675" s="126">
        <v>0</v>
      </c>
      <c r="I675" s="126">
        <v>3</v>
      </c>
      <c r="J675" s="126">
        <v>0</v>
      </c>
      <c r="K675" s="126">
        <v>1</v>
      </c>
      <c r="L675" s="126">
        <v>4</v>
      </c>
      <c r="M675" s="143" t="s">
        <v>3947</v>
      </c>
      <c r="N675" s="126">
        <v>7</v>
      </c>
      <c r="Q675" s="126">
        <v>0</v>
      </c>
      <c r="U675" s="126">
        <v>8</v>
      </c>
      <c r="V675" s="126" t="s">
        <v>3516</v>
      </c>
      <c r="W675" s="126">
        <v>6</v>
      </c>
      <c r="X675" s="126">
        <v>9</v>
      </c>
      <c r="Y675" s="126">
        <v>25</v>
      </c>
      <c r="Z675" s="126">
        <v>0</v>
      </c>
      <c r="AA675" s="126">
        <v>0</v>
      </c>
      <c r="AB675" s="126">
        <v>0</v>
      </c>
      <c r="AC675" s="126">
        <v>0</v>
      </c>
      <c r="AD675" s="126">
        <v>0</v>
      </c>
      <c r="AE675" s="126">
        <v>1</v>
      </c>
      <c r="AF675" s="126">
        <v>0.38</v>
      </c>
      <c r="AG675" s="126">
        <v>0</v>
      </c>
      <c r="AH675" s="126">
        <v>0</v>
      </c>
      <c r="AI675" s="126">
        <v>1</v>
      </c>
      <c r="BR675" s="126">
        <v>7</v>
      </c>
      <c r="BS675" s="126">
        <v>9</v>
      </c>
      <c r="BT675" s="126">
        <v>11</v>
      </c>
      <c r="BV675" s="126">
        <v>11</v>
      </c>
      <c r="BW675" s="126">
        <v>8</v>
      </c>
      <c r="BX675" s="126">
        <v>1</v>
      </c>
      <c r="BY675" s="126">
        <v>0</v>
      </c>
      <c r="BZ675" s="126">
        <v>51</v>
      </c>
      <c r="CA675" s="126">
        <v>28</v>
      </c>
    </row>
    <row r="676" spans="1:79" s="126" customFormat="1" ht="11.25" customHeight="1" x14ac:dyDescent="0.2">
      <c r="A676" s="126" t="s">
        <v>5825</v>
      </c>
      <c r="B676" s="20">
        <v>1012</v>
      </c>
      <c r="C676" s="20" t="str">
        <f>VLOOKUP(File2Modul(A676),ModulVerantwortung,2,FALSE)</f>
        <v>dimit008</v>
      </c>
      <c r="D676" s="20"/>
      <c r="E676" s="109" t="s">
        <v>3948</v>
      </c>
      <c r="F676" s="126">
        <v>2</v>
      </c>
      <c r="G676" s="126">
        <v>1</v>
      </c>
      <c r="H676" s="126">
        <v>0</v>
      </c>
      <c r="I676" s="126">
        <v>2</v>
      </c>
      <c r="J676" s="126">
        <v>0</v>
      </c>
      <c r="K676" s="126">
        <v>2</v>
      </c>
      <c r="L676" s="126">
        <v>2</v>
      </c>
      <c r="M676" s="143" t="s">
        <v>3949</v>
      </c>
      <c r="N676" s="126">
        <v>5</v>
      </c>
      <c r="Q676" s="126">
        <v>3</v>
      </c>
      <c r="U676" s="126">
        <v>8</v>
      </c>
      <c r="V676" s="126" t="s">
        <v>3513</v>
      </c>
      <c r="W676" s="126">
        <v>2</v>
      </c>
      <c r="X676" s="126">
        <v>4</v>
      </c>
      <c r="Y676" s="126">
        <v>11</v>
      </c>
      <c r="Z676" s="126">
        <v>0</v>
      </c>
      <c r="AA676" s="126">
        <v>0</v>
      </c>
      <c r="AB676" s="126">
        <v>0</v>
      </c>
      <c r="AC676" s="126">
        <v>0</v>
      </c>
      <c r="AD676" s="126">
        <v>0</v>
      </c>
      <c r="AE676" s="126">
        <v>0</v>
      </c>
      <c r="AF676" s="126">
        <v>0.25</v>
      </c>
      <c r="AG676" s="126">
        <v>0</v>
      </c>
      <c r="AH676" s="126">
        <v>0</v>
      </c>
      <c r="AI676" s="126">
        <v>1</v>
      </c>
      <c r="BR676" s="126">
        <v>7</v>
      </c>
      <c r="BS676" s="126">
        <v>9</v>
      </c>
      <c r="BT676" s="126">
        <v>9</v>
      </c>
      <c r="BV676" s="126">
        <v>7</v>
      </c>
      <c r="BW676" s="126">
        <v>5</v>
      </c>
      <c r="BX676" s="126">
        <v>1</v>
      </c>
      <c r="BY676" s="126">
        <v>0</v>
      </c>
      <c r="BZ676" s="126">
        <v>36</v>
      </c>
      <c r="CA676" s="126">
        <v>13</v>
      </c>
    </row>
    <row r="677" spans="1:79" s="126" customFormat="1" ht="11.25" customHeight="1" x14ac:dyDescent="0.2">
      <c r="A677" s="126" t="s">
        <v>5825</v>
      </c>
      <c r="B677" s="20">
        <v>1040</v>
      </c>
      <c r="C677" s="20" t="str">
        <f>VLOOKUP(File2Modul(A677),ModulVerantwortung,2,FALSE)</f>
        <v>dimit008</v>
      </c>
      <c r="D677" s="20"/>
      <c r="E677" s="109" t="s">
        <v>3950</v>
      </c>
      <c r="F677" s="126">
        <v>2</v>
      </c>
      <c r="G677" s="126">
        <v>1</v>
      </c>
      <c r="H677" s="126">
        <v>0</v>
      </c>
      <c r="I677" s="126">
        <v>2</v>
      </c>
      <c r="J677" s="126">
        <v>0</v>
      </c>
      <c r="K677" s="126">
        <v>2</v>
      </c>
      <c r="L677" s="126">
        <v>0</v>
      </c>
      <c r="M677" s="143"/>
      <c r="N677" s="126">
        <v>2</v>
      </c>
      <c r="Q677" s="126">
        <v>6</v>
      </c>
      <c r="U677" s="126">
        <v>3</v>
      </c>
      <c r="V677" s="126" t="s">
        <v>3513</v>
      </c>
      <c r="W677" s="126">
        <v>0</v>
      </c>
      <c r="X677" s="126">
        <v>2</v>
      </c>
      <c r="Y677" s="126">
        <v>7</v>
      </c>
      <c r="Z677" s="126">
        <v>0</v>
      </c>
      <c r="AA677" s="126">
        <v>0</v>
      </c>
      <c r="AB677" s="126">
        <v>0</v>
      </c>
      <c r="AC677" s="126">
        <v>0</v>
      </c>
      <c r="AD677" s="126">
        <v>0</v>
      </c>
      <c r="AE677" s="126">
        <v>0</v>
      </c>
      <c r="AF677" s="126">
        <v>0.67</v>
      </c>
      <c r="AG677" s="126">
        <v>0</v>
      </c>
      <c r="AH677" s="126">
        <v>0</v>
      </c>
      <c r="AI677" s="126">
        <v>1</v>
      </c>
      <c r="BR677" s="126">
        <v>5</v>
      </c>
      <c r="BS677" s="126">
        <v>13</v>
      </c>
      <c r="BT677" s="126">
        <v>13</v>
      </c>
      <c r="BV677" s="126">
        <v>5</v>
      </c>
      <c r="BW677" s="126">
        <v>2</v>
      </c>
      <c r="BX677" s="126">
        <v>1</v>
      </c>
      <c r="BY677" s="126">
        <v>0</v>
      </c>
      <c r="BZ677" s="126">
        <v>18</v>
      </c>
      <c r="CA677" s="126">
        <v>8</v>
      </c>
    </row>
    <row r="678" spans="1:79" s="126" customFormat="1" ht="11.25" customHeight="1" x14ac:dyDescent="0.2">
      <c r="A678" s="126" t="s">
        <v>5825</v>
      </c>
      <c r="B678" s="20">
        <v>1079</v>
      </c>
      <c r="C678" s="20" t="str">
        <f>VLOOKUP(File2Modul(A678),ModulVerantwortung,2,FALSE)</f>
        <v>dimit008</v>
      </c>
      <c r="D678" s="20"/>
      <c r="E678" s="109" t="s">
        <v>3951</v>
      </c>
      <c r="F678" s="126">
        <v>2</v>
      </c>
      <c r="G678" s="126">
        <v>1</v>
      </c>
      <c r="H678" s="126">
        <v>0</v>
      </c>
      <c r="I678" s="126">
        <v>2</v>
      </c>
      <c r="J678" s="126">
        <v>0</v>
      </c>
      <c r="K678" s="126">
        <v>2</v>
      </c>
      <c r="L678" s="126">
        <v>2</v>
      </c>
      <c r="M678" s="143" t="s">
        <v>3952</v>
      </c>
      <c r="N678" s="126">
        <v>5</v>
      </c>
      <c r="Q678" s="126">
        <v>8</v>
      </c>
      <c r="U678" s="126">
        <v>8</v>
      </c>
      <c r="V678" s="126" t="s">
        <v>3513</v>
      </c>
      <c r="W678" s="126">
        <v>2</v>
      </c>
      <c r="X678" s="126">
        <v>4</v>
      </c>
      <c r="Y678" s="126">
        <v>11</v>
      </c>
      <c r="Z678" s="126">
        <v>0</v>
      </c>
      <c r="AA678" s="126">
        <v>0</v>
      </c>
      <c r="AB678" s="126">
        <v>0</v>
      </c>
      <c r="AC678" s="126">
        <v>0</v>
      </c>
      <c r="AD678" s="126">
        <v>0</v>
      </c>
      <c r="AE678" s="126">
        <v>0</v>
      </c>
      <c r="AF678" s="126">
        <v>0.25</v>
      </c>
      <c r="AG678" s="126">
        <v>0</v>
      </c>
      <c r="AH678" s="126">
        <v>0</v>
      </c>
      <c r="AI678" s="126">
        <v>1</v>
      </c>
      <c r="BR678" s="126">
        <v>7</v>
      </c>
      <c r="BS678" s="126">
        <v>9</v>
      </c>
      <c r="BT678" s="126">
        <v>9</v>
      </c>
      <c r="BV678" s="126">
        <v>7</v>
      </c>
      <c r="BW678" s="126">
        <v>5</v>
      </c>
      <c r="BX678" s="126">
        <v>1</v>
      </c>
      <c r="BY678" s="126">
        <v>0</v>
      </c>
      <c r="BZ678" s="126">
        <v>36</v>
      </c>
      <c r="CA678" s="126">
        <v>13</v>
      </c>
    </row>
    <row r="679" spans="1:79" s="126" customFormat="1" ht="11.25" customHeight="1" x14ac:dyDescent="0.2">
      <c r="A679" s="126" t="s">
        <v>5825</v>
      </c>
      <c r="B679" s="20">
        <v>1110</v>
      </c>
      <c r="C679" s="20" t="str">
        <f>VLOOKUP(File2Modul(A679),ModulVerantwortung,2,FALSE)</f>
        <v>dimit008</v>
      </c>
      <c r="D679" s="20"/>
      <c r="E679" s="109" t="s">
        <v>3953</v>
      </c>
      <c r="F679" s="126">
        <v>2</v>
      </c>
      <c r="G679" s="126">
        <v>1</v>
      </c>
      <c r="H679" s="126">
        <v>0</v>
      </c>
      <c r="I679" s="126">
        <v>2</v>
      </c>
      <c r="J679" s="126">
        <v>0</v>
      </c>
      <c r="K679" s="126">
        <v>0</v>
      </c>
      <c r="L679" s="126">
        <v>5</v>
      </c>
      <c r="M679" s="143" t="s">
        <v>3954</v>
      </c>
      <c r="N679" s="126">
        <v>5</v>
      </c>
      <c r="Q679" s="126">
        <v>0</v>
      </c>
      <c r="U679" s="126">
        <v>7</v>
      </c>
      <c r="V679" s="126" t="s">
        <v>3513</v>
      </c>
      <c r="W679" s="126">
        <v>5</v>
      </c>
      <c r="X679" s="126">
        <v>7</v>
      </c>
      <c r="Y679" s="126">
        <v>17</v>
      </c>
      <c r="Z679" s="126">
        <v>0</v>
      </c>
      <c r="AA679" s="126">
        <v>0</v>
      </c>
      <c r="AB679" s="126">
        <v>0</v>
      </c>
      <c r="AC679" s="126">
        <v>0</v>
      </c>
      <c r="AD679" s="126">
        <v>0</v>
      </c>
      <c r="AE679" s="126">
        <v>1</v>
      </c>
      <c r="AF679" s="126">
        <v>0.28999999999999998</v>
      </c>
      <c r="AG679" s="126">
        <v>0</v>
      </c>
      <c r="AH679" s="126">
        <v>0</v>
      </c>
      <c r="AI679" s="126">
        <v>1</v>
      </c>
      <c r="BR679" s="126">
        <v>5</v>
      </c>
      <c r="BS679" s="126">
        <v>7</v>
      </c>
      <c r="BT679" s="126">
        <v>9</v>
      </c>
      <c r="BV679" s="126">
        <v>8</v>
      </c>
      <c r="BW679" s="126">
        <v>6</v>
      </c>
      <c r="BX679" s="126">
        <v>1</v>
      </c>
      <c r="BY679" s="126">
        <v>0</v>
      </c>
      <c r="BZ679" s="126">
        <v>30</v>
      </c>
      <c r="CA679" s="126">
        <v>16</v>
      </c>
    </row>
    <row r="680" spans="1:79" s="126" customFormat="1" ht="11.25" customHeight="1" x14ac:dyDescent="0.2">
      <c r="A680" s="126" t="s">
        <v>5825</v>
      </c>
      <c r="B680" s="20">
        <v>1143</v>
      </c>
      <c r="C680" s="20" t="str">
        <f>VLOOKUP(File2Modul(A680),ModulVerantwortung,2,FALSE)</f>
        <v>dimit008</v>
      </c>
      <c r="D680" s="20"/>
      <c r="E680" s="109" t="s">
        <v>3955</v>
      </c>
      <c r="F680" s="126">
        <v>4</v>
      </c>
      <c r="G680" s="126">
        <v>2</v>
      </c>
      <c r="H680" s="126">
        <v>0</v>
      </c>
      <c r="I680" s="126">
        <v>6</v>
      </c>
      <c r="J680" s="126">
        <v>1</v>
      </c>
      <c r="K680" s="126">
        <v>1</v>
      </c>
      <c r="L680" s="126">
        <v>5</v>
      </c>
      <c r="M680" s="143" t="s">
        <v>3956</v>
      </c>
      <c r="N680" s="126">
        <v>12</v>
      </c>
      <c r="Q680" s="126">
        <v>1</v>
      </c>
      <c r="U680" s="126">
        <v>17</v>
      </c>
      <c r="V680" s="126" t="s">
        <v>3767</v>
      </c>
      <c r="W680" s="126">
        <v>7</v>
      </c>
      <c r="X680" s="126">
        <v>11</v>
      </c>
      <c r="Y680" s="126">
        <v>42</v>
      </c>
      <c r="Z680" s="126">
        <v>0</v>
      </c>
      <c r="AA680" s="126">
        <v>0</v>
      </c>
      <c r="AB680" s="126">
        <v>0</v>
      </c>
      <c r="AC680" s="126">
        <v>0</v>
      </c>
      <c r="AD680" s="126">
        <v>0</v>
      </c>
      <c r="AE680" s="126">
        <v>0</v>
      </c>
      <c r="AF680" s="126">
        <v>0.35</v>
      </c>
      <c r="AG680" s="126">
        <v>1</v>
      </c>
      <c r="AH680" s="126">
        <v>0</v>
      </c>
      <c r="AI680" s="126">
        <v>1</v>
      </c>
      <c r="BR680" s="126">
        <v>5</v>
      </c>
      <c r="BS680" s="126">
        <v>8</v>
      </c>
      <c r="BT680" s="126">
        <v>8</v>
      </c>
      <c r="BV680" s="126">
        <v>18</v>
      </c>
      <c r="BW680" s="126">
        <v>12</v>
      </c>
      <c r="BX680" s="126">
        <v>1</v>
      </c>
      <c r="BY680" s="126">
        <v>0</v>
      </c>
      <c r="BZ680" s="126">
        <v>65</v>
      </c>
      <c r="CA680" s="126">
        <v>31</v>
      </c>
    </row>
    <row r="681" spans="1:79" s="126" customFormat="1" ht="11.25" customHeight="1" x14ac:dyDescent="0.2">
      <c r="A681" s="126" t="s">
        <v>5825</v>
      </c>
      <c r="B681" s="20">
        <v>1201</v>
      </c>
      <c r="C681" s="20" t="str">
        <f>VLOOKUP(File2Modul(A681),ModulVerantwortung,2,FALSE)</f>
        <v>dimit008</v>
      </c>
      <c r="D681" s="20"/>
      <c r="E681" s="109" t="s">
        <v>3957</v>
      </c>
      <c r="F681" s="126">
        <v>5</v>
      </c>
      <c r="G681" s="126">
        <v>3</v>
      </c>
      <c r="H681" s="126">
        <v>0</v>
      </c>
      <c r="I681" s="126">
        <v>7</v>
      </c>
      <c r="J681" s="126">
        <v>1</v>
      </c>
      <c r="K681" s="126">
        <v>1</v>
      </c>
      <c r="L681" s="126">
        <v>7</v>
      </c>
      <c r="M681" s="143" t="s">
        <v>3958</v>
      </c>
      <c r="N681" s="126">
        <v>12</v>
      </c>
      <c r="Q681" s="126">
        <v>1</v>
      </c>
      <c r="U681" s="126">
        <v>16</v>
      </c>
      <c r="V681" s="126" t="s">
        <v>3594</v>
      </c>
      <c r="W681" s="126">
        <v>11</v>
      </c>
      <c r="X681" s="126">
        <v>16</v>
      </c>
      <c r="Y681" s="126">
        <v>41</v>
      </c>
      <c r="Z681" s="126">
        <v>0</v>
      </c>
      <c r="AA681" s="126">
        <v>0</v>
      </c>
      <c r="AB681" s="126">
        <v>0</v>
      </c>
      <c r="AC681" s="126">
        <v>0</v>
      </c>
      <c r="AD681" s="126">
        <v>0</v>
      </c>
      <c r="AE681" s="126">
        <v>1</v>
      </c>
      <c r="AF681" s="126">
        <v>0.44</v>
      </c>
      <c r="AG681" s="126">
        <v>1</v>
      </c>
      <c r="AH681" s="126">
        <v>1</v>
      </c>
      <c r="AI681" s="126">
        <v>1</v>
      </c>
      <c r="BR681" s="126">
        <v>6</v>
      </c>
      <c r="BS681" s="126">
        <v>9</v>
      </c>
      <c r="BT681" s="126">
        <v>10</v>
      </c>
      <c r="BV681" s="126">
        <v>21</v>
      </c>
      <c r="BW681" s="126">
        <v>13</v>
      </c>
      <c r="BX681" s="126">
        <v>1</v>
      </c>
      <c r="BY681" s="126">
        <v>0</v>
      </c>
      <c r="BZ681" s="126">
        <v>87</v>
      </c>
      <c r="CA681" s="126">
        <v>39</v>
      </c>
    </row>
    <row r="682" spans="1:79" s="126" customFormat="1" ht="11.25" customHeight="1" x14ac:dyDescent="0.2">
      <c r="A682" s="126" t="s">
        <v>5825</v>
      </c>
      <c r="B682" s="20">
        <v>1258</v>
      </c>
      <c r="C682" s="20" t="str">
        <f>VLOOKUP(File2Modul(A682),ModulVerantwortung,2,FALSE)</f>
        <v>dimit008</v>
      </c>
      <c r="D682" s="20"/>
      <c r="E682" s="109" t="s">
        <v>3959</v>
      </c>
      <c r="F682" s="126">
        <v>8</v>
      </c>
      <c r="G682" s="126">
        <v>3</v>
      </c>
      <c r="H682" s="126">
        <v>0</v>
      </c>
      <c r="I682" s="126">
        <v>36</v>
      </c>
      <c r="J682" s="126">
        <v>0</v>
      </c>
      <c r="K682" s="126">
        <v>0</v>
      </c>
      <c r="L682" s="126">
        <v>6</v>
      </c>
      <c r="M682" s="143" t="s">
        <v>3960</v>
      </c>
      <c r="N682" s="126">
        <v>15</v>
      </c>
      <c r="Q682" s="126">
        <v>1</v>
      </c>
      <c r="U682" s="126">
        <v>23</v>
      </c>
      <c r="V682" s="126" t="s">
        <v>3752</v>
      </c>
      <c r="W682" s="126">
        <v>7</v>
      </c>
      <c r="X682" s="126">
        <v>15</v>
      </c>
      <c r="Y682" s="126">
        <v>60</v>
      </c>
      <c r="Z682" s="126">
        <v>0</v>
      </c>
      <c r="AA682" s="126">
        <v>0</v>
      </c>
      <c r="AB682" s="126">
        <v>0</v>
      </c>
      <c r="AC682" s="126">
        <v>0</v>
      </c>
      <c r="AD682" s="126">
        <v>1</v>
      </c>
      <c r="AE682" s="126">
        <v>1</v>
      </c>
      <c r="AF682" s="126">
        <v>1.57</v>
      </c>
      <c r="AG682" s="126">
        <v>2</v>
      </c>
      <c r="AH682" s="126">
        <v>1</v>
      </c>
      <c r="AI682" s="126">
        <v>1</v>
      </c>
      <c r="BR682" s="126">
        <v>4</v>
      </c>
      <c r="BS682" s="126">
        <v>9</v>
      </c>
      <c r="BT682" s="126">
        <v>10</v>
      </c>
      <c r="BV682" s="126">
        <v>32</v>
      </c>
      <c r="BW682" s="126">
        <v>16</v>
      </c>
      <c r="BX682" s="126">
        <v>1</v>
      </c>
      <c r="BY682" s="126">
        <v>0</v>
      </c>
      <c r="BZ682" s="126">
        <v>112</v>
      </c>
      <c r="CA682" s="126">
        <v>40</v>
      </c>
    </row>
    <row r="683" spans="1:79" s="126" customFormat="1" ht="11.25" customHeight="1" x14ac:dyDescent="0.2">
      <c r="A683" s="126" t="s">
        <v>5825</v>
      </c>
      <c r="B683" s="20">
        <v>1334</v>
      </c>
      <c r="C683" s="20" t="str">
        <f>VLOOKUP(File2Modul(A683),ModulVerantwortung,2,FALSE)</f>
        <v>dimit008</v>
      </c>
      <c r="D683" s="20"/>
      <c r="E683" s="109" t="s">
        <v>3961</v>
      </c>
      <c r="F683" s="126">
        <v>19</v>
      </c>
      <c r="G683" s="126">
        <v>2</v>
      </c>
      <c r="H683" s="126">
        <v>0</v>
      </c>
      <c r="I683" s="126">
        <v>19</v>
      </c>
      <c r="J683" s="126">
        <v>1</v>
      </c>
      <c r="K683" s="126">
        <v>0</v>
      </c>
      <c r="L683" s="126">
        <v>16</v>
      </c>
      <c r="M683" s="143" t="s">
        <v>5826</v>
      </c>
      <c r="N683" s="126">
        <v>43</v>
      </c>
      <c r="Q683" s="126">
        <v>1</v>
      </c>
      <c r="U683" s="126">
        <v>62</v>
      </c>
      <c r="V683" s="126" t="s">
        <v>5827</v>
      </c>
      <c r="W683" s="126">
        <v>24</v>
      </c>
      <c r="X683" s="126">
        <v>43</v>
      </c>
      <c r="Y683" s="126">
        <v>165</v>
      </c>
      <c r="Z683" s="126">
        <v>0</v>
      </c>
      <c r="AA683" s="126">
        <v>0</v>
      </c>
      <c r="AB683" s="126">
        <v>0</v>
      </c>
      <c r="AC683" s="126">
        <v>0</v>
      </c>
      <c r="AD683" s="126">
        <v>0</v>
      </c>
      <c r="AE683" s="126">
        <v>1</v>
      </c>
      <c r="AF683" s="126">
        <v>0.31</v>
      </c>
      <c r="AG683" s="126">
        <v>1</v>
      </c>
      <c r="AH683" s="126">
        <v>1</v>
      </c>
      <c r="AI683" s="126">
        <v>1</v>
      </c>
      <c r="BR683" s="126">
        <v>5</v>
      </c>
      <c r="BS683" s="126">
        <v>9</v>
      </c>
      <c r="BT683" s="126">
        <v>9</v>
      </c>
      <c r="BV683" s="126">
        <v>83</v>
      </c>
      <c r="BW683" s="126">
        <v>44</v>
      </c>
      <c r="BX683" s="126">
        <v>1</v>
      </c>
      <c r="BY683" s="126">
        <v>0</v>
      </c>
      <c r="BZ683" s="126">
        <v>319</v>
      </c>
      <c r="CA683" s="126">
        <v>110</v>
      </c>
    </row>
    <row r="684" spans="1:79" s="126" customFormat="1" ht="11.25" customHeight="1" x14ac:dyDescent="0.2">
      <c r="A684" s="126" t="s">
        <v>5825</v>
      </c>
      <c r="B684" s="20">
        <v>1515</v>
      </c>
      <c r="C684" s="20" t="str">
        <f>VLOOKUP(File2Modul(A684),ModulVerantwortung,2,FALSE)</f>
        <v>dimit008</v>
      </c>
      <c r="D684" s="20"/>
      <c r="E684" s="109" t="s">
        <v>3962</v>
      </c>
      <c r="F684" s="126">
        <v>5</v>
      </c>
      <c r="G684" s="126">
        <v>4</v>
      </c>
      <c r="H684" s="126">
        <v>0</v>
      </c>
      <c r="I684" s="126">
        <v>5</v>
      </c>
      <c r="J684" s="126">
        <v>1</v>
      </c>
      <c r="K684" s="126">
        <v>1</v>
      </c>
      <c r="L684" s="126">
        <v>3</v>
      </c>
      <c r="M684" s="143" t="s">
        <v>3963</v>
      </c>
      <c r="N684" s="126">
        <v>10</v>
      </c>
      <c r="Q684" s="126">
        <v>1</v>
      </c>
      <c r="U684" s="126">
        <v>14</v>
      </c>
      <c r="V684" s="126" t="s">
        <v>3729</v>
      </c>
      <c r="W684" s="126">
        <v>15</v>
      </c>
      <c r="X684" s="126">
        <v>20</v>
      </c>
      <c r="Y684" s="126">
        <v>41</v>
      </c>
      <c r="Z684" s="126">
        <v>0</v>
      </c>
      <c r="AA684" s="126">
        <v>0</v>
      </c>
      <c r="AB684" s="126">
        <v>0</v>
      </c>
      <c r="AC684" s="126">
        <v>0</v>
      </c>
      <c r="AD684" s="126">
        <v>0</v>
      </c>
      <c r="AE684" s="126">
        <v>0</v>
      </c>
      <c r="AF684" s="126">
        <v>0.36</v>
      </c>
      <c r="AG684" s="126">
        <v>1</v>
      </c>
      <c r="AH684" s="126">
        <v>0</v>
      </c>
      <c r="AI684" s="126">
        <v>1</v>
      </c>
      <c r="BR684" s="126">
        <v>8</v>
      </c>
      <c r="BS684" s="126">
        <v>15</v>
      </c>
      <c r="BT684" s="126">
        <v>15</v>
      </c>
      <c r="BV684" s="126">
        <v>18</v>
      </c>
      <c r="BW684" s="126">
        <v>10</v>
      </c>
      <c r="BX684" s="126">
        <v>1</v>
      </c>
      <c r="BY684" s="126">
        <v>0</v>
      </c>
      <c r="BZ684" s="126">
        <v>108</v>
      </c>
      <c r="CA684" s="126">
        <v>44</v>
      </c>
    </row>
    <row r="685" spans="1:79" s="126" customFormat="1" ht="11.25" customHeight="1" x14ac:dyDescent="0.2">
      <c r="A685" s="126" t="s">
        <v>5825</v>
      </c>
      <c r="B685" s="20">
        <v>1572</v>
      </c>
      <c r="C685" s="20" t="str">
        <f>VLOOKUP(File2Modul(A685),ModulVerantwortung,2,FALSE)</f>
        <v>dimit008</v>
      </c>
      <c r="D685" s="20"/>
      <c r="E685" s="109" t="s">
        <v>3964</v>
      </c>
      <c r="F685" s="126">
        <v>2</v>
      </c>
      <c r="G685" s="126">
        <v>1</v>
      </c>
      <c r="H685" s="126">
        <v>0</v>
      </c>
      <c r="I685" s="126">
        <v>2</v>
      </c>
      <c r="J685" s="126">
        <v>1</v>
      </c>
      <c r="K685" s="126">
        <v>1</v>
      </c>
      <c r="L685" s="126">
        <v>4</v>
      </c>
      <c r="M685" s="143" t="s">
        <v>3965</v>
      </c>
      <c r="N685" s="126">
        <v>9</v>
      </c>
      <c r="Q685" s="126">
        <v>1</v>
      </c>
      <c r="U685" s="126">
        <v>10</v>
      </c>
      <c r="V685" s="126" t="s">
        <v>3513</v>
      </c>
      <c r="W685" s="126">
        <v>17</v>
      </c>
      <c r="X685" s="126">
        <v>19</v>
      </c>
      <c r="Y685" s="126">
        <v>20</v>
      </c>
      <c r="Z685" s="126">
        <v>0</v>
      </c>
      <c r="AA685" s="126">
        <v>0</v>
      </c>
      <c r="AB685" s="126">
        <v>0</v>
      </c>
      <c r="AC685" s="126">
        <v>0</v>
      </c>
      <c r="AD685" s="126">
        <v>0</v>
      </c>
      <c r="AE685" s="126">
        <v>0</v>
      </c>
      <c r="AF685" s="126">
        <v>0.2</v>
      </c>
      <c r="AG685" s="126">
        <v>0</v>
      </c>
      <c r="AH685" s="126">
        <v>0</v>
      </c>
      <c r="AI685" s="126">
        <v>1</v>
      </c>
      <c r="BR685" s="126">
        <v>8</v>
      </c>
      <c r="BS685" s="126">
        <v>10</v>
      </c>
      <c r="BT685" s="126">
        <v>10</v>
      </c>
      <c r="BV685" s="126">
        <v>11</v>
      </c>
      <c r="BW685" s="126">
        <v>9</v>
      </c>
      <c r="BX685" s="126">
        <v>1</v>
      </c>
      <c r="BY685" s="126">
        <v>0</v>
      </c>
      <c r="BZ685" s="126">
        <v>61</v>
      </c>
      <c r="CA685" s="126">
        <v>34</v>
      </c>
    </row>
    <row r="686" spans="1:79" s="126" customFormat="1" ht="11.25" customHeight="1" x14ac:dyDescent="0.2">
      <c r="A686" s="126" t="s">
        <v>5825</v>
      </c>
      <c r="B686" s="20">
        <v>0</v>
      </c>
      <c r="C686" s="20" t="str">
        <f>VLOOKUP(File2Modul(A686),ModulVerantwortung,2,FALSE)</f>
        <v>dimit008</v>
      </c>
      <c r="D686" s="20"/>
      <c r="E686" s="109" t="s">
        <v>5825</v>
      </c>
      <c r="M686" s="143"/>
      <c r="O686" s="126">
        <f>IF(ISNUMBER(T686),IF(T686&lt;&gt;0,S686/T686,O$23),"")</f>
        <v>1.2985074626865671</v>
      </c>
      <c r="P686" s="126">
        <f>IF(AND(ISNUMBER(AQ686),ISNUMBER(AR686)),IF(OR(AQ686&lt;&gt;0,AR686&lt;&gt;0),(T686+BG686)/(AQ686+AR686),P$23),"")</f>
        <v>9.3079999999999998</v>
      </c>
      <c r="S686" s="126">
        <v>261</v>
      </c>
      <c r="T686" s="126">
        <v>201</v>
      </c>
      <c r="AJ686" s="126" t="s">
        <v>3502</v>
      </c>
      <c r="AK686" s="126">
        <v>22</v>
      </c>
      <c r="AL686" s="126">
        <v>0</v>
      </c>
      <c r="AM686" s="126">
        <v>24</v>
      </c>
      <c r="AN686" s="126">
        <v>124</v>
      </c>
      <c r="AO686" s="126" t="s">
        <v>3503</v>
      </c>
      <c r="AP686" s="126">
        <v>176</v>
      </c>
      <c r="AQ686" s="126">
        <v>42</v>
      </c>
      <c r="AR686" s="126">
        <v>208</v>
      </c>
      <c r="AS686" s="126">
        <v>3007</v>
      </c>
      <c r="AT686" s="126">
        <v>1525</v>
      </c>
      <c r="AU686" s="126">
        <v>1828</v>
      </c>
      <c r="AV686" s="126">
        <v>6733</v>
      </c>
      <c r="AW686" s="126">
        <v>18</v>
      </c>
      <c r="AX686" s="126">
        <v>431172</v>
      </c>
      <c r="AY686" s="126">
        <v>23953</v>
      </c>
      <c r="AZ686" s="126">
        <v>71.86</v>
      </c>
      <c r="BA686" s="126">
        <v>15.94</v>
      </c>
      <c r="BB686" s="126">
        <v>77.819999999999993</v>
      </c>
      <c r="BC686" s="126">
        <v>6</v>
      </c>
      <c r="BD686" s="126">
        <v>1594</v>
      </c>
      <c r="BE686" s="126">
        <v>498</v>
      </c>
      <c r="BF686" s="126">
        <v>878</v>
      </c>
      <c r="BG686" s="126">
        <v>2126</v>
      </c>
      <c r="BH686" s="126">
        <v>209</v>
      </c>
      <c r="BI686" s="126" t="s">
        <v>3504</v>
      </c>
      <c r="BJ686" s="126">
        <v>3.9159999999999999</v>
      </c>
      <c r="BK686" s="126">
        <v>5.0570000000000004</v>
      </c>
      <c r="BL686" s="126">
        <v>6.2990000000000004</v>
      </c>
      <c r="BM686" s="126">
        <v>4.2</v>
      </c>
      <c r="BN686" s="126">
        <v>4.4089999999999998</v>
      </c>
      <c r="BO686" s="126">
        <v>4.5049999999999999</v>
      </c>
      <c r="BP686" s="126" t="s">
        <v>3505</v>
      </c>
      <c r="BQ686" s="126">
        <v>2.7189999999999999</v>
      </c>
    </row>
    <row r="687" spans="1:79" s="126" customFormat="1" ht="11.25" customHeight="1" x14ac:dyDescent="0.2">
      <c r="A687" s="126" t="s">
        <v>5828</v>
      </c>
      <c r="B687" s="20">
        <v>55</v>
      </c>
      <c r="C687" s="20" t="e">
        <f>VLOOKUP(File2Modul(A687),ModulVerantwortung,2,FALSE)</f>
        <v>#N/A</v>
      </c>
      <c r="D687" s="20"/>
      <c r="E687" s="109" t="s">
        <v>5829</v>
      </c>
      <c r="F687" s="126">
        <v>2</v>
      </c>
      <c r="G687" s="126">
        <v>1</v>
      </c>
      <c r="H687" s="126">
        <v>0</v>
      </c>
      <c r="I687" s="126">
        <v>2</v>
      </c>
      <c r="J687" s="126">
        <v>0</v>
      </c>
      <c r="K687" s="126">
        <v>1</v>
      </c>
      <c r="L687" s="126">
        <v>0</v>
      </c>
      <c r="M687" s="143"/>
      <c r="N687" s="126">
        <v>2</v>
      </c>
      <c r="Q687" s="126">
        <v>0</v>
      </c>
      <c r="U687" s="126">
        <v>2</v>
      </c>
      <c r="V687" s="126" t="s">
        <v>3513</v>
      </c>
      <c r="W687" s="126">
        <v>0</v>
      </c>
      <c r="X687" s="126">
        <v>2</v>
      </c>
      <c r="Y687" s="126">
        <v>5</v>
      </c>
      <c r="Z687" s="126">
        <v>0</v>
      </c>
      <c r="AA687" s="126">
        <v>0</v>
      </c>
      <c r="AB687" s="126">
        <v>0</v>
      </c>
      <c r="AC687" s="126">
        <v>0</v>
      </c>
      <c r="AD687" s="126">
        <v>0</v>
      </c>
      <c r="AE687" s="126">
        <v>1</v>
      </c>
      <c r="AF687" s="126">
        <v>1</v>
      </c>
      <c r="AG687" s="126">
        <v>0</v>
      </c>
      <c r="AH687" s="126">
        <v>0</v>
      </c>
      <c r="AI687" s="126">
        <v>1</v>
      </c>
      <c r="BR687" s="126">
        <v>7</v>
      </c>
      <c r="BS687" s="126">
        <v>10</v>
      </c>
      <c r="BT687" s="126">
        <v>15</v>
      </c>
      <c r="BV687" s="126">
        <v>4</v>
      </c>
      <c r="BW687" s="126">
        <v>3</v>
      </c>
      <c r="BX687" s="126">
        <v>1</v>
      </c>
      <c r="BY687" s="126">
        <v>0</v>
      </c>
      <c r="BZ687" s="126">
        <v>19</v>
      </c>
      <c r="CA687" s="126">
        <v>11</v>
      </c>
    </row>
    <row r="688" spans="1:79" s="126" customFormat="1" ht="11.25" customHeight="1" x14ac:dyDescent="0.2">
      <c r="A688" s="126" t="s">
        <v>5828</v>
      </c>
      <c r="B688" s="20">
        <v>71</v>
      </c>
      <c r="C688" s="20" t="e">
        <f>VLOOKUP(File2Modul(A688),ModulVerantwortung,2,FALSE)</f>
        <v>#N/A</v>
      </c>
      <c r="D688" s="20"/>
      <c r="E688" s="109" t="s">
        <v>5830</v>
      </c>
      <c r="F688" s="126">
        <v>1</v>
      </c>
      <c r="G688" s="126">
        <v>0</v>
      </c>
      <c r="H688" s="126">
        <v>0</v>
      </c>
      <c r="I688" s="126">
        <v>1</v>
      </c>
      <c r="J688" s="126">
        <v>0</v>
      </c>
      <c r="K688" s="126">
        <v>1</v>
      </c>
      <c r="L688" s="126">
        <v>1</v>
      </c>
      <c r="M688" s="143" t="s">
        <v>5831</v>
      </c>
      <c r="N688" s="126">
        <v>2</v>
      </c>
      <c r="Q688" s="126">
        <v>0</v>
      </c>
      <c r="U688" s="126">
        <v>2</v>
      </c>
      <c r="V688" s="126" t="s">
        <v>3507</v>
      </c>
      <c r="W688" s="126">
        <v>1</v>
      </c>
      <c r="X688" s="126">
        <v>2</v>
      </c>
      <c r="Y688" s="126">
        <v>7</v>
      </c>
      <c r="Z688" s="126">
        <v>0</v>
      </c>
      <c r="AA688" s="126">
        <v>0</v>
      </c>
      <c r="AB688" s="126">
        <v>0</v>
      </c>
      <c r="AC688" s="126">
        <v>0</v>
      </c>
      <c r="AD688" s="126">
        <v>0</v>
      </c>
      <c r="AE688" s="126">
        <v>1</v>
      </c>
      <c r="AF688" s="126">
        <v>0.5</v>
      </c>
      <c r="AG688" s="126">
        <v>0</v>
      </c>
      <c r="AH688" s="126">
        <v>0</v>
      </c>
      <c r="AI688" s="126">
        <v>1</v>
      </c>
      <c r="BR688" s="126">
        <v>9</v>
      </c>
      <c r="BS688" s="126">
        <v>9</v>
      </c>
      <c r="BT688" s="126">
        <v>14</v>
      </c>
      <c r="BV688" s="126">
        <v>3</v>
      </c>
      <c r="BW688" s="126">
        <v>3</v>
      </c>
      <c r="BX688" s="126">
        <v>1</v>
      </c>
      <c r="BY688" s="126">
        <v>0</v>
      </c>
      <c r="BZ688" s="126">
        <v>19</v>
      </c>
      <c r="CA688" s="126">
        <v>9</v>
      </c>
    </row>
    <row r="689" spans="1:79" s="126" customFormat="1" ht="11.25" customHeight="1" x14ac:dyDescent="0.2">
      <c r="A689" s="126" t="s">
        <v>5828</v>
      </c>
      <c r="B689" s="20">
        <v>89</v>
      </c>
      <c r="C689" s="20" t="e">
        <f>VLOOKUP(File2Modul(A689),ModulVerantwortung,2,FALSE)</f>
        <v>#N/A</v>
      </c>
      <c r="D689" s="20"/>
      <c r="E689" s="109" t="s">
        <v>5832</v>
      </c>
      <c r="F689" s="126">
        <v>3</v>
      </c>
      <c r="G689" s="126">
        <v>2</v>
      </c>
      <c r="H689" s="126">
        <v>0</v>
      </c>
      <c r="I689" s="126">
        <v>3</v>
      </c>
      <c r="J689" s="126">
        <v>1</v>
      </c>
      <c r="K689" s="126">
        <v>1</v>
      </c>
      <c r="L689" s="126">
        <v>1</v>
      </c>
      <c r="M689" s="143" t="s">
        <v>5833</v>
      </c>
      <c r="N689" s="126">
        <v>6</v>
      </c>
      <c r="Q689" s="126">
        <v>0</v>
      </c>
      <c r="U689" s="126">
        <v>9</v>
      </c>
      <c r="V689" s="126" t="s">
        <v>3904</v>
      </c>
      <c r="W689" s="126">
        <v>1</v>
      </c>
      <c r="X689" s="126">
        <v>4</v>
      </c>
      <c r="Y689" s="126">
        <v>22</v>
      </c>
      <c r="Z689" s="126">
        <v>0</v>
      </c>
      <c r="AA689" s="126">
        <v>0</v>
      </c>
      <c r="AB689" s="126">
        <v>0</v>
      </c>
      <c r="AC689" s="126">
        <v>0</v>
      </c>
      <c r="AD689" s="126">
        <v>0</v>
      </c>
      <c r="AE689" s="126">
        <v>3</v>
      </c>
      <c r="AF689" s="126">
        <v>0.33</v>
      </c>
      <c r="AG689" s="126">
        <v>0</v>
      </c>
      <c r="AH689" s="126">
        <v>1</v>
      </c>
      <c r="AI689" s="126">
        <v>1</v>
      </c>
      <c r="BR689" s="126">
        <v>7</v>
      </c>
      <c r="BS689" s="126">
        <v>10</v>
      </c>
      <c r="BT689" s="126">
        <v>15</v>
      </c>
      <c r="BV689" s="126">
        <v>12</v>
      </c>
      <c r="BW689" s="126">
        <v>9</v>
      </c>
      <c r="BX689" s="126">
        <v>1</v>
      </c>
      <c r="BY689" s="126">
        <v>0</v>
      </c>
      <c r="BZ689" s="126">
        <v>60</v>
      </c>
      <c r="CA689" s="126">
        <v>31</v>
      </c>
    </row>
    <row r="690" spans="1:79" s="126" customFormat="1" ht="11.25" customHeight="1" x14ac:dyDescent="0.2">
      <c r="A690" s="126" t="s">
        <v>5828</v>
      </c>
      <c r="B690" s="20">
        <v>119</v>
      </c>
      <c r="C690" s="20" t="e">
        <f>VLOOKUP(File2Modul(A690),ModulVerantwortung,2,FALSE)</f>
        <v>#N/A</v>
      </c>
      <c r="D690" s="20"/>
      <c r="E690" s="109" t="s">
        <v>5834</v>
      </c>
      <c r="F690" s="126">
        <v>2</v>
      </c>
      <c r="G690" s="126">
        <v>1</v>
      </c>
      <c r="H690" s="126">
        <v>0</v>
      </c>
      <c r="I690" s="126">
        <v>2</v>
      </c>
      <c r="J690" s="126">
        <v>0</v>
      </c>
      <c r="K690" s="126">
        <v>1</v>
      </c>
      <c r="L690" s="126">
        <v>0</v>
      </c>
      <c r="M690" s="143"/>
      <c r="N690" s="126">
        <v>2</v>
      </c>
      <c r="Q690" s="126">
        <v>0</v>
      </c>
      <c r="U690" s="126">
        <v>2</v>
      </c>
      <c r="V690" s="126" t="s">
        <v>3513</v>
      </c>
      <c r="W690" s="126">
        <v>0</v>
      </c>
      <c r="X690" s="126">
        <v>2</v>
      </c>
      <c r="Y690" s="126">
        <v>6</v>
      </c>
      <c r="Z690" s="126">
        <v>0</v>
      </c>
      <c r="AA690" s="126">
        <v>0</v>
      </c>
      <c r="AB690" s="126">
        <v>0</v>
      </c>
      <c r="AC690" s="126">
        <v>0</v>
      </c>
      <c r="AD690" s="126">
        <v>0</v>
      </c>
      <c r="AE690" s="126">
        <v>1</v>
      </c>
      <c r="AF690" s="126">
        <v>1</v>
      </c>
      <c r="AG690" s="126">
        <v>0</v>
      </c>
      <c r="AH690" s="126">
        <v>0</v>
      </c>
      <c r="AI690" s="126">
        <v>1</v>
      </c>
      <c r="BR690" s="126">
        <v>7</v>
      </c>
      <c r="BS690" s="126">
        <v>10</v>
      </c>
      <c r="BT690" s="126">
        <v>15</v>
      </c>
      <c r="BV690" s="126">
        <v>4</v>
      </c>
      <c r="BW690" s="126">
        <v>3</v>
      </c>
      <c r="BX690" s="126">
        <v>1</v>
      </c>
      <c r="BY690" s="126">
        <v>0</v>
      </c>
      <c r="BZ690" s="126">
        <v>19</v>
      </c>
      <c r="CA690" s="126">
        <v>11</v>
      </c>
    </row>
    <row r="691" spans="1:79" s="126" customFormat="1" ht="11.25" customHeight="1" x14ac:dyDescent="0.2">
      <c r="A691" s="126" t="s">
        <v>5828</v>
      </c>
      <c r="B691" s="20">
        <v>0</v>
      </c>
      <c r="C691" s="20" t="e">
        <f>VLOOKUP(File2Modul(A691),ModulVerantwortung,2,FALSE)</f>
        <v>#N/A</v>
      </c>
      <c r="D691" s="20"/>
      <c r="E691" s="109" t="s">
        <v>5828</v>
      </c>
      <c r="M691" s="143"/>
      <c r="O691" s="126">
        <f>IF(ISNUMBER(T691),IF(T691&lt;&gt;0,S691/T691,O$23),"")</f>
        <v>1.25</v>
      </c>
      <c r="P691" s="126">
        <f>IF(AND(ISNUMBER(AQ691),ISNUMBER(AR691)),IF(OR(AQ691&lt;&gt;0,AR691&lt;&gt;0),(T691+BG691)/(AQ691+AR691),P$23),"")</f>
        <v>7.6764705882352944</v>
      </c>
      <c r="S691" s="126">
        <v>20</v>
      </c>
      <c r="T691" s="126">
        <v>16</v>
      </c>
      <c r="AJ691" s="126" t="s">
        <v>3502</v>
      </c>
      <c r="AK691" s="126">
        <v>2</v>
      </c>
      <c r="AL691" s="126">
        <v>0</v>
      </c>
      <c r="AM691" s="126">
        <v>4</v>
      </c>
      <c r="AN691" s="126">
        <v>6</v>
      </c>
      <c r="AO691" s="126" t="s">
        <v>3503</v>
      </c>
      <c r="AP691" s="126">
        <v>33</v>
      </c>
      <c r="AQ691" s="126">
        <v>30</v>
      </c>
      <c r="AR691" s="126">
        <v>38</v>
      </c>
      <c r="AS691" s="126">
        <v>604</v>
      </c>
      <c r="AT691" s="126">
        <v>326</v>
      </c>
      <c r="AU691" s="126">
        <v>347</v>
      </c>
      <c r="AV691" s="126">
        <v>1187</v>
      </c>
      <c r="AW691" s="126">
        <v>20.48</v>
      </c>
      <c r="AX691" s="126">
        <v>75305</v>
      </c>
      <c r="AY691" s="126">
        <v>3677</v>
      </c>
      <c r="AZ691" s="126">
        <v>12.55</v>
      </c>
      <c r="BA691" s="126">
        <v>0.01</v>
      </c>
      <c r="BB691" s="126">
        <v>99.92</v>
      </c>
      <c r="BC691" s="126">
        <v>2</v>
      </c>
      <c r="BD691" s="126">
        <v>127</v>
      </c>
      <c r="BE691" s="126">
        <v>43</v>
      </c>
      <c r="BF691" s="126">
        <v>95</v>
      </c>
      <c r="BG691" s="126">
        <v>506</v>
      </c>
      <c r="BH691" s="126">
        <v>6</v>
      </c>
      <c r="BI691" s="126" t="s">
        <v>3504</v>
      </c>
      <c r="BJ691" s="126">
        <v>0.27500000000000002</v>
      </c>
      <c r="BK691" s="126">
        <v>0.29699999999999999</v>
      </c>
      <c r="BL691" s="126">
        <v>0.30299999999999999</v>
      </c>
      <c r="BM691" s="126">
        <v>1.5309999999999999</v>
      </c>
      <c r="BN691" s="126">
        <v>1.635</v>
      </c>
      <c r="BO691" s="126">
        <v>1.7050000000000001</v>
      </c>
      <c r="BP691" s="126" t="s">
        <v>3505</v>
      </c>
      <c r="BQ691" s="126">
        <v>1.044</v>
      </c>
    </row>
    <row r="692" spans="1:79" s="126" customFormat="1" ht="11.25" customHeight="1" x14ac:dyDescent="0.2">
      <c r="A692" s="126" t="s">
        <v>5835</v>
      </c>
      <c r="B692" s="20">
        <v>63</v>
      </c>
      <c r="C692" s="20" t="str">
        <f>VLOOKUP(File2Modul(A692),ModulVerantwortung,2,FALSE)</f>
        <v>dimit008</v>
      </c>
      <c r="D692" s="20"/>
      <c r="E692" s="109" t="s">
        <v>3966</v>
      </c>
      <c r="F692" s="126">
        <v>1</v>
      </c>
      <c r="G692" s="126">
        <v>0</v>
      </c>
      <c r="H692" s="126">
        <v>0</v>
      </c>
      <c r="I692" s="126">
        <v>1</v>
      </c>
      <c r="J692" s="126">
        <v>0</v>
      </c>
      <c r="K692" s="126">
        <v>1</v>
      </c>
      <c r="L692" s="126">
        <v>4</v>
      </c>
      <c r="M692" s="143" t="s">
        <v>5836</v>
      </c>
      <c r="N692" s="126">
        <v>88</v>
      </c>
      <c r="Q692" s="126">
        <v>0</v>
      </c>
      <c r="U692" s="126">
        <v>88</v>
      </c>
      <c r="V692" s="126" t="s">
        <v>3507</v>
      </c>
      <c r="W692" s="126">
        <v>8</v>
      </c>
      <c r="X692" s="126">
        <v>9</v>
      </c>
      <c r="Y692" s="126">
        <v>166</v>
      </c>
      <c r="Z692" s="126">
        <v>0</v>
      </c>
      <c r="AA692" s="126">
        <v>0</v>
      </c>
      <c r="AB692" s="126">
        <v>0</v>
      </c>
      <c r="AC692" s="126">
        <v>0</v>
      </c>
      <c r="AD692" s="126">
        <v>0</v>
      </c>
      <c r="AE692" s="126">
        <v>2</v>
      </c>
      <c r="AF692" s="126">
        <v>0.01</v>
      </c>
      <c r="AG692" s="126">
        <v>0</v>
      </c>
      <c r="AH692" s="126">
        <v>0</v>
      </c>
      <c r="AI692" s="126">
        <v>1</v>
      </c>
      <c r="BR692" s="126">
        <v>7</v>
      </c>
      <c r="BS692" s="126">
        <v>7</v>
      </c>
      <c r="BT692" s="126">
        <v>7</v>
      </c>
      <c r="BV692" s="126">
        <v>90</v>
      </c>
      <c r="BW692" s="126">
        <v>90</v>
      </c>
      <c r="BX692" s="126">
        <v>1</v>
      </c>
      <c r="BY692" s="126">
        <v>0</v>
      </c>
      <c r="BZ692" s="126">
        <v>393</v>
      </c>
      <c r="CA692" s="126">
        <v>261</v>
      </c>
    </row>
    <row r="693" spans="1:79" s="126" customFormat="1" ht="11.25" customHeight="1" x14ac:dyDescent="0.2">
      <c r="A693" s="126" t="s">
        <v>5835</v>
      </c>
      <c r="B693" s="20">
        <v>240</v>
      </c>
      <c r="C693" s="20" t="str">
        <f>VLOOKUP(File2Modul(A693),ModulVerantwortung,2,FALSE)</f>
        <v>dimit008</v>
      </c>
      <c r="D693" s="20"/>
      <c r="E693" s="109" t="s">
        <v>3967</v>
      </c>
      <c r="F693" s="126">
        <v>2</v>
      </c>
      <c r="G693" s="126">
        <v>1</v>
      </c>
      <c r="H693" s="126">
        <v>0</v>
      </c>
      <c r="I693" s="126">
        <v>2</v>
      </c>
      <c r="J693" s="126">
        <v>1</v>
      </c>
      <c r="K693" s="126">
        <v>0</v>
      </c>
      <c r="L693" s="126">
        <v>2</v>
      </c>
      <c r="M693" s="143" t="s">
        <v>5837</v>
      </c>
      <c r="N693" s="126">
        <v>90</v>
      </c>
      <c r="Q693" s="126">
        <v>1</v>
      </c>
      <c r="U693" s="126">
        <v>91</v>
      </c>
      <c r="V693" s="126" t="s">
        <v>3513</v>
      </c>
      <c r="W693" s="126">
        <v>6</v>
      </c>
      <c r="X693" s="126">
        <v>8</v>
      </c>
      <c r="Y693" s="126">
        <v>124</v>
      </c>
      <c r="Z693" s="126">
        <v>0</v>
      </c>
      <c r="AA693" s="126">
        <v>0</v>
      </c>
      <c r="AB693" s="126">
        <v>0</v>
      </c>
      <c r="AC693" s="126">
        <v>0</v>
      </c>
      <c r="AD693" s="126">
        <v>0</v>
      </c>
      <c r="AE693" s="126">
        <v>5</v>
      </c>
      <c r="AF693" s="126">
        <v>0.02</v>
      </c>
      <c r="AG693" s="126">
        <v>0</v>
      </c>
      <c r="AH693" s="126">
        <v>0</v>
      </c>
      <c r="AI693" s="126">
        <v>1</v>
      </c>
      <c r="BR693" s="126">
        <v>7</v>
      </c>
      <c r="BS693" s="126">
        <v>7</v>
      </c>
      <c r="BT693" s="126">
        <v>7</v>
      </c>
      <c r="BV693" s="126">
        <v>97</v>
      </c>
      <c r="BW693" s="126">
        <v>95</v>
      </c>
      <c r="BX693" s="126">
        <v>1</v>
      </c>
      <c r="BY693" s="126">
        <v>0</v>
      </c>
      <c r="BZ693" s="126">
        <v>435</v>
      </c>
      <c r="CA693" s="126">
        <v>275</v>
      </c>
    </row>
    <row r="694" spans="1:79" s="126" customFormat="1" ht="11.25" customHeight="1" x14ac:dyDescent="0.2">
      <c r="A694" s="126" t="s">
        <v>5835</v>
      </c>
      <c r="B694" s="20">
        <v>377</v>
      </c>
      <c r="C694" s="20" t="str">
        <f>VLOOKUP(File2Modul(A694),ModulVerantwortung,2,FALSE)</f>
        <v>dimit008</v>
      </c>
      <c r="D694" s="20"/>
      <c r="E694" s="109" t="s">
        <v>5838</v>
      </c>
      <c r="F694" s="126">
        <v>2</v>
      </c>
      <c r="G694" s="126">
        <v>1</v>
      </c>
      <c r="H694" s="126">
        <v>0</v>
      </c>
      <c r="I694" s="126">
        <v>2</v>
      </c>
      <c r="J694" s="126">
        <v>1</v>
      </c>
      <c r="K694" s="126">
        <v>1</v>
      </c>
      <c r="L694" s="126">
        <v>2</v>
      </c>
      <c r="M694" s="143" t="s">
        <v>5839</v>
      </c>
      <c r="N694" s="126">
        <v>47</v>
      </c>
      <c r="Q694" s="126">
        <v>0</v>
      </c>
      <c r="U694" s="126">
        <v>49</v>
      </c>
      <c r="V694" s="126" t="s">
        <v>3513</v>
      </c>
      <c r="W694" s="126">
        <v>6</v>
      </c>
      <c r="X694" s="126">
        <v>8</v>
      </c>
      <c r="Y694" s="126">
        <v>72</v>
      </c>
      <c r="Z694" s="126">
        <v>0</v>
      </c>
      <c r="AA694" s="126">
        <v>0</v>
      </c>
      <c r="AB694" s="126">
        <v>0</v>
      </c>
      <c r="AC694" s="126">
        <v>0</v>
      </c>
      <c r="AD694" s="126">
        <v>0</v>
      </c>
      <c r="AE694" s="126">
        <v>1</v>
      </c>
      <c r="AF694" s="126">
        <v>0.04</v>
      </c>
      <c r="AG694" s="126">
        <v>0</v>
      </c>
      <c r="AH694" s="126">
        <v>0</v>
      </c>
      <c r="AI694" s="126">
        <v>1</v>
      </c>
      <c r="BR694" s="126">
        <v>11</v>
      </c>
      <c r="BS694" s="126">
        <v>12</v>
      </c>
      <c r="BT694" s="126">
        <v>12</v>
      </c>
      <c r="BV694" s="126">
        <v>50</v>
      </c>
      <c r="BW694" s="126">
        <v>48</v>
      </c>
      <c r="BX694" s="126">
        <v>1</v>
      </c>
      <c r="BY694" s="126">
        <v>0</v>
      </c>
      <c r="BZ694" s="126">
        <v>401</v>
      </c>
      <c r="CA694" s="126">
        <v>176</v>
      </c>
    </row>
    <row r="695" spans="1:79" s="126" customFormat="1" ht="11.25" customHeight="1" x14ac:dyDescent="0.2">
      <c r="A695" s="126" t="s">
        <v>5835</v>
      </c>
      <c r="B695" s="20">
        <v>460</v>
      </c>
      <c r="C695" s="20" t="str">
        <f>VLOOKUP(File2Modul(A695),ModulVerantwortung,2,FALSE)</f>
        <v>dimit008</v>
      </c>
      <c r="D695" s="20"/>
      <c r="E695" s="109" t="s">
        <v>3968</v>
      </c>
      <c r="F695" s="126">
        <v>4</v>
      </c>
      <c r="G695" s="126">
        <v>3</v>
      </c>
      <c r="H695" s="126">
        <v>0</v>
      </c>
      <c r="I695" s="126">
        <v>4</v>
      </c>
      <c r="J695" s="126">
        <v>0</v>
      </c>
      <c r="K695" s="126">
        <v>1</v>
      </c>
      <c r="L695" s="126">
        <v>2</v>
      </c>
      <c r="M695" s="143" t="s">
        <v>5840</v>
      </c>
      <c r="N695" s="126">
        <v>7</v>
      </c>
      <c r="Q695" s="126">
        <v>0</v>
      </c>
      <c r="U695" s="126">
        <v>9</v>
      </c>
      <c r="V695" s="126" t="s">
        <v>3767</v>
      </c>
      <c r="W695" s="126">
        <v>2</v>
      </c>
      <c r="X695" s="126">
        <v>6</v>
      </c>
      <c r="Y695" s="126">
        <v>34</v>
      </c>
      <c r="Z695" s="126">
        <v>0</v>
      </c>
      <c r="AA695" s="126">
        <v>0</v>
      </c>
      <c r="AB695" s="126">
        <v>0</v>
      </c>
      <c r="AC695" s="126">
        <v>0</v>
      </c>
      <c r="AD695" s="126">
        <v>0</v>
      </c>
      <c r="AE695" s="126">
        <v>1</v>
      </c>
      <c r="AF695" s="126">
        <v>0.44</v>
      </c>
      <c r="AG695" s="126">
        <v>1</v>
      </c>
      <c r="AH695" s="126">
        <v>0</v>
      </c>
      <c r="AI695" s="126">
        <v>1</v>
      </c>
      <c r="BR695" s="126">
        <v>5</v>
      </c>
      <c r="BS695" s="126">
        <v>8</v>
      </c>
      <c r="BT695" s="126">
        <v>8</v>
      </c>
      <c r="BV695" s="126">
        <v>11</v>
      </c>
      <c r="BW695" s="126">
        <v>7</v>
      </c>
      <c r="BX695" s="126">
        <v>1</v>
      </c>
      <c r="BY695" s="126">
        <v>0</v>
      </c>
      <c r="BZ695" s="126">
        <v>42</v>
      </c>
      <c r="CA695" s="126">
        <v>19</v>
      </c>
    </row>
    <row r="696" spans="1:79" s="126" customFormat="1" ht="11.25" customHeight="1" x14ac:dyDescent="0.2">
      <c r="A696" s="126" t="s">
        <v>5835</v>
      </c>
      <c r="B696" s="20">
        <v>505</v>
      </c>
      <c r="C696" s="20" t="str">
        <f>VLOOKUP(File2Modul(A696),ModulVerantwortung,2,FALSE)</f>
        <v>dimit008</v>
      </c>
      <c r="D696" s="20"/>
      <c r="E696" s="109" t="s">
        <v>3969</v>
      </c>
      <c r="F696" s="126">
        <v>2</v>
      </c>
      <c r="G696" s="126">
        <v>1</v>
      </c>
      <c r="H696" s="126">
        <v>0</v>
      </c>
      <c r="I696" s="126">
        <v>2</v>
      </c>
      <c r="J696" s="126">
        <v>0</v>
      </c>
      <c r="K696" s="126">
        <v>1</v>
      </c>
      <c r="L696" s="126">
        <v>1</v>
      </c>
      <c r="M696" s="143" t="s">
        <v>5841</v>
      </c>
      <c r="N696" s="126">
        <v>4</v>
      </c>
      <c r="Q696" s="126">
        <v>0</v>
      </c>
      <c r="U696" s="126">
        <v>5</v>
      </c>
      <c r="V696" s="126" t="s">
        <v>3513</v>
      </c>
      <c r="W696" s="126">
        <v>1</v>
      </c>
      <c r="X696" s="126">
        <v>3</v>
      </c>
      <c r="Y696" s="126">
        <v>12</v>
      </c>
      <c r="Z696" s="126">
        <v>0</v>
      </c>
      <c r="AA696" s="126">
        <v>0</v>
      </c>
      <c r="AB696" s="126">
        <v>0</v>
      </c>
      <c r="AC696" s="126">
        <v>0</v>
      </c>
      <c r="AD696" s="126">
        <v>0</v>
      </c>
      <c r="AE696" s="126">
        <v>1</v>
      </c>
      <c r="AF696" s="126">
        <v>0.4</v>
      </c>
      <c r="AG696" s="126">
        <v>0</v>
      </c>
      <c r="AH696" s="126">
        <v>0</v>
      </c>
      <c r="AI696" s="126">
        <v>1</v>
      </c>
      <c r="BR696" s="126">
        <v>5</v>
      </c>
      <c r="BS696" s="126">
        <v>7</v>
      </c>
      <c r="BT696" s="126">
        <v>7</v>
      </c>
      <c r="BV696" s="126">
        <v>5</v>
      </c>
      <c r="BW696" s="126">
        <v>4</v>
      </c>
      <c r="BX696" s="126">
        <v>1</v>
      </c>
      <c r="BY696" s="126">
        <v>0</v>
      </c>
      <c r="BZ696" s="126">
        <v>18</v>
      </c>
      <c r="CA696" s="126">
        <v>10</v>
      </c>
    </row>
    <row r="697" spans="1:79" s="126" customFormat="1" ht="11.25" customHeight="1" x14ac:dyDescent="0.2">
      <c r="A697" s="126" t="s">
        <v>5835</v>
      </c>
      <c r="B697" s="20">
        <v>0</v>
      </c>
      <c r="C697" s="20" t="str">
        <f>VLOOKUP(File2Modul(A697),ModulVerantwortung,2,FALSE)</f>
        <v>dimit008</v>
      </c>
      <c r="D697" s="20"/>
      <c r="E697" s="109" t="s">
        <v>5835</v>
      </c>
      <c r="M697" s="143"/>
      <c r="O697" s="126">
        <f>IF(ISNUMBER(T697),IF(T697&lt;&gt;0,S697/T697,O$23),"")</f>
        <v>0.39583333333333331</v>
      </c>
      <c r="P697" s="126">
        <f>IF(AND(ISNUMBER(AQ697),ISNUMBER(AR697)),IF(OR(AQ697&lt;&gt;0,AR697&lt;&gt;0),(T697+BG697)/(AQ697+AR697),P$23),"")</f>
        <v>12.798994974874372</v>
      </c>
      <c r="S697" s="126">
        <v>95</v>
      </c>
      <c r="T697" s="126">
        <v>240</v>
      </c>
      <c r="AJ697" s="126" t="s">
        <v>3502</v>
      </c>
      <c r="AK697" s="126">
        <v>2</v>
      </c>
      <c r="AL697" s="126">
        <v>3</v>
      </c>
      <c r="AM697" s="126">
        <v>5</v>
      </c>
      <c r="AN697" s="126">
        <v>26</v>
      </c>
      <c r="AO697" s="126" t="s">
        <v>3503</v>
      </c>
      <c r="AP697" s="126">
        <v>170</v>
      </c>
      <c r="AQ697" s="126">
        <v>25</v>
      </c>
      <c r="AR697" s="126">
        <v>174</v>
      </c>
      <c r="AS697" s="126">
        <v>3086</v>
      </c>
      <c r="AT697" s="126">
        <v>1168</v>
      </c>
      <c r="AU697" s="126">
        <v>1411</v>
      </c>
      <c r="AV697" s="126">
        <v>4997</v>
      </c>
      <c r="AW697" s="126">
        <v>18.45</v>
      </c>
      <c r="AX697" s="126">
        <v>434806</v>
      </c>
      <c r="AY697" s="126">
        <v>23567</v>
      </c>
      <c r="AZ697" s="126">
        <v>72.47</v>
      </c>
      <c r="BA697" s="126">
        <v>5.19</v>
      </c>
      <c r="BB697" s="126">
        <v>92.84</v>
      </c>
      <c r="BC697" s="126">
        <v>6</v>
      </c>
      <c r="BD697" s="126">
        <v>519</v>
      </c>
      <c r="BE697" s="126">
        <v>282</v>
      </c>
      <c r="BF697" s="126">
        <v>773</v>
      </c>
      <c r="BG697" s="126">
        <v>2307</v>
      </c>
      <c r="BH697" s="126">
        <v>85</v>
      </c>
      <c r="BI697" s="126" t="s">
        <v>3504</v>
      </c>
      <c r="BJ697" s="126">
        <v>1.2050000000000001</v>
      </c>
      <c r="BK697" s="126">
        <v>1.4390000000000001</v>
      </c>
      <c r="BL697" s="126">
        <v>1.639</v>
      </c>
      <c r="BM697" s="126">
        <v>2.6840000000000002</v>
      </c>
      <c r="BN697" s="126">
        <v>2.84</v>
      </c>
      <c r="BO697" s="126">
        <v>2.9279999999999999</v>
      </c>
      <c r="BP697" s="126" t="s">
        <v>3505</v>
      </c>
      <c r="BQ697" s="126">
        <v>0.221</v>
      </c>
    </row>
    <row r="698" spans="1:79" s="126" customFormat="1" ht="11.25" customHeight="1" x14ac:dyDescent="0.2">
      <c r="A698" s="126" t="s">
        <v>5842</v>
      </c>
      <c r="B698" s="20">
        <v>70</v>
      </c>
      <c r="C698" s="20" t="e">
        <f>VLOOKUP(File2Modul(A698),ModulVerantwortung,2,FALSE)</f>
        <v>#N/A</v>
      </c>
      <c r="D698" s="20"/>
      <c r="E698" s="109" t="s">
        <v>5843</v>
      </c>
      <c r="F698" s="126">
        <v>28</v>
      </c>
      <c r="G698" s="126">
        <v>4</v>
      </c>
      <c r="H698" s="126">
        <v>0</v>
      </c>
      <c r="I698" s="126">
        <v>384</v>
      </c>
      <c r="J698" s="126">
        <v>1</v>
      </c>
      <c r="K698" s="126">
        <v>1</v>
      </c>
      <c r="L698" s="126">
        <v>5</v>
      </c>
      <c r="M698" s="143" t="s">
        <v>5844</v>
      </c>
      <c r="N698" s="126">
        <v>80</v>
      </c>
      <c r="Q698" s="126">
        <v>0</v>
      </c>
      <c r="U698" s="126">
        <v>133</v>
      </c>
      <c r="V698" s="126" t="s">
        <v>5845</v>
      </c>
      <c r="W698" s="126">
        <v>7</v>
      </c>
      <c r="X698" s="126">
        <v>35</v>
      </c>
      <c r="Y698" s="126">
        <v>323</v>
      </c>
      <c r="Z698" s="126">
        <v>0</v>
      </c>
      <c r="AA698" s="126">
        <v>0</v>
      </c>
      <c r="AB698" s="126">
        <v>0</v>
      </c>
      <c r="AC698" s="126">
        <v>0</v>
      </c>
      <c r="AD698" s="126">
        <v>0</v>
      </c>
      <c r="AE698" s="126">
        <v>13</v>
      </c>
      <c r="AF698" s="126">
        <v>2.89</v>
      </c>
      <c r="AG698" s="126">
        <v>3</v>
      </c>
      <c r="AH698" s="126">
        <v>1</v>
      </c>
      <c r="AI698" s="126">
        <v>1</v>
      </c>
      <c r="BR698" s="126">
        <v>5</v>
      </c>
      <c r="BS698" s="126">
        <v>8</v>
      </c>
      <c r="BT698" s="126">
        <v>9</v>
      </c>
      <c r="BV698" s="126">
        <v>135</v>
      </c>
      <c r="BW698" s="126">
        <v>89</v>
      </c>
      <c r="BX698" s="126">
        <v>1</v>
      </c>
      <c r="BY698" s="126">
        <v>5</v>
      </c>
      <c r="BZ698" s="126">
        <v>498</v>
      </c>
      <c r="CA698" s="126">
        <v>258</v>
      </c>
    </row>
    <row r="699" spans="1:79" s="126" customFormat="1" ht="11.25" customHeight="1" x14ac:dyDescent="0.2">
      <c r="A699" s="126" t="s">
        <v>5842</v>
      </c>
      <c r="B699" s="20">
        <v>407</v>
      </c>
      <c r="C699" s="20" t="e">
        <f>VLOOKUP(File2Modul(A699),ModulVerantwortung,2,FALSE)</f>
        <v>#N/A</v>
      </c>
      <c r="D699" s="20"/>
      <c r="E699" s="109" t="s">
        <v>5846</v>
      </c>
      <c r="F699" s="126">
        <v>12</v>
      </c>
      <c r="G699" s="126">
        <v>2</v>
      </c>
      <c r="H699" s="126">
        <v>0</v>
      </c>
      <c r="I699" s="126">
        <v>72</v>
      </c>
      <c r="J699" s="126">
        <v>1</v>
      </c>
      <c r="K699" s="126">
        <v>0</v>
      </c>
      <c r="L699" s="126">
        <v>5</v>
      </c>
      <c r="M699" s="143" t="s">
        <v>5847</v>
      </c>
      <c r="N699" s="126">
        <v>32</v>
      </c>
      <c r="Q699" s="126">
        <v>0</v>
      </c>
      <c r="U699" s="126">
        <v>45</v>
      </c>
      <c r="V699" s="126" t="s">
        <v>3923</v>
      </c>
      <c r="W699" s="126">
        <v>5</v>
      </c>
      <c r="X699" s="126">
        <v>17</v>
      </c>
      <c r="Y699" s="126">
        <v>104</v>
      </c>
      <c r="Z699" s="126">
        <v>0</v>
      </c>
      <c r="AA699" s="126">
        <v>0</v>
      </c>
      <c r="AB699" s="126">
        <v>0</v>
      </c>
      <c r="AC699" s="126">
        <v>0</v>
      </c>
      <c r="AD699" s="126">
        <v>0</v>
      </c>
      <c r="AE699" s="126">
        <v>3</v>
      </c>
      <c r="AF699" s="126">
        <v>1.6</v>
      </c>
      <c r="AG699" s="126">
        <v>2</v>
      </c>
      <c r="AH699" s="126">
        <v>0</v>
      </c>
      <c r="AI699" s="126">
        <v>1</v>
      </c>
      <c r="BR699" s="126">
        <v>3</v>
      </c>
      <c r="BS699" s="126">
        <v>6</v>
      </c>
      <c r="BT699" s="126">
        <v>6</v>
      </c>
      <c r="BV699" s="126">
        <v>56</v>
      </c>
      <c r="BW699" s="126">
        <v>33</v>
      </c>
      <c r="BX699" s="126">
        <v>1</v>
      </c>
      <c r="BY699" s="126">
        <v>4</v>
      </c>
      <c r="BZ699" s="126">
        <v>154</v>
      </c>
      <c r="CA699" s="126">
        <v>67</v>
      </c>
    </row>
    <row r="700" spans="1:79" s="126" customFormat="1" ht="11.25" customHeight="1" x14ac:dyDescent="0.2">
      <c r="A700" s="126" t="s">
        <v>5842</v>
      </c>
      <c r="B700" s="20">
        <v>521</v>
      </c>
      <c r="C700" s="20" t="e">
        <f>VLOOKUP(File2Modul(A700),ModulVerantwortung,2,FALSE)</f>
        <v>#N/A</v>
      </c>
      <c r="D700" s="20"/>
      <c r="E700" s="109" t="s">
        <v>5848</v>
      </c>
      <c r="F700" s="126">
        <v>8</v>
      </c>
      <c r="G700" s="126">
        <v>3</v>
      </c>
      <c r="H700" s="126">
        <v>0</v>
      </c>
      <c r="I700" s="126">
        <v>14</v>
      </c>
      <c r="J700" s="126">
        <v>1</v>
      </c>
      <c r="K700" s="126">
        <v>1</v>
      </c>
      <c r="L700" s="126">
        <v>3</v>
      </c>
      <c r="M700" s="143" t="s">
        <v>5849</v>
      </c>
      <c r="N700" s="126">
        <v>25</v>
      </c>
      <c r="Q700" s="126">
        <v>1</v>
      </c>
      <c r="U700" s="126">
        <v>31</v>
      </c>
      <c r="V700" s="126" t="s">
        <v>3810</v>
      </c>
      <c r="W700" s="126">
        <v>4</v>
      </c>
      <c r="X700" s="126">
        <v>12</v>
      </c>
      <c r="Y700" s="126">
        <v>87</v>
      </c>
      <c r="Z700" s="126">
        <v>0</v>
      </c>
      <c r="AA700" s="126">
        <v>0</v>
      </c>
      <c r="AB700" s="126">
        <v>0</v>
      </c>
      <c r="AC700" s="126">
        <v>0</v>
      </c>
      <c r="AD700" s="126">
        <v>0</v>
      </c>
      <c r="AE700" s="126">
        <v>2</v>
      </c>
      <c r="AF700" s="126">
        <v>0.45</v>
      </c>
      <c r="AG700" s="126">
        <v>1</v>
      </c>
      <c r="AH700" s="126">
        <v>0</v>
      </c>
      <c r="AI700" s="126">
        <v>1</v>
      </c>
      <c r="BR700" s="126">
        <v>5</v>
      </c>
      <c r="BS700" s="126">
        <v>7</v>
      </c>
      <c r="BT700" s="126">
        <v>8</v>
      </c>
      <c r="BV700" s="126">
        <v>40</v>
      </c>
      <c r="BW700" s="126">
        <v>27</v>
      </c>
      <c r="BX700" s="126">
        <v>1</v>
      </c>
      <c r="BY700" s="126">
        <v>0</v>
      </c>
      <c r="BZ700" s="126">
        <v>132</v>
      </c>
      <c r="CA700" s="126">
        <v>68</v>
      </c>
    </row>
    <row r="701" spans="1:79" s="126" customFormat="1" ht="11.25" customHeight="1" x14ac:dyDescent="0.2">
      <c r="A701" s="126" t="s">
        <v>5842</v>
      </c>
      <c r="B701" s="20">
        <v>0</v>
      </c>
      <c r="C701" s="20" t="e">
        <f>VLOOKUP(File2Modul(A701),ModulVerantwortung,2,FALSE)</f>
        <v>#N/A</v>
      </c>
      <c r="D701" s="20"/>
      <c r="E701" s="109" t="s">
        <v>5842</v>
      </c>
      <c r="M701" s="143"/>
      <c r="O701" s="126">
        <f>IF(ISNUMBER(T701),IF(T701&lt;&gt;0,S701/T701,O$23),"")</f>
        <v>0.8</v>
      </c>
      <c r="P701" s="126">
        <f>IF(AND(ISNUMBER(AQ701),ISNUMBER(AR701)),IF(OR(AQ701&lt;&gt;0,AR701&lt;&gt;0),(T701+BG701)/(AQ701+AR701),P$23),"")</f>
        <v>8.1437125748502996</v>
      </c>
      <c r="S701" s="126">
        <v>96</v>
      </c>
      <c r="T701" s="126">
        <v>120</v>
      </c>
      <c r="AJ701" s="126" t="s">
        <v>3502</v>
      </c>
      <c r="AK701" s="126">
        <v>2</v>
      </c>
      <c r="AL701" s="126">
        <v>1</v>
      </c>
      <c r="AM701" s="126">
        <v>3</v>
      </c>
      <c r="AN701" s="126">
        <v>21</v>
      </c>
      <c r="AO701" s="126" t="s">
        <v>3503</v>
      </c>
      <c r="AP701" s="126">
        <v>115</v>
      </c>
      <c r="AQ701" s="126">
        <v>36</v>
      </c>
      <c r="AR701" s="126">
        <v>131</v>
      </c>
      <c r="AS701" s="126">
        <v>1672</v>
      </c>
      <c r="AT701" s="126">
        <v>951</v>
      </c>
      <c r="AU701" s="126">
        <v>1107</v>
      </c>
      <c r="AV701" s="126">
        <v>3969</v>
      </c>
      <c r="AW701" s="126">
        <v>15.36</v>
      </c>
      <c r="AX701" s="126">
        <v>189607</v>
      </c>
      <c r="AY701" s="126">
        <v>12346</v>
      </c>
      <c r="AZ701" s="126">
        <v>31.6</v>
      </c>
      <c r="BA701" s="126">
        <v>6.11</v>
      </c>
      <c r="BB701" s="126">
        <v>80.67</v>
      </c>
      <c r="BC701" s="126">
        <v>3</v>
      </c>
      <c r="BD701" s="126">
        <v>611</v>
      </c>
      <c r="BE701" s="126">
        <v>362</v>
      </c>
      <c r="BF701" s="126">
        <v>428</v>
      </c>
      <c r="BG701" s="126">
        <v>1240</v>
      </c>
      <c r="BH701" s="126">
        <v>87</v>
      </c>
      <c r="BI701" s="126" t="s">
        <v>3504</v>
      </c>
      <c r="BJ701" s="126">
        <v>1.431</v>
      </c>
      <c r="BK701" s="126">
        <v>1.728</v>
      </c>
      <c r="BL701" s="126">
        <v>1.9930000000000001</v>
      </c>
      <c r="BM701" s="126">
        <v>2.8650000000000002</v>
      </c>
      <c r="BN701" s="126">
        <v>3.0270000000000001</v>
      </c>
      <c r="BO701" s="126">
        <v>3.117</v>
      </c>
      <c r="BP701" s="126" t="s">
        <v>3505</v>
      </c>
      <c r="BQ701" s="126">
        <v>0.47299999999999998</v>
      </c>
    </row>
    <row r="702" spans="1:79" s="126" customFormat="1" ht="11.25" customHeight="1" x14ac:dyDescent="0.2">
      <c r="A702" s="126" t="s">
        <v>5850</v>
      </c>
      <c r="B702" s="20">
        <v>24</v>
      </c>
      <c r="C702" s="20" t="e">
        <f>VLOOKUP(File2Modul(A702),ModulVerantwortung,2,FALSE)</f>
        <v>#N/A</v>
      </c>
      <c r="D702" s="20"/>
      <c r="E702" s="109" t="s">
        <v>5851</v>
      </c>
      <c r="F702" s="126">
        <v>1</v>
      </c>
      <c r="G702" s="126">
        <v>0</v>
      </c>
      <c r="H702" s="126">
        <v>0</v>
      </c>
      <c r="I702" s="126">
        <v>1</v>
      </c>
      <c r="J702" s="126">
        <v>0</v>
      </c>
      <c r="K702" s="126">
        <v>0</v>
      </c>
      <c r="L702" s="126">
        <v>1</v>
      </c>
      <c r="M702" s="143" t="s">
        <v>5852</v>
      </c>
      <c r="N702" s="126">
        <v>1</v>
      </c>
      <c r="Q702" s="126">
        <v>0</v>
      </c>
      <c r="U702" s="126">
        <v>1</v>
      </c>
      <c r="V702" s="126" t="s">
        <v>3507</v>
      </c>
      <c r="W702" s="126">
        <v>1</v>
      </c>
      <c r="X702" s="126">
        <v>2</v>
      </c>
      <c r="Y702" s="126">
        <v>1</v>
      </c>
      <c r="Z702" s="126">
        <v>0</v>
      </c>
      <c r="AA702" s="126">
        <v>0</v>
      </c>
      <c r="AB702" s="126">
        <v>0</v>
      </c>
      <c r="AC702" s="126">
        <v>0</v>
      </c>
      <c r="AD702" s="126">
        <v>0</v>
      </c>
      <c r="AE702" s="126">
        <v>0</v>
      </c>
      <c r="AF702" s="126">
        <v>1</v>
      </c>
      <c r="AG702" s="126">
        <v>0</v>
      </c>
      <c r="AH702" s="126">
        <v>0</v>
      </c>
      <c r="AI702" s="126">
        <v>1</v>
      </c>
      <c r="BR702" s="126">
        <v>6</v>
      </c>
      <c r="BS702" s="126">
        <v>6</v>
      </c>
      <c r="BT702" s="126">
        <v>6</v>
      </c>
      <c r="BV702" s="126">
        <v>1</v>
      </c>
      <c r="BW702" s="126">
        <v>1</v>
      </c>
      <c r="BX702" s="126">
        <v>1</v>
      </c>
      <c r="BY702" s="126">
        <v>0</v>
      </c>
      <c r="BZ702" s="126">
        <v>5</v>
      </c>
      <c r="CA702" s="126">
        <v>1</v>
      </c>
    </row>
    <row r="703" spans="1:79" s="126" customFormat="1" ht="11.25" customHeight="1" x14ac:dyDescent="0.2">
      <c r="A703" s="126" t="s">
        <v>5850</v>
      </c>
      <c r="B703" s="20">
        <v>32</v>
      </c>
      <c r="C703" s="20" t="e">
        <f>VLOOKUP(File2Modul(A703),ModulVerantwortung,2,FALSE)</f>
        <v>#N/A</v>
      </c>
      <c r="D703" s="20"/>
      <c r="E703" s="109" t="s">
        <v>5853</v>
      </c>
      <c r="F703" s="126">
        <v>1</v>
      </c>
      <c r="G703" s="126">
        <v>0</v>
      </c>
      <c r="H703" s="126">
        <v>0</v>
      </c>
      <c r="I703" s="126">
        <v>1</v>
      </c>
      <c r="J703" s="126">
        <v>0</v>
      </c>
      <c r="K703" s="126">
        <v>0</v>
      </c>
      <c r="L703" s="126">
        <v>4</v>
      </c>
      <c r="M703" s="143" t="s">
        <v>5854</v>
      </c>
      <c r="N703" s="126">
        <v>4</v>
      </c>
      <c r="Q703" s="126">
        <v>0</v>
      </c>
      <c r="U703" s="126">
        <v>4</v>
      </c>
      <c r="V703" s="126" t="s">
        <v>3507</v>
      </c>
      <c r="W703" s="126">
        <v>4</v>
      </c>
      <c r="X703" s="126">
        <v>5</v>
      </c>
      <c r="Y703" s="126">
        <v>11</v>
      </c>
      <c r="Z703" s="126">
        <v>0</v>
      </c>
      <c r="AA703" s="126">
        <v>0</v>
      </c>
      <c r="AB703" s="126">
        <v>0</v>
      </c>
      <c r="AC703" s="126">
        <v>0</v>
      </c>
      <c r="AD703" s="126">
        <v>0</v>
      </c>
      <c r="AE703" s="126">
        <v>0</v>
      </c>
      <c r="AF703" s="126">
        <v>0.25</v>
      </c>
      <c r="AG703" s="126">
        <v>0</v>
      </c>
      <c r="AH703" s="126">
        <v>0</v>
      </c>
      <c r="AI703" s="126">
        <v>1</v>
      </c>
      <c r="BR703" s="126">
        <v>4</v>
      </c>
      <c r="BS703" s="126">
        <v>4</v>
      </c>
      <c r="BT703" s="126">
        <v>4</v>
      </c>
      <c r="BV703" s="126">
        <v>4</v>
      </c>
      <c r="BW703" s="126">
        <v>4</v>
      </c>
      <c r="BX703" s="126">
        <v>1</v>
      </c>
      <c r="BY703" s="126">
        <v>0</v>
      </c>
      <c r="BZ703" s="126">
        <v>14</v>
      </c>
      <c r="CA703" s="126">
        <v>4</v>
      </c>
    </row>
    <row r="704" spans="1:79" s="126" customFormat="1" ht="11.25" customHeight="1" x14ac:dyDescent="0.2">
      <c r="A704" s="126" t="s">
        <v>5850</v>
      </c>
      <c r="B704" s="20">
        <v>0</v>
      </c>
      <c r="C704" s="20" t="e">
        <f>VLOOKUP(File2Modul(A704),ModulVerantwortung,2,FALSE)</f>
        <v>#N/A</v>
      </c>
      <c r="D704" s="20"/>
      <c r="E704" s="109" t="s">
        <v>5850</v>
      </c>
      <c r="M704" s="143"/>
      <c r="O704" s="126">
        <f>IF(ISNUMBER(T704),IF(T704&lt;&gt;0,S704/T704,O$23),"")</f>
        <v>1.4</v>
      </c>
      <c r="P704" s="126">
        <f>IF(AND(ISNUMBER(AQ704),ISNUMBER(AR704)),IF(OR(AQ704&lt;&gt;0,AR704&lt;&gt;0),(T704+BG704)/(AQ704+AR704),P$23),"")</f>
        <v>22.235294117647058</v>
      </c>
      <c r="S704" s="126">
        <v>7</v>
      </c>
      <c r="T704" s="126">
        <v>5</v>
      </c>
      <c r="AJ704" s="126" t="s">
        <v>3502</v>
      </c>
      <c r="AK704" s="126">
        <v>0</v>
      </c>
      <c r="AL704" s="126">
        <v>0</v>
      </c>
      <c r="AM704" s="126">
        <v>2</v>
      </c>
      <c r="AN704" s="126">
        <v>11</v>
      </c>
      <c r="AO704" s="126" t="s">
        <v>3503</v>
      </c>
      <c r="AP704" s="126">
        <v>7</v>
      </c>
      <c r="AQ704" s="126">
        <v>10</v>
      </c>
      <c r="AR704" s="126">
        <v>7</v>
      </c>
      <c r="AS704" s="126">
        <v>381</v>
      </c>
      <c r="AT704" s="126">
        <v>58</v>
      </c>
      <c r="AU704" s="126">
        <v>53</v>
      </c>
      <c r="AV704" s="126">
        <v>162</v>
      </c>
      <c r="AW704" s="126">
        <v>54.59</v>
      </c>
      <c r="AX704" s="126">
        <v>85009</v>
      </c>
      <c r="AY704" s="126">
        <v>1557</v>
      </c>
      <c r="AZ704" s="126">
        <v>14.17</v>
      </c>
      <c r="BA704" s="126">
        <v>0</v>
      </c>
      <c r="BB704" s="126">
        <v>100</v>
      </c>
      <c r="BC704" s="126">
        <v>2</v>
      </c>
      <c r="BD704" s="126">
        <v>45</v>
      </c>
      <c r="BE704" s="126">
        <v>11</v>
      </c>
      <c r="BF704" s="126">
        <v>7</v>
      </c>
      <c r="BG704" s="126">
        <v>373</v>
      </c>
      <c r="BH704" s="126">
        <v>4</v>
      </c>
      <c r="BI704" s="126" t="s">
        <v>3504</v>
      </c>
      <c r="BJ704" s="126">
        <v>9.1999999999999998E-2</v>
      </c>
      <c r="BK704" s="126">
        <v>9.2999999999999999E-2</v>
      </c>
      <c r="BL704" s="126">
        <v>8.6999999999999994E-2</v>
      </c>
      <c r="BM704" s="126">
        <v>1.012</v>
      </c>
      <c r="BN704" s="126">
        <v>1.089</v>
      </c>
      <c r="BO704" s="126">
        <v>1.145</v>
      </c>
      <c r="BP704" s="126" t="s">
        <v>3505</v>
      </c>
      <c r="BQ704" s="126">
        <v>2.5019999999999998</v>
      </c>
    </row>
    <row r="705" spans="1:79" s="126" customFormat="1" ht="11.25" customHeight="1" x14ac:dyDescent="0.2">
      <c r="A705" s="126" t="s">
        <v>5855</v>
      </c>
      <c r="B705" s="20">
        <v>233</v>
      </c>
      <c r="C705" s="20" t="str">
        <f>VLOOKUP(File2Modul(A705),ModulVerantwortung,2,FALSE)</f>
        <v>dimit008</v>
      </c>
      <c r="D705" s="20"/>
      <c r="E705" s="109" t="s">
        <v>3972</v>
      </c>
      <c r="F705" s="126">
        <v>7</v>
      </c>
      <c r="G705" s="126">
        <v>2</v>
      </c>
      <c r="H705" s="126">
        <v>0</v>
      </c>
      <c r="I705" s="126">
        <v>12</v>
      </c>
      <c r="J705" s="126">
        <v>1</v>
      </c>
      <c r="K705" s="126">
        <v>1</v>
      </c>
      <c r="L705" s="126">
        <v>5</v>
      </c>
      <c r="M705" s="143" t="s">
        <v>5856</v>
      </c>
      <c r="N705" s="126">
        <v>51</v>
      </c>
      <c r="Q705" s="126">
        <v>0</v>
      </c>
      <c r="U705" s="126">
        <v>58</v>
      </c>
      <c r="V705" s="126" t="s">
        <v>3650</v>
      </c>
      <c r="W705" s="126">
        <v>37</v>
      </c>
      <c r="X705" s="126">
        <v>44</v>
      </c>
      <c r="Y705" s="126">
        <v>136</v>
      </c>
      <c r="Z705" s="126">
        <v>0</v>
      </c>
      <c r="AA705" s="126">
        <v>0</v>
      </c>
      <c r="AB705" s="126">
        <v>0</v>
      </c>
      <c r="AC705" s="126">
        <v>0</v>
      </c>
      <c r="AD705" s="126">
        <v>1</v>
      </c>
      <c r="AE705" s="126">
        <v>5</v>
      </c>
      <c r="AF705" s="126">
        <v>0.21</v>
      </c>
      <c r="AG705" s="126">
        <v>1</v>
      </c>
      <c r="AH705" s="126">
        <v>0</v>
      </c>
      <c r="AI705" s="126">
        <v>1</v>
      </c>
      <c r="BR705" s="126">
        <v>9</v>
      </c>
      <c r="BS705" s="126">
        <v>11</v>
      </c>
      <c r="BT705" s="126">
        <v>12</v>
      </c>
      <c r="BV705" s="126">
        <v>70</v>
      </c>
      <c r="BW705" s="126">
        <v>56</v>
      </c>
      <c r="BX705" s="126">
        <v>1</v>
      </c>
      <c r="BY705" s="126">
        <v>0</v>
      </c>
      <c r="BZ705" s="126">
        <v>420</v>
      </c>
      <c r="CA705" s="126">
        <v>235</v>
      </c>
    </row>
    <row r="706" spans="1:79" s="126" customFormat="1" ht="11.25" customHeight="1" x14ac:dyDescent="0.2">
      <c r="A706" s="126" t="s">
        <v>5855</v>
      </c>
      <c r="B706" s="20">
        <v>381</v>
      </c>
      <c r="C706" s="20" t="str">
        <f>VLOOKUP(File2Modul(A706),ModulVerantwortung,2,FALSE)</f>
        <v>dimit008</v>
      </c>
      <c r="D706" s="20"/>
      <c r="E706" s="109" t="s">
        <v>5857</v>
      </c>
      <c r="F706" s="126">
        <v>3</v>
      </c>
      <c r="G706" s="126">
        <v>2</v>
      </c>
      <c r="H706" s="126">
        <v>0</v>
      </c>
      <c r="I706" s="126">
        <v>3</v>
      </c>
      <c r="J706" s="126">
        <v>1</v>
      </c>
      <c r="K706" s="126">
        <v>1</v>
      </c>
      <c r="L706" s="126">
        <v>2</v>
      </c>
      <c r="M706" s="143" t="s">
        <v>5858</v>
      </c>
      <c r="N706" s="126">
        <v>6</v>
      </c>
      <c r="Q706" s="126">
        <v>0</v>
      </c>
      <c r="U706" s="126">
        <v>10</v>
      </c>
      <c r="V706" s="126" t="s">
        <v>3516</v>
      </c>
      <c r="W706" s="126">
        <v>2</v>
      </c>
      <c r="X706" s="126">
        <v>5</v>
      </c>
      <c r="Y706" s="126">
        <v>22</v>
      </c>
      <c r="Z706" s="126">
        <v>0</v>
      </c>
      <c r="AA706" s="126">
        <v>0</v>
      </c>
      <c r="AB706" s="126">
        <v>0</v>
      </c>
      <c r="AC706" s="126">
        <v>0</v>
      </c>
      <c r="AD706" s="126">
        <v>0</v>
      </c>
      <c r="AE706" s="126">
        <v>4</v>
      </c>
      <c r="AF706" s="126">
        <v>0.3</v>
      </c>
      <c r="AG706" s="126">
        <v>0</v>
      </c>
      <c r="AH706" s="126">
        <v>0</v>
      </c>
      <c r="AI706" s="126">
        <v>1</v>
      </c>
      <c r="BR706" s="126">
        <v>7</v>
      </c>
      <c r="BS706" s="126">
        <v>9</v>
      </c>
      <c r="BT706" s="126">
        <v>16</v>
      </c>
      <c r="BV706" s="126">
        <v>13</v>
      </c>
      <c r="BW706" s="126">
        <v>10</v>
      </c>
      <c r="BX706" s="126">
        <v>1</v>
      </c>
      <c r="BY706" s="126">
        <v>0</v>
      </c>
      <c r="BZ706" s="126">
        <v>61</v>
      </c>
      <c r="CA706" s="126">
        <v>35</v>
      </c>
    </row>
    <row r="707" spans="1:79" s="126" customFormat="1" ht="11.25" customHeight="1" x14ac:dyDescent="0.2">
      <c r="A707" s="126" t="s">
        <v>5855</v>
      </c>
      <c r="B707" s="20">
        <v>415</v>
      </c>
      <c r="C707" s="20" t="str">
        <f>VLOOKUP(File2Modul(A707),ModulVerantwortung,2,FALSE)</f>
        <v>dimit008</v>
      </c>
      <c r="D707" s="20"/>
      <c r="E707" s="109" t="s">
        <v>5859</v>
      </c>
      <c r="F707" s="126">
        <v>1</v>
      </c>
      <c r="G707" s="126">
        <v>0</v>
      </c>
      <c r="H707" s="126">
        <v>0</v>
      </c>
      <c r="I707" s="126">
        <v>1</v>
      </c>
      <c r="J707" s="126">
        <v>1</v>
      </c>
      <c r="K707" s="126">
        <v>1</v>
      </c>
      <c r="L707" s="126">
        <v>2</v>
      </c>
      <c r="M707" s="143" t="s">
        <v>5860</v>
      </c>
      <c r="N707" s="126">
        <v>4</v>
      </c>
      <c r="Q707" s="126">
        <v>0</v>
      </c>
      <c r="U707" s="126">
        <v>5</v>
      </c>
      <c r="V707" s="126" t="s">
        <v>3507</v>
      </c>
      <c r="W707" s="126">
        <v>3</v>
      </c>
      <c r="X707" s="126">
        <v>4</v>
      </c>
      <c r="Y707" s="126">
        <v>10</v>
      </c>
      <c r="Z707" s="126">
        <v>0</v>
      </c>
      <c r="AA707" s="126">
        <v>0</v>
      </c>
      <c r="AB707" s="126">
        <v>0</v>
      </c>
      <c r="AC707" s="126">
        <v>0</v>
      </c>
      <c r="AD707" s="126">
        <v>1</v>
      </c>
      <c r="AE707" s="126">
        <v>2</v>
      </c>
      <c r="AF707" s="126">
        <v>0.2</v>
      </c>
      <c r="AG707" s="126">
        <v>0</v>
      </c>
      <c r="AH707" s="126">
        <v>0</v>
      </c>
      <c r="AI707" s="126">
        <v>1</v>
      </c>
      <c r="BR707" s="126">
        <v>7</v>
      </c>
      <c r="BS707" s="126">
        <v>7</v>
      </c>
      <c r="BT707" s="126">
        <v>10</v>
      </c>
      <c r="BV707" s="126">
        <v>6</v>
      </c>
      <c r="BW707" s="126">
        <v>6</v>
      </c>
      <c r="BX707" s="126">
        <v>1</v>
      </c>
      <c r="BY707" s="126">
        <v>0</v>
      </c>
      <c r="BZ707" s="126">
        <v>26</v>
      </c>
      <c r="CA707" s="126">
        <v>17</v>
      </c>
    </row>
    <row r="708" spans="1:79" s="126" customFormat="1" ht="11.25" customHeight="1" x14ac:dyDescent="0.2">
      <c r="A708" s="126" t="s">
        <v>5855</v>
      </c>
      <c r="B708" s="20">
        <v>437</v>
      </c>
      <c r="C708" s="20" t="str">
        <f>VLOOKUP(File2Modul(A708),ModulVerantwortung,2,FALSE)</f>
        <v>dimit008</v>
      </c>
      <c r="D708" s="20"/>
      <c r="E708" s="109" t="s">
        <v>5861</v>
      </c>
      <c r="F708" s="126">
        <v>4</v>
      </c>
      <c r="G708" s="126">
        <v>1</v>
      </c>
      <c r="H708" s="126">
        <v>0</v>
      </c>
      <c r="I708" s="126">
        <v>4</v>
      </c>
      <c r="J708" s="126">
        <v>1</v>
      </c>
      <c r="K708" s="126">
        <v>1</v>
      </c>
      <c r="L708" s="126">
        <v>2</v>
      </c>
      <c r="M708" s="143" t="s">
        <v>5862</v>
      </c>
      <c r="N708" s="126">
        <v>25</v>
      </c>
      <c r="Q708" s="126">
        <v>0</v>
      </c>
      <c r="U708" s="126">
        <v>31</v>
      </c>
      <c r="V708" s="126" t="s">
        <v>3767</v>
      </c>
      <c r="W708" s="126">
        <v>18</v>
      </c>
      <c r="X708" s="126">
        <v>22</v>
      </c>
      <c r="Y708" s="126">
        <v>47</v>
      </c>
      <c r="Z708" s="126">
        <v>0</v>
      </c>
      <c r="AA708" s="126">
        <v>0</v>
      </c>
      <c r="AB708" s="126">
        <v>0</v>
      </c>
      <c r="AC708" s="126">
        <v>0</v>
      </c>
      <c r="AD708" s="126">
        <v>0</v>
      </c>
      <c r="AE708" s="126">
        <v>2</v>
      </c>
      <c r="AF708" s="126">
        <v>0.13</v>
      </c>
      <c r="AG708" s="126">
        <v>1</v>
      </c>
      <c r="AH708" s="126">
        <v>0</v>
      </c>
      <c r="AI708" s="126">
        <v>1</v>
      </c>
      <c r="BR708" s="126">
        <v>9</v>
      </c>
      <c r="BS708" s="126">
        <v>11</v>
      </c>
      <c r="BT708" s="126">
        <v>12</v>
      </c>
      <c r="BV708" s="126">
        <v>32</v>
      </c>
      <c r="BW708" s="126">
        <v>27</v>
      </c>
      <c r="BX708" s="126">
        <v>1</v>
      </c>
      <c r="BY708" s="126">
        <v>0</v>
      </c>
      <c r="BZ708" s="126">
        <v>188</v>
      </c>
      <c r="CA708" s="126">
        <v>120</v>
      </c>
    </row>
    <row r="709" spans="1:79" s="126" customFormat="1" ht="11.25" customHeight="1" x14ac:dyDescent="0.2">
      <c r="A709" s="126" t="s">
        <v>5855</v>
      </c>
      <c r="B709" s="20">
        <v>496</v>
      </c>
      <c r="C709" s="20" t="str">
        <f>VLOOKUP(File2Modul(A709),ModulVerantwortung,2,FALSE)</f>
        <v>dimit008</v>
      </c>
      <c r="D709" s="20"/>
      <c r="E709" s="109" t="s">
        <v>5863</v>
      </c>
      <c r="F709" s="126">
        <v>1</v>
      </c>
      <c r="G709" s="126">
        <v>0</v>
      </c>
      <c r="H709" s="126">
        <v>0</v>
      </c>
      <c r="I709" s="126">
        <v>1</v>
      </c>
      <c r="J709" s="126">
        <v>1</v>
      </c>
      <c r="K709" s="126">
        <v>1</v>
      </c>
      <c r="L709" s="126">
        <v>2</v>
      </c>
      <c r="M709" s="143" t="s">
        <v>5864</v>
      </c>
      <c r="N709" s="126">
        <v>2</v>
      </c>
      <c r="Q709" s="126">
        <v>0</v>
      </c>
      <c r="U709" s="126">
        <v>4</v>
      </c>
      <c r="V709" s="126" t="s">
        <v>3507</v>
      </c>
      <c r="W709" s="126">
        <v>2</v>
      </c>
      <c r="X709" s="126">
        <v>3</v>
      </c>
      <c r="Y709" s="126">
        <v>6</v>
      </c>
      <c r="Z709" s="126">
        <v>0</v>
      </c>
      <c r="AA709" s="126">
        <v>0</v>
      </c>
      <c r="AB709" s="126">
        <v>0</v>
      </c>
      <c r="AC709" s="126">
        <v>0</v>
      </c>
      <c r="AD709" s="126">
        <v>0</v>
      </c>
      <c r="AE709" s="126">
        <v>2</v>
      </c>
      <c r="AF709" s="126">
        <v>0.25</v>
      </c>
      <c r="AG709" s="126">
        <v>0</v>
      </c>
      <c r="AH709" s="126">
        <v>0</v>
      </c>
      <c r="AI709" s="126">
        <v>1</v>
      </c>
      <c r="BR709" s="126">
        <v>6</v>
      </c>
      <c r="BS709" s="126">
        <v>6</v>
      </c>
      <c r="BT709" s="126">
        <v>13</v>
      </c>
      <c r="BV709" s="126">
        <v>4</v>
      </c>
      <c r="BW709" s="126">
        <v>4</v>
      </c>
      <c r="BX709" s="126">
        <v>1</v>
      </c>
      <c r="BY709" s="126">
        <v>0</v>
      </c>
      <c r="BZ709" s="126">
        <v>15</v>
      </c>
      <c r="CA709" s="126">
        <v>12</v>
      </c>
    </row>
    <row r="710" spans="1:79" s="126" customFormat="1" ht="11.25" customHeight="1" x14ac:dyDescent="0.2">
      <c r="A710" s="126" t="s">
        <v>5855</v>
      </c>
      <c r="B710" s="20">
        <v>514</v>
      </c>
      <c r="C710" s="20" t="str">
        <f>VLOOKUP(File2Modul(A710),ModulVerantwortung,2,FALSE)</f>
        <v>dimit008</v>
      </c>
      <c r="D710" s="20"/>
      <c r="E710" s="109" t="s">
        <v>5865</v>
      </c>
      <c r="F710" s="126">
        <v>1</v>
      </c>
      <c r="G710" s="126">
        <v>0</v>
      </c>
      <c r="H710" s="126">
        <v>0</v>
      </c>
      <c r="I710" s="126">
        <v>1</v>
      </c>
      <c r="J710" s="126">
        <v>1</v>
      </c>
      <c r="K710" s="126">
        <v>1</v>
      </c>
      <c r="L710" s="126">
        <v>2</v>
      </c>
      <c r="M710" s="143" t="s">
        <v>5866</v>
      </c>
      <c r="N710" s="126">
        <v>2</v>
      </c>
      <c r="Q710" s="126">
        <v>0</v>
      </c>
      <c r="U710" s="126">
        <v>4</v>
      </c>
      <c r="V710" s="126" t="s">
        <v>3507</v>
      </c>
      <c r="W710" s="126">
        <v>2</v>
      </c>
      <c r="X710" s="126">
        <v>3</v>
      </c>
      <c r="Y710" s="126">
        <v>6</v>
      </c>
      <c r="Z710" s="126">
        <v>0</v>
      </c>
      <c r="AA710" s="126">
        <v>0</v>
      </c>
      <c r="AB710" s="126">
        <v>0</v>
      </c>
      <c r="AC710" s="126">
        <v>0</v>
      </c>
      <c r="AD710" s="126">
        <v>0</v>
      </c>
      <c r="AE710" s="126">
        <v>2</v>
      </c>
      <c r="AF710" s="126">
        <v>0.25</v>
      </c>
      <c r="AG710" s="126">
        <v>0</v>
      </c>
      <c r="AH710" s="126">
        <v>0</v>
      </c>
      <c r="AI710" s="126">
        <v>1</v>
      </c>
      <c r="BR710" s="126">
        <v>6</v>
      </c>
      <c r="BS710" s="126">
        <v>6</v>
      </c>
      <c r="BT710" s="126">
        <v>13</v>
      </c>
      <c r="BV710" s="126">
        <v>4</v>
      </c>
      <c r="BW710" s="126">
        <v>4</v>
      </c>
      <c r="BX710" s="126">
        <v>1</v>
      </c>
      <c r="BY710" s="126">
        <v>0</v>
      </c>
      <c r="BZ710" s="126">
        <v>15</v>
      </c>
      <c r="CA710" s="126">
        <v>12</v>
      </c>
    </row>
    <row r="711" spans="1:79" s="126" customFormat="1" ht="11.25" customHeight="1" x14ac:dyDescent="0.2">
      <c r="A711" s="126" t="s">
        <v>5855</v>
      </c>
      <c r="B711" s="20">
        <v>532</v>
      </c>
      <c r="C711" s="20" t="str">
        <f>VLOOKUP(File2Modul(A711),ModulVerantwortung,2,FALSE)</f>
        <v>dimit008</v>
      </c>
      <c r="D711" s="20"/>
      <c r="E711" s="109" t="s">
        <v>5867</v>
      </c>
      <c r="F711" s="126">
        <v>11</v>
      </c>
      <c r="G711" s="126">
        <v>5</v>
      </c>
      <c r="H711" s="126">
        <v>0</v>
      </c>
      <c r="I711" s="126">
        <v>18</v>
      </c>
      <c r="J711" s="126">
        <v>1</v>
      </c>
      <c r="K711" s="126">
        <v>1</v>
      </c>
      <c r="L711" s="126">
        <v>5</v>
      </c>
      <c r="M711" s="143" t="s">
        <v>5868</v>
      </c>
      <c r="N711" s="126">
        <v>55</v>
      </c>
      <c r="Q711" s="126">
        <v>0</v>
      </c>
      <c r="U711" s="126">
        <v>78</v>
      </c>
      <c r="V711" s="126" t="s">
        <v>3900</v>
      </c>
      <c r="W711" s="126">
        <v>31</v>
      </c>
      <c r="X711" s="126">
        <v>42</v>
      </c>
      <c r="Y711" s="126">
        <v>168</v>
      </c>
      <c r="Z711" s="126">
        <v>0</v>
      </c>
      <c r="AA711" s="126">
        <v>0</v>
      </c>
      <c r="AB711" s="126">
        <v>0</v>
      </c>
      <c r="AC711" s="126">
        <v>0</v>
      </c>
      <c r="AD711" s="126">
        <v>1</v>
      </c>
      <c r="AE711" s="126">
        <v>12</v>
      </c>
      <c r="AF711" s="126">
        <v>0.23</v>
      </c>
      <c r="AG711" s="126">
        <v>1</v>
      </c>
      <c r="AH711" s="126">
        <v>1</v>
      </c>
      <c r="AI711" s="126">
        <v>1</v>
      </c>
      <c r="BR711" s="126">
        <v>6</v>
      </c>
      <c r="BS711" s="126">
        <v>8</v>
      </c>
      <c r="BT711" s="126">
        <v>9</v>
      </c>
      <c r="BV711" s="126">
        <v>83</v>
      </c>
      <c r="BW711" s="126">
        <v>67</v>
      </c>
      <c r="BX711" s="126">
        <v>1</v>
      </c>
      <c r="BY711" s="126">
        <v>0</v>
      </c>
      <c r="BZ711" s="126">
        <v>331</v>
      </c>
      <c r="CA711" s="126">
        <v>206</v>
      </c>
    </row>
    <row r="712" spans="1:79" s="126" customFormat="1" ht="11.25" customHeight="1" x14ac:dyDescent="0.2">
      <c r="A712" s="126" t="s">
        <v>5855</v>
      </c>
      <c r="B712" s="20">
        <v>712</v>
      </c>
      <c r="C712" s="20" t="str">
        <f>VLOOKUP(File2Modul(A712),ModulVerantwortung,2,FALSE)</f>
        <v>dimit008</v>
      </c>
      <c r="D712" s="20"/>
      <c r="E712" s="109" t="s">
        <v>3971</v>
      </c>
      <c r="F712" s="126">
        <v>6</v>
      </c>
      <c r="G712" s="126">
        <v>4</v>
      </c>
      <c r="H712" s="126">
        <v>0</v>
      </c>
      <c r="I712" s="126">
        <v>8</v>
      </c>
      <c r="J712" s="126">
        <v>1</v>
      </c>
      <c r="K712" s="126">
        <v>1</v>
      </c>
      <c r="L712" s="126">
        <v>2</v>
      </c>
      <c r="M712" s="143" t="s">
        <v>5869</v>
      </c>
      <c r="N712" s="126">
        <v>15</v>
      </c>
      <c r="Q712" s="126">
        <v>0</v>
      </c>
      <c r="U712" s="126">
        <v>21</v>
      </c>
      <c r="V712" s="126" t="s">
        <v>3836</v>
      </c>
      <c r="W712" s="126">
        <v>2</v>
      </c>
      <c r="X712" s="126">
        <v>8</v>
      </c>
      <c r="Y712" s="126">
        <v>61</v>
      </c>
      <c r="Z712" s="126">
        <v>0</v>
      </c>
      <c r="AA712" s="126">
        <v>0</v>
      </c>
      <c r="AB712" s="126">
        <v>0</v>
      </c>
      <c r="AC712" s="126">
        <v>0</v>
      </c>
      <c r="AD712" s="126">
        <v>0</v>
      </c>
      <c r="AE712" s="126">
        <v>4</v>
      </c>
      <c r="AF712" s="126">
        <v>0.38</v>
      </c>
      <c r="AG712" s="126">
        <v>1</v>
      </c>
      <c r="AH712" s="126">
        <v>1</v>
      </c>
      <c r="AI712" s="126">
        <v>1</v>
      </c>
      <c r="BR712" s="126">
        <v>6</v>
      </c>
      <c r="BS712" s="126">
        <v>9</v>
      </c>
      <c r="BT712" s="126">
        <v>11</v>
      </c>
      <c r="BV712" s="126">
        <v>29</v>
      </c>
      <c r="BW712" s="126">
        <v>19</v>
      </c>
      <c r="BX712" s="126">
        <v>1</v>
      </c>
      <c r="BY712" s="126">
        <v>0</v>
      </c>
      <c r="BZ712" s="126">
        <v>116</v>
      </c>
      <c r="CA712" s="126">
        <v>62</v>
      </c>
    </row>
    <row r="713" spans="1:79" s="126" customFormat="1" ht="11.25" customHeight="1" x14ac:dyDescent="0.2">
      <c r="A713" s="126" t="s">
        <v>5855</v>
      </c>
      <c r="B713" s="20">
        <v>785</v>
      </c>
      <c r="C713" s="20" t="str">
        <f>VLOOKUP(File2Modul(A713),ModulVerantwortung,2,FALSE)</f>
        <v>dimit008</v>
      </c>
      <c r="D713" s="20"/>
      <c r="E713" s="109" t="s">
        <v>5870</v>
      </c>
      <c r="F713" s="126">
        <v>1</v>
      </c>
      <c r="G713" s="126">
        <v>0</v>
      </c>
      <c r="H713" s="126">
        <v>0</v>
      </c>
      <c r="I713" s="126">
        <v>1</v>
      </c>
      <c r="J713" s="126">
        <v>1</v>
      </c>
      <c r="K713" s="126">
        <v>1</v>
      </c>
      <c r="L713" s="126">
        <v>2</v>
      </c>
      <c r="M713" s="143" t="s">
        <v>5871</v>
      </c>
      <c r="N713" s="126">
        <v>2</v>
      </c>
      <c r="Q713" s="126">
        <v>0</v>
      </c>
      <c r="U713" s="126">
        <v>4</v>
      </c>
      <c r="V713" s="126" t="s">
        <v>3507</v>
      </c>
      <c r="W713" s="126">
        <v>2</v>
      </c>
      <c r="X713" s="126">
        <v>3</v>
      </c>
      <c r="Y713" s="126">
        <v>6</v>
      </c>
      <c r="Z713" s="126">
        <v>0</v>
      </c>
      <c r="AA713" s="126">
        <v>0</v>
      </c>
      <c r="AB713" s="126">
        <v>0</v>
      </c>
      <c r="AC713" s="126">
        <v>0</v>
      </c>
      <c r="AD713" s="126">
        <v>0</v>
      </c>
      <c r="AE713" s="126">
        <v>2</v>
      </c>
      <c r="AF713" s="126">
        <v>0.25</v>
      </c>
      <c r="AG713" s="126">
        <v>0</v>
      </c>
      <c r="AH713" s="126">
        <v>0</v>
      </c>
      <c r="AI713" s="126">
        <v>1</v>
      </c>
      <c r="BR713" s="126">
        <v>6</v>
      </c>
      <c r="BS713" s="126">
        <v>6</v>
      </c>
      <c r="BT713" s="126">
        <v>13</v>
      </c>
      <c r="BV713" s="126">
        <v>4</v>
      </c>
      <c r="BW713" s="126">
        <v>4</v>
      </c>
      <c r="BX713" s="126">
        <v>1</v>
      </c>
      <c r="BY713" s="126">
        <v>0</v>
      </c>
      <c r="BZ713" s="126">
        <v>15</v>
      </c>
      <c r="CA713" s="126">
        <v>12</v>
      </c>
    </row>
    <row r="714" spans="1:79" s="126" customFormat="1" ht="11.25" customHeight="1" x14ac:dyDescent="0.2">
      <c r="A714" s="126" t="s">
        <v>5855</v>
      </c>
      <c r="B714" s="20">
        <v>803</v>
      </c>
      <c r="C714" s="20" t="str">
        <f>VLOOKUP(File2Modul(A714),ModulVerantwortung,2,FALSE)</f>
        <v>dimit008</v>
      </c>
      <c r="D714" s="20"/>
      <c r="E714" s="109" t="s">
        <v>5872</v>
      </c>
      <c r="F714" s="126">
        <v>1</v>
      </c>
      <c r="G714" s="126">
        <v>0</v>
      </c>
      <c r="H714" s="126">
        <v>0</v>
      </c>
      <c r="I714" s="126">
        <v>1</v>
      </c>
      <c r="J714" s="126">
        <v>1</v>
      </c>
      <c r="K714" s="126">
        <v>1</v>
      </c>
      <c r="L714" s="126">
        <v>2</v>
      </c>
      <c r="M714" s="143" t="s">
        <v>5873</v>
      </c>
      <c r="N714" s="126">
        <v>2</v>
      </c>
      <c r="Q714" s="126">
        <v>0</v>
      </c>
      <c r="U714" s="126">
        <v>4</v>
      </c>
      <c r="V714" s="126" t="s">
        <v>3507</v>
      </c>
      <c r="W714" s="126">
        <v>2</v>
      </c>
      <c r="X714" s="126">
        <v>3</v>
      </c>
      <c r="Y714" s="126">
        <v>6</v>
      </c>
      <c r="Z714" s="126">
        <v>0</v>
      </c>
      <c r="AA714" s="126">
        <v>0</v>
      </c>
      <c r="AB714" s="126">
        <v>0</v>
      </c>
      <c r="AC714" s="126">
        <v>0</v>
      </c>
      <c r="AD714" s="126">
        <v>0</v>
      </c>
      <c r="AE714" s="126">
        <v>2</v>
      </c>
      <c r="AF714" s="126">
        <v>0.25</v>
      </c>
      <c r="AG714" s="126">
        <v>0</v>
      </c>
      <c r="AH714" s="126">
        <v>0</v>
      </c>
      <c r="AI714" s="126">
        <v>1</v>
      </c>
      <c r="BR714" s="126">
        <v>6</v>
      </c>
      <c r="BS714" s="126">
        <v>6</v>
      </c>
      <c r="BT714" s="126">
        <v>13</v>
      </c>
      <c r="BV714" s="126">
        <v>4</v>
      </c>
      <c r="BW714" s="126">
        <v>4</v>
      </c>
      <c r="BX714" s="126">
        <v>1</v>
      </c>
      <c r="BY714" s="126">
        <v>0</v>
      </c>
      <c r="BZ714" s="126">
        <v>15</v>
      </c>
      <c r="CA714" s="126">
        <v>12</v>
      </c>
    </row>
    <row r="715" spans="1:79" s="126" customFormat="1" ht="11.25" customHeight="1" x14ac:dyDescent="0.2">
      <c r="A715" s="126" t="s">
        <v>5855</v>
      </c>
      <c r="B715" s="20">
        <v>822</v>
      </c>
      <c r="C715" s="20" t="str">
        <f>VLOOKUP(File2Modul(A715),ModulVerantwortung,2,FALSE)</f>
        <v>dimit008</v>
      </c>
      <c r="D715" s="20"/>
      <c r="E715" s="109" t="s">
        <v>3970</v>
      </c>
      <c r="F715" s="126">
        <v>52</v>
      </c>
      <c r="G715" s="126">
        <v>1</v>
      </c>
      <c r="H715" s="126">
        <v>0</v>
      </c>
      <c r="I715" s="126">
        <v>52</v>
      </c>
      <c r="J715" s="126">
        <v>1</v>
      </c>
      <c r="K715" s="126">
        <v>1</v>
      </c>
      <c r="L715" s="126">
        <v>40</v>
      </c>
      <c r="M715" s="143" t="s">
        <v>5874</v>
      </c>
      <c r="N715" s="126">
        <v>175</v>
      </c>
      <c r="Q715" s="126">
        <v>0</v>
      </c>
      <c r="U715" s="126">
        <v>228</v>
      </c>
      <c r="V715" s="126" t="s">
        <v>5875</v>
      </c>
      <c r="W715" s="126">
        <v>124</v>
      </c>
      <c r="X715" s="126">
        <v>176</v>
      </c>
      <c r="Y715" s="126">
        <v>481</v>
      </c>
      <c r="Z715" s="126">
        <v>0</v>
      </c>
      <c r="AA715" s="126">
        <v>0</v>
      </c>
      <c r="AB715" s="126">
        <v>0</v>
      </c>
      <c r="AC715" s="126">
        <v>0</v>
      </c>
      <c r="AD715" s="126">
        <v>0</v>
      </c>
      <c r="AE715" s="126">
        <v>16</v>
      </c>
      <c r="AF715" s="126">
        <v>0.23</v>
      </c>
      <c r="AG715" s="126">
        <v>2</v>
      </c>
      <c r="AH715" s="126">
        <v>0</v>
      </c>
      <c r="AI715" s="126">
        <v>1</v>
      </c>
      <c r="BR715" s="126">
        <v>7</v>
      </c>
      <c r="BS715" s="126">
        <v>9</v>
      </c>
      <c r="BT715" s="126">
        <v>10</v>
      </c>
      <c r="BV715" s="126">
        <v>244</v>
      </c>
      <c r="BW715" s="126">
        <v>191</v>
      </c>
      <c r="BX715" s="126">
        <v>1</v>
      </c>
      <c r="BY715" s="126">
        <v>0</v>
      </c>
      <c r="BZ715" s="126">
        <v>1300</v>
      </c>
      <c r="CA715" s="126">
        <v>596</v>
      </c>
    </row>
    <row r="716" spans="1:79" s="126" customFormat="1" ht="11.25" customHeight="1" x14ac:dyDescent="0.2">
      <c r="A716" s="126" t="s">
        <v>5855</v>
      </c>
      <c r="B716" s="20">
        <v>1315</v>
      </c>
      <c r="C716" s="20" t="str">
        <f>VLOOKUP(File2Modul(A716),ModulVerantwortung,2,FALSE)</f>
        <v>dimit008</v>
      </c>
      <c r="D716" s="20"/>
      <c r="E716" s="109" t="s">
        <v>5876</v>
      </c>
      <c r="F716" s="126">
        <v>2</v>
      </c>
      <c r="G716" s="126">
        <v>1</v>
      </c>
      <c r="H716" s="126">
        <v>0</v>
      </c>
      <c r="I716" s="126">
        <v>2</v>
      </c>
      <c r="J716" s="126">
        <v>1</v>
      </c>
      <c r="K716" s="126">
        <v>1</v>
      </c>
      <c r="L716" s="126">
        <v>2</v>
      </c>
      <c r="M716" s="143" t="s">
        <v>5877</v>
      </c>
      <c r="N716" s="126">
        <v>15</v>
      </c>
      <c r="Q716" s="126">
        <v>0</v>
      </c>
      <c r="U716" s="126">
        <v>17</v>
      </c>
      <c r="V716" s="126" t="s">
        <v>3513</v>
      </c>
      <c r="W716" s="126">
        <v>12</v>
      </c>
      <c r="X716" s="126">
        <v>14</v>
      </c>
      <c r="Y716" s="126">
        <v>30</v>
      </c>
      <c r="Z716" s="126">
        <v>0</v>
      </c>
      <c r="AA716" s="126">
        <v>0</v>
      </c>
      <c r="AB716" s="126">
        <v>0</v>
      </c>
      <c r="AC716" s="126">
        <v>0</v>
      </c>
      <c r="AD716" s="126">
        <v>0</v>
      </c>
      <c r="AE716" s="126">
        <v>3</v>
      </c>
      <c r="AF716" s="126">
        <v>0.12</v>
      </c>
      <c r="AG716" s="126">
        <v>0</v>
      </c>
      <c r="AH716" s="126">
        <v>0</v>
      </c>
      <c r="AI716" s="126">
        <v>1</v>
      </c>
      <c r="BR716" s="126">
        <v>10</v>
      </c>
      <c r="BS716" s="126">
        <v>11</v>
      </c>
      <c r="BT716" s="126">
        <v>13</v>
      </c>
      <c r="BV716" s="126">
        <v>20</v>
      </c>
      <c r="BW716" s="126">
        <v>18</v>
      </c>
      <c r="BX716" s="126">
        <v>1</v>
      </c>
      <c r="BY716" s="126">
        <v>0</v>
      </c>
      <c r="BZ716" s="126">
        <v>127</v>
      </c>
      <c r="CA716" s="126">
        <v>80</v>
      </c>
    </row>
    <row r="717" spans="1:79" s="126" customFormat="1" ht="11.25" customHeight="1" x14ac:dyDescent="0.2">
      <c r="A717" s="126" t="s">
        <v>5855</v>
      </c>
      <c r="B717" s="20">
        <v>1357</v>
      </c>
      <c r="C717" s="20" t="str">
        <f>VLOOKUP(File2Modul(A717),ModulVerantwortung,2,FALSE)</f>
        <v>dimit008</v>
      </c>
      <c r="D717" s="20"/>
      <c r="E717" s="109" t="s">
        <v>5878</v>
      </c>
      <c r="F717" s="126">
        <v>6</v>
      </c>
      <c r="G717" s="126">
        <v>5</v>
      </c>
      <c r="H717" s="126">
        <v>0</v>
      </c>
      <c r="I717" s="126">
        <v>6</v>
      </c>
      <c r="J717" s="126">
        <v>1</v>
      </c>
      <c r="K717" s="126">
        <v>1</v>
      </c>
      <c r="L717" s="126">
        <v>1</v>
      </c>
      <c r="M717" s="143" t="s">
        <v>5879</v>
      </c>
      <c r="N717" s="126">
        <v>31</v>
      </c>
      <c r="Q717" s="126">
        <v>0</v>
      </c>
      <c r="U717" s="126">
        <v>33</v>
      </c>
      <c r="V717" s="126" t="s">
        <v>4104</v>
      </c>
      <c r="W717" s="126">
        <v>19</v>
      </c>
      <c r="X717" s="126">
        <v>25</v>
      </c>
      <c r="Y717" s="126">
        <v>62</v>
      </c>
      <c r="Z717" s="126">
        <v>0</v>
      </c>
      <c r="AA717" s="126">
        <v>0</v>
      </c>
      <c r="AB717" s="126">
        <v>0</v>
      </c>
      <c r="AC717" s="126">
        <v>0</v>
      </c>
      <c r="AD717" s="126">
        <v>0</v>
      </c>
      <c r="AE717" s="126">
        <v>4</v>
      </c>
      <c r="AF717" s="126">
        <v>0.18</v>
      </c>
      <c r="AG717" s="126">
        <v>1</v>
      </c>
      <c r="AH717" s="126">
        <v>3</v>
      </c>
      <c r="AI717" s="126">
        <v>1</v>
      </c>
      <c r="BR717" s="126">
        <v>9</v>
      </c>
      <c r="BS717" s="126">
        <v>11</v>
      </c>
      <c r="BT717" s="126">
        <v>12</v>
      </c>
      <c r="BV717" s="126">
        <v>41</v>
      </c>
      <c r="BW717" s="126">
        <v>35</v>
      </c>
      <c r="BX717" s="126">
        <v>1</v>
      </c>
      <c r="BY717" s="126">
        <v>0</v>
      </c>
      <c r="BZ717" s="126">
        <v>238</v>
      </c>
      <c r="CA717" s="126">
        <v>159</v>
      </c>
    </row>
    <row r="718" spans="1:79" s="126" customFormat="1" ht="11.25" customHeight="1" x14ac:dyDescent="0.2">
      <c r="A718" s="126" t="s">
        <v>5855</v>
      </c>
      <c r="B718" s="20">
        <v>1431</v>
      </c>
      <c r="C718" s="20" t="str">
        <f>VLOOKUP(File2Modul(A718),ModulVerantwortung,2,FALSE)</f>
        <v>dimit008</v>
      </c>
      <c r="D718" s="20"/>
      <c r="E718" s="109" t="s">
        <v>5880</v>
      </c>
      <c r="F718" s="126">
        <v>4</v>
      </c>
      <c r="G718" s="126">
        <v>2</v>
      </c>
      <c r="H718" s="126">
        <v>0</v>
      </c>
      <c r="I718" s="126">
        <v>6</v>
      </c>
      <c r="J718" s="126">
        <v>1</v>
      </c>
      <c r="K718" s="126">
        <v>1</v>
      </c>
      <c r="L718" s="126">
        <v>6</v>
      </c>
      <c r="M718" s="143" t="s">
        <v>5881</v>
      </c>
      <c r="N718" s="126">
        <v>13</v>
      </c>
      <c r="Q718" s="126">
        <v>0</v>
      </c>
      <c r="U718" s="126">
        <v>21</v>
      </c>
      <c r="V718" s="126" t="s">
        <v>3767</v>
      </c>
      <c r="W718" s="126">
        <v>8</v>
      </c>
      <c r="X718" s="126">
        <v>12</v>
      </c>
      <c r="Y718" s="126">
        <v>48</v>
      </c>
      <c r="Z718" s="126">
        <v>0</v>
      </c>
      <c r="AA718" s="126">
        <v>0</v>
      </c>
      <c r="AB718" s="126">
        <v>0</v>
      </c>
      <c r="AC718" s="126">
        <v>0</v>
      </c>
      <c r="AD718" s="126">
        <v>1</v>
      </c>
      <c r="AE718" s="126">
        <v>6</v>
      </c>
      <c r="AF718" s="126">
        <v>0.28999999999999998</v>
      </c>
      <c r="AG718" s="126">
        <v>1</v>
      </c>
      <c r="AH718" s="126">
        <v>0</v>
      </c>
      <c r="AI718" s="126">
        <v>1</v>
      </c>
      <c r="BR718" s="126">
        <v>5</v>
      </c>
      <c r="BS718" s="126">
        <v>6</v>
      </c>
      <c r="BT718" s="126">
        <v>9</v>
      </c>
      <c r="BV718" s="126">
        <v>22</v>
      </c>
      <c r="BW718" s="126">
        <v>19</v>
      </c>
      <c r="BX718" s="126">
        <v>1</v>
      </c>
      <c r="BY718" s="126">
        <v>0</v>
      </c>
      <c r="BZ718" s="126">
        <v>76</v>
      </c>
      <c r="CA718" s="126">
        <v>52</v>
      </c>
    </row>
    <row r="719" spans="1:79" s="126" customFormat="1" ht="11.25" customHeight="1" x14ac:dyDescent="0.2">
      <c r="A719" s="126" t="s">
        <v>5855</v>
      </c>
      <c r="B719" s="20">
        <v>1491</v>
      </c>
      <c r="C719" s="20" t="str">
        <f>VLOOKUP(File2Modul(A719),ModulVerantwortung,2,FALSE)</f>
        <v>dimit008</v>
      </c>
      <c r="D719" s="20"/>
      <c r="E719" s="109" t="s">
        <v>5882</v>
      </c>
      <c r="F719" s="126">
        <v>1</v>
      </c>
      <c r="G719" s="126">
        <v>0</v>
      </c>
      <c r="H719" s="126">
        <v>0</v>
      </c>
      <c r="I719" s="126">
        <v>1</v>
      </c>
      <c r="J719" s="126">
        <v>1</v>
      </c>
      <c r="K719" s="126">
        <v>1</v>
      </c>
      <c r="L719" s="126">
        <v>1</v>
      </c>
      <c r="M719" s="143" t="s">
        <v>5883</v>
      </c>
      <c r="N719" s="126">
        <v>2</v>
      </c>
      <c r="Q719" s="126">
        <v>0</v>
      </c>
      <c r="U719" s="126">
        <v>3</v>
      </c>
      <c r="V719" s="126" t="s">
        <v>3507</v>
      </c>
      <c r="W719" s="126">
        <v>1</v>
      </c>
      <c r="X719" s="126">
        <v>2</v>
      </c>
      <c r="Y719" s="126">
        <v>5</v>
      </c>
      <c r="Z719" s="126">
        <v>0</v>
      </c>
      <c r="AA719" s="126">
        <v>0</v>
      </c>
      <c r="AB719" s="126">
        <v>0</v>
      </c>
      <c r="AC719" s="126">
        <v>0</v>
      </c>
      <c r="AD719" s="126">
        <v>0</v>
      </c>
      <c r="AE719" s="126">
        <v>1</v>
      </c>
      <c r="AF719" s="126">
        <v>0.33</v>
      </c>
      <c r="AG719" s="126">
        <v>0</v>
      </c>
      <c r="AH719" s="126">
        <v>0</v>
      </c>
      <c r="AI719" s="126">
        <v>1</v>
      </c>
      <c r="BR719" s="126">
        <v>6</v>
      </c>
      <c r="BS719" s="126">
        <v>6</v>
      </c>
      <c r="BT719" s="126">
        <v>9</v>
      </c>
      <c r="BV719" s="126">
        <v>3</v>
      </c>
      <c r="BW719" s="126">
        <v>3</v>
      </c>
      <c r="BX719" s="126">
        <v>1</v>
      </c>
      <c r="BY719" s="126">
        <v>0</v>
      </c>
      <c r="BZ719" s="126">
        <v>11</v>
      </c>
      <c r="CA719" s="126">
        <v>8</v>
      </c>
    </row>
    <row r="720" spans="1:79" s="126" customFormat="1" ht="11.25" customHeight="1" x14ac:dyDescent="0.2">
      <c r="A720" s="126" t="s">
        <v>5855</v>
      </c>
      <c r="B720" s="20">
        <v>1508</v>
      </c>
      <c r="C720" s="20" t="str">
        <f>VLOOKUP(File2Modul(A720),ModulVerantwortung,2,FALSE)</f>
        <v>dimit008</v>
      </c>
      <c r="D720" s="20"/>
      <c r="E720" s="109" t="s">
        <v>5884</v>
      </c>
      <c r="F720" s="126">
        <v>2</v>
      </c>
      <c r="G720" s="126">
        <v>1</v>
      </c>
      <c r="H720" s="126">
        <v>0</v>
      </c>
      <c r="I720" s="126">
        <v>2</v>
      </c>
      <c r="J720" s="126">
        <v>1</v>
      </c>
      <c r="K720" s="126">
        <v>1</v>
      </c>
      <c r="L720" s="126">
        <v>2</v>
      </c>
      <c r="M720" s="143" t="s">
        <v>5885</v>
      </c>
      <c r="N720" s="126">
        <v>8</v>
      </c>
      <c r="Q720" s="126">
        <v>0</v>
      </c>
      <c r="U720" s="126">
        <v>10</v>
      </c>
      <c r="V720" s="126" t="s">
        <v>3513</v>
      </c>
      <c r="W720" s="126">
        <v>5</v>
      </c>
      <c r="X720" s="126">
        <v>7</v>
      </c>
      <c r="Y720" s="126">
        <v>24</v>
      </c>
      <c r="Z720" s="126">
        <v>0</v>
      </c>
      <c r="AA720" s="126">
        <v>0</v>
      </c>
      <c r="AB720" s="126">
        <v>0</v>
      </c>
      <c r="AC720" s="126">
        <v>0</v>
      </c>
      <c r="AD720" s="126">
        <v>0</v>
      </c>
      <c r="AE720" s="126">
        <v>2</v>
      </c>
      <c r="AF720" s="126">
        <v>0.2</v>
      </c>
      <c r="AG720" s="126">
        <v>0</v>
      </c>
      <c r="AH720" s="126">
        <v>0</v>
      </c>
      <c r="AI720" s="126">
        <v>1</v>
      </c>
      <c r="BR720" s="126">
        <v>7</v>
      </c>
      <c r="BS720" s="126">
        <v>9</v>
      </c>
      <c r="BT720" s="126">
        <v>11</v>
      </c>
      <c r="BV720" s="126">
        <v>12</v>
      </c>
      <c r="BW720" s="126">
        <v>10</v>
      </c>
      <c r="BX720" s="126">
        <v>1</v>
      </c>
      <c r="BY720" s="126">
        <v>0</v>
      </c>
      <c r="BZ720" s="126">
        <v>60</v>
      </c>
      <c r="CA720" s="126">
        <v>33</v>
      </c>
    </row>
    <row r="721" spans="1:79" s="126" customFormat="1" ht="11.25" customHeight="1" x14ac:dyDescent="0.2">
      <c r="A721" s="126" t="s">
        <v>5855</v>
      </c>
      <c r="B721" s="20">
        <v>1544</v>
      </c>
      <c r="C721" s="20" t="str">
        <f>VLOOKUP(File2Modul(A721),ModulVerantwortung,2,FALSE)</f>
        <v>dimit008</v>
      </c>
      <c r="D721" s="20"/>
      <c r="E721" s="109" t="s">
        <v>5886</v>
      </c>
      <c r="F721" s="126">
        <v>5</v>
      </c>
      <c r="G721" s="126">
        <v>2</v>
      </c>
      <c r="H721" s="126">
        <v>0</v>
      </c>
      <c r="I721" s="126">
        <v>8</v>
      </c>
      <c r="J721" s="126">
        <v>1</v>
      </c>
      <c r="K721" s="126">
        <v>1</v>
      </c>
      <c r="L721" s="126">
        <v>2</v>
      </c>
      <c r="M721" s="143" t="s">
        <v>5887</v>
      </c>
      <c r="N721" s="126">
        <v>16</v>
      </c>
      <c r="Q721" s="126">
        <v>0</v>
      </c>
      <c r="U721" s="126">
        <v>25</v>
      </c>
      <c r="V721" s="126" t="s">
        <v>3729</v>
      </c>
      <c r="W721" s="126">
        <v>7</v>
      </c>
      <c r="X721" s="126">
        <v>12</v>
      </c>
      <c r="Y721" s="126">
        <v>53</v>
      </c>
      <c r="Z721" s="126">
        <v>0</v>
      </c>
      <c r="AA721" s="126">
        <v>0</v>
      </c>
      <c r="AB721" s="126">
        <v>0</v>
      </c>
      <c r="AC721" s="126">
        <v>0</v>
      </c>
      <c r="AD721" s="126">
        <v>0</v>
      </c>
      <c r="AE721" s="126">
        <v>5</v>
      </c>
      <c r="AF721" s="126">
        <v>0.32</v>
      </c>
      <c r="AG721" s="126">
        <v>1</v>
      </c>
      <c r="AH721" s="126">
        <v>0</v>
      </c>
      <c r="AI721" s="126">
        <v>1</v>
      </c>
      <c r="BR721" s="126">
        <v>10</v>
      </c>
      <c r="BS721" s="126">
        <v>14</v>
      </c>
      <c r="BT721" s="126">
        <v>16</v>
      </c>
      <c r="BV721" s="126">
        <v>26</v>
      </c>
      <c r="BW721" s="126">
        <v>19</v>
      </c>
      <c r="BX721" s="126">
        <v>1</v>
      </c>
      <c r="BY721" s="126">
        <v>0</v>
      </c>
      <c r="BZ721" s="126">
        <v>173</v>
      </c>
      <c r="CA721" s="126">
        <v>94</v>
      </c>
    </row>
    <row r="722" spans="1:79" s="126" customFormat="1" ht="11.25" customHeight="1" x14ac:dyDescent="0.2">
      <c r="A722" s="126" t="s">
        <v>5855</v>
      </c>
      <c r="B722" s="20">
        <v>1610</v>
      </c>
      <c r="C722" s="20" t="str">
        <f>VLOOKUP(File2Modul(A722),ModulVerantwortung,2,FALSE)</f>
        <v>dimit008</v>
      </c>
      <c r="D722" s="20"/>
      <c r="E722" s="109" t="s">
        <v>5888</v>
      </c>
      <c r="F722" s="126">
        <v>13</v>
      </c>
      <c r="G722" s="126">
        <v>4</v>
      </c>
      <c r="H722" s="126">
        <v>0</v>
      </c>
      <c r="I722" s="126">
        <v>132</v>
      </c>
      <c r="J722" s="126">
        <v>1</v>
      </c>
      <c r="K722" s="126">
        <v>1</v>
      </c>
      <c r="L722" s="126">
        <v>5</v>
      </c>
      <c r="M722" s="143" t="s">
        <v>5889</v>
      </c>
      <c r="N722" s="126">
        <v>36</v>
      </c>
      <c r="Q722" s="126">
        <v>0</v>
      </c>
      <c r="U722" s="126">
        <v>49</v>
      </c>
      <c r="V722" s="126" t="s">
        <v>5441</v>
      </c>
      <c r="W722" s="126">
        <v>6</v>
      </c>
      <c r="X722" s="126">
        <v>19</v>
      </c>
      <c r="Y722" s="126">
        <v>124</v>
      </c>
      <c r="Z722" s="126">
        <v>0</v>
      </c>
      <c r="AA722" s="126">
        <v>0</v>
      </c>
      <c r="AB722" s="126">
        <v>0</v>
      </c>
      <c r="AC722" s="126">
        <v>0</v>
      </c>
      <c r="AD722" s="126">
        <v>0</v>
      </c>
      <c r="AE722" s="126">
        <v>8</v>
      </c>
      <c r="AF722" s="126">
        <v>2.69</v>
      </c>
      <c r="AG722" s="126">
        <v>2</v>
      </c>
      <c r="AH722" s="126">
        <v>1</v>
      </c>
      <c r="AI722" s="126">
        <v>1</v>
      </c>
      <c r="BR722" s="126">
        <v>5</v>
      </c>
      <c r="BS722" s="126">
        <v>7</v>
      </c>
      <c r="BT722" s="126">
        <v>8</v>
      </c>
      <c r="BV722" s="126">
        <v>62</v>
      </c>
      <c r="BW722" s="126">
        <v>41</v>
      </c>
      <c r="BX722" s="126">
        <v>1</v>
      </c>
      <c r="BY722" s="126">
        <v>5</v>
      </c>
      <c r="BZ722" s="126">
        <v>217</v>
      </c>
      <c r="CA722" s="126">
        <v>105</v>
      </c>
    </row>
    <row r="723" spans="1:79" s="126" customFormat="1" ht="11.25" customHeight="1" x14ac:dyDescent="0.2">
      <c r="A723" s="126" t="s">
        <v>5855</v>
      </c>
      <c r="B723" s="20">
        <v>1744</v>
      </c>
      <c r="C723" s="20" t="str">
        <f>VLOOKUP(File2Modul(A723),ModulVerantwortung,2,FALSE)</f>
        <v>dimit008</v>
      </c>
      <c r="D723" s="20"/>
      <c r="E723" s="109" t="s">
        <v>3975</v>
      </c>
      <c r="F723" s="126">
        <v>2</v>
      </c>
      <c r="G723" s="126">
        <v>1</v>
      </c>
      <c r="H723" s="126">
        <v>0</v>
      </c>
      <c r="I723" s="126">
        <v>2</v>
      </c>
      <c r="J723" s="126">
        <v>0</v>
      </c>
      <c r="K723" s="126">
        <v>2</v>
      </c>
      <c r="L723" s="126">
        <v>1</v>
      </c>
      <c r="M723" s="143" t="s">
        <v>5890</v>
      </c>
      <c r="N723" s="126">
        <v>2</v>
      </c>
      <c r="Q723" s="126">
        <v>1</v>
      </c>
      <c r="U723" s="126">
        <v>2</v>
      </c>
      <c r="V723" s="126" t="s">
        <v>3513</v>
      </c>
      <c r="W723" s="126">
        <v>1</v>
      </c>
      <c r="X723" s="126">
        <v>3</v>
      </c>
      <c r="Y723" s="126">
        <v>6</v>
      </c>
      <c r="Z723" s="126">
        <v>0</v>
      </c>
      <c r="AA723" s="126">
        <v>0</v>
      </c>
      <c r="AB723" s="126">
        <v>0</v>
      </c>
      <c r="AC723" s="126">
        <v>0</v>
      </c>
      <c r="AD723" s="126">
        <v>0</v>
      </c>
      <c r="AE723" s="126">
        <v>1</v>
      </c>
      <c r="AF723" s="126">
        <v>1</v>
      </c>
      <c r="AG723" s="126">
        <v>0</v>
      </c>
      <c r="AH723" s="126">
        <v>0</v>
      </c>
      <c r="AI723" s="126">
        <v>1</v>
      </c>
      <c r="BR723" s="126">
        <v>9</v>
      </c>
      <c r="BS723" s="126">
        <v>12</v>
      </c>
      <c r="BT723" s="126">
        <v>18</v>
      </c>
      <c r="BV723" s="126">
        <v>4</v>
      </c>
      <c r="BW723" s="126">
        <v>3</v>
      </c>
      <c r="BX723" s="126">
        <v>1</v>
      </c>
      <c r="BY723" s="126">
        <v>0</v>
      </c>
      <c r="BZ723" s="126">
        <v>22</v>
      </c>
      <c r="CA723" s="126">
        <v>14</v>
      </c>
    </row>
    <row r="724" spans="1:79" s="126" customFormat="1" ht="11.25" customHeight="1" x14ac:dyDescent="0.2">
      <c r="A724" s="126" t="s">
        <v>5855</v>
      </c>
      <c r="B724" s="20">
        <v>1760</v>
      </c>
      <c r="C724" s="20" t="str">
        <f>VLOOKUP(File2Modul(A724),ModulVerantwortung,2,FALSE)</f>
        <v>dimit008</v>
      </c>
      <c r="D724" s="20"/>
      <c r="E724" s="109" t="s">
        <v>3973</v>
      </c>
      <c r="F724" s="126">
        <v>14</v>
      </c>
      <c r="G724" s="126">
        <v>5</v>
      </c>
      <c r="H724" s="126">
        <v>0</v>
      </c>
      <c r="I724" s="126">
        <v>144</v>
      </c>
      <c r="J724" s="126">
        <v>1</v>
      </c>
      <c r="K724" s="126">
        <v>4</v>
      </c>
      <c r="L724" s="126">
        <v>4</v>
      </c>
      <c r="M724" s="143" t="s">
        <v>5891</v>
      </c>
      <c r="N724" s="126">
        <v>37</v>
      </c>
      <c r="Q724" s="126">
        <v>0</v>
      </c>
      <c r="U724" s="126">
        <v>45</v>
      </c>
      <c r="V724" s="126" t="s">
        <v>3974</v>
      </c>
      <c r="W724" s="126">
        <v>5</v>
      </c>
      <c r="X724" s="126">
        <v>19</v>
      </c>
      <c r="Y724" s="126">
        <v>135</v>
      </c>
      <c r="Z724" s="126">
        <v>0</v>
      </c>
      <c r="AA724" s="126">
        <v>0</v>
      </c>
      <c r="AB724" s="126">
        <v>0</v>
      </c>
      <c r="AC724" s="126">
        <v>0</v>
      </c>
      <c r="AD724" s="126">
        <v>0</v>
      </c>
      <c r="AE724" s="126">
        <v>5</v>
      </c>
      <c r="AF724" s="126">
        <v>3.2</v>
      </c>
      <c r="AG724" s="126">
        <v>2</v>
      </c>
      <c r="AH724" s="126">
        <v>1</v>
      </c>
      <c r="AI724" s="126">
        <v>1</v>
      </c>
      <c r="BR724" s="126">
        <v>4</v>
      </c>
      <c r="BS724" s="126">
        <v>6</v>
      </c>
      <c r="BT724" s="126">
        <v>7</v>
      </c>
      <c r="BV724" s="126">
        <v>62</v>
      </c>
      <c r="BW724" s="126">
        <v>42</v>
      </c>
      <c r="BX724" s="126">
        <v>1</v>
      </c>
      <c r="BY724" s="126">
        <v>5</v>
      </c>
      <c r="BZ724" s="126">
        <v>191</v>
      </c>
      <c r="CA724" s="126">
        <v>101</v>
      </c>
    </row>
    <row r="725" spans="1:79" s="126" customFormat="1" ht="11.25" customHeight="1" x14ac:dyDescent="0.2">
      <c r="A725" s="126" t="s">
        <v>5855</v>
      </c>
      <c r="B725" s="20">
        <v>1905</v>
      </c>
      <c r="C725" s="20" t="str">
        <f>VLOOKUP(File2Modul(A725),ModulVerantwortung,2,FALSE)</f>
        <v>dimit008</v>
      </c>
      <c r="D725" s="20"/>
      <c r="E725" s="109" t="s">
        <v>5892</v>
      </c>
      <c r="F725" s="126">
        <v>3</v>
      </c>
      <c r="G725" s="126">
        <v>2</v>
      </c>
      <c r="H725" s="126">
        <v>0</v>
      </c>
      <c r="I725" s="126">
        <v>3</v>
      </c>
      <c r="J725" s="126">
        <v>1</v>
      </c>
      <c r="K725" s="126">
        <v>2</v>
      </c>
      <c r="L725" s="126">
        <v>3</v>
      </c>
      <c r="M725" s="143" t="s">
        <v>5893</v>
      </c>
      <c r="N725" s="126">
        <v>7</v>
      </c>
      <c r="Q725" s="126">
        <v>5</v>
      </c>
      <c r="U725" s="126">
        <v>8</v>
      </c>
      <c r="V725" s="126" t="s">
        <v>3516</v>
      </c>
      <c r="W725" s="126">
        <v>3</v>
      </c>
      <c r="X725" s="126">
        <v>6</v>
      </c>
      <c r="Y725" s="126">
        <v>20</v>
      </c>
      <c r="Z725" s="126">
        <v>0</v>
      </c>
      <c r="AA725" s="126">
        <v>0</v>
      </c>
      <c r="AB725" s="126">
        <v>0</v>
      </c>
      <c r="AC725" s="126">
        <v>0</v>
      </c>
      <c r="AD725" s="126">
        <v>0</v>
      </c>
      <c r="AE725" s="126">
        <v>3</v>
      </c>
      <c r="AF725" s="126">
        <v>0.38</v>
      </c>
      <c r="AG725" s="126">
        <v>0</v>
      </c>
      <c r="AH725" s="126">
        <v>0</v>
      </c>
      <c r="AI725" s="126">
        <v>1</v>
      </c>
      <c r="BR725" s="126">
        <v>7</v>
      </c>
      <c r="BS725" s="126">
        <v>8</v>
      </c>
      <c r="BT725" s="126">
        <v>12</v>
      </c>
      <c r="BV725" s="126">
        <v>12</v>
      </c>
      <c r="BW725" s="126">
        <v>10</v>
      </c>
      <c r="BX725" s="126">
        <v>1</v>
      </c>
      <c r="BY725" s="126">
        <v>0</v>
      </c>
      <c r="BZ725" s="126">
        <v>56</v>
      </c>
      <c r="CA725" s="126">
        <v>33</v>
      </c>
    </row>
    <row r="726" spans="1:79" s="126" customFormat="1" ht="11.25" customHeight="1" x14ac:dyDescent="0.2">
      <c r="A726" s="126" t="s">
        <v>5855</v>
      </c>
      <c r="B726" s="20">
        <v>0</v>
      </c>
      <c r="C726" s="20" t="str">
        <f>VLOOKUP(File2Modul(A726),ModulVerantwortung,2,FALSE)</f>
        <v>dimit008</v>
      </c>
      <c r="D726" s="20"/>
      <c r="E726" s="109" t="s">
        <v>5855</v>
      </c>
      <c r="M726" s="143"/>
      <c r="O726" s="126">
        <f>IF(ISNUMBER(T726),IF(T726&lt;&gt;0,S726/T726,O$23),"")</f>
        <v>0.45588235294117646</v>
      </c>
      <c r="P726" s="126">
        <f>IF(AND(ISNUMBER(AQ726),ISNUMBER(AR726)),IF(OR(AQ726&lt;&gt;0,AR726&lt;&gt;0),(T726+BG726)/(AQ726+AR726),P$23),"")</f>
        <v>8.8831858407079647</v>
      </c>
      <c r="S726" s="126">
        <v>248</v>
      </c>
      <c r="T726" s="126">
        <v>544</v>
      </c>
      <c r="AJ726" s="126" t="s">
        <v>3502</v>
      </c>
      <c r="AK726" s="126">
        <v>3</v>
      </c>
      <c r="AL726" s="126">
        <v>10</v>
      </c>
      <c r="AM726" s="126">
        <v>21</v>
      </c>
      <c r="AN726" s="126">
        <v>279</v>
      </c>
      <c r="AO726" s="126" t="s">
        <v>3503</v>
      </c>
      <c r="AP726" s="126">
        <v>455</v>
      </c>
      <c r="AQ726" s="126">
        <v>46</v>
      </c>
      <c r="AR726" s="126">
        <v>519</v>
      </c>
      <c r="AS726" s="126">
        <v>6701</v>
      </c>
      <c r="AT726" s="126">
        <v>3906</v>
      </c>
      <c r="AU726" s="126">
        <v>4935</v>
      </c>
      <c r="AV726" s="126">
        <v>19186</v>
      </c>
      <c r="AW726" s="126">
        <v>15.17</v>
      </c>
      <c r="AX726" s="126">
        <v>929389</v>
      </c>
      <c r="AY726" s="126">
        <v>61261</v>
      </c>
      <c r="AZ726" s="126">
        <v>154.9</v>
      </c>
      <c r="BA726" s="126">
        <v>19.27</v>
      </c>
      <c r="BB726" s="126">
        <v>87.56</v>
      </c>
      <c r="BC726" s="126">
        <v>10</v>
      </c>
      <c r="BD726" s="126">
        <v>1927</v>
      </c>
      <c r="BE726" s="126">
        <v>950</v>
      </c>
      <c r="BF726" s="126">
        <v>2218</v>
      </c>
      <c r="BG726" s="126">
        <v>4475</v>
      </c>
      <c r="BH726" s="126">
        <v>199</v>
      </c>
      <c r="BI726" s="126" t="s">
        <v>3504</v>
      </c>
      <c r="BJ726" s="126">
        <v>4.7789999999999999</v>
      </c>
      <c r="BK726" s="126">
        <v>6.2539999999999996</v>
      </c>
      <c r="BL726" s="126">
        <v>7.91</v>
      </c>
      <c r="BM726" s="126">
        <v>4.53</v>
      </c>
      <c r="BN726" s="126">
        <v>4.7489999999999997</v>
      </c>
      <c r="BO726" s="126">
        <v>4.8460000000000001</v>
      </c>
      <c r="BP726" s="126" t="s">
        <v>3505</v>
      </c>
      <c r="BQ726" s="126">
        <v>0.29399999999999998</v>
      </c>
    </row>
    <row r="727" spans="1:79" s="126" customFormat="1" ht="11.25" customHeight="1" x14ac:dyDescent="0.2">
      <c r="A727" s="126" t="s">
        <v>5894</v>
      </c>
      <c r="B727" s="20">
        <v>111</v>
      </c>
      <c r="C727" s="20" t="str">
        <f>VLOOKUP(File2Modul(A727),ModulVerantwortung,2,FALSE)</f>
        <v>dimit008</v>
      </c>
      <c r="D727" s="20"/>
      <c r="E727" s="109" t="s">
        <v>3976</v>
      </c>
      <c r="F727" s="126">
        <v>2</v>
      </c>
      <c r="G727" s="126">
        <v>1</v>
      </c>
      <c r="H727" s="126">
        <v>0</v>
      </c>
      <c r="I727" s="126">
        <v>2</v>
      </c>
      <c r="J727" s="126">
        <v>0</v>
      </c>
      <c r="K727" s="126">
        <v>0</v>
      </c>
      <c r="L727" s="126">
        <v>1</v>
      </c>
      <c r="M727" s="143" t="s">
        <v>5895</v>
      </c>
      <c r="N727" s="126">
        <v>2</v>
      </c>
      <c r="Q727" s="126">
        <v>0</v>
      </c>
      <c r="U727" s="126">
        <v>2</v>
      </c>
      <c r="V727" s="126" t="s">
        <v>3513</v>
      </c>
      <c r="W727" s="126">
        <v>1</v>
      </c>
      <c r="X727" s="126">
        <v>3</v>
      </c>
      <c r="Y727" s="126">
        <v>6</v>
      </c>
      <c r="Z727" s="126">
        <v>0</v>
      </c>
      <c r="AA727" s="126">
        <v>0</v>
      </c>
      <c r="AB727" s="126">
        <v>0</v>
      </c>
      <c r="AC727" s="126">
        <v>0</v>
      </c>
      <c r="AD727" s="126">
        <v>0</v>
      </c>
      <c r="AE727" s="126">
        <v>1</v>
      </c>
      <c r="AF727" s="126">
        <v>1</v>
      </c>
      <c r="AG727" s="126">
        <v>0</v>
      </c>
      <c r="AH727" s="126">
        <v>0</v>
      </c>
      <c r="AI727" s="126">
        <v>1</v>
      </c>
      <c r="BR727" s="126">
        <v>8</v>
      </c>
      <c r="BS727" s="126">
        <v>11</v>
      </c>
      <c r="BT727" s="126">
        <v>16</v>
      </c>
      <c r="BV727" s="126">
        <v>4</v>
      </c>
      <c r="BW727" s="126">
        <v>3</v>
      </c>
      <c r="BX727" s="126">
        <v>1</v>
      </c>
      <c r="BY727" s="126">
        <v>0</v>
      </c>
      <c r="BZ727" s="126">
        <v>21</v>
      </c>
      <c r="CA727" s="126">
        <v>12</v>
      </c>
    </row>
    <row r="728" spans="1:79" s="126" customFormat="1" ht="11.25" customHeight="1" x14ac:dyDescent="0.2">
      <c r="A728" s="126" t="s">
        <v>5894</v>
      </c>
      <c r="B728" s="20">
        <v>127</v>
      </c>
      <c r="C728" s="20" t="str">
        <f>VLOOKUP(File2Modul(A728),ModulVerantwortung,2,FALSE)</f>
        <v>dimit008</v>
      </c>
      <c r="D728" s="20"/>
      <c r="E728" s="109" t="s">
        <v>3977</v>
      </c>
      <c r="F728" s="126">
        <v>1</v>
      </c>
      <c r="G728" s="126">
        <v>0</v>
      </c>
      <c r="H728" s="126">
        <v>0</v>
      </c>
      <c r="I728" s="126">
        <v>1</v>
      </c>
      <c r="J728" s="126">
        <v>0</v>
      </c>
      <c r="K728" s="126">
        <v>0</v>
      </c>
      <c r="L728" s="126">
        <v>1</v>
      </c>
      <c r="M728" s="143" t="s">
        <v>5896</v>
      </c>
      <c r="N728" s="126">
        <v>1</v>
      </c>
      <c r="Q728" s="126">
        <v>0</v>
      </c>
      <c r="U728" s="126">
        <v>1</v>
      </c>
      <c r="V728" s="126" t="s">
        <v>3507</v>
      </c>
      <c r="W728" s="126">
        <v>1</v>
      </c>
      <c r="X728" s="126">
        <v>2</v>
      </c>
      <c r="Y728" s="126">
        <v>2</v>
      </c>
      <c r="Z728" s="126">
        <v>0</v>
      </c>
      <c r="AA728" s="126">
        <v>0</v>
      </c>
      <c r="AB728" s="126">
        <v>0</v>
      </c>
      <c r="AC728" s="126">
        <v>0</v>
      </c>
      <c r="AD728" s="126">
        <v>0</v>
      </c>
      <c r="AE728" s="126">
        <v>0</v>
      </c>
      <c r="AF728" s="126">
        <v>1</v>
      </c>
      <c r="AG728" s="126">
        <v>0</v>
      </c>
      <c r="AH728" s="126">
        <v>0</v>
      </c>
      <c r="AI728" s="126">
        <v>1</v>
      </c>
      <c r="BR728" s="126">
        <v>7</v>
      </c>
      <c r="BS728" s="126">
        <v>7</v>
      </c>
      <c r="BT728" s="126">
        <v>7</v>
      </c>
      <c r="BV728" s="126">
        <v>1</v>
      </c>
      <c r="BW728" s="126">
        <v>1</v>
      </c>
      <c r="BX728" s="126">
        <v>1</v>
      </c>
      <c r="BY728" s="126">
        <v>0</v>
      </c>
      <c r="BZ728" s="126">
        <v>5</v>
      </c>
      <c r="CA728" s="126">
        <v>2</v>
      </c>
    </row>
    <row r="729" spans="1:79" s="126" customFormat="1" ht="11.25" customHeight="1" x14ac:dyDescent="0.2">
      <c r="A729" s="126" t="s">
        <v>5894</v>
      </c>
      <c r="B729" s="20">
        <v>143</v>
      </c>
      <c r="C729" s="20" t="str">
        <f>VLOOKUP(File2Modul(A729),ModulVerantwortung,2,FALSE)</f>
        <v>dimit008</v>
      </c>
      <c r="D729" s="20"/>
      <c r="E729" s="109" t="s">
        <v>3978</v>
      </c>
      <c r="F729" s="126">
        <v>2</v>
      </c>
      <c r="G729" s="126">
        <v>1</v>
      </c>
      <c r="H729" s="126">
        <v>0</v>
      </c>
      <c r="I729" s="126">
        <v>2</v>
      </c>
      <c r="J729" s="126">
        <v>1</v>
      </c>
      <c r="K729" s="126">
        <v>0</v>
      </c>
      <c r="L729" s="126">
        <v>1</v>
      </c>
      <c r="M729" s="143" t="s">
        <v>5897</v>
      </c>
      <c r="N729" s="126">
        <v>5</v>
      </c>
      <c r="Q729" s="126">
        <v>1</v>
      </c>
      <c r="U729" s="126">
        <v>8</v>
      </c>
      <c r="V729" s="126" t="s">
        <v>3513</v>
      </c>
      <c r="W729" s="126">
        <v>1</v>
      </c>
      <c r="X729" s="126">
        <v>3</v>
      </c>
      <c r="Y729" s="126">
        <v>17</v>
      </c>
      <c r="Z729" s="126">
        <v>0</v>
      </c>
      <c r="AA729" s="126">
        <v>0</v>
      </c>
      <c r="AB729" s="126">
        <v>0</v>
      </c>
      <c r="AC729" s="126">
        <v>0</v>
      </c>
      <c r="AD729" s="126">
        <v>0</v>
      </c>
      <c r="AE729" s="126">
        <v>2</v>
      </c>
      <c r="AF729" s="126">
        <v>0.25</v>
      </c>
      <c r="AG729" s="126">
        <v>0</v>
      </c>
      <c r="AH729" s="126">
        <v>0</v>
      </c>
      <c r="AI729" s="126">
        <v>1</v>
      </c>
      <c r="BR729" s="126">
        <v>5</v>
      </c>
      <c r="BS729" s="126">
        <v>7</v>
      </c>
      <c r="BT729" s="126">
        <v>10</v>
      </c>
      <c r="BV729" s="126">
        <v>9</v>
      </c>
      <c r="BW729" s="126">
        <v>7</v>
      </c>
      <c r="BX729" s="126">
        <v>1</v>
      </c>
      <c r="BY729" s="126">
        <v>0</v>
      </c>
      <c r="BZ729" s="126">
        <v>31</v>
      </c>
      <c r="CA729" s="126">
        <v>19</v>
      </c>
    </row>
    <row r="730" spans="1:79" s="126" customFormat="1" ht="11.25" customHeight="1" x14ac:dyDescent="0.2">
      <c r="A730" s="126" t="s">
        <v>5894</v>
      </c>
      <c r="B730" s="20">
        <v>178</v>
      </c>
      <c r="C730" s="20" t="str">
        <f>VLOOKUP(File2Modul(A730),ModulVerantwortung,2,FALSE)</f>
        <v>dimit008</v>
      </c>
      <c r="D730" s="20"/>
      <c r="E730" s="109" t="s">
        <v>3979</v>
      </c>
      <c r="F730" s="126">
        <v>2</v>
      </c>
      <c r="G730" s="126">
        <v>1</v>
      </c>
      <c r="H730" s="126">
        <v>0</v>
      </c>
      <c r="I730" s="126">
        <v>2</v>
      </c>
      <c r="J730" s="126">
        <v>1</v>
      </c>
      <c r="K730" s="126">
        <v>0</v>
      </c>
      <c r="L730" s="126">
        <v>1</v>
      </c>
      <c r="M730" s="143" t="s">
        <v>5898</v>
      </c>
      <c r="N730" s="126">
        <v>4</v>
      </c>
      <c r="Q730" s="126">
        <v>0</v>
      </c>
      <c r="U730" s="126">
        <v>6</v>
      </c>
      <c r="V730" s="126" t="s">
        <v>3513</v>
      </c>
      <c r="W730" s="126">
        <v>1</v>
      </c>
      <c r="X730" s="126">
        <v>3</v>
      </c>
      <c r="Y730" s="126">
        <v>15</v>
      </c>
      <c r="Z730" s="126">
        <v>0</v>
      </c>
      <c r="AA730" s="126">
        <v>0</v>
      </c>
      <c r="AB730" s="126">
        <v>0</v>
      </c>
      <c r="AC730" s="126">
        <v>0</v>
      </c>
      <c r="AD730" s="126">
        <v>0</v>
      </c>
      <c r="AE730" s="126">
        <v>1</v>
      </c>
      <c r="AF730" s="126">
        <v>0.33</v>
      </c>
      <c r="AG730" s="126">
        <v>0</v>
      </c>
      <c r="AH730" s="126">
        <v>0</v>
      </c>
      <c r="AI730" s="126">
        <v>1</v>
      </c>
      <c r="BR730" s="126">
        <v>5</v>
      </c>
      <c r="BS730" s="126">
        <v>8</v>
      </c>
      <c r="BT730" s="126">
        <v>10</v>
      </c>
      <c r="BV730" s="126">
        <v>7</v>
      </c>
      <c r="BW730" s="126">
        <v>5</v>
      </c>
      <c r="BX730" s="126">
        <v>1</v>
      </c>
      <c r="BY730" s="126">
        <v>0</v>
      </c>
      <c r="BZ730" s="126">
        <v>27</v>
      </c>
      <c r="CA730" s="126">
        <v>14</v>
      </c>
    </row>
    <row r="731" spans="1:79" s="126" customFormat="1" ht="11.25" customHeight="1" x14ac:dyDescent="0.2">
      <c r="A731" s="126" t="s">
        <v>5894</v>
      </c>
      <c r="B731" s="20">
        <v>208</v>
      </c>
      <c r="C731" s="20" t="str">
        <f>VLOOKUP(File2Modul(A731),ModulVerantwortung,2,FALSE)</f>
        <v>dimit008</v>
      </c>
      <c r="D731" s="20"/>
      <c r="E731" s="109" t="s">
        <v>5899</v>
      </c>
      <c r="F731" s="126">
        <v>2</v>
      </c>
      <c r="G731" s="126">
        <v>1</v>
      </c>
      <c r="H731" s="126">
        <v>0</v>
      </c>
      <c r="I731" s="126">
        <v>2</v>
      </c>
      <c r="J731" s="126">
        <v>1</v>
      </c>
      <c r="K731" s="126">
        <v>0</v>
      </c>
      <c r="L731" s="126">
        <v>1</v>
      </c>
      <c r="M731" s="143" t="s">
        <v>5900</v>
      </c>
      <c r="N731" s="126">
        <v>4</v>
      </c>
      <c r="Q731" s="126">
        <v>0</v>
      </c>
      <c r="U731" s="126">
        <v>6</v>
      </c>
      <c r="V731" s="126" t="s">
        <v>3513</v>
      </c>
      <c r="W731" s="126">
        <v>1</v>
      </c>
      <c r="X731" s="126">
        <v>3</v>
      </c>
      <c r="Y731" s="126">
        <v>15</v>
      </c>
      <c r="Z731" s="126">
        <v>0</v>
      </c>
      <c r="AA731" s="126">
        <v>0</v>
      </c>
      <c r="AB731" s="126">
        <v>0</v>
      </c>
      <c r="AC731" s="126">
        <v>0</v>
      </c>
      <c r="AD731" s="126">
        <v>0</v>
      </c>
      <c r="AE731" s="126">
        <v>1</v>
      </c>
      <c r="AF731" s="126">
        <v>0.33</v>
      </c>
      <c r="AG731" s="126">
        <v>0</v>
      </c>
      <c r="AH731" s="126">
        <v>0</v>
      </c>
      <c r="AI731" s="126">
        <v>1</v>
      </c>
      <c r="BR731" s="126">
        <v>5</v>
      </c>
      <c r="BS731" s="126">
        <v>8</v>
      </c>
      <c r="BT731" s="126">
        <v>10</v>
      </c>
      <c r="BV731" s="126">
        <v>7</v>
      </c>
      <c r="BW731" s="126">
        <v>5</v>
      </c>
      <c r="BX731" s="126">
        <v>1</v>
      </c>
      <c r="BY731" s="126">
        <v>0</v>
      </c>
      <c r="BZ731" s="126">
        <v>27</v>
      </c>
      <c r="CA731" s="126">
        <v>14</v>
      </c>
    </row>
    <row r="732" spans="1:79" s="126" customFormat="1" ht="11.25" customHeight="1" x14ac:dyDescent="0.2">
      <c r="A732" s="126" t="s">
        <v>5894</v>
      </c>
      <c r="B732" s="20">
        <v>233</v>
      </c>
      <c r="C732" s="20" t="str">
        <f>VLOOKUP(File2Modul(A732),ModulVerantwortung,2,FALSE)</f>
        <v>dimit008</v>
      </c>
      <c r="D732" s="20"/>
      <c r="E732" s="109" t="s">
        <v>5901</v>
      </c>
      <c r="F732" s="126">
        <v>2</v>
      </c>
      <c r="G732" s="126">
        <v>1</v>
      </c>
      <c r="H732" s="126">
        <v>0</v>
      </c>
      <c r="I732" s="126">
        <v>2</v>
      </c>
      <c r="J732" s="126">
        <v>1</v>
      </c>
      <c r="K732" s="126">
        <v>0</v>
      </c>
      <c r="L732" s="126">
        <v>0</v>
      </c>
      <c r="M732" s="143"/>
      <c r="N732" s="126">
        <v>4</v>
      </c>
      <c r="Q732" s="126">
        <v>0</v>
      </c>
      <c r="U732" s="126">
        <v>6</v>
      </c>
      <c r="V732" s="126" t="s">
        <v>3513</v>
      </c>
      <c r="W732" s="126">
        <v>0</v>
      </c>
      <c r="X732" s="126">
        <v>2</v>
      </c>
      <c r="Y732" s="126">
        <v>15</v>
      </c>
      <c r="Z732" s="126">
        <v>0</v>
      </c>
      <c r="AA732" s="126">
        <v>0</v>
      </c>
      <c r="AB732" s="126">
        <v>0</v>
      </c>
      <c r="AC732" s="126">
        <v>0</v>
      </c>
      <c r="AD732" s="126">
        <v>0</v>
      </c>
      <c r="AE732" s="126">
        <v>1</v>
      </c>
      <c r="AF732" s="126">
        <v>0.33</v>
      </c>
      <c r="AG732" s="126">
        <v>0</v>
      </c>
      <c r="AH732" s="126">
        <v>0</v>
      </c>
      <c r="AI732" s="126">
        <v>1</v>
      </c>
      <c r="BR732" s="126">
        <v>5</v>
      </c>
      <c r="BS732" s="126">
        <v>8</v>
      </c>
      <c r="BT732" s="126">
        <v>10</v>
      </c>
      <c r="BV732" s="126">
        <v>7</v>
      </c>
      <c r="BW732" s="126">
        <v>5</v>
      </c>
      <c r="BX732" s="126">
        <v>1</v>
      </c>
      <c r="BY732" s="126">
        <v>0</v>
      </c>
      <c r="BZ732" s="126">
        <v>27</v>
      </c>
      <c r="CA732" s="126">
        <v>14</v>
      </c>
    </row>
    <row r="733" spans="1:79" s="126" customFormat="1" ht="11.25" customHeight="1" x14ac:dyDescent="0.2">
      <c r="A733" s="126" t="s">
        <v>5894</v>
      </c>
      <c r="B733" s="20">
        <v>259</v>
      </c>
      <c r="C733" s="20" t="str">
        <f>VLOOKUP(File2Modul(A733),ModulVerantwortung,2,FALSE)</f>
        <v>dimit008</v>
      </c>
      <c r="D733" s="20"/>
      <c r="E733" s="109" t="s">
        <v>5902</v>
      </c>
      <c r="F733" s="126">
        <v>3</v>
      </c>
      <c r="G733" s="126">
        <v>2</v>
      </c>
      <c r="H733" s="126">
        <v>0</v>
      </c>
      <c r="I733" s="126">
        <v>3</v>
      </c>
      <c r="J733" s="126">
        <v>0</v>
      </c>
      <c r="K733" s="126">
        <v>0</v>
      </c>
      <c r="L733" s="126">
        <v>3</v>
      </c>
      <c r="M733" s="143" t="s">
        <v>5903</v>
      </c>
      <c r="N733" s="126">
        <v>6</v>
      </c>
      <c r="Q733" s="126">
        <v>0</v>
      </c>
      <c r="U733" s="126">
        <v>8</v>
      </c>
      <c r="V733" s="126" t="s">
        <v>3516</v>
      </c>
      <c r="W733" s="126">
        <v>3</v>
      </c>
      <c r="X733" s="126">
        <v>6</v>
      </c>
      <c r="Y733" s="126">
        <v>21</v>
      </c>
      <c r="Z733" s="126">
        <v>0</v>
      </c>
      <c r="AA733" s="126">
        <v>0</v>
      </c>
      <c r="AB733" s="126">
        <v>0</v>
      </c>
      <c r="AC733" s="126">
        <v>0</v>
      </c>
      <c r="AD733" s="126">
        <v>0</v>
      </c>
      <c r="AE733" s="126">
        <v>1</v>
      </c>
      <c r="AF733" s="126">
        <v>0.38</v>
      </c>
      <c r="AG733" s="126">
        <v>0</v>
      </c>
      <c r="AH733" s="126">
        <v>0</v>
      </c>
      <c r="AI733" s="126">
        <v>1</v>
      </c>
      <c r="BR733" s="126">
        <v>7</v>
      </c>
      <c r="BS733" s="126">
        <v>11</v>
      </c>
      <c r="BT733" s="126">
        <v>11</v>
      </c>
      <c r="BV733" s="126">
        <v>9</v>
      </c>
      <c r="BW733" s="126">
        <v>6</v>
      </c>
      <c r="BX733" s="126">
        <v>1</v>
      </c>
      <c r="BY733" s="126">
        <v>0</v>
      </c>
      <c r="BZ733" s="126">
        <v>46</v>
      </c>
      <c r="CA733" s="126">
        <v>22</v>
      </c>
    </row>
    <row r="734" spans="1:79" s="126" customFormat="1" ht="11.25" customHeight="1" x14ac:dyDescent="0.2">
      <c r="A734" s="126" t="s">
        <v>5894</v>
      </c>
      <c r="B734" s="20">
        <v>297</v>
      </c>
      <c r="C734" s="20" t="str">
        <f>VLOOKUP(File2Modul(A734),ModulVerantwortung,2,FALSE)</f>
        <v>dimit008</v>
      </c>
      <c r="D734" s="20"/>
      <c r="E734" s="109" t="s">
        <v>3980</v>
      </c>
      <c r="F734" s="126">
        <v>3</v>
      </c>
      <c r="G734" s="126">
        <v>2</v>
      </c>
      <c r="H734" s="126">
        <v>0</v>
      </c>
      <c r="I734" s="126">
        <v>3</v>
      </c>
      <c r="J734" s="126">
        <v>1</v>
      </c>
      <c r="K734" s="126">
        <v>3</v>
      </c>
      <c r="L734" s="126">
        <v>0</v>
      </c>
      <c r="M734" s="143"/>
      <c r="N734" s="126">
        <v>6</v>
      </c>
      <c r="Q734" s="126">
        <v>0</v>
      </c>
      <c r="U734" s="126">
        <v>9</v>
      </c>
      <c r="V734" s="126" t="s">
        <v>3904</v>
      </c>
      <c r="W734" s="126">
        <v>0</v>
      </c>
      <c r="X734" s="126">
        <v>3</v>
      </c>
      <c r="Y734" s="126">
        <v>20</v>
      </c>
      <c r="Z734" s="126">
        <v>0</v>
      </c>
      <c r="AA734" s="126">
        <v>0</v>
      </c>
      <c r="AB734" s="126">
        <v>0</v>
      </c>
      <c r="AC734" s="126">
        <v>0</v>
      </c>
      <c r="AD734" s="126">
        <v>0</v>
      </c>
      <c r="AE734" s="126">
        <v>1</v>
      </c>
      <c r="AF734" s="126">
        <v>0.33</v>
      </c>
      <c r="AG734" s="126">
        <v>0</v>
      </c>
      <c r="AH734" s="126">
        <v>1</v>
      </c>
      <c r="AI734" s="126">
        <v>1</v>
      </c>
      <c r="BR734" s="126">
        <v>5</v>
      </c>
      <c r="BS734" s="126">
        <v>9</v>
      </c>
      <c r="BT734" s="126">
        <v>10</v>
      </c>
      <c r="BV734" s="126">
        <v>11</v>
      </c>
      <c r="BW734" s="126">
        <v>7</v>
      </c>
      <c r="BX734" s="126">
        <v>1</v>
      </c>
      <c r="BY734" s="126">
        <v>0</v>
      </c>
      <c r="BZ734" s="126">
        <v>43</v>
      </c>
      <c r="CA734" s="126">
        <v>21</v>
      </c>
    </row>
    <row r="735" spans="1:79" s="126" customFormat="1" ht="11.25" customHeight="1" x14ac:dyDescent="0.2">
      <c r="A735" s="126" t="s">
        <v>5894</v>
      </c>
      <c r="B735" s="20">
        <v>328</v>
      </c>
      <c r="C735" s="20" t="str">
        <f>VLOOKUP(File2Modul(A735),ModulVerantwortung,2,FALSE)</f>
        <v>dimit008</v>
      </c>
      <c r="D735" s="20"/>
      <c r="E735" s="109" t="s">
        <v>5904</v>
      </c>
      <c r="F735" s="126">
        <v>2</v>
      </c>
      <c r="G735" s="126">
        <v>1</v>
      </c>
      <c r="H735" s="126">
        <v>0</v>
      </c>
      <c r="I735" s="126">
        <v>2</v>
      </c>
      <c r="J735" s="126">
        <v>0</v>
      </c>
      <c r="K735" s="126">
        <v>0</v>
      </c>
      <c r="L735" s="126">
        <v>0</v>
      </c>
      <c r="M735" s="143"/>
      <c r="N735" s="126">
        <v>2</v>
      </c>
      <c r="Q735" s="126">
        <v>0</v>
      </c>
      <c r="U735" s="126">
        <v>3</v>
      </c>
      <c r="V735" s="126" t="s">
        <v>3513</v>
      </c>
      <c r="W735" s="126">
        <v>0</v>
      </c>
      <c r="X735" s="126">
        <v>2</v>
      </c>
      <c r="Y735" s="126">
        <v>10</v>
      </c>
      <c r="Z735" s="126">
        <v>0</v>
      </c>
      <c r="AA735" s="126">
        <v>0</v>
      </c>
      <c r="AB735" s="126">
        <v>0</v>
      </c>
      <c r="AC735" s="126">
        <v>0</v>
      </c>
      <c r="AD735" s="126">
        <v>0</v>
      </c>
      <c r="AE735" s="126">
        <v>0</v>
      </c>
      <c r="AF735" s="126">
        <v>0.67</v>
      </c>
      <c r="AG735" s="126">
        <v>0</v>
      </c>
      <c r="AH735" s="126">
        <v>0</v>
      </c>
      <c r="AI735" s="126">
        <v>1</v>
      </c>
      <c r="BR735" s="126">
        <v>4</v>
      </c>
      <c r="BS735" s="126">
        <v>9</v>
      </c>
      <c r="BT735" s="126">
        <v>9</v>
      </c>
      <c r="BV735" s="126">
        <v>4</v>
      </c>
      <c r="BW735" s="126">
        <v>2</v>
      </c>
      <c r="BX735" s="126">
        <v>1</v>
      </c>
      <c r="BY735" s="126">
        <v>0</v>
      </c>
      <c r="BZ735" s="126">
        <v>15</v>
      </c>
      <c r="CA735" s="126">
        <v>4</v>
      </c>
    </row>
    <row r="736" spans="1:79" s="126" customFormat="1" ht="11.25" customHeight="1" x14ac:dyDescent="0.2">
      <c r="A736" s="126" t="s">
        <v>5894</v>
      </c>
      <c r="B736" s="20">
        <v>348</v>
      </c>
      <c r="C736" s="20" t="str">
        <f>VLOOKUP(File2Modul(A736),ModulVerantwortung,2,FALSE)</f>
        <v>dimit008</v>
      </c>
      <c r="D736" s="20"/>
      <c r="E736" s="109" t="s">
        <v>5905</v>
      </c>
      <c r="F736" s="126">
        <v>5</v>
      </c>
      <c r="G736" s="126">
        <v>2</v>
      </c>
      <c r="H736" s="126">
        <v>0</v>
      </c>
      <c r="I736" s="126">
        <v>5</v>
      </c>
      <c r="J736" s="126">
        <v>0</v>
      </c>
      <c r="K736" s="126">
        <v>0</v>
      </c>
      <c r="L736" s="126">
        <v>3</v>
      </c>
      <c r="M736" s="143" t="s">
        <v>5906</v>
      </c>
      <c r="N736" s="126">
        <v>13</v>
      </c>
      <c r="Q736" s="126">
        <v>0</v>
      </c>
      <c r="U736" s="126">
        <v>18</v>
      </c>
      <c r="V736" s="126" t="s">
        <v>3729</v>
      </c>
      <c r="W736" s="126">
        <v>4</v>
      </c>
      <c r="X736" s="126">
        <v>9</v>
      </c>
      <c r="Y736" s="126">
        <v>47</v>
      </c>
      <c r="Z736" s="126">
        <v>0</v>
      </c>
      <c r="AA736" s="126">
        <v>0</v>
      </c>
      <c r="AB736" s="126">
        <v>0</v>
      </c>
      <c r="AC736" s="126">
        <v>0</v>
      </c>
      <c r="AD736" s="126">
        <v>0</v>
      </c>
      <c r="AE736" s="126">
        <v>0</v>
      </c>
      <c r="AF736" s="126">
        <v>0.28000000000000003</v>
      </c>
      <c r="AG736" s="126">
        <v>1</v>
      </c>
      <c r="AH736" s="126">
        <v>0</v>
      </c>
      <c r="AI736" s="126">
        <v>1</v>
      </c>
      <c r="BR736" s="126">
        <v>3</v>
      </c>
      <c r="BS736" s="126">
        <v>5</v>
      </c>
      <c r="BT736" s="126">
        <v>5</v>
      </c>
      <c r="BV736" s="126">
        <v>24</v>
      </c>
      <c r="BW736" s="126">
        <v>13</v>
      </c>
      <c r="BX736" s="126">
        <v>1</v>
      </c>
      <c r="BY736" s="126">
        <v>0</v>
      </c>
      <c r="BZ736" s="126">
        <v>58</v>
      </c>
      <c r="CA736" s="126">
        <v>16</v>
      </c>
    </row>
    <row r="737" spans="1:79" s="126" customFormat="1" ht="11.25" customHeight="1" x14ac:dyDescent="0.2">
      <c r="A737" s="126" t="s">
        <v>5894</v>
      </c>
      <c r="B737" s="20">
        <v>406</v>
      </c>
      <c r="C737" s="20" t="str">
        <f>VLOOKUP(File2Modul(A737),ModulVerantwortung,2,FALSE)</f>
        <v>dimit008</v>
      </c>
      <c r="D737" s="20"/>
      <c r="E737" s="109" t="s">
        <v>5907</v>
      </c>
      <c r="F737" s="126">
        <v>2</v>
      </c>
      <c r="G737" s="126">
        <v>1</v>
      </c>
      <c r="H737" s="126">
        <v>0</v>
      </c>
      <c r="I737" s="126">
        <v>2</v>
      </c>
      <c r="J737" s="126">
        <v>0</v>
      </c>
      <c r="K737" s="126">
        <v>2</v>
      </c>
      <c r="L737" s="126">
        <v>0</v>
      </c>
      <c r="M737" s="143"/>
      <c r="N737" s="126">
        <v>3</v>
      </c>
      <c r="Q737" s="126">
        <v>0</v>
      </c>
      <c r="U737" s="126">
        <v>3</v>
      </c>
      <c r="V737" s="126" t="s">
        <v>3513</v>
      </c>
      <c r="W737" s="126">
        <v>0</v>
      </c>
      <c r="X737" s="126">
        <v>2</v>
      </c>
      <c r="Y737" s="126">
        <v>6</v>
      </c>
      <c r="Z737" s="126">
        <v>0</v>
      </c>
      <c r="AA737" s="126">
        <v>0</v>
      </c>
      <c r="AB737" s="126">
        <v>0</v>
      </c>
      <c r="AC737" s="126">
        <v>0</v>
      </c>
      <c r="AD737" s="126">
        <v>0</v>
      </c>
      <c r="AE737" s="126">
        <v>0</v>
      </c>
      <c r="AF737" s="126">
        <v>0.67</v>
      </c>
      <c r="AG737" s="126">
        <v>0</v>
      </c>
      <c r="AH737" s="126">
        <v>0</v>
      </c>
      <c r="AI737" s="126">
        <v>1</v>
      </c>
      <c r="BR737" s="126">
        <v>4</v>
      </c>
      <c r="BS737" s="126">
        <v>6</v>
      </c>
      <c r="BT737" s="126">
        <v>6</v>
      </c>
      <c r="BV737" s="126">
        <v>4</v>
      </c>
      <c r="BW737" s="126">
        <v>3</v>
      </c>
      <c r="BX737" s="126">
        <v>1</v>
      </c>
      <c r="BY737" s="126">
        <v>0</v>
      </c>
      <c r="BZ737" s="126">
        <v>12</v>
      </c>
      <c r="CA737" s="126">
        <v>6</v>
      </c>
    </row>
    <row r="738" spans="1:79" s="126" customFormat="1" ht="11.25" customHeight="1" x14ac:dyDescent="0.2">
      <c r="A738" s="126" t="s">
        <v>5894</v>
      </c>
      <c r="B738" s="20">
        <v>420</v>
      </c>
      <c r="C738" s="20" t="str">
        <f>VLOOKUP(File2Modul(A738),ModulVerantwortung,2,FALSE)</f>
        <v>dimit008</v>
      </c>
      <c r="D738" s="20"/>
      <c r="E738" s="109" t="s">
        <v>5908</v>
      </c>
      <c r="F738" s="126">
        <v>11</v>
      </c>
      <c r="G738" s="126">
        <v>5</v>
      </c>
      <c r="H738" s="126">
        <v>0</v>
      </c>
      <c r="I738" s="126">
        <v>13</v>
      </c>
      <c r="J738" s="126">
        <v>0</v>
      </c>
      <c r="K738" s="126">
        <v>0</v>
      </c>
      <c r="L738" s="126">
        <v>24</v>
      </c>
      <c r="M738" s="143" t="s">
        <v>5909</v>
      </c>
      <c r="N738" s="126">
        <v>68</v>
      </c>
      <c r="Q738" s="126">
        <v>1</v>
      </c>
      <c r="U738" s="126">
        <v>79</v>
      </c>
      <c r="V738" s="126" t="s">
        <v>3900</v>
      </c>
      <c r="W738" s="126">
        <v>26</v>
      </c>
      <c r="X738" s="126">
        <v>37</v>
      </c>
      <c r="Y738" s="126">
        <v>135</v>
      </c>
      <c r="Z738" s="126">
        <v>0</v>
      </c>
      <c r="AA738" s="126">
        <v>0</v>
      </c>
      <c r="AB738" s="126">
        <v>0</v>
      </c>
      <c r="AC738" s="126">
        <v>0</v>
      </c>
      <c r="AD738" s="126">
        <v>0</v>
      </c>
      <c r="AE738" s="126">
        <v>4</v>
      </c>
      <c r="AF738" s="126">
        <v>0.16</v>
      </c>
      <c r="AG738" s="126">
        <v>1</v>
      </c>
      <c r="AH738" s="126">
        <v>1</v>
      </c>
      <c r="AI738" s="126">
        <v>1</v>
      </c>
      <c r="BR738" s="126">
        <v>7</v>
      </c>
      <c r="BS738" s="126">
        <v>8</v>
      </c>
      <c r="BT738" s="126">
        <v>9</v>
      </c>
      <c r="BV738" s="126">
        <v>88</v>
      </c>
      <c r="BW738" s="126">
        <v>72</v>
      </c>
      <c r="BX738" s="126">
        <v>1</v>
      </c>
      <c r="BY738" s="126">
        <v>3</v>
      </c>
      <c r="BZ738" s="126">
        <v>424</v>
      </c>
      <c r="CA738" s="126">
        <v>197</v>
      </c>
    </row>
    <row r="739" spans="1:79" s="126" customFormat="1" ht="11.25" customHeight="1" x14ac:dyDescent="0.2">
      <c r="A739" s="126" t="s">
        <v>5894</v>
      </c>
      <c r="B739" s="20">
        <v>562</v>
      </c>
      <c r="C739" s="20" t="str">
        <f>VLOOKUP(File2Modul(A739),ModulVerantwortung,2,FALSE)</f>
        <v>dimit008</v>
      </c>
      <c r="D739" s="20"/>
      <c r="E739" s="109" t="s">
        <v>5910</v>
      </c>
      <c r="F739" s="126">
        <v>3</v>
      </c>
      <c r="G739" s="126">
        <v>2</v>
      </c>
      <c r="H739" s="126">
        <v>0</v>
      </c>
      <c r="I739" s="126">
        <v>3</v>
      </c>
      <c r="J739" s="126">
        <v>0</v>
      </c>
      <c r="K739" s="126">
        <v>0</v>
      </c>
      <c r="L739" s="126">
        <v>1</v>
      </c>
      <c r="M739" s="143" t="s">
        <v>5911</v>
      </c>
      <c r="N739" s="126">
        <v>4</v>
      </c>
      <c r="Q739" s="126">
        <v>0</v>
      </c>
      <c r="U739" s="126">
        <v>4</v>
      </c>
      <c r="V739" s="126" t="s">
        <v>3516</v>
      </c>
      <c r="W739" s="126">
        <v>1</v>
      </c>
      <c r="X739" s="126">
        <v>4</v>
      </c>
      <c r="Y739" s="126">
        <v>11</v>
      </c>
      <c r="Z739" s="126">
        <v>0</v>
      </c>
      <c r="AA739" s="126">
        <v>0</v>
      </c>
      <c r="AB739" s="126">
        <v>0</v>
      </c>
      <c r="AC739" s="126">
        <v>0</v>
      </c>
      <c r="AD739" s="126">
        <v>0</v>
      </c>
      <c r="AE739" s="126">
        <v>0</v>
      </c>
      <c r="AF739" s="126">
        <v>0.75</v>
      </c>
      <c r="AG739" s="126">
        <v>0</v>
      </c>
      <c r="AH739" s="126">
        <v>0</v>
      </c>
      <c r="AI739" s="126">
        <v>1</v>
      </c>
      <c r="BR739" s="126">
        <v>4</v>
      </c>
      <c r="BS739" s="126">
        <v>6</v>
      </c>
      <c r="BT739" s="126">
        <v>6</v>
      </c>
      <c r="BV739" s="126">
        <v>6</v>
      </c>
      <c r="BW739" s="126">
        <v>4</v>
      </c>
      <c r="BX739" s="126">
        <v>1</v>
      </c>
      <c r="BY739" s="126">
        <v>0</v>
      </c>
      <c r="BZ739" s="126">
        <v>19</v>
      </c>
      <c r="CA739" s="126">
        <v>7</v>
      </c>
    </row>
    <row r="740" spans="1:79" s="126" customFormat="1" ht="11.25" customHeight="1" x14ac:dyDescent="0.2">
      <c r="A740" s="126" t="s">
        <v>5894</v>
      </c>
      <c r="B740" s="20">
        <v>581</v>
      </c>
      <c r="C740" s="20" t="str">
        <f>VLOOKUP(File2Modul(A740),ModulVerantwortung,2,FALSE)</f>
        <v>dimit008</v>
      </c>
      <c r="D740" s="20"/>
      <c r="E740" s="109" t="s">
        <v>5912</v>
      </c>
      <c r="F740" s="126">
        <v>2</v>
      </c>
      <c r="G740" s="126">
        <v>1</v>
      </c>
      <c r="H740" s="126">
        <v>0</v>
      </c>
      <c r="I740" s="126">
        <v>2</v>
      </c>
      <c r="J740" s="126">
        <v>0</v>
      </c>
      <c r="K740" s="126">
        <v>0</v>
      </c>
      <c r="L740" s="126">
        <v>0</v>
      </c>
      <c r="M740" s="143"/>
      <c r="N740" s="126">
        <v>7</v>
      </c>
      <c r="Q740" s="126">
        <v>0</v>
      </c>
      <c r="U740" s="126">
        <v>7</v>
      </c>
      <c r="V740" s="126" t="s">
        <v>3513</v>
      </c>
      <c r="W740" s="126">
        <v>0</v>
      </c>
      <c r="X740" s="126">
        <v>2</v>
      </c>
      <c r="Y740" s="126">
        <v>9</v>
      </c>
      <c r="Z740" s="126">
        <v>0</v>
      </c>
      <c r="AA740" s="126">
        <v>0</v>
      </c>
      <c r="AB740" s="126">
        <v>0</v>
      </c>
      <c r="AC740" s="126">
        <v>0</v>
      </c>
      <c r="AD740" s="126">
        <v>0</v>
      </c>
      <c r="AE740" s="126">
        <v>0</v>
      </c>
      <c r="AF740" s="126">
        <v>0.28999999999999998</v>
      </c>
      <c r="AG740" s="126">
        <v>0</v>
      </c>
      <c r="AH740" s="126">
        <v>0</v>
      </c>
      <c r="AI740" s="126">
        <v>1</v>
      </c>
      <c r="BR740" s="126">
        <v>4</v>
      </c>
      <c r="BS740" s="126">
        <v>4</v>
      </c>
      <c r="BT740" s="126">
        <v>4</v>
      </c>
      <c r="BV740" s="126">
        <v>8</v>
      </c>
      <c r="BW740" s="126">
        <v>7</v>
      </c>
      <c r="BX740" s="126">
        <v>1</v>
      </c>
      <c r="BY740" s="126">
        <v>0</v>
      </c>
      <c r="BZ740" s="126">
        <v>20</v>
      </c>
      <c r="CA740" s="126">
        <v>14</v>
      </c>
    </row>
    <row r="741" spans="1:79" s="126" customFormat="1" ht="11.25" customHeight="1" x14ac:dyDescent="0.2">
      <c r="A741" s="126" t="s">
        <v>5894</v>
      </c>
      <c r="B741" s="20">
        <v>598</v>
      </c>
      <c r="C741" s="20" t="str">
        <f>VLOOKUP(File2Modul(A741),ModulVerantwortung,2,FALSE)</f>
        <v>dimit008</v>
      </c>
      <c r="D741" s="20"/>
      <c r="E741" s="109" t="s">
        <v>5913</v>
      </c>
      <c r="F741" s="126">
        <v>9</v>
      </c>
      <c r="G741" s="126">
        <v>4</v>
      </c>
      <c r="H741" s="126">
        <v>0</v>
      </c>
      <c r="I741" s="126">
        <v>50</v>
      </c>
      <c r="J741" s="126">
        <v>1</v>
      </c>
      <c r="K741" s="126">
        <v>0</v>
      </c>
      <c r="L741" s="126">
        <v>5</v>
      </c>
      <c r="M741" s="143" t="s">
        <v>5914</v>
      </c>
      <c r="N741" s="126">
        <v>26</v>
      </c>
      <c r="Q741" s="126">
        <v>0</v>
      </c>
      <c r="U741" s="126">
        <v>31</v>
      </c>
      <c r="V741" s="126" t="s">
        <v>4330</v>
      </c>
      <c r="W741" s="126">
        <v>10</v>
      </c>
      <c r="X741" s="126">
        <v>19</v>
      </c>
      <c r="Y741" s="126">
        <v>77</v>
      </c>
      <c r="Z741" s="126">
        <v>0</v>
      </c>
      <c r="AA741" s="126">
        <v>0</v>
      </c>
      <c r="AB741" s="126">
        <v>0</v>
      </c>
      <c r="AC741" s="126">
        <v>0</v>
      </c>
      <c r="AD741" s="126">
        <v>0</v>
      </c>
      <c r="AE741" s="126">
        <v>1</v>
      </c>
      <c r="AF741" s="126">
        <v>1.61</v>
      </c>
      <c r="AG741" s="126">
        <v>2</v>
      </c>
      <c r="AH741" s="126">
        <v>1</v>
      </c>
      <c r="AI741" s="126">
        <v>1</v>
      </c>
      <c r="BR741" s="126">
        <v>5</v>
      </c>
      <c r="BS741" s="126">
        <v>8</v>
      </c>
      <c r="BT741" s="126">
        <v>8</v>
      </c>
      <c r="BV741" s="126">
        <v>39</v>
      </c>
      <c r="BW741" s="126">
        <v>27</v>
      </c>
      <c r="BX741" s="126">
        <v>1</v>
      </c>
      <c r="BY741" s="126">
        <v>0</v>
      </c>
      <c r="BZ741" s="126">
        <v>156</v>
      </c>
      <c r="CA741" s="126">
        <v>76</v>
      </c>
    </row>
    <row r="742" spans="1:79" s="126" customFormat="1" ht="11.25" customHeight="1" x14ac:dyDescent="0.2">
      <c r="A742" s="126" t="s">
        <v>5894</v>
      </c>
      <c r="B742" s="20">
        <v>684</v>
      </c>
      <c r="C742" s="20" t="str">
        <f>VLOOKUP(File2Modul(A742),ModulVerantwortung,2,FALSE)</f>
        <v>dimit008</v>
      </c>
      <c r="D742" s="20"/>
      <c r="E742" s="109" t="s">
        <v>5915</v>
      </c>
      <c r="F742" s="126">
        <v>6</v>
      </c>
      <c r="G742" s="126">
        <v>4</v>
      </c>
      <c r="H742" s="126">
        <v>0</v>
      </c>
      <c r="I742" s="126">
        <v>8</v>
      </c>
      <c r="J742" s="126">
        <v>0</v>
      </c>
      <c r="K742" s="126">
        <v>2</v>
      </c>
      <c r="L742" s="126">
        <v>1</v>
      </c>
      <c r="M742" s="143" t="s">
        <v>5916</v>
      </c>
      <c r="N742" s="126">
        <v>13</v>
      </c>
      <c r="Q742" s="126">
        <v>0</v>
      </c>
      <c r="U742" s="126">
        <v>18</v>
      </c>
      <c r="V742" s="126" t="s">
        <v>3850</v>
      </c>
      <c r="W742" s="126">
        <v>1</v>
      </c>
      <c r="X742" s="126">
        <v>7</v>
      </c>
      <c r="Y742" s="126">
        <v>50</v>
      </c>
      <c r="Z742" s="126">
        <v>0</v>
      </c>
      <c r="AA742" s="126">
        <v>0</v>
      </c>
      <c r="AB742" s="126">
        <v>0</v>
      </c>
      <c r="AC742" s="126">
        <v>0</v>
      </c>
      <c r="AD742" s="126">
        <v>0</v>
      </c>
      <c r="AE742" s="126">
        <v>3</v>
      </c>
      <c r="AF742" s="126">
        <v>0.44</v>
      </c>
      <c r="AG742" s="126">
        <v>1</v>
      </c>
      <c r="AH742" s="126">
        <v>2</v>
      </c>
      <c r="AI742" s="126">
        <v>1</v>
      </c>
      <c r="BR742" s="126">
        <v>6</v>
      </c>
      <c r="BS742" s="126">
        <v>9</v>
      </c>
      <c r="BT742" s="126">
        <v>11</v>
      </c>
      <c r="BV742" s="126">
        <v>24</v>
      </c>
      <c r="BW742" s="126">
        <v>16</v>
      </c>
      <c r="BX742" s="126">
        <v>1</v>
      </c>
      <c r="BY742" s="126">
        <v>0</v>
      </c>
      <c r="BZ742" s="126">
        <v>97</v>
      </c>
      <c r="CA742" s="126">
        <v>48</v>
      </c>
    </row>
    <row r="743" spans="1:79" s="126" customFormat="1" ht="11.25" customHeight="1" x14ac:dyDescent="0.2">
      <c r="A743" s="126" t="s">
        <v>5894</v>
      </c>
      <c r="B743" s="20">
        <v>741</v>
      </c>
      <c r="C743" s="20" t="str">
        <f>VLOOKUP(File2Modul(A743),ModulVerantwortung,2,FALSE)</f>
        <v>dimit008</v>
      </c>
      <c r="D743" s="20"/>
      <c r="E743" s="109" t="s">
        <v>5917</v>
      </c>
      <c r="F743" s="126">
        <v>2</v>
      </c>
      <c r="G743" s="126">
        <v>1</v>
      </c>
      <c r="H743" s="126">
        <v>0</v>
      </c>
      <c r="I743" s="126">
        <v>2</v>
      </c>
      <c r="J743" s="126">
        <v>0</v>
      </c>
      <c r="K743" s="126">
        <v>0</v>
      </c>
      <c r="L743" s="126">
        <v>0</v>
      </c>
      <c r="M743" s="143"/>
      <c r="N743" s="126">
        <v>2</v>
      </c>
      <c r="Q743" s="126">
        <v>0</v>
      </c>
      <c r="U743" s="126">
        <v>2</v>
      </c>
      <c r="V743" s="126" t="s">
        <v>3513</v>
      </c>
      <c r="W743" s="126">
        <v>0</v>
      </c>
      <c r="X743" s="126">
        <v>2</v>
      </c>
      <c r="Y743" s="126">
        <v>4</v>
      </c>
      <c r="Z743" s="126">
        <v>0</v>
      </c>
      <c r="AA743" s="126">
        <v>0</v>
      </c>
      <c r="AB743" s="126">
        <v>0</v>
      </c>
      <c r="AC743" s="126">
        <v>0</v>
      </c>
      <c r="AD743" s="126">
        <v>0</v>
      </c>
      <c r="AE743" s="126">
        <v>0</v>
      </c>
      <c r="AF743" s="126">
        <v>1</v>
      </c>
      <c r="AG743" s="126">
        <v>0</v>
      </c>
      <c r="AH743" s="126">
        <v>0</v>
      </c>
      <c r="AI743" s="126">
        <v>1</v>
      </c>
      <c r="BR743" s="126">
        <v>4</v>
      </c>
      <c r="BS743" s="126">
        <v>7</v>
      </c>
      <c r="BT743" s="126">
        <v>7</v>
      </c>
      <c r="BV743" s="126">
        <v>3</v>
      </c>
      <c r="BW743" s="126">
        <v>2</v>
      </c>
      <c r="BX743" s="126">
        <v>1</v>
      </c>
      <c r="BY743" s="126">
        <v>0</v>
      </c>
      <c r="BZ743" s="126">
        <v>10</v>
      </c>
      <c r="CA743" s="126">
        <v>4</v>
      </c>
    </row>
    <row r="744" spans="1:79" s="126" customFormat="1" ht="11.25" customHeight="1" x14ac:dyDescent="0.2">
      <c r="A744" s="126" t="s">
        <v>5894</v>
      </c>
      <c r="B744" s="20">
        <v>752</v>
      </c>
      <c r="C744" s="20" t="str">
        <f>VLOOKUP(File2Modul(A744),ModulVerantwortung,2,FALSE)</f>
        <v>dimit008</v>
      </c>
      <c r="D744" s="20"/>
      <c r="E744" s="109" t="s">
        <v>5918</v>
      </c>
      <c r="F744" s="126">
        <v>1</v>
      </c>
      <c r="G744" s="126">
        <v>0</v>
      </c>
      <c r="H744" s="126">
        <v>0</v>
      </c>
      <c r="I744" s="126">
        <v>1</v>
      </c>
      <c r="J744" s="126">
        <v>1</v>
      </c>
      <c r="K744" s="126">
        <v>1</v>
      </c>
      <c r="L744" s="126">
        <v>2</v>
      </c>
      <c r="M744" s="143" t="s">
        <v>5919</v>
      </c>
      <c r="N744" s="126">
        <v>4</v>
      </c>
      <c r="Q744" s="126">
        <v>0</v>
      </c>
      <c r="U744" s="126">
        <v>5</v>
      </c>
      <c r="V744" s="126" t="s">
        <v>3507</v>
      </c>
      <c r="W744" s="126">
        <v>4</v>
      </c>
      <c r="X744" s="126">
        <v>5</v>
      </c>
      <c r="Y744" s="126">
        <v>13</v>
      </c>
      <c r="Z744" s="126">
        <v>0</v>
      </c>
      <c r="AA744" s="126">
        <v>0</v>
      </c>
      <c r="AB744" s="126">
        <v>0</v>
      </c>
      <c r="AC744" s="126">
        <v>0</v>
      </c>
      <c r="AD744" s="126">
        <v>0</v>
      </c>
      <c r="AE744" s="126">
        <v>3</v>
      </c>
      <c r="AF744" s="126">
        <v>0.2</v>
      </c>
      <c r="AG744" s="126">
        <v>0</v>
      </c>
      <c r="AH744" s="126">
        <v>0</v>
      </c>
      <c r="AI744" s="126">
        <v>1</v>
      </c>
      <c r="BR744" s="126">
        <v>10</v>
      </c>
      <c r="BS744" s="126">
        <v>10</v>
      </c>
      <c r="BT744" s="126">
        <v>17</v>
      </c>
      <c r="BV744" s="126">
        <v>7</v>
      </c>
      <c r="BW744" s="126">
        <v>7</v>
      </c>
      <c r="BX744" s="126">
        <v>1</v>
      </c>
      <c r="BY744" s="126">
        <v>0</v>
      </c>
      <c r="BZ744" s="126">
        <v>42</v>
      </c>
      <c r="CA744" s="126">
        <v>28</v>
      </c>
    </row>
    <row r="745" spans="1:79" s="126" customFormat="1" ht="11.25" customHeight="1" x14ac:dyDescent="0.2">
      <c r="A745" s="126" t="s">
        <v>5894</v>
      </c>
      <c r="B745" s="20">
        <v>772</v>
      </c>
      <c r="C745" s="20" t="str">
        <f>VLOOKUP(File2Modul(A745),ModulVerantwortung,2,FALSE)</f>
        <v>dimit008</v>
      </c>
      <c r="D745" s="20"/>
      <c r="E745" s="109" t="s">
        <v>5920</v>
      </c>
      <c r="F745" s="126">
        <v>1</v>
      </c>
      <c r="G745" s="126">
        <v>0</v>
      </c>
      <c r="H745" s="126">
        <v>0</v>
      </c>
      <c r="I745" s="126">
        <v>1</v>
      </c>
      <c r="J745" s="126">
        <v>1</v>
      </c>
      <c r="K745" s="126">
        <v>0</v>
      </c>
      <c r="L745" s="126">
        <v>1</v>
      </c>
      <c r="M745" s="143" t="s">
        <v>5921</v>
      </c>
      <c r="N745" s="126">
        <v>3</v>
      </c>
      <c r="Q745" s="126">
        <v>0</v>
      </c>
      <c r="U745" s="126">
        <v>4</v>
      </c>
      <c r="V745" s="126" t="s">
        <v>3507</v>
      </c>
      <c r="W745" s="126">
        <v>1</v>
      </c>
      <c r="X745" s="126">
        <v>2</v>
      </c>
      <c r="Y745" s="126">
        <v>29</v>
      </c>
      <c r="Z745" s="126">
        <v>0</v>
      </c>
      <c r="AA745" s="126">
        <v>0</v>
      </c>
      <c r="AB745" s="126">
        <v>0</v>
      </c>
      <c r="AC745" s="126">
        <v>0</v>
      </c>
      <c r="AD745" s="126">
        <v>0</v>
      </c>
      <c r="AE745" s="126">
        <v>1</v>
      </c>
      <c r="AF745" s="126">
        <v>0.25</v>
      </c>
      <c r="AG745" s="126">
        <v>0</v>
      </c>
      <c r="AH745" s="126">
        <v>0</v>
      </c>
      <c r="AI745" s="126">
        <v>1</v>
      </c>
      <c r="BR745" s="126">
        <v>6</v>
      </c>
      <c r="BS745" s="126">
        <v>6</v>
      </c>
      <c r="BT745" s="126">
        <v>8</v>
      </c>
      <c r="BV745" s="126">
        <v>4</v>
      </c>
      <c r="BW745" s="126">
        <v>4</v>
      </c>
      <c r="BX745" s="126">
        <v>1</v>
      </c>
      <c r="BY745" s="126">
        <v>0</v>
      </c>
      <c r="BZ745" s="126">
        <v>17</v>
      </c>
      <c r="CA745" s="126">
        <v>9</v>
      </c>
    </row>
    <row r="746" spans="1:79" s="126" customFormat="1" ht="11.25" customHeight="1" x14ac:dyDescent="0.2">
      <c r="A746" s="126" t="s">
        <v>5894</v>
      </c>
      <c r="B746" s="20">
        <v>810</v>
      </c>
      <c r="C746" s="20" t="str">
        <f>VLOOKUP(File2Modul(A746),ModulVerantwortung,2,FALSE)</f>
        <v>dimit008</v>
      </c>
      <c r="D746" s="20"/>
      <c r="E746" s="109" t="s">
        <v>5922</v>
      </c>
      <c r="F746" s="126">
        <v>1</v>
      </c>
      <c r="G746" s="126">
        <v>0</v>
      </c>
      <c r="H746" s="126">
        <v>0</v>
      </c>
      <c r="I746" s="126">
        <v>1</v>
      </c>
      <c r="J746" s="126">
        <v>1</v>
      </c>
      <c r="K746" s="126">
        <v>0</v>
      </c>
      <c r="L746" s="126">
        <v>2</v>
      </c>
      <c r="M746" s="143" t="s">
        <v>5923</v>
      </c>
      <c r="N746" s="126">
        <v>3</v>
      </c>
      <c r="Q746" s="126">
        <v>0</v>
      </c>
      <c r="U746" s="126">
        <v>5</v>
      </c>
      <c r="V746" s="126" t="s">
        <v>3507</v>
      </c>
      <c r="W746" s="126">
        <v>2</v>
      </c>
      <c r="X746" s="126">
        <v>3</v>
      </c>
      <c r="Y746" s="126">
        <v>8</v>
      </c>
      <c r="Z746" s="126">
        <v>0</v>
      </c>
      <c r="AA746" s="126">
        <v>0</v>
      </c>
      <c r="AB746" s="126">
        <v>0</v>
      </c>
      <c r="AC746" s="126">
        <v>0</v>
      </c>
      <c r="AD746" s="126">
        <v>0</v>
      </c>
      <c r="AE746" s="126">
        <v>2</v>
      </c>
      <c r="AF746" s="126">
        <v>0.2</v>
      </c>
      <c r="AG746" s="126">
        <v>0</v>
      </c>
      <c r="AH746" s="126">
        <v>0</v>
      </c>
      <c r="AI746" s="126">
        <v>1</v>
      </c>
      <c r="BR746" s="126">
        <v>6</v>
      </c>
      <c r="BS746" s="126">
        <v>6</v>
      </c>
      <c r="BT746" s="126">
        <v>10</v>
      </c>
      <c r="BV746" s="126">
        <v>5</v>
      </c>
      <c r="BW746" s="126">
        <v>5</v>
      </c>
      <c r="BX746" s="126">
        <v>1</v>
      </c>
      <c r="BY746" s="126">
        <v>0</v>
      </c>
      <c r="BZ746" s="126">
        <v>18</v>
      </c>
      <c r="CA746" s="126">
        <v>13</v>
      </c>
    </row>
    <row r="747" spans="1:79" s="126" customFormat="1" ht="11.25" customHeight="1" x14ac:dyDescent="0.2">
      <c r="A747" s="126" t="s">
        <v>5894</v>
      </c>
      <c r="B747" s="20">
        <v>826</v>
      </c>
      <c r="C747" s="20" t="str">
        <f>VLOOKUP(File2Modul(A747),ModulVerantwortung,2,FALSE)</f>
        <v>dimit008</v>
      </c>
      <c r="D747" s="20"/>
      <c r="E747" s="109" t="s">
        <v>5924</v>
      </c>
      <c r="F747" s="126">
        <v>1</v>
      </c>
      <c r="G747" s="126">
        <v>0</v>
      </c>
      <c r="H747" s="126">
        <v>0</v>
      </c>
      <c r="I747" s="126">
        <v>1</v>
      </c>
      <c r="J747" s="126">
        <v>0</v>
      </c>
      <c r="K747" s="126">
        <v>0</v>
      </c>
      <c r="L747" s="126">
        <v>8</v>
      </c>
      <c r="M747" s="143" t="s">
        <v>5925</v>
      </c>
      <c r="N747" s="126">
        <v>10</v>
      </c>
      <c r="Q747" s="126">
        <v>1</v>
      </c>
      <c r="U747" s="126">
        <v>10</v>
      </c>
      <c r="V747" s="126" t="s">
        <v>3507</v>
      </c>
      <c r="W747" s="126">
        <v>9</v>
      </c>
      <c r="X747" s="126">
        <v>10</v>
      </c>
      <c r="Y747" s="126">
        <v>33</v>
      </c>
      <c r="Z747" s="126">
        <v>0</v>
      </c>
      <c r="AA747" s="126">
        <v>0</v>
      </c>
      <c r="AB747" s="126">
        <v>0</v>
      </c>
      <c r="AC747" s="126">
        <v>0</v>
      </c>
      <c r="AD747" s="126">
        <v>0</v>
      </c>
      <c r="AE747" s="126">
        <v>0</v>
      </c>
      <c r="AF747" s="126">
        <v>0.1</v>
      </c>
      <c r="AG747" s="126">
        <v>0</v>
      </c>
      <c r="AH747" s="126">
        <v>0</v>
      </c>
      <c r="AI747" s="126">
        <v>1</v>
      </c>
      <c r="BR747" s="126">
        <v>11</v>
      </c>
      <c r="BS747" s="126">
        <v>11</v>
      </c>
      <c r="BT747" s="126">
        <v>11</v>
      </c>
      <c r="BV747" s="126">
        <v>10</v>
      </c>
      <c r="BW747" s="126">
        <v>10</v>
      </c>
      <c r="BX747" s="126">
        <v>1</v>
      </c>
      <c r="BY747" s="126">
        <v>0</v>
      </c>
      <c r="BZ747" s="126">
        <v>84</v>
      </c>
      <c r="CA747" s="126">
        <v>34</v>
      </c>
    </row>
    <row r="748" spans="1:79" s="126" customFormat="1" ht="11.25" customHeight="1" x14ac:dyDescent="0.2">
      <c r="A748" s="126" t="s">
        <v>5894</v>
      </c>
      <c r="B748" s="20">
        <v>0</v>
      </c>
      <c r="C748" s="20" t="str">
        <f>VLOOKUP(File2Modul(A748),ModulVerantwortung,2,FALSE)</f>
        <v>dimit008</v>
      </c>
      <c r="D748" s="20"/>
      <c r="E748" s="109" t="s">
        <v>5894</v>
      </c>
      <c r="M748" s="143"/>
      <c r="O748" s="126">
        <f>IF(ISNUMBER(T748),IF(T748&lt;&gt;0,S748/T748,O$23),"")</f>
        <v>0.6</v>
      </c>
      <c r="P748" s="126">
        <f>IF(AND(ISNUMBER(AQ748),ISNUMBER(AR748)),IF(OR(AQ748&lt;&gt;0,AR748&lt;&gt;0),(T748+BG748)/(AQ748+AR748),P$23),"")</f>
        <v>10.125850340136054</v>
      </c>
      <c r="S748" s="126">
        <v>111</v>
      </c>
      <c r="T748" s="126">
        <v>185</v>
      </c>
      <c r="AJ748" s="126" t="s">
        <v>3502</v>
      </c>
      <c r="AK748" s="126">
        <v>11</v>
      </c>
      <c r="AL748" s="126">
        <v>2</v>
      </c>
      <c r="AM748" s="126">
        <v>21</v>
      </c>
      <c r="AN748" s="126">
        <v>53</v>
      </c>
      <c r="AO748" s="126" t="s">
        <v>3503</v>
      </c>
      <c r="AP748" s="126">
        <v>207</v>
      </c>
      <c r="AQ748" s="126">
        <v>43</v>
      </c>
      <c r="AR748" s="126">
        <v>251</v>
      </c>
      <c r="AS748" s="126">
        <v>3527</v>
      </c>
      <c r="AT748" s="126">
        <v>1841</v>
      </c>
      <c r="AU748" s="126">
        <v>2234</v>
      </c>
      <c r="AV748" s="126">
        <v>8308</v>
      </c>
      <c r="AW748" s="126">
        <v>17.95</v>
      </c>
      <c r="AX748" s="126">
        <v>519221</v>
      </c>
      <c r="AY748" s="126">
        <v>28920</v>
      </c>
      <c r="AZ748" s="126">
        <v>86.54</v>
      </c>
      <c r="BA748" s="126">
        <v>8.6199999999999992</v>
      </c>
      <c r="BB748" s="126">
        <v>90.04</v>
      </c>
      <c r="BC748" s="126">
        <v>6</v>
      </c>
      <c r="BD748" s="126">
        <v>862</v>
      </c>
      <c r="BE748" s="126">
        <v>438</v>
      </c>
      <c r="BF748" s="126">
        <v>724</v>
      </c>
      <c r="BG748" s="126">
        <v>2792</v>
      </c>
      <c r="BH748" s="126">
        <v>81</v>
      </c>
      <c r="BI748" s="126" t="s">
        <v>3504</v>
      </c>
      <c r="BJ748" s="126">
        <v>2.0529999999999999</v>
      </c>
      <c r="BK748" s="126">
        <v>2.54</v>
      </c>
      <c r="BL748" s="126">
        <v>3.012</v>
      </c>
      <c r="BM748" s="126">
        <v>3.286</v>
      </c>
      <c r="BN748" s="126">
        <v>3.4649999999999999</v>
      </c>
      <c r="BO748" s="126">
        <v>3.5579999999999998</v>
      </c>
      <c r="BP748" s="126" t="s">
        <v>3505</v>
      </c>
      <c r="BQ748" s="126">
        <v>0.53200000000000003</v>
      </c>
    </row>
    <row r="749" spans="1:79" s="126" customFormat="1" ht="11.25" customHeight="1" x14ac:dyDescent="0.2">
      <c r="A749" s="126" t="s">
        <v>5926</v>
      </c>
      <c r="B749" s="20">
        <v>94</v>
      </c>
      <c r="C749" s="20" t="str">
        <f>VLOOKUP(File2Modul(A749),ModulVerantwortung,2,FALSE)</f>
        <v>dimit008</v>
      </c>
      <c r="D749" s="20"/>
      <c r="E749" s="109" t="s">
        <v>3982</v>
      </c>
      <c r="F749" s="126">
        <v>14</v>
      </c>
      <c r="G749" s="126">
        <v>5</v>
      </c>
      <c r="H749" s="126">
        <v>0</v>
      </c>
      <c r="I749" s="126">
        <v>68</v>
      </c>
      <c r="J749" s="126">
        <v>1</v>
      </c>
      <c r="K749" s="126">
        <v>3</v>
      </c>
      <c r="L749" s="126">
        <v>5</v>
      </c>
      <c r="M749" s="143" t="s">
        <v>5927</v>
      </c>
      <c r="N749" s="126">
        <v>48</v>
      </c>
      <c r="Q749" s="126">
        <v>1</v>
      </c>
      <c r="U749" s="126">
        <v>62</v>
      </c>
      <c r="V749" s="126" t="s">
        <v>3974</v>
      </c>
      <c r="W749" s="126">
        <v>9</v>
      </c>
      <c r="X749" s="126">
        <v>23</v>
      </c>
      <c r="Y749" s="126">
        <v>159</v>
      </c>
      <c r="Z749" s="126">
        <v>0</v>
      </c>
      <c r="AA749" s="126">
        <v>0</v>
      </c>
      <c r="AB749" s="126">
        <v>0</v>
      </c>
      <c r="AC749" s="126">
        <v>0</v>
      </c>
      <c r="AD749" s="126">
        <v>0</v>
      </c>
      <c r="AE749" s="126">
        <v>7</v>
      </c>
      <c r="AF749" s="126">
        <v>1.1000000000000001</v>
      </c>
      <c r="AG749" s="126">
        <v>2</v>
      </c>
      <c r="AH749" s="126">
        <v>1</v>
      </c>
      <c r="AI749" s="126">
        <v>1</v>
      </c>
      <c r="BR749" s="126">
        <v>5</v>
      </c>
      <c r="BS749" s="126">
        <v>7</v>
      </c>
      <c r="BT749" s="126">
        <v>8</v>
      </c>
      <c r="BV749" s="126">
        <v>76</v>
      </c>
      <c r="BW749" s="126">
        <v>53</v>
      </c>
      <c r="BX749" s="126">
        <v>1</v>
      </c>
      <c r="BY749" s="126">
        <v>4</v>
      </c>
      <c r="BZ749" s="126">
        <v>253</v>
      </c>
      <c r="CA749" s="126">
        <v>146</v>
      </c>
    </row>
    <row r="750" spans="1:79" s="126" customFormat="1" ht="11.25" customHeight="1" x14ac:dyDescent="0.2">
      <c r="A750" s="126" t="s">
        <v>5926</v>
      </c>
      <c r="B750" s="20">
        <v>263</v>
      </c>
      <c r="C750" s="20" t="str">
        <f>VLOOKUP(File2Modul(A750),ModulVerantwortung,2,FALSE)</f>
        <v>dimit008</v>
      </c>
      <c r="D750" s="20"/>
      <c r="E750" s="109" t="s">
        <v>5928</v>
      </c>
      <c r="F750" s="126">
        <v>3</v>
      </c>
      <c r="G750" s="126">
        <v>2</v>
      </c>
      <c r="H750" s="126">
        <v>0</v>
      </c>
      <c r="I750" s="126">
        <v>3</v>
      </c>
      <c r="J750" s="126">
        <v>1</v>
      </c>
      <c r="K750" s="126">
        <v>2</v>
      </c>
      <c r="L750" s="126">
        <v>2</v>
      </c>
      <c r="M750" s="143" t="s">
        <v>5929</v>
      </c>
      <c r="N750" s="126">
        <v>6</v>
      </c>
      <c r="Q750" s="126">
        <v>3</v>
      </c>
      <c r="U750" s="126">
        <v>7</v>
      </c>
      <c r="V750" s="126" t="s">
        <v>3516</v>
      </c>
      <c r="W750" s="126">
        <v>2</v>
      </c>
      <c r="X750" s="126">
        <v>5</v>
      </c>
      <c r="Y750" s="126">
        <v>23</v>
      </c>
      <c r="Z750" s="126">
        <v>0</v>
      </c>
      <c r="AA750" s="126">
        <v>0</v>
      </c>
      <c r="AB750" s="126">
        <v>0</v>
      </c>
      <c r="AC750" s="126">
        <v>0</v>
      </c>
      <c r="AD750" s="126">
        <v>0</v>
      </c>
      <c r="AE750" s="126">
        <v>3</v>
      </c>
      <c r="AF750" s="126">
        <v>0.43</v>
      </c>
      <c r="AG750" s="126">
        <v>0</v>
      </c>
      <c r="AH750" s="126">
        <v>0</v>
      </c>
      <c r="AI750" s="126">
        <v>1</v>
      </c>
      <c r="BR750" s="126">
        <v>7</v>
      </c>
      <c r="BS750" s="126">
        <v>9</v>
      </c>
      <c r="BT750" s="126">
        <v>13</v>
      </c>
      <c r="BV750" s="126">
        <v>11</v>
      </c>
      <c r="BW750" s="126">
        <v>9</v>
      </c>
      <c r="BX750" s="126">
        <v>1</v>
      </c>
      <c r="BY750" s="126">
        <v>0</v>
      </c>
      <c r="BZ750" s="126">
        <v>51</v>
      </c>
      <c r="CA750" s="126">
        <v>31</v>
      </c>
    </row>
    <row r="751" spans="1:79" s="126" customFormat="1" ht="11.25" customHeight="1" x14ac:dyDescent="0.2">
      <c r="A751" s="126" t="s">
        <v>5926</v>
      </c>
      <c r="B751" s="20">
        <v>300</v>
      </c>
      <c r="C751" s="20" t="str">
        <f>VLOOKUP(File2Modul(A751),ModulVerantwortung,2,FALSE)</f>
        <v>dimit008</v>
      </c>
      <c r="D751" s="20"/>
      <c r="E751" s="109" t="s">
        <v>3981</v>
      </c>
      <c r="F751" s="126">
        <v>3</v>
      </c>
      <c r="G751" s="126">
        <v>2</v>
      </c>
      <c r="H751" s="126">
        <v>0</v>
      </c>
      <c r="I751" s="126">
        <v>3</v>
      </c>
      <c r="J751" s="126">
        <v>1</v>
      </c>
      <c r="K751" s="126">
        <v>1</v>
      </c>
      <c r="L751" s="126">
        <v>1</v>
      </c>
      <c r="M751" s="143" t="s">
        <v>5930</v>
      </c>
      <c r="N751" s="126">
        <v>8</v>
      </c>
      <c r="Q751" s="126">
        <v>0</v>
      </c>
      <c r="U751" s="126">
        <v>10</v>
      </c>
      <c r="V751" s="126" t="s">
        <v>3904</v>
      </c>
      <c r="W751" s="126">
        <v>1</v>
      </c>
      <c r="X751" s="126">
        <v>4</v>
      </c>
      <c r="Y751" s="126">
        <v>29</v>
      </c>
      <c r="Z751" s="126">
        <v>0</v>
      </c>
      <c r="AA751" s="126">
        <v>0</v>
      </c>
      <c r="AB751" s="126">
        <v>0</v>
      </c>
      <c r="AC751" s="126">
        <v>0</v>
      </c>
      <c r="AD751" s="126">
        <v>0</v>
      </c>
      <c r="AE751" s="126">
        <v>4</v>
      </c>
      <c r="AF751" s="126">
        <v>0.3</v>
      </c>
      <c r="AG751" s="126">
        <v>0</v>
      </c>
      <c r="AH751" s="126">
        <v>1</v>
      </c>
      <c r="AI751" s="126">
        <v>1</v>
      </c>
      <c r="BR751" s="126">
        <v>7</v>
      </c>
      <c r="BS751" s="126">
        <v>9</v>
      </c>
      <c r="BT751" s="126">
        <v>14</v>
      </c>
      <c r="BV751" s="126">
        <v>15</v>
      </c>
      <c r="BW751" s="126">
        <v>12</v>
      </c>
      <c r="BX751" s="126">
        <v>1</v>
      </c>
      <c r="BY751" s="126">
        <v>0</v>
      </c>
      <c r="BZ751" s="126">
        <v>71</v>
      </c>
      <c r="CA751" s="126">
        <v>42</v>
      </c>
    </row>
    <row r="752" spans="1:79" s="126" customFormat="1" ht="11.25" customHeight="1" x14ac:dyDescent="0.2">
      <c r="A752" s="126" t="s">
        <v>5926</v>
      </c>
      <c r="B752" s="20">
        <v>342</v>
      </c>
      <c r="C752" s="20" t="str">
        <f>VLOOKUP(File2Modul(A752),ModulVerantwortung,2,FALSE)</f>
        <v>dimit008</v>
      </c>
      <c r="D752" s="20"/>
      <c r="E752" s="109" t="s">
        <v>5931</v>
      </c>
      <c r="F752" s="126">
        <v>1</v>
      </c>
      <c r="G752" s="126">
        <v>0</v>
      </c>
      <c r="H752" s="126">
        <v>0</v>
      </c>
      <c r="I752" s="126">
        <v>1</v>
      </c>
      <c r="J752" s="126">
        <v>1</v>
      </c>
      <c r="K752" s="126">
        <v>1</v>
      </c>
      <c r="L752" s="126">
        <v>2</v>
      </c>
      <c r="M752" s="143" t="s">
        <v>5932</v>
      </c>
      <c r="N752" s="126">
        <v>2</v>
      </c>
      <c r="Q752" s="126">
        <v>0</v>
      </c>
      <c r="U752" s="126">
        <v>4</v>
      </c>
      <c r="V752" s="126" t="s">
        <v>3507</v>
      </c>
      <c r="W752" s="126">
        <v>2</v>
      </c>
      <c r="X752" s="126">
        <v>3</v>
      </c>
      <c r="Y752" s="126">
        <v>6</v>
      </c>
      <c r="Z752" s="126">
        <v>0</v>
      </c>
      <c r="AA752" s="126">
        <v>0</v>
      </c>
      <c r="AB752" s="126">
        <v>0</v>
      </c>
      <c r="AC752" s="126">
        <v>0</v>
      </c>
      <c r="AD752" s="126">
        <v>0</v>
      </c>
      <c r="AE752" s="126">
        <v>2</v>
      </c>
      <c r="AF752" s="126">
        <v>0.25</v>
      </c>
      <c r="AG752" s="126">
        <v>0</v>
      </c>
      <c r="AH752" s="126">
        <v>0</v>
      </c>
      <c r="AI752" s="126">
        <v>1</v>
      </c>
      <c r="BR752" s="126">
        <v>6</v>
      </c>
      <c r="BS752" s="126">
        <v>6</v>
      </c>
      <c r="BT752" s="126">
        <v>13</v>
      </c>
      <c r="BV752" s="126">
        <v>4</v>
      </c>
      <c r="BW752" s="126">
        <v>4</v>
      </c>
      <c r="BX752" s="126">
        <v>1</v>
      </c>
      <c r="BY752" s="126">
        <v>0</v>
      </c>
      <c r="BZ752" s="126">
        <v>15</v>
      </c>
      <c r="CA752" s="126">
        <v>12</v>
      </c>
    </row>
    <row r="753" spans="1:79" s="126" customFormat="1" ht="11.25" customHeight="1" x14ac:dyDescent="0.2">
      <c r="A753" s="126" t="s">
        <v>5926</v>
      </c>
      <c r="B753" s="20">
        <v>361</v>
      </c>
      <c r="C753" s="20" t="str">
        <f>VLOOKUP(File2Modul(A753),ModulVerantwortung,2,FALSE)</f>
        <v>dimit008</v>
      </c>
      <c r="D753" s="20"/>
      <c r="E753" s="109" t="s">
        <v>5933</v>
      </c>
      <c r="F753" s="126">
        <v>1</v>
      </c>
      <c r="G753" s="126">
        <v>0</v>
      </c>
      <c r="H753" s="126">
        <v>0</v>
      </c>
      <c r="I753" s="126">
        <v>1</v>
      </c>
      <c r="J753" s="126">
        <v>1</v>
      </c>
      <c r="K753" s="126">
        <v>1</v>
      </c>
      <c r="L753" s="126">
        <v>2</v>
      </c>
      <c r="M753" s="143" t="s">
        <v>5934</v>
      </c>
      <c r="N753" s="126">
        <v>2</v>
      </c>
      <c r="Q753" s="126">
        <v>0</v>
      </c>
      <c r="U753" s="126">
        <v>4</v>
      </c>
      <c r="V753" s="126" t="s">
        <v>3507</v>
      </c>
      <c r="W753" s="126">
        <v>2</v>
      </c>
      <c r="X753" s="126">
        <v>3</v>
      </c>
      <c r="Y753" s="126">
        <v>6</v>
      </c>
      <c r="Z753" s="126">
        <v>0</v>
      </c>
      <c r="AA753" s="126">
        <v>0</v>
      </c>
      <c r="AB753" s="126">
        <v>0</v>
      </c>
      <c r="AC753" s="126">
        <v>0</v>
      </c>
      <c r="AD753" s="126">
        <v>0</v>
      </c>
      <c r="AE753" s="126">
        <v>2</v>
      </c>
      <c r="AF753" s="126">
        <v>0.25</v>
      </c>
      <c r="AG753" s="126">
        <v>0</v>
      </c>
      <c r="AH753" s="126">
        <v>0</v>
      </c>
      <c r="AI753" s="126">
        <v>1</v>
      </c>
      <c r="BR753" s="126">
        <v>6</v>
      </c>
      <c r="BS753" s="126">
        <v>6</v>
      </c>
      <c r="BT753" s="126">
        <v>13</v>
      </c>
      <c r="BV753" s="126">
        <v>4</v>
      </c>
      <c r="BW753" s="126">
        <v>4</v>
      </c>
      <c r="BX753" s="126">
        <v>1</v>
      </c>
      <c r="BY753" s="126">
        <v>0</v>
      </c>
      <c r="BZ753" s="126">
        <v>15</v>
      </c>
      <c r="CA753" s="126">
        <v>12</v>
      </c>
    </row>
    <row r="754" spans="1:79" s="126" customFormat="1" ht="11.25" customHeight="1" x14ac:dyDescent="0.2">
      <c r="A754" s="126" t="s">
        <v>5926</v>
      </c>
      <c r="B754" s="20">
        <v>380</v>
      </c>
      <c r="C754" s="20" t="str">
        <f>VLOOKUP(File2Modul(A754),ModulVerantwortung,2,FALSE)</f>
        <v>dimit008</v>
      </c>
      <c r="D754" s="20"/>
      <c r="E754" s="109" t="s">
        <v>5935</v>
      </c>
      <c r="F754" s="126">
        <v>1</v>
      </c>
      <c r="G754" s="126">
        <v>0</v>
      </c>
      <c r="H754" s="126">
        <v>0</v>
      </c>
      <c r="I754" s="126">
        <v>1</v>
      </c>
      <c r="J754" s="126">
        <v>1</v>
      </c>
      <c r="K754" s="126">
        <v>1</v>
      </c>
      <c r="L754" s="126">
        <v>2</v>
      </c>
      <c r="M754" s="143" t="s">
        <v>5936</v>
      </c>
      <c r="N754" s="126">
        <v>2</v>
      </c>
      <c r="Q754" s="126">
        <v>0</v>
      </c>
      <c r="U754" s="126">
        <v>4</v>
      </c>
      <c r="V754" s="126" t="s">
        <v>3507</v>
      </c>
      <c r="W754" s="126">
        <v>2</v>
      </c>
      <c r="X754" s="126">
        <v>3</v>
      </c>
      <c r="Y754" s="126">
        <v>6</v>
      </c>
      <c r="Z754" s="126">
        <v>0</v>
      </c>
      <c r="AA754" s="126">
        <v>0</v>
      </c>
      <c r="AB754" s="126">
        <v>0</v>
      </c>
      <c r="AC754" s="126">
        <v>0</v>
      </c>
      <c r="AD754" s="126">
        <v>0</v>
      </c>
      <c r="AE754" s="126">
        <v>2</v>
      </c>
      <c r="AF754" s="126">
        <v>0.25</v>
      </c>
      <c r="AG754" s="126">
        <v>0</v>
      </c>
      <c r="AH754" s="126">
        <v>0</v>
      </c>
      <c r="AI754" s="126">
        <v>1</v>
      </c>
      <c r="BR754" s="126">
        <v>6</v>
      </c>
      <c r="BS754" s="126">
        <v>6</v>
      </c>
      <c r="BT754" s="126">
        <v>13</v>
      </c>
      <c r="BV754" s="126">
        <v>4</v>
      </c>
      <c r="BW754" s="126">
        <v>4</v>
      </c>
      <c r="BX754" s="126">
        <v>1</v>
      </c>
      <c r="BY754" s="126">
        <v>0</v>
      </c>
      <c r="BZ754" s="126">
        <v>15</v>
      </c>
      <c r="CA754" s="126">
        <v>12</v>
      </c>
    </row>
    <row r="755" spans="1:79" s="126" customFormat="1" ht="11.25" customHeight="1" x14ac:dyDescent="0.2">
      <c r="A755" s="126" t="s">
        <v>5926</v>
      </c>
      <c r="B755" s="20">
        <v>399</v>
      </c>
      <c r="C755" s="20" t="str">
        <f>VLOOKUP(File2Modul(A755),ModulVerantwortung,2,FALSE)</f>
        <v>dimit008</v>
      </c>
      <c r="D755" s="20"/>
      <c r="E755" s="109" t="s">
        <v>5937</v>
      </c>
      <c r="F755" s="126">
        <v>23</v>
      </c>
      <c r="G755" s="126">
        <v>6</v>
      </c>
      <c r="H755" s="126">
        <v>0</v>
      </c>
      <c r="I755" s="126">
        <v>200</v>
      </c>
      <c r="J755" s="126">
        <v>1</v>
      </c>
      <c r="K755" s="126">
        <v>1</v>
      </c>
      <c r="L755" s="126">
        <v>8</v>
      </c>
      <c r="M755" s="143" t="s">
        <v>5938</v>
      </c>
      <c r="N755" s="126">
        <v>72</v>
      </c>
      <c r="Q755" s="126">
        <v>0</v>
      </c>
      <c r="U755" s="126">
        <v>89</v>
      </c>
      <c r="V755" s="126" t="s">
        <v>5939</v>
      </c>
      <c r="W755" s="126">
        <v>13</v>
      </c>
      <c r="X755" s="126">
        <v>36</v>
      </c>
      <c r="Y755" s="126">
        <v>231</v>
      </c>
      <c r="Z755" s="126">
        <v>0</v>
      </c>
      <c r="AA755" s="126">
        <v>0</v>
      </c>
      <c r="AB755" s="126">
        <v>0</v>
      </c>
      <c r="AC755" s="126">
        <v>0</v>
      </c>
      <c r="AD755" s="126">
        <v>0</v>
      </c>
      <c r="AE755" s="126">
        <v>11</v>
      </c>
      <c r="AF755" s="126">
        <v>2.25</v>
      </c>
      <c r="AG755" s="126">
        <v>2</v>
      </c>
      <c r="AH755" s="126">
        <v>2</v>
      </c>
      <c r="AI755" s="126">
        <v>1</v>
      </c>
      <c r="BR755" s="126">
        <v>5</v>
      </c>
      <c r="BS755" s="126">
        <v>8</v>
      </c>
      <c r="BT755" s="126">
        <v>9</v>
      </c>
      <c r="BV755" s="126">
        <v>116</v>
      </c>
      <c r="BW755" s="126">
        <v>80</v>
      </c>
      <c r="BX755" s="126">
        <v>1</v>
      </c>
      <c r="BY755" s="126">
        <v>5</v>
      </c>
      <c r="BZ755" s="126">
        <v>440</v>
      </c>
      <c r="CA755" s="126">
        <v>221</v>
      </c>
    </row>
    <row r="756" spans="1:79" s="126" customFormat="1" ht="11.25" customHeight="1" x14ac:dyDescent="0.2">
      <c r="A756" s="126" t="s">
        <v>5926</v>
      </c>
      <c r="B756" s="20">
        <v>643</v>
      </c>
      <c r="C756" s="20" t="str">
        <f>VLOOKUP(File2Modul(A756),ModulVerantwortung,2,FALSE)</f>
        <v>dimit008</v>
      </c>
      <c r="D756" s="20"/>
      <c r="E756" s="109" t="s">
        <v>5940</v>
      </c>
      <c r="F756" s="126">
        <v>17</v>
      </c>
      <c r="G756" s="126">
        <v>4</v>
      </c>
      <c r="H756" s="126">
        <v>0</v>
      </c>
      <c r="I756" s="126">
        <v>17</v>
      </c>
      <c r="J756" s="126">
        <v>1</v>
      </c>
      <c r="K756" s="126">
        <v>1</v>
      </c>
      <c r="L756" s="126">
        <v>6</v>
      </c>
      <c r="M756" s="143" t="s">
        <v>5941</v>
      </c>
      <c r="N756" s="126">
        <v>45</v>
      </c>
      <c r="Q756" s="126">
        <v>0</v>
      </c>
      <c r="U756" s="126">
        <v>69</v>
      </c>
      <c r="V756" s="126" t="s">
        <v>5942</v>
      </c>
      <c r="W756" s="126">
        <v>22</v>
      </c>
      <c r="X756" s="126">
        <v>39</v>
      </c>
      <c r="Y756" s="126">
        <v>157</v>
      </c>
      <c r="Z756" s="126">
        <v>0</v>
      </c>
      <c r="AA756" s="126">
        <v>0</v>
      </c>
      <c r="AB756" s="126">
        <v>0</v>
      </c>
      <c r="AC756" s="126">
        <v>0</v>
      </c>
      <c r="AD756" s="126">
        <v>0</v>
      </c>
      <c r="AE756" s="126">
        <v>4</v>
      </c>
      <c r="AF756" s="126">
        <v>0.25</v>
      </c>
      <c r="AG756" s="126">
        <v>1</v>
      </c>
      <c r="AH756" s="126">
        <v>0</v>
      </c>
      <c r="AI756" s="126">
        <v>1</v>
      </c>
      <c r="BR756" s="126">
        <v>4</v>
      </c>
      <c r="BS756" s="126">
        <v>6</v>
      </c>
      <c r="BT756" s="126">
        <v>7</v>
      </c>
      <c r="BV756" s="126">
        <v>78</v>
      </c>
      <c r="BW756" s="126">
        <v>49</v>
      </c>
      <c r="BX756" s="126">
        <v>1</v>
      </c>
      <c r="BY756" s="126">
        <v>0</v>
      </c>
      <c r="BZ756" s="126">
        <v>237</v>
      </c>
      <c r="CA756" s="126">
        <v>103</v>
      </c>
    </row>
    <row r="757" spans="1:79" s="126" customFormat="1" ht="11.25" customHeight="1" x14ac:dyDescent="0.2">
      <c r="A757" s="126" t="s">
        <v>5926</v>
      </c>
      <c r="B757" s="20">
        <v>813</v>
      </c>
      <c r="C757" s="20" t="str">
        <f>VLOOKUP(File2Modul(A757),ModulVerantwortung,2,FALSE)</f>
        <v>dimit008</v>
      </c>
      <c r="D757" s="20"/>
      <c r="E757" s="109" t="s">
        <v>5943</v>
      </c>
      <c r="F757" s="126">
        <v>2</v>
      </c>
      <c r="G757" s="126">
        <v>1</v>
      </c>
      <c r="H757" s="126">
        <v>0</v>
      </c>
      <c r="I757" s="126">
        <v>2</v>
      </c>
      <c r="J757" s="126">
        <v>1</v>
      </c>
      <c r="K757" s="126">
        <v>1</v>
      </c>
      <c r="L757" s="126">
        <v>4</v>
      </c>
      <c r="M757" s="143" t="s">
        <v>5944</v>
      </c>
      <c r="N757" s="126">
        <v>7</v>
      </c>
      <c r="Q757" s="126">
        <v>0</v>
      </c>
      <c r="U757" s="126">
        <v>9</v>
      </c>
      <c r="V757" s="126" t="s">
        <v>3885</v>
      </c>
      <c r="W757" s="126">
        <v>7</v>
      </c>
      <c r="X757" s="126">
        <v>9</v>
      </c>
      <c r="Y757" s="126">
        <v>24</v>
      </c>
      <c r="Z757" s="126">
        <v>0</v>
      </c>
      <c r="AA757" s="126">
        <v>0</v>
      </c>
      <c r="AB757" s="126">
        <v>0</v>
      </c>
      <c r="AC757" s="126">
        <v>0</v>
      </c>
      <c r="AD757" s="126">
        <v>1</v>
      </c>
      <c r="AE757" s="126">
        <v>3</v>
      </c>
      <c r="AF757" s="126">
        <v>0.22</v>
      </c>
      <c r="AG757" s="126">
        <v>0</v>
      </c>
      <c r="AH757" s="126">
        <v>1</v>
      </c>
      <c r="AI757" s="126">
        <v>1</v>
      </c>
      <c r="BR757" s="126">
        <v>7</v>
      </c>
      <c r="BS757" s="126">
        <v>8</v>
      </c>
      <c r="BT757" s="126">
        <v>12</v>
      </c>
      <c r="BV757" s="126">
        <v>12</v>
      </c>
      <c r="BW757" s="126">
        <v>10</v>
      </c>
      <c r="BX757" s="126">
        <v>1</v>
      </c>
      <c r="BY757" s="126">
        <v>0</v>
      </c>
      <c r="BZ757" s="126">
        <v>53</v>
      </c>
      <c r="CA757" s="126">
        <v>31</v>
      </c>
    </row>
    <row r="758" spans="1:79" s="126" customFormat="1" ht="11.25" customHeight="1" x14ac:dyDescent="0.2">
      <c r="A758" s="126" t="s">
        <v>5926</v>
      </c>
      <c r="B758" s="20">
        <v>850</v>
      </c>
      <c r="C758" s="20" t="str">
        <f>VLOOKUP(File2Modul(A758),ModulVerantwortung,2,FALSE)</f>
        <v>dimit008</v>
      </c>
      <c r="D758" s="20"/>
      <c r="E758" s="109" t="s">
        <v>5945</v>
      </c>
      <c r="F758" s="126">
        <v>2</v>
      </c>
      <c r="G758" s="126">
        <v>1</v>
      </c>
      <c r="H758" s="126">
        <v>0</v>
      </c>
      <c r="I758" s="126">
        <v>2</v>
      </c>
      <c r="J758" s="126">
        <v>1</v>
      </c>
      <c r="K758" s="126">
        <v>1</v>
      </c>
      <c r="L758" s="126">
        <v>2</v>
      </c>
      <c r="M758" s="143" t="s">
        <v>5946</v>
      </c>
      <c r="N758" s="126">
        <v>5</v>
      </c>
      <c r="Q758" s="126">
        <v>0</v>
      </c>
      <c r="U758" s="126">
        <v>7</v>
      </c>
      <c r="V758" s="126" t="s">
        <v>3513</v>
      </c>
      <c r="W758" s="126">
        <v>2</v>
      </c>
      <c r="X758" s="126">
        <v>4</v>
      </c>
      <c r="Y758" s="126">
        <v>15</v>
      </c>
      <c r="Z758" s="126">
        <v>0</v>
      </c>
      <c r="AA758" s="126">
        <v>0</v>
      </c>
      <c r="AB758" s="126">
        <v>0</v>
      </c>
      <c r="AC758" s="126">
        <v>0</v>
      </c>
      <c r="AD758" s="126">
        <v>1</v>
      </c>
      <c r="AE758" s="126">
        <v>2</v>
      </c>
      <c r="AF758" s="126">
        <v>0.28999999999999998</v>
      </c>
      <c r="AG758" s="126">
        <v>0</v>
      </c>
      <c r="AH758" s="126">
        <v>0</v>
      </c>
      <c r="AI758" s="126">
        <v>1</v>
      </c>
      <c r="BR758" s="126">
        <v>4</v>
      </c>
      <c r="BS758" s="126">
        <v>5</v>
      </c>
      <c r="BT758" s="126">
        <v>8</v>
      </c>
      <c r="BV758" s="126">
        <v>9</v>
      </c>
      <c r="BW758" s="126">
        <v>7</v>
      </c>
      <c r="BX758" s="126">
        <v>1</v>
      </c>
      <c r="BY758" s="126">
        <v>0</v>
      </c>
      <c r="BZ758" s="126">
        <v>25</v>
      </c>
      <c r="CA758" s="126">
        <v>15</v>
      </c>
    </row>
    <row r="759" spans="1:79" s="126" customFormat="1" ht="11.25" customHeight="1" x14ac:dyDescent="0.2">
      <c r="A759" s="126" t="s">
        <v>5926</v>
      </c>
      <c r="B759" s="20">
        <v>873</v>
      </c>
      <c r="C759" s="20" t="str">
        <f>VLOOKUP(File2Modul(A759),ModulVerantwortung,2,FALSE)</f>
        <v>dimit008</v>
      </c>
      <c r="D759" s="20"/>
      <c r="E759" s="109" t="s">
        <v>5947</v>
      </c>
      <c r="F759" s="126">
        <v>5</v>
      </c>
      <c r="G759" s="126">
        <v>3</v>
      </c>
      <c r="H759" s="126">
        <v>0</v>
      </c>
      <c r="I759" s="126">
        <v>5</v>
      </c>
      <c r="J759" s="126">
        <v>1</v>
      </c>
      <c r="K759" s="126">
        <v>0</v>
      </c>
      <c r="L759" s="126">
        <v>2</v>
      </c>
      <c r="M759" s="143" t="s">
        <v>5948</v>
      </c>
      <c r="N759" s="126">
        <v>23</v>
      </c>
      <c r="Q759" s="126">
        <v>1</v>
      </c>
      <c r="U759" s="126">
        <v>29</v>
      </c>
      <c r="V759" s="126" t="s">
        <v>3729</v>
      </c>
      <c r="W759" s="126">
        <v>2</v>
      </c>
      <c r="X759" s="126">
        <v>7</v>
      </c>
      <c r="Y759" s="126">
        <v>60</v>
      </c>
      <c r="Z759" s="126">
        <v>0</v>
      </c>
      <c r="AA759" s="126">
        <v>0</v>
      </c>
      <c r="AB759" s="126">
        <v>0</v>
      </c>
      <c r="AC759" s="126">
        <v>0</v>
      </c>
      <c r="AD759" s="126">
        <v>0</v>
      </c>
      <c r="AE759" s="126">
        <v>3</v>
      </c>
      <c r="AF759" s="126">
        <v>0.17</v>
      </c>
      <c r="AG759" s="126">
        <v>1</v>
      </c>
      <c r="AH759" s="126">
        <v>0</v>
      </c>
      <c r="AI759" s="126">
        <v>1</v>
      </c>
      <c r="BR759" s="126">
        <v>4</v>
      </c>
      <c r="BS759" s="126">
        <v>5</v>
      </c>
      <c r="BT759" s="126">
        <v>6</v>
      </c>
      <c r="BV759" s="126">
        <v>35</v>
      </c>
      <c r="BW759" s="126">
        <v>25</v>
      </c>
      <c r="BX759" s="126">
        <v>1</v>
      </c>
      <c r="BY759" s="126">
        <v>5</v>
      </c>
      <c r="BZ759" s="126">
        <v>91</v>
      </c>
      <c r="CA759" s="126">
        <v>53</v>
      </c>
    </row>
    <row r="760" spans="1:79" s="126" customFormat="1" ht="11.25" customHeight="1" x14ac:dyDescent="0.2">
      <c r="A760" s="126" t="s">
        <v>5926</v>
      </c>
      <c r="B760" s="20">
        <v>941</v>
      </c>
      <c r="C760" s="20" t="str">
        <f>VLOOKUP(File2Modul(A760),ModulVerantwortung,2,FALSE)</f>
        <v>dimit008</v>
      </c>
      <c r="D760" s="20"/>
      <c r="E760" s="109" t="s">
        <v>5949</v>
      </c>
      <c r="F760" s="126">
        <v>6</v>
      </c>
      <c r="G760" s="126">
        <v>4</v>
      </c>
      <c r="H760" s="126">
        <v>0</v>
      </c>
      <c r="I760" s="126">
        <v>6</v>
      </c>
      <c r="J760" s="126">
        <v>1</v>
      </c>
      <c r="K760" s="126">
        <v>1</v>
      </c>
      <c r="L760" s="126">
        <v>2</v>
      </c>
      <c r="M760" s="143" t="s">
        <v>5950</v>
      </c>
      <c r="N760" s="126">
        <v>31</v>
      </c>
      <c r="Q760" s="126">
        <v>1</v>
      </c>
      <c r="U760" s="126">
        <v>39</v>
      </c>
      <c r="V760" s="126" t="s">
        <v>3790</v>
      </c>
      <c r="W760" s="126">
        <v>2</v>
      </c>
      <c r="X760" s="126">
        <v>8</v>
      </c>
      <c r="Y760" s="126">
        <v>101</v>
      </c>
      <c r="Z760" s="126">
        <v>0</v>
      </c>
      <c r="AA760" s="126">
        <v>0</v>
      </c>
      <c r="AB760" s="126">
        <v>0</v>
      </c>
      <c r="AC760" s="126">
        <v>0</v>
      </c>
      <c r="AD760" s="126">
        <v>0</v>
      </c>
      <c r="AE760" s="126">
        <v>5</v>
      </c>
      <c r="AF760" s="126">
        <v>0.15</v>
      </c>
      <c r="AG760" s="126">
        <v>1</v>
      </c>
      <c r="AH760" s="126">
        <v>0</v>
      </c>
      <c r="AI760" s="126">
        <v>1</v>
      </c>
      <c r="BR760" s="126">
        <v>5</v>
      </c>
      <c r="BS760" s="126">
        <v>6</v>
      </c>
      <c r="BT760" s="126">
        <v>7</v>
      </c>
      <c r="BV760" s="126">
        <v>46</v>
      </c>
      <c r="BW760" s="126">
        <v>34</v>
      </c>
      <c r="BX760" s="126">
        <v>1</v>
      </c>
      <c r="BY760" s="126">
        <v>6</v>
      </c>
      <c r="BZ760" s="126">
        <v>150</v>
      </c>
      <c r="CA760" s="126">
        <v>85</v>
      </c>
    </row>
    <row r="761" spans="1:79" s="126" customFormat="1" ht="11.25" customHeight="1" x14ac:dyDescent="0.2">
      <c r="A761" s="126" t="s">
        <v>5926</v>
      </c>
      <c r="B761" s="20">
        <v>0</v>
      </c>
      <c r="C761" s="20" t="str">
        <f>VLOOKUP(File2Modul(A761),ModulVerantwortung,2,FALSE)</f>
        <v>dimit008</v>
      </c>
      <c r="D761" s="20"/>
      <c r="E761" s="109" t="s">
        <v>5926</v>
      </c>
      <c r="M761" s="143"/>
      <c r="O761" s="126">
        <f>IF(ISNUMBER(T761),IF(T761&lt;&gt;0,S761/T761,O$23),"")</f>
        <v>0.73809523809523814</v>
      </c>
      <c r="P761" s="126">
        <f>IF(AND(ISNUMBER(AQ761),ISNUMBER(AR761)),IF(OR(AQ761&lt;&gt;0,AR761&lt;&gt;0),(T761+BG761)/(AQ761+AR761),P$23),"")</f>
        <v>8.1897810218978098</v>
      </c>
      <c r="S761" s="126">
        <v>186</v>
      </c>
      <c r="T761" s="126">
        <v>252</v>
      </c>
      <c r="AJ761" s="126" t="s">
        <v>3502</v>
      </c>
      <c r="AK761" s="126">
        <v>4</v>
      </c>
      <c r="AL761" s="126">
        <v>3</v>
      </c>
      <c r="AM761" s="126">
        <v>12</v>
      </c>
      <c r="AN761" s="126">
        <v>62</v>
      </c>
      <c r="AO761" s="126" t="s">
        <v>3503</v>
      </c>
      <c r="AP761" s="126">
        <v>207</v>
      </c>
      <c r="AQ761" s="126">
        <v>46</v>
      </c>
      <c r="AR761" s="126">
        <v>228</v>
      </c>
      <c r="AS761" s="126">
        <v>2880</v>
      </c>
      <c r="AT761" s="126">
        <v>1696</v>
      </c>
      <c r="AU761" s="126">
        <v>2040</v>
      </c>
      <c r="AV761" s="126">
        <v>7582</v>
      </c>
      <c r="AW761" s="126">
        <v>14.48</v>
      </c>
      <c r="AX761" s="126">
        <v>337670</v>
      </c>
      <c r="AY761" s="126">
        <v>23322</v>
      </c>
      <c r="AZ761" s="126">
        <v>56.28</v>
      </c>
      <c r="BA761" s="126">
        <v>10.44</v>
      </c>
      <c r="BB761" s="126">
        <v>81.45</v>
      </c>
      <c r="BC761" s="126">
        <v>5</v>
      </c>
      <c r="BD761" s="126">
        <v>1044</v>
      </c>
      <c r="BE761" s="126">
        <v>565</v>
      </c>
      <c r="BF761" s="126">
        <v>883</v>
      </c>
      <c r="BG761" s="126">
        <v>1992</v>
      </c>
      <c r="BH761" s="126">
        <v>161</v>
      </c>
      <c r="BI761" s="126" t="s">
        <v>3504</v>
      </c>
      <c r="BJ761" s="126">
        <v>2.5110000000000001</v>
      </c>
      <c r="BK761" s="126">
        <v>3.1480000000000001</v>
      </c>
      <c r="BL761" s="126">
        <v>3.7909999999999999</v>
      </c>
      <c r="BM761" s="126">
        <v>3.5470000000000002</v>
      </c>
      <c r="BN761" s="126">
        <v>3.7349999999999999</v>
      </c>
      <c r="BO761" s="126">
        <v>3.8290000000000002</v>
      </c>
      <c r="BP761" s="126" t="s">
        <v>3505</v>
      </c>
      <c r="BQ761" s="126">
        <v>0.503</v>
      </c>
    </row>
    <row r="762" spans="1:79" s="126" customFormat="1" ht="11.25" customHeight="1" x14ac:dyDescent="0.2">
      <c r="A762" s="126" t="s">
        <v>5951</v>
      </c>
      <c r="B762" s="20">
        <v>119</v>
      </c>
      <c r="C762" s="20" t="str">
        <f>VLOOKUP(File2Modul(A762),ModulVerantwortung,2,FALSE)</f>
        <v>weber18</v>
      </c>
      <c r="D762" s="20"/>
      <c r="E762" s="109" t="s">
        <v>3983</v>
      </c>
      <c r="F762" s="126">
        <v>3</v>
      </c>
      <c r="G762" s="126">
        <v>2</v>
      </c>
      <c r="H762" s="126">
        <v>0</v>
      </c>
      <c r="I762" s="126">
        <v>3</v>
      </c>
      <c r="J762" s="126">
        <v>1</v>
      </c>
      <c r="K762" s="126">
        <v>3</v>
      </c>
      <c r="L762" s="126">
        <v>0</v>
      </c>
      <c r="M762" s="143"/>
      <c r="N762" s="126">
        <v>8</v>
      </c>
      <c r="Q762" s="126">
        <v>0</v>
      </c>
      <c r="U762" s="126">
        <v>10</v>
      </c>
      <c r="V762" s="126" t="s">
        <v>3516</v>
      </c>
      <c r="W762" s="126">
        <v>0</v>
      </c>
      <c r="X762" s="126">
        <v>3</v>
      </c>
      <c r="Y762" s="126">
        <v>21</v>
      </c>
      <c r="Z762" s="126">
        <v>0</v>
      </c>
      <c r="AA762" s="126">
        <v>0</v>
      </c>
      <c r="AB762" s="126">
        <v>0</v>
      </c>
      <c r="AC762" s="126">
        <v>0</v>
      </c>
      <c r="AD762" s="126">
        <v>0</v>
      </c>
      <c r="AE762" s="126">
        <v>0</v>
      </c>
      <c r="AF762" s="126">
        <v>0.3</v>
      </c>
      <c r="AG762" s="126">
        <v>0</v>
      </c>
      <c r="AH762" s="126">
        <v>0</v>
      </c>
      <c r="AI762" s="126">
        <v>1</v>
      </c>
      <c r="BR762" s="126">
        <v>5</v>
      </c>
      <c r="BS762" s="126">
        <v>8</v>
      </c>
      <c r="BT762" s="126">
        <v>8</v>
      </c>
      <c r="BV762" s="126">
        <v>12</v>
      </c>
      <c r="BW762" s="126">
        <v>8</v>
      </c>
      <c r="BX762" s="126">
        <v>1</v>
      </c>
      <c r="BY762" s="126">
        <v>0</v>
      </c>
      <c r="BZ762" s="126">
        <v>47</v>
      </c>
      <c r="CA762" s="126">
        <v>24</v>
      </c>
    </row>
    <row r="763" spans="1:79" s="126" customFormat="1" ht="11.25" customHeight="1" x14ac:dyDescent="0.2">
      <c r="A763" s="126" t="s">
        <v>5951</v>
      </c>
      <c r="B763" s="20">
        <v>157</v>
      </c>
      <c r="C763" s="20" t="str">
        <f>VLOOKUP(File2Modul(A763),ModulVerantwortung,2,FALSE)</f>
        <v>weber18</v>
      </c>
      <c r="D763" s="20"/>
      <c r="E763" s="109" t="s">
        <v>3984</v>
      </c>
      <c r="F763" s="126">
        <v>3</v>
      </c>
      <c r="G763" s="126">
        <v>2</v>
      </c>
      <c r="H763" s="126">
        <v>0</v>
      </c>
      <c r="I763" s="126">
        <v>3</v>
      </c>
      <c r="J763" s="126">
        <v>1</v>
      </c>
      <c r="K763" s="126">
        <v>3</v>
      </c>
      <c r="L763" s="126">
        <v>0</v>
      </c>
      <c r="M763" s="143"/>
      <c r="N763" s="126">
        <v>8</v>
      </c>
      <c r="Q763" s="126">
        <v>0</v>
      </c>
      <c r="U763" s="126">
        <v>10</v>
      </c>
      <c r="V763" s="126" t="s">
        <v>3516</v>
      </c>
      <c r="W763" s="126">
        <v>0</v>
      </c>
      <c r="X763" s="126">
        <v>3</v>
      </c>
      <c r="Y763" s="126">
        <v>21</v>
      </c>
      <c r="Z763" s="126">
        <v>0</v>
      </c>
      <c r="AA763" s="126">
        <v>0</v>
      </c>
      <c r="AB763" s="126">
        <v>0</v>
      </c>
      <c r="AC763" s="126">
        <v>0</v>
      </c>
      <c r="AD763" s="126">
        <v>0</v>
      </c>
      <c r="AE763" s="126">
        <v>0</v>
      </c>
      <c r="AF763" s="126">
        <v>0.3</v>
      </c>
      <c r="AG763" s="126">
        <v>0</v>
      </c>
      <c r="AH763" s="126">
        <v>0</v>
      </c>
      <c r="AI763" s="126">
        <v>1</v>
      </c>
      <c r="BR763" s="126">
        <v>5</v>
      </c>
      <c r="BS763" s="126">
        <v>8</v>
      </c>
      <c r="BT763" s="126">
        <v>8</v>
      </c>
      <c r="BV763" s="126">
        <v>12</v>
      </c>
      <c r="BW763" s="126">
        <v>8</v>
      </c>
      <c r="BX763" s="126">
        <v>1</v>
      </c>
      <c r="BY763" s="126">
        <v>0</v>
      </c>
      <c r="BZ763" s="126">
        <v>47</v>
      </c>
      <c r="CA763" s="126">
        <v>24</v>
      </c>
    </row>
    <row r="764" spans="1:79" s="126" customFormat="1" ht="11.25" customHeight="1" x14ac:dyDescent="0.2">
      <c r="A764" s="126" t="s">
        <v>5951</v>
      </c>
      <c r="B764" s="20">
        <v>192</v>
      </c>
      <c r="C764" s="20" t="str">
        <f>VLOOKUP(File2Modul(A764),ModulVerantwortung,2,FALSE)</f>
        <v>weber18</v>
      </c>
      <c r="D764" s="20"/>
      <c r="E764" s="109" t="s">
        <v>3985</v>
      </c>
      <c r="F764" s="126">
        <v>1</v>
      </c>
      <c r="G764" s="126">
        <v>0</v>
      </c>
      <c r="H764" s="126">
        <v>0</v>
      </c>
      <c r="I764" s="126">
        <v>1</v>
      </c>
      <c r="J764" s="126">
        <v>0</v>
      </c>
      <c r="K764" s="126">
        <v>2</v>
      </c>
      <c r="L764" s="126">
        <v>0</v>
      </c>
      <c r="M764" s="143"/>
      <c r="N764" s="126">
        <v>3</v>
      </c>
      <c r="Q764" s="126">
        <v>0</v>
      </c>
      <c r="U764" s="126">
        <v>3</v>
      </c>
      <c r="V764" s="126" t="s">
        <v>3507</v>
      </c>
      <c r="W764" s="126">
        <v>0</v>
      </c>
      <c r="X764" s="126">
        <v>1</v>
      </c>
      <c r="Y764" s="126">
        <v>4</v>
      </c>
      <c r="Z764" s="126">
        <v>0</v>
      </c>
      <c r="AA764" s="126">
        <v>0</v>
      </c>
      <c r="AB764" s="126">
        <v>0</v>
      </c>
      <c r="AC764" s="126">
        <v>0</v>
      </c>
      <c r="AD764" s="126">
        <v>0</v>
      </c>
      <c r="AE764" s="126">
        <v>0</v>
      </c>
      <c r="AF764" s="126">
        <v>0.33</v>
      </c>
      <c r="AG764" s="126">
        <v>0</v>
      </c>
      <c r="AH764" s="126">
        <v>0</v>
      </c>
      <c r="AI764" s="126">
        <v>1</v>
      </c>
      <c r="BR764" s="126">
        <v>7</v>
      </c>
      <c r="BS764" s="126">
        <v>7</v>
      </c>
      <c r="BT764" s="126">
        <v>7</v>
      </c>
      <c r="BV764" s="126">
        <v>3</v>
      </c>
      <c r="BW764" s="126">
        <v>3</v>
      </c>
      <c r="BX764" s="126">
        <v>1</v>
      </c>
      <c r="BY764" s="126">
        <v>0</v>
      </c>
      <c r="BZ764" s="126">
        <v>13</v>
      </c>
      <c r="CA764" s="126">
        <v>10</v>
      </c>
    </row>
    <row r="765" spans="1:79" s="126" customFormat="1" ht="11.25" customHeight="1" x14ac:dyDescent="0.2">
      <c r="A765" s="126" t="s">
        <v>5951</v>
      </c>
      <c r="B765" s="20">
        <v>222</v>
      </c>
      <c r="C765" s="20" t="str">
        <f>VLOOKUP(File2Modul(A765),ModulVerantwortung,2,FALSE)</f>
        <v>weber18</v>
      </c>
      <c r="D765" s="20"/>
      <c r="E765" s="109" t="s">
        <v>3986</v>
      </c>
      <c r="F765" s="126">
        <v>3</v>
      </c>
      <c r="G765" s="126">
        <v>2</v>
      </c>
      <c r="H765" s="126">
        <v>0</v>
      </c>
      <c r="I765" s="126">
        <v>3</v>
      </c>
      <c r="J765" s="126">
        <v>1</v>
      </c>
      <c r="K765" s="126">
        <v>3</v>
      </c>
      <c r="L765" s="126">
        <v>3</v>
      </c>
      <c r="M765" s="143" t="s">
        <v>5952</v>
      </c>
      <c r="N765" s="126">
        <v>23</v>
      </c>
      <c r="Q765" s="126">
        <v>0</v>
      </c>
      <c r="U765" s="126">
        <v>21</v>
      </c>
      <c r="V765" s="126" t="s">
        <v>3516</v>
      </c>
      <c r="W765" s="126">
        <v>7</v>
      </c>
      <c r="X765" s="126">
        <v>10</v>
      </c>
      <c r="Y765" s="126">
        <v>51</v>
      </c>
      <c r="Z765" s="126">
        <v>0</v>
      </c>
      <c r="AA765" s="126">
        <v>0</v>
      </c>
      <c r="AB765" s="126">
        <v>0</v>
      </c>
      <c r="AC765" s="126">
        <v>0</v>
      </c>
      <c r="AD765" s="126">
        <v>0</v>
      </c>
      <c r="AE765" s="126">
        <v>4</v>
      </c>
      <c r="AF765" s="126">
        <v>0.14000000000000001</v>
      </c>
      <c r="AG765" s="126">
        <v>0</v>
      </c>
      <c r="AH765" s="126">
        <v>0</v>
      </c>
      <c r="AI765" s="126">
        <v>1</v>
      </c>
      <c r="BR765" s="126">
        <v>5</v>
      </c>
      <c r="BS765" s="126">
        <v>6</v>
      </c>
      <c r="BT765" s="126">
        <v>7</v>
      </c>
      <c r="BV765" s="126">
        <v>35</v>
      </c>
      <c r="BW765" s="126">
        <v>27</v>
      </c>
      <c r="BX765" s="126">
        <v>1</v>
      </c>
      <c r="BY765" s="126">
        <v>0</v>
      </c>
      <c r="BZ765" s="126">
        <v>104</v>
      </c>
      <c r="CA765" s="126">
        <v>76</v>
      </c>
    </row>
    <row r="766" spans="1:79" s="126" customFormat="1" ht="11.25" customHeight="1" x14ac:dyDescent="0.2">
      <c r="A766" s="126" t="s">
        <v>5951</v>
      </c>
      <c r="B766" s="20">
        <v>0</v>
      </c>
      <c r="C766" s="20" t="str">
        <f>VLOOKUP(File2Modul(A766),ModulVerantwortung,2,FALSE)</f>
        <v>weber18</v>
      </c>
      <c r="D766" s="20"/>
      <c r="E766" s="109" t="s">
        <v>5951</v>
      </c>
      <c r="M766" s="143"/>
      <c r="O766" s="126">
        <f>IF(ISNUMBER(T766),IF(T766&lt;&gt;0,S766/T766,O$23),"")</f>
        <v>1.125</v>
      </c>
      <c r="P766" s="126">
        <f>IF(AND(ISNUMBER(AQ766),ISNUMBER(AR766)),IF(OR(AQ766&lt;&gt;0,AR766&lt;&gt;0),(T766+BG766)/(AQ766+AR766),P$23),"")</f>
        <v>14285714.742857143</v>
      </c>
      <c r="S766" s="126">
        <v>36</v>
      </c>
      <c r="T766" s="126">
        <v>32</v>
      </c>
      <c r="AJ766" s="126" t="s">
        <v>3502</v>
      </c>
      <c r="AK766" s="126">
        <v>0</v>
      </c>
      <c r="AL766" s="126">
        <v>1</v>
      </c>
      <c r="AM766" s="126">
        <v>4</v>
      </c>
      <c r="AN766" s="126">
        <v>11</v>
      </c>
      <c r="AO766" s="126" t="s">
        <v>3503</v>
      </c>
      <c r="AP766" s="126">
        <v>35</v>
      </c>
      <c r="AQ766" s="126">
        <v>27</v>
      </c>
      <c r="AR766" s="126">
        <v>43</v>
      </c>
      <c r="AS766" s="126">
        <v>1000000000</v>
      </c>
      <c r="AT766" s="126">
        <v>338</v>
      </c>
      <c r="AU766" s="126">
        <v>362</v>
      </c>
      <c r="AV766" s="126">
        <v>1236</v>
      </c>
      <c r="AW766" s="126">
        <v>31799170.879999999</v>
      </c>
      <c r="AX766" s="126">
        <v>1000000000</v>
      </c>
      <c r="AY766" s="126">
        <v>1000000000</v>
      </c>
      <c r="AZ766" s="126">
        <v>32484353002705.898</v>
      </c>
      <c r="BA766" s="126">
        <v>0.04</v>
      </c>
      <c r="BB766" s="126">
        <v>100</v>
      </c>
      <c r="BC766" s="126">
        <v>336163759</v>
      </c>
      <c r="BD766" s="126">
        <v>282</v>
      </c>
      <c r="BE766" s="126">
        <v>78</v>
      </c>
      <c r="BF766" s="126">
        <v>171</v>
      </c>
      <c r="BG766" s="126">
        <v>1000000000</v>
      </c>
      <c r="BH766" s="126">
        <v>19</v>
      </c>
      <c r="BI766" s="126" t="s">
        <v>3504</v>
      </c>
      <c r="BJ766" s="126">
        <v>0.63500000000000001</v>
      </c>
      <c r="BK766" s="126">
        <v>0.72699999999999998</v>
      </c>
      <c r="BL766" s="126">
        <v>0.78800000000000003</v>
      </c>
      <c r="BM766" s="126">
        <v>2.1040000000000001</v>
      </c>
      <c r="BN766" s="126">
        <v>2.2360000000000002</v>
      </c>
      <c r="BO766" s="126">
        <v>2.3170000000000002</v>
      </c>
      <c r="BP766" s="126" t="s">
        <v>3505</v>
      </c>
      <c r="BQ766" s="126">
        <v>1.837</v>
      </c>
    </row>
    <row r="767" spans="1:79" s="126" customFormat="1" ht="11.25" customHeight="1" x14ac:dyDescent="0.2">
      <c r="A767" s="126" t="s">
        <v>5953</v>
      </c>
      <c r="B767" s="20">
        <v>93</v>
      </c>
      <c r="C767" s="20" t="str">
        <f>VLOOKUP(File2Modul(A767),ModulVerantwortung,2,FALSE)</f>
        <v>weber18</v>
      </c>
      <c r="D767" s="20"/>
      <c r="E767" s="109" t="s">
        <v>3987</v>
      </c>
      <c r="F767" s="126">
        <v>3</v>
      </c>
      <c r="G767" s="126">
        <v>2</v>
      </c>
      <c r="H767" s="126">
        <v>0</v>
      </c>
      <c r="I767" s="126">
        <v>3</v>
      </c>
      <c r="J767" s="126">
        <v>1</v>
      </c>
      <c r="K767" s="126">
        <v>3</v>
      </c>
      <c r="L767" s="126">
        <v>0</v>
      </c>
      <c r="M767" s="143"/>
      <c r="N767" s="126">
        <v>5</v>
      </c>
      <c r="Q767" s="126">
        <v>0</v>
      </c>
      <c r="U767" s="126">
        <v>9</v>
      </c>
      <c r="V767" s="126" t="s">
        <v>3988</v>
      </c>
      <c r="W767" s="126">
        <v>0</v>
      </c>
      <c r="X767" s="126">
        <v>3</v>
      </c>
      <c r="Y767" s="126">
        <v>23</v>
      </c>
      <c r="Z767" s="126">
        <v>0</v>
      </c>
      <c r="AA767" s="126">
        <v>0</v>
      </c>
      <c r="AB767" s="126">
        <v>0</v>
      </c>
      <c r="AC767" s="126">
        <v>0</v>
      </c>
      <c r="AD767" s="126">
        <v>0</v>
      </c>
      <c r="AE767" s="126">
        <v>3</v>
      </c>
      <c r="AF767" s="126">
        <v>0.33</v>
      </c>
      <c r="AG767" s="126">
        <v>0</v>
      </c>
      <c r="AH767" s="126">
        <v>2</v>
      </c>
      <c r="AI767" s="126">
        <v>1</v>
      </c>
      <c r="BR767" s="126">
        <v>9</v>
      </c>
      <c r="BS767" s="126">
        <v>12</v>
      </c>
      <c r="BT767" s="126">
        <v>20</v>
      </c>
      <c r="BV767" s="126">
        <v>11</v>
      </c>
      <c r="BW767" s="126">
        <v>8</v>
      </c>
      <c r="BX767" s="126">
        <v>1</v>
      </c>
      <c r="BY767" s="126">
        <v>0</v>
      </c>
      <c r="BZ767" s="126">
        <v>64</v>
      </c>
      <c r="CA767" s="126">
        <v>36</v>
      </c>
    </row>
    <row r="768" spans="1:79" s="126" customFormat="1" ht="11.25" customHeight="1" x14ac:dyDescent="0.2">
      <c r="A768" s="126" t="s">
        <v>5953</v>
      </c>
      <c r="B768" s="20">
        <v>138</v>
      </c>
      <c r="C768" s="20" t="str">
        <f>VLOOKUP(File2Modul(A768),ModulVerantwortung,2,FALSE)</f>
        <v>weber18</v>
      </c>
      <c r="D768" s="20"/>
      <c r="E768" s="109" t="s">
        <v>3989</v>
      </c>
      <c r="F768" s="126">
        <v>3</v>
      </c>
      <c r="G768" s="126">
        <v>2</v>
      </c>
      <c r="H768" s="126">
        <v>0</v>
      </c>
      <c r="I768" s="126">
        <v>3</v>
      </c>
      <c r="J768" s="126">
        <v>1</v>
      </c>
      <c r="K768" s="126">
        <v>3</v>
      </c>
      <c r="L768" s="126">
        <v>3</v>
      </c>
      <c r="M768" s="143" t="s">
        <v>5954</v>
      </c>
      <c r="N768" s="126">
        <v>10</v>
      </c>
      <c r="Q768" s="126">
        <v>0</v>
      </c>
      <c r="U768" s="126">
        <v>14</v>
      </c>
      <c r="V768" s="126" t="s">
        <v>3988</v>
      </c>
      <c r="W768" s="126">
        <v>3</v>
      </c>
      <c r="X768" s="126">
        <v>6</v>
      </c>
      <c r="Y768" s="126">
        <v>37</v>
      </c>
      <c r="Z768" s="126">
        <v>0</v>
      </c>
      <c r="AA768" s="126">
        <v>0</v>
      </c>
      <c r="AB768" s="126">
        <v>0</v>
      </c>
      <c r="AC768" s="126">
        <v>0</v>
      </c>
      <c r="AD768" s="126">
        <v>0</v>
      </c>
      <c r="AE768" s="126">
        <v>5</v>
      </c>
      <c r="AF768" s="126">
        <v>0.21</v>
      </c>
      <c r="AG768" s="126">
        <v>0</v>
      </c>
      <c r="AH768" s="126">
        <v>2</v>
      </c>
      <c r="AI768" s="126">
        <v>1</v>
      </c>
      <c r="BR768" s="126">
        <v>7</v>
      </c>
      <c r="BS768" s="126">
        <v>9</v>
      </c>
      <c r="BT768" s="126">
        <v>13</v>
      </c>
      <c r="BV768" s="126">
        <v>19</v>
      </c>
      <c r="BW768" s="126">
        <v>15</v>
      </c>
      <c r="BX768" s="126">
        <v>1</v>
      </c>
      <c r="BY768" s="126">
        <v>0</v>
      </c>
      <c r="BZ768" s="126">
        <v>85</v>
      </c>
      <c r="CA768" s="126">
        <v>52</v>
      </c>
    </row>
    <row r="769" spans="1:79" s="126" customFormat="1" ht="11.25" customHeight="1" x14ac:dyDescent="0.2">
      <c r="A769" s="126" t="s">
        <v>5953</v>
      </c>
      <c r="B769" s="20">
        <v>0</v>
      </c>
      <c r="C769" s="20" t="str">
        <f>VLOOKUP(File2Modul(A769),ModulVerantwortung,2,FALSE)</f>
        <v>weber18</v>
      </c>
      <c r="D769" s="20"/>
      <c r="E769" s="109" t="s">
        <v>5953</v>
      </c>
      <c r="M769" s="143"/>
      <c r="O769" s="126">
        <f>IF(ISNUMBER(T769),IF(T769&lt;&gt;0,S769/T769,O$23),"")</f>
        <v>1.7058823529411764</v>
      </c>
      <c r="P769" s="126">
        <f>IF(AND(ISNUMBER(AQ769),ISNUMBER(AR769)),IF(OR(AQ769&lt;&gt;0,AR769&lt;&gt;0),(T769+BG769)/(AQ769+AR769),P$23),"")</f>
        <v>393.07575757575756</v>
      </c>
      <c r="S769" s="126">
        <v>29</v>
      </c>
      <c r="T769" s="126">
        <v>17</v>
      </c>
      <c r="AJ769" s="126" t="s">
        <v>3502</v>
      </c>
      <c r="AK769" s="126">
        <v>0</v>
      </c>
      <c r="AL769" s="126">
        <v>1</v>
      </c>
      <c r="AM769" s="126">
        <v>2</v>
      </c>
      <c r="AN769" s="126">
        <v>9</v>
      </c>
      <c r="AO769" s="126" t="s">
        <v>3503</v>
      </c>
      <c r="AP769" s="126">
        <v>31</v>
      </c>
      <c r="AQ769" s="126">
        <v>30</v>
      </c>
      <c r="AR769" s="126">
        <v>36</v>
      </c>
      <c r="AS769" s="126">
        <v>26040</v>
      </c>
      <c r="AT769" s="126">
        <v>315</v>
      </c>
      <c r="AU769" s="126">
        <v>333</v>
      </c>
      <c r="AV769" s="126">
        <v>1141</v>
      </c>
      <c r="AW769" s="126">
        <v>945.52</v>
      </c>
      <c r="AX769" s="126">
        <v>148821116</v>
      </c>
      <c r="AY769" s="126">
        <v>157396</v>
      </c>
      <c r="AZ769" s="126">
        <v>24803.52</v>
      </c>
      <c r="BA769" s="126">
        <v>0.02</v>
      </c>
      <c r="BB769" s="126">
        <v>100</v>
      </c>
      <c r="BC769" s="126">
        <v>281</v>
      </c>
      <c r="BD769" s="126">
        <v>184</v>
      </c>
      <c r="BE769" s="126">
        <v>40</v>
      </c>
      <c r="BF769" s="126">
        <v>112</v>
      </c>
      <c r="BG769" s="126">
        <v>25926</v>
      </c>
      <c r="BH769" s="126">
        <v>14</v>
      </c>
      <c r="BI769" s="126" t="s">
        <v>3504</v>
      </c>
      <c r="BJ769" s="126">
        <v>0.40600000000000003</v>
      </c>
      <c r="BK769" s="126">
        <v>0.45100000000000001</v>
      </c>
      <c r="BL769" s="126">
        <v>0.47199999999999998</v>
      </c>
      <c r="BM769" s="126">
        <v>1.7749999999999999</v>
      </c>
      <c r="BN769" s="126">
        <v>1.891</v>
      </c>
      <c r="BO769" s="126">
        <v>1.966</v>
      </c>
      <c r="BP769" s="126" t="s">
        <v>3505</v>
      </c>
      <c r="BQ769" s="126">
        <v>2.3149999999999999</v>
      </c>
    </row>
    <row r="770" spans="1:79" s="126" customFormat="1" ht="11.25" customHeight="1" x14ac:dyDescent="0.2">
      <c r="A770" s="126" t="s">
        <v>5955</v>
      </c>
      <c r="B770" s="20">
        <v>148</v>
      </c>
      <c r="C770" s="20" t="str">
        <f>VLOOKUP(File2Modul(A770),ModulVerantwortung,2,FALSE)</f>
        <v>weber18</v>
      </c>
      <c r="D770" s="20"/>
      <c r="E770" s="109" t="s">
        <v>3990</v>
      </c>
      <c r="F770" s="126">
        <v>2</v>
      </c>
      <c r="G770" s="126">
        <v>1</v>
      </c>
      <c r="H770" s="126">
        <v>0</v>
      </c>
      <c r="I770" s="126">
        <v>2</v>
      </c>
      <c r="J770" s="126">
        <v>0</v>
      </c>
      <c r="K770" s="126">
        <v>0</v>
      </c>
      <c r="L770" s="126">
        <v>2</v>
      </c>
      <c r="M770" s="143" t="s">
        <v>5956</v>
      </c>
      <c r="N770" s="126">
        <v>6</v>
      </c>
      <c r="Q770" s="126">
        <v>1</v>
      </c>
      <c r="U770" s="126">
        <v>6</v>
      </c>
      <c r="V770" s="126" t="s">
        <v>3513</v>
      </c>
      <c r="W770" s="126">
        <v>2</v>
      </c>
      <c r="X770" s="126">
        <v>4</v>
      </c>
      <c r="Y770" s="126">
        <v>16</v>
      </c>
      <c r="Z770" s="126">
        <v>0</v>
      </c>
      <c r="AA770" s="126">
        <v>0</v>
      </c>
      <c r="AB770" s="126">
        <v>0</v>
      </c>
      <c r="AC770" s="126">
        <v>0</v>
      </c>
      <c r="AD770" s="126">
        <v>0</v>
      </c>
      <c r="AE770" s="126">
        <v>2</v>
      </c>
      <c r="AF770" s="126">
        <v>0.33</v>
      </c>
      <c r="AG770" s="126">
        <v>0</v>
      </c>
      <c r="AH770" s="126">
        <v>0</v>
      </c>
      <c r="AI770" s="126">
        <v>1</v>
      </c>
      <c r="BR770" s="126">
        <v>6</v>
      </c>
      <c r="BS770" s="126">
        <v>7</v>
      </c>
      <c r="BT770" s="126">
        <v>9</v>
      </c>
      <c r="BV770" s="126">
        <v>9</v>
      </c>
      <c r="BW770" s="126">
        <v>8</v>
      </c>
      <c r="BX770" s="126">
        <v>1</v>
      </c>
      <c r="BY770" s="126">
        <v>0</v>
      </c>
      <c r="BZ770" s="126">
        <v>34</v>
      </c>
      <c r="CA770" s="126">
        <v>23</v>
      </c>
    </row>
    <row r="771" spans="1:79" s="126" customFormat="1" ht="11.25" customHeight="1" x14ac:dyDescent="0.2">
      <c r="A771" s="126" t="s">
        <v>5955</v>
      </c>
      <c r="B771" s="20">
        <v>177</v>
      </c>
      <c r="C771" s="20" t="str">
        <f>VLOOKUP(File2Modul(A771),ModulVerantwortung,2,FALSE)</f>
        <v>weber18</v>
      </c>
      <c r="D771" s="20"/>
      <c r="E771" s="109" t="s">
        <v>3991</v>
      </c>
      <c r="F771" s="126">
        <v>1</v>
      </c>
      <c r="G771" s="126">
        <v>0</v>
      </c>
      <c r="H771" s="126">
        <v>0</v>
      </c>
      <c r="I771" s="126">
        <v>1</v>
      </c>
      <c r="J771" s="126">
        <v>0</v>
      </c>
      <c r="K771" s="126">
        <v>2</v>
      </c>
      <c r="L771" s="126">
        <v>2</v>
      </c>
      <c r="M771" s="143" t="s">
        <v>5957</v>
      </c>
      <c r="N771" s="126">
        <v>5</v>
      </c>
      <c r="Q771" s="126">
        <v>0</v>
      </c>
      <c r="U771" s="126">
        <v>5</v>
      </c>
      <c r="V771" s="126" t="s">
        <v>3507</v>
      </c>
      <c r="W771" s="126">
        <v>2</v>
      </c>
      <c r="X771" s="126">
        <v>3</v>
      </c>
      <c r="Y771" s="126">
        <v>13</v>
      </c>
      <c r="Z771" s="126">
        <v>0</v>
      </c>
      <c r="AA771" s="126">
        <v>0</v>
      </c>
      <c r="AB771" s="126">
        <v>0</v>
      </c>
      <c r="AC771" s="126">
        <v>0</v>
      </c>
      <c r="AD771" s="126">
        <v>0</v>
      </c>
      <c r="AE771" s="126">
        <v>1</v>
      </c>
      <c r="AF771" s="126">
        <v>0.2</v>
      </c>
      <c r="AG771" s="126">
        <v>0</v>
      </c>
      <c r="AH771" s="126">
        <v>0</v>
      </c>
      <c r="AI771" s="126">
        <v>1</v>
      </c>
      <c r="BR771" s="126">
        <v>7</v>
      </c>
      <c r="BS771" s="126">
        <v>7</v>
      </c>
      <c r="BT771" s="126">
        <v>9</v>
      </c>
      <c r="BV771" s="126">
        <v>6</v>
      </c>
      <c r="BW771" s="126">
        <v>6</v>
      </c>
      <c r="BX771" s="126">
        <v>1</v>
      </c>
      <c r="BY771" s="126">
        <v>0</v>
      </c>
      <c r="BZ771" s="126">
        <v>28</v>
      </c>
      <c r="CA771" s="126">
        <v>17</v>
      </c>
    </row>
    <row r="772" spans="1:79" s="126" customFormat="1" ht="11.25" customHeight="1" x14ac:dyDescent="0.2">
      <c r="A772" s="126" t="s">
        <v>5955</v>
      </c>
      <c r="B772" s="20">
        <v>201</v>
      </c>
      <c r="C772" s="20" t="str">
        <f>VLOOKUP(File2Modul(A772),ModulVerantwortung,2,FALSE)</f>
        <v>weber18</v>
      </c>
      <c r="D772" s="20"/>
      <c r="E772" s="109" t="s">
        <v>3992</v>
      </c>
      <c r="F772" s="126">
        <v>3</v>
      </c>
      <c r="G772" s="126">
        <v>1</v>
      </c>
      <c r="H772" s="126">
        <v>0</v>
      </c>
      <c r="I772" s="126">
        <v>4</v>
      </c>
      <c r="J772" s="126">
        <v>0</v>
      </c>
      <c r="K772" s="126">
        <v>0</v>
      </c>
      <c r="L772" s="126">
        <v>8</v>
      </c>
      <c r="M772" s="143" t="s">
        <v>5958</v>
      </c>
      <c r="N772" s="126">
        <v>13</v>
      </c>
      <c r="Q772" s="126">
        <v>0</v>
      </c>
      <c r="U772" s="126">
        <v>15</v>
      </c>
      <c r="V772" s="126" t="s">
        <v>3516</v>
      </c>
      <c r="W772" s="126">
        <v>9</v>
      </c>
      <c r="X772" s="126">
        <v>12</v>
      </c>
      <c r="Y772" s="126">
        <v>39</v>
      </c>
      <c r="Z772" s="126">
        <v>0</v>
      </c>
      <c r="AA772" s="126">
        <v>0</v>
      </c>
      <c r="AB772" s="126">
        <v>0</v>
      </c>
      <c r="AC772" s="126">
        <v>0</v>
      </c>
      <c r="AD772" s="126">
        <v>0</v>
      </c>
      <c r="AE772" s="126">
        <v>2</v>
      </c>
      <c r="AF772" s="126">
        <v>0.27</v>
      </c>
      <c r="AG772" s="126">
        <v>1</v>
      </c>
      <c r="AH772" s="126">
        <v>0</v>
      </c>
      <c r="AI772" s="126">
        <v>1</v>
      </c>
      <c r="BR772" s="126">
        <v>7</v>
      </c>
      <c r="BS772" s="126">
        <v>8</v>
      </c>
      <c r="BT772" s="126">
        <v>9</v>
      </c>
      <c r="BV772" s="126">
        <v>18</v>
      </c>
      <c r="BW772" s="126">
        <v>15</v>
      </c>
      <c r="BX772" s="126">
        <v>1</v>
      </c>
      <c r="BY772" s="126">
        <v>0</v>
      </c>
      <c r="BZ772" s="126">
        <v>81</v>
      </c>
      <c r="CA772" s="126">
        <v>47</v>
      </c>
    </row>
    <row r="773" spans="1:79" s="126" customFormat="1" ht="11.25" customHeight="1" x14ac:dyDescent="0.2">
      <c r="A773" s="126" t="s">
        <v>5955</v>
      </c>
      <c r="B773" s="20">
        <v>0</v>
      </c>
      <c r="C773" s="20" t="str">
        <f>VLOOKUP(File2Modul(A773),ModulVerantwortung,2,FALSE)</f>
        <v>weber18</v>
      </c>
      <c r="D773" s="20"/>
      <c r="E773" s="109" t="s">
        <v>5955</v>
      </c>
      <c r="M773" s="143"/>
      <c r="O773" s="126">
        <f>IF(ISNUMBER(T773),IF(T773&lt;&gt;0,S773/T773,O$23),"")</f>
        <v>0.93333333333333335</v>
      </c>
      <c r="P773" s="126">
        <f>IF(AND(ISNUMBER(AQ773),ISNUMBER(AR773)),IF(OR(AQ773&lt;&gt;0,AR773&lt;&gt;0),(T773+BG773)/(AQ773+AR773),P$23),"")</f>
        <v>325.0625</v>
      </c>
      <c r="S773" s="126">
        <v>28</v>
      </c>
      <c r="T773" s="126">
        <v>30</v>
      </c>
      <c r="AJ773" s="126" t="s">
        <v>3502</v>
      </c>
      <c r="AK773" s="126">
        <v>2</v>
      </c>
      <c r="AL773" s="126">
        <v>2</v>
      </c>
      <c r="AM773" s="126">
        <v>3</v>
      </c>
      <c r="AN773" s="126">
        <v>18</v>
      </c>
      <c r="AO773" s="126" t="s">
        <v>3503</v>
      </c>
      <c r="AP773" s="126">
        <v>49</v>
      </c>
      <c r="AQ773" s="126">
        <v>24</v>
      </c>
      <c r="AR773" s="126">
        <v>56</v>
      </c>
      <c r="AS773" s="126">
        <v>26096</v>
      </c>
      <c r="AT773" s="126">
        <v>397</v>
      </c>
      <c r="AU773" s="126">
        <v>435</v>
      </c>
      <c r="AV773" s="126">
        <v>1483</v>
      </c>
      <c r="AW773" s="126">
        <v>570.28</v>
      </c>
      <c r="AX773" s="126">
        <v>94082322</v>
      </c>
      <c r="AY773" s="126">
        <v>164977</v>
      </c>
      <c r="AZ773" s="126">
        <v>15680.39</v>
      </c>
      <c r="BA773" s="126">
        <v>0.03</v>
      </c>
      <c r="BB773" s="126">
        <v>100</v>
      </c>
      <c r="BC773" s="126">
        <v>207</v>
      </c>
      <c r="BD773" s="126">
        <v>242</v>
      </c>
      <c r="BE773" s="126">
        <v>57</v>
      </c>
      <c r="BF773" s="126">
        <v>118</v>
      </c>
      <c r="BG773" s="126">
        <v>25975</v>
      </c>
      <c r="BH773" s="126">
        <v>17</v>
      </c>
      <c r="BI773" s="126" t="s">
        <v>3504</v>
      </c>
      <c r="BJ773" s="126">
        <v>0.54100000000000004</v>
      </c>
      <c r="BK773" s="126">
        <v>0.61199999999999999</v>
      </c>
      <c r="BL773" s="126">
        <v>0.65600000000000003</v>
      </c>
      <c r="BM773" s="126">
        <v>1.98</v>
      </c>
      <c r="BN773" s="126">
        <v>2.1059999999999999</v>
      </c>
      <c r="BO773" s="126">
        <v>2.1840000000000002</v>
      </c>
      <c r="BP773" s="126" t="s">
        <v>3505</v>
      </c>
      <c r="BQ773" s="126">
        <v>2.0169999999999999</v>
      </c>
    </row>
    <row r="774" spans="1:79" s="126" customFormat="1" ht="11.25" customHeight="1" x14ac:dyDescent="0.2">
      <c r="A774" s="126" t="s">
        <v>5959</v>
      </c>
      <c r="B774" s="20">
        <v>37</v>
      </c>
      <c r="C774" s="20" t="str">
        <f>VLOOKUP(File2Modul(A774),ModulVerantwortung,2,FALSE)</f>
        <v>schult38</v>
      </c>
      <c r="D774" s="20"/>
      <c r="E774" s="109" t="s">
        <v>3993</v>
      </c>
      <c r="F774" s="126">
        <v>21</v>
      </c>
      <c r="G774" s="126">
        <v>1</v>
      </c>
      <c r="H774" s="126">
        <v>0</v>
      </c>
      <c r="I774" s="126">
        <v>21</v>
      </c>
      <c r="J774" s="126">
        <v>1</v>
      </c>
      <c r="K774" s="126">
        <v>1</v>
      </c>
      <c r="L774" s="126">
        <v>0</v>
      </c>
      <c r="M774" s="143"/>
      <c r="N774" s="126">
        <v>44</v>
      </c>
      <c r="Q774" s="126">
        <v>0</v>
      </c>
      <c r="U774" s="126">
        <v>66</v>
      </c>
      <c r="V774" s="126" t="s">
        <v>5960</v>
      </c>
      <c r="W774" s="126">
        <v>0</v>
      </c>
      <c r="X774" s="126">
        <v>21</v>
      </c>
      <c r="Y774" s="126">
        <v>119</v>
      </c>
      <c r="Z774" s="126">
        <v>0</v>
      </c>
      <c r="AA774" s="126">
        <v>0</v>
      </c>
      <c r="AB774" s="126">
        <v>0</v>
      </c>
      <c r="AC774" s="126">
        <v>0</v>
      </c>
      <c r="AD774" s="126">
        <v>0</v>
      </c>
      <c r="AE774" s="126">
        <v>1</v>
      </c>
      <c r="AF774" s="126">
        <v>0.32</v>
      </c>
      <c r="AG774" s="126">
        <v>1</v>
      </c>
      <c r="AH774" s="126">
        <v>0</v>
      </c>
      <c r="AI774" s="126">
        <v>1</v>
      </c>
      <c r="BR774" s="126">
        <v>2</v>
      </c>
      <c r="BS774" s="126">
        <v>5</v>
      </c>
      <c r="BT774" s="126">
        <v>5</v>
      </c>
      <c r="BV774" s="126">
        <v>88</v>
      </c>
      <c r="BW774" s="126">
        <v>45</v>
      </c>
      <c r="BX774" s="126">
        <v>1</v>
      </c>
      <c r="BY774" s="126">
        <v>0</v>
      </c>
      <c r="BZ774" s="126">
        <v>187</v>
      </c>
      <c r="CA774" s="126">
        <v>71</v>
      </c>
    </row>
    <row r="775" spans="1:79" s="126" customFormat="1" ht="11.25" customHeight="1" x14ac:dyDescent="0.2">
      <c r="A775" s="126" t="s">
        <v>5959</v>
      </c>
      <c r="B775" s="20">
        <v>0</v>
      </c>
      <c r="C775" s="20" t="str">
        <f>VLOOKUP(File2Modul(A775),ModulVerantwortung,2,FALSE)</f>
        <v>schult38</v>
      </c>
      <c r="D775" s="20"/>
      <c r="E775" s="109" t="s">
        <v>5959</v>
      </c>
      <c r="M775" s="143"/>
      <c r="O775" s="126">
        <f>IF(ISNUMBER(T775),IF(T775&lt;&gt;0,S775/T775,O$23),"")</f>
        <v>0.25</v>
      </c>
      <c r="P775" s="126">
        <f>IF(AND(ISNUMBER(AQ775),ISNUMBER(AR775)),IF(OR(AQ775&lt;&gt;0,AR775&lt;&gt;0),(T775+BG775)/(AQ775+AR775),P$23),"")</f>
        <v>14925373.791044775</v>
      </c>
      <c r="S775" s="126">
        <v>11</v>
      </c>
      <c r="T775" s="126">
        <v>44</v>
      </c>
      <c r="AJ775" s="126" t="s">
        <v>3502</v>
      </c>
      <c r="AK775" s="126">
        <v>0</v>
      </c>
      <c r="AL775" s="126">
        <v>2</v>
      </c>
      <c r="AM775" s="126">
        <v>1</v>
      </c>
      <c r="AN775" s="126">
        <v>0</v>
      </c>
      <c r="AO775" s="126" t="s">
        <v>3503</v>
      </c>
      <c r="AP775" s="126">
        <v>44</v>
      </c>
      <c r="AQ775" s="126">
        <v>20</v>
      </c>
      <c r="AR775" s="126">
        <v>47</v>
      </c>
      <c r="AS775" s="126">
        <v>1000000000</v>
      </c>
      <c r="AT775" s="126">
        <v>320</v>
      </c>
      <c r="AU775" s="126">
        <v>348</v>
      </c>
      <c r="AV775" s="126">
        <v>1162</v>
      </c>
      <c r="AW775" s="126">
        <v>23874359.550000001</v>
      </c>
      <c r="AX775" s="126">
        <v>1000000000</v>
      </c>
      <c r="AY775" s="126">
        <v>1000000000</v>
      </c>
      <c r="AZ775" s="126">
        <v>24137332400101.102</v>
      </c>
      <c r="BA775" s="126">
        <v>0.01</v>
      </c>
      <c r="BB775" s="126">
        <v>100</v>
      </c>
      <c r="BC775" s="126">
        <v>275778827</v>
      </c>
      <c r="BD775" s="126">
        <v>158</v>
      </c>
      <c r="BE775" s="126">
        <v>113</v>
      </c>
      <c r="BF775" s="126">
        <v>74</v>
      </c>
      <c r="BG775" s="126">
        <v>1000000000</v>
      </c>
      <c r="BH775" s="126">
        <v>9</v>
      </c>
      <c r="BI775" s="126" t="s">
        <v>3504</v>
      </c>
      <c r="BJ775" s="126">
        <v>0.34599999999999997</v>
      </c>
      <c r="BK775" s="126">
        <v>0.38</v>
      </c>
      <c r="BL775" s="126">
        <v>0.39300000000000002</v>
      </c>
      <c r="BM775" s="126">
        <v>1.67</v>
      </c>
      <c r="BN775" s="126">
        <v>1.782</v>
      </c>
      <c r="BO775" s="126">
        <v>1.855</v>
      </c>
      <c r="BP775" s="126" t="s">
        <v>3505</v>
      </c>
      <c r="BQ775" s="126">
        <v>0.68799999999999994</v>
      </c>
    </row>
    <row r="776" spans="1:79" s="126" customFormat="1" ht="11.25" customHeight="1" x14ac:dyDescent="0.2">
      <c r="A776" s="126" t="s">
        <v>5961</v>
      </c>
      <c r="B776" s="20">
        <v>485</v>
      </c>
      <c r="C776" s="20" t="str">
        <f>VLOOKUP(File2Modul(A776),ModulVerantwortung,2,FALSE)</f>
        <v>schult38</v>
      </c>
      <c r="D776" s="20"/>
      <c r="E776" s="109" t="s">
        <v>3994</v>
      </c>
      <c r="F776" s="126">
        <v>1</v>
      </c>
      <c r="G776" s="126">
        <v>0</v>
      </c>
      <c r="H776" s="126">
        <v>0</v>
      </c>
      <c r="I776" s="126">
        <v>1</v>
      </c>
      <c r="J776" s="126">
        <v>0</v>
      </c>
      <c r="K776" s="126">
        <v>0</v>
      </c>
      <c r="L776" s="126">
        <v>0</v>
      </c>
      <c r="M776" s="143"/>
      <c r="N776" s="126">
        <v>0</v>
      </c>
      <c r="Q776" s="126">
        <v>0</v>
      </c>
      <c r="U776" s="126">
        <v>0</v>
      </c>
      <c r="V776" s="126" t="s">
        <v>3507</v>
      </c>
      <c r="W776" s="126">
        <v>0</v>
      </c>
      <c r="X776" s="126">
        <v>1</v>
      </c>
      <c r="Y776" s="126">
        <v>1</v>
      </c>
      <c r="Z776" s="126">
        <v>0</v>
      </c>
      <c r="AA776" s="126">
        <v>0</v>
      </c>
      <c r="AB776" s="126">
        <v>0</v>
      </c>
      <c r="AC776" s="126">
        <v>0</v>
      </c>
      <c r="AD776" s="126">
        <v>0</v>
      </c>
      <c r="AE776" s="126">
        <v>0</v>
      </c>
      <c r="AF776" s="126">
        <v>0</v>
      </c>
      <c r="AG776" s="126">
        <v>0</v>
      </c>
      <c r="AH776" s="126">
        <v>0</v>
      </c>
      <c r="AI776" s="126">
        <v>1</v>
      </c>
      <c r="BR776" s="126">
        <v>0</v>
      </c>
      <c r="BS776" s="126">
        <v>0</v>
      </c>
      <c r="BT776" s="126">
        <v>0</v>
      </c>
      <c r="BV776" s="126">
        <v>0</v>
      </c>
      <c r="BW776" s="126">
        <v>0</v>
      </c>
      <c r="BX776" s="126">
        <v>1</v>
      </c>
      <c r="BY776" s="126">
        <v>0</v>
      </c>
      <c r="BZ776" s="126">
        <v>2</v>
      </c>
      <c r="CA776" s="126">
        <v>0</v>
      </c>
    </row>
    <row r="777" spans="1:79" s="126" customFormat="1" ht="11.25" customHeight="1" x14ac:dyDescent="0.2">
      <c r="A777" s="126" t="s">
        <v>5961</v>
      </c>
      <c r="B777" s="20">
        <v>494</v>
      </c>
      <c r="C777" s="20" t="str">
        <f>VLOOKUP(File2Modul(A777),ModulVerantwortung,2,FALSE)</f>
        <v>schult38</v>
      </c>
      <c r="D777" s="20"/>
      <c r="E777" s="109" t="s">
        <v>3995</v>
      </c>
      <c r="F777" s="126">
        <v>2</v>
      </c>
      <c r="G777" s="126">
        <v>1</v>
      </c>
      <c r="H777" s="126">
        <v>0</v>
      </c>
      <c r="I777" s="126">
        <v>2</v>
      </c>
      <c r="J777" s="126">
        <v>0</v>
      </c>
      <c r="K777" s="126">
        <v>0</v>
      </c>
      <c r="L777" s="126">
        <v>17</v>
      </c>
      <c r="M777" s="143" t="s">
        <v>5962</v>
      </c>
      <c r="N777" s="126">
        <v>18</v>
      </c>
      <c r="Q777" s="126">
        <v>0</v>
      </c>
      <c r="U777" s="126">
        <v>18</v>
      </c>
      <c r="V777" s="126" t="s">
        <v>3513</v>
      </c>
      <c r="W777" s="126">
        <v>18</v>
      </c>
      <c r="X777" s="126">
        <v>20</v>
      </c>
      <c r="Y777" s="126">
        <v>45</v>
      </c>
      <c r="Z777" s="126">
        <v>0</v>
      </c>
      <c r="AA777" s="126">
        <v>0</v>
      </c>
      <c r="AB777" s="126">
        <v>0</v>
      </c>
      <c r="AC777" s="126">
        <v>0</v>
      </c>
      <c r="AD777" s="126">
        <v>0</v>
      </c>
      <c r="AE777" s="126">
        <v>0</v>
      </c>
      <c r="AF777" s="126">
        <v>0.11</v>
      </c>
      <c r="AG777" s="126">
        <v>0</v>
      </c>
      <c r="AH777" s="126">
        <v>0</v>
      </c>
      <c r="AI777" s="126">
        <v>1</v>
      </c>
      <c r="BR777" s="126">
        <v>4</v>
      </c>
      <c r="BS777" s="126">
        <v>5</v>
      </c>
      <c r="BT777" s="126">
        <v>5</v>
      </c>
      <c r="BV777" s="126">
        <v>19</v>
      </c>
      <c r="BW777" s="126">
        <v>18</v>
      </c>
      <c r="BX777" s="126">
        <v>1</v>
      </c>
      <c r="BY777" s="126">
        <v>0</v>
      </c>
      <c r="BZ777" s="126">
        <v>64</v>
      </c>
      <c r="CA777" s="126">
        <v>26</v>
      </c>
    </row>
    <row r="778" spans="1:79" s="126" customFormat="1" ht="11.25" customHeight="1" x14ac:dyDescent="0.2">
      <c r="A778" s="126" t="s">
        <v>5961</v>
      </c>
      <c r="B778" s="20">
        <v>547</v>
      </c>
      <c r="C778" s="20" t="str">
        <f>VLOOKUP(File2Modul(A778),ModulVerantwortung,2,FALSE)</f>
        <v>schult38</v>
      </c>
      <c r="D778" s="20"/>
      <c r="E778" s="109" t="s">
        <v>3996</v>
      </c>
      <c r="F778" s="126">
        <v>1</v>
      </c>
      <c r="G778" s="126">
        <v>0</v>
      </c>
      <c r="H778" s="126">
        <v>0</v>
      </c>
      <c r="I778" s="126">
        <v>1</v>
      </c>
      <c r="J778" s="126">
        <v>0</v>
      </c>
      <c r="K778" s="126">
        <v>0</v>
      </c>
      <c r="L778" s="126">
        <v>3</v>
      </c>
      <c r="M778" s="143" t="s">
        <v>5963</v>
      </c>
      <c r="N778" s="126">
        <v>4</v>
      </c>
      <c r="Q778" s="126">
        <v>0</v>
      </c>
      <c r="U778" s="126">
        <v>4</v>
      </c>
      <c r="V778" s="126" t="s">
        <v>3507</v>
      </c>
      <c r="W778" s="126">
        <v>4</v>
      </c>
      <c r="X778" s="126">
        <v>5</v>
      </c>
      <c r="Y778" s="126">
        <v>12</v>
      </c>
      <c r="Z778" s="126">
        <v>0</v>
      </c>
      <c r="AA778" s="126">
        <v>0</v>
      </c>
      <c r="AB778" s="126">
        <v>0</v>
      </c>
      <c r="AC778" s="126">
        <v>0</v>
      </c>
      <c r="AD778" s="126">
        <v>0</v>
      </c>
      <c r="AE778" s="126">
        <v>0</v>
      </c>
      <c r="AF778" s="126">
        <v>0.25</v>
      </c>
      <c r="AG778" s="126">
        <v>0</v>
      </c>
      <c r="AH778" s="126">
        <v>0</v>
      </c>
      <c r="AI778" s="126">
        <v>1</v>
      </c>
      <c r="BR778" s="126">
        <v>5</v>
      </c>
      <c r="BS778" s="126">
        <v>5</v>
      </c>
      <c r="BT778" s="126">
        <v>5</v>
      </c>
      <c r="BV778" s="126">
        <v>4</v>
      </c>
      <c r="BW778" s="126">
        <v>4</v>
      </c>
      <c r="BX778" s="126">
        <v>1</v>
      </c>
      <c r="BY778" s="126">
        <v>0</v>
      </c>
      <c r="BZ778" s="126">
        <v>14</v>
      </c>
      <c r="CA778" s="126">
        <v>6</v>
      </c>
    </row>
    <row r="779" spans="1:79" s="126" customFormat="1" ht="11.25" customHeight="1" x14ac:dyDescent="0.2">
      <c r="A779" s="126" t="s">
        <v>5961</v>
      </c>
      <c r="B779" s="20">
        <v>569</v>
      </c>
      <c r="C779" s="20" t="str">
        <f>VLOOKUP(File2Modul(A779),ModulVerantwortung,2,FALSE)</f>
        <v>schult38</v>
      </c>
      <c r="D779" s="20"/>
      <c r="E779" s="109" t="s">
        <v>5964</v>
      </c>
      <c r="F779" s="126">
        <v>1</v>
      </c>
      <c r="G779" s="126">
        <v>0</v>
      </c>
      <c r="H779" s="126">
        <v>0</v>
      </c>
      <c r="I779" s="126">
        <v>1</v>
      </c>
      <c r="J779" s="126">
        <v>0</v>
      </c>
      <c r="K779" s="126">
        <v>0</v>
      </c>
      <c r="L779" s="126">
        <v>15</v>
      </c>
      <c r="M779" s="143" t="s">
        <v>5965</v>
      </c>
      <c r="N779" s="126">
        <v>15</v>
      </c>
      <c r="Q779" s="126">
        <v>1</v>
      </c>
      <c r="U779" s="126">
        <v>15</v>
      </c>
      <c r="V779" s="126" t="s">
        <v>3507</v>
      </c>
      <c r="W779" s="126">
        <v>15</v>
      </c>
      <c r="X779" s="126">
        <v>16</v>
      </c>
      <c r="Y779" s="126">
        <v>45</v>
      </c>
      <c r="Z779" s="126">
        <v>0</v>
      </c>
      <c r="AA779" s="126">
        <v>0</v>
      </c>
      <c r="AB779" s="126">
        <v>0</v>
      </c>
      <c r="AC779" s="126">
        <v>0</v>
      </c>
      <c r="AD779" s="126">
        <v>0</v>
      </c>
      <c r="AE779" s="126">
        <v>0</v>
      </c>
      <c r="AF779" s="126">
        <v>7.0000000000000007E-2</v>
      </c>
      <c r="AG779" s="126">
        <v>0</v>
      </c>
      <c r="AH779" s="126">
        <v>0</v>
      </c>
      <c r="AI779" s="126">
        <v>1</v>
      </c>
      <c r="BR779" s="126">
        <v>4</v>
      </c>
      <c r="BS779" s="126">
        <v>4</v>
      </c>
      <c r="BT779" s="126">
        <v>4</v>
      </c>
      <c r="BV779" s="126">
        <v>15</v>
      </c>
      <c r="BW779" s="126">
        <v>15</v>
      </c>
      <c r="BX779" s="126">
        <v>1</v>
      </c>
      <c r="BY779" s="126">
        <v>0</v>
      </c>
      <c r="BZ779" s="126">
        <v>51</v>
      </c>
      <c r="CA779" s="126">
        <v>16</v>
      </c>
    </row>
    <row r="780" spans="1:79" s="126" customFormat="1" ht="11.25" customHeight="1" x14ac:dyDescent="0.2">
      <c r="A780" s="126" t="s">
        <v>5961</v>
      </c>
      <c r="B780" s="20">
        <v>624</v>
      </c>
      <c r="C780" s="20" t="str">
        <f>VLOOKUP(File2Modul(A780),ModulVerantwortung,2,FALSE)</f>
        <v>schult38</v>
      </c>
      <c r="D780" s="20"/>
      <c r="E780" s="109" t="s">
        <v>5966</v>
      </c>
      <c r="F780" s="126">
        <v>3</v>
      </c>
      <c r="G780" s="126">
        <v>1</v>
      </c>
      <c r="H780" s="126">
        <v>0</v>
      </c>
      <c r="I780" s="126">
        <v>4</v>
      </c>
      <c r="J780" s="126">
        <v>0</v>
      </c>
      <c r="K780" s="126">
        <v>0</v>
      </c>
      <c r="L780" s="126">
        <v>32</v>
      </c>
      <c r="M780" s="143" t="s">
        <v>5967</v>
      </c>
      <c r="N780" s="126">
        <v>41</v>
      </c>
      <c r="Q780" s="126">
        <v>1</v>
      </c>
      <c r="U780" s="126">
        <v>41</v>
      </c>
      <c r="V780" s="126" t="s">
        <v>3516</v>
      </c>
      <c r="W780" s="126">
        <v>39</v>
      </c>
      <c r="X780" s="126">
        <v>42</v>
      </c>
      <c r="Y780" s="126">
        <v>87</v>
      </c>
      <c r="Z780" s="126">
        <v>0</v>
      </c>
      <c r="AA780" s="126">
        <v>0</v>
      </c>
      <c r="AB780" s="126">
        <v>0</v>
      </c>
      <c r="AC780" s="126">
        <v>0</v>
      </c>
      <c r="AD780" s="126">
        <v>0</v>
      </c>
      <c r="AE780" s="126">
        <v>2</v>
      </c>
      <c r="AF780" s="126">
        <v>0.1</v>
      </c>
      <c r="AG780" s="126">
        <v>1</v>
      </c>
      <c r="AH780" s="126">
        <v>0</v>
      </c>
      <c r="AI780" s="126">
        <v>1</v>
      </c>
      <c r="BR780" s="126">
        <v>5</v>
      </c>
      <c r="BS780" s="126">
        <v>5</v>
      </c>
      <c r="BT780" s="126">
        <v>5</v>
      </c>
      <c r="BV780" s="126">
        <v>45</v>
      </c>
      <c r="BW780" s="126">
        <v>43</v>
      </c>
      <c r="BX780" s="126">
        <v>1</v>
      </c>
      <c r="BY780" s="126">
        <v>0</v>
      </c>
      <c r="BZ780" s="126">
        <v>157</v>
      </c>
      <c r="CA780" s="126">
        <v>75</v>
      </c>
    </row>
    <row r="781" spans="1:79" s="126" customFormat="1" ht="11.25" customHeight="1" x14ac:dyDescent="0.2">
      <c r="A781" s="126" t="s">
        <v>5961</v>
      </c>
      <c r="B781" s="20">
        <v>719</v>
      </c>
      <c r="C781" s="20" t="str">
        <f>VLOOKUP(File2Modul(A781),ModulVerantwortung,2,FALSE)</f>
        <v>schult38</v>
      </c>
      <c r="D781" s="20"/>
      <c r="E781" s="109" t="s">
        <v>3997</v>
      </c>
      <c r="F781" s="126">
        <v>1</v>
      </c>
      <c r="G781" s="126">
        <v>0</v>
      </c>
      <c r="H781" s="126">
        <v>0</v>
      </c>
      <c r="I781" s="126">
        <v>1</v>
      </c>
      <c r="J781" s="126">
        <v>0</v>
      </c>
      <c r="K781" s="126">
        <v>0</v>
      </c>
      <c r="L781" s="126">
        <v>4</v>
      </c>
      <c r="M781" s="143" t="s">
        <v>5968</v>
      </c>
      <c r="N781" s="126">
        <v>4</v>
      </c>
      <c r="Q781" s="126">
        <v>0</v>
      </c>
      <c r="U781" s="126">
        <v>4</v>
      </c>
      <c r="V781" s="126" t="s">
        <v>3507</v>
      </c>
      <c r="W781" s="126">
        <v>4</v>
      </c>
      <c r="X781" s="126">
        <v>5</v>
      </c>
      <c r="Y781" s="126">
        <v>7</v>
      </c>
      <c r="Z781" s="126">
        <v>0</v>
      </c>
      <c r="AA781" s="126">
        <v>0</v>
      </c>
      <c r="AB781" s="126">
        <v>0</v>
      </c>
      <c r="AC781" s="126">
        <v>0</v>
      </c>
      <c r="AD781" s="126">
        <v>0</v>
      </c>
      <c r="AE781" s="126">
        <v>0</v>
      </c>
      <c r="AF781" s="126">
        <v>0.25</v>
      </c>
      <c r="AG781" s="126">
        <v>0</v>
      </c>
      <c r="AH781" s="126">
        <v>0</v>
      </c>
      <c r="AI781" s="126">
        <v>1</v>
      </c>
      <c r="BR781" s="126">
        <v>7</v>
      </c>
      <c r="BS781" s="126">
        <v>7</v>
      </c>
      <c r="BT781" s="126">
        <v>7</v>
      </c>
      <c r="BV781" s="126">
        <v>4</v>
      </c>
      <c r="BW781" s="126">
        <v>4</v>
      </c>
      <c r="BX781" s="126">
        <v>1</v>
      </c>
      <c r="BY781" s="126">
        <v>0</v>
      </c>
      <c r="BZ781" s="126">
        <v>24</v>
      </c>
      <c r="CA781" s="126">
        <v>6</v>
      </c>
    </row>
    <row r="782" spans="1:79" s="126" customFormat="1" ht="11.25" customHeight="1" x14ac:dyDescent="0.2">
      <c r="A782" s="126" t="s">
        <v>5961</v>
      </c>
      <c r="B782" s="20">
        <v>736</v>
      </c>
      <c r="C782" s="20" t="str">
        <f>VLOOKUP(File2Modul(A782),ModulVerantwortung,2,FALSE)</f>
        <v>schult38</v>
      </c>
      <c r="D782" s="20"/>
      <c r="E782" s="109" t="s">
        <v>3998</v>
      </c>
      <c r="F782" s="126">
        <v>1</v>
      </c>
      <c r="G782" s="126">
        <v>0</v>
      </c>
      <c r="H782" s="126">
        <v>0</v>
      </c>
      <c r="I782" s="126">
        <v>1</v>
      </c>
      <c r="J782" s="126">
        <v>0</v>
      </c>
      <c r="K782" s="126">
        <v>0</v>
      </c>
      <c r="L782" s="126">
        <v>0</v>
      </c>
      <c r="M782" s="143"/>
      <c r="N782" s="126">
        <v>4</v>
      </c>
      <c r="Q782" s="126">
        <v>1</v>
      </c>
      <c r="U782" s="126">
        <v>4</v>
      </c>
      <c r="V782" s="126" t="s">
        <v>3507</v>
      </c>
      <c r="W782" s="126">
        <v>0</v>
      </c>
      <c r="X782" s="126">
        <v>1</v>
      </c>
      <c r="Y782" s="126">
        <v>5</v>
      </c>
      <c r="Z782" s="126">
        <v>0</v>
      </c>
      <c r="AA782" s="126">
        <v>0</v>
      </c>
      <c r="AB782" s="126">
        <v>0</v>
      </c>
      <c r="AC782" s="126">
        <v>0</v>
      </c>
      <c r="AD782" s="126">
        <v>0</v>
      </c>
      <c r="AE782" s="126">
        <v>0</v>
      </c>
      <c r="AF782" s="126">
        <v>0.25</v>
      </c>
      <c r="AG782" s="126">
        <v>0</v>
      </c>
      <c r="AH782" s="126">
        <v>0</v>
      </c>
      <c r="AI782" s="126">
        <v>1</v>
      </c>
      <c r="BR782" s="126">
        <v>7</v>
      </c>
      <c r="BS782" s="126">
        <v>7</v>
      </c>
      <c r="BT782" s="126">
        <v>7</v>
      </c>
      <c r="BV782" s="126">
        <v>4</v>
      </c>
      <c r="BW782" s="126">
        <v>4</v>
      </c>
      <c r="BX782" s="126">
        <v>1</v>
      </c>
      <c r="BY782" s="126">
        <v>0</v>
      </c>
      <c r="BZ782" s="126">
        <v>18</v>
      </c>
      <c r="CA782" s="126">
        <v>12</v>
      </c>
    </row>
    <row r="783" spans="1:79" s="126" customFormat="1" ht="11.25" customHeight="1" x14ac:dyDescent="0.2">
      <c r="A783" s="126" t="s">
        <v>5961</v>
      </c>
      <c r="B783" s="20">
        <v>751</v>
      </c>
      <c r="C783" s="20" t="str">
        <f>VLOOKUP(File2Modul(A783),ModulVerantwortung,2,FALSE)</f>
        <v>schult38</v>
      </c>
      <c r="D783" s="20"/>
      <c r="E783" s="109" t="s">
        <v>3999</v>
      </c>
      <c r="F783" s="126">
        <v>1</v>
      </c>
      <c r="G783" s="126">
        <v>0</v>
      </c>
      <c r="H783" s="126">
        <v>0</v>
      </c>
      <c r="I783" s="126">
        <v>1</v>
      </c>
      <c r="J783" s="126">
        <v>0</v>
      </c>
      <c r="K783" s="126">
        <v>0</v>
      </c>
      <c r="L783" s="126">
        <v>0</v>
      </c>
      <c r="M783" s="143"/>
      <c r="N783" s="126">
        <v>2</v>
      </c>
      <c r="Q783" s="126">
        <v>1</v>
      </c>
      <c r="U783" s="126">
        <v>2</v>
      </c>
      <c r="V783" s="126" t="s">
        <v>3507</v>
      </c>
      <c r="W783" s="126">
        <v>0</v>
      </c>
      <c r="X783" s="126">
        <v>1</v>
      </c>
      <c r="Y783" s="126">
        <v>7</v>
      </c>
      <c r="Z783" s="126">
        <v>0</v>
      </c>
      <c r="AA783" s="126">
        <v>0</v>
      </c>
      <c r="AB783" s="126">
        <v>0</v>
      </c>
      <c r="AC783" s="126">
        <v>0</v>
      </c>
      <c r="AD783" s="126">
        <v>0</v>
      </c>
      <c r="AE783" s="126">
        <v>0</v>
      </c>
      <c r="AF783" s="126">
        <v>0.5</v>
      </c>
      <c r="AG783" s="126">
        <v>0</v>
      </c>
      <c r="AH783" s="126">
        <v>0</v>
      </c>
      <c r="AI783" s="126">
        <v>1</v>
      </c>
      <c r="BR783" s="126">
        <v>8</v>
      </c>
      <c r="BS783" s="126">
        <v>8</v>
      </c>
      <c r="BT783" s="126">
        <v>8</v>
      </c>
      <c r="BV783" s="126">
        <v>2</v>
      </c>
      <c r="BW783" s="126">
        <v>2</v>
      </c>
      <c r="BX783" s="126">
        <v>1</v>
      </c>
      <c r="BY783" s="126">
        <v>0</v>
      </c>
      <c r="BZ783" s="126">
        <v>10</v>
      </c>
      <c r="CA783" s="126">
        <v>6</v>
      </c>
    </row>
    <row r="784" spans="1:79" s="126" customFormat="1" ht="11.25" customHeight="1" x14ac:dyDescent="0.2">
      <c r="A784" s="126" t="s">
        <v>5961</v>
      </c>
      <c r="B784" s="20">
        <v>770</v>
      </c>
      <c r="C784" s="20" t="str">
        <f>VLOOKUP(File2Modul(A784),ModulVerantwortung,2,FALSE)</f>
        <v>schult38</v>
      </c>
      <c r="D784" s="20"/>
      <c r="E784" s="109" t="s">
        <v>5969</v>
      </c>
      <c r="F784" s="126">
        <v>2</v>
      </c>
      <c r="G784" s="126">
        <v>1</v>
      </c>
      <c r="H784" s="126">
        <v>0</v>
      </c>
      <c r="I784" s="126">
        <v>2</v>
      </c>
      <c r="J784" s="126">
        <v>0</v>
      </c>
      <c r="K784" s="126">
        <v>1</v>
      </c>
      <c r="L784" s="126">
        <v>1</v>
      </c>
      <c r="M784" s="143" t="s">
        <v>5970</v>
      </c>
      <c r="N784" s="126">
        <v>6</v>
      </c>
      <c r="Q784" s="126">
        <v>2</v>
      </c>
      <c r="U784" s="126">
        <v>34</v>
      </c>
      <c r="V784" s="126" t="s">
        <v>3513</v>
      </c>
      <c r="W784" s="126">
        <v>5</v>
      </c>
      <c r="X784" s="126">
        <v>7</v>
      </c>
      <c r="Y784" s="126">
        <v>47</v>
      </c>
      <c r="Z784" s="126">
        <v>0</v>
      </c>
      <c r="AA784" s="126">
        <v>0</v>
      </c>
      <c r="AB784" s="126">
        <v>0</v>
      </c>
      <c r="AC784" s="126">
        <v>0</v>
      </c>
      <c r="AD784" s="126">
        <v>0</v>
      </c>
      <c r="AE784" s="126">
        <v>1</v>
      </c>
      <c r="AF784" s="126">
        <v>0.06</v>
      </c>
      <c r="AG784" s="126">
        <v>0</v>
      </c>
      <c r="AH784" s="126">
        <v>0</v>
      </c>
      <c r="AI784" s="126">
        <v>1</v>
      </c>
      <c r="BR784" s="126">
        <v>23</v>
      </c>
      <c r="BS784" s="126">
        <v>26</v>
      </c>
      <c r="BT784" s="126">
        <v>30</v>
      </c>
      <c r="BV784" s="126">
        <v>8</v>
      </c>
      <c r="BW784" s="126">
        <v>7</v>
      </c>
      <c r="BX784" s="126">
        <v>1</v>
      </c>
      <c r="BY784" s="126">
        <v>0</v>
      </c>
      <c r="BZ784" s="126">
        <v>155</v>
      </c>
      <c r="CA784" s="126">
        <v>29</v>
      </c>
    </row>
    <row r="785" spans="1:79" s="126" customFormat="1" ht="11.25" customHeight="1" x14ac:dyDescent="0.2">
      <c r="A785" s="126" t="s">
        <v>5961</v>
      </c>
      <c r="B785" s="20">
        <v>0</v>
      </c>
      <c r="C785" s="20" t="str">
        <f>VLOOKUP(File2Modul(A785),ModulVerantwortung,2,FALSE)</f>
        <v>schult38</v>
      </c>
      <c r="D785" s="20"/>
      <c r="E785" s="109" t="s">
        <v>5961</v>
      </c>
      <c r="M785" s="143"/>
      <c r="O785" s="126">
        <f>IF(ISNUMBER(T785),IF(T785&lt;&gt;0,S785/T785,O$23),"")</f>
        <v>0.76800000000000002</v>
      </c>
      <c r="P785" s="126">
        <f>IF(AND(ISNUMBER(AQ785),ISNUMBER(AR785)),IF(OR(AQ785&lt;&gt;0,AR785&lt;&gt;0),(T785+BG785)/(AQ785+AR785),P$23),"")</f>
        <v>6060606.8181818184</v>
      </c>
      <c r="S785" s="126">
        <v>96</v>
      </c>
      <c r="T785" s="126">
        <v>125</v>
      </c>
      <c r="AJ785" s="126" t="s">
        <v>3502</v>
      </c>
      <c r="AK785" s="126">
        <v>5</v>
      </c>
      <c r="AL785" s="126">
        <v>24</v>
      </c>
      <c r="AM785" s="126">
        <v>9</v>
      </c>
      <c r="AN785" s="126">
        <v>84</v>
      </c>
      <c r="AO785" s="126" t="s">
        <v>3503</v>
      </c>
      <c r="AP785" s="126">
        <v>126</v>
      </c>
      <c r="AQ785" s="126">
        <v>27</v>
      </c>
      <c r="AR785" s="126">
        <v>138</v>
      </c>
      <c r="AS785" s="126">
        <v>1000000000</v>
      </c>
      <c r="AT785" s="126">
        <v>938</v>
      </c>
      <c r="AU785" s="126">
        <v>1109</v>
      </c>
      <c r="AV785" s="126">
        <v>3908</v>
      </c>
      <c r="AW785" s="126">
        <v>8221341.7599999998</v>
      </c>
      <c r="AX785" s="126">
        <v>1000000000</v>
      </c>
      <c r="AY785" s="126">
        <v>1000000000</v>
      </c>
      <c r="AZ785" s="126">
        <v>10093508735880</v>
      </c>
      <c r="BA785" s="126">
        <v>8.1999999999999993</v>
      </c>
      <c r="BB785" s="126">
        <v>100</v>
      </c>
      <c r="BC785" s="126">
        <v>154216024</v>
      </c>
      <c r="BD785" s="126">
        <v>820</v>
      </c>
      <c r="BE785" s="126">
        <v>164</v>
      </c>
      <c r="BF785" s="126">
        <v>208</v>
      </c>
      <c r="BG785" s="126">
        <v>1000000000</v>
      </c>
      <c r="BH785" s="126">
        <v>76</v>
      </c>
      <c r="BI785" s="126" t="s">
        <v>3504</v>
      </c>
      <c r="BJ785" s="126">
        <v>1.9490000000000001</v>
      </c>
      <c r="BK785" s="126">
        <v>2.4020000000000001</v>
      </c>
      <c r="BL785" s="126">
        <v>2.8370000000000002</v>
      </c>
      <c r="BM785" s="126">
        <v>3.2210000000000001</v>
      </c>
      <c r="BN785" s="126">
        <v>3.3969999999999998</v>
      </c>
      <c r="BO785" s="126">
        <v>3.49</v>
      </c>
      <c r="BP785" s="126" t="s">
        <v>3505</v>
      </c>
      <c r="BQ785" s="126">
        <v>2.7389999999999999</v>
      </c>
    </row>
    <row r="786" spans="1:79" s="126" customFormat="1" ht="11.25" customHeight="1" x14ac:dyDescent="0.2">
      <c r="A786" s="126" t="s">
        <v>5971</v>
      </c>
      <c r="B786" s="20">
        <v>298</v>
      </c>
      <c r="C786" s="20" t="str">
        <f>VLOOKUP(File2Modul(A786),ModulVerantwortung,2,FALSE)</f>
        <v>schult38</v>
      </c>
      <c r="D786" s="20"/>
      <c r="E786" s="109" t="s">
        <v>4000</v>
      </c>
      <c r="F786" s="126">
        <v>5</v>
      </c>
      <c r="G786" s="126">
        <v>2</v>
      </c>
      <c r="H786" s="126">
        <v>0</v>
      </c>
      <c r="I786" s="126">
        <v>8</v>
      </c>
      <c r="J786" s="126">
        <v>0</v>
      </c>
      <c r="K786" s="126">
        <v>2</v>
      </c>
      <c r="L786" s="126">
        <v>3</v>
      </c>
      <c r="M786" s="143" t="s">
        <v>5972</v>
      </c>
      <c r="N786" s="126">
        <v>16</v>
      </c>
      <c r="Q786" s="126">
        <v>1</v>
      </c>
      <c r="U786" s="126">
        <v>25</v>
      </c>
      <c r="V786" s="126" t="s">
        <v>4001</v>
      </c>
      <c r="W786" s="126">
        <v>6</v>
      </c>
      <c r="X786" s="126">
        <v>11</v>
      </c>
      <c r="Y786" s="126">
        <v>64</v>
      </c>
      <c r="Z786" s="126">
        <v>0</v>
      </c>
      <c r="AA786" s="126">
        <v>0</v>
      </c>
      <c r="AB786" s="126">
        <v>0</v>
      </c>
      <c r="AC786" s="126">
        <v>0</v>
      </c>
      <c r="AD786" s="126">
        <v>0</v>
      </c>
      <c r="AE786" s="126">
        <v>2</v>
      </c>
      <c r="AF786" s="126">
        <v>0.32</v>
      </c>
      <c r="AG786" s="126">
        <v>1</v>
      </c>
      <c r="AH786" s="126">
        <v>3</v>
      </c>
      <c r="AI786" s="126">
        <v>1</v>
      </c>
      <c r="BR786" s="126">
        <v>6</v>
      </c>
      <c r="BS786" s="126">
        <v>8</v>
      </c>
      <c r="BT786" s="126">
        <v>8</v>
      </c>
      <c r="BV786" s="126">
        <v>22</v>
      </c>
      <c r="BW786" s="126">
        <v>16</v>
      </c>
      <c r="BX786" s="126">
        <v>1</v>
      </c>
      <c r="BY786" s="126">
        <v>0</v>
      </c>
      <c r="BZ786" s="126">
        <v>98</v>
      </c>
      <c r="CA786" s="126">
        <v>43</v>
      </c>
    </row>
    <row r="787" spans="1:79" s="126" customFormat="1" ht="11.25" customHeight="1" x14ac:dyDescent="0.2">
      <c r="A787" s="126" t="s">
        <v>5971</v>
      </c>
      <c r="B787" s="20">
        <v>370</v>
      </c>
      <c r="C787" s="20" t="str">
        <f>VLOOKUP(File2Modul(A787),ModulVerantwortung,2,FALSE)</f>
        <v>schult38</v>
      </c>
      <c r="D787" s="20"/>
      <c r="E787" s="109" t="s">
        <v>5973</v>
      </c>
      <c r="F787" s="126">
        <v>2</v>
      </c>
      <c r="G787" s="126">
        <v>1</v>
      </c>
      <c r="H787" s="126">
        <v>0</v>
      </c>
      <c r="I787" s="126">
        <v>2</v>
      </c>
      <c r="J787" s="126">
        <v>1</v>
      </c>
      <c r="K787" s="126">
        <v>0</v>
      </c>
      <c r="L787" s="126">
        <v>1</v>
      </c>
      <c r="M787" s="143" t="s">
        <v>5974</v>
      </c>
      <c r="N787" s="126">
        <v>3</v>
      </c>
      <c r="Q787" s="126">
        <v>1</v>
      </c>
      <c r="U787" s="126">
        <v>5</v>
      </c>
      <c r="V787" s="126" t="s">
        <v>3513</v>
      </c>
      <c r="W787" s="126">
        <v>1</v>
      </c>
      <c r="X787" s="126">
        <v>3</v>
      </c>
      <c r="Y787" s="126">
        <v>15</v>
      </c>
      <c r="Z787" s="126">
        <v>0</v>
      </c>
      <c r="AA787" s="126">
        <v>0</v>
      </c>
      <c r="AB787" s="126">
        <v>0</v>
      </c>
      <c r="AC787" s="126">
        <v>0</v>
      </c>
      <c r="AD787" s="126">
        <v>0</v>
      </c>
      <c r="AE787" s="126">
        <v>1</v>
      </c>
      <c r="AF787" s="126">
        <v>0.4</v>
      </c>
      <c r="AG787" s="126">
        <v>0</v>
      </c>
      <c r="AH787" s="126">
        <v>0</v>
      </c>
      <c r="AI787" s="126">
        <v>1</v>
      </c>
      <c r="BR787" s="126">
        <v>4</v>
      </c>
      <c r="BS787" s="126">
        <v>6</v>
      </c>
      <c r="BT787" s="126">
        <v>9</v>
      </c>
      <c r="BV787" s="126">
        <v>6</v>
      </c>
      <c r="BW787" s="126">
        <v>4</v>
      </c>
      <c r="BX787" s="126">
        <v>1</v>
      </c>
      <c r="BY787" s="126">
        <v>0</v>
      </c>
      <c r="BZ787" s="126">
        <v>19</v>
      </c>
      <c r="CA787" s="126">
        <v>8</v>
      </c>
    </row>
    <row r="788" spans="1:79" s="126" customFormat="1" ht="11.25" customHeight="1" x14ac:dyDescent="0.2">
      <c r="A788" s="126" t="s">
        <v>5971</v>
      </c>
      <c r="B788" s="20">
        <v>393</v>
      </c>
      <c r="C788" s="20" t="str">
        <f>VLOOKUP(File2Modul(A788),ModulVerantwortung,2,FALSE)</f>
        <v>schult38</v>
      </c>
      <c r="D788" s="20"/>
      <c r="E788" s="109" t="s">
        <v>4002</v>
      </c>
      <c r="F788" s="126">
        <v>5</v>
      </c>
      <c r="G788" s="126">
        <v>2</v>
      </c>
      <c r="H788" s="126">
        <v>0</v>
      </c>
      <c r="I788" s="126">
        <v>6</v>
      </c>
      <c r="J788" s="126">
        <v>1</v>
      </c>
      <c r="K788" s="126">
        <v>0</v>
      </c>
      <c r="L788" s="126">
        <v>3</v>
      </c>
      <c r="M788" s="143" t="s">
        <v>5975</v>
      </c>
      <c r="N788" s="126">
        <v>15</v>
      </c>
      <c r="Q788" s="126">
        <v>1</v>
      </c>
      <c r="U788" s="126">
        <v>20</v>
      </c>
      <c r="V788" s="126" t="s">
        <v>3729</v>
      </c>
      <c r="W788" s="126">
        <v>3</v>
      </c>
      <c r="X788" s="126">
        <v>8</v>
      </c>
      <c r="Y788" s="126">
        <v>64</v>
      </c>
      <c r="Z788" s="126">
        <v>0</v>
      </c>
      <c r="AA788" s="126">
        <v>0</v>
      </c>
      <c r="AB788" s="126">
        <v>0</v>
      </c>
      <c r="AC788" s="126">
        <v>0</v>
      </c>
      <c r="AD788" s="126">
        <v>0</v>
      </c>
      <c r="AE788" s="126">
        <v>3</v>
      </c>
      <c r="AF788" s="126">
        <v>0.3</v>
      </c>
      <c r="AG788" s="126">
        <v>1</v>
      </c>
      <c r="AH788" s="126">
        <v>0</v>
      </c>
      <c r="AI788" s="126">
        <v>1</v>
      </c>
      <c r="BR788" s="126">
        <v>4</v>
      </c>
      <c r="BS788" s="126">
        <v>7</v>
      </c>
      <c r="BT788" s="126">
        <v>7</v>
      </c>
      <c r="BV788" s="126">
        <v>24</v>
      </c>
      <c r="BW788" s="126">
        <v>17</v>
      </c>
      <c r="BX788" s="126">
        <v>1</v>
      </c>
      <c r="BY788" s="126">
        <v>0</v>
      </c>
      <c r="BZ788" s="126">
        <v>77</v>
      </c>
      <c r="CA788" s="126">
        <v>42</v>
      </c>
    </row>
    <row r="789" spans="1:79" s="126" customFormat="1" ht="11.25" customHeight="1" x14ac:dyDescent="0.2">
      <c r="A789" s="126" t="s">
        <v>5971</v>
      </c>
      <c r="B789" s="20">
        <v>465</v>
      </c>
      <c r="C789" s="20" t="str">
        <f>VLOOKUP(File2Modul(A789),ModulVerantwortung,2,FALSE)</f>
        <v>schult38</v>
      </c>
      <c r="D789" s="20"/>
      <c r="E789" s="109" t="s">
        <v>4003</v>
      </c>
      <c r="F789" s="126">
        <v>2</v>
      </c>
      <c r="G789" s="126">
        <v>1</v>
      </c>
      <c r="H789" s="126">
        <v>0</v>
      </c>
      <c r="I789" s="126">
        <v>2</v>
      </c>
      <c r="J789" s="126">
        <v>1</v>
      </c>
      <c r="K789" s="126">
        <v>0</v>
      </c>
      <c r="L789" s="126">
        <v>1</v>
      </c>
      <c r="M789" s="143" t="s">
        <v>5976</v>
      </c>
      <c r="N789" s="126">
        <v>5</v>
      </c>
      <c r="Q789" s="126">
        <v>1</v>
      </c>
      <c r="U789" s="126">
        <v>6</v>
      </c>
      <c r="V789" s="126" t="s">
        <v>3513</v>
      </c>
      <c r="W789" s="126">
        <v>1</v>
      </c>
      <c r="X789" s="126">
        <v>3</v>
      </c>
      <c r="Y789" s="126">
        <v>21</v>
      </c>
      <c r="Z789" s="126">
        <v>0</v>
      </c>
      <c r="AA789" s="126">
        <v>0</v>
      </c>
      <c r="AB789" s="126">
        <v>0</v>
      </c>
      <c r="AC789" s="126">
        <v>0</v>
      </c>
      <c r="AD789" s="126">
        <v>0</v>
      </c>
      <c r="AE789" s="126">
        <v>2</v>
      </c>
      <c r="AF789" s="126">
        <v>0.33</v>
      </c>
      <c r="AG789" s="126">
        <v>0</v>
      </c>
      <c r="AH789" s="126">
        <v>0</v>
      </c>
      <c r="AI789" s="126">
        <v>1</v>
      </c>
      <c r="BR789" s="126">
        <v>4</v>
      </c>
      <c r="BS789" s="126">
        <v>5</v>
      </c>
      <c r="BT789" s="126">
        <v>7</v>
      </c>
      <c r="BV789" s="126">
        <v>9</v>
      </c>
      <c r="BW789" s="126">
        <v>7</v>
      </c>
      <c r="BX789" s="126">
        <v>1</v>
      </c>
      <c r="BY789" s="126">
        <v>0</v>
      </c>
      <c r="BZ789" s="126">
        <v>25</v>
      </c>
      <c r="CA789" s="126">
        <v>14</v>
      </c>
    </row>
    <row r="790" spans="1:79" s="126" customFormat="1" ht="11.25" customHeight="1" x14ac:dyDescent="0.2">
      <c r="A790" s="126" t="s">
        <v>5971</v>
      </c>
      <c r="B790" s="20">
        <v>494</v>
      </c>
      <c r="C790" s="20" t="str">
        <f>VLOOKUP(File2Modul(A790),ModulVerantwortung,2,FALSE)</f>
        <v>schult38</v>
      </c>
      <c r="D790" s="20"/>
      <c r="E790" s="109" t="s">
        <v>4004</v>
      </c>
      <c r="F790" s="126">
        <v>3</v>
      </c>
      <c r="G790" s="126">
        <v>2</v>
      </c>
      <c r="H790" s="126">
        <v>0</v>
      </c>
      <c r="I790" s="126">
        <v>3</v>
      </c>
      <c r="J790" s="126">
        <v>1</v>
      </c>
      <c r="K790" s="126">
        <v>0</v>
      </c>
      <c r="L790" s="126">
        <v>1</v>
      </c>
      <c r="M790" s="143" t="s">
        <v>5977</v>
      </c>
      <c r="N790" s="126">
        <v>7</v>
      </c>
      <c r="Q790" s="126">
        <v>1</v>
      </c>
      <c r="U790" s="126">
        <v>9</v>
      </c>
      <c r="V790" s="126" t="s">
        <v>3904</v>
      </c>
      <c r="W790" s="126">
        <v>1</v>
      </c>
      <c r="X790" s="126">
        <v>4</v>
      </c>
      <c r="Y790" s="126">
        <v>27</v>
      </c>
      <c r="Z790" s="126">
        <v>0</v>
      </c>
      <c r="AA790" s="126">
        <v>0</v>
      </c>
      <c r="AB790" s="126">
        <v>0</v>
      </c>
      <c r="AC790" s="126">
        <v>0</v>
      </c>
      <c r="AD790" s="126">
        <v>0</v>
      </c>
      <c r="AE790" s="126">
        <v>2</v>
      </c>
      <c r="AF790" s="126">
        <v>0.33</v>
      </c>
      <c r="AG790" s="126">
        <v>0</v>
      </c>
      <c r="AH790" s="126">
        <v>1</v>
      </c>
      <c r="AI790" s="126">
        <v>1</v>
      </c>
      <c r="BR790" s="126">
        <v>4</v>
      </c>
      <c r="BS790" s="126">
        <v>6</v>
      </c>
      <c r="BT790" s="126">
        <v>8</v>
      </c>
      <c r="BV790" s="126">
        <v>13</v>
      </c>
      <c r="BW790" s="126">
        <v>9</v>
      </c>
      <c r="BX790" s="126">
        <v>1</v>
      </c>
      <c r="BY790" s="126">
        <v>0</v>
      </c>
      <c r="BZ790" s="126">
        <v>40</v>
      </c>
      <c r="CA790" s="126">
        <v>19</v>
      </c>
    </row>
    <row r="791" spans="1:79" s="126" customFormat="1" ht="11.25" customHeight="1" x14ac:dyDescent="0.2">
      <c r="A791" s="126" t="s">
        <v>5971</v>
      </c>
      <c r="B791" s="20">
        <v>529</v>
      </c>
      <c r="C791" s="20" t="str">
        <f>VLOOKUP(File2Modul(A791),ModulVerantwortung,2,FALSE)</f>
        <v>schult38</v>
      </c>
      <c r="D791" s="20"/>
      <c r="E791" s="109" t="s">
        <v>4005</v>
      </c>
      <c r="F791" s="126">
        <v>3</v>
      </c>
      <c r="G791" s="126">
        <v>1</v>
      </c>
      <c r="H791" s="126">
        <v>0</v>
      </c>
      <c r="I791" s="126">
        <v>3</v>
      </c>
      <c r="J791" s="126">
        <v>1</v>
      </c>
      <c r="K791" s="126">
        <v>0</v>
      </c>
      <c r="L791" s="126">
        <v>1</v>
      </c>
      <c r="M791" s="143" t="s">
        <v>5978</v>
      </c>
      <c r="N791" s="126">
        <v>9</v>
      </c>
      <c r="Q791" s="126">
        <v>1</v>
      </c>
      <c r="U791" s="126">
        <v>13</v>
      </c>
      <c r="V791" s="126" t="s">
        <v>3516</v>
      </c>
      <c r="W791" s="126">
        <v>1</v>
      </c>
      <c r="X791" s="126">
        <v>4</v>
      </c>
      <c r="Y791" s="126">
        <v>33</v>
      </c>
      <c r="Z791" s="126">
        <v>0</v>
      </c>
      <c r="AA791" s="126">
        <v>0</v>
      </c>
      <c r="AB791" s="126">
        <v>0</v>
      </c>
      <c r="AC791" s="126">
        <v>0</v>
      </c>
      <c r="AD791" s="126">
        <v>0</v>
      </c>
      <c r="AE791" s="126">
        <v>2</v>
      </c>
      <c r="AF791" s="126">
        <v>0.23</v>
      </c>
      <c r="AG791" s="126">
        <v>0</v>
      </c>
      <c r="AH791" s="126">
        <v>0</v>
      </c>
      <c r="AI791" s="126">
        <v>1</v>
      </c>
      <c r="BR791" s="126">
        <v>3</v>
      </c>
      <c r="BS791" s="126">
        <v>5</v>
      </c>
      <c r="BT791" s="126">
        <v>6</v>
      </c>
      <c r="BV791" s="126">
        <v>19</v>
      </c>
      <c r="BW791" s="126">
        <v>11</v>
      </c>
      <c r="BX791" s="126">
        <v>1</v>
      </c>
      <c r="BY791" s="126">
        <v>0</v>
      </c>
      <c r="BZ791" s="126">
        <v>41</v>
      </c>
      <c r="CA791" s="126">
        <v>17</v>
      </c>
    </row>
    <row r="792" spans="1:79" s="126" customFormat="1" ht="11.25" customHeight="1" x14ac:dyDescent="0.2">
      <c r="A792" s="126" t="s">
        <v>5971</v>
      </c>
      <c r="B792" s="20">
        <v>570</v>
      </c>
      <c r="C792" s="20" t="str">
        <f>VLOOKUP(File2Modul(A792),ModulVerantwortung,2,FALSE)</f>
        <v>schult38</v>
      </c>
      <c r="D792" s="20"/>
      <c r="E792" s="109" t="s">
        <v>4006</v>
      </c>
      <c r="F792" s="126">
        <v>9</v>
      </c>
      <c r="G792" s="126">
        <v>3</v>
      </c>
      <c r="H792" s="126">
        <v>0</v>
      </c>
      <c r="I792" s="126">
        <v>84</v>
      </c>
      <c r="J792" s="126">
        <v>0</v>
      </c>
      <c r="K792" s="126">
        <v>1</v>
      </c>
      <c r="L792" s="126">
        <v>6</v>
      </c>
      <c r="M792" s="143" t="s">
        <v>5979</v>
      </c>
      <c r="N792" s="126">
        <v>32</v>
      </c>
      <c r="Q792" s="126">
        <v>1</v>
      </c>
      <c r="U792" s="126">
        <v>47</v>
      </c>
      <c r="V792" s="126" t="s">
        <v>3939</v>
      </c>
      <c r="W792" s="126">
        <v>11</v>
      </c>
      <c r="X792" s="126">
        <v>20</v>
      </c>
      <c r="Y792" s="126">
        <v>117</v>
      </c>
      <c r="Z792" s="126">
        <v>0</v>
      </c>
      <c r="AA792" s="126">
        <v>0</v>
      </c>
      <c r="AB792" s="126">
        <v>0</v>
      </c>
      <c r="AC792" s="126">
        <v>0</v>
      </c>
      <c r="AD792" s="126">
        <v>0</v>
      </c>
      <c r="AE792" s="126">
        <v>6</v>
      </c>
      <c r="AF792" s="126">
        <v>1.79</v>
      </c>
      <c r="AG792" s="126">
        <v>2</v>
      </c>
      <c r="AH792" s="126">
        <v>2</v>
      </c>
      <c r="AI792" s="126">
        <v>1</v>
      </c>
      <c r="BR792" s="126">
        <v>6</v>
      </c>
      <c r="BS792" s="126">
        <v>8</v>
      </c>
      <c r="BT792" s="126">
        <v>9</v>
      </c>
      <c r="BV792" s="126">
        <v>49</v>
      </c>
      <c r="BW792" s="126">
        <v>34</v>
      </c>
      <c r="BX792" s="126">
        <v>1</v>
      </c>
      <c r="BY792" s="126">
        <v>0</v>
      </c>
      <c r="BZ792" s="126">
        <v>200</v>
      </c>
      <c r="CA792" s="126">
        <v>96</v>
      </c>
    </row>
    <row r="793" spans="1:79" s="126" customFormat="1" ht="11.25" customHeight="1" x14ac:dyDescent="0.2">
      <c r="A793" s="126" t="s">
        <v>5971</v>
      </c>
      <c r="B793" s="20">
        <v>695</v>
      </c>
      <c r="C793" s="20" t="str">
        <f>VLOOKUP(File2Modul(A793),ModulVerantwortung,2,FALSE)</f>
        <v>schult38</v>
      </c>
      <c r="D793" s="20"/>
      <c r="E793" s="109" t="s">
        <v>4007</v>
      </c>
      <c r="F793" s="126">
        <v>11</v>
      </c>
      <c r="G793" s="126">
        <v>4</v>
      </c>
      <c r="H793" s="126">
        <v>0</v>
      </c>
      <c r="I793" s="126">
        <v>132</v>
      </c>
      <c r="J793" s="126">
        <v>1</v>
      </c>
      <c r="K793" s="126">
        <v>1</v>
      </c>
      <c r="L793" s="126">
        <v>9</v>
      </c>
      <c r="M793" s="143" t="s">
        <v>5980</v>
      </c>
      <c r="N793" s="126">
        <v>34</v>
      </c>
      <c r="Q793" s="126">
        <v>1</v>
      </c>
      <c r="U793" s="126">
        <v>69</v>
      </c>
      <c r="V793" s="126" t="s">
        <v>5981</v>
      </c>
      <c r="W793" s="126">
        <v>13</v>
      </c>
      <c r="X793" s="126">
        <v>24</v>
      </c>
      <c r="Y793" s="126">
        <v>156</v>
      </c>
      <c r="Z793" s="126">
        <v>0</v>
      </c>
      <c r="AA793" s="126">
        <v>0</v>
      </c>
      <c r="AB793" s="126">
        <v>0</v>
      </c>
      <c r="AC793" s="126">
        <v>0</v>
      </c>
      <c r="AD793" s="126">
        <v>2</v>
      </c>
      <c r="AE793" s="126">
        <v>15</v>
      </c>
      <c r="AF793" s="126">
        <v>1.91</v>
      </c>
      <c r="AG793" s="126">
        <v>2</v>
      </c>
      <c r="AH793" s="126">
        <v>12</v>
      </c>
      <c r="AI793" s="126">
        <v>1</v>
      </c>
      <c r="BR793" s="126">
        <v>8</v>
      </c>
      <c r="BS793" s="126">
        <v>11</v>
      </c>
      <c r="BT793" s="126">
        <v>15</v>
      </c>
      <c r="BV793" s="126">
        <v>58</v>
      </c>
      <c r="BW793" s="126">
        <v>43</v>
      </c>
      <c r="BX793" s="126">
        <v>1</v>
      </c>
      <c r="BY793" s="126">
        <v>0</v>
      </c>
      <c r="BZ793" s="126">
        <v>334</v>
      </c>
      <c r="CA793" s="126">
        <v>178</v>
      </c>
    </row>
    <row r="794" spans="1:79" s="126" customFormat="1" ht="11.25" customHeight="1" x14ac:dyDescent="0.2">
      <c r="A794" s="126" t="s">
        <v>5971</v>
      </c>
      <c r="B794" s="20">
        <v>859</v>
      </c>
      <c r="C794" s="20" t="str">
        <f>VLOOKUP(File2Modul(A794),ModulVerantwortung,2,FALSE)</f>
        <v>schult38</v>
      </c>
      <c r="D794" s="20"/>
      <c r="E794" s="109" t="s">
        <v>4009</v>
      </c>
      <c r="F794" s="126">
        <v>1</v>
      </c>
      <c r="G794" s="126">
        <v>0</v>
      </c>
      <c r="H794" s="126">
        <v>0</v>
      </c>
      <c r="I794" s="126">
        <v>1</v>
      </c>
      <c r="J794" s="126">
        <v>0</v>
      </c>
      <c r="K794" s="126">
        <v>0</v>
      </c>
      <c r="L794" s="126">
        <v>1</v>
      </c>
      <c r="M794" s="143" t="s">
        <v>5982</v>
      </c>
      <c r="N794" s="126">
        <v>2</v>
      </c>
      <c r="Q794" s="126">
        <v>0</v>
      </c>
      <c r="U794" s="126">
        <v>2</v>
      </c>
      <c r="V794" s="126" t="s">
        <v>3507</v>
      </c>
      <c r="W794" s="126">
        <v>1</v>
      </c>
      <c r="X794" s="126">
        <v>2</v>
      </c>
      <c r="Y794" s="126">
        <v>2</v>
      </c>
      <c r="Z794" s="126">
        <v>0</v>
      </c>
      <c r="AA794" s="126">
        <v>0</v>
      </c>
      <c r="AB794" s="126">
        <v>0</v>
      </c>
      <c r="AC794" s="126">
        <v>0</v>
      </c>
      <c r="AD794" s="126">
        <v>0</v>
      </c>
      <c r="AE794" s="126">
        <v>0</v>
      </c>
      <c r="AF794" s="126">
        <v>0.5</v>
      </c>
      <c r="AG794" s="126">
        <v>0</v>
      </c>
      <c r="AH794" s="126">
        <v>0</v>
      </c>
      <c r="AI794" s="126">
        <v>1</v>
      </c>
      <c r="BR794" s="126">
        <v>5</v>
      </c>
      <c r="BS794" s="126">
        <v>5</v>
      </c>
      <c r="BT794" s="126">
        <v>5</v>
      </c>
      <c r="BV794" s="126">
        <v>2</v>
      </c>
      <c r="BW794" s="126">
        <v>2</v>
      </c>
      <c r="BX794" s="126">
        <v>1</v>
      </c>
      <c r="BY794" s="126">
        <v>0</v>
      </c>
      <c r="BZ794" s="126">
        <v>7</v>
      </c>
      <c r="CA794" s="126">
        <v>4</v>
      </c>
    </row>
    <row r="795" spans="1:79" s="126" customFormat="1" ht="11.25" customHeight="1" x14ac:dyDescent="0.2">
      <c r="A795" s="126" t="s">
        <v>5971</v>
      </c>
      <c r="B795" s="20">
        <v>869</v>
      </c>
      <c r="C795" s="20" t="str">
        <f>VLOOKUP(File2Modul(A795),ModulVerantwortung,2,FALSE)</f>
        <v>schult38</v>
      </c>
      <c r="D795" s="20"/>
      <c r="E795" s="109" t="s">
        <v>4010</v>
      </c>
      <c r="F795" s="126">
        <v>2</v>
      </c>
      <c r="G795" s="126">
        <v>1</v>
      </c>
      <c r="H795" s="126">
        <v>0</v>
      </c>
      <c r="I795" s="126">
        <v>2</v>
      </c>
      <c r="J795" s="126">
        <v>0</v>
      </c>
      <c r="K795" s="126">
        <v>0</v>
      </c>
      <c r="L795" s="126">
        <v>10</v>
      </c>
      <c r="M795" s="143" t="s">
        <v>5983</v>
      </c>
      <c r="N795" s="126">
        <v>10</v>
      </c>
      <c r="Q795" s="126">
        <v>0</v>
      </c>
      <c r="U795" s="126">
        <v>16</v>
      </c>
      <c r="V795" s="126" t="s">
        <v>3885</v>
      </c>
      <c r="W795" s="126">
        <v>10</v>
      </c>
      <c r="X795" s="126">
        <v>12</v>
      </c>
      <c r="Y795" s="126">
        <v>46</v>
      </c>
      <c r="Z795" s="126">
        <v>0</v>
      </c>
      <c r="AA795" s="126">
        <v>0</v>
      </c>
      <c r="AB795" s="126">
        <v>0</v>
      </c>
      <c r="AC795" s="126">
        <v>0</v>
      </c>
      <c r="AD795" s="126">
        <v>0</v>
      </c>
      <c r="AE795" s="126">
        <v>2</v>
      </c>
      <c r="AF795" s="126">
        <v>0.13</v>
      </c>
      <c r="AG795" s="126">
        <v>0</v>
      </c>
      <c r="AH795" s="126">
        <v>1</v>
      </c>
      <c r="AI795" s="126">
        <v>1</v>
      </c>
      <c r="BR795" s="126">
        <v>8</v>
      </c>
      <c r="BS795" s="126">
        <v>10</v>
      </c>
      <c r="BT795" s="126">
        <v>12</v>
      </c>
      <c r="BV795" s="126">
        <v>14</v>
      </c>
      <c r="BW795" s="126">
        <v>12</v>
      </c>
      <c r="BX795" s="126">
        <v>1</v>
      </c>
      <c r="BY795" s="126">
        <v>0</v>
      </c>
      <c r="BZ795" s="126">
        <v>81</v>
      </c>
      <c r="CA795" s="126">
        <v>41</v>
      </c>
    </row>
    <row r="796" spans="1:79" s="126" customFormat="1" ht="11.25" customHeight="1" x14ac:dyDescent="0.2">
      <c r="A796" s="126" t="s">
        <v>5971</v>
      </c>
      <c r="B796" s="20">
        <v>923</v>
      </c>
      <c r="C796" s="20" t="str">
        <f>VLOOKUP(File2Modul(A796),ModulVerantwortung,2,FALSE)</f>
        <v>schult38</v>
      </c>
      <c r="D796" s="20"/>
      <c r="E796" s="109" t="s">
        <v>4011</v>
      </c>
      <c r="F796" s="126">
        <v>2</v>
      </c>
      <c r="G796" s="126">
        <v>1</v>
      </c>
      <c r="H796" s="126">
        <v>0</v>
      </c>
      <c r="I796" s="126">
        <v>2</v>
      </c>
      <c r="J796" s="126">
        <v>0</v>
      </c>
      <c r="K796" s="126">
        <v>0</v>
      </c>
      <c r="L796" s="126">
        <v>2</v>
      </c>
      <c r="M796" s="143" t="s">
        <v>5984</v>
      </c>
      <c r="N796" s="126">
        <v>5</v>
      </c>
      <c r="Q796" s="126">
        <v>0</v>
      </c>
      <c r="U796" s="126">
        <v>6</v>
      </c>
      <c r="V796" s="126" t="s">
        <v>3513</v>
      </c>
      <c r="W796" s="126">
        <v>4</v>
      </c>
      <c r="X796" s="126">
        <v>6</v>
      </c>
      <c r="Y796" s="126">
        <v>19</v>
      </c>
      <c r="Z796" s="126">
        <v>0</v>
      </c>
      <c r="AA796" s="126">
        <v>0</v>
      </c>
      <c r="AB796" s="126">
        <v>0</v>
      </c>
      <c r="AC796" s="126">
        <v>0</v>
      </c>
      <c r="AD796" s="126">
        <v>0</v>
      </c>
      <c r="AE796" s="126">
        <v>0</v>
      </c>
      <c r="AF796" s="126">
        <v>0.33</v>
      </c>
      <c r="AG796" s="126">
        <v>0</v>
      </c>
      <c r="AH796" s="126">
        <v>0</v>
      </c>
      <c r="AI796" s="126">
        <v>1</v>
      </c>
      <c r="BR796" s="126">
        <v>5</v>
      </c>
      <c r="BS796" s="126">
        <v>7</v>
      </c>
      <c r="BT796" s="126">
        <v>7</v>
      </c>
      <c r="BV796" s="126">
        <v>7</v>
      </c>
      <c r="BW796" s="126">
        <v>5</v>
      </c>
      <c r="BX796" s="126">
        <v>1</v>
      </c>
      <c r="BY796" s="126">
        <v>0</v>
      </c>
      <c r="BZ796" s="126">
        <v>28</v>
      </c>
      <c r="CA796" s="126">
        <v>11</v>
      </c>
    </row>
    <row r="797" spans="1:79" s="126" customFormat="1" ht="11.25" customHeight="1" x14ac:dyDescent="0.2">
      <c r="A797" s="126" t="s">
        <v>5971</v>
      </c>
      <c r="B797" s="20">
        <v>955</v>
      </c>
      <c r="C797" s="20" t="str">
        <f>VLOOKUP(File2Modul(A797),ModulVerantwortung,2,FALSE)</f>
        <v>schult38</v>
      </c>
      <c r="D797" s="20"/>
      <c r="E797" s="109" t="s">
        <v>5985</v>
      </c>
      <c r="F797" s="126">
        <v>1</v>
      </c>
      <c r="G797" s="126">
        <v>0</v>
      </c>
      <c r="H797" s="126">
        <v>0</v>
      </c>
      <c r="I797" s="126">
        <v>1</v>
      </c>
      <c r="J797" s="126">
        <v>1</v>
      </c>
      <c r="K797" s="126">
        <v>0</v>
      </c>
      <c r="L797" s="126">
        <v>0</v>
      </c>
      <c r="M797" s="143"/>
      <c r="N797" s="126">
        <v>1</v>
      </c>
      <c r="Q797" s="126">
        <v>0</v>
      </c>
      <c r="U797" s="126">
        <v>1</v>
      </c>
      <c r="V797" s="126" t="s">
        <v>3507</v>
      </c>
      <c r="W797" s="126">
        <v>0</v>
      </c>
      <c r="X797" s="126">
        <v>1</v>
      </c>
      <c r="Y797" s="126">
        <v>1</v>
      </c>
      <c r="Z797" s="126">
        <v>0</v>
      </c>
      <c r="AA797" s="126">
        <v>0</v>
      </c>
      <c r="AB797" s="126">
        <v>0</v>
      </c>
      <c r="AC797" s="126">
        <v>0</v>
      </c>
      <c r="AD797" s="126">
        <v>0</v>
      </c>
      <c r="AE797" s="126">
        <v>0</v>
      </c>
      <c r="AF797" s="126">
        <v>1</v>
      </c>
      <c r="AG797" s="126">
        <v>0</v>
      </c>
      <c r="AH797" s="126">
        <v>0</v>
      </c>
      <c r="AI797" s="126">
        <v>1</v>
      </c>
      <c r="BR797" s="126">
        <v>5</v>
      </c>
      <c r="BS797" s="126">
        <v>5</v>
      </c>
      <c r="BT797" s="126">
        <v>5</v>
      </c>
      <c r="BV797" s="126">
        <v>1</v>
      </c>
      <c r="BW797" s="126">
        <v>1</v>
      </c>
      <c r="BX797" s="126">
        <v>1</v>
      </c>
      <c r="BY797" s="126">
        <v>0</v>
      </c>
      <c r="BZ797" s="126">
        <v>4</v>
      </c>
      <c r="CA797" s="126">
        <v>1</v>
      </c>
    </row>
    <row r="798" spans="1:79" s="126" customFormat="1" ht="11.25" customHeight="1" x14ac:dyDescent="0.2">
      <c r="A798" s="126" t="s">
        <v>5971</v>
      </c>
      <c r="B798" s="20">
        <v>969</v>
      </c>
      <c r="C798" s="20" t="str">
        <f>VLOOKUP(File2Modul(A798),ModulVerantwortung,2,FALSE)</f>
        <v>schult38</v>
      </c>
      <c r="D798" s="20"/>
      <c r="E798" s="109" t="s">
        <v>5986</v>
      </c>
      <c r="F798" s="126">
        <v>1</v>
      </c>
      <c r="G798" s="126">
        <v>0</v>
      </c>
      <c r="H798" s="126">
        <v>0</v>
      </c>
      <c r="I798" s="126">
        <v>1</v>
      </c>
      <c r="J798" s="126">
        <v>1</v>
      </c>
      <c r="K798" s="126">
        <v>0</v>
      </c>
      <c r="L798" s="126">
        <v>0</v>
      </c>
      <c r="M798" s="143"/>
      <c r="N798" s="126">
        <v>1</v>
      </c>
      <c r="Q798" s="126">
        <v>0</v>
      </c>
      <c r="U798" s="126">
        <v>1</v>
      </c>
      <c r="V798" s="126" t="s">
        <v>3507</v>
      </c>
      <c r="W798" s="126">
        <v>0</v>
      </c>
      <c r="X798" s="126">
        <v>1</v>
      </c>
      <c r="Y798" s="126">
        <v>1</v>
      </c>
      <c r="Z798" s="126">
        <v>0</v>
      </c>
      <c r="AA798" s="126">
        <v>0</v>
      </c>
      <c r="AB798" s="126">
        <v>0</v>
      </c>
      <c r="AC798" s="126">
        <v>0</v>
      </c>
      <c r="AD798" s="126">
        <v>0</v>
      </c>
      <c r="AE798" s="126">
        <v>0</v>
      </c>
      <c r="AF798" s="126">
        <v>1</v>
      </c>
      <c r="AG798" s="126">
        <v>0</v>
      </c>
      <c r="AH798" s="126">
        <v>0</v>
      </c>
      <c r="AI798" s="126">
        <v>1</v>
      </c>
      <c r="BR798" s="126">
        <v>5</v>
      </c>
      <c r="BS798" s="126">
        <v>5</v>
      </c>
      <c r="BT798" s="126">
        <v>5</v>
      </c>
      <c r="BV798" s="126">
        <v>1</v>
      </c>
      <c r="BW798" s="126">
        <v>1</v>
      </c>
      <c r="BX798" s="126">
        <v>1</v>
      </c>
      <c r="BY798" s="126">
        <v>0</v>
      </c>
      <c r="BZ798" s="126">
        <v>4</v>
      </c>
      <c r="CA798" s="126">
        <v>1</v>
      </c>
    </row>
    <row r="799" spans="1:79" s="126" customFormat="1" ht="11.25" customHeight="1" x14ac:dyDescent="0.2">
      <c r="A799" s="126" t="s">
        <v>5971</v>
      </c>
      <c r="B799" s="20">
        <v>978</v>
      </c>
      <c r="C799" s="20" t="str">
        <f>VLOOKUP(File2Modul(A799),ModulVerantwortung,2,FALSE)</f>
        <v>schult38</v>
      </c>
      <c r="D799" s="20"/>
      <c r="E799" s="109" t="s">
        <v>4012</v>
      </c>
      <c r="F799" s="126">
        <v>6</v>
      </c>
      <c r="G799" s="126">
        <v>5</v>
      </c>
      <c r="H799" s="126">
        <v>0</v>
      </c>
      <c r="I799" s="126">
        <v>6</v>
      </c>
      <c r="J799" s="126">
        <v>0</v>
      </c>
      <c r="K799" s="126">
        <v>0</v>
      </c>
      <c r="L799" s="126">
        <v>4</v>
      </c>
      <c r="M799" s="143" t="s">
        <v>5987</v>
      </c>
      <c r="N799" s="126">
        <v>11</v>
      </c>
      <c r="Q799" s="126">
        <v>0</v>
      </c>
      <c r="U799" s="126">
        <v>22</v>
      </c>
      <c r="V799" s="126" t="s">
        <v>3850</v>
      </c>
      <c r="W799" s="126">
        <v>7</v>
      </c>
      <c r="X799" s="126">
        <v>13</v>
      </c>
      <c r="Y799" s="126">
        <v>62</v>
      </c>
      <c r="Z799" s="126">
        <v>0</v>
      </c>
      <c r="AA799" s="126">
        <v>0</v>
      </c>
      <c r="AB799" s="126">
        <v>0</v>
      </c>
      <c r="AC799" s="126">
        <v>0</v>
      </c>
      <c r="AD799" s="126">
        <v>0</v>
      </c>
      <c r="AE799" s="126">
        <v>2</v>
      </c>
      <c r="AF799" s="126">
        <v>0.27</v>
      </c>
      <c r="AG799" s="126">
        <v>1</v>
      </c>
      <c r="AH799" s="126">
        <v>2</v>
      </c>
      <c r="AI799" s="126">
        <v>1</v>
      </c>
      <c r="BR799" s="126">
        <v>6</v>
      </c>
      <c r="BS799" s="126">
        <v>11</v>
      </c>
      <c r="BT799" s="126">
        <v>13</v>
      </c>
      <c r="BV799" s="126">
        <v>23</v>
      </c>
      <c r="BW799" s="126">
        <v>13</v>
      </c>
      <c r="BX799" s="126">
        <v>1</v>
      </c>
      <c r="BY799" s="126">
        <v>0</v>
      </c>
      <c r="BZ799" s="126">
        <v>105</v>
      </c>
      <c r="CA799" s="126">
        <v>38</v>
      </c>
    </row>
    <row r="800" spans="1:79" s="126" customFormat="1" ht="11.25" customHeight="1" x14ac:dyDescent="0.2">
      <c r="A800" s="126" t="s">
        <v>5971</v>
      </c>
      <c r="B800" s="20">
        <v>1048</v>
      </c>
      <c r="C800" s="20" t="str">
        <f>VLOOKUP(File2Modul(A800),ModulVerantwortung,2,FALSE)</f>
        <v>schult38</v>
      </c>
      <c r="D800" s="20"/>
      <c r="E800" s="109" t="s">
        <v>4013</v>
      </c>
      <c r="F800" s="126">
        <v>1</v>
      </c>
      <c r="G800" s="126">
        <v>0</v>
      </c>
      <c r="H800" s="126">
        <v>0</v>
      </c>
      <c r="I800" s="126">
        <v>1</v>
      </c>
      <c r="J800" s="126">
        <v>0</v>
      </c>
      <c r="K800" s="126">
        <v>0</v>
      </c>
      <c r="L800" s="126">
        <v>0</v>
      </c>
      <c r="M800" s="143"/>
      <c r="N800" s="126">
        <v>1</v>
      </c>
      <c r="Q800" s="126">
        <v>1</v>
      </c>
      <c r="U800" s="126">
        <v>1</v>
      </c>
      <c r="V800" s="126" t="s">
        <v>3507</v>
      </c>
      <c r="W800" s="126">
        <v>0</v>
      </c>
      <c r="X800" s="126">
        <v>1</v>
      </c>
      <c r="Y800" s="126">
        <v>1</v>
      </c>
      <c r="Z800" s="126">
        <v>0</v>
      </c>
      <c r="AA800" s="126">
        <v>0</v>
      </c>
      <c r="AB800" s="126">
        <v>0</v>
      </c>
      <c r="AC800" s="126">
        <v>0</v>
      </c>
      <c r="AD800" s="126">
        <v>0</v>
      </c>
      <c r="AE800" s="126">
        <v>0</v>
      </c>
      <c r="AF800" s="126">
        <v>1</v>
      </c>
      <c r="AG800" s="126">
        <v>0</v>
      </c>
      <c r="AH800" s="126">
        <v>0</v>
      </c>
      <c r="AI800" s="126">
        <v>1</v>
      </c>
      <c r="BR800" s="126">
        <v>9</v>
      </c>
      <c r="BS800" s="126">
        <v>9</v>
      </c>
      <c r="BT800" s="126">
        <v>9</v>
      </c>
      <c r="BV800" s="126">
        <v>1</v>
      </c>
      <c r="BW800" s="126">
        <v>1</v>
      </c>
      <c r="BX800" s="126">
        <v>1</v>
      </c>
      <c r="BY800" s="126">
        <v>0</v>
      </c>
      <c r="BZ800" s="126">
        <v>6</v>
      </c>
      <c r="CA800" s="126">
        <v>3</v>
      </c>
    </row>
    <row r="801" spans="1:79" s="126" customFormat="1" ht="11.25" customHeight="1" x14ac:dyDescent="0.2">
      <c r="A801" s="126" t="s">
        <v>5971</v>
      </c>
      <c r="B801" s="20">
        <v>0</v>
      </c>
      <c r="C801" s="20" t="str">
        <f>VLOOKUP(File2Modul(A801),ModulVerantwortung,2,FALSE)</f>
        <v>schult38</v>
      </c>
      <c r="D801" s="20"/>
      <c r="E801" s="109" t="s">
        <v>5971</v>
      </c>
      <c r="M801" s="143"/>
      <c r="O801" s="126">
        <f>IF(ISNUMBER(T801),IF(T801&lt;&gt;0,S801/T801,O$23),"")</f>
        <v>1.0182926829268293</v>
      </c>
      <c r="P801" s="126">
        <f>IF(AND(ISNUMBER(AQ801),ISNUMBER(AR801)),IF(OR(AQ801&lt;&gt;0,AR801&lt;&gt;0),(T801+BG801)/(AQ801+AR801),P$23),"")</f>
        <v>4672897.9626168227</v>
      </c>
      <c r="S801" s="126">
        <v>167</v>
      </c>
      <c r="T801" s="126">
        <v>164</v>
      </c>
      <c r="AJ801" s="126" t="s">
        <v>3502</v>
      </c>
      <c r="AK801" s="126">
        <v>13</v>
      </c>
      <c r="AL801" s="126">
        <v>0</v>
      </c>
      <c r="AM801" s="126">
        <v>15</v>
      </c>
      <c r="AN801" s="126">
        <v>52</v>
      </c>
      <c r="AO801" s="126" t="s">
        <v>3503</v>
      </c>
      <c r="AP801" s="126">
        <v>153</v>
      </c>
      <c r="AQ801" s="126">
        <v>40</v>
      </c>
      <c r="AR801" s="126">
        <v>174</v>
      </c>
      <c r="AS801" s="126">
        <v>1000000000</v>
      </c>
      <c r="AT801" s="126">
        <v>1272</v>
      </c>
      <c r="AU801" s="126">
        <v>1508</v>
      </c>
      <c r="AV801" s="126">
        <v>5497</v>
      </c>
      <c r="AW801" s="126">
        <v>6864224.0700000003</v>
      </c>
      <c r="AX801" s="126">
        <v>1000000000</v>
      </c>
      <c r="AY801" s="126">
        <v>1000000000</v>
      </c>
      <c r="AZ801" s="126">
        <v>8856527341138.6504</v>
      </c>
      <c r="BA801" s="126">
        <v>10.51</v>
      </c>
      <c r="BB801" s="126">
        <v>100</v>
      </c>
      <c r="BC801" s="126">
        <v>141343889</v>
      </c>
      <c r="BD801" s="126">
        <v>1051</v>
      </c>
      <c r="BE801" s="126">
        <v>442</v>
      </c>
      <c r="BF801" s="126">
        <v>587</v>
      </c>
      <c r="BG801" s="126">
        <v>1000000000</v>
      </c>
      <c r="BH801" s="126">
        <v>130</v>
      </c>
      <c r="BI801" s="126" t="s">
        <v>3504</v>
      </c>
      <c r="BJ801" s="126">
        <v>2.5289999999999999</v>
      </c>
      <c r="BK801" s="126">
        <v>3.1720000000000002</v>
      </c>
      <c r="BL801" s="126">
        <v>3.8210000000000002</v>
      </c>
      <c r="BM801" s="126">
        <v>3.5569999999999999</v>
      </c>
      <c r="BN801" s="126">
        <v>3.7450000000000001</v>
      </c>
      <c r="BO801" s="126">
        <v>3.839</v>
      </c>
      <c r="BP801" s="126" t="s">
        <v>3505</v>
      </c>
      <c r="BQ801" s="126">
        <v>1.0389999999999999</v>
      </c>
    </row>
    <row r="802" spans="1:79" s="126" customFormat="1" ht="11.25" customHeight="1" x14ac:dyDescent="0.2">
      <c r="A802" s="126" t="s">
        <v>5988</v>
      </c>
      <c r="B802" s="20">
        <v>41</v>
      </c>
      <c r="C802" s="20" t="str">
        <f>VLOOKUP(File2Modul(A802),ModulVerantwortung,2,FALSE)</f>
        <v>schult38</v>
      </c>
      <c r="D802" s="20"/>
      <c r="E802" s="109" t="s">
        <v>4014</v>
      </c>
      <c r="F802" s="126">
        <v>2</v>
      </c>
      <c r="G802" s="126">
        <v>1</v>
      </c>
      <c r="H802" s="126">
        <v>0</v>
      </c>
      <c r="I802" s="126">
        <v>2</v>
      </c>
      <c r="J802" s="126">
        <v>1</v>
      </c>
      <c r="K802" s="126">
        <v>0</v>
      </c>
      <c r="L802" s="126">
        <v>1</v>
      </c>
      <c r="M802" s="143" t="s">
        <v>5989</v>
      </c>
      <c r="N802" s="126">
        <v>6</v>
      </c>
      <c r="Q802" s="126">
        <v>0</v>
      </c>
      <c r="U802" s="126">
        <v>7</v>
      </c>
      <c r="V802" s="126" t="s">
        <v>3513</v>
      </c>
      <c r="W802" s="126">
        <v>1</v>
      </c>
      <c r="X802" s="126">
        <v>3</v>
      </c>
      <c r="Y802" s="126">
        <v>20</v>
      </c>
      <c r="Z802" s="126">
        <v>0</v>
      </c>
      <c r="AA802" s="126">
        <v>0</v>
      </c>
      <c r="AB802" s="126">
        <v>0</v>
      </c>
      <c r="AC802" s="126">
        <v>0</v>
      </c>
      <c r="AD802" s="126">
        <v>0</v>
      </c>
      <c r="AE802" s="126">
        <v>2</v>
      </c>
      <c r="AF802" s="126">
        <v>0.28999999999999998</v>
      </c>
      <c r="AG802" s="126">
        <v>0</v>
      </c>
      <c r="AH802" s="126">
        <v>0</v>
      </c>
      <c r="AI802" s="126">
        <v>1</v>
      </c>
      <c r="BR802" s="126">
        <v>4</v>
      </c>
      <c r="BS802" s="126">
        <v>5</v>
      </c>
      <c r="BT802" s="126">
        <v>6</v>
      </c>
      <c r="BV802" s="126">
        <v>10</v>
      </c>
      <c r="BW802" s="126">
        <v>8</v>
      </c>
      <c r="BX802" s="126">
        <v>1</v>
      </c>
      <c r="BY802" s="126">
        <v>0</v>
      </c>
      <c r="BZ802" s="126">
        <v>25</v>
      </c>
      <c r="CA802" s="126">
        <v>15</v>
      </c>
    </row>
    <row r="803" spans="1:79" s="126" customFormat="1" ht="11.25" customHeight="1" x14ac:dyDescent="0.2">
      <c r="A803" s="126" t="s">
        <v>5988</v>
      </c>
      <c r="B803" s="20">
        <v>72</v>
      </c>
      <c r="C803" s="20" t="str">
        <f>VLOOKUP(File2Modul(A803),ModulVerantwortung,2,FALSE)</f>
        <v>schult38</v>
      </c>
      <c r="D803" s="20"/>
      <c r="E803" s="109" t="s">
        <v>4015</v>
      </c>
      <c r="F803" s="126">
        <v>5</v>
      </c>
      <c r="G803" s="126">
        <v>2</v>
      </c>
      <c r="H803" s="126">
        <v>0</v>
      </c>
      <c r="I803" s="126">
        <v>5</v>
      </c>
      <c r="J803" s="126">
        <v>1</v>
      </c>
      <c r="K803" s="126">
        <v>0</v>
      </c>
      <c r="L803" s="126">
        <v>2</v>
      </c>
      <c r="M803" s="143" t="s">
        <v>5990</v>
      </c>
      <c r="N803" s="126">
        <v>19</v>
      </c>
      <c r="Q803" s="126">
        <v>0</v>
      </c>
      <c r="U803" s="126">
        <v>25</v>
      </c>
      <c r="V803" s="126" t="s">
        <v>3594</v>
      </c>
      <c r="W803" s="126">
        <v>2</v>
      </c>
      <c r="X803" s="126">
        <v>7</v>
      </c>
      <c r="Y803" s="126">
        <v>47</v>
      </c>
      <c r="Z803" s="126">
        <v>0</v>
      </c>
      <c r="AA803" s="126">
        <v>0</v>
      </c>
      <c r="AB803" s="126">
        <v>0</v>
      </c>
      <c r="AC803" s="126">
        <v>0</v>
      </c>
      <c r="AD803" s="126">
        <v>0</v>
      </c>
      <c r="AE803" s="126">
        <v>3</v>
      </c>
      <c r="AF803" s="126">
        <v>0.2</v>
      </c>
      <c r="AG803" s="126">
        <v>1</v>
      </c>
      <c r="AH803" s="126">
        <v>1</v>
      </c>
      <c r="AI803" s="126">
        <v>1</v>
      </c>
      <c r="BR803" s="126">
        <v>4</v>
      </c>
      <c r="BS803" s="126">
        <v>5</v>
      </c>
      <c r="BT803" s="126">
        <v>6</v>
      </c>
      <c r="BV803" s="126">
        <v>30</v>
      </c>
      <c r="BW803" s="126">
        <v>22</v>
      </c>
      <c r="BX803" s="126">
        <v>1</v>
      </c>
      <c r="BY803" s="126">
        <v>4</v>
      </c>
      <c r="BZ803" s="126">
        <v>79</v>
      </c>
      <c r="CA803" s="126">
        <v>43</v>
      </c>
    </row>
    <row r="804" spans="1:79" s="126" customFormat="1" ht="11.25" customHeight="1" x14ac:dyDescent="0.2">
      <c r="A804" s="126" t="s">
        <v>5988</v>
      </c>
      <c r="B804" s="20">
        <v>0</v>
      </c>
      <c r="C804" s="20" t="str">
        <f>VLOOKUP(File2Modul(A804),ModulVerantwortung,2,FALSE)</f>
        <v>schult38</v>
      </c>
      <c r="D804" s="20"/>
      <c r="E804" s="109" t="s">
        <v>5988</v>
      </c>
      <c r="M804" s="143"/>
      <c r="O804" s="126">
        <f>IF(ISNUMBER(T804),IF(T804&lt;&gt;0,S804/T804,O$23),"")</f>
        <v>0.33333333333333331</v>
      </c>
      <c r="P804" s="126">
        <f>IF(AND(ISNUMBER(AQ804),ISNUMBER(AR804)),IF(OR(AQ804&lt;&gt;0,AR804&lt;&gt;0),(T804+BG804)/(AQ804+AR804),P$23),"")</f>
        <v>21276596.319148935</v>
      </c>
      <c r="S804" s="126">
        <v>9</v>
      </c>
      <c r="T804" s="126">
        <v>27</v>
      </c>
      <c r="AJ804" s="126" t="s">
        <v>3502</v>
      </c>
      <c r="AK804" s="126">
        <v>1</v>
      </c>
      <c r="AL804" s="126">
        <v>0</v>
      </c>
      <c r="AM804" s="126">
        <v>2</v>
      </c>
      <c r="AN804" s="126">
        <v>2</v>
      </c>
      <c r="AO804" s="126" t="s">
        <v>3503</v>
      </c>
      <c r="AP804" s="126">
        <v>21</v>
      </c>
      <c r="AQ804" s="126">
        <v>26</v>
      </c>
      <c r="AR804" s="126">
        <v>21</v>
      </c>
      <c r="AS804" s="126">
        <v>1000000000</v>
      </c>
      <c r="AT804" s="126">
        <v>208</v>
      </c>
      <c r="AU804" s="126">
        <v>214</v>
      </c>
      <c r="AV804" s="126">
        <v>711</v>
      </c>
      <c r="AW804" s="126">
        <v>53387986.159999996</v>
      </c>
      <c r="AX804" s="126">
        <v>1000000000</v>
      </c>
      <c r="AY804" s="126">
        <v>1000000000</v>
      </c>
      <c r="AZ804" s="126">
        <v>49424718792210</v>
      </c>
      <c r="BA804" s="126">
        <v>0.01</v>
      </c>
      <c r="BB804" s="126">
        <v>100</v>
      </c>
      <c r="BC804" s="126">
        <v>444697022</v>
      </c>
      <c r="BD804" s="126">
        <v>121</v>
      </c>
      <c r="BE804" s="126">
        <v>57</v>
      </c>
      <c r="BF804" s="126">
        <v>64</v>
      </c>
      <c r="BG804" s="126">
        <v>1000000000</v>
      </c>
      <c r="BH804" s="126">
        <v>5</v>
      </c>
      <c r="BI804" s="126" t="s">
        <v>3504</v>
      </c>
      <c r="BJ804" s="126">
        <v>0.26100000000000001</v>
      </c>
      <c r="BK804" s="126">
        <v>0.28199999999999997</v>
      </c>
      <c r="BL804" s="126">
        <v>0.28599999999999998</v>
      </c>
      <c r="BM804" s="126">
        <v>1.5009999999999999</v>
      </c>
      <c r="BN804" s="126">
        <v>1.605</v>
      </c>
      <c r="BO804" s="126">
        <v>1.6739999999999999</v>
      </c>
      <c r="BP804" s="126" t="s">
        <v>3505</v>
      </c>
      <c r="BQ804" s="126">
        <v>1.2170000000000001</v>
      </c>
    </row>
    <row r="805" spans="1:79" s="126" customFormat="1" ht="11.25" customHeight="1" x14ac:dyDescent="0.2">
      <c r="A805" s="126" t="s">
        <v>5991</v>
      </c>
      <c r="B805" s="20">
        <v>34</v>
      </c>
      <c r="C805" s="20" t="str">
        <f>VLOOKUP(File2Modul(A805),ModulVerantwortung,2,FALSE)</f>
        <v>schult38</v>
      </c>
      <c r="D805" s="20"/>
      <c r="E805" s="109" t="s">
        <v>4016</v>
      </c>
      <c r="F805" s="126">
        <v>1</v>
      </c>
      <c r="G805" s="126">
        <v>0</v>
      </c>
      <c r="H805" s="126">
        <v>0</v>
      </c>
      <c r="I805" s="126">
        <v>1</v>
      </c>
      <c r="J805" s="126">
        <v>1</v>
      </c>
      <c r="K805" s="126">
        <v>0</v>
      </c>
      <c r="L805" s="126">
        <v>1</v>
      </c>
      <c r="M805" s="143" t="s">
        <v>5992</v>
      </c>
      <c r="N805" s="126">
        <v>2</v>
      </c>
      <c r="Q805" s="126">
        <v>0</v>
      </c>
      <c r="U805" s="126">
        <v>2</v>
      </c>
      <c r="V805" s="126" t="s">
        <v>3507</v>
      </c>
      <c r="W805" s="126">
        <v>1</v>
      </c>
      <c r="X805" s="126">
        <v>2</v>
      </c>
      <c r="Y805" s="126">
        <v>2</v>
      </c>
      <c r="Z805" s="126">
        <v>0</v>
      </c>
      <c r="AA805" s="126">
        <v>0</v>
      </c>
      <c r="AB805" s="126">
        <v>0</v>
      </c>
      <c r="AC805" s="126">
        <v>0</v>
      </c>
      <c r="AD805" s="126">
        <v>0</v>
      </c>
      <c r="AE805" s="126">
        <v>0</v>
      </c>
      <c r="AF805" s="126">
        <v>0.5</v>
      </c>
      <c r="AG805" s="126">
        <v>0</v>
      </c>
      <c r="AH805" s="126">
        <v>0</v>
      </c>
      <c r="AI805" s="126">
        <v>1</v>
      </c>
      <c r="BR805" s="126">
        <v>6</v>
      </c>
      <c r="BS805" s="126">
        <v>6</v>
      </c>
      <c r="BT805" s="126">
        <v>6</v>
      </c>
      <c r="BV805" s="126">
        <v>2</v>
      </c>
      <c r="BW805" s="126">
        <v>2</v>
      </c>
      <c r="BX805" s="126">
        <v>1</v>
      </c>
      <c r="BY805" s="126">
        <v>0</v>
      </c>
      <c r="BZ805" s="126">
        <v>9</v>
      </c>
      <c r="CA805" s="126">
        <v>3</v>
      </c>
    </row>
    <row r="806" spans="1:79" s="126" customFormat="1" ht="11.25" customHeight="1" x14ac:dyDescent="0.2">
      <c r="A806" s="126" t="s">
        <v>5991</v>
      </c>
      <c r="B806" s="20">
        <v>0</v>
      </c>
      <c r="C806" s="20" t="str">
        <f>VLOOKUP(File2Modul(A806),ModulVerantwortung,2,FALSE)</f>
        <v>schult38</v>
      </c>
      <c r="D806" s="20"/>
      <c r="E806" s="109" t="s">
        <v>5991</v>
      </c>
      <c r="M806" s="143"/>
      <c r="O806" s="126">
        <f>IF(ISNUMBER(T806),IF(T806&lt;&gt;0,S806/T806,O$23),"")</f>
        <v>1</v>
      </c>
      <c r="P806" s="126">
        <f>IF(AND(ISNUMBER(AQ806),ISNUMBER(AR806)),IF(OR(AQ806&lt;&gt;0,AR806&lt;&gt;0),(T806+BG806)/(AQ806+AR806),P$23),"")</f>
        <v>58823529.529411763</v>
      </c>
      <c r="S806" s="126">
        <v>2</v>
      </c>
      <c r="T806" s="126">
        <v>2</v>
      </c>
      <c r="AJ806" s="126" t="s">
        <v>3502</v>
      </c>
      <c r="AK806" s="126">
        <v>0</v>
      </c>
      <c r="AL806" s="126">
        <v>0</v>
      </c>
      <c r="AM806" s="126">
        <v>1</v>
      </c>
      <c r="AN806" s="126">
        <v>8</v>
      </c>
      <c r="AO806" s="126" t="s">
        <v>3503</v>
      </c>
      <c r="AP806" s="126">
        <v>4</v>
      </c>
      <c r="AQ806" s="126">
        <v>13</v>
      </c>
      <c r="AR806" s="126">
        <v>4</v>
      </c>
      <c r="AS806" s="126">
        <v>1000000000</v>
      </c>
      <c r="AT806" s="126">
        <v>58</v>
      </c>
      <c r="AU806" s="126">
        <v>56</v>
      </c>
      <c r="AV806" s="126">
        <v>162</v>
      </c>
      <c r="AW806" s="126">
        <v>263541079.09999999</v>
      </c>
      <c r="AX806" s="126">
        <v>1000000000</v>
      </c>
      <c r="AY806" s="126">
        <v>1000000000</v>
      </c>
      <c r="AZ806" s="126">
        <v>179535727994563</v>
      </c>
      <c r="BA806" s="126">
        <v>0</v>
      </c>
      <c r="BB806" s="126">
        <v>100</v>
      </c>
      <c r="BC806" s="126">
        <v>1000000000</v>
      </c>
      <c r="BD806" s="126">
        <v>38</v>
      </c>
      <c r="BE806" s="126">
        <v>5</v>
      </c>
      <c r="BF806" s="126">
        <v>5</v>
      </c>
      <c r="BG806" s="126">
        <v>1000000000</v>
      </c>
      <c r="BH806" s="126">
        <v>0</v>
      </c>
      <c r="BI806" s="126" t="s">
        <v>3504</v>
      </c>
      <c r="BJ806" s="126">
        <v>7.6999999999999999E-2</v>
      </c>
      <c r="BK806" s="126">
        <v>7.6999999999999999E-2</v>
      </c>
      <c r="BL806" s="126">
        <v>7.0999999999999994E-2</v>
      </c>
      <c r="BM806" s="126">
        <v>0.94599999999999995</v>
      </c>
      <c r="BN806" s="126">
        <v>1.0189999999999999</v>
      </c>
      <c r="BO806" s="126">
        <v>1.073</v>
      </c>
      <c r="BP806" s="126" t="s">
        <v>3505</v>
      </c>
      <c r="BQ806" s="126">
        <v>6.024</v>
      </c>
    </row>
    <row r="807" spans="1:79" s="126" customFormat="1" ht="11.25" customHeight="1" x14ac:dyDescent="0.2">
      <c r="A807" s="126" t="s">
        <v>5993</v>
      </c>
      <c r="B807" s="20">
        <v>184</v>
      </c>
      <c r="C807" s="20" t="str">
        <f>VLOOKUP(File2Modul(A807),ModulVerantwortung,2,FALSE)</f>
        <v>schult38</v>
      </c>
      <c r="D807" s="20"/>
      <c r="E807" s="109" t="s">
        <v>4017</v>
      </c>
      <c r="F807" s="126">
        <v>2</v>
      </c>
      <c r="G807" s="126">
        <v>1</v>
      </c>
      <c r="H807" s="126">
        <v>0</v>
      </c>
      <c r="I807" s="126">
        <v>2</v>
      </c>
      <c r="J807" s="126">
        <v>0</v>
      </c>
      <c r="K807" s="126">
        <v>0</v>
      </c>
      <c r="L807" s="126">
        <v>8</v>
      </c>
      <c r="M807" s="143" t="s">
        <v>5994</v>
      </c>
      <c r="N807" s="126">
        <v>9</v>
      </c>
      <c r="Q807" s="126">
        <v>0</v>
      </c>
      <c r="U807" s="126">
        <v>9</v>
      </c>
      <c r="V807" s="126" t="s">
        <v>3513</v>
      </c>
      <c r="W807" s="126">
        <v>8</v>
      </c>
      <c r="X807" s="126">
        <v>10</v>
      </c>
      <c r="Y807" s="126">
        <v>25</v>
      </c>
      <c r="Z807" s="126">
        <v>0</v>
      </c>
      <c r="AA807" s="126">
        <v>0</v>
      </c>
      <c r="AB807" s="126">
        <v>0</v>
      </c>
      <c r="AC807" s="126">
        <v>0</v>
      </c>
      <c r="AD807" s="126">
        <v>0</v>
      </c>
      <c r="AE807" s="126">
        <v>1</v>
      </c>
      <c r="AF807" s="126">
        <v>0.22</v>
      </c>
      <c r="AG807" s="126">
        <v>0</v>
      </c>
      <c r="AH807" s="126">
        <v>0</v>
      </c>
      <c r="AI807" s="126">
        <v>1</v>
      </c>
      <c r="BR807" s="126">
        <v>5</v>
      </c>
      <c r="BS807" s="126">
        <v>6</v>
      </c>
      <c r="BT807" s="126">
        <v>7</v>
      </c>
      <c r="BV807" s="126">
        <v>11</v>
      </c>
      <c r="BW807" s="126">
        <v>10</v>
      </c>
      <c r="BX807" s="126">
        <v>0</v>
      </c>
      <c r="BY807" s="126">
        <v>0</v>
      </c>
      <c r="BZ807" s="126">
        <v>48</v>
      </c>
      <c r="CA807" s="126">
        <v>17</v>
      </c>
    </row>
    <row r="808" spans="1:79" s="126" customFormat="1" ht="11.25" customHeight="1" x14ac:dyDescent="0.2">
      <c r="A808" s="126" t="s">
        <v>5993</v>
      </c>
      <c r="B808" s="20">
        <v>217</v>
      </c>
      <c r="C808" s="20" t="str">
        <f>VLOOKUP(File2Modul(A808),ModulVerantwortung,2,FALSE)</f>
        <v>schult38</v>
      </c>
      <c r="D808" s="20"/>
      <c r="E808" s="109" t="s">
        <v>4018</v>
      </c>
      <c r="F808" s="126">
        <v>2</v>
      </c>
      <c r="G808" s="126">
        <v>1</v>
      </c>
      <c r="H808" s="126">
        <v>0</v>
      </c>
      <c r="I808" s="126">
        <v>2</v>
      </c>
      <c r="J808" s="126">
        <v>0</v>
      </c>
      <c r="K808" s="126">
        <v>0</v>
      </c>
      <c r="L808" s="126">
        <v>6</v>
      </c>
      <c r="M808" s="143" t="s">
        <v>5995</v>
      </c>
      <c r="N808" s="126">
        <v>7</v>
      </c>
      <c r="Q808" s="126">
        <v>0</v>
      </c>
      <c r="U808" s="126">
        <v>7</v>
      </c>
      <c r="V808" s="126" t="s">
        <v>3513</v>
      </c>
      <c r="W808" s="126">
        <v>6</v>
      </c>
      <c r="X808" s="126">
        <v>8</v>
      </c>
      <c r="Y808" s="126">
        <v>21</v>
      </c>
      <c r="Z808" s="126">
        <v>0</v>
      </c>
      <c r="AA808" s="126">
        <v>0</v>
      </c>
      <c r="AB808" s="126">
        <v>0</v>
      </c>
      <c r="AC808" s="126">
        <v>0</v>
      </c>
      <c r="AD808" s="126">
        <v>0</v>
      </c>
      <c r="AE808" s="126">
        <v>1</v>
      </c>
      <c r="AF808" s="126">
        <v>0.28999999999999998</v>
      </c>
      <c r="AG808" s="126">
        <v>0</v>
      </c>
      <c r="AH808" s="126">
        <v>0</v>
      </c>
      <c r="AI808" s="126">
        <v>1</v>
      </c>
      <c r="BR808" s="126">
        <v>6</v>
      </c>
      <c r="BS808" s="126">
        <v>7</v>
      </c>
      <c r="BT808" s="126">
        <v>8</v>
      </c>
      <c r="BV808" s="126">
        <v>9</v>
      </c>
      <c r="BW808" s="126">
        <v>8</v>
      </c>
      <c r="BX808" s="126">
        <v>0</v>
      </c>
      <c r="BY808" s="126">
        <v>0</v>
      </c>
      <c r="BZ808" s="126">
        <v>42</v>
      </c>
      <c r="CA808" s="126">
        <v>15</v>
      </c>
    </row>
    <row r="809" spans="1:79" s="126" customFormat="1" ht="11.25" customHeight="1" x14ac:dyDescent="0.2">
      <c r="A809" s="126" t="s">
        <v>5993</v>
      </c>
      <c r="B809" s="20">
        <v>246</v>
      </c>
      <c r="C809" s="20" t="str">
        <f>VLOOKUP(File2Modul(A809),ModulVerantwortung,2,FALSE)</f>
        <v>schult38</v>
      </c>
      <c r="D809" s="20"/>
      <c r="E809" s="109" t="s">
        <v>4019</v>
      </c>
      <c r="F809" s="126">
        <v>2</v>
      </c>
      <c r="G809" s="126">
        <v>1</v>
      </c>
      <c r="H809" s="126">
        <v>0</v>
      </c>
      <c r="I809" s="126">
        <v>2</v>
      </c>
      <c r="J809" s="126">
        <v>0</v>
      </c>
      <c r="K809" s="126">
        <v>0</v>
      </c>
      <c r="L809" s="126">
        <v>8</v>
      </c>
      <c r="M809" s="143" t="s">
        <v>5996</v>
      </c>
      <c r="N809" s="126">
        <v>9</v>
      </c>
      <c r="Q809" s="126">
        <v>0</v>
      </c>
      <c r="U809" s="126">
        <v>9</v>
      </c>
      <c r="V809" s="126" t="s">
        <v>3513</v>
      </c>
      <c r="W809" s="126">
        <v>8</v>
      </c>
      <c r="X809" s="126">
        <v>10</v>
      </c>
      <c r="Y809" s="126">
        <v>31</v>
      </c>
      <c r="Z809" s="126">
        <v>0</v>
      </c>
      <c r="AA809" s="126">
        <v>0</v>
      </c>
      <c r="AB809" s="126">
        <v>0</v>
      </c>
      <c r="AC809" s="126">
        <v>0</v>
      </c>
      <c r="AD809" s="126">
        <v>0</v>
      </c>
      <c r="AE809" s="126">
        <v>1</v>
      </c>
      <c r="AF809" s="126">
        <v>0.22</v>
      </c>
      <c r="AG809" s="126">
        <v>0</v>
      </c>
      <c r="AH809" s="126">
        <v>0</v>
      </c>
      <c r="AI809" s="126">
        <v>1</v>
      </c>
      <c r="BR809" s="126">
        <v>5</v>
      </c>
      <c r="BS809" s="126">
        <v>6</v>
      </c>
      <c r="BT809" s="126">
        <v>7</v>
      </c>
      <c r="BV809" s="126">
        <v>11</v>
      </c>
      <c r="BW809" s="126">
        <v>10</v>
      </c>
      <c r="BX809" s="126">
        <v>0</v>
      </c>
      <c r="BY809" s="126">
        <v>0</v>
      </c>
      <c r="BZ809" s="126">
        <v>48</v>
      </c>
      <c r="CA809" s="126">
        <v>17</v>
      </c>
    </row>
    <row r="810" spans="1:79" s="126" customFormat="1" ht="11.25" customHeight="1" x14ac:dyDescent="0.2">
      <c r="A810" s="126" t="s">
        <v>5993</v>
      </c>
      <c r="B810" s="20">
        <v>285</v>
      </c>
      <c r="C810" s="20" t="str">
        <f>VLOOKUP(File2Modul(A810),ModulVerantwortung,2,FALSE)</f>
        <v>schult38</v>
      </c>
      <c r="D810" s="20"/>
      <c r="E810" s="109" t="s">
        <v>4020</v>
      </c>
      <c r="F810" s="126">
        <v>2</v>
      </c>
      <c r="G810" s="126">
        <v>1</v>
      </c>
      <c r="H810" s="126">
        <v>0</v>
      </c>
      <c r="I810" s="126">
        <v>2</v>
      </c>
      <c r="J810" s="126">
        <v>0</v>
      </c>
      <c r="K810" s="126">
        <v>0</v>
      </c>
      <c r="L810" s="126">
        <v>5</v>
      </c>
      <c r="M810" s="143" t="s">
        <v>5997</v>
      </c>
      <c r="N810" s="126">
        <v>6</v>
      </c>
      <c r="Q810" s="126">
        <v>0</v>
      </c>
      <c r="U810" s="126">
        <v>6</v>
      </c>
      <c r="V810" s="126" t="s">
        <v>3513</v>
      </c>
      <c r="W810" s="126">
        <v>5</v>
      </c>
      <c r="X810" s="126">
        <v>7</v>
      </c>
      <c r="Y810" s="126">
        <v>20</v>
      </c>
      <c r="Z810" s="126">
        <v>0</v>
      </c>
      <c r="AA810" s="126">
        <v>0</v>
      </c>
      <c r="AB810" s="126">
        <v>0</v>
      </c>
      <c r="AC810" s="126">
        <v>0</v>
      </c>
      <c r="AD810" s="126">
        <v>0</v>
      </c>
      <c r="AE810" s="126">
        <v>1</v>
      </c>
      <c r="AF810" s="126">
        <v>0.33</v>
      </c>
      <c r="AG810" s="126">
        <v>0</v>
      </c>
      <c r="AH810" s="126">
        <v>0</v>
      </c>
      <c r="AI810" s="126">
        <v>1</v>
      </c>
      <c r="BR810" s="126">
        <v>6</v>
      </c>
      <c r="BS810" s="126">
        <v>7</v>
      </c>
      <c r="BT810" s="126">
        <v>8</v>
      </c>
      <c r="BV810" s="126">
        <v>8</v>
      </c>
      <c r="BW810" s="126">
        <v>7</v>
      </c>
      <c r="BX810" s="126">
        <v>0</v>
      </c>
      <c r="BY810" s="126">
        <v>0</v>
      </c>
      <c r="BZ810" s="126">
        <v>39</v>
      </c>
      <c r="CA810" s="126">
        <v>14</v>
      </c>
    </row>
    <row r="811" spans="1:79" s="126" customFormat="1" ht="11.25" customHeight="1" x14ac:dyDescent="0.2">
      <c r="A811" s="126" t="s">
        <v>5993</v>
      </c>
      <c r="B811" s="20">
        <v>313</v>
      </c>
      <c r="C811" s="20" t="str">
        <f>VLOOKUP(File2Modul(A811),ModulVerantwortung,2,FALSE)</f>
        <v>schult38</v>
      </c>
      <c r="D811" s="20"/>
      <c r="E811" s="109" t="s">
        <v>4021</v>
      </c>
      <c r="F811" s="126">
        <v>4</v>
      </c>
      <c r="G811" s="126">
        <v>2</v>
      </c>
      <c r="H811" s="126">
        <v>0</v>
      </c>
      <c r="I811" s="126">
        <v>5</v>
      </c>
      <c r="J811" s="126">
        <v>0</v>
      </c>
      <c r="K811" s="126">
        <v>0</v>
      </c>
      <c r="L811" s="126">
        <v>5</v>
      </c>
      <c r="M811" s="143" t="s">
        <v>5998</v>
      </c>
      <c r="N811" s="126">
        <v>8</v>
      </c>
      <c r="Q811" s="126">
        <v>0</v>
      </c>
      <c r="U811" s="126">
        <v>8</v>
      </c>
      <c r="V811" s="126" t="s">
        <v>3767</v>
      </c>
      <c r="W811" s="126">
        <v>5</v>
      </c>
      <c r="X811" s="126">
        <v>9</v>
      </c>
      <c r="Y811" s="126">
        <v>28</v>
      </c>
      <c r="Z811" s="126">
        <v>0</v>
      </c>
      <c r="AA811" s="126">
        <v>0</v>
      </c>
      <c r="AB811" s="126">
        <v>0</v>
      </c>
      <c r="AC811" s="126">
        <v>0</v>
      </c>
      <c r="AD811" s="126">
        <v>0</v>
      </c>
      <c r="AE811" s="126">
        <v>1</v>
      </c>
      <c r="AF811" s="126">
        <v>0.63</v>
      </c>
      <c r="AG811" s="126">
        <v>1</v>
      </c>
      <c r="AH811" s="126">
        <v>0</v>
      </c>
      <c r="AI811" s="126">
        <v>1</v>
      </c>
      <c r="BR811" s="126">
        <v>6</v>
      </c>
      <c r="BS811" s="126">
        <v>8</v>
      </c>
      <c r="BT811" s="126">
        <v>9</v>
      </c>
      <c r="BV811" s="126">
        <v>12</v>
      </c>
      <c r="BW811" s="126">
        <v>9</v>
      </c>
      <c r="BX811" s="126">
        <v>0</v>
      </c>
      <c r="BY811" s="126">
        <v>0</v>
      </c>
      <c r="BZ811" s="126">
        <v>55</v>
      </c>
      <c r="CA811" s="126">
        <v>20</v>
      </c>
    </row>
    <row r="812" spans="1:79" s="126" customFormat="1" ht="11.25" customHeight="1" x14ac:dyDescent="0.2">
      <c r="A812" s="126" t="s">
        <v>5993</v>
      </c>
      <c r="B812" s="20">
        <v>349</v>
      </c>
      <c r="C812" s="20" t="str">
        <f>VLOOKUP(File2Modul(A812),ModulVerantwortung,2,FALSE)</f>
        <v>schult38</v>
      </c>
      <c r="D812" s="20"/>
      <c r="E812" s="109" t="s">
        <v>4022</v>
      </c>
      <c r="F812" s="126">
        <v>2</v>
      </c>
      <c r="G812" s="126">
        <v>1</v>
      </c>
      <c r="H812" s="126">
        <v>0</v>
      </c>
      <c r="I812" s="126">
        <v>2</v>
      </c>
      <c r="J812" s="126">
        <v>0</v>
      </c>
      <c r="K812" s="126">
        <v>0</v>
      </c>
      <c r="L812" s="126">
        <v>1</v>
      </c>
      <c r="M812" s="143" t="s">
        <v>5999</v>
      </c>
      <c r="N812" s="126">
        <v>2</v>
      </c>
      <c r="Q812" s="126">
        <v>0</v>
      </c>
      <c r="U812" s="126">
        <v>2</v>
      </c>
      <c r="V812" s="126" t="s">
        <v>3513</v>
      </c>
      <c r="W812" s="126">
        <v>1</v>
      </c>
      <c r="X812" s="126">
        <v>3</v>
      </c>
      <c r="Y812" s="126">
        <v>8</v>
      </c>
      <c r="Z812" s="126">
        <v>0</v>
      </c>
      <c r="AA812" s="126">
        <v>0</v>
      </c>
      <c r="AB812" s="126">
        <v>0</v>
      </c>
      <c r="AC812" s="126">
        <v>0</v>
      </c>
      <c r="AD812" s="126">
        <v>0</v>
      </c>
      <c r="AE812" s="126">
        <v>0</v>
      </c>
      <c r="AF812" s="126">
        <v>1</v>
      </c>
      <c r="AG812" s="126">
        <v>0</v>
      </c>
      <c r="AH812" s="126">
        <v>0</v>
      </c>
      <c r="AI812" s="126">
        <v>1</v>
      </c>
      <c r="BR812" s="126">
        <v>5</v>
      </c>
      <c r="BS812" s="126">
        <v>7</v>
      </c>
      <c r="BT812" s="126">
        <v>7</v>
      </c>
      <c r="BV812" s="126">
        <v>3</v>
      </c>
      <c r="BW812" s="126">
        <v>2</v>
      </c>
      <c r="BX812" s="126">
        <v>0</v>
      </c>
      <c r="BY812" s="126">
        <v>0</v>
      </c>
      <c r="BZ812" s="126">
        <v>12</v>
      </c>
      <c r="CA812" s="126">
        <v>3</v>
      </c>
    </row>
    <row r="813" spans="1:79" s="126" customFormat="1" ht="11.25" customHeight="1" x14ac:dyDescent="0.2">
      <c r="A813" s="126" t="s">
        <v>5993</v>
      </c>
      <c r="B813" s="20">
        <v>365</v>
      </c>
      <c r="C813" s="20" t="str">
        <f>VLOOKUP(File2Modul(A813),ModulVerantwortung,2,FALSE)</f>
        <v>schult38</v>
      </c>
      <c r="D813" s="20"/>
      <c r="E813" s="109" t="s">
        <v>4023</v>
      </c>
      <c r="F813" s="126">
        <v>2</v>
      </c>
      <c r="G813" s="126">
        <v>1</v>
      </c>
      <c r="H813" s="126">
        <v>0</v>
      </c>
      <c r="I813" s="126">
        <v>2</v>
      </c>
      <c r="J813" s="126">
        <v>0</v>
      </c>
      <c r="K813" s="126">
        <v>0</v>
      </c>
      <c r="L813" s="126">
        <v>9</v>
      </c>
      <c r="M813" s="143" t="s">
        <v>6000</v>
      </c>
      <c r="N813" s="126">
        <v>10</v>
      </c>
      <c r="Q813" s="126">
        <v>0</v>
      </c>
      <c r="U813" s="126">
        <v>10</v>
      </c>
      <c r="V813" s="126" t="s">
        <v>3513</v>
      </c>
      <c r="W813" s="126">
        <v>9</v>
      </c>
      <c r="X813" s="126">
        <v>11</v>
      </c>
      <c r="Y813" s="126">
        <v>32</v>
      </c>
      <c r="Z813" s="126">
        <v>0</v>
      </c>
      <c r="AA813" s="126">
        <v>0</v>
      </c>
      <c r="AB813" s="126">
        <v>0</v>
      </c>
      <c r="AC813" s="126">
        <v>0</v>
      </c>
      <c r="AD813" s="126">
        <v>0</v>
      </c>
      <c r="AE813" s="126">
        <v>1</v>
      </c>
      <c r="AF813" s="126">
        <v>0.2</v>
      </c>
      <c r="AG813" s="126">
        <v>0</v>
      </c>
      <c r="AH813" s="126">
        <v>0</v>
      </c>
      <c r="AI813" s="126">
        <v>1</v>
      </c>
      <c r="BR813" s="126">
        <v>5</v>
      </c>
      <c r="BS813" s="126">
        <v>6</v>
      </c>
      <c r="BT813" s="126">
        <v>6</v>
      </c>
      <c r="BV813" s="126">
        <v>12</v>
      </c>
      <c r="BW813" s="126">
        <v>11</v>
      </c>
      <c r="BX813" s="126">
        <v>0</v>
      </c>
      <c r="BY813" s="126">
        <v>0</v>
      </c>
      <c r="BZ813" s="126">
        <v>51</v>
      </c>
      <c r="CA813" s="126">
        <v>18</v>
      </c>
    </row>
    <row r="814" spans="1:79" s="126" customFormat="1" ht="11.25" customHeight="1" x14ac:dyDescent="0.2">
      <c r="A814" s="126" t="s">
        <v>5993</v>
      </c>
      <c r="B814" s="20">
        <v>405</v>
      </c>
      <c r="C814" s="20" t="str">
        <f>VLOOKUP(File2Modul(A814),ModulVerantwortung,2,FALSE)</f>
        <v>schult38</v>
      </c>
      <c r="D814" s="20"/>
      <c r="E814" s="109" t="s">
        <v>4024</v>
      </c>
      <c r="F814" s="126">
        <v>2</v>
      </c>
      <c r="G814" s="126">
        <v>1</v>
      </c>
      <c r="H814" s="126">
        <v>0</v>
      </c>
      <c r="I814" s="126">
        <v>2</v>
      </c>
      <c r="J814" s="126">
        <v>0</v>
      </c>
      <c r="K814" s="126">
        <v>0</v>
      </c>
      <c r="L814" s="126">
        <v>5</v>
      </c>
      <c r="M814" s="143" t="s">
        <v>6001</v>
      </c>
      <c r="N814" s="126">
        <v>6</v>
      </c>
      <c r="Q814" s="126">
        <v>0</v>
      </c>
      <c r="U814" s="126">
        <v>6</v>
      </c>
      <c r="V814" s="126" t="s">
        <v>3513</v>
      </c>
      <c r="W814" s="126">
        <v>5</v>
      </c>
      <c r="X814" s="126">
        <v>7</v>
      </c>
      <c r="Y814" s="126">
        <v>19</v>
      </c>
      <c r="Z814" s="126">
        <v>0</v>
      </c>
      <c r="AA814" s="126">
        <v>0</v>
      </c>
      <c r="AB814" s="126">
        <v>0</v>
      </c>
      <c r="AC814" s="126">
        <v>0</v>
      </c>
      <c r="AD814" s="126">
        <v>0</v>
      </c>
      <c r="AE814" s="126">
        <v>1</v>
      </c>
      <c r="AF814" s="126">
        <v>0.33</v>
      </c>
      <c r="AG814" s="126">
        <v>0</v>
      </c>
      <c r="AH814" s="126">
        <v>0</v>
      </c>
      <c r="AI814" s="126">
        <v>1</v>
      </c>
      <c r="BR814" s="126">
        <v>6</v>
      </c>
      <c r="BS814" s="126">
        <v>7</v>
      </c>
      <c r="BT814" s="126">
        <v>8</v>
      </c>
      <c r="BV814" s="126">
        <v>8</v>
      </c>
      <c r="BW814" s="126">
        <v>7</v>
      </c>
      <c r="BX814" s="126">
        <v>0</v>
      </c>
      <c r="BY814" s="126">
        <v>0</v>
      </c>
      <c r="BZ814" s="126">
        <v>39</v>
      </c>
      <c r="CA814" s="126">
        <v>14</v>
      </c>
    </row>
    <row r="815" spans="1:79" s="126" customFormat="1" ht="11.25" customHeight="1" x14ac:dyDescent="0.2">
      <c r="A815" s="126" t="s">
        <v>5993</v>
      </c>
      <c r="B815" s="20">
        <v>432</v>
      </c>
      <c r="C815" s="20" t="str">
        <f>VLOOKUP(File2Modul(A815),ModulVerantwortung,2,FALSE)</f>
        <v>schult38</v>
      </c>
      <c r="D815" s="20"/>
      <c r="E815" s="109" t="s">
        <v>4025</v>
      </c>
      <c r="F815" s="126">
        <v>2</v>
      </c>
      <c r="G815" s="126">
        <v>1</v>
      </c>
      <c r="H815" s="126">
        <v>0</v>
      </c>
      <c r="I815" s="126">
        <v>2</v>
      </c>
      <c r="J815" s="126">
        <v>0</v>
      </c>
      <c r="K815" s="126">
        <v>0</v>
      </c>
      <c r="L815" s="126">
        <v>6</v>
      </c>
      <c r="M815" s="143" t="s">
        <v>6002</v>
      </c>
      <c r="N815" s="126">
        <v>7</v>
      </c>
      <c r="Q815" s="126">
        <v>0</v>
      </c>
      <c r="U815" s="126">
        <v>7</v>
      </c>
      <c r="V815" s="126" t="s">
        <v>3513</v>
      </c>
      <c r="W815" s="126">
        <v>6</v>
      </c>
      <c r="X815" s="126">
        <v>8</v>
      </c>
      <c r="Y815" s="126">
        <v>23</v>
      </c>
      <c r="Z815" s="126">
        <v>0</v>
      </c>
      <c r="AA815" s="126">
        <v>0</v>
      </c>
      <c r="AB815" s="126">
        <v>0</v>
      </c>
      <c r="AC815" s="126">
        <v>0</v>
      </c>
      <c r="AD815" s="126">
        <v>0</v>
      </c>
      <c r="AE815" s="126">
        <v>1</v>
      </c>
      <c r="AF815" s="126">
        <v>0.28999999999999998</v>
      </c>
      <c r="AG815" s="126">
        <v>0</v>
      </c>
      <c r="AH815" s="126">
        <v>0</v>
      </c>
      <c r="AI815" s="126">
        <v>1</v>
      </c>
      <c r="BR815" s="126">
        <v>6</v>
      </c>
      <c r="BS815" s="126">
        <v>6</v>
      </c>
      <c r="BT815" s="126">
        <v>7</v>
      </c>
      <c r="BV815" s="126">
        <v>9</v>
      </c>
      <c r="BW815" s="126">
        <v>8</v>
      </c>
      <c r="BX815" s="126">
        <v>0</v>
      </c>
      <c r="BY815" s="126">
        <v>0</v>
      </c>
      <c r="BZ815" s="126">
        <v>39</v>
      </c>
      <c r="CA815" s="126">
        <v>15</v>
      </c>
    </row>
    <row r="816" spans="1:79" s="126" customFormat="1" ht="11.25" customHeight="1" x14ac:dyDescent="0.2">
      <c r="A816" s="126" t="s">
        <v>5993</v>
      </c>
      <c r="B816" s="20">
        <v>0</v>
      </c>
      <c r="C816" s="20" t="str">
        <f>VLOOKUP(File2Modul(A816),ModulVerantwortung,2,FALSE)</f>
        <v>schult38</v>
      </c>
      <c r="D816" s="20"/>
      <c r="E816" s="109" t="s">
        <v>5993</v>
      </c>
      <c r="M816" s="143"/>
      <c r="O816" s="126">
        <f>IF(ISNUMBER(T816),IF(T816&lt;&gt;0,S816/T816,O$23),"")</f>
        <v>1.360655737704918</v>
      </c>
      <c r="P816" s="126">
        <f>IF(AND(ISNUMBER(AQ816),ISNUMBER(AR816)),IF(OR(AQ816&lt;&gt;0,AR816&lt;&gt;0),(T816+BG816)/(AQ816+AR816),P$23),"")</f>
        <v>12345679.765432099</v>
      </c>
      <c r="S816" s="126">
        <v>83</v>
      </c>
      <c r="T816" s="126">
        <v>61</v>
      </c>
      <c r="AJ816" s="126" t="s">
        <v>3502</v>
      </c>
      <c r="AK816" s="126">
        <v>0</v>
      </c>
      <c r="AL816" s="126">
        <v>0</v>
      </c>
      <c r="AM816" s="126">
        <v>9</v>
      </c>
      <c r="AN816" s="126">
        <v>52</v>
      </c>
      <c r="AO816" s="126" t="s">
        <v>3503</v>
      </c>
      <c r="AP816" s="126">
        <v>63</v>
      </c>
      <c r="AQ816" s="126">
        <v>18</v>
      </c>
      <c r="AR816" s="126">
        <v>63</v>
      </c>
      <c r="AS816" s="126">
        <v>1000000000</v>
      </c>
      <c r="AT816" s="126">
        <v>403</v>
      </c>
      <c r="AU816" s="126">
        <v>452</v>
      </c>
      <c r="AV816" s="126">
        <v>1509</v>
      </c>
      <c r="AW816" s="126">
        <v>16195648.77</v>
      </c>
      <c r="AX816" s="126">
        <v>1000000000</v>
      </c>
      <c r="AY816" s="126">
        <v>1000000000</v>
      </c>
      <c r="AZ816" s="126">
        <v>17112997321599.199</v>
      </c>
      <c r="BA816" s="126">
        <v>0.25</v>
      </c>
      <c r="BB816" s="126">
        <v>100</v>
      </c>
      <c r="BC816" s="126">
        <v>219273150</v>
      </c>
      <c r="BD816" s="126">
        <v>457</v>
      </c>
      <c r="BE816" s="126">
        <v>121</v>
      </c>
      <c r="BF816" s="126">
        <v>142</v>
      </c>
      <c r="BG816" s="126">
        <v>1000000000</v>
      </c>
      <c r="BH816" s="126">
        <v>73</v>
      </c>
      <c r="BI816" s="126" t="s">
        <v>3504</v>
      </c>
      <c r="BJ816" s="126">
        <v>1.0549999999999999</v>
      </c>
      <c r="BK816" s="126">
        <v>1.248</v>
      </c>
      <c r="BL816" s="126">
        <v>1.407</v>
      </c>
      <c r="BM816" s="126">
        <v>2.5510000000000002</v>
      </c>
      <c r="BN816" s="126">
        <v>2.702</v>
      </c>
      <c r="BO816" s="126">
        <v>2.7879999999999998</v>
      </c>
      <c r="BP816" s="126" t="s">
        <v>3505</v>
      </c>
      <c r="BQ816" s="126">
        <v>2.4409999999999998</v>
      </c>
    </row>
    <row r="817" spans="1:79" s="126" customFormat="1" ht="11.25" customHeight="1" x14ac:dyDescent="0.2">
      <c r="A817" s="126" t="s">
        <v>6003</v>
      </c>
      <c r="B817" s="20">
        <v>55</v>
      </c>
      <c r="C817" s="20" t="str">
        <f>VLOOKUP(File2Modul(A817),ModulVerantwortung,2,FALSE)</f>
        <v>weber18</v>
      </c>
      <c r="D817" s="20"/>
      <c r="E817" s="109" t="s">
        <v>4026</v>
      </c>
      <c r="F817" s="126">
        <v>2</v>
      </c>
      <c r="G817" s="126">
        <v>1</v>
      </c>
      <c r="H817" s="126">
        <v>0</v>
      </c>
      <c r="I817" s="126">
        <v>2</v>
      </c>
      <c r="J817" s="126">
        <v>1</v>
      </c>
      <c r="K817" s="126">
        <v>1</v>
      </c>
      <c r="L817" s="126">
        <v>0</v>
      </c>
      <c r="M817" s="143"/>
      <c r="N817" s="126">
        <v>4</v>
      </c>
      <c r="Q817" s="126">
        <v>0</v>
      </c>
      <c r="U817" s="126">
        <v>5</v>
      </c>
      <c r="V817" s="126" t="s">
        <v>3513</v>
      </c>
      <c r="W817" s="126">
        <v>0</v>
      </c>
      <c r="X817" s="126">
        <v>2</v>
      </c>
      <c r="Y817" s="126">
        <v>14</v>
      </c>
      <c r="Z817" s="126">
        <v>0</v>
      </c>
      <c r="AA817" s="126">
        <v>0</v>
      </c>
      <c r="AB817" s="126">
        <v>0</v>
      </c>
      <c r="AC817" s="126">
        <v>0</v>
      </c>
      <c r="AD817" s="126">
        <v>0</v>
      </c>
      <c r="AE817" s="126">
        <v>1</v>
      </c>
      <c r="AF817" s="126">
        <v>0.4</v>
      </c>
      <c r="AG817" s="126">
        <v>0</v>
      </c>
      <c r="AH817" s="126">
        <v>0</v>
      </c>
      <c r="AI817" s="126">
        <v>1</v>
      </c>
      <c r="BR817" s="126">
        <v>5</v>
      </c>
      <c r="BS817" s="126">
        <v>7</v>
      </c>
      <c r="BT817" s="126">
        <v>9</v>
      </c>
      <c r="BV817" s="126">
        <v>7</v>
      </c>
      <c r="BW817" s="126">
        <v>5</v>
      </c>
      <c r="BX817" s="126">
        <v>1</v>
      </c>
      <c r="BY817" s="126">
        <v>0</v>
      </c>
      <c r="BZ817" s="126">
        <v>25</v>
      </c>
      <c r="CA817" s="126">
        <v>11</v>
      </c>
    </row>
    <row r="818" spans="1:79" s="126" customFormat="1" ht="11.25" customHeight="1" x14ac:dyDescent="0.2">
      <c r="A818" s="126" t="s">
        <v>6003</v>
      </c>
      <c r="B818" s="20">
        <v>82</v>
      </c>
      <c r="C818" s="20" t="str">
        <f>VLOOKUP(File2Modul(A818),ModulVerantwortung,2,FALSE)</f>
        <v>weber18</v>
      </c>
      <c r="D818" s="20"/>
      <c r="E818" s="109" t="s">
        <v>4027</v>
      </c>
      <c r="F818" s="126">
        <v>2</v>
      </c>
      <c r="G818" s="126">
        <v>1</v>
      </c>
      <c r="H818" s="126">
        <v>0</v>
      </c>
      <c r="I818" s="126">
        <v>2</v>
      </c>
      <c r="J818" s="126">
        <v>1</v>
      </c>
      <c r="K818" s="126">
        <v>1</v>
      </c>
      <c r="L818" s="126">
        <v>0</v>
      </c>
      <c r="M818" s="143"/>
      <c r="N818" s="126">
        <v>4</v>
      </c>
      <c r="Q818" s="126">
        <v>0</v>
      </c>
      <c r="U818" s="126">
        <v>5</v>
      </c>
      <c r="V818" s="126" t="s">
        <v>3513</v>
      </c>
      <c r="W818" s="126">
        <v>0</v>
      </c>
      <c r="X818" s="126">
        <v>2</v>
      </c>
      <c r="Y818" s="126">
        <v>14</v>
      </c>
      <c r="Z818" s="126">
        <v>0</v>
      </c>
      <c r="AA818" s="126">
        <v>0</v>
      </c>
      <c r="AB818" s="126">
        <v>0</v>
      </c>
      <c r="AC818" s="126">
        <v>0</v>
      </c>
      <c r="AD818" s="126">
        <v>0</v>
      </c>
      <c r="AE818" s="126">
        <v>1</v>
      </c>
      <c r="AF818" s="126">
        <v>0.4</v>
      </c>
      <c r="AG818" s="126">
        <v>0</v>
      </c>
      <c r="AH818" s="126">
        <v>0</v>
      </c>
      <c r="AI818" s="126">
        <v>1</v>
      </c>
      <c r="BR818" s="126">
        <v>5</v>
      </c>
      <c r="BS818" s="126">
        <v>7</v>
      </c>
      <c r="BT818" s="126">
        <v>9</v>
      </c>
      <c r="BV818" s="126">
        <v>7</v>
      </c>
      <c r="BW818" s="126">
        <v>5</v>
      </c>
      <c r="BX818" s="126">
        <v>1</v>
      </c>
      <c r="BY818" s="126">
        <v>0</v>
      </c>
      <c r="BZ818" s="126">
        <v>27</v>
      </c>
      <c r="CA818" s="126">
        <v>12</v>
      </c>
    </row>
    <row r="819" spans="1:79" s="126" customFormat="1" ht="11.25" customHeight="1" x14ac:dyDescent="0.2">
      <c r="A819" s="126" t="s">
        <v>6003</v>
      </c>
      <c r="B819" s="20">
        <v>114</v>
      </c>
      <c r="C819" s="20" t="str">
        <f>VLOOKUP(File2Modul(A819),ModulVerantwortung,2,FALSE)</f>
        <v>weber18</v>
      </c>
      <c r="D819" s="20"/>
      <c r="E819" s="109" t="s">
        <v>4028</v>
      </c>
      <c r="F819" s="126">
        <v>2</v>
      </c>
      <c r="G819" s="126">
        <v>1</v>
      </c>
      <c r="H819" s="126">
        <v>0</v>
      </c>
      <c r="I819" s="126">
        <v>2</v>
      </c>
      <c r="J819" s="126">
        <v>1</v>
      </c>
      <c r="K819" s="126">
        <v>3</v>
      </c>
      <c r="L819" s="126">
        <v>2</v>
      </c>
      <c r="M819" s="143" t="s">
        <v>6004</v>
      </c>
      <c r="N819" s="126">
        <v>15</v>
      </c>
      <c r="Q819" s="126">
        <v>0</v>
      </c>
      <c r="U819" s="126">
        <v>18</v>
      </c>
      <c r="V819" s="126" t="s">
        <v>3513</v>
      </c>
      <c r="W819" s="126">
        <v>2</v>
      </c>
      <c r="X819" s="126">
        <v>4</v>
      </c>
      <c r="Y819" s="126">
        <v>63</v>
      </c>
      <c r="Z819" s="126">
        <v>0</v>
      </c>
      <c r="AA819" s="126">
        <v>0</v>
      </c>
      <c r="AB819" s="126">
        <v>0</v>
      </c>
      <c r="AC819" s="126">
        <v>0</v>
      </c>
      <c r="AD819" s="126">
        <v>0</v>
      </c>
      <c r="AE819" s="126">
        <v>6</v>
      </c>
      <c r="AF819" s="126">
        <v>0.11</v>
      </c>
      <c r="AG819" s="126">
        <v>0</v>
      </c>
      <c r="AH819" s="126">
        <v>0</v>
      </c>
      <c r="AI819" s="126">
        <v>1</v>
      </c>
      <c r="BR819" s="126">
        <v>7</v>
      </c>
      <c r="BS819" s="126">
        <v>7</v>
      </c>
      <c r="BT819" s="126">
        <v>10</v>
      </c>
      <c r="BV819" s="126">
        <v>22</v>
      </c>
      <c r="BW819" s="126">
        <v>21</v>
      </c>
      <c r="BX819" s="126">
        <v>1</v>
      </c>
      <c r="BY819" s="126">
        <v>0</v>
      </c>
      <c r="BZ819" s="126">
        <v>100</v>
      </c>
      <c r="CA819" s="126">
        <v>57</v>
      </c>
    </row>
    <row r="820" spans="1:79" s="126" customFormat="1" ht="11.25" customHeight="1" x14ac:dyDescent="0.2">
      <c r="A820" s="126" t="s">
        <v>6003</v>
      </c>
      <c r="B820" s="20">
        <v>195</v>
      </c>
      <c r="C820" s="20" t="str">
        <f>VLOOKUP(File2Modul(A820),ModulVerantwortung,2,FALSE)</f>
        <v>weber18</v>
      </c>
      <c r="D820" s="20"/>
      <c r="E820" s="109" t="s">
        <v>4029</v>
      </c>
      <c r="F820" s="126">
        <v>2</v>
      </c>
      <c r="G820" s="126">
        <v>1</v>
      </c>
      <c r="H820" s="126">
        <v>0</v>
      </c>
      <c r="I820" s="126">
        <v>2</v>
      </c>
      <c r="J820" s="126">
        <v>1</v>
      </c>
      <c r="K820" s="126">
        <v>2</v>
      </c>
      <c r="L820" s="126">
        <v>0</v>
      </c>
      <c r="M820" s="143"/>
      <c r="N820" s="126">
        <v>3</v>
      </c>
      <c r="Q820" s="126">
        <v>0</v>
      </c>
      <c r="U820" s="126">
        <v>3</v>
      </c>
      <c r="V820" s="126" t="s">
        <v>3513</v>
      </c>
      <c r="W820" s="126">
        <v>0</v>
      </c>
      <c r="X820" s="126">
        <v>2</v>
      </c>
      <c r="Y820" s="126">
        <v>7</v>
      </c>
      <c r="Z820" s="126">
        <v>0</v>
      </c>
      <c r="AA820" s="126">
        <v>0</v>
      </c>
      <c r="AB820" s="126">
        <v>0</v>
      </c>
      <c r="AC820" s="126">
        <v>0</v>
      </c>
      <c r="AD820" s="126">
        <v>0</v>
      </c>
      <c r="AE820" s="126">
        <v>0</v>
      </c>
      <c r="AF820" s="126">
        <v>0.67</v>
      </c>
      <c r="AG820" s="126">
        <v>0</v>
      </c>
      <c r="AH820" s="126">
        <v>0</v>
      </c>
      <c r="AI820" s="126">
        <v>1</v>
      </c>
      <c r="BR820" s="126">
        <v>5</v>
      </c>
      <c r="BS820" s="126">
        <v>6</v>
      </c>
      <c r="BT820" s="126">
        <v>6</v>
      </c>
      <c r="BV820" s="126">
        <v>4</v>
      </c>
      <c r="BW820" s="126">
        <v>3</v>
      </c>
      <c r="BX820" s="126">
        <v>1</v>
      </c>
      <c r="BY820" s="126">
        <v>0</v>
      </c>
      <c r="BZ820" s="126">
        <v>14</v>
      </c>
      <c r="CA820" s="126">
        <v>6</v>
      </c>
    </row>
    <row r="821" spans="1:79" s="126" customFormat="1" ht="11.25" customHeight="1" x14ac:dyDescent="0.2">
      <c r="A821" s="126" t="s">
        <v>6003</v>
      </c>
      <c r="B821" s="20">
        <v>0</v>
      </c>
      <c r="C821" s="20" t="str">
        <f>VLOOKUP(File2Modul(A821),ModulVerantwortung,2,FALSE)</f>
        <v>weber18</v>
      </c>
      <c r="D821" s="20"/>
      <c r="E821" s="109" t="s">
        <v>6003</v>
      </c>
      <c r="M821" s="143"/>
      <c r="O821" s="126">
        <f>IF(ISNUMBER(T821),IF(T821&lt;&gt;0,S821/T821,O$23),"")</f>
        <v>1.3666666666666667</v>
      </c>
      <c r="P821" s="126">
        <f>IF(AND(ISNUMBER(AQ821),ISNUMBER(AR821)),IF(OR(AQ821&lt;&gt;0,AR821&lt;&gt;0),(T821+BG821)/(AQ821+AR821),P$23),"")</f>
        <v>8.3134328358208958</v>
      </c>
      <c r="S821" s="126">
        <v>41</v>
      </c>
      <c r="T821" s="126">
        <v>30</v>
      </c>
      <c r="AJ821" s="126" t="s">
        <v>3502</v>
      </c>
      <c r="AK821" s="126">
        <v>0</v>
      </c>
      <c r="AL821" s="126">
        <v>0</v>
      </c>
      <c r="AM821" s="126">
        <v>4</v>
      </c>
      <c r="AN821" s="126">
        <v>6</v>
      </c>
      <c r="AO821" s="126" t="s">
        <v>3503</v>
      </c>
      <c r="AP821" s="126">
        <v>32</v>
      </c>
      <c r="AQ821" s="126">
        <v>30</v>
      </c>
      <c r="AR821" s="126">
        <v>37</v>
      </c>
      <c r="AS821" s="126">
        <v>634</v>
      </c>
      <c r="AT821" s="126">
        <v>320</v>
      </c>
      <c r="AU821" s="126">
        <v>340</v>
      </c>
      <c r="AV821" s="126">
        <v>1162</v>
      </c>
      <c r="AW821" s="126">
        <v>22.23</v>
      </c>
      <c r="AX821" s="126">
        <v>85510</v>
      </c>
      <c r="AY821" s="126">
        <v>3846</v>
      </c>
      <c r="AZ821" s="126">
        <v>14.25</v>
      </c>
      <c r="BA821" s="126">
        <v>0.03</v>
      </c>
      <c r="BB821" s="126">
        <v>99.82</v>
      </c>
      <c r="BC821" s="126">
        <v>2</v>
      </c>
      <c r="BD821" s="126">
        <v>204</v>
      </c>
      <c r="BE821" s="126">
        <v>58</v>
      </c>
      <c r="BF821" s="126">
        <v>105</v>
      </c>
      <c r="BG821" s="126">
        <v>527</v>
      </c>
      <c r="BH821" s="126">
        <v>30</v>
      </c>
      <c r="BI821" s="126" t="s">
        <v>3504</v>
      </c>
      <c r="BJ821" s="126">
        <v>0.45200000000000001</v>
      </c>
      <c r="BK821" s="126">
        <v>0.50600000000000001</v>
      </c>
      <c r="BL821" s="126">
        <v>0.53400000000000003</v>
      </c>
      <c r="BM821" s="126">
        <v>1.849</v>
      </c>
      <c r="BN821" s="126">
        <v>1.9690000000000001</v>
      </c>
      <c r="BO821" s="126">
        <v>2.0459999999999998</v>
      </c>
      <c r="BP821" s="126" t="s">
        <v>3505</v>
      </c>
      <c r="BQ821" s="126">
        <v>2.13</v>
      </c>
    </row>
    <row r="822" spans="1:79" s="126" customFormat="1" ht="11.25" customHeight="1" x14ac:dyDescent="0.2">
      <c r="A822" s="126" t="s">
        <v>6005</v>
      </c>
      <c r="B822" s="20">
        <v>0</v>
      </c>
      <c r="C822" s="20" t="e">
        <f>VLOOKUP(File2Modul(A822),ModulVerantwortung,2,FALSE)</f>
        <v>#N/A</v>
      </c>
      <c r="D822" s="20"/>
      <c r="E822" s="109" t="s">
        <v>6005</v>
      </c>
      <c r="M822" s="143"/>
      <c r="O822" s="126">
        <f>IF(ISNUMBER(T822),IF(T822&lt;&gt;0,S822/T822,O$23),"")</f>
        <v>1.5</v>
      </c>
      <c r="P822" s="126">
        <f>IF(AND(ISNUMBER(AQ822),ISNUMBER(AR822)),IF(OR(AQ822&lt;&gt;0,AR822&lt;&gt;0),(T822+BG822)/(AQ822+AR822),P$23),"")</f>
        <v>41666666.75</v>
      </c>
      <c r="S822" s="126">
        <v>3</v>
      </c>
      <c r="T822" s="126">
        <v>2</v>
      </c>
      <c r="AJ822" s="126" t="s">
        <v>3502</v>
      </c>
      <c r="AK822" s="126">
        <v>0</v>
      </c>
      <c r="AL822" s="126">
        <v>2</v>
      </c>
      <c r="AM822" s="126">
        <v>0</v>
      </c>
      <c r="AN822" s="126">
        <v>0</v>
      </c>
      <c r="AO822" s="126" t="s">
        <v>3503</v>
      </c>
      <c r="AP822" s="126">
        <v>4</v>
      </c>
      <c r="AQ822" s="126">
        <v>20</v>
      </c>
      <c r="AR822" s="126">
        <v>4</v>
      </c>
      <c r="AS822" s="126">
        <v>1000000000</v>
      </c>
      <c r="AT822" s="126">
        <v>90</v>
      </c>
      <c r="AU822" s="126">
        <v>94</v>
      </c>
      <c r="AV822" s="126">
        <v>271</v>
      </c>
      <c r="AW822" s="126">
        <v>295617602.41000003</v>
      </c>
      <c r="AX822" s="126">
        <v>1000000000</v>
      </c>
      <c r="AY822" s="126">
        <v>1000000000</v>
      </c>
      <c r="AZ822" s="126">
        <v>225899270268314</v>
      </c>
      <c r="BA822" s="126">
        <v>0</v>
      </c>
      <c r="BB822" s="126">
        <v>100</v>
      </c>
      <c r="BC822" s="126">
        <v>1000000000</v>
      </c>
      <c r="BD822" s="126">
        <v>41</v>
      </c>
      <c r="BE822" s="126">
        <v>2</v>
      </c>
      <c r="BF822" s="126">
        <v>4</v>
      </c>
      <c r="BG822" s="126">
        <v>1000000000</v>
      </c>
      <c r="BH822" s="126">
        <v>0</v>
      </c>
      <c r="BI822" s="126" t="s">
        <v>3504</v>
      </c>
      <c r="BJ822" s="126">
        <v>8.4000000000000005E-2</v>
      </c>
      <c r="BK822" s="126">
        <v>8.4000000000000005E-2</v>
      </c>
      <c r="BL822" s="126">
        <v>7.8E-2</v>
      </c>
      <c r="BM822" s="126">
        <v>0.97499999999999998</v>
      </c>
      <c r="BN822" s="126">
        <v>1.05</v>
      </c>
      <c r="BO822" s="126">
        <v>1.105</v>
      </c>
      <c r="BP822" s="126" t="s">
        <v>3505</v>
      </c>
      <c r="BQ822" s="126">
        <v>4.93</v>
      </c>
    </row>
    <row r="823" spans="1:79" s="126" customFormat="1" ht="11.25" customHeight="1" x14ac:dyDescent="0.2">
      <c r="A823" s="126" t="s">
        <v>6006</v>
      </c>
      <c r="B823" s="20">
        <v>0</v>
      </c>
      <c r="C823" s="20" t="e">
        <f>VLOOKUP(File2Modul(A823),ModulVerantwortung,2,FALSE)</f>
        <v>#N/A</v>
      </c>
      <c r="D823" s="20"/>
      <c r="E823" s="109" t="s">
        <v>6006</v>
      </c>
      <c r="M823" s="143"/>
      <c r="O823" s="126">
        <f>IF(ISNUMBER(T823),IF(T823&lt;&gt;0,S823/T823,O$23),"")</f>
        <v>1.5</v>
      </c>
      <c r="P823" s="126">
        <f>IF(AND(ISNUMBER(AQ823),ISNUMBER(AR823)),IF(OR(AQ823&lt;&gt;0,AR823&lt;&gt;0),(T823+BG823)/(AQ823+AR823),P$23),"")</f>
        <v>43478260.956521742</v>
      </c>
      <c r="S823" s="126">
        <v>3</v>
      </c>
      <c r="T823" s="126">
        <v>2</v>
      </c>
      <c r="AJ823" s="126" t="s">
        <v>3502</v>
      </c>
      <c r="AK823" s="126">
        <v>0</v>
      </c>
      <c r="AL823" s="126">
        <v>2</v>
      </c>
      <c r="AM823" s="126">
        <v>0</v>
      </c>
      <c r="AN823" s="126">
        <v>0</v>
      </c>
      <c r="AO823" s="126" t="s">
        <v>3503</v>
      </c>
      <c r="AP823" s="126">
        <v>4</v>
      </c>
      <c r="AQ823" s="126">
        <v>19</v>
      </c>
      <c r="AR823" s="126">
        <v>4</v>
      </c>
      <c r="AS823" s="126">
        <v>1000000000</v>
      </c>
      <c r="AT823" s="126">
        <v>85</v>
      </c>
      <c r="AU823" s="126">
        <v>89</v>
      </c>
      <c r="AV823" s="126">
        <v>254</v>
      </c>
      <c r="AW823" s="126">
        <v>291658773.56999999</v>
      </c>
      <c r="AX823" s="126">
        <v>1000000000</v>
      </c>
      <c r="AY823" s="126">
        <v>1000000000</v>
      </c>
      <c r="AZ823" s="126">
        <v>219889422042740</v>
      </c>
      <c r="BA823" s="126">
        <v>0</v>
      </c>
      <c r="BB823" s="126">
        <v>100</v>
      </c>
      <c r="BC823" s="126">
        <v>1000000000</v>
      </c>
      <c r="BD823" s="126">
        <v>47</v>
      </c>
      <c r="BE823" s="126">
        <v>2</v>
      </c>
      <c r="BF823" s="126">
        <v>4</v>
      </c>
      <c r="BG823" s="126">
        <v>1000000000</v>
      </c>
      <c r="BH823" s="126">
        <v>0</v>
      </c>
      <c r="BI823" s="126" t="s">
        <v>3504</v>
      </c>
      <c r="BJ823" s="126">
        <v>9.7000000000000003E-2</v>
      </c>
      <c r="BK823" s="126">
        <v>9.8000000000000004E-2</v>
      </c>
      <c r="BL823" s="126">
        <v>9.1999999999999998E-2</v>
      </c>
      <c r="BM823" s="126">
        <v>1.0289999999999999</v>
      </c>
      <c r="BN823" s="126">
        <v>1.1080000000000001</v>
      </c>
      <c r="BO823" s="126">
        <v>1.1639999999999999</v>
      </c>
      <c r="BP823" s="126" t="s">
        <v>3505</v>
      </c>
      <c r="BQ823" s="126">
        <v>5.8559999999999999</v>
      </c>
    </row>
    <row r="824" spans="1:79" s="126" customFormat="1" ht="11.25" customHeight="1" x14ac:dyDescent="0.2">
      <c r="A824" s="126" t="s">
        <v>6007</v>
      </c>
      <c r="B824" s="20">
        <v>50</v>
      </c>
      <c r="C824" s="20" t="e">
        <f>VLOOKUP(File2Modul(A824),ModulVerantwortung,2,FALSE)</f>
        <v>#N/A</v>
      </c>
      <c r="D824" s="20"/>
      <c r="E824" s="109" t="s">
        <v>6008</v>
      </c>
      <c r="F824" s="126">
        <v>2</v>
      </c>
      <c r="G824" s="126">
        <v>1</v>
      </c>
      <c r="H824" s="126">
        <v>0</v>
      </c>
      <c r="I824" s="126">
        <v>2</v>
      </c>
      <c r="J824" s="126">
        <v>1</v>
      </c>
      <c r="K824" s="126">
        <v>3</v>
      </c>
      <c r="L824" s="126">
        <v>2</v>
      </c>
      <c r="M824" s="143" t="s">
        <v>6009</v>
      </c>
      <c r="N824" s="126">
        <v>7</v>
      </c>
      <c r="Q824" s="126">
        <v>0</v>
      </c>
      <c r="U824" s="126">
        <v>8</v>
      </c>
      <c r="V824" s="126" t="s">
        <v>3513</v>
      </c>
      <c r="W824" s="126">
        <v>2</v>
      </c>
      <c r="X824" s="126">
        <v>4</v>
      </c>
      <c r="Y824" s="126">
        <v>23</v>
      </c>
      <c r="Z824" s="126">
        <v>0</v>
      </c>
      <c r="AA824" s="126">
        <v>0</v>
      </c>
      <c r="AB824" s="126">
        <v>0</v>
      </c>
      <c r="AC824" s="126">
        <v>0</v>
      </c>
      <c r="AD824" s="126">
        <v>0</v>
      </c>
      <c r="AE824" s="126">
        <v>2</v>
      </c>
      <c r="AF824" s="126">
        <v>0.25</v>
      </c>
      <c r="AG824" s="126">
        <v>0</v>
      </c>
      <c r="AH824" s="126">
        <v>0</v>
      </c>
      <c r="AI824" s="126">
        <v>1</v>
      </c>
      <c r="BR824" s="126">
        <v>9</v>
      </c>
      <c r="BS824" s="126">
        <v>11</v>
      </c>
      <c r="BT824" s="126">
        <v>15</v>
      </c>
      <c r="BV824" s="126">
        <v>11</v>
      </c>
      <c r="BW824" s="126">
        <v>9</v>
      </c>
      <c r="BX824" s="126">
        <v>1</v>
      </c>
      <c r="BY824" s="126">
        <v>0</v>
      </c>
      <c r="BZ824" s="126">
        <v>69</v>
      </c>
      <c r="CA824" s="126">
        <v>38</v>
      </c>
    </row>
    <row r="825" spans="1:79" s="126" customFormat="1" ht="11.25" customHeight="1" x14ac:dyDescent="0.2">
      <c r="A825" s="126" t="s">
        <v>6007</v>
      </c>
      <c r="B825" s="20">
        <v>86</v>
      </c>
      <c r="C825" s="20" t="e">
        <f>VLOOKUP(File2Modul(A825),ModulVerantwortung,2,FALSE)</f>
        <v>#N/A</v>
      </c>
      <c r="D825" s="20"/>
      <c r="E825" s="109" t="s">
        <v>6010</v>
      </c>
      <c r="F825" s="126">
        <v>1</v>
      </c>
      <c r="G825" s="126">
        <v>0</v>
      </c>
      <c r="H825" s="126">
        <v>0</v>
      </c>
      <c r="I825" s="126">
        <v>1</v>
      </c>
      <c r="J825" s="126">
        <v>1</v>
      </c>
      <c r="K825" s="126">
        <v>2</v>
      </c>
      <c r="L825" s="126">
        <v>1</v>
      </c>
      <c r="M825" s="143" t="s">
        <v>6011</v>
      </c>
      <c r="N825" s="126">
        <v>2</v>
      </c>
      <c r="Q825" s="126">
        <v>0</v>
      </c>
      <c r="U825" s="126">
        <v>2</v>
      </c>
      <c r="V825" s="126" t="s">
        <v>3507</v>
      </c>
      <c r="W825" s="126">
        <v>1</v>
      </c>
      <c r="X825" s="126">
        <v>2</v>
      </c>
      <c r="Y825" s="126">
        <v>4</v>
      </c>
      <c r="Z825" s="126">
        <v>0</v>
      </c>
      <c r="AA825" s="126">
        <v>0</v>
      </c>
      <c r="AB825" s="126">
        <v>0</v>
      </c>
      <c r="AC825" s="126">
        <v>0</v>
      </c>
      <c r="AD825" s="126">
        <v>0</v>
      </c>
      <c r="AE825" s="126">
        <v>1</v>
      </c>
      <c r="AF825" s="126">
        <v>0.5</v>
      </c>
      <c r="AG825" s="126">
        <v>0</v>
      </c>
      <c r="AH825" s="126">
        <v>0</v>
      </c>
      <c r="AI825" s="126">
        <v>1</v>
      </c>
      <c r="BR825" s="126">
        <v>12</v>
      </c>
      <c r="BS825" s="126">
        <v>12</v>
      </c>
      <c r="BT825" s="126">
        <v>19</v>
      </c>
      <c r="BV825" s="126">
        <v>3</v>
      </c>
      <c r="BW825" s="126">
        <v>3</v>
      </c>
      <c r="BX825" s="126">
        <v>1</v>
      </c>
      <c r="BY825" s="126">
        <v>0</v>
      </c>
      <c r="BZ825" s="126">
        <v>24</v>
      </c>
      <c r="CA825" s="126">
        <v>14</v>
      </c>
    </row>
    <row r="826" spans="1:79" s="126" customFormat="1" ht="11.25" customHeight="1" x14ac:dyDescent="0.2">
      <c r="A826" s="126" t="s">
        <v>6007</v>
      </c>
      <c r="B826" s="20">
        <v>0</v>
      </c>
      <c r="C826" s="20" t="e">
        <f>VLOOKUP(File2Modul(A826),ModulVerantwortung,2,FALSE)</f>
        <v>#N/A</v>
      </c>
      <c r="D826" s="20"/>
      <c r="E826" s="109" t="s">
        <v>6007</v>
      </c>
      <c r="M826" s="143"/>
      <c r="O826" s="126">
        <f>IF(ISNUMBER(T826),IF(T826&lt;&gt;0,S826/T826,O$23),"")</f>
        <v>0.72727272727272729</v>
      </c>
      <c r="P826" s="126">
        <f>IF(AND(ISNUMBER(AQ826),ISNUMBER(AR826)),IF(OR(AQ826&lt;&gt;0,AR826&lt;&gt;0),(T826+BG826)/(AQ826+AR826),P$23),"")</f>
        <v>21739130.673913043</v>
      </c>
      <c r="S826" s="126">
        <v>8</v>
      </c>
      <c r="T826" s="126">
        <v>11</v>
      </c>
      <c r="AJ826" s="126" t="s">
        <v>3502</v>
      </c>
      <c r="AK826" s="126">
        <v>0</v>
      </c>
      <c r="AL826" s="126">
        <v>0</v>
      </c>
      <c r="AM826" s="126">
        <v>2</v>
      </c>
      <c r="AN826" s="126">
        <v>2</v>
      </c>
      <c r="AO826" s="126" t="s">
        <v>3503</v>
      </c>
      <c r="AP826" s="126">
        <v>18</v>
      </c>
      <c r="AQ826" s="126">
        <v>24</v>
      </c>
      <c r="AR826" s="126">
        <v>22</v>
      </c>
      <c r="AS826" s="126">
        <v>1000000000</v>
      </c>
      <c r="AT826" s="126">
        <v>203</v>
      </c>
      <c r="AU826" s="126">
        <v>208</v>
      </c>
      <c r="AV826" s="126">
        <v>692</v>
      </c>
      <c r="AW826" s="126">
        <v>63901594.780000001</v>
      </c>
      <c r="AX826" s="126">
        <v>1000000000</v>
      </c>
      <c r="AY826" s="126">
        <v>1000000000</v>
      </c>
      <c r="AZ826" s="126">
        <v>58827402979571.297</v>
      </c>
      <c r="BA826" s="126">
        <v>0.01</v>
      </c>
      <c r="BB826" s="126">
        <v>100</v>
      </c>
      <c r="BC826" s="126">
        <v>499445230</v>
      </c>
      <c r="BD826" s="126">
        <v>92</v>
      </c>
      <c r="BE826" s="126">
        <v>24</v>
      </c>
      <c r="BF826" s="126">
        <v>74</v>
      </c>
      <c r="BG826" s="126">
        <v>1000000000</v>
      </c>
      <c r="BH826" s="126">
        <v>4</v>
      </c>
      <c r="BI826" s="126" t="s">
        <v>3504</v>
      </c>
      <c r="BJ826" s="126">
        <v>0.19600000000000001</v>
      </c>
      <c r="BK826" s="126">
        <v>0.20699999999999999</v>
      </c>
      <c r="BL826" s="126">
        <v>0.20599999999999999</v>
      </c>
      <c r="BM826" s="126">
        <v>1.3460000000000001</v>
      </c>
      <c r="BN826" s="126">
        <v>1.4410000000000001</v>
      </c>
      <c r="BO826" s="126">
        <v>1.5069999999999999</v>
      </c>
      <c r="BP826" s="126" t="s">
        <v>3505</v>
      </c>
      <c r="BQ826" s="126">
        <v>1.284</v>
      </c>
    </row>
    <row r="827" spans="1:79" s="126" customFormat="1" ht="11.25" customHeight="1" x14ac:dyDescent="0.2">
      <c r="A827" s="126" t="s">
        <v>6012</v>
      </c>
      <c r="B827" s="20">
        <v>80</v>
      </c>
      <c r="C827" s="20" t="e">
        <f>VLOOKUP(File2Modul(A827),ModulVerantwortung,2,FALSE)</f>
        <v>#N/A</v>
      </c>
      <c r="D827" s="20"/>
      <c r="E827" s="109" t="s">
        <v>6013</v>
      </c>
      <c r="F827" s="126">
        <v>3</v>
      </c>
      <c r="G827" s="126">
        <v>2</v>
      </c>
      <c r="H827" s="126">
        <v>0</v>
      </c>
      <c r="I827" s="126">
        <v>3</v>
      </c>
      <c r="J827" s="126">
        <v>1</v>
      </c>
      <c r="K827" s="126">
        <v>2</v>
      </c>
      <c r="L827" s="126">
        <v>0</v>
      </c>
      <c r="M827" s="143"/>
      <c r="N827" s="126">
        <v>5</v>
      </c>
      <c r="Q827" s="126">
        <v>0</v>
      </c>
      <c r="U827" s="126">
        <v>51</v>
      </c>
      <c r="V827" s="126" t="s">
        <v>3516</v>
      </c>
      <c r="W827" s="126">
        <v>0</v>
      </c>
      <c r="X827" s="126">
        <v>3</v>
      </c>
      <c r="Y827" s="126">
        <v>65</v>
      </c>
      <c r="Z827" s="126">
        <v>0</v>
      </c>
      <c r="AA827" s="126">
        <v>0</v>
      </c>
      <c r="AB827" s="126">
        <v>0</v>
      </c>
      <c r="AC827" s="126">
        <v>0</v>
      </c>
      <c r="AD827" s="126">
        <v>0</v>
      </c>
      <c r="AE827" s="126">
        <v>3</v>
      </c>
      <c r="AF827" s="126">
        <v>0.06</v>
      </c>
      <c r="AG827" s="126">
        <v>0</v>
      </c>
      <c r="AH827" s="126">
        <v>0</v>
      </c>
      <c r="AI827" s="126">
        <v>1</v>
      </c>
      <c r="BR827" s="126">
        <v>17</v>
      </c>
      <c r="BS827" s="126">
        <v>24</v>
      </c>
      <c r="BT827" s="126">
        <v>34</v>
      </c>
      <c r="BV827" s="126">
        <v>10</v>
      </c>
      <c r="BW827" s="126">
        <v>7</v>
      </c>
      <c r="BX827" s="126">
        <v>1</v>
      </c>
      <c r="BY827" s="126">
        <v>0</v>
      </c>
      <c r="BZ827" s="126">
        <v>102</v>
      </c>
      <c r="CA827" s="126">
        <v>72</v>
      </c>
    </row>
    <row r="828" spans="1:79" s="126" customFormat="1" ht="11.25" customHeight="1" x14ac:dyDescent="0.2">
      <c r="A828" s="126" t="s">
        <v>6012</v>
      </c>
      <c r="B828" s="20">
        <v>0</v>
      </c>
      <c r="C828" s="20" t="e">
        <f>VLOOKUP(File2Modul(A828),ModulVerantwortung,2,FALSE)</f>
        <v>#N/A</v>
      </c>
      <c r="D828" s="20"/>
      <c r="E828" s="109" t="s">
        <v>6012</v>
      </c>
      <c r="M828" s="143"/>
      <c r="O828" s="126">
        <f>IF(ISNUMBER(T828),IF(T828&lt;&gt;0,S828/T828,O$23),"")</f>
        <v>0.83333333333333337</v>
      </c>
      <c r="P828" s="126">
        <f>IF(AND(ISNUMBER(AQ828),ISNUMBER(AR828)),IF(OR(AQ828&lt;&gt;0,AR828&lt;&gt;0),(T828+BG828)/(AQ828+AR828),P$23),"")</f>
        <v>7575757.6212121211</v>
      </c>
      <c r="S828" s="126">
        <v>5</v>
      </c>
      <c r="T828" s="126">
        <v>6</v>
      </c>
      <c r="AJ828" s="126" t="s">
        <v>3502</v>
      </c>
      <c r="AK828" s="126">
        <v>0</v>
      </c>
      <c r="AL828" s="126">
        <v>0</v>
      </c>
      <c r="AM828" s="126">
        <v>1</v>
      </c>
      <c r="AN828" s="126">
        <v>0</v>
      </c>
      <c r="AO828" s="126" t="s">
        <v>3503</v>
      </c>
      <c r="AP828" s="126">
        <v>60</v>
      </c>
      <c r="AQ828" s="126">
        <v>25</v>
      </c>
      <c r="AR828" s="126">
        <v>107</v>
      </c>
      <c r="AS828" s="126">
        <v>1000000000</v>
      </c>
      <c r="AT828" s="126">
        <v>721</v>
      </c>
      <c r="AU828" s="126">
        <v>837</v>
      </c>
      <c r="AV828" s="126">
        <v>2908</v>
      </c>
      <c r="AW828" s="126">
        <v>19082215.98</v>
      </c>
      <c r="AX828" s="126">
        <v>1000000000</v>
      </c>
      <c r="AY828" s="126">
        <v>1000000000</v>
      </c>
      <c r="AZ828" s="126">
        <v>22403775007124.898</v>
      </c>
      <c r="BA828" s="126">
        <v>0.01</v>
      </c>
      <c r="BB828" s="126">
        <v>100</v>
      </c>
      <c r="BC828" s="126">
        <v>262411103</v>
      </c>
      <c r="BD828" s="126">
        <v>147</v>
      </c>
      <c r="BE828" s="126">
        <v>62</v>
      </c>
      <c r="BF828" s="126">
        <v>168</v>
      </c>
      <c r="BG828" s="126">
        <v>1000000000</v>
      </c>
      <c r="BH828" s="126">
        <v>1</v>
      </c>
      <c r="BI828" s="126" t="s">
        <v>3504</v>
      </c>
      <c r="BJ828" s="126">
        <v>0.32100000000000001</v>
      </c>
      <c r="BK828" s="126">
        <v>0.35</v>
      </c>
      <c r="BL828" s="126">
        <v>0.36099999999999999</v>
      </c>
      <c r="BM828" s="126">
        <v>1.6220000000000001</v>
      </c>
      <c r="BN828" s="126">
        <v>1.732</v>
      </c>
      <c r="BO828" s="126">
        <v>1.804</v>
      </c>
      <c r="BP828" s="126" t="s">
        <v>3505</v>
      </c>
      <c r="BQ828" s="126">
        <v>0.35199999999999998</v>
      </c>
    </row>
    <row r="829" spans="1:79" s="126" customFormat="1" ht="11.25" customHeight="1" x14ac:dyDescent="0.2">
      <c r="A829" s="126" t="s">
        <v>6014</v>
      </c>
      <c r="B829" s="20">
        <v>0</v>
      </c>
      <c r="C829" s="20" t="e">
        <f>VLOOKUP(File2Modul(A829),ModulVerantwortung,2,FALSE)</f>
        <v>#N/A</v>
      </c>
      <c r="D829" s="20"/>
      <c r="E829" s="109" t="s">
        <v>6014</v>
      </c>
      <c r="M829" s="143"/>
      <c r="O829" s="126">
        <f>IF(ISNUMBER(T829),IF(T829&lt;&gt;0,S829/T829,O$23),"")</f>
        <v>6</v>
      </c>
      <c r="P829" s="126">
        <f>IF(AND(ISNUMBER(AQ829),ISNUMBER(AR829)),IF(OR(AQ829&lt;&gt;0,AR829&lt;&gt;0),(T829+BG829)/(AQ829+AR829),P$23),"")</f>
        <v>38461538.5</v>
      </c>
      <c r="S829" s="126">
        <v>6</v>
      </c>
      <c r="T829" s="126">
        <v>1</v>
      </c>
      <c r="AJ829" s="126" t="s">
        <v>3502</v>
      </c>
      <c r="AK829" s="126">
        <v>0</v>
      </c>
      <c r="AL829" s="126">
        <v>1</v>
      </c>
      <c r="AM829" s="126">
        <v>0</v>
      </c>
      <c r="AN829" s="126">
        <v>0</v>
      </c>
      <c r="AO829" s="126" t="s">
        <v>3503</v>
      </c>
      <c r="AP829" s="126">
        <v>8</v>
      </c>
      <c r="AQ829" s="126">
        <v>17</v>
      </c>
      <c r="AR829" s="126">
        <v>9</v>
      </c>
      <c r="AS829" s="126">
        <v>1000000000</v>
      </c>
      <c r="AT829" s="126">
        <v>100</v>
      </c>
      <c r="AU829" s="126">
        <v>98</v>
      </c>
      <c r="AV829" s="126">
        <v>306</v>
      </c>
      <c r="AW829" s="126">
        <v>141497334.80000001</v>
      </c>
      <c r="AX829" s="126">
        <v>1000000000</v>
      </c>
      <c r="AY829" s="126">
        <v>1000000000</v>
      </c>
      <c r="AZ829" s="126">
        <v>110849948748551</v>
      </c>
      <c r="BA829" s="126">
        <v>0</v>
      </c>
      <c r="BB829" s="126">
        <v>100</v>
      </c>
      <c r="BC829" s="126">
        <v>761947577</v>
      </c>
      <c r="BD829" s="126">
        <v>51</v>
      </c>
      <c r="BE829" s="126">
        <v>7</v>
      </c>
      <c r="BF829" s="126">
        <v>14</v>
      </c>
      <c r="BG829" s="126">
        <v>1000000000</v>
      </c>
      <c r="BH829" s="126">
        <v>2</v>
      </c>
      <c r="BI829" s="126" t="s">
        <v>3504</v>
      </c>
      <c r="BJ829" s="126">
        <v>0.105</v>
      </c>
      <c r="BK829" s="126">
        <v>0.107</v>
      </c>
      <c r="BL829" s="126">
        <v>0.10100000000000001</v>
      </c>
      <c r="BM829" s="126">
        <v>1.0640000000000001</v>
      </c>
      <c r="BN829" s="126">
        <v>1.1439999999999999</v>
      </c>
      <c r="BO829" s="126">
        <v>1.2010000000000001</v>
      </c>
      <c r="BP829" s="126" t="s">
        <v>3505</v>
      </c>
      <c r="BQ829" s="126">
        <v>2.1539999999999999</v>
      </c>
    </row>
    <row r="830" spans="1:79" s="126" customFormat="1" ht="11.25" customHeight="1" x14ac:dyDescent="0.2">
      <c r="A830" s="126" t="s">
        <v>6015</v>
      </c>
      <c r="B830" s="20">
        <v>85</v>
      </c>
      <c r="C830" s="20" t="e">
        <f>VLOOKUP(File2Modul(A830),ModulVerantwortung,2,FALSE)</f>
        <v>#N/A</v>
      </c>
      <c r="D830" s="20"/>
      <c r="E830" s="109" t="s">
        <v>6016</v>
      </c>
      <c r="F830" s="126">
        <v>1</v>
      </c>
      <c r="G830" s="126">
        <v>0</v>
      </c>
      <c r="H830" s="126">
        <v>0</v>
      </c>
      <c r="I830" s="126">
        <v>1</v>
      </c>
      <c r="J830" s="126">
        <v>0</v>
      </c>
      <c r="K830" s="126">
        <v>0</v>
      </c>
      <c r="L830" s="126">
        <v>1</v>
      </c>
      <c r="M830" s="143" t="s">
        <v>6017</v>
      </c>
      <c r="N830" s="126">
        <v>1</v>
      </c>
      <c r="Q830" s="126">
        <v>0</v>
      </c>
      <c r="U830" s="126">
        <v>1</v>
      </c>
      <c r="V830" s="126" t="s">
        <v>3507</v>
      </c>
      <c r="W830" s="126">
        <v>1</v>
      </c>
      <c r="X830" s="126">
        <v>2</v>
      </c>
      <c r="Y830" s="126">
        <v>2</v>
      </c>
      <c r="Z830" s="126">
        <v>0</v>
      </c>
      <c r="AA830" s="126">
        <v>0</v>
      </c>
      <c r="AB830" s="126">
        <v>0</v>
      </c>
      <c r="AC830" s="126">
        <v>0</v>
      </c>
      <c r="AD830" s="126">
        <v>0</v>
      </c>
      <c r="AE830" s="126">
        <v>0</v>
      </c>
      <c r="AF830" s="126">
        <v>1</v>
      </c>
      <c r="AG830" s="126">
        <v>0</v>
      </c>
      <c r="AH830" s="126">
        <v>0</v>
      </c>
      <c r="AI830" s="126">
        <v>1</v>
      </c>
      <c r="BR830" s="126">
        <v>6</v>
      </c>
      <c r="BS830" s="126">
        <v>6</v>
      </c>
      <c r="BT830" s="126">
        <v>6</v>
      </c>
      <c r="BV830" s="126">
        <v>1</v>
      </c>
      <c r="BW830" s="126">
        <v>1</v>
      </c>
      <c r="BX830" s="126">
        <v>1</v>
      </c>
      <c r="BY830" s="126">
        <v>0</v>
      </c>
      <c r="BZ830" s="126">
        <v>5</v>
      </c>
      <c r="CA830" s="126">
        <v>1</v>
      </c>
    </row>
    <row r="831" spans="1:79" s="126" customFormat="1" ht="11.25" customHeight="1" x14ac:dyDescent="0.2">
      <c r="A831" s="126" t="s">
        <v>6015</v>
      </c>
      <c r="B831" s="20">
        <v>95</v>
      </c>
      <c r="C831" s="20" t="e">
        <f>VLOOKUP(File2Modul(A831),ModulVerantwortung,2,FALSE)</f>
        <v>#N/A</v>
      </c>
      <c r="D831" s="20"/>
      <c r="E831" s="109" t="s">
        <v>6018</v>
      </c>
      <c r="F831" s="126">
        <v>1</v>
      </c>
      <c r="G831" s="126">
        <v>0</v>
      </c>
      <c r="H831" s="126">
        <v>0</v>
      </c>
      <c r="I831" s="126">
        <v>1</v>
      </c>
      <c r="J831" s="126">
        <v>0</v>
      </c>
      <c r="K831" s="126">
        <v>0</v>
      </c>
      <c r="L831" s="126">
        <v>1</v>
      </c>
      <c r="M831" s="143" t="s">
        <v>6019</v>
      </c>
      <c r="N831" s="126">
        <v>1</v>
      </c>
      <c r="Q831" s="126">
        <v>0</v>
      </c>
      <c r="U831" s="126">
        <v>1</v>
      </c>
      <c r="V831" s="126" t="s">
        <v>3507</v>
      </c>
      <c r="W831" s="126">
        <v>1</v>
      </c>
      <c r="X831" s="126">
        <v>2</v>
      </c>
      <c r="Y831" s="126">
        <v>2</v>
      </c>
      <c r="Z831" s="126">
        <v>0</v>
      </c>
      <c r="AA831" s="126">
        <v>0</v>
      </c>
      <c r="AB831" s="126">
        <v>0</v>
      </c>
      <c r="AC831" s="126">
        <v>0</v>
      </c>
      <c r="AD831" s="126">
        <v>0</v>
      </c>
      <c r="AE831" s="126">
        <v>0</v>
      </c>
      <c r="AF831" s="126">
        <v>1</v>
      </c>
      <c r="AG831" s="126">
        <v>0</v>
      </c>
      <c r="AH831" s="126">
        <v>0</v>
      </c>
      <c r="AI831" s="126">
        <v>1</v>
      </c>
      <c r="BR831" s="126">
        <v>6</v>
      </c>
      <c r="BS831" s="126">
        <v>6</v>
      </c>
      <c r="BT831" s="126">
        <v>6</v>
      </c>
      <c r="BV831" s="126">
        <v>1</v>
      </c>
      <c r="BW831" s="126">
        <v>1</v>
      </c>
      <c r="BX831" s="126">
        <v>1</v>
      </c>
      <c r="BY831" s="126">
        <v>0</v>
      </c>
      <c r="BZ831" s="126">
        <v>5</v>
      </c>
      <c r="CA831" s="126">
        <v>1</v>
      </c>
    </row>
    <row r="832" spans="1:79" s="126" customFormat="1" ht="11.25" customHeight="1" x14ac:dyDescent="0.2">
      <c r="A832" s="126" t="s">
        <v>6015</v>
      </c>
      <c r="B832" s="20">
        <v>105</v>
      </c>
      <c r="C832" s="20" t="e">
        <f>VLOOKUP(File2Modul(A832),ModulVerantwortung,2,FALSE)</f>
        <v>#N/A</v>
      </c>
      <c r="D832" s="20"/>
      <c r="E832" s="109" t="s">
        <v>6020</v>
      </c>
      <c r="F832" s="126">
        <v>1</v>
      </c>
      <c r="G832" s="126">
        <v>0</v>
      </c>
      <c r="H832" s="126">
        <v>0</v>
      </c>
      <c r="I832" s="126">
        <v>1</v>
      </c>
      <c r="J832" s="126">
        <v>0</v>
      </c>
      <c r="K832" s="126">
        <v>1</v>
      </c>
      <c r="L832" s="126">
        <v>1</v>
      </c>
      <c r="M832" s="143" t="s">
        <v>6021</v>
      </c>
      <c r="N832" s="126">
        <v>1</v>
      </c>
      <c r="Q832" s="126">
        <v>0</v>
      </c>
      <c r="U832" s="126">
        <v>1</v>
      </c>
      <c r="V832" s="126" t="s">
        <v>3507</v>
      </c>
      <c r="W832" s="126">
        <v>1</v>
      </c>
      <c r="X832" s="126">
        <v>2</v>
      </c>
      <c r="Y832" s="126">
        <v>2</v>
      </c>
      <c r="Z832" s="126">
        <v>0</v>
      </c>
      <c r="AA832" s="126">
        <v>0</v>
      </c>
      <c r="AB832" s="126">
        <v>0</v>
      </c>
      <c r="AC832" s="126">
        <v>0</v>
      </c>
      <c r="AD832" s="126">
        <v>0</v>
      </c>
      <c r="AE832" s="126">
        <v>0</v>
      </c>
      <c r="AF832" s="126">
        <v>1</v>
      </c>
      <c r="AG832" s="126">
        <v>0</v>
      </c>
      <c r="AH832" s="126">
        <v>0</v>
      </c>
      <c r="AI832" s="126">
        <v>1</v>
      </c>
      <c r="BR832" s="126">
        <v>10</v>
      </c>
      <c r="BS832" s="126">
        <v>10</v>
      </c>
      <c r="BT832" s="126">
        <v>10</v>
      </c>
      <c r="BV832" s="126">
        <v>1</v>
      </c>
      <c r="BW832" s="126">
        <v>1</v>
      </c>
      <c r="BX832" s="126">
        <v>1</v>
      </c>
      <c r="BY832" s="126">
        <v>0</v>
      </c>
      <c r="BZ832" s="126">
        <v>7</v>
      </c>
      <c r="CA832" s="126">
        <v>3</v>
      </c>
    </row>
    <row r="833" spans="1:79" s="126" customFormat="1" ht="11.25" customHeight="1" x14ac:dyDescent="0.2">
      <c r="A833" s="126" t="s">
        <v>6015</v>
      </c>
      <c r="B833" s="20">
        <v>116</v>
      </c>
      <c r="C833" s="20" t="e">
        <f>VLOOKUP(File2Modul(A833),ModulVerantwortung,2,FALSE)</f>
        <v>#N/A</v>
      </c>
      <c r="D833" s="20"/>
      <c r="E833" s="109" t="s">
        <v>6022</v>
      </c>
      <c r="F833" s="126">
        <v>1</v>
      </c>
      <c r="G833" s="126">
        <v>0</v>
      </c>
      <c r="H833" s="126">
        <v>0</v>
      </c>
      <c r="I833" s="126">
        <v>1</v>
      </c>
      <c r="J833" s="126">
        <v>0</v>
      </c>
      <c r="K833" s="126">
        <v>0</v>
      </c>
      <c r="L833" s="126">
        <v>3</v>
      </c>
      <c r="M833" s="143" t="s">
        <v>6023</v>
      </c>
      <c r="N833" s="126">
        <v>3</v>
      </c>
      <c r="Q833" s="126">
        <v>0</v>
      </c>
      <c r="U833" s="126">
        <v>3</v>
      </c>
      <c r="V833" s="126" t="s">
        <v>3507</v>
      </c>
      <c r="W833" s="126">
        <v>3</v>
      </c>
      <c r="X833" s="126">
        <v>4</v>
      </c>
      <c r="Y833" s="126">
        <v>4</v>
      </c>
      <c r="Z833" s="126">
        <v>0</v>
      </c>
      <c r="AA833" s="126">
        <v>0</v>
      </c>
      <c r="AB833" s="126">
        <v>0</v>
      </c>
      <c r="AC833" s="126">
        <v>0</v>
      </c>
      <c r="AD833" s="126">
        <v>0</v>
      </c>
      <c r="AE833" s="126">
        <v>0</v>
      </c>
      <c r="AF833" s="126">
        <v>0.33</v>
      </c>
      <c r="AG833" s="126">
        <v>0</v>
      </c>
      <c r="AH833" s="126">
        <v>0</v>
      </c>
      <c r="AI833" s="126">
        <v>1</v>
      </c>
      <c r="BR833" s="126">
        <v>5</v>
      </c>
      <c r="BS833" s="126">
        <v>5</v>
      </c>
      <c r="BT833" s="126">
        <v>5</v>
      </c>
      <c r="BV833" s="126">
        <v>3</v>
      </c>
      <c r="BW833" s="126">
        <v>3</v>
      </c>
      <c r="BX833" s="126">
        <v>1</v>
      </c>
      <c r="BY833" s="126">
        <v>0</v>
      </c>
      <c r="BZ833" s="126">
        <v>12</v>
      </c>
      <c r="CA833" s="126">
        <v>4</v>
      </c>
    </row>
    <row r="834" spans="1:79" s="126" customFormat="1" ht="11.25" customHeight="1" x14ac:dyDescent="0.2">
      <c r="A834" s="126" t="s">
        <v>6015</v>
      </c>
      <c r="B834" s="20">
        <v>130</v>
      </c>
      <c r="C834" s="20" t="e">
        <f>VLOOKUP(File2Modul(A834),ModulVerantwortung,2,FALSE)</f>
        <v>#N/A</v>
      </c>
      <c r="D834" s="20"/>
      <c r="E834" s="109" t="s">
        <v>6024</v>
      </c>
      <c r="F834" s="126">
        <v>1</v>
      </c>
      <c r="G834" s="126">
        <v>0</v>
      </c>
      <c r="H834" s="126">
        <v>0</v>
      </c>
      <c r="I834" s="126">
        <v>1</v>
      </c>
      <c r="J834" s="126">
        <v>0</v>
      </c>
      <c r="K834" s="126">
        <v>0</v>
      </c>
      <c r="L834" s="126">
        <v>0</v>
      </c>
      <c r="M834" s="143"/>
      <c r="N834" s="126">
        <v>0</v>
      </c>
      <c r="Q834" s="126">
        <v>0</v>
      </c>
      <c r="U834" s="126">
        <v>0</v>
      </c>
      <c r="V834" s="126" t="s">
        <v>3507</v>
      </c>
      <c r="W834" s="126">
        <v>0</v>
      </c>
      <c r="X834" s="126">
        <v>1</v>
      </c>
      <c r="Y834" s="126">
        <v>1</v>
      </c>
      <c r="Z834" s="126">
        <v>0</v>
      </c>
      <c r="AA834" s="126">
        <v>0</v>
      </c>
      <c r="AB834" s="126">
        <v>0</v>
      </c>
      <c r="AC834" s="126">
        <v>0</v>
      </c>
      <c r="AD834" s="126">
        <v>0</v>
      </c>
      <c r="AE834" s="126">
        <v>0</v>
      </c>
      <c r="AF834" s="126">
        <v>0</v>
      </c>
      <c r="AG834" s="126">
        <v>0</v>
      </c>
      <c r="AH834" s="126">
        <v>0</v>
      </c>
      <c r="AI834" s="126">
        <v>1</v>
      </c>
      <c r="BR834" s="126">
        <v>0</v>
      </c>
      <c r="BS834" s="126">
        <v>0</v>
      </c>
      <c r="BT834" s="126">
        <v>0</v>
      </c>
      <c r="BV834" s="126">
        <v>0</v>
      </c>
      <c r="BW834" s="126">
        <v>0</v>
      </c>
      <c r="BX834" s="126">
        <v>1</v>
      </c>
      <c r="BY834" s="126">
        <v>0</v>
      </c>
      <c r="BZ834" s="126">
        <v>2</v>
      </c>
      <c r="CA834" s="126">
        <v>0</v>
      </c>
    </row>
    <row r="835" spans="1:79" s="126" customFormat="1" ht="11.25" customHeight="1" x14ac:dyDescent="0.2">
      <c r="A835" s="126" t="s">
        <v>6015</v>
      </c>
      <c r="B835" s="20">
        <v>140</v>
      </c>
      <c r="C835" s="20" t="e">
        <f>VLOOKUP(File2Modul(A835),ModulVerantwortung,2,FALSE)</f>
        <v>#N/A</v>
      </c>
      <c r="D835" s="20"/>
      <c r="E835" s="109" t="s">
        <v>6025</v>
      </c>
      <c r="F835" s="126">
        <v>1</v>
      </c>
      <c r="G835" s="126">
        <v>0</v>
      </c>
      <c r="H835" s="126">
        <v>0</v>
      </c>
      <c r="I835" s="126">
        <v>1</v>
      </c>
      <c r="J835" s="126">
        <v>0</v>
      </c>
      <c r="K835" s="126">
        <v>0</v>
      </c>
      <c r="L835" s="126">
        <v>0</v>
      </c>
      <c r="M835" s="143"/>
      <c r="N835" s="126">
        <v>0</v>
      </c>
      <c r="Q835" s="126">
        <v>0</v>
      </c>
      <c r="U835" s="126">
        <v>0</v>
      </c>
      <c r="V835" s="126" t="s">
        <v>3507</v>
      </c>
      <c r="W835" s="126">
        <v>0</v>
      </c>
      <c r="X835" s="126">
        <v>1</v>
      </c>
      <c r="Y835" s="126">
        <v>1</v>
      </c>
      <c r="Z835" s="126">
        <v>0</v>
      </c>
      <c r="AA835" s="126">
        <v>0</v>
      </c>
      <c r="AB835" s="126">
        <v>0</v>
      </c>
      <c r="AC835" s="126">
        <v>0</v>
      </c>
      <c r="AD835" s="126">
        <v>0</v>
      </c>
      <c r="AE835" s="126">
        <v>0</v>
      </c>
      <c r="AF835" s="126">
        <v>0</v>
      </c>
      <c r="AG835" s="126">
        <v>0</v>
      </c>
      <c r="AH835" s="126">
        <v>0</v>
      </c>
      <c r="AI835" s="126">
        <v>1</v>
      </c>
      <c r="BR835" s="126">
        <v>0</v>
      </c>
      <c r="BS835" s="126">
        <v>0</v>
      </c>
      <c r="BT835" s="126">
        <v>0</v>
      </c>
      <c r="BV835" s="126">
        <v>0</v>
      </c>
      <c r="BW835" s="126">
        <v>0</v>
      </c>
      <c r="BX835" s="126">
        <v>1</v>
      </c>
      <c r="BY835" s="126">
        <v>0</v>
      </c>
      <c r="BZ835" s="126">
        <v>2</v>
      </c>
      <c r="CA835" s="126">
        <v>0</v>
      </c>
    </row>
    <row r="836" spans="1:79" s="126" customFormat="1" ht="11.25" customHeight="1" x14ac:dyDescent="0.2">
      <c r="A836" s="126" t="s">
        <v>6015</v>
      </c>
      <c r="B836" s="20">
        <v>154</v>
      </c>
      <c r="C836" s="20" t="e">
        <f>VLOOKUP(File2Modul(A836),ModulVerantwortung,2,FALSE)</f>
        <v>#N/A</v>
      </c>
      <c r="D836" s="20"/>
      <c r="E836" s="109" t="s">
        <v>6026</v>
      </c>
      <c r="F836" s="126">
        <v>1</v>
      </c>
      <c r="G836" s="126">
        <v>0</v>
      </c>
      <c r="H836" s="126">
        <v>0</v>
      </c>
      <c r="I836" s="126">
        <v>1</v>
      </c>
      <c r="J836" s="126">
        <v>1</v>
      </c>
      <c r="K836" s="126">
        <v>2</v>
      </c>
      <c r="L836" s="126">
        <v>1</v>
      </c>
      <c r="M836" s="143" t="s">
        <v>6027</v>
      </c>
      <c r="N836" s="126">
        <v>2</v>
      </c>
      <c r="Q836" s="126">
        <v>2</v>
      </c>
      <c r="U836" s="126">
        <v>3</v>
      </c>
      <c r="V836" s="126" t="s">
        <v>3507</v>
      </c>
      <c r="W836" s="126">
        <v>1</v>
      </c>
      <c r="X836" s="126">
        <v>2</v>
      </c>
      <c r="Y836" s="126">
        <v>6</v>
      </c>
      <c r="Z836" s="126">
        <v>0</v>
      </c>
      <c r="AA836" s="126">
        <v>0</v>
      </c>
      <c r="AB836" s="126">
        <v>0</v>
      </c>
      <c r="AC836" s="126">
        <v>0</v>
      </c>
      <c r="AD836" s="126">
        <v>0</v>
      </c>
      <c r="AE836" s="126">
        <v>1</v>
      </c>
      <c r="AF836" s="126">
        <v>0.33</v>
      </c>
      <c r="AG836" s="126">
        <v>0</v>
      </c>
      <c r="AH836" s="126">
        <v>0</v>
      </c>
      <c r="AI836" s="126">
        <v>1</v>
      </c>
      <c r="BR836" s="126">
        <v>8</v>
      </c>
      <c r="BS836" s="126">
        <v>8</v>
      </c>
      <c r="BT836" s="126">
        <v>12</v>
      </c>
      <c r="BV836" s="126">
        <v>3</v>
      </c>
      <c r="BW836" s="126">
        <v>3</v>
      </c>
      <c r="BX836" s="126">
        <v>1</v>
      </c>
      <c r="BY836" s="126">
        <v>0</v>
      </c>
      <c r="BZ836" s="126">
        <v>14</v>
      </c>
      <c r="CA836" s="126">
        <v>10</v>
      </c>
    </row>
    <row r="837" spans="1:79" s="126" customFormat="1" ht="11.25" customHeight="1" x14ac:dyDescent="0.2">
      <c r="A837" s="126" t="s">
        <v>6015</v>
      </c>
      <c r="B837" s="20">
        <v>169</v>
      </c>
      <c r="C837" s="20" t="e">
        <f>VLOOKUP(File2Modul(A837),ModulVerantwortung,2,FALSE)</f>
        <v>#N/A</v>
      </c>
      <c r="D837" s="20"/>
      <c r="E837" s="109" t="s">
        <v>6028</v>
      </c>
      <c r="F837" s="126">
        <v>3</v>
      </c>
      <c r="G837" s="126">
        <v>2</v>
      </c>
      <c r="H837" s="126">
        <v>0</v>
      </c>
      <c r="I837" s="126">
        <v>3</v>
      </c>
      <c r="J837" s="126">
        <v>1</v>
      </c>
      <c r="K837" s="126">
        <v>1</v>
      </c>
      <c r="L837" s="126">
        <v>2</v>
      </c>
      <c r="M837" s="143" t="s">
        <v>6029</v>
      </c>
      <c r="N837" s="126">
        <v>7</v>
      </c>
      <c r="Q837" s="126">
        <v>0</v>
      </c>
      <c r="U837" s="126">
        <v>10</v>
      </c>
      <c r="V837" s="126" t="s">
        <v>3516</v>
      </c>
      <c r="W837" s="126">
        <v>2</v>
      </c>
      <c r="X837" s="126">
        <v>5</v>
      </c>
      <c r="Y837" s="126">
        <v>83</v>
      </c>
      <c r="Z837" s="126">
        <v>0</v>
      </c>
      <c r="AA837" s="126">
        <v>0</v>
      </c>
      <c r="AB837" s="126">
        <v>0</v>
      </c>
      <c r="AC837" s="126">
        <v>0</v>
      </c>
      <c r="AD837" s="126">
        <v>0</v>
      </c>
      <c r="AE837" s="126">
        <v>2</v>
      </c>
      <c r="AF837" s="126">
        <v>0.3</v>
      </c>
      <c r="AG837" s="126">
        <v>0</v>
      </c>
      <c r="AH837" s="126">
        <v>0</v>
      </c>
      <c r="AI837" s="126">
        <v>1</v>
      </c>
      <c r="BR837" s="126">
        <v>7</v>
      </c>
      <c r="BS837" s="126">
        <v>10</v>
      </c>
      <c r="BT837" s="126">
        <v>13</v>
      </c>
      <c r="BV837" s="126">
        <v>13</v>
      </c>
      <c r="BW837" s="126">
        <v>9</v>
      </c>
      <c r="BX837" s="126">
        <v>1</v>
      </c>
      <c r="BY837" s="126">
        <v>0</v>
      </c>
      <c r="BZ837" s="126">
        <v>65</v>
      </c>
      <c r="CA837" s="126">
        <v>29</v>
      </c>
    </row>
    <row r="838" spans="1:79" s="126" customFormat="1" ht="11.25" customHeight="1" x14ac:dyDescent="0.2">
      <c r="A838" s="126" t="s">
        <v>6015</v>
      </c>
      <c r="B838" s="20">
        <v>260</v>
      </c>
      <c r="C838" s="20" t="e">
        <f>VLOOKUP(File2Modul(A838),ModulVerantwortung,2,FALSE)</f>
        <v>#N/A</v>
      </c>
      <c r="D838" s="20"/>
      <c r="E838" s="109" t="s">
        <v>6030</v>
      </c>
      <c r="F838" s="126">
        <v>6</v>
      </c>
      <c r="G838" s="126">
        <v>4</v>
      </c>
      <c r="H838" s="126">
        <v>0</v>
      </c>
      <c r="I838" s="126">
        <v>9</v>
      </c>
      <c r="J838" s="126">
        <v>1</v>
      </c>
      <c r="K838" s="126">
        <v>2</v>
      </c>
      <c r="L838" s="126">
        <v>2</v>
      </c>
      <c r="M838" s="143" t="s">
        <v>6031</v>
      </c>
      <c r="N838" s="126">
        <v>12</v>
      </c>
      <c r="Q838" s="126">
        <v>0</v>
      </c>
      <c r="U838" s="126">
        <v>14</v>
      </c>
      <c r="V838" s="126" t="s">
        <v>3790</v>
      </c>
      <c r="W838" s="126">
        <v>2</v>
      </c>
      <c r="X838" s="126">
        <v>8</v>
      </c>
      <c r="Y838" s="126">
        <v>43</v>
      </c>
      <c r="Z838" s="126">
        <v>0</v>
      </c>
      <c r="AA838" s="126">
        <v>0</v>
      </c>
      <c r="AB838" s="126">
        <v>0</v>
      </c>
      <c r="AC838" s="126">
        <v>0</v>
      </c>
      <c r="AD838" s="126">
        <v>0</v>
      </c>
      <c r="AE838" s="126">
        <v>4</v>
      </c>
      <c r="AF838" s="126">
        <v>0.64</v>
      </c>
      <c r="AG838" s="126">
        <v>1</v>
      </c>
      <c r="AH838" s="126">
        <v>0</v>
      </c>
      <c r="AI838" s="126">
        <v>1</v>
      </c>
      <c r="BR838" s="126">
        <v>7</v>
      </c>
      <c r="BS838" s="126">
        <v>10</v>
      </c>
      <c r="BT838" s="126">
        <v>13</v>
      </c>
      <c r="BV838" s="126">
        <v>22</v>
      </c>
      <c r="BW838" s="126">
        <v>16</v>
      </c>
      <c r="BX838" s="126">
        <v>1</v>
      </c>
      <c r="BY838" s="126">
        <v>0</v>
      </c>
      <c r="BZ838" s="126">
        <v>107</v>
      </c>
      <c r="CA838" s="126">
        <v>60</v>
      </c>
    </row>
    <row r="839" spans="1:79" s="126" customFormat="1" ht="11.25" customHeight="1" x14ac:dyDescent="0.2">
      <c r="A839" s="126" t="s">
        <v>6015</v>
      </c>
      <c r="B839" s="20">
        <v>311</v>
      </c>
      <c r="C839" s="20" t="e">
        <f>VLOOKUP(File2Modul(A839),ModulVerantwortung,2,FALSE)</f>
        <v>#N/A</v>
      </c>
      <c r="D839" s="20"/>
      <c r="E839" s="109" t="s">
        <v>6032</v>
      </c>
      <c r="F839" s="126">
        <v>5</v>
      </c>
      <c r="G839" s="126">
        <v>4</v>
      </c>
      <c r="H839" s="126">
        <v>0</v>
      </c>
      <c r="I839" s="126">
        <v>5</v>
      </c>
      <c r="J839" s="126">
        <v>1</v>
      </c>
      <c r="K839" s="126">
        <v>3</v>
      </c>
      <c r="L839" s="126">
        <v>3</v>
      </c>
      <c r="M839" s="143" t="s">
        <v>6033</v>
      </c>
      <c r="N839" s="126">
        <v>14</v>
      </c>
      <c r="Q839" s="126">
        <v>0</v>
      </c>
      <c r="U839" s="126">
        <v>15</v>
      </c>
      <c r="V839" s="126" t="s">
        <v>3729</v>
      </c>
      <c r="W839" s="126">
        <v>3</v>
      </c>
      <c r="X839" s="126">
        <v>8</v>
      </c>
      <c r="Y839" s="126">
        <v>72</v>
      </c>
      <c r="Z839" s="126">
        <v>0</v>
      </c>
      <c r="AA839" s="126">
        <v>0</v>
      </c>
      <c r="AB839" s="126">
        <v>0</v>
      </c>
      <c r="AC839" s="126">
        <v>0</v>
      </c>
      <c r="AD839" s="126">
        <v>0</v>
      </c>
      <c r="AE839" s="126">
        <v>3</v>
      </c>
      <c r="AF839" s="126">
        <v>0.33</v>
      </c>
      <c r="AG839" s="126">
        <v>1</v>
      </c>
      <c r="AH839" s="126">
        <v>0</v>
      </c>
      <c r="AI839" s="126">
        <v>1</v>
      </c>
      <c r="BR839" s="126">
        <v>7</v>
      </c>
      <c r="BS839" s="126">
        <v>9</v>
      </c>
      <c r="BT839" s="126">
        <v>11</v>
      </c>
      <c r="BV839" s="126">
        <v>21</v>
      </c>
      <c r="BW839" s="126">
        <v>17</v>
      </c>
      <c r="BX839" s="126">
        <v>1</v>
      </c>
      <c r="BY839" s="126">
        <v>0</v>
      </c>
      <c r="BZ839" s="126">
        <v>100</v>
      </c>
      <c r="CA839" s="126">
        <v>59</v>
      </c>
    </row>
    <row r="840" spans="1:79" s="126" customFormat="1" ht="11.25" customHeight="1" x14ac:dyDescent="0.2">
      <c r="A840" s="126" t="s">
        <v>6015</v>
      </c>
      <c r="B840" s="20">
        <v>393</v>
      </c>
      <c r="C840" s="20" t="e">
        <f>VLOOKUP(File2Modul(A840),ModulVerantwortung,2,FALSE)</f>
        <v>#N/A</v>
      </c>
      <c r="D840" s="20"/>
      <c r="E840" s="109" t="s">
        <v>6034</v>
      </c>
      <c r="F840" s="126">
        <v>1</v>
      </c>
      <c r="G840" s="126">
        <v>0</v>
      </c>
      <c r="H840" s="126">
        <v>0</v>
      </c>
      <c r="I840" s="126">
        <v>1</v>
      </c>
      <c r="J840" s="126">
        <v>0</v>
      </c>
      <c r="K840" s="126">
        <v>1</v>
      </c>
      <c r="L840" s="126">
        <v>0</v>
      </c>
      <c r="M840" s="143"/>
      <c r="N840" s="126">
        <v>0</v>
      </c>
      <c r="Q840" s="126">
        <v>0</v>
      </c>
      <c r="U840" s="126">
        <v>0</v>
      </c>
      <c r="V840" s="126" t="s">
        <v>3507</v>
      </c>
      <c r="W840" s="126">
        <v>0</v>
      </c>
      <c r="X840" s="126">
        <v>1</v>
      </c>
      <c r="Y840" s="126">
        <v>1</v>
      </c>
      <c r="Z840" s="126">
        <v>0</v>
      </c>
      <c r="AA840" s="126">
        <v>0</v>
      </c>
      <c r="AB840" s="126">
        <v>0</v>
      </c>
      <c r="AC840" s="126">
        <v>0</v>
      </c>
      <c r="AD840" s="126">
        <v>1</v>
      </c>
      <c r="AE840" s="126">
        <v>0</v>
      </c>
      <c r="AF840" s="126">
        <v>0</v>
      </c>
      <c r="AG840" s="126">
        <v>0</v>
      </c>
      <c r="AH840" s="126">
        <v>0</v>
      </c>
      <c r="AI840" s="126">
        <v>1</v>
      </c>
      <c r="BR840" s="126">
        <v>0</v>
      </c>
      <c r="BS840" s="126">
        <v>0</v>
      </c>
      <c r="BT840" s="126">
        <v>0</v>
      </c>
      <c r="BV840" s="126">
        <v>0</v>
      </c>
      <c r="BW840" s="126">
        <v>0</v>
      </c>
      <c r="BX840" s="126">
        <v>1</v>
      </c>
      <c r="BY840" s="126">
        <v>0</v>
      </c>
      <c r="BZ840" s="126">
        <v>2</v>
      </c>
      <c r="CA840" s="126">
        <v>0</v>
      </c>
    </row>
    <row r="841" spans="1:79" s="126" customFormat="1" ht="11.25" customHeight="1" x14ac:dyDescent="0.2">
      <c r="A841" s="126" t="s">
        <v>6015</v>
      </c>
      <c r="B841" s="20">
        <v>403</v>
      </c>
      <c r="C841" s="20" t="e">
        <f>VLOOKUP(File2Modul(A841),ModulVerantwortung,2,FALSE)</f>
        <v>#N/A</v>
      </c>
      <c r="D841" s="20"/>
      <c r="E841" s="109" t="s">
        <v>6035</v>
      </c>
      <c r="F841" s="126">
        <v>2</v>
      </c>
      <c r="G841" s="126">
        <v>1</v>
      </c>
      <c r="H841" s="126">
        <v>0</v>
      </c>
      <c r="I841" s="126">
        <v>2</v>
      </c>
      <c r="J841" s="126">
        <v>0</v>
      </c>
      <c r="K841" s="126">
        <v>2</v>
      </c>
      <c r="L841" s="126">
        <v>2</v>
      </c>
      <c r="M841" s="143" t="s">
        <v>6036</v>
      </c>
      <c r="N841" s="126">
        <v>4</v>
      </c>
      <c r="Q841" s="126">
        <v>0</v>
      </c>
      <c r="U841" s="126">
        <v>4</v>
      </c>
      <c r="V841" s="126" t="s">
        <v>3513</v>
      </c>
      <c r="W841" s="126">
        <v>2</v>
      </c>
      <c r="X841" s="126">
        <v>4</v>
      </c>
      <c r="Y841" s="126">
        <v>15</v>
      </c>
      <c r="Z841" s="126">
        <v>0</v>
      </c>
      <c r="AA841" s="126">
        <v>0</v>
      </c>
      <c r="AB841" s="126">
        <v>0</v>
      </c>
      <c r="AC841" s="126">
        <v>0</v>
      </c>
      <c r="AD841" s="126">
        <v>1</v>
      </c>
      <c r="AE841" s="126">
        <v>1</v>
      </c>
      <c r="AF841" s="126">
        <v>0.5</v>
      </c>
      <c r="AG841" s="126">
        <v>0</v>
      </c>
      <c r="AH841" s="126">
        <v>0</v>
      </c>
      <c r="AI841" s="126">
        <v>1</v>
      </c>
      <c r="BR841" s="126">
        <v>7</v>
      </c>
      <c r="BS841" s="126">
        <v>8</v>
      </c>
      <c r="BT841" s="126">
        <v>10</v>
      </c>
      <c r="BV841" s="126">
        <v>6</v>
      </c>
      <c r="BW841" s="126">
        <v>5</v>
      </c>
      <c r="BX841" s="126">
        <v>1</v>
      </c>
      <c r="BY841" s="126">
        <v>0</v>
      </c>
      <c r="BZ841" s="126">
        <v>29</v>
      </c>
      <c r="CA841" s="126">
        <v>14</v>
      </c>
    </row>
    <row r="842" spans="1:79" s="126" customFormat="1" ht="11.25" customHeight="1" x14ac:dyDescent="0.2">
      <c r="A842" s="126" t="s">
        <v>6015</v>
      </c>
      <c r="B842" s="20">
        <v>429</v>
      </c>
      <c r="C842" s="20" t="e">
        <f>VLOOKUP(File2Modul(A842),ModulVerantwortung,2,FALSE)</f>
        <v>#N/A</v>
      </c>
      <c r="D842" s="20"/>
      <c r="E842" s="109" t="s">
        <v>6037</v>
      </c>
      <c r="F842" s="126">
        <v>1</v>
      </c>
      <c r="G842" s="126">
        <v>0</v>
      </c>
      <c r="H842" s="126">
        <v>0</v>
      </c>
      <c r="I842" s="126">
        <v>1</v>
      </c>
      <c r="J842" s="126">
        <v>0</v>
      </c>
      <c r="K842" s="126">
        <v>0</v>
      </c>
      <c r="L842" s="126">
        <v>0</v>
      </c>
      <c r="M842" s="143"/>
      <c r="N842" s="126">
        <v>0</v>
      </c>
      <c r="Q842" s="126">
        <v>0</v>
      </c>
      <c r="U842" s="126">
        <v>0</v>
      </c>
      <c r="V842" s="126" t="s">
        <v>3507</v>
      </c>
      <c r="W842" s="126">
        <v>0</v>
      </c>
      <c r="X842" s="126">
        <v>1</v>
      </c>
      <c r="Y842" s="126">
        <v>1</v>
      </c>
      <c r="Z842" s="126">
        <v>0</v>
      </c>
      <c r="AA842" s="126">
        <v>0</v>
      </c>
      <c r="AB842" s="126">
        <v>0</v>
      </c>
      <c r="AC842" s="126">
        <v>0</v>
      </c>
      <c r="AD842" s="126">
        <v>0</v>
      </c>
      <c r="AE842" s="126">
        <v>0</v>
      </c>
      <c r="AF842" s="126">
        <v>0</v>
      </c>
      <c r="AG842" s="126">
        <v>0</v>
      </c>
      <c r="AH842" s="126">
        <v>0</v>
      </c>
      <c r="AI842" s="126">
        <v>1</v>
      </c>
      <c r="BR842" s="126">
        <v>0</v>
      </c>
      <c r="BS842" s="126">
        <v>0</v>
      </c>
      <c r="BT842" s="126">
        <v>0</v>
      </c>
      <c r="BV842" s="126">
        <v>0</v>
      </c>
      <c r="BW842" s="126">
        <v>0</v>
      </c>
      <c r="BX842" s="126">
        <v>1</v>
      </c>
      <c r="BY842" s="126">
        <v>0</v>
      </c>
      <c r="BZ842" s="126">
        <v>2</v>
      </c>
      <c r="CA842" s="126">
        <v>0</v>
      </c>
    </row>
    <row r="843" spans="1:79" s="126" customFormat="1" ht="11.25" customHeight="1" x14ac:dyDescent="0.2">
      <c r="A843" s="126" t="s">
        <v>6015</v>
      </c>
      <c r="B843" s="20">
        <v>0</v>
      </c>
      <c r="C843" s="20" t="e">
        <f>VLOOKUP(File2Modul(A843),ModulVerantwortung,2,FALSE)</f>
        <v>#N/A</v>
      </c>
      <c r="D843" s="20"/>
      <c r="E843" s="109" t="s">
        <v>6015</v>
      </c>
      <c r="M843" s="143"/>
      <c r="O843" s="126">
        <f>IF(ISNUMBER(T843),IF(T843&lt;&gt;0,S843/T843,O$23),"")</f>
        <v>1.9534883720930232</v>
      </c>
      <c r="P843" s="126">
        <f>IF(AND(ISNUMBER(AQ843),ISNUMBER(AR843)),IF(OR(AQ843&lt;&gt;0,AR843&lt;&gt;0),(T843+BG843)/(AQ843+AR843),P$23),"")</f>
        <v>7042253.8239436615</v>
      </c>
      <c r="S843" s="126">
        <v>84</v>
      </c>
      <c r="T843" s="126">
        <v>43</v>
      </c>
      <c r="AJ843" s="126" t="s">
        <v>3502</v>
      </c>
      <c r="AK843" s="126">
        <v>0</v>
      </c>
      <c r="AL843" s="126">
        <v>2</v>
      </c>
      <c r="AM843" s="126">
        <v>13</v>
      </c>
      <c r="AN843" s="126">
        <v>11</v>
      </c>
      <c r="AO843" s="126" t="s">
        <v>3503</v>
      </c>
      <c r="AP843" s="126">
        <v>93</v>
      </c>
      <c r="AQ843" s="126">
        <v>41</v>
      </c>
      <c r="AR843" s="126">
        <v>101</v>
      </c>
      <c r="AS843" s="126">
        <v>1000000000</v>
      </c>
      <c r="AT843" s="126">
        <v>786</v>
      </c>
      <c r="AU843" s="126">
        <v>892</v>
      </c>
      <c r="AV843" s="126">
        <v>3204</v>
      </c>
      <c r="AW843" s="126">
        <v>11455426.189999999</v>
      </c>
      <c r="AX843" s="126">
        <v>1000000000</v>
      </c>
      <c r="AY843" s="126">
        <v>1000000000</v>
      </c>
      <c r="AZ843" s="126">
        <v>13650566733127.801</v>
      </c>
      <c r="BA843" s="126">
        <v>4.3499999999999996</v>
      </c>
      <c r="BB843" s="126">
        <v>100</v>
      </c>
      <c r="BC843" s="126">
        <v>188597176</v>
      </c>
      <c r="BD843" s="126">
        <v>435</v>
      </c>
      <c r="BE843" s="126">
        <v>127</v>
      </c>
      <c r="BF843" s="126">
        <v>230</v>
      </c>
      <c r="BG843" s="126">
        <v>1000000000</v>
      </c>
      <c r="BH843" s="126">
        <v>63</v>
      </c>
      <c r="BI843" s="126" t="s">
        <v>3504</v>
      </c>
      <c r="BJ843" s="126">
        <v>1.0009999999999999</v>
      </c>
      <c r="BK843" s="126">
        <v>1.181</v>
      </c>
      <c r="BL843" s="126">
        <v>1.3260000000000001</v>
      </c>
      <c r="BM843" s="126">
        <v>2.5009999999999999</v>
      </c>
      <c r="BN843" s="126">
        <v>2.65</v>
      </c>
      <c r="BO843" s="126">
        <v>2.7360000000000002</v>
      </c>
      <c r="BP843" s="126" t="s">
        <v>3505</v>
      </c>
      <c r="BQ843" s="126">
        <v>0.52400000000000002</v>
      </c>
    </row>
    <row r="844" spans="1:79" s="126" customFormat="1" ht="11.25" customHeight="1" x14ac:dyDescent="0.2">
      <c r="A844" s="126" t="s">
        <v>6038</v>
      </c>
      <c r="B844" s="20">
        <v>0</v>
      </c>
      <c r="C844" s="20" t="e">
        <f>VLOOKUP(File2Modul(A844),ModulVerantwortung,2,FALSE)</f>
        <v>#N/A</v>
      </c>
      <c r="D844" s="20"/>
      <c r="E844" s="109" t="s">
        <v>6038</v>
      </c>
      <c r="M844" s="143"/>
      <c r="O844" s="126">
        <f>IF(ISNUMBER(T844),IF(T844&lt;&gt;0,S844/T844,O$23),"")</f>
        <v>10</v>
      </c>
      <c r="P844" s="126">
        <f>IF(AND(ISNUMBER(AQ844),ISNUMBER(AR844)),IF(OR(AQ844&lt;&gt;0,AR844&lt;&gt;0),(T844+BG844)/(AQ844+AR844),P$23),"")</f>
        <v>29411764.735294119</v>
      </c>
      <c r="S844" s="126">
        <v>10</v>
      </c>
      <c r="T844" s="126">
        <v>1</v>
      </c>
      <c r="AJ844" s="126" t="s">
        <v>3502</v>
      </c>
      <c r="AK844" s="126">
        <v>0</v>
      </c>
      <c r="AL844" s="126">
        <v>1</v>
      </c>
      <c r="AM844" s="126">
        <v>0</v>
      </c>
      <c r="AN844" s="126">
        <v>0</v>
      </c>
      <c r="AO844" s="126" t="s">
        <v>3503</v>
      </c>
      <c r="AP844" s="126">
        <v>9</v>
      </c>
      <c r="AQ844" s="126">
        <v>21</v>
      </c>
      <c r="AR844" s="126">
        <v>13</v>
      </c>
      <c r="AS844" s="126">
        <v>1000000000</v>
      </c>
      <c r="AT844" s="126">
        <v>140</v>
      </c>
      <c r="AU844" s="126">
        <v>140</v>
      </c>
      <c r="AV844" s="126">
        <v>452</v>
      </c>
      <c r="AW844" s="126">
        <v>133691505.69</v>
      </c>
      <c r="AX844" s="126">
        <v>1000000000</v>
      </c>
      <c r="AY844" s="126">
        <v>1000000000</v>
      </c>
      <c r="AZ844" s="126">
        <v>113358427899249</v>
      </c>
      <c r="BA844" s="126">
        <v>0</v>
      </c>
      <c r="BB844" s="126">
        <v>100</v>
      </c>
      <c r="BC844" s="126">
        <v>773399649</v>
      </c>
      <c r="BD844" s="126">
        <v>74</v>
      </c>
      <c r="BE844" s="126">
        <v>9</v>
      </c>
      <c r="BF844" s="126">
        <v>15</v>
      </c>
      <c r="BG844" s="126">
        <v>1000000000</v>
      </c>
      <c r="BH844" s="126">
        <v>6</v>
      </c>
      <c r="BI844" s="126" t="s">
        <v>3504</v>
      </c>
      <c r="BJ844" s="126">
        <v>0.156</v>
      </c>
      <c r="BK844" s="126">
        <v>0.16200000000000001</v>
      </c>
      <c r="BL844" s="126">
        <v>0.158</v>
      </c>
      <c r="BM844" s="126">
        <v>1.234</v>
      </c>
      <c r="BN844" s="126">
        <v>1.323</v>
      </c>
      <c r="BO844" s="126">
        <v>1.3859999999999999</v>
      </c>
      <c r="BP844" s="126" t="s">
        <v>3505</v>
      </c>
      <c r="BQ844" s="126">
        <v>0.88600000000000001</v>
      </c>
    </row>
    <row r="845" spans="1:79" s="126" customFormat="1" ht="11.25" customHeight="1" x14ac:dyDescent="0.2">
      <c r="A845" s="126" t="s">
        <v>6039</v>
      </c>
      <c r="B845" s="20">
        <v>40</v>
      </c>
      <c r="C845" s="20" t="e">
        <f>VLOOKUP(File2Modul(A845),ModulVerantwortung,2,FALSE)</f>
        <v>#N/A</v>
      </c>
      <c r="D845" s="20"/>
      <c r="E845" s="109" t="s">
        <v>6040</v>
      </c>
      <c r="F845" s="126">
        <v>2</v>
      </c>
      <c r="G845" s="126">
        <v>1</v>
      </c>
      <c r="H845" s="126">
        <v>0</v>
      </c>
      <c r="I845" s="126">
        <v>2</v>
      </c>
      <c r="J845" s="126">
        <v>0</v>
      </c>
      <c r="K845" s="126">
        <v>3</v>
      </c>
      <c r="L845" s="126">
        <v>1</v>
      </c>
      <c r="M845" s="143" t="s">
        <v>6041</v>
      </c>
      <c r="N845" s="126">
        <v>2</v>
      </c>
      <c r="Q845" s="126">
        <v>0</v>
      </c>
      <c r="U845" s="126">
        <v>2</v>
      </c>
      <c r="V845" s="126" t="s">
        <v>3513</v>
      </c>
      <c r="W845" s="126">
        <v>1</v>
      </c>
      <c r="X845" s="126">
        <v>3</v>
      </c>
      <c r="Y845" s="126">
        <v>6</v>
      </c>
      <c r="Z845" s="126">
        <v>0</v>
      </c>
      <c r="AA845" s="126">
        <v>0</v>
      </c>
      <c r="AB845" s="126">
        <v>0</v>
      </c>
      <c r="AC845" s="126">
        <v>0</v>
      </c>
      <c r="AD845" s="126">
        <v>0</v>
      </c>
      <c r="AE845" s="126">
        <v>0</v>
      </c>
      <c r="AF845" s="126">
        <v>1</v>
      </c>
      <c r="AG845" s="126">
        <v>0</v>
      </c>
      <c r="AH845" s="126">
        <v>0</v>
      </c>
      <c r="AI845" s="126">
        <v>1</v>
      </c>
      <c r="BR845" s="126">
        <v>10</v>
      </c>
      <c r="BS845" s="126">
        <v>15</v>
      </c>
      <c r="BT845" s="126">
        <v>15</v>
      </c>
      <c r="BV845" s="126">
        <v>3</v>
      </c>
      <c r="BW845" s="126">
        <v>2</v>
      </c>
      <c r="BX845" s="126">
        <v>1</v>
      </c>
      <c r="BY845" s="126">
        <v>0</v>
      </c>
      <c r="BZ845" s="126">
        <v>24</v>
      </c>
      <c r="CA845" s="126">
        <v>7</v>
      </c>
    </row>
    <row r="846" spans="1:79" s="126" customFormat="1" ht="11.25" customHeight="1" x14ac:dyDescent="0.2">
      <c r="A846" s="126" t="s">
        <v>6039</v>
      </c>
      <c r="B846" s="20">
        <v>0</v>
      </c>
      <c r="C846" s="20" t="e">
        <f>VLOOKUP(File2Modul(A846),ModulVerantwortung,2,FALSE)</f>
        <v>#N/A</v>
      </c>
      <c r="D846" s="20"/>
      <c r="E846" s="109" t="s">
        <v>6039</v>
      </c>
      <c r="M846" s="143"/>
      <c r="O846" s="126">
        <f>IF(ISNUMBER(T846),IF(T846&lt;&gt;0,S846/T846,O$23),"")</f>
        <v>3</v>
      </c>
      <c r="P846" s="126">
        <f>IF(AND(ISNUMBER(AQ846),ISNUMBER(AR846)),IF(OR(AQ846&lt;&gt;0,AR846&lt;&gt;0),(T846+BG846)/(AQ846+AR846),P$23),"")</f>
        <v>32258064.548387095</v>
      </c>
      <c r="S846" s="126">
        <v>3</v>
      </c>
      <c r="T846" s="126">
        <v>1</v>
      </c>
      <c r="AJ846" s="126" t="s">
        <v>3502</v>
      </c>
      <c r="AK846" s="126">
        <v>0</v>
      </c>
      <c r="AL846" s="126">
        <v>1</v>
      </c>
      <c r="AM846" s="126">
        <v>1</v>
      </c>
      <c r="AN846" s="126">
        <v>1</v>
      </c>
      <c r="AO846" s="126" t="s">
        <v>3503</v>
      </c>
      <c r="AP846" s="126">
        <v>8</v>
      </c>
      <c r="AQ846" s="126">
        <v>23</v>
      </c>
      <c r="AR846" s="126">
        <v>8</v>
      </c>
      <c r="AS846" s="126">
        <v>1000000000</v>
      </c>
      <c r="AT846" s="126">
        <v>124</v>
      </c>
      <c r="AU846" s="126">
        <v>128</v>
      </c>
      <c r="AV846" s="126">
        <v>393</v>
      </c>
      <c r="AW846" s="126">
        <v>149136169.38</v>
      </c>
      <c r="AX846" s="126">
        <v>1000000000</v>
      </c>
      <c r="AY846" s="126">
        <v>1000000000</v>
      </c>
      <c r="AZ846" s="126">
        <v>123141643350767</v>
      </c>
      <c r="BA846" s="126">
        <v>0</v>
      </c>
      <c r="BB846" s="126">
        <v>100</v>
      </c>
      <c r="BC846" s="126">
        <v>817280981</v>
      </c>
      <c r="BD846" s="126">
        <v>48</v>
      </c>
      <c r="BE846" s="126">
        <v>7</v>
      </c>
      <c r="BF846" s="126">
        <v>14</v>
      </c>
      <c r="BG846" s="126">
        <v>1000000000</v>
      </c>
      <c r="BH846" s="126">
        <v>1</v>
      </c>
      <c r="BI846" s="126" t="s">
        <v>3504</v>
      </c>
      <c r="BJ846" s="126">
        <v>9.9000000000000005E-2</v>
      </c>
      <c r="BK846" s="126">
        <v>0.1</v>
      </c>
      <c r="BL846" s="126">
        <v>9.4E-2</v>
      </c>
      <c r="BM846" s="126">
        <v>1.038</v>
      </c>
      <c r="BN846" s="126">
        <v>1.117</v>
      </c>
      <c r="BO846" s="126">
        <v>1.1739999999999999</v>
      </c>
      <c r="BP846" s="126" t="s">
        <v>3505</v>
      </c>
      <c r="BQ846" s="126">
        <v>3.6989999999999998</v>
      </c>
    </row>
    <row r="847" spans="1:79" s="126" customFormat="1" ht="11.25" customHeight="1" x14ac:dyDescent="0.2">
      <c r="A847" s="126" t="s">
        <v>6042</v>
      </c>
      <c r="B847" s="20">
        <v>91</v>
      </c>
      <c r="C847" s="20" t="e">
        <f>VLOOKUP(File2Modul(A847),ModulVerantwortung,2,FALSE)</f>
        <v>#N/A</v>
      </c>
      <c r="D847" s="20"/>
      <c r="E847" s="109" t="s">
        <v>6043</v>
      </c>
      <c r="F847" s="126">
        <v>1</v>
      </c>
      <c r="G847" s="126">
        <v>0</v>
      </c>
      <c r="H847" s="126">
        <v>0</v>
      </c>
      <c r="I847" s="126">
        <v>1</v>
      </c>
      <c r="J847" s="126">
        <v>0</v>
      </c>
      <c r="K847" s="126">
        <v>0</v>
      </c>
      <c r="L847" s="126">
        <v>1</v>
      </c>
      <c r="M847" s="143" t="s">
        <v>6044</v>
      </c>
      <c r="N847" s="126">
        <v>1</v>
      </c>
      <c r="Q847" s="126">
        <v>0</v>
      </c>
      <c r="U847" s="126">
        <v>1</v>
      </c>
      <c r="V847" s="126" t="s">
        <v>3507</v>
      </c>
      <c r="W847" s="126">
        <v>1</v>
      </c>
      <c r="X847" s="126">
        <v>2</v>
      </c>
      <c r="Y847" s="126">
        <v>2</v>
      </c>
      <c r="Z847" s="126">
        <v>0</v>
      </c>
      <c r="AA847" s="126">
        <v>0</v>
      </c>
      <c r="AB847" s="126">
        <v>0</v>
      </c>
      <c r="AC847" s="126">
        <v>0</v>
      </c>
      <c r="AD847" s="126">
        <v>0</v>
      </c>
      <c r="AE847" s="126">
        <v>0</v>
      </c>
      <c r="AF847" s="126">
        <v>1</v>
      </c>
      <c r="AG847" s="126">
        <v>0</v>
      </c>
      <c r="AH847" s="126">
        <v>0</v>
      </c>
      <c r="AI847" s="126">
        <v>1</v>
      </c>
      <c r="BR847" s="126">
        <v>6</v>
      </c>
      <c r="BS847" s="126">
        <v>6</v>
      </c>
      <c r="BT847" s="126">
        <v>6</v>
      </c>
      <c r="BV847" s="126">
        <v>1</v>
      </c>
      <c r="BW847" s="126">
        <v>1</v>
      </c>
      <c r="BX847" s="126">
        <v>1</v>
      </c>
      <c r="BY847" s="126">
        <v>0</v>
      </c>
      <c r="BZ847" s="126">
        <v>5</v>
      </c>
      <c r="CA847" s="126">
        <v>1</v>
      </c>
    </row>
    <row r="848" spans="1:79" s="126" customFormat="1" ht="11.25" customHeight="1" x14ac:dyDescent="0.2">
      <c r="A848" s="126" t="s">
        <v>6042</v>
      </c>
      <c r="B848" s="20">
        <v>101</v>
      </c>
      <c r="C848" s="20" t="e">
        <f>VLOOKUP(File2Modul(A848),ModulVerantwortung,2,FALSE)</f>
        <v>#N/A</v>
      </c>
      <c r="D848" s="20"/>
      <c r="E848" s="109" t="s">
        <v>6045</v>
      </c>
      <c r="F848" s="126">
        <v>1</v>
      </c>
      <c r="G848" s="126">
        <v>0</v>
      </c>
      <c r="H848" s="126">
        <v>0</v>
      </c>
      <c r="I848" s="126">
        <v>1</v>
      </c>
      <c r="J848" s="126">
        <v>0</v>
      </c>
      <c r="K848" s="126">
        <v>0</v>
      </c>
      <c r="L848" s="126">
        <v>1</v>
      </c>
      <c r="M848" s="143" t="s">
        <v>6046</v>
      </c>
      <c r="N848" s="126">
        <v>1</v>
      </c>
      <c r="Q848" s="126">
        <v>0</v>
      </c>
      <c r="U848" s="126">
        <v>1</v>
      </c>
      <c r="V848" s="126" t="s">
        <v>3507</v>
      </c>
      <c r="W848" s="126">
        <v>1</v>
      </c>
      <c r="X848" s="126">
        <v>2</v>
      </c>
      <c r="Y848" s="126">
        <v>2</v>
      </c>
      <c r="Z848" s="126">
        <v>0</v>
      </c>
      <c r="AA848" s="126">
        <v>0</v>
      </c>
      <c r="AB848" s="126">
        <v>0</v>
      </c>
      <c r="AC848" s="126">
        <v>0</v>
      </c>
      <c r="AD848" s="126">
        <v>0</v>
      </c>
      <c r="AE848" s="126">
        <v>0</v>
      </c>
      <c r="AF848" s="126">
        <v>1</v>
      </c>
      <c r="AG848" s="126">
        <v>0</v>
      </c>
      <c r="AH848" s="126">
        <v>0</v>
      </c>
      <c r="AI848" s="126">
        <v>1</v>
      </c>
      <c r="BR848" s="126">
        <v>6</v>
      </c>
      <c r="BS848" s="126">
        <v>6</v>
      </c>
      <c r="BT848" s="126">
        <v>6</v>
      </c>
      <c r="BV848" s="126">
        <v>1</v>
      </c>
      <c r="BW848" s="126">
        <v>1</v>
      </c>
      <c r="BX848" s="126">
        <v>1</v>
      </c>
      <c r="BY848" s="126">
        <v>0</v>
      </c>
      <c r="BZ848" s="126">
        <v>5</v>
      </c>
      <c r="CA848" s="126">
        <v>1</v>
      </c>
    </row>
    <row r="849" spans="1:79" s="126" customFormat="1" ht="11.25" customHeight="1" x14ac:dyDescent="0.2">
      <c r="A849" s="126" t="s">
        <v>6042</v>
      </c>
      <c r="B849" s="20">
        <v>111</v>
      </c>
      <c r="C849" s="20" t="e">
        <f>VLOOKUP(File2Modul(A849),ModulVerantwortung,2,FALSE)</f>
        <v>#N/A</v>
      </c>
      <c r="D849" s="20"/>
      <c r="E849" s="109" t="s">
        <v>6047</v>
      </c>
      <c r="F849" s="126">
        <v>1</v>
      </c>
      <c r="G849" s="126">
        <v>0</v>
      </c>
      <c r="H849" s="126">
        <v>0</v>
      </c>
      <c r="I849" s="126">
        <v>1</v>
      </c>
      <c r="J849" s="126">
        <v>0</v>
      </c>
      <c r="K849" s="126">
        <v>1</v>
      </c>
      <c r="L849" s="126">
        <v>2</v>
      </c>
      <c r="M849" s="143" t="s">
        <v>6048</v>
      </c>
      <c r="N849" s="126">
        <v>2</v>
      </c>
      <c r="Q849" s="126">
        <v>0</v>
      </c>
      <c r="U849" s="126">
        <v>2</v>
      </c>
      <c r="V849" s="126" t="s">
        <v>3507</v>
      </c>
      <c r="W849" s="126">
        <v>2</v>
      </c>
      <c r="X849" s="126">
        <v>3</v>
      </c>
      <c r="Y849" s="126">
        <v>3</v>
      </c>
      <c r="Z849" s="126">
        <v>0</v>
      </c>
      <c r="AA849" s="126">
        <v>0</v>
      </c>
      <c r="AB849" s="126">
        <v>0</v>
      </c>
      <c r="AC849" s="126">
        <v>0</v>
      </c>
      <c r="AD849" s="126">
        <v>0</v>
      </c>
      <c r="AE849" s="126">
        <v>0</v>
      </c>
      <c r="AF849" s="126">
        <v>0.5</v>
      </c>
      <c r="AG849" s="126">
        <v>0</v>
      </c>
      <c r="AH849" s="126">
        <v>0</v>
      </c>
      <c r="AI849" s="126">
        <v>1</v>
      </c>
      <c r="BR849" s="126">
        <v>9</v>
      </c>
      <c r="BS849" s="126">
        <v>9</v>
      </c>
      <c r="BT849" s="126">
        <v>9</v>
      </c>
      <c r="BV849" s="126">
        <v>2</v>
      </c>
      <c r="BW849" s="126">
        <v>2</v>
      </c>
      <c r="BX849" s="126">
        <v>1</v>
      </c>
      <c r="BY849" s="126">
        <v>0</v>
      </c>
      <c r="BZ849" s="126">
        <v>12</v>
      </c>
      <c r="CA849" s="126">
        <v>6</v>
      </c>
    </row>
    <row r="850" spans="1:79" s="126" customFormat="1" ht="11.25" customHeight="1" x14ac:dyDescent="0.2">
      <c r="A850" s="126" t="s">
        <v>6042</v>
      </c>
      <c r="B850" s="20">
        <v>123</v>
      </c>
      <c r="C850" s="20" t="e">
        <f>VLOOKUP(File2Modul(A850),ModulVerantwortung,2,FALSE)</f>
        <v>#N/A</v>
      </c>
      <c r="D850" s="20"/>
      <c r="E850" s="109" t="s">
        <v>6049</v>
      </c>
      <c r="F850" s="126">
        <v>1</v>
      </c>
      <c r="G850" s="126">
        <v>0</v>
      </c>
      <c r="H850" s="126">
        <v>0</v>
      </c>
      <c r="I850" s="126">
        <v>1</v>
      </c>
      <c r="J850" s="126">
        <v>0</v>
      </c>
      <c r="K850" s="126">
        <v>0</v>
      </c>
      <c r="L850" s="126">
        <v>3</v>
      </c>
      <c r="M850" s="143" t="s">
        <v>6050</v>
      </c>
      <c r="N850" s="126">
        <v>3</v>
      </c>
      <c r="Q850" s="126">
        <v>0</v>
      </c>
      <c r="U850" s="126">
        <v>3</v>
      </c>
      <c r="V850" s="126" t="s">
        <v>3507</v>
      </c>
      <c r="W850" s="126">
        <v>3</v>
      </c>
      <c r="X850" s="126">
        <v>4</v>
      </c>
      <c r="Y850" s="126">
        <v>4</v>
      </c>
      <c r="Z850" s="126">
        <v>0</v>
      </c>
      <c r="AA850" s="126">
        <v>0</v>
      </c>
      <c r="AB850" s="126">
        <v>0</v>
      </c>
      <c r="AC850" s="126">
        <v>0</v>
      </c>
      <c r="AD850" s="126">
        <v>0</v>
      </c>
      <c r="AE850" s="126">
        <v>0</v>
      </c>
      <c r="AF850" s="126">
        <v>0.33</v>
      </c>
      <c r="AG850" s="126">
        <v>0</v>
      </c>
      <c r="AH850" s="126">
        <v>0</v>
      </c>
      <c r="AI850" s="126">
        <v>1</v>
      </c>
      <c r="BR850" s="126">
        <v>5</v>
      </c>
      <c r="BS850" s="126">
        <v>5</v>
      </c>
      <c r="BT850" s="126">
        <v>5</v>
      </c>
      <c r="BV850" s="126">
        <v>3</v>
      </c>
      <c r="BW850" s="126">
        <v>3</v>
      </c>
      <c r="BX850" s="126">
        <v>1</v>
      </c>
      <c r="BY850" s="126">
        <v>0</v>
      </c>
      <c r="BZ850" s="126">
        <v>12</v>
      </c>
      <c r="CA850" s="126">
        <v>4</v>
      </c>
    </row>
    <row r="851" spans="1:79" s="126" customFormat="1" ht="11.25" customHeight="1" x14ac:dyDescent="0.2">
      <c r="A851" s="126" t="s">
        <v>6042</v>
      </c>
      <c r="B851" s="20">
        <v>137</v>
      </c>
      <c r="C851" s="20" t="e">
        <f>VLOOKUP(File2Modul(A851),ModulVerantwortung,2,FALSE)</f>
        <v>#N/A</v>
      </c>
      <c r="D851" s="20"/>
      <c r="E851" s="109" t="s">
        <v>6051</v>
      </c>
      <c r="F851" s="126">
        <v>1</v>
      </c>
      <c r="G851" s="126">
        <v>0</v>
      </c>
      <c r="H851" s="126">
        <v>0</v>
      </c>
      <c r="I851" s="126">
        <v>1</v>
      </c>
      <c r="J851" s="126">
        <v>0</v>
      </c>
      <c r="K851" s="126">
        <v>0</v>
      </c>
      <c r="L851" s="126">
        <v>0</v>
      </c>
      <c r="M851" s="143"/>
      <c r="N851" s="126">
        <v>0</v>
      </c>
      <c r="Q851" s="126">
        <v>0</v>
      </c>
      <c r="U851" s="126">
        <v>0</v>
      </c>
      <c r="V851" s="126" t="s">
        <v>3507</v>
      </c>
      <c r="W851" s="126">
        <v>0</v>
      </c>
      <c r="X851" s="126">
        <v>1</v>
      </c>
      <c r="Y851" s="126">
        <v>1</v>
      </c>
      <c r="Z851" s="126">
        <v>0</v>
      </c>
      <c r="AA851" s="126">
        <v>0</v>
      </c>
      <c r="AB851" s="126">
        <v>0</v>
      </c>
      <c r="AC851" s="126">
        <v>0</v>
      </c>
      <c r="AD851" s="126">
        <v>0</v>
      </c>
      <c r="AE851" s="126">
        <v>0</v>
      </c>
      <c r="AF851" s="126">
        <v>0</v>
      </c>
      <c r="AG851" s="126">
        <v>0</v>
      </c>
      <c r="AH851" s="126">
        <v>0</v>
      </c>
      <c r="AI851" s="126">
        <v>1</v>
      </c>
      <c r="BR851" s="126">
        <v>0</v>
      </c>
      <c r="BS851" s="126">
        <v>0</v>
      </c>
      <c r="BT851" s="126">
        <v>0</v>
      </c>
      <c r="BV851" s="126">
        <v>0</v>
      </c>
      <c r="BW851" s="126">
        <v>0</v>
      </c>
      <c r="BX851" s="126">
        <v>1</v>
      </c>
      <c r="BY851" s="126">
        <v>0</v>
      </c>
      <c r="BZ851" s="126">
        <v>2</v>
      </c>
      <c r="CA851" s="126">
        <v>0</v>
      </c>
    </row>
    <row r="852" spans="1:79" s="126" customFormat="1" ht="11.25" customHeight="1" x14ac:dyDescent="0.2">
      <c r="A852" s="126" t="s">
        <v>6042</v>
      </c>
      <c r="B852" s="20">
        <v>147</v>
      </c>
      <c r="C852" s="20" t="e">
        <f>VLOOKUP(File2Modul(A852),ModulVerantwortung,2,FALSE)</f>
        <v>#N/A</v>
      </c>
      <c r="D852" s="20"/>
      <c r="E852" s="109" t="s">
        <v>6052</v>
      </c>
      <c r="F852" s="126">
        <v>1</v>
      </c>
      <c r="G852" s="126">
        <v>0</v>
      </c>
      <c r="H852" s="126">
        <v>0</v>
      </c>
      <c r="I852" s="126">
        <v>1</v>
      </c>
      <c r="J852" s="126">
        <v>0</v>
      </c>
      <c r="K852" s="126">
        <v>0</v>
      </c>
      <c r="L852" s="126">
        <v>0</v>
      </c>
      <c r="M852" s="143"/>
      <c r="N852" s="126">
        <v>0</v>
      </c>
      <c r="Q852" s="126">
        <v>0</v>
      </c>
      <c r="U852" s="126">
        <v>0</v>
      </c>
      <c r="V852" s="126" t="s">
        <v>3507</v>
      </c>
      <c r="W852" s="126">
        <v>0</v>
      </c>
      <c r="X852" s="126">
        <v>1</v>
      </c>
      <c r="Y852" s="126">
        <v>1</v>
      </c>
      <c r="Z852" s="126">
        <v>0</v>
      </c>
      <c r="AA852" s="126">
        <v>0</v>
      </c>
      <c r="AB852" s="126">
        <v>0</v>
      </c>
      <c r="AC852" s="126">
        <v>0</v>
      </c>
      <c r="AD852" s="126">
        <v>0</v>
      </c>
      <c r="AE852" s="126">
        <v>0</v>
      </c>
      <c r="AF852" s="126">
        <v>0</v>
      </c>
      <c r="AG852" s="126">
        <v>0</v>
      </c>
      <c r="AH852" s="126">
        <v>0</v>
      </c>
      <c r="AI852" s="126">
        <v>1</v>
      </c>
      <c r="BR852" s="126">
        <v>0</v>
      </c>
      <c r="BS852" s="126">
        <v>0</v>
      </c>
      <c r="BT852" s="126">
        <v>0</v>
      </c>
      <c r="BV852" s="126">
        <v>0</v>
      </c>
      <c r="BW852" s="126">
        <v>0</v>
      </c>
      <c r="BX852" s="126">
        <v>1</v>
      </c>
      <c r="BY852" s="126">
        <v>0</v>
      </c>
      <c r="BZ852" s="126">
        <v>2</v>
      </c>
      <c r="CA852" s="126">
        <v>0</v>
      </c>
    </row>
    <row r="853" spans="1:79" s="126" customFormat="1" ht="11.25" customHeight="1" x14ac:dyDescent="0.2">
      <c r="A853" s="126" t="s">
        <v>6042</v>
      </c>
      <c r="B853" s="20">
        <v>161</v>
      </c>
      <c r="C853" s="20" t="e">
        <f>VLOOKUP(File2Modul(A853),ModulVerantwortung,2,FALSE)</f>
        <v>#N/A</v>
      </c>
      <c r="D853" s="20"/>
      <c r="E853" s="109" t="s">
        <v>6053</v>
      </c>
      <c r="F853" s="126">
        <v>1</v>
      </c>
      <c r="G853" s="126">
        <v>0</v>
      </c>
      <c r="H853" s="126">
        <v>0</v>
      </c>
      <c r="I853" s="126">
        <v>1</v>
      </c>
      <c r="J853" s="126">
        <v>1</v>
      </c>
      <c r="K853" s="126">
        <v>2</v>
      </c>
      <c r="L853" s="126">
        <v>1</v>
      </c>
      <c r="M853" s="143" t="s">
        <v>6054</v>
      </c>
      <c r="N853" s="126">
        <v>2</v>
      </c>
      <c r="Q853" s="126">
        <v>2</v>
      </c>
      <c r="U853" s="126">
        <v>3</v>
      </c>
      <c r="V853" s="126" t="s">
        <v>3507</v>
      </c>
      <c r="W853" s="126">
        <v>1</v>
      </c>
      <c r="X853" s="126">
        <v>2</v>
      </c>
      <c r="Y853" s="126">
        <v>6</v>
      </c>
      <c r="Z853" s="126">
        <v>0</v>
      </c>
      <c r="AA853" s="126">
        <v>0</v>
      </c>
      <c r="AB853" s="126">
        <v>0</v>
      </c>
      <c r="AC853" s="126">
        <v>0</v>
      </c>
      <c r="AD853" s="126">
        <v>0</v>
      </c>
      <c r="AE853" s="126">
        <v>1</v>
      </c>
      <c r="AF853" s="126">
        <v>0.33</v>
      </c>
      <c r="AG853" s="126">
        <v>0</v>
      </c>
      <c r="AH853" s="126">
        <v>0</v>
      </c>
      <c r="AI853" s="126">
        <v>1</v>
      </c>
      <c r="BR853" s="126">
        <v>8</v>
      </c>
      <c r="BS853" s="126">
        <v>8</v>
      </c>
      <c r="BT853" s="126">
        <v>12</v>
      </c>
      <c r="BV853" s="126">
        <v>3</v>
      </c>
      <c r="BW853" s="126">
        <v>3</v>
      </c>
      <c r="BX853" s="126">
        <v>1</v>
      </c>
      <c r="BY853" s="126">
        <v>0</v>
      </c>
      <c r="BZ853" s="126">
        <v>14</v>
      </c>
      <c r="CA853" s="126">
        <v>10</v>
      </c>
    </row>
    <row r="854" spans="1:79" s="126" customFormat="1" ht="11.25" customHeight="1" x14ac:dyDescent="0.2">
      <c r="A854" s="126" t="s">
        <v>6042</v>
      </c>
      <c r="B854" s="20">
        <v>176</v>
      </c>
      <c r="C854" s="20" t="e">
        <f>VLOOKUP(File2Modul(A854),ModulVerantwortung,2,FALSE)</f>
        <v>#N/A</v>
      </c>
      <c r="D854" s="20"/>
      <c r="E854" s="109" t="s">
        <v>6055</v>
      </c>
      <c r="F854" s="126">
        <v>3</v>
      </c>
      <c r="G854" s="126">
        <v>2</v>
      </c>
      <c r="H854" s="126">
        <v>0</v>
      </c>
      <c r="I854" s="126">
        <v>3</v>
      </c>
      <c r="J854" s="126">
        <v>1</v>
      </c>
      <c r="K854" s="126">
        <v>1</v>
      </c>
      <c r="L854" s="126">
        <v>2</v>
      </c>
      <c r="M854" s="143" t="s">
        <v>6056</v>
      </c>
      <c r="N854" s="126">
        <v>8</v>
      </c>
      <c r="Q854" s="126">
        <v>0</v>
      </c>
      <c r="U854" s="126">
        <v>11</v>
      </c>
      <c r="V854" s="126" t="s">
        <v>3516</v>
      </c>
      <c r="W854" s="126">
        <v>2</v>
      </c>
      <c r="X854" s="126">
        <v>5</v>
      </c>
      <c r="Y854" s="126">
        <v>83</v>
      </c>
      <c r="Z854" s="126">
        <v>0</v>
      </c>
      <c r="AA854" s="126">
        <v>0</v>
      </c>
      <c r="AB854" s="126">
        <v>0</v>
      </c>
      <c r="AC854" s="126">
        <v>0</v>
      </c>
      <c r="AD854" s="126">
        <v>0</v>
      </c>
      <c r="AE854" s="126">
        <v>2</v>
      </c>
      <c r="AF854" s="126">
        <v>0.27</v>
      </c>
      <c r="AG854" s="126">
        <v>0</v>
      </c>
      <c r="AH854" s="126">
        <v>0</v>
      </c>
      <c r="AI854" s="126">
        <v>1</v>
      </c>
      <c r="BR854" s="126">
        <v>7</v>
      </c>
      <c r="BS854" s="126">
        <v>10</v>
      </c>
      <c r="BT854" s="126">
        <v>12</v>
      </c>
      <c r="BV854" s="126">
        <v>14</v>
      </c>
      <c r="BW854" s="126">
        <v>10</v>
      </c>
      <c r="BX854" s="126">
        <v>1</v>
      </c>
      <c r="BY854" s="126">
        <v>0</v>
      </c>
      <c r="BZ854" s="126">
        <v>69</v>
      </c>
      <c r="CA854" s="126">
        <v>32</v>
      </c>
    </row>
    <row r="855" spans="1:79" s="126" customFormat="1" ht="11.25" customHeight="1" x14ac:dyDescent="0.2">
      <c r="A855" s="126" t="s">
        <v>6042</v>
      </c>
      <c r="B855" s="20">
        <v>267</v>
      </c>
      <c r="C855" s="20" t="e">
        <f>VLOOKUP(File2Modul(A855),ModulVerantwortung,2,FALSE)</f>
        <v>#N/A</v>
      </c>
      <c r="D855" s="20"/>
      <c r="E855" s="109" t="s">
        <v>6057</v>
      </c>
      <c r="F855" s="126">
        <v>11</v>
      </c>
      <c r="G855" s="126">
        <v>5</v>
      </c>
      <c r="H855" s="126">
        <v>0</v>
      </c>
      <c r="I855" s="126">
        <v>51</v>
      </c>
      <c r="J855" s="126">
        <v>1</v>
      </c>
      <c r="K855" s="126">
        <v>2</v>
      </c>
      <c r="L855" s="126">
        <v>2</v>
      </c>
      <c r="M855" s="143" t="s">
        <v>6058</v>
      </c>
      <c r="N855" s="126">
        <v>19</v>
      </c>
      <c r="Q855" s="126">
        <v>0</v>
      </c>
      <c r="U855" s="126">
        <v>21</v>
      </c>
      <c r="V855" s="126" t="s">
        <v>6059</v>
      </c>
      <c r="W855" s="126">
        <v>2</v>
      </c>
      <c r="X855" s="126">
        <v>13</v>
      </c>
      <c r="Y855" s="126">
        <v>66</v>
      </c>
      <c r="Z855" s="126">
        <v>0</v>
      </c>
      <c r="AA855" s="126">
        <v>0</v>
      </c>
      <c r="AB855" s="126">
        <v>0</v>
      </c>
      <c r="AC855" s="126">
        <v>0</v>
      </c>
      <c r="AD855" s="126">
        <v>0</v>
      </c>
      <c r="AE855" s="126">
        <v>5</v>
      </c>
      <c r="AF855" s="126">
        <v>2.4300000000000002</v>
      </c>
      <c r="AG855" s="126">
        <v>2</v>
      </c>
      <c r="AH855" s="126">
        <v>0</v>
      </c>
      <c r="AI855" s="126">
        <v>1</v>
      </c>
      <c r="BR855" s="126">
        <v>8</v>
      </c>
      <c r="BS855" s="126">
        <v>11</v>
      </c>
      <c r="BT855" s="126">
        <v>14</v>
      </c>
      <c r="BV855" s="126">
        <v>35</v>
      </c>
      <c r="BW855" s="126">
        <v>24</v>
      </c>
      <c r="BX855" s="126">
        <v>1</v>
      </c>
      <c r="BY855" s="126">
        <v>0</v>
      </c>
      <c r="BZ855" s="126">
        <v>182</v>
      </c>
      <c r="CA855" s="126">
        <v>101</v>
      </c>
    </row>
    <row r="856" spans="1:79" s="126" customFormat="1" ht="11.25" customHeight="1" x14ac:dyDescent="0.2">
      <c r="A856" s="126" t="s">
        <v>6042</v>
      </c>
      <c r="B856" s="20">
        <v>341</v>
      </c>
      <c r="C856" s="20" t="e">
        <f>VLOOKUP(File2Modul(A856),ModulVerantwortung,2,FALSE)</f>
        <v>#N/A</v>
      </c>
      <c r="D856" s="20"/>
      <c r="E856" s="109" t="s">
        <v>6060</v>
      </c>
      <c r="F856" s="126">
        <v>5</v>
      </c>
      <c r="G856" s="126">
        <v>4</v>
      </c>
      <c r="H856" s="126">
        <v>0</v>
      </c>
      <c r="I856" s="126">
        <v>5</v>
      </c>
      <c r="J856" s="126">
        <v>1</v>
      </c>
      <c r="K856" s="126">
        <v>3</v>
      </c>
      <c r="L856" s="126">
        <v>3</v>
      </c>
      <c r="M856" s="143" t="s">
        <v>6061</v>
      </c>
      <c r="N856" s="126">
        <v>14</v>
      </c>
      <c r="Q856" s="126">
        <v>0</v>
      </c>
      <c r="U856" s="126">
        <v>15</v>
      </c>
      <c r="V856" s="126" t="s">
        <v>3729</v>
      </c>
      <c r="W856" s="126">
        <v>3</v>
      </c>
      <c r="X856" s="126">
        <v>8</v>
      </c>
      <c r="Y856" s="126">
        <v>72</v>
      </c>
      <c r="Z856" s="126">
        <v>0</v>
      </c>
      <c r="AA856" s="126">
        <v>0</v>
      </c>
      <c r="AB856" s="126">
        <v>0</v>
      </c>
      <c r="AC856" s="126">
        <v>0</v>
      </c>
      <c r="AD856" s="126">
        <v>0</v>
      </c>
      <c r="AE856" s="126">
        <v>3</v>
      </c>
      <c r="AF856" s="126">
        <v>0.33</v>
      </c>
      <c r="AG856" s="126">
        <v>1</v>
      </c>
      <c r="AH856" s="126">
        <v>0</v>
      </c>
      <c r="AI856" s="126">
        <v>1</v>
      </c>
      <c r="BR856" s="126">
        <v>7</v>
      </c>
      <c r="BS856" s="126">
        <v>9</v>
      </c>
      <c r="BT856" s="126">
        <v>11</v>
      </c>
      <c r="BV856" s="126">
        <v>21</v>
      </c>
      <c r="BW856" s="126">
        <v>17</v>
      </c>
      <c r="BX856" s="126">
        <v>1</v>
      </c>
      <c r="BY856" s="126">
        <v>0</v>
      </c>
      <c r="BZ856" s="126">
        <v>100</v>
      </c>
      <c r="CA856" s="126">
        <v>59</v>
      </c>
    </row>
    <row r="857" spans="1:79" s="126" customFormat="1" ht="11.25" customHeight="1" x14ac:dyDescent="0.2">
      <c r="A857" s="126" t="s">
        <v>6042</v>
      </c>
      <c r="B857" s="20">
        <v>423</v>
      </c>
      <c r="C857" s="20" t="e">
        <f>VLOOKUP(File2Modul(A857),ModulVerantwortung,2,FALSE)</f>
        <v>#N/A</v>
      </c>
      <c r="D857" s="20"/>
      <c r="E857" s="109" t="s">
        <v>6062</v>
      </c>
      <c r="F857" s="126">
        <v>1</v>
      </c>
      <c r="G857" s="126">
        <v>0</v>
      </c>
      <c r="H857" s="126">
        <v>0</v>
      </c>
      <c r="I857" s="126">
        <v>1</v>
      </c>
      <c r="J857" s="126">
        <v>0</v>
      </c>
      <c r="K857" s="126">
        <v>1</v>
      </c>
      <c r="L857" s="126">
        <v>0</v>
      </c>
      <c r="M857" s="143"/>
      <c r="N857" s="126">
        <v>0</v>
      </c>
      <c r="Q857" s="126">
        <v>0</v>
      </c>
      <c r="U857" s="126">
        <v>0</v>
      </c>
      <c r="V857" s="126" t="s">
        <v>3507</v>
      </c>
      <c r="W857" s="126">
        <v>0</v>
      </c>
      <c r="X857" s="126">
        <v>1</v>
      </c>
      <c r="Y857" s="126">
        <v>1</v>
      </c>
      <c r="Z857" s="126">
        <v>0</v>
      </c>
      <c r="AA857" s="126">
        <v>0</v>
      </c>
      <c r="AB857" s="126">
        <v>0</v>
      </c>
      <c r="AC857" s="126">
        <v>0</v>
      </c>
      <c r="AD857" s="126">
        <v>1</v>
      </c>
      <c r="AE857" s="126">
        <v>0</v>
      </c>
      <c r="AF857" s="126">
        <v>0</v>
      </c>
      <c r="AG857" s="126">
        <v>0</v>
      </c>
      <c r="AH857" s="126">
        <v>0</v>
      </c>
      <c r="AI857" s="126">
        <v>1</v>
      </c>
      <c r="BR857" s="126">
        <v>0</v>
      </c>
      <c r="BS857" s="126">
        <v>0</v>
      </c>
      <c r="BT857" s="126">
        <v>0</v>
      </c>
      <c r="BV857" s="126">
        <v>0</v>
      </c>
      <c r="BW857" s="126">
        <v>0</v>
      </c>
      <c r="BX857" s="126">
        <v>1</v>
      </c>
      <c r="BY857" s="126">
        <v>0</v>
      </c>
      <c r="BZ857" s="126">
        <v>2</v>
      </c>
      <c r="CA857" s="126">
        <v>0</v>
      </c>
    </row>
    <row r="858" spans="1:79" s="126" customFormat="1" ht="11.25" customHeight="1" x14ac:dyDescent="0.2">
      <c r="A858" s="126" t="s">
        <v>6042</v>
      </c>
      <c r="B858" s="20">
        <v>433</v>
      </c>
      <c r="C858" s="20" t="e">
        <f>VLOOKUP(File2Modul(A858),ModulVerantwortung,2,FALSE)</f>
        <v>#N/A</v>
      </c>
      <c r="D858" s="20"/>
      <c r="E858" s="109" t="s">
        <v>6063</v>
      </c>
      <c r="F858" s="126">
        <v>2</v>
      </c>
      <c r="G858" s="126">
        <v>1</v>
      </c>
      <c r="H858" s="126">
        <v>0</v>
      </c>
      <c r="I858" s="126">
        <v>2</v>
      </c>
      <c r="J858" s="126">
        <v>0</v>
      </c>
      <c r="K858" s="126">
        <v>2</v>
      </c>
      <c r="L858" s="126">
        <v>2</v>
      </c>
      <c r="M858" s="143" t="s">
        <v>6064</v>
      </c>
      <c r="N858" s="126">
        <v>4</v>
      </c>
      <c r="Q858" s="126">
        <v>0</v>
      </c>
      <c r="U858" s="126">
        <v>4</v>
      </c>
      <c r="V858" s="126" t="s">
        <v>3513</v>
      </c>
      <c r="W858" s="126">
        <v>2</v>
      </c>
      <c r="X858" s="126">
        <v>4</v>
      </c>
      <c r="Y858" s="126">
        <v>15</v>
      </c>
      <c r="Z858" s="126">
        <v>0</v>
      </c>
      <c r="AA858" s="126">
        <v>0</v>
      </c>
      <c r="AB858" s="126">
        <v>0</v>
      </c>
      <c r="AC858" s="126">
        <v>0</v>
      </c>
      <c r="AD858" s="126">
        <v>1</v>
      </c>
      <c r="AE858" s="126">
        <v>1</v>
      </c>
      <c r="AF858" s="126">
        <v>0.5</v>
      </c>
      <c r="AG858" s="126">
        <v>0</v>
      </c>
      <c r="AH858" s="126">
        <v>0</v>
      </c>
      <c r="AI858" s="126">
        <v>1</v>
      </c>
      <c r="BR858" s="126">
        <v>7</v>
      </c>
      <c r="BS858" s="126">
        <v>8</v>
      </c>
      <c r="BT858" s="126">
        <v>10</v>
      </c>
      <c r="BV858" s="126">
        <v>6</v>
      </c>
      <c r="BW858" s="126">
        <v>5</v>
      </c>
      <c r="BX858" s="126">
        <v>1</v>
      </c>
      <c r="BY858" s="126">
        <v>0</v>
      </c>
      <c r="BZ858" s="126">
        <v>29</v>
      </c>
      <c r="CA858" s="126">
        <v>14</v>
      </c>
    </row>
    <row r="859" spans="1:79" s="126" customFormat="1" ht="11.25" customHeight="1" x14ac:dyDescent="0.2">
      <c r="A859" s="126" t="s">
        <v>6042</v>
      </c>
      <c r="B859" s="20">
        <v>459</v>
      </c>
      <c r="C859" s="20" t="e">
        <f>VLOOKUP(File2Modul(A859),ModulVerantwortung,2,FALSE)</f>
        <v>#N/A</v>
      </c>
      <c r="D859" s="20"/>
      <c r="E859" s="109" t="s">
        <v>6065</v>
      </c>
      <c r="F859" s="126">
        <v>1</v>
      </c>
      <c r="G859" s="126">
        <v>0</v>
      </c>
      <c r="H859" s="126">
        <v>0</v>
      </c>
      <c r="I859" s="126">
        <v>1</v>
      </c>
      <c r="J859" s="126">
        <v>0</v>
      </c>
      <c r="K859" s="126">
        <v>0</v>
      </c>
      <c r="L859" s="126">
        <v>0</v>
      </c>
      <c r="M859" s="143"/>
      <c r="N859" s="126">
        <v>0</v>
      </c>
      <c r="Q859" s="126">
        <v>0</v>
      </c>
      <c r="U859" s="126">
        <v>0</v>
      </c>
      <c r="V859" s="126" t="s">
        <v>3507</v>
      </c>
      <c r="W859" s="126">
        <v>0</v>
      </c>
      <c r="X859" s="126">
        <v>1</v>
      </c>
      <c r="Y859" s="126">
        <v>1</v>
      </c>
      <c r="Z859" s="126">
        <v>0</v>
      </c>
      <c r="AA859" s="126">
        <v>0</v>
      </c>
      <c r="AB859" s="126">
        <v>0</v>
      </c>
      <c r="AC859" s="126">
        <v>0</v>
      </c>
      <c r="AD859" s="126">
        <v>0</v>
      </c>
      <c r="AE859" s="126">
        <v>0</v>
      </c>
      <c r="AF859" s="126">
        <v>0</v>
      </c>
      <c r="AG859" s="126">
        <v>0</v>
      </c>
      <c r="AH859" s="126">
        <v>0</v>
      </c>
      <c r="AI859" s="126">
        <v>1</v>
      </c>
      <c r="BR859" s="126">
        <v>0</v>
      </c>
      <c r="BS859" s="126">
        <v>0</v>
      </c>
      <c r="BT859" s="126">
        <v>0</v>
      </c>
      <c r="BV859" s="126">
        <v>0</v>
      </c>
      <c r="BW859" s="126">
        <v>0</v>
      </c>
      <c r="BX859" s="126">
        <v>1</v>
      </c>
      <c r="BY859" s="126">
        <v>0</v>
      </c>
      <c r="BZ859" s="126">
        <v>2</v>
      </c>
      <c r="CA859" s="126">
        <v>0</v>
      </c>
    </row>
    <row r="860" spans="1:79" s="126" customFormat="1" ht="11.25" customHeight="1" x14ac:dyDescent="0.2">
      <c r="A860" s="126" t="s">
        <v>6042</v>
      </c>
      <c r="B860" s="20">
        <v>0</v>
      </c>
      <c r="C860" s="20" t="e">
        <f>VLOOKUP(File2Modul(A860),ModulVerantwortung,2,FALSE)</f>
        <v>#N/A</v>
      </c>
      <c r="D860" s="20"/>
      <c r="E860" s="109" t="s">
        <v>6042</v>
      </c>
      <c r="M860" s="143"/>
      <c r="O860" s="126">
        <f>IF(ISNUMBER(T860),IF(T860&lt;&gt;0,S860/T860,O$23),"")</f>
        <v>1.8510638297872339</v>
      </c>
      <c r="P860" s="126">
        <f>IF(AND(ISNUMBER(AQ860),ISNUMBER(AR860)),IF(OR(AQ860&lt;&gt;0,AR860&lt;&gt;0),(T860+BG860)/(AQ860+AR860),P$23),"")</f>
        <v>6802721.4081632653</v>
      </c>
      <c r="S860" s="126">
        <v>87</v>
      </c>
      <c r="T860" s="126">
        <v>47</v>
      </c>
      <c r="AJ860" s="126" t="s">
        <v>3502</v>
      </c>
      <c r="AK860" s="126">
        <v>0</v>
      </c>
      <c r="AL860" s="126">
        <v>2</v>
      </c>
      <c r="AM860" s="126">
        <v>13</v>
      </c>
      <c r="AN860" s="126">
        <v>12</v>
      </c>
      <c r="AO860" s="126" t="s">
        <v>3503</v>
      </c>
      <c r="AP860" s="126">
        <v>99</v>
      </c>
      <c r="AQ860" s="126">
        <v>40</v>
      </c>
      <c r="AR860" s="126">
        <v>107</v>
      </c>
      <c r="AS860" s="126">
        <v>1000000000</v>
      </c>
      <c r="AT860" s="126">
        <v>818</v>
      </c>
      <c r="AU860" s="126">
        <v>934</v>
      </c>
      <c r="AV860" s="126">
        <v>3351</v>
      </c>
      <c r="AW860" s="126">
        <v>10706161.07</v>
      </c>
      <c r="AX860" s="126">
        <v>1000000000</v>
      </c>
      <c r="AY860" s="126">
        <v>1000000000</v>
      </c>
      <c r="AZ860" s="126">
        <v>12846808634558</v>
      </c>
      <c r="BA860" s="126">
        <v>4.6500000000000004</v>
      </c>
      <c r="BB860" s="126">
        <v>100</v>
      </c>
      <c r="BC860" s="126">
        <v>181119370</v>
      </c>
      <c r="BD860" s="126">
        <v>465</v>
      </c>
      <c r="BE860" s="126">
        <v>146</v>
      </c>
      <c r="BF860" s="126">
        <v>277</v>
      </c>
      <c r="BG860" s="126">
        <v>1000000000</v>
      </c>
      <c r="BH860" s="126">
        <v>65</v>
      </c>
      <c r="BI860" s="126" t="s">
        <v>3504</v>
      </c>
      <c r="BJ860" s="126">
        <v>1.0740000000000001</v>
      </c>
      <c r="BK860" s="126">
        <v>1.2729999999999999</v>
      </c>
      <c r="BL860" s="126">
        <v>1.4359999999999999</v>
      </c>
      <c r="BM860" s="126">
        <v>2.569</v>
      </c>
      <c r="BN860" s="126">
        <v>2.72</v>
      </c>
      <c r="BO860" s="126">
        <v>2.8069999999999999</v>
      </c>
      <c r="BP860" s="126" t="s">
        <v>3505</v>
      </c>
      <c r="BQ860" s="126">
        <v>0.51100000000000001</v>
      </c>
    </row>
    <row r="861" spans="1:79" s="126" customFormat="1" ht="11.25" customHeight="1" x14ac:dyDescent="0.2">
      <c r="A861" s="126" t="s">
        <v>6066</v>
      </c>
      <c r="B861" s="20">
        <v>0</v>
      </c>
      <c r="C861" s="20" t="e">
        <f>VLOOKUP(File2Modul(A861),ModulVerantwortung,2,FALSE)</f>
        <v>#N/A</v>
      </c>
      <c r="D861" s="20"/>
      <c r="E861" s="109" t="s">
        <v>6066</v>
      </c>
      <c r="M861" s="143"/>
      <c r="O861" s="126">
        <f>IF(ISNUMBER(T861),IF(T861&lt;&gt;0,S861/T861,O$23),"")</f>
        <v>10</v>
      </c>
      <c r="P861" s="126">
        <f>IF(AND(ISNUMBER(AQ861),ISNUMBER(AR861)),IF(OR(AQ861&lt;&gt;0,AR861&lt;&gt;0),(T861+BG861)/(AQ861+AR861),P$23),"")</f>
        <v>19607843.156862747</v>
      </c>
      <c r="S861" s="126">
        <v>10</v>
      </c>
      <c r="T861" s="126">
        <v>1</v>
      </c>
      <c r="AJ861" s="126" t="s">
        <v>3502</v>
      </c>
      <c r="AK861" s="126">
        <v>0</v>
      </c>
      <c r="AL861" s="126">
        <v>1</v>
      </c>
      <c r="AM861" s="126">
        <v>0</v>
      </c>
      <c r="AN861" s="126">
        <v>0</v>
      </c>
      <c r="AO861" s="126" t="s">
        <v>3503</v>
      </c>
      <c r="AP861" s="126">
        <v>19</v>
      </c>
      <c r="AQ861" s="126">
        <v>21</v>
      </c>
      <c r="AR861" s="126">
        <v>30</v>
      </c>
      <c r="AS861" s="126">
        <v>1000000000</v>
      </c>
      <c r="AT861" s="126">
        <v>230</v>
      </c>
      <c r="AU861" s="126">
        <v>239</v>
      </c>
      <c r="AV861" s="126">
        <v>798</v>
      </c>
      <c r="AW861" s="126">
        <v>61497261.350000001</v>
      </c>
      <c r="AX861" s="126">
        <v>1000000000</v>
      </c>
      <c r="AY861" s="126">
        <v>1000000000</v>
      </c>
      <c r="AZ861" s="126">
        <v>58139770622649.797</v>
      </c>
      <c r="BA861" s="126">
        <v>0</v>
      </c>
      <c r="BB861" s="126">
        <v>100</v>
      </c>
      <c r="BC861" s="126">
        <v>495545604</v>
      </c>
      <c r="BD861" s="126">
        <v>73</v>
      </c>
      <c r="BE861" s="126">
        <v>25</v>
      </c>
      <c r="BF861" s="126">
        <v>47</v>
      </c>
      <c r="BG861" s="126">
        <v>1000000000</v>
      </c>
      <c r="BH861" s="126">
        <v>6</v>
      </c>
      <c r="BI861" s="126" t="s">
        <v>3504</v>
      </c>
      <c r="BJ861" s="126">
        <v>0.154</v>
      </c>
      <c r="BK861" s="126">
        <v>0.16</v>
      </c>
      <c r="BL861" s="126">
        <v>0.156</v>
      </c>
      <c r="BM861" s="126">
        <v>1.2270000000000001</v>
      </c>
      <c r="BN861" s="126">
        <v>1.3160000000000001</v>
      </c>
      <c r="BO861" s="126">
        <v>1.379</v>
      </c>
      <c r="BP861" s="126" t="s">
        <v>3505</v>
      </c>
      <c r="BQ861" s="126">
        <v>0.86899999999999999</v>
      </c>
    </row>
    <row r="862" spans="1:79" s="126" customFormat="1" ht="11.25" customHeight="1" x14ac:dyDescent="0.2">
      <c r="A862" s="126" t="s">
        <v>6067</v>
      </c>
      <c r="B862" s="20">
        <v>40</v>
      </c>
      <c r="C862" s="20" t="e">
        <f>VLOOKUP(File2Modul(A862),ModulVerantwortung,2,FALSE)</f>
        <v>#N/A</v>
      </c>
      <c r="D862" s="20"/>
      <c r="E862" s="109" t="s">
        <v>6068</v>
      </c>
      <c r="F862" s="126">
        <v>2</v>
      </c>
      <c r="G862" s="126">
        <v>1</v>
      </c>
      <c r="H862" s="126">
        <v>0</v>
      </c>
      <c r="I862" s="126">
        <v>2</v>
      </c>
      <c r="J862" s="126">
        <v>0</v>
      </c>
      <c r="K862" s="126">
        <v>3</v>
      </c>
      <c r="L862" s="126">
        <v>1</v>
      </c>
      <c r="M862" s="143" t="s">
        <v>6069</v>
      </c>
      <c r="N862" s="126">
        <v>2</v>
      </c>
      <c r="Q862" s="126">
        <v>0</v>
      </c>
      <c r="U862" s="126">
        <v>2</v>
      </c>
      <c r="V862" s="126" t="s">
        <v>3513</v>
      </c>
      <c r="W862" s="126">
        <v>1</v>
      </c>
      <c r="X862" s="126">
        <v>3</v>
      </c>
      <c r="Y862" s="126">
        <v>6</v>
      </c>
      <c r="Z862" s="126">
        <v>0</v>
      </c>
      <c r="AA862" s="126">
        <v>0</v>
      </c>
      <c r="AB862" s="126">
        <v>0</v>
      </c>
      <c r="AC862" s="126">
        <v>0</v>
      </c>
      <c r="AD862" s="126">
        <v>0</v>
      </c>
      <c r="AE862" s="126">
        <v>0</v>
      </c>
      <c r="AF862" s="126">
        <v>1</v>
      </c>
      <c r="AG862" s="126">
        <v>0</v>
      </c>
      <c r="AH862" s="126">
        <v>0</v>
      </c>
      <c r="AI862" s="126">
        <v>1</v>
      </c>
      <c r="BR862" s="126">
        <v>10</v>
      </c>
      <c r="BS862" s="126">
        <v>15</v>
      </c>
      <c r="BT862" s="126">
        <v>15</v>
      </c>
      <c r="BV862" s="126">
        <v>3</v>
      </c>
      <c r="BW862" s="126">
        <v>2</v>
      </c>
      <c r="BX862" s="126">
        <v>1</v>
      </c>
      <c r="BY862" s="126">
        <v>0</v>
      </c>
      <c r="BZ862" s="126">
        <v>24</v>
      </c>
      <c r="CA862" s="126">
        <v>7</v>
      </c>
    </row>
    <row r="863" spans="1:79" s="126" customFormat="1" ht="11.25" customHeight="1" x14ac:dyDescent="0.2">
      <c r="A863" s="126" t="s">
        <v>6067</v>
      </c>
      <c r="B863" s="20">
        <v>0</v>
      </c>
      <c r="C863" s="20" t="e">
        <f>VLOOKUP(File2Modul(A863),ModulVerantwortung,2,FALSE)</f>
        <v>#N/A</v>
      </c>
      <c r="D863" s="20"/>
      <c r="E863" s="109" t="s">
        <v>6067</v>
      </c>
      <c r="M863" s="143"/>
      <c r="O863" s="126">
        <f>IF(ISNUMBER(T863),IF(T863&lt;&gt;0,S863/T863,O$23),"")</f>
        <v>3</v>
      </c>
      <c r="P863" s="126">
        <f>IF(AND(ISNUMBER(AQ863),ISNUMBER(AR863)),IF(OR(AQ863&lt;&gt;0,AR863&lt;&gt;0),(T863+BG863)/(AQ863+AR863),P$23),"")</f>
        <v>32258064.548387095</v>
      </c>
      <c r="S863" s="126">
        <v>3</v>
      </c>
      <c r="T863" s="126">
        <v>1</v>
      </c>
      <c r="AJ863" s="126" t="s">
        <v>3502</v>
      </c>
      <c r="AK863" s="126">
        <v>0</v>
      </c>
      <c r="AL863" s="126">
        <v>1</v>
      </c>
      <c r="AM863" s="126">
        <v>1</v>
      </c>
      <c r="AN863" s="126">
        <v>1</v>
      </c>
      <c r="AO863" s="126" t="s">
        <v>3503</v>
      </c>
      <c r="AP863" s="126">
        <v>8</v>
      </c>
      <c r="AQ863" s="126">
        <v>23</v>
      </c>
      <c r="AR863" s="126">
        <v>8</v>
      </c>
      <c r="AS863" s="126">
        <v>1000000000</v>
      </c>
      <c r="AT863" s="126">
        <v>124</v>
      </c>
      <c r="AU863" s="126">
        <v>128</v>
      </c>
      <c r="AV863" s="126">
        <v>393</v>
      </c>
      <c r="AW863" s="126">
        <v>149136169.38</v>
      </c>
      <c r="AX863" s="126">
        <v>1000000000</v>
      </c>
      <c r="AY863" s="126">
        <v>1000000000</v>
      </c>
      <c r="AZ863" s="126">
        <v>123141643350767</v>
      </c>
      <c r="BA863" s="126">
        <v>0</v>
      </c>
      <c r="BB863" s="126">
        <v>100</v>
      </c>
      <c r="BC863" s="126">
        <v>817280981</v>
      </c>
      <c r="BD863" s="126">
        <v>48</v>
      </c>
      <c r="BE863" s="126">
        <v>7</v>
      </c>
      <c r="BF863" s="126">
        <v>14</v>
      </c>
      <c r="BG863" s="126">
        <v>1000000000</v>
      </c>
      <c r="BH863" s="126">
        <v>1</v>
      </c>
      <c r="BI863" s="126" t="s">
        <v>3504</v>
      </c>
      <c r="BJ863" s="126">
        <v>9.9000000000000005E-2</v>
      </c>
      <c r="BK863" s="126">
        <v>0.1</v>
      </c>
      <c r="BL863" s="126">
        <v>9.4E-2</v>
      </c>
      <c r="BM863" s="126">
        <v>1.038</v>
      </c>
      <c r="BN863" s="126">
        <v>1.117</v>
      </c>
      <c r="BO863" s="126">
        <v>1.1739999999999999</v>
      </c>
      <c r="BP863" s="126" t="s">
        <v>3505</v>
      </c>
      <c r="BQ863" s="126">
        <v>3.7669999999999999</v>
      </c>
    </row>
    <row r="864" spans="1:79" s="126" customFormat="1" ht="11.25" customHeight="1" x14ac:dyDescent="0.2">
      <c r="A864" s="126" t="s">
        <v>6070</v>
      </c>
      <c r="B864" s="20">
        <v>53</v>
      </c>
      <c r="C864" s="20" t="str">
        <f>VLOOKUP(File2Modul(A864),ModulVerantwortung,2,FALSE)</f>
        <v>winkho06</v>
      </c>
      <c r="D864" s="20"/>
      <c r="E864" s="109" t="s">
        <v>4030</v>
      </c>
      <c r="F864" s="126">
        <v>3</v>
      </c>
      <c r="G864" s="126">
        <v>2</v>
      </c>
      <c r="H864" s="126">
        <v>0</v>
      </c>
      <c r="I864" s="126">
        <v>3</v>
      </c>
      <c r="J864" s="126">
        <v>0</v>
      </c>
      <c r="K864" s="126">
        <v>2</v>
      </c>
      <c r="L864" s="126">
        <v>4</v>
      </c>
      <c r="M864" s="143" t="s">
        <v>6071</v>
      </c>
      <c r="N864" s="126">
        <v>8</v>
      </c>
      <c r="Q864" s="126">
        <v>0</v>
      </c>
      <c r="U864" s="126">
        <v>9</v>
      </c>
      <c r="V864" s="126" t="s">
        <v>3904</v>
      </c>
      <c r="W864" s="126">
        <v>4</v>
      </c>
      <c r="X864" s="126">
        <v>7</v>
      </c>
      <c r="Y864" s="126">
        <v>30</v>
      </c>
      <c r="Z864" s="126">
        <v>0</v>
      </c>
      <c r="AA864" s="126">
        <v>0</v>
      </c>
      <c r="AB864" s="126">
        <v>0</v>
      </c>
      <c r="AC864" s="126">
        <v>0</v>
      </c>
      <c r="AD864" s="126">
        <v>1</v>
      </c>
      <c r="AE864" s="126">
        <v>1</v>
      </c>
      <c r="AF864" s="126">
        <v>0.33</v>
      </c>
      <c r="AG864" s="126">
        <v>0</v>
      </c>
      <c r="AH864" s="126">
        <v>1</v>
      </c>
      <c r="AI864" s="126">
        <v>1</v>
      </c>
      <c r="BR864" s="126">
        <v>6</v>
      </c>
      <c r="BS864" s="126">
        <v>8</v>
      </c>
      <c r="BT864" s="126">
        <v>9</v>
      </c>
      <c r="BV864" s="126">
        <v>11</v>
      </c>
      <c r="BW864" s="126">
        <v>9</v>
      </c>
      <c r="BX864" s="126">
        <v>1</v>
      </c>
      <c r="BY864" s="126">
        <v>0</v>
      </c>
      <c r="BZ864" s="126">
        <v>50</v>
      </c>
      <c r="CA864" s="126">
        <v>24</v>
      </c>
    </row>
    <row r="865" spans="1:79" s="126" customFormat="1" ht="11.25" customHeight="1" x14ac:dyDescent="0.2">
      <c r="A865" s="126" t="s">
        <v>6070</v>
      </c>
      <c r="B865" s="20">
        <v>93</v>
      </c>
      <c r="C865" s="20" t="str">
        <f>VLOOKUP(File2Modul(A865),ModulVerantwortung,2,FALSE)</f>
        <v>winkho06</v>
      </c>
      <c r="D865" s="20"/>
      <c r="E865" s="109" t="s">
        <v>6072</v>
      </c>
      <c r="F865" s="126">
        <v>1</v>
      </c>
      <c r="G865" s="126">
        <v>0</v>
      </c>
      <c r="H865" s="126">
        <v>0</v>
      </c>
      <c r="I865" s="126">
        <v>1</v>
      </c>
      <c r="J865" s="126">
        <v>0</v>
      </c>
      <c r="K865" s="126">
        <v>0</v>
      </c>
      <c r="L865" s="126">
        <v>2</v>
      </c>
      <c r="M865" s="143" t="s">
        <v>6073</v>
      </c>
      <c r="N865" s="126">
        <v>3</v>
      </c>
      <c r="Q865" s="126">
        <v>0</v>
      </c>
      <c r="U865" s="126">
        <v>3</v>
      </c>
      <c r="V865" s="126" t="s">
        <v>3507</v>
      </c>
      <c r="W865" s="126">
        <v>2</v>
      </c>
      <c r="X865" s="126">
        <v>3</v>
      </c>
      <c r="Y865" s="126">
        <v>8</v>
      </c>
      <c r="Z865" s="126">
        <v>0</v>
      </c>
      <c r="AA865" s="126">
        <v>0</v>
      </c>
      <c r="AB865" s="126">
        <v>0</v>
      </c>
      <c r="AC865" s="126">
        <v>0</v>
      </c>
      <c r="AD865" s="126">
        <v>0</v>
      </c>
      <c r="AE865" s="126">
        <v>0</v>
      </c>
      <c r="AF865" s="126">
        <v>0.33</v>
      </c>
      <c r="AG865" s="126">
        <v>0</v>
      </c>
      <c r="AH865" s="126">
        <v>0</v>
      </c>
      <c r="AI865" s="126">
        <v>1</v>
      </c>
      <c r="BR865" s="126">
        <v>6</v>
      </c>
      <c r="BS865" s="126">
        <v>6</v>
      </c>
      <c r="BT865" s="126">
        <v>6</v>
      </c>
      <c r="BV865" s="126">
        <v>3</v>
      </c>
      <c r="BW865" s="126">
        <v>3</v>
      </c>
      <c r="BX865" s="126">
        <v>1</v>
      </c>
      <c r="BY865" s="126">
        <v>0</v>
      </c>
      <c r="BZ865" s="126">
        <v>12</v>
      </c>
      <c r="CA865" s="126">
        <v>7</v>
      </c>
    </row>
    <row r="866" spans="1:79" s="126" customFormat="1" ht="11.25" customHeight="1" x14ac:dyDescent="0.2">
      <c r="A866" s="126" t="s">
        <v>6070</v>
      </c>
      <c r="B866" s="20">
        <v>116</v>
      </c>
      <c r="C866" s="20" t="str">
        <f>VLOOKUP(File2Modul(A866),ModulVerantwortung,2,FALSE)</f>
        <v>winkho06</v>
      </c>
      <c r="D866" s="20"/>
      <c r="E866" s="109" t="s">
        <v>4031</v>
      </c>
      <c r="F866" s="126">
        <v>1</v>
      </c>
      <c r="G866" s="126">
        <v>0</v>
      </c>
      <c r="H866" s="126">
        <v>0</v>
      </c>
      <c r="I866" s="126">
        <v>1</v>
      </c>
      <c r="J866" s="126">
        <v>0</v>
      </c>
      <c r="K866" s="126">
        <v>3</v>
      </c>
      <c r="L866" s="126">
        <v>1</v>
      </c>
      <c r="M866" s="143" t="s">
        <v>6074</v>
      </c>
      <c r="N866" s="126">
        <v>1</v>
      </c>
      <c r="Q866" s="126">
        <v>0</v>
      </c>
      <c r="U866" s="126">
        <v>1</v>
      </c>
      <c r="V866" s="126" t="s">
        <v>3507</v>
      </c>
      <c r="W866" s="126">
        <v>1</v>
      </c>
      <c r="X866" s="126">
        <v>2</v>
      </c>
      <c r="Y866" s="126">
        <v>1</v>
      </c>
      <c r="Z866" s="126">
        <v>0</v>
      </c>
      <c r="AA866" s="126">
        <v>0</v>
      </c>
      <c r="AB866" s="126">
        <v>0</v>
      </c>
      <c r="AC866" s="126">
        <v>0</v>
      </c>
      <c r="AD866" s="126">
        <v>0</v>
      </c>
      <c r="AE866" s="126">
        <v>0</v>
      </c>
      <c r="AF866" s="126">
        <v>1</v>
      </c>
      <c r="AG866" s="126">
        <v>0</v>
      </c>
      <c r="AH866" s="126">
        <v>0</v>
      </c>
      <c r="AI866" s="126">
        <v>1</v>
      </c>
      <c r="BR866" s="126">
        <v>11</v>
      </c>
      <c r="BS866" s="126">
        <v>11</v>
      </c>
      <c r="BT866" s="126">
        <v>11</v>
      </c>
      <c r="BV866" s="126">
        <v>1</v>
      </c>
      <c r="BW866" s="126">
        <v>1</v>
      </c>
      <c r="BX866" s="126">
        <v>1</v>
      </c>
      <c r="BY866" s="126">
        <v>0</v>
      </c>
      <c r="BZ866" s="126">
        <v>7</v>
      </c>
      <c r="CA866" s="126">
        <v>4</v>
      </c>
    </row>
    <row r="867" spans="1:79" s="126" customFormat="1" ht="11.25" customHeight="1" x14ac:dyDescent="0.2">
      <c r="A867" s="126" t="s">
        <v>6070</v>
      </c>
      <c r="B867" s="20">
        <v>129</v>
      </c>
      <c r="C867" s="20" t="str">
        <f>VLOOKUP(File2Modul(A867),ModulVerantwortung,2,FALSE)</f>
        <v>winkho06</v>
      </c>
      <c r="D867" s="20"/>
      <c r="E867" s="109" t="s">
        <v>4032</v>
      </c>
      <c r="F867" s="126">
        <v>3</v>
      </c>
      <c r="G867" s="126">
        <v>2</v>
      </c>
      <c r="H867" s="126">
        <v>0</v>
      </c>
      <c r="I867" s="126">
        <v>3</v>
      </c>
      <c r="J867" s="126">
        <v>0</v>
      </c>
      <c r="K867" s="126">
        <v>1</v>
      </c>
      <c r="L867" s="126">
        <v>1</v>
      </c>
      <c r="M867" s="143" t="s">
        <v>6075</v>
      </c>
      <c r="N867" s="126">
        <v>4</v>
      </c>
      <c r="Q867" s="126">
        <v>0</v>
      </c>
      <c r="U867" s="126">
        <v>5</v>
      </c>
      <c r="V867" s="126" t="s">
        <v>3516</v>
      </c>
      <c r="W867" s="126">
        <v>2</v>
      </c>
      <c r="X867" s="126">
        <v>5</v>
      </c>
      <c r="Y867" s="126">
        <v>14</v>
      </c>
      <c r="Z867" s="126">
        <v>0</v>
      </c>
      <c r="AA867" s="126">
        <v>0</v>
      </c>
      <c r="AB867" s="126">
        <v>0</v>
      </c>
      <c r="AC867" s="126">
        <v>0</v>
      </c>
      <c r="AD867" s="126">
        <v>0</v>
      </c>
      <c r="AE867" s="126">
        <v>0</v>
      </c>
      <c r="AF867" s="126">
        <v>0.6</v>
      </c>
      <c r="AG867" s="126">
        <v>0</v>
      </c>
      <c r="AH867" s="126">
        <v>0</v>
      </c>
      <c r="AI867" s="126">
        <v>1</v>
      </c>
      <c r="BR867" s="126">
        <v>5</v>
      </c>
      <c r="BS867" s="126">
        <v>9</v>
      </c>
      <c r="BT867" s="126">
        <v>9</v>
      </c>
      <c r="BV867" s="126">
        <v>7</v>
      </c>
      <c r="BW867" s="126">
        <v>4</v>
      </c>
      <c r="BX867" s="126">
        <v>1</v>
      </c>
      <c r="BY867" s="126">
        <v>0</v>
      </c>
      <c r="BZ867" s="126">
        <v>26</v>
      </c>
      <c r="CA867" s="126">
        <v>10</v>
      </c>
    </row>
    <row r="868" spans="1:79" s="126" customFormat="1" ht="11.25" customHeight="1" x14ac:dyDescent="0.2">
      <c r="A868" s="126" t="s">
        <v>6070</v>
      </c>
      <c r="B868" s="20">
        <v>155</v>
      </c>
      <c r="C868" s="20" t="str">
        <f>VLOOKUP(File2Modul(A868),ModulVerantwortung,2,FALSE)</f>
        <v>winkho06</v>
      </c>
      <c r="D868" s="20"/>
      <c r="E868" s="109" t="s">
        <v>4033</v>
      </c>
      <c r="F868" s="126">
        <v>1</v>
      </c>
      <c r="G868" s="126">
        <v>0</v>
      </c>
      <c r="H868" s="126">
        <v>0</v>
      </c>
      <c r="I868" s="126">
        <v>1</v>
      </c>
      <c r="J868" s="126">
        <v>0</v>
      </c>
      <c r="K868" s="126">
        <v>2</v>
      </c>
      <c r="L868" s="126">
        <v>1</v>
      </c>
      <c r="M868" s="143" t="s">
        <v>6076</v>
      </c>
      <c r="N868" s="126">
        <v>1</v>
      </c>
      <c r="Q868" s="126">
        <v>0</v>
      </c>
      <c r="U868" s="126">
        <v>1</v>
      </c>
      <c r="V868" s="126" t="s">
        <v>3507</v>
      </c>
      <c r="W868" s="126">
        <v>1</v>
      </c>
      <c r="X868" s="126">
        <v>2</v>
      </c>
      <c r="Y868" s="126">
        <v>1</v>
      </c>
      <c r="Z868" s="126">
        <v>0</v>
      </c>
      <c r="AA868" s="126">
        <v>0</v>
      </c>
      <c r="AB868" s="126">
        <v>0</v>
      </c>
      <c r="AC868" s="126">
        <v>0</v>
      </c>
      <c r="AD868" s="126">
        <v>0</v>
      </c>
      <c r="AE868" s="126">
        <v>0</v>
      </c>
      <c r="AF868" s="126">
        <v>1</v>
      </c>
      <c r="AG868" s="126">
        <v>0</v>
      </c>
      <c r="AH868" s="126">
        <v>0</v>
      </c>
      <c r="AI868" s="126">
        <v>1</v>
      </c>
      <c r="BR868" s="126">
        <v>9</v>
      </c>
      <c r="BS868" s="126">
        <v>9</v>
      </c>
      <c r="BT868" s="126">
        <v>9</v>
      </c>
      <c r="BV868" s="126">
        <v>1</v>
      </c>
      <c r="BW868" s="126">
        <v>1</v>
      </c>
      <c r="BX868" s="126">
        <v>1</v>
      </c>
      <c r="BY868" s="126">
        <v>0</v>
      </c>
      <c r="BZ868" s="126">
        <v>6</v>
      </c>
      <c r="CA868" s="126">
        <v>3</v>
      </c>
    </row>
    <row r="869" spans="1:79" s="126" customFormat="1" ht="11.25" customHeight="1" x14ac:dyDescent="0.2">
      <c r="A869" s="126" t="s">
        <v>6070</v>
      </c>
      <c r="B869" s="20">
        <v>172</v>
      </c>
      <c r="C869" s="20" t="str">
        <f>VLOOKUP(File2Modul(A869),ModulVerantwortung,2,FALSE)</f>
        <v>winkho06</v>
      </c>
      <c r="D869" s="20"/>
      <c r="E869" s="109" t="s">
        <v>4034</v>
      </c>
      <c r="F869" s="126">
        <v>8</v>
      </c>
      <c r="G869" s="126">
        <v>2</v>
      </c>
      <c r="H869" s="126">
        <v>0</v>
      </c>
      <c r="I869" s="126">
        <v>54</v>
      </c>
      <c r="J869" s="126">
        <v>0</v>
      </c>
      <c r="K869" s="126">
        <v>3</v>
      </c>
      <c r="L869" s="126">
        <v>6</v>
      </c>
      <c r="M869" s="143" t="s">
        <v>6077</v>
      </c>
      <c r="N869" s="126">
        <v>22</v>
      </c>
      <c r="Q869" s="126">
        <v>0</v>
      </c>
      <c r="U869" s="126">
        <v>29</v>
      </c>
      <c r="V869" s="126" t="s">
        <v>4008</v>
      </c>
      <c r="W869" s="126">
        <v>9</v>
      </c>
      <c r="X869" s="126">
        <v>17</v>
      </c>
      <c r="Y869" s="126">
        <v>99</v>
      </c>
      <c r="Z869" s="126">
        <v>0</v>
      </c>
      <c r="AA869" s="126">
        <v>0</v>
      </c>
      <c r="AB869" s="126">
        <v>0</v>
      </c>
      <c r="AC869" s="126">
        <v>0</v>
      </c>
      <c r="AD869" s="126">
        <v>0</v>
      </c>
      <c r="AE869" s="126">
        <v>5</v>
      </c>
      <c r="AF869" s="126">
        <v>1.86</v>
      </c>
      <c r="AG869" s="126">
        <v>2</v>
      </c>
      <c r="AH869" s="126">
        <v>2</v>
      </c>
      <c r="AI869" s="126">
        <v>1</v>
      </c>
      <c r="BR869" s="126">
        <v>6</v>
      </c>
      <c r="BS869" s="126">
        <v>8</v>
      </c>
      <c r="BT869" s="126">
        <v>10</v>
      </c>
      <c r="BV869" s="126">
        <v>36</v>
      </c>
      <c r="BW869" s="126">
        <v>27</v>
      </c>
      <c r="BX869" s="126">
        <v>1</v>
      </c>
      <c r="BY869" s="126">
        <v>0</v>
      </c>
      <c r="BZ869" s="126">
        <v>157</v>
      </c>
      <c r="CA869" s="126">
        <v>76</v>
      </c>
    </row>
    <row r="870" spans="1:79" s="126" customFormat="1" ht="11.25" customHeight="1" x14ac:dyDescent="0.2">
      <c r="A870" s="126" t="s">
        <v>6070</v>
      </c>
      <c r="B870" s="20">
        <v>282</v>
      </c>
      <c r="C870" s="20" t="str">
        <f>VLOOKUP(File2Modul(A870),ModulVerantwortung,2,FALSE)</f>
        <v>winkho06</v>
      </c>
      <c r="D870" s="20"/>
      <c r="E870" s="109" t="s">
        <v>4035</v>
      </c>
      <c r="F870" s="126">
        <v>1</v>
      </c>
      <c r="G870" s="126">
        <v>0</v>
      </c>
      <c r="H870" s="126">
        <v>0</v>
      </c>
      <c r="I870" s="126">
        <v>1</v>
      </c>
      <c r="J870" s="126">
        <v>0</v>
      </c>
      <c r="K870" s="126">
        <v>0</v>
      </c>
      <c r="L870" s="126">
        <v>1</v>
      </c>
      <c r="M870" s="143" t="s">
        <v>6078</v>
      </c>
      <c r="N870" s="126">
        <v>1</v>
      </c>
      <c r="Q870" s="126">
        <v>0</v>
      </c>
      <c r="U870" s="126">
        <v>1</v>
      </c>
      <c r="V870" s="126" t="s">
        <v>3507</v>
      </c>
      <c r="W870" s="126">
        <v>1</v>
      </c>
      <c r="X870" s="126">
        <v>2</v>
      </c>
      <c r="Y870" s="126">
        <v>1</v>
      </c>
      <c r="Z870" s="126">
        <v>0</v>
      </c>
      <c r="AA870" s="126">
        <v>0</v>
      </c>
      <c r="AB870" s="126">
        <v>0</v>
      </c>
      <c r="AC870" s="126">
        <v>0</v>
      </c>
      <c r="AD870" s="126">
        <v>0</v>
      </c>
      <c r="AE870" s="126">
        <v>0</v>
      </c>
      <c r="AF870" s="126">
        <v>1</v>
      </c>
      <c r="AG870" s="126">
        <v>0</v>
      </c>
      <c r="AH870" s="126">
        <v>0</v>
      </c>
      <c r="AI870" s="126">
        <v>1</v>
      </c>
      <c r="BR870" s="126">
        <v>6</v>
      </c>
      <c r="BS870" s="126">
        <v>6</v>
      </c>
      <c r="BT870" s="126">
        <v>6</v>
      </c>
      <c r="BV870" s="126">
        <v>1</v>
      </c>
      <c r="BW870" s="126">
        <v>1</v>
      </c>
      <c r="BX870" s="126">
        <v>1</v>
      </c>
      <c r="BY870" s="126">
        <v>0</v>
      </c>
      <c r="BZ870" s="126">
        <v>5</v>
      </c>
      <c r="CA870" s="126">
        <v>1</v>
      </c>
    </row>
    <row r="871" spans="1:79" s="126" customFormat="1" ht="11.25" customHeight="1" x14ac:dyDescent="0.2">
      <c r="A871" s="126" t="s">
        <v>6070</v>
      </c>
      <c r="B871" s="20">
        <v>294</v>
      </c>
      <c r="C871" s="20" t="str">
        <f>VLOOKUP(File2Modul(A871),ModulVerantwortung,2,FALSE)</f>
        <v>winkho06</v>
      </c>
      <c r="D871" s="20"/>
      <c r="E871" s="109" t="s">
        <v>4036</v>
      </c>
      <c r="F871" s="126">
        <v>1</v>
      </c>
      <c r="G871" s="126">
        <v>0</v>
      </c>
      <c r="H871" s="126">
        <v>0</v>
      </c>
      <c r="I871" s="126">
        <v>1</v>
      </c>
      <c r="J871" s="126">
        <v>0</v>
      </c>
      <c r="K871" s="126">
        <v>0</v>
      </c>
      <c r="L871" s="126">
        <v>1</v>
      </c>
      <c r="M871" s="143" t="s">
        <v>6079</v>
      </c>
      <c r="N871" s="126">
        <v>1</v>
      </c>
      <c r="Q871" s="126">
        <v>0</v>
      </c>
      <c r="U871" s="126">
        <v>1</v>
      </c>
      <c r="V871" s="126" t="s">
        <v>3507</v>
      </c>
      <c r="W871" s="126">
        <v>1</v>
      </c>
      <c r="X871" s="126">
        <v>2</v>
      </c>
      <c r="Y871" s="126">
        <v>1</v>
      </c>
      <c r="Z871" s="126">
        <v>0</v>
      </c>
      <c r="AA871" s="126">
        <v>0</v>
      </c>
      <c r="AB871" s="126">
        <v>0</v>
      </c>
      <c r="AC871" s="126">
        <v>0</v>
      </c>
      <c r="AD871" s="126">
        <v>0</v>
      </c>
      <c r="AE871" s="126">
        <v>0</v>
      </c>
      <c r="AF871" s="126">
        <v>1</v>
      </c>
      <c r="AG871" s="126">
        <v>0</v>
      </c>
      <c r="AH871" s="126">
        <v>0</v>
      </c>
      <c r="AI871" s="126">
        <v>1</v>
      </c>
      <c r="BR871" s="126">
        <v>6</v>
      </c>
      <c r="BS871" s="126">
        <v>6</v>
      </c>
      <c r="BT871" s="126">
        <v>6</v>
      </c>
      <c r="BV871" s="126">
        <v>1</v>
      </c>
      <c r="BW871" s="126">
        <v>1</v>
      </c>
      <c r="BX871" s="126">
        <v>1</v>
      </c>
      <c r="BY871" s="126">
        <v>0</v>
      </c>
      <c r="BZ871" s="126">
        <v>5</v>
      </c>
      <c r="CA871" s="126">
        <v>1</v>
      </c>
    </row>
    <row r="872" spans="1:79" s="126" customFormat="1" ht="11.25" customHeight="1" x14ac:dyDescent="0.2">
      <c r="A872" s="126" t="s">
        <v>6070</v>
      </c>
      <c r="B872" s="20">
        <v>308</v>
      </c>
      <c r="C872" s="20" t="str">
        <f>VLOOKUP(File2Modul(A872),ModulVerantwortung,2,FALSE)</f>
        <v>winkho06</v>
      </c>
      <c r="D872" s="20"/>
      <c r="E872" s="109" t="s">
        <v>4037</v>
      </c>
      <c r="F872" s="126">
        <v>5</v>
      </c>
      <c r="G872" s="126">
        <v>3</v>
      </c>
      <c r="H872" s="126">
        <v>0</v>
      </c>
      <c r="I872" s="126">
        <v>5</v>
      </c>
      <c r="J872" s="126">
        <v>0</v>
      </c>
      <c r="K872" s="126">
        <v>1</v>
      </c>
      <c r="L872" s="126">
        <v>3</v>
      </c>
      <c r="M872" s="143" t="s">
        <v>6080</v>
      </c>
      <c r="N872" s="126">
        <v>10</v>
      </c>
      <c r="Q872" s="126">
        <v>0</v>
      </c>
      <c r="U872" s="126">
        <v>11</v>
      </c>
      <c r="V872" s="126" t="s">
        <v>3729</v>
      </c>
      <c r="W872" s="126">
        <v>6</v>
      </c>
      <c r="X872" s="126">
        <v>11</v>
      </c>
      <c r="Y872" s="126">
        <v>44</v>
      </c>
      <c r="Z872" s="126">
        <v>0</v>
      </c>
      <c r="AA872" s="126">
        <v>0</v>
      </c>
      <c r="AB872" s="126">
        <v>0</v>
      </c>
      <c r="AC872" s="126">
        <v>0</v>
      </c>
      <c r="AD872" s="126">
        <v>0</v>
      </c>
      <c r="AE872" s="126">
        <v>1</v>
      </c>
      <c r="AF872" s="126">
        <v>0.45</v>
      </c>
      <c r="AG872" s="126">
        <v>1</v>
      </c>
      <c r="AH872" s="126">
        <v>0</v>
      </c>
      <c r="AI872" s="126">
        <v>1</v>
      </c>
      <c r="BR872" s="126">
        <v>5</v>
      </c>
      <c r="BS872" s="126">
        <v>8</v>
      </c>
      <c r="BT872" s="126">
        <v>9</v>
      </c>
      <c r="BV872" s="126">
        <v>16</v>
      </c>
      <c r="BW872" s="126">
        <v>11</v>
      </c>
      <c r="BX872" s="126">
        <v>1</v>
      </c>
      <c r="BY872" s="126">
        <v>0</v>
      </c>
      <c r="BZ872" s="126">
        <v>62</v>
      </c>
      <c r="CA872" s="126">
        <v>30</v>
      </c>
    </row>
    <row r="873" spans="1:79" s="126" customFormat="1" ht="11.25" customHeight="1" x14ac:dyDescent="0.2">
      <c r="A873" s="126" t="s">
        <v>6070</v>
      </c>
      <c r="B873" s="20">
        <v>364</v>
      </c>
      <c r="C873" s="20" t="str">
        <f>VLOOKUP(File2Modul(A873),ModulVerantwortung,2,FALSE)</f>
        <v>winkho06</v>
      </c>
      <c r="D873" s="20"/>
      <c r="E873" s="109" t="s">
        <v>4038</v>
      </c>
      <c r="F873" s="126">
        <v>1</v>
      </c>
      <c r="G873" s="126">
        <v>0</v>
      </c>
      <c r="H873" s="126">
        <v>0</v>
      </c>
      <c r="I873" s="126">
        <v>1</v>
      </c>
      <c r="J873" s="126">
        <v>0</v>
      </c>
      <c r="K873" s="126">
        <v>2</v>
      </c>
      <c r="L873" s="126">
        <v>0</v>
      </c>
      <c r="M873" s="143"/>
      <c r="N873" s="126">
        <v>0</v>
      </c>
      <c r="Q873" s="126">
        <v>0</v>
      </c>
      <c r="U873" s="126">
        <v>0</v>
      </c>
      <c r="V873" s="126" t="s">
        <v>3507</v>
      </c>
      <c r="W873" s="126">
        <v>0</v>
      </c>
      <c r="X873" s="126">
        <v>1</v>
      </c>
      <c r="Y873" s="126">
        <v>2</v>
      </c>
      <c r="Z873" s="126">
        <v>0</v>
      </c>
      <c r="AA873" s="126">
        <v>0</v>
      </c>
      <c r="AB873" s="126">
        <v>0</v>
      </c>
      <c r="AC873" s="126">
        <v>0</v>
      </c>
      <c r="AD873" s="126">
        <v>2</v>
      </c>
      <c r="AE873" s="126">
        <v>0</v>
      </c>
      <c r="AF873" s="126">
        <v>0</v>
      </c>
      <c r="AG873" s="126">
        <v>0</v>
      </c>
      <c r="AH873" s="126">
        <v>0</v>
      </c>
      <c r="AI873" s="126">
        <v>1</v>
      </c>
      <c r="BR873" s="126">
        <v>0</v>
      </c>
      <c r="BS873" s="126">
        <v>0</v>
      </c>
      <c r="BT873" s="126">
        <v>0</v>
      </c>
      <c r="BV873" s="126">
        <v>0</v>
      </c>
      <c r="BW873" s="126">
        <v>0</v>
      </c>
      <c r="BX873" s="126">
        <v>1</v>
      </c>
      <c r="BY873" s="126">
        <v>0</v>
      </c>
      <c r="BZ873" s="126">
        <v>2</v>
      </c>
      <c r="CA873" s="126">
        <v>0</v>
      </c>
    </row>
    <row r="874" spans="1:79" s="126" customFormat="1" ht="11.25" customHeight="1" x14ac:dyDescent="0.2">
      <c r="A874" s="126" t="s">
        <v>6070</v>
      </c>
      <c r="B874" s="20">
        <v>0</v>
      </c>
      <c r="C874" s="20" t="str">
        <f>VLOOKUP(File2Modul(A874),ModulVerantwortung,2,FALSE)</f>
        <v>winkho06</v>
      </c>
      <c r="D874" s="20"/>
      <c r="E874" s="109" t="s">
        <v>6070</v>
      </c>
      <c r="M874" s="143"/>
      <c r="O874" s="126">
        <f>IF(ISNUMBER(T874),IF(T874&lt;&gt;0,S874/T874,O$23),"")</f>
        <v>1.7333333333333334</v>
      </c>
      <c r="P874" s="126">
        <f>IF(AND(ISNUMBER(AQ874),ISNUMBER(AR874)),IF(OR(AQ874&lt;&gt;0,AR874&lt;&gt;0),(T874+BG874)/(AQ874+AR874),P$23),"")</f>
        <v>8547008.931623932</v>
      </c>
      <c r="S874" s="126">
        <v>78</v>
      </c>
      <c r="T874" s="126">
        <v>45</v>
      </c>
      <c r="AJ874" s="126" t="s">
        <v>3502</v>
      </c>
      <c r="AK874" s="126">
        <v>1</v>
      </c>
      <c r="AL874" s="126">
        <v>0</v>
      </c>
      <c r="AM874" s="126">
        <v>10</v>
      </c>
      <c r="AN874" s="126">
        <v>25</v>
      </c>
      <c r="AO874" s="126" t="s">
        <v>3503</v>
      </c>
      <c r="AP874" s="126">
        <v>75</v>
      </c>
      <c r="AQ874" s="126">
        <v>35</v>
      </c>
      <c r="AR874" s="126">
        <v>82</v>
      </c>
      <c r="AS874" s="126">
        <v>1000000000</v>
      </c>
      <c r="AT874" s="126">
        <v>625</v>
      </c>
      <c r="AU874" s="126">
        <v>701</v>
      </c>
      <c r="AV874" s="126">
        <v>2476</v>
      </c>
      <c r="AW874" s="126">
        <v>14237841.880000001</v>
      </c>
      <c r="AX874" s="126">
        <v>1000000000</v>
      </c>
      <c r="AY874" s="126">
        <v>1000000000</v>
      </c>
      <c r="AZ874" s="126">
        <v>16303194418287.699</v>
      </c>
      <c r="BA874" s="126">
        <v>3.68</v>
      </c>
      <c r="BB874" s="126">
        <v>100</v>
      </c>
      <c r="BC874" s="126">
        <v>212299940</v>
      </c>
      <c r="BD874" s="126">
        <v>368</v>
      </c>
      <c r="BE874" s="126">
        <v>131</v>
      </c>
      <c r="BF874" s="126">
        <v>198</v>
      </c>
      <c r="BG874" s="126">
        <v>1000000000</v>
      </c>
      <c r="BH874" s="126">
        <v>64</v>
      </c>
      <c r="BI874" s="126" t="s">
        <v>3504</v>
      </c>
      <c r="BJ874" s="126">
        <v>0.84</v>
      </c>
      <c r="BK874" s="126">
        <v>0.97899999999999998</v>
      </c>
      <c r="BL874" s="126">
        <v>1.085</v>
      </c>
      <c r="BM874" s="126">
        <v>2.34</v>
      </c>
      <c r="BN874" s="126">
        <v>2.4820000000000002</v>
      </c>
      <c r="BO874" s="126">
        <v>2.5659999999999998</v>
      </c>
      <c r="BP874" s="126" t="s">
        <v>3505</v>
      </c>
      <c r="BQ874" s="126">
        <v>1.2270000000000001</v>
      </c>
    </row>
    <row r="875" spans="1:79" s="126" customFormat="1" ht="11.25" customHeight="1" x14ac:dyDescent="0.2">
      <c r="A875" s="126" t="s">
        <v>6081</v>
      </c>
      <c r="B875" s="20">
        <v>60</v>
      </c>
      <c r="C875" s="20" t="str">
        <f>VLOOKUP(File2Modul(A875),ModulVerantwortung,2,FALSE)</f>
        <v>winkho06</v>
      </c>
      <c r="D875" s="20"/>
      <c r="E875" s="109" t="s">
        <v>4039</v>
      </c>
      <c r="F875" s="126">
        <v>1</v>
      </c>
      <c r="G875" s="126">
        <v>0</v>
      </c>
      <c r="H875" s="126">
        <v>0</v>
      </c>
      <c r="I875" s="126">
        <v>1</v>
      </c>
      <c r="J875" s="126">
        <v>0</v>
      </c>
      <c r="K875" s="126">
        <v>1</v>
      </c>
      <c r="L875" s="126">
        <v>1</v>
      </c>
      <c r="M875" s="143" t="s">
        <v>4040</v>
      </c>
      <c r="N875" s="126">
        <v>1</v>
      </c>
      <c r="Q875" s="126">
        <v>0</v>
      </c>
      <c r="U875" s="126">
        <v>1</v>
      </c>
      <c r="V875" s="126" t="s">
        <v>3507</v>
      </c>
      <c r="W875" s="126">
        <v>1</v>
      </c>
      <c r="X875" s="126">
        <v>2</v>
      </c>
      <c r="Y875" s="126">
        <v>1</v>
      </c>
      <c r="Z875" s="126">
        <v>0</v>
      </c>
      <c r="AA875" s="126">
        <v>0</v>
      </c>
      <c r="AB875" s="126">
        <v>0</v>
      </c>
      <c r="AC875" s="126">
        <v>0</v>
      </c>
      <c r="AD875" s="126">
        <v>0</v>
      </c>
      <c r="AE875" s="126">
        <v>0</v>
      </c>
      <c r="AF875" s="126">
        <v>1</v>
      </c>
      <c r="AG875" s="126">
        <v>0</v>
      </c>
      <c r="AH875" s="126">
        <v>0</v>
      </c>
      <c r="AI875" s="126">
        <v>1</v>
      </c>
      <c r="BR875" s="126">
        <v>7</v>
      </c>
      <c r="BS875" s="126">
        <v>7</v>
      </c>
      <c r="BT875" s="126">
        <v>7</v>
      </c>
      <c r="BV875" s="126">
        <v>1</v>
      </c>
      <c r="BW875" s="126">
        <v>1</v>
      </c>
      <c r="BX875" s="126">
        <v>1</v>
      </c>
      <c r="BY875" s="126">
        <v>0</v>
      </c>
      <c r="BZ875" s="126">
        <v>5</v>
      </c>
      <c r="CA875" s="126">
        <v>2</v>
      </c>
    </row>
    <row r="876" spans="1:79" s="126" customFormat="1" ht="11.25" customHeight="1" x14ac:dyDescent="0.2">
      <c r="A876" s="126" t="s">
        <v>6081</v>
      </c>
      <c r="B876" s="20">
        <v>76</v>
      </c>
      <c r="C876" s="20" t="str">
        <f>VLOOKUP(File2Modul(A876),ModulVerantwortung,2,FALSE)</f>
        <v>winkho06</v>
      </c>
      <c r="D876" s="20"/>
      <c r="E876" s="109" t="s">
        <v>4041</v>
      </c>
      <c r="F876" s="126">
        <v>4</v>
      </c>
      <c r="G876" s="126">
        <v>2</v>
      </c>
      <c r="H876" s="126">
        <v>0</v>
      </c>
      <c r="I876" s="126">
        <v>5</v>
      </c>
      <c r="J876" s="126">
        <v>1</v>
      </c>
      <c r="K876" s="126">
        <v>2</v>
      </c>
      <c r="L876" s="126">
        <v>6</v>
      </c>
      <c r="M876" s="143" t="s">
        <v>4042</v>
      </c>
      <c r="N876" s="126">
        <v>13</v>
      </c>
      <c r="Q876" s="126">
        <v>0</v>
      </c>
      <c r="U876" s="126">
        <v>21</v>
      </c>
      <c r="V876" s="126" t="s">
        <v>3767</v>
      </c>
      <c r="W876" s="126">
        <v>7</v>
      </c>
      <c r="X876" s="126">
        <v>11</v>
      </c>
      <c r="Y876" s="126">
        <v>48</v>
      </c>
      <c r="Z876" s="126">
        <v>0</v>
      </c>
      <c r="AA876" s="126">
        <v>0</v>
      </c>
      <c r="AB876" s="126">
        <v>0</v>
      </c>
      <c r="AC876" s="126">
        <v>0</v>
      </c>
      <c r="AD876" s="126">
        <v>0</v>
      </c>
      <c r="AE876" s="126">
        <v>3</v>
      </c>
      <c r="AF876" s="126">
        <v>0.24</v>
      </c>
      <c r="AG876" s="126">
        <v>1</v>
      </c>
      <c r="AH876" s="126">
        <v>0</v>
      </c>
      <c r="AI876" s="126">
        <v>1</v>
      </c>
      <c r="BR876" s="126">
        <v>9</v>
      </c>
      <c r="BS876" s="126">
        <v>12</v>
      </c>
      <c r="BT876" s="126">
        <v>15</v>
      </c>
      <c r="BV876" s="126">
        <v>21</v>
      </c>
      <c r="BW876" s="126">
        <v>16</v>
      </c>
      <c r="BX876" s="126">
        <v>1</v>
      </c>
      <c r="BY876" s="126">
        <v>0</v>
      </c>
      <c r="BZ876" s="126">
        <v>134</v>
      </c>
      <c r="CA876" s="126">
        <v>68</v>
      </c>
    </row>
    <row r="877" spans="1:79" s="126" customFormat="1" ht="11.25" customHeight="1" x14ac:dyDescent="0.2">
      <c r="A877" s="126" t="s">
        <v>6081</v>
      </c>
      <c r="B877" s="20">
        <v>138</v>
      </c>
      <c r="C877" s="20" t="str">
        <f>VLOOKUP(File2Modul(A877),ModulVerantwortung,2,FALSE)</f>
        <v>winkho06</v>
      </c>
      <c r="D877" s="20"/>
      <c r="E877" s="109" t="s">
        <v>4043</v>
      </c>
      <c r="F877" s="126">
        <v>2</v>
      </c>
      <c r="G877" s="126">
        <v>1</v>
      </c>
      <c r="H877" s="126">
        <v>0</v>
      </c>
      <c r="I877" s="126">
        <v>2</v>
      </c>
      <c r="J877" s="126">
        <v>0</v>
      </c>
      <c r="K877" s="126">
        <v>1</v>
      </c>
      <c r="L877" s="126">
        <v>1</v>
      </c>
      <c r="M877" s="143" t="s">
        <v>4044</v>
      </c>
      <c r="N877" s="126">
        <v>3</v>
      </c>
      <c r="Q877" s="126">
        <v>0</v>
      </c>
      <c r="U877" s="126">
        <v>3</v>
      </c>
      <c r="V877" s="126" t="s">
        <v>3513</v>
      </c>
      <c r="W877" s="126">
        <v>1</v>
      </c>
      <c r="X877" s="126">
        <v>3</v>
      </c>
      <c r="Y877" s="126">
        <v>9</v>
      </c>
      <c r="Z877" s="126">
        <v>0</v>
      </c>
      <c r="AA877" s="126">
        <v>0</v>
      </c>
      <c r="AB877" s="126">
        <v>0</v>
      </c>
      <c r="AC877" s="126">
        <v>0</v>
      </c>
      <c r="AD877" s="126">
        <v>0</v>
      </c>
      <c r="AE877" s="126">
        <v>0</v>
      </c>
      <c r="AF877" s="126">
        <v>0.67</v>
      </c>
      <c r="AG877" s="126">
        <v>0</v>
      </c>
      <c r="AH877" s="126">
        <v>0</v>
      </c>
      <c r="AI877" s="126">
        <v>1</v>
      </c>
      <c r="BR877" s="126">
        <v>8</v>
      </c>
      <c r="BS877" s="126">
        <v>10</v>
      </c>
      <c r="BT877" s="126">
        <v>10</v>
      </c>
      <c r="BV877" s="126">
        <v>4</v>
      </c>
      <c r="BW877" s="126">
        <v>3</v>
      </c>
      <c r="BX877" s="126">
        <v>1</v>
      </c>
      <c r="BY877" s="126">
        <v>0</v>
      </c>
      <c r="BZ877" s="126">
        <v>21</v>
      </c>
      <c r="CA877" s="126">
        <v>11</v>
      </c>
    </row>
    <row r="878" spans="1:79" s="126" customFormat="1" ht="11.25" customHeight="1" x14ac:dyDescent="0.2">
      <c r="A878" s="126" t="s">
        <v>6081</v>
      </c>
      <c r="B878" s="20">
        <v>0</v>
      </c>
      <c r="C878" s="20" t="str">
        <f>VLOOKUP(File2Modul(A878),ModulVerantwortung,2,FALSE)</f>
        <v>winkho06</v>
      </c>
      <c r="D878" s="20"/>
      <c r="E878" s="109" t="s">
        <v>6081</v>
      </c>
      <c r="M878" s="143"/>
      <c r="O878" s="126">
        <f>IF(ISNUMBER(T878),IF(T878&lt;&gt;0,S878/T878,O$23),"")</f>
        <v>1</v>
      </c>
      <c r="P878" s="126">
        <f>IF(AND(ISNUMBER(AQ878),ISNUMBER(AR878)),IF(OR(AQ878&lt;&gt;0,AR878&lt;&gt;0),(T878+BG878)/(AQ878+AR878),P$23),"")</f>
        <v>10869565.391304348</v>
      </c>
      <c r="S878" s="126">
        <v>16</v>
      </c>
      <c r="T878" s="126">
        <v>16</v>
      </c>
      <c r="AJ878" s="126" t="s">
        <v>3502</v>
      </c>
      <c r="AK878" s="126">
        <v>0</v>
      </c>
      <c r="AL878" s="126">
        <v>2</v>
      </c>
      <c r="AM878" s="126">
        <v>3</v>
      </c>
      <c r="AN878" s="126">
        <v>7</v>
      </c>
      <c r="AO878" s="126" t="s">
        <v>3503</v>
      </c>
      <c r="AP878" s="126">
        <v>41</v>
      </c>
      <c r="AQ878" s="126">
        <v>36</v>
      </c>
      <c r="AR878" s="126">
        <v>56</v>
      </c>
      <c r="AS878" s="126">
        <v>1000000000</v>
      </c>
      <c r="AT878" s="126">
        <v>469</v>
      </c>
      <c r="AU878" s="126">
        <v>511</v>
      </c>
      <c r="AV878" s="126">
        <v>1791</v>
      </c>
      <c r="AW878" s="126">
        <v>27958595.829999998</v>
      </c>
      <c r="AX878" s="126">
        <v>1000000000</v>
      </c>
      <c r="AY878" s="126">
        <v>1000000000</v>
      </c>
      <c r="AZ878" s="126">
        <v>30398272021066.699</v>
      </c>
      <c r="BA878" s="126">
        <v>0.01</v>
      </c>
      <c r="BB878" s="126">
        <v>100</v>
      </c>
      <c r="BC878" s="126">
        <v>321613305</v>
      </c>
      <c r="BD878" s="126">
        <v>149</v>
      </c>
      <c r="BE878" s="126">
        <v>46</v>
      </c>
      <c r="BF878" s="126">
        <v>96</v>
      </c>
      <c r="BG878" s="126">
        <v>1000000000</v>
      </c>
      <c r="BH878" s="126">
        <v>11</v>
      </c>
      <c r="BI878" s="126" t="s">
        <v>3504</v>
      </c>
      <c r="BJ878" s="126">
        <v>0.32500000000000001</v>
      </c>
      <c r="BK878" s="126">
        <v>0.35599999999999998</v>
      </c>
      <c r="BL878" s="126">
        <v>0.36699999999999999</v>
      </c>
      <c r="BM878" s="126">
        <v>1.631</v>
      </c>
      <c r="BN878" s="126">
        <v>1.7410000000000001</v>
      </c>
      <c r="BO878" s="126">
        <v>1.8129999999999999</v>
      </c>
      <c r="BP878" s="126" t="s">
        <v>3505</v>
      </c>
      <c r="BQ878" s="126">
        <v>1.583</v>
      </c>
    </row>
    <row r="879" spans="1:79" s="126" customFormat="1" ht="11.25" customHeight="1" x14ac:dyDescent="0.2">
      <c r="A879" s="126" t="s">
        <v>6082</v>
      </c>
      <c r="B879" s="20">
        <v>514</v>
      </c>
      <c r="C879" s="20" t="str">
        <f>VLOOKUP(File2Modul(A879),ModulVerantwortung,2,FALSE)</f>
        <v>winkho06</v>
      </c>
      <c r="D879" s="20"/>
      <c r="E879" s="109" t="s">
        <v>4045</v>
      </c>
      <c r="F879" s="126">
        <v>4</v>
      </c>
      <c r="G879" s="126">
        <v>3</v>
      </c>
      <c r="H879" s="126">
        <v>0</v>
      </c>
      <c r="I879" s="126">
        <v>4</v>
      </c>
      <c r="J879" s="126">
        <v>1</v>
      </c>
      <c r="K879" s="126">
        <v>1</v>
      </c>
      <c r="L879" s="126">
        <v>2</v>
      </c>
      <c r="M879" s="143" t="s">
        <v>6083</v>
      </c>
      <c r="N879" s="126">
        <v>8</v>
      </c>
      <c r="Q879" s="126">
        <v>0</v>
      </c>
      <c r="U879" s="126">
        <v>12</v>
      </c>
      <c r="V879" s="126" t="s">
        <v>3767</v>
      </c>
      <c r="W879" s="126">
        <v>2</v>
      </c>
      <c r="X879" s="126">
        <v>6</v>
      </c>
      <c r="Y879" s="126">
        <v>34</v>
      </c>
      <c r="Z879" s="126">
        <v>0</v>
      </c>
      <c r="AA879" s="126">
        <v>0</v>
      </c>
      <c r="AB879" s="126">
        <v>0</v>
      </c>
      <c r="AC879" s="126">
        <v>0</v>
      </c>
      <c r="AD879" s="126">
        <v>0</v>
      </c>
      <c r="AE879" s="126">
        <v>1</v>
      </c>
      <c r="AF879" s="126">
        <v>0.33</v>
      </c>
      <c r="AG879" s="126">
        <v>1</v>
      </c>
      <c r="AH879" s="126">
        <v>0</v>
      </c>
      <c r="AI879" s="126">
        <v>1</v>
      </c>
      <c r="BR879" s="126">
        <v>4</v>
      </c>
      <c r="BS879" s="126">
        <v>8</v>
      </c>
      <c r="BT879" s="126">
        <v>9</v>
      </c>
      <c r="BV879" s="126">
        <v>15</v>
      </c>
      <c r="BW879" s="126">
        <v>9</v>
      </c>
      <c r="BX879" s="126">
        <v>1</v>
      </c>
      <c r="BY879" s="126">
        <v>0</v>
      </c>
      <c r="BZ879" s="126">
        <v>49</v>
      </c>
      <c r="CA879" s="126">
        <v>23</v>
      </c>
    </row>
    <row r="880" spans="1:79" s="126" customFormat="1" ht="11.25" customHeight="1" x14ac:dyDescent="0.2">
      <c r="A880" s="126" t="s">
        <v>6082</v>
      </c>
      <c r="B880" s="20">
        <v>558</v>
      </c>
      <c r="C880" s="20" t="str">
        <f>VLOOKUP(File2Modul(A880),ModulVerantwortung,2,FALSE)</f>
        <v>winkho06</v>
      </c>
      <c r="D880" s="20"/>
      <c r="E880" s="109" t="s">
        <v>4046</v>
      </c>
      <c r="F880" s="126">
        <v>1</v>
      </c>
      <c r="G880" s="126">
        <v>0</v>
      </c>
      <c r="H880" s="126">
        <v>0</v>
      </c>
      <c r="I880" s="126">
        <v>1</v>
      </c>
      <c r="J880" s="126">
        <v>0</v>
      </c>
      <c r="K880" s="126">
        <v>0</v>
      </c>
      <c r="L880" s="126">
        <v>0</v>
      </c>
      <c r="M880" s="143"/>
      <c r="N880" s="126">
        <v>2</v>
      </c>
      <c r="Q880" s="126">
        <v>0</v>
      </c>
      <c r="U880" s="126">
        <v>2</v>
      </c>
      <c r="V880" s="126" t="s">
        <v>3507</v>
      </c>
      <c r="W880" s="126">
        <v>0</v>
      </c>
      <c r="X880" s="126">
        <v>1</v>
      </c>
      <c r="Y880" s="126">
        <v>3</v>
      </c>
      <c r="Z880" s="126">
        <v>0</v>
      </c>
      <c r="AA880" s="126">
        <v>0</v>
      </c>
      <c r="AB880" s="126">
        <v>0</v>
      </c>
      <c r="AC880" s="126">
        <v>0</v>
      </c>
      <c r="AD880" s="126">
        <v>0</v>
      </c>
      <c r="AE880" s="126">
        <v>0</v>
      </c>
      <c r="AF880" s="126">
        <v>0.5</v>
      </c>
      <c r="AG880" s="126">
        <v>0</v>
      </c>
      <c r="AH880" s="126">
        <v>0</v>
      </c>
      <c r="AI880" s="126">
        <v>1</v>
      </c>
      <c r="BR880" s="126">
        <v>7</v>
      </c>
      <c r="BS880" s="126">
        <v>7</v>
      </c>
      <c r="BT880" s="126">
        <v>7</v>
      </c>
      <c r="BV880" s="126">
        <v>2</v>
      </c>
      <c r="BW880" s="126">
        <v>2</v>
      </c>
      <c r="BX880" s="126">
        <v>1</v>
      </c>
      <c r="BY880" s="126">
        <v>0</v>
      </c>
      <c r="BZ880" s="126">
        <v>8</v>
      </c>
      <c r="CA880" s="126">
        <v>6</v>
      </c>
    </row>
    <row r="881" spans="1:79" s="126" customFormat="1" ht="11.25" customHeight="1" x14ac:dyDescent="0.2">
      <c r="A881" s="126" t="s">
        <v>6082</v>
      </c>
      <c r="B881" s="20">
        <v>571</v>
      </c>
      <c r="C881" s="20" t="str">
        <f>VLOOKUP(File2Modul(A881),ModulVerantwortung,2,FALSE)</f>
        <v>winkho06</v>
      </c>
      <c r="D881" s="20"/>
      <c r="E881" s="109" t="s">
        <v>4047</v>
      </c>
      <c r="F881" s="126">
        <v>6</v>
      </c>
      <c r="G881" s="126">
        <v>2</v>
      </c>
      <c r="H881" s="126">
        <v>0</v>
      </c>
      <c r="I881" s="126">
        <v>6</v>
      </c>
      <c r="J881" s="126">
        <v>0</v>
      </c>
      <c r="K881" s="126">
        <v>0</v>
      </c>
      <c r="L881" s="126">
        <v>2</v>
      </c>
      <c r="M881" s="143" t="s">
        <v>6084</v>
      </c>
      <c r="N881" s="126">
        <v>13</v>
      </c>
      <c r="Q881" s="126">
        <v>0</v>
      </c>
      <c r="U881" s="126">
        <v>19</v>
      </c>
      <c r="V881" s="126" t="s">
        <v>3790</v>
      </c>
      <c r="W881" s="126">
        <v>2</v>
      </c>
      <c r="X881" s="126">
        <v>8</v>
      </c>
      <c r="Y881" s="126">
        <v>52</v>
      </c>
      <c r="Z881" s="126">
        <v>0</v>
      </c>
      <c r="AA881" s="126">
        <v>0</v>
      </c>
      <c r="AB881" s="126">
        <v>0</v>
      </c>
      <c r="AC881" s="126">
        <v>0</v>
      </c>
      <c r="AD881" s="126">
        <v>0</v>
      </c>
      <c r="AE881" s="126">
        <v>1</v>
      </c>
      <c r="AF881" s="126">
        <v>0.32</v>
      </c>
      <c r="AG881" s="126">
        <v>1</v>
      </c>
      <c r="AH881" s="126">
        <v>0</v>
      </c>
      <c r="AI881" s="126">
        <v>1</v>
      </c>
      <c r="BR881" s="126">
        <v>3</v>
      </c>
      <c r="BS881" s="126">
        <v>7</v>
      </c>
      <c r="BT881" s="126">
        <v>7</v>
      </c>
      <c r="BV881" s="126">
        <v>27</v>
      </c>
      <c r="BW881" s="126">
        <v>14</v>
      </c>
      <c r="BX881" s="126">
        <v>1</v>
      </c>
      <c r="BY881" s="126">
        <v>0</v>
      </c>
      <c r="BZ881" s="126">
        <v>72</v>
      </c>
      <c r="CA881" s="126">
        <v>31</v>
      </c>
    </row>
    <row r="882" spans="1:79" s="126" customFormat="1" ht="11.25" customHeight="1" x14ac:dyDescent="0.2">
      <c r="A882" s="126" t="s">
        <v>6082</v>
      </c>
      <c r="B882" s="20">
        <v>634</v>
      </c>
      <c r="C882" s="20" t="str">
        <f>VLOOKUP(File2Modul(A882),ModulVerantwortung,2,FALSE)</f>
        <v>winkho06</v>
      </c>
      <c r="D882" s="20"/>
      <c r="E882" s="109" t="s">
        <v>4048</v>
      </c>
      <c r="F882" s="126">
        <v>2</v>
      </c>
      <c r="G882" s="126">
        <v>1</v>
      </c>
      <c r="H882" s="126">
        <v>0</v>
      </c>
      <c r="I882" s="126">
        <v>2</v>
      </c>
      <c r="J882" s="126">
        <v>1</v>
      </c>
      <c r="K882" s="126">
        <v>1</v>
      </c>
      <c r="L882" s="126">
        <v>2</v>
      </c>
      <c r="M882" s="143" t="s">
        <v>6085</v>
      </c>
      <c r="N882" s="126">
        <v>5</v>
      </c>
      <c r="Q882" s="126">
        <v>2</v>
      </c>
      <c r="U882" s="126">
        <v>6</v>
      </c>
      <c r="V882" s="126" t="s">
        <v>3885</v>
      </c>
      <c r="W882" s="126">
        <v>2</v>
      </c>
      <c r="X882" s="126">
        <v>4</v>
      </c>
      <c r="Y882" s="126">
        <v>24</v>
      </c>
      <c r="Z882" s="126">
        <v>0</v>
      </c>
      <c r="AA882" s="126">
        <v>0</v>
      </c>
      <c r="AB882" s="126">
        <v>0</v>
      </c>
      <c r="AC882" s="126">
        <v>0</v>
      </c>
      <c r="AD882" s="126">
        <v>0</v>
      </c>
      <c r="AE882" s="126">
        <v>1</v>
      </c>
      <c r="AF882" s="126">
        <v>0.33</v>
      </c>
      <c r="AG882" s="126">
        <v>0</v>
      </c>
      <c r="AH882" s="126">
        <v>1</v>
      </c>
      <c r="AI882" s="126">
        <v>1</v>
      </c>
      <c r="BR882" s="126">
        <v>6</v>
      </c>
      <c r="BS882" s="126">
        <v>8</v>
      </c>
      <c r="BT882" s="126">
        <v>10</v>
      </c>
      <c r="BV882" s="126">
        <v>8</v>
      </c>
      <c r="BW882" s="126">
        <v>6</v>
      </c>
      <c r="BX882" s="126">
        <v>1</v>
      </c>
      <c r="BY882" s="126">
        <v>0</v>
      </c>
      <c r="BZ882" s="126">
        <v>34</v>
      </c>
      <c r="CA882" s="126">
        <v>18</v>
      </c>
    </row>
    <row r="883" spans="1:79" s="126" customFormat="1" ht="11.25" customHeight="1" x14ac:dyDescent="0.2">
      <c r="A883" s="126" t="s">
        <v>6082</v>
      </c>
      <c r="B883" s="20">
        <v>668</v>
      </c>
      <c r="C883" s="20" t="str">
        <f>VLOOKUP(File2Modul(A883),ModulVerantwortung,2,FALSE)</f>
        <v>winkho06</v>
      </c>
      <c r="D883" s="20"/>
      <c r="E883" s="109" t="s">
        <v>4049</v>
      </c>
      <c r="F883" s="126">
        <v>4</v>
      </c>
      <c r="G883" s="126">
        <v>2</v>
      </c>
      <c r="H883" s="126">
        <v>0</v>
      </c>
      <c r="I883" s="126">
        <v>4</v>
      </c>
      <c r="J883" s="126">
        <v>1</v>
      </c>
      <c r="K883" s="126">
        <v>1</v>
      </c>
      <c r="L883" s="126">
        <v>0</v>
      </c>
      <c r="M883" s="143"/>
      <c r="N883" s="126">
        <v>12</v>
      </c>
      <c r="Q883" s="126">
        <v>1</v>
      </c>
      <c r="U883" s="126">
        <v>16</v>
      </c>
      <c r="V883" s="126" t="s">
        <v>3767</v>
      </c>
      <c r="W883" s="126">
        <v>0</v>
      </c>
      <c r="X883" s="126">
        <v>4</v>
      </c>
      <c r="Y883" s="126">
        <v>43</v>
      </c>
      <c r="Z883" s="126">
        <v>0</v>
      </c>
      <c r="AA883" s="126">
        <v>0</v>
      </c>
      <c r="AB883" s="126">
        <v>0</v>
      </c>
      <c r="AC883" s="126">
        <v>0</v>
      </c>
      <c r="AD883" s="126">
        <v>0</v>
      </c>
      <c r="AE883" s="126">
        <v>1</v>
      </c>
      <c r="AF883" s="126">
        <v>0.25</v>
      </c>
      <c r="AG883" s="126">
        <v>1</v>
      </c>
      <c r="AH883" s="126">
        <v>0</v>
      </c>
      <c r="AI883" s="126">
        <v>1</v>
      </c>
      <c r="BR883" s="126">
        <v>5</v>
      </c>
      <c r="BS883" s="126">
        <v>8</v>
      </c>
      <c r="BT883" s="126">
        <v>8</v>
      </c>
      <c r="BV883" s="126">
        <v>19</v>
      </c>
      <c r="BW883" s="126">
        <v>13</v>
      </c>
      <c r="BX883" s="126">
        <v>1</v>
      </c>
      <c r="BY883" s="126">
        <v>0</v>
      </c>
      <c r="BZ883" s="126">
        <v>67</v>
      </c>
      <c r="CA883" s="126">
        <v>37</v>
      </c>
    </row>
    <row r="884" spans="1:79" s="126" customFormat="1" ht="11.25" customHeight="1" x14ac:dyDescent="0.2">
      <c r="A884" s="126" t="s">
        <v>6082</v>
      </c>
      <c r="B884" s="20">
        <v>721</v>
      </c>
      <c r="C884" s="20" t="str">
        <f>VLOOKUP(File2Modul(A884),ModulVerantwortung,2,FALSE)</f>
        <v>winkho06</v>
      </c>
      <c r="D884" s="20"/>
      <c r="E884" s="109" t="s">
        <v>4050</v>
      </c>
      <c r="F884" s="126">
        <v>3</v>
      </c>
      <c r="G884" s="126">
        <v>2</v>
      </c>
      <c r="H884" s="126">
        <v>0</v>
      </c>
      <c r="I884" s="126">
        <v>3</v>
      </c>
      <c r="J884" s="126">
        <v>1</v>
      </c>
      <c r="K884" s="126">
        <v>1</v>
      </c>
      <c r="L884" s="126">
        <v>0</v>
      </c>
      <c r="M884" s="143"/>
      <c r="N884" s="126">
        <v>10</v>
      </c>
      <c r="Q884" s="126">
        <v>1</v>
      </c>
      <c r="U884" s="126">
        <v>24</v>
      </c>
      <c r="V884" s="126" t="s">
        <v>4051</v>
      </c>
      <c r="W884" s="126">
        <v>0</v>
      </c>
      <c r="X884" s="126">
        <v>3</v>
      </c>
      <c r="Y884" s="126">
        <v>46</v>
      </c>
      <c r="Z884" s="126">
        <v>0</v>
      </c>
      <c r="AA884" s="126">
        <v>0</v>
      </c>
      <c r="AB884" s="126">
        <v>0</v>
      </c>
      <c r="AC884" s="126">
        <v>0</v>
      </c>
      <c r="AD884" s="126">
        <v>0</v>
      </c>
      <c r="AE884" s="126">
        <v>1</v>
      </c>
      <c r="AF884" s="126">
        <v>0.13</v>
      </c>
      <c r="AG884" s="126">
        <v>0</v>
      </c>
      <c r="AH884" s="126">
        <v>8</v>
      </c>
      <c r="AI884" s="126">
        <v>1</v>
      </c>
      <c r="BR884" s="126">
        <v>12</v>
      </c>
      <c r="BS884" s="126">
        <v>16</v>
      </c>
      <c r="BT884" s="126">
        <v>18</v>
      </c>
      <c r="BV884" s="126">
        <v>15</v>
      </c>
      <c r="BW884" s="126">
        <v>11</v>
      </c>
      <c r="BX884" s="126">
        <v>1</v>
      </c>
      <c r="BY884" s="126">
        <v>0</v>
      </c>
      <c r="BZ884" s="126">
        <v>123</v>
      </c>
      <c r="CA884" s="126">
        <v>60</v>
      </c>
    </row>
    <row r="885" spans="1:79" s="126" customFormat="1" ht="11.25" customHeight="1" x14ac:dyDescent="0.2">
      <c r="A885" s="126" t="s">
        <v>6082</v>
      </c>
      <c r="B885" s="20">
        <v>778</v>
      </c>
      <c r="C885" s="20" t="str">
        <f>VLOOKUP(File2Modul(A885),ModulVerantwortung,2,FALSE)</f>
        <v>winkho06</v>
      </c>
      <c r="D885" s="20"/>
      <c r="E885" s="109" t="s">
        <v>4052</v>
      </c>
      <c r="F885" s="126">
        <v>8</v>
      </c>
      <c r="G885" s="126">
        <v>2</v>
      </c>
      <c r="H885" s="126">
        <v>0</v>
      </c>
      <c r="I885" s="126">
        <v>8</v>
      </c>
      <c r="J885" s="126">
        <v>1</v>
      </c>
      <c r="K885" s="126">
        <v>1</v>
      </c>
      <c r="L885" s="126">
        <v>2</v>
      </c>
      <c r="M885" s="143" t="s">
        <v>6086</v>
      </c>
      <c r="N885" s="126">
        <v>20</v>
      </c>
      <c r="Q885" s="126">
        <v>2</v>
      </c>
      <c r="U885" s="126">
        <v>30</v>
      </c>
      <c r="V885" s="126" t="s">
        <v>3810</v>
      </c>
      <c r="W885" s="126">
        <v>2</v>
      </c>
      <c r="X885" s="126">
        <v>10</v>
      </c>
      <c r="Y885" s="126">
        <v>74</v>
      </c>
      <c r="Z885" s="126">
        <v>0</v>
      </c>
      <c r="AA885" s="126">
        <v>0</v>
      </c>
      <c r="AB885" s="126">
        <v>0</v>
      </c>
      <c r="AC885" s="126">
        <v>0</v>
      </c>
      <c r="AD885" s="126">
        <v>0</v>
      </c>
      <c r="AE885" s="126">
        <v>1</v>
      </c>
      <c r="AF885" s="126">
        <v>0.27</v>
      </c>
      <c r="AG885" s="126">
        <v>1</v>
      </c>
      <c r="AH885" s="126">
        <v>0</v>
      </c>
      <c r="AI885" s="126">
        <v>1</v>
      </c>
      <c r="BR885" s="126">
        <v>4</v>
      </c>
      <c r="BS885" s="126">
        <v>7</v>
      </c>
      <c r="BT885" s="126">
        <v>7</v>
      </c>
      <c r="BV885" s="126">
        <v>39</v>
      </c>
      <c r="BW885" s="126">
        <v>21</v>
      </c>
      <c r="BX885" s="126">
        <v>1</v>
      </c>
      <c r="BY885" s="126">
        <v>0</v>
      </c>
      <c r="BZ885" s="126">
        <v>107</v>
      </c>
      <c r="CA885" s="126">
        <v>50</v>
      </c>
    </row>
    <row r="886" spans="1:79" s="126" customFormat="1" ht="11.25" customHeight="1" x14ac:dyDescent="0.2">
      <c r="A886" s="126" t="s">
        <v>6082</v>
      </c>
      <c r="B886" s="20">
        <v>862</v>
      </c>
      <c r="C886" s="20" t="str">
        <f>VLOOKUP(File2Modul(A886),ModulVerantwortung,2,FALSE)</f>
        <v>winkho06</v>
      </c>
      <c r="D886" s="20"/>
      <c r="E886" s="109" t="s">
        <v>4053</v>
      </c>
      <c r="F886" s="126">
        <v>6</v>
      </c>
      <c r="G886" s="126">
        <v>1</v>
      </c>
      <c r="H886" s="126">
        <v>0</v>
      </c>
      <c r="I886" s="126">
        <v>6</v>
      </c>
      <c r="J886" s="126">
        <v>1</v>
      </c>
      <c r="K886" s="126">
        <v>0</v>
      </c>
      <c r="L886" s="126">
        <v>4</v>
      </c>
      <c r="M886" s="143" t="s">
        <v>6087</v>
      </c>
      <c r="N886" s="126">
        <v>13</v>
      </c>
      <c r="Q886" s="126">
        <v>2</v>
      </c>
      <c r="U886" s="126">
        <v>20</v>
      </c>
      <c r="V886" s="126" t="s">
        <v>3790</v>
      </c>
      <c r="W886" s="126">
        <v>5</v>
      </c>
      <c r="X886" s="126">
        <v>11</v>
      </c>
      <c r="Y886" s="126">
        <v>37</v>
      </c>
      <c r="Z886" s="126">
        <v>0</v>
      </c>
      <c r="AA886" s="126">
        <v>0</v>
      </c>
      <c r="AB886" s="126">
        <v>0</v>
      </c>
      <c r="AC886" s="126">
        <v>0</v>
      </c>
      <c r="AD886" s="126">
        <v>0</v>
      </c>
      <c r="AE886" s="126">
        <v>1</v>
      </c>
      <c r="AF886" s="126">
        <v>0.3</v>
      </c>
      <c r="AG886" s="126">
        <v>1</v>
      </c>
      <c r="AH886" s="126">
        <v>0</v>
      </c>
      <c r="AI886" s="126">
        <v>1</v>
      </c>
      <c r="BR886" s="126">
        <v>3</v>
      </c>
      <c r="BS886" s="126">
        <v>6</v>
      </c>
      <c r="BT886" s="126">
        <v>6</v>
      </c>
      <c r="BV886" s="126">
        <v>27</v>
      </c>
      <c r="BW886" s="126">
        <v>14</v>
      </c>
      <c r="BX886" s="126">
        <v>1</v>
      </c>
      <c r="BY886" s="126">
        <v>0</v>
      </c>
      <c r="BZ886" s="126">
        <v>68</v>
      </c>
      <c r="CA886" s="126">
        <v>21</v>
      </c>
    </row>
    <row r="887" spans="1:79" s="126" customFormat="1" ht="11.25" customHeight="1" x14ac:dyDescent="0.2">
      <c r="A887" s="126" t="s">
        <v>6082</v>
      </c>
      <c r="B887" s="20">
        <v>910</v>
      </c>
      <c r="C887" s="20" t="str">
        <f>VLOOKUP(File2Modul(A887),ModulVerantwortung,2,FALSE)</f>
        <v>winkho06</v>
      </c>
      <c r="D887" s="20"/>
      <c r="E887" s="109" t="s">
        <v>4054</v>
      </c>
      <c r="F887" s="126">
        <v>4</v>
      </c>
      <c r="G887" s="126">
        <v>3</v>
      </c>
      <c r="H887" s="126">
        <v>0</v>
      </c>
      <c r="I887" s="126">
        <v>4</v>
      </c>
      <c r="J887" s="126">
        <v>1</v>
      </c>
      <c r="K887" s="126">
        <v>1</v>
      </c>
      <c r="L887" s="126">
        <v>1</v>
      </c>
      <c r="M887" s="143" t="s">
        <v>6088</v>
      </c>
      <c r="N887" s="126">
        <v>10</v>
      </c>
      <c r="Q887" s="126">
        <v>2</v>
      </c>
      <c r="U887" s="126">
        <v>11</v>
      </c>
      <c r="V887" s="126" t="s">
        <v>3767</v>
      </c>
      <c r="W887" s="126">
        <v>1</v>
      </c>
      <c r="X887" s="126">
        <v>5</v>
      </c>
      <c r="Y887" s="126">
        <v>29</v>
      </c>
      <c r="Z887" s="126">
        <v>0</v>
      </c>
      <c r="AA887" s="126">
        <v>0</v>
      </c>
      <c r="AB887" s="126">
        <v>0</v>
      </c>
      <c r="AC887" s="126">
        <v>0</v>
      </c>
      <c r="AD887" s="126">
        <v>0</v>
      </c>
      <c r="AE887" s="126">
        <v>2</v>
      </c>
      <c r="AF887" s="126">
        <v>0.36</v>
      </c>
      <c r="AG887" s="126">
        <v>1</v>
      </c>
      <c r="AH887" s="126">
        <v>0</v>
      </c>
      <c r="AI887" s="126">
        <v>1</v>
      </c>
      <c r="BR887" s="126">
        <v>5</v>
      </c>
      <c r="BS887" s="126">
        <v>7</v>
      </c>
      <c r="BT887" s="126">
        <v>9</v>
      </c>
      <c r="BV887" s="126">
        <v>16</v>
      </c>
      <c r="BW887" s="126">
        <v>12</v>
      </c>
      <c r="BX887" s="126">
        <v>1</v>
      </c>
      <c r="BY887" s="126">
        <v>0</v>
      </c>
      <c r="BZ887" s="126">
        <v>56</v>
      </c>
      <c r="CA887" s="126">
        <v>35</v>
      </c>
    </row>
    <row r="888" spans="1:79" s="126" customFormat="1" ht="11.25" customHeight="1" x14ac:dyDescent="0.2">
      <c r="A888" s="126" t="s">
        <v>6082</v>
      </c>
      <c r="B888" s="20">
        <v>949</v>
      </c>
      <c r="C888" s="20" t="str">
        <f>VLOOKUP(File2Modul(A888),ModulVerantwortung,2,FALSE)</f>
        <v>winkho06</v>
      </c>
      <c r="D888" s="20"/>
      <c r="E888" s="109" t="s">
        <v>4055</v>
      </c>
      <c r="F888" s="126">
        <v>6</v>
      </c>
      <c r="G888" s="126">
        <v>2</v>
      </c>
      <c r="H888" s="126">
        <v>0</v>
      </c>
      <c r="I888" s="126">
        <v>18</v>
      </c>
      <c r="J888" s="126">
        <v>0</v>
      </c>
      <c r="K888" s="126">
        <v>0</v>
      </c>
      <c r="L888" s="126">
        <v>1</v>
      </c>
      <c r="M888" s="143" t="s">
        <v>6089</v>
      </c>
      <c r="N888" s="126">
        <v>19</v>
      </c>
      <c r="Q888" s="126">
        <v>1</v>
      </c>
      <c r="U888" s="126">
        <v>24</v>
      </c>
      <c r="V888" s="126" t="s">
        <v>3836</v>
      </c>
      <c r="W888" s="126">
        <v>2</v>
      </c>
      <c r="X888" s="126">
        <v>8</v>
      </c>
      <c r="Y888" s="126">
        <v>60</v>
      </c>
      <c r="Z888" s="126">
        <v>0</v>
      </c>
      <c r="AA888" s="126">
        <v>0</v>
      </c>
      <c r="AB888" s="126">
        <v>0</v>
      </c>
      <c r="AC888" s="126">
        <v>0</v>
      </c>
      <c r="AD888" s="126">
        <v>0</v>
      </c>
      <c r="AE888" s="126">
        <v>3</v>
      </c>
      <c r="AF888" s="126">
        <v>0.75</v>
      </c>
      <c r="AG888" s="126">
        <v>1</v>
      </c>
      <c r="AH888" s="126">
        <v>1</v>
      </c>
      <c r="AI888" s="126">
        <v>1</v>
      </c>
      <c r="BR888" s="126">
        <v>6</v>
      </c>
      <c r="BS888" s="126">
        <v>9</v>
      </c>
      <c r="BT888" s="126">
        <v>10</v>
      </c>
      <c r="BV888" s="126">
        <v>31</v>
      </c>
      <c r="BW888" s="126">
        <v>22</v>
      </c>
      <c r="BX888" s="126">
        <v>1</v>
      </c>
      <c r="BY888" s="126">
        <v>0</v>
      </c>
      <c r="BZ888" s="126">
        <v>130</v>
      </c>
      <c r="CA888" s="126">
        <v>73</v>
      </c>
    </row>
    <row r="889" spans="1:79" s="126" customFormat="1" ht="11.25" customHeight="1" x14ac:dyDescent="0.2">
      <c r="A889" s="126" t="s">
        <v>6082</v>
      </c>
      <c r="B889" s="20">
        <v>1019</v>
      </c>
      <c r="C889" s="20" t="str">
        <f>VLOOKUP(File2Modul(A889),ModulVerantwortung,2,FALSE)</f>
        <v>winkho06</v>
      </c>
      <c r="D889" s="20"/>
      <c r="E889" s="109" t="s">
        <v>4056</v>
      </c>
      <c r="F889" s="126">
        <v>8</v>
      </c>
      <c r="G889" s="126">
        <v>4</v>
      </c>
      <c r="H889" s="126">
        <v>0</v>
      </c>
      <c r="I889" s="126">
        <v>20</v>
      </c>
      <c r="J889" s="126">
        <v>1</v>
      </c>
      <c r="K889" s="126">
        <v>0</v>
      </c>
      <c r="L889" s="126">
        <v>1</v>
      </c>
      <c r="M889" s="143" t="s">
        <v>6090</v>
      </c>
      <c r="N889" s="126">
        <v>32</v>
      </c>
      <c r="Q889" s="126">
        <v>1</v>
      </c>
      <c r="U889" s="126">
        <v>37</v>
      </c>
      <c r="V889" s="126" t="s">
        <v>3810</v>
      </c>
      <c r="W889" s="126">
        <v>1</v>
      </c>
      <c r="X889" s="126">
        <v>9</v>
      </c>
      <c r="Y889" s="126">
        <v>97</v>
      </c>
      <c r="Z889" s="126">
        <v>0</v>
      </c>
      <c r="AA889" s="126">
        <v>0</v>
      </c>
      <c r="AB889" s="126">
        <v>0</v>
      </c>
      <c r="AC889" s="126">
        <v>0</v>
      </c>
      <c r="AD889" s="126">
        <v>0</v>
      </c>
      <c r="AE889" s="126">
        <v>6</v>
      </c>
      <c r="AF889" s="126">
        <v>0.54</v>
      </c>
      <c r="AG889" s="126">
        <v>1</v>
      </c>
      <c r="AH889" s="126">
        <v>0</v>
      </c>
      <c r="AI889" s="126">
        <v>1</v>
      </c>
      <c r="BR889" s="126">
        <v>7</v>
      </c>
      <c r="BS889" s="126">
        <v>9</v>
      </c>
      <c r="BT889" s="126">
        <v>10</v>
      </c>
      <c r="BV889" s="126">
        <v>48</v>
      </c>
      <c r="BW889" s="126">
        <v>37</v>
      </c>
      <c r="BX889" s="126">
        <v>1</v>
      </c>
      <c r="BY889" s="126">
        <v>0</v>
      </c>
      <c r="BZ889" s="126">
        <v>210</v>
      </c>
      <c r="CA889" s="126">
        <v>137</v>
      </c>
    </row>
    <row r="890" spans="1:79" s="126" customFormat="1" ht="11.25" customHeight="1" x14ac:dyDescent="0.2">
      <c r="A890" s="126" t="s">
        <v>6082</v>
      </c>
      <c r="B890" s="20">
        <v>1128</v>
      </c>
      <c r="C890" s="20" t="str">
        <f>VLOOKUP(File2Modul(A890),ModulVerantwortung,2,FALSE)</f>
        <v>winkho06</v>
      </c>
      <c r="D890" s="20"/>
      <c r="E890" s="109" t="s">
        <v>4057</v>
      </c>
      <c r="F890" s="126">
        <v>4</v>
      </c>
      <c r="G890" s="126">
        <v>2</v>
      </c>
      <c r="H890" s="126">
        <v>0</v>
      </c>
      <c r="I890" s="126">
        <v>4</v>
      </c>
      <c r="J890" s="126">
        <v>1</v>
      </c>
      <c r="K890" s="126">
        <v>2</v>
      </c>
      <c r="L890" s="126">
        <v>1</v>
      </c>
      <c r="M890" s="143" t="s">
        <v>6091</v>
      </c>
      <c r="N890" s="126">
        <v>14</v>
      </c>
      <c r="Q890" s="126">
        <v>2</v>
      </c>
      <c r="U890" s="126">
        <v>15</v>
      </c>
      <c r="V890" s="126" t="s">
        <v>3767</v>
      </c>
      <c r="W890" s="126">
        <v>2</v>
      </c>
      <c r="X890" s="126">
        <v>6</v>
      </c>
      <c r="Y890" s="126">
        <v>53</v>
      </c>
      <c r="Z890" s="126">
        <v>0</v>
      </c>
      <c r="AA890" s="126">
        <v>0</v>
      </c>
      <c r="AB890" s="126">
        <v>0</v>
      </c>
      <c r="AC890" s="126">
        <v>0</v>
      </c>
      <c r="AD890" s="126">
        <v>0</v>
      </c>
      <c r="AE890" s="126">
        <v>2</v>
      </c>
      <c r="AF890" s="126">
        <v>0.27</v>
      </c>
      <c r="AG890" s="126">
        <v>1</v>
      </c>
      <c r="AH890" s="126">
        <v>0</v>
      </c>
      <c r="AI890" s="126">
        <v>1</v>
      </c>
      <c r="BR890" s="126">
        <v>6</v>
      </c>
      <c r="BS890" s="126">
        <v>7</v>
      </c>
      <c r="BT890" s="126">
        <v>8</v>
      </c>
      <c r="BV890" s="126">
        <v>20</v>
      </c>
      <c r="BW890" s="126">
        <v>16</v>
      </c>
      <c r="BX890" s="126">
        <v>1</v>
      </c>
      <c r="BY890" s="126">
        <v>0</v>
      </c>
      <c r="BZ890" s="126">
        <v>72</v>
      </c>
      <c r="CA890" s="126">
        <v>48</v>
      </c>
    </row>
    <row r="891" spans="1:79" s="126" customFormat="1" ht="11.25" customHeight="1" x14ac:dyDescent="0.2">
      <c r="A891" s="126" t="s">
        <v>6082</v>
      </c>
      <c r="B891" s="20">
        <v>1327</v>
      </c>
      <c r="C891" s="20" t="str">
        <f>VLOOKUP(File2Modul(A891),ModulVerantwortung,2,FALSE)</f>
        <v>winkho06</v>
      </c>
      <c r="D891" s="20"/>
      <c r="E891" s="109" t="s">
        <v>4058</v>
      </c>
      <c r="F891" s="126">
        <v>8</v>
      </c>
      <c r="G891" s="126">
        <v>3</v>
      </c>
      <c r="H891" s="126">
        <v>0</v>
      </c>
      <c r="I891" s="126">
        <v>22</v>
      </c>
      <c r="J891" s="126">
        <v>0</v>
      </c>
      <c r="K891" s="126">
        <v>0</v>
      </c>
      <c r="L891" s="126">
        <v>3</v>
      </c>
      <c r="M891" s="143" t="s">
        <v>6092</v>
      </c>
      <c r="N891" s="126">
        <v>28</v>
      </c>
      <c r="Q891" s="126">
        <v>1</v>
      </c>
      <c r="U891" s="126">
        <v>29</v>
      </c>
      <c r="V891" s="126" t="s">
        <v>4059</v>
      </c>
      <c r="W891" s="126">
        <v>3</v>
      </c>
      <c r="X891" s="126">
        <v>11</v>
      </c>
      <c r="Y891" s="126">
        <v>98</v>
      </c>
      <c r="Z891" s="126">
        <v>0</v>
      </c>
      <c r="AA891" s="126">
        <v>0</v>
      </c>
      <c r="AB891" s="126">
        <v>0</v>
      </c>
      <c r="AC891" s="126">
        <v>0</v>
      </c>
      <c r="AD891" s="126">
        <v>0</v>
      </c>
      <c r="AE891" s="126">
        <v>6</v>
      </c>
      <c r="AF891" s="126">
        <v>0.76</v>
      </c>
      <c r="AG891" s="126">
        <v>1</v>
      </c>
      <c r="AH891" s="126">
        <v>3</v>
      </c>
      <c r="AI891" s="126">
        <v>1</v>
      </c>
      <c r="BR891" s="126">
        <v>9</v>
      </c>
      <c r="BS891" s="126">
        <v>11</v>
      </c>
      <c r="BT891" s="126">
        <v>13</v>
      </c>
      <c r="BV891" s="126">
        <v>42</v>
      </c>
      <c r="BW891" s="126">
        <v>34</v>
      </c>
      <c r="BX891" s="126">
        <v>1</v>
      </c>
      <c r="BY891" s="126">
        <v>0</v>
      </c>
      <c r="BZ891" s="126">
        <v>237</v>
      </c>
      <c r="CA891" s="126">
        <v>149</v>
      </c>
    </row>
    <row r="892" spans="1:79" s="126" customFormat="1" ht="11.25" customHeight="1" x14ac:dyDescent="0.2">
      <c r="A892" s="126" t="s">
        <v>6082</v>
      </c>
      <c r="B892" s="20">
        <v>1433</v>
      </c>
      <c r="C892" s="20" t="str">
        <f>VLOOKUP(File2Modul(A892),ModulVerantwortung,2,FALSE)</f>
        <v>winkho06</v>
      </c>
      <c r="D892" s="20"/>
      <c r="E892" s="109" t="s">
        <v>4060</v>
      </c>
      <c r="F892" s="126">
        <v>7</v>
      </c>
      <c r="G892" s="126">
        <v>3</v>
      </c>
      <c r="H892" s="126">
        <v>0</v>
      </c>
      <c r="I892" s="126">
        <v>11</v>
      </c>
      <c r="J892" s="126">
        <v>0</v>
      </c>
      <c r="K892" s="126">
        <v>0</v>
      </c>
      <c r="L892" s="126">
        <v>3</v>
      </c>
      <c r="M892" s="143" t="s">
        <v>6093</v>
      </c>
      <c r="N892" s="126">
        <v>35</v>
      </c>
      <c r="Q892" s="126">
        <v>1</v>
      </c>
      <c r="U892" s="126">
        <v>40</v>
      </c>
      <c r="V892" s="126" t="s">
        <v>4061</v>
      </c>
      <c r="W892" s="126">
        <v>3</v>
      </c>
      <c r="X892" s="126">
        <v>10</v>
      </c>
      <c r="Y892" s="126">
        <v>118</v>
      </c>
      <c r="Z892" s="126">
        <v>0</v>
      </c>
      <c r="AA892" s="126">
        <v>0</v>
      </c>
      <c r="AB892" s="126">
        <v>0</v>
      </c>
      <c r="AC892" s="126">
        <v>0</v>
      </c>
      <c r="AD892" s="126">
        <v>0</v>
      </c>
      <c r="AE892" s="126">
        <v>7</v>
      </c>
      <c r="AF892" s="126">
        <v>0.28000000000000003</v>
      </c>
      <c r="AG892" s="126">
        <v>1</v>
      </c>
      <c r="AH892" s="126">
        <v>2</v>
      </c>
      <c r="AI892" s="126">
        <v>1</v>
      </c>
      <c r="BR892" s="126">
        <v>10</v>
      </c>
      <c r="BS892" s="126">
        <v>12</v>
      </c>
      <c r="BT892" s="126">
        <v>14</v>
      </c>
      <c r="BV892" s="126">
        <v>49</v>
      </c>
      <c r="BW892" s="126">
        <v>42</v>
      </c>
      <c r="BX892" s="126">
        <v>1</v>
      </c>
      <c r="BY892" s="126">
        <v>0</v>
      </c>
      <c r="BZ892" s="126">
        <v>313</v>
      </c>
      <c r="CA892" s="126">
        <v>204</v>
      </c>
    </row>
    <row r="893" spans="1:79" s="126" customFormat="1" ht="11.25" customHeight="1" x14ac:dyDescent="0.2">
      <c r="A893" s="126" t="s">
        <v>6082</v>
      </c>
      <c r="B893" s="20">
        <v>1559</v>
      </c>
      <c r="C893" s="20" t="str">
        <f>VLOOKUP(File2Modul(A893),ModulVerantwortung,2,FALSE)</f>
        <v>winkho06</v>
      </c>
      <c r="D893" s="20"/>
      <c r="E893" s="109" t="s">
        <v>4062</v>
      </c>
      <c r="F893" s="126">
        <v>7</v>
      </c>
      <c r="G893" s="126">
        <v>3</v>
      </c>
      <c r="H893" s="126">
        <v>0</v>
      </c>
      <c r="I893" s="126">
        <v>11</v>
      </c>
      <c r="J893" s="126">
        <v>0</v>
      </c>
      <c r="K893" s="126">
        <v>0</v>
      </c>
      <c r="L893" s="126">
        <v>3</v>
      </c>
      <c r="M893" s="143" t="s">
        <v>6094</v>
      </c>
      <c r="N893" s="126">
        <v>26</v>
      </c>
      <c r="Q893" s="126">
        <v>1</v>
      </c>
      <c r="U893" s="126">
        <v>29</v>
      </c>
      <c r="V893" s="126" t="s">
        <v>4061</v>
      </c>
      <c r="W893" s="126">
        <v>3</v>
      </c>
      <c r="X893" s="126">
        <v>10</v>
      </c>
      <c r="Y893" s="126">
        <v>107</v>
      </c>
      <c r="Z893" s="126">
        <v>0</v>
      </c>
      <c r="AA893" s="126">
        <v>0</v>
      </c>
      <c r="AB893" s="126">
        <v>0</v>
      </c>
      <c r="AC893" s="126">
        <v>0</v>
      </c>
      <c r="AD893" s="126">
        <v>0</v>
      </c>
      <c r="AE893" s="126">
        <v>6</v>
      </c>
      <c r="AF893" s="126">
        <v>0.38</v>
      </c>
      <c r="AG893" s="126">
        <v>1</v>
      </c>
      <c r="AH893" s="126">
        <v>2</v>
      </c>
      <c r="AI893" s="126">
        <v>1</v>
      </c>
      <c r="BR893" s="126">
        <v>9</v>
      </c>
      <c r="BS893" s="126">
        <v>11</v>
      </c>
      <c r="BT893" s="126">
        <v>13</v>
      </c>
      <c r="BV893" s="126">
        <v>39</v>
      </c>
      <c r="BW893" s="126">
        <v>32</v>
      </c>
      <c r="BX893" s="126">
        <v>1</v>
      </c>
      <c r="BY893" s="126">
        <v>0</v>
      </c>
      <c r="BZ893" s="126">
        <v>217</v>
      </c>
      <c r="CA893" s="126">
        <v>141</v>
      </c>
    </row>
    <row r="894" spans="1:79" s="126" customFormat="1" ht="11.25" customHeight="1" x14ac:dyDescent="0.2">
      <c r="A894" s="126" t="s">
        <v>6082</v>
      </c>
      <c r="B894" s="20">
        <v>1679</v>
      </c>
      <c r="C894" s="20" t="str">
        <f>VLOOKUP(File2Modul(A894),ModulVerantwortung,2,FALSE)</f>
        <v>winkho06</v>
      </c>
      <c r="D894" s="20"/>
      <c r="E894" s="109" t="s">
        <v>4063</v>
      </c>
      <c r="F894" s="126">
        <v>3</v>
      </c>
      <c r="G894" s="126">
        <v>2</v>
      </c>
      <c r="H894" s="126">
        <v>0</v>
      </c>
      <c r="I894" s="126">
        <v>3</v>
      </c>
      <c r="J894" s="126">
        <v>1</v>
      </c>
      <c r="K894" s="126">
        <v>3</v>
      </c>
      <c r="L894" s="126">
        <v>1</v>
      </c>
      <c r="M894" s="143" t="s">
        <v>6095</v>
      </c>
      <c r="N894" s="126">
        <v>7</v>
      </c>
      <c r="Q894" s="126">
        <v>2</v>
      </c>
      <c r="U894" s="126">
        <v>12</v>
      </c>
      <c r="V894" s="126" t="s">
        <v>3904</v>
      </c>
      <c r="W894" s="126">
        <v>1</v>
      </c>
      <c r="X894" s="126">
        <v>4</v>
      </c>
      <c r="Y894" s="126">
        <v>29</v>
      </c>
      <c r="Z894" s="126">
        <v>0</v>
      </c>
      <c r="AA894" s="126">
        <v>0</v>
      </c>
      <c r="AB894" s="126">
        <v>0</v>
      </c>
      <c r="AC894" s="126">
        <v>0</v>
      </c>
      <c r="AD894" s="126">
        <v>0</v>
      </c>
      <c r="AE894" s="126">
        <v>3</v>
      </c>
      <c r="AF894" s="126">
        <v>0.25</v>
      </c>
      <c r="AG894" s="126">
        <v>0</v>
      </c>
      <c r="AH894" s="126">
        <v>1</v>
      </c>
      <c r="AI894" s="126">
        <v>1</v>
      </c>
      <c r="BR894" s="126">
        <v>8</v>
      </c>
      <c r="BS894" s="126">
        <v>11</v>
      </c>
      <c r="BT894" s="126">
        <v>16</v>
      </c>
      <c r="BV894" s="126">
        <v>14</v>
      </c>
      <c r="BW894" s="126">
        <v>10</v>
      </c>
      <c r="BX894" s="126">
        <v>1</v>
      </c>
      <c r="BY894" s="126">
        <v>0</v>
      </c>
      <c r="BZ894" s="126">
        <v>77</v>
      </c>
      <c r="CA894" s="126">
        <v>36</v>
      </c>
    </row>
    <row r="895" spans="1:79" s="126" customFormat="1" ht="11.25" customHeight="1" x14ac:dyDescent="0.2">
      <c r="A895" s="126" t="s">
        <v>6082</v>
      </c>
      <c r="B895" s="20">
        <v>1720</v>
      </c>
      <c r="C895" s="20" t="str">
        <f>VLOOKUP(File2Modul(A895),ModulVerantwortung,2,FALSE)</f>
        <v>winkho06</v>
      </c>
      <c r="D895" s="20"/>
      <c r="E895" s="109" t="s">
        <v>4064</v>
      </c>
      <c r="F895" s="126">
        <v>3</v>
      </c>
      <c r="G895" s="126">
        <v>2</v>
      </c>
      <c r="H895" s="126">
        <v>0</v>
      </c>
      <c r="I895" s="126">
        <v>3</v>
      </c>
      <c r="J895" s="126">
        <v>1</v>
      </c>
      <c r="K895" s="126">
        <v>2</v>
      </c>
      <c r="L895" s="126">
        <v>1</v>
      </c>
      <c r="M895" s="143" t="s">
        <v>6096</v>
      </c>
      <c r="N895" s="126">
        <v>7</v>
      </c>
      <c r="Q895" s="126">
        <v>1</v>
      </c>
      <c r="U895" s="126">
        <v>9</v>
      </c>
      <c r="V895" s="126" t="s">
        <v>3516</v>
      </c>
      <c r="W895" s="126">
        <v>1</v>
      </c>
      <c r="X895" s="126">
        <v>4</v>
      </c>
      <c r="Y895" s="126">
        <v>27</v>
      </c>
      <c r="Z895" s="126">
        <v>0</v>
      </c>
      <c r="AA895" s="126">
        <v>0</v>
      </c>
      <c r="AB895" s="126">
        <v>0</v>
      </c>
      <c r="AC895" s="126">
        <v>0</v>
      </c>
      <c r="AD895" s="126">
        <v>0</v>
      </c>
      <c r="AE895" s="126">
        <v>2</v>
      </c>
      <c r="AF895" s="126">
        <v>0.33</v>
      </c>
      <c r="AG895" s="126">
        <v>0</v>
      </c>
      <c r="AH895" s="126">
        <v>0</v>
      </c>
      <c r="AI895" s="126">
        <v>1</v>
      </c>
      <c r="BR895" s="126">
        <v>4</v>
      </c>
      <c r="BS895" s="126">
        <v>6</v>
      </c>
      <c r="BT895" s="126">
        <v>8</v>
      </c>
      <c r="BV895" s="126">
        <v>13</v>
      </c>
      <c r="BW895" s="126">
        <v>9</v>
      </c>
      <c r="BX895" s="126">
        <v>1</v>
      </c>
      <c r="BY895" s="126">
        <v>0</v>
      </c>
      <c r="BZ895" s="126">
        <v>39</v>
      </c>
      <c r="CA895" s="126">
        <v>21</v>
      </c>
    </row>
    <row r="896" spans="1:79" s="126" customFormat="1" ht="11.25" customHeight="1" x14ac:dyDescent="0.2">
      <c r="A896" s="126" t="s">
        <v>6082</v>
      </c>
      <c r="B896" s="20">
        <v>1757</v>
      </c>
      <c r="C896" s="20" t="str">
        <f>VLOOKUP(File2Modul(A896),ModulVerantwortung,2,FALSE)</f>
        <v>winkho06</v>
      </c>
      <c r="D896" s="20"/>
      <c r="E896" s="109" t="s">
        <v>4065</v>
      </c>
      <c r="F896" s="126">
        <v>4</v>
      </c>
      <c r="G896" s="126">
        <v>1</v>
      </c>
      <c r="H896" s="126">
        <v>0</v>
      </c>
      <c r="I896" s="126">
        <v>4</v>
      </c>
      <c r="J896" s="126">
        <v>1</v>
      </c>
      <c r="K896" s="126">
        <v>0</v>
      </c>
      <c r="L896" s="126">
        <v>2</v>
      </c>
      <c r="M896" s="143" t="s">
        <v>6097</v>
      </c>
      <c r="N896" s="126">
        <v>11</v>
      </c>
      <c r="Q896" s="126">
        <v>1</v>
      </c>
      <c r="U896" s="126">
        <v>16</v>
      </c>
      <c r="V896" s="126" t="s">
        <v>3767</v>
      </c>
      <c r="W896" s="126">
        <v>3</v>
      </c>
      <c r="X896" s="126">
        <v>7</v>
      </c>
      <c r="Y896" s="126">
        <v>36</v>
      </c>
      <c r="Z896" s="126">
        <v>0</v>
      </c>
      <c r="AA896" s="126">
        <v>0</v>
      </c>
      <c r="AB896" s="126">
        <v>0</v>
      </c>
      <c r="AC896" s="126">
        <v>0</v>
      </c>
      <c r="AD896" s="126">
        <v>0</v>
      </c>
      <c r="AE896" s="126">
        <v>1</v>
      </c>
      <c r="AF896" s="126">
        <v>0.25</v>
      </c>
      <c r="AG896" s="126">
        <v>1</v>
      </c>
      <c r="AH896" s="126">
        <v>0</v>
      </c>
      <c r="AI896" s="126">
        <v>1</v>
      </c>
      <c r="BR896" s="126">
        <v>3</v>
      </c>
      <c r="BS896" s="126">
        <v>6</v>
      </c>
      <c r="BT896" s="126">
        <v>6</v>
      </c>
      <c r="BV896" s="126">
        <v>21</v>
      </c>
      <c r="BW896" s="126">
        <v>12</v>
      </c>
      <c r="BX896" s="126">
        <v>1</v>
      </c>
      <c r="BY896" s="126">
        <v>0</v>
      </c>
      <c r="BZ896" s="126">
        <v>52</v>
      </c>
      <c r="CA896" s="126">
        <v>21</v>
      </c>
    </row>
    <row r="897" spans="1:79" s="126" customFormat="1" ht="11.25" customHeight="1" x14ac:dyDescent="0.2">
      <c r="A897" s="126" t="s">
        <v>6082</v>
      </c>
      <c r="B897" s="20">
        <v>1803</v>
      </c>
      <c r="C897" s="20" t="str">
        <f>VLOOKUP(File2Modul(A897),ModulVerantwortung,2,FALSE)</f>
        <v>winkho06</v>
      </c>
      <c r="D897" s="20"/>
      <c r="E897" s="109" t="s">
        <v>4066</v>
      </c>
      <c r="F897" s="126">
        <v>5</v>
      </c>
      <c r="G897" s="126">
        <v>2</v>
      </c>
      <c r="H897" s="126">
        <v>0</v>
      </c>
      <c r="I897" s="126">
        <v>5</v>
      </c>
      <c r="J897" s="126">
        <v>1</v>
      </c>
      <c r="K897" s="126">
        <v>0</v>
      </c>
      <c r="L897" s="126">
        <v>3</v>
      </c>
      <c r="M897" s="143" t="s">
        <v>6098</v>
      </c>
      <c r="N897" s="126">
        <v>12</v>
      </c>
      <c r="Q897" s="126">
        <v>1</v>
      </c>
      <c r="U897" s="126">
        <v>18</v>
      </c>
      <c r="V897" s="126" t="s">
        <v>3729</v>
      </c>
      <c r="W897" s="126">
        <v>3</v>
      </c>
      <c r="X897" s="126">
        <v>8</v>
      </c>
      <c r="Y897" s="126">
        <v>50</v>
      </c>
      <c r="Z897" s="126">
        <v>0</v>
      </c>
      <c r="AA897" s="126">
        <v>0</v>
      </c>
      <c r="AB897" s="126">
        <v>0</v>
      </c>
      <c r="AC897" s="126">
        <v>0</v>
      </c>
      <c r="AD897" s="126">
        <v>0</v>
      </c>
      <c r="AE897" s="126">
        <v>1</v>
      </c>
      <c r="AF897" s="126">
        <v>0.28000000000000003</v>
      </c>
      <c r="AG897" s="126">
        <v>1</v>
      </c>
      <c r="AH897" s="126">
        <v>0</v>
      </c>
      <c r="AI897" s="126">
        <v>1</v>
      </c>
      <c r="BR897" s="126">
        <v>4</v>
      </c>
      <c r="BS897" s="126">
        <v>7</v>
      </c>
      <c r="BT897" s="126">
        <v>8</v>
      </c>
      <c r="BV897" s="126">
        <v>24</v>
      </c>
      <c r="BW897" s="126">
        <v>13</v>
      </c>
      <c r="BX897" s="126">
        <v>1</v>
      </c>
      <c r="BY897" s="126">
        <v>0</v>
      </c>
      <c r="BZ897" s="126">
        <v>72</v>
      </c>
      <c r="CA897" s="126">
        <v>25</v>
      </c>
    </row>
    <row r="898" spans="1:79" s="126" customFormat="1" ht="11.25" customHeight="1" x14ac:dyDescent="0.2">
      <c r="A898" s="126" t="s">
        <v>6082</v>
      </c>
      <c r="B898" s="20">
        <v>1863</v>
      </c>
      <c r="C898" s="20" t="str">
        <f>VLOOKUP(File2Modul(A898),ModulVerantwortung,2,FALSE)</f>
        <v>winkho06</v>
      </c>
      <c r="D898" s="20"/>
      <c r="E898" s="109" t="s">
        <v>4067</v>
      </c>
      <c r="F898" s="126">
        <v>6</v>
      </c>
      <c r="G898" s="126">
        <v>3</v>
      </c>
      <c r="H898" s="126">
        <v>0</v>
      </c>
      <c r="I898" s="126">
        <v>16</v>
      </c>
      <c r="J898" s="126">
        <v>1</v>
      </c>
      <c r="K898" s="126">
        <v>0</v>
      </c>
      <c r="L898" s="126">
        <v>1</v>
      </c>
      <c r="M898" s="143" t="s">
        <v>6099</v>
      </c>
      <c r="N898" s="126">
        <v>15</v>
      </c>
      <c r="Q898" s="126">
        <v>1</v>
      </c>
      <c r="U898" s="126">
        <v>20</v>
      </c>
      <c r="V898" s="126" t="s">
        <v>3836</v>
      </c>
      <c r="W898" s="126">
        <v>1</v>
      </c>
      <c r="X898" s="126">
        <v>7</v>
      </c>
      <c r="Y898" s="126">
        <v>64</v>
      </c>
      <c r="Z898" s="126">
        <v>0</v>
      </c>
      <c r="AA898" s="126">
        <v>0</v>
      </c>
      <c r="AB898" s="126">
        <v>0</v>
      </c>
      <c r="AC898" s="126">
        <v>0</v>
      </c>
      <c r="AD898" s="126">
        <v>0</v>
      </c>
      <c r="AE898" s="126">
        <v>1</v>
      </c>
      <c r="AF898" s="126">
        <v>0.8</v>
      </c>
      <c r="AG898" s="126">
        <v>1</v>
      </c>
      <c r="AH898" s="126">
        <v>1</v>
      </c>
      <c r="AI898" s="126">
        <v>1</v>
      </c>
      <c r="BR898" s="126">
        <v>6</v>
      </c>
      <c r="BS898" s="126">
        <v>10</v>
      </c>
      <c r="BT898" s="126">
        <v>11</v>
      </c>
      <c r="BV898" s="126">
        <v>25</v>
      </c>
      <c r="BW898" s="126">
        <v>16</v>
      </c>
      <c r="BX898" s="126">
        <v>1</v>
      </c>
      <c r="BY898" s="126">
        <v>0</v>
      </c>
      <c r="BZ898" s="126">
        <v>113</v>
      </c>
      <c r="CA898" s="126">
        <v>60</v>
      </c>
    </row>
    <row r="899" spans="1:79" s="126" customFormat="1" ht="11.25" customHeight="1" x14ac:dyDescent="0.2">
      <c r="A899" s="126" t="s">
        <v>6082</v>
      </c>
      <c r="B899" s="20">
        <v>1937</v>
      </c>
      <c r="C899" s="20" t="str">
        <f>VLOOKUP(File2Modul(A899),ModulVerantwortung,2,FALSE)</f>
        <v>winkho06</v>
      </c>
      <c r="D899" s="20"/>
      <c r="E899" s="109" t="s">
        <v>4068</v>
      </c>
      <c r="F899" s="126">
        <v>8</v>
      </c>
      <c r="G899" s="126">
        <v>3</v>
      </c>
      <c r="H899" s="126">
        <v>0</v>
      </c>
      <c r="I899" s="126">
        <v>38</v>
      </c>
      <c r="J899" s="126">
        <v>0</v>
      </c>
      <c r="K899" s="126">
        <v>0</v>
      </c>
      <c r="L899" s="126">
        <v>1</v>
      </c>
      <c r="M899" s="143" t="s">
        <v>6100</v>
      </c>
      <c r="N899" s="126">
        <v>23</v>
      </c>
      <c r="Q899" s="126">
        <v>1</v>
      </c>
      <c r="U899" s="126">
        <v>32</v>
      </c>
      <c r="V899" s="126" t="s">
        <v>3752</v>
      </c>
      <c r="W899" s="126">
        <v>2</v>
      </c>
      <c r="X899" s="126">
        <v>10</v>
      </c>
      <c r="Y899" s="126">
        <v>119</v>
      </c>
      <c r="Z899" s="126">
        <v>0</v>
      </c>
      <c r="AA899" s="126">
        <v>0</v>
      </c>
      <c r="AB899" s="126">
        <v>0</v>
      </c>
      <c r="AC899" s="126">
        <v>0</v>
      </c>
      <c r="AD899" s="126">
        <v>0</v>
      </c>
      <c r="AE899" s="126">
        <v>2</v>
      </c>
      <c r="AF899" s="126">
        <v>1.19</v>
      </c>
      <c r="AG899" s="126">
        <v>2</v>
      </c>
      <c r="AH899" s="126">
        <v>1</v>
      </c>
      <c r="AI899" s="126">
        <v>1</v>
      </c>
      <c r="BR899" s="126">
        <v>8</v>
      </c>
      <c r="BS899" s="126">
        <v>12</v>
      </c>
      <c r="BT899" s="126">
        <v>14</v>
      </c>
      <c r="BV899" s="126">
        <v>38</v>
      </c>
      <c r="BW899" s="126">
        <v>25</v>
      </c>
      <c r="BX899" s="126">
        <v>1</v>
      </c>
      <c r="BY899" s="126">
        <v>0</v>
      </c>
      <c r="BZ899" s="126">
        <v>208</v>
      </c>
      <c r="CA899" s="126">
        <v>116</v>
      </c>
    </row>
    <row r="900" spans="1:79" s="126" customFormat="1" ht="11.25" customHeight="1" x14ac:dyDescent="0.2">
      <c r="A900" s="126" t="s">
        <v>6082</v>
      </c>
      <c r="B900" s="20">
        <v>2066</v>
      </c>
      <c r="C900" s="20" t="str">
        <f>VLOOKUP(File2Modul(A900),ModulVerantwortung,2,FALSE)</f>
        <v>winkho06</v>
      </c>
      <c r="D900" s="20"/>
      <c r="E900" s="109" t="s">
        <v>4069</v>
      </c>
      <c r="F900" s="126">
        <v>6</v>
      </c>
      <c r="G900" s="126">
        <v>3</v>
      </c>
      <c r="H900" s="126">
        <v>0</v>
      </c>
      <c r="I900" s="126">
        <v>10</v>
      </c>
      <c r="J900" s="126">
        <v>1</v>
      </c>
      <c r="K900" s="126">
        <v>0</v>
      </c>
      <c r="L900" s="126">
        <v>2</v>
      </c>
      <c r="M900" s="143" t="s">
        <v>6101</v>
      </c>
      <c r="N900" s="126">
        <v>16</v>
      </c>
      <c r="Q900" s="126">
        <v>1</v>
      </c>
      <c r="U900" s="126">
        <v>22</v>
      </c>
      <c r="V900" s="126" t="s">
        <v>3790</v>
      </c>
      <c r="W900" s="126">
        <v>2</v>
      </c>
      <c r="X900" s="126">
        <v>8</v>
      </c>
      <c r="Y900" s="126">
        <v>65</v>
      </c>
      <c r="Z900" s="126">
        <v>0</v>
      </c>
      <c r="AA900" s="126">
        <v>0</v>
      </c>
      <c r="AB900" s="126">
        <v>0</v>
      </c>
      <c r="AC900" s="126">
        <v>0</v>
      </c>
      <c r="AD900" s="126">
        <v>0</v>
      </c>
      <c r="AE900" s="126">
        <v>1</v>
      </c>
      <c r="AF900" s="126">
        <v>0.45</v>
      </c>
      <c r="AG900" s="126">
        <v>1</v>
      </c>
      <c r="AH900" s="126">
        <v>0</v>
      </c>
      <c r="AI900" s="126">
        <v>1</v>
      </c>
      <c r="BR900" s="126">
        <v>4</v>
      </c>
      <c r="BS900" s="126">
        <v>7</v>
      </c>
      <c r="BT900" s="126">
        <v>7</v>
      </c>
      <c r="BV900" s="126">
        <v>30</v>
      </c>
      <c r="BW900" s="126">
        <v>17</v>
      </c>
      <c r="BX900" s="126">
        <v>1</v>
      </c>
      <c r="BY900" s="126">
        <v>0</v>
      </c>
      <c r="BZ900" s="126">
        <v>88</v>
      </c>
      <c r="CA900" s="126">
        <v>39</v>
      </c>
    </row>
    <row r="901" spans="1:79" s="126" customFormat="1" ht="11.25" customHeight="1" x14ac:dyDescent="0.2">
      <c r="A901" s="126" t="s">
        <v>6082</v>
      </c>
      <c r="B901" s="20">
        <v>2141</v>
      </c>
      <c r="C901" s="20" t="str">
        <f>VLOOKUP(File2Modul(A901),ModulVerantwortung,2,FALSE)</f>
        <v>winkho06</v>
      </c>
      <c r="D901" s="20"/>
      <c r="E901" s="109" t="s">
        <v>4070</v>
      </c>
      <c r="F901" s="126">
        <v>9</v>
      </c>
      <c r="G901" s="126">
        <v>3</v>
      </c>
      <c r="H901" s="126">
        <v>0</v>
      </c>
      <c r="I901" s="126">
        <v>25</v>
      </c>
      <c r="J901" s="126">
        <v>1</v>
      </c>
      <c r="K901" s="126">
        <v>1</v>
      </c>
      <c r="L901" s="126">
        <v>1</v>
      </c>
      <c r="M901" s="143" t="s">
        <v>6102</v>
      </c>
      <c r="N901" s="126">
        <v>26</v>
      </c>
      <c r="Q901" s="126">
        <v>1</v>
      </c>
      <c r="U901" s="126">
        <v>34</v>
      </c>
      <c r="V901" s="126" t="s">
        <v>3915</v>
      </c>
      <c r="W901" s="126">
        <v>1</v>
      </c>
      <c r="X901" s="126">
        <v>10</v>
      </c>
      <c r="Y901" s="126">
        <v>86</v>
      </c>
      <c r="Z901" s="126">
        <v>0</v>
      </c>
      <c r="AA901" s="126">
        <v>0</v>
      </c>
      <c r="AB901" s="126">
        <v>0</v>
      </c>
      <c r="AC901" s="126">
        <v>0</v>
      </c>
      <c r="AD901" s="126">
        <v>0</v>
      </c>
      <c r="AE901" s="126">
        <v>4</v>
      </c>
      <c r="AF901" s="126">
        <v>0.74</v>
      </c>
      <c r="AG901" s="126">
        <v>1</v>
      </c>
      <c r="AH901" s="126">
        <v>0</v>
      </c>
      <c r="AI901" s="126">
        <v>1</v>
      </c>
      <c r="BR901" s="126">
        <v>4</v>
      </c>
      <c r="BS901" s="126">
        <v>7</v>
      </c>
      <c r="BT901" s="126">
        <v>8</v>
      </c>
      <c r="BV901" s="126">
        <v>47</v>
      </c>
      <c r="BW901" s="126">
        <v>30</v>
      </c>
      <c r="BX901" s="126">
        <v>1</v>
      </c>
      <c r="BY901" s="126">
        <v>0</v>
      </c>
      <c r="BZ901" s="126">
        <v>140</v>
      </c>
      <c r="CA901" s="126">
        <v>73</v>
      </c>
    </row>
    <row r="902" spans="1:79" s="126" customFormat="1" ht="11.25" customHeight="1" x14ac:dyDescent="0.2">
      <c r="A902" s="126" t="s">
        <v>6082</v>
      </c>
      <c r="B902" s="20">
        <v>2236</v>
      </c>
      <c r="C902" s="20" t="str">
        <f>VLOOKUP(File2Modul(A902),ModulVerantwortung,2,FALSE)</f>
        <v>winkho06</v>
      </c>
      <c r="D902" s="20"/>
      <c r="E902" s="109" t="s">
        <v>4071</v>
      </c>
      <c r="F902" s="126">
        <v>1</v>
      </c>
      <c r="G902" s="126">
        <v>0</v>
      </c>
      <c r="H902" s="126">
        <v>0</v>
      </c>
      <c r="I902" s="126">
        <v>1</v>
      </c>
      <c r="J902" s="126">
        <v>0</v>
      </c>
      <c r="K902" s="126">
        <v>0</v>
      </c>
      <c r="L902" s="126">
        <v>1</v>
      </c>
      <c r="M902" s="143" t="s">
        <v>6103</v>
      </c>
      <c r="N902" s="126">
        <v>7</v>
      </c>
      <c r="Q902" s="126">
        <v>1</v>
      </c>
      <c r="U902" s="126">
        <v>7</v>
      </c>
      <c r="V902" s="126" t="s">
        <v>3507</v>
      </c>
      <c r="W902" s="126">
        <v>1</v>
      </c>
      <c r="X902" s="126">
        <v>2</v>
      </c>
      <c r="Y902" s="126">
        <v>15</v>
      </c>
      <c r="Z902" s="126">
        <v>0</v>
      </c>
      <c r="AA902" s="126">
        <v>0</v>
      </c>
      <c r="AB902" s="126">
        <v>0</v>
      </c>
      <c r="AC902" s="126">
        <v>0</v>
      </c>
      <c r="AD902" s="126">
        <v>0</v>
      </c>
      <c r="AE902" s="126">
        <v>1</v>
      </c>
      <c r="AF902" s="126">
        <v>0.14000000000000001</v>
      </c>
      <c r="AG902" s="126">
        <v>0</v>
      </c>
      <c r="AH902" s="126">
        <v>0</v>
      </c>
      <c r="AI902" s="126">
        <v>1</v>
      </c>
      <c r="BR902" s="126">
        <v>13</v>
      </c>
      <c r="BS902" s="126">
        <v>13</v>
      </c>
      <c r="BT902" s="126">
        <v>15</v>
      </c>
      <c r="BV902" s="126">
        <v>8</v>
      </c>
      <c r="BW902" s="126">
        <v>8</v>
      </c>
      <c r="BX902" s="126">
        <v>1</v>
      </c>
      <c r="BY902" s="126">
        <v>0</v>
      </c>
      <c r="BZ902" s="126">
        <v>70</v>
      </c>
      <c r="CA902" s="126">
        <v>38</v>
      </c>
    </row>
    <row r="903" spans="1:79" s="126" customFormat="1" ht="11.25" customHeight="1" x14ac:dyDescent="0.2">
      <c r="A903" s="126" t="s">
        <v>6082</v>
      </c>
      <c r="B903" s="20">
        <v>0</v>
      </c>
      <c r="C903" s="20" t="str">
        <f>VLOOKUP(File2Modul(A903),ModulVerantwortung,2,FALSE)</f>
        <v>winkho06</v>
      </c>
      <c r="D903" s="20"/>
      <c r="E903" s="109" t="s">
        <v>6082</v>
      </c>
      <c r="M903" s="143"/>
      <c r="O903" s="126">
        <f>IF(ISNUMBER(T903),IF(T903&lt;&gt;0,S903/T903,O$23),"")</f>
        <v>1.1894150417827298</v>
      </c>
      <c r="P903" s="126">
        <f>IF(AND(ISNUMBER(AQ903),ISNUMBER(AR903)),IF(OR(AQ903&lt;&gt;0,AR903&lt;&gt;0),(T903+BG903)/(AQ903+AR903),P$23),"")</f>
        <v>2770084.0969529087</v>
      </c>
      <c r="S903" s="126">
        <v>427</v>
      </c>
      <c r="T903" s="126">
        <v>359</v>
      </c>
      <c r="AJ903" s="126" t="s">
        <v>3502</v>
      </c>
      <c r="AK903" s="126">
        <v>24</v>
      </c>
      <c r="AL903" s="126">
        <v>3</v>
      </c>
      <c r="AM903" s="126">
        <v>24</v>
      </c>
      <c r="AN903" s="126">
        <v>20</v>
      </c>
      <c r="AO903" s="126" t="s">
        <v>3503</v>
      </c>
      <c r="AP903" s="126">
        <v>205</v>
      </c>
      <c r="AQ903" s="126">
        <v>60</v>
      </c>
      <c r="AR903" s="126">
        <v>301</v>
      </c>
      <c r="AS903" s="126">
        <v>1000000000</v>
      </c>
      <c r="AT903" s="126">
        <v>2334</v>
      </c>
      <c r="AU903" s="126">
        <v>2833</v>
      </c>
      <c r="AV903" s="126">
        <v>10824</v>
      </c>
      <c r="AW903" s="126">
        <v>5334743.29</v>
      </c>
      <c r="AX903" s="126">
        <v>1000000000</v>
      </c>
      <c r="AY903" s="126">
        <v>1000000000</v>
      </c>
      <c r="AZ903" s="126">
        <v>7553867596720.3896</v>
      </c>
      <c r="BA903" s="126">
        <v>22.53</v>
      </c>
      <c r="BB903" s="126">
        <v>100</v>
      </c>
      <c r="BC903" s="126">
        <v>127120122</v>
      </c>
      <c r="BD903" s="126">
        <v>2253</v>
      </c>
      <c r="BE903" s="126">
        <v>928</v>
      </c>
      <c r="BF903" s="126">
        <v>1606</v>
      </c>
      <c r="BG903" s="126">
        <v>1000000000</v>
      </c>
      <c r="BH903" s="126">
        <v>302</v>
      </c>
      <c r="BI903" s="126" t="s">
        <v>3504</v>
      </c>
      <c r="BJ903" s="126">
        <v>5.6310000000000002</v>
      </c>
      <c r="BK903" s="126">
        <v>7.4509999999999996</v>
      </c>
      <c r="BL903" s="126">
        <v>9.5410000000000004</v>
      </c>
      <c r="BM903" s="126">
        <v>4.8209999999999997</v>
      </c>
      <c r="BN903" s="126">
        <v>5.0490000000000004</v>
      </c>
      <c r="BO903" s="126">
        <v>5.1449999999999996</v>
      </c>
      <c r="BP903" s="126" t="s">
        <v>3505</v>
      </c>
      <c r="BQ903" s="126">
        <v>0.64900000000000002</v>
      </c>
    </row>
    <row r="904" spans="1:79" s="126" customFormat="1" ht="11.25" customHeight="1" x14ac:dyDescent="0.2">
      <c r="A904" s="126" t="s">
        <v>6104</v>
      </c>
      <c r="B904" s="20">
        <v>150</v>
      </c>
      <c r="C904" s="20" t="str">
        <f>VLOOKUP(File2Modul(A904),ModulVerantwortung,2,FALSE)</f>
        <v>winkho06</v>
      </c>
      <c r="D904" s="20"/>
      <c r="E904" s="109" t="s">
        <v>4072</v>
      </c>
      <c r="F904" s="126">
        <v>2</v>
      </c>
      <c r="G904" s="126">
        <v>1</v>
      </c>
      <c r="H904" s="126">
        <v>0</v>
      </c>
      <c r="I904" s="126">
        <v>2</v>
      </c>
      <c r="J904" s="126">
        <v>0</v>
      </c>
      <c r="K904" s="126">
        <v>1</v>
      </c>
      <c r="L904" s="126">
        <v>0</v>
      </c>
      <c r="M904" s="143"/>
      <c r="N904" s="126">
        <v>3</v>
      </c>
      <c r="Q904" s="126">
        <v>0</v>
      </c>
      <c r="U904" s="126">
        <v>3</v>
      </c>
      <c r="V904" s="126" t="s">
        <v>3513</v>
      </c>
      <c r="W904" s="126">
        <v>0</v>
      </c>
      <c r="X904" s="126">
        <v>2</v>
      </c>
      <c r="Y904" s="126">
        <v>7</v>
      </c>
      <c r="Z904" s="126">
        <v>0</v>
      </c>
      <c r="AA904" s="126">
        <v>0</v>
      </c>
      <c r="AB904" s="126">
        <v>0</v>
      </c>
      <c r="AC904" s="126">
        <v>0</v>
      </c>
      <c r="AD904" s="126">
        <v>0</v>
      </c>
      <c r="AE904" s="126">
        <v>2</v>
      </c>
      <c r="AF904" s="126">
        <v>0.67</v>
      </c>
      <c r="AG904" s="126">
        <v>0</v>
      </c>
      <c r="AH904" s="126">
        <v>0</v>
      </c>
      <c r="AI904" s="126">
        <v>1</v>
      </c>
      <c r="BR904" s="126">
        <v>10</v>
      </c>
      <c r="BS904" s="126">
        <v>12</v>
      </c>
      <c r="BT904" s="126">
        <v>20</v>
      </c>
      <c r="BV904" s="126">
        <v>6</v>
      </c>
      <c r="BW904" s="126">
        <v>5</v>
      </c>
      <c r="BX904" s="126">
        <v>1</v>
      </c>
      <c r="BY904" s="126">
        <v>0</v>
      </c>
      <c r="BZ904" s="126">
        <v>36</v>
      </c>
      <c r="CA904" s="126">
        <v>25</v>
      </c>
    </row>
    <row r="905" spans="1:79" s="126" customFormat="1" ht="11.25" customHeight="1" x14ac:dyDescent="0.2">
      <c r="A905" s="126" t="s">
        <v>6104</v>
      </c>
      <c r="B905" s="20">
        <v>174</v>
      </c>
      <c r="C905" s="20" t="str">
        <f>VLOOKUP(File2Modul(A905),ModulVerantwortung,2,FALSE)</f>
        <v>winkho06</v>
      </c>
      <c r="D905" s="20"/>
      <c r="E905" s="109" t="s">
        <v>4073</v>
      </c>
      <c r="F905" s="126">
        <v>4</v>
      </c>
      <c r="G905" s="126">
        <v>3</v>
      </c>
      <c r="H905" s="126">
        <v>0</v>
      </c>
      <c r="I905" s="126">
        <v>4</v>
      </c>
      <c r="J905" s="126">
        <v>0</v>
      </c>
      <c r="K905" s="126">
        <v>5</v>
      </c>
      <c r="L905" s="126">
        <v>2</v>
      </c>
      <c r="M905" s="143" t="s">
        <v>6105</v>
      </c>
      <c r="N905" s="126">
        <v>14</v>
      </c>
      <c r="Q905" s="126">
        <v>2</v>
      </c>
      <c r="U905" s="126">
        <v>17</v>
      </c>
      <c r="V905" s="126" t="s">
        <v>3608</v>
      </c>
      <c r="W905" s="126">
        <v>3</v>
      </c>
      <c r="X905" s="126">
        <v>7</v>
      </c>
      <c r="Y905" s="126">
        <v>52</v>
      </c>
      <c r="Z905" s="126">
        <v>0</v>
      </c>
      <c r="AA905" s="126">
        <v>0</v>
      </c>
      <c r="AB905" s="126">
        <v>0</v>
      </c>
      <c r="AC905" s="126">
        <v>0</v>
      </c>
      <c r="AD905" s="126">
        <v>0</v>
      </c>
      <c r="AE905" s="126">
        <v>0</v>
      </c>
      <c r="AF905" s="126">
        <v>0.24</v>
      </c>
      <c r="AG905" s="126">
        <v>1</v>
      </c>
      <c r="AH905" s="126">
        <v>2</v>
      </c>
      <c r="AI905" s="126">
        <v>1</v>
      </c>
      <c r="BR905" s="126">
        <v>8</v>
      </c>
      <c r="BS905" s="126">
        <v>12</v>
      </c>
      <c r="BT905" s="126">
        <v>12</v>
      </c>
      <c r="BV905" s="126">
        <v>20</v>
      </c>
      <c r="BW905" s="126">
        <v>14</v>
      </c>
      <c r="BX905" s="126">
        <v>1</v>
      </c>
      <c r="BY905" s="126">
        <v>0</v>
      </c>
      <c r="BZ905" s="126">
        <v>107</v>
      </c>
      <c r="CA905" s="126">
        <v>62</v>
      </c>
    </row>
    <row r="906" spans="1:79" s="126" customFormat="1" ht="11.25" customHeight="1" x14ac:dyDescent="0.2">
      <c r="A906" s="126" t="s">
        <v>6104</v>
      </c>
      <c r="B906" s="20">
        <v>236</v>
      </c>
      <c r="C906" s="20" t="str">
        <f>VLOOKUP(File2Modul(A906),ModulVerantwortung,2,FALSE)</f>
        <v>winkho06</v>
      </c>
      <c r="D906" s="20"/>
      <c r="E906" s="109" t="s">
        <v>4074</v>
      </c>
      <c r="F906" s="126">
        <v>2</v>
      </c>
      <c r="G906" s="126">
        <v>1</v>
      </c>
      <c r="H906" s="126">
        <v>0</v>
      </c>
      <c r="I906" s="126">
        <v>2</v>
      </c>
      <c r="J906" s="126">
        <v>1</v>
      </c>
      <c r="K906" s="126">
        <v>4</v>
      </c>
      <c r="L906" s="126">
        <v>0</v>
      </c>
      <c r="M906" s="143"/>
      <c r="N906" s="126">
        <v>6</v>
      </c>
      <c r="Q906" s="126">
        <v>0</v>
      </c>
      <c r="U906" s="126">
        <v>7</v>
      </c>
      <c r="V906" s="126" t="s">
        <v>3885</v>
      </c>
      <c r="W906" s="126">
        <v>0</v>
      </c>
      <c r="X906" s="126">
        <v>2</v>
      </c>
      <c r="Y906" s="126">
        <v>12</v>
      </c>
      <c r="Z906" s="126">
        <v>0</v>
      </c>
      <c r="AA906" s="126">
        <v>0</v>
      </c>
      <c r="AB906" s="126">
        <v>0</v>
      </c>
      <c r="AC906" s="126">
        <v>0</v>
      </c>
      <c r="AD906" s="126">
        <v>0</v>
      </c>
      <c r="AE906" s="126">
        <v>1</v>
      </c>
      <c r="AF906" s="126">
        <v>0.28999999999999998</v>
      </c>
      <c r="AG906" s="126">
        <v>0</v>
      </c>
      <c r="AH906" s="126">
        <v>1</v>
      </c>
      <c r="AI906" s="126">
        <v>1</v>
      </c>
      <c r="BR906" s="126">
        <v>8</v>
      </c>
      <c r="BS906" s="126">
        <v>9</v>
      </c>
      <c r="BT906" s="126">
        <v>11</v>
      </c>
      <c r="BV906" s="126">
        <v>8</v>
      </c>
      <c r="BW906" s="126">
        <v>7</v>
      </c>
      <c r="BX906" s="126">
        <v>1</v>
      </c>
      <c r="BY906" s="126">
        <v>0</v>
      </c>
      <c r="BZ906" s="126">
        <v>46</v>
      </c>
      <c r="CA906" s="126">
        <v>23</v>
      </c>
    </row>
    <row r="907" spans="1:79" s="126" customFormat="1" ht="11.25" customHeight="1" x14ac:dyDescent="0.2">
      <c r="A907" s="126" t="s">
        <v>6104</v>
      </c>
      <c r="B907" s="20">
        <v>256</v>
      </c>
      <c r="C907" s="20" t="str">
        <f>VLOOKUP(File2Modul(A907),ModulVerantwortung,2,FALSE)</f>
        <v>winkho06</v>
      </c>
      <c r="D907" s="20"/>
      <c r="E907" s="109" t="s">
        <v>4075</v>
      </c>
      <c r="F907" s="126">
        <v>2</v>
      </c>
      <c r="G907" s="126">
        <v>1</v>
      </c>
      <c r="H907" s="126">
        <v>0</v>
      </c>
      <c r="I907" s="126">
        <v>2</v>
      </c>
      <c r="J907" s="126">
        <v>1</v>
      </c>
      <c r="K907" s="126">
        <v>2</v>
      </c>
      <c r="L907" s="126">
        <v>0</v>
      </c>
      <c r="M907" s="143"/>
      <c r="N907" s="126">
        <v>4</v>
      </c>
      <c r="Q907" s="126">
        <v>0</v>
      </c>
      <c r="U907" s="126">
        <v>5</v>
      </c>
      <c r="V907" s="126" t="s">
        <v>3513</v>
      </c>
      <c r="W907" s="126">
        <v>0</v>
      </c>
      <c r="X907" s="126">
        <v>2</v>
      </c>
      <c r="Y907" s="126">
        <v>10</v>
      </c>
      <c r="Z907" s="126">
        <v>0</v>
      </c>
      <c r="AA907" s="126">
        <v>0</v>
      </c>
      <c r="AB907" s="126">
        <v>0</v>
      </c>
      <c r="AC907" s="126">
        <v>0</v>
      </c>
      <c r="AD907" s="126">
        <v>0</v>
      </c>
      <c r="AE907" s="126">
        <v>1</v>
      </c>
      <c r="AF907" s="126">
        <v>0.4</v>
      </c>
      <c r="AG907" s="126">
        <v>0</v>
      </c>
      <c r="AH907" s="126">
        <v>0</v>
      </c>
      <c r="AI907" s="126">
        <v>1</v>
      </c>
      <c r="BR907" s="126">
        <v>5</v>
      </c>
      <c r="BS907" s="126">
        <v>6</v>
      </c>
      <c r="BT907" s="126">
        <v>8</v>
      </c>
      <c r="BV907" s="126">
        <v>6</v>
      </c>
      <c r="BW907" s="126">
        <v>5</v>
      </c>
      <c r="BX907" s="126">
        <v>1</v>
      </c>
      <c r="BY907" s="126">
        <v>0</v>
      </c>
      <c r="BZ907" s="126">
        <v>21</v>
      </c>
      <c r="CA907" s="126">
        <v>11</v>
      </c>
    </row>
    <row r="908" spans="1:79" s="126" customFormat="1" ht="11.25" customHeight="1" x14ac:dyDescent="0.2">
      <c r="A908" s="126" t="s">
        <v>6104</v>
      </c>
      <c r="B908" s="20">
        <v>283</v>
      </c>
      <c r="C908" s="20" t="str">
        <f>VLOOKUP(File2Modul(A908),ModulVerantwortung,2,FALSE)</f>
        <v>winkho06</v>
      </c>
      <c r="D908" s="20"/>
      <c r="E908" s="109" t="s">
        <v>4076</v>
      </c>
      <c r="F908" s="126">
        <v>14</v>
      </c>
      <c r="G908" s="126">
        <v>7</v>
      </c>
      <c r="H908" s="126">
        <v>0</v>
      </c>
      <c r="I908" s="126">
        <v>75</v>
      </c>
      <c r="J908" s="126">
        <v>1</v>
      </c>
      <c r="K908" s="126">
        <v>3</v>
      </c>
      <c r="L908" s="126">
        <v>4</v>
      </c>
      <c r="M908" s="143" t="s">
        <v>6106</v>
      </c>
      <c r="N908" s="126">
        <v>48</v>
      </c>
      <c r="Q908" s="126">
        <v>1</v>
      </c>
      <c r="U908" s="126">
        <v>76</v>
      </c>
      <c r="V908" s="126" t="s">
        <v>4077</v>
      </c>
      <c r="W908" s="126">
        <v>11</v>
      </c>
      <c r="X908" s="126">
        <v>25</v>
      </c>
      <c r="Y908" s="126">
        <v>211</v>
      </c>
      <c r="Z908" s="126">
        <v>0</v>
      </c>
      <c r="AA908" s="126">
        <v>0</v>
      </c>
      <c r="AB908" s="126">
        <v>0</v>
      </c>
      <c r="AC908" s="126">
        <v>0</v>
      </c>
      <c r="AD908" s="126">
        <v>0</v>
      </c>
      <c r="AE908" s="126">
        <v>10</v>
      </c>
      <c r="AF908" s="126">
        <v>0.99</v>
      </c>
      <c r="AG908" s="126">
        <v>2</v>
      </c>
      <c r="AH908" s="126">
        <v>3</v>
      </c>
      <c r="AI908" s="126">
        <v>1</v>
      </c>
      <c r="BR908" s="126">
        <v>8</v>
      </c>
      <c r="BS908" s="126">
        <v>11</v>
      </c>
      <c r="BT908" s="126">
        <v>13</v>
      </c>
      <c r="BV908" s="126">
        <v>80</v>
      </c>
      <c r="BW908" s="126">
        <v>57</v>
      </c>
      <c r="BX908" s="126">
        <v>1</v>
      </c>
      <c r="BY908" s="126">
        <v>0</v>
      </c>
      <c r="BZ908" s="126">
        <v>422</v>
      </c>
      <c r="CA908" s="126">
        <v>237</v>
      </c>
    </row>
    <row r="909" spans="1:79" s="126" customFormat="1" ht="11.25" customHeight="1" x14ac:dyDescent="0.2">
      <c r="A909" s="126" t="s">
        <v>6104</v>
      </c>
      <c r="B909" s="20">
        <v>510</v>
      </c>
      <c r="C909" s="20" t="str">
        <f>VLOOKUP(File2Modul(A909),ModulVerantwortung,2,FALSE)</f>
        <v>winkho06</v>
      </c>
      <c r="D909" s="20"/>
      <c r="E909" s="109" t="s">
        <v>4078</v>
      </c>
      <c r="F909" s="126">
        <v>8</v>
      </c>
      <c r="G909" s="126">
        <v>4</v>
      </c>
      <c r="H909" s="126">
        <v>0</v>
      </c>
      <c r="I909" s="126">
        <v>14</v>
      </c>
      <c r="J909" s="126">
        <v>1</v>
      </c>
      <c r="K909" s="126">
        <v>2</v>
      </c>
      <c r="L909" s="126">
        <v>2</v>
      </c>
      <c r="M909" s="143" t="s">
        <v>6107</v>
      </c>
      <c r="N909" s="126">
        <v>16</v>
      </c>
      <c r="Q909" s="126">
        <v>0</v>
      </c>
      <c r="U909" s="126">
        <v>25</v>
      </c>
      <c r="V909" s="126" t="s">
        <v>3810</v>
      </c>
      <c r="W909" s="126">
        <v>3</v>
      </c>
      <c r="X909" s="126">
        <v>11</v>
      </c>
      <c r="Y909" s="126">
        <v>69</v>
      </c>
      <c r="Z909" s="126">
        <v>0</v>
      </c>
      <c r="AA909" s="126">
        <v>0</v>
      </c>
      <c r="AB909" s="126">
        <v>0</v>
      </c>
      <c r="AC909" s="126">
        <v>0</v>
      </c>
      <c r="AD909" s="126">
        <v>0</v>
      </c>
      <c r="AE909" s="126">
        <v>4</v>
      </c>
      <c r="AF909" s="126">
        <v>0.56000000000000005</v>
      </c>
      <c r="AG909" s="126">
        <v>1</v>
      </c>
      <c r="AH909" s="126">
        <v>0</v>
      </c>
      <c r="AI909" s="126">
        <v>1</v>
      </c>
      <c r="BR909" s="126">
        <v>7</v>
      </c>
      <c r="BS909" s="126">
        <v>11</v>
      </c>
      <c r="BT909" s="126">
        <v>14</v>
      </c>
      <c r="BV909" s="126">
        <v>30</v>
      </c>
      <c r="BW909" s="126">
        <v>19</v>
      </c>
      <c r="BX909" s="126">
        <v>1</v>
      </c>
      <c r="BY909" s="126">
        <v>0</v>
      </c>
      <c r="BZ909" s="126">
        <v>154</v>
      </c>
      <c r="CA909" s="126">
        <v>72</v>
      </c>
    </row>
    <row r="910" spans="1:79" s="126" customFormat="1" ht="11.25" customHeight="1" x14ac:dyDescent="0.2">
      <c r="A910" s="126" t="s">
        <v>6104</v>
      </c>
      <c r="B910" s="20">
        <v>592</v>
      </c>
      <c r="C910" s="20" t="str">
        <f>VLOOKUP(File2Modul(A910),ModulVerantwortung,2,FALSE)</f>
        <v>winkho06</v>
      </c>
      <c r="D910" s="20"/>
      <c r="E910" s="109" t="s">
        <v>4079</v>
      </c>
      <c r="F910" s="126">
        <v>6</v>
      </c>
      <c r="G910" s="126">
        <v>3</v>
      </c>
      <c r="H910" s="126">
        <v>0</v>
      </c>
      <c r="I910" s="126">
        <v>6</v>
      </c>
      <c r="J910" s="126">
        <v>1</v>
      </c>
      <c r="K910" s="126">
        <v>2</v>
      </c>
      <c r="L910" s="126">
        <v>1</v>
      </c>
      <c r="M910" s="143" t="s">
        <v>6108</v>
      </c>
      <c r="N910" s="126">
        <v>13</v>
      </c>
      <c r="Q910" s="126">
        <v>1</v>
      </c>
      <c r="U910" s="126">
        <v>20</v>
      </c>
      <c r="V910" s="126" t="s">
        <v>3790</v>
      </c>
      <c r="W910" s="126">
        <v>2</v>
      </c>
      <c r="X910" s="126">
        <v>8</v>
      </c>
      <c r="Y910" s="126">
        <v>44</v>
      </c>
      <c r="Z910" s="126">
        <v>0</v>
      </c>
      <c r="AA910" s="126">
        <v>0</v>
      </c>
      <c r="AB910" s="126">
        <v>0</v>
      </c>
      <c r="AC910" s="126">
        <v>0</v>
      </c>
      <c r="AD910" s="126">
        <v>0</v>
      </c>
      <c r="AE910" s="126">
        <v>4</v>
      </c>
      <c r="AF910" s="126">
        <v>0.3</v>
      </c>
      <c r="AG910" s="126">
        <v>1</v>
      </c>
      <c r="AH910" s="126">
        <v>0</v>
      </c>
      <c r="AI910" s="126">
        <v>1</v>
      </c>
      <c r="BR910" s="126">
        <v>8</v>
      </c>
      <c r="BS910" s="126">
        <v>11</v>
      </c>
      <c r="BT910" s="126">
        <v>13</v>
      </c>
      <c r="BV910" s="126">
        <v>22</v>
      </c>
      <c r="BW910" s="126">
        <v>16</v>
      </c>
      <c r="BX910" s="126">
        <v>1</v>
      </c>
      <c r="BY910" s="126">
        <v>0</v>
      </c>
      <c r="BZ910" s="126">
        <v>117</v>
      </c>
      <c r="CA910" s="126">
        <v>63</v>
      </c>
    </row>
    <row r="911" spans="1:79" s="126" customFormat="1" ht="11.25" customHeight="1" x14ac:dyDescent="0.2">
      <c r="A911" s="126" t="s">
        <v>6104</v>
      </c>
      <c r="B911" s="20">
        <v>650</v>
      </c>
      <c r="C911" s="20" t="str">
        <f>VLOOKUP(File2Modul(A911),ModulVerantwortung,2,FALSE)</f>
        <v>winkho06</v>
      </c>
      <c r="D911" s="20"/>
      <c r="E911" s="109" t="s">
        <v>4080</v>
      </c>
      <c r="F911" s="126">
        <v>5</v>
      </c>
      <c r="G911" s="126">
        <v>3</v>
      </c>
      <c r="H911" s="126">
        <v>0</v>
      </c>
      <c r="I911" s="126">
        <v>5</v>
      </c>
      <c r="J911" s="126">
        <v>1</v>
      </c>
      <c r="K911" s="126">
        <v>2</v>
      </c>
      <c r="L911" s="126">
        <v>1</v>
      </c>
      <c r="M911" s="143" t="s">
        <v>6109</v>
      </c>
      <c r="N911" s="126">
        <v>14</v>
      </c>
      <c r="Q911" s="126">
        <v>0</v>
      </c>
      <c r="U911" s="126">
        <v>18</v>
      </c>
      <c r="V911" s="126" t="s">
        <v>3594</v>
      </c>
      <c r="W911" s="126">
        <v>2</v>
      </c>
      <c r="X911" s="126">
        <v>7</v>
      </c>
      <c r="Y911" s="126">
        <v>52</v>
      </c>
      <c r="Z911" s="126">
        <v>0</v>
      </c>
      <c r="AA911" s="126">
        <v>0</v>
      </c>
      <c r="AB911" s="126">
        <v>0</v>
      </c>
      <c r="AC911" s="126">
        <v>0</v>
      </c>
      <c r="AD911" s="126">
        <v>0</v>
      </c>
      <c r="AE911" s="126">
        <v>2</v>
      </c>
      <c r="AF911" s="126">
        <v>0.28000000000000003</v>
      </c>
      <c r="AG911" s="126">
        <v>1</v>
      </c>
      <c r="AH911" s="126">
        <v>1</v>
      </c>
      <c r="AI911" s="126">
        <v>1</v>
      </c>
      <c r="BR911" s="126">
        <v>8</v>
      </c>
      <c r="BS911" s="126">
        <v>11</v>
      </c>
      <c r="BT911" s="126">
        <v>12</v>
      </c>
      <c r="BV911" s="126">
        <v>22</v>
      </c>
      <c r="BW911" s="126">
        <v>16</v>
      </c>
      <c r="BX911" s="126">
        <v>1</v>
      </c>
      <c r="BY911" s="126">
        <v>0</v>
      </c>
      <c r="BZ911" s="126">
        <v>117</v>
      </c>
      <c r="CA911" s="126">
        <v>61</v>
      </c>
    </row>
    <row r="912" spans="1:79" s="126" customFormat="1" ht="11.25" customHeight="1" x14ac:dyDescent="0.2">
      <c r="A912" s="126" t="s">
        <v>6104</v>
      </c>
      <c r="B912" s="20">
        <v>710</v>
      </c>
      <c r="C912" s="20" t="str">
        <f>VLOOKUP(File2Modul(A912),ModulVerantwortung,2,FALSE)</f>
        <v>winkho06</v>
      </c>
      <c r="D912" s="20"/>
      <c r="E912" s="109" t="s">
        <v>4081</v>
      </c>
      <c r="F912" s="126">
        <v>4</v>
      </c>
      <c r="G912" s="126">
        <v>2</v>
      </c>
      <c r="H912" s="126">
        <v>0</v>
      </c>
      <c r="I912" s="126">
        <v>5</v>
      </c>
      <c r="J912" s="126">
        <v>0</v>
      </c>
      <c r="K912" s="126">
        <v>1</v>
      </c>
      <c r="L912" s="126">
        <v>2</v>
      </c>
      <c r="M912" s="143" t="s">
        <v>6110</v>
      </c>
      <c r="N912" s="126">
        <v>21</v>
      </c>
      <c r="Q912" s="126">
        <v>0</v>
      </c>
      <c r="U912" s="126">
        <v>20</v>
      </c>
      <c r="V912" s="126" t="s">
        <v>3767</v>
      </c>
      <c r="W912" s="126">
        <v>2</v>
      </c>
      <c r="X912" s="126">
        <v>6</v>
      </c>
      <c r="Y912" s="126">
        <v>52</v>
      </c>
      <c r="Z912" s="126">
        <v>0</v>
      </c>
      <c r="AA912" s="126">
        <v>0</v>
      </c>
      <c r="AB912" s="126">
        <v>0</v>
      </c>
      <c r="AC912" s="126">
        <v>0</v>
      </c>
      <c r="AD912" s="126">
        <v>0</v>
      </c>
      <c r="AE912" s="126">
        <v>6</v>
      </c>
      <c r="AF912" s="126">
        <v>0.25</v>
      </c>
      <c r="AG912" s="126">
        <v>1</v>
      </c>
      <c r="AH912" s="126">
        <v>0</v>
      </c>
      <c r="AI912" s="126">
        <v>1</v>
      </c>
      <c r="BR912" s="126">
        <v>7</v>
      </c>
      <c r="BS912" s="126">
        <v>8</v>
      </c>
      <c r="BT912" s="126">
        <v>10</v>
      </c>
      <c r="BV912" s="126">
        <v>30</v>
      </c>
      <c r="BW912" s="126">
        <v>26</v>
      </c>
      <c r="BX912" s="126">
        <v>1</v>
      </c>
      <c r="BY912" s="126">
        <v>0</v>
      </c>
      <c r="BZ912" s="126">
        <v>132</v>
      </c>
      <c r="CA912" s="126">
        <v>95</v>
      </c>
    </row>
    <row r="913" spans="1:79" s="126" customFormat="1" ht="11.25" customHeight="1" x14ac:dyDescent="0.2">
      <c r="A913" s="126" t="s">
        <v>6104</v>
      </c>
      <c r="B913" s="20">
        <v>770</v>
      </c>
      <c r="C913" s="20" t="str">
        <f>VLOOKUP(File2Modul(A913),ModulVerantwortung,2,FALSE)</f>
        <v>winkho06</v>
      </c>
      <c r="D913" s="20"/>
      <c r="E913" s="109" t="s">
        <v>4082</v>
      </c>
      <c r="F913" s="126">
        <v>2</v>
      </c>
      <c r="G913" s="126">
        <v>1</v>
      </c>
      <c r="H913" s="126">
        <v>0</v>
      </c>
      <c r="I913" s="126">
        <v>2</v>
      </c>
      <c r="J913" s="126">
        <v>1</v>
      </c>
      <c r="K913" s="126">
        <v>2</v>
      </c>
      <c r="L913" s="126">
        <v>0</v>
      </c>
      <c r="M913" s="143"/>
      <c r="N913" s="126">
        <v>4</v>
      </c>
      <c r="Q913" s="126">
        <v>0</v>
      </c>
      <c r="U913" s="126">
        <v>5</v>
      </c>
      <c r="V913" s="126" t="s">
        <v>3513</v>
      </c>
      <c r="W913" s="126">
        <v>0</v>
      </c>
      <c r="X913" s="126">
        <v>2</v>
      </c>
      <c r="Y913" s="126">
        <v>10</v>
      </c>
      <c r="Z913" s="126">
        <v>0</v>
      </c>
      <c r="AA913" s="126">
        <v>0</v>
      </c>
      <c r="AB913" s="126">
        <v>0</v>
      </c>
      <c r="AC913" s="126">
        <v>0</v>
      </c>
      <c r="AD913" s="126">
        <v>0</v>
      </c>
      <c r="AE913" s="126">
        <v>1</v>
      </c>
      <c r="AF913" s="126">
        <v>0.4</v>
      </c>
      <c r="AG913" s="126">
        <v>0</v>
      </c>
      <c r="AH913" s="126">
        <v>0</v>
      </c>
      <c r="AI913" s="126">
        <v>1</v>
      </c>
      <c r="BR913" s="126">
        <v>5</v>
      </c>
      <c r="BS913" s="126">
        <v>6</v>
      </c>
      <c r="BT913" s="126">
        <v>8</v>
      </c>
      <c r="BV913" s="126">
        <v>6</v>
      </c>
      <c r="BW913" s="126">
        <v>5</v>
      </c>
      <c r="BX913" s="126">
        <v>1</v>
      </c>
      <c r="BY913" s="126">
        <v>0</v>
      </c>
      <c r="BZ913" s="126">
        <v>22</v>
      </c>
      <c r="CA913" s="126">
        <v>12</v>
      </c>
    </row>
    <row r="914" spans="1:79" s="126" customFormat="1" ht="11.25" customHeight="1" x14ac:dyDescent="0.2">
      <c r="A914" s="126" t="s">
        <v>6104</v>
      </c>
      <c r="B914" s="20">
        <v>797</v>
      </c>
      <c r="C914" s="20" t="str">
        <f>VLOOKUP(File2Modul(A914),ModulVerantwortung,2,FALSE)</f>
        <v>winkho06</v>
      </c>
      <c r="D914" s="20"/>
      <c r="E914" s="109" t="s">
        <v>4083</v>
      </c>
      <c r="F914" s="126">
        <v>16</v>
      </c>
      <c r="G914" s="126">
        <v>7</v>
      </c>
      <c r="H914" s="126">
        <v>0</v>
      </c>
      <c r="I914" s="126">
        <v>98</v>
      </c>
      <c r="J914" s="126">
        <v>0</v>
      </c>
      <c r="K914" s="126">
        <v>5</v>
      </c>
      <c r="L914" s="126">
        <v>4</v>
      </c>
      <c r="M914" s="143" t="s">
        <v>6111</v>
      </c>
      <c r="N914" s="126">
        <v>60</v>
      </c>
      <c r="Q914" s="126">
        <v>0</v>
      </c>
      <c r="U914" s="126">
        <v>53</v>
      </c>
      <c r="V914" s="126" t="s">
        <v>6112</v>
      </c>
      <c r="W914" s="126">
        <v>15</v>
      </c>
      <c r="X914" s="126">
        <v>31</v>
      </c>
      <c r="Y914" s="126">
        <v>171</v>
      </c>
      <c r="Z914" s="126">
        <v>0</v>
      </c>
      <c r="AA914" s="126">
        <v>0</v>
      </c>
      <c r="AB914" s="126">
        <v>0</v>
      </c>
      <c r="AC914" s="126">
        <v>0</v>
      </c>
      <c r="AD914" s="126">
        <v>0</v>
      </c>
      <c r="AE914" s="126">
        <v>7</v>
      </c>
      <c r="AF914" s="126">
        <v>1.85</v>
      </c>
      <c r="AG914" s="126">
        <v>2</v>
      </c>
      <c r="AH914" s="126">
        <v>4</v>
      </c>
      <c r="AI914" s="126">
        <v>1</v>
      </c>
      <c r="BR914" s="126">
        <v>7</v>
      </c>
      <c r="BS914" s="126">
        <v>10</v>
      </c>
      <c r="BT914" s="126">
        <v>11</v>
      </c>
      <c r="BV914" s="126">
        <v>91</v>
      </c>
      <c r="BW914" s="126">
        <v>67</v>
      </c>
      <c r="BX914" s="126">
        <v>1</v>
      </c>
      <c r="BY914" s="126">
        <v>0</v>
      </c>
      <c r="BZ914" s="126">
        <v>439</v>
      </c>
      <c r="CA914" s="126">
        <v>268</v>
      </c>
    </row>
    <row r="915" spans="1:79" s="126" customFormat="1" ht="11.25" customHeight="1" x14ac:dyDescent="0.2">
      <c r="A915" s="126" t="s">
        <v>6104</v>
      </c>
      <c r="B915" s="20">
        <v>0</v>
      </c>
      <c r="C915" s="20" t="str">
        <f>VLOOKUP(File2Modul(A915),ModulVerantwortung,2,FALSE)</f>
        <v>winkho06</v>
      </c>
      <c r="D915" s="20"/>
      <c r="E915" s="109" t="s">
        <v>6104</v>
      </c>
      <c r="M915" s="143"/>
      <c r="O915" s="126">
        <f>IF(ISNUMBER(T915),IF(T915&lt;&gt;0,S915/T915,O$23),"")</f>
        <v>1.36</v>
      </c>
      <c r="P915" s="126">
        <f>IF(AND(ISNUMBER(AQ915),ISNUMBER(AR915)),IF(OR(AQ915&lt;&gt;0,AR915&lt;&gt;0),(T915+BG915)/(AQ915+AR915),P$23),"")</f>
        <v>3134796.7084639496</v>
      </c>
      <c r="S915" s="126">
        <v>204</v>
      </c>
      <c r="T915" s="126">
        <v>150</v>
      </c>
      <c r="AJ915" s="126" t="s">
        <v>3502</v>
      </c>
      <c r="AK915" s="126">
        <v>4</v>
      </c>
      <c r="AL915" s="126">
        <v>6</v>
      </c>
      <c r="AM915" s="126">
        <v>11</v>
      </c>
      <c r="AN915" s="126">
        <v>28</v>
      </c>
      <c r="AO915" s="126" t="s">
        <v>3503</v>
      </c>
      <c r="AP915" s="126">
        <v>210</v>
      </c>
      <c r="AQ915" s="126">
        <v>50</v>
      </c>
      <c r="AR915" s="126">
        <v>269</v>
      </c>
      <c r="AS915" s="126">
        <v>1000000000</v>
      </c>
      <c r="AT915" s="126">
        <v>2023</v>
      </c>
      <c r="AU915" s="126">
        <v>2453</v>
      </c>
      <c r="AV915" s="126">
        <v>9230</v>
      </c>
      <c r="AW915" s="126">
        <v>5076796.3499999996</v>
      </c>
      <c r="AX915" s="126">
        <v>1000000000</v>
      </c>
      <c r="AY915" s="126">
        <v>1000000000</v>
      </c>
      <c r="AZ915" s="126">
        <v>7037635001627.7998</v>
      </c>
      <c r="BA915" s="126">
        <v>9.6999999999999993</v>
      </c>
      <c r="BB915" s="126">
        <v>100</v>
      </c>
      <c r="BC915" s="126">
        <v>121260461</v>
      </c>
      <c r="BD915" s="126">
        <v>970</v>
      </c>
      <c r="BE915" s="126">
        <v>450</v>
      </c>
      <c r="BF915" s="126">
        <v>1059</v>
      </c>
      <c r="BG915" s="126">
        <v>1000000000</v>
      </c>
      <c r="BH915" s="126">
        <v>171</v>
      </c>
      <c r="BI915" s="126" t="s">
        <v>3504</v>
      </c>
      <c r="BJ915" s="126">
        <v>2.3239999999999998</v>
      </c>
      <c r="BK915" s="126">
        <v>2.899</v>
      </c>
      <c r="BL915" s="126">
        <v>3.4710000000000001</v>
      </c>
      <c r="BM915" s="126">
        <v>3.4449999999999998</v>
      </c>
      <c r="BN915" s="126">
        <v>3.629</v>
      </c>
      <c r="BO915" s="126">
        <v>3.7229999999999999</v>
      </c>
      <c r="BP915" s="126" t="s">
        <v>3505</v>
      </c>
      <c r="BQ915" s="126">
        <v>0.72099999999999997</v>
      </c>
    </row>
    <row r="916" spans="1:79" s="126" customFormat="1" ht="11.25" customHeight="1" x14ac:dyDescent="0.2">
      <c r="A916" s="126" t="s">
        <v>6113</v>
      </c>
      <c r="B916" s="20">
        <v>58</v>
      </c>
      <c r="C916" s="20" t="str">
        <f>VLOOKUP(File2Modul(A916),ModulVerantwortung,2,FALSE)</f>
        <v>winkho06</v>
      </c>
      <c r="D916" s="20"/>
      <c r="E916" s="109" t="s">
        <v>4084</v>
      </c>
      <c r="F916" s="126">
        <v>1</v>
      </c>
      <c r="G916" s="126">
        <v>0</v>
      </c>
      <c r="H916" s="126">
        <v>0</v>
      </c>
      <c r="I916" s="126">
        <v>1</v>
      </c>
      <c r="J916" s="126">
        <v>1</v>
      </c>
      <c r="K916" s="126">
        <v>2</v>
      </c>
      <c r="L916" s="126">
        <v>1</v>
      </c>
      <c r="M916" s="143" t="s">
        <v>6114</v>
      </c>
      <c r="N916" s="126">
        <v>1</v>
      </c>
      <c r="Q916" s="126">
        <v>0</v>
      </c>
      <c r="U916" s="126">
        <v>1</v>
      </c>
      <c r="V916" s="126" t="s">
        <v>3507</v>
      </c>
      <c r="W916" s="126">
        <v>1</v>
      </c>
      <c r="X916" s="126">
        <v>2</v>
      </c>
      <c r="Y916" s="126">
        <v>88</v>
      </c>
      <c r="Z916" s="126">
        <v>0</v>
      </c>
      <c r="AA916" s="126">
        <v>0</v>
      </c>
      <c r="AB916" s="126">
        <v>0</v>
      </c>
      <c r="AC916" s="126">
        <v>0</v>
      </c>
      <c r="AD916" s="126">
        <v>0</v>
      </c>
      <c r="AE916" s="126">
        <v>0</v>
      </c>
      <c r="AF916" s="126">
        <v>1</v>
      </c>
      <c r="AG916" s="126">
        <v>0</v>
      </c>
      <c r="AH916" s="126">
        <v>0</v>
      </c>
      <c r="AI916" s="126">
        <v>1</v>
      </c>
      <c r="BR916" s="126">
        <v>23</v>
      </c>
      <c r="BS916" s="126">
        <v>23</v>
      </c>
      <c r="BT916" s="126">
        <v>23</v>
      </c>
      <c r="BV916" s="126">
        <v>1</v>
      </c>
      <c r="BW916" s="126">
        <v>1</v>
      </c>
      <c r="BX916" s="126">
        <v>1</v>
      </c>
      <c r="BY916" s="126">
        <v>0</v>
      </c>
      <c r="BZ916" s="126">
        <v>18</v>
      </c>
      <c r="CA916" s="126">
        <v>5</v>
      </c>
    </row>
    <row r="917" spans="1:79" s="126" customFormat="1" ht="11.25" customHeight="1" x14ac:dyDescent="0.2">
      <c r="A917" s="126" t="s">
        <v>6113</v>
      </c>
      <c r="B917" s="20">
        <v>161</v>
      </c>
      <c r="C917" s="20" t="str">
        <f>VLOOKUP(File2Modul(A917),ModulVerantwortung,2,FALSE)</f>
        <v>winkho06</v>
      </c>
      <c r="D917" s="20"/>
      <c r="E917" s="109" t="s">
        <v>4085</v>
      </c>
      <c r="F917" s="126">
        <v>1</v>
      </c>
      <c r="G917" s="126">
        <v>0</v>
      </c>
      <c r="H917" s="126">
        <v>0</v>
      </c>
      <c r="I917" s="126">
        <v>1</v>
      </c>
      <c r="J917" s="126">
        <v>1</v>
      </c>
      <c r="K917" s="126">
        <v>2</v>
      </c>
      <c r="L917" s="126">
        <v>1</v>
      </c>
      <c r="M917" s="143" t="s">
        <v>4086</v>
      </c>
      <c r="N917" s="126">
        <v>1</v>
      </c>
      <c r="Q917" s="126">
        <v>0</v>
      </c>
      <c r="U917" s="126">
        <v>1</v>
      </c>
      <c r="V917" s="126" t="s">
        <v>3507</v>
      </c>
      <c r="W917" s="126">
        <v>1</v>
      </c>
      <c r="X917" s="126">
        <v>2</v>
      </c>
      <c r="Y917" s="126">
        <v>94</v>
      </c>
      <c r="Z917" s="126">
        <v>0</v>
      </c>
      <c r="AA917" s="126">
        <v>0</v>
      </c>
      <c r="AB917" s="126">
        <v>0</v>
      </c>
      <c r="AC917" s="126">
        <v>0</v>
      </c>
      <c r="AD917" s="126">
        <v>0</v>
      </c>
      <c r="AE917" s="126">
        <v>0</v>
      </c>
      <c r="AF917" s="126">
        <v>1</v>
      </c>
      <c r="AG917" s="126">
        <v>0</v>
      </c>
      <c r="AH917" s="126">
        <v>0</v>
      </c>
      <c r="AI917" s="126">
        <v>1</v>
      </c>
      <c r="BR917" s="126">
        <v>23</v>
      </c>
      <c r="BS917" s="126">
        <v>23</v>
      </c>
      <c r="BT917" s="126">
        <v>23</v>
      </c>
      <c r="BV917" s="126">
        <v>1</v>
      </c>
      <c r="BW917" s="126">
        <v>1</v>
      </c>
      <c r="BX917" s="126">
        <v>1</v>
      </c>
      <c r="BY917" s="126">
        <v>0</v>
      </c>
      <c r="BZ917" s="126">
        <v>18</v>
      </c>
      <c r="CA917" s="126">
        <v>5</v>
      </c>
    </row>
    <row r="918" spans="1:79" s="126" customFormat="1" ht="11.25" customHeight="1" x14ac:dyDescent="0.2">
      <c r="A918" s="126" t="s">
        <v>6113</v>
      </c>
      <c r="B918" s="20">
        <v>269</v>
      </c>
      <c r="C918" s="20" t="str">
        <f>VLOOKUP(File2Modul(A918),ModulVerantwortung,2,FALSE)</f>
        <v>winkho06</v>
      </c>
      <c r="D918" s="20"/>
      <c r="E918" s="109" t="s">
        <v>4087</v>
      </c>
      <c r="F918" s="126">
        <v>3</v>
      </c>
      <c r="G918" s="126">
        <v>2</v>
      </c>
      <c r="H918" s="126">
        <v>0</v>
      </c>
      <c r="I918" s="126">
        <v>3</v>
      </c>
      <c r="J918" s="126">
        <v>0</v>
      </c>
      <c r="K918" s="126">
        <v>1</v>
      </c>
      <c r="L918" s="126">
        <v>0</v>
      </c>
      <c r="M918" s="143"/>
      <c r="N918" s="126">
        <v>3</v>
      </c>
      <c r="Q918" s="126">
        <v>0</v>
      </c>
      <c r="U918" s="126">
        <v>4</v>
      </c>
      <c r="V918" s="126" t="s">
        <v>3904</v>
      </c>
      <c r="W918" s="126">
        <v>0</v>
      </c>
      <c r="X918" s="126">
        <v>3</v>
      </c>
      <c r="Y918" s="126">
        <v>29</v>
      </c>
      <c r="Z918" s="126">
        <v>0</v>
      </c>
      <c r="AA918" s="126">
        <v>0</v>
      </c>
      <c r="AB918" s="126">
        <v>0</v>
      </c>
      <c r="AC918" s="126">
        <v>0</v>
      </c>
      <c r="AD918" s="126">
        <v>0</v>
      </c>
      <c r="AE918" s="126">
        <v>1</v>
      </c>
      <c r="AF918" s="126">
        <v>0.75</v>
      </c>
      <c r="AG918" s="126">
        <v>0</v>
      </c>
      <c r="AH918" s="126">
        <v>1</v>
      </c>
      <c r="AI918" s="126">
        <v>1</v>
      </c>
      <c r="BR918" s="126">
        <v>11</v>
      </c>
      <c r="BS918" s="126">
        <v>17</v>
      </c>
      <c r="BT918" s="126">
        <v>23</v>
      </c>
      <c r="BV918" s="126">
        <v>6</v>
      </c>
      <c r="BW918" s="126">
        <v>4</v>
      </c>
      <c r="BX918" s="126">
        <v>1</v>
      </c>
      <c r="BY918" s="126">
        <v>0</v>
      </c>
      <c r="BZ918" s="126">
        <v>51</v>
      </c>
      <c r="CA918" s="126">
        <v>18</v>
      </c>
    </row>
    <row r="919" spans="1:79" s="126" customFormat="1" ht="11.25" customHeight="1" x14ac:dyDescent="0.2">
      <c r="A919" s="126" t="s">
        <v>6113</v>
      </c>
      <c r="B919" s="20">
        <v>0</v>
      </c>
      <c r="C919" s="20" t="str">
        <f>VLOOKUP(File2Modul(A919),ModulVerantwortung,2,FALSE)</f>
        <v>winkho06</v>
      </c>
      <c r="D919" s="20"/>
      <c r="E919" s="109" t="s">
        <v>6113</v>
      </c>
      <c r="M919" s="143"/>
      <c r="O919" s="126">
        <f>IF(ISNUMBER(T919),IF(T919&lt;&gt;0,S919/T919,O$23),"")</f>
        <v>9.25</v>
      </c>
      <c r="P919" s="126">
        <f>IF(AND(ISNUMBER(AQ919),ISNUMBER(AR919)),IF(OR(AQ919&lt;&gt;0,AR919&lt;&gt;0),(T919+BG919)/(AQ919+AR919),P$23),"")</f>
        <v>14084507.098591549</v>
      </c>
      <c r="S919" s="126">
        <v>37</v>
      </c>
      <c r="T919" s="126">
        <v>4</v>
      </c>
      <c r="AJ919" s="126" t="s">
        <v>3502</v>
      </c>
      <c r="AK919" s="126">
        <v>0</v>
      </c>
      <c r="AL919" s="126">
        <v>1</v>
      </c>
      <c r="AM919" s="126">
        <v>3</v>
      </c>
      <c r="AN919" s="126">
        <v>0</v>
      </c>
      <c r="AO919" s="126" t="s">
        <v>3503</v>
      </c>
      <c r="AP919" s="126">
        <v>27</v>
      </c>
      <c r="AQ919" s="126">
        <v>38</v>
      </c>
      <c r="AR919" s="126">
        <v>33</v>
      </c>
      <c r="AS919" s="126">
        <v>1000000000</v>
      </c>
      <c r="AT919" s="126">
        <v>344</v>
      </c>
      <c r="AU919" s="126">
        <v>366</v>
      </c>
      <c r="AV919" s="126">
        <v>1261</v>
      </c>
      <c r="AW919" s="126">
        <v>43651929.829999998</v>
      </c>
      <c r="AX919" s="126">
        <v>1000000000</v>
      </c>
      <c r="AY919" s="126">
        <v>1000000000</v>
      </c>
      <c r="AZ919" s="126">
        <v>44741388285725.703</v>
      </c>
      <c r="BA919" s="126">
        <v>0.02</v>
      </c>
      <c r="BB919" s="126">
        <v>100</v>
      </c>
      <c r="BC919" s="126">
        <v>416141522</v>
      </c>
      <c r="BD919" s="126">
        <v>300</v>
      </c>
      <c r="BE919" s="126">
        <v>19</v>
      </c>
      <c r="BF919" s="126">
        <v>51</v>
      </c>
      <c r="BG919" s="126">
        <v>1000000000</v>
      </c>
      <c r="BH919" s="126">
        <v>29</v>
      </c>
      <c r="BI919" s="126" t="s">
        <v>3504</v>
      </c>
      <c r="BJ919" s="126">
        <v>0.67800000000000005</v>
      </c>
      <c r="BK919" s="126">
        <v>0.77900000000000003</v>
      </c>
      <c r="BL919" s="126">
        <v>0.84899999999999998</v>
      </c>
      <c r="BM919" s="126">
        <v>2.157</v>
      </c>
      <c r="BN919" s="126">
        <v>2.2909999999999999</v>
      </c>
      <c r="BO919" s="126">
        <v>2.3719999999999999</v>
      </c>
      <c r="BP919" s="126" t="s">
        <v>3505</v>
      </c>
      <c r="BQ919" s="126">
        <v>0.38300000000000001</v>
      </c>
    </row>
    <row r="920" spans="1:79" s="126" customFormat="1" ht="11.25" customHeight="1" x14ac:dyDescent="0.2">
      <c r="A920" s="126" t="s">
        <v>6115</v>
      </c>
      <c r="B920" s="20">
        <v>0</v>
      </c>
      <c r="C920" s="20" t="e">
        <f>VLOOKUP(File2Modul(A920),ModulVerantwortung,2,FALSE)</f>
        <v>#N/A</v>
      </c>
      <c r="D920" s="20"/>
      <c r="E920" s="109" t="s">
        <v>6115</v>
      </c>
      <c r="M920" s="143"/>
      <c r="O920" s="126">
        <f>IF(ISNUMBER(T920),IF(T920&lt;&gt;0,S920/T920,O$23),"")</f>
        <v>10.333333333333334</v>
      </c>
      <c r="P920" s="126">
        <f>IF(AND(ISNUMBER(AQ920),ISNUMBER(AR920)),IF(OR(AQ920&lt;&gt;0,AR920&lt;&gt;0),(T920+BG920)/(AQ920+AR920),P$23),"")</f>
        <v>15384615.430769231</v>
      </c>
      <c r="S920" s="126">
        <v>31</v>
      </c>
      <c r="T920" s="126">
        <v>3</v>
      </c>
      <c r="AJ920" s="126" t="s">
        <v>3502</v>
      </c>
      <c r="AK920" s="126">
        <v>2</v>
      </c>
      <c r="AL920" s="126">
        <v>1</v>
      </c>
      <c r="AM920" s="126">
        <v>0</v>
      </c>
      <c r="AN920" s="126">
        <v>0</v>
      </c>
      <c r="AO920" s="126" t="s">
        <v>3503</v>
      </c>
      <c r="AP920" s="126">
        <v>9</v>
      </c>
      <c r="AQ920" s="126">
        <v>18</v>
      </c>
      <c r="AR920" s="126">
        <v>47</v>
      </c>
      <c r="AS920" s="126">
        <v>1000000000</v>
      </c>
      <c r="AT920" s="126">
        <v>309</v>
      </c>
      <c r="AU920" s="126">
        <v>336</v>
      </c>
      <c r="AV920" s="126">
        <v>1116</v>
      </c>
      <c r="AW920" s="126">
        <v>158259518.72</v>
      </c>
      <c r="AX920" s="126">
        <v>1000000000</v>
      </c>
      <c r="AY920" s="126">
        <v>1000000000</v>
      </c>
      <c r="AZ920" s="126">
        <v>158849505271882</v>
      </c>
      <c r="BA920" s="126">
        <v>0.01</v>
      </c>
      <c r="BB920" s="126">
        <v>100</v>
      </c>
      <c r="BC920" s="126">
        <v>968483020</v>
      </c>
      <c r="BD920" s="126">
        <v>87</v>
      </c>
      <c r="BE920" s="126">
        <v>32</v>
      </c>
      <c r="BF920" s="126">
        <v>57</v>
      </c>
      <c r="BG920" s="126">
        <v>1000000000</v>
      </c>
      <c r="BH920" s="126">
        <v>1</v>
      </c>
      <c r="BI920" s="126" t="s">
        <v>3504</v>
      </c>
      <c r="BJ920" s="126">
        <v>0.185</v>
      </c>
      <c r="BK920" s="126">
        <v>0.19500000000000001</v>
      </c>
      <c r="BL920" s="126">
        <v>0.192</v>
      </c>
      <c r="BM920" s="126">
        <v>1.3160000000000001</v>
      </c>
      <c r="BN920" s="126">
        <v>1.41</v>
      </c>
      <c r="BO920" s="126">
        <v>1.4750000000000001</v>
      </c>
      <c r="BP920" s="126" t="s">
        <v>3505</v>
      </c>
      <c r="BQ920" s="126">
        <v>1.873</v>
      </c>
    </row>
    <row r="921" spans="1:79" s="126" customFormat="1" ht="11.25" customHeight="1" x14ac:dyDescent="0.2">
      <c r="A921" s="126" t="s">
        <v>6116</v>
      </c>
      <c r="B921" s="20">
        <v>92</v>
      </c>
      <c r="C921" s="20" t="str">
        <f>VLOOKUP(File2Modul(A921),ModulVerantwortung,2,FALSE)</f>
        <v>winkho06</v>
      </c>
      <c r="D921" s="20"/>
      <c r="E921" s="109" t="s">
        <v>4088</v>
      </c>
      <c r="F921" s="126">
        <v>2</v>
      </c>
      <c r="G921" s="126">
        <v>1</v>
      </c>
      <c r="H921" s="126">
        <v>0</v>
      </c>
      <c r="I921" s="126">
        <v>2</v>
      </c>
      <c r="J921" s="126">
        <v>0</v>
      </c>
      <c r="K921" s="126">
        <v>1</v>
      </c>
      <c r="L921" s="126">
        <v>0</v>
      </c>
      <c r="M921" s="143"/>
      <c r="N921" s="126">
        <v>2</v>
      </c>
      <c r="Q921" s="126">
        <v>0</v>
      </c>
      <c r="U921" s="126">
        <v>2</v>
      </c>
      <c r="V921" s="126" t="s">
        <v>3513</v>
      </c>
      <c r="W921" s="126">
        <v>0</v>
      </c>
      <c r="X921" s="126">
        <v>2</v>
      </c>
      <c r="Y921" s="126">
        <v>4</v>
      </c>
      <c r="Z921" s="126">
        <v>0</v>
      </c>
      <c r="AA921" s="126">
        <v>0</v>
      </c>
      <c r="AB921" s="126">
        <v>0</v>
      </c>
      <c r="AC921" s="126">
        <v>0</v>
      </c>
      <c r="AD921" s="126">
        <v>0</v>
      </c>
      <c r="AE921" s="126">
        <v>0</v>
      </c>
      <c r="AF921" s="126">
        <v>1</v>
      </c>
      <c r="AG921" s="126">
        <v>0</v>
      </c>
      <c r="AH921" s="126">
        <v>0</v>
      </c>
      <c r="AI921" s="126">
        <v>1</v>
      </c>
      <c r="BR921" s="126">
        <v>9</v>
      </c>
      <c r="BS921" s="126">
        <v>13</v>
      </c>
      <c r="BT921" s="126">
        <v>13</v>
      </c>
      <c r="BV921" s="126">
        <v>3</v>
      </c>
      <c r="BW921" s="126">
        <v>2</v>
      </c>
      <c r="BX921" s="126">
        <v>1</v>
      </c>
      <c r="BY921" s="126">
        <v>0</v>
      </c>
      <c r="BZ921" s="126">
        <v>18</v>
      </c>
      <c r="CA921" s="126">
        <v>9</v>
      </c>
    </row>
    <row r="922" spans="1:79" s="126" customFormat="1" ht="11.25" customHeight="1" x14ac:dyDescent="0.2">
      <c r="A922" s="126" t="s">
        <v>6116</v>
      </c>
      <c r="B922" s="20">
        <v>104</v>
      </c>
      <c r="C922" s="20" t="str">
        <f>VLOOKUP(File2Modul(A922),ModulVerantwortung,2,FALSE)</f>
        <v>winkho06</v>
      </c>
      <c r="D922" s="20"/>
      <c r="E922" s="109" t="s">
        <v>4089</v>
      </c>
      <c r="F922" s="126">
        <v>2</v>
      </c>
      <c r="G922" s="126">
        <v>1</v>
      </c>
      <c r="H922" s="126">
        <v>0</v>
      </c>
      <c r="I922" s="126">
        <v>2</v>
      </c>
      <c r="J922" s="126">
        <v>1</v>
      </c>
      <c r="K922" s="126">
        <v>1</v>
      </c>
      <c r="L922" s="126">
        <v>0</v>
      </c>
      <c r="M922" s="143"/>
      <c r="N922" s="126">
        <v>4</v>
      </c>
      <c r="Q922" s="126">
        <v>0</v>
      </c>
      <c r="U922" s="126">
        <v>5</v>
      </c>
      <c r="V922" s="126" t="s">
        <v>3513</v>
      </c>
      <c r="W922" s="126">
        <v>0</v>
      </c>
      <c r="X922" s="126">
        <v>2</v>
      </c>
      <c r="Y922" s="126">
        <v>10</v>
      </c>
      <c r="Z922" s="126">
        <v>0</v>
      </c>
      <c r="AA922" s="126">
        <v>0</v>
      </c>
      <c r="AB922" s="126">
        <v>0</v>
      </c>
      <c r="AC922" s="126">
        <v>0</v>
      </c>
      <c r="AD922" s="126">
        <v>0</v>
      </c>
      <c r="AE922" s="126">
        <v>1</v>
      </c>
      <c r="AF922" s="126">
        <v>0.4</v>
      </c>
      <c r="AG922" s="126">
        <v>0</v>
      </c>
      <c r="AH922" s="126">
        <v>0</v>
      </c>
      <c r="AI922" s="126">
        <v>1</v>
      </c>
      <c r="BR922" s="126">
        <v>5</v>
      </c>
      <c r="BS922" s="126">
        <v>6</v>
      </c>
      <c r="BT922" s="126">
        <v>8</v>
      </c>
      <c r="BV922" s="126">
        <v>6</v>
      </c>
      <c r="BW922" s="126">
        <v>5</v>
      </c>
      <c r="BX922" s="126">
        <v>1</v>
      </c>
      <c r="BY922" s="126">
        <v>0</v>
      </c>
      <c r="BZ922" s="126">
        <v>21</v>
      </c>
      <c r="CA922" s="126">
        <v>13</v>
      </c>
    </row>
    <row r="923" spans="1:79" s="126" customFormat="1" ht="11.25" customHeight="1" x14ac:dyDescent="0.2">
      <c r="A923" s="126" t="s">
        <v>6116</v>
      </c>
      <c r="B923" s="20">
        <v>122</v>
      </c>
      <c r="C923" s="20" t="str">
        <f>VLOOKUP(File2Modul(A923),ModulVerantwortung,2,FALSE)</f>
        <v>winkho06</v>
      </c>
      <c r="D923" s="20"/>
      <c r="E923" s="109" t="s">
        <v>4090</v>
      </c>
      <c r="F923" s="126">
        <v>2</v>
      </c>
      <c r="G923" s="126">
        <v>1</v>
      </c>
      <c r="H923" s="126">
        <v>0</v>
      </c>
      <c r="I923" s="126">
        <v>2</v>
      </c>
      <c r="J923" s="126">
        <v>1</v>
      </c>
      <c r="K923" s="126">
        <v>1</v>
      </c>
      <c r="L923" s="126">
        <v>0</v>
      </c>
      <c r="M923" s="143"/>
      <c r="N923" s="126">
        <v>4</v>
      </c>
      <c r="Q923" s="126">
        <v>0</v>
      </c>
      <c r="U923" s="126">
        <v>5</v>
      </c>
      <c r="V923" s="126" t="s">
        <v>3513</v>
      </c>
      <c r="W923" s="126">
        <v>0</v>
      </c>
      <c r="X923" s="126">
        <v>2</v>
      </c>
      <c r="Y923" s="126">
        <v>10</v>
      </c>
      <c r="Z923" s="126">
        <v>0</v>
      </c>
      <c r="AA923" s="126">
        <v>0</v>
      </c>
      <c r="AB923" s="126">
        <v>0</v>
      </c>
      <c r="AC923" s="126">
        <v>0</v>
      </c>
      <c r="AD923" s="126">
        <v>0</v>
      </c>
      <c r="AE923" s="126">
        <v>1</v>
      </c>
      <c r="AF923" s="126">
        <v>0.4</v>
      </c>
      <c r="AG923" s="126">
        <v>0</v>
      </c>
      <c r="AH923" s="126">
        <v>0</v>
      </c>
      <c r="AI923" s="126">
        <v>1</v>
      </c>
      <c r="BR923" s="126">
        <v>5</v>
      </c>
      <c r="BS923" s="126">
        <v>6</v>
      </c>
      <c r="BT923" s="126">
        <v>8</v>
      </c>
      <c r="BV923" s="126">
        <v>6</v>
      </c>
      <c r="BW923" s="126">
        <v>5</v>
      </c>
      <c r="BX923" s="126">
        <v>1</v>
      </c>
      <c r="BY923" s="126">
        <v>0</v>
      </c>
      <c r="BZ923" s="126">
        <v>21</v>
      </c>
      <c r="CA923" s="126">
        <v>13</v>
      </c>
    </row>
    <row r="924" spans="1:79" s="126" customFormat="1" ht="11.25" customHeight="1" x14ac:dyDescent="0.2">
      <c r="A924" s="126" t="s">
        <v>6116</v>
      </c>
      <c r="B924" s="20">
        <v>218</v>
      </c>
      <c r="C924" s="20" t="str">
        <f>VLOOKUP(File2Modul(A924),ModulVerantwortung,2,FALSE)</f>
        <v>winkho06</v>
      </c>
      <c r="D924" s="20"/>
      <c r="E924" s="109" t="s">
        <v>4091</v>
      </c>
      <c r="F924" s="126">
        <v>4</v>
      </c>
      <c r="G924" s="126">
        <v>3</v>
      </c>
      <c r="H924" s="126">
        <v>0</v>
      </c>
      <c r="I924" s="126">
        <v>4</v>
      </c>
      <c r="J924" s="126">
        <v>1</v>
      </c>
      <c r="K924" s="126">
        <v>4</v>
      </c>
      <c r="L924" s="126">
        <v>0</v>
      </c>
      <c r="M924" s="143"/>
      <c r="N924" s="126">
        <v>8</v>
      </c>
      <c r="Q924" s="126">
        <v>3</v>
      </c>
      <c r="U924" s="126">
        <v>13</v>
      </c>
      <c r="V924" s="126" t="s">
        <v>3598</v>
      </c>
      <c r="W924" s="126">
        <v>0</v>
      </c>
      <c r="X924" s="126">
        <v>4</v>
      </c>
      <c r="Y924" s="126">
        <v>37</v>
      </c>
      <c r="Z924" s="126">
        <v>0</v>
      </c>
      <c r="AA924" s="126">
        <v>0</v>
      </c>
      <c r="AB924" s="126">
        <v>0</v>
      </c>
      <c r="AC924" s="126">
        <v>0</v>
      </c>
      <c r="AD924" s="126">
        <v>0</v>
      </c>
      <c r="AE924" s="126">
        <v>1</v>
      </c>
      <c r="AF924" s="126">
        <v>0.31</v>
      </c>
      <c r="AG924" s="126">
        <v>1</v>
      </c>
      <c r="AH924" s="126">
        <v>1</v>
      </c>
      <c r="AI924" s="126">
        <v>1</v>
      </c>
      <c r="BR924" s="126">
        <v>7</v>
      </c>
      <c r="BS924" s="126">
        <v>11</v>
      </c>
      <c r="BT924" s="126">
        <v>13</v>
      </c>
      <c r="BV924" s="126">
        <v>15</v>
      </c>
      <c r="BW924" s="126">
        <v>9</v>
      </c>
      <c r="BX924" s="126">
        <v>1</v>
      </c>
      <c r="BY924" s="126">
        <v>0</v>
      </c>
      <c r="BZ924" s="126">
        <v>75</v>
      </c>
      <c r="CA924" s="126">
        <v>31</v>
      </c>
    </row>
    <row r="925" spans="1:79" s="126" customFormat="1" ht="11.25" customHeight="1" x14ac:dyDescent="0.2">
      <c r="A925" s="126" t="s">
        <v>6116</v>
      </c>
      <c r="B925" s="20">
        <v>268</v>
      </c>
      <c r="C925" s="20" t="str">
        <f>VLOOKUP(File2Modul(A925),ModulVerantwortung,2,FALSE)</f>
        <v>winkho06</v>
      </c>
      <c r="D925" s="20"/>
      <c r="E925" s="109" t="s">
        <v>4092</v>
      </c>
      <c r="F925" s="126">
        <v>3</v>
      </c>
      <c r="G925" s="126">
        <v>2</v>
      </c>
      <c r="H925" s="126">
        <v>0</v>
      </c>
      <c r="I925" s="126">
        <v>3</v>
      </c>
      <c r="J925" s="126">
        <v>1</v>
      </c>
      <c r="K925" s="126">
        <v>4</v>
      </c>
      <c r="L925" s="126">
        <v>0</v>
      </c>
      <c r="M925" s="143"/>
      <c r="N925" s="126">
        <v>6</v>
      </c>
      <c r="Q925" s="126">
        <v>2</v>
      </c>
      <c r="U925" s="126">
        <v>10</v>
      </c>
      <c r="V925" s="126" t="s">
        <v>3904</v>
      </c>
      <c r="W925" s="126">
        <v>0</v>
      </c>
      <c r="X925" s="126">
        <v>3</v>
      </c>
      <c r="Y925" s="126">
        <v>30</v>
      </c>
      <c r="Z925" s="126">
        <v>0</v>
      </c>
      <c r="AA925" s="126">
        <v>0</v>
      </c>
      <c r="AB925" s="126">
        <v>0</v>
      </c>
      <c r="AC925" s="126">
        <v>0</v>
      </c>
      <c r="AD925" s="126">
        <v>0</v>
      </c>
      <c r="AE925" s="126">
        <v>1</v>
      </c>
      <c r="AF925" s="126">
        <v>0.3</v>
      </c>
      <c r="AG925" s="126">
        <v>0</v>
      </c>
      <c r="AH925" s="126">
        <v>1</v>
      </c>
      <c r="AI925" s="126">
        <v>1</v>
      </c>
      <c r="BR925" s="126">
        <v>6</v>
      </c>
      <c r="BS925" s="126">
        <v>9</v>
      </c>
      <c r="BT925" s="126">
        <v>11</v>
      </c>
      <c r="BV925" s="126">
        <v>11</v>
      </c>
      <c r="BW925" s="126">
        <v>7</v>
      </c>
      <c r="BX925" s="126">
        <v>1</v>
      </c>
      <c r="BY925" s="126">
        <v>0</v>
      </c>
      <c r="BZ925" s="126">
        <v>46</v>
      </c>
      <c r="CA925" s="126">
        <v>22</v>
      </c>
    </row>
    <row r="926" spans="1:79" s="126" customFormat="1" ht="11.25" customHeight="1" x14ac:dyDescent="0.2">
      <c r="A926" s="126" t="s">
        <v>6116</v>
      </c>
      <c r="B926" s="20">
        <v>306</v>
      </c>
      <c r="C926" s="20" t="str">
        <f>VLOOKUP(File2Modul(A926),ModulVerantwortung,2,FALSE)</f>
        <v>winkho06</v>
      </c>
      <c r="D926" s="20"/>
      <c r="E926" s="109" t="s">
        <v>4093</v>
      </c>
      <c r="F926" s="126">
        <v>2</v>
      </c>
      <c r="G926" s="126">
        <v>1</v>
      </c>
      <c r="H926" s="126">
        <v>0</v>
      </c>
      <c r="I926" s="126">
        <v>2</v>
      </c>
      <c r="J926" s="126">
        <v>1</v>
      </c>
      <c r="K926" s="126">
        <v>2</v>
      </c>
      <c r="L926" s="126">
        <v>2</v>
      </c>
      <c r="M926" s="143" t="s">
        <v>4096</v>
      </c>
      <c r="N926" s="126">
        <v>3</v>
      </c>
      <c r="Q926" s="126">
        <v>1</v>
      </c>
      <c r="U926" s="126">
        <v>5</v>
      </c>
      <c r="V926" s="126" t="s">
        <v>3885</v>
      </c>
      <c r="W926" s="126">
        <v>2</v>
      </c>
      <c r="X926" s="126">
        <v>4</v>
      </c>
      <c r="Y926" s="126">
        <v>11</v>
      </c>
      <c r="Z926" s="126">
        <v>0</v>
      </c>
      <c r="AA926" s="126">
        <v>0</v>
      </c>
      <c r="AB926" s="126">
        <v>0</v>
      </c>
      <c r="AC926" s="126">
        <v>0</v>
      </c>
      <c r="AD926" s="126">
        <v>0</v>
      </c>
      <c r="AE926" s="126">
        <v>1</v>
      </c>
      <c r="AF926" s="126">
        <v>0.4</v>
      </c>
      <c r="AG926" s="126">
        <v>0</v>
      </c>
      <c r="AH926" s="126">
        <v>1</v>
      </c>
      <c r="AI926" s="126">
        <v>1</v>
      </c>
      <c r="BR926" s="126">
        <v>12</v>
      </c>
      <c r="BS926" s="126">
        <v>15</v>
      </c>
      <c r="BT926" s="126">
        <v>20</v>
      </c>
      <c r="BV926" s="126">
        <v>5</v>
      </c>
      <c r="BW926" s="126">
        <v>4</v>
      </c>
      <c r="BX926" s="126">
        <v>1</v>
      </c>
      <c r="BY926" s="126">
        <v>0</v>
      </c>
      <c r="BZ926" s="126">
        <v>38</v>
      </c>
      <c r="CA926" s="126">
        <v>23</v>
      </c>
    </row>
    <row r="927" spans="1:79" s="126" customFormat="1" ht="11.25" customHeight="1" x14ac:dyDescent="0.2">
      <c r="A927" s="126" t="s">
        <v>6116</v>
      </c>
      <c r="B927" s="20">
        <v>325</v>
      </c>
      <c r="C927" s="20" t="str">
        <f>VLOOKUP(File2Modul(A927),ModulVerantwortung,2,FALSE)</f>
        <v>winkho06</v>
      </c>
      <c r="D927" s="20"/>
      <c r="E927" s="109" t="s">
        <v>4094</v>
      </c>
      <c r="F927" s="126">
        <v>2</v>
      </c>
      <c r="G927" s="126">
        <v>1</v>
      </c>
      <c r="H927" s="126">
        <v>0</v>
      </c>
      <c r="I927" s="126">
        <v>2</v>
      </c>
      <c r="J927" s="126">
        <v>1</v>
      </c>
      <c r="K927" s="126">
        <v>2</v>
      </c>
      <c r="L927" s="126">
        <v>2</v>
      </c>
      <c r="M927" s="143" t="s">
        <v>6117</v>
      </c>
      <c r="N927" s="126">
        <v>3</v>
      </c>
      <c r="Q927" s="126">
        <v>1</v>
      </c>
      <c r="U927" s="126">
        <v>5</v>
      </c>
      <c r="V927" s="126" t="s">
        <v>3885</v>
      </c>
      <c r="W927" s="126">
        <v>2</v>
      </c>
      <c r="X927" s="126">
        <v>4</v>
      </c>
      <c r="Y927" s="126">
        <v>11</v>
      </c>
      <c r="Z927" s="126">
        <v>0</v>
      </c>
      <c r="AA927" s="126">
        <v>0</v>
      </c>
      <c r="AB927" s="126">
        <v>0</v>
      </c>
      <c r="AC927" s="126">
        <v>0</v>
      </c>
      <c r="AD927" s="126">
        <v>0</v>
      </c>
      <c r="AE927" s="126">
        <v>1</v>
      </c>
      <c r="AF927" s="126">
        <v>0.4</v>
      </c>
      <c r="AG927" s="126">
        <v>0</v>
      </c>
      <c r="AH927" s="126">
        <v>1</v>
      </c>
      <c r="AI927" s="126">
        <v>1</v>
      </c>
      <c r="BR927" s="126">
        <v>12</v>
      </c>
      <c r="BS927" s="126">
        <v>15</v>
      </c>
      <c r="BT927" s="126">
        <v>20</v>
      </c>
      <c r="BV927" s="126">
        <v>5</v>
      </c>
      <c r="BW927" s="126">
        <v>4</v>
      </c>
      <c r="BX927" s="126">
        <v>1</v>
      </c>
      <c r="BY927" s="126">
        <v>0</v>
      </c>
      <c r="BZ927" s="126">
        <v>38</v>
      </c>
      <c r="CA927" s="126">
        <v>23</v>
      </c>
    </row>
    <row r="928" spans="1:79" s="126" customFormat="1" ht="11.25" customHeight="1" x14ac:dyDescent="0.2">
      <c r="A928" s="126" t="s">
        <v>6116</v>
      </c>
      <c r="B928" s="20">
        <v>344</v>
      </c>
      <c r="C928" s="20" t="str">
        <f>VLOOKUP(File2Modul(A928),ModulVerantwortung,2,FALSE)</f>
        <v>winkho06</v>
      </c>
      <c r="D928" s="20"/>
      <c r="E928" s="109" t="s">
        <v>4095</v>
      </c>
      <c r="F928" s="126">
        <v>3</v>
      </c>
      <c r="G928" s="126">
        <v>2</v>
      </c>
      <c r="H928" s="126">
        <v>0</v>
      </c>
      <c r="I928" s="126">
        <v>3</v>
      </c>
      <c r="J928" s="126">
        <v>1</v>
      </c>
      <c r="K928" s="126">
        <v>2</v>
      </c>
      <c r="L928" s="126">
        <v>2</v>
      </c>
      <c r="M928" s="143" t="s">
        <v>6118</v>
      </c>
      <c r="N928" s="126">
        <v>6</v>
      </c>
      <c r="Q928" s="126">
        <v>1</v>
      </c>
      <c r="U928" s="126">
        <v>9</v>
      </c>
      <c r="V928" s="126" t="s">
        <v>3772</v>
      </c>
      <c r="W928" s="126">
        <v>2</v>
      </c>
      <c r="X928" s="126">
        <v>5</v>
      </c>
      <c r="Y928" s="126">
        <v>23</v>
      </c>
      <c r="Z928" s="126">
        <v>0</v>
      </c>
      <c r="AA928" s="126">
        <v>0</v>
      </c>
      <c r="AB928" s="126">
        <v>0</v>
      </c>
      <c r="AC928" s="126">
        <v>0</v>
      </c>
      <c r="AD928" s="126">
        <v>0</v>
      </c>
      <c r="AE928" s="126">
        <v>2</v>
      </c>
      <c r="AF928" s="126">
        <v>0.33</v>
      </c>
      <c r="AG928" s="126">
        <v>0</v>
      </c>
      <c r="AH928" s="126">
        <v>3</v>
      </c>
      <c r="AI928" s="126">
        <v>1</v>
      </c>
      <c r="BR928" s="126">
        <v>11</v>
      </c>
      <c r="BS928" s="126">
        <v>16</v>
      </c>
      <c r="BT928" s="126">
        <v>21</v>
      </c>
      <c r="BV928" s="126">
        <v>11</v>
      </c>
      <c r="BW928" s="126">
        <v>8</v>
      </c>
      <c r="BX928" s="126">
        <v>1</v>
      </c>
      <c r="BY928" s="126">
        <v>0</v>
      </c>
      <c r="BZ928" s="126">
        <v>87</v>
      </c>
      <c r="CA928" s="126">
        <v>43</v>
      </c>
    </row>
    <row r="929" spans="1:79" s="126" customFormat="1" ht="11.25" customHeight="1" x14ac:dyDescent="0.2">
      <c r="A929" s="126" t="s">
        <v>6116</v>
      </c>
      <c r="B929" s="20">
        <v>375</v>
      </c>
      <c r="C929" s="20" t="str">
        <f>VLOOKUP(File2Modul(A929),ModulVerantwortung,2,FALSE)</f>
        <v>winkho06</v>
      </c>
      <c r="D929" s="20"/>
      <c r="E929" s="109" t="s">
        <v>4098</v>
      </c>
      <c r="F929" s="126">
        <v>2</v>
      </c>
      <c r="G929" s="126">
        <v>1</v>
      </c>
      <c r="H929" s="126">
        <v>0</v>
      </c>
      <c r="I929" s="126">
        <v>2</v>
      </c>
      <c r="J929" s="126">
        <v>1</v>
      </c>
      <c r="K929" s="126">
        <v>2</v>
      </c>
      <c r="L929" s="126">
        <v>2</v>
      </c>
      <c r="M929" s="143" t="s">
        <v>6119</v>
      </c>
      <c r="N929" s="126">
        <v>3</v>
      </c>
      <c r="Q929" s="126">
        <v>0</v>
      </c>
      <c r="U929" s="126">
        <v>5</v>
      </c>
      <c r="V929" s="126" t="s">
        <v>3885</v>
      </c>
      <c r="W929" s="126">
        <v>2</v>
      </c>
      <c r="X929" s="126">
        <v>4</v>
      </c>
      <c r="Y929" s="126">
        <v>11</v>
      </c>
      <c r="Z929" s="126">
        <v>0</v>
      </c>
      <c r="AA929" s="126">
        <v>0</v>
      </c>
      <c r="AB929" s="126">
        <v>0</v>
      </c>
      <c r="AC929" s="126">
        <v>0</v>
      </c>
      <c r="AD929" s="126">
        <v>0</v>
      </c>
      <c r="AE929" s="126">
        <v>1</v>
      </c>
      <c r="AF929" s="126">
        <v>0.4</v>
      </c>
      <c r="AG929" s="126">
        <v>0</v>
      </c>
      <c r="AH929" s="126">
        <v>1</v>
      </c>
      <c r="AI929" s="126">
        <v>1</v>
      </c>
      <c r="BR929" s="126">
        <v>13</v>
      </c>
      <c r="BS929" s="126">
        <v>17</v>
      </c>
      <c r="BT929" s="126">
        <v>23</v>
      </c>
      <c r="BV929" s="126">
        <v>5</v>
      </c>
      <c r="BW929" s="126">
        <v>4</v>
      </c>
      <c r="BX929" s="126">
        <v>1</v>
      </c>
      <c r="BY929" s="126">
        <v>0</v>
      </c>
      <c r="BZ929" s="126">
        <v>45</v>
      </c>
      <c r="CA929" s="126">
        <v>24</v>
      </c>
    </row>
    <row r="930" spans="1:79" s="126" customFormat="1" ht="11.25" customHeight="1" x14ac:dyDescent="0.2">
      <c r="A930" s="126" t="s">
        <v>6116</v>
      </c>
      <c r="B930" s="20">
        <v>394</v>
      </c>
      <c r="C930" s="20" t="str">
        <f>VLOOKUP(File2Modul(A930),ModulVerantwortung,2,FALSE)</f>
        <v>winkho06</v>
      </c>
      <c r="D930" s="20"/>
      <c r="E930" s="109" t="s">
        <v>4099</v>
      </c>
      <c r="F930" s="126">
        <v>2</v>
      </c>
      <c r="G930" s="126">
        <v>1</v>
      </c>
      <c r="H930" s="126">
        <v>0</v>
      </c>
      <c r="I930" s="126">
        <v>2</v>
      </c>
      <c r="J930" s="126">
        <v>1</v>
      </c>
      <c r="K930" s="126">
        <v>2</v>
      </c>
      <c r="L930" s="126">
        <v>2</v>
      </c>
      <c r="M930" s="143" t="s">
        <v>6120</v>
      </c>
      <c r="N930" s="126">
        <v>3</v>
      </c>
      <c r="Q930" s="126">
        <v>0</v>
      </c>
      <c r="U930" s="126">
        <v>5</v>
      </c>
      <c r="V930" s="126" t="s">
        <v>3885</v>
      </c>
      <c r="W930" s="126">
        <v>2</v>
      </c>
      <c r="X930" s="126">
        <v>4</v>
      </c>
      <c r="Y930" s="126">
        <v>11</v>
      </c>
      <c r="Z930" s="126">
        <v>0</v>
      </c>
      <c r="AA930" s="126">
        <v>0</v>
      </c>
      <c r="AB930" s="126">
        <v>0</v>
      </c>
      <c r="AC930" s="126">
        <v>0</v>
      </c>
      <c r="AD930" s="126">
        <v>0</v>
      </c>
      <c r="AE930" s="126">
        <v>1</v>
      </c>
      <c r="AF930" s="126">
        <v>0.4</v>
      </c>
      <c r="AG930" s="126">
        <v>0</v>
      </c>
      <c r="AH930" s="126">
        <v>1</v>
      </c>
      <c r="AI930" s="126">
        <v>1</v>
      </c>
      <c r="BR930" s="126">
        <v>13</v>
      </c>
      <c r="BS930" s="126">
        <v>17</v>
      </c>
      <c r="BT930" s="126">
        <v>23</v>
      </c>
      <c r="BV930" s="126">
        <v>5</v>
      </c>
      <c r="BW930" s="126">
        <v>4</v>
      </c>
      <c r="BX930" s="126">
        <v>1</v>
      </c>
      <c r="BY930" s="126">
        <v>0</v>
      </c>
      <c r="BZ930" s="126">
        <v>45</v>
      </c>
      <c r="CA930" s="126">
        <v>24</v>
      </c>
    </row>
    <row r="931" spans="1:79" s="126" customFormat="1" ht="11.25" customHeight="1" x14ac:dyDescent="0.2">
      <c r="A931" s="126" t="s">
        <v>6116</v>
      </c>
      <c r="B931" s="20">
        <v>417</v>
      </c>
      <c r="C931" s="20" t="str">
        <f>VLOOKUP(File2Modul(A931),ModulVerantwortung,2,FALSE)</f>
        <v>winkho06</v>
      </c>
      <c r="D931" s="20"/>
      <c r="E931" s="109" t="s">
        <v>6121</v>
      </c>
      <c r="F931" s="126">
        <v>5</v>
      </c>
      <c r="G931" s="126">
        <v>3</v>
      </c>
      <c r="H931" s="126">
        <v>0</v>
      </c>
      <c r="I931" s="126">
        <v>5</v>
      </c>
      <c r="J931" s="126">
        <v>1</v>
      </c>
      <c r="K931" s="126">
        <v>2</v>
      </c>
      <c r="L931" s="126">
        <v>1</v>
      </c>
      <c r="M931" s="143" t="s">
        <v>6122</v>
      </c>
      <c r="N931" s="126">
        <v>8</v>
      </c>
      <c r="Q931" s="126">
        <v>0</v>
      </c>
      <c r="U931" s="126">
        <v>18</v>
      </c>
      <c r="V931" s="126" t="s">
        <v>4317</v>
      </c>
      <c r="W931" s="126">
        <v>3</v>
      </c>
      <c r="X931" s="126">
        <v>8</v>
      </c>
      <c r="Y931" s="126">
        <v>40</v>
      </c>
      <c r="Z931" s="126">
        <v>0</v>
      </c>
      <c r="AA931" s="126">
        <v>0</v>
      </c>
      <c r="AB931" s="126">
        <v>0</v>
      </c>
      <c r="AC931" s="126">
        <v>0</v>
      </c>
      <c r="AD931" s="126">
        <v>0</v>
      </c>
      <c r="AE931" s="126">
        <v>2</v>
      </c>
      <c r="AF931" s="126">
        <v>0.28000000000000003</v>
      </c>
      <c r="AG931" s="126">
        <v>1</v>
      </c>
      <c r="AH931" s="126">
        <v>4</v>
      </c>
      <c r="AI931" s="126">
        <v>1</v>
      </c>
      <c r="BR931" s="126">
        <v>13</v>
      </c>
      <c r="BS931" s="126">
        <v>20</v>
      </c>
      <c r="BT931" s="126">
        <v>26</v>
      </c>
      <c r="BV931" s="126">
        <v>15</v>
      </c>
      <c r="BW931" s="126">
        <v>10</v>
      </c>
      <c r="BX931" s="126">
        <v>1</v>
      </c>
      <c r="BY931" s="126">
        <v>0</v>
      </c>
      <c r="BZ931" s="126">
        <v>132</v>
      </c>
      <c r="CA931" s="126">
        <v>76</v>
      </c>
    </row>
    <row r="932" spans="1:79" s="126" customFormat="1" ht="11.25" customHeight="1" x14ac:dyDescent="0.2">
      <c r="A932" s="126" t="s">
        <v>6116</v>
      </c>
      <c r="B932" s="20">
        <v>465</v>
      </c>
      <c r="C932" s="20" t="str">
        <f>VLOOKUP(File2Modul(A932),ModulVerantwortung,2,FALSE)</f>
        <v>winkho06</v>
      </c>
      <c r="D932" s="20"/>
      <c r="E932" s="109" t="s">
        <v>4100</v>
      </c>
      <c r="F932" s="126">
        <v>3</v>
      </c>
      <c r="G932" s="126">
        <v>2</v>
      </c>
      <c r="H932" s="126">
        <v>0</v>
      </c>
      <c r="I932" s="126">
        <v>3</v>
      </c>
      <c r="J932" s="126">
        <v>1</v>
      </c>
      <c r="K932" s="126">
        <v>2</v>
      </c>
      <c r="L932" s="126">
        <v>3</v>
      </c>
      <c r="M932" s="143" t="s">
        <v>6123</v>
      </c>
      <c r="N932" s="126">
        <v>8</v>
      </c>
      <c r="Q932" s="126">
        <v>0</v>
      </c>
      <c r="U932" s="126">
        <v>10</v>
      </c>
      <c r="V932" s="126" t="s">
        <v>3904</v>
      </c>
      <c r="W932" s="126">
        <v>3</v>
      </c>
      <c r="X932" s="126">
        <v>6</v>
      </c>
      <c r="Y932" s="126">
        <v>21</v>
      </c>
      <c r="Z932" s="126">
        <v>0</v>
      </c>
      <c r="AA932" s="126">
        <v>0</v>
      </c>
      <c r="AB932" s="126">
        <v>0</v>
      </c>
      <c r="AC932" s="126">
        <v>0</v>
      </c>
      <c r="AD932" s="126">
        <v>0</v>
      </c>
      <c r="AE932" s="126">
        <v>1</v>
      </c>
      <c r="AF932" s="126">
        <v>0.3</v>
      </c>
      <c r="AG932" s="126">
        <v>0</v>
      </c>
      <c r="AH932" s="126">
        <v>1</v>
      </c>
      <c r="AI932" s="126">
        <v>1</v>
      </c>
      <c r="BR932" s="126">
        <v>7</v>
      </c>
      <c r="BS932" s="126">
        <v>9</v>
      </c>
      <c r="BT932" s="126">
        <v>10</v>
      </c>
      <c r="BV932" s="126">
        <v>12</v>
      </c>
      <c r="BW932" s="126">
        <v>9</v>
      </c>
      <c r="BX932" s="126">
        <v>1</v>
      </c>
      <c r="BY932" s="126">
        <v>0</v>
      </c>
      <c r="BZ932" s="126">
        <v>54</v>
      </c>
      <c r="CA932" s="126">
        <v>30</v>
      </c>
    </row>
    <row r="933" spans="1:79" s="126" customFormat="1" ht="11.25" customHeight="1" x14ac:dyDescent="0.2">
      <c r="A933" s="126" t="s">
        <v>6116</v>
      </c>
      <c r="B933" s="20">
        <v>494</v>
      </c>
      <c r="C933" s="20" t="str">
        <f>VLOOKUP(File2Modul(A933),ModulVerantwortung,2,FALSE)</f>
        <v>winkho06</v>
      </c>
      <c r="D933" s="20"/>
      <c r="E933" s="109" t="s">
        <v>4101</v>
      </c>
      <c r="F933" s="126">
        <v>4</v>
      </c>
      <c r="G933" s="126">
        <v>2</v>
      </c>
      <c r="H933" s="126">
        <v>0</v>
      </c>
      <c r="I933" s="126">
        <v>5</v>
      </c>
      <c r="J933" s="126">
        <v>1</v>
      </c>
      <c r="K933" s="126">
        <v>1</v>
      </c>
      <c r="L933" s="126">
        <v>5</v>
      </c>
      <c r="M933" s="143" t="s">
        <v>6124</v>
      </c>
      <c r="N933" s="126">
        <v>16</v>
      </c>
      <c r="Q933" s="126">
        <v>0</v>
      </c>
      <c r="U933" s="126">
        <v>18</v>
      </c>
      <c r="V933" s="126" t="s">
        <v>3767</v>
      </c>
      <c r="W933" s="126">
        <v>5</v>
      </c>
      <c r="X933" s="126">
        <v>9</v>
      </c>
      <c r="Y933" s="126">
        <v>54</v>
      </c>
      <c r="Z933" s="126">
        <v>0</v>
      </c>
      <c r="AA933" s="126">
        <v>0</v>
      </c>
      <c r="AB933" s="126">
        <v>0</v>
      </c>
      <c r="AC933" s="126">
        <v>0</v>
      </c>
      <c r="AD933" s="126">
        <v>0</v>
      </c>
      <c r="AE933" s="126">
        <v>2</v>
      </c>
      <c r="AF933" s="126">
        <v>0.28000000000000003</v>
      </c>
      <c r="AG933" s="126">
        <v>1</v>
      </c>
      <c r="AH933" s="126">
        <v>0</v>
      </c>
      <c r="AI933" s="126">
        <v>1</v>
      </c>
      <c r="BR933" s="126">
        <v>6</v>
      </c>
      <c r="BS933" s="126">
        <v>8</v>
      </c>
      <c r="BT933" s="126">
        <v>9</v>
      </c>
      <c r="BV933" s="126">
        <v>21</v>
      </c>
      <c r="BW933" s="126">
        <v>18</v>
      </c>
      <c r="BX933" s="126">
        <v>1</v>
      </c>
      <c r="BY933" s="126">
        <v>0</v>
      </c>
      <c r="BZ933" s="126">
        <v>89</v>
      </c>
      <c r="CA933" s="126">
        <v>56</v>
      </c>
    </row>
    <row r="934" spans="1:79" s="126" customFormat="1" ht="11.25" customHeight="1" x14ac:dyDescent="0.2">
      <c r="A934" s="126" t="s">
        <v>6116</v>
      </c>
      <c r="B934" s="20">
        <v>556</v>
      </c>
      <c r="C934" s="20" t="str">
        <f>VLOOKUP(File2Modul(A934),ModulVerantwortung,2,FALSE)</f>
        <v>winkho06</v>
      </c>
      <c r="D934" s="20"/>
      <c r="E934" s="109" t="s">
        <v>4102</v>
      </c>
      <c r="F934" s="126">
        <v>3</v>
      </c>
      <c r="G934" s="126">
        <v>1</v>
      </c>
      <c r="H934" s="126">
        <v>0</v>
      </c>
      <c r="I934" s="126">
        <v>4</v>
      </c>
      <c r="J934" s="126">
        <v>1</v>
      </c>
      <c r="K934" s="126">
        <v>0</v>
      </c>
      <c r="L934" s="126">
        <v>1</v>
      </c>
      <c r="M934" s="143" t="s">
        <v>6125</v>
      </c>
      <c r="N934" s="126">
        <v>7</v>
      </c>
      <c r="Q934" s="126">
        <v>0</v>
      </c>
      <c r="U934" s="126">
        <v>9</v>
      </c>
      <c r="V934" s="126" t="s">
        <v>3516</v>
      </c>
      <c r="W934" s="126">
        <v>1</v>
      </c>
      <c r="X934" s="126">
        <v>4</v>
      </c>
      <c r="Y934" s="126">
        <v>25</v>
      </c>
      <c r="Z934" s="126">
        <v>0</v>
      </c>
      <c r="AA934" s="126">
        <v>0</v>
      </c>
      <c r="AB934" s="126">
        <v>0</v>
      </c>
      <c r="AC934" s="126">
        <v>0</v>
      </c>
      <c r="AD934" s="126">
        <v>0</v>
      </c>
      <c r="AE934" s="126">
        <v>2</v>
      </c>
      <c r="AF934" s="126">
        <v>0.44</v>
      </c>
      <c r="AG934" s="126">
        <v>1</v>
      </c>
      <c r="AH934" s="126">
        <v>0</v>
      </c>
      <c r="AI934" s="126">
        <v>1</v>
      </c>
      <c r="BR934" s="126">
        <v>7</v>
      </c>
      <c r="BS934" s="126">
        <v>8</v>
      </c>
      <c r="BT934" s="126">
        <v>11</v>
      </c>
      <c r="BV934" s="126">
        <v>11</v>
      </c>
      <c r="BW934" s="126">
        <v>9</v>
      </c>
      <c r="BX934" s="126">
        <v>1</v>
      </c>
      <c r="BY934" s="126">
        <v>0</v>
      </c>
      <c r="BZ934" s="126">
        <v>48</v>
      </c>
      <c r="CA934" s="126">
        <v>32</v>
      </c>
    </row>
    <row r="935" spans="1:79" s="126" customFormat="1" ht="11.25" customHeight="1" x14ac:dyDescent="0.2">
      <c r="A935" s="126" t="s">
        <v>6116</v>
      </c>
      <c r="B935" s="20">
        <v>598</v>
      </c>
      <c r="C935" s="20" t="str">
        <f>VLOOKUP(File2Modul(A935),ModulVerantwortung,2,FALSE)</f>
        <v>winkho06</v>
      </c>
      <c r="D935" s="20"/>
      <c r="E935" s="109" t="s">
        <v>4103</v>
      </c>
      <c r="F935" s="126">
        <v>6</v>
      </c>
      <c r="G935" s="126">
        <v>4</v>
      </c>
      <c r="H935" s="126">
        <v>0</v>
      </c>
      <c r="I935" s="126">
        <v>8</v>
      </c>
      <c r="J935" s="126">
        <v>0</v>
      </c>
      <c r="K935" s="126">
        <v>1</v>
      </c>
      <c r="L935" s="126">
        <v>2</v>
      </c>
      <c r="M935" s="143" t="s">
        <v>6126</v>
      </c>
      <c r="N935" s="126">
        <v>8</v>
      </c>
      <c r="Q935" s="126">
        <v>3</v>
      </c>
      <c r="U935" s="126">
        <v>13</v>
      </c>
      <c r="V935" s="126" t="s">
        <v>4104</v>
      </c>
      <c r="W935" s="126">
        <v>2</v>
      </c>
      <c r="X935" s="126">
        <v>8</v>
      </c>
      <c r="Y935" s="126">
        <v>35</v>
      </c>
      <c r="Z935" s="126">
        <v>0</v>
      </c>
      <c r="AA935" s="126">
        <v>0</v>
      </c>
      <c r="AB935" s="126">
        <v>0</v>
      </c>
      <c r="AC935" s="126">
        <v>0</v>
      </c>
      <c r="AD935" s="126">
        <v>0</v>
      </c>
      <c r="AE935" s="126">
        <v>2</v>
      </c>
      <c r="AF935" s="126">
        <v>0.62</v>
      </c>
      <c r="AG935" s="126">
        <v>1</v>
      </c>
      <c r="AH935" s="126">
        <v>3</v>
      </c>
      <c r="AI935" s="126">
        <v>1</v>
      </c>
      <c r="BR935" s="126">
        <v>12</v>
      </c>
      <c r="BS935" s="126">
        <v>19</v>
      </c>
      <c r="BT935" s="126">
        <v>24</v>
      </c>
      <c r="BV935" s="126">
        <v>16</v>
      </c>
      <c r="BW935" s="126">
        <v>10</v>
      </c>
      <c r="BX935" s="126">
        <v>1</v>
      </c>
      <c r="BY935" s="126">
        <v>0</v>
      </c>
      <c r="BZ935" s="126">
        <v>124</v>
      </c>
      <c r="CA935" s="126">
        <v>71</v>
      </c>
    </row>
    <row r="936" spans="1:79" s="126" customFormat="1" ht="11.25" customHeight="1" x14ac:dyDescent="0.2">
      <c r="A936" s="126" t="s">
        <v>6116</v>
      </c>
      <c r="B936" s="20">
        <v>641</v>
      </c>
      <c r="C936" s="20" t="str">
        <f>VLOOKUP(File2Modul(A936),ModulVerantwortung,2,FALSE)</f>
        <v>winkho06</v>
      </c>
      <c r="D936" s="20"/>
      <c r="E936" s="109" t="s">
        <v>4105</v>
      </c>
      <c r="F936" s="126">
        <v>2</v>
      </c>
      <c r="G936" s="126">
        <v>1</v>
      </c>
      <c r="H936" s="126">
        <v>0</v>
      </c>
      <c r="I936" s="126">
        <v>2</v>
      </c>
      <c r="J936" s="126">
        <v>1</v>
      </c>
      <c r="K936" s="126">
        <v>2</v>
      </c>
      <c r="L936" s="126">
        <v>0</v>
      </c>
      <c r="M936" s="143"/>
      <c r="N936" s="126">
        <v>4</v>
      </c>
      <c r="Q936" s="126">
        <v>0</v>
      </c>
      <c r="U936" s="126">
        <v>5</v>
      </c>
      <c r="V936" s="126" t="s">
        <v>3885</v>
      </c>
      <c r="W936" s="126">
        <v>0</v>
      </c>
      <c r="X936" s="126">
        <v>2</v>
      </c>
      <c r="Y936" s="126">
        <v>12</v>
      </c>
      <c r="Z936" s="126">
        <v>0</v>
      </c>
      <c r="AA936" s="126">
        <v>0</v>
      </c>
      <c r="AB936" s="126">
        <v>0</v>
      </c>
      <c r="AC936" s="126">
        <v>0</v>
      </c>
      <c r="AD936" s="126">
        <v>0</v>
      </c>
      <c r="AE936" s="126">
        <v>1</v>
      </c>
      <c r="AF936" s="126">
        <v>0.4</v>
      </c>
      <c r="AG936" s="126">
        <v>0</v>
      </c>
      <c r="AH936" s="126">
        <v>1</v>
      </c>
      <c r="AI936" s="126">
        <v>1</v>
      </c>
      <c r="BR936" s="126">
        <v>7</v>
      </c>
      <c r="BS936" s="126">
        <v>9</v>
      </c>
      <c r="BT936" s="126">
        <v>11</v>
      </c>
      <c r="BV936" s="126">
        <v>6</v>
      </c>
      <c r="BW936" s="126">
        <v>5</v>
      </c>
      <c r="BX936" s="126">
        <v>1</v>
      </c>
      <c r="BY936" s="126">
        <v>0</v>
      </c>
      <c r="BZ936" s="126">
        <v>31</v>
      </c>
      <c r="CA936" s="126">
        <v>16</v>
      </c>
    </row>
    <row r="937" spans="1:79" s="126" customFormat="1" ht="11.25" customHeight="1" x14ac:dyDescent="0.2">
      <c r="A937" s="126" t="s">
        <v>6116</v>
      </c>
      <c r="B937" s="20">
        <v>666</v>
      </c>
      <c r="C937" s="20" t="str">
        <f>VLOOKUP(File2Modul(A937),ModulVerantwortung,2,FALSE)</f>
        <v>winkho06</v>
      </c>
      <c r="D937" s="20"/>
      <c r="E937" s="109" t="s">
        <v>4106</v>
      </c>
      <c r="F937" s="126">
        <v>16</v>
      </c>
      <c r="G937" s="126">
        <v>4</v>
      </c>
      <c r="H937" s="126">
        <v>0</v>
      </c>
      <c r="I937" s="126">
        <v>177</v>
      </c>
      <c r="J937" s="126">
        <v>1</v>
      </c>
      <c r="K937" s="126">
        <v>1</v>
      </c>
      <c r="L937" s="126">
        <v>11</v>
      </c>
      <c r="M937" s="143" t="s">
        <v>6127</v>
      </c>
      <c r="N937" s="126">
        <v>47</v>
      </c>
      <c r="Q937" s="126">
        <v>0</v>
      </c>
      <c r="U937" s="126">
        <v>62</v>
      </c>
      <c r="V937" s="126" t="s">
        <v>4107</v>
      </c>
      <c r="W937" s="126">
        <v>16</v>
      </c>
      <c r="X937" s="126">
        <v>32</v>
      </c>
      <c r="Y937" s="126">
        <v>164</v>
      </c>
      <c r="Z937" s="126">
        <v>0</v>
      </c>
      <c r="AA937" s="126">
        <v>0</v>
      </c>
      <c r="AB937" s="126">
        <v>0</v>
      </c>
      <c r="AC937" s="126">
        <v>0</v>
      </c>
      <c r="AD937" s="126">
        <v>0</v>
      </c>
      <c r="AE937" s="126">
        <v>2</v>
      </c>
      <c r="AF937" s="126">
        <v>2.85</v>
      </c>
      <c r="AG937" s="126">
        <v>2</v>
      </c>
      <c r="AH937" s="126">
        <v>3</v>
      </c>
      <c r="AI937" s="126">
        <v>1</v>
      </c>
      <c r="BR937" s="126">
        <v>6</v>
      </c>
      <c r="BS937" s="126">
        <v>9</v>
      </c>
      <c r="BT937" s="126">
        <v>10</v>
      </c>
      <c r="BV937" s="126">
        <v>79</v>
      </c>
      <c r="BW937" s="126">
        <v>49</v>
      </c>
      <c r="BX937" s="126">
        <v>1</v>
      </c>
      <c r="BY937" s="126">
        <v>0</v>
      </c>
      <c r="BZ937" s="126">
        <v>317</v>
      </c>
      <c r="CA937" s="126">
        <v>171</v>
      </c>
    </row>
    <row r="938" spans="1:79" s="126" customFormat="1" ht="11.25" customHeight="1" x14ac:dyDescent="0.2">
      <c r="A938" s="126" t="s">
        <v>6116</v>
      </c>
      <c r="B938" s="20">
        <v>843</v>
      </c>
      <c r="C938" s="20" t="str">
        <f>VLOOKUP(File2Modul(A938),ModulVerantwortung,2,FALSE)</f>
        <v>winkho06</v>
      </c>
      <c r="D938" s="20"/>
      <c r="E938" s="109" t="s">
        <v>4108</v>
      </c>
      <c r="F938" s="126">
        <v>3</v>
      </c>
      <c r="G938" s="126">
        <v>2</v>
      </c>
      <c r="H938" s="126">
        <v>0</v>
      </c>
      <c r="I938" s="126">
        <v>3</v>
      </c>
      <c r="J938" s="126">
        <v>0</v>
      </c>
      <c r="K938" s="126">
        <v>2</v>
      </c>
      <c r="L938" s="126">
        <v>0</v>
      </c>
      <c r="M938" s="143"/>
      <c r="N938" s="126">
        <v>4</v>
      </c>
      <c r="Q938" s="126">
        <v>0</v>
      </c>
      <c r="U938" s="126">
        <v>5</v>
      </c>
      <c r="V938" s="126" t="s">
        <v>3516</v>
      </c>
      <c r="W938" s="126">
        <v>0</v>
      </c>
      <c r="X938" s="126">
        <v>3</v>
      </c>
      <c r="Y938" s="126">
        <v>16</v>
      </c>
      <c r="Z938" s="126">
        <v>0</v>
      </c>
      <c r="AA938" s="126">
        <v>0</v>
      </c>
      <c r="AB938" s="126">
        <v>0</v>
      </c>
      <c r="AC938" s="126">
        <v>0</v>
      </c>
      <c r="AD938" s="126">
        <v>0</v>
      </c>
      <c r="AE938" s="126">
        <v>0</v>
      </c>
      <c r="AF938" s="126">
        <v>0.6</v>
      </c>
      <c r="AG938" s="126">
        <v>0</v>
      </c>
      <c r="AH938" s="126">
        <v>0</v>
      </c>
      <c r="AI938" s="126">
        <v>1</v>
      </c>
      <c r="BR938" s="126">
        <v>8</v>
      </c>
      <c r="BS938" s="126">
        <v>15</v>
      </c>
      <c r="BT938" s="126">
        <v>15</v>
      </c>
      <c r="BV938" s="126">
        <v>7</v>
      </c>
      <c r="BW938" s="126">
        <v>4</v>
      </c>
      <c r="BX938" s="126">
        <v>1</v>
      </c>
      <c r="BY938" s="126">
        <v>0</v>
      </c>
      <c r="BZ938" s="126">
        <v>39</v>
      </c>
      <c r="CA938" s="126">
        <v>21</v>
      </c>
    </row>
    <row r="939" spans="1:79" s="126" customFormat="1" ht="11.25" customHeight="1" x14ac:dyDescent="0.2">
      <c r="A939" s="126" t="s">
        <v>6116</v>
      </c>
      <c r="B939" s="20">
        <v>869</v>
      </c>
      <c r="C939" s="20" t="str">
        <f>VLOOKUP(File2Modul(A939),ModulVerantwortung,2,FALSE)</f>
        <v>winkho06</v>
      </c>
      <c r="D939" s="20"/>
      <c r="E939" s="109" t="s">
        <v>4109</v>
      </c>
      <c r="F939" s="126">
        <v>2</v>
      </c>
      <c r="G939" s="126">
        <v>1</v>
      </c>
      <c r="H939" s="126">
        <v>0</v>
      </c>
      <c r="I939" s="126">
        <v>2</v>
      </c>
      <c r="J939" s="126">
        <v>1</v>
      </c>
      <c r="K939" s="126">
        <v>1</v>
      </c>
      <c r="L939" s="126">
        <v>0</v>
      </c>
      <c r="M939" s="143"/>
      <c r="N939" s="126">
        <v>4</v>
      </c>
      <c r="Q939" s="126">
        <v>0</v>
      </c>
      <c r="U939" s="126">
        <v>5</v>
      </c>
      <c r="V939" s="126" t="s">
        <v>3885</v>
      </c>
      <c r="W939" s="126">
        <v>0</v>
      </c>
      <c r="X939" s="126">
        <v>2</v>
      </c>
      <c r="Y939" s="126">
        <v>12</v>
      </c>
      <c r="Z939" s="126">
        <v>0</v>
      </c>
      <c r="AA939" s="126">
        <v>0</v>
      </c>
      <c r="AB939" s="126">
        <v>0</v>
      </c>
      <c r="AC939" s="126">
        <v>0</v>
      </c>
      <c r="AD939" s="126">
        <v>0</v>
      </c>
      <c r="AE939" s="126">
        <v>1</v>
      </c>
      <c r="AF939" s="126">
        <v>0.4</v>
      </c>
      <c r="AG939" s="126">
        <v>0</v>
      </c>
      <c r="AH939" s="126">
        <v>1</v>
      </c>
      <c r="AI939" s="126">
        <v>1</v>
      </c>
      <c r="BR939" s="126">
        <v>7</v>
      </c>
      <c r="BS939" s="126">
        <v>8</v>
      </c>
      <c r="BT939" s="126">
        <v>11</v>
      </c>
      <c r="BV939" s="126">
        <v>6</v>
      </c>
      <c r="BW939" s="126">
        <v>5</v>
      </c>
      <c r="BX939" s="126">
        <v>1</v>
      </c>
      <c r="BY939" s="126">
        <v>0</v>
      </c>
      <c r="BZ939" s="126">
        <v>28</v>
      </c>
      <c r="CA939" s="126">
        <v>16</v>
      </c>
    </row>
    <row r="940" spans="1:79" s="126" customFormat="1" ht="11.25" customHeight="1" x14ac:dyDescent="0.2">
      <c r="A940" s="126" t="s">
        <v>6116</v>
      </c>
      <c r="B940" s="20">
        <v>891</v>
      </c>
      <c r="C940" s="20" t="str">
        <f>VLOOKUP(File2Modul(A940),ModulVerantwortung,2,FALSE)</f>
        <v>winkho06</v>
      </c>
      <c r="D940" s="20"/>
      <c r="E940" s="109" t="s">
        <v>4110</v>
      </c>
      <c r="F940" s="126">
        <v>4</v>
      </c>
      <c r="G940" s="126">
        <v>3</v>
      </c>
      <c r="H940" s="126">
        <v>0</v>
      </c>
      <c r="I940" s="126">
        <v>4</v>
      </c>
      <c r="J940" s="126">
        <v>1</v>
      </c>
      <c r="K940" s="126">
        <v>1</v>
      </c>
      <c r="L940" s="126">
        <v>1</v>
      </c>
      <c r="M940" s="143" t="s">
        <v>6128</v>
      </c>
      <c r="N940" s="126">
        <v>8</v>
      </c>
      <c r="Q940" s="126">
        <v>0</v>
      </c>
      <c r="U940" s="126">
        <v>11</v>
      </c>
      <c r="V940" s="126" t="s">
        <v>3598</v>
      </c>
      <c r="W940" s="126">
        <v>1</v>
      </c>
      <c r="X940" s="126">
        <v>5</v>
      </c>
      <c r="Y940" s="126">
        <v>30</v>
      </c>
      <c r="Z940" s="126">
        <v>0</v>
      </c>
      <c r="AA940" s="126">
        <v>0</v>
      </c>
      <c r="AB940" s="126">
        <v>0</v>
      </c>
      <c r="AC940" s="126">
        <v>0</v>
      </c>
      <c r="AD940" s="126">
        <v>0</v>
      </c>
      <c r="AE940" s="126">
        <v>1</v>
      </c>
      <c r="AF940" s="126">
        <v>0.36</v>
      </c>
      <c r="AG940" s="126">
        <v>1</v>
      </c>
      <c r="AH940" s="126">
        <v>1</v>
      </c>
      <c r="AI940" s="126">
        <v>1</v>
      </c>
      <c r="BR940" s="126">
        <v>7</v>
      </c>
      <c r="BS940" s="126">
        <v>11</v>
      </c>
      <c r="BT940" s="126">
        <v>12</v>
      </c>
      <c r="BV940" s="126">
        <v>14</v>
      </c>
      <c r="BW940" s="126">
        <v>9</v>
      </c>
      <c r="BX940" s="126">
        <v>1</v>
      </c>
      <c r="BY940" s="126">
        <v>0</v>
      </c>
      <c r="BZ940" s="126">
        <v>65</v>
      </c>
      <c r="CA940" s="126">
        <v>34</v>
      </c>
    </row>
    <row r="941" spans="1:79" s="126" customFormat="1" ht="11.25" customHeight="1" x14ac:dyDescent="0.2">
      <c r="A941" s="126" t="s">
        <v>6116</v>
      </c>
      <c r="B941" s="20">
        <v>934</v>
      </c>
      <c r="C941" s="20" t="str">
        <f>VLOOKUP(File2Modul(A941),ModulVerantwortung,2,FALSE)</f>
        <v>winkho06</v>
      </c>
      <c r="D941" s="20"/>
      <c r="E941" s="109" t="s">
        <v>4111</v>
      </c>
      <c r="F941" s="126">
        <v>5</v>
      </c>
      <c r="G941" s="126">
        <v>3</v>
      </c>
      <c r="H941" s="126">
        <v>0</v>
      </c>
      <c r="I941" s="126">
        <v>6</v>
      </c>
      <c r="J941" s="126">
        <v>1</v>
      </c>
      <c r="K941" s="126">
        <v>2</v>
      </c>
      <c r="L941" s="126">
        <v>4</v>
      </c>
      <c r="M941" s="143" t="s">
        <v>6129</v>
      </c>
      <c r="N941" s="126">
        <v>10</v>
      </c>
      <c r="Q941" s="126">
        <v>0</v>
      </c>
      <c r="U941" s="126">
        <v>13</v>
      </c>
      <c r="V941" s="126" t="s">
        <v>3729</v>
      </c>
      <c r="W941" s="126">
        <v>4</v>
      </c>
      <c r="X941" s="126">
        <v>9</v>
      </c>
      <c r="Y941" s="126">
        <v>34</v>
      </c>
      <c r="Z941" s="126">
        <v>0</v>
      </c>
      <c r="AA941" s="126">
        <v>0</v>
      </c>
      <c r="AB941" s="126">
        <v>0</v>
      </c>
      <c r="AC941" s="126">
        <v>0</v>
      </c>
      <c r="AD941" s="126">
        <v>0</v>
      </c>
      <c r="AE941" s="126">
        <v>4</v>
      </c>
      <c r="AF941" s="126">
        <v>0.46</v>
      </c>
      <c r="AG941" s="126">
        <v>1</v>
      </c>
      <c r="AH941" s="126">
        <v>0</v>
      </c>
      <c r="AI941" s="126">
        <v>1</v>
      </c>
      <c r="BR941" s="126">
        <v>8</v>
      </c>
      <c r="BS941" s="126">
        <v>10</v>
      </c>
      <c r="BT941" s="126">
        <v>14</v>
      </c>
      <c r="BV941" s="126">
        <v>18</v>
      </c>
      <c r="BW941" s="126">
        <v>14</v>
      </c>
      <c r="BX941" s="126">
        <v>1</v>
      </c>
      <c r="BY941" s="126">
        <v>0</v>
      </c>
      <c r="BZ941" s="126">
        <v>96</v>
      </c>
      <c r="CA941" s="126">
        <v>51</v>
      </c>
    </row>
    <row r="942" spans="1:79" s="126" customFormat="1" ht="11.25" customHeight="1" x14ac:dyDescent="0.2">
      <c r="A942" s="126" t="s">
        <v>6116</v>
      </c>
      <c r="B942" s="20">
        <v>979</v>
      </c>
      <c r="C942" s="20" t="str">
        <f>VLOOKUP(File2Modul(A942),ModulVerantwortung,2,FALSE)</f>
        <v>winkho06</v>
      </c>
      <c r="D942" s="20"/>
      <c r="E942" s="109" t="s">
        <v>4112</v>
      </c>
      <c r="F942" s="126">
        <v>2</v>
      </c>
      <c r="G942" s="126">
        <v>1</v>
      </c>
      <c r="H942" s="126">
        <v>0</v>
      </c>
      <c r="I942" s="126">
        <v>2</v>
      </c>
      <c r="J942" s="126">
        <v>1</v>
      </c>
      <c r="K942" s="126">
        <v>1</v>
      </c>
      <c r="L942" s="126">
        <v>2</v>
      </c>
      <c r="M942" s="143" t="s">
        <v>6130</v>
      </c>
      <c r="N942" s="126">
        <v>6</v>
      </c>
      <c r="Q942" s="126">
        <v>0</v>
      </c>
      <c r="U942" s="126">
        <v>7</v>
      </c>
      <c r="V942" s="126" t="s">
        <v>3513</v>
      </c>
      <c r="W942" s="126">
        <v>2</v>
      </c>
      <c r="X942" s="126">
        <v>4</v>
      </c>
      <c r="Y942" s="126">
        <v>16</v>
      </c>
      <c r="Z942" s="126">
        <v>0</v>
      </c>
      <c r="AA942" s="126">
        <v>0</v>
      </c>
      <c r="AB942" s="126">
        <v>0</v>
      </c>
      <c r="AC942" s="126">
        <v>0</v>
      </c>
      <c r="AD942" s="126">
        <v>0</v>
      </c>
      <c r="AE942" s="126">
        <v>1</v>
      </c>
      <c r="AF942" s="126">
        <v>0.28999999999999998</v>
      </c>
      <c r="AG942" s="126">
        <v>0</v>
      </c>
      <c r="AH942" s="126">
        <v>0</v>
      </c>
      <c r="AI942" s="126">
        <v>1</v>
      </c>
      <c r="BR942" s="126">
        <v>4</v>
      </c>
      <c r="BS942" s="126">
        <v>5</v>
      </c>
      <c r="BT942" s="126">
        <v>6</v>
      </c>
      <c r="BV942" s="126">
        <v>8</v>
      </c>
      <c r="BW942" s="126">
        <v>7</v>
      </c>
      <c r="BX942" s="126">
        <v>1</v>
      </c>
      <c r="BY942" s="126">
        <v>0</v>
      </c>
      <c r="BZ942" s="126">
        <v>24</v>
      </c>
      <c r="CA942" s="126">
        <v>15</v>
      </c>
    </row>
    <row r="943" spans="1:79" s="126" customFormat="1" ht="11.25" customHeight="1" x14ac:dyDescent="0.2">
      <c r="A943" s="126" t="s">
        <v>6116</v>
      </c>
      <c r="B943" s="20">
        <v>1005</v>
      </c>
      <c r="C943" s="20" t="str">
        <f>VLOOKUP(File2Modul(A943),ModulVerantwortung,2,FALSE)</f>
        <v>winkho06</v>
      </c>
      <c r="D943" s="20"/>
      <c r="E943" s="109" t="s">
        <v>4113</v>
      </c>
      <c r="F943" s="126">
        <v>1</v>
      </c>
      <c r="G943" s="126">
        <v>0</v>
      </c>
      <c r="H943" s="126">
        <v>0</v>
      </c>
      <c r="I943" s="126">
        <v>1</v>
      </c>
      <c r="J943" s="126">
        <v>1</v>
      </c>
      <c r="K943" s="126">
        <v>0</v>
      </c>
      <c r="L943" s="126">
        <v>0</v>
      </c>
      <c r="M943" s="143"/>
      <c r="N943" s="126">
        <v>2</v>
      </c>
      <c r="Q943" s="126">
        <v>0</v>
      </c>
      <c r="U943" s="126">
        <v>2</v>
      </c>
      <c r="V943" s="126" t="s">
        <v>3507</v>
      </c>
      <c r="W943" s="126">
        <v>0</v>
      </c>
      <c r="X943" s="126">
        <v>1</v>
      </c>
      <c r="Y943" s="126">
        <v>3</v>
      </c>
      <c r="Z943" s="126">
        <v>0</v>
      </c>
      <c r="AA943" s="126">
        <v>0</v>
      </c>
      <c r="AB943" s="126">
        <v>0</v>
      </c>
      <c r="AC943" s="126">
        <v>0</v>
      </c>
      <c r="AD943" s="126">
        <v>0</v>
      </c>
      <c r="AE943" s="126">
        <v>0</v>
      </c>
      <c r="AF943" s="126">
        <v>0.5</v>
      </c>
      <c r="AG943" s="126">
        <v>0</v>
      </c>
      <c r="AH943" s="126">
        <v>0</v>
      </c>
      <c r="AI943" s="126">
        <v>1</v>
      </c>
      <c r="BR943" s="126">
        <v>6</v>
      </c>
      <c r="BS943" s="126">
        <v>6</v>
      </c>
      <c r="BT943" s="126">
        <v>6</v>
      </c>
      <c r="BV943" s="126">
        <v>2</v>
      </c>
      <c r="BW943" s="126">
        <v>2</v>
      </c>
      <c r="BX943" s="126">
        <v>1</v>
      </c>
      <c r="BY943" s="126">
        <v>0</v>
      </c>
      <c r="BZ943" s="126">
        <v>8</v>
      </c>
      <c r="CA943" s="126">
        <v>4</v>
      </c>
    </row>
    <row r="944" spans="1:79" s="126" customFormat="1" ht="11.25" customHeight="1" x14ac:dyDescent="0.2">
      <c r="A944" s="126" t="s">
        <v>6116</v>
      </c>
      <c r="B944" s="20">
        <v>0</v>
      </c>
      <c r="C944" s="20" t="str">
        <f>VLOOKUP(File2Modul(A944),ModulVerantwortung,2,FALSE)</f>
        <v>winkho06</v>
      </c>
      <c r="D944" s="20"/>
      <c r="E944" s="109" t="s">
        <v>6116</v>
      </c>
      <c r="M944" s="143"/>
      <c r="O944" s="126">
        <f>IF(ISNUMBER(T944),IF(T944&lt;&gt;0,S944/T944,O$23),"")</f>
        <v>1.0192307692307692</v>
      </c>
      <c r="P944" s="126">
        <f>IF(AND(ISNUMBER(AQ944),ISNUMBER(AR944)),IF(OR(AQ944&lt;&gt;0,AR944&lt;&gt;0),(T944+BG944)/(AQ944+AR944),P$23),"")</f>
        <v>4329005.0043290043</v>
      </c>
      <c r="S944" s="126">
        <v>159</v>
      </c>
      <c r="T944" s="126">
        <v>156</v>
      </c>
      <c r="AJ944" s="126" t="s">
        <v>3502</v>
      </c>
      <c r="AK944" s="126">
        <v>4</v>
      </c>
      <c r="AL944" s="126">
        <v>5</v>
      </c>
      <c r="AM944" s="126">
        <v>23</v>
      </c>
      <c r="AN944" s="126">
        <v>25</v>
      </c>
      <c r="AO944" s="126" t="s">
        <v>3503</v>
      </c>
      <c r="AP944" s="126">
        <v>162</v>
      </c>
      <c r="AQ944" s="126">
        <v>50</v>
      </c>
      <c r="AR944" s="126">
        <v>181</v>
      </c>
      <c r="AS944" s="126">
        <v>1000000000</v>
      </c>
      <c r="AT944" s="126">
        <v>1391</v>
      </c>
      <c r="AU944" s="126">
        <v>1640</v>
      </c>
      <c r="AV944" s="126">
        <v>6075</v>
      </c>
      <c r="AW944" s="126">
        <v>6507126.0800000001</v>
      </c>
      <c r="AX944" s="126">
        <v>1000000000</v>
      </c>
      <c r="AY944" s="126">
        <v>1000000000</v>
      </c>
      <c r="AZ944" s="126">
        <v>8515386828794.4004</v>
      </c>
      <c r="BA944" s="126">
        <v>10.1</v>
      </c>
      <c r="BB944" s="126">
        <v>100</v>
      </c>
      <c r="BC944" s="126">
        <v>137690606</v>
      </c>
      <c r="BD944" s="126">
        <v>1010</v>
      </c>
      <c r="BE944" s="126">
        <v>469</v>
      </c>
      <c r="BF944" s="126">
        <v>974</v>
      </c>
      <c r="BG944" s="126">
        <v>1000000000</v>
      </c>
      <c r="BH944" s="126">
        <v>122</v>
      </c>
      <c r="BI944" s="126" t="s">
        <v>3504</v>
      </c>
      <c r="BJ944" s="126">
        <v>2.4249999999999998</v>
      </c>
      <c r="BK944" s="126">
        <v>3.0339999999999998</v>
      </c>
      <c r="BL944" s="126">
        <v>3.6429999999999998</v>
      </c>
      <c r="BM944" s="126">
        <v>3.5009999999999999</v>
      </c>
      <c r="BN944" s="126">
        <v>3.6869999999999998</v>
      </c>
      <c r="BO944" s="126">
        <v>3.7810000000000001</v>
      </c>
      <c r="BP944" s="126" t="s">
        <v>3505</v>
      </c>
      <c r="BQ944" s="126">
        <v>0.52900000000000003</v>
      </c>
    </row>
    <row r="945" spans="1:79" s="126" customFormat="1" ht="11.25" customHeight="1" x14ac:dyDescent="0.2">
      <c r="A945" s="126" t="s">
        <v>6131</v>
      </c>
      <c r="B945" s="20">
        <v>94</v>
      </c>
      <c r="C945" s="20" t="str">
        <f>VLOOKUP(File2Modul(A945),ModulVerantwortung,2,FALSE)</f>
        <v>winkho06</v>
      </c>
      <c r="D945" s="20"/>
      <c r="E945" s="109" t="s">
        <v>4114</v>
      </c>
      <c r="F945" s="126">
        <v>2</v>
      </c>
      <c r="G945" s="126">
        <v>1</v>
      </c>
      <c r="H945" s="126">
        <v>0</v>
      </c>
      <c r="I945" s="126">
        <v>2</v>
      </c>
      <c r="J945" s="126">
        <v>0</v>
      </c>
      <c r="K945" s="126">
        <v>2</v>
      </c>
      <c r="L945" s="126">
        <v>0</v>
      </c>
      <c r="M945" s="143"/>
      <c r="N945" s="126">
        <v>2</v>
      </c>
      <c r="Q945" s="126">
        <v>9</v>
      </c>
      <c r="U945" s="126">
        <v>2</v>
      </c>
      <c r="V945" s="126" t="s">
        <v>3513</v>
      </c>
      <c r="W945" s="126">
        <v>0</v>
      </c>
      <c r="X945" s="126">
        <v>2</v>
      </c>
      <c r="Y945" s="126">
        <v>7</v>
      </c>
      <c r="Z945" s="126">
        <v>0</v>
      </c>
      <c r="AA945" s="126">
        <v>0</v>
      </c>
      <c r="AB945" s="126">
        <v>0</v>
      </c>
      <c r="AC945" s="126">
        <v>0</v>
      </c>
      <c r="AD945" s="126">
        <v>0</v>
      </c>
      <c r="AE945" s="126">
        <v>1</v>
      </c>
      <c r="AF945" s="126">
        <v>1</v>
      </c>
      <c r="AG945" s="126">
        <v>0</v>
      </c>
      <c r="AH945" s="126">
        <v>0</v>
      </c>
      <c r="AI945" s="126">
        <v>1</v>
      </c>
      <c r="BR945" s="126">
        <v>6</v>
      </c>
      <c r="BS945" s="126">
        <v>9</v>
      </c>
      <c r="BT945" s="126">
        <v>13</v>
      </c>
      <c r="BV945" s="126">
        <v>4</v>
      </c>
      <c r="BW945" s="126">
        <v>3</v>
      </c>
      <c r="BX945" s="126">
        <v>1</v>
      </c>
      <c r="BY945" s="126">
        <v>0</v>
      </c>
      <c r="BZ945" s="126">
        <v>17</v>
      </c>
      <c r="CA945" s="126">
        <v>10</v>
      </c>
    </row>
    <row r="946" spans="1:79" s="126" customFormat="1" ht="11.25" customHeight="1" x14ac:dyDescent="0.2">
      <c r="A946" s="126" t="s">
        <v>6131</v>
      </c>
      <c r="B946" s="20">
        <v>111</v>
      </c>
      <c r="C946" s="20" t="str">
        <f>VLOOKUP(File2Modul(A946),ModulVerantwortung,2,FALSE)</f>
        <v>winkho06</v>
      </c>
      <c r="D946" s="20"/>
      <c r="E946" s="109" t="s">
        <v>4115</v>
      </c>
      <c r="F946" s="126">
        <v>2</v>
      </c>
      <c r="G946" s="126">
        <v>1</v>
      </c>
      <c r="H946" s="126">
        <v>0</v>
      </c>
      <c r="I946" s="126">
        <v>2</v>
      </c>
      <c r="J946" s="126">
        <v>0</v>
      </c>
      <c r="K946" s="126">
        <v>3</v>
      </c>
      <c r="L946" s="126">
        <v>2</v>
      </c>
      <c r="M946" s="143" t="s">
        <v>6132</v>
      </c>
      <c r="N946" s="126">
        <v>4</v>
      </c>
      <c r="Q946" s="126">
        <v>9</v>
      </c>
      <c r="U946" s="126">
        <v>5</v>
      </c>
      <c r="V946" s="126" t="s">
        <v>3513</v>
      </c>
      <c r="W946" s="126">
        <v>2</v>
      </c>
      <c r="X946" s="126">
        <v>4</v>
      </c>
      <c r="Y946" s="126">
        <v>14</v>
      </c>
      <c r="Z946" s="126">
        <v>0</v>
      </c>
      <c r="AA946" s="126">
        <v>0</v>
      </c>
      <c r="AB946" s="126">
        <v>0</v>
      </c>
      <c r="AC946" s="126">
        <v>0</v>
      </c>
      <c r="AD946" s="126">
        <v>0</v>
      </c>
      <c r="AE946" s="126">
        <v>1</v>
      </c>
      <c r="AF946" s="126">
        <v>0.4</v>
      </c>
      <c r="AG946" s="126">
        <v>0</v>
      </c>
      <c r="AH946" s="126">
        <v>0</v>
      </c>
      <c r="AI946" s="126">
        <v>1</v>
      </c>
      <c r="BR946" s="126">
        <v>6</v>
      </c>
      <c r="BS946" s="126">
        <v>8</v>
      </c>
      <c r="BT946" s="126">
        <v>10</v>
      </c>
      <c r="BV946" s="126">
        <v>6</v>
      </c>
      <c r="BW946" s="126">
        <v>5</v>
      </c>
      <c r="BX946" s="126">
        <v>1</v>
      </c>
      <c r="BY946" s="126">
        <v>0</v>
      </c>
      <c r="BZ946" s="126">
        <v>26</v>
      </c>
      <c r="CA946" s="126">
        <v>14</v>
      </c>
    </row>
    <row r="947" spans="1:79" s="126" customFormat="1" ht="11.25" customHeight="1" x14ac:dyDescent="0.2">
      <c r="A947" s="126" t="s">
        <v>6131</v>
      </c>
      <c r="B947" s="20">
        <v>140</v>
      </c>
      <c r="C947" s="20" t="str">
        <f>VLOOKUP(File2Modul(A947),ModulVerantwortung,2,FALSE)</f>
        <v>winkho06</v>
      </c>
      <c r="D947" s="20"/>
      <c r="E947" s="109" t="s">
        <v>4116</v>
      </c>
      <c r="F947" s="126">
        <v>1</v>
      </c>
      <c r="G947" s="126">
        <v>0</v>
      </c>
      <c r="H947" s="126">
        <v>0</v>
      </c>
      <c r="I947" s="126">
        <v>1</v>
      </c>
      <c r="J947" s="126">
        <v>0</v>
      </c>
      <c r="K947" s="126">
        <v>2</v>
      </c>
      <c r="L947" s="126">
        <v>3</v>
      </c>
      <c r="M947" s="143" t="s">
        <v>6133</v>
      </c>
      <c r="N947" s="126">
        <v>5</v>
      </c>
      <c r="Q947" s="126">
        <v>0</v>
      </c>
      <c r="U947" s="126">
        <v>5</v>
      </c>
      <c r="V947" s="126" t="s">
        <v>3507</v>
      </c>
      <c r="W947" s="126">
        <v>3</v>
      </c>
      <c r="X947" s="126">
        <v>4</v>
      </c>
      <c r="Y947" s="126">
        <v>15</v>
      </c>
      <c r="Z947" s="126">
        <v>0</v>
      </c>
      <c r="AA947" s="126">
        <v>0</v>
      </c>
      <c r="AB947" s="126">
        <v>0</v>
      </c>
      <c r="AC947" s="126">
        <v>0</v>
      </c>
      <c r="AD947" s="126">
        <v>0</v>
      </c>
      <c r="AE947" s="126">
        <v>1</v>
      </c>
      <c r="AF947" s="126">
        <v>0.2</v>
      </c>
      <c r="AG947" s="126">
        <v>0</v>
      </c>
      <c r="AH947" s="126">
        <v>0</v>
      </c>
      <c r="AI947" s="126">
        <v>1</v>
      </c>
      <c r="BR947" s="126">
        <v>12</v>
      </c>
      <c r="BS947" s="126">
        <v>12</v>
      </c>
      <c r="BT947" s="126">
        <v>14</v>
      </c>
      <c r="BV947" s="126">
        <v>6</v>
      </c>
      <c r="BW947" s="126">
        <v>6</v>
      </c>
      <c r="BX947" s="126">
        <v>1</v>
      </c>
      <c r="BY947" s="126">
        <v>0</v>
      </c>
      <c r="BZ947" s="126">
        <v>47</v>
      </c>
      <c r="CA947" s="126">
        <v>27</v>
      </c>
    </row>
    <row r="948" spans="1:79" s="126" customFormat="1" ht="11.25" customHeight="1" x14ac:dyDescent="0.2">
      <c r="A948" s="126" t="s">
        <v>6131</v>
      </c>
      <c r="B948" s="20">
        <v>165</v>
      </c>
      <c r="C948" s="20" t="str">
        <f>VLOOKUP(File2Modul(A948),ModulVerantwortung,2,FALSE)</f>
        <v>winkho06</v>
      </c>
      <c r="D948" s="20"/>
      <c r="E948" s="109" t="s">
        <v>4117</v>
      </c>
      <c r="F948" s="126">
        <v>1</v>
      </c>
      <c r="G948" s="126">
        <v>0</v>
      </c>
      <c r="H948" s="126">
        <v>0</v>
      </c>
      <c r="I948" s="126">
        <v>1</v>
      </c>
      <c r="J948" s="126">
        <v>0</v>
      </c>
      <c r="K948" s="126">
        <v>3</v>
      </c>
      <c r="L948" s="126">
        <v>3</v>
      </c>
      <c r="M948" s="143" t="s">
        <v>6134</v>
      </c>
      <c r="N948" s="126">
        <v>8</v>
      </c>
      <c r="Q948" s="126">
        <v>0</v>
      </c>
      <c r="U948" s="126">
        <v>8</v>
      </c>
      <c r="V948" s="126" t="s">
        <v>3507</v>
      </c>
      <c r="W948" s="126">
        <v>3</v>
      </c>
      <c r="X948" s="126">
        <v>4</v>
      </c>
      <c r="Y948" s="126">
        <v>18</v>
      </c>
      <c r="Z948" s="126">
        <v>0</v>
      </c>
      <c r="AA948" s="126">
        <v>0</v>
      </c>
      <c r="AB948" s="126">
        <v>0</v>
      </c>
      <c r="AC948" s="126">
        <v>0</v>
      </c>
      <c r="AD948" s="126">
        <v>0</v>
      </c>
      <c r="AE948" s="126">
        <v>1</v>
      </c>
      <c r="AF948" s="126">
        <v>0.13</v>
      </c>
      <c r="AG948" s="126">
        <v>0</v>
      </c>
      <c r="AH948" s="126">
        <v>0</v>
      </c>
      <c r="AI948" s="126">
        <v>1</v>
      </c>
      <c r="BR948" s="126">
        <v>11</v>
      </c>
      <c r="BS948" s="126">
        <v>11</v>
      </c>
      <c r="BT948" s="126">
        <v>13</v>
      </c>
      <c r="BV948" s="126">
        <v>9</v>
      </c>
      <c r="BW948" s="126">
        <v>9</v>
      </c>
      <c r="BX948" s="126">
        <v>1</v>
      </c>
      <c r="BY948" s="126">
        <v>0</v>
      </c>
      <c r="BZ948" s="126">
        <v>63</v>
      </c>
      <c r="CA948" s="126">
        <v>41</v>
      </c>
    </row>
    <row r="949" spans="1:79" s="126" customFormat="1" ht="11.25" customHeight="1" x14ac:dyDescent="0.2">
      <c r="A949" s="126" t="s">
        <v>6131</v>
      </c>
      <c r="B949" s="20">
        <v>193</v>
      </c>
      <c r="C949" s="20" t="str">
        <f>VLOOKUP(File2Modul(A949),ModulVerantwortung,2,FALSE)</f>
        <v>winkho06</v>
      </c>
      <c r="D949" s="20"/>
      <c r="E949" s="109" t="s">
        <v>4118</v>
      </c>
      <c r="F949" s="126">
        <v>1</v>
      </c>
      <c r="G949" s="126">
        <v>0</v>
      </c>
      <c r="H949" s="126">
        <v>0</v>
      </c>
      <c r="I949" s="126">
        <v>1</v>
      </c>
      <c r="J949" s="126">
        <v>0</v>
      </c>
      <c r="K949" s="126">
        <v>4</v>
      </c>
      <c r="L949" s="126">
        <v>3</v>
      </c>
      <c r="M949" s="143" t="s">
        <v>6135</v>
      </c>
      <c r="N949" s="126">
        <v>8</v>
      </c>
      <c r="Q949" s="126">
        <v>0</v>
      </c>
      <c r="U949" s="126">
        <v>13</v>
      </c>
      <c r="V949" s="126" t="s">
        <v>3507</v>
      </c>
      <c r="W949" s="126">
        <v>3</v>
      </c>
      <c r="X949" s="126">
        <v>4</v>
      </c>
      <c r="Y949" s="126">
        <v>27</v>
      </c>
      <c r="Z949" s="126">
        <v>0</v>
      </c>
      <c r="AA949" s="126">
        <v>0</v>
      </c>
      <c r="AB949" s="126">
        <v>0</v>
      </c>
      <c r="AC949" s="126">
        <v>0</v>
      </c>
      <c r="AD949" s="126">
        <v>0</v>
      </c>
      <c r="AE949" s="126">
        <v>2</v>
      </c>
      <c r="AF949" s="126">
        <v>0.08</v>
      </c>
      <c r="AG949" s="126">
        <v>0</v>
      </c>
      <c r="AH949" s="126">
        <v>0</v>
      </c>
      <c r="AI949" s="126">
        <v>1</v>
      </c>
      <c r="BR949" s="126">
        <v>31</v>
      </c>
      <c r="BS949" s="126">
        <v>31</v>
      </c>
      <c r="BT949" s="126">
        <v>34</v>
      </c>
      <c r="BV949" s="126">
        <v>9</v>
      </c>
      <c r="BW949" s="126">
        <v>9</v>
      </c>
      <c r="BX949" s="126">
        <v>1</v>
      </c>
      <c r="BY949" s="126">
        <v>0</v>
      </c>
      <c r="BZ949" s="126">
        <v>169</v>
      </c>
      <c r="CA949" s="126">
        <v>110</v>
      </c>
    </row>
    <row r="950" spans="1:79" s="126" customFormat="1" ht="11.25" customHeight="1" x14ac:dyDescent="0.2">
      <c r="A950" s="126" t="s">
        <v>6131</v>
      </c>
      <c r="B950" s="20">
        <v>230</v>
      </c>
      <c r="C950" s="20" t="str">
        <f>VLOOKUP(File2Modul(A950),ModulVerantwortung,2,FALSE)</f>
        <v>winkho06</v>
      </c>
      <c r="D950" s="20"/>
      <c r="E950" s="109" t="s">
        <v>4119</v>
      </c>
      <c r="F950" s="126">
        <v>1</v>
      </c>
      <c r="G950" s="126">
        <v>0</v>
      </c>
      <c r="H950" s="126">
        <v>0</v>
      </c>
      <c r="I950" s="126">
        <v>1</v>
      </c>
      <c r="J950" s="126">
        <v>0</v>
      </c>
      <c r="K950" s="126">
        <v>2</v>
      </c>
      <c r="L950" s="126">
        <v>3</v>
      </c>
      <c r="M950" s="143" t="s">
        <v>6136</v>
      </c>
      <c r="N950" s="126">
        <v>5</v>
      </c>
      <c r="Q950" s="126">
        <v>0</v>
      </c>
      <c r="U950" s="126">
        <v>5</v>
      </c>
      <c r="V950" s="126" t="s">
        <v>3507</v>
      </c>
      <c r="W950" s="126">
        <v>3</v>
      </c>
      <c r="X950" s="126">
        <v>4</v>
      </c>
      <c r="Y950" s="126">
        <v>15</v>
      </c>
      <c r="Z950" s="126">
        <v>0</v>
      </c>
      <c r="AA950" s="126">
        <v>0</v>
      </c>
      <c r="AB950" s="126">
        <v>0</v>
      </c>
      <c r="AC950" s="126">
        <v>0</v>
      </c>
      <c r="AD950" s="126">
        <v>0</v>
      </c>
      <c r="AE950" s="126">
        <v>1</v>
      </c>
      <c r="AF950" s="126">
        <v>0.2</v>
      </c>
      <c r="AG950" s="126">
        <v>0</v>
      </c>
      <c r="AH950" s="126">
        <v>0</v>
      </c>
      <c r="AI950" s="126">
        <v>1</v>
      </c>
      <c r="BR950" s="126">
        <v>12</v>
      </c>
      <c r="BS950" s="126">
        <v>12</v>
      </c>
      <c r="BT950" s="126">
        <v>14</v>
      </c>
      <c r="BV950" s="126">
        <v>6</v>
      </c>
      <c r="BW950" s="126">
        <v>6</v>
      </c>
      <c r="BX950" s="126">
        <v>1</v>
      </c>
      <c r="BY950" s="126">
        <v>0</v>
      </c>
      <c r="BZ950" s="126">
        <v>47</v>
      </c>
      <c r="CA950" s="126">
        <v>27</v>
      </c>
    </row>
    <row r="951" spans="1:79" s="126" customFormat="1" ht="11.25" customHeight="1" x14ac:dyDescent="0.2">
      <c r="A951" s="126" t="s">
        <v>6131</v>
      </c>
      <c r="B951" s="20">
        <v>255</v>
      </c>
      <c r="C951" s="20" t="str">
        <f>VLOOKUP(File2Modul(A951),ModulVerantwortung,2,FALSE)</f>
        <v>winkho06</v>
      </c>
      <c r="D951" s="20"/>
      <c r="E951" s="109" t="s">
        <v>4120</v>
      </c>
      <c r="F951" s="126">
        <v>1</v>
      </c>
      <c r="G951" s="126">
        <v>0</v>
      </c>
      <c r="H951" s="126">
        <v>0</v>
      </c>
      <c r="I951" s="126">
        <v>1</v>
      </c>
      <c r="J951" s="126">
        <v>0</v>
      </c>
      <c r="K951" s="126">
        <v>4</v>
      </c>
      <c r="L951" s="126">
        <v>3</v>
      </c>
      <c r="M951" s="143" t="s">
        <v>6137</v>
      </c>
      <c r="N951" s="126">
        <v>7</v>
      </c>
      <c r="Q951" s="126">
        <v>0</v>
      </c>
      <c r="U951" s="126">
        <v>7</v>
      </c>
      <c r="V951" s="126" t="s">
        <v>3507</v>
      </c>
      <c r="W951" s="126">
        <v>3</v>
      </c>
      <c r="X951" s="126">
        <v>4</v>
      </c>
      <c r="Y951" s="126">
        <v>15</v>
      </c>
      <c r="Z951" s="126">
        <v>0</v>
      </c>
      <c r="AA951" s="126">
        <v>0</v>
      </c>
      <c r="AB951" s="126">
        <v>0</v>
      </c>
      <c r="AC951" s="126">
        <v>0</v>
      </c>
      <c r="AD951" s="126">
        <v>0</v>
      </c>
      <c r="AE951" s="126">
        <v>1</v>
      </c>
      <c r="AF951" s="126">
        <v>0.14000000000000001</v>
      </c>
      <c r="AG951" s="126">
        <v>0</v>
      </c>
      <c r="AH951" s="126">
        <v>0</v>
      </c>
      <c r="AI951" s="126">
        <v>1</v>
      </c>
      <c r="BR951" s="126">
        <v>11</v>
      </c>
      <c r="BS951" s="126">
        <v>11</v>
      </c>
      <c r="BT951" s="126">
        <v>13</v>
      </c>
      <c r="BV951" s="126">
        <v>8</v>
      </c>
      <c r="BW951" s="126">
        <v>8</v>
      </c>
      <c r="BX951" s="126">
        <v>1</v>
      </c>
      <c r="BY951" s="126">
        <v>0</v>
      </c>
      <c r="BZ951" s="126">
        <v>57</v>
      </c>
      <c r="CA951" s="126">
        <v>36</v>
      </c>
    </row>
    <row r="952" spans="1:79" s="126" customFormat="1" ht="11.25" customHeight="1" x14ac:dyDescent="0.2">
      <c r="A952" s="126" t="s">
        <v>6131</v>
      </c>
      <c r="B952" s="20">
        <v>284</v>
      </c>
      <c r="C952" s="20" t="str">
        <f>VLOOKUP(File2Modul(A952),ModulVerantwortung,2,FALSE)</f>
        <v>winkho06</v>
      </c>
      <c r="D952" s="20"/>
      <c r="E952" s="109" t="s">
        <v>4121</v>
      </c>
      <c r="F952" s="126">
        <v>1</v>
      </c>
      <c r="G952" s="126">
        <v>0</v>
      </c>
      <c r="H952" s="126">
        <v>0</v>
      </c>
      <c r="I952" s="126">
        <v>1</v>
      </c>
      <c r="J952" s="126">
        <v>0</v>
      </c>
      <c r="K952" s="126">
        <v>4</v>
      </c>
      <c r="L952" s="126">
        <v>3</v>
      </c>
      <c r="M952" s="143" t="s">
        <v>6138</v>
      </c>
      <c r="N952" s="126">
        <v>7</v>
      </c>
      <c r="Q952" s="126">
        <v>0</v>
      </c>
      <c r="U952" s="126">
        <v>7</v>
      </c>
      <c r="V952" s="126" t="s">
        <v>3507</v>
      </c>
      <c r="W952" s="126">
        <v>3</v>
      </c>
      <c r="X952" s="126">
        <v>4</v>
      </c>
      <c r="Y952" s="126">
        <v>17</v>
      </c>
      <c r="Z952" s="126">
        <v>0</v>
      </c>
      <c r="AA952" s="126">
        <v>0</v>
      </c>
      <c r="AB952" s="126">
        <v>0</v>
      </c>
      <c r="AC952" s="126">
        <v>0</v>
      </c>
      <c r="AD952" s="126">
        <v>0</v>
      </c>
      <c r="AE952" s="126">
        <v>1</v>
      </c>
      <c r="AF952" s="126">
        <v>0.14000000000000001</v>
      </c>
      <c r="AG952" s="126">
        <v>0</v>
      </c>
      <c r="AH952" s="126">
        <v>0</v>
      </c>
      <c r="AI952" s="126">
        <v>1</v>
      </c>
      <c r="BR952" s="126">
        <v>11</v>
      </c>
      <c r="BS952" s="126">
        <v>11</v>
      </c>
      <c r="BT952" s="126">
        <v>12</v>
      </c>
      <c r="BV952" s="126">
        <v>8</v>
      </c>
      <c r="BW952" s="126">
        <v>8</v>
      </c>
      <c r="BX952" s="126">
        <v>1</v>
      </c>
      <c r="BY952" s="126">
        <v>0</v>
      </c>
      <c r="BZ952" s="126">
        <v>55</v>
      </c>
      <c r="CA952" s="126">
        <v>35</v>
      </c>
    </row>
    <row r="953" spans="1:79" s="126" customFormat="1" ht="11.25" customHeight="1" x14ac:dyDescent="0.2">
      <c r="A953" s="126" t="s">
        <v>6131</v>
      </c>
      <c r="B953" s="20">
        <v>316</v>
      </c>
      <c r="C953" s="20" t="str">
        <f>VLOOKUP(File2Modul(A953),ModulVerantwortung,2,FALSE)</f>
        <v>winkho06</v>
      </c>
      <c r="D953" s="20"/>
      <c r="E953" s="109" t="s">
        <v>4122</v>
      </c>
      <c r="F953" s="126">
        <v>1</v>
      </c>
      <c r="G953" s="126">
        <v>0</v>
      </c>
      <c r="H953" s="126">
        <v>0</v>
      </c>
      <c r="I953" s="126">
        <v>1</v>
      </c>
      <c r="J953" s="126">
        <v>0</v>
      </c>
      <c r="K953" s="126">
        <v>3</v>
      </c>
      <c r="L953" s="126">
        <v>3</v>
      </c>
      <c r="M953" s="143" t="s">
        <v>6139</v>
      </c>
      <c r="N953" s="126">
        <v>6</v>
      </c>
      <c r="Q953" s="126">
        <v>0</v>
      </c>
      <c r="U953" s="126">
        <v>6</v>
      </c>
      <c r="V953" s="126" t="s">
        <v>3507</v>
      </c>
      <c r="W953" s="126">
        <v>3</v>
      </c>
      <c r="X953" s="126">
        <v>4</v>
      </c>
      <c r="Y953" s="126">
        <v>16</v>
      </c>
      <c r="Z953" s="126">
        <v>0</v>
      </c>
      <c r="AA953" s="126">
        <v>0</v>
      </c>
      <c r="AB953" s="126">
        <v>0</v>
      </c>
      <c r="AC953" s="126">
        <v>0</v>
      </c>
      <c r="AD953" s="126">
        <v>0</v>
      </c>
      <c r="AE953" s="126">
        <v>1</v>
      </c>
      <c r="AF953" s="126">
        <v>0.17</v>
      </c>
      <c r="AG953" s="126">
        <v>0</v>
      </c>
      <c r="AH953" s="126">
        <v>0</v>
      </c>
      <c r="AI953" s="126">
        <v>1</v>
      </c>
      <c r="BR953" s="126">
        <v>11</v>
      </c>
      <c r="BS953" s="126">
        <v>11</v>
      </c>
      <c r="BT953" s="126">
        <v>13</v>
      </c>
      <c r="BV953" s="126">
        <v>7</v>
      </c>
      <c r="BW953" s="126">
        <v>7</v>
      </c>
      <c r="BX953" s="126">
        <v>1</v>
      </c>
      <c r="BY953" s="126">
        <v>0</v>
      </c>
      <c r="BZ953" s="126">
        <v>51</v>
      </c>
      <c r="CA953" s="126">
        <v>31</v>
      </c>
    </row>
    <row r="954" spans="1:79" s="126" customFormat="1" ht="11.25" customHeight="1" x14ac:dyDescent="0.2">
      <c r="A954" s="126" t="s">
        <v>6131</v>
      </c>
      <c r="B954" s="20">
        <v>347</v>
      </c>
      <c r="C954" s="20" t="str">
        <f>VLOOKUP(File2Modul(A954),ModulVerantwortung,2,FALSE)</f>
        <v>winkho06</v>
      </c>
      <c r="D954" s="20"/>
      <c r="E954" s="109" t="s">
        <v>4123</v>
      </c>
      <c r="F954" s="126">
        <v>1</v>
      </c>
      <c r="G954" s="126">
        <v>0</v>
      </c>
      <c r="H954" s="126">
        <v>0</v>
      </c>
      <c r="I954" s="126">
        <v>1</v>
      </c>
      <c r="J954" s="126">
        <v>0</v>
      </c>
      <c r="K954" s="126">
        <v>2</v>
      </c>
      <c r="L954" s="126">
        <v>3</v>
      </c>
      <c r="M954" s="143" t="s">
        <v>6140</v>
      </c>
      <c r="N954" s="126">
        <v>5</v>
      </c>
      <c r="Q954" s="126">
        <v>0</v>
      </c>
      <c r="U954" s="126">
        <v>5</v>
      </c>
      <c r="V954" s="126" t="s">
        <v>3507</v>
      </c>
      <c r="W954" s="126">
        <v>3</v>
      </c>
      <c r="X954" s="126">
        <v>4</v>
      </c>
      <c r="Y954" s="126">
        <v>15</v>
      </c>
      <c r="Z954" s="126">
        <v>0</v>
      </c>
      <c r="AA954" s="126">
        <v>0</v>
      </c>
      <c r="AB954" s="126">
        <v>0</v>
      </c>
      <c r="AC954" s="126">
        <v>0</v>
      </c>
      <c r="AD954" s="126">
        <v>0</v>
      </c>
      <c r="AE954" s="126">
        <v>1</v>
      </c>
      <c r="AF954" s="126">
        <v>0.2</v>
      </c>
      <c r="AG954" s="126">
        <v>0</v>
      </c>
      <c r="AH954" s="126">
        <v>0</v>
      </c>
      <c r="AI954" s="126">
        <v>1</v>
      </c>
      <c r="BR954" s="126">
        <v>12</v>
      </c>
      <c r="BS954" s="126">
        <v>12</v>
      </c>
      <c r="BT954" s="126">
        <v>14</v>
      </c>
      <c r="BV954" s="126">
        <v>6</v>
      </c>
      <c r="BW954" s="126">
        <v>6</v>
      </c>
      <c r="BX954" s="126">
        <v>1</v>
      </c>
      <c r="BY954" s="126">
        <v>0</v>
      </c>
      <c r="BZ954" s="126">
        <v>47</v>
      </c>
      <c r="CA954" s="126">
        <v>27</v>
      </c>
    </row>
    <row r="955" spans="1:79" s="126" customFormat="1" ht="11.25" customHeight="1" x14ac:dyDescent="0.2">
      <c r="A955" s="126" t="s">
        <v>6131</v>
      </c>
      <c r="B955" s="20">
        <v>379</v>
      </c>
      <c r="C955" s="20" t="str">
        <f>VLOOKUP(File2Modul(A955),ModulVerantwortung,2,FALSE)</f>
        <v>winkho06</v>
      </c>
      <c r="D955" s="20"/>
      <c r="E955" s="109" t="s">
        <v>4124</v>
      </c>
      <c r="F955" s="126">
        <v>1</v>
      </c>
      <c r="G955" s="126">
        <v>0</v>
      </c>
      <c r="H955" s="126">
        <v>0</v>
      </c>
      <c r="I955" s="126">
        <v>1</v>
      </c>
      <c r="J955" s="126">
        <v>0</v>
      </c>
      <c r="K955" s="126">
        <v>2</v>
      </c>
      <c r="L955" s="126">
        <v>3</v>
      </c>
      <c r="M955" s="143" t="s">
        <v>6141</v>
      </c>
      <c r="N955" s="126">
        <v>5</v>
      </c>
      <c r="Q955" s="126">
        <v>0</v>
      </c>
      <c r="U955" s="126">
        <v>5</v>
      </c>
      <c r="V955" s="126" t="s">
        <v>3507</v>
      </c>
      <c r="W955" s="126">
        <v>3</v>
      </c>
      <c r="X955" s="126">
        <v>4</v>
      </c>
      <c r="Y955" s="126">
        <v>16</v>
      </c>
      <c r="Z955" s="126">
        <v>0</v>
      </c>
      <c r="AA955" s="126">
        <v>0</v>
      </c>
      <c r="AB955" s="126">
        <v>0</v>
      </c>
      <c r="AC955" s="126">
        <v>0</v>
      </c>
      <c r="AD955" s="126">
        <v>0</v>
      </c>
      <c r="AE955" s="126">
        <v>1</v>
      </c>
      <c r="AF955" s="126">
        <v>0.2</v>
      </c>
      <c r="AG955" s="126">
        <v>0</v>
      </c>
      <c r="AH955" s="126">
        <v>0</v>
      </c>
      <c r="AI955" s="126">
        <v>1</v>
      </c>
      <c r="BR955" s="126">
        <v>12</v>
      </c>
      <c r="BS955" s="126">
        <v>12</v>
      </c>
      <c r="BT955" s="126">
        <v>14</v>
      </c>
      <c r="BV955" s="126">
        <v>6</v>
      </c>
      <c r="BW955" s="126">
        <v>6</v>
      </c>
      <c r="BX955" s="126">
        <v>1</v>
      </c>
      <c r="BY955" s="126">
        <v>0</v>
      </c>
      <c r="BZ955" s="126">
        <v>47</v>
      </c>
      <c r="CA955" s="126">
        <v>27</v>
      </c>
    </row>
    <row r="956" spans="1:79" s="126" customFormat="1" ht="11.25" customHeight="1" x14ac:dyDescent="0.2">
      <c r="A956" s="126" t="s">
        <v>6131</v>
      </c>
      <c r="B956" s="20">
        <v>0</v>
      </c>
      <c r="C956" s="20" t="str">
        <f>VLOOKUP(File2Modul(A956),ModulVerantwortung,2,FALSE)</f>
        <v>winkho06</v>
      </c>
      <c r="D956" s="20"/>
      <c r="E956" s="109" t="s">
        <v>6131</v>
      </c>
      <c r="M956" s="143"/>
      <c r="O956" s="126">
        <f>IF(ISNUMBER(T956),IF(T956&lt;&gt;0,S956/T956,O$23),"")</f>
        <v>1.3513513513513513</v>
      </c>
      <c r="P956" s="126">
        <f>IF(AND(ISNUMBER(AQ956),ISNUMBER(AR956)),IF(OR(AQ956&lt;&gt;0,AR956&lt;&gt;0),(T956+BG956)/(AQ956+AR956),P$23),"")</f>
        <v>5988024.3952095807</v>
      </c>
      <c r="S956" s="126">
        <v>100</v>
      </c>
      <c r="T956" s="126">
        <v>74</v>
      </c>
      <c r="AJ956" s="126" t="s">
        <v>3502</v>
      </c>
      <c r="AK956" s="126">
        <v>2</v>
      </c>
      <c r="AL956" s="126">
        <v>0</v>
      </c>
      <c r="AM956" s="126">
        <v>11</v>
      </c>
      <c r="AN956" s="126">
        <v>19</v>
      </c>
      <c r="AO956" s="126" t="s">
        <v>3503</v>
      </c>
      <c r="AP956" s="126">
        <v>78</v>
      </c>
      <c r="AQ956" s="126">
        <v>35</v>
      </c>
      <c r="AR956" s="126">
        <v>132</v>
      </c>
      <c r="AS956" s="126">
        <v>1000000000</v>
      </c>
      <c r="AT956" s="126">
        <v>951</v>
      </c>
      <c r="AU956" s="126">
        <v>1109</v>
      </c>
      <c r="AV956" s="126">
        <v>3969</v>
      </c>
      <c r="AW956" s="126">
        <v>14599391.560000001</v>
      </c>
      <c r="AX956" s="126">
        <v>1000000000</v>
      </c>
      <c r="AY956" s="126">
        <v>1000000000</v>
      </c>
      <c r="AZ956" s="126">
        <v>17966265018496.398</v>
      </c>
      <c r="BA956" s="126">
        <v>0.37</v>
      </c>
      <c r="BB956" s="126">
        <v>100</v>
      </c>
      <c r="BC956" s="126">
        <v>226502640</v>
      </c>
      <c r="BD956" s="126">
        <v>397</v>
      </c>
      <c r="BE956" s="126">
        <v>117</v>
      </c>
      <c r="BF956" s="126">
        <v>486</v>
      </c>
      <c r="BG956" s="126">
        <v>1000000000</v>
      </c>
      <c r="BH956" s="126">
        <v>77</v>
      </c>
      <c r="BI956" s="126" t="s">
        <v>3504</v>
      </c>
      <c r="BJ956" s="126">
        <v>0.91</v>
      </c>
      <c r="BK956" s="126">
        <v>1.0660000000000001</v>
      </c>
      <c r="BL956" s="126">
        <v>1.1879999999999999</v>
      </c>
      <c r="BM956" s="126">
        <v>2.4119999999999999</v>
      </c>
      <c r="BN956" s="126">
        <v>2.5569999999999999</v>
      </c>
      <c r="BO956" s="126">
        <v>2.6419999999999999</v>
      </c>
      <c r="BP956" s="126" t="s">
        <v>3505</v>
      </c>
      <c r="BQ956" s="126">
        <v>0.752</v>
      </c>
    </row>
    <row r="957" spans="1:79" s="126" customFormat="1" ht="11.25" customHeight="1" x14ac:dyDescent="0.2">
      <c r="A957" s="126" t="s">
        <v>6142</v>
      </c>
      <c r="B957" s="20">
        <v>75</v>
      </c>
      <c r="C957" s="20" t="str">
        <f>VLOOKUP(File2Modul(A957),ModulVerantwortung,2,FALSE)</f>
        <v>winkho06</v>
      </c>
      <c r="D957" s="20"/>
      <c r="E957" s="109" t="s">
        <v>4125</v>
      </c>
      <c r="F957" s="126">
        <v>1</v>
      </c>
      <c r="G957" s="126">
        <v>0</v>
      </c>
      <c r="H957" s="126">
        <v>0</v>
      </c>
      <c r="I957" s="126">
        <v>1</v>
      </c>
      <c r="J957" s="126">
        <v>0</v>
      </c>
      <c r="K957" s="126">
        <v>1</v>
      </c>
      <c r="L957" s="126">
        <v>0</v>
      </c>
      <c r="M957" s="143"/>
      <c r="N957" s="126">
        <v>2</v>
      </c>
      <c r="Q957" s="126">
        <v>0</v>
      </c>
      <c r="U957" s="126">
        <v>2</v>
      </c>
      <c r="V957" s="126" t="s">
        <v>3507</v>
      </c>
      <c r="W957" s="126">
        <v>0</v>
      </c>
      <c r="X957" s="126">
        <v>1</v>
      </c>
      <c r="Y957" s="126">
        <v>3</v>
      </c>
      <c r="Z957" s="126">
        <v>0</v>
      </c>
      <c r="AA957" s="126">
        <v>0</v>
      </c>
      <c r="AB957" s="126">
        <v>0</v>
      </c>
      <c r="AC957" s="126">
        <v>0</v>
      </c>
      <c r="AD957" s="126">
        <v>0</v>
      </c>
      <c r="AE957" s="126">
        <v>0</v>
      </c>
      <c r="AF957" s="126">
        <v>0.5</v>
      </c>
      <c r="AG957" s="126">
        <v>0</v>
      </c>
      <c r="AH957" s="126">
        <v>0</v>
      </c>
      <c r="AI957" s="126">
        <v>1</v>
      </c>
      <c r="BR957" s="126">
        <v>9</v>
      </c>
      <c r="BS957" s="126">
        <v>9</v>
      </c>
      <c r="BT957" s="126">
        <v>9</v>
      </c>
      <c r="BV957" s="126">
        <v>2</v>
      </c>
      <c r="BW957" s="126">
        <v>2</v>
      </c>
      <c r="BX957" s="126">
        <v>1</v>
      </c>
      <c r="BY957" s="126">
        <v>0</v>
      </c>
      <c r="BZ957" s="126">
        <v>12</v>
      </c>
      <c r="CA957" s="126">
        <v>7</v>
      </c>
    </row>
    <row r="958" spans="1:79" s="126" customFormat="1" ht="11.25" customHeight="1" x14ac:dyDescent="0.2">
      <c r="A958" s="126" t="s">
        <v>6142</v>
      </c>
      <c r="B958" s="20">
        <v>92</v>
      </c>
      <c r="C958" s="20" t="str">
        <f>VLOOKUP(File2Modul(A958),ModulVerantwortung,2,FALSE)</f>
        <v>winkho06</v>
      </c>
      <c r="D958" s="20"/>
      <c r="E958" s="109" t="s">
        <v>4126</v>
      </c>
      <c r="F958" s="126">
        <v>2</v>
      </c>
      <c r="G958" s="126">
        <v>1</v>
      </c>
      <c r="H958" s="126">
        <v>0</v>
      </c>
      <c r="I958" s="126">
        <v>2</v>
      </c>
      <c r="J958" s="126">
        <v>0</v>
      </c>
      <c r="K958" s="126">
        <v>3</v>
      </c>
      <c r="L958" s="126">
        <v>0</v>
      </c>
      <c r="M958" s="143"/>
      <c r="N958" s="126">
        <v>4</v>
      </c>
      <c r="Q958" s="126">
        <v>1</v>
      </c>
      <c r="U958" s="126">
        <v>5</v>
      </c>
      <c r="V958" s="126" t="s">
        <v>3513</v>
      </c>
      <c r="W958" s="126">
        <v>0</v>
      </c>
      <c r="X958" s="126">
        <v>2</v>
      </c>
      <c r="Y958" s="126">
        <v>9</v>
      </c>
      <c r="Z958" s="126">
        <v>0</v>
      </c>
      <c r="AA958" s="126">
        <v>0</v>
      </c>
      <c r="AB958" s="126">
        <v>0</v>
      </c>
      <c r="AC958" s="126">
        <v>0</v>
      </c>
      <c r="AD958" s="126">
        <v>1</v>
      </c>
      <c r="AE958" s="126">
        <v>1</v>
      </c>
      <c r="AF958" s="126">
        <v>0.4</v>
      </c>
      <c r="AG958" s="126">
        <v>0</v>
      </c>
      <c r="AH958" s="126">
        <v>0</v>
      </c>
      <c r="AI958" s="126">
        <v>1</v>
      </c>
      <c r="BR958" s="126">
        <v>9</v>
      </c>
      <c r="BS958" s="126">
        <v>11</v>
      </c>
      <c r="BT958" s="126">
        <v>14</v>
      </c>
      <c r="BV958" s="126">
        <v>6</v>
      </c>
      <c r="BW958" s="126">
        <v>5</v>
      </c>
      <c r="BX958" s="126">
        <v>1</v>
      </c>
      <c r="BY958" s="126">
        <v>0</v>
      </c>
      <c r="BZ958" s="126">
        <v>39</v>
      </c>
      <c r="CA958" s="126">
        <v>19</v>
      </c>
    </row>
    <row r="959" spans="1:79" s="126" customFormat="1" ht="11.25" customHeight="1" x14ac:dyDescent="0.2">
      <c r="A959" s="126" t="s">
        <v>6142</v>
      </c>
      <c r="B959" s="20">
        <v>115</v>
      </c>
      <c r="C959" s="20" t="str">
        <f>VLOOKUP(File2Modul(A959),ModulVerantwortung,2,FALSE)</f>
        <v>winkho06</v>
      </c>
      <c r="D959" s="20"/>
      <c r="E959" s="109" t="s">
        <v>4127</v>
      </c>
      <c r="F959" s="126">
        <v>1</v>
      </c>
      <c r="G959" s="126">
        <v>0</v>
      </c>
      <c r="H959" s="126">
        <v>0</v>
      </c>
      <c r="I959" s="126">
        <v>1</v>
      </c>
      <c r="J959" s="126">
        <v>0</v>
      </c>
      <c r="K959" s="126">
        <v>1</v>
      </c>
      <c r="L959" s="126">
        <v>0</v>
      </c>
      <c r="M959" s="143"/>
      <c r="N959" s="126">
        <v>1</v>
      </c>
      <c r="Q959" s="126">
        <v>0</v>
      </c>
      <c r="U959" s="126">
        <v>1</v>
      </c>
      <c r="V959" s="126" t="s">
        <v>3507</v>
      </c>
      <c r="W959" s="126">
        <v>0</v>
      </c>
      <c r="X959" s="126">
        <v>1</v>
      </c>
      <c r="Y959" s="126">
        <v>1</v>
      </c>
      <c r="Z959" s="126">
        <v>0</v>
      </c>
      <c r="AA959" s="126">
        <v>0</v>
      </c>
      <c r="AB959" s="126">
        <v>0</v>
      </c>
      <c r="AC959" s="126">
        <v>0</v>
      </c>
      <c r="AD959" s="126">
        <v>0</v>
      </c>
      <c r="AE959" s="126">
        <v>0</v>
      </c>
      <c r="AF959" s="126">
        <v>1</v>
      </c>
      <c r="AG959" s="126">
        <v>0</v>
      </c>
      <c r="AH959" s="126">
        <v>0</v>
      </c>
      <c r="AI959" s="126">
        <v>1</v>
      </c>
      <c r="BR959" s="126">
        <v>12</v>
      </c>
      <c r="BS959" s="126">
        <v>12</v>
      </c>
      <c r="BT959" s="126">
        <v>12</v>
      </c>
      <c r="BV959" s="126">
        <v>1</v>
      </c>
      <c r="BW959" s="126">
        <v>1</v>
      </c>
      <c r="BX959" s="126">
        <v>1</v>
      </c>
      <c r="BY959" s="126">
        <v>0</v>
      </c>
      <c r="BZ959" s="126">
        <v>8</v>
      </c>
      <c r="CA959" s="126">
        <v>4</v>
      </c>
    </row>
    <row r="960" spans="1:79" s="126" customFormat="1" ht="11.25" customHeight="1" x14ac:dyDescent="0.2">
      <c r="A960" s="126" t="s">
        <v>6142</v>
      </c>
      <c r="B960" s="20">
        <v>132</v>
      </c>
      <c r="C960" s="20" t="str">
        <f>VLOOKUP(File2Modul(A960),ModulVerantwortung,2,FALSE)</f>
        <v>winkho06</v>
      </c>
      <c r="D960" s="20"/>
      <c r="E960" s="109" t="s">
        <v>4128</v>
      </c>
      <c r="F960" s="126">
        <v>2</v>
      </c>
      <c r="G960" s="126">
        <v>1</v>
      </c>
      <c r="H960" s="126">
        <v>0</v>
      </c>
      <c r="I960" s="126">
        <v>2</v>
      </c>
      <c r="J960" s="126">
        <v>1</v>
      </c>
      <c r="K960" s="126">
        <v>3</v>
      </c>
      <c r="L960" s="126">
        <v>1</v>
      </c>
      <c r="M960" s="143" t="s">
        <v>4129</v>
      </c>
      <c r="N960" s="126">
        <v>7</v>
      </c>
      <c r="Q960" s="126">
        <v>1</v>
      </c>
      <c r="U960" s="126">
        <v>10</v>
      </c>
      <c r="V960" s="126" t="s">
        <v>3513</v>
      </c>
      <c r="W960" s="126">
        <v>2</v>
      </c>
      <c r="X960" s="126">
        <v>4</v>
      </c>
      <c r="Y960" s="126">
        <v>22</v>
      </c>
      <c r="Z960" s="126">
        <v>0</v>
      </c>
      <c r="AA960" s="126">
        <v>0</v>
      </c>
      <c r="AB960" s="126">
        <v>0</v>
      </c>
      <c r="AC960" s="126">
        <v>0</v>
      </c>
      <c r="AD960" s="126">
        <v>1</v>
      </c>
      <c r="AE960" s="126">
        <v>2</v>
      </c>
      <c r="AF960" s="126">
        <v>0.2</v>
      </c>
      <c r="AG960" s="126">
        <v>0</v>
      </c>
      <c r="AH960" s="126">
        <v>0</v>
      </c>
      <c r="AI960" s="126">
        <v>1</v>
      </c>
      <c r="BR960" s="126">
        <v>8</v>
      </c>
      <c r="BS960" s="126">
        <v>10</v>
      </c>
      <c r="BT960" s="126">
        <v>13</v>
      </c>
      <c r="BV960" s="126">
        <v>11</v>
      </c>
      <c r="BW960" s="126">
        <v>9</v>
      </c>
      <c r="BX960" s="126">
        <v>1</v>
      </c>
      <c r="BY960" s="126">
        <v>0</v>
      </c>
      <c r="BZ960" s="126">
        <v>62</v>
      </c>
      <c r="CA960" s="126">
        <v>33</v>
      </c>
    </row>
    <row r="961" spans="1:83" s="126" customFormat="1" ht="11.25" customHeight="1" x14ac:dyDescent="0.2">
      <c r="A961" s="126" t="s">
        <v>6142</v>
      </c>
      <c r="B961" s="20">
        <v>169</v>
      </c>
      <c r="C961" s="20" t="str">
        <f>VLOOKUP(File2Modul(A961),ModulVerantwortung,2,FALSE)</f>
        <v>winkho06</v>
      </c>
      <c r="D961" s="20"/>
      <c r="E961" s="109" t="s">
        <v>4130</v>
      </c>
      <c r="F961" s="126">
        <v>5</v>
      </c>
      <c r="G961" s="126">
        <v>3</v>
      </c>
      <c r="H961" s="126">
        <v>0</v>
      </c>
      <c r="I961" s="126">
        <v>5</v>
      </c>
      <c r="J961" s="126">
        <v>1</v>
      </c>
      <c r="K961" s="126">
        <v>4</v>
      </c>
      <c r="L961" s="126">
        <v>2</v>
      </c>
      <c r="M961" s="143" t="s">
        <v>4131</v>
      </c>
      <c r="N961" s="126">
        <v>13</v>
      </c>
      <c r="Q961" s="126">
        <v>0</v>
      </c>
      <c r="U961" s="126">
        <v>17</v>
      </c>
      <c r="V961" s="126" t="s">
        <v>4001</v>
      </c>
      <c r="W961" s="126">
        <v>5</v>
      </c>
      <c r="X961" s="126">
        <v>10</v>
      </c>
      <c r="Y961" s="126">
        <v>60</v>
      </c>
      <c r="Z961" s="126">
        <v>0</v>
      </c>
      <c r="AA961" s="126">
        <v>0</v>
      </c>
      <c r="AB961" s="126">
        <v>0</v>
      </c>
      <c r="AC961" s="126">
        <v>0</v>
      </c>
      <c r="AD961" s="126">
        <v>1</v>
      </c>
      <c r="AE961" s="126">
        <v>2</v>
      </c>
      <c r="AF961" s="126">
        <v>0.28999999999999998</v>
      </c>
      <c r="AG961" s="126">
        <v>1</v>
      </c>
      <c r="AH961" s="126">
        <v>3</v>
      </c>
      <c r="AI961" s="126">
        <v>1</v>
      </c>
      <c r="BR961" s="126">
        <v>9</v>
      </c>
      <c r="BS961" s="126">
        <v>13</v>
      </c>
      <c r="BT961" s="126">
        <v>16</v>
      </c>
      <c r="BV961" s="126">
        <v>21</v>
      </c>
      <c r="BW961" s="126">
        <v>15</v>
      </c>
      <c r="BX961" s="126">
        <v>1</v>
      </c>
      <c r="BY961" s="126">
        <v>0</v>
      </c>
      <c r="BZ961" s="126">
        <v>144</v>
      </c>
      <c r="CA961" s="126">
        <v>65</v>
      </c>
    </row>
    <row r="962" spans="1:83" s="126" customFormat="1" ht="11.25" customHeight="1" x14ac:dyDescent="0.2">
      <c r="A962" s="126" t="s">
        <v>6142</v>
      </c>
      <c r="B962" s="20">
        <v>243</v>
      </c>
      <c r="C962" s="20" t="str">
        <f>VLOOKUP(File2Modul(A962),ModulVerantwortung,2,FALSE)</f>
        <v>winkho06</v>
      </c>
      <c r="D962" s="20"/>
      <c r="E962" s="109" t="s">
        <v>4132</v>
      </c>
      <c r="F962" s="126">
        <v>2</v>
      </c>
      <c r="G962" s="126">
        <v>1</v>
      </c>
      <c r="H962" s="126">
        <v>0</v>
      </c>
      <c r="I962" s="126">
        <v>2</v>
      </c>
      <c r="J962" s="126">
        <v>1</v>
      </c>
      <c r="K962" s="126">
        <v>3</v>
      </c>
      <c r="L962" s="126">
        <v>3</v>
      </c>
      <c r="M962" s="143" t="s">
        <v>4133</v>
      </c>
      <c r="N962" s="126">
        <v>7</v>
      </c>
      <c r="Q962" s="126">
        <v>0</v>
      </c>
      <c r="U962" s="126">
        <v>11</v>
      </c>
      <c r="V962" s="126" t="s">
        <v>4097</v>
      </c>
      <c r="W962" s="126">
        <v>3</v>
      </c>
      <c r="X962" s="126">
        <v>5</v>
      </c>
      <c r="Y962" s="126">
        <v>25</v>
      </c>
      <c r="Z962" s="126">
        <v>0</v>
      </c>
      <c r="AA962" s="126">
        <v>0</v>
      </c>
      <c r="AB962" s="126">
        <v>0</v>
      </c>
      <c r="AC962" s="126">
        <v>0</v>
      </c>
      <c r="AD962" s="126">
        <v>1</v>
      </c>
      <c r="AE962" s="126">
        <v>2</v>
      </c>
      <c r="AF962" s="126">
        <v>0.18</v>
      </c>
      <c r="AG962" s="126">
        <v>0</v>
      </c>
      <c r="AH962" s="126">
        <v>2</v>
      </c>
      <c r="AI962" s="126">
        <v>1</v>
      </c>
      <c r="BR962" s="126">
        <v>11</v>
      </c>
      <c r="BS962" s="126">
        <v>13</v>
      </c>
      <c r="BT962" s="126">
        <v>17</v>
      </c>
      <c r="BV962" s="126">
        <v>11</v>
      </c>
      <c r="BW962" s="126">
        <v>9</v>
      </c>
      <c r="BX962" s="126">
        <v>1</v>
      </c>
      <c r="BY962" s="126">
        <v>0</v>
      </c>
      <c r="BZ962" s="126">
        <v>83</v>
      </c>
      <c r="CA962" s="126">
        <v>40</v>
      </c>
    </row>
    <row r="963" spans="1:83" s="126" customFormat="1" ht="11.25" customHeight="1" x14ac:dyDescent="0.2">
      <c r="A963" s="126" t="s">
        <v>6142</v>
      </c>
      <c r="B963" s="20">
        <v>283</v>
      </c>
      <c r="C963" s="20" t="str">
        <f>VLOOKUP(File2Modul(A963),ModulVerantwortung,2,FALSE)</f>
        <v>winkho06</v>
      </c>
      <c r="D963" s="20"/>
      <c r="E963" s="109" t="s">
        <v>4134</v>
      </c>
      <c r="F963" s="126">
        <v>2</v>
      </c>
      <c r="G963" s="126">
        <v>1</v>
      </c>
      <c r="H963" s="126">
        <v>0</v>
      </c>
      <c r="I963" s="126">
        <v>2</v>
      </c>
      <c r="J963" s="126">
        <v>1</v>
      </c>
      <c r="K963" s="126">
        <v>5</v>
      </c>
      <c r="L963" s="126">
        <v>2</v>
      </c>
      <c r="M963" s="143" t="s">
        <v>4135</v>
      </c>
      <c r="N963" s="126">
        <v>11</v>
      </c>
      <c r="Q963" s="126">
        <v>0</v>
      </c>
      <c r="U963" s="126">
        <v>14</v>
      </c>
      <c r="V963" s="126" t="s">
        <v>3885</v>
      </c>
      <c r="W963" s="126">
        <v>3</v>
      </c>
      <c r="X963" s="126">
        <v>5</v>
      </c>
      <c r="Y963" s="126">
        <v>32</v>
      </c>
      <c r="Z963" s="126">
        <v>0</v>
      </c>
      <c r="AA963" s="126">
        <v>0</v>
      </c>
      <c r="AB963" s="126">
        <v>0</v>
      </c>
      <c r="AC963" s="126">
        <v>0</v>
      </c>
      <c r="AD963" s="126">
        <v>1</v>
      </c>
      <c r="AE963" s="126">
        <v>2</v>
      </c>
      <c r="AF963" s="126">
        <v>0.14000000000000001</v>
      </c>
      <c r="AG963" s="126">
        <v>0</v>
      </c>
      <c r="AH963" s="126">
        <v>1</v>
      </c>
      <c r="AI963" s="126">
        <v>1</v>
      </c>
      <c r="BR963" s="126">
        <v>9</v>
      </c>
      <c r="BS963" s="126">
        <v>10</v>
      </c>
      <c r="BT963" s="126">
        <v>12</v>
      </c>
      <c r="BV963" s="126">
        <v>15</v>
      </c>
      <c r="BW963" s="126">
        <v>13</v>
      </c>
      <c r="BX963" s="126">
        <v>1</v>
      </c>
      <c r="BY963" s="126">
        <v>0</v>
      </c>
      <c r="BZ963" s="126">
        <v>95</v>
      </c>
      <c r="CA963" s="126">
        <v>47</v>
      </c>
    </row>
    <row r="964" spans="1:83" s="126" customFormat="1" ht="11.25" customHeight="1" x14ac:dyDescent="0.2">
      <c r="A964" s="126" t="s">
        <v>6142</v>
      </c>
      <c r="B964" s="20">
        <v>328</v>
      </c>
      <c r="C964" s="20" t="str">
        <f>VLOOKUP(File2Modul(A964),ModulVerantwortung,2,FALSE)</f>
        <v>winkho06</v>
      </c>
      <c r="D964" s="20"/>
      <c r="E964" s="109" t="s">
        <v>4136</v>
      </c>
      <c r="F964" s="126">
        <v>6</v>
      </c>
      <c r="G964" s="126">
        <v>4</v>
      </c>
      <c r="H964" s="126">
        <v>0</v>
      </c>
      <c r="I964" s="126">
        <v>6</v>
      </c>
      <c r="J964" s="126">
        <v>1</v>
      </c>
      <c r="K964" s="126">
        <v>5</v>
      </c>
      <c r="L964" s="126">
        <v>5</v>
      </c>
      <c r="M964" s="143" t="s">
        <v>4137</v>
      </c>
      <c r="N964" s="126">
        <v>16</v>
      </c>
      <c r="Q964" s="126">
        <v>0</v>
      </c>
      <c r="U964" s="126">
        <v>20</v>
      </c>
      <c r="V964" s="126" t="s">
        <v>3836</v>
      </c>
      <c r="W964" s="126">
        <v>6</v>
      </c>
      <c r="X964" s="126">
        <v>12</v>
      </c>
      <c r="Y964" s="126">
        <v>49</v>
      </c>
      <c r="Z964" s="126">
        <v>0</v>
      </c>
      <c r="AA964" s="126">
        <v>0</v>
      </c>
      <c r="AB964" s="126">
        <v>0</v>
      </c>
      <c r="AC964" s="126">
        <v>0</v>
      </c>
      <c r="AD964" s="126">
        <v>1</v>
      </c>
      <c r="AE964" s="126">
        <v>2</v>
      </c>
      <c r="AF964" s="126">
        <v>0.3</v>
      </c>
      <c r="AG964" s="126">
        <v>1</v>
      </c>
      <c r="AH964" s="126">
        <v>1</v>
      </c>
      <c r="AI964" s="126">
        <v>1</v>
      </c>
      <c r="BR964" s="126">
        <v>8</v>
      </c>
      <c r="BS964" s="126">
        <v>11</v>
      </c>
      <c r="BT964" s="126">
        <v>13</v>
      </c>
      <c r="BV964" s="126">
        <v>25</v>
      </c>
      <c r="BW964" s="126">
        <v>18</v>
      </c>
      <c r="BX964" s="126">
        <v>1</v>
      </c>
      <c r="BY964" s="126">
        <v>0</v>
      </c>
      <c r="BZ964" s="126">
        <v>146</v>
      </c>
      <c r="CA964" s="126">
        <v>66</v>
      </c>
    </row>
    <row r="965" spans="1:83" s="126" customFormat="1" ht="11.25" customHeight="1" x14ac:dyDescent="0.2">
      <c r="A965" s="126" t="s">
        <v>6142</v>
      </c>
      <c r="B965" s="20">
        <v>394</v>
      </c>
      <c r="C965" s="20" t="str">
        <f>VLOOKUP(File2Modul(A965),ModulVerantwortung,2,FALSE)</f>
        <v>winkho06</v>
      </c>
      <c r="D965" s="20"/>
      <c r="E965" s="109" t="s">
        <v>4138</v>
      </c>
      <c r="F965" s="126">
        <v>2</v>
      </c>
      <c r="G965" s="126">
        <v>1</v>
      </c>
      <c r="H965" s="126">
        <v>0</v>
      </c>
      <c r="I965" s="126">
        <v>2</v>
      </c>
      <c r="J965" s="126">
        <v>1</v>
      </c>
      <c r="K965" s="126">
        <v>4</v>
      </c>
      <c r="L965" s="126">
        <v>1</v>
      </c>
      <c r="M965" s="143" t="s">
        <v>4139</v>
      </c>
      <c r="N965" s="126">
        <v>7</v>
      </c>
      <c r="Q965" s="126">
        <v>0</v>
      </c>
      <c r="U965" s="126">
        <v>11</v>
      </c>
      <c r="V965" s="126" t="s">
        <v>4097</v>
      </c>
      <c r="W965" s="126">
        <v>1</v>
      </c>
      <c r="X965" s="126">
        <v>3</v>
      </c>
      <c r="Y965" s="126">
        <v>27</v>
      </c>
      <c r="Z965" s="126">
        <v>0</v>
      </c>
      <c r="AA965" s="126">
        <v>0</v>
      </c>
      <c r="AB965" s="126">
        <v>0</v>
      </c>
      <c r="AC965" s="126">
        <v>0</v>
      </c>
      <c r="AD965" s="126">
        <v>1</v>
      </c>
      <c r="AE965" s="126">
        <v>2</v>
      </c>
      <c r="AF965" s="126">
        <v>0.18</v>
      </c>
      <c r="AG965" s="126">
        <v>0</v>
      </c>
      <c r="AH965" s="126">
        <v>2</v>
      </c>
      <c r="AI965" s="126">
        <v>1</v>
      </c>
      <c r="BR965" s="126">
        <v>10</v>
      </c>
      <c r="BS965" s="126">
        <v>12</v>
      </c>
      <c r="BT965" s="126">
        <v>16</v>
      </c>
      <c r="BV965" s="126">
        <v>11</v>
      </c>
      <c r="BW965" s="126">
        <v>9</v>
      </c>
      <c r="BX965" s="126">
        <v>1</v>
      </c>
      <c r="BY965" s="126">
        <v>0</v>
      </c>
      <c r="BZ965" s="126">
        <v>80</v>
      </c>
      <c r="CA965" s="126">
        <v>34</v>
      </c>
    </row>
    <row r="966" spans="1:83" s="126" customFormat="1" ht="11.25" customHeight="1" x14ac:dyDescent="0.2">
      <c r="A966" s="126" t="s">
        <v>6142</v>
      </c>
      <c r="B966" s="20">
        <v>431</v>
      </c>
      <c r="C966" s="20" t="str">
        <f>VLOOKUP(File2Modul(A966),ModulVerantwortung,2,FALSE)</f>
        <v>winkho06</v>
      </c>
      <c r="D966" s="20"/>
      <c r="E966" s="109" t="s">
        <v>4140</v>
      </c>
      <c r="F966" s="126">
        <v>3</v>
      </c>
      <c r="G966" s="126">
        <v>2</v>
      </c>
      <c r="H966" s="126">
        <v>0</v>
      </c>
      <c r="I966" s="126">
        <v>3</v>
      </c>
      <c r="J966" s="126">
        <v>1</v>
      </c>
      <c r="K966" s="126">
        <v>3</v>
      </c>
      <c r="L966" s="126">
        <v>2</v>
      </c>
      <c r="M966" s="143" t="s">
        <v>4141</v>
      </c>
      <c r="N966" s="126">
        <v>8</v>
      </c>
      <c r="Q966" s="126">
        <v>0</v>
      </c>
      <c r="U966" s="126">
        <v>11</v>
      </c>
      <c r="V966" s="126" t="s">
        <v>3988</v>
      </c>
      <c r="W966" s="126">
        <v>3</v>
      </c>
      <c r="X966" s="126">
        <v>6</v>
      </c>
      <c r="Y966" s="126">
        <v>29</v>
      </c>
      <c r="Z966" s="126">
        <v>0</v>
      </c>
      <c r="AA966" s="126">
        <v>0</v>
      </c>
      <c r="AB966" s="126">
        <v>0</v>
      </c>
      <c r="AC966" s="126">
        <v>0</v>
      </c>
      <c r="AD966" s="126">
        <v>1</v>
      </c>
      <c r="AE966" s="126">
        <v>2</v>
      </c>
      <c r="AF966" s="126">
        <v>0.27</v>
      </c>
      <c r="AG966" s="126">
        <v>0</v>
      </c>
      <c r="AH966" s="126">
        <v>2</v>
      </c>
      <c r="AI966" s="126">
        <v>1</v>
      </c>
      <c r="BR966" s="126">
        <v>9</v>
      </c>
      <c r="BS966" s="126">
        <v>12</v>
      </c>
      <c r="BT966" s="126">
        <v>15</v>
      </c>
      <c r="BV966" s="126">
        <v>13</v>
      </c>
      <c r="BW966" s="126">
        <v>10</v>
      </c>
      <c r="BX966" s="126">
        <v>1</v>
      </c>
      <c r="BY966" s="126">
        <v>0</v>
      </c>
      <c r="BZ966" s="126">
        <v>83</v>
      </c>
      <c r="CA966" s="126">
        <v>39</v>
      </c>
    </row>
    <row r="967" spans="1:83" s="126" customFormat="1" ht="11.25" customHeight="1" x14ac:dyDescent="0.2">
      <c r="A967" s="126" t="s">
        <v>6142</v>
      </c>
      <c r="B967" s="20">
        <v>470</v>
      </c>
      <c r="C967" s="20" t="str">
        <f>VLOOKUP(File2Modul(A967),ModulVerantwortung,2,FALSE)</f>
        <v>winkho06</v>
      </c>
      <c r="D967" s="20"/>
      <c r="E967" s="109" t="s">
        <v>4142</v>
      </c>
      <c r="F967" s="126">
        <v>2</v>
      </c>
      <c r="G967" s="126">
        <v>1</v>
      </c>
      <c r="H967" s="126">
        <v>0</v>
      </c>
      <c r="I967" s="126">
        <v>2</v>
      </c>
      <c r="J967" s="126">
        <v>1</v>
      </c>
      <c r="K967" s="126">
        <v>4</v>
      </c>
      <c r="L967" s="126">
        <v>0</v>
      </c>
      <c r="M967" s="143"/>
      <c r="N967" s="126">
        <v>6</v>
      </c>
      <c r="Q967" s="126">
        <v>0</v>
      </c>
      <c r="U967" s="126">
        <v>9</v>
      </c>
      <c r="V967" s="126" t="s">
        <v>3885</v>
      </c>
      <c r="W967" s="126">
        <v>0</v>
      </c>
      <c r="X967" s="126">
        <v>2</v>
      </c>
      <c r="Y967" s="126">
        <v>20</v>
      </c>
      <c r="Z967" s="126">
        <v>0</v>
      </c>
      <c r="AA967" s="126">
        <v>0</v>
      </c>
      <c r="AB967" s="126">
        <v>0</v>
      </c>
      <c r="AC967" s="126">
        <v>0</v>
      </c>
      <c r="AD967" s="126">
        <v>2</v>
      </c>
      <c r="AE967" s="126">
        <v>2</v>
      </c>
      <c r="AF967" s="126">
        <v>0.22</v>
      </c>
      <c r="AG967" s="126">
        <v>0</v>
      </c>
      <c r="AH967" s="126">
        <v>1</v>
      </c>
      <c r="AI967" s="126">
        <v>1</v>
      </c>
      <c r="BR967" s="126">
        <v>8</v>
      </c>
      <c r="BS967" s="126">
        <v>11</v>
      </c>
      <c r="BT967" s="126">
        <v>14</v>
      </c>
      <c r="BV967" s="126">
        <v>10</v>
      </c>
      <c r="BW967" s="126">
        <v>8</v>
      </c>
      <c r="BX967" s="126">
        <v>1</v>
      </c>
      <c r="BY967" s="126">
        <v>0</v>
      </c>
      <c r="BZ967" s="126">
        <v>62</v>
      </c>
      <c r="CA967" s="126">
        <v>26</v>
      </c>
    </row>
    <row r="968" spans="1:83" s="126" customFormat="1" ht="11.25" customHeight="1" x14ac:dyDescent="0.2">
      <c r="A968" s="126" t="s">
        <v>6142</v>
      </c>
      <c r="B968" s="20">
        <v>500</v>
      </c>
      <c r="C968" s="20" t="str">
        <f>VLOOKUP(File2Modul(A968),ModulVerantwortung,2,FALSE)</f>
        <v>winkho06</v>
      </c>
      <c r="D968" s="20"/>
      <c r="E968" s="109" t="s">
        <v>4143</v>
      </c>
      <c r="F968" s="126">
        <v>2</v>
      </c>
      <c r="G968" s="126">
        <v>1</v>
      </c>
      <c r="H968" s="126">
        <v>0</v>
      </c>
      <c r="I968" s="126">
        <v>2</v>
      </c>
      <c r="J968" s="126">
        <v>1</v>
      </c>
      <c r="K968" s="126">
        <v>3</v>
      </c>
      <c r="L968" s="126">
        <v>0</v>
      </c>
      <c r="M968" s="143"/>
      <c r="N968" s="126">
        <v>4</v>
      </c>
      <c r="Q968" s="126">
        <v>0</v>
      </c>
      <c r="U968" s="126">
        <v>7</v>
      </c>
      <c r="V968" s="126" t="s">
        <v>3885</v>
      </c>
      <c r="W968" s="126">
        <v>0</v>
      </c>
      <c r="X968" s="126">
        <v>2</v>
      </c>
      <c r="Y968" s="126">
        <v>17</v>
      </c>
      <c r="Z968" s="126">
        <v>0</v>
      </c>
      <c r="AA968" s="126">
        <v>0</v>
      </c>
      <c r="AB968" s="126">
        <v>0</v>
      </c>
      <c r="AC968" s="126">
        <v>0</v>
      </c>
      <c r="AD968" s="126">
        <v>2</v>
      </c>
      <c r="AE968" s="126">
        <v>2</v>
      </c>
      <c r="AF968" s="126">
        <v>0.28999999999999998</v>
      </c>
      <c r="AG968" s="126">
        <v>0</v>
      </c>
      <c r="AH968" s="126">
        <v>1</v>
      </c>
      <c r="AI968" s="126">
        <v>1</v>
      </c>
      <c r="BR968" s="126">
        <v>8</v>
      </c>
      <c r="BS968" s="126">
        <v>11</v>
      </c>
      <c r="BT968" s="126">
        <v>16</v>
      </c>
      <c r="BV968" s="126">
        <v>8</v>
      </c>
      <c r="BW968" s="126">
        <v>6</v>
      </c>
      <c r="BX968" s="126">
        <v>1</v>
      </c>
      <c r="BY968" s="126">
        <v>0</v>
      </c>
      <c r="BZ968" s="126">
        <v>47</v>
      </c>
      <c r="CA968" s="126">
        <v>20</v>
      </c>
    </row>
    <row r="969" spans="1:83" s="126" customFormat="1" ht="11.25" customHeight="1" x14ac:dyDescent="0.2">
      <c r="A969" s="126" t="s">
        <v>6142</v>
      </c>
      <c r="B969" s="20">
        <v>0</v>
      </c>
      <c r="C969" s="20" t="str">
        <f>VLOOKUP(File2Modul(A969),ModulVerantwortung,2,FALSE)</f>
        <v>winkho06</v>
      </c>
      <c r="D969" s="20"/>
      <c r="E969" s="109" t="s">
        <v>6142</v>
      </c>
      <c r="M969" s="143"/>
      <c r="O969" s="126">
        <f>IF(ISNUMBER(T969),IF(T969&lt;&gt;0,S969/T969,O$23),"")</f>
        <v>0.81111111111111112</v>
      </c>
      <c r="P969" s="126">
        <f>IF(AND(ISNUMBER(AQ969),ISNUMBER(AR969)),IF(OR(AQ969&lt;&gt;0,AR969&lt;&gt;0),(T969+BG969)/(AQ969+AR969),P$23),"")</f>
        <v>6622517.1523178807</v>
      </c>
      <c r="S969" s="126">
        <v>73</v>
      </c>
      <c r="T969" s="126">
        <v>90</v>
      </c>
      <c r="AJ969" s="126" t="s">
        <v>3502</v>
      </c>
      <c r="AK969" s="126">
        <v>3</v>
      </c>
      <c r="AL969" s="126">
        <v>0</v>
      </c>
      <c r="AM969" s="126">
        <v>12</v>
      </c>
      <c r="AN969" s="126">
        <v>12</v>
      </c>
      <c r="AO969" s="126" t="s">
        <v>3503</v>
      </c>
      <c r="AP969" s="126">
        <v>93</v>
      </c>
      <c r="AQ969" s="126">
        <v>40</v>
      </c>
      <c r="AR969" s="126">
        <v>111</v>
      </c>
      <c r="AS969" s="126">
        <v>1000000000</v>
      </c>
      <c r="AT969" s="126">
        <v>845</v>
      </c>
      <c r="AU969" s="126">
        <v>967</v>
      </c>
      <c r="AV969" s="126">
        <v>3476</v>
      </c>
      <c r="AW969" s="126">
        <v>11597474.68</v>
      </c>
      <c r="AX969" s="126">
        <v>1000000000</v>
      </c>
      <c r="AY969" s="126">
        <v>1000000000</v>
      </c>
      <c r="AZ969" s="126">
        <v>13991202620029.801</v>
      </c>
      <c r="BA969" s="126">
        <v>0.09</v>
      </c>
      <c r="BB969" s="126">
        <v>100</v>
      </c>
      <c r="BC969" s="126">
        <v>191721769</v>
      </c>
      <c r="BD969" s="126">
        <v>519</v>
      </c>
      <c r="BE969" s="126">
        <v>215</v>
      </c>
      <c r="BF969" s="126">
        <v>530</v>
      </c>
      <c r="BG969" s="126">
        <v>1000000000</v>
      </c>
      <c r="BH969" s="126">
        <v>56</v>
      </c>
      <c r="BI969" s="126" t="s">
        <v>3504</v>
      </c>
      <c r="BJ969" s="126">
        <v>1.2050000000000001</v>
      </c>
      <c r="BK969" s="126">
        <v>1.4390000000000001</v>
      </c>
      <c r="BL969" s="126">
        <v>1.639</v>
      </c>
      <c r="BM969" s="126">
        <v>2.6840000000000002</v>
      </c>
      <c r="BN969" s="126">
        <v>2.84</v>
      </c>
      <c r="BO969" s="126">
        <v>2.9279999999999999</v>
      </c>
      <c r="BP969" s="126" t="s">
        <v>3505</v>
      </c>
      <c r="BQ969" s="126">
        <v>0.745</v>
      </c>
    </row>
    <row r="970" spans="1:83" s="126" customFormat="1" ht="11.25" customHeight="1" x14ac:dyDescent="0.2">
      <c r="A970" s="126" t="s">
        <v>6143</v>
      </c>
      <c r="B970" s="20">
        <v>49</v>
      </c>
      <c r="C970" s="20" t="str">
        <f>VLOOKUP(File2Modul(A970),ModulVerantwortung,2,FALSE)</f>
        <v>winkho06</v>
      </c>
      <c r="D970" s="20"/>
      <c r="E970" s="109" t="s">
        <v>4144</v>
      </c>
      <c r="F970" s="126">
        <v>2</v>
      </c>
      <c r="G970" s="126">
        <v>1</v>
      </c>
      <c r="H970" s="126">
        <v>0</v>
      </c>
      <c r="I970" s="126">
        <v>2</v>
      </c>
      <c r="J970" s="126">
        <v>0</v>
      </c>
      <c r="K970" s="126">
        <v>0</v>
      </c>
      <c r="L970" s="126">
        <v>0</v>
      </c>
      <c r="M970" s="143"/>
      <c r="N970" s="126">
        <v>2</v>
      </c>
      <c r="Q970" s="126">
        <v>0</v>
      </c>
      <c r="U970" s="126">
        <v>2</v>
      </c>
      <c r="V970" s="126" t="s">
        <v>3513</v>
      </c>
      <c r="W970" s="126">
        <v>0</v>
      </c>
      <c r="X970" s="126">
        <v>2</v>
      </c>
      <c r="Y970" s="126">
        <v>9</v>
      </c>
      <c r="Z970" s="126">
        <v>0</v>
      </c>
      <c r="AA970" s="126">
        <v>0</v>
      </c>
      <c r="AB970" s="126">
        <v>0</v>
      </c>
      <c r="AC970" s="126">
        <v>0</v>
      </c>
      <c r="AD970" s="126">
        <v>0</v>
      </c>
      <c r="AE970" s="126">
        <v>1</v>
      </c>
      <c r="AF970" s="126">
        <v>1</v>
      </c>
      <c r="AG970" s="126">
        <v>0</v>
      </c>
      <c r="AH970" s="126">
        <v>0</v>
      </c>
      <c r="AI970" s="126">
        <v>1</v>
      </c>
      <c r="BR970" s="126">
        <v>7</v>
      </c>
      <c r="BS970" s="126">
        <v>10</v>
      </c>
      <c r="BT970" s="126">
        <v>15</v>
      </c>
      <c r="BV970" s="126">
        <v>4</v>
      </c>
      <c r="BW970" s="126">
        <v>3</v>
      </c>
      <c r="BX970" s="126">
        <v>1</v>
      </c>
      <c r="BY970" s="126">
        <v>0</v>
      </c>
      <c r="BZ970" s="126">
        <v>19</v>
      </c>
      <c r="CA970" s="126">
        <v>11</v>
      </c>
    </row>
    <row r="971" spans="1:83" s="126" customFormat="1" ht="11.25" customHeight="1" x14ac:dyDescent="0.2">
      <c r="A971" s="126" t="s">
        <v>6143</v>
      </c>
      <c r="B971" s="20">
        <v>69</v>
      </c>
      <c r="C971" s="20" t="str">
        <f>VLOOKUP(File2Modul(A971),ModulVerantwortung,2,FALSE)</f>
        <v>winkho06</v>
      </c>
      <c r="D971" s="20"/>
      <c r="E971" s="109" t="s">
        <v>4145</v>
      </c>
      <c r="F971" s="126">
        <v>3</v>
      </c>
      <c r="G971" s="126">
        <v>1</v>
      </c>
      <c r="H971" s="126">
        <v>0</v>
      </c>
      <c r="I971" s="126">
        <v>4</v>
      </c>
      <c r="J971" s="126">
        <v>1</v>
      </c>
      <c r="K971" s="126">
        <v>0</v>
      </c>
      <c r="L971" s="126">
        <v>3</v>
      </c>
      <c r="M971" s="143" t="s">
        <v>6144</v>
      </c>
      <c r="N971" s="126">
        <v>7</v>
      </c>
      <c r="Q971" s="126">
        <v>0</v>
      </c>
      <c r="U971" s="126">
        <v>13</v>
      </c>
      <c r="V971" s="126" t="s">
        <v>3516</v>
      </c>
      <c r="W971" s="126">
        <v>3</v>
      </c>
      <c r="X971" s="126">
        <v>6</v>
      </c>
      <c r="Y971" s="126">
        <v>38</v>
      </c>
      <c r="Z971" s="126">
        <v>0</v>
      </c>
      <c r="AA971" s="126">
        <v>0</v>
      </c>
      <c r="AB971" s="126">
        <v>0</v>
      </c>
      <c r="AC971" s="126">
        <v>0</v>
      </c>
      <c r="AD971" s="126">
        <v>0</v>
      </c>
      <c r="AE971" s="126">
        <v>3</v>
      </c>
      <c r="AF971" s="126">
        <v>0.31</v>
      </c>
      <c r="AG971" s="126">
        <v>1</v>
      </c>
      <c r="AH971" s="126">
        <v>0</v>
      </c>
      <c r="AI971" s="126">
        <v>1</v>
      </c>
      <c r="BR971" s="126">
        <v>8</v>
      </c>
      <c r="BS971" s="126">
        <v>11</v>
      </c>
      <c r="BT971" s="126">
        <v>16</v>
      </c>
      <c r="BV971" s="126">
        <v>13</v>
      </c>
      <c r="BW971" s="126">
        <v>10</v>
      </c>
      <c r="BX971" s="126">
        <v>1</v>
      </c>
      <c r="BY971" s="126">
        <v>0</v>
      </c>
      <c r="BZ971" s="126">
        <v>78</v>
      </c>
      <c r="CA971" s="126">
        <v>36</v>
      </c>
    </row>
    <row r="972" spans="1:83" s="126" customFormat="1" ht="11.25" customHeight="1" x14ac:dyDescent="0.2">
      <c r="A972" s="126" t="s">
        <v>6143</v>
      </c>
      <c r="B972" s="20">
        <v>0</v>
      </c>
      <c r="C972" s="20" t="str">
        <f>VLOOKUP(File2Modul(A972),ModulVerantwortung,2,FALSE)</f>
        <v>winkho06</v>
      </c>
      <c r="D972" s="20"/>
      <c r="E972" s="109" t="s">
        <v>6143</v>
      </c>
      <c r="M972" s="143"/>
      <c r="O972" s="126">
        <f>IF(ISNUMBER(T972),IF(T972&lt;&gt;0,S972/T972,O$23),"")</f>
        <v>1.9166666666666667</v>
      </c>
      <c r="P972" s="126">
        <f>IF(AND(ISNUMBER(AQ972),ISNUMBER(AR972)),IF(OR(AQ972&lt;&gt;0,AR972&lt;&gt;0),(T972+BG972)/(AQ972+AR972),P$23),"")</f>
        <v>14285714.457142858</v>
      </c>
      <c r="S972" s="126">
        <v>23</v>
      </c>
      <c r="T972" s="126">
        <v>12</v>
      </c>
      <c r="AJ972" s="126" t="s">
        <v>3502</v>
      </c>
      <c r="AK972" s="126">
        <v>0</v>
      </c>
      <c r="AL972" s="126">
        <v>2</v>
      </c>
      <c r="AM972" s="126">
        <v>2</v>
      </c>
      <c r="AN972" s="126">
        <v>2</v>
      </c>
      <c r="AO972" s="126" t="s">
        <v>3503</v>
      </c>
      <c r="AP972" s="126">
        <v>30</v>
      </c>
      <c r="AQ972" s="126">
        <v>37</v>
      </c>
      <c r="AR972" s="126">
        <v>33</v>
      </c>
      <c r="AS972" s="126">
        <v>1000000000</v>
      </c>
      <c r="AT972" s="126">
        <v>338</v>
      </c>
      <c r="AU972" s="126">
        <v>359</v>
      </c>
      <c r="AV972" s="126">
        <v>1236</v>
      </c>
      <c r="AW972" s="126">
        <v>38308018.859999999</v>
      </c>
      <c r="AX972" s="126">
        <v>1000000000</v>
      </c>
      <c r="AY972" s="126">
        <v>1000000000</v>
      </c>
      <c r="AZ972" s="126">
        <v>39133448231052</v>
      </c>
      <c r="BA972" s="126">
        <v>0.01</v>
      </c>
      <c r="BB972" s="126">
        <v>100</v>
      </c>
      <c r="BC972" s="126">
        <v>380598283</v>
      </c>
      <c r="BD972" s="126">
        <v>109</v>
      </c>
      <c r="BE972" s="126">
        <v>35</v>
      </c>
      <c r="BF972" s="126">
        <v>59</v>
      </c>
      <c r="BG972" s="126">
        <v>1000000000</v>
      </c>
      <c r="BH972" s="126">
        <v>18</v>
      </c>
      <c r="BI972" s="126" t="s">
        <v>3504</v>
      </c>
      <c r="BJ972" s="126">
        <v>0.23400000000000001</v>
      </c>
      <c r="BK972" s="126">
        <v>0.251</v>
      </c>
      <c r="BL972" s="126">
        <v>0.252</v>
      </c>
      <c r="BM972" s="126">
        <v>1.44</v>
      </c>
      <c r="BN972" s="126">
        <v>1.54</v>
      </c>
      <c r="BO972" s="126">
        <v>1.6080000000000001</v>
      </c>
      <c r="BP972" s="126" t="s">
        <v>3505</v>
      </c>
      <c r="BQ972" s="126">
        <v>1.181</v>
      </c>
    </row>
    <row r="973" spans="1:83" ht="11.25" customHeight="1" x14ac:dyDescent="0.2">
      <c r="A973" s="126" t="s">
        <v>6145</v>
      </c>
      <c r="B973" s="20">
        <v>0</v>
      </c>
      <c r="C973" s="20" t="str">
        <f>VLOOKUP(File2Modul(A973),ModulVerantwortung,2,FALSE)</f>
        <v>winkho06</v>
      </c>
      <c r="D973" s="20"/>
      <c r="E973" s="109" t="s">
        <v>6145</v>
      </c>
      <c r="F973" s="126"/>
      <c r="G973" s="126"/>
      <c r="H973" s="126"/>
      <c r="I973" s="126"/>
      <c r="J973" s="126"/>
      <c r="K973" s="126"/>
      <c r="L973" s="126"/>
      <c r="M973" s="143"/>
      <c r="N973" s="126"/>
      <c r="O973" s="126">
        <f>IF(ISNUMBER(T973),IF(T973&lt;&gt;0,S973/T973,O$23),"")</f>
        <v>2</v>
      </c>
      <c r="P973">
        <f>IF(AND(ISNUMBER(AQ973),ISNUMBER(AR973)),IF(OR(AQ973&lt;&gt;0,AR973&lt;&gt;0),(T973+BG973)/(AQ973+AR973),P$23),"")</f>
        <v>31250000.03125</v>
      </c>
      <c r="Q973" s="126"/>
      <c r="R973" s="126"/>
      <c r="S973" s="126">
        <v>2</v>
      </c>
      <c r="T973" s="126">
        <v>1</v>
      </c>
      <c r="U973" s="126"/>
      <c r="V973" s="126"/>
      <c r="W973" s="126"/>
      <c r="X973" s="126"/>
      <c r="Y973" s="126"/>
      <c r="Z973" s="126"/>
      <c r="AA973" s="126"/>
      <c r="AB973" s="126"/>
      <c r="AC973" s="126"/>
      <c r="AD973" s="126"/>
      <c r="AE973" s="126"/>
      <c r="AF973" s="126"/>
      <c r="AG973" s="126"/>
      <c r="AH973" s="126"/>
      <c r="AI973" s="126"/>
      <c r="AJ973" s="126" t="s">
        <v>3502</v>
      </c>
      <c r="AK973" s="126">
        <v>0</v>
      </c>
      <c r="AL973" s="126">
        <v>1</v>
      </c>
      <c r="AM973" s="126">
        <v>0</v>
      </c>
      <c r="AN973" s="126">
        <v>0</v>
      </c>
      <c r="AO973" s="126" t="s">
        <v>3503</v>
      </c>
      <c r="AP973" s="126">
        <v>8</v>
      </c>
      <c r="AQ973" s="126">
        <v>24</v>
      </c>
      <c r="AR973" s="126">
        <v>8</v>
      </c>
      <c r="AS973" s="126">
        <v>1000000000</v>
      </c>
      <c r="AT973" s="126">
        <v>129</v>
      </c>
      <c r="AU973" s="126">
        <v>134</v>
      </c>
      <c r="AV973" s="126">
        <v>411</v>
      </c>
      <c r="AW973" s="126">
        <v>150514997.83000001</v>
      </c>
      <c r="AX973" s="126">
        <v>1000000000</v>
      </c>
      <c r="AY973" s="126">
        <v>1000000000</v>
      </c>
      <c r="AZ973" s="126">
        <v>125429164859992</v>
      </c>
      <c r="BA973" s="126">
        <v>0</v>
      </c>
      <c r="BB973" s="126">
        <v>100</v>
      </c>
      <c r="BC973" s="126">
        <v>827371296</v>
      </c>
      <c r="BD973" s="126">
        <v>31</v>
      </c>
      <c r="BE973" s="126">
        <v>1</v>
      </c>
      <c r="BF973" s="126">
        <v>11</v>
      </c>
      <c r="BG973" s="126">
        <v>1000000000</v>
      </c>
      <c r="BH973" s="126">
        <v>0</v>
      </c>
      <c r="BI973" s="126" t="s">
        <v>3504</v>
      </c>
      <c r="BJ973" s="126">
        <v>6.3E-2</v>
      </c>
      <c r="BK973" s="126">
        <v>6.0999999999999999E-2</v>
      </c>
      <c r="BL973" s="126">
        <v>5.6000000000000001E-2</v>
      </c>
      <c r="BM973" s="126">
        <v>0.872</v>
      </c>
      <c r="BN973" s="126">
        <v>0.94099999999999995</v>
      </c>
      <c r="BO973" s="126">
        <v>0.99199999999999999</v>
      </c>
      <c r="BP973" s="126" t="s">
        <v>3505</v>
      </c>
      <c r="BQ973" s="126">
        <v>3.81</v>
      </c>
      <c r="BR973" s="126"/>
      <c r="BS973" s="126"/>
      <c r="BT973" s="126"/>
      <c r="BU973" s="126"/>
      <c r="BV973" s="126"/>
      <c r="BW973" s="126"/>
      <c r="BX973" s="126"/>
      <c r="BY973" s="126"/>
      <c r="BZ973" s="126"/>
      <c r="CA973" s="126"/>
      <c r="CB973" s="126"/>
      <c r="CC973" s="126"/>
      <c r="CD973" s="126"/>
      <c r="CE973" s="126"/>
    </row>
    <row r="974" spans="1:83" ht="11.25" customHeight="1" x14ac:dyDescent="0.2">
      <c r="A974" s="126" t="s">
        <v>6146</v>
      </c>
      <c r="B974" s="20">
        <v>0</v>
      </c>
      <c r="C974" s="20" t="str">
        <f>VLOOKUP(File2Modul(A974),ModulVerantwortung,2,FALSE)</f>
        <v>winkho06</v>
      </c>
      <c r="D974" s="20"/>
      <c r="E974" s="109" t="s">
        <v>6146</v>
      </c>
      <c r="F974" s="126"/>
      <c r="G974" s="126"/>
      <c r="H974" s="126"/>
      <c r="I974" s="126"/>
      <c r="J974" s="126"/>
      <c r="K974" s="126"/>
      <c r="L974" s="126"/>
      <c r="M974" s="143"/>
      <c r="N974" s="126"/>
      <c r="O974" s="126">
        <f>IF(ISNUMBER(T974),IF(T974&lt;&gt;0,S974/T974,O$23),"")</f>
        <v>0</v>
      </c>
      <c r="P974">
        <f>IF(AND(ISNUMBER(AQ974),ISNUMBER(AR974)),IF(OR(AQ974&lt;&gt;0,AR974&lt;&gt;0),(T974+BG974)/(AQ974+AR974),P$23),"")</f>
        <v>62500000</v>
      </c>
      <c r="Q974" s="126"/>
      <c r="R974" s="126"/>
      <c r="S974" s="126">
        <v>21</v>
      </c>
      <c r="T974" s="126">
        <v>0</v>
      </c>
      <c r="U974" s="126"/>
      <c r="V974" s="126"/>
      <c r="W974" s="126"/>
      <c r="X974" s="126"/>
      <c r="Y974" s="126"/>
      <c r="Z974" s="126"/>
      <c r="AA974" s="126"/>
      <c r="AB974" s="126"/>
      <c r="AC974" s="126"/>
      <c r="AD974" s="126"/>
      <c r="AE974" s="126"/>
      <c r="AF974" s="126"/>
      <c r="AG974" s="126"/>
      <c r="AH974" s="126"/>
      <c r="AI974" s="126"/>
      <c r="AJ974" s="126" t="s">
        <v>3502</v>
      </c>
      <c r="AK974" s="126">
        <v>0</v>
      </c>
      <c r="AL974" s="126">
        <v>0</v>
      </c>
      <c r="AM974" s="126">
        <v>0</v>
      </c>
      <c r="AN974" s="126">
        <v>0</v>
      </c>
      <c r="AO974" s="126" t="s">
        <v>3503</v>
      </c>
      <c r="AP974" s="126">
        <v>0</v>
      </c>
      <c r="AQ974" s="126">
        <v>16</v>
      </c>
      <c r="AR974" s="126">
        <v>0</v>
      </c>
      <c r="AS974" s="126">
        <v>1000000000</v>
      </c>
      <c r="AT974" s="126">
        <v>54</v>
      </c>
      <c r="AU974" s="126">
        <v>0</v>
      </c>
      <c r="AV974" s="126">
        <v>149</v>
      </c>
      <c r="AW974" s="126">
        <v>2000000000</v>
      </c>
      <c r="AX974" s="126">
        <v>1000000000</v>
      </c>
      <c r="AY974" s="126">
        <v>1000000000</v>
      </c>
      <c r="AZ974" s="126">
        <v>1333333333333330</v>
      </c>
      <c r="BA974" s="126">
        <v>0.01</v>
      </c>
      <c r="BB974" s="126">
        <v>100</v>
      </c>
      <c r="BC974" s="126">
        <v>1000000000</v>
      </c>
      <c r="BD974" s="126">
        <v>174</v>
      </c>
      <c r="BE974" s="126">
        <v>0</v>
      </c>
      <c r="BF974" s="126">
        <v>0</v>
      </c>
      <c r="BG974" s="126">
        <v>1000000000</v>
      </c>
      <c r="BH974" s="126">
        <v>0</v>
      </c>
      <c r="BI974" s="126" t="s">
        <v>3504</v>
      </c>
      <c r="BJ974" s="126">
        <v>0.38300000000000001</v>
      </c>
      <c r="BK974" s="126">
        <v>0.42299999999999999</v>
      </c>
      <c r="BL974" s="126">
        <v>0.442</v>
      </c>
      <c r="BM974" s="126">
        <v>1.7350000000000001</v>
      </c>
      <c r="BN974" s="126">
        <v>1.85</v>
      </c>
      <c r="BO974" s="126">
        <v>1.925</v>
      </c>
      <c r="BP974" s="126" t="s">
        <v>3505</v>
      </c>
      <c r="BQ974" s="126">
        <v>0.83799999999999997</v>
      </c>
      <c r="BR974" s="126"/>
      <c r="BS974" s="126"/>
      <c r="BT974" s="126"/>
      <c r="BU974" s="126"/>
      <c r="BV974" s="126"/>
      <c r="BW974" s="126"/>
      <c r="BX974" s="126"/>
      <c r="BY974" s="126"/>
      <c r="BZ974" s="126"/>
      <c r="CA974" s="126"/>
      <c r="CB974" s="126"/>
      <c r="CC974" s="126"/>
      <c r="CD974" s="126"/>
      <c r="CE974" s="126"/>
    </row>
    <row r="975" spans="1:83" ht="11.25" customHeight="1" x14ac:dyDescent="0.2">
      <c r="A975" s="126" t="s">
        <v>6147</v>
      </c>
      <c r="B975" s="20">
        <v>160</v>
      </c>
      <c r="C975" s="20" t="str">
        <f>VLOOKUP(File2Modul(A975),ModulVerantwortung,2,FALSE)</f>
        <v>winkho06</v>
      </c>
      <c r="D975" s="20"/>
      <c r="E975" s="109" t="s">
        <v>4146</v>
      </c>
      <c r="F975" s="126">
        <v>6</v>
      </c>
      <c r="G975" s="126">
        <v>3</v>
      </c>
      <c r="H975" s="126">
        <v>0</v>
      </c>
      <c r="I975" s="126">
        <v>10</v>
      </c>
      <c r="J975" s="126">
        <v>1</v>
      </c>
      <c r="K975" s="126">
        <v>1</v>
      </c>
      <c r="L975" s="126">
        <v>0</v>
      </c>
      <c r="M975" s="143"/>
      <c r="N975" s="126">
        <v>13</v>
      </c>
      <c r="O975" s="126"/>
      <c r="Q975" s="126">
        <v>3</v>
      </c>
      <c r="R975" s="126"/>
      <c r="S975" s="126"/>
      <c r="T975" s="126"/>
      <c r="U975" s="126">
        <v>19</v>
      </c>
      <c r="V975" s="126" t="s">
        <v>3790</v>
      </c>
      <c r="W975" s="126">
        <v>0</v>
      </c>
      <c r="X975" s="126">
        <v>6</v>
      </c>
      <c r="Y975" s="126">
        <v>67</v>
      </c>
      <c r="Z975" s="126">
        <v>0</v>
      </c>
      <c r="AA975" s="126">
        <v>0</v>
      </c>
      <c r="AB975" s="126">
        <v>0</v>
      </c>
      <c r="AC975" s="126">
        <v>0</v>
      </c>
      <c r="AD975" s="126">
        <v>0</v>
      </c>
      <c r="AE975" s="126">
        <v>6</v>
      </c>
      <c r="AF975" s="126">
        <v>0.53</v>
      </c>
      <c r="AG975" s="126">
        <v>1</v>
      </c>
      <c r="AH975" s="126">
        <v>0</v>
      </c>
      <c r="AI975" s="126">
        <v>1</v>
      </c>
      <c r="AJ975" s="126"/>
      <c r="AK975" s="126"/>
      <c r="AL975" s="126"/>
      <c r="AM975" s="126"/>
      <c r="AN975" s="126"/>
      <c r="AO975" s="126"/>
      <c r="AP975" s="126"/>
      <c r="AQ975" s="126"/>
      <c r="AR975" s="126"/>
      <c r="AS975" s="126"/>
      <c r="AT975" s="126"/>
      <c r="AU975" s="126"/>
      <c r="AV975" s="126"/>
      <c r="AW975" s="126"/>
      <c r="AX975" s="126"/>
      <c r="AY975" s="126"/>
      <c r="AZ975" s="126"/>
      <c r="BA975" s="126"/>
      <c r="BB975" s="126"/>
      <c r="BC975" s="126"/>
      <c r="BD975" s="126"/>
      <c r="BE975" s="126"/>
      <c r="BF975" s="126"/>
      <c r="BG975" s="126"/>
      <c r="BH975" s="126"/>
      <c r="BI975" s="126"/>
      <c r="BJ975" s="126"/>
      <c r="BK975" s="126"/>
      <c r="BL975" s="126"/>
      <c r="BM975" s="126"/>
      <c r="BN975" s="126"/>
      <c r="BO975" s="126"/>
      <c r="BP975" s="126"/>
      <c r="BQ975" s="126"/>
      <c r="BR975" s="126">
        <v>7</v>
      </c>
      <c r="BS975" s="126">
        <v>11</v>
      </c>
      <c r="BT975" s="126">
        <v>15</v>
      </c>
      <c r="BU975" s="126"/>
      <c r="BV975" s="126">
        <v>26</v>
      </c>
      <c r="BW975" s="126">
        <v>18</v>
      </c>
      <c r="BX975" s="126">
        <v>1</v>
      </c>
      <c r="BY975" s="126">
        <v>0</v>
      </c>
      <c r="BZ975" s="126">
        <v>134</v>
      </c>
      <c r="CA975" s="126">
        <v>69</v>
      </c>
      <c r="CB975" s="126"/>
      <c r="CC975" s="126"/>
      <c r="CD975" s="126"/>
      <c r="CE975" s="126"/>
    </row>
    <row r="976" spans="1:83" ht="11.25" customHeight="1" x14ac:dyDescent="0.2">
      <c r="A976" s="126" t="s">
        <v>6147</v>
      </c>
      <c r="B976" s="20">
        <v>239</v>
      </c>
      <c r="C976" s="20" t="str">
        <f>VLOOKUP(File2Modul(A976),ModulVerantwortung,2,FALSE)</f>
        <v>winkho06</v>
      </c>
      <c r="D976" s="20"/>
      <c r="E976" s="109" t="s">
        <v>4147</v>
      </c>
      <c r="F976" s="126">
        <v>6</v>
      </c>
      <c r="G976" s="126">
        <v>3</v>
      </c>
      <c r="H976" s="126">
        <v>0</v>
      </c>
      <c r="I976" s="126">
        <v>6</v>
      </c>
      <c r="J976" s="126">
        <v>1</v>
      </c>
      <c r="K976" s="126">
        <v>2</v>
      </c>
      <c r="L976" s="126">
        <v>3</v>
      </c>
      <c r="M976" s="143" t="s">
        <v>4148</v>
      </c>
      <c r="N976" s="126">
        <v>23</v>
      </c>
      <c r="O976" s="126"/>
      <c r="Q976" s="126">
        <v>1</v>
      </c>
      <c r="R976" s="126"/>
      <c r="S976" s="126"/>
      <c r="T976" s="126"/>
      <c r="U976" s="126">
        <v>33</v>
      </c>
      <c r="V976" s="126" t="s">
        <v>3790</v>
      </c>
      <c r="W976" s="126">
        <v>6</v>
      </c>
      <c r="X976" s="126">
        <v>12</v>
      </c>
      <c r="Y976" s="126">
        <v>85</v>
      </c>
      <c r="Z976" s="126">
        <v>0</v>
      </c>
      <c r="AA976" s="126">
        <v>0</v>
      </c>
      <c r="AB976" s="126">
        <v>0</v>
      </c>
      <c r="AC976" s="126">
        <v>0</v>
      </c>
      <c r="AD976" s="126">
        <v>0</v>
      </c>
      <c r="AE976" s="126">
        <v>5</v>
      </c>
      <c r="AF976" s="126">
        <v>0.18</v>
      </c>
      <c r="AG976" s="126">
        <v>1</v>
      </c>
      <c r="AH976" s="126">
        <v>0</v>
      </c>
      <c r="AI976" s="126">
        <v>1</v>
      </c>
      <c r="AJ976" s="126"/>
      <c r="AK976" s="126"/>
      <c r="AL976" s="126"/>
      <c r="AM976" s="126"/>
      <c r="AN976" s="126"/>
      <c r="AO976" s="126"/>
      <c r="AP976" s="126"/>
      <c r="AQ976" s="126"/>
      <c r="AR976" s="126"/>
      <c r="AS976" s="126"/>
      <c r="AT976" s="126"/>
      <c r="AU976" s="126"/>
      <c r="AV976" s="126"/>
      <c r="AW976" s="126"/>
      <c r="AX976" s="126"/>
      <c r="AY976" s="126"/>
      <c r="AZ976" s="126"/>
      <c r="BA976" s="126"/>
      <c r="BB976" s="126"/>
      <c r="BC976" s="126"/>
      <c r="BD976" s="126"/>
      <c r="BE976" s="126"/>
      <c r="BF976" s="126"/>
      <c r="BG976" s="126"/>
      <c r="BH976" s="126"/>
      <c r="BI976" s="126"/>
      <c r="BJ976" s="126"/>
      <c r="BK976" s="126"/>
      <c r="BL976" s="126"/>
      <c r="BM976" s="126"/>
      <c r="BN976" s="126"/>
      <c r="BO976" s="126"/>
      <c r="BP976" s="126"/>
      <c r="BQ976" s="126"/>
      <c r="BR976" s="126">
        <v>6</v>
      </c>
      <c r="BS976" s="126">
        <v>9</v>
      </c>
      <c r="BT976" s="126">
        <v>12</v>
      </c>
      <c r="BU976" s="126"/>
      <c r="BV976" s="126">
        <v>41</v>
      </c>
      <c r="BW976" s="126">
        <v>28</v>
      </c>
      <c r="BX976" s="126">
        <v>1</v>
      </c>
      <c r="BY976" s="126">
        <v>0</v>
      </c>
      <c r="BZ976" s="126">
        <v>179</v>
      </c>
      <c r="CA976" s="126">
        <v>98</v>
      </c>
      <c r="CB976" s="126"/>
      <c r="CC976" s="126"/>
      <c r="CD976" s="126"/>
      <c r="CE976" s="126"/>
    </row>
    <row r="977" spans="1:83" ht="11.25" customHeight="1" x14ac:dyDescent="0.2">
      <c r="A977" s="126" t="s">
        <v>6147</v>
      </c>
      <c r="B977" s="20">
        <v>340</v>
      </c>
      <c r="C977" s="20" t="str">
        <f>VLOOKUP(File2Modul(A977),ModulVerantwortung,2,FALSE)</f>
        <v>winkho06</v>
      </c>
      <c r="D977" s="20"/>
      <c r="E977" s="109" t="s">
        <v>4149</v>
      </c>
      <c r="F977" s="126">
        <v>5</v>
      </c>
      <c r="G977" s="126">
        <v>4</v>
      </c>
      <c r="H977" s="126">
        <v>0</v>
      </c>
      <c r="I977" s="126">
        <v>5</v>
      </c>
      <c r="J977" s="126">
        <v>1</v>
      </c>
      <c r="K977" s="126">
        <v>3</v>
      </c>
      <c r="L977" s="126">
        <v>5</v>
      </c>
      <c r="M977" s="143" t="s">
        <v>6148</v>
      </c>
      <c r="N977" s="126">
        <v>29</v>
      </c>
      <c r="O977" s="126"/>
      <c r="Q977" s="126">
        <v>1</v>
      </c>
      <c r="R977" s="126"/>
      <c r="S977" s="126"/>
      <c r="T977" s="126"/>
      <c r="U977" s="126">
        <v>27</v>
      </c>
      <c r="V977" s="126" t="s">
        <v>3594</v>
      </c>
      <c r="W977" s="126">
        <v>12</v>
      </c>
      <c r="X977" s="126">
        <v>17</v>
      </c>
      <c r="Y977" s="126">
        <v>64</v>
      </c>
      <c r="Z977" s="126">
        <v>0</v>
      </c>
      <c r="AA977" s="126">
        <v>0</v>
      </c>
      <c r="AB977" s="126">
        <v>0</v>
      </c>
      <c r="AC977" s="126">
        <v>0</v>
      </c>
      <c r="AD977" s="126">
        <v>0</v>
      </c>
      <c r="AE977" s="126">
        <v>6</v>
      </c>
      <c r="AF977" s="126">
        <v>0.19</v>
      </c>
      <c r="AG977" s="126">
        <v>1</v>
      </c>
      <c r="AH977" s="126">
        <v>1</v>
      </c>
      <c r="AI977" s="126">
        <v>1</v>
      </c>
      <c r="AJ977" s="126"/>
      <c r="AK977" s="126"/>
      <c r="AL977" s="126"/>
      <c r="AM977" s="126"/>
      <c r="AN977" s="126"/>
      <c r="AO977" s="126"/>
      <c r="AP977" s="126"/>
      <c r="AQ977" s="126"/>
      <c r="AR977" s="126"/>
      <c r="AS977" s="126"/>
      <c r="AT977" s="126"/>
      <c r="AU977" s="126"/>
      <c r="AV977" s="126"/>
      <c r="AW977" s="126"/>
      <c r="AX977" s="126"/>
      <c r="AY977" s="126"/>
      <c r="AZ977" s="126"/>
      <c r="BA977" s="126"/>
      <c r="BB977" s="126"/>
      <c r="BC977" s="126"/>
      <c r="BD977" s="126"/>
      <c r="BE977" s="126"/>
      <c r="BF977" s="126"/>
      <c r="BG977" s="126"/>
      <c r="BH977" s="126"/>
      <c r="BI977" s="126"/>
      <c r="BJ977" s="126"/>
      <c r="BK977" s="126"/>
      <c r="BL977" s="126"/>
      <c r="BM977" s="126"/>
      <c r="BN977" s="126"/>
      <c r="BO977" s="126"/>
      <c r="BP977" s="126"/>
      <c r="BQ977" s="126"/>
      <c r="BR977" s="126">
        <v>7</v>
      </c>
      <c r="BS977" s="126">
        <v>8</v>
      </c>
      <c r="BT977" s="126">
        <v>10</v>
      </c>
      <c r="BU977" s="126"/>
      <c r="BV977" s="126">
        <v>44</v>
      </c>
      <c r="BW977" s="126">
        <v>35</v>
      </c>
      <c r="BX977" s="126">
        <v>1</v>
      </c>
      <c r="BY977" s="126">
        <v>0</v>
      </c>
      <c r="BZ977" s="126">
        <v>204</v>
      </c>
      <c r="CA977" s="126">
        <v>110</v>
      </c>
      <c r="CB977" s="126"/>
      <c r="CC977" s="126"/>
      <c r="CD977" s="126"/>
      <c r="CE977" s="126"/>
    </row>
    <row r="978" spans="1:83" ht="11.25" customHeight="1" x14ac:dyDescent="0.2">
      <c r="A978" s="126" t="s">
        <v>6147</v>
      </c>
      <c r="B978" s="20">
        <v>588</v>
      </c>
      <c r="C978" s="20" t="str">
        <f>VLOOKUP(File2Modul(A978),ModulVerantwortung,2,FALSE)</f>
        <v>winkho06</v>
      </c>
      <c r="D978" s="20"/>
      <c r="E978" s="109" t="s">
        <v>4150</v>
      </c>
      <c r="F978" s="126">
        <v>21</v>
      </c>
      <c r="G978" s="126">
        <v>7</v>
      </c>
      <c r="H978" s="126">
        <v>0</v>
      </c>
      <c r="I978" s="126">
        <v>66</v>
      </c>
      <c r="J978" s="126">
        <v>1</v>
      </c>
      <c r="K978" s="126">
        <v>2</v>
      </c>
      <c r="L978" s="126">
        <v>7</v>
      </c>
      <c r="M978" s="143" t="s">
        <v>6149</v>
      </c>
      <c r="N978" s="126">
        <v>58</v>
      </c>
      <c r="O978" s="126"/>
      <c r="Q978" s="126">
        <v>0</v>
      </c>
      <c r="R978" s="126"/>
      <c r="S978" s="126"/>
      <c r="T978" s="126"/>
      <c r="U978" s="126">
        <v>72</v>
      </c>
      <c r="V978" s="126" t="s">
        <v>4151</v>
      </c>
      <c r="W978" s="126">
        <v>12</v>
      </c>
      <c r="X978" s="126">
        <v>33</v>
      </c>
      <c r="Y978" s="126">
        <v>235</v>
      </c>
      <c r="Z978" s="126">
        <v>0</v>
      </c>
      <c r="AA978" s="126">
        <v>0</v>
      </c>
      <c r="AB978" s="126">
        <v>0</v>
      </c>
      <c r="AC978" s="126">
        <v>0</v>
      </c>
      <c r="AD978" s="126">
        <v>0</v>
      </c>
      <c r="AE978" s="126">
        <v>10</v>
      </c>
      <c r="AF978" s="126">
        <v>0.92</v>
      </c>
      <c r="AG978" s="126">
        <v>2</v>
      </c>
      <c r="AH978" s="126">
        <v>2</v>
      </c>
      <c r="AI978" s="126">
        <v>2</v>
      </c>
      <c r="AJ978" s="126"/>
      <c r="AK978" s="126"/>
      <c r="AL978" s="126"/>
      <c r="AM978" s="126"/>
      <c r="AN978" s="126"/>
      <c r="AO978" s="126"/>
      <c r="AP978" s="126"/>
      <c r="AQ978" s="126"/>
      <c r="AR978" s="126"/>
      <c r="AS978" s="126"/>
      <c r="AT978" s="126"/>
      <c r="AU978" s="126"/>
      <c r="AV978" s="126"/>
      <c r="AW978" s="126"/>
      <c r="AX978" s="126"/>
      <c r="AY978" s="126"/>
      <c r="AZ978" s="126"/>
      <c r="BA978" s="126"/>
      <c r="BB978" s="126"/>
      <c r="BC978" s="126"/>
      <c r="BD978" s="126"/>
      <c r="BE978" s="126"/>
      <c r="BF978" s="126"/>
      <c r="BG978" s="126"/>
      <c r="BH978" s="126"/>
      <c r="BI978" s="126"/>
      <c r="BJ978" s="126"/>
      <c r="BK978" s="126"/>
      <c r="BL978" s="126"/>
      <c r="BM978" s="126"/>
      <c r="BN978" s="126"/>
      <c r="BO978" s="126"/>
      <c r="BP978" s="126"/>
      <c r="BQ978" s="126"/>
      <c r="BR978" s="126">
        <v>6</v>
      </c>
      <c r="BS978" s="126">
        <v>9</v>
      </c>
      <c r="BT978" s="126">
        <v>11</v>
      </c>
      <c r="BU978" s="126"/>
      <c r="BV978" s="126">
        <v>96</v>
      </c>
      <c r="BW978" s="126">
        <v>67</v>
      </c>
      <c r="BX978" s="126">
        <v>1</v>
      </c>
      <c r="BY978" s="126">
        <v>0</v>
      </c>
      <c r="BZ978" s="126">
        <v>405</v>
      </c>
      <c r="CA978" s="126">
        <v>239</v>
      </c>
      <c r="CB978" s="126"/>
      <c r="CC978" s="126"/>
      <c r="CD978" s="126"/>
      <c r="CE978" s="126"/>
    </row>
    <row r="979" spans="1:83" ht="11.25" customHeight="1" x14ac:dyDescent="0.2">
      <c r="A979" s="126" t="s">
        <v>6147</v>
      </c>
      <c r="B979" s="20">
        <v>834</v>
      </c>
      <c r="C979" s="20" t="str">
        <f>VLOOKUP(File2Modul(A979),ModulVerantwortung,2,FALSE)</f>
        <v>winkho06</v>
      </c>
      <c r="D979" s="20"/>
      <c r="E979" s="109" t="s">
        <v>4152</v>
      </c>
      <c r="F979" s="126">
        <v>32</v>
      </c>
      <c r="G979" s="126">
        <v>7</v>
      </c>
      <c r="H979" s="126">
        <v>0</v>
      </c>
      <c r="I979" s="126">
        <v>2864</v>
      </c>
      <c r="J979" s="126">
        <v>0</v>
      </c>
      <c r="K979" s="126">
        <v>1</v>
      </c>
      <c r="L979" s="126">
        <v>14</v>
      </c>
      <c r="M979" s="143" t="s">
        <v>6150</v>
      </c>
      <c r="N979" s="126">
        <v>126</v>
      </c>
      <c r="O979" s="126"/>
      <c r="Q979" s="126">
        <v>0</v>
      </c>
      <c r="R979" s="126"/>
      <c r="S979" s="126"/>
      <c r="T979" s="126"/>
      <c r="U979" s="126">
        <v>118</v>
      </c>
      <c r="V979" s="126" t="s">
        <v>6151</v>
      </c>
      <c r="W979" s="126">
        <v>46</v>
      </c>
      <c r="X979" s="126">
        <v>78</v>
      </c>
      <c r="Y979" s="126">
        <v>379</v>
      </c>
      <c r="Z979" s="126">
        <v>0</v>
      </c>
      <c r="AA979" s="126">
        <v>0</v>
      </c>
      <c r="AB979" s="126">
        <v>0</v>
      </c>
      <c r="AC979" s="126">
        <v>0</v>
      </c>
      <c r="AD979" s="126">
        <v>0</v>
      </c>
      <c r="AE979" s="126">
        <v>17</v>
      </c>
      <c r="AF979" s="126">
        <v>24.27</v>
      </c>
      <c r="AG979" s="126">
        <v>3</v>
      </c>
      <c r="AH979" s="126">
        <v>5</v>
      </c>
      <c r="AI979" s="126">
        <v>2</v>
      </c>
      <c r="AJ979" s="126"/>
      <c r="AK979" s="126"/>
      <c r="AL979" s="126"/>
      <c r="AM979" s="126"/>
      <c r="AN979" s="126"/>
      <c r="AO979" s="126"/>
      <c r="AP979" s="126"/>
      <c r="AQ979" s="126"/>
      <c r="AR979" s="126"/>
      <c r="AS979" s="126"/>
      <c r="AT979" s="126"/>
      <c r="AU979" s="126"/>
      <c r="AV979" s="126"/>
      <c r="AW979" s="126"/>
      <c r="AX979" s="126"/>
      <c r="AY979" s="126"/>
      <c r="AZ979" s="126"/>
      <c r="BA979" s="126"/>
      <c r="BB979" s="126"/>
      <c r="BC979" s="126"/>
      <c r="BD979" s="126"/>
      <c r="BE979" s="126"/>
      <c r="BF979" s="126"/>
      <c r="BG979" s="126"/>
      <c r="BH979" s="126"/>
      <c r="BI979" s="126"/>
      <c r="BJ979" s="126"/>
      <c r="BK979" s="126"/>
      <c r="BL979" s="126"/>
      <c r="BM979" s="126"/>
      <c r="BN979" s="126"/>
      <c r="BO979" s="126"/>
      <c r="BP979" s="126"/>
      <c r="BQ979" s="126"/>
      <c r="BR979" s="126">
        <v>6</v>
      </c>
      <c r="BS979" s="126">
        <v>9</v>
      </c>
      <c r="BT979" s="126">
        <v>10</v>
      </c>
      <c r="BU979" s="126"/>
      <c r="BV979" s="126">
        <v>197</v>
      </c>
      <c r="BW979" s="126">
        <v>143</v>
      </c>
      <c r="BX979" s="126">
        <v>1</v>
      </c>
      <c r="BY979" s="126">
        <v>0</v>
      </c>
      <c r="BZ979" s="126">
        <v>812</v>
      </c>
      <c r="CA979" s="126">
        <v>482</v>
      </c>
      <c r="CB979" s="126"/>
      <c r="CC979" s="126"/>
      <c r="CD979" s="126"/>
      <c r="CE979" s="126"/>
    </row>
    <row r="980" spans="1:83" ht="11.25" customHeight="1" x14ac:dyDescent="0.2">
      <c r="A980" s="126" t="s">
        <v>6147</v>
      </c>
      <c r="B980" s="20">
        <v>1224</v>
      </c>
      <c r="C980" s="20" t="str">
        <f>VLOOKUP(File2Modul(A980),ModulVerantwortung,2,FALSE)</f>
        <v>winkho06</v>
      </c>
      <c r="D980" s="20"/>
      <c r="E980" s="109" t="s">
        <v>4153</v>
      </c>
      <c r="F980" s="126">
        <v>5</v>
      </c>
      <c r="G980" s="126">
        <v>3</v>
      </c>
      <c r="H980" s="126">
        <v>0</v>
      </c>
      <c r="I980" s="126">
        <v>6</v>
      </c>
      <c r="J980" s="126">
        <v>0</v>
      </c>
      <c r="K980" s="126">
        <v>1</v>
      </c>
      <c r="L980" s="126">
        <v>3</v>
      </c>
      <c r="M980" s="143" t="s">
        <v>6152</v>
      </c>
      <c r="N980" s="126">
        <v>16</v>
      </c>
      <c r="O980" s="126"/>
      <c r="Q980" s="126">
        <v>0</v>
      </c>
      <c r="R980" s="126"/>
      <c r="S980" s="126"/>
      <c r="T980" s="126"/>
      <c r="U980" s="126">
        <v>21</v>
      </c>
      <c r="V980" s="126" t="s">
        <v>3729</v>
      </c>
      <c r="W980" s="126">
        <v>3</v>
      </c>
      <c r="X980" s="126">
        <v>8</v>
      </c>
      <c r="Y980" s="126">
        <v>73</v>
      </c>
      <c r="Z980" s="126">
        <v>0</v>
      </c>
      <c r="AA980" s="126">
        <v>0</v>
      </c>
      <c r="AB980" s="126">
        <v>0</v>
      </c>
      <c r="AC980" s="126">
        <v>0</v>
      </c>
      <c r="AD980" s="126">
        <v>0</v>
      </c>
      <c r="AE980" s="126">
        <v>9</v>
      </c>
      <c r="AF980" s="126">
        <v>0.28999999999999998</v>
      </c>
      <c r="AG980" s="126">
        <v>1</v>
      </c>
      <c r="AH980" s="126">
        <v>0</v>
      </c>
      <c r="AI980" s="126">
        <v>1</v>
      </c>
      <c r="AJ980" s="126"/>
      <c r="AK980" s="126"/>
      <c r="AL980" s="126"/>
      <c r="AM980" s="126"/>
      <c r="AN980" s="126"/>
      <c r="AO980" s="126"/>
      <c r="AP980" s="126"/>
      <c r="AQ980" s="126"/>
      <c r="AR980" s="126"/>
      <c r="AS980" s="126"/>
      <c r="AT980" s="126"/>
      <c r="AU980" s="126"/>
      <c r="AV980" s="126"/>
      <c r="AW980" s="126"/>
      <c r="AX980" s="126"/>
      <c r="AY980" s="126"/>
      <c r="AZ980" s="126"/>
      <c r="BA980" s="126"/>
      <c r="BB980" s="126"/>
      <c r="BC980" s="126"/>
      <c r="BD980" s="126"/>
      <c r="BE980" s="126"/>
      <c r="BF980" s="126"/>
      <c r="BG980" s="126"/>
      <c r="BH980" s="126"/>
      <c r="BI980" s="126"/>
      <c r="BJ980" s="126"/>
      <c r="BK980" s="126"/>
      <c r="BL980" s="126"/>
      <c r="BM980" s="126"/>
      <c r="BN980" s="126"/>
      <c r="BO980" s="126"/>
      <c r="BP980" s="126"/>
      <c r="BQ980" s="126"/>
      <c r="BR980" s="126">
        <v>8</v>
      </c>
      <c r="BS980" s="126">
        <v>10</v>
      </c>
      <c r="BT980" s="126">
        <v>16</v>
      </c>
      <c r="BU980" s="126"/>
      <c r="BV980" s="126">
        <v>30</v>
      </c>
      <c r="BW980" s="126">
        <v>25</v>
      </c>
      <c r="BX980" s="126">
        <v>1</v>
      </c>
      <c r="BY980" s="126">
        <v>0</v>
      </c>
      <c r="BZ980" s="126">
        <v>163</v>
      </c>
      <c r="CA980" s="126">
        <v>104</v>
      </c>
      <c r="CB980" s="126"/>
      <c r="CC980" s="126"/>
      <c r="CD980" s="126"/>
      <c r="CE980" s="126"/>
    </row>
    <row r="981" spans="1:83" ht="11.25" customHeight="1" x14ac:dyDescent="0.2">
      <c r="A981" s="126" t="s">
        <v>6147</v>
      </c>
      <c r="B981" s="20">
        <v>1308</v>
      </c>
      <c r="C981" s="20" t="str">
        <f>VLOOKUP(File2Modul(A981),ModulVerantwortung,2,FALSE)</f>
        <v>winkho06</v>
      </c>
      <c r="D981" s="20"/>
      <c r="E981" s="109" t="s">
        <v>4154</v>
      </c>
      <c r="F981" s="126">
        <v>3</v>
      </c>
      <c r="G981" s="126">
        <v>2</v>
      </c>
      <c r="H981" s="126">
        <v>0</v>
      </c>
      <c r="I981" s="126">
        <v>3</v>
      </c>
      <c r="J981" s="126">
        <v>0</v>
      </c>
      <c r="K981" s="126">
        <v>3</v>
      </c>
      <c r="L981" s="126">
        <v>2</v>
      </c>
      <c r="M981" s="143" t="s">
        <v>6153</v>
      </c>
      <c r="N981" s="126">
        <v>7</v>
      </c>
      <c r="O981" s="126"/>
      <c r="Q981" s="126">
        <v>0</v>
      </c>
      <c r="R981" s="126"/>
      <c r="S981" s="126"/>
      <c r="T981" s="126"/>
      <c r="U981" s="126">
        <v>9</v>
      </c>
      <c r="V981" s="126" t="s">
        <v>3516</v>
      </c>
      <c r="W981" s="126">
        <v>2</v>
      </c>
      <c r="X981" s="126">
        <v>5</v>
      </c>
      <c r="Y981" s="126">
        <v>34</v>
      </c>
      <c r="Z981" s="126">
        <v>0</v>
      </c>
      <c r="AA981" s="126">
        <v>0</v>
      </c>
      <c r="AB981" s="126">
        <v>0</v>
      </c>
      <c r="AC981" s="126">
        <v>0</v>
      </c>
      <c r="AD981" s="126">
        <v>0</v>
      </c>
      <c r="AE981" s="126">
        <v>4</v>
      </c>
      <c r="AF981" s="126">
        <v>0.33</v>
      </c>
      <c r="AG981" s="126">
        <v>0</v>
      </c>
      <c r="AH981" s="126">
        <v>0</v>
      </c>
      <c r="AI981" s="126">
        <v>1</v>
      </c>
      <c r="AJ981" s="126"/>
      <c r="AK981" s="126"/>
      <c r="AL981" s="126"/>
      <c r="AM981" s="126"/>
      <c r="AN981" s="126"/>
      <c r="AO981" s="126"/>
      <c r="AP981" s="126"/>
      <c r="AQ981" s="126"/>
      <c r="AR981" s="126"/>
      <c r="AS981" s="126"/>
      <c r="AT981" s="126"/>
      <c r="AU981" s="126"/>
      <c r="AV981" s="126"/>
      <c r="AW981" s="126"/>
      <c r="AX981" s="126"/>
      <c r="AY981" s="126"/>
      <c r="AZ981" s="126"/>
      <c r="BA981" s="126"/>
      <c r="BB981" s="126"/>
      <c r="BC981" s="126"/>
      <c r="BD981" s="126"/>
      <c r="BE981" s="126"/>
      <c r="BF981" s="126"/>
      <c r="BG981" s="126"/>
      <c r="BH981" s="126"/>
      <c r="BI981" s="126"/>
      <c r="BJ981" s="126"/>
      <c r="BK981" s="126"/>
      <c r="BL981" s="126"/>
      <c r="BM981" s="126"/>
      <c r="BN981" s="126"/>
      <c r="BO981" s="126"/>
      <c r="BP981" s="126"/>
      <c r="BQ981" s="126"/>
      <c r="BR981" s="126">
        <v>11</v>
      </c>
      <c r="BS981" s="126">
        <v>13</v>
      </c>
      <c r="BT981" s="126">
        <v>21</v>
      </c>
      <c r="BU981" s="126"/>
      <c r="BV981" s="126">
        <v>13</v>
      </c>
      <c r="BW981" s="126">
        <v>11</v>
      </c>
      <c r="BX981" s="126">
        <v>1</v>
      </c>
      <c r="BY981" s="126">
        <v>0</v>
      </c>
      <c r="BZ981" s="126">
        <v>96</v>
      </c>
      <c r="CA981" s="126">
        <v>53</v>
      </c>
      <c r="CB981" s="126"/>
      <c r="CC981" s="126"/>
      <c r="CD981" s="126"/>
      <c r="CE981" s="126"/>
    </row>
    <row r="982" spans="1:83" ht="11.25" customHeight="1" x14ac:dyDescent="0.2">
      <c r="A982" s="126" t="s">
        <v>6147</v>
      </c>
      <c r="B982" s="20">
        <v>1354</v>
      </c>
      <c r="C982" s="20" t="str">
        <f>VLOOKUP(File2Modul(A982),ModulVerantwortung,2,FALSE)</f>
        <v>winkho06</v>
      </c>
      <c r="D982" s="20"/>
      <c r="E982" s="109" t="s">
        <v>4155</v>
      </c>
      <c r="F982" s="126">
        <v>8</v>
      </c>
      <c r="G982" s="126">
        <v>3</v>
      </c>
      <c r="H982" s="126">
        <v>0</v>
      </c>
      <c r="I982" s="126">
        <v>36</v>
      </c>
      <c r="J982" s="126">
        <v>0</v>
      </c>
      <c r="K982" s="126">
        <v>8</v>
      </c>
      <c r="L982" s="126">
        <v>7</v>
      </c>
      <c r="M982" s="143" t="s">
        <v>6154</v>
      </c>
      <c r="N982" s="126">
        <v>26</v>
      </c>
      <c r="O982" s="126"/>
      <c r="Q982" s="126">
        <v>0</v>
      </c>
      <c r="R982" s="126"/>
      <c r="S982" s="126"/>
      <c r="T982" s="126"/>
      <c r="U982" s="126">
        <v>28</v>
      </c>
      <c r="V982" s="126" t="s">
        <v>3752</v>
      </c>
      <c r="W982" s="126">
        <v>10</v>
      </c>
      <c r="X982" s="126">
        <v>18</v>
      </c>
      <c r="Y982" s="126">
        <v>112</v>
      </c>
      <c r="Z982" s="126">
        <v>0</v>
      </c>
      <c r="AA982" s="126">
        <v>0</v>
      </c>
      <c r="AB982" s="126">
        <v>0</v>
      </c>
      <c r="AC982" s="126">
        <v>0</v>
      </c>
      <c r="AD982" s="126">
        <v>1</v>
      </c>
      <c r="AE982" s="126">
        <v>9</v>
      </c>
      <c r="AF982" s="126">
        <v>1.29</v>
      </c>
      <c r="AG982" s="126">
        <v>2</v>
      </c>
      <c r="AH982" s="126">
        <v>1</v>
      </c>
      <c r="AI982" s="126">
        <v>1</v>
      </c>
      <c r="AJ982" s="126"/>
      <c r="AK982" s="126"/>
      <c r="AL982" s="126"/>
      <c r="AM982" s="126"/>
      <c r="AN982" s="126"/>
      <c r="AO982" s="126"/>
      <c r="AP982" s="126"/>
      <c r="AQ982" s="126"/>
      <c r="AR982" s="126"/>
      <c r="AS982" s="126"/>
      <c r="AT982" s="126"/>
      <c r="AU982" s="126"/>
      <c r="AV982" s="126"/>
      <c r="AW982" s="126"/>
      <c r="AX982" s="126"/>
      <c r="AY982" s="126"/>
      <c r="AZ982" s="126"/>
      <c r="BA982" s="126"/>
      <c r="BB982" s="126"/>
      <c r="BC982" s="126"/>
      <c r="BD982" s="126"/>
      <c r="BE982" s="126"/>
      <c r="BF982" s="126"/>
      <c r="BG982" s="126"/>
      <c r="BH982" s="126"/>
      <c r="BI982" s="126"/>
      <c r="BJ982" s="126"/>
      <c r="BK982" s="126"/>
      <c r="BL982" s="126"/>
      <c r="BM982" s="126"/>
      <c r="BN982" s="126"/>
      <c r="BO982" s="126"/>
      <c r="BP982" s="126"/>
      <c r="BQ982" s="126"/>
      <c r="BR982" s="126">
        <v>8</v>
      </c>
      <c r="BS982" s="126">
        <v>10</v>
      </c>
      <c r="BT982" s="126">
        <v>14</v>
      </c>
      <c r="BU982" s="126"/>
      <c r="BV982" s="126">
        <v>43</v>
      </c>
      <c r="BW982" s="126">
        <v>35</v>
      </c>
      <c r="BX982" s="126">
        <v>1</v>
      </c>
      <c r="BY982" s="126">
        <v>0</v>
      </c>
      <c r="BZ982" s="126">
        <v>232</v>
      </c>
      <c r="CA982" s="126">
        <v>133</v>
      </c>
      <c r="CB982" s="126"/>
      <c r="CC982" s="126"/>
      <c r="CD982" s="126"/>
      <c r="CE982" s="126"/>
    </row>
    <row r="983" spans="1:83" ht="11.25" customHeight="1" x14ac:dyDescent="0.2">
      <c r="A983" s="126" t="s">
        <v>6147</v>
      </c>
      <c r="B983" s="20">
        <v>1477</v>
      </c>
      <c r="C983" s="20" t="str">
        <f>VLOOKUP(File2Modul(A983),ModulVerantwortung,2,FALSE)</f>
        <v>winkho06</v>
      </c>
      <c r="D983" s="20"/>
      <c r="E983" s="109" t="s">
        <v>4156</v>
      </c>
      <c r="F983" s="126">
        <v>3</v>
      </c>
      <c r="G983" s="126">
        <v>1</v>
      </c>
      <c r="H983" s="126">
        <v>0</v>
      </c>
      <c r="I983" s="126">
        <v>4</v>
      </c>
      <c r="J983" s="126">
        <v>0</v>
      </c>
      <c r="K983" s="126">
        <v>3</v>
      </c>
      <c r="L983" s="126">
        <v>5</v>
      </c>
      <c r="M983" s="143" t="s">
        <v>6155</v>
      </c>
      <c r="N983" s="126">
        <v>12</v>
      </c>
      <c r="O983" s="126"/>
      <c r="Q983" s="126">
        <v>0</v>
      </c>
      <c r="R983" s="126"/>
      <c r="S983" s="126"/>
      <c r="T983" s="126"/>
      <c r="U983" s="126">
        <v>13</v>
      </c>
      <c r="V983" s="126" t="s">
        <v>3516</v>
      </c>
      <c r="W983" s="126">
        <v>6</v>
      </c>
      <c r="X983" s="126">
        <v>9</v>
      </c>
      <c r="Y983" s="126">
        <v>64</v>
      </c>
      <c r="Z983" s="126">
        <v>0</v>
      </c>
      <c r="AA983" s="126">
        <v>0</v>
      </c>
      <c r="AB983" s="126">
        <v>0</v>
      </c>
      <c r="AC983" s="126">
        <v>0</v>
      </c>
      <c r="AD983" s="126">
        <v>1</v>
      </c>
      <c r="AE983" s="126">
        <v>5</v>
      </c>
      <c r="AF983" s="126">
        <v>0.31</v>
      </c>
      <c r="AG983" s="126">
        <v>1</v>
      </c>
      <c r="AH983" s="126">
        <v>0</v>
      </c>
      <c r="AI983" s="126">
        <v>1</v>
      </c>
      <c r="AJ983" s="126"/>
      <c r="AK983" s="126"/>
      <c r="AL983" s="126"/>
      <c r="AM983" s="126"/>
      <c r="AN983" s="126"/>
      <c r="AO983" s="126"/>
      <c r="AP983" s="126"/>
      <c r="AQ983" s="126"/>
      <c r="AR983" s="126"/>
      <c r="AS983" s="126"/>
      <c r="AT983" s="126"/>
      <c r="AU983" s="126"/>
      <c r="AV983" s="126"/>
      <c r="AW983" s="126"/>
      <c r="AX983" s="126"/>
      <c r="AY983" s="126"/>
      <c r="AZ983" s="126"/>
      <c r="BA983" s="126"/>
      <c r="BB983" s="126"/>
      <c r="BC983" s="126"/>
      <c r="BD983" s="126"/>
      <c r="BE983" s="126"/>
      <c r="BF983" s="126"/>
      <c r="BG983" s="126"/>
      <c r="BH983" s="126"/>
      <c r="BI983" s="126"/>
      <c r="BJ983" s="126"/>
      <c r="BK983" s="126"/>
      <c r="BL983" s="126"/>
      <c r="BM983" s="126"/>
      <c r="BN983" s="126"/>
      <c r="BO983" s="126"/>
      <c r="BP983" s="126"/>
      <c r="BQ983" s="126"/>
      <c r="BR983" s="126">
        <v>8</v>
      </c>
      <c r="BS983" s="126">
        <v>10</v>
      </c>
      <c r="BT983" s="126">
        <v>14</v>
      </c>
      <c r="BU983" s="126"/>
      <c r="BV983" s="126">
        <v>19</v>
      </c>
      <c r="BW983" s="126">
        <v>17</v>
      </c>
      <c r="BX983" s="126">
        <v>1</v>
      </c>
      <c r="BY983" s="126">
        <v>0</v>
      </c>
      <c r="BZ983" s="126">
        <v>104</v>
      </c>
      <c r="CA983" s="126">
        <v>66</v>
      </c>
      <c r="CB983" s="126"/>
      <c r="CC983" s="126"/>
      <c r="CD983" s="126"/>
      <c r="CE983" s="126"/>
    </row>
    <row r="984" spans="1:83" ht="11.25" customHeight="1" x14ac:dyDescent="0.2">
      <c r="A984" s="126" t="s">
        <v>6147</v>
      </c>
      <c r="B984" s="20">
        <v>1549</v>
      </c>
      <c r="C984" s="20" t="str">
        <f>VLOOKUP(File2Modul(A984),ModulVerantwortung,2,FALSE)</f>
        <v>winkho06</v>
      </c>
      <c r="D984" s="20"/>
      <c r="E984" s="109" t="s">
        <v>4157</v>
      </c>
      <c r="F984" s="126">
        <v>3</v>
      </c>
      <c r="G984" s="126">
        <v>1</v>
      </c>
      <c r="H984" s="126">
        <v>0</v>
      </c>
      <c r="I984" s="126">
        <v>4</v>
      </c>
      <c r="J984" s="126">
        <v>1</v>
      </c>
      <c r="K984" s="126">
        <v>5</v>
      </c>
      <c r="L984" s="126">
        <v>5</v>
      </c>
      <c r="M984" s="143" t="s">
        <v>6156</v>
      </c>
      <c r="N984" s="126">
        <v>9</v>
      </c>
      <c r="O984" s="126"/>
      <c r="Q984" s="126">
        <v>0</v>
      </c>
      <c r="R984" s="126"/>
      <c r="S984" s="126"/>
      <c r="T984" s="126"/>
      <c r="U984" s="126">
        <v>10</v>
      </c>
      <c r="V984" s="126" t="s">
        <v>3516</v>
      </c>
      <c r="W984" s="126">
        <v>6</v>
      </c>
      <c r="X984" s="126">
        <v>9</v>
      </c>
      <c r="Y984" s="126">
        <v>29</v>
      </c>
      <c r="Z984" s="126">
        <v>0</v>
      </c>
      <c r="AA984" s="126">
        <v>0</v>
      </c>
      <c r="AB984" s="126">
        <v>0</v>
      </c>
      <c r="AC984" s="126">
        <v>0</v>
      </c>
      <c r="AD984" s="126">
        <v>0</v>
      </c>
      <c r="AE984" s="126">
        <v>2</v>
      </c>
      <c r="AF984" s="126">
        <v>0.4</v>
      </c>
      <c r="AG984" s="126">
        <v>1</v>
      </c>
      <c r="AH984" s="126">
        <v>0</v>
      </c>
      <c r="AI984" s="126">
        <v>1</v>
      </c>
      <c r="AJ984" s="126"/>
      <c r="AK984" s="126"/>
      <c r="AL984" s="126"/>
      <c r="AM984" s="126"/>
      <c r="AN984" s="126"/>
      <c r="AO984" s="126"/>
      <c r="AP984" s="126"/>
      <c r="AQ984" s="126"/>
      <c r="AR984" s="126"/>
      <c r="AS984" s="126"/>
      <c r="AT984" s="126"/>
      <c r="AU984" s="126"/>
      <c r="AV984" s="126"/>
      <c r="AW984" s="126"/>
      <c r="AX984" s="126"/>
      <c r="AY984" s="126"/>
      <c r="AZ984" s="126"/>
      <c r="BA984" s="126"/>
      <c r="BB984" s="126"/>
      <c r="BC984" s="126"/>
      <c r="BD984" s="126"/>
      <c r="BE984" s="126"/>
      <c r="BF984" s="126"/>
      <c r="BG984" s="126"/>
      <c r="BH984" s="126"/>
      <c r="BI984" s="126"/>
      <c r="BJ984" s="126"/>
      <c r="BK984" s="126"/>
      <c r="BL984" s="126"/>
      <c r="BM984" s="126"/>
      <c r="BN984" s="126"/>
      <c r="BO984" s="126"/>
      <c r="BP984" s="126"/>
      <c r="BQ984" s="126"/>
      <c r="BR984" s="126">
        <v>7</v>
      </c>
      <c r="BS984" s="126">
        <v>9</v>
      </c>
      <c r="BT984" s="126">
        <v>11</v>
      </c>
      <c r="BU984" s="126"/>
      <c r="BV984" s="126">
        <v>13</v>
      </c>
      <c r="BW984" s="126">
        <v>11</v>
      </c>
      <c r="BX984" s="126">
        <v>1</v>
      </c>
      <c r="BY984" s="126">
        <v>0</v>
      </c>
      <c r="BZ984" s="126">
        <v>58</v>
      </c>
      <c r="CA984" s="126">
        <v>41</v>
      </c>
      <c r="CB984" s="126"/>
      <c r="CC984" s="126"/>
      <c r="CD984" s="126"/>
      <c r="CE984" s="126"/>
    </row>
    <row r="985" spans="1:83" ht="11.25" customHeight="1" x14ac:dyDescent="0.2">
      <c r="A985" s="126" t="s">
        <v>6147</v>
      </c>
      <c r="B985" s="20">
        <v>1592</v>
      </c>
      <c r="C985" s="20" t="str">
        <f>VLOOKUP(File2Modul(A985),ModulVerantwortung,2,FALSE)</f>
        <v>winkho06</v>
      </c>
      <c r="D985" s="20"/>
      <c r="E985" s="109" t="s">
        <v>4158</v>
      </c>
      <c r="F985" s="126">
        <v>4</v>
      </c>
      <c r="G985" s="126">
        <v>3</v>
      </c>
      <c r="H985" s="126">
        <v>0</v>
      </c>
      <c r="I985" s="126">
        <v>4</v>
      </c>
      <c r="J985" s="126">
        <v>0</v>
      </c>
      <c r="K985" s="126">
        <v>1</v>
      </c>
      <c r="L985" s="126">
        <v>3</v>
      </c>
      <c r="M985" s="143" t="s">
        <v>6157</v>
      </c>
      <c r="N985" s="126">
        <v>8</v>
      </c>
      <c r="O985" s="126"/>
      <c r="Q985" s="126">
        <v>0</v>
      </c>
      <c r="R985" s="126"/>
      <c r="S985" s="126"/>
      <c r="T985" s="126"/>
      <c r="U985" s="126">
        <v>8</v>
      </c>
      <c r="V985" s="126" t="s">
        <v>3767</v>
      </c>
      <c r="W985" s="126">
        <v>3</v>
      </c>
      <c r="X985" s="126">
        <v>7</v>
      </c>
      <c r="Y985" s="126">
        <v>27</v>
      </c>
      <c r="Z985" s="126">
        <v>0</v>
      </c>
      <c r="AA985" s="126">
        <v>0</v>
      </c>
      <c r="AB985" s="126">
        <v>0</v>
      </c>
      <c r="AC985" s="126">
        <v>0</v>
      </c>
      <c r="AD985" s="126">
        <v>0</v>
      </c>
      <c r="AE985" s="126">
        <v>4</v>
      </c>
      <c r="AF985" s="126">
        <v>0.5</v>
      </c>
      <c r="AG985" s="126">
        <v>1</v>
      </c>
      <c r="AH985" s="126">
        <v>0</v>
      </c>
      <c r="AI985" s="126">
        <v>1</v>
      </c>
      <c r="AJ985" s="126"/>
      <c r="AK985" s="126"/>
      <c r="AL985" s="126"/>
      <c r="AM985" s="126"/>
      <c r="AN985" s="126"/>
      <c r="AO985" s="126"/>
      <c r="AP985" s="126"/>
      <c r="AQ985" s="126"/>
      <c r="AR985" s="126"/>
      <c r="AS985" s="126"/>
      <c r="AT985" s="126"/>
      <c r="AU985" s="126"/>
      <c r="AV985" s="126"/>
      <c r="AW985" s="126"/>
      <c r="AX985" s="126"/>
      <c r="AY985" s="126"/>
      <c r="AZ985" s="126"/>
      <c r="BA985" s="126"/>
      <c r="BB985" s="126"/>
      <c r="BC985" s="126"/>
      <c r="BD985" s="126"/>
      <c r="BE985" s="126"/>
      <c r="BF985" s="126"/>
      <c r="BG985" s="126"/>
      <c r="BH985" s="126"/>
      <c r="BI985" s="126"/>
      <c r="BJ985" s="126"/>
      <c r="BK985" s="126"/>
      <c r="BL985" s="126"/>
      <c r="BM985" s="126"/>
      <c r="BN985" s="126"/>
      <c r="BO985" s="126"/>
      <c r="BP985" s="126"/>
      <c r="BQ985" s="126"/>
      <c r="BR985" s="126">
        <v>7</v>
      </c>
      <c r="BS985" s="126">
        <v>9</v>
      </c>
      <c r="BT985" s="126">
        <v>14</v>
      </c>
      <c r="BU985" s="126"/>
      <c r="BV985" s="126">
        <v>15</v>
      </c>
      <c r="BW985" s="126">
        <v>12</v>
      </c>
      <c r="BX985" s="126">
        <v>1</v>
      </c>
      <c r="BY985" s="126">
        <v>0</v>
      </c>
      <c r="BZ985" s="126">
        <v>70</v>
      </c>
      <c r="CA985" s="126">
        <v>48</v>
      </c>
      <c r="CB985" s="126"/>
      <c r="CC985" s="126"/>
      <c r="CD985" s="126"/>
      <c r="CE985" s="126"/>
    </row>
    <row r="986" spans="1:83" ht="11.25" customHeight="1" x14ac:dyDescent="0.2">
      <c r="A986" s="126" t="s">
        <v>6147</v>
      </c>
      <c r="B986" s="20">
        <v>1634</v>
      </c>
      <c r="C986" s="20" t="str">
        <f>VLOOKUP(File2Modul(A986),ModulVerantwortung,2,FALSE)</f>
        <v>winkho06</v>
      </c>
      <c r="D986" s="20"/>
      <c r="E986" s="109" t="s">
        <v>4159</v>
      </c>
      <c r="F986" s="126">
        <v>1</v>
      </c>
      <c r="G986" s="126">
        <v>0</v>
      </c>
      <c r="H986" s="126">
        <v>0</v>
      </c>
      <c r="I986" s="126">
        <v>1</v>
      </c>
      <c r="J986" s="126">
        <v>0</v>
      </c>
      <c r="K986" s="126">
        <v>3</v>
      </c>
      <c r="L986" s="126">
        <v>2</v>
      </c>
      <c r="M986" s="143" t="s">
        <v>6158</v>
      </c>
      <c r="N986" s="126">
        <v>3</v>
      </c>
      <c r="O986" s="126"/>
      <c r="Q986" s="126">
        <v>0</v>
      </c>
      <c r="R986" s="126"/>
      <c r="S986" s="126"/>
      <c r="T986" s="126"/>
      <c r="U986" s="126">
        <v>3</v>
      </c>
      <c r="V986" s="126" t="s">
        <v>3507</v>
      </c>
      <c r="W986" s="126">
        <v>2</v>
      </c>
      <c r="X986" s="126">
        <v>3</v>
      </c>
      <c r="Y986" s="126">
        <v>11</v>
      </c>
      <c r="Z986" s="126">
        <v>0</v>
      </c>
      <c r="AA986" s="126">
        <v>0</v>
      </c>
      <c r="AB986" s="126">
        <v>0</v>
      </c>
      <c r="AC986" s="126">
        <v>0</v>
      </c>
      <c r="AD986" s="126">
        <v>1</v>
      </c>
      <c r="AE986" s="126">
        <v>1</v>
      </c>
      <c r="AF986" s="126">
        <v>0.33</v>
      </c>
      <c r="AG986" s="126">
        <v>0</v>
      </c>
      <c r="AH986" s="126">
        <v>0</v>
      </c>
      <c r="AI986" s="126">
        <v>1</v>
      </c>
      <c r="AJ986" s="126"/>
      <c r="AK986" s="126"/>
      <c r="AL986" s="126"/>
      <c r="AM986" s="126"/>
      <c r="AN986" s="126"/>
      <c r="AO986" s="126"/>
      <c r="AP986" s="126"/>
      <c r="AQ986" s="126"/>
      <c r="AR986" s="126"/>
      <c r="AS986" s="126"/>
      <c r="AT986" s="126"/>
      <c r="AU986" s="126"/>
      <c r="AV986" s="126"/>
      <c r="AW986" s="126"/>
      <c r="AX986" s="126"/>
      <c r="AY986" s="126"/>
      <c r="AZ986" s="126"/>
      <c r="BA986" s="126"/>
      <c r="BB986" s="126"/>
      <c r="BC986" s="126"/>
      <c r="BD986" s="126"/>
      <c r="BE986" s="126"/>
      <c r="BF986" s="126"/>
      <c r="BG986" s="126"/>
      <c r="BH986" s="126"/>
      <c r="BI986" s="126"/>
      <c r="BJ986" s="126"/>
      <c r="BK986" s="126"/>
      <c r="BL986" s="126"/>
      <c r="BM986" s="126"/>
      <c r="BN986" s="126"/>
      <c r="BO986" s="126"/>
      <c r="BP986" s="126"/>
      <c r="BQ986" s="126"/>
      <c r="BR986" s="126">
        <v>11</v>
      </c>
      <c r="BS986" s="126">
        <v>11</v>
      </c>
      <c r="BT986" s="126">
        <v>15</v>
      </c>
      <c r="BU986" s="126"/>
      <c r="BV986" s="126">
        <v>4</v>
      </c>
      <c r="BW986" s="126">
        <v>4</v>
      </c>
      <c r="BX986" s="126">
        <v>1</v>
      </c>
      <c r="BY986" s="126">
        <v>0</v>
      </c>
      <c r="BZ986" s="126">
        <v>28</v>
      </c>
      <c r="CA986" s="126">
        <v>18</v>
      </c>
      <c r="CB986" s="126"/>
      <c r="CC986" s="126"/>
      <c r="CD986" s="126"/>
      <c r="CE986" s="126"/>
    </row>
    <row r="987" spans="1:83" ht="11.25" customHeight="1" x14ac:dyDescent="0.2">
      <c r="A987" s="126" t="s">
        <v>6147</v>
      </c>
      <c r="B987" s="20">
        <v>1659</v>
      </c>
      <c r="C987" s="20" t="str">
        <f>VLOOKUP(File2Modul(A987),ModulVerantwortung,2,FALSE)</f>
        <v>winkho06</v>
      </c>
      <c r="D987" s="20"/>
      <c r="E987" s="109" t="s">
        <v>4160</v>
      </c>
      <c r="F987" s="126">
        <v>12</v>
      </c>
      <c r="G987" s="126">
        <v>6</v>
      </c>
      <c r="H987" s="126">
        <v>0</v>
      </c>
      <c r="I987" s="126">
        <v>21</v>
      </c>
      <c r="J987" s="126">
        <v>1</v>
      </c>
      <c r="K987" s="126">
        <v>3</v>
      </c>
      <c r="L987" s="126">
        <v>10</v>
      </c>
      <c r="M987" s="143" t="s">
        <v>6159</v>
      </c>
      <c r="N987" s="126">
        <v>43</v>
      </c>
      <c r="O987" s="126"/>
      <c r="Q987" s="126">
        <v>0</v>
      </c>
      <c r="R987" s="126"/>
      <c r="S987" s="126"/>
      <c r="T987" s="126"/>
      <c r="U987" s="126">
        <v>54</v>
      </c>
      <c r="V987" s="126" t="s">
        <v>4161</v>
      </c>
      <c r="W987" s="126">
        <v>17</v>
      </c>
      <c r="X987" s="126">
        <v>29</v>
      </c>
      <c r="Y987" s="126">
        <v>141</v>
      </c>
      <c r="Z987" s="126">
        <v>0</v>
      </c>
      <c r="AA987" s="126">
        <v>0</v>
      </c>
      <c r="AB987" s="126">
        <v>0</v>
      </c>
      <c r="AC987" s="126">
        <v>0</v>
      </c>
      <c r="AD987" s="126">
        <v>0</v>
      </c>
      <c r="AE987" s="126">
        <v>8</v>
      </c>
      <c r="AF987" s="126">
        <v>0.39</v>
      </c>
      <c r="AG987" s="126">
        <v>1</v>
      </c>
      <c r="AH987" s="126">
        <v>1</v>
      </c>
      <c r="AI987" s="126">
        <v>1</v>
      </c>
      <c r="AJ987" s="126"/>
      <c r="AK987" s="126"/>
      <c r="AL987" s="126"/>
      <c r="AM987" s="126"/>
      <c r="AN987" s="126"/>
      <c r="AO987" s="126"/>
      <c r="AP987" s="126"/>
      <c r="AQ987" s="126"/>
      <c r="AR987" s="126"/>
      <c r="AS987" s="126"/>
      <c r="AT987" s="126"/>
      <c r="AU987" s="126"/>
      <c r="AV987" s="126"/>
      <c r="AW987" s="126"/>
      <c r="AX987" s="126"/>
      <c r="AY987" s="126"/>
      <c r="AZ987" s="126"/>
      <c r="BA987" s="126"/>
      <c r="BB987" s="126"/>
      <c r="BC987" s="126"/>
      <c r="BD987" s="126"/>
      <c r="BE987" s="126"/>
      <c r="BF987" s="126"/>
      <c r="BG987" s="126"/>
      <c r="BH987" s="126"/>
      <c r="BI987" s="126"/>
      <c r="BJ987" s="126"/>
      <c r="BK987" s="126"/>
      <c r="BL987" s="126"/>
      <c r="BM987" s="126"/>
      <c r="BN987" s="126"/>
      <c r="BO987" s="126"/>
      <c r="BP987" s="126"/>
      <c r="BQ987" s="126"/>
      <c r="BR987" s="126">
        <v>6</v>
      </c>
      <c r="BS987" s="126">
        <v>8</v>
      </c>
      <c r="BT987" s="126">
        <v>10</v>
      </c>
      <c r="BU987" s="126"/>
      <c r="BV987" s="126">
        <v>65</v>
      </c>
      <c r="BW987" s="126">
        <v>50</v>
      </c>
      <c r="BX987" s="126">
        <v>1</v>
      </c>
      <c r="BY987" s="126">
        <v>0</v>
      </c>
      <c r="BZ987" s="126">
        <v>264</v>
      </c>
      <c r="CA987" s="126">
        <v>174</v>
      </c>
      <c r="CB987" s="126"/>
      <c r="CC987" s="126"/>
      <c r="CD987" s="126"/>
      <c r="CE987" s="126"/>
    </row>
    <row r="988" spans="1:83" ht="11.25" customHeight="1" x14ac:dyDescent="0.2">
      <c r="A988" s="126" t="s">
        <v>6147</v>
      </c>
      <c r="B988" s="20">
        <v>1808</v>
      </c>
      <c r="C988" s="20" t="str">
        <f>VLOOKUP(File2Modul(A988),ModulVerantwortung,2,FALSE)</f>
        <v>winkho06</v>
      </c>
      <c r="D988" s="20"/>
      <c r="E988" s="109" t="s">
        <v>4162</v>
      </c>
      <c r="F988" s="126">
        <v>2</v>
      </c>
      <c r="G988" s="126">
        <v>1</v>
      </c>
      <c r="H988" s="126">
        <v>0</v>
      </c>
      <c r="I988" s="126">
        <v>2</v>
      </c>
      <c r="J988" s="126">
        <v>0</v>
      </c>
      <c r="K988" s="126">
        <v>1</v>
      </c>
      <c r="L988" s="126">
        <v>1</v>
      </c>
      <c r="M988" s="143" t="s">
        <v>6160</v>
      </c>
      <c r="N988" s="126">
        <v>5</v>
      </c>
      <c r="O988" s="126"/>
      <c r="Q988" s="126">
        <v>0</v>
      </c>
      <c r="R988" s="126"/>
      <c r="S988" s="126"/>
      <c r="T988" s="126"/>
      <c r="U988" s="126">
        <v>6</v>
      </c>
      <c r="V988" s="126" t="s">
        <v>3513</v>
      </c>
      <c r="W988" s="126">
        <v>1</v>
      </c>
      <c r="X988" s="126">
        <v>3</v>
      </c>
      <c r="Y988" s="126">
        <v>21</v>
      </c>
      <c r="Z988" s="126">
        <v>0</v>
      </c>
      <c r="AA988" s="126">
        <v>0</v>
      </c>
      <c r="AB988" s="126">
        <v>0</v>
      </c>
      <c r="AC988" s="126">
        <v>0</v>
      </c>
      <c r="AD988" s="126">
        <v>0</v>
      </c>
      <c r="AE988" s="126">
        <v>4</v>
      </c>
      <c r="AF988" s="126">
        <v>0.33</v>
      </c>
      <c r="AG988" s="126">
        <v>0</v>
      </c>
      <c r="AH988" s="126">
        <v>0</v>
      </c>
      <c r="AI988" s="126">
        <v>1</v>
      </c>
      <c r="AJ988" s="126"/>
      <c r="AK988" s="126"/>
      <c r="AL988" s="126"/>
      <c r="AM988" s="126"/>
      <c r="AN988" s="126"/>
      <c r="AO988" s="126"/>
      <c r="AP988" s="126"/>
      <c r="AQ988" s="126"/>
      <c r="AR988" s="126"/>
      <c r="AS988" s="126"/>
      <c r="AT988" s="126"/>
      <c r="AU988" s="126"/>
      <c r="AV988" s="126"/>
      <c r="AW988" s="126"/>
      <c r="AX988" s="126"/>
      <c r="AY988" s="126"/>
      <c r="AZ988" s="126"/>
      <c r="BA988" s="126"/>
      <c r="BB988" s="126"/>
      <c r="BC988" s="126"/>
      <c r="BD988" s="126"/>
      <c r="BE988" s="126"/>
      <c r="BF988" s="126"/>
      <c r="BG988" s="126"/>
      <c r="BH988" s="126"/>
      <c r="BI988" s="126"/>
      <c r="BJ988" s="126"/>
      <c r="BK988" s="126"/>
      <c r="BL988" s="126"/>
      <c r="BM988" s="126"/>
      <c r="BN988" s="126"/>
      <c r="BO988" s="126"/>
      <c r="BP988" s="126"/>
      <c r="BQ988" s="126"/>
      <c r="BR988" s="126">
        <v>7</v>
      </c>
      <c r="BS988" s="126">
        <v>8</v>
      </c>
      <c r="BT988" s="126">
        <v>15</v>
      </c>
      <c r="BU988" s="126"/>
      <c r="BV988" s="126">
        <v>10</v>
      </c>
      <c r="BW988" s="126">
        <v>9</v>
      </c>
      <c r="BX988" s="126">
        <v>1</v>
      </c>
      <c r="BY988" s="126">
        <v>0</v>
      </c>
      <c r="BZ988" s="126">
        <v>45</v>
      </c>
      <c r="CA988" s="126">
        <v>32</v>
      </c>
      <c r="CB988" s="126"/>
      <c r="CC988" s="126"/>
      <c r="CD988" s="126"/>
      <c r="CE988" s="126"/>
    </row>
    <row r="989" spans="1:83" ht="11.25" customHeight="1" x14ac:dyDescent="0.2">
      <c r="A989" s="126" t="s">
        <v>6147</v>
      </c>
      <c r="B989" s="20">
        <v>1839</v>
      </c>
      <c r="C989" s="20" t="str">
        <f>VLOOKUP(File2Modul(A989),ModulVerantwortung,2,FALSE)</f>
        <v>winkho06</v>
      </c>
      <c r="D989" s="20"/>
      <c r="E989" s="109" t="s">
        <v>4163</v>
      </c>
      <c r="F989" s="126">
        <v>3</v>
      </c>
      <c r="G989" s="126">
        <v>2</v>
      </c>
      <c r="H989" s="126">
        <v>0</v>
      </c>
      <c r="I989" s="126">
        <v>3</v>
      </c>
      <c r="J989" s="126">
        <v>0</v>
      </c>
      <c r="K989" s="126">
        <v>1</v>
      </c>
      <c r="L989" s="126">
        <v>2</v>
      </c>
      <c r="M989" s="143" t="s">
        <v>6161</v>
      </c>
      <c r="N989" s="126">
        <v>24</v>
      </c>
      <c r="O989" s="126"/>
      <c r="Q989" s="126">
        <v>1</v>
      </c>
      <c r="R989" s="126"/>
      <c r="S989" s="126"/>
      <c r="T989" s="126"/>
      <c r="U989" s="126">
        <v>10</v>
      </c>
      <c r="V989" s="126" t="s">
        <v>3516</v>
      </c>
      <c r="W989" s="126">
        <v>10</v>
      </c>
      <c r="X989" s="126">
        <v>13</v>
      </c>
      <c r="Y989" s="126">
        <v>42</v>
      </c>
      <c r="Z989" s="126">
        <v>0</v>
      </c>
      <c r="AA989" s="126">
        <v>0</v>
      </c>
      <c r="AB989" s="126">
        <v>0</v>
      </c>
      <c r="AC989" s="126">
        <v>0</v>
      </c>
      <c r="AD989" s="126">
        <v>0</v>
      </c>
      <c r="AE989" s="126">
        <v>4</v>
      </c>
      <c r="AF989" s="126">
        <v>0.3</v>
      </c>
      <c r="AG989" s="126">
        <v>0</v>
      </c>
      <c r="AH989" s="126">
        <v>0</v>
      </c>
      <c r="AI989" s="126">
        <v>1</v>
      </c>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v>5</v>
      </c>
      <c r="BS989" s="126">
        <v>6</v>
      </c>
      <c r="BT989" s="126">
        <v>7</v>
      </c>
      <c r="BU989" s="126"/>
      <c r="BV989" s="126">
        <v>35</v>
      </c>
      <c r="BW989" s="126">
        <v>28</v>
      </c>
      <c r="BX989" s="126">
        <v>1</v>
      </c>
      <c r="BY989" s="126">
        <v>0</v>
      </c>
      <c r="BZ989" s="126">
        <v>105</v>
      </c>
      <c r="CA989" s="126">
        <v>72</v>
      </c>
      <c r="CB989" s="126"/>
      <c r="CC989" s="126"/>
      <c r="CD989" s="126"/>
      <c r="CE989" s="126"/>
    </row>
    <row r="990" spans="1:83" ht="11.25" customHeight="1" x14ac:dyDescent="0.2">
      <c r="A990" s="126" t="s">
        <v>6147</v>
      </c>
      <c r="B990" s="20">
        <v>1891</v>
      </c>
      <c r="C990" s="20" t="str">
        <f>VLOOKUP(File2Modul(A990),ModulVerantwortung,2,FALSE)</f>
        <v>winkho06</v>
      </c>
      <c r="D990" s="20"/>
      <c r="E990" s="109" t="s">
        <v>4164</v>
      </c>
      <c r="F990" s="126">
        <v>3</v>
      </c>
      <c r="G990" s="126">
        <v>2</v>
      </c>
      <c r="H990" s="126">
        <v>0</v>
      </c>
      <c r="I990" s="126">
        <v>3</v>
      </c>
      <c r="J990" s="126">
        <v>0</v>
      </c>
      <c r="K990" s="126">
        <v>0</v>
      </c>
      <c r="L990" s="126">
        <v>1</v>
      </c>
      <c r="M990" s="143" t="s">
        <v>6162</v>
      </c>
      <c r="N990" s="126">
        <v>10</v>
      </c>
      <c r="O990" s="126"/>
      <c r="Q990" s="126">
        <v>0</v>
      </c>
      <c r="R990" s="126"/>
      <c r="S990" s="126"/>
      <c r="T990" s="126"/>
      <c r="U990" s="126">
        <v>10</v>
      </c>
      <c r="V990" s="126" t="s">
        <v>3516</v>
      </c>
      <c r="W990" s="126">
        <v>1</v>
      </c>
      <c r="X990" s="126">
        <v>4</v>
      </c>
      <c r="Y990" s="126">
        <v>24</v>
      </c>
      <c r="Z990" s="126">
        <v>0</v>
      </c>
      <c r="AA990" s="126">
        <v>0</v>
      </c>
      <c r="AB990" s="126">
        <v>0</v>
      </c>
      <c r="AC990" s="126">
        <v>0</v>
      </c>
      <c r="AD990" s="126">
        <v>0</v>
      </c>
      <c r="AE990" s="126">
        <v>1</v>
      </c>
      <c r="AF990" s="126">
        <v>0.3</v>
      </c>
      <c r="AG990" s="126">
        <v>0</v>
      </c>
      <c r="AH990" s="126">
        <v>0</v>
      </c>
      <c r="AI990" s="126">
        <v>1</v>
      </c>
      <c r="AJ990" s="126"/>
      <c r="AK990" s="126"/>
      <c r="AL990" s="126"/>
      <c r="AM990" s="126"/>
      <c r="AN990" s="126"/>
      <c r="AO990" s="126"/>
      <c r="AP990" s="126"/>
      <c r="AQ990" s="126"/>
      <c r="AR990" s="126"/>
      <c r="AS990" s="126"/>
      <c r="AT990" s="126"/>
      <c r="AU990" s="126"/>
      <c r="AV990" s="126"/>
      <c r="AW990" s="126"/>
      <c r="AX990" s="126"/>
      <c r="AY990" s="126"/>
      <c r="AZ990" s="126"/>
      <c r="BA990" s="126"/>
      <c r="BB990" s="126"/>
      <c r="BC990" s="126"/>
      <c r="BD990" s="126"/>
      <c r="BE990" s="126"/>
      <c r="BF990" s="126"/>
      <c r="BG990" s="126"/>
      <c r="BH990" s="126"/>
      <c r="BI990" s="126"/>
      <c r="BJ990" s="126"/>
      <c r="BK990" s="126"/>
      <c r="BL990" s="126"/>
      <c r="BM990" s="126"/>
      <c r="BN990" s="126"/>
      <c r="BO990" s="126"/>
      <c r="BP990" s="126"/>
      <c r="BQ990" s="126"/>
      <c r="BR990" s="126">
        <v>7</v>
      </c>
      <c r="BS990" s="126">
        <v>9</v>
      </c>
      <c r="BT990" s="126">
        <v>10</v>
      </c>
      <c r="BU990" s="126"/>
      <c r="BV990" s="126">
        <v>13</v>
      </c>
      <c r="BW990" s="126">
        <v>11</v>
      </c>
      <c r="BX990" s="126">
        <v>1</v>
      </c>
      <c r="BY990" s="126">
        <v>0</v>
      </c>
      <c r="BZ990" s="126">
        <v>61</v>
      </c>
      <c r="CA990" s="126">
        <v>42</v>
      </c>
      <c r="CB990" s="126"/>
      <c r="CC990" s="126"/>
      <c r="CD990" s="126"/>
      <c r="CE990" s="126"/>
    </row>
    <row r="991" spans="1:83" ht="11.25" customHeight="1" x14ac:dyDescent="0.2">
      <c r="A991" s="126" t="s">
        <v>6147</v>
      </c>
      <c r="B991" s="20">
        <v>0</v>
      </c>
      <c r="C991" s="20" t="str">
        <f>VLOOKUP(File2Modul(A991),ModulVerantwortung,2,FALSE)</f>
        <v>winkho06</v>
      </c>
      <c r="D991" s="20"/>
      <c r="E991" s="109" t="s">
        <v>6147</v>
      </c>
      <c r="F991" s="126"/>
      <c r="G991" s="126"/>
      <c r="H991" s="126"/>
      <c r="I991" s="126"/>
      <c r="J991" s="126"/>
      <c r="K991" s="126"/>
      <c r="L991" s="126"/>
      <c r="M991" s="143"/>
      <c r="N991" s="126"/>
      <c r="O991" s="126">
        <f>IF(ISNUMBER(T991),IF(T991&lt;&gt;0,S991/T991,O$23),"")</f>
        <v>1.482315112540193</v>
      </c>
      <c r="P991">
        <f>IF(AND(ISNUMBER(AQ991),ISNUMBER(AR991)),IF(OR(AQ991&lt;&gt;0,AR991&lt;&gt;0),(T991+BG991)/(AQ991+AR991),P$23),"")</f>
        <v>2680965.9812332438</v>
      </c>
      <c r="Q991" s="126"/>
      <c r="R991" s="126"/>
      <c r="S991" s="126">
        <v>461</v>
      </c>
      <c r="T991" s="126">
        <v>311</v>
      </c>
      <c r="U991" s="126"/>
      <c r="V991" s="126"/>
      <c r="W991" s="126"/>
      <c r="X991" s="126"/>
      <c r="Y991" s="126"/>
      <c r="Z991" s="126"/>
      <c r="AA991" s="126"/>
      <c r="AB991" s="126"/>
      <c r="AC991" s="126"/>
      <c r="AD991" s="126"/>
      <c r="AE991" s="126"/>
      <c r="AF991" s="126"/>
      <c r="AG991" s="126"/>
      <c r="AH991" s="126"/>
      <c r="AI991" s="126"/>
      <c r="AJ991" s="126" t="s">
        <v>3502</v>
      </c>
      <c r="AK991" s="126">
        <v>3</v>
      </c>
      <c r="AL991" s="126">
        <v>4</v>
      </c>
      <c r="AM991" s="126">
        <v>16</v>
      </c>
      <c r="AN991" s="126">
        <v>122</v>
      </c>
      <c r="AO991" s="126" t="s">
        <v>3503</v>
      </c>
      <c r="AP991" s="126">
        <v>218</v>
      </c>
      <c r="AQ991" s="126">
        <v>56</v>
      </c>
      <c r="AR991" s="126">
        <v>317</v>
      </c>
      <c r="AS991" s="126">
        <v>1000000000</v>
      </c>
      <c r="AT991" s="126">
        <v>2424</v>
      </c>
      <c r="AU991" s="126">
        <v>2959</v>
      </c>
      <c r="AV991" s="126">
        <v>11289</v>
      </c>
      <c r="AW991" s="126">
        <v>4990382.6900000004</v>
      </c>
      <c r="AX991" s="126">
        <v>1000000000</v>
      </c>
      <c r="AY991" s="126">
        <v>1000000000</v>
      </c>
      <c r="AZ991" s="126">
        <v>7105499686042.6602</v>
      </c>
      <c r="BA991" s="126">
        <v>19.170000000000002</v>
      </c>
      <c r="BB991" s="126">
        <v>100</v>
      </c>
      <c r="BC991" s="126">
        <v>122038765</v>
      </c>
      <c r="BD991" s="126">
        <v>1917</v>
      </c>
      <c r="BE991" s="126">
        <v>782</v>
      </c>
      <c r="BF991" s="126">
        <v>1924</v>
      </c>
      <c r="BG991" s="126">
        <v>1000000000</v>
      </c>
      <c r="BH991" s="126">
        <v>405</v>
      </c>
      <c r="BI991" s="126" t="s">
        <v>3504</v>
      </c>
      <c r="BJ991" s="126">
        <v>4.7530000000000001</v>
      </c>
      <c r="BK991" s="126">
        <v>6.218</v>
      </c>
      <c r="BL991" s="126">
        <v>7.86</v>
      </c>
      <c r="BM991" s="126">
        <v>4.5209999999999999</v>
      </c>
      <c r="BN991" s="126">
        <v>4.7389999999999999</v>
      </c>
      <c r="BO991" s="126">
        <v>4.8360000000000003</v>
      </c>
      <c r="BP991" s="126" t="s">
        <v>3505</v>
      </c>
      <c r="BQ991" s="126">
        <v>0.63500000000000001</v>
      </c>
      <c r="BR991" s="126"/>
      <c r="BS991" s="126"/>
      <c r="BT991" s="126"/>
      <c r="BU991" s="126"/>
      <c r="BV991" s="126"/>
      <c r="BW991" s="126"/>
      <c r="BX991" s="126"/>
      <c r="BY991" s="126"/>
      <c r="BZ991" s="126"/>
      <c r="CA991" s="126"/>
      <c r="CB991" s="126"/>
      <c r="CC991" s="126"/>
      <c r="CD991" s="126"/>
      <c r="CE991" s="126"/>
    </row>
    <row r="992" spans="1:83" ht="11.25" customHeight="1" x14ac:dyDescent="0.2">
      <c r="A992" s="126" t="s">
        <v>6163</v>
      </c>
      <c r="B992" s="20">
        <v>58</v>
      </c>
      <c r="C992" s="20" t="str">
        <f>VLOOKUP(File2Modul(A992),ModulVerantwortung,2,FALSE)</f>
        <v>winkho06</v>
      </c>
      <c r="D992" s="20"/>
      <c r="E992" s="109" t="s">
        <v>4165</v>
      </c>
      <c r="F992" s="126">
        <v>1</v>
      </c>
      <c r="G992" s="126">
        <v>0</v>
      </c>
      <c r="H992" s="126">
        <v>0</v>
      </c>
      <c r="I992" s="126">
        <v>1</v>
      </c>
      <c r="J992" s="126">
        <v>1</v>
      </c>
      <c r="K992" s="126">
        <v>1</v>
      </c>
      <c r="L992" s="126">
        <v>0</v>
      </c>
      <c r="M992" s="143"/>
      <c r="N992" s="126">
        <v>2</v>
      </c>
      <c r="O992" s="126"/>
      <c r="Q992" s="126">
        <v>0</v>
      </c>
      <c r="R992" s="126"/>
      <c r="S992" s="126"/>
      <c r="T992" s="126"/>
      <c r="U992" s="126">
        <v>8</v>
      </c>
      <c r="V992" s="126" t="s">
        <v>3507</v>
      </c>
      <c r="W992" s="126">
        <v>0</v>
      </c>
      <c r="X992" s="126">
        <v>1</v>
      </c>
      <c r="Y992" s="126">
        <v>16</v>
      </c>
      <c r="Z992" s="126">
        <v>0</v>
      </c>
      <c r="AA992" s="126">
        <v>0</v>
      </c>
      <c r="AB992" s="126">
        <v>0</v>
      </c>
      <c r="AC992" s="126">
        <v>0</v>
      </c>
      <c r="AD992" s="126">
        <v>0</v>
      </c>
      <c r="AE992" s="126">
        <v>1</v>
      </c>
      <c r="AF992" s="126">
        <v>0.13</v>
      </c>
      <c r="AG992" s="126">
        <v>0</v>
      </c>
      <c r="AH992" s="126">
        <v>0</v>
      </c>
      <c r="AI992" s="126">
        <v>1</v>
      </c>
      <c r="AJ992" s="126"/>
      <c r="AK992" s="126"/>
      <c r="AL992" s="126"/>
      <c r="AM992" s="126"/>
      <c r="AN992" s="126"/>
      <c r="AO992" s="126"/>
      <c r="AP992" s="126"/>
      <c r="AQ992" s="126"/>
      <c r="AR992" s="126"/>
      <c r="AS992" s="126"/>
      <c r="AT992" s="126"/>
      <c r="AU992" s="126"/>
      <c r="AV992" s="126"/>
      <c r="AW992" s="126"/>
      <c r="AX992" s="126"/>
      <c r="AY992" s="126"/>
      <c r="AZ992" s="126"/>
      <c r="BA992" s="126"/>
      <c r="BB992" s="126"/>
      <c r="BC992" s="126"/>
      <c r="BD992" s="126"/>
      <c r="BE992" s="126"/>
      <c r="BF992" s="126"/>
      <c r="BG992" s="126"/>
      <c r="BH992" s="126"/>
      <c r="BI992" s="126"/>
      <c r="BJ992" s="126"/>
      <c r="BK992" s="126"/>
      <c r="BL992" s="126"/>
      <c r="BM992" s="126"/>
      <c r="BN992" s="126"/>
      <c r="BO992" s="126"/>
      <c r="BP992" s="126"/>
      <c r="BQ992" s="126"/>
      <c r="BR992" s="126">
        <v>32</v>
      </c>
      <c r="BS992" s="126">
        <v>32</v>
      </c>
      <c r="BT992" s="126">
        <v>32</v>
      </c>
      <c r="BU992" s="126"/>
      <c r="BV992" s="126">
        <v>2</v>
      </c>
      <c r="BW992" s="126">
        <v>2</v>
      </c>
      <c r="BX992" s="126">
        <v>1</v>
      </c>
      <c r="BY992" s="126">
        <v>0</v>
      </c>
      <c r="BZ992" s="126">
        <v>34</v>
      </c>
      <c r="CA992" s="126">
        <v>31</v>
      </c>
      <c r="CB992" s="126"/>
      <c r="CC992" s="126"/>
      <c r="CD992" s="126"/>
      <c r="CE992" s="126"/>
    </row>
    <row r="993" spans="1:83" ht="11.25" customHeight="1" x14ac:dyDescent="0.2">
      <c r="A993" s="126" t="s">
        <v>6163</v>
      </c>
      <c r="B993" s="20">
        <v>0</v>
      </c>
      <c r="C993" s="20" t="str">
        <f>VLOOKUP(File2Modul(A993),ModulVerantwortung,2,FALSE)</f>
        <v>winkho06</v>
      </c>
      <c r="D993" s="20"/>
      <c r="E993" s="109" t="s">
        <v>6163</v>
      </c>
      <c r="F993" s="126"/>
      <c r="G993" s="126"/>
      <c r="H993" s="126"/>
      <c r="I993" s="126"/>
      <c r="J993" s="126"/>
      <c r="K993" s="126"/>
      <c r="L993" s="126"/>
      <c r="M993" s="143"/>
      <c r="N993" s="126"/>
      <c r="O993" s="126">
        <f>IF(ISNUMBER(T993),IF(T993&lt;&gt;0,S993/T993,O$23),"")</f>
        <v>2.3333333333333335</v>
      </c>
      <c r="P993">
        <f>IF(AND(ISNUMBER(AQ993),ISNUMBER(AR993)),IF(OR(AQ993&lt;&gt;0,AR993&lt;&gt;0),(T993+BG993)/(AQ993+AR993),P$23),"")</f>
        <v>14492753.666666666</v>
      </c>
      <c r="Q993" s="126"/>
      <c r="R993" s="126"/>
      <c r="S993" s="126">
        <v>7</v>
      </c>
      <c r="T993" s="126">
        <v>3</v>
      </c>
      <c r="U993" s="126"/>
      <c r="V993" s="126"/>
      <c r="W993" s="126"/>
      <c r="X993" s="126"/>
      <c r="Y993" s="126"/>
      <c r="Z993" s="126"/>
      <c r="AA993" s="126"/>
      <c r="AB993" s="126"/>
      <c r="AC993" s="126"/>
      <c r="AD993" s="126"/>
      <c r="AE993" s="126"/>
      <c r="AF993" s="126"/>
      <c r="AG993" s="126"/>
      <c r="AH993" s="126"/>
      <c r="AI993" s="126"/>
      <c r="AJ993" s="126" t="s">
        <v>3502</v>
      </c>
      <c r="AK993" s="126">
        <v>0</v>
      </c>
      <c r="AL993" s="126">
        <v>0</v>
      </c>
      <c r="AM993" s="126">
        <v>1</v>
      </c>
      <c r="AN993" s="126">
        <v>0</v>
      </c>
      <c r="AO993" s="126" t="s">
        <v>3503</v>
      </c>
      <c r="AP993" s="126">
        <v>17</v>
      </c>
      <c r="AQ993" s="126">
        <v>27</v>
      </c>
      <c r="AR993" s="126">
        <v>42</v>
      </c>
      <c r="AS993" s="126">
        <v>1000000000</v>
      </c>
      <c r="AT993" s="126">
        <v>332</v>
      </c>
      <c r="AU993" s="126">
        <v>355</v>
      </c>
      <c r="AV993" s="126">
        <v>1211</v>
      </c>
      <c r="AW993" s="126">
        <v>75684268.670000002</v>
      </c>
      <c r="AX993" s="126">
        <v>1000000000</v>
      </c>
      <c r="AY993" s="126">
        <v>1000000000</v>
      </c>
      <c r="AZ993" s="126">
        <v>77053201022718.906</v>
      </c>
      <c r="BA993" s="126">
        <v>0</v>
      </c>
      <c r="BB993" s="126">
        <v>100</v>
      </c>
      <c r="BC993" s="126">
        <v>597899990</v>
      </c>
      <c r="BD993" s="126">
        <v>76</v>
      </c>
      <c r="BE993" s="126">
        <v>15</v>
      </c>
      <c r="BF993" s="126">
        <v>57</v>
      </c>
      <c r="BG993" s="126">
        <v>1000000000</v>
      </c>
      <c r="BH993" s="126">
        <v>0</v>
      </c>
      <c r="BI993" s="126" t="s">
        <v>3504</v>
      </c>
      <c r="BJ993" s="126">
        <v>0.16</v>
      </c>
      <c r="BK993" s="126">
        <v>0.16700000000000001</v>
      </c>
      <c r="BL993" s="126">
        <v>0.16300000000000001</v>
      </c>
      <c r="BM993" s="126">
        <v>1.2470000000000001</v>
      </c>
      <c r="BN993" s="126">
        <v>1.337</v>
      </c>
      <c r="BO993" s="126">
        <v>1.4</v>
      </c>
      <c r="BP993" s="126" t="s">
        <v>3505</v>
      </c>
      <c r="BQ993" s="126">
        <v>1.2609999999999999</v>
      </c>
      <c r="BR993" s="126"/>
      <c r="BS993" s="126"/>
      <c r="BT993" s="126"/>
      <c r="BU993" s="126"/>
      <c r="BV993" s="126"/>
      <c r="BW993" s="126"/>
      <c r="BX993" s="126"/>
      <c r="BY993" s="126"/>
      <c r="BZ993" s="126"/>
      <c r="CA993" s="126"/>
      <c r="CB993" s="126"/>
      <c r="CC993" s="126"/>
      <c r="CD993" s="126"/>
      <c r="CE993" s="126"/>
    </row>
    <row r="994" spans="1:83" ht="11.25" customHeight="1" x14ac:dyDescent="0.2">
      <c r="A994" s="126" t="s">
        <v>6164</v>
      </c>
      <c r="B994" s="20">
        <v>0</v>
      </c>
      <c r="C994" s="20" t="e">
        <f>VLOOKUP(File2Modul(A994),ModulVerantwortung,2,FALSE)</f>
        <v>#N/A</v>
      </c>
      <c r="D994" s="20"/>
      <c r="E994" s="109" t="s">
        <v>6164</v>
      </c>
      <c r="F994" s="126"/>
      <c r="G994" s="126"/>
      <c r="H994" s="126"/>
      <c r="I994" s="126"/>
      <c r="J994" s="126"/>
      <c r="K994" s="126"/>
      <c r="L994" s="126"/>
      <c r="M994" s="143"/>
      <c r="N994" s="126"/>
      <c r="O994" s="126">
        <f>IF(ISNUMBER(T994),IF(T994&lt;&gt;0,S994/T994,O$23),"")</f>
        <v>2</v>
      </c>
      <c r="P994">
        <f>IF(AND(ISNUMBER(AQ994),ISNUMBER(AR994)),IF(OR(AQ994&lt;&gt;0,AR994&lt;&gt;0),(T994+BG994)/(AQ994+AR994),P$23),"")</f>
        <v>54.857142857142854</v>
      </c>
      <c r="Q994" s="126"/>
      <c r="R994" s="126"/>
      <c r="S994" s="126">
        <v>2</v>
      </c>
      <c r="T994" s="126">
        <v>1</v>
      </c>
      <c r="U994" s="126"/>
      <c r="V994" s="126"/>
      <c r="W994" s="126"/>
      <c r="X994" s="126"/>
      <c r="Y994" s="126"/>
      <c r="Z994" s="126"/>
      <c r="AA994" s="126"/>
      <c r="AB994" s="126"/>
      <c r="AC994" s="126"/>
      <c r="AD994" s="126"/>
      <c r="AE994" s="126"/>
      <c r="AF994" s="126"/>
      <c r="AG994" s="126"/>
      <c r="AH994" s="126"/>
      <c r="AI994" s="126"/>
      <c r="AJ994" s="126" t="s">
        <v>3502</v>
      </c>
      <c r="AK994" s="126">
        <v>0</v>
      </c>
      <c r="AL994" s="126">
        <v>1</v>
      </c>
      <c r="AM994" s="126">
        <v>0</v>
      </c>
      <c r="AN994" s="126">
        <v>0</v>
      </c>
      <c r="AO994" s="126" t="s">
        <v>3503</v>
      </c>
      <c r="AP994" s="126">
        <v>2</v>
      </c>
      <c r="AQ994" s="126">
        <v>5</v>
      </c>
      <c r="AR994" s="126">
        <v>2</v>
      </c>
      <c r="AS994" s="126">
        <v>387</v>
      </c>
      <c r="AT994" s="126">
        <v>18</v>
      </c>
      <c r="AU994" s="126">
        <v>14</v>
      </c>
      <c r="AV994" s="126">
        <v>40</v>
      </c>
      <c r="AW994" s="126">
        <v>135.81</v>
      </c>
      <c r="AX994" s="126">
        <v>147546</v>
      </c>
      <c r="AY994" s="126">
        <v>1086</v>
      </c>
      <c r="AZ994" s="126">
        <v>24.59</v>
      </c>
      <c r="BA994" s="126">
        <v>0</v>
      </c>
      <c r="BB994" s="126">
        <v>99.98</v>
      </c>
      <c r="BC994" s="126">
        <v>3</v>
      </c>
      <c r="BD994" s="126">
        <v>69</v>
      </c>
      <c r="BE994" s="126">
        <v>1</v>
      </c>
      <c r="BF994" s="126">
        <v>2</v>
      </c>
      <c r="BG994" s="126">
        <v>383</v>
      </c>
      <c r="BH994" s="126">
        <v>0</v>
      </c>
      <c r="BI994" s="126" t="s">
        <v>3504</v>
      </c>
      <c r="BJ994" s="126">
        <v>0.14499999999999999</v>
      </c>
      <c r="BK994" s="126">
        <v>0.15</v>
      </c>
      <c r="BL994" s="126">
        <v>0.14599999999999999</v>
      </c>
      <c r="BM994" s="126">
        <v>1.2</v>
      </c>
      <c r="BN994" s="126">
        <v>1.288</v>
      </c>
      <c r="BO994" s="126">
        <v>1.349</v>
      </c>
      <c r="BP994" s="126" t="s">
        <v>3505</v>
      </c>
      <c r="BQ994" s="126">
        <v>14.64</v>
      </c>
      <c r="BR994" s="126"/>
      <c r="BS994" s="126"/>
      <c r="BT994" s="126"/>
      <c r="BU994" s="126"/>
      <c r="BV994" s="126"/>
      <c r="BW994" s="126"/>
      <c r="BX994" s="126"/>
      <c r="BY994" s="126"/>
      <c r="BZ994" s="126"/>
      <c r="CA994" s="126"/>
      <c r="CB994" s="126"/>
      <c r="CC994" s="126"/>
      <c r="CD994" s="126"/>
      <c r="CE994" s="126"/>
    </row>
    <row r="995" spans="1:83" ht="11.25" customHeight="1" x14ac:dyDescent="0.2">
      <c r="A995" s="126" t="s">
        <v>6165</v>
      </c>
      <c r="B995" s="20">
        <v>108</v>
      </c>
      <c r="C995" s="20" t="e">
        <f>VLOOKUP(File2Modul(A995),ModulVerantwortung,2,FALSE)</f>
        <v>#N/A</v>
      </c>
      <c r="D995" s="20"/>
      <c r="E995" s="109" t="s">
        <v>6166</v>
      </c>
      <c r="F995" s="126">
        <v>1</v>
      </c>
      <c r="G995" s="126">
        <v>0</v>
      </c>
      <c r="H995" s="126">
        <v>0</v>
      </c>
      <c r="I995" s="126">
        <v>1</v>
      </c>
      <c r="J995" s="126">
        <v>1</v>
      </c>
      <c r="K995" s="126">
        <v>0</v>
      </c>
      <c r="L995" s="126">
        <v>0</v>
      </c>
      <c r="M995" s="143"/>
      <c r="N995" s="126">
        <v>1</v>
      </c>
      <c r="O995" s="126"/>
      <c r="Q995" s="126">
        <v>0</v>
      </c>
      <c r="R995" s="126"/>
      <c r="S995" s="126"/>
      <c r="T995" s="126"/>
      <c r="U995" s="126">
        <v>1</v>
      </c>
      <c r="V995" s="126" t="s">
        <v>3507</v>
      </c>
      <c r="W995" s="126">
        <v>0</v>
      </c>
      <c r="X995" s="126">
        <v>1</v>
      </c>
      <c r="Y995" s="126">
        <v>2</v>
      </c>
      <c r="Z995" s="126">
        <v>0</v>
      </c>
      <c r="AA995" s="126">
        <v>0</v>
      </c>
      <c r="AB995" s="126">
        <v>0</v>
      </c>
      <c r="AC995" s="126">
        <v>0</v>
      </c>
      <c r="AD995" s="126">
        <v>0</v>
      </c>
      <c r="AE995" s="126">
        <v>0</v>
      </c>
      <c r="AF995" s="126">
        <v>1</v>
      </c>
      <c r="AG995" s="126">
        <v>0</v>
      </c>
      <c r="AH995" s="126">
        <v>0</v>
      </c>
      <c r="AI995" s="126">
        <v>1</v>
      </c>
      <c r="AJ995" s="126"/>
      <c r="AK995" s="126"/>
      <c r="AL995" s="126"/>
      <c r="AM995" s="126"/>
      <c r="AN995" s="126"/>
      <c r="AO995" s="126"/>
      <c r="AP995" s="126"/>
      <c r="AQ995" s="126"/>
      <c r="AR995" s="126"/>
      <c r="AS995" s="126"/>
      <c r="AT995" s="126"/>
      <c r="AU995" s="126"/>
      <c r="AV995" s="126"/>
      <c r="AW995" s="126"/>
      <c r="AX995" s="126"/>
      <c r="AY995" s="126"/>
      <c r="AZ995" s="126"/>
      <c r="BA995" s="126"/>
      <c r="BB995" s="126"/>
      <c r="BC995" s="126"/>
      <c r="BD995" s="126"/>
      <c r="BE995" s="126"/>
      <c r="BF995" s="126"/>
      <c r="BG995" s="126"/>
      <c r="BH995" s="126"/>
      <c r="BI995" s="126"/>
      <c r="BJ995" s="126"/>
      <c r="BK995" s="126"/>
      <c r="BL995" s="126"/>
      <c r="BM995" s="126"/>
      <c r="BN995" s="126"/>
      <c r="BO995" s="126"/>
      <c r="BP995" s="126"/>
      <c r="BQ995" s="126"/>
      <c r="BR995" s="126">
        <v>5</v>
      </c>
      <c r="BS995" s="126">
        <v>5</v>
      </c>
      <c r="BT995" s="126">
        <v>5</v>
      </c>
      <c r="BU995" s="126"/>
      <c r="BV995" s="126">
        <v>1</v>
      </c>
      <c r="BW995" s="126">
        <v>1</v>
      </c>
      <c r="BX995" s="126">
        <v>1</v>
      </c>
      <c r="BY995" s="126">
        <v>0</v>
      </c>
      <c r="BZ995" s="126">
        <v>4</v>
      </c>
      <c r="CA995" s="126">
        <v>1</v>
      </c>
      <c r="CB995" s="126"/>
      <c r="CC995" s="126"/>
      <c r="CD995" s="126"/>
      <c r="CE995" s="126"/>
    </row>
    <row r="996" spans="1:83" ht="11.25" customHeight="1" x14ac:dyDescent="0.2">
      <c r="A996" s="126" t="s">
        <v>6165</v>
      </c>
      <c r="B996" s="20">
        <v>122</v>
      </c>
      <c r="C996" s="20" t="e">
        <f>VLOOKUP(File2Modul(A996),ModulVerantwortung,2,FALSE)</f>
        <v>#N/A</v>
      </c>
      <c r="D996" s="20"/>
      <c r="E996" s="109" t="s">
        <v>6167</v>
      </c>
      <c r="F996" s="126">
        <v>1</v>
      </c>
      <c r="G996" s="126">
        <v>0</v>
      </c>
      <c r="H996" s="126">
        <v>0</v>
      </c>
      <c r="I996" s="126">
        <v>1</v>
      </c>
      <c r="J996" s="126">
        <v>1</v>
      </c>
      <c r="K996" s="126">
        <v>0</v>
      </c>
      <c r="L996" s="126">
        <v>0</v>
      </c>
      <c r="M996" s="143"/>
      <c r="N996" s="126">
        <v>1</v>
      </c>
      <c r="O996" s="126"/>
      <c r="Q996" s="126">
        <v>0</v>
      </c>
      <c r="R996" s="126"/>
      <c r="S996" s="126"/>
      <c r="T996" s="126"/>
      <c r="U996" s="126">
        <v>1</v>
      </c>
      <c r="V996" s="126" t="s">
        <v>3507</v>
      </c>
      <c r="W996" s="126">
        <v>0</v>
      </c>
      <c r="X996" s="126">
        <v>1</v>
      </c>
      <c r="Y996" s="126">
        <v>2</v>
      </c>
      <c r="Z996" s="126">
        <v>0</v>
      </c>
      <c r="AA996" s="126">
        <v>0</v>
      </c>
      <c r="AB996" s="126">
        <v>0</v>
      </c>
      <c r="AC996" s="126">
        <v>0</v>
      </c>
      <c r="AD996" s="126">
        <v>0</v>
      </c>
      <c r="AE996" s="126">
        <v>0</v>
      </c>
      <c r="AF996" s="126">
        <v>1</v>
      </c>
      <c r="AG996" s="126">
        <v>0</v>
      </c>
      <c r="AH996" s="126">
        <v>0</v>
      </c>
      <c r="AI996" s="126">
        <v>1</v>
      </c>
      <c r="AJ996" s="126"/>
      <c r="AK996" s="126"/>
      <c r="AL996" s="126"/>
      <c r="AM996" s="126"/>
      <c r="AN996" s="126"/>
      <c r="AO996" s="126"/>
      <c r="AP996" s="126"/>
      <c r="AQ996" s="126"/>
      <c r="AR996" s="126"/>
      <c r="AS996" s="126"/>
      <c r="AT996" s="126"/>
      <c r="AU996" s="126"/>
      <c r="AV996" s="126"/>
      <c r="AW996" s="126"/>
      <c r="AX996" s="126"/>
      <c r="AY996" s="126"/>
      <c r="AZ996" s="126"/>
      <c r="BA996" s="126"/>
      <c r="BB996" s="126"/>
      <c r="BC996" s="126"/>
      <c r="BD996" s="126"/>
      <c r="BE996" s="126"/>
      <c r="BF996" s="126"/>
      <c r="BG996" s="126"/>
      <c r="BH996" s="126"/>
      <c r="BI996" s="126"/>
      <c r="BJ996" s="126"/>
      <c r="BK996" s="126"/>
      <c r="BL996" s="126"/>
      <c r="BM996" s="126"/>
      <c r="BN996" s="126"/>
      <c r="BO996" s="126"/>
      <c r="BP996" s="126"/>
      <c r="BQ996" s="126"/>
      <c r="BR996" s="126">
        <v>7</v>
      </c>
      <c r="BS996" s="126">
        <v>7</v>
      </c>
      <c r="BT996" s="126">
        <v>7</v>
      </c>
      <c r="BU996" s="126"/>
      <c r="BV996" s="126">
        <v>1</v>
      </c>
      <c r="BW996" s="126">
        <v>1</v>
      </c>
      <c r="BX996" s="126">
        <v>1</v>
      </c>
      <c r="BY996" s="126">
        <v>0</v>
      </c>
      <c r="BZ996" s="126">
        <v>5</v>
      </c>
      <c r="CA996" s="126">
        <v>2</v>
      </c>
      <c r="CB996" s="126"/>
      <c r="CC996" s="126"/>
      <c r="CD996" s="126"/>
      <c r="CE996" s="126"/>
    </row>
    <row r="997" spans="1:83" ht="11.25" customHeight="1" x14ac:dyDescent="0.2">
      <c r="A997" s="126" t="s">
        <v>6165</v>
      </c>
      <c r="B997" s="20">
        <v>134</v>
      </c>
      <c r="C997" s="20" t="e">
        <f>VLOOKUP(File2Modul(A997),ModulVerantwortung,2,FALSE)</f>
        <v>#N/A</v>
      </c>
      <c r="D997" s="20"/>
      <c r="E997" s="109" t="s">
        <v>6168</v>
      </c>
      <c r="F997" s="126">
        <v>2</v>
      </c>
      <c r="G997" s="126">
        <v>1</v>
      </c>
      <c r="H997" s="126">
        <v>0</v>
      </c>
      <c r="I997" s="126">
        <v>2</v>
      </c>
      <c r="J997" s="126">
        <v>0</v>
      </c>
      <c r="K997" s="126">
        <v>0</v>
      </c>
      <c r="L997" s="126">
        <v>3</v>
      </c>
      <c r="M997" s="143" t="s">
        <v>6169</v>
      </c>
      <c r="N997" s="126">
        <v>7</v>
      </c>
      <c r="O997" s="126"/>
      <c r="Q997" s="126">
        <v>0</v>
      </c>
      <c r="R997" s="126"/>
      <c r="S997" s="126"/>
      <c r="T997" s="126"/>
      <c r="U997" s="126">
        <v>8</v>
      </c>
      <c r="V997" s="126" t="s">
        <v>3513</v>
      </c>
      <c r="W997" s="126">
        <v>4</v>
      </c>
      <c r="X997" s="126">
        <v>6</v>
      </c>
      <c r="Y997" s="126">
        <v>26</v>
      </c>
      <c r="Z997" s="126">
        <v>0</v>
      </c>
      <c r="AA997" s="126">
        <v>0</v>
      </c>
      <c r="AB997" s="126">
        <v>0</v>
      </c>
      <c r="AC997" s="126">
        <v>0</v>
      </c>
      <c r="AD997" s="126">
        <v>0</v>
      </c>
      <c r="AE997" s="126">
        <v>1</v>
      </c>
      <c r="AF997" s="126">
        <v>0.25</v>
      </c>
      <c r="AG997" s="126">
        <v>0</v>
      </c>
      <c r="AH997" s="126">
        <v>0</v>
      </c>
      <c r="AI997" s="126">
        <v>1</v>
      </c>
      <c r="AJ997" s="126"/>
      <c r="AK997" s="126"/>
      <c r="AL997" s="126"/>
      <c r="AM997" s="126"/>
      <c r="AN997" s="126"/>
      <c r="AO997" s="126"/>
      <c r="AP997" s="126"/>
      <c r="AQ997" s="126"/>
      <c r="AR997" s="126"/>
      <c r="AS997" s="126"/>
      <c r="AT997" s="126"/>
      <c r="AU997" s="126"/>
      <c r="AV997" s="126"/>
      <c r="AW997" s="126"/>
      <c r="AX997" s="126"/>
      <c r="AY997" s="126"/>
      <c r="AZ997" s="126"/>
      <c r="BA997" s="126"/>
      <c r="BB997" s="126"/>
      <c r="BC997" s="126"/>
      <c r="BD997" s="126"/>
      <c r="BE997" s="126"/>
      <c r="BF997" s="126"/>
      <c r="BG997" s="126"/>
      <c r="BH997" s="126"/>
      <c r="BI997" s="126"/>
      <c r="BJ997" s="126"/>
      <c r="BK997" s="126"/>
      <c r="BL997" s="126"/>
      <c r="BM997" s="126"/>
      <c r="BN997" s="126"/>
      <c r="BO997" s="126"/>
      <c r="BP997" s="126"/>
      <c r="BQ997" s="126"/>
      <c r="BR997" s="126">
        <v>9</v>
      </c>
      <c r="BS997" s="126">
        <v>11</v>
      </c>
      <c r="BT997" s="126">
        <v>13</v>
      </c>
      <c r="BU997" s="126"/>
      <c r="BV997" s="126">
        <v>10</v>
      </c>
      <c r="BW997" s="126">
        <v>8</v>
      </c>
      <c r="BX997" s="126">
        <v>1</v>
      </c>
      <c r="BY997" s="126">
        <v>0</v>
      </c>
      <c r="BZ997" s="126">
        <v>61</v>
      </c>
      <c r="CA997" s="126">
        <v>33</v>
      </c>
      <c r="CB997" s="126"/>
      <c r="CC997" s="126"/>
      <c r="CD997" s="126"/>
      <c r="CE997" s="126"/>
    </row>
    <row r="998" spans="1:83" ht="11.25" customHeight="1" x14ac:dyDescent="0.2">
      <c r="A998" s="126" t="s">
        <v>6165</v>
      </c>
      <c r="B998" s="20">
        <v>172</v>
      </c>
      <c r="C998" s="20" t="e">
        <f>VLOOKUP(File2Modul(A998),ModulVerantwortung,2,FALSE)</f>
        <v>#N/A</v>
      </c>
      <c r="D998" s="20"/>
      <c r="E998" s="109" t="s">
        <v>6170</v>
      </c>
      <c r="F998" s="126">
        <v>6</v>
      </c>
      <c r="G998" s="126">
        <v>4</v>
      </c>
      <c r="H998" s="126">
        <v>0</v>
      </c>
      <c r="I998" s="126">
        <v>10</v>
      </c>
      <c r="J998" s="126">
        <v>0</v>
      </c>
      <c r="K998" s="126">
        <v>0</v>
      </c>
      <c r="L998" s="126">
        <v>5</v>
      </c>
      <c r="M998" s="143" t="s">
        <v>6171</v>
      </c>
      <c r="N998" s="126">
        <v>13</v>
      </c>
      <c r="O998" s="126"/>
      <c r="Q998" s="126">
        <v>0</v>
      </c>
      <c r="R998" s="126"/>
      <c r="S998" s="126"/>
      <c r="T998" s="126"/>
      <c r="U998" s="126">
        <v>19</v>
      </c>
      <c r="V998" s="126" t="s">
        <v>3790</v>
      </c>
      <c r="W998" s="126">
        <v>5</v>
      </c>
      <c r="X998" s="126">
        <v>11</v>
      </c>
      <c r="Y998" s="126">
        <v>59</v>
      </c>
      <c r="Z998" s="126">
        <v>0</v>
      </c>
      <c r="AA998" s="126">
        <v>0</v>
      </c>
      <c r="AB998" s="126">
        <v>0</v>
      </c>
      <c r="AC998" s="126">
        <v>0</v>
      </c>
      <c r="AD998" s="126">
        <v>0</v>
      </c>
      <c r="AE998" s="126">
        <v>2</v>
      </c>
      <c r="AF998" s="126">
        <v>0.53</v>
      </c>
      <c r="AG998" s="126">
        <v>1</v>
      </c>
      <c r="AH998" s="126">
        <v>0</v>
      </c>
      <c r="AI998" s="126">
        <v>1</v>
      </c>
      <c r="AJ998" s="126"/>
      <c r="AK998" s="126"/>
      <c r="AL998" s="126"/>
      <c r="AM998" s="126"/>
      <c r="AN998" s="126"/>
      <c r="AO998" s="126"/>
      <c r="AP998" s="126"/>
      <c r="AQ998" s="126"/>
      <c r="AR998" s="126"/>
      <c r="AS998" s="126"/>
      <c r="AT998" s="126"/>
      <c r="AU998" s="126"/>
      <c r="AV998" s="126"/>
      <c r="AW998" s="126"/>
      <c r="AX998" s="126"/>
      <c r="AY998" s="126"/>
      <c r="AZ998" s="126"/>
      <c r="BA998" s="126"/>
      <c r="BB998" s="126"/>
      <c r="BC998" s="126"/>
      <c r="BD998" s="126"/>
      <c r="BE998" s="126"/>
      <c r="BF998" s="126"/>
      <c r="BG998" s="126"/>
      <c r="BH998" s="126"/>
      <c r="BI998" s="126"/>
      <c r="BJ998" s="126"/>
      <c r="BK998" s="126"/>
      <c r="BL998" s="126"/>
      <c r="BM998" s="126"/>
      <c r="BN998" s="126"/>
      <c r="BO998" s="126"/>
      <c r="BP998" s="126"/>
      <c r="BQ998" s="126"/>
      <c r="BR998" s="126">
        <v>5</v>
      </c>
      <c r="BS998" s="126">
        <v>10</v>
      </c>
      <c r="BT998" s="126">
        <v>10</v>
      </c>
      <c r="BU998" s="126"/>
      <c r="BV998" s="126">
        <v>24</v>
      </c>
      <c r="BW998" s="126">
        <v>14</v>
      </c>
      <c r="BX998" s="126">
        <v>1</v>
      </c>
      <c r="BY998" s="126">
        <v>0</v>
      </c>
      <c r="BZ998" s="126">
        <v>100</v>
      </c>
      <c r="CA998" s="126">
        <v>42</v>
      </c>
      <c r="CB998" s="126"/>
      <c r="CC998" s="126"/>
      <c r="CD998" s="126"/>
      <c r="CE998" s="126"/>
    </row>
    <row r="999" spans="1:83" ht="11.25" customHeight="1" x14ac:dyDescent="0.2">
      <c r="A999" s="126" t="s">
        <v>6165</v>
      </c>
      <c r="B999" s="20">
        <v>245</v>
      </c>
      <c r="C999" s="20" t="e">
        <f>VLOOKUP(File2Modul(A999),ModulVerantwortung,2,FALSE)</f>
        <v>#N/A</v>
      </c>
      <c r="D999" s="20"/>
      <c r="E999" s="109" t="s">
        <v>6172</v>
      </c>
      <c r="F999" s="126">
        <v>1</v>
      </c>
      <c r="G999" s="126">
        <v>0</v>
      </c>
      <c r="H999" s="126">
        <v>0</v>
      </c>
      <c r="I999" s="126">
        <v>1</v>
      </c>
      <c r="J999" s="126">
        <v>0</v>
      </c>
      <c r="K999" s="126">
        <v>1</v>
      </c>
      <c r="L999" s="126">
        <v>0</v>
      </c>
      <c r="M999" s="143"/>
      <c r="N999" s="126">
        <v>1</v>
      </c>
      <c r="O999" s="126"/>
      <c r="Q999" s="126">
        <v>0</v>
      </c>
      <c r="R999" s="126"/>
      <c r="S999" s="126"/>
      <c r="T999" s="126"/>
      <c r="U999" s="126">
        <v>1</v>
      </c>
      <c r="V999" s="126" t="s">
        <v>3507</v>
      </c>
      <c r="W999" s="126">
        <v>0</v>
      </c>
      <c r="X999" s="126">
        <v>1</v>
      </c>
      <c r="Y999" s="126">
        <v>2</v>
      </c>
      <c r="Z999" s="126">
        <v>0</v>
      </c>
      <c r="AA999" s="126">
        <v>0</v>
      </c>
      <c r="AB999" s="126">
        <v>0</v>
      </c>
      <c r="AC999" s="126">
        <v>0</v>
      </c>
      <c r="AD999" s="126">
        <v>0</v>
      </c>
      <c r="AE999" s="126">
        <v>0</v>
      </c>
      <c r="AF999" s="126">
        <v>1</v>
      </c>
      <c r="AG999" s="126">
        <v>0</v>
      </c>
      <c r="AH999" s="126">
        <v>0</v>
      </c>
      <c r="AI999" s="126">
        <v>1</v>
      </c>
      <c r="AJ999" s="126"/>
      <c r="AK999" s="126"/>
      <c r="AL999" s="126"/>
      <c r="AM999" s="126"/>
      <c r="AN999" s="126"/>
      <c r="AO999" s="126"/>
      <c r="AP999" s="126"/>
      <c r="AQ999" s="126"/>
      <c r="AR999" s="126"/>
      <c r="AS999" s="126"/>
      <c r="AT999" s="126"/>
      <c r="AU999" s="126"/>
      <c r="AV999" s="126"/>
      <c r="AW999" s="126"/>
      <c r="AX999" s="126"/>
      <c r="AY999" s="126"/>
      <c r="AZ999" s="126"/>
      <c r="BA999" s="126"/>
      <c r="BB999" s="126"/>
      <c r="BC999" s="126"/>
      <c r="BD999" s="126"/>
      <c r="BE999" s="126"/>
      <c r="BF999" s="126"/>
      <c r="BG999" s="126"/>
      <c r="BH999" s="126"/>
      <c r="BI999" s="126"/>
      <c r="BJ999" s="126"/>
      <c r="BK999" s="126"/>
      <c r="BL999" s="126"/>
      <c r="BM999" s="126"/>
      <c r="BN999" s="126"/>
      <c r="BO999" s="126"/>
      <c r="BP999" s="126"/>
      <c r="BQ999" s="126"/>
      <c r="BR999" s="126">
        <v>6</v>
      </c>
      <c r="BS999" s="126">
        <v>6</v>
      </c>
      <c r="BT999" s="126">
        <v>6</v>
      </c>
      <c r="BU999" s="126"/>
      <c r="BV999" s="126">
        <v>1</v>
      </c>
      <c r="BW999" s="126">
        <v>1</v>
      </c>
      <c r="BX999" s="126">
        <v>1</v>
      </c>
      <c r="BY999" s="126">
        <v>0</v>
      </c>
      <c r="BZ999" s="126">
        <v>4</v>
      </c>
      <c r="CA999" s="126">
        <v>2</v>
      </c>
      <c r="CB999" s="126"/>
      <c r="CC999" s="126"/>
      <c r="CD999" s="126"/>
      <c r="CE999" s="126"/>
    </row>
    <row r="1000" spans="1:83" ht="11.25" customHeight="1" x14ac:dyDescent="0.2">
      <c r="A1000" s="126" t="s">
        <v>6165</v>
      </c>
      <c r="B1000" s="20">
        <v>0</v>
      </c>
      <c r="C1000" s="20" t="e">
        <f>VLOOKUP(File2Modul(A1000),ModulVerantwortung,2,FALSE)</f>
        <v>#N/A</v>
      </c>
      <c r="D1000" s="20"/>
      <c r="E1000" s="109" t="s">
        <v>6165</v>
      </c>
      <c r="F1000" s="126"/>
      <c r="G1000" s="126"/>
      <c r="H1000" s="126"/>
      <c r="I1000" s="126"/>
      <c r="J1000" s="126"/>
      <c r="K1000" s="126"/>
      <c r="L1000" s="126"/>
      <c r="M1000" s="143"/>
      <c r="N1000" s="126"/>
      <c r="O1000" s="126">
        <f>IF(ISNUMBER(T1000),IF(T1000&lt;&gt;0,S1000/T1000,O$23),"")</f>
        <v>1.9523809523809523</v>
      </c>
      <c r="P1000">
        <f>IF(AND(ISNUMBER(AQ1000),ISNUMBER(AR1000)),IF(OR(AQ1000&lt;&gt;0,AR1000&lt;&gt;0),(T1000+BG1000)/(AQ1000+AR1000),P$23),"")</f>
        <v>9.171875</v>
      </c>
      <c r="Q1000" s="126"/>
      <c r="R1000" s="126"/>
      <c r="S1000" s="126">
        <v>41</v>
      </c>
      <c r="T1000" s="126">
        <v>21</v>
      </c>
      <c r="U1000" s="126"/>
      <c r="V1000" s="126"/>
      <c r="W1000" s="126"/>
      <c r="X1000" s="126"/>
      <c r="Y1000" s="126"/>
      <c r="Z1000" s="126"/>
      <c r="AA1000" s="126"/>
      <c r="AB1000" s="126"/>
      <c r="AC1000" s="126"/>
      <c r="AD1000" s="126"/>
      <c r="AE1000" s="126"/>
      <c r="AF1000" s="126"/>
      <c r="AG1000" s="126"/>
      <c r="AH1000" s="126"/>
      <c r="AI1000" s="126"/>
      <c r="AJ1000" s="126" t="s">
        <v>3502</v>
      </c>
      <c r="AK1000" s="126">
        <v>1</v>
      </c>
      <c r="AL1000" s="126">
        <v>1</v>
      </c>
      <c r="AM1000" s="126">
        <v>5</v>
      </c>
      <c r="AN1000" s="126">
        <v>12</v>
      </c>
      <c r="AO1000" s="126" t="s">
        <v>3503</v>
      </c>
      <c r="AP1000" s="126">
        <v>33</v>
      </c>
      <c r="AQ1000" s="126">
        <v>26</v>
      </c>
      <c r="AR1000" s="126">
        <v>38</v>
      </c>
      <c r="AS1000" s="126">
        <v>661</v>
      </c>
      <c r="AT1000" s="126">
        <v>303</v>
      </c>
      <c r="AU1000" s="126">
        <v>322</v>
      </c>
      <c r="AV1000" s="126">
        <v>1092</v>
      </c>
      <c r="AW1000" s="126">
        <v>22.09</v>
      </c>
      <c r="AX1000" s="126">
        <v>87615</v>
      </c>
      <c r="AY1000" s="126">
        <v>3966</v>
      </c>
      <c r="AZ1000" s="126">
        <v>14.6</v>
      </c>
      <c r="BA1000" s="126">
        <v>0.03</v>
      </c>
      <c r="BB1000" s="126">
        <v>99.82</v>
      </c>
      <c r="BC1000" s="126">
        <v>2</v>
      </c>
      <c r="BD1000" s="126">
        <v>249</v>
      </c>
      <c r="BE1000" s="126">
        <v>66</v>
      </c>
      <c r="BF1000" s="126">
        <v>91</v>
      </c>
      <c r="BG1000" s="126">
        <v>566</v>
      </c>
      <c r="BH1000" s="126">
        <v>30</v>
      </c>
      <c r="BI1000" s="126" t="s">
        <v>3504</v>
      </c>
      <c r="BJ1000" s="126">
        <v>0.55700000000000005</v>
      </c>
      <c r="BK1000" s="126">
        <v>0.63200000000000001</v>
      </c>
      <c r="BL1000" s="126">
        <v>0.67900000000000005</v>
      </c>
      <c r="BM1000" s="126">
        <v>2.0019999999999998</v>
      </c>
      <c r="BN1000" s="126">
        <v>2.129</v>
      </c>
      <c r="BO1000" s="126">
        <v>2.2080000000000002</v>
      </c>
      <c r="BP1000" s="126" t="s">
        <v>3505</v>
      </c>
      <c r="BQ1000" s="126">
        <v>2.4670000000000001</v>
      </c>
      <c r="BR1000" s="126"/>
      <c r="BS1000" s="126"/>
      <c r="BT1000" s="126"/>
      <c r="BU1000" s="126"/>
      <c r="BV1000" s="126"/>
      <c r="BW1000" s="126"/>
      <c r="BX1000" s="126"/>
      <c r="BY1000" s="126"/>
      <c r="BZ1000" s="126"/>
      <c r="CA1000" s="126"/>
      <c r="CB1000" s="126"/>
      <c r="CC1000" s="126"/>
      <c r="CD1000" s="126"/>
      <c r="CE1000" s="126"/>
    </row>
    <row r="1001" spans="1:83" ht="11.25" customHeight="1" x14ac:dyDescent="0.2">
      <c r="A1001" s="126" t="s">
        <v>6173</v>
      </c>
      <c r="B1001" s="20">
        <v>26</v>
      </c>
      <c r="C1001" s="20" t="e">
        <f>VLOOKUP(File2Modul(A1001),ModulVerantwortung,2,FALSE)</f>
        <v>#N/A</v>
      </c>
      <c r="D1001" s="20"/>
      <c r="E1001" s="109" t="s">
        <v>3538</v>
      </c>
      <c r="F1001" s="126">
        <v>1</v>
      </c>
      <c r="G1001" s="126">
        <v>0</v>
      </c>
      <c r="H1001" s="126">
        <v>0</v>
      </c>
      <c r="I1001" s="126">
        <v>1</v>
      </c>
      <c r="J1001" s="126">
        <v>0</v>
      </c>
      <c r="K1001" s="126">
        <v>1</v>
      </c>
      <c r="L1001" s="126">
        <v>1</v>
      </c>
      <c r="M1001" s="143" t="s">
        <v>6174</v>
      </c>
      <c r="N1001" s="126">
        <v>1</v>
      </c>
      <c r="O1001" s="126"/>
      <c r="Q1001" s="126">
        <v>0</v>
      </c>
      <c r="R1001" s="126"/>
      <c r="S1001" s="126"/>
      <c r="T1001" s="126"/>
      <c r="U1001" s="126">
        <v>1</v>
      </c>
      <c r="V1001" s="126" t="s">
        <v>3507</v>
      </c>
      <c r="W1001" s="126">
        <v>1</v>
      </c>
      <c r="X1001" s="126">
        <v>2</v>
      </c>
      <c r="Y1001" s="126">
        <v>1</v>
      </c>
      <c r="Z1001" s="126">
        <v>0</v>
      </c>
      <c r="AA1001" s="126">
        <v>0</v>
      </c>
      <c r="AB1001" s="126">
        <v>0</v>
      </c>
      <c r="AC1001" s="126">
        <v>0</v>
      </c>
      <c r="AD1001" s="126">
        <v>1</v>
      </c>
      <c r="AE1001" s="126">
        <v>0</v>
      </c>
      <c r="AF1001" s="126">
        <v>1</v>
      </c>
      <c r="AG1001" s="126">
        <v>0</v>
      </c>
      <c r="AH1001" s="126">
        <v>0</v>
      </c>
      <c r="AI1001" s="126">
        <v>1</v>
      </c>
      <c r="AJ1001" s="126"/>
      <c r="AK1001" s="126"/>
      <c r="AL1001" s="126"/>
      <c r="AM1001" s="126"/>
      <c r="AN1001" s="126"/>
      <c r="AO1001" s="126"/>
      <c r="AP1001" s="126"/>
      <c r="AQ1001" s="126"/>
      <c r="AR1001" s="126"/>
      <c r="AS1001" s="126"/>
      <c r="AT1001" s="126"/>
      <c r="AU1001" s="126"/>
      <c r="AV1001" s="126"/>
      <c r="AW1001" s="126"/>
      <c r="AX1001" s="126"/>
      <c r="AY1001" s="126"/>
      <c r="AZ1001" s="126"/>
      <c r="BA1001" s="126"/>
      <c r="BB1001" s="126"/>
      <c r="BC1001" s="126"/>
      <c r="BD1001" s="126"/>
      <c r="BE1001" s="126"/>
      <c r="BF1001" s="126"/>
      <c r="BG1001" s="126"/>
      <c r="BH1001" s="126"/>
      <c r="BI1001" s="126"/>
      <c r="BJ1001" s="126"/>
      <c r="BK1001" s="126"/>
      <c r="BL1001" s="126"/>
      <c r="BM1001" s="126"/>
      <c r="BN1001" s="126"/>
      <c r="BO1001" s="126"/>
      <c r="BP1001" s="126"/>
      <c r="BQ1001" s="126"/>
      <c r="BR1001" s="126">
        <v>6</v>
      </c>
      <c r="BS1001" s="126">
        <v>6</v>
      </c>
      <c r="BT1001" s="126">
        <v>6</v>
      </c>
      <c r="BU1001" s="126"/>
      <c r="BV1001" s="126">
        <v>1</v>
      </c>
      <c r="BW1001" s="126">
        <v>1</v>
      </c>
      <c r="BX1001" s="126">
        <v>1</v>
      </c>
      <c r="BY1001" s="126">
        <v>0</v>
      </c>
      <c r="BZ1001" s="126">
        <v>5</v>
      </c>
      <c r="CA1001" s="126">
        <v>1</v>
      </c>
      <c r="CB1001" s="126"/>
      <c r="CC1001" s="126"/>
      <c r="CD1001" s="126"/>
      <c r="CE1001" s="126"/>
    </row>
    <row r="1002" spans="1:83" ht="11.25" customHeight="1" x14ac:dyDescent="0.2">
      <c r="A1002" s="126" t="s">
        <v>6173</v>
      </c>
      <c r="B1002" s="20">
        <v>35</v>
      </c>
      <c r="C1002" s="20" t="e">
        <f>VLOOKUP(File2Modul(A1002),ModulVerantwortung,2,FALSE)</f>
        <v>#N/A</v>
      </c>
      <c r="D1002" s="20"/>
      <c r="E1002" s="109" t="s">
        <v>3539</v>
      </c>
      <c r="F1002" s="126">
        <v>1</v>
      </c>
      <c r="G1002" s="126">
        <v>0</v>
      </c>
      <c r="H1002" s="126">
        <v>0</v>
      </c>
      <c r="I1002" s="126">
        <v>1</v>
      </c>
      <c r="J1002" s="126">
        <v>0</v>
      </c>
      <c r="K1002" s="126">
        <v>1</v>
      </c>
      <c r="L1002" s="126">
        <v>1</v>
      </c>
      <c r="M1002" s="143" t="s">
        <v>6175</v>
      </c>
      <c r="N1002" s="126">
        <v>2</v>
      </c>
      <c r="O1002" s="126"/>
      <c r="Q1002" s="126">
        <v>0</v>
      </c>
      <c r="R1002" s="126"/>
      <c r="S1002" s="126"/>
      <c r="T1002" s="126"/>
      <c r="U1002" s="126">
        <v>2</v>
      </c>
      <c r="V1002" s="126" t="s">
        <v>3507</v>
      </c>
      <c r="W1002" s="126">
        <v>1</v>
      </c>
      <c r="X1002" s="126">
        <v>2</v>
      </c>
      <c r="Y1002" s="126">
        <v>13</v>
      </c>
      <c r="Z1002" s="126">
        <v>0</v>
      </c>
      <c r="AA1002" s="126">
        <v>0</v>
      </c>
      <c r="AB1002" s="126">
        <v>0</v>
      </c>
      <c r="AC1002" s="126">
        <v>0</v>
      </c>
      <c r="AD1002" s="126">
        <v>2</v>
      </c>
      <c r="AE1002" s="126">
        <v>1</v>
      </c>
      <c r="AF1002" s="126">
        <v>0.5</v>
      </c>
      <c r="AG1002" s="126">
        <v>0</v>
      </c>
      <c r="AH1002" s="126">
        <v>0</v>
      </c>
      <c r="AI1002" s="126">
        <v>1</v>
      </c>
      <c r="AJ1002" s="126"/>
      <c r="AK1002" s="126"/>
      <c r="AL1002" s="126"/>
      <c r="AM1002" s="126"/>
      <c r="AN1002" s="126"/>
      <c r="AO1002" s="126"/>
      <c r="AP1002" s="126"/>
      <c r="AQ1002" s="126"/>
      <c r="AR1002" s="126"/>
      <c r="AS1002" s="126"/>
      <c r="AT1002" s="126"/>
      <c r="AU1002" s="126"/>
      <c r="AV1002" s="126"/>
      <c r="AW1002" s="126"/>
      <c r="AX1002" s="126"/>
      <c r="AY1002" s="126"/>
      <c r="AZ1002" s="126"/>
      <c r="BA1002" s="126"/>
      <c r="BB1002" s="126"/>
      <c r="BC1002" s="126"/>
      <c r="BD1002" s="126"/>
      <c r="BE1002" s="126"/>
      <c r="BF1002" s="126"/>
      <c r="BG1002" s="126"/>
      <c r="BH1002" s="126"/>
      <c r="BI1002" s="126"/>
      <c r="BJ1002" s="126"/>
      <c r="BK1002" s="126"/>
      <c r="BL1002" s="126"/>
      <c r="BM1002" s="126"/>
      <c r="BN1002" s="126"/>
      <c r="BO1002" s="126"/>
      <c r="BP1002" s="126"/>
      <c r="BQ1002" s="126"/>
      <c r="BR1002" s="126">
        <v>6</v>
      </c>
      <c r="BS1002" s="126">
        <v>6</v>
      </c>
      <c r="BT1002" s="126">
        <v>9</v>
      </c>
      <c r="BU1002" s="126"/>
      <c r="BV1002" s="126">
        <v>3</v>
      </c>
      <c r="BW1002" s="126">
        <v>3</v>
      </c>
      <c r="BX1002" s="126">
        <v>1</v>
      </c>
      <c r="BY1002" s="126">
        <v>0</v>
      </c>
      <c r="BZ1002" s="126">
        <v>12</v>
      </c>
      <c r="CA1002" s="126">
        <v>6</v>
      </c>
      <c r="CB1002" s="126"/>
      <c r="CC1002" s="126"/>
      <c r="CD1002" s="126"/>
      <c r="CE1002" s="126"/>
    </row>
    <row r="1003" spans="1:83" ht="11.25" customHeight="1" x14ac:dyDescent="0.2">
      <c r="A1003" s="126" t="s">
        <v>6173</v>
      </c>
      <c r="B1003" s="20">
        <v>0</v>
      </c>
      <c r="C1003" s="20" t="e">
        <f>VLOOKUP(File2Modul(A1003),ModulVerantwortung,2,FALSE)</f>
        <v>#N/A</v>
      </c>
      <c r="D1003" s="20"/>
      <c r="E1003" s="109" t="s">
        <v>6173</v>
      </c>
      <c r="F1003" s="126"/>
      <c r="G1003" s="126"/>
      <c r="H1003" s="126"/>
      <c r="I1003" s="126"/>
      <c r="J1003" s="126"/>
      <c r="K1003" s="126"/>
      <c r="L1003" s="126"/>
      <c r="M1003" s="143"/>
      <c r="N1003" s="126"/>
      <c r="O1003" s="126">
        <f>IF(ISNUMBER(T1003),IF(T1003&lt;&gt;0,S1003/T1003,O$23),"")</f>
        <v>2.25</v>
      </c>
      <c r="P1003">
        <f>IF(AND(ISNUMBER(AQ1003),ISNUMBER(AR1003)),IF(OR(AQ1003&lt;&gt;0,AR1003&lt;&gt;0),(T1003+BG1003)/(AQ1003+AR1003),P$23),"")</f>
        <v>21.434782608695652</v>
      </c>
      <c r="Q1003" s="126"/>
      <c r="R1003" s="126"/>
      <c r="S1003" s="126">
        <v>9</v>
      </c>
      <c r="T1003" s="126">
        <v>4</v>
      </c>
      <c r="U1003" s="126"/>
      <c r="V1003" s="126"/>
      <c r="W1003" s="126"/>
      <c r="X1003" s="126"/>
      <c r="Y1003" s="126"/>
      <c r="Z1003" s="126"/>
      <c r="AA1003" s="126"/>
      <c r="AB1003" s="126"/>
      <c r="AC1003" s="126"/>
      <c r="AD1003" s="126"/>
      <c r="AE1003" s="126"/>
      <c r="AF1003" s="126"/>
      <c r="AG1003" s="126"/>
      <c r="AH1003" s="126"/>
      <c r="AI1003" s="126"/>
      <c r="AJ1003" s="126" t="s">
        <v>3502</v>
      </c>
      <c r="AK1003" s="126">
        <v>0</v>
      </c>
      <c r="AL1003" s="126">
        <v>1</v>
      </c>
      <c r="AM1003" s="126">
        <v>2</v>
      </c>
      <c r="AN1003" s="126">
        <v>8</v>
      </c>
      <c r="AO1003" s="126" t="s">
        <v>3503</v>
      </c>
      <c r="AP1003" s="126">
        <v>10</v>
      </c>
      <c r="AQ1003" s="126">
        <v>13</v>
      </c>
      <c r="AR1003" s="126">
        <v>10</v>
      </c>
      <c r="AS1003" s="126">
        <v>504</v>
      </c>
      <c r="AT1003" s="126">
        <v>85</v>
      </c>
      <c r="AU1003" s="126">
        <v>81</v>
      </c>
      <c r="AV1003" s="126">
        <v>254</v>
      </c>
      <c r="AW1003" s="126">
        <v>53</v>
      </c>
      <c r="AX1003" s="126">
        <v>120825</v>
      </c>
      <c r="AY1003" s="126">
        <v>2280</v>
      </c>
      <c r="AZ1003" s="126">
        <v>20.14</v>
      </c>
      <c r="BA1003" s="126">
        <v>0</v>
      </c>
      <c r="BB1003" s="126">
        <v>100</v>
      </c>
      <c r="BC1003" s="126">
        <v>2</v>
      </c>
      <c r="BD1003" s="126">
        <v>50</v>
      </c>
      <c r="BE1003" s="126">
        <v>10</v>
      </c>
      <c r="BF1003" s="126">
        <v>13</v>
      </c>
      <c r="BG1003" s="126">
        <v>489</v>
      </c>
      <c r="BH1003" s="126">
        <v>6</v>
      </c>
      <c r="BI1003" s="126" t="s">
        <v>3504</v>
      </c>
      <c r="BJ1003" s="126">
        <v>0.10299999999999999</v>
      </c>
      <c r="BK1003" s="126">
        <v>0.105</v>
      </c>
      <c r="BL1003" s="126">
        <v>9.9000000000000005E-2</v>
      </c>
      <c r="BM1003" s="126">
        <v>1.0549999999999999</v>
      </c>
      <c r="BN1003" s="126">
        <v>1.135</v>
      </c>
      <c r="BO1003" s="126">
        <v>1.1919999999999999</v>
      </c>
      <c r="BP1003" s="126" t="s">
        <v>3505</v>
      </c>
      <c r="BQ1003" s="126">
        <v>4.7919999999999998</v>
      </c>
      <c r="BR1003" s="126"/>
      <c r="BS1003" s="126"/>
      <c r="BT1003" s="126"/>
      <c r="BU1003" s="126"/>
      <c r="BV1003" s="126"/>
      <c r="BW1003" s="126"/>
      <c r="BX1003" s="126"/>
      <c r="BY1003" s="126"/>
      <c r="BZ1003" s="126"/>
      <c r="CA1003" s="126"/>
      <c r="CB1003" s="126"/>
      <c r="CC1003" s="126"/>
      <c r="CD1003" s="126"/>
      <c r="CE1003" s="126"/>
    </row>
    <row r="1004" spans="1:83" ht="11.25" customHeight="1" x14ac:dyDescent="0.2">
      <c r="A1004" s="126" t="s">
        <v>6176</v>
      </c>
      <c r="B1004" s="20">
        <v>425</v>
      </c>
      <c r="C1004" s="20" t="e">
        <f>VLOOKUP(File2Modul(A1004),ModulVerantwortung,2,FALSE)</f>
        <v>#N/A</v>
      </c>
      <c r="D1004" s="20"/>
      <c r="E1004" s="109" t="s">
        <v>6177</v>
      </c>
      <c r="F1004" s="126">
        <v>5</v>
      </c>
      <c r="G1004" s="126">
        <v>4</v>
      </c>
      <c r="H1004" s="126">
        <v>0</v>
      </c>
      <c r="I1004" s="126">
        <v>5</v>
      </c>
      <c r="J1004" s="126">
        <v>1</v>
      </c>
      <c r="K1004" s="126">
        <v>3</v>
      </c>
      <c r="L1004" s="126">
        <v>3</v>
      </c>
      <c r="M1004" s="143" t="s">
        <v>6178</v>
      </c>
      <c r="N1004" s="126">
        <v>13</v>
      </c>
      <c r="O1004" s="126"/>
      <c r="Q1004" s="126">
        <v>1</v>
      </c>
      <c r="R1004" s="126"/>
      <c r="S1004" s="126"/>
      <c r="T1004" s="126"/>
      <c r="U1004" s="126">
        <v>18</v>
      </c>
      <c r="V1004" s="126" t="s">
        <v>3594</v>
      </c>
      <c r="W1004" s="126">
        <v>3</v>
      </c>
      <c r="X1004" s="126">
        <v>8</v>
      </c>
      <c r="Y1004" s="126">
        <v>51</v>
      </c>
      <c r="Z1004" s="126">
        <v>0</v>
      </c>
      <c r="AA1004" s="126">
        <v>0</v>
      </c>
      <c r="AB1004" s="126">
        <v>0</v>
      </c>
      <c r="AC1004" s="126">
        <v>0</v>
      </c>
      <c r="AD1004" s="126">
        <v>0</v>
      </c>
      <c r="AE1004" s="126">
        <v>5</v>
      </c>
      <c r="AF1004" s="126">
        <v>0.28000000000000003</v>
      </c>
      <c r="AG1004" s="126">
        <v>1</v>
      </c>
      <c r="AH1004" s="126">
        <v>1</v>
      </c>
      <c r="AI1004" s="126">
        <v>1</v>
      </c>
      <c r="AJ1004" s="126"/>
      <c r="AK1004" s="126"/>
      <c r="AL1004" s="126"/>
      <c r="AM1004" s="126"/>
      <c r="AN1004" s="126"/>
      <c r="AO1004" s="126"/>
      <c r="AP1004" s="126"/>
      <c r="AQ1004" s="126"/>
      <c r="AR1004" s="126"/>
      <c r="AS1004" s="126"/>
      <c r="AT1004" s="126"/>
      <c r="AU1004" s="126"/>
      <c r="AV1004" s="126"/>
      <c r="AW1004" s="126"/>
      <c r="AX1004" s="126"/>
      <c r="AY1004" s="126"/>
      <c r="AZ1004" s="126"/>
      <c r="BA1004" s="126"/>
      <c r="BB1004" s="126"/>
      <c r="BC1004" s="126"/>
      <c r="BD1004" s="126"/>
      <c r="BE1004" s="126"/>
      <c r="BF1004" s="126"/>
      <c r="BG1004" s="126"/>
      <c r="BH1004" s="126"/>
      <c r="BI1004" s="126"/>
      <c r="BJ1004" s="126"/>
      <c r="BK1004" s="126"/>
      <c r="BL1004" s="126"/>
      <c r="BM1004" s="126"/>
      <c r="BN1004" s="126"/>
      <c r="BO1004" s="126"/>
      <c r="BP1004" s="126"/>
      <c r="BQ1004" s="126"/>
      <c r="BR1004" s="126">
        <v>4</v>
      </c>
      <c r="BS1004" s="126">
        <v>7</v>
      </c>
      <c r="BT1004" s="126">
        <v>9</v>
      </c>
      <c r="BU1004" s="126"/>
      <c r="BV1004" s="126">
        <v>26</v>
      </c>
      <c r="BW1004" s="126">
        <v>18</v>
      </c>
      <c r="BX1004" s="126">
        <v>1</v>
      </c>
      <c r="BY1004" s="126">
        <v>0</v>
      </c>
      <c r="BZ1004" s="126">
        <v>85</v>
      </c>
      <c r="CA1004" s="126">
        <v>44</v>
      </c>
      <c r="CB1004" s="126"/>
      <c r="CC1004" s="126"/>
      <c r="CD1004" s="126"/>
      <c r="CE1004" s="126"/>
    </row>
    <row r="1005" spans="1:83" ht="11.25" customHeight="1" x14ac:dyDescent="0.2">
      <c r="A1005" s="126" t="s">
        <v>6176</v>
      </c>
      <c r="B1005" s="20">
        <v>488</v>
      </c>
      <c r="C1005" s="20" t="e">
        <f>VLOOKUP(File2Modul(A1005),ModulVerantwortung,2,FALSE)</f>
        <v>#N/A</v>
      </c>
      <c r="D1005" s="20"/>
      <c r="E1005" s="109" t="s">
        <v>6179</v>
      </c>
      <c r="F1005" s="126">
        <v>4</v>
      </c>
      <c r="G1005" s="126">
        <v>2</v>
      </c>
      <c r="H1005" s="126">
        <v>0</v>
      </c>
      <c r="I1005" s="126">
        <v>5</v>
      </c>
      <c r="J1005" s="126">
        <v>1</v>
      </c>
      <c r="K1005" s="126">
        <v>0</v>
      </c>
      <c r="L1005" s="126">
        <v>3</v>
      </c>
      <c r="M1005" s="143" t="s">
        <v>6180</v>
      </c>
      <c r="N1005" s="126">
        <v>10</v>
      </c>
      <c r="O1005" s="126"/>
      <c r="Q1005" s="126">
        <v>1</v>
      </c>
      <c r="R1005" s="126"/>
      <c r="S1005" s="126"/>
      <c r="T1005" s="126"/>
      <c r="U1005" s="126">
        <v>12</v>
      </c>
      <c r="V1005" s="126" t="s">
        <v>3767</v>
      </c>
      <c r="W1005" s="126">
        <v>3</v>
      </c>
      <c r="X1005" s="126">
        <v>7</v>
      </c>
      <c r="Y1005" s="126">
        <v>36</v>
      </c>
      <c r="Z1005" s="126">
        <v>0</v>
      </c>
      <c r="AA1005" s="126">
        <v>0</v>
      </c>
      <c r="AB1005" s="126">
        <v>0</v>
      </c>
      <c r="AC1005" s="126">
        <v>0</v>
      </c>
      <c r="AD1005" s="126">
        <v>0</v>
      </c>
      <c r="AE1005" s="126">
        <v>2</v>
      </c>
      <c r="AF1005" s="126">
        <v>0.42</v>
      </c>
      <c r="AG1005" s="126">
        <v>1</v>
      </c>
      <c r="AH1005" s="126">
        <v>0</v>
      </c>
      <c r="AI1005" s="126">
        <v>1</v>
      </c>
      <c r="AJ1005" s="126"/>
      <c r="AK1005" s="126"/>
      <c r="AL1005" s="126"/>
      <c r="AM1005" s="126"/>
      <c r="AN1005" s="126"/>
      <c r="AO1005" s="126"/>
      <c r="AP1005" s="126"/>
      <c r="AQ1005" s="126"/>
      <c r="AR1005" s="126"/>
      <c r="AS1005" s="126"/>
      <c r="AT1005" s="126"/>
      <c r="AU1005" s="126"/>
      <c r="AV1005" s="126"/>
      <c r="AW1005" s="126"/>
      <c r="AX1005" s="126"/>
      <c r="AY1005" s="126"/>
      <c r="AZ1005" s="126"/>
      <c r="BA1005" s="126"/>
      <c r="BB1005" s="126"/>
      <c r="BC1005" s="126"/>
      <c r="BD1005" s="126"/>
      <c r="BE1005" s="126"/>
      <c r="BF1005" s="126"/>
      <c r="BG1005" s="126"/>
      <c r="BH1005" s="126"/>
      <c r="BI1005" s="126"/>
      <c r="BJ1005" s="126"/>
      <c r="BK1005" s="126"/>
      <c r="BL1005" s="126"/>
      <c r="BM1005" s="126"/>
      <c r="BN1005" s="126"/>
      <c r="BO1005" s="126"/>
      <c r="BP1005" s="126"/>
      <c r="BQ1005" s="126"/>
      <c r="BR1005" s="126">
        <v>5</v>
      </c>
      <c r="BS1005" s="126">
        <v>8</v>
      </c>
      <c r="BT1005" s="126">
        <v>9</v>
      </c>
      <c r="BU1005" s="126"/>
      <c r="BV1005" s="126">
        <v>17</v>
      </c>
      <c r="BW1005" s="126">
        <v>12</v>
      </c>
      <c r="BX1005" s="126">
        <v>1</v>
      </c>
      <c r="BY1005" s="126">
        <v>0</v>
      </c>
      <c r="BZ1005" s="126">
        <v>63</v>
      </c>
      <c r="CA1005" s="126">
        <v>33</v>
      </c>
      <c r="CB1005" s="126"/>
      <c r="CC1005" s="126"/>
      <c r="CD1005" s="126"/>
      <c r="CE1005" s="126"/>
    </row>
    <row r="1006" spans="1:83" ht="11.25" customHeight="1" x14ac:dyDescent="0.2">
      <c r="A1006" s="126" t="s">
        <v>6176</v>
      </c>
      <c r="B1006" s="20">
        <v>536</v>
      </c>
      <c r="C1006" s="20" t="e">
        <f>VLOOKUP(File2Modul(A1006),ModulVerantwortung,2,FALSE)</f>
        <v>#N/A</v>
      </c>
      <c r="D1006" s="20"/>
      <c r="E1006" s="109" t="s">
        <v>6181</v>
      </c>
      <c r="F1006" s="126">
        <v>4</v>
      </c>
      <c r="G1006" s="126">
        <v>2</v>
      </c>
      <c r="H1006" s="126">
        <v>0</v>
      </c>
      <c r="I1006" s="126">
        <v>5</v>
      </c>
      <c r="J1006" s="126">
        <v>1</v>
      </c>
      <c r="K1006" s="126">
        <v>0</v>
      </c>
      <c r="L1006" s="126">
        <v>3</v>
      </c>
      <c r="M1006" s="143" t="s">
        <v>6182</v>
      </c>
      <c r="N1006" s="126">
        <v>12</v>
      </c>
      <c r="O1006" s="126"/>
      <c r="Q1006" s="126">
        <v>1</v>
      </c>
      <c r="R1006" s="126"/>
      <c r="S1006" s="126"/>
      <c r="T1006" s="126"/>
      <c r="U1006" s="126">
        <v>14</v>
      </c>
      <c r="V1006" s="126" t="s">
        <v>3767</v>
      </c>
      <c r="W1006" s="126">
        <v>3</v>
      </c>
      <c r="X1006" s="126">
        <v>7</v>
      </c>
      <c r="Y1006" s="126">
        <v>40</v>
      </c>
      <c r="Z1006" s="126">
        <v>0</v>
      </c>
      <c r="AA1006" s="126">
        <v>0</v>
      </c>
      <c r="AB1006" s="126">
        <v>0</v>
      </c>
      <c r="AC1006" s="126">
        <v>0</v>
      </c>
      <c r="AD1006" s="126">
        <v>0</v>
      </c>
      <c r="AE1006" s="126">
        <v>2</v>
      </c>
      <c r="AF1006" s="126">
        <v>0.36</v>
      </c>
      <c r="AG1006" s="126">
        <v>1</v>
      </c>
      <c r="AH1006" s="126">
        <v>0</v>
      </c>
      <c r="AI1006" s="126">
        <v>1</v>
      </c>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v>5</v>
      </c>
      <c r="BS1006" s="126">
        <v>7</v>
      </c>
      <c r="BT1006" s="126">
        <v>9</v>
      </c>
      <c r="BU1006" s="126"/>
      <c r="BV1006" s="126">
        <v>19</v>
      </c>
      <c r="BW1006" s="126">
        <v>14</v>
      </c>
      <c r="BX1006" s="126">
        <v>1</v>
      </c>
      <c r="BY1006" s="126">
        <v>0</v>
      </c>
      <c r="BZ1006" s="126">
        <v>69</v>
      </c>
      <c r="CA1006" s="126">
        <v>39</v>
      </c>
      <c r="CB1006" s="126"/>
      <c r="CC1006" s="126"/>
      <c r="CD1006" s="126"/>
      <c r="CE1006" s="126"/>
    </row>
    <row r="1007" spans="1:83" ht="11.25" customHeight="1" x14ac:dyDescent="0.2">
      <c r="A1007" s="126" t="s">
        <v>6176</v>
      </c>
      <c r="B1007" s="20">
        <v>589</v>
      </c>
      <c r="C1007" s="20" t="e">
        <f>VLOOKUP(File2Modul(A1007),ModulVerantwortung,2,FALSE)</f>
        <v>#N/A</v>
      </c>
      <c r="D1007" s="20"/>
      <c r="E1007" s="109" t="s">
        <v>6183</v>
      </c>
      <c r="F1007" s="126">
        <v>9</v>
      </c>
      <c r="G1007" s="126">
        <v>3</v>
      </c>
      <c r="H1007" s="126">
        <v>0</v>
      </c>
      <c r="I1007" s="126">
        <v>9</v>
      </c>
      <c r="J1007" s="126">
        <v>1</v>
      </c>
      <c r="K1007" s="126">
        <v>1</v>
      </c>
      <c r="L1007" s="126">
        <v>6</v>
      </c>
      <c r="M1007" s="143" t="s">
        <v>6184</v>
      </c>
      <c r="N1007" s="126">
        <v>23</v>
      </c>
      <c r="O1007" s="126"/>
      <c r="Q1007" s="126">
        <v>0</v>
      </c>
      <c r="R1007" s="126"/>
      <c r="S1007" s="126"/>
      <c r="T1007" s="126"/>
      <c r="U1007" s="126">
        <v>31</v>
      </c>
      <c r="V1007" s="126" t="s">
        <v>3915</v>
      </c>
      <c r="W1007" s="126">
        <v>7</v>
      </c>
      <c r="X1007" s="126">
        <v>16</v>
      </c>
      <c r="Y1007" s="126">
        <v>68</v>
      </c>
      <c r="Z1007" s="126">
        <v>0</v>
      </c>
      <c r="AA1007" s="126">
        <v>0</v>
      </c>
      <c r="AB1007" s="126">
        <v>0</v>
      </c>
      <c r="AC1007" s="126">
        <v>0</v>
      </c>
      <c r="AD1007" s="126">
        <v>0</v>
      </c>
      <c r="AE1007" s="126">
        <v>2</v>
      </c>
      <c r="AF1007" s="126">
        <v>0.28999999999999998</v>
      </c>
      <c r="AG1007" s="126">
        <v>1</v>
      </c>
      <c r="AH1007" s="126">
        <v>0</v>
      </c>
      <c r="AI1007" s="126">
        <v>1</v>
      </c>
      <c r="AJ1007" s="126"/>
      <c r="AK1007" s="126"/>
      <c r="AL1007" s="126"/>
      <c r="AM1007" s="126"/>
      <c r="AN1007" s="126"/>
      <c r="AO1007" s="126"/>
      <c r="AP1007" s="126"/>
      <c r="AQ1007" s="126"/>
      <c r="AR1007" s="126"/>
      <c r="AS1007" s="126"/>
      <c r="AT1007" s="126"/>
      <c r="AU1007" s="126"/>
      <c r="AV1007" s="126"/>
      <c r="AW1007" s="126"/>
      <c r="AX1007" s="126"/>
      <c r="AY1007" s="126"/>
      <c r="AZ1007" s="126"/>
      <c r="BA1007" s="126"/>
      <c r="BB1007" s="126"/>
      <c r="BC1007" s="126"/>
      <c r="BD1007" s="126"/>
      <c r="BE1007" s="126"/>
      <c r="BF1007" s="126"/>
      <c r="BG1007" s="126"/>
      <c r="BH1007" s="126"/>
      <c r="BI1007" s="126"/>
      <c r="BJ1007" s="126"/>
      <c r="BK1007" s="126"/>
      <c r="BL1007" s="126"/>
      <c r="BM1007" s="126"/>
      <c r="BN1007" s="126"/>
      <c r="BO1007" s="126"/>
      <c r="BP1007" s="126"/>
      <c r="BQ1007" s="126"/>
      <c r="BR1007" s="126">
        <v>4</v>
      </c>
      <c r="BS1007" s="126">
        <v>6</v>
      </c>
      <c r="BT1007" s="126">
        <v>6</v>
      </c>
      <c r="BU1007" s="126"/>
      <c r="BV1007" s="126">
        <v>36</v>
      </c>
      <c r="BW1007" s="126">
        <v>25</v>
      </c>
      <c r="BX1007" s="126">
        <v>1</v>
      </c>
      <c r="BY1007" s="126">
        <v>3</v>
      </c>
      <c r="BZ1007" s="126">
        <v>104</v>
      </c>
      <c r="CA1007" s="126">
        <v>49</v>
      </c>
      <c r="CB1007" s="126"/>
      <c r="CC1007" s="126"/>
      <c r="CD1007" s="126"/>
      <c r="CE1007" s="126"/>
    </row>
    <row r="1008" spans="1:83" ht="11.25" customHeight="1" x14ac:dyDescent="0.2">
      <c r="A1008" s="126" t="s">
        <v>6176</v>
      </c>
      <c r="B1008" s="20">
        <v>670</v>
      </c>
      <c r="C1008" s="20" t="e">
        <f>VLOOKUP(File2Modul(A1008),ModulVerantwortung,2,FALSE)</f>
        <v>#N/A</v>
      </c>
      <c r="D1008" s="20"/>
      <c r="E1008" s="109" t="s">
        <v>6185</v>
      </c>
      <c r="F1008" s="126">
        <v>1</v>
      </c>
      <c r="G1008" s="126">
        <v>0</v>
      </c>
      <c r="H1008" s="126">
        <v>0</v>
      </c>
      <c r="I1008" s="126">
        <v>1</v>
      </c>
      <c r="J1008" s="126">
        <v>0</v>
      </c>
      <c r="K1008" s="126">
        <v>1</v>
      </c>
      <c r="L1008" s="126">
        <v>0</v>
      </c>
      <c r="M1008" s="143"/>
      <c r="N1008" s="126">
        <v>3</v>
      </c>
      <c r="O1008" s="126"/>
      <c r="Q1008" s="126">
        <v>0</v>
      </c>
      <c r="R1008" s="126"/>
      <c r="S1008" s="126"/>
      <c r="T1008" s="126"/>
      <c r="U1008" s="126">
        <v>3</v>
      </c>
      <c r="V1008" s="126" t="s">
        <v>3507</v>
      </c>
      <c r="W1008" s="126">
        <v>0</v>
      </c>
      <c r="X1008" s="126">
        <v>1</v>
      </c>
      <c r="Y1008" s="126">
        <v>6</v>
      </c>
      <c r="Z1008" s="126">
        <v>0</v>
      </c>
      <c r="AA1008" s="126">
        <v>0</v>
      </c>
      <c r="AB1008" s="126">
        <v>0</v>
      </c>
      <c r="AC1008" s="126">
        <v>0</v>
      </c>
      <c r="AD1008" s="126">
        <v>0</v>
      </c>
      <c r="AE1008" s="126">
        <v>0</v>
      </c>
      <c r="AF1008" s="126">
        <v>0.33</v>
      </c>
      <c r="AG1008" s="126">
        <v>0</v>
      </c>
      <c r="AH1008" s="126">
        <v>0</v>
      </c>
      <c r="AI1008" s="126">
        <v>1</v>
      </c>
      <c r="AJ1008" s="126"/>
      <c r="AK1008" s="126"/>
      <c r="AL1008" s="126"/>
      <c r="AM1008" s="126"/>
      <c r="AN1008" s="126"/>
      <c r="AO1008" s="126"/>
      <c r="AP1008" s="126"/>
      <c r="AQ1008" s="126"/>
      <c r="AR1008" s="126"/>
      <c r="AS1008" s="126"/>
      <c r="AT1008" s="126"/>
      <c r="AU1008" s="126"/>
      <c r="AV1008" s="126"/>
      <c r="AW1008" s="126"/>
      <c r="AX1008" s="126"/>
      <c r="AY1008" s="126"/>
      <c r="AZ1008" s="126"/>
      <c r="BA1008" s="126"/>
      <c r="BB1008" s="126"/>
      <c r="BC1008" s="126"/>
      <c r="BD1008" s="126"/>
      <c r="BE1008" s="126"/>
      <c r="BF1008" s="126"/>
      <c r="BG1008" s="126"/>
      <c r="BH1008" s="126"/>
      <c r="BI1008" s="126"/>
      <c r="BJ1008" s="126"/>
      <c r="BK1008" s="126"/>
      <c r="BL1008" s="126"/>
      <c r="BM1008" s="126"/>
      <c r="BN1008" s="126"/>
      <c r="BO1008" s="126"/>
      <c r="BP1008" s="126"/>
      <c r="BQ1008" s="126"/>
      <c r="BR1008" s="126">
        <v>7</v>
      </c>
      <c r="BS1008" s="126">
        <v>7</v>
      </c>
      <c r="BT1008" s="126">
        <v>7</v>
      </c>
      <c r="BU1008" s="126"/>
      <c r="BV1008" s="126">
        <v>3</v>
      </c>
      <c r="BW1008" s="126">
        <v>3</v>
      </c>
      <c r="BX1008" s="126">
        <v>1</v>
      </c>
      <c r="BY1008" s="126">
        <v>0</v>
      </c>
      <c r="BZ1008" s="126">
        <v>13</v>
      </c>
      <c r="CA1008" s="126">
        <v>10</v>
      </c>
      <c r="CB1008" s="126"/>
      <c r="CC1008" s="126"/>
      <c r="CD1008" s="126"/>
      <c r="CE1008" s="126"/>
    </row>
    <row r="1009" spans="1:83" ht="11.25" customHeight="1" x14ac:dyDescent="0.2">
      <c r="A1009" s="126" t="s">
        <v>6176</v>
      </c>
      <c r="B1009" s="20">
        <v>688</v>
      </c>
      <c r="C1009" s="20" t="e">
        <f>VLOOKUP(File2Modul(A1009),ModulVerantwortung,2,FALSE)</f>
        <v>#N/A</v>
      </c>
      <c r="D1009" s="20"/>
      <c r="E1009" s="109" t="s">
        <v>6186</v>
      </c>
      <c r="F1009" s="126">
        <v>8</v>
      </c>
      <c r="G1009" s="126">
        <v>2</v>
      </c>
      <c r="H1009" s="126">
        <v>0</v>
      </c>
      <c r="I1009" s="126">
        <v>54</v>
      </c>
      <c r="J1009" s="126">
        <v>1</v>
      </c>
      <c r="K1009" s="126">
        <v>0</v>
      </c>
      <c r="L1009" s="126">
        <v>4</v>
      </c>
      <c r="M1009" s="143" t="s">
        <v>6187</v>
      </c>
      <c r="N1009" s="126">
        <v>17</v>
      </c>
      <c r="O1009" s="126"/>
      <c r="Q1009" s="126">
        <v>0</v>
      </c>
      <c r="R1009" s="126"/>
      <c r="S1009" s="126"/>
      <c r="T1009" s="126"/>
      <c r="U1009" s="126">
        <v>22</v>
      </c>
      <c r="V1009" s="126" t="s">
        <v>4059</v>
      </c>
      <c r="W1009" s="126">
        <v>4</v>
      </c>
      <c r="X1009" s="126">
        <v>12</v>
      </c>
      <c r="Y1009" s="126">
        <v>65</v>
      </c>
      <c r="Z1009" s="126">
        <v>0</v>
      </c>
      <c r="AA1009" s="126">
        <v>0</v>
      </c>
      <c r="AB1009" s="126">
        <v>0</v>
      </c>
      <c r="AC1009" s="126">
        <v>0</v>
      </c>
      <c r="AD1009" s="126">
        <v>0</v>
      </c>
      <c r="AE1009" s="126">
        <v>3</v>
      </c>
      <c r="AF1009" s="126">
        <v>2.4500000000000002</v>
      </c>
      <c r="AG1009" s="126">
        <v>2</v>
      </c>
      <c r="AH1009" s="126">
        <v>3</v>
      </c>
      <c r="AI1009" s="126">
        <v>1</v>
      </c>
      <c r="AJ1009" s="126"/>
      <c r="AK1009" s="126"/>
      <c r="AL1009" s="126"/>
      <c r="AM1009" s="126"/>
      <c r="AN1009" s="126"/>
      <c r="AO1009" s="126"/>
      <c r="AP1009" s="126"/>
      <c r="AQ1009" s="126"/>
      <c r="AR1009" s="126"/>
      <c r="AS1009" s="126"/>
      <c r="AT1009" s="126"/>
      <c r="AU1009" s="126"/>
      <c r="AV1009" s="126"/>
      <c r="AW1009" s="126"/>
      <c r="AX1009" s="126"/>
      <c r="AY1009" s="126"/>
      <c r="AZ1009" s="126"/>
      <c r="BA1009" s="126"/>
      <c r="BB1009" s="126"/>
      <c r="BC1009" s="126"/>
      <c r="BD1009" s="126"/>
      <c r="BE1009" s="126"/>
      <c r="BF1009" s="126"/>
      <c r="BG1009" s="126"/>
      <c r="BH1009" s="126"/>
      <c r="BI1009" s="126"/>
      <c r="BJ1009" s="126"/>
      <c r="BK1009" s="126"/>
      <c r="BL1009" s="126"/>
      <c r="BM1009" s="126"/>
      <c r="BN1009" s="126"/>
      <c r="BO1009" s="126"/>
      <c r="BP1009" s="126"/>
      <c r="BQ1009" s="126"/>
      <c r="BR1009" s="126">
        <v>6</v>
      </c>
      <c r="BS1009" s="126">
        <v>9</v>
      </c>
      <c r="BT1009" s="126">
        <v>10</v>
      </c>
      <c r="BU1009" s="126"/>
      <c r="BV1009" s="126">
        <v>28</v>
      </c>
      <c r="BW1009" s="126">
        <v>20</v>
      </c>
      <c r="BX1009" s="126">
        <v>1</v>
      </c>
      <c r="BY1009" s="126">
        <v>0</v>
      </c>
      <c r="BZ1009" s="126">
        <v>120</v>
      </c>
      <c r="CA1009" s="126">
        <v>61</v>
      </c>
      <c r="CB1009" s="126"/>
      <c r="CC1009" s="126"/>
      <c r="CD1009" s="126"/>
      <c r="CE1009" s="126"/>
    </row>
    <row r="1010" spans="1:83" ht="11.25" customHeight="1" x14ac:dyDescent="0.2">
      <c r="A1010" s="126" t="s">
        <v>6176</v>
      </c>
      <c r="B1010" s="20">
        <v>763</v>
      </c>
      <c r="C1010" s="20" t="e">
        <f>VLOOKUP(File2Modul(A1010),ModulVerantwortung,2,FALSE)</f>
        <v>#N/A</v>
      </c>
      <c r="D1010" s="20"/>
      <c r="E1010" s="109" t="s">
        <v>6188</v>
      </c>
      <c r="F1010" s="126">
        <v>1</v>
      </c>
      <c r="G1010" s="126">
        <v>0</v>
      </c>
      <c r="H1010" s="126">
        <v>0</v>
      </c>
      <c r="I1010" s="126">
        <v>1</v>
      </c>
      <c r="J1010" s="126">
        <v>0</v>
      </c>
      <c r="K1010" s="126">
        <v>0</v>
      </c>
      <c r="L1010" s="126">
        <v>2</v>
      </c>
      <c r="M1010" s="143" t="s">
        <v>6189</v>
      </c>
      <c r="N1010" s="126">
        <v>4</v>
      </c>
      <c r="O1010" s="126"/>
      <c r="Q1010" s="126">
        <v>0</v>
      </c>
      <c r="R1010" s="126"/>
      <c r="S1010" s="126"/>
      <c r="T1010" s="126"/>
      <c r="U1010" s="126">
        <v>4</v>
      </c>
      <c r="V1010" s="126" t="s">
        <v>3507</v>
      </c>
      <c r="W1010" s="126">
        <v>2</v>
      </c>
      <c r="X1010" s="126">
        <v>3</v>
      </c>
      <c r="Y1010" s="126">
        <v>7</v>
      </c>
      <c r="Z1010" s="126">
        <v>0</v>
      </c>
      <c r="AA1010" s="126">
        <v>0</v>
      </c>
      <c r="AB1010" s="126">
        <v>0</v>
      </c>
      <c r="AC1010" s="126">
        <v>0</v>
      </c>
      <c r="AD1010" s="126">
        <v>0</v>
      </c>
      <c r="AE1010" s="126">
        <v>0</v>
      </c>
      <c r="AF1010" s="126">
        <v>0.25</v>
      </c>
      <c r="AG1010" s="126">
        <v>0</v>
      </c>
      <c r="AH1010" s="126">
        <v>0</v>
      </c>
      <c r="AI1010" s="126">
        <v>1</v>
      </c>
      <c r="AJ1010" s="126"/>
      <c r="AK1010" s="126"/>
      <c r="AL1010" s="126"/>
      <c r="AM1010" s="126"/>
      <c r="AN1010" s="126"/>
      <c r="AO1010" s="126"/>
      <c r="AP1010" s="126"/>
      <c r="AQ1010" s="126"/>
      <c r="AR1010" s="126"/>
      <c r="AS1010" s="126"/>
      <c r="AT1010" s="126"/>
      <c r="AU1010" s="126"/>
      <c r="AV1010" s="126"/>
      <c r="AW1010" s="126"/>
      <c r="AX1010" s="126"/>
      <c r="AY1010" s="126"/>
      <c r="AZ1010" s="126"/>
      <c r="BA1010" s="126"/>
      <c r="BB1010" s="126"/>
      <c r="BC1010" s="126"/>
      <c r="BD1010" s="126"/>
      <c r="BE1010" s="126"/>
      <c r="BF1010" s="126"/>
      <c r="BG1010" s="126"/>
      <c r="BH1010" s="126"/>
      <c r="BI1010" s="126"/>
      <c r="BJ1010" s="126"/>
      <c r="BK1010" s="126"/>
      <c r="BL1010" s="126"/>
      <c r="BM1010" s="126"/>
      <c r="BN1010" s="126"/>
      <c r="BO1010" s="126"/>
      <c r="BP1010" s="126"/>
      <c r="BQ1010" s="126"/>
      <c r="BR1010" s="126">
        <v>6</v>
      </c>
      <c r="BS1010" s="126">
        <v>6</v>
      </c>
      <c r="BT1010" s="126">
        <v>6</v>
      </c>
      <c r="BU1010" s="126"/>
      <c r="BV1010" s="126">
        <v>4</v>
      </c>
      <c r="BW1010" s="126">
        <v>4</v>
      </c>
      <c r="BX1010" s="126">
        <v>1</v>
      </c>
      <c r="BY1010" s="126">
        <v>0</v>
      </c>
      <c r="BZ1010" s="126">
        <v>16</v>
      </c>
      <c r="CA1010" s="126">
        <v>10</v>
      </c>
      <c r="CB1010" s="126"/>
      <c r="CC1010" s="126"/>
      <c r="CD1010" s="126"/>
      <c r="CE1010" s="126"/>
    </row>
    <row r="1011" spans="1:83" ht="11.25" customHeight="1" x14ac:dyDescent="0.2">
      <c r="A1011" s="126" t="s">
        <v>6176</v>
      </c>
      <c r="B1011" s="20">
        <v>0</v>
      </c>
      <c r="C1011" s="20" t="e">
        <f>VLOOKUP(File2Modul(A1011),ModulVerantwortung,2,FALSE)</f>
        <v>#N/A</v>
      </c>
      <c r="D1011" s="20"/>
      <c r="E1011" s="109" t="s">
        <v>6176</v>
      </c>
      <c r="F1011" s="126"/>
      <c r="G1011" s="126"/>
      <c r="H1011" s="126"/>
      <c r="I1011" s="126"/>
      <c r="J1011" s="126"/>
      <c r="K1011" s="126"/>
      <c r="L1011" s="126"/>
      <c r="M1011" s="143"/>
      <c r="N1011" s="126"/>
      <c r="O1011" s="126">
        <f>IF(ISNUMBER(T1011),IF(T1011&lt;&gt;0,S1011/T1011,O$23),"")</f>
        <v>1.0126582278481013</v>
      </c>
      <c r="P1011">
        <f>IF(AND(ISNUMBER(AQ1011),ISNUMBER(AR1011)),IF(OR(AQ1011&lt;&gt;0,AR1011&lt;&gt;0),(T1011+BG1011)/(AQ1011+AR1011),P$23),"")</f>
        <v>8695652.860869566</v>
      </c>
      <c r="Q1011" s="126"/>
      <c r="R1011" s="126"/>
      <c r="S1011" s="126">
        <v>80</v>
      </c>
      <c r="T1011" s="126">
        <v>79</v>
      </c>
      <c r="U1011" s="126"/>
      <c r="V1011" s="126"/>
      <c r="W1011" s="126"/>
      <c r="X1011" s="126"/>
      <c r="Y1011" s="126"/>
      <c r="Z1011" s="126"/>
      <c r="AA1011" s="126"/>
      <c r="AB1011" s="126"/>
      <c r="AC1011" s="126"/>
      <c r="AD1011" s="126"/>
      <c r="AE1011" s="126"/>
      <c r="AF1011" s="126"/>
      <c r="AG1011" s="126"/>
      <c r="AH1011" s="126"/>
      <c r="AI1011" s="126"/>
      <c r="AJ1011" s="126" t="s">
        <v>3502</v>
      </c>
      <c r="AK1011" s="126">
        <v>3</v>
      </c>
      <c r="AL1011" s="126">
        <v>2</v>
      </c>
      <c r="AM1011" s="126">
        <v>7</v>
      </c>
      <c r="AN1011" s="126">
        <v>23</v>
      </c>
      <c r="AO1011" s="126" t="s">
        <v>3503</v>
      </c>
      <c r="AP1011" s="126">
        <v>78</v>
      </c>
      <c r="AQ1011" s="126">
        <v>36</v>
      </c>
      <c r="AR1011" s="126">
        <v>79</v>
      </c>
      <c r="AS1011" s="126">
        <v>1000000000</v>
      </c>
      <c r="AT1011" s="126">
        <v>612</v>
      </c>
      <c r="AU1011" s="126">
        <v>684</v>
      </c>
      <c r="AV1011" s="126">
        <v>2418</v>
      </c>
      <c r="AW1011" s="126">
        <v>13535210.199999999</v>
      </c>
      <c r="AX1011" s="126">
        <v>1000000000</v>
      </c>
      <c r="AY1011" s="126">
        <v>1000000000</v>
      </c>
      <c r="AZ1011" s="126">
        <v>15442524460837.6</v>
      </c>
      <c r="BA1011" s="126">
        <v>7.72</v>
      </c>
      <c r="BB1011" s="126">
        <v>100</v>
      </c>
      <c r="BC1011" s="126">
        <v>204760853</v>
      </c>
      <c r="BD1011" s="126">
        <v>772</v>
      </c>
      <c r="BE1011" s="126">
        <v>189</v>
      </c>
      <c r="BF1011" s="126">
        <v>280</v>
      </c>
      <c r="BG1011" s="126">
        <v>1000000000</v>
      </c>
      <c r="BH1011" s="126">
        <v>69</v>
      </c>
      <c r="BI1011" s="126" t="s">
        <v>3504</v>
      </c>
      <c r="BJ1011" s="126">
        <v>1.829</v>
      </c>
      <c r="BK1011" s="126">
        <v>2.2450000000000001</v>
      </c>
      <c r="BL1011" s="126">
        <v>2.6389999999999998</v>
      </c>
      <c r="BM1011" s="126">
        <v>3.145</v>
      </c>
      <c r="BN1011" s="126">
        <v>3.3180000000000001</v>
      </c>
      <c r="BO1011" s="126">
        <v>3.41</v>
      </c>
      <c r="BP1011" s="126" t="s">
        <v>3505</v>
      </c>
      <c r="BQ1011" s="126">
        <v>2.6720000000000002</v>
      </c>
      <c r="BR1011" s="126"/>
      <c r="BS1011" s="126"/>
      <c r="BT1011" s="126"/>
      <c r="BU1011" s="126"/>
      <c r="BV1011" s="126"/>
      <c r="BW1011" s="126"/>
      <c r="BX1011" s="126"/>
      <c r="BY1011" s="126"/>
      <c r="BZ1011" s="126"/>
      <c r="CA1011" s="126"/>
      <c r="CB1011" s="126"/>
      <c r="CC1011" s="126"/>
      <c r="CD1011" s="126"/>
      <c r="CE1011" s="126"/>
    </row>
    <row r="1012" spans="1:83" ht="11.25" customHeight="1" x14ac:dyDescent="0.2">
      <c r="A1012" s="126" t="s">
        <v>6190</v>
      </c>
      <c r="B1012" s="20">
        <v>0</v>
      </c>
      <c r="C1012" s="20" t="e">
        <f>VLOOKUP(File2Modul(A1012),ModulVerantwortung,2,FALSE)</f>
        <v>#N/A</v>
      </c>
      <c r="D1012" s="20"/>
      <c r="E1012" s="109" t="s">
        <v>6190</v>
      </c>
      <c r="F1012" s="126"/>
      <c r="G1012" s="126"/>
      <c r="H1012" s="126"/>
      <c r="I1012" s="126"/>
      <c r="J1012" s="126"/>
      <c r="K1012" s="126"/>
      <c r="L1012" s="126"/>
      <c r="M1012" s="143"/>
      <c r="N1012" s="126"/>
      <c r="O1012" s="126">
        <f>IF(ISNUMBER(T1012),IF(T1012&lt;&gt;0,S1012/T1012,O$23),"")</f>
        <v>1.25</v>
      </c>
      <c r="P1012">
        <f>IF(AND(ISNUMBER(AQ1012),ISNUMBER(AR1012)),IF(OR(AQ1012&lt;&gt;0,AR1012&lt;&gt;0),(T1012+BG1012)/(AQ1012+AR1012),P$23),"")</f>
        <v>25</v>
      </c>
      <c r="Q1012" s="126"/>
      <c r="R1012" s="126"/>
      <c r="S1012" s="126">
        <v>5</v>
      </c>
      <c r="T1012" s="126">
        <v>4</v>
      </c>
      <c r="U1012" s="126"/>
      <c r="V1012" s="126"/>
      <c r="W1012" s="126"/>
      <c r="X1012" s="126"/>
      <c r="Y1012" s="126"/>
      <c r="Z1012" s="126"/>
      <c r="AA1012" s="126"/>
      <c r="AB1012" s="126"/>
      <c r="AC1012" s="126"/>
      <c r="AD1012" s="126"/>
      <c r="AE1012" s="126"/>
      <c r="AF1012" s="126"/>
      <c r="AG1012" s="126"/>
      <c r="AH1012" s="126"/>
      <c r="AI1012" s="126"/>
      <c r="AJ1012" s="126" t="s">
        <v>3502</v>
      </c>
      <c r="AK1012" s="126">
        <v>0</v>
      </c>
      <c r="AL1012" s="126">
        <v>4</v>
      </c>
      <c r="AM1012" s="126">
        <v>0</v>
      </c>
      <c r="AN1012" s="126">
        <v>0</v>
      </c>
      <c r="AO1012" s="126" t="s">
        <v>3503</v>
      </c>
      <c r="AP1012" s="126">
        <v>22</v>
      </c>
      <c r="AQ1012" s="126">
        <v>12</v>
      </c>
      <c r="AR1012" s="126">
        <v>22</v>
      </c>
      <c r="AS1012" s="126">
        <v>879</v>
      </c>
      <c r="AT1012" s="126">
        <v>140</v>
      </c>
      <c r="AU1012" s="126">
        <v>141</v>
      </c>
      <c r="AV1012" s="126">
        <v>452</v>
      </c>
      <c r="AW1012" s="126">
        <v>40.64</v>
      </c>
      <c r="AX1012" s="126">
        <v>181733</v>
      </c>
      <c r="AY1012" s="126">
        <v>4472</v>
      </c>
      <c r="AZ1012" s="126">
        <v>30.29</v>
      </c>
      <c r="BA1012" s="126">
        <v>3.91</v>
      </c>
      <c r="BB1012" s="126">
        <v>87.09</v>
      </c>
      <c r="BC1012" s="126">
        <v>3</v>
      </c>
      <c r="BD1012" s="126">
        <v>391</v>
      </c>
      <c r="BE1012" s="126">
        <v>4</v>
      </c>
      <c r="BF1012" s="126">
        <v>27</v>
      </c>
      <c r="BG1012" s="126">
        <v>846</v>
      </c>
      <c r="BH1012" s="126">
        <v>0</v>
      </c>
      <c r="BI1012" s="126" t="s">
        <v>3504</v>
      </c>
      <c r="BJ1012" s="126">
        <v>0.89500000000000002</v>
      </c>
      <c r="BK1012" s="126">
        <v>1.048</v>
      </c>
      <c r="BL1012" s="126">
        <v>1.167</v>
      </c>
      <c r="BM1012" s="126">
        <v>2.3969999999999998</v>
      </c>
      <c r="BN1012" s="126">
        <v>2.5409999999999999</v>
      </c>
      <c r="BO1012" s="126">
        <v>2.6259999999999999</v>
      </c>
      <c r="BP1012" s="126" t="s">
        <v>3505</v>
      </c>
      <c r="BQ1012" s="126">
        <v>13.818</v>
      </c>
      <c r="BR1012" s="126"/>
      <c r="BS1012" s="126"/>
      <c r="BT1012" s="126"/>
      <c r="BU1012" s="126"/>
      <c r="BV1012" s="126"/>
      <c r="BW1012" s="126"/>
      <c r="BX1012" s="126"/>
      <c r="BY1012" s="126"/>
      <c r="BZ1012" s="126"/>
      <c r="CA1012" s="126"/>
      <c r="CB1012" s="126"/>
      <c r="CC1012" s="126"/>
      <c r="CD1012" s="126"/>
      <c r="CE1012" s="126"/>
    </row>
    <row r="1013" spans="1:83" ht="11.25" customHeight="1" x14ac:dyDescent="0.2">
      <c r="A1013" s="126" t="s">
        <v>6191</v>
      </c>
      <c r="B1013" s="20">
        <v>695</v>
      </c>
      <c r="C1013" s="20" t="e">
        <f>VLOOKUP(File2Modul(A1013),ModulVerantwortung,2,FALSE)</f>
        <v>#N/A</v>
      </c>
      <c r="D1013" s="20"/>
      <c r="E1013" s="109" t="s">
        <v>6192</v>
      </c>
      <c r="F1013" s="126">
        <v>3</v>
      </c>
      <c r="G1013" s="126">
        <v>1</v>
      </c>
      <c r="H1013" s="126">
        <v>0</v>
      </c>
      <c r="I1013" s="126">
        <v>4</v>
      </c>
      <c r="J1013" s="126">
        <v>1</v>
      </c>
      <c r="K1013" s="126">
        <v>1</v>
      </c>
      <c r="L1013" s="126">
        <v>2</v>
      </c>
      <c r="M1013" s="143" t="s">
        <v>6193</v>
      </c>
      <c r="N1013" s="126">
        <v>5</v>
      </c>
      <c r="O1013" s="126"/>
      <c r="Q1013" s="126">
        <v>0</v>
      </c>
      <c r="R1013" s="126"/>
      <c r="S1013" s="126"/>
      <c r="T1013" s="126"/>
      <c r="U1013" s="126">
        <v>6</v>
      </c>
      <c r="V1013" s="126" t="s">
        <v>3516</v>
      </c>
      <c r="W1013" s="126">
        <v>2</v>
      </c>
      <c r="X1013" s="126">
        <v>5</v>
      </c>
      <c r="Y1013" s="126">
        <v>17</v>
      </c>
      <c r="Z1013" s="126">
        <v>0</v>
      </c>
      <c r="AA1013" s="126">
        <v>0</v>
      </c>
      <c r="AB1013" s="126">
        <v>0</v>
      </c>
      <c r="AC1013" s="126">
        <v>0</v>
      </c>
      <c r="AD1013" s="126">
        <v>0</v>
      </c>
      <c r="AE1013" s="126">
        <v>1</v>
      </c>
      <c r="AF1013" s="126">
        <v>0.67</v>
      </c>
      <c r="AG1013" s="126">
        <v>1</v>
      </c>
      <c r="AH1013" s="126">
        <v>0</v>
      </c>
      <c r="AI1013" s="126">
        <v>1</v>
      </c>
      <c r="AJ1013" s="126"/>
      <c r="AK1013" s="126"/>
      <c r="AL1013" s="126"/>
      <c r="AM1013" s="126"/>
      <c r="AN1013" s="126"/>
      <c r="AO1013" s="126"/>
      <c r="AP1013" s="126"/>
      <c r="AQ1013" s="126"/>
      <c r="AR1013" s="126"/>
      <c r="AS1013" s="126"/>
      <c r="AT1013" s="126"/>
      <c r="AU1013" s="126"/>
      <c r="AV1013" s="126"/>
      <c r="AW1013" s="126"/>
      <c r="AX1013" s="126"/>
      <c r="AY1013" s="126"/>
      <c r="AZ1013" s="126"/>
      <c r="BA1013" s="126"/>
      <c r="BB1013" s="126"/>
      <c r="BC1013" s="126"/>
      <c r="BD1013" s="126"/>
      <c r="BE1013" s="126"/>
      <c r="BF1013" s="126"/>
      <c r="BG1013" s="126"/>
      <c r="BH1013" s="126"/>
      <c r="BI1013" s="126"/>
      <c r="BJ1013" s="126"/>
      <c r="BK1013" s="126"/>
      <c r="BL1013" s="126"/>
      <c r="BM1013" s="126"/>
      <c r="BN1013" s="126"/>
      <c r="BO1013" s="126"/>
      <c r="BP1013" s="126"/>
      <c r="BQ1013" s="126"/>
      <c r="BR1013" s="126">
        <v>5</v>
      </c>
      <c r="BS1013" s="126">
        <v>7</v>
      </c>
      <c r="BT1013" s="126">
        <v>9</v>
      </c>
      <c r="BU1013" s="126"/>
      <c r="BV1013" s="126">
        <v>8</v>
      </c>
      <c r="BW1013" s="126">
        <v>6</v>
      </c>
      <c r="BX1013" s="126">
        <v>1</v>
      </c>
      <c r="BY1013" s="126">
        <v>0</v>
      </c>
      <c r="BZ1013" s="126">
        <v>30</v>
      </c>
      <c r="CA1013" s="126">
        <v>16</v>
      </c>
      <c r="CB1013" s="126"/>
      <c r="CC1013" s="126"/>
      <c r="CD1013" s="126"/>
      <c r="CE1013" s="126"/>
    </row>
    <row r="1014" spans="1:83" ht="11.25" customHeight="1" x14ac:dyDescent="0.2">
      <c r="A1014" s="126" t="s">
        <v>6191</v>
      </c>
      <c r="B1014" s="20">
        <v>725</v>
      </c>
      <c r="C1014" s="20" t="e">
        <f>VLOOKUP(File2Modul(A1014),ModulVerantwortung,2,FALSE)</f>
        <v>#N/A</v>
      </c>
      <c r="D1014" s="20"/>
      <c r="E1014" s="109" t="s">
        <v>6194</v>
      </c>
      <c r="F1014" s="126">
        <v>1</v>
      </c>
      <c r="G1014" s="126">
        <v>0</v>
      </c>
      <c r="H1014" s="126">
        <v>0</v>
      </c>
      <c r="I1014" s="126">
        <v>1</v>
      </c>
      <c r="J1014" s="126">
        <v>1</v>
      </c>
      <c r="K1014" s="126">
        <v>1</v>
      </c>
      <c r="L1014" s="126">
        <v>14</v>
      </c>
      <c r="M1014" s="143" t="s">
        <v>6195</v>
      </c>
      <c r="N1014" s="126">
        <v>15</v>
      </c>
      <c r="O1014" s="126"/>
      <c r="Q1014" s="126">
        <v>0</v>
      </c>
      <c r="R1014" s="126"/>
      <c r="S1014" s="126"/>
      <c r="T1014" s="126"/>
      <c r="U1014" s="126">
        <v>16</v>
      </c>
      <c r="V1014" s="126" t="s">
        <v>3507</v>
      </c>
      <c r="W1014" s="126">
        <v>14</v>
      </c>
      <c r="X1014" s="126">
        <v>15</v>
      </c>
      <c r="Y1014" s="126">
        <v>23</v>
      </c>
      <c r="Z1014" s="126">
        <v>0</v>
      </c>
      <c r="AA1014" s="126">
        <v>0</v>
      </c>
      <c r="AB1014" s="126">
        <v>0</v>
      </c>
      <c r="AC1014" s="126">
        <v>0</v>
      </c>
      <c r="AD1014" s="126">
        <v>0</v>
      </c>
      <c r="AE1014" s="126">
        <v>1</v>
      </c>
      <c r="AF1014" s="126">
        <v>0.06</v>
      </c>
      <c r="AG1014" s="126">
        <v>0</v>
      </c>
      <c r="AH1014" s="126">
        <v>0</v>
      </c>
      <c r="AI1014" s="126">
        <v>1</v>
      </c>
      <c r="AJ1014" s="126"/>
      <c r="AK1014" s="126"/>
      <c r="AL1014" s="126"/>
      <c r="AM1014" s="126"/>
      <c r="AN1014" s="126"/>
      <c r="AO1014" s="126"/>
      <c r="AP1014" s="126"/>
      <c r="AQ1014" s="126"/>
      <c r="AR1014" s="126"/>
      <c r="AS1014" s="126"/>
      <c r="AT1014" s="126"/>
      <c r="AU1014" s="126"/>
      <c r="AV1014" s="126"/>
      <c r="AW1014" s="126"/>
      <c r="AX1014" s="126"/>
      <c r="AY1014" s="126"/>
      <c r="AZ1014" s="126"/>
      <c r="BA1014" s="126"/>
      <c r="BB1014" s="126"/>
      <c r="BC1014" s="126"/>
      <c r="BD1014" s="126"/>
      <c r="BE1014" s="126"/>
      <c r="BF1014" s="126"/>
      <c r="BG1014" s="126"/>
      <c r="BH1014" s="126"/>
      <c r="BI1014" s="126"/>
      <c r="BJ1014" s="126"/>
      <c r="BK1014" s="126"/>
      <c r="BL1014" s="126"/>
      <c r="BM1014" s="126"/>
      <c r="BN1014" s="126"/>
      <c r="BO1014" s="126"/>
      <c r="BP1014" s="126"/>
      <c r="BQ1014" s="126"/>
      <c r="BR1014" s="126">
        <v>6</v>
      </c>
      <c r="BS1014" s="126">
        <v>6</v>
      </c>
      <c r="BT1014" s="126">
        <v>7</v>
      </c>
      <c r="BU1014" s="126"/>
      <c r="BV1014" s="126">
        <v>16</v>
      </c>
      <c r="BW1014" s="126">
        <v>16</v>
      </c>
      <c r="BX1014" s="126">
        <v>1</v>
      </c>
      <c r="BY1014" s="126">
        <v>0</v>
      </c>
      <c r="BZ1014" s="126">
        <v>63</v>
      </c>
      <c r="CA1014" s="126">
        <v>45</v>
      </c>
      <c r="CB1014" s="126"/>
      <c r="CC1014" s="126"/>
      <c r="CD1014" s="126"/>
      <c r="CE1014" s="126"/>
    </row>
    <row r="1015" spans="1:83" ht="11.25" customHeight="1" x14ac:dyDescent="0.2">
      <c r="A1015" s="126" t="s">
        <v>6191</v>
      </c>
      <c r="B1015" s="20">
        <v>762</v>
      </c>
      <c r="C1015" s="20" t="e">
        <f>VLOOKUP(File2Modul(A1015),ModulVerantwortung,2,FALSE)</f>
        <v>#N/A</v>
      </c>
      <c r="D1015" s="20"/>
      <c r="E1015" s="109" t="s">
        <v>6196</v>
      </c>
      <c r="F1015" s="126">
        <v>1</v>
      </c>
      <c r="G1015" s="126">
        <v>0</v>
      </c>
      <c r="H1015" s="126">
        <v>0</v>
      </c>
      <c r="I1015" s="126">
        <v>1</v>
      </c>
      <c r="J1015" s="126">
        <v>1</v>
      </c>
      <c r="K1015" s="126">
        <v>1</v>
      </c>
      <c r="L1015" s="126">
        <v>0</v>
      </c>
      <c r="M1015" s="143"/>
      <c r="N1015" s="126">
        <v>1</v>
      </c>
      <c r="O1015" s="126"/>
      <c r="Q1015" s="126">
        <v>1</v>
      </c>
      <c r="R1015" s="126"/>
      <c r="S1015" s="126"/>
      <c r="T1015" s="126"/>
      <c r="U1015" s="126">
        <v>2</v>
      </c>
      <c r="V1015" s="126" t="s">
        <v>3507</v>
      </c>
      <c r="W1015" s="126">
        <v>0</v>
      </c>
      <c r="X1015" s="126">
        <v>1</v>
      </c>
      <c r="Y1015" s="126">
        <v>14</v>
      </c>
      <c r="Z1015" s="126">
        <v>0</v>
      </c>
      <c r="AA1015" s="126">
        <v>0</v>
      </c>
      <c r="AB1015" s="126">
        <v>0</v>
      </c>
      <c r="AC1015" s="126">
        <v>0</v>
      </c>
      <c r="AD1015" s="126">
        <v>1</v>
      </c>
      <c r="AE1015" s="126">
        <v>1</v>
      </c>
      <c r="AF1015" s="126">
        <v>0.5</v>
      </c>
      <c r="AG1015" s="126">
        <v>0</v>
      </c>
      <c r="AH1015" s="126">
        <v>0</v>
      </c>
      <c r="AI1015" s="126">
        <v>1</v>
      </c>
      <c r="AJ1015" s="126"/>
      <c r="AK1015" s="126"/>
      <c r="AL1015" s="126"/>
      <c r="AM1015" s="126"/>
      <c r="AN1015" s="126"/>
      <c r="AO1015" s="126"/>
      <c r="AP1015" s="126"/>
      <c r="AQ1015" s="126"/>
      <c r="AR1015" s="126"/>
      <c r="AS1015" s="126"/>
      <c r="AT1015" s="126"/>
      <c r="AU1015" s="126"/>
      <c r="AV1015" s="126"/>
      <c r="AW1015" s="126"/>
      <c r="AX1015" s="126"/>
      <c r="AY1015" s="126"/>
      <c r="AZ1015" s="126"/>
      <c r="BA1015" s="126"/>
      <c r="BB1015" s="126"/>
      <c r="BC1015" s="126"/>
      <c r="BD1015" s="126"/>
      <c r="BE1015" s="126"/>
      <c r="BF1015" s="126"/>
      <c r="BG1015" s="126"/>
      <c r="BH1015" s="126"/>
      <c r="BI1015" s="126"/>
      <c r="BJ1015" s="126"/>
      <c r="BK1015" s="126"/>
      <c r="BL1015" s="126"/>
      <c r="BM1015" s="126"/>
      <c r="BN1015" s="126"/>
      <c r="BO1015" s="126"/>
      <c r="BP1015" s="126"/>
      <c r="BQ1015" s="126"/>
      <c r="BR1015" s="126">
        <v>9</v>
      </c>
      <c r="BS1015" s="126">
        <v>9</v>
      </c>
      <c r="BT1015" s="126">
        <v>18</v>
      </c>
      <c r="BU1015" s="126"/>
      <c r="BV1015" s="126">
        <v>2</v>
      </c>
      <c r="BW1015" s="126">
        <v>2</v>
      </c>
      <c r="BX1015" s="126">
        <v>1</v>
      </c>
      <c r="BY1015" s="126">
        <v>0</v>
      </c>
      <c r="BZ1015" s="126">
        <v>12</v>
      </c>
      <c r="CA1015" s="126">
        <v>6</v>
      </c>
      <c r="CB1015" s="126"/>
      <c r="CC1015" s="126"/>
      <c r="CD1015" s="126"/>
      <c r="CE1015" s="126"/>
    </row>
    <row r="1016" spans="1:83" ht="11.25" customHeight="1" x14ac:dyDescent="0.2">
      <c r="A1016" s="126" t="s">
        <v>6191</v>
      </c>
      <c r="B1016" s="20">
        <v>790</v>
      </c>
      <c r="C1016" s="20" t="e">
        <f>VLOOKUP(File2Modul(A1016),ModulVerantwortung,2,FALSE)</f>
        <v>#N/A</v>
      </c>
      <c r="D1016" s="20"/>
      <c r="E1016" s="109" t="s">
        <v>6197</v>
      </c>
      <c r="F1016" s="126">
        <v>2</v>
      </c>
      <c r="G1016" s="126">
        <v>1</v>
      </c>
      <c r="H1016" s="126">
        <v>0</v>
      </c>
      <c r="I1016" s="126">
        <v>2</v>
      </c>
      <c r="J1016" s="126">
        <v>1</v>
      </c>
      <c r="K1016" s="126">
        <v>1</v>
      </c>
      <c r="L1016" s="126">
        <v>1</v>
      </c>
      <c r="M1016" s="143" t="s">
        <v>6198</v>
      </c>
      <c r="N1016" s="126">
        <v>3</v>
      </c>
      <c r="O1016" s="126"/>
      <c r="Q1016" s="126">
        <v>1</v>
      </c>
      <c r="R1016" s="126"/>
      <c r="S1016" s="126"/>
      <c r="T1016" s="126"/>
      <c r="U1016" s="126">
        <v>4</v>
      </c>
      <c r="V1016" s="126" t="s">
        <v>3513</v>
      </c>
      <c r="W1016" s="126">
        <v>1</v>
      </c>
      <c r="X1016" s="126">
        <v>3</v>
      </c>
      <c r="Y1016" s="126">
        <v>10</v>
      </c>
      <c r="Z1016" s="126">
        <v>0</v>
      </c>
      <c r="AA1016" s="126">
        <v>0</v>
      </c>
      <c r="AB1016" s="126">
        <v>0</v>
      </c>
      <c r="AC1016" s="126">
        <v>0</v>
      </c>
      <c r="AD1016" s="126">
        <v>1</v>
      </c>
      <c r="AE1016" s="126">
        <v>1</v>
      </c>
      <c r="AF1016" s="126">
        <v>0.5</v>
      </c>
      <c r="AG1016" s="126">
        <v>0</v>
      </c>
      <c r="AH1016" s="126">
        <v>0</v>
      </c>
      <c r="AI1016" s="126">
        <v>1</v>
      </c>
      <c r="AJ1016" s="126"/>
      <c r="AK1016" s="126"/>
      <c r="AL1016" s="126"/>
      <c r="AM1016" s="126"/>
      <c r="AN1016" s="126"/>
      <c r="AO1016" s="126"/>
      <c r="AP1016" s="126"/>
      <c r="AQ1016" s="126"/>
      <c r="AR1016" s="126"/>
      <c r="AS1016" s="126"/>
      <c r="AT1016" s="126"/>
      <c r="AU1016" s="126"/>
      <c r="AV1016" s="126"/>
      <c r="AW1016" s="126"/>
      <c r="AX1016" s="126"/>
      <c r="AY1016" s="126"/>
      <c r="AZ1016" s="126"/>
      <c r="BA1016" s="126"/>
      <c r="BB1016" s="126"/>
      <c r="BC1016" s="126"/>
      <c r="BD1016" s="126"/>
      <c r="BE1016" s="126"/>
      <c r="BF1016" s="126"/>
      <c r="BG1016" s="126"/>
      <c r="BH1016" s="126"/>
      <c r="BI1016" s="126"/>
      <c r="BJ1016" s="126"/>
      <c r="BK1016" s="126"/>
      <c r="BL1016" s="126"/>
      <c r="BM1016" s="126"/>
      <c r="BN1016" s="126"/>
      <c r="BO1016" s="126"/>
      <c r="BP1016" s="126"/>
      <c r="BQ1016" s="126"/>
      <c r="BR1016" s="126">
        <v>6</v>
      </c>
      <c r="BS1016" s="126">
        <v>8</v>
      </c>
      <c r="BT1016" s="126">
        <v>11</v>
      </c>
      <c r="BU1016" s="126"/>
      <c r="BV1016" s="126">
        <v>5</v>
      </c>
      <c r="BW1016" s="126">
        <v>4</v>
      </c>
      <c r="BX1016" s="126">
        <v>1</v>
      </c>
      <c r="BY1016" s="126">
        <v>0</v>
      </c>
      <c r="BZ1016" s="126">
        <v>22</v>
      </c>
      <c r="CA1016" s="126">
        <v>11</v>
      </c>
      <c r="CB1016" s="126"/>
      <c r="CC1016" s="126"/>
      <c r="CD1016" s="126"/>
      <c r="CE1016" s="126"/>
    </row>
    <row r="1017" spans="1:83" ht="11.25" customHeight="1" x14ac:dyDescent="0.2">
      <c r="A1017" s="126" t="s">
        <v>6191</v>
      </c>
      <c r="B1017" s="20">
        <v>814</v>
      </c>
      <c r="C1017" s="20" t="e">
        <f>VLOOKUP(File2Modul(A1017),ModulVerantwortung,2,FALSE)</f>
        <v>#N/A</v>
      </c>
      <c r="D1017" s="20"/>
      <c r="E1017" s="109" t="s">
        <v>6199</v>
      </c>
      <c r="F1017" s="126">
        <v>4</v>
      </c>
      <c r="G1017" s="126">
        <v>2</v>
      </c>
      <c r="H1017" s="126">
        <v>0</v>
      </c>
      <c r="I1017" s="126">
        <v>6</v>
      </c>
      <c r="J1017" s="126">
        <v>1</v>
      </c>
      <c r="K1017" s="126">
        <v>1</v>
      </c>
      <c r="L1017" s="126">
        <v>2</v>
      </c>
      <c r="M1017" s="143" t="s">
        <v>6200</v>
      </c>
      <c r="N1017" s="126">
        <v>7</v>
      </c>
      <c r="O1017" s="126"/>
      <c r="Q1017" s="126">
        <v>1</v>
      </c>
      <c r="R1017" s="126"/>
      <c r="S1017" s="126"/>
      <c r="T1017" s="126"/>
      <c r="U1017" s="126">
        <v>9</v>
      </c>
      <c r="V1017" s="126" t="s">
        <v>3598</v>
      </c>
      <c r="W1017" s="126">
        <v>2</v>
      </c>
      <c r="X1017" s="126">
        <v>6</v>
      </c>
      <c r="Y1017" s="126">
        <v>24</v>
      </c>
      <c r="Z1017" s="126">
        <v>0</v>
      </c>
      <c r="AA1017" s="126">
        <v>0</v>
      </c>
      <c r="AB1017" s="126">
        <v>0</v>
      </c>
      <c r="AC1017" s="126">
        <v>0</v>
      </c>
      <c r="AD1017" s="126">
        <v>0</v>
      </c>
      <c r="AE1017" s="126">
        <v>2</v>
      </c>
      <c r="AF1017" s="126">
        <v>0.67</v>
      </c>
      <c r="AG1017" s="126">
        <v>1</v>
      </c>
      <c r="AH1017" s="126">
        <v>1</v>
      </c>
      <c r="AI1017" s="126">
        <v>1</v>
      </c>
      <c r="AJ1017" s="126"/>
      <c r="AK1017" s="126"/>
      <c r="AL1017" s="126"/>
      <c r="AM1017" s="126"/>
      <c r="AN1017" s="126"/>
      <c r="AO1017" s="126"/>
      <c r="AP1017" s="126"/>
      <c r="AQ1017" s="126"/>
      <c r="AR1017" s="126"/>
      <c r="AS1017" s="126"/>
      <c r="AT1017" s="126"/>
      <c r="AU1017" s="126"/>
      <c r="AV1017" s="126"/>
      <c r="AW1017" s="126"/>
      <c r="AX1017" s="126"/>
      <c r="AY1017" s="126"/>
      <c r="AZ1017" s="126"/>
      <c r="BA1017" s="126"/>
      <c r="BB1017" s="126"/>
      <c r="BC1017" s="126"/>
      <c r="BD1017" s="126"/>
      <c r="BE1017" s="126"/>
      <c r="BF1017" s="126"/>
      <c r="BG1017" s="126"/>
      <c r="BH1017" s="126"/>
      <c r="BI1017" s="126"/>
      <c r="BJ1017" s="126"/>
      <c r="BK1017" s="126"/>
      <c r="BL1017" s="126"/>
      <c r="BM1017" s="126"/>
      <c r="BN1017" s="126"/>
      <c r="BO1017" s="126"/>
      <c r="BP1017" s="126"/>
      <c r="BQ1017" s="126"/>
      <c r="BR1017" s="126">
        <v>7</v>
      </c>
      <c r="BS1017" s="126">
        <v>9</v>
      </c>
      <c r="BT1017" s="126">
        <v>12</v>
      </c>
      <c r="BU1017" s="126"/>
      <c r="BV1017" s="126">
        <v>12</v>
      </c>
      <c r="BW1017" s="126">
        <v>9</v>
      </c>
      <c r="BX1017" s="126">
        <v>1</v>
      </c>
      <c r="BY1017" s="126">
        <v>0</v>
      </c>
      <c r="BZ1017" s="126">
        <v>56</v>
      </c>
      <c r="CA1017" s="126">
        <v>30</v>
      </c>
      <c r="CB1017" s="126"/>
      <c r="CC1017" s="126"/>
      <c r="CD1017" s="126"/>
      <c r="CE1017" s="126"/>
    </row>
    <row r="1018" spans="1:83" ht="11.25" customHeight="1" x14ac:dyDescent="0.2">
      <c r="A1018" s="126" t="s">
        <v>6191</v>
      </c>
      <c r="B1018" s="20">
        <v>852</v>
      </c>
      <c r="C1018" s="20" t="e">
        <f>VLOOKUP(File2Modul(A1018),ModulVerantwortung,2,FALSE)</f>
        <v>#N/A</v>
      </c>
      <c r="D1018" s="20"/>
      <c r="E1018" s="109" t="s">
        <v>6201</v>
      </c>
      <c r="F1018" s="126">
        <v>8</v>
      </c>
      <c r="G1018" s="126">
        <v>5</v>
      </c>
      <c r="H1018" s="126">
        <v>0</v>
      </c>
      <c r="I1018" s="126">
        <v>11</v>
      </c>
      <c r="J1018" s="126">
        <v>1</v>
      </c>
      <c r="K1018" s="126">
        <v>1</v>
      </c>
      <c r="L1018" s="126">
        <v>5</v>
      </c>
      <c r="M1018" s="143" t="s">
        <v>6202</v>
      </c>
      <c r="N1018" s="126">
        <v>22</v>
      </c>
      <c r="O1018" s="126"/>
      <c r="Q1018" s="126">
        <v>1</v>
      </c>
      <c r="R1018" s="126"/>
      <c r="S1018" s="126"/>
      <c r="T1018" s="126"/>
      <c r="U1018" s="126">
        <v>31</v>
      </c>
      <c r="V1018" s="126" t="s">
        <v>3752</v>
      </c>
      <c r="W1018" s="126">
        <v>8</v>
      </c>
      <c r="X1018" s="126">
        <v>16</v>
      </c>
      <c r="Y1018" s="126">
        <v>90</v>
      </c>
      <c r="Z1018" s="126">
        <v>0</v>
      </c>
      <c r="AA1018" s="126">
        <v>0</v>
      </c>
      <c r="AB1018" s="126">
        <v>0</v>
      </c>
      <c r="AC1018" s="126">
        <v>0</v>
      </c>
      <c r="AD1018" s="126">
        <v>0</v>
      </c>
      <c r="AE1018" s="126">
        <v>5</v>
      </c>
      <c r="AF1018" s="126">
        <v>0.35</v>
      </c>
      <c r="AG1018" s="126">
        <v>1</v>
      </c>
      <c r="AH1018" s="126">
        <v>1</v>
      </c>
      <c r="AI1018" s="126">
        <v>1</v>
      </c>
      <c r="AJ1018" s="126"/>
      <c r="AK1018" s="126"/>
      <c r="AL1018" s="126"/>
      <c r="AM1018" s="126"/>
      <c r="AN1018" s="126"/>
      <c r="AO1018" s="126"/>
      <c r="AP1018" s="126"/>
      <c r="AQ1018" s="126"/>
      <c r="AR1018" s="126"/>
      <c r="AS1018" s="126"/>
      <c r="AT1018" s="126"/>
      <c r="AU1018" s="126"/>
      <c r="AV1018" s="126"/>
      <c r="AW1018" s="126"/>
      <c r="AX1018" s="126"/>
      <c r="AY1018" s="126"/>
      <c r="AZ1018" s="126"/>
      <c r="BA1018" s="126"/>
      <c r="BB1018" s="126"/>
      <c r="BC1018" s="126"/>
      <c r="BD1018" s="126"/>
      <c r="BE1018" s="126"/>
      <c r="BF1018" s="126"/>
      <c r="BG1018" s="126"/>
      <c r="BH1018" s="126"/>
      <c r="BI1018" s="126"/>
      <c r="BJ1018" s="126"/>
      <c r="BK1018" s="126"/>
      <c r="BL1018" s="126"/>
      <c r="BM1018" s="126"/>
      <c r="BN1018" s="126"/>
      <c r="BO1018" s="126"/>
      <c r="BP1018" s="126"/>
      <c r="BQ1018" s="126"/>
      <c r="BR1018" s="126">
        <v>6</v>
      </c>
      <c r="BS1018" s="126">
        <v>8</v>
      </c>
      <c r="BT1018" s="126">
        <v>10</v>
      </c>
      <c r="BU1018" s="126"/>
      <c r="BV1018" s="126">
        <v>36</v>
      </c>
      <c r="BW1018" s="126">
        <v>25</v>
      </c>
      <c r="BX1018" s="126">
        <v>1</v>
      </c>
      <c r="BY1018" s="126">
        <v>0</v>
      </c>
      <c r="BZ1018" s="126">
        <v>145</v>
      </c>
      <c r="CA1018" s="126">
        <v>75</v>
      </c>
      <c r="CB1018" s="126"/>
      <c r="CC1018" s="126"/>
      <c r="CD1018" s="126"/>
      <c r="CE1018" s="126"/>
    </row>
    <row r="1019" spans="1:83" ht="11.25" customHeight="1" x14ac:dyDescent="0.2">
      <c r="A1019" s="126" t="s">
        <v>6191</v>
      </c>
      <c r="B1019" s="20">
        <v>956</v>
      </c>
      <c r="C1019" s="20" t="e">
        <f>VLOOKUP(File2Modul(A1019),ModulVerantwortung,2,FALSE)</f>
        <v>#N/A</v>
      </c>
      <c r="D1019" s="20"/>
      <c r="E1019" s="109" t="s">
        <v>6203</v>
      </c>
      <c r="F1019" s="126">
        <v>4</v>
      </c>
      <c r="G1019" s="126">
        <v>2</v>
      </c>
      <c r="H1019" s="126">
        <v>0</v>
      </c>
      <c r="I1019" s="126">
        <v>6</v>
      </c>
      <c r="J1019" s="126">
        <v>1</v>
      </c>
      <c r="K1019" s="126">
        <v>1</v>
      </c>
      <c r="L1019" s="126">
        <v>5</v>
      </c>
      <c r="M1019" s="143" t="s">
        <v>6204</v>
      </c>
      <c r="N1019" s="126">
        <v>8</v>
      </c>
      <c r="O1019" s="126"/>
      <c r="Q1019" s="126">
        <v>1</v>
      </c>
      <c r="R1019" s="126"/>
      <c r="S1019" s="126"/>
      <c r="T1019" s="126"/>
      <c r="U1019" s="126">
        <v>10</v>
      </c>
      <c r="V1019" s="126" t="s">
        <v>3767</v>
      </c>
      <c r="W1019" s="126">
        <v>5</v>
      </c>
      <c r="X1019" s="126">
        <v>9</v>
      </c>
      <c r="Y1019" s="126">
        <v>28</v>
      </c>
      <c r="Z1019" s="126">
        <v>0</v>
      </c>
      <c r="AA1019" s="126">
        <v>0</v>
      </c>
      <c r="AB1019" s="126">
        <v>0</v>
      </c>
      <c r="AC1019" s="126">
        <v>0</v>
      </c>
      <c r="AD1019" s="126">
        <v>1</v>
      </c>
      <c r="AE1019" s="126">
        <v>2</v>
      </c>
      <c r="AF1019" s="126">
        <v>0.6</v>
      </c>
      <c r="AG1019" s="126">
        <v>1</v>
      </c>
      <c r="AH1019" s="126">
        <v>0</v>
      </c>
      <c r="AI1019" s="126">
        <v>1</v>
      </c>
      <c r="AJ1019" s="126"/>
      <c r="AK1019" s="126"/>
      <c r="AL1019" s="126"/>
      <c r="AM1019" s="126"/>
      <c r="AN1019" s="126"/>
      <c r="AO1019" s="126"/>
      <c r="AP1019" s="126"/>
      <c r="AQ1019" s="126"/>
      <c r="AR1019" s="126"/>
      <c r="AS1019" s="126"/>
      <c r="AT1019" s="126"/>
      <c r="AU1019" s="126"/>
      <c r="AV1019" s="126"/>
      <c r="AW1019" s="126"/>
      <c r="AX1019" s="126"/>
      <c r="AY1019" s="126"/>
      <c r="AZ1019" s="126"/>
      <c r="BA1019" s="126"/>
      <c r="BB1019" s="126"/>
      <c r="BC1019" s="126"/>
      <c r="BD1019" s="126"/>
      <c r="BE1019" s="126"/>
      <c r="BF1019" s="126"/>
      <c r="BG1019" s="126"/>
      <c r="BH1019" s="126"/>
      <c r="BI1019" s="126"/>
      <c r="BJ1019" s="126"/>
      <c r="BK1019" s="126"/>
      <c r="BL1019" s="126"/>
      <c r="BM1019" s="126"/>
      <c r="BN1019" s="126"/>
      <c r="BO1019" s="126"/>
      <c r="BP1019" s="126"/>
      <c r="BQ1019" s="126"/>
      <c r="BR1019" s="126">
        <v>7</v>
      </c>
      <c r="BS1019" s="126">
        <v>9</v>
      </c>
      <c r="BT1019" s="126">
        <v>11</v>
      </c>
      <c r="BU1019" s="126"/>
      <c r="BV1019" s="126">
        <v>13</v>
      </c>
      <c r="BW1019" s="126">
        <v>10</v>
      </c>
      <c r="BX1019" s="126">
        <v>1</v>
      </c>
      <c r="BY1019" s="126">
        <v>0</v>
      </c>
      <c r="BZ1019" s="126">
        <v>61</v>
      </c>
      <c r="CA1019" s="126">
        <v>32</v>
      </c>
      <c r="CB1019" s="126"/>
      <c r="CC1019" s="126"/>
      <c r="CD1019" s="126"/>
      <c r="CE1019" s="126"/>
    </row>
    <row r="1020" spans="1:83" ht="11.25" customHeight="1" x14ac:dyDescent="0.2">
      <c r="A1020" s="126" t="s">
        <v>6191</v>
      </c>
      <c r="B1020" s="20">
        <v>998</v>
      </c>
      <c r="C1020" s="20" t="e">
        <f>VLOOKUP(File2Modul(A1020),ModulVerantwortung,2,FALSE)</f>
        <v>#N/A</v>
      </c>
      <c r="D1020" s="20"/>
      <c r="E1020" s="109" t="s">
        <v>6205</v>
      </c>
      <c r="F1020" s="126">
        <v>2</v>
      </c>
      <c r="G1020" s="126">
        <v>1</v>
      </c>
      <c r="H1020" s="126">
        <v>0</v>
      </c>
      <c r="I1020" s="126">
        <v>2</v>
      </c>
      <c r="J1020" s="126">
        <v>1</v>
      </c>
      <c r="K1020" s="126">
        <v>1</v>
      </c>
      <c r="L1020" s="126">
        <v>1</v>
      </c>
      <c r="M1020" s="143" t="s">
        <v>6206</v>
      </c>
      <c r="N1020" s="126">
        <v>4</v>
      </c>
      <c r="O1020" s="126"/>
      <c r="Q1020" s="126">
        <v>1</v>
      </c>
      <c r="R1020" s="126"/>
      <c r="S1020" s="126"/>
      <c r="T1020" s="126"/>
      <c r="U1020" s="126">
        <v>5</v>
      </c>
      <c r="V1020" s="126" t="s">
        <v>3513</v>
      </c>
      <c r="W1020" s="126">
        <v>1</v>
      </c>
      <c r="X1020" s="126">
        <v>3</v>
      </c>
      <c r="Y1020" s="126">
        <v>13</v>
      </c>
      <c r="Z1020" s="126">
        <v>0</v>
      </c>
      <c r="AA1020" s="126">
        <v>0</v>
      </c>
      <c r="AB1020" s="126">
        <v>0</v>
      </c>
      <c r="AC1020" s="126">
        <v>0</v>
      </c>
      <c r="AD1020" s="126">
        <v>1</v>
      </c>
      <c r="AE1020" s="126">
        <v>1</v>
      </c>
      <c r="AF1020" s="126">
        <v>0.4</v>
      </c>
      <c r="AG1020" s="126">
        <v>0</v>
      </c>
      <c r="AH1020" s="126">
        <v>0</v>
      </c>
      <c r="AI1020" s="126">
        <v>1</v>
      </c>
      <c r="AJ1020" s="126"/>
      <c r="AK1020" s="126"/>
      <c r="AL1020" s="126"/>
      <c r="AM1020" s="126"/>
      <c r="AN1020" s="126"/>
      <c r="AO1020" s="126"/>
      <c r="AP1020" s="126"/>
      <c r="AQ1020" s="126"/>
      <c r="AR1020" s="126"/>
      <c r="AS1020" s="126"/>
      <c r="AT1020" s="126"/>
      <c r="AU1020" s="126"/>
      <c r="AV1020" s="126"/>
      <c r="AW1020" s="126"/>
      <c r="AX1020" s="126"/>
      <c r="AY1020" s="126"/>
      <c r="AZ1020" s="126"/>
      <c r="BA1020" s="126"/>
      <c r="BB1020" s="126"/>
      <c r="BC1020" s="126"/>
      <c r="BD1020" s="126"/>
      <c r="BE1020" s="126"/>
      <c r="BF1020" s="126"/>
      <c r="BG1020" s="126"/>
      <c r="BH1020" s="126"/>
      <c r="BI1020" s="126"/>
      <c r="BJ1020" s="126"/>
      <c r="BK1020" s="126"/>
      <c r="BL1020" s="126"/>
      <c r="BM1020" s="126"/>
      <c r="BN1020" s="126"/>
      <c r="BO1020" s="126"/>
      <c r="BP1020" s="126"/>
      <c r="BQ1020" s="126"/>
      <c r="BR1020" s="126">
        <v>5</v>
      </c>
      <c r="BS1020" s="126">
        <v>6</v>
      </c>
      <c r="BT1020" s="126">
        <v>8</v>
      </c>
      <c r="BU1020" s="126"/>
      <c r="BV1020" s="126">
        <v>6</v>
      </c>
      <c r="BW1020" s="126">
        <v>5</v>
      </c>
      <c r="BX1020" s="126">
        <v>1</v>
      </c>
      <c r="BY1020" s="126">
        <v>0</v>
      </c>
      <c r="BZ1020" s="126">
        <v>21</v>
      </c>
      <c r="CA1020" s="126">
        <v>12</v>
      </c>
      <c r="CB1020" s="126"/>
      <c r="CC1020" s="126"/>
      <c r="CD1020" s="126"/>
      <c r="CE1020" s="126"/>
    </row>
    <row r="1021" spans="1:83" ht="11.25" customHeight="1" x14ac:dyDescent="0.2">
      <c r="A1021" s="126" t="s">
        <v>6191</v>
      </c>
      <c r="B1021" s="20">
        <v>1025</v>
      </c>
      <c r="C1021" s="20" t="e">
        <f>VLOOKUP(File2Modul(A1021),ModulVerantwortung,2,FALSE)</f>
        <v>#N/A</v>
      </c>
      <c r="D1021" s="20"/>
      <c r="E1021" s="109" t="s">
        <v>6207</v>
      </c>
      <c r="F1021" s="126">
        <v>4</v>
      </c>
      <c r="G1021" s="126">
        <v>2</v>
      </c>
      <c r="H1021" s="126">
        <v>0</v>
      </c>
      <c r="I1021" s="126">
        <v>6</v>
      </c>
      <c r="J1021" s="126">
        <v>1</v>
      </c>
      <c r="K1021" s="126">
        <v>1</v>
      </c>
      <c r="L1021" s="126">
        <v>2</v>
      </c>
      <c r="M1021" s="143" t="s">
        <v>6208</v>
      </c>
      <c r="N1021" s="126">
        <v>9</v>
      </c>
      <c r="O1021" s="126"/>
      <c r="Q1021" s="126">
        <v>1</v>
      </c>
      <c r="R1021" s="126"/>
      <c r="S1021" s="126"/>
      <c r="T1021" s="126"/>
      <c r="U1021" s="126">
        <v>11</v>
      </c>
      <c r="V1021" s="126" t="s">
        <v>3767</v>
      </c>
      <c r="W1021" s="126">
        <v>3</v>
      </c>
      <c r="X1021" s="126">
        <v>7</v>
      </c>
      <c r="Y1021" s="126">
        <v>31</v>
      </c>
      <c r="Z1021" s="126">
        <v>0</v>
      </c>
      <c r="AA1021" s="126">
        <v>0</v>
      </c>
      <c r="AB1021" s="126">
        <v>0</v>
      </c>
      <c r="AC1021" s="126">
        <v>0</v>
      </c>
      <c r="AD1021" s="126">
        <v>0</v>
      </c>
      <c r="AE1021" s="126">
        <v>2</v>
      </c>
      <c r="AF1021" s="126">
        <v>0.55000000000000004</v>
      </c>
      <c r="AG1021" s="126">
        <v>1</v>
      </c>
      <c r="AH1021" s="126">
        <v>0</v>
      </c>
      <c r="AI1021" s="126">
        <v>1</v>
      </c>
      <c r="AJ1021" s="126"/>
      <c r="AK1021" s="126"/>
      <c r="AL1021" s="126"/>
      <c r="AM1021" s="126"/>
      <c r="AN1021" s="126"/>
      <c r="AO1021" s="126"/>
      <c r="AP1021" s="126"/>
      <c r="AQ1021" s="126"/>
      <c r="AR1021" s="126"/>
      <c r="AS1021" s="126"/>
      <c r="AT1021" s="126"/>
      <c r="AU1021" s="126"/>
      <c r="AV1021" s="126"/>
      <c r="AW1021" s="126"/>
      <c r="AX1021" s="126"/>
      <c r="AY1021" s="126"/>
      <c r="AZ1021" s="126"/>
      <c r="BA1021" s="126"/>
      <c r="BB1021" s="126"/>
      <c r="BC1021" s="126"/>
      <c r="BD1021" s="126"/>
      <c r="BE1021" s="126"/>
      <c r="BF1021" s="126"/>
      <c r="BG1021" s="126"/>
      <c r="BH1021" s="126"/>
      <c r="BI1021" s="126"/>
      <c r="BJ1021" s="126"/>
      <c r="BK1021" s="126"/>
      <c r="BL1021" s="126"/>
      <c r="BM1021" s="126"/>
      <c r="BN1021" s="126"/>
      <c r="BO1021" s="126"/>
      <c r="BP1021" s="126"/>
      <c r="BQ1021" s="126"/>
      <c r="BR1021" s="126">
        <v>6</v>
      </c>
      <c r="BS1021" s="126">
        <v>8</v>
      </c>
      <c r="BT1021" s="126">
        <v>10</v>
      </c>
      <c r="BU1021" s="126"/>
      <c r="BV1021" s="126">
        <v>14</v>
      </c>
      <c r="BW1021" s="126">
        <v>11</v>
      </c>
      <c r="BX1021" s="126">
        <v>1</v>
      </c>
      <c r="BY1021" s="126">
        <v>0</v>
      </c>
      <c r="BZ1021" s="126">
        <v>57</v>
      </c>
      <c r="CA1021" s="126">
        <v>33</v>
      </c>
      <c r="CB1021" s="126"/>
      <c r="CC1021" s="126"/>
      <c r="CD1021" s="126"/>
      <c r="CE1021" s="126"/>
    </row>
    <row r="1022" spans="1:83" ht="11.25" customHeight="1" x14ac:dyDescent="0.2">
      <c r="A1022" s="126" t="s">
        <v>6191</v>
      </c>
      <c r="B1022" s="20">
        <v>1070</v>
      </c>
      <c r="C1022" s="20" t="e">
        <f>VLOOKUP(File2Modul(A1022),ModulVerantwortung,2,FALSE)</f>
        <v>#N/A</v>
      </c>
      <c r="D1022" s="20"/>
      <c r="E1022" s="109" t="s">
        <v>6209</v>
      </c>
      <c r="F1022" s="126">
        <v>7</v>
      </c>
      <c r="G1022" s="126">
        <v>3</v>
      </c>
      <c r="H1022" s="126">
        <v>0</v>
      </c>
      <c r="I1022" s="126">
        <v>24</v>
      </c>
      <c r="J1022" s="126">
        <v>1</v>
      </c>
      <c r="K1022" s="126">
        <v>1</v>
      </c>
      <c r="L1022" s="126">
        <v>3</v>
      </c>
      <c r="M1022" s="143" t="s">
        <v>6210</v>
      </c>
      <c r="N1022" s="126">
        <v>17</v>
      </c>
      <c r="O1022" s="126"/>
      <c r="Q1022" s="126">
        <v>1</v>
      </c>
      <c r="R1022" s="126"/>
      <c r="S1022" s="126"/>
      <c r="T1022" s="126"/>
      <c r="U1022" s="126">
        <v>24</v>
      </c>
      <c r="V1022" s="126" t="s">
        <v>3650</v>
      </c>
      <c r="W1022" s="126">
        <v>3</v>
      </c>
      <c r="X1022" s="126">
        <v>10</v>
      </c>
      <c r="Y1022" s="126">
        <v>62</v>
      </c>
      <c r="Z1022" s="126">
        <v>0</v>
      </c>
      <c r="AA1022" s="126">
        <v>0</v>
      </c>
      <c r="AB1022" s="126">
        <v>0</v>
      </c>
      <c r="AC1022" s="126">
        <v>0</v>
      </c>
      <c r="AD1022" s="126">
        <v>1</v>
      </c>
      <c r="AE1022" s="126">
        <v>4</v>
      </c>
      <c r="AF1022" s="126">
        <v>1</v>
      </c>
      <c r="AG1022" s="126">
        <v>1</v>
      </c>
      <c r="AH1022" s="126">
        <v>0</v>
      </c>
      <c r="AI1022" s="126">
        <v>1</v>
      </c>
      <c r="AJ1022" s="126"/>
      <c r="AK1022" s="126"/>
      <c r="AL1022" s="126"/>
      <c r="AM1022" s="126"/>
      <c r="AN1022" s="126"/>
      <c r="AO1022" s="126"/>
      <c r="AP1022" s="126"/>
      <c r="AQ1022" s="126"/>
      <c r="AR1022" s="126"/>
      <c r="AS1022" s="126"/>
      <c r="AT1022" s="126"/>
      <c r="AU1022" s="126"/>
      <c r="AV1022" s="126"/>
      <c r="AW1022" s="126"/>
      <c r="AX1022" s="126"/>
      <c r="AY1022" s="126"/>
      <c r="AZ1022" s="126"/>
      <c r="BA1022" s="126"/>
      <c r="BB1022" s="126"/>
      <c r="BC1022" s="126"/>
      <c r="BD1022" s="126"/>
      <c r="BE1022" s="126"/>
      <c r="BF1022" s="126"/>
      <c r="BG1022" s="126"/>
      <c r="BH1022" s="126"/>
      <c r="BI1022" s="126"/>
      <c r="BJ1022" s="126"/>
      <c r="BK1022" s="126"/>
      <c r="BL1022" s="126"/>
      <c r="BM1022" s="126"/>
      <c r="BN1022" s="126"/>
      <c r="BO1022" s="126"/>
      <c r="BP1022" s="126"/>
      <c r="BQ1022" s="126"/>
      <c r="BR1022" s="126">
        <v>6</v>
      </c>
      <c r="BS1022" s="126">
        <v>9</v>
      </c>
      <c r="BT1022" s="126">
        <v>10</v>
      </c>
      <c r="BU1022" s="126"/>
      <c r="BV1022" s="126">
        <v>29</v>
      </c>
      <c r="BW1022" s="126">
        <v>20</v>
      </c>
      <c r="BX1022" s="126">
        <v>1</v>
      </c>
      <c r="BY1022" s="126">
        <v>0</v>
      </c>
      <c r="BZ1022" s="126">
        <v>120</v>
      </c>
      <c r="CA1022" s="126">
        <v>64</v>
      </c>
      <c r="CB1022" s="126"/>
      <c r="CC1022" s="126"/>
      <c r="CD1022" s="126"/>
      <c r="CE1022" s="126"/>
    </row>
    <row r="1023" spans="1:83" ht="11.25" customHeight="1" x14ac:dyDescent="0.2">
      <c r="A1023" s="126" t="s">
        <v>6191</v>
      </c>
      <c r="B1023" s="20">
        <v>1146</v>
      </c>
      <c r="C1023" s="20" t="e">
        <f>VLOOKUP(File2Modul(A1023),ModulVerantwortung,2,FALSE)</f>
        <v>#N/A</v>
      </c>
      <c r="D1023" s="20"/>
      <c r="E1023" s="109" t="s">
        <v>6211</v>
      </c>
      <c r="F1023" s="126">
        <v>2</v>
      </c>
      <c r="G1023" s="126">
        <v>1</v>
      </c>
      <c r="H1023" s="126">
        <v>0</v>
      </c>
      <c r="I1023" s="126">
        <v>2</v>
      </c>
      <c r="J1023" s="126">
        <v>1</v>
      </c>
      <c r="K1023" s="126">
        <v>1</v>
      </c>
      <c r="L1023" s="126">
        <v>2</v>
      </c>
      <c r="M1023" s="143" t="s">
        <v>6212</v>
      </c>
      <c r="N1023" s="126">
        <v>4</v>
      </c>
      <c r="O1023" s="126"/>
      <c r="Q1023" s="126">
        <v>1</v>
      </c>
      <c r="R1023" s="126"/>
      <c r="S1023" s="126"/>
      <c r="T1023" s="126"/>
      <c r="U1023" s="126">
        <v>5</v>
      </c>
      <c r="V1023" s="126" t="s">
        <v>3513</v>
      </c>
      <c r="W1023" s="126">
        <v>2</v>
      </c>
      <c r="X1023" s="126">
        <v>4</v>
      </c>
      <c r="Y1023" s="126">
        <v>13</v>
      </c>
      <c r="Z1023" s="126">
        <v>0</v>
      </c>
      <c r="AA1023" s="126">
        <v>0</v>
      </c>
      <c r="AB1023" s="126">
        <v>0</v>
      </c>
      <c r="AC1023" s="126">
        <v>0</v>
      </c>
      <c r="AD1023" s="126">
        <v>1</v>
      </c>
      <c r="AE1023" s="126">
        <v>1</v>
      </c>
      <c r="AF1023" s="126">
        <v>0.4</v>
      </c>
      <c r="AG1023" s="126">
        <v>0</v>
      </c>
      <c r="AH1023" s="126">
        <v>0</v>
      </c>
      <c r="AI1023" s="126">
        <v>1</v>
      </c>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v>6</v>
      </c>
      <c r="BS1023" s="126">
        <v>7</v>
      </c>
      <c r="BT1023" s="126">
        <v>9</v>
      </c>
      <c r="BU1023" s="126"/>
      <c r="BV1023" s="126">
        <v>6</v>
      </c>
      <c r="BW1023" s="126">
        <v>5</v>
      </c>
      <c r="BX1023" s="126">
        <v>1</v>
      </c>
      <c r="BY1023" s="126">
        <v>0</v>
      </c>
      <c r="BZ1023" s="126">
        <v>25</v>
      </c>
      <c r="CA1023" s="126">
        <v>13</v>
      </c>
      <c r="CB1023" s="126"/>
      <c r="CC1023" s="126"/>
      <c r="CD1023" s="126"/>
      <c r="CE1023" s="126"/>
    </row>
    <row r="1024" spans="1:83" ht="11.25" customHeight="1" x14ac:dyDescent="0.2">
      <c r="A1024" s="126" t="s">
        <v>6191</v>
      </c>
      <c r="B1024" s="20">
        <v>1173</v>
      </c>
      <c r="C1024" s="20" t="e">
        <f>VLOOKUP(File2Modul(A1024),ModulVerantwortung,2,FALSE)</f>
        <v>#N/A</v>
      </c>
      <c r="D1024" s="20"/>
      <c r="E1024" s="109" t="s">
        <v>6213</v>
      </c>
      <c r="F1024" s="126">
        <v>3</v>
      </c>
      <c r="G1024" s="126">
        <v>2</v>
      </c>
      <c r="H1024" s="126">
        <v>0</v>
      </c>
      <c r="I1024" s="126">
        <v>3</v>
      </c>
      <c r="J1024" s="126">
        <v>1</v>
      </c>
      <c r="K1024" s="126">
        <v>1</v>
      </c>
      <c r="L1024" s="126">
        <v>1</v>
      </c>
      <c r="M1024" s="143" t="s">
        <v>6214</v>
      </c>
      <c r="N1024" s="126">
        <v>5</v>
      </c>
      <c r="O1024" s="126"/>
      <c r="Q1024" s="126">
        <v>1</v>
      </c>
      <c r="R1024" s="126"/>
      <c r="S1024" s="126"/>
      <c r="T1024" s="126"/>
      <c r="U1024" s="126">
        <v>7</v>
      </c>
      <c r="V1024" s="126" t="s">
        <v>3516</v>
      </c>
      <c r="W1024" s="126">
        <v>1</v>
      </c>
      <c r="X1024" s="126">
        <v>4</v>
      </c>
      <c r="Y1024" s="126">
        <v>17</v>
      </c>
      <c r="Z1024" s="126">
        <v>0</v>
      </c>
      <c r="AA1024" s="126">
        <v>0</v>
      </c>
      <c r="AB1024" s="126">
        <v>0</v>
      </c>
      <c r="AC1024" s="126">
        <v>0</v>
      </c>
      <c r="AD1024" s="126">
        <v>1</v>
      </c>
      <c r="AE1024" s="126">
        <v>2</v>
      </c>
      <c r="AF1024" s="126">
        <v>0.43</v>
      </c>
      <c r="AG1024" s="126">
        <v>0</v>
      </c>
      <c r="AH1024" s="126">
        <v>0</v>
      </c>
      <c r="AI1024" s="126">
        <v>1</v>
      </c>
      <c r="AJ1024" s="126"/>
      <c r="AK1024" s="126"/>
      <c r="AL1024" s="126"/>
      <c r="AM1024" s="126"/>
      <c r="AN1024" s="126"/>
      <c r="AO1024" s="126"/>
      <c r="AP1024" s="126"/>
      <c r="AQ1024" s="126"/>
      <c r="AR1024" s="126"/>
      <c r="AS1024" s="126"/>
      <c r="AT1024" s="126"/>
      <c r="AU1024" s="126"/>
      <c r="AV1024" s="126"/>
      <c r="AW1024" s="126"/>
      <c r="AX1024" s="126"/>
      <c r="AY1024" s="126"/>
      <c r="AZ1024" s="126"/>
      <c r="BA1024" s="126"/>
      <c r="BB1024" s="126"/>
      <c r="BC1024" s="126"/>
      <c r="BD1024" s="126"/>
      <c r="BE1024" s="126"/>
      <c r="BF1024" s="126"/>
      <c r="BG1024" s="126"/>
      <c r="BH1024" s="126"/>
      <c r="BI1024" s="126"/>
      <c r="BJ1024" s="126"/>
      <c r="BK1024" s="126"/>
      <c r="BL1024" s="126"/>
      <c r="BM1024" s="126"/>
      <c r="BN1024" s="126"/>
      <c r="BO1024" s="126"/>
      <c r="BP1024" s="126"/>
      <c r="BQ1024" s="126"/>
      <c r="BR1024" s="126">
        <v>6</v>
      </c>
      <c r="BS1024" s="126">
        <v>8</v>
      </c>
      <c r="BT1024" s="126">
        <v>12</v>
      </c>
      <c r="BU1024" s="126"/>
      <c r="BV1024" s="126">
        <v>10</v>
      </c>
      <c r="BW1024" s="126">
        <v>7</v>
      </c>
      <c r="BX1024" s="126">
        <v>1</v>
      </c>
      <c r="BY1024" s="126">
        <v>0</v>
      </c>
      <c r="BZ1024" s="126">
        <v>40</v>
      </c>
      <c r="CA1024" s="126">
        <v>21</v>
      </c>
      <c r="CB1024" s="126"/>
      <c r="CC1024" s="126"/>
      <c r="CD1024" s="126"/>
      <c r="CE1024" s="126"/>
    </row>
    <row r="1025" spans="1:83" ht="11.25" customHeight="1" x14ac:dyDescent="0.2">
      <c r="A1025" s="126" t="s">
        <v>6191</v>
      </c>
      <c r="B1025" s="20">
        <v>1204</v>
      </c>
      <c r="C1025" s="20" t="e">
        <f>VLOOKUP(File2Modul(A1025),ModulVerantwortung,2,FALSE)</f>
        <v>#N/A</v>
      </c>
      <c r="D1025" s="20"/>
      <c r="E1025" s="109" t="s">
        <v>6215</v>
      </c>
      <c r="F1025" s="126">
        <v>4</v>
      </c>
      <c r="G1025" s="126">
        <v>1</v>
      </c>
      <c r="H1025" s="126">
        <v>0</v>
      </c>
      <c r="I1025" s="126">
        <v>6</v>
      </c>
      <c r="J1025" s="126">
        <v>1</v>
      </c>
      <c r="K1025" s="126">
        <v>1</v>
      </c>
      <c r="L1025" s="126">
        <v>2</v>
      </c>
      <c r="M1025" s="143" t="s">
        <v>6216</v>
      </c>
      <c r="N1025" s="126">
        <v>14</v>
      </c>
      <c r="O1025" s="126"/>
      <c r="Q1025" s="126">
        <v>1</v>
      </c>
      <c r="R1025" s="126"/>
      <c r="S1025" s="126"/>
      <c r="T1025" s="126"/>
      <c r="U1025" s="126">
        <v>21</v>
      </c>
      <c r="V1025" s="126" t="s">
        <v>3767</v>
      </c>
      <c r="W1025" s="126">
        <v>2</v>
      </c>
      <c r="X1025" s="126">
        <v>6</v>
      </c>
      <c r="Y1025" s="126">
        <v>47</v>
      </c>
      <c r="Z1025" s="126">
        <v>0</v>
      </c>
      <c r="AA1025" s="126">
        <v>0</v>
      </c>
      <c r="AB1025" s="126">
        <v>0</v>
      </c>
      <c r="AC1025" s="126">
        <v>0</v>
      </c>
      <c r="AD1025" s="126">
        <v>1</v>
      </c>
      <c r="AE1025" s="126">
        <v>3</v>
      </c>
      <c r="AF1025" s="126">
        <v>0.28999999999999998</v>
      </c>
      <c r="AG1025" s="126">
        <v>1</v>
      </c>
      <c r="AH1025" s="126">
        <v>0</v>
      </c>
      <c r="AI1025" s="126">
        <v>1</v>
      </c>
      <c r="AJ1025" s="126"/>
      <c r="AK1025" s="126"/>
      <c r="AL1025" s="126"/>
      <c r="AM1025" s="126"/>
      <c r="AN1025" s="126"/>
      <c r="AO1025" s="126"/>
      <c r="AP1025" s="126"/>
      <c r="AQ1025" s="126"/>
      <c r="AR1025" s="126"/>
      <c r="AS1025" s="126"/>
      <c r="AT1025" s="126"/>
      <c r="AU1025" s="126"/>
      <c r="AV1025" s="126"/>
      <c r="AW1025" s="126"/>
      <c r="AX1025" s="126"/>
      <c r="AY1025" s="126"/>
      <c r="AZ1025" s="126"/>
      <c r="BA1025" s="126"/>
      <c r="BB1025" s="126"/>
      <c r="BC1025" s="126"/>
      <c r="BD1025" s="126"/>
      <c r="BE1025" s="126"/>
      <c r="BF1025" s="126"/>
      <c r="BG1025" s="126"/>
      <c r="BH1025" s="126"/>
      <c r="BI1025" s="126"/>
      <c r="BJ1025" s="126"/>
      <c r="BK1025" s="126"/>
      <c r="BL1025" s="126"/>
      <c r="BM1025" s="126"/>
      <c r="BN1025" s="126"/>
      <c r="BO1025" s="126"/>
      <c r="BP1025" s="126"/>
      <c r="BQ1025" s="126"/>
      <c r="BR1025" s="126">
        <v>3</v>
      </c>
      <c r="BS1025" s="126">
        <v>5</v>
      </c>
      <c r="BT1025" s="126">
        <v>6</v>
      </c>
      <c r="BU1025" s="126"/>
      <c r="BV1025" s="126">
        <v>25</v>
      </c>
      <c r="BW1025" s="126">
        <v>17</v>
      </c>
      <c r="BX1025" s="126">
        <v>1</v>
      </c>
      <c r="BY1025" s="126">
        <v>0</v>
      </c>
      <c r="BZ1025" s="126">
        <v>66</v>
      </c>
      <c r="CA1025" s="126">
        <v>31</v>
      </c>
      <c r="CB1025" s="126"/>
      <c r="CC1025" s="126"/>
      <c r="CD1025" s="126"/>
      <c r="CE1025" s="126"/>
    </row>
    <row r="1026" spans="1:83" ht="11.25" customHeight="1" x14ac:dyDescent="0.2">
      <c r="A1026" s="126" t="s">
        <v>6191</v>
      </c>
      <c r="B1026" s="20">
        <v>1265</v>
      </c>
      <c r="C1026" s="20" t="e">
        <f>VLOOKUP(File2Modul(A1026),ModulVerantwortung,2,FALSE)</f>
        <v>#N/A</v>
      </c>
      <c r="D1026" s="20"/>
      <c r="E1026" s="109" t="s">
        <v>6217</v>
      </c>
      <c r="F1026" s="126">
        <v>3</v>
      </c>
      <c r="G1026" s="126">
        <v>2</v>
      </c>
      <c r="H1026" s="126">
        <v>0</v>
      </c>
      <c r="I1026" s="126">
        <v>3</v>
      </c>
      <c r="J1026" s="126">
        <v>1</v>
      </c>
      <c r="K1026" s="126">
        <v>1</v>
      </c>
      <c r="L1026" s="126">
        <v>1</v>
      </c>
      <c r="M1026" s="143" t="s">
        <v>6218</v>
      </c>
      <c r="N1026" s="126">
        <v>5</v>
      </c>
      <c r="O1026" s="126"/>
      <c r="Q1026" s="126">
        <v>1</v>
      </c>
      <c r="R1026" s="126"/>
      <c r="S1026" s="126"/>
      <c r="T1026" s="126"/>
      <c r="U1026" s="126">
        <v>7</v>
      </c>
      <c r="V1026" s="126" t="s">
        <v>3516</v>
      </c>
      <c r="W1026" s="126">
        <v>1</v>
      </c>
      <c r="X1026" s="126">
        <v>4</v>
      </c>
      <c r="Y1026" s="126">
        <v>19</v>
      </c>
      <c r="Z1026" s="126">
        <v>0</v>
      </c>
      <c r="AA1026" s="126">
        <v>0</v>
      </c>
      <c r="AB1026" s="126">
        <v>0</v>
      </c>
      <c r="AC1026" s="126">
        <v>0</v>
      </c>
      <c r="AD1026" s="126">
        <v>1</v>
      </c>
      <c r="AE1026" s="126">
        <v>2</v>
      </c>
      <c r="AF1026" s="126">
        <v>0.43</v>
      </c>
      <c r="AG1026" s="126">
        <v>0</v>
      </c>
      <c r="AH1026" s="126">
        <v>0</v>
      </c>
      <c r="AI1026" s="126">
        <v>1</v>
      </c>
      <c r="AJ1026" s="126"/>
      <c r="AK1026" s="126"/>
      <c r="AL1026" s="126"/>
      <c r="AM1026" s="126"/>
      <c r="AN1026" s="126"/>
      <c r="AO1026" s="126"/>
      <c r="AP1026" s="126"/>
      <c r="AQ1026" s="126"/>
      <c r="AR1026" s="126"/>
      <c r="AS1026" s="126"/>
      <c r="AT1026" s="126"/>
      <c r="AU1026" s="126"/>
      <c r="AV1026" s="126"/>
      <c r="AW1026" s="126"/>
      <c r="AX1026" s="126"/>
      <c r="AY1026" s="126"/>
      <c r="AZ1026" s="126"/>
      <c r="BA1026" s="126"/>
      <c r="BB1026" s="126"/>
      <c r="BC1026" s="126"/>
      <c r="BD1026" s="126"/>
      <c r="BE1026" s="126"/>
      <c r="BF1026" s="126"/>
      <c r="BG1026" s="126"/>
      <c r="BH1026" s="126"/>
      <c r="BI1026" s="126"/>
      <c r="BJ1026" s="126"/>
      <c r="BK1026" s="126"/>
      <c r="BL1026" s="126"/>
      <c r="BM1026" s="126"/>
      <c r="BN1026" s="126"/>
      <c r="BO1026" s="126"/>
      <c r="BP1026" s="126"/>
      <c r="BQ1026" s="126"/>
      <c r="BR1026" s="126">
        <v>6</v>
      </c>
      <c r="BS1026" s="126">
        <v>8</v>
      </c>
      <c r="BT1026" s="126">
        <v>12</v>
      </c>
      <c r="BU1026" s="126"/>
      <c r="BV1026" s="126">
        <v>10</v>
      </c>
      <c r="BW1026" s="126">
        <v>7</v>
      </c>
      <c r="BX1026" s="126">
        <v>1</v>
      </c>
      <c r="BY1026" s="126">
        <v>0</v>
      </c>
      <c r="BZ1026" s="126">
        <v>40</v>
      </c>
      <c r="CA1026" s="126">
        <v>21</v>
      </c>
      <c r="CB1026" s="126"/>
      <c r="CC1026" s="126"/>
      <c r="CD1026" s="126"/>
      <c r="CE1026" s="126"/>
    </row>
    <row r="1027" spans="1:83" ht="11.25" customHeight="1" x14ac:dyDescent="0.2">
      <c r="A1027" s="126" t="s">
        <v>6191</v>
      </c>
      <c r="B1027" s="20">
        <v>1299</v>
      </c>
      <c r="C1027" s="20" t="e">
        <f>VLOOKUP(File2Modul(A1027),ModulVerantwortung,2,FALSE)</f>
        <v>#N/A</v>
      </c>
      <c r="D1027" s="20"/>
      <c r="E1027" s="109" t="s">
        <v>6219</v>
      </c>
      <c r="F1027" s="126">
        <v>11</v>
      </c>
      <c r="G1027" s="126">
        <v>2</v>
      </c>
      <c r="H1027" s="126">
        <v>0</v>
      </c>
      <c r="I1027" s="126">
        <v>512</v>
      </c>
      <c r="J1027" s="126">
        <v>1</v>
      </c>
      <c r="K1027" s="126">
        <v>1</v>
      </c>
      <c r="L1027" s="126">
        <v>7</v>
      </c>
      <c r="M1027" s="143" t="s">
        <v>6220</v>
      </c>
      <c r="N1027" s="126">
        <v>26</v>
      </c>
      <c r="O1027" s="126"/>
      <c r="Q1027" s="126">
        <v>1</v>
      </c>
      <c r="R1027" s="126"/>
      <c r="S1027" s="126"/>
      <c r="T1027" s="126"/>
      <c r="U1027" s="126">
        <v>29</v>
      </c>
      <c r="V1027" s="126" t="s">
        <v>6059</v>
      </c>
      <c r="W1027" s="126">
        <v>7</v>
      </c>
      <c r="X1027" s="126">
        <v>18</v>
      </c>
      <c r="Y1027" s="126">
        <v>85</v>
      </c>
      <c r="Z1027" s="126">
        <v>0</v>
      </c>
      <c r="AA1027" s="126">
        <v>0</v>
      </c>
      <c r="AB1027" s="126">
        <v>0</v>
      </c>
      <c r="AC1027" s="126">
        <v>0</v>
      </c>
      <c r="AD1027" s="126">
        <v>0</v>
      </c>
      <c r="AE1027" s="126">
        <v>8</v>
      </c>
      <c r="AF1027" s="126">
        <v>17.66</v>
      </c>
      <c r="AG1027" s="126">
        <v>3</v>
      </c>
      <c r="AH1027" s="126">
        <v>0</v>
      </c>
      <c r="AI1027" s="126">
        <v>1</v>
      </c>
      <c r="AJ1027" s="126"/>
      <c r="AK1027" s="126"/>
      <c r="AL1027" s="126"/>
      <c r="AM1027" s="126"/>
      <c r="AN1027" s="126"/>
      <c r="AO1027" s="126"/>
      <c r="AP1027" s="126"/>
      <c r="AQ1027" s="126"/>
      <c r="AR1027" s="126"/>
      <c r="AS1027" s="126"/>
      <c r="AT1027" s="126"/>
      <c r="AU1027" s="126"/>
      <c r="AV1027" s="126"/>
      <c r="AW1027" s="126"/>
      <c r="AX1027" s="126"/>
      <c r="AY1027" s="126"/>
      <c r="AZ1027" s="126"/>
      <c r="BA1027" s="126"/>
      <c r="BB1027" s="126"/>
      <c r="BC1027" s="126"/>
      <c r="BD1027" s="126"/>
      <c r="BE1027" s="126"/>
      <c r="BF1027" s="126"/>
      <c r="BG1027" s="126"/>
      <c r="BH1027" s="126"/>
      <c r="BI1027" s="126"/>
      <c r="BJ1027" s="126"/>
      <c r="BK1027" s="126"/>
      <c r="BL1027" s="126"/>
      <c r="BM1027" s="126"/>
      <c r="BN1027" s="126"/>
      <c r="BO1027" s="126"/>
      <c r="BP1027" s="126"/>
      <c r="BQ1027" s="126"/>
      <c r="BR1027" s="126">
        <v>5</v>
      </c>
      <c r="BS1027" s="126">
        <v>7</v>
      </c>
      <c r="BT1027" s="126">
        <v>9</v>
      </c>
      <c r="BU1027" s="126"/>
      <c r="BV1027" s="126">
        <v>45</v>
      </c>
      <c r="BW1027" s="126">
        <v>34</v>
      </c>
      <c r="BX1027" s="126">
        <v>1</v>
      </c>
      <c r="BY1027" s="126">
        <v>0</v>
      </c>
      <c r="BZ1027" s="126">
        <v>156</v>
      </c>
      <c r="CA1027" s="126">
        <v>88</v>
      </c>
      <c r="CB1027" s="126"/>
      <c r="CC1027" s="126"/>
      <c r="CD1027" s="126"/>
      <c r="CE1027" s="126"/>
    </row>
    <row r="1028" spans="1:83" ht="11.25" customHeight="1" x14ac:dyDescent="0.2">
      <c r="A1028" s="126" t="s">
        <v>6191</v>
      </c>
      <c r="B1028" s="20">
        <v>1399</v>
      </c>
      <c r="C1028" s="20" t="e">
        <f>VLOOKUP(File2Modul(A1028),ModulVerantwortung,2,FALSE)</f>
        <v>#N/A</v>
      </c>
      <c r="D1028" s="20"/>
      <c r="E1028" s="109" t="s">
        <v>6221</v>
      </c>
      <c r="F1028" s="126">
        <v>1</v>
      </c>
      <c r="G1028" s="126">
        <v>0</v>
      </c>
      <c r="H1028" s="126">
        <v>0</v>
      </c>
      <c r="I1028" s="126">
        <v>1</v>
      </c>
      <c r="J1028" s="126">
        <v>1</v>
      </c>
      <c r="K1028" s="126">
        <v>1</v>
      </c>
      <c r="L1028" s="126">
        <v>0</v>
      </c>
      <c r="M1028" s="143"/>
      <c r="N1028" s="126">
        <v>1</v>
      </c>
      <c r="O1028" s="126"/>
      <c r="Q1028" s="126">
        <v>1</v>
      </c>
      <c r="R1028" s="126"/>
      <c r="S1028" s="126"/>
      <c r="T1028" s="126"/>
      <c r="U1028" s="126">
        <v>1</v>
      </c>
      <c r="V1028" s="126" t="s">
        <v>3507</v>
      </c>
      <c r="W1028" s="126">
        <v>0</v>
      </c>
      <c r="X1028" s="126">
        <v>1</v>
      </c>
      <c r="Y1028" s="126">
        <v>6</v>
      </c>
      <c r="Z1028" s="126">
        <v>0</v>
      </c>
      <c r="AA1028" s="126">
        <v>0</v>
      </c>
      <c r="AB1028" s="126">
        <v>0</v>
      </c>
      <c r="AC1028" s="126">
        <v>0</v>
      </c>
      <c r="AD1028" s="126">
        <v>1</v>
      </c>
      <c r="AE1028" s="126">
        <v>0</v>
      </c>
      <c r="AF1028" s="126">
        <v>1</v>
      </c>
      <c r="AG1028" s="126">
        <v>0</v>
      </c>
      <c r="AH1028" s="126">
        <v>0</v>
      </c>
      <c r="AI1028" s="126">
        <v>1</v>
      </c>
      <c r="AJ1028" s="126"/>
      <c r="AK1028" s="126"/>
      <c r="AL1028" s="126"/>
      <c r="AM1028" s="126"/>
      <c r="AN1028" s="126"/>
      <c r="AO1028" s="126"/>
      <c r="AP1028" s="126"/>
      <c r="AQ1028" s="126"/>
      <c r="AR1028" s="126"/>
      <c r="AS1028" s="126"/>
      <c r="AT1028" s="126"/>
      <c r="AU1028" s="126"/>
      <c r="AV1028" s="126"/>
      <c r="AW1028" s="126"/>
      <c r="AX1028" s="126"/>
      <c r="AY1028" s="126"/>
      <c r="AZ1028" s="126"/>
      <c r="BA1028" s="126"/>
      <c r="BB1028" s="126"/>
      <c r="BC1028" s="126"/>
      <c r="BD1028" s="126"/>
      <c r="BE1028" s="126"/>
      <c r="BF1028" s="126"/>
      <c r="BG1028" s="126"/>
      <c r="BH1028" s="126"/>
      <c r="BI1028" s="126"/>
      <c r="BJ1028" s="126"/>
      <c r="BK1028" s="126"/>
      <c r="BL1028" s="126"/>
      <c r="BM1028" s="126"/>
      <c r="BN1028" s="126"/>
      <c r="BO1028" s="126"/>
      <c r="BP1028" s="126"/>
      <c r="BQ1028" s="126"/>
      <c r="BR1028" s="126">
        <v>8</v>
      </c>
      <c r="BS1028" s="126">
        <v>8</v>
      </c>
      <c r="BT1028" s="126">
        <v>8</v>
      </c>
      <c r="BU1028" s="126"/>
      <c r="BV1028" s="126">
        <v>1</v>
      </c>
      <c r="BW1028" s="126">
        <v>1</v>
      </c>
      <c r="BX1028" s="126">
        <v>1</v>
      </c>
      <c r="BY1028" s="126">
        <v>0</v>
      </c>
      <c r="BZ1028" s="126">
        <v>6</v>
      </c>
      <c r="CA1028" s="126">
        <v>2</v>
      </c>
      <c r="CB1028" s="126"/>
      <c r="CC1028" s="126"/>
      <c r="CD1028" s="126"/>
      <c r="CE1028" s="126"/>
    </row>
    <row r="1029" spans="1:83" ht="11.25" customHeight="1" x14ac:dyDescent="0.2">
      <c r="A1029" s="126" t="s">
        <v>6191</v>
      </c>
      <c r="B1029" s="20">
        <v>1416</v>
      </c>
      <c r="C1029" s="20" t="e">
        <f>VLOOKUP(File2Modul(A1029),ModulVerantwortung,2,FALSE)</f>
        <v>#N/A</v>
      </c>
      <c r="D1029" s="20"/>
      <c r="E1029" s="109" t="s">
        <v>6222</v>
      </c>
      <c r="F1029" s="126">
        <v>2</v>
      </c>
      <c r="G1029" s="126">
        <v>1</v>
      </c>
      <c r="H1029" s="126">
        <v>0</v>
      </c>
      <c r="I1029" s="126">
        <v>2</v>
      </c>
      <c r="J1029" s="126">
        <v>0</v>
      </c>
      <c r="K1029" s="126">
        <v>1</v>
      </c>
      <c r="L1029" s="126">
        <v>1</v>
      </c>
      <c r="M1029" s="143" t="s">
        <v>6223</v>
      </c>
      <c r="N1029" s="126">
        <v>2</v>
      </c>
      <c r="O1029" s="126"/>
      <c r="Q1029" s="126">
        <v>1</v>
      </c>
      <c r="R1029" s="126"/>
      <c r="S1029" s="126"/>
      <c r="T1029" s="126"/>
      <c r="U1029" s="126">
        <v>2</v>
      </c>
      <c r="V1029" s="126" t="s">
        <v>3513</v>
      </c>
      <c r="W1029" s="126">
        <v>1</v>
      </c>
      <c r="X1029" s="126">
        <v>3</v>
      </c>
      <c r="Y1029" s="126">
        <v>6</v>
      </c>
      <c r="Z1029" s="126">
        <v>0</v>
      </c>
      <c r="AA1029" s="126">
        <v>0</v>
      </c>
      <c r="AB1029" s="126">
        <v>0</v>
      </c>
      <c r="AC1029" s="126">
        <v>0</v>
      </c>
      <c r="AD1029" s="126">
        <v>0</v>
      </c>
      <c r="AE1029" s="126">
        <v>0</v>
      </c>
      <c r="AF1029" s="126">
        <v>1</v>
      </c>
      <c r="AG1029" s="126">
        <v>0</v>
      </c>
      <c r="AH1029" s="126">
        <v>0</v>
      </c>
      <c r="AI1029" s="126">
        <v>1</v>
      </c>
      <c r="AJ1029" s="126"/>
      <c r="AK1029" s="126"/>
      <c r="AL1029" s="126"/>
      <c r="AM1029" s="126"/>
      <c r="AN1029" s="126"/>
      <c r="AO1029" s="126"/>
      <c r="AP1029" s="126"/>
      <c r="AQ1029" s="126"/>
      <c r="AR1029" s="126"/>
      <c r="AS1029" s="126"/>
      <c r="AT1029" s="126"/>
      <c r="AU1029" s="126"/>
      <c r="AV1029" s="126"/>
      <c r="AW1029" s="126"/>
      <c r="AX1029" s="126"/>
      <c r="AY1029" s="126"/>
      <c r="AZ1029" s="126"/>
      <c r="BA1029" s="126"/>
      <c r="BB1029" s="126"/>
      <c r="BC1029" s="126"/>
      <c r="BD1029" s="126"/>
      <c r="BE1029" s="126"/>
      <c r="BF1029" s="126"/>
      <c r="BG1029" s="126"/>
      <c r="BH1029" s="126"/>
      <c r="BI1029" s="126"/>
      <c r="BJ1029" s="126"/>
      <c r="BK1029" s="126"/>
      <c r="BL1029" s="126"/>
      <c r="BM1029" s="126"/>
      <c r="BN1029" s="126"/>
      <c r="BO1029" s="126"/>
      <c r="BP1029" s="126"/>
      <c r="BQ1029" s="126"/>
      <c r="BR1029" s="126">
        <v>9</v>
      </c>
      <c r="BS1029" s="126">
        <v>14</v>
      </c>
      <c r="BT1029" s="126">
        <v>14</v>
      </c>
      <c r="BU1029" s="126"/>
      <c r="BV1029" s="126">
        <v>3</v>
      </c>
      <c r="BW1029" s="126">
        <v>2</v>
      </c>
      <c r="BX1029" s="126">
        <v>1</v>
      </c>
      <c r="BY1029" s="126">
        <v>0</v>
      </c>
      <c r="BZ1029" s="126">
        <v>20</v>
      </c>
      <c r="CA1029" s="126">
        <v>8</v>
      </c>
      <c r="CB1029" s="126"/>
      <c r="CC1029" s="126"/>
      <c r="CD1029" s="126"/>
      <c r="CE1029" s="126"/>
    </row>
    <row r="1030" spans="1:83" ht="11.25" customHeight="1" x14ac:dyDescent="0.2">
      <c r="A1030" s="126" t="s">
        <v>6191</v>
      </c>
      <c r="B1030" s="20">
        <v>1434</v>
      </c>
      <c r="C1030" s="20" t="e">
        <f>VLOOKUP(File2Modul(A1030),ModulVerantwortung,2,FALSE)</f>
        <v>#N/A</v>
      </c>
      <c r="D1030" s="20"/>
      <c r="E1030" s="109" t="s">
        <v>6224</v>
      </c>
      <c r="F1030" s="126">
        <v>1</v>
      </c>
      <c r="G1030" s="126">
        <v>0</v>
      </c>
      <c r="H1030" s="126">
        <v>0</v>
      </c>
      <c r="I1030" s="126">
        <v>1</v>
      </c>
      <c r="J1030" s="126">
        <v>0</v>
      </c>
      <c r="K1030" s="126">
        <v>0</v>
      </c>
      <c r="L1030" s="126">
        <v>0</v>
      </c>
      <c r="M1030" s="143"/>
      <c r="N1030" s="126">
        <v>13</v>
      </c>
      <c r="O1030" s="126"/>
      <c r="Q1030" s="126">
        <v>1</v>
      </c>
      <c r="R1030" s="126"/>
      <c r="S1030" s="126"/>
      <c r="T1030" s="126"/>
      <c r="U1030" s="126">
        <v>13</v>
      </c>
      <c r="V1030" s="126" t="s">
        <v>3507</v>
      </c>
      <c r="W1030" s="126">
        <v>0</v>
      </c>
      <c r="X1030" s="126">
        <v>1</v>
      </c>
      <c r="Y1030" s="126">
        <v>22</v>
      </c>
      <c r="Z1030" s="126">
        <v>0</v>
      </c>
      <c r="AA1030" s="126">
        <v>0</v>
      </c>
      <c r="AB1030" s="126">
        <v>0</v>
      </c>
      <c r="AC1030" s="126">
        <v>0</v>
      </c>
      <c r="AD1030" s="126">
        <v>0</v>
      </c>
      <c r="AE1030" s="126">
        <v>0</v>
      </c>
      <c r="AF1030" s="126">
        <v>0.08</v>
      </c>
      <c r="AG1030" s="126">
        <v>0</v>
      </c>
      <c r="AH1030" s="126">
        <v>0</v>
      </c>
      <c r="AI1030" s="126">
        <v>1</v>
      </c>
      <c r="AJ1030" s="126"/>
      <c r="AK1030" s="126"/>
      <c r="AL1030" s="126"/>
      <c r="AM1030" s="126"/>
      <c r="AN1030" s="126"/>
      <c r="AO1030" s="126"/>
      <c r="AP1030" s="126"/>
      <c r="AQ1030" s="126"/>
      <c r="AR1030" s="126"/>
      <c r="AS1030" s="126"/>
      <c r="AT1030" s="126"/>
      <c r="AU1030" s="126"/>
      <c r="AV1030" s="126"/>
      <c r="AW1030" s="126"/>
      <c r="AX1030" s="126"/>
      <c r="AY1030" s="126"/>
      <c r="AZ1030" s="126"/>
      <c r="BA1030" s="126"/>
      <c r="BB1030" s="126"/>
      <c r="BC1030" s="126"/>
      <c r="BD1030" s="126"/>
      <c r="BE1030" s="126"/>
      <c r="BF1030" s="126"/>
      <c r="BG1030" s="126"/>
      <c r="BH1030" s="126"/>
      <c r="BI1030" s="126"/>
      <c r="BJ1030" s="126"/>
      <c r="BK1030" s="126"/>
      <c r="BL1030" s="126"/>
      <c r="BM1030" s="126"/>
      <c r="BN1030" s="126"/>
      <c r="BO1030" s="126"/>
      <c r="BP1030" s="126"/>
      <c r="BQ1030" s="126"/>
      <c r="BR1030" s="126">
        <v>9</v>
      </c>
      <c r="BS1030" s="126">
        <v>9</v>
      </c>
      <c r="BT1030" s="126">
        <v>9</v>
      </c>
      <c r="BU1030" s="126"/>
      <c r="BV1030" s="126">
        <v>13</v>
      </c>
      <c r="BW1030" s="126">
        <v>13</v>
      </c>
      <c r="BX1030" s="126">
        <v>1</v>
      </c>
      <c r="BY1030" s="126">
        <v>0</v>
      </c>
      <c r="BZ1030" s="126">
        <v>66</v>
      </c>
      <c r="CA1030" s="126">
        <v>51</v>
      </c>
      <c r="CB1030" s="126"/>
      <c r="CC1030" s="126"/>
      <c r="CD1030" s="126"/>
      <c r="CE1030" s="126"/>
    </row>
    <row r="1031" spans="1:83" ht="11.25" customHeight="1" x14ac:dyDescent="0.2">
      <c r="A1031" s="126" t="s">
        <v>6191</v>
      </c>
      <c r="B1031" s="20">
        <v>1468</v>
      </c>
      <c r="C1031" s="20" t="e">
        <f>VLOOKUP(File2Modul(A1031),ModulVerantwortung,2,FALSE)</f>
        <v>#N/A</v>
      </c>
      <c r="D1031" s="20"/>
      <c r="E1031" s="109" t="s">
        <v>6225</v>
      </c>
      <c r="F1031" s="126">
        <v>1</v>
      </c>
      <c r="G1031" s="126">
        <v>0</v>
      </c>
      <c r="H1031" s="126">
        <v>0</v>
      </c>
      <c r="I1031" s="126">
        <v>1</v>
      </c>
      <c r="J1031" s="126">
        <v>0</v>
      </c>
      <c r="K1031" s="126">
        <v>0</v>
      </c>
      <c r="L1031" s="126">
        <v>1</v>
      </c>
      <c r="M1031" s="143" t="s">
        <v>6226</v>
      </c>
      <c r="N1031" s="126">
        <v>10</v>
      </c>
      <c r="O1031" s="126"/>
      <c r="Q1031" s="126">
        <v>0</v>
      </c>
      <c r="R1031" s="126"/>
      <c r="S1031" s="126"/>
      <c r="T1031" s="126"/>
      <c r="U1031" s="126">
        <v>10</v>
      </c>
      <c r="V1031" s="126" t="s">
        <v>3507</v>
      </c>
      <c r="W1031" s="126">
        <v>1</v>
      </c>
      <c r="X1031" s="126">
        <v>2</v>
      </c>
      <c r="Y1031" s="126">
        <v>16</v>
      </c>
      <c r="Z1031" s="126">
        <v>0</v>
      </c>
      <c r="AA1031" s="126">
        <v>0</v>
      </c>
      <c r="AB1031" s="126">
        <v>0</v>
      </c>
      <c r="AC1031" s="126">
        <v>0</v>
      </c>
      <c r="AD1031" s="126">
        <v>0</v>
      </c>
      <c r="AE1031" s="126">
        <v>0</v>
      </c>
      <c r="AF1031" s="126">
        <v>0.1</v>
      </c>
      <c r="AG1031" s="126">
        <v>0</v>
      </c>
      <c r="AH1031" s="126">
        <v>0</v>
      </c>
      <c r="AI1031" s="126">
        <v>1</v>
      </c>
      <c r="AJ1031" s="126"/>
      <c r="AK1031" s="126"/>
      <c r="AL1031" s="126"/>
      <c r="AM1031" s="126"/>
      <c r="AN1031" s="126"/>
      <c r="AO1031" s="126"/>
      <c r="AP1031" s="126"/>
      <c r="AQ1031" s="126"/>
      <c r="AR1031" s="126"/>
      <c r="AS1031" s="126"/>
      <c r="AT1031" s="126"/>
      <c r="AU1031" s="126"/>
      <c r="AV1031" s="126"/>
      <c r="AW1031" s="126"/>
      <c r="AX1031" s="126"/>
      <c r="AY1031" s="126"/>
      <c r="AZ1031" s="126"/>
      <c r="BA1031" s="126"/>
      <c r="BB1031" s="126"/>
      <c r="BC1031" s="126"/>
      <c r="BD1031" s="126"/>
      <c r="BE1031" s="126"/>
      <c r="BF1031" s="126"/>
      <c r="BG1031" s="126"/>
      <c r="BH1031" s="126"/>
      <c r="BI1031" s="126"/>
      <c r="BJ1031" s="126"/>
      <c r="BK1031" s="126"/>
      <c r="BL1031" s="126"/>
      <c r="BM1031" s="126"/>
      <c r="BN1031" s="126"/>
      <c r="BO1031" s="126"/>
      <c r="BP1031" s="126"/>
      <c r="BQ1031" s="126"/>
      <c r="BR1031" s="126">
        <v>8</v>
      </c>
      <c r="BS1031" s="126">
        <v>8</v>
      </c>
      <c r="BT1031" s="126">
        <v>8</v>
      </c>
      <c r="BU1031" s="126"/>
      <c r="BV1031" s="126">
        <v>10</v>
      </c>
      <c r="BW1031" s="126">
        <v>10</v>
      </c>
      <c r="BX1031" s="126">
        <v>1</v>
      </c>
      <c r="BY1031" s="126">
        <v>0</v>
      </c>
      <c r="BZ1031" s="126">
        <v>48</v>
      </c>
      <c r="CA1031" s="126">
        <v>36</v>
      </c>
      <c r="CB1031" s="126"/>
      <c r="CC1031" s="126"/>
      <c r="CD1031" s="126"/>
      <c r="CE1031" s="126"/>
    </row>
    <row r="1032" spans="1:83" ht="11.25" customHeight="1" x14ac:dyDescent="0.2">
      <c r="A1032" s="126" t="s">
        <v>6191</v>
      </c>
      <c r="B1032" s="20">
        <v>0</v>
      </c>
      <c r="C1032" s="20" t="e">
        <f>VLOOKUP(File2Modul(A1032),ModulVerantwortung,2,FALSE)</f>
        <v>#N/A</v>
      </c>
      <c r="D1032" s="20"/>
      <c r="E1032" s="109" t="s">
        <v>6191</v>
      </c>
      <c r="F1032" s="126"/>
      <c r="G1032" s="126"/>
      <c r="H1032" s="126"/>
      <c r="I1032" s="126"/>
      <c r="J1032" s="126"/>
      <c r="K1032" s="126"/>
      <c r="L1032" s="126"/>
      <c r="M1032" s="143"/>
      <c r="N1032" s="126"/>
      <c r="O1032" s="126">
        <f>IF(ISNUMBER(T1032),IF(T1032&lt;&gt;0,S1032/T1032,O$23),"")</f>
        <v>0.87165775401069523</v>
      </c>
      <c r="P1032">
        <f>IF(AND(ISNUMBER(AQ1032),ISNUMBER(AR1032)),IF(OR(AQ1032&lt;&gt;0,AR1032&lt;&gt;0),(T1032+BG1032)/(AQ1032+AR1032),P$23),"")</f>
        <v>3783102.1990291262</v>
      </c>
      <c r="Q1032" s="126"/>
      <c r="R1032" s="126"/>
      <c r="S1032" s="126">
        <v>163</v>
      </c>
      <c r="T1032" s="126">
        <v>187</v>
      </c>
      <c r="U1032" s="126"/>
      <c r="V1032" s="126"/>
      <c r="W1032" s="126"/>
      <c r="X1032" s="126"/>
      <c r="Y1032" s="126"/>
      <c r="Z1032" s="126"/>
      <c r="AA1032" s="126"/>
      <c r="AB1032" s="126"/>
      <c r="AC1032" s="126"/>
      <c r="AD1032" s="126"/>
      <c r="AE1032" s="126"/>
      <c r="AF1032" s="126"/>
      <c r="AG1032" s="126"/>
      <c r="AH1032" s="126"/>
      <c r="AI1032" s="126"/>
      <c r="AJ1032" s="126" t="s">
        <v>3502</v>
      </c>
      <c r="AK1032" s="126">
        <v>24</v>
      </c>
      <c r="AL1032" s="126">
        <v>0</v>
      </c>
      <c r="AM1032" s="126">
        <v>19</v>
      </c>
      <c r="AN1032" s="126">
        <v>43</v>
      </c>
      <c r="AO1032" s="126" t="s">
        <v>3503</v>
      </c>
      <c r="AP1032" s="126">
        <v>142</v>
      </c>
      <c r="AQ1032" s="126">
        <v>32</v>
      </c>
      <c r="AR1032" s="126">
        <v>174</v>
      </c>
      <c r="AS1032" s="126">
        <v>779319619</v>
      </c>
      <c r="AT1032" s="126">
        <v>1216</v>
      </c>
      <c r="AU1032" s="126">
        <v>1455</v>
      </c>
      <c r="AV1032" s="126">
        <v>5227</v>
      </c>
      <c r="AW1032" s="126">
        <v>5801858.9400000004</v>
      </c>
      <c r="AX1032" s="126">
        <v>1000000000</v>
      </c>
      <c r="AY1032" s="126">
        <v>1000000000</v>
      </c>
      <c r="AZ1032" s="126">
        <v>5792421892570.2598</v>
      </c>
      <c r="BA1032" s="126">
        <v>14.86</v>
      </c>
      <c r="BB1032" s="126">
        <v>100</v>
      </c>
      <c r="BC1032" s="126">
        <v>106498014</v>
      </c>
      <c r="BD1032" s="126">
        <v>1486</v>
      </c>
      <c r="BE1032" s="126">
        <v>402</v>
      </c>
      <c r="BF1032" s="126">
        <v>743</v>
      </c>
      <c r="BG1032" s="126">
        <v>779318866</v>
      </c>
      <c r="BH1032" s="126">
        <v>118</v>
      </c>
      <c r="BI1032" s="126" t="s">
        <v>3504</v>
      </c>
      <c r="BJ1032" s="126">
        <v>3.6379999999999999</v>
      </c>
      <c r="BK1032" s="126">
        <v>4.6749999999999998</v>
      </c>
      <c r="BL1032" s="126">
        <v>5.7910000000000004</v>
      </c>
      <c r="BM1032" s="126">
        <v>4.0839999999999996</v>
      </c>
      <c r="BN1032" s="126">
        <v>4.2889999999999997</v>
      </c>
      <c r="BO1032" s="126">
        <v>4.3849999999999998</v>
      </c>
      <c r="BP1032" s="126" t="s">
        <v>3505</v>
      </c>
      <c r="BQ1032" s="126">
        <v>2.0179999999999998</v>
      </c>
      <c r="BR1032" s="126"/>
      <c r="BS1032" s="126"/>
      <c r="BT1032" s="126"/>
      <c r="BU1032" s="126"/>
      <c r="BV1032" s="126"/>
      <c r="BW1032" s="126"/>
      <c r="BX1032" s="126"/>
      <c r="BY1032" s="126"/>
      <c r="BZ1032" s="126"/>
      <c r="CA1032" s="126"/>
      <c r="CB1032" s="126"/>
      <c r="CC1032" s="126"/>
      <c r="CD1032" s="126"/>
      <c r="CE1032" s="126"/>
    </row>
    <row r="1033" spans="1:83" ht="11.25" customHeight="1" x14ac:dyDescent="0.2">
      <c r="A1033" s="126" t="s">
        <v>6227</v>
      </c>
      <c r="B1033" s="20">
        <v>449</v>
      </c>
      <c r="C1033" s="20" t="e">
        <f>VLOOKUP(File2Modul(A1033),ModulVerantwortung,2,FALSE)</f>
        <v>#N/A</v>
      </c>
      <c r="D1033" s="20"/>
      <c r="E1033" s="109" t="s">
        <v>6228</v>
      </c>
      <c r="F1033" s="126">
        <v>3</v>
      </c>
      <c r="G1033" s="126">
        <v>1</v>
      </c>
      <c r="H1033" s="126">
        <v>0</v>
      </c>
      <c r="I1033" s="126">
        <v>4</v>
      </c>
      <c r="J1033" s="126">
        <v>0</v>
      </c>
      <c r="K1033" s="126">
        <v>0</v>
      </c>
      <c r="L1033" s="126">
        <v>1</v>
      </c>
      <c r="M1033" s="143" t="s">
        <v>6229</v>
      </c>
      <c r="N1033" s="126">
        <v>10</v>
      </c>
      <c r="O1033" s="126"/>
      <c r="Q1033" s="126">
        <v>0</v>
      </c>
      <c r="R1033" s="126"/>
      <c r="S1033" s="126"/>
      <c r="T1033" s="126"/>
      <c r="U1033" s="126">
        <v>14</v>
      </c>
      <c r="V1033" s="126" t="s">
        <v>3516</v>
      </c>
      <c r="W1033" s="126">
        <v>1</v>
      </c>
      <c r="X1033" s="126">
        <v>4</v>
      </c>
      <c r="Y1033" s="126">
        <v>32</v>
      </c>
      <c r="Z1033" s="126">
        <v>0</v>
      </c>
      <c r="AA1033" s="126">
        <v>0</v>
      </c>
      <c r="AB1033" s="126">
        <v>0</v>
      </c>
      <c r="AC1033" s="126">
        <v>0</v>
      </c>
      <c r="AD1033" s="126">
        <v>0</v>
      </c>
      <c r="AE1033" s="126">
        <v>3</v>
      </c>
      <c r="AF1033" s="126">
        <v>0.28999999999999998</v>
      </c>
      <c r="AG1033" s="126">
        <v>1</v>
      </c>
      <c r="AH1033" s="126">
        <v>0</v>
      </c>
      <c r="AI1033" s="126">
        <v>1</v>
      </c>
      <c r="AJ1033" s="126"/>
      <c r="AK1033" s="126"/>
      <c r="AL1033" s="126"/>
      <c r="AM1033" s="126"/>
      <c r="AN1033" s="126"/>
      <c r="AO1033" s="126"/>
      <c r="AP1033" s="126"/>
      <c r="AQ1033" s="126"/>
      <c r="AR1033" s="126"/>
      <c r="AS1033" s="126"/>
      <c r="AT1033" s="126"/>
      <c r="AU1033" s="126"/>
      <c r="AV1033" s="126"/>
      <c r="AW1033" s="126"/>
      <c r="AX1033" s="126"/>
      <c r="AY1033" s="126"/>
      <c r="AZ1033" s="126"/>
      <c r="BA1033" s="126"/>
      <c r="BB1033" s="126"/>
      <c r="BC1033" s="126"/>
      <c r="BD1033" s="126"/>
      <c r="BE1033" s="126"/>
      <c r="BF1033" s="126"/>
      <c r="BG1033" s="126"/>
      <c r="BH1033" s="126"/>
      <c r="BI1033" s="126"/>
      <c r="BJ1033" s="126"/>
      <c r="BK1033" s="126"/>
      <c r="BL1033" s="126"/>
      <c r="BM1033" s="126"/>
      <c r="BN1033" s="126"/>
      <c r="BO1033" s="126"/>
      <c r="BP1033" s="126"/>
      <c r="BQ1033" s="126"/>
      <c r="BR1033" s="126">
        <v>7</v>
      </c>
      <c r="BS1033" s="126">
        <v>9</v>
      </c>
      <c r="BT1033" s="126">
        <v>11</v>
      </c>
      <c r="BU1033" s="126"/>
      <c r="BV1033" s="126">
        <v>15</v>
      </c>
      <c r="BW1033" s="126">
        <v>12</v>
      </c>
      <c r="BX1033" s="126">
        <v>1</v>
      </c>
      <c r="BY1033" s="126">
        <v>0</v>
      </c>
      <c r="BZ1033" s="126">
        <v>70</v>
      </c>
      <c r="CA1033" s="126">
        <v>42</v>
      </c>
      <c r="CB1033" s="126"/>
      <c r="CC1033" s="126"/>
      <c r="CD1033" s="126"/>
      <c r="CE1033" s="126"/>
    </row>
    <row r="1034" spans="1:83" ht="11.25" customHeight="1" x14ac:dyDescent="0.2">
      <c r="A1034" s="126" t="s">
        <v>6227</v>
      </c>
      <c r="B1034" s="20">
        <v>494</v>
      </c>
      <c r="C1034" s="20" t="e">
        <f>VLOOKUP(File2Modul(A1034),ModulVerantwortung,2,FALSE)</f>
        <v>#N/A</v>
      </c>
      <c r="D1034" s="20"/>
      <c r="E1034" s="109" t="s">
        <v>6230</v>
      </c>
      <c r="F1034" s="126">
        <v>2</v>
      </c>
      <c r="G1034" s="126">
        <v>1</v>
      </c>
      <c r="H1034" s="126">
        <v>0</v>
      </c>
      <c r="I1034" s="126">
        <v>2</v>
      </c>
      <c r="J1034" s="126">
        <v>1</v>
      </c>
      <c r="K1034" s="126">
        <v>0</v>
      </c>
      <c r="L1034" s="126">
        <v>1</v>
      </c>
      <c r="M1034" s="143" t="s">
        <v>6231</v>
      </c>
      <c r="N1034" s="126">
        <v>4</v>
      </c>
      <c r="O1034" s="126"/>
      <c r="Q1034" s="126">
        <v>1</v>
      </c>
      <c r="R1034" s="126"/>
      <c r="S1034" s="126"/>
      <c r="T1034" s="126"/>
      <c r="U1034" s="126">
        <v>6</v>
      </c>
      <c r="V1034" s="126" t="s">
        <v>3513</v>
      </c>
      <c r="W1034" s="126">
        <v>1</v>
      </c>
      <c r="X1034" s="126">
        <v>3</v>
      </c>
      <c r="Y1034" s="126">
        <v>18</v>
      </c>
      <c r="Z1034" s="126">
        <v>0</v>
      </c>
      <c r="AA1034" s="126">
        <v>0</v>
      </c>
      <c r="AB1034" s="126">
        <v>0</v>
      </c>
      <c r="AC1034" s="126">
        <v>0</v>
      </c>
      <c r="AD1034" s="126">
        <v>0</v>
      </c>
      <c r="AE1034" s="126">
        <v>3</v>
      </c>
      <c r="AF1034" s="126">
        <v>0.33</v>
      </c>
      <c r="AG1034" s="126">
        <v>0</v>
      </c>
      <c r="AH1034" s="126">
        <v>0</v>
      </c>
      <c r="AI1034" s="126">
        <v>1</v>
      </c>
      <c r="AJ1034" s="126"/>
      <c r="AK1034" s="126"/>
      <c r="AL1034" s="126"/>
      <c r="AM1034" s="126"/>
      <c r="AN1034" s="126"/>
      <c r="AO1034" s="126"/>
      <c r="AP1034" s="126"/>
      <c r="AQ1034" s="126"/>
      <c r="AR1034" s="126"/>
      <c r="AS1034" s="126"/>
      <c r="AT1034" s="126"/>
      <c r="AU1034" s="126"/>
      <c r="AV1034" s="126"/>
      <c r="AW1034" s="126"/>
      <c r="AX1034" s="126"/>
      <c r="AY1034" s="126"/>
      <c r="AZ1034" s="126"/>
      <c r="BA1034" s="126"/>
      <c r="BB1034" s="126"/>
      <c r="BC1034" s="126"/>
      <c r="BD1034" s="126"/>
      <c r="BE1034" s="126"/>
      <c r="BF1034" s="126"/>
      <c r="BG1034" s="126"/>
      <c r="BH1034" s="126"/>
      <c r="BI1034" s="126"/>
      <c r="BJ1034" s="126"/>
      <c r="BK1034" s="126"/>
      <c r="BL1034" s="126"/>
      <c r="BM1034" s="126"/>
      <c r="BN1034" s="126"/>
      <c r="BO1034" s="126"/>
      <c r="BP1034" s="126"/>
      <c r="BQ1034" s="126"/>
      <c r="BR1034" s="126">
        <v>6</v>
      </c>
      <c r="BS1034" s="126">
        <v>7</v>
      </c>
      <c r="BT1034" s="126">
        <v>13</v>
      </c>
      <c r="BU1034" s="126"/>
      <c r="BV1034" s="126">
        <v>8</v>
      </c>
      <c r="BW1034" s="126">
        <v>7</v>
      </c>
      <c r="BX1034" s="126">
        <v>1</v>
      </c>
      <c r="BY1034" s="126">
        <v>0</v>
      </c>
      <c r="BZ1034" s="126">
        <v>33</v>
      </c>
      <c r="CA1034" s="126">
        <v>22</v>
      </c>
      <c r="CB1034" s="126"/>
      <c r="CC1034" s="126"/>
      <c r="CD1034" s="126"/>
      <c r="CE1034" s="126"/>
    </row>
    <row r="1035" spans="1:83" ht="11.25" customHeight="1" x14ac:dyDescent="0.2">
      <c r="A1035" s="126" t="s">
        <v>6227</v>
      </c>
      <c r="B1035" s="20">
        <v>524</v>
      </c>
      <c r="C1035" s="20" t="e">
        <f>VLOOKUP(File2Modul(A1035),ModulVerantwortung,2,FALSE)</f>
        <v>#N/A</v>
      </c>
      <c r="D1035" s="20"/>
      <c r="E1035" s="109" t="s">
        <v>6232</v>
      </c>
      <c r="F1035" s="126">
        <v>3</v>
      </c>
      <c r="G1035" s="126">
        <v>2</v>
      </c>
      <c r="H1035" s="126">
        <v>0</v>
      </c>
      <c r="I1035" s="126">
        <v>3</v>
      </c>
      <c r="J1035" s="126">
        <v>0</v>
      </c>
      <c r="K1035" s="126">
        <v>0</v>
      </c>
      <c r="L1035" s="126">
        <v>3</v>
      </c>
      <c r="M1035" s="143" t="s">
        <v>6233</v>
      </c>
      <c r="N1035" s="126">
        <v>7</v>
      </c>
      <c r="O1035" s="126"/>
      <c r="Q1035" s="126">
        <v>0</v>
      </c>
      <c r="R1035" s="126"/>
      <c r="S1035" s="126"/>
      <c r="T1035" s="126"/>
      <c r="U1035" s="126">
        <v>8</v>
      </c>
      <c r="V1035" s="126" t="s">
        <v>3516</v>
      </c>
      <c r="W1035" s="126">
        <v>3</v>
      </c>
      <c r="X1035" s="126">
        <v>6</v>
      </c>
      <c r="Y1035" s="126">
        <v>27</v>
      </c>
      <c r="Z1035" s="126">
        <v>0</v>
      </c>
      <c r="AA1035" s="126">
        <v>0</v>
      </c>
      <c r="AB1035" s="126">
        <v>0</v>
      </c>
      <c r="AC1035" s="126">
        <v>0</v>
      </c>
      <c r="AD1035" s="126">
        <v>0</v>
      </c>
      <c r="AE1035" s="126">
        <v>1</v>
      </c>
      <c r="AF1035" s="126">
        <v>0.38</v>
      </c>
      <c r="AG1035" s="126">
        <v>0</v>
      </c>
      <c r="AH1035" s="126">
        <v>0</v>
      </c>
      <c r="AI1035" s="126">
        <v>1</v>
      </c>
      <c r="AJ1035" s="126"/>
      <c r="AK1035" s="126"/>
      <c r="AL1035" s="126"/>
      <c r="AM1035" s="126"/>
      <c r="AN1035" s="126"/>
      <c r="AO1035" s="126"/>
      <c r="AP1035" s="126"/>
      <c r="AQ1035" s="126"/>
      <c r="AR1035" s="126"/>
      <c r="AS1035" s="126"/>
      <c r="AT1035" s="126"/>
      <c r="AU1035" s="126"/>
      <c r="AV1035" s="126"/>
      <c r="AW1035" s="126"/>
      <c r="AX1035" s="126"/>
      <c r="AY1035" s="126"/>
      <c r="AZ1035" s="126"/>
      <c r="BA1035" s="126"/>
      <c r="BB1035" s="126"/>
      <c r="BC1035" s="126"/>
      <c r="BD1035" s="126"/>
      <c r="BE1035" s="126"/>
      <c r="BF1035" s="126"/>
      <c r="BG1035" s="126"/>
      <c r="BH1035" s="126"/>
      <c r="BI1035" s="126"/>
      <c r="BJ1035" s="126"/>
      <c r="BK1035" s="126"/>
      <c r="BL1035" s="126"/>
      <c r="BM1035" s="126"/>
      <c r="BN1035" s="126"/>
      <c r="BO1035" s="126"/>
      <c r="BP1035" s="126"/>
      <c r="BQ1035" s="126"/>
      <c r="BR1035" s="126">
        <v>8</v>
      </c>
      <c r="BS1035" s="126">
        <v>11</v>
      </c>
      <c r="BT1035" s="126">
        <v>12</v>
      </c>
      <c r="BU1035" s="126"/>
      <c r="BV1035" s="126">
        <v>11</v>
      </c>
      <c r="BW1035" s="126">
        <v>8</v>
      </c>
      <c r="BX1035" s="126">
        <v>1</v>
      </c>
      <c r="BY1035" s="126">
        <v>0</v>
      </c>
      <c r="BZ1035" s="126">
        <v>61</v>
      </c>
      <c r="CA1035" s="126">
        <v>28</v>
      </c>
      <c r="CB1035" s="126"/>
      <c r="CC1035" s="126"/>
      <c r="CD1035" s="126"/>
      <c r="CE1035" s="126"/>
    </row>
    <row r="1036" spans="1:83" ht="11.25" customHeight="1" x14ac:dyDescent="0.2">
      <c r="A1036" s="126" t="s">
        <v>6227</v>
      </c>
      <c r="B1036" s="20">
        <v>564</v>
      </c>
      <c r="C1036" s="20" t="e">
        <f>VLOOKUP(File2Modul(A1036),ModulVerantwortung,2,FALSE)</f>
        <v>#N/A</v>
      </c>
      <c r="D1036" s="20"/>
      <c r="E1036" s="109" t="s">
        <v>6234</v>
      </c>
      <c r="F1036" s="126">
        <v>2</v>
      </c>
      <c r="G1036" s="126">
        <v>1</v>
      </c>
      <c r="H1036" s="126">
        <v>0</v>
      </c>
      <c r="I1036" s="126">
        <v>2</v>
      </c>
      <c r="J1036" s="126">
        <v>1</v>
      </c>
      <c r="K1036" s="126">
        <v>0</v>
      </c>
      <c r="L1036" s="126">
        <v>1</v>
      </c>
      <c r="M1036" s="143" t="s">
        <v>6235</v>
      </c>
      <c r="N1036" s="126">
        <v>5</v>
      </c>
      <c r="O1036" s="126"/>
      <c r="Q1036" s="126">
        <v>1</v>
      </c>
      <c r="R1036" s="126"/>
      <c r="S1036" s="126"/>
      <c r="T1036" s="126"/>
      <c r="U1036" s="126">
        <v>7</v>
      </c>
      <c r="V1036" s="126" t="s">
        <v>3513</v>
      </c>
      <c r="W1036" s="126">
        <v>1</v>
      </c>
      <c r="X1036" s="126">
        <v>3</v>
      </c>
      <c r="Y1036" s="126">
        <v>20</v>
      </c>
      <c r="Z1036" s="126">
        <v>0</v>
      </c>
      <c r="AA1036" s="126">
        <v>0</v>
      </c>
      <c r="AB1036" s="126">
        <v>0</v>
      </c>
      <c r="AC1036" s="126">
        <v>0</v>
      </c>
      <c r="AD1036" s="126">
        <v>0</v>
      </c>
      <c r="AE1036" s="126">
        <v>3</v>
      </c>
      <c r="AF1036" s="126">
        <v>0.28999999999999998</v>
      </c>
      <c r="AG1036" s="126">
        <v>0</v>
      </c>
      <c r="AH1036" s="126">
        <v>0</v>
      </c>
      <c r="AI1036" s="126">
        <v>1</v>
      </c>
      <c r="AJ1036" s="126"/>
      <c r="AK1036" s="126"/>
      <c r="AL1036" s="126"/>
      <c r="AM1036" s="126"/>
      <c r="AN1036" s="126"/>
      <c r="AO1036" s="126"/>
      <c r="AP1036" s="126"/>
      <c r="AQ1036" s="126"/>
      <c r="AR1036" s="126"/>
      <c r="AS1036" s="126"/>
      <c r="AT1036" s="126"/>
      <c r="AU1036" s="126"/>
      <c r="AV1036" s="126"/>
      <c r="AW1036" s="126"/>
      <c r="AX1036" s="126"/>
      <c r="AY1036" s="126"/>
      <c r="AZ1036" s="126"/>
      <c r="BA1036" s="126"/>
      <c r="BB1036" s="126"/>
      <c r="BC1036" s="126"/>
      <c r="BD1036" s="126"/>
      <c r="BE1036" s="126"/>
      <c r="BF1036" s="126"/>
      <c r="BG1036" s="126"/>
      <c r="BH1036" s="126"/>
      <c r="BI1036" s="126"/>
      <c r="BJ1036" s="126"/>
      <c r="BK1036" s="126"/>
      <c r="BL1036" s="126"/>
      <c r="BM1036" s="126"/>
      <c r="BN1036" s="126"/>
      <c r="BO1036" s="126"/>
      <c r="BP1036" s="126"/>
      <c r="BQ1036" s="126"/>
      <c r="BR1036" s="126">
        <v>6</v>
      </c>
      <c r="BS1036" s="126">
        <v>7</v>
      </c>
      <c r="BT1036" s="126">
        <v>12</v>
      </c>
      <c r="BU1036" s="126"/>
      <c r="BV1036" s="126">
        <v>10</v>
      </c>
      <c r="BW1036" s="126">
        <v>8</v>
      </c>
      <c r="BX1036" s="126">
        <v>1</v>
      </c>
      <c r="BY1036" s="126">
        <v>0</v>
      </c>
      <c r="BZ1036" s="126">
        <v>39</v>
      </c>
      <c r="CA1036" s="126">
        <v>24</v>
      </c>
      <c r="CB1036" s="126"/>
      <c r="CC1036" s="126"/>
      <c r="CD1036" s="126"/>
      <c r="CE1036" s="126"/>
    </row>
    <row r="1037" spans="1:83" ht="11.25" customHeight="1" x14ac:dyDescent="0.2">
      <c r="A1037" s="126" t="s">
        <v>6227</v>
      </c>
      <c r="B1037" s="20">
        <v>594</v>
      </c>
      <c r="C1037" s="20" t="e">
        <f>VLOOKUP(File2Modul(A1037),ModulVerantwortung,2,FALSE)</f>
        <v>#N/A</v>
      </c>
      <c r="D1037" s="20"/>
      <c r="E1037" s="109" t="s">
        <v>6236</v>
      </c>
      <c r="F1037" s="126">
        <v>1</v>
      </c>
      <c r="G1037" s="126">
        <v>0</v>
      </c>
      <c r="H1037" s="126">
        <v>0</v>
      </c>
      <c r="I1037" s="126">
        <v>1</v>
      </c>
      <c r="J1037" s="126">
        <v>1</v>
      </c>
      <c r="K1037" s="126">
        <v>0</v>
      </c>
      <c r="L1037" s="126">
        <v>0</v>
      </c>
      <c r="M1037" s="143"/>
      <c r="N1037" s="126">
        <v>1</v>
      </c>
      <c r="O1037" s="126"/>
      <c r="Q1037" s="126">
        <v>0</v>
      </c>
      <c r="R1037" s="126"/>
      <c r="S1037" s="126"/>
      <c r="T1037" s="126"/>
      <c r="U1037" s="126">
        <v>1</v>
      </c>
      <c r="V1037" s="126" t="s">
        <v>3507</v>
      </c>
      <c r="W1037" s="126">
        <v>0</v>
      </c>
      <c r="X1037" s="126">
        <v>1</v>
      </c>
      <c r="Y1037" s="126">
        <v>1</v>
      </c>
      <c r="Z1037" s="126">
        <v>0</v>
      </c>
      <c r="AA1037" s="126">
        <v>0</v>
      </c>
      <c r="AB1037" s="126">
        <v>0</v>
      </c>
      <c r="AC1037" s="126">
        <v>0</v>
      </c>
      <c r="AD1037" s="126">
        <v>0</v>
      </c>
      <c r="AE1037" s="126">
        <v>0</v>
      </c>
      <c r="AF1037" s="126">
        <v>1</v>
      </c>
      <c r="AG1037" s="126">
        <v>0</v>
      </c>
      <c r="AH1037" s="126">
        <v>0</v>
      </c>
      <c r="AI1037" s="126">
        <v>1</v>
      </c>
      <c r="AJ1037" s="126"/>
      <c r="AK1037" s="126"/>
      <c r="AL1037" s="126"/>
      <c r="AM1037" s="126"/>
      <c r="AN1037" s="126"/>
      <c r="AO1037" s="126"/>
      <c r="AP1037" s="126"/>
      <c r="AQ1037" s="126"/>
      <c r="AR1037" s="126"/>
      <c r="AS1037" s="126"/>
      <c r="AT1037" s="126"/>
      <c r="AU1037" s="126"/>
      <c r="AV1037" s="126"/>
      <c r="AW1037" s="126"/>
      <c r="AX1037" s="126"/>
      <c r="AY1037" s="126"/>
      <c r="AZ1037" s="126"/>
      <c r="BA1037" s="126"/>
      <c r="BB1037" s="126"/>
      <c r="BC1037" s="126"/>
      <c r="BD1037" s="126"/>
      <c r="BE1037" s="126"/>
      <c r="BF1037" s="126"/>
      <c r="BG1037" s="126"/>
      <c r="BH1037" s="126"/>
      <c r="BI1037" s="126"/>
      <c r="BJ1037" s="126"/>
      <c r="BK1037" s="126"/>
      <c r="BL1037" s="126"/>
      <c r="BM1037" s="126"/>
      <c r="BN1037" s="126"/>
      <c r="BO1037" s="126"/>
      <c r="BP1037" s="126"/>
      <c r="BQ1037" s="126"/>
      <c r="BR1037" s="126">
        <v>7</v>
      </c>
      <c r="BS1037" s="126">
        <v>7</v>
      </c>
      <c r="BT1037" s="126">
        <v>7</v>
      </c>
      <c r="BU1037" s="126"/>
      <c r="BV1037" s="126">
        <v>1</v>
      </c>
      <c r="BW1037" s="126">
        <v>1</v>
      </c>
      <c r="BX1037" s="126">
        <v>1</v>
      </c>
      <c r="BY1037" s="126">
        <v>0</v>
      </c>
      <c r="BZ1037" s="126">
        <v>5</v>
      </c>
      <c r="CA1037" s="126">
        <v>2</v>
      </c>
      <c r="CB1037" s="126"/>
      <c r="CC1037" s="126"/>
      <c r="CD1037" s="126"/>
      <c r="CE1037" s="126"/>
    </row>
    <row r="1038" spans="1:83" ht="11.25" customHeight="1" x14ac:dyDescent="0.2">
      <c r="A1038" s="126" t="s">
        <v>6227</v>
      </c>
      <c r="B1038" s="20">
        <v>605</v>
      </c>
      <c r="C1038" s="20" t="e">
        <f>VLOOKUP(File2Modul(A1038),ModulVerantwortung,2,FALSE)</f>
        <v>#N/A</v>
      </c>
      <c r="D1038" s="20"/>
      <c r="E1038" s="109" t="s">
        <v>6237</v>
      </c>
      <c r="F1038" s="126">
        <v>6</v>
      </c>
      <c r="G1038" s="126">
        <v>3</v>
      </c>
      <c r="H1038" s="126">
        <v>0</v>
      </c>
      <c r="I1038" s="126">
        <v>13</v>
      </c>
      <c r="J1038" s="126">
        <v>1</v>
      </c>
      <c r="K1038" s="126">
        <v>0</v>
      </c>
      <c r="L1038" s="126">
        <v>1</v>
      </c>
      <c r="M1038" s="143" t="s">
        <v>6238</v>
      </c>
      <c r="N1038" s="126">
        <v>17</v>
      </c>
      <c r="O1038" s="126"/>
      <c r="Q1038" s="126">
        <v>0</v>
      </c>
      <c r="R1038" s="126"/>
      <c r="S1038" s="126"/>
      <c r="T1038" s="126"/>
      <c r="U1038" s="126">
        <v>26</v>
      </c>
      <c r="V1038" s="126" t="s">
        <v>3790</v>
      </c>
      <c r="W1038" s="126">
        <v>1</v>
      </c>
      <c r="X1038" s="126">
        <v>7</v>
      </c>
      <c r="Y1038" s="126">
        <v>63</v>
      </c>
      <c r="Z1038" s="126">
        <v>0</v>
      </c>
      <c r="AA1038" s="126">
        <v>0</v>
      </c>
      <c r="AB1038" s="126">
        <v>0</v>
      </c>
      <c r="AC1038" s="126">
        <v>0</v>
      </c>
      <c r="AD1038" s="126">
        <v>0</v>
      </c>
      <c r="AE1038" s="126">
        <v>8</v>
      </c>
      <c r="AF1038" s="126">
        <v>0.5</v>
      </c>
      <c r="AG1038" s="126">
        <v>1</v>
      </c>
      <c r="AH1038" s="126">
        <v>0</v>
      </c>
      <c r="AI1038" s="126">
        <v>1</v>
      </c>
      <c r="AJ1038" s="126"/>
      <c r="AK1038" s="126"/>
      <c r="AL1038" s="126"/>
      <c r="AM1038" s="126"/>
      <c r="AN1038" s="126"/>
      <c r="AO1038" s="126"/>
      <c r="AP1038" s="126"/>
      <c r="AQ1038" s="126"/>
      <c r="AR1038" s="126"/>
      <c r="AS1038" s="126"/>
      <c r="AT1038" s="126"/>
      <c r="AU1038" s="126"/>
      <c r="AV1038" s="126"/>
      <c r="AW1038" s="126"/>
      <c r="AX1038" s="126"/>
      <c r="AY1038" s="126"/>
      <c r="AZ1038" s="126"/>
      <c r="BA1038" s="126"/>
      <c r="BB1038" s="126"/>
      <c r="BC1038" s="126"/>
      <c r="BD1038" s="126"/>
      <c r="BE1038" s="126"/>
      <c r="BF1038" s="126"/>
      <c r="BG1038" s="126"/>
      <c r="BH1038" s="126"/>
      <c r="BI1038" s="126"/>
      <c r="BJ1038" s="126"/>
      <c r="BK1038" s="126"/>
      <c r="BL1038" s="126"/>
      <c r="BM1038" s="126"/>
      <c r="BN1038" s="126"/>
      <c r="BO1038" s="126"/>
      <c r="BP1038" s="126"/>
      <c r="BQ1038" s="126"/>
      <c r="BR1038" s="126">
        <v>11</v>
      </c>
      <c r="BS1038" s="126">
        <v>14</v>
      </c>
      <c r="BT1038" s="126">
        <v>19</v>
      </c>
      <c r="BU1038" s="126"/>
      <c r="BV1038" s="126">
        <v>29</v>
      </c>
      <c r="BW1038" s="126">
        <v>22</v>
      </c>
      <c r="BX1038" s="126">
        <v>1</v>
      </c>
      <c r="BY1038" s="126">
        <v>0</v>
      </c>
      <c r="BZ1038" s="126">
        <v>209</v>
      </c>
      <c r="CA1038" s="126">
        <v>115</v>
      </c>
      <c r="CB1038" s="126"/>
      <c r="CC1038" s="126"/>
      <c r="CD1038" s="126"/>
      <c r="CE1038" s="126"/>
    </row>
    <row r="1039" spans="1:83" ht="11.25" customHeight="1" x14ac:dyDescent="0.2">
      <c r="A1039" s="126" t="s">
        <v>6227</v>
      </c>
      <c r="B1039" s="20">
        <v>682</v>
      </c>
      <c r="C1039" s="20" t="e">
        <f>VLOOKUP(File2Modul(A1039),ModulVerantwortung,2,FALSE)</f>
        <v>#N/A</v>
      </c>
      <c r="D1039" s="20"/>
      <c r="E1039" s="109" t="s">
        <v>6239</v>
      </c>
      <c r="F1039" s="126">
        <v>1</v>
      </c>
      <c r="G1039" s="126">
        <v>0</v>
      </c>
      <c r="H1039" s="126">
        <v>0</v>
      </c>
      <c r="I1039" s="126">
        <v>1</v>
      </c>
      <c r="J1039" s="126">
        <v>1</v>
      </c>
      <c r="K1039" s="126">
        <v>0</v>
      </c>
      <c r="L1039" s="126">
        <v>0</v>
      </c>
      <c r="M1039" s="143"/>
      <c r="N1039" s="126">
        <v>1</v>
      </c>
      <c r="O1039" s="126"/>
      <c r="Q1039" s="126">
        <v>0</v>
      </c>
      <c r="R1039" s="126"/>
      <c r="S1039" s="126"/>
      <c r="T1039" s="126"/>
      <c r="U1039" s="126">
        <v>1</v>
      </c>
      <c r="V1039" s="126" t="s">
        <v>3507</v>
      </c>
      <c r="W1039" s="126">
        <v>0</v>
      </c>
      <c r="X1039" s="126">
        <v>1</v>
      </c>
      <c r="Y1039" s="126">
        <v>1</v>
      </c>
      <c r="Z1039" s="126">
        <v>0</v>
      </c>
      <c r="AA1039" s="126">
        <v>0</v>
      </c>
      <c r="AB1039" s="126">
        <v>0</v>
      </c>
      <c r="AC1039" s="126">
        <v>0</v>
      </c>
      <c r="AD1039" s="126">
        <v>0</v>
      </c>
      <c r="AE1039" s="126">
        <v>0</v>
      </c>
      <c r="AF1039" s="126">
        <v>1</v>
      </c>
      <c r="AG1039" s="126">
        <v>0</v>
      </c>
      <c r="AH1039" s="126">
        <v>0</v>
      </c>
      <c r="AI1039" s="126">
        <v>1</v>
      </c>
      <c r="AJ1039" s="126"/>
      <c r="AK1039" s="126"/>
      <c r="AL1039" s="126"/>
      <c r="AM1039" s="126"/>
      <c r="AN1039" s="126"/>
      <c r="AO1039" s="126"/>
      <c r="AP1039" s="126"/>
      <c r="AQ1039" s="126"/>
      <c r="AR1039" s="126"/>
      <c r="AS1039" s="126"/>
      <c r="AT1039" s="126"/>
      <c r="AU1039" s="126"/>
      <c r="AV1039" s="126"/>
      <c r="AW1039" s="126"/>
      <c r="AX1039" s="126"/>
      <c r="AY1039" s="126"/>
      <c r="AZ1039" s="126"/>
      <c r="BA1039" s="126"/>
      <c r="BB1039" s="126"/>
      <c r="BC1039" s="126"/>
      <c r="BD1039" s="126"/>
      <c r="BE1039" s="126"/>
      <c r="BF1039" s="126"/>
      <c r="BG1039" s="126"/>
      <c r="BH1039" s="126"/>
      <c r="BI1039" s="126"/>
      <c r="BJ1039" s="126"/>
      <c r="BK1039" s="126"/>
      <c r="BL1039" s="126"/>
      <c r="BM1039" s="126"/>
      <c r="BN1039" s="126"/>
      <c r="BO1039" s="126"/>
      <c r="BP1039" s="126"/>
      <c r="BQ1039" s="126"/>
      <c r="BR1039" s="126">
        <v>5</v>
      </c>
      <c r="BS1039" s="126">
        <v>5</v>
      </c>
      <c r="BT1039" s="126">
        <v>5</v>
      </c>
      <c r="BU1039" s="126"/>
      <c r="BV1039" s="126">
        <v>1</v>
      </c>
      <c r="BW1039" s="126">
        <v>1</v>
      </c>
      <c r="BX1039" s="126">
        <v>1</v>
      </c>
      <c r="BY1039" s="126">
        <v>0</v>
      </c>
      <c r="BZ1039" s="126">
        <v>4</v>
      </c>
      <c r="CA1039" s="126">
        <v>1</v>
      </c>
      <c r="CB1039" s="126"/>
      <c r="CC1039" s="126"/>
      <c r="CD1039" s="126"/>
      <c r="CE1039" s="126"/>
    </row>
    <row r="1040" spans="1:83" ht="11.25" customHeight="1" x14ac:dyDescent="0.2">
      <c r="A1040" s="126" t="s">
        <v>6227</v>
      </c>
      <c r="B1040" s="20">
        <v>697</v>
      </c>
      <c r="C1040" s="20" t="e">
        <f>VLOOKUP(File2Modul(A1040),ModulVerantwortung,2,FALSE)</f>
        <v>#N/A</v>
      </c>
      <c r="D1040" s="20"/>
      <c r="E1040" s="109" t="s">
        <v>6240</v>
      </c>
      <c r="F1040" s="126">
        <v>2</v>
      </c>
      <c r="G1040" s="126">
        <v>1</v>
      </c>
      <c r="H1040" s="126">
        <v>0</v>
      </c>
      <c r="I1040" s="126">
        <v>2</v>
      </c>
      <c r="J1040" s="126">
        <v>1</v>
      </c>
      <c r="K1040" s="126">
        <v>0</v>
      </c>
      <c r="L1040" s="126">
        <v>1</v>
      </c>
      <c r="M1040" s="143" t="s">
        <v>6241</v>
      </c>
      <c r="N1040" s="126">
        <v>4</v>
      </c>
      <c r="O1040" s="126"/>
      <c r="Q1040" s="126">
        <v>0</v>
      </c>
      <c r="R1040" s="126"/>
      <c r="S1040" s="126"/>
      <c r="T1040" s="126"/>
      <c r="U1040" s="126">
        <v>5</v>
      </c>
      <c r="V1040" s="126" t="s">
        <v>3513</v>
      </c>
      <c r="W1040" s="126">
        <v>1</v>
      </c>
      <c r="X1040" s="126">
        <v>3</v>
      </c>
      <c r="Y1040" s="126">
        <v>14</v>
      </c>
      <c r="Z1040" s="126">
        <v>0</v>
      </c>
      <c r="AA1040" s="126">
        <v>0</v>
      </c>
      <c r="AB1040" s="126">
        <v>0</v>
      </c>
      <c r="AC1040" s="126">
        <v>0</v>
      </c>
      <c r="AD1040" s="126">
        <v>0</v>
      </c>
      <c r="AE1040" s="126">
        <v>1</v>
      </c>
      <c r="AF1040" s="126">
        <v>0.4</v>
      </c>
      <c r="AG1040" s="126">
        <v>0</v>
      </c>
      <c r="AH1040" s="126">
        <v>0</v>
      </c>
      <c r="AI1040" s="126">
        <v>1</v>
      </c>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v>5</v>
      </c>
      <c r="BS1040" s="126">
        <v>7</v>
      </c>
      <c r="BT1040" s="126">
        <v>9</v>
      </c>
      <c r="BU1040" s="126"/>
      <c r="BV1040" s="126">
        <v>7</v>
      </c>
      <c r="BW1040" s="126">
        <v>5</v>
      </c>
      <c r="BX1040" s="126">
        <v>1</v>
      </c>
      <c r="BY1040" s="126">
        <v>0</v>
      </c>
      <c r="BZ1040" s="126">
        <v>26</v>
      </c>
      <c r="CA1040" s="126">
        <v>13</v>
      </c>
      <c r="CB1040" s="126"/>
      <c r="CC1040" s="126"/>
      <c r="CD1040" s="126"/>
      <c r="CE1040" s="126"/>
    </row>
    <row r="1041" spans="1:83" ht="11.25" customHeight="1" x14ac:dyDescent="0.2">
      <c r="A1041" s="126" t="s">
        <v>6227</v>
      </c>
      <c r="B1041" s="20">
        <v>721</v>
      </c>
      <c r="C1041" s="20" t="e">
        <f>VLOOKUP(File2Modul(A1041),ModulVerantwortung,2,FALSE)</f>
        <v>#N/A</v>
      </c>
      <c r="D1041" s="20"/>
      <c r="E1041" s="109" t="s">
        <v>6242</v>
      </c>
      <c r="F1041" s="126">
        <v>1</v>
      </c>
      <c r="G1041" s="126">
        <v>0</v>
      </c>
      <c r="H1041" s="126">
        <v>0</v>
      </c>
      <c r="I1041" s="126">
        <v>1</v>
      </c>
      <c r="J1041" s="126">
        <v>1</v>
      </c>
      <c r="K1041" s="126">
        <v>0</v>
      </c>
      <c r="L1041" s="126">
        <v>0</v>
      </c>
      <c r="M1041" s="143"/>
      <c r="N1041" s="126">
        <v>1</v>
      </c>
      <c r="O1041" s="126"/>
      <c r="Q1041" s="126">
        <v>0</v>
      </c>
      <c r="R1041" s="126"/>
      <c r="S1041" s="126"/>
      <c r="T1041" s="126"/>
      <c r="U1041" s="126">
        <v>1</v>
      </c>
      <c r="V1041" s="126" t="s">
        <v>3507</v>
      </c>
      <c r="W1041" s="126">
        <v>0</v>
      </c>
      <c r="X1041" s="126">
        <v>1</v>
      </c>
      <c r="Y1041" s="126">
        <v>1</v>
      </c>
      <c r="Z1041" s="126">
        <v>0</v>
      </c>
      <c r="AA1041" s="126">
        <v>0</v>
      </c>
      <c r="AB1041" s="126">
        <v>0</v>
      </c>
      <c r="AC1041" s="126">
        <v>0</v>
      </c>
      <c r="AD1041" s="126">
        <v>0</v>
      </c>
      <c r="AE1041" s="126">
        <v>0</v>
      </c>
      <c r="AF1041" s="126">
        <v>1</v>
      </c>
      <c r="AG1041" s="126">
        <v>0</v>
      </c>
      <c r="AH1041" s="126">
        <v>0</v>
      </c>
      <c r="AI1041" s="126">
        <v>1</v>
      </c>
      <c r="AJ1041" s="126"/>
      <c r="AK1041" s="126"/>
      <c r="AL1041" s="126"/>
      <c r="AM1041" s="126"/>
      <c r="AN1041" s="126"/>
      <c r="AO1041" s="126"/>
      <c r="AP1041" s="126"/>
      <c r="AQ1041" s="126"/>
      <c r="AR1041" s="126"/>
      <c r="AS1041" s="126"/>
      <c r="AT1041" s="126"/>
      <c r="AU1041" s="126"/>
      <c r="AV1041" s="126"/>
      <c r="AW1041" s="126"/>
      <c r="AX1041" s="126"/>
      <c r="AY1041" s="126"/>
      <c r="AZ1041" s="126"/>
      <c r="BA1041" s="126"/>
      <c r="BB1041" s="126"/>
      <c r="BC1041" s="126"/>
      <c r="BD1041" s="126"/>
      <c r="BE1041" s="126"/>
      <c r="BF1041" s="126"/>
      <c r="BG1041" s="126"/>
      <c r="BH1041" s="126"/>
      <c r="BI1041" s="126"/>
      <c r="BJ1041" s="126"/>
      <c r="BK1041" s="126"/>
      <c r="BL1041" s="126"/>
      <c r="BM1041" s="126"/>
      <c r="BN1041" s="126"/>
      <c r="BO1041" s="126"/>
      <c r="BP1041" s="126"/>
      <c r="BQ1041" s="126"/>
      <c r="BR1041" s="126">
        <v>5</v>
      </c>
      <c r="BS1041" s="126">
        <v>5</v>
      </c>
      <c r="BT1041" s="126">
        <v>5</v>
      </c>
      <c r="BU1041" s="126"/>
      <c r="BV1041" s="126">
        <v>1</v>
      </c>
      <c r="BW1041" s="126">
        <v>1</v>
      </c>
      <c r="BX1041" s="126">
        <v>1</v>
      </c>
      <c r="BY1041" s="126">
        <v>0</v>
      </c>
      <c r="BZ1041" s="126">
        <v>4</v>
      </c>
      <c r="CA1041" s="126">
        <v>1</v>
      </c>
      <c r="CB1041" s="126"/>
      <c r="CC1041" s="126"/>
      <c r="CD1041" s="126"/>
      <c r="CE1041" s="126"/>
    </row>
    <row r="1042" spans="1:83" ht="11.25" customHeight="1" x14ac:dyDescent="0.2">
      <c r="A1042" s="126" t="s">
        <v>6227</v>
      </c>
      <c r="B1042" s="20">
        <v>732</v>
      </c>
      <c r="C1042" s="20" t="e">
        <f>VLOOKUP(File2Modul(A1042),ModulVerantwortung,2,FALSE)</f>
        <v>#N/A</v>
      </c>
      <c r="D1042" s="20"/>
      <c r="E1042" s="109" t="s">
        <v>6243</v>
      </c>
      <c r="F1042" s="126">
        <v>3</v>
      </c>
      <c r="G1042" s="126">
        <v>2</v>
      </c>
      <c r="H1042" s="126">
        <v>0</v>
      </c>
      <c r="I1042" s="126">
        <v>3</v>
      </c>
      <c r="J1042" s="126">
        <v>0</v>
      </c>
      <c r="K1042" s="126">
        <v>0</v>
      </c>
      <c r="L1042" s="126">
        <v>1</v>
      </c>
      <c r="M1042" s="143" t="s">
        <v>6244</v>
      </c>
      <c r="N1042" s="126">
        <v>6</v>
      </c>
      <c r="O1042" s="126"/>
      <c r="Q1042" s="126">
        <v>1</v>
      </c>
      <c r="R1042" s="126"/>
      <c r="S1042" s="126"/>
      <c r="T1042" s="126"/>
      <c r="U1042" s="126">
        <v>7</v>
      </c>
      <c r="V1042" s="126" t="s">
        <v>3516</v>
      </c>
      <c r="W1042" s="126">
        <v>1</v>
      </c>
      <c r="X1042" s="126">
        <v>4</v>
      </c>
      <c r="Y1042" s="126">
        <v>22</v>
      </c>
      <c r="Z1042" s="126">
        <v>0</v>
      </c>
      <c r="AA1042" s="126">
        <v>0</v>
      </c>
      <c r="AB1042" s="126">
        <v>0</v>
      </c>
      <c r="AC1042" s="126">
        <v>0</v>
      </c>
      <c r="AD1042" s="126">
        <v>0</v>
      </c>
      <c r="AE1042" s="126">
        <v>2</v>
      </c>
      <c r="AF1042" s="126">
        <v>0.43</v>
      </c>
      <c r="AG1042" s="126">
        <v>0</v>
      </c>
      <c r="AH1042" s="126">
        <v>0</v>
      </c>
      <c r="AI1042" s="126">
        <v>1</v>
      </c>
      <c r="AJ1042" s="126"/>
      <c r="AK1042" s="126"/>
      <c r="AL1042" s="126"/>
      <c r="AM1042" s="126"/>
      <c r="AN1042" s="126"/>
      <c r="AO1042" s="126"/>
      <c r="AP1042" s="126"/>
      <c r="AQ1042" s="126"/>
      <c r="AR1042" s="126"/>
      <c r="AS1042" s="126"/>
      <c r="AT1042" s="126"/>
      <c r="AU1042" s="126"/>
      <c r="AV1042" s="126"/>
      <c r="AW1042" s="126"/>
      <c r="AX1042" s="126"/>
      <c r="AY1042" s="126"/>
      <c r="AZ1042" s="126"/>
      <c r="BA1042" s="126"/>
      <c r="BB1042" s="126"/>
      <c r="BC1042" s="126"/>
      <c r="BD1042" s="126"/>
      <c r="BE1042" s="126"/>
      <c r="BF1042" s="126"/>
      <c r="BG1042" s="126"/>
      <c r="BH1042" s="126"/>
      <c r="BI1042" s="126"/>
      <c r="BJ1042" s="126"/>
      <c r="BK1042" s="126"/>
      <c r="BL1042" s="126"/>
      <c r="BM1042" s="126"/>
      <c r="BN1042" s="126"/>
      <c r="BO1042" s="126"/>
      <c r="BP1042" s="126"/>
      <c r="BQ1042" s="126"/>
      <c r="BR1042" s="126">
        <v>7</v>
      </c>
      <c r="BS1042" s="126">
        <v>9</v>
      </c>
      <c r="BT1042" s="126">
        <v>11</v>
      </c>
      <c r="BU1042" s="126"/>
      <c r="BV1042" s="126">
        <v>9</v>
      </c>
      <c r="BW1042" s="126">
        <v>7</v>
      </c>
      <c r="BX1042" s="126">
        <v>1</v>
      </c>
      <c r="BY1042" s="126">
        <v>0</v>
      </c>
      <c r="BZ1042" s="126">
        <v>43</v>
      </c>
      <c r="CA1042" s="126">
        <v>25</v>
      </c>
      <c r="CB1042" s="126"/>
      <c r="CC1042" s="126"/>
      <c r="CD1042" s="126"/>
      <c r="CE1042" s="126"/>
    </row>
    <row r="1043" spans="1:83" ht="11.25" customHeight="1" x14ac:dyDescent="0.2">
      <c r="A1043" s="126" t="s">
        <v>6227</v>
      </c>
      <c r="B1043" s="20">
        <v>764</v>
      </c>
      <c r="C1043" s="20" t="e">
        <f>VLOOKUP(File2Modul(A1043),ModulVerantwortung,2,FALSE)</f>
        <v>#N/A</v>
      </c>
      <c r="D1043" s="20"/>
      <c r="E1043" s="109" t="s">
        <v>6245</v>
      </c>
      <c r="F1043" s="126">
        <v>2</v>
      </c>
      <c r="G1043" s="126">
        <v>1</v>
      </c>
      <c r="H1043" s="126">
        <v>0</v>
      </c>
      <c r="I1043" s="126">
        <v>2</v>
      </c>
      <c r="J1043" s="126">
        <v>0</v>
      </c>
      <c r="K1043" s="126">
        <v>0</v>
      </c>
      <c r="L1043" s="126">
        <v>0</v>
      </c>
      <c r="M1043" s="143"/>
      <c r="N1043" s="126">
        <v>4</v>
      </c>
      <c r="O1043" s="126"/>
      <c r="Q1043" s="126">
        <v>0</v>
      </c>
      <c r="R1043" s="126"/>
      <c r="S1043" s="126"/>
      <c r="T1043" s="126"/>
      <c r="U1043" s="126">
        <v>4</v>
      </c>
      <c r="V1043" s="126" t="s">
        <v>3513</v>
      </c>
      <c r="W1043" s="126">
        <v>0</v>
      </c>
      <c r="X1043" s="126">
        <v>2</v>
      </c>
      <c r="Y1043" s="126">
        <v>11</v>
      </c>
      <c r="Z1043" s="126">
        <v>0</v>
      </c>
      <c r="AA1043" s="126">
        <v>0</v>
      </c>
      <c r="AB1043" s="126">
        <v>0</v>
      </c>
      <c r="AC1043" s="126">
        <v>0</v>
      </c>
      <c r="AD1043" s="126">
        <v>0</v>
      </c>
      <c r="AE1043" s="126">
        <v>1</v>
      </c>
      <c r="AF1043" s="126">
        <v>0.5</v>
      </c>
      <c r="AG1043" s="126">
        <v>0</v>
      </c>
      <c r="AH1043" s="126">
        <v>0</v>
      </c>
      <c r="AI1043" s="126">
        <v>1</v>
      </c>
      <c r="AJ1043" s="126"/>
      <c r="AK1043" s="126"/>
      <c r="AL1043" s="126"/>
      <c r="AM1043" s="126"/>
      <c r="AN1043" s="126"/>
      <c r="AO1043" s="126"/>
      <c r="AP1043" s="126"/>
      <c r="AQ1043" s="126"/>
      <c r="AR1043" s="126"/>
      <c r="AS1043" s="126"/>
      <c r="AT1043" s="126"/>
      <c r="AU1043" s="126"/>
      <c r="AV1043" s="126"/>
      <c r="AW1043" s="126"/>
      <c r="AX1043" s="126"/>
      <c r="AY1043" s="126"/>
      <c r="AZ1043" s="126"/>
      <c r="BA1043" s="126"/>
      <c r="BB1043" s="126"/>
      <c r="BC1043" s="126"/>
      <c r="BD1043" s="126"/>
      <c r="BE1043" s="126"/>
      <c r="BF1043" s="126"/>
      <c r="BG1043" s="126"/>
      <c r="BH1043" s="126"/>
      <c r="BI1043" s="126"/>
      <c r="BJ1043" s="126"/>
      <c r="BK1043" s="126"/>
      <c r="BL1043" s="126"/>
      <c r="BM1043" s="126"/>
      <c r="BN1043" s="126"/>
      <c r="BO1043" s="126"/>
      <c r="BP1043" s="126"/>
      <c r="BQ1043" s="126"/>
      <c r="BR1043" s="126">
        <v>6</v>
      </c>
      <c r="BS1043" s="126">
        <v>7</v>
      </c>
      <c r="BT1043" s="126">
        <v>9</v>
      </c>
      <c r="BU1043" s="126"/>
      <c r="BV1043" s="126">
        <v>6</v>
      </c>
      <c r="BW1043" s="126">
        <v>5</v>
      </c>
      <c r="BX1043" s="126">
        <v>1</v>
      </c>
      <c r="BY1043" s="126">
        <v>0</v>
      </c>
      <c r="BZ1043" s="126">
        <v>23</v>
      </c>
      <c r="CA1043" s="126">
        <v>16</v>
      </c>
      <c r="CB1043" s="126"/>
      <c r="CC1043" s="126"/>
      <c r="CD1043" s="126"/>
      <c r="CE1043" s="126"/>
    </row>
    <row r="1044" spans="1:83" ht="11.25" customHeight="1" x14ac:dyDescent="0.2">
      <c r="A1044" s="126" t="s">
        <v>6227</v>
      </c>
      <c r="B1044" s="20">
        <v>786</v>
      </c>
      <c r="C1044" s="20" t="e">
        <f>VLOOKUP(File2Modul(A1044),ModulVerantwortung,2,FALSE)</f>
        <v>#N/A</v>
      </c>
      <c r="D1044" s="20"/>
      <c r="E1044" s="109" t="s">
        <v>6246</v>
      </c>
      <c r="F1044" s="126">
        <v>3</v>
      </c>
      <c r="G1044" s="126">
        <v>1</v>
      </c>
      <c r="H1044" s="126">
        <v>0</v>
      </c>
      <c r="I1044" s="126">
        <v>3</v>
      </c>
      <c r="J1044" s="126">
        <v>0</v>
      </c>
      <c r="K1044" s="126">
        <v>1</v>
      </c>
      <c r="L1044" s="126">
        <v>2</v>
      </c>
      <c r="M1044" s="143" t="s">
        <v>6247</v>
      </c>
      <c r="N1044" s="126">
        <v>7</v>
      </c>
      <c r="O1044" s="126"/>
      <c r="Q1044" s="126">
        <v>0</v>
      </c>
      <c r="R1044" s="126"/>
      <c r="S1044" s="126"/>
      <c r="T1044" s="126"/>
      <c r="U1044" s="126">
        <v>12</v>
      </c>
      <c r="V1044" s="126" t="s">
        <v>3516</v>
      </c>
      <c r="W1044" s="126">
        <v>3</v>
      </c>
      <c r="X1044" s="126">
        <v>6</v>
      </c>
      <c r="Y1044" s="126">
        <v>22</v>
      </c>
      <c r="Z1044" s="126">
        <v>0</v>
      </c>
      <c r="AA1044" s="126">
        <v>0</v>
      </c>
      <c r="AB1044" s="126">
        <v>0</v>
      </c>
      <c r="AC1044" s="126">
        <v>0</v>
      </c>
      <c r="AD1044" s="126">
        <v>0</v>
      </c>
      <c r="AE1044" s="126">
        <v>0</v>
      </c>
      <c r="AF1044" s="126">
        <v>0.25</v>
      </c>
      <c r="AG1044" s="126">
        <v>0</v>
      </c>
      <c r="AH1044" s="126">
        <v>0</v>
      </c>
      <c r="AI1044" s="126">
        <v>1</v>
      </c>
      <c r="AJ1044" s="126"/>
      <c r="AK1044" s="126"/>
      <c r="AL1044" s="126"/>
      <c r="AM1044" s="126"/>
      <c r="AN1044" s="126"/>
      <c r="AO1044" s="126"/>
      <c r="AP1044" s="126"/>
      <c r="AQ1044" s="126"/>
      <c r="AR1044" s="126"/>
      <c r="AS1044" s="126"/>
      <c r="AT1044" s="126"/>
      <c r="AU1044" s="126"/>
      <c r="AV1044" s="126"/>
      <c r="AW1044" s="126"/>
      <c r="AX1044" s="126"/>
      <c r="AY1044" s="126"/>
      <c r="AZ1044" s="126"/>
      <c r="BA1044" s="126"/>
      <c r="BB1044" s="126"/>
      <c r="BC1044" s="126"/>
      <c r="BD1044" s="126"/>
      <c r="BE1044" s="126"/>
      <c r="BF1044" s="126"/>
      <c r="BG1044" s="126"/>
      <c r="BH1044" s="126"/>
      <c r="BI1044" s="126"/>
      <c r="BJ1044" s="126"/>
      <c r="BK1044" s="126"/>
      <c r="BL1044" s="126"/>
      <c r="BM1044" s="126"/>
      <c r="BN1044" s="126"/>
      <c r="BO1044" s="126"/>
      <c r="BP1044" s="126"/>
      <c r="BQ1044" s="126"/>
      <c r="BR1044" s="126">
        <v>3</v>
      </c>
      <c r="BS1044" s="126">
        <v>7</v>
      </c>
      <c r="BT1044" s="126">
        <v>7</v>
      </c>
      <c r="BU1044" s="126"/>
      <c r="BV1044" s="126">
        <v>13</v>
      </c>
      <c r="BW1044" s="126">
        <v>7</v>
      </c>
      <c r="BX1044" s="126">
        <v>1</v>
      </c>
      <c r="BY1044" s="126">
        <v>3</v>
      </c>
      <c r="BZ1044" s="126">
        <v>35</v>
      </c>
      <c r="CA1044" s="126">
        <v>14</v>
      </c>
      <c r="CB1044" s="126"/>
      <c r="CC1044" s="126"/>
      <c r="CD1044" s="126"/>
      <c r="CE1044" s="126"/>
    </row>
    <row r="1045" spans="1:83" ht="11.25" customHeight="1" x14ac:dyDescent="0.2">
      <c r="A1045" s="126" t="s">
        <v>6227</v>
      </c>
      <c r="B1045" s="20">
        <v>0</v>
      </c>
      <c r="C1045" s="20" t="e">
        <f>VLOOKUP(File2Modul(A1045),ModulVerantwortung,2,FALSE)</f>
        <v>#N/A</v>
      </c>
      <c r="D1045" s="20"/>
      <c r="E1045" s="109" t="s">
        <v>6227</v>
      </c>
      <c r="F1045" s="126"/>
      <c r="G1045" s="126"/>
      <c r="H1045" s="126"/>
      <c r="I1045" s="126"/>
      <c r="J1045" s="126"/>
      <c r="K1045" s="126"/>
      <c r="L1045" s="126"/>
      <c r="M1045" s="143"/>
      <c r="N1045" s="126"/>
      <c r="O1045" s="126">
        <f>IF(ISNUMBER(T1045),IF(T1045&lt;&gt;0,S1045/T1045,O$23),"")</f>
        <v>0.96250000000000002</v>
      </c>
      <c r="P1045">
        <f>IF(AND(ISNUMBER(AQ1045),ISNUMBER(AR1045)),IF(OR(AQ1045&lt;&gt;0,AR1045&lt;&gt;0),(T1045+BG1045)/(AQ1045+AR1045),P$23),"")</f>
        <v>46438.821428571428</v>
      </c>
      <c r="Q1045" s="126"/>
      <c r="R1045" s="126"/>
      <c r="S1045" s="126">
        <v>77</v>
      </c>
      <c r="T1045" s="126">
        <v>80</v>
      </c>
      <c r="U1045" s="126"/>
      <c r="V1045" s="126"/>
      <c r="W1045" s="126"/>
      <c r="X1045" s="126"/>
      <c r="Y1045" s="126"/>
      <c r="Z1045" s="126"/>
      <c r="AA1045" s="126"/>
      <c r="AB1045" s="126"/>
      <c r="AC1045" s="126"/>
      <c r="AD1045" s="126"/>
      <c r="AE1045" s="126"/>
      <c r="AF1045" s="126"/>
      <c r="AG1045" s="126"/>
      <c r="AH1045" s="126"/>
      <c r="AI1045" s="126"/>
      <c r="AJ1045" s="126" t="s">
        <v>3502</v>
      </c>
      <c r="AK1045" s="126">
        <v>7</v>
      </c>
      <c r="AL1045" s="126">
        <v>2</v>
      </c>
      <c r="AM1045" s="126">
        <v>12</v>
      </c>
      <c r="AN1045" s="126">
        <v>8</v>
      </c>
      <c r="AO1045" s="126" t="s">
        <v>3503</v>
      </c>
      <c r="AP1045" s="126">
        <v>87</v>
      </c>
      <c r="AQ1045" s="126">
        <v>37</v>
      </c>
      <c r="AR1045" s="126">
        <v>103</v>
      </c>
      <c r="AS1045" s="126">
        <v>6501702</v>
      </c>
      <c r="AT1045" s="126">
        <v>773</v>
      </c>
      <c r="AU1045" s="126">
        <v>881</v>
      </c>
      <c r="AV1045" s="126">
        <v>3145</v>
      </c>
      <c r="AW1045" s="126">
        <v>80425.53</v>
      </c>
      <c r="AX1045" s="126">
        <v>1000000000</v>
      </c>
      <c r="AY1045" s="126">
        <v>46352474</v>
      </c>
      <c r="AZ1045" s="126">
        <v>621320397.38</v>
      </c>
      <c r="BA1045" s="126">
        <v>8.1</v>
      </c>
      <c r="BB1045" s="126">
        <v>100</v>
      </c>
      <c r="BC1045" s="126">
        <v>240424</v>
      </c>
      <c r="BD1045" s="126">
        <v>810</v>
      </c>
      <c r="BE1045" s="126">
        <v>180</v>
      </c>
      <c r="BF1045" s="126">
        <v>339</v>
      </c>
      <c r="BG1045" s="126">
        <v>6501355</v>
      </c>
      <c r="BH1045" s="126">
        <v>57</v>
      </c>
      <c r="BI1045" s="126" t="s">
        <v>3504</v>
      </c>
      <c r="BJ1045" s="126">
        <v>1.9239999999999999</v>
      </c>
      <c r="BK1045" s="126">
        <v>2.3690000000000002</v>
      </c>
      <c r="BL1045" s="126">
        <v>2.7959999999999998</v>
      </c>
      <c r="BM1045" s="126">
        <v>3.206</v>
      </c>
      <c r="BN1045" s="126">
        <v>3.3809999999999998</v>
      </c>
      <c r="BO1045" s="126">
        <v>3.4740000000000002</v>
      </c>
      <c r="BP1045" s="126" t="s">
        <v>3505</v>
      </c>
      <c r="BQ1045" s="126">
        <v>2.7909999999999999</v>
      </c>
      <c r="BR1045" s="126"/>
      <c r="BS1045" s="126"/>
      <c r="BT1045" s="126"/>
      <c r="BU1045" s="126"/>
      <c r="BV1045" s="126"/>
      <c r="BW1045" s="126"/>
      <c r="BX1045" s="126"/>
      <c r="BY1045" s="126"/>
      <c r="BZ1045" s="126"/>
      <c r="CA1045" s="126"/>
      <c r="CB1045" s="126"/>
      <c r="CC1045" s="126"/>
      <c r="CD1045" s="126"/>
      <c r="CE1045" s="126"/>
    </row>
    <row r="1046" spans="1:83" ht="11.25" customHeight="1" x14ac:dyDescent="0.2">
      <c r="A1046" s="126" t="s">
        <v>6248</v>
      </c>
      <c r="B1046" s="20">
        <v>574</v>
      </c>
      <c r="C1046" s="20" t="e">
        <f>VLOOKUP(File2Modul(A1046),ModulVerantwortung,2,FALSE)</f>
        <v>#N/A</v>
      </c>
      <c r="D1046" s="20"/>
      <c r="E1046" s="109" t="s">
        <v>6249</v>
      </c>
      <c r="F1046" s="126">
        <v>8</v>
      </c>
      <c r="G1046" s="126">
        <v>4</v>
      </c>
      <c r="H1046" s="126">
        <v>0</v>
      </c>
      <c r="I1046" s="126">
        <v>13</v>
      </c>
      <c r="J1046" s="126">
        <v>1</v>
      </c>
      <c r="K1046" s="126">
        <v>0</v>
      </c>
      <c r="L1046" s="126">
        <v>5</v>
      </c>
      <c r="M1046" s="143" t="s">
        <v>6250</v>
      </c>
      <c r="N1046" s="126">
        <v>21</v>
      </c>
      <c r="O1046" s="126"/>
      <c r="Q1046" s="126">
        <v>1</v>
      </c>
      <c r="R1046" s="126"/>
      <c r="S1046" s="126"/>
      <c r="T1046" s="126"/>
      <c r="U1046" s="126">
        <v>31</v>
      </c>
      <c r="V1046" s="126" t="s">
        <v>3810</v>
      </c>
      <c r="W1046" s="126">
        <v>5</v>
      </c>
      <c r="X1046" s="126">
        <v>13</v>
      </c>
      <c r="Y1046" s="126">
        <v>79</v>
      </c>
      <c r="Z1046" s="126">
        <v>0</v>
      </c>
      <c r="AA1046" s="126">
        <v>0</v>
      </c>
      <c r="AB1046" s="126">
        <v>0</v>
      </c>
      <c r="AC1046" s="126">
        <v>0</v>
      </c>
      <c r="AD1046" s="126">
        <v>0</v>
      </c>
      <c r="AE1046" s="126">
        <v>3</v>
      </c>
      <c r="AF1046" s="126">
        <v>0.42</v>
      </c>
      <c r="AG1046" s="126">
        <v>1</v>
      </c>
      <c r="AH1046" s="126">
        <v>0</v>
      </c>
      <c r="AI1046" s="126">
        <v>1</v>
      </c>
      <c r="AJ1046" s="126"/>
      <c r="AK1046" s="126"/>
      <c r="AL1046" s="126"/>
      <c r="AM1046" s="126"/>
      <c r="AN1046" s="126"/>
      <c r="AO1046" s="126"/>
      <c r="AP1046" s="126"/>
      <c r="AQ1046" s="126"/>
      <c r="AR1046" s="126"/>
      <c r="AS1046" s="126"/>
      <c r="AT1046" s="126"/>
      <c r="AU1046" s="126"/>
      <c r="AV1046" s="126"/>
      <c r="AW1046" s="126"/>
      <c r="AX1046" s="126"/>
      <c r="AY1046" s="126"/>
      <c r="AZ1046" s="126"/>
      <c r="BA1046" s="126"/>
      <c r="BB1046" s="126"/>
      <c r="BC1046" s="126"/>
      <c r="BD1046" s="126"/>
      <c r="BE1046" s="126"/>
      <c r="BF1046" s="126"/>
      <c r="BG1046" s="126"/>
      <c r="BH1046" s="126"/>
      <c r="BI1046" s="126"/>
      <c r="BJ1046" s="126"/>
      <c r="BK1046" s="126"/>
      <c r="BL1046" s="126"/>
      <c r="BM1046" s="126"/>
      <c r="BN1046" s="126"/>
      <c r="BO1046" s="126"/>
      <c r="BP1046" s="126"/>
      <c r="BQ1046" s="126"/>
      <c r="BR1046" s="126">
        <v>3</v>
      </c>
      <c r="BS1046" s="126">
        <v>5</v>
      </c>
      <c r="BT1046" s="126">
        <v>6</v>
      </c>
      <c r="BU1046" s="126"/>
      <c r="BV1046" s="126">
        <v>38</v>
      </c>
      <c r="BW1046" s="126">
        <v>24</v>
      </c>
      <c r="BX1046" s="126">
        <v>1</v>
      </c>
      <c r="BY1046" s="126">
        <v>3</v>
      </c>
      <c r="BZ1046" s="126">
        <v>96</v>
      </c>
      <c r="CA1046" s="126">
        <v>46</v>
      </c>
      <c r="CB1046" s="126"/>
      <c r="CC1046" s="126"/>
      <c r="CD1046" s="126"/>
      <c r="CE1046" s="126"/>
    </row>
    <row r="1047" spans="1:83" ht="11.25" customHeight="1" x14ac:dyDescent="0.2">
      <c r="A1047" s="126" t="s">
        <v>6248</v>
      </c>
      <c r="B1047" s="20">
        <v>665</v>
      </c>
      <c r="C1047" s="20" t="e">
        <f>VLOOKUP(File2Modul(A1047),ModulVerantwortung,2,FALSE)</f>
        <v>#N/A</v>
      </c>
      <c r="D1047" s="20"/>
      <c r="E1047" s="109" t="s">
        <v>6251</v>
      </c>
      <c r="F1047" s="126">
        <v>1</v>
      </c>
      <c r="G1047" s="126">
        <v>0</v>
      </c>
      <c r="H1047" s="126">
        <v>0</v>
      </c>
      <c r="I1047" s="126">
        <v>1</v>
      </c>
      <c r="J1047" s="126">
        <v>0</v>
      </c>
      <c r="K1047" s="126">
        <v>0</v>
      </c>
      <c r="L1047" s="126">
        <v>1</v>
      </c>
      <c r="M1047" s="143" t="s">
        <v>6252</v>
      </c>
      <c r="N1047" s="126">
        <v>1</v>
      </c>
      <c r="O1047" s="126"/>
      <c r="Q1047" s="126">
        <v>1</v>
      </c>
      <c r="R1047" s="126"/>
      <c r="S1047" s="126"/>
      <c r="T1047" s="126"/>
      <c r="U1047" s="126">
        <v>1</v>
      </c>
      <c r="V1047" s="126" t="s">
        <v>3507</v>
      </c>
      <c r="W1047" s="126">
        <v>1</v>
      </c>
      <c r="X1047" s="126">
        <v>2</v>
      </c>
      <c r="Y1047" s="126">
        <v>2</v>
      </c>
      <c r="Z1047" s="126">
        <v>0</v>
      </c>
      <c r="AA1047" s="126">
        <v>0</v>
      </c>
      <c r="AB1047" s="126">
        <v>0</v>
      </c>
      <c r="AC1047" s="126">
        <v>0</v>
      </c>
      <c r="AD1047" s="126">
        <v>0</v>
      </c>
      <c r="AE1047" s="126">
        <v>0</v>
      </c>
      <c r="AF1047" s="126">
        <v>1</v>
      </c>
      <c r="AG1047" s="126">
        <v>0</v>
      </c>
      <c r="AH1047" s="126">
        <v>0</v>
      </c>
      <c r="AI1047" s="126">
        <v>1</v>
      </c>
      <c r="AJ1047" s="126"/>
      <c r="AK1047" s="126"/>
      <c r="AL1047" s="126"/>
      <c r="AM1047" s="126"/>
      <c r="AN1047" s="126"/>
      <c r="AO1047" s="126"/>
      <c r="AP1047" s="126"/>
      <c r="AQ1047" s="126"/>
      <c r="AR1047" s="126"/>
      <c r="AS1047" s="126"/>
      <c r="AT1047" s="126"/>
      <c r="AU1047" s="126"/>
      <c r="AV1047" s="126"/>
      <c r="AW1047" s="126"/>
      <c r="AX1047" s="126"/>
      <c r="AY1047" s="126"/>
      <c r="AZ1047" s="126"/>
      <c r="BA1047" s="126"/>
      <c r="BB1047" s="126"/>
      <c r="BC1047" s="126"/>
      <c r="BD1047" s="126"/>
      <c r="BE1047" s="126"/>
      <c r="BF1047" s="126"/>
      <c r="BG1047" s="126"/>
      <c r="BH1047" s="126"/>
      <c r="BI1047" s="126"/>
      <c r="BJ1047" s="126"/>
      <c r="BK1047" s="126"/>
      <c r="BL1047" s="126"/>
      <c r="BM1047" s="126"/>
      <c r="BN1047" s="126"/>
      <c r="BO1047" s="126"/>
      <c r="BP1047" s="126"/>
      <c r="BQ1047" s="126"/>
      <c r="BR1047" s="126">
        <v>7</v>
      </c>
      <c r="BS1047" s="126">
        <v>7</v>
      </c>
      <c r="BT1047" s="126">
        <v>7</v>
      </c>
      <c r="BU1047" s="126"/>
      <c r="BV1047" s="126">
        <v>1</v>
      </c>
      <c r="BW1047" s="126">
        <v>1</v>
      </c>
      <c r="BX1047" s="126">
        <v>1</v>
      </c>
      <c r="BY1047" s="126">
        <v>0</v>
      </c>
      <c r="BZ1047" s="126">
        <v>5</v>
      </c>
      <c r="CA1047" s="126">
        <v>2</v>
      </c>
      <c r="CB1047" s="126"/>
      <c r="CC1047" s="126"/>
      <c r="CD1047" s="126"/>
      <c r="CE1047" s="126"/>
    </row>
    <row r="1048" spans="1:83" ht="11.25" customHeight="1" x14ac:dyDescent="0.2">
      <c r="A1048" s="126" t="s">
        <v>6248</v>
      </c>
      <c r="B1048" s="20">
        <v>679</v>
      </c>
      <c r="C1048" s="20" t="e">
        <f>VLOOKUP(File2Modul(A1048),ModulVerantwortung,2,FALSE)</f>
        <v>#N/A</v>
      </c>
      <c r="D1048" s="20"/>
      <c r="E1048" s="109" t="s">
        <v>6253</v>
      </c>
      <c r="F1048" s="126">
        <v>5</v>
      </c>
      <c r="G1048" s="126">
        <v>1</v>
      </c>
      <c r="H1048" s="126">
        <v>0</v>
      </c>
      <c r="I1048" s="126">
        <v>5</v>
      </c>
      <c r="J1048" s="126">
        <v>0</v>
      </c>
      <c r="K1048" s="126">
        <v>0</v>
      </c>
      <c r="L1048" s="126">
        <v>6</v>
      </c>
      <c r="M1048" s="143" t="s">
        <v>6254</v>
      </c>
      <c r="N1048" s="126">
        <v>22</v>
      </c>
      <c r="O1048" s="126"/>
      <c r="Q1048" s="126">
        <v>1</v>
      </c>
      <c r="R1048" s="126"/>
      <c r="S1048" s="126"/>
      <c r="T1048" s="126"/>
      <c r="U1048" s="126">
        <v>29</v>
      </c>
      <c r="V1048" s="126" t="s">
        <v>3729</v>
      </c>
      <c r="W1048" s="126">
        <v>16</v>
      </c>
      <c r="X1048" s="126">
        <v>21</v>
      </c>
      <c r="Y1048" s="126">
        <v>51</v>
      </c>
      <c r="Z1048" s="126">
        <v>0</v>
      </c>
      <c r="AA1048" s="126">
        <v>0</v>
      </c>
      <c r="AB1048" s="126">
        <v>0</v>
      </c>
      <c r="AC1048" s="126">
        <v>0</v>
      </c>
      <c r="AD1048" s="126">
        <v>0</v>
      </c>
      <c r="AE1048" s="126">
        <v>1</v>
      </c>
      <c r="AF1048" s="126">
        <v>0.17</v>
      </c>
      <c r="AG1048" s="126">
        <v>1</v>
      </c>
      <c r="AH1048" s="126">
        <v>0</v>
      </c>
      <c r="AI1048" s="126">
        <v>1</v>
      </c>
      <c r="AJ1048" s="126"/>
      <c r="AK1048" s="126"/>
      <c r="AL1048" s="126"/>
      <c r="AM1048" s="126"/>
      <c r="AN1048" s="126"/>
      <c r="AO1048" s="126"/>
      <c r="AP1048" s="126"/>
      <c r="AQ1048" s="126"/>
      <c r="AR1048" s="126"/>
      <c r="AS1048" s="126"/>
      <c r="AT1048" s="126"/>
      <c r="AU1048" s="126"/>
      <c r="AV1048" s="126"/>
      <c r="AW1048" s="126"/>
      <c r="AX1048" s="126"/>
      <c r="AY1048" s="126"/>
      <c r="AZ1048" s="126"/>
      <c r="BA1048" s="126"/>
      <c r="BB1048" s="126"/>
      <c r="BC1048" s="126"/>
      <c r="BD1048" s="126"/>
      <c r="BE1048" s="126"/>
      <c r="BF1048" s="126"/>
      <c r="BG1048" s="126"/>
      <c r="BH1048" s="126"/>
      <c r="BI1048" s="126"/>
      <c r="BJ1048" s="126"/>
      <c r="BK1048" s="126"/>
      <c r="BL1048" s="126"/>
      <c r="BM1048" s="126"/>
      <c r="BN1048" s="126"/>
      <c r="BO1048" s="126"/>
      <c r="BP1048" s="126"/>
      <c r="BQ1048" s="126"/>
      <c r="BR1048" s="126">
        <v>5</v>
      </c>
      <c r="BS1048" s="126">
        <v>7</v>
      </c>
      <c r="BT1048" s="126">
        <v>7</v>
      </c>
      <c r="BU1048" s="126"/>
      <c r="BV1048" s="126">
        <v>31</v>
      </c>
      <c r="BW1048" s="126">
        <v>23</v>
      </c>
      <c r="BX1048" s="126">
        <v>1</v>
      </c>
      <c r="BY1048" s="126">
        <v>3</v>
      </c>
      <c r="BZ1048" s="126">
        <v>112</v>
      </c>
      <c r="CA1048" s="126">
        <v>52</v>
      </c>
      <c r="CB1048" s="126"/>
      <c r="CC1048" s="126"/>
      <c r="CD1048" s="126"/>
      <c r="CE1048" s="126"/>
    </row>
    <row r="1049" spans="1:83" ht="11.25" customHeight="1" x14ac:dyDescent="0.2">
      <c r="A1049" s="126" t="s">
        <v>6248</v>
      </c>
      <c r="B1049" s="20">
        <v>745</v>
      </c>
      <c r="C1049" s="20" t="e">
        <f>VLOOKUP(File2Modul(A1049),ModulVerantwortung,2,FALSE)</f>
        <v>#N/A</v>
      </c>
      <c r="D1049" s="20"/>
      <c r="E1049" s="109" t="s">
        <v>6255</v>
      </c>
      <c r="F1049" s="126">
        <v>4</v>
      </c>
      <c r="G1049" s="126">
        <v>2</v>
      </c>
      <c r="H1049" s="126">
        <v>0</v>
      </c>
      <c r="I1049" s="126">
        <v>6</v>
      </c>
      <c r="J1049" s="126">
        <v>1</v>
      </c>
      <c r="K1049" s="126">
        <v>3</v>
      </c>
      <c r="L1049" s="126">
        <v>1</v>
      </c>
      <c r="M1049" s="143" t="s">
        <v>6256</v>
      </c>
      <c r="N1049" s="126">
        <v>8</v>
      </c>
      <c r="O1049" s="126"/>
      <c r="Q1049" s="126">
        <v>1</v>
      </c>
      <c r="R1049" s="126"/>
      <c r="S1049" s="126"/>
      <c r="T1049" s="126"/>
      <c r="U1049" s="126">
        <v>9</v>
      </c>
      <c r="V1049" s="126" t="s">
        <v>3598</v>
      </c>
      <c r="W1049" s="126">
        <v>1</v>
      </c>
      <c r="X1049" s="126">
        <v>5</v>
      </c>
      <c r="Y1049" s="126">
        <v>25</v>
      </c>
      <c r="Z1049" s="126">
        <v>0</v>
      </c>
      <c r="AA1049" s="126">
        <v>0</v>
      </c>
      <c r="AB1049" s="126">
        <v>0</v>
      </c>
      <c r="AC1049" s="126">
        <v>0</v>
      </c>
      <c r="AD1049" s="126">
        <v>1</v>
      </c>
      <c r="AE1049" s="126">
        <v>1</v>
      </c>
      <c r="AF1049" s="126">
        <v>0.67</v>
      </c>
      <c r="AG1049" s="126">
        <v>1</v>
      </c>
      <c r="AH1049" s="126">
        <v>1</v>
      </c>
      <c r="AI1049" s="126">
        <v>1</v>
      </c>
      <c r="AJ1049" s="126"/>
      <c r="AK1049" s="126"/>
      <c r="AL1049" s="126"/>
      <c r="AM1049" s="126"/>
      <c r="AN1049" s="126"/>
      <c r="AO1049" s="126"/>
      <c r="AP1049" s="126"/>
      <c r="AQ1049" s="126"/>
      <c r="AR1049" s="126"/>
      <c r="AS1049" s="126"/>
      <c r="AT1049" s="126"/>
      <c r="AU1049" s="126"/>
      <c r="AV1049" s="126"/>
      <c r="AW1049" s="126"/>
      <c r="AX1049" s="126"/>
      <c r="AY1049" s="126"/>
      <c r="AZ1049" s="126"/>
      <c r="BA1049" s="126"/>
      <c r="BB1049" s="126"/>
      <c r="BC1049" s="126"/>
      <c r="BD1049" s="126"/>
      <c r="BE1049" s="126"/>
      <c r="BF1049" s="126"/>
      <c r="BG1049" s="126"/>
      <c r="BH1049" s="126"/>
      <c r="BI1049" s="126"/>
      <c r="BJ1049" s="126"/>
      <c r="BK1049" s="126"/>
      <c r="BL1049" s="126"/>
      <c r="BM1049" s="126"/>
      <c r="BN1049" s="126"/>
      <c r="BO1049" s="126"/>
      <c r="BP1049" s="126"/>
      <c r="BQ1049" s="126"/>
      <c r="BR1049" s="126">
        <v>6</v>
      </c>
      <c r="BS1049" s="126">
        <v>8</v>
      </c>
      <c r="BT1049" s="126">
        <v>9</v>
      </c>
      <c r="BU1049" s="126"/>
      <c r="BV1049" s="126">
        <v>12</v>
      </c>
      <c r="BW1049" s="126">
        <v>9</v>
      </c>
      <c r="BX1049" s="126">
        <v>1</v>
      </c>
      <c r="BY1049" s="126">
        <v>0</v>
      </c>
      <c r="BZ1049" s="126">
        <v>53</v>
      </c>
      <c r="CA1049" s="126">
        <v>25</v>
      </c>
      <c r="CB1049" s="126"/>
      <c r="CC1049" s="126"/>
      <c r="CD1049" s="126"/>
      <c r="CE1049" s="126"/>
    </row>
    <row r="1050" spans="1:83" ht="11.25" customHeight="1" x14ac:dyDescent="0.2">
      <c r="A1050" s="126" t="s">
        <v>6248</v>
      </c>
      <c r="B1050" s="20">
        <v>783</v>
      </c>
      <c r="C1050" s="20" t="e">
        <f>VLOOKUP(File2Modul(A1050),ModulVerantwortung,2,FALSE)</f>
        <v>#N/A</v>
      </c>
      <c r="D1050" s="20"/>
      <c r="E1050" s="109" t="s">
        <v>6257</v>
      </c>
      <c r="F1050" s="126">
        <v>9</v>
      </c>
      <c r="G1050" s="126">
        <v>6</v>
      </c>
      <c r="H1050" s="126">
        <v>0</v>
      </c>
      <c r="I1050" s="126">
        <v>9</v>
      </c>
      <c r="J1050" s="126">
        <v>0</v>
      </c>
      <c r="K1050" s="126">
        <v>1</v>
      </c>
      <c r="L1050" s="126">
        <v>5</v>
      </c>
      <c r="M1050" s="143" t="s">
        <v>6258</v>
      </c>
      <c r="N1050" s="126">
        <v>19</v>
      </c>
      <c r="O1050" s="126"/>
      <c r="Q1050" s="126">
        <v>1</v>
      </c>
      <c r="R1050" s="126"/>
      <c r="S1050" s="126"/>
      <c r="T1050" s="126"/>
      <c r="U1050" s="126">
        <v>39</v>
      </c>
      <c r="V1050" s="126" t="s">
        <v>4330</v>
      </c>
      <c r="W1050" s="126">
        <v>10</v>
      </c>
      <c r="X1050" s="126">
        <v>19</v>
      </c>
      <c r="Y1050" s="126">
        <v>91</v>
      </c>
      <c r="Z1050" s="126">
        <v>0</v>
      </c>
      <c r="AA1050" s="126">
        <v>0</v>
      </c>
      <c r="AB1050" s="126">
        <v>0</v>
      </c>
      <c r="AC1050" s="126">
        <v>0</v>
      </c>
      <c r="AD1050" s="126">
        <v>0</v>
      </c>
      <c r="AE1050" s="126">
        <v>3</v>
      </c>
      <c r="AF1050" s="126">
        <v>0.23</v>
      </c>
      <c r="AG1050" s="126">
        <v>1</v>
      </c>
      <c r="AH1050" s="126">
        <v>1</v>
      </c>
      <c r="AI1050" s="126">
        <v>1</v>
      </c>
      <c r="AJ1050" s="126"/>
      <c r="AK1050" s="126"/>
      <c r="AL1050" s="126"/>
      <c r="AM1050" s="126"/>
      <c r="AN1050" s="126"/>
      <c r="AO1050" s="126"/>
      <c r="AP1050" s="126"/>
      <c r="AQ1050" s="126"/>
      <c r="AR1050" s="126"/>
      <c r="AS1050" s="126"/>
      <c r="AT1050" s="126"/>
      <c r="AU1050" s="126"/>
      <c r="AV1050" s="126"/>
      <c r="AW1050" s="126"/>
      <c r="AX1050" s="126"/>
      <c r="AY1050" s="126"/>
      <c r="AZ1050" s="126"/>
      <c r="BA1050" s="126"/>
      <c r="BB1050" s="126"/>
      <c r="BC1050" s="126"/>
      <c r="BD1050" s="126"/>
      <c r="BE1050" s="126"/>
      <c r="BF1050" s="126"/>
      <c r="BG1050" s="126"/>
      <c r="BH1050" s="126"/>
      <c r="BI1050" s="126"/>
      <c r="BJ1050" s="126"/>
      <c r="BK1050" s="126"/>
      <c r="BL1050" s="126"/>
      <c r="BM1050" s="126"/>
      <c r="BN1050" s="126"/>
      <c r="BO1050" s="126"/>
      <c r="BP1050" s="126"/>
      <c r="BQ1050" s="126"/>
      <c r="BR1050" s="126">
        <v>15</v>
      </c>
      <c r="BS1050" s="126">
        <v>25</v>
      </c>
      <c r="BT1050" s="126">
        <v>27</v>
      </c>
      <c r="BU1050" s="126"/>
      <c r="BV1050" s="126">
        <v>35</v>
      </c>
      <c r="BW1050" s="126">
        <v>21</v>
      </c>
      <c r="BX1050" s="126">
        <v>1</v>
      </c>
      <c r="BY1050" s="126">
        <v>0</v>
      </c>
      <c r="BZ1050" s="126">
        <v>346</v>
      </c>
      <c r="CA1050" s="126">
        <v>184</v>
      </c>
      <c r="CB1050" s="126"/>
      <c r="CC1050" s="126"/>
      <c r="CD1050" s="126"/>
      <c r="CE1050" s="126"/>
    </row>
    <row r="1051" spans="1:83" ht="11.25" customHeight="1" x14ac:dyDescent="0.2">
      <c r="A1051" s="126" t="s">
        <v>6248</v>
      </c>
      <c r="B1051" s="20">
        <v>887</v>
      </c>
      <c r="C1051" s="20" t="e">
        <f>VLOOKUP(File2Modul(A1051),ModulVerantwortung,2,FALSE)</f>
        <v>#N/A</v>
      </c>
      <c r="D1051" s="20"/>
      <c r="E1051" s="109" t="s">
        <v>6259</v>
      </c>
      <c r="F1051" s="126">
        <v>2</v>
      </c>
      <c r="G1051" s="126">
        <v>1</v>
      </c>
      <c r="H1051" s="126">
        <v>0</v>
      </c>
      <c r="I1051" s="126">
        <v>2</v>
      </c>
      <c r="J1051" s="126">
        <v>1</v>
      </c>
      <c r="K1051" s="126">
        <v>0</v>
      </c>
      <c r="L1051" s="126">
        <v>1</v>
      </c>
      <c r="M1051" s="143" t="s">
        <v>6260</v>
      </c>
      <c r="N1051" s="126">
        <v>4</v>
      </c>
      <c r="O1051" s="126"/>
      <c r="Q1051" s="126">
        <v>0</v>
      </c>
      <c r="R1051" s="126"/>
      <c r="S1051" s="126"/>
      <c r="T1051" s="126"/>
      <c r="U1051" s="126">
        <v>5</v>
      </c>
      <c r="V1051" s="126" t="s">
        <v>3885</v>
      </c>
      <c r="W1051" s="126">
        <v>1</v>
      </c>
      <c r="X1051" s="126">
        <v>3</v>
      </c>
      <c r="Y1051" s="126">
        <v>14</v>
      </c>
      <c r="Z1051" s="126">
        <v>0</v>
      </c>
      <c r="AA1051" s="126">
        <v>0</v>
      </c>
      <c r="AB1051" s="126">
        <v>0</v>
      </c>
      <c r="AC1051" s="126">
        <v>0</v>
      </c>
      <c r="AD1051" s="126">
        <v>0</v>
      </c>
      <c r="AE1051" s="126">
        <v>1</v>
      </c>
      <c r="AF1051" s="126">
        <v>0.4</v>
      </c>
      <c r="AG1051" s="126">
        <v>0</v>
      </c>
      <c r="AH1051" s="126">
        <v>1</v>
      </c>
      <c r="AI1051" s="126">
        <v>1</v>
      </c>
      <c r="AJ1051" s="126"/>
      <c r="AK1051" s="126"/>
      <c r="AL1051" s="126"/>
      <c r="AM1051" s="126"/>
      <c r="AN1051" s="126"/>
      <c r="AO1051" s="126"/>
      <c r="AP1051" s="126"/>
      <c r="AQ1051" s="126"/>
      <c r="AR1051" s="126"/>
      <c r="AS1051" s="126"/>
      <c r="AT1051" s="126"/>
      <c r="AU1051" s="126"/>
      <c r="AV1051" s="126"/>
      <c r="AW1051" s="126"/>
      <c r="AX1051" s="126"/>
      <c r="AY1051" s="126"/>
      <c r="AZ1051" s="126"/>
      <c r="BA1051" s="126"/>
      <c r="BB1051" s="126"/>
      <c r="BC1051" s="126"/>
      <c r="BD1051" s="126"/>
      <c r="BE1051" s="126"/>
      <c r="BF1051" s="126"/>
      <c r="BG1051" s="126"/>
      <c r="BH1051" s="126"/>
      <c r="BI1051" s="126"/>
      <c r="BJ1051" s="126"/>
      <c r="BK1051" s="126"/>
      <c r="BL1051" s="126"/>
      <c r="BM1051" s="126"/>
      <c r="BN1051" s="126"/>
      <c r="BO1051" s="126"/>
      <c r="BP1051" s="126"/>
      <c r="BQ1051" s="126"/>
      <c r="BR1051" s="126">
        <v>5</v>
      </c>
      <c r="BS1051" s="126">
        <v>7</v>
      </c>
      <c r="BT1051" s="126">
        <v>9</v>
      </c>
      <c r="BU1051" s="126"/>
      <c r="BV1051" s="126">
        <v>7</v>
      </c>
      <c r="BW1051" s="126">
        <v>5</v>
      </c>
      <c r="BX1051" s="126">
        <v>1</v>
      </c>
      <c r="BY1051" s="126">
        <v>0</v>
      </c>
      <c r="BZ1051" s="126">
        <v>26</v>
      </c>
      <c r="CA1051" s="126">
        <v>11</v>
      </c>
      <c r="CB1051" s="126"/>
      <c r="CC1051" s="126"/>
      <c r="CD1051" s="126"/>
      <c r="CE1051" s="126"/>
    </row>
    <row r="1052" spans="1:83" ht="11.25" customHeight="1" x14ac:dyDescent="0.2">
      <c r="A1052" s="126" t="s">
        <v>6248</v>
      </c>
      <c r="B1052" s="20">
        <v>914</v>
      </c>
      <c r="C1052" s="20" t="e">
        <f>VLOOKUP(File2Modul(A1052),ModulVerantwortung,2,FALSE)</f>
        <v>#N/A</v>
      </c>
      <c r="D1052" s="20"/>
      <c r="E1052" s="109" t="s">
        <v>6261</v>
      </c>
      <c r="F1052" s="126">
        <v>2</v>
      </c>
      <c r="G1052" s="126">
        <v>1</v>
      </c>
      <c r="H1052" s="126">
        <v>0</v>
      </c>
      <c r="I1052" s="126">
        <v>2</v>
      </c>
      <c r="J1052" s="126">
        <v>1</v>
      </c>
      <c r="K1052" s="126">
        <v>0</v>
      </c>
      <c r="L1052" s="126">
        <v>1</v>
      </c>
      <c r="M1052" s="143" t="s">
        <v>6262</v>
      </c>
      <c r="N1052" s="126">
        <v>4</v>
      </c>
      <c r="O1052" s="126"/>
      <c r="Q1052" s="126">
        <v>0</v>
      </c>
      <c r="R1052" s="126"/>
      <c r="S1052" s="126"/>
      <c r="T1052" s="126"/>
      <c r="U1052" s="126">
        <v>5</v>
      </c>
      <c r="V1052" s="126" t="s">
        <v>3885</v>
      </c>
      <c r="W1052" s="126">
        <v>1</v>
      </c>
      <c r="X1052" s="126">
        <v>3</v>
      </c>
      <c r="Y1052" s="126">
        <v>14</v>
      </c>
      <c r="Z1052" s="126">
        <v>0</v>
      </c>
      <c r="AA1052" s="126">
        <v>0</v>
      </c>
      <c r="AB1052" s="126">
        <v>0</v>
      </c>
      <c r="AC1052" s="126">
        <v>0</v>
      </c>
      <c r="AD1052" s="126">
        <v>0</v>
      </c>
      <c r="AE1052" s="126">
        <v>1</v>
      </c>
      <c r="AF1052" s="126">
        <v>0.4</v>
      </c>
      <c r="AG1052" s="126">
        <v>0</v>
      </c>
      <c r="AH1052" s="126">
        <v>1</v>
      </c>
      <c r="AI1052" s="126">
        <v>1</v>
      </c>
      <c r="AJ1052" s="126"/>
      <c r="AK1052" s="126"/>
      <c r="AL1052" s="126"/>
      <c r="AM1052" s="126"/>
      <c r="AN1052" s="126"/>
      <c r="AO1052" s="126"/>
      <c r="AP1052" s="126"/>
      <c r="AQ1052" s="126"/>
      <c r="AR1052" s="126"/>
      <c r="AS1052" s="126"/>
      <c r="AT1052" s="126"/>
      <c r="AU1052" s="126"/>
      <c r="AV1052" s="126"/>
      <c r="AW1052" s="126"/>
      <c r="AX1052" s="126"/>
      <c r="AY1052" s="126"/>
      <c r="AZ1052" s="126"/>
      <c r="BA1052" s="126"/>
      <c r="BB1052" s="126"/>
      <c r="BC1052" s="126"/>
      <c r="BD1052" s="126"/>
      <c r="BE1052" s="126"/>
      <c r="BF1052" s="126"/>
      <c r="BG1052" s="126"/>
      <c r="BH1052" s="126"/>
      <c r="BI1052" s="126"/>
      <c r="BJ1052" s="126"/>
      <c r="BK1052" s="126"/>
      <c r="BL1052" s="126"/>
      <c r="BM1052" s="126"/>
      <c r="BN1052" s="126"/>
      <c r="BO1052" s="126"/>
      <c r="BP1052" s="126"/>
      <c r="BQ1052" s="126"/>
      <c r="BR1052" s="126">
        <v>5</v>
      </c>
      <c r="BS1052" s="126">
        <v>7</v>
      </c>
      <c r="BT1052" s="126">
        <v>9</v>
      </c>
      <c r="BU1052" s="126"/>
      <c r="BV1052" s="126">
        <v>7</v>
      </c>
      <c r="BW1052" s="126">
        <v>5</v>
      </c>
      <c r="BX1052" s="126">
        <v>1</v>
      </c>
      <c r="BY1052" s="126">
        <v>0</v>
      </c>
      <c r="BZ1052" s="126">
        <v>26</v>
      </c>
      <c r="CA1052" s="126">
        <v>11</v>
      </c>
      <c r="CB1052" s="126"/>
      <c r="CC1052" s="126"/>
      <c r="CD1052" s="126"/>
      <c r="CE1052" s="126"/>
    </row>
    <row r="1053" spans="1:83" ht="11.25" customHeight="1" x14ac:dyDescent="0.2">
      <c r="A1053" s="126" t="s">
        <v>6248</v>
      </c>
      <c r="B1053" s="20">
        <v>940</v>
      </c>
      <c r="C1053" s="20" t="e">
        <f>VLOOKUP(File2Modul(A1053),ModulVerantwortung,2,FALSE)</f>
        <v>#N/A</v>
      </c>
      <c r="D1053" s="20"/>
      <c r="E1053" s="109" t="s">
        <v>6263</v>
      </c>
      <c r="F1053" s="126">
        <v>1</v>
      </c>
      <c r="G1053" s="126">
        <v>0</v>
      </c>
      <c r="H1053" s="126">
        <v>0</v>
      </c>
      <c r="I1053" s="126">
        <v>1</v>
      </c>
      <c r="J1053" s="126">
        <v>1</v>
      </c>
      <c r="K1053" s="126">
        <v>0</v>
      </c>
      <c r="L1053" s="126">
        <v>1</v>
      </c>
      <c r="M1053" s="143" t="s">
        <v>6264</v>
      </c>
      <c r="N1053" s="126">
        <v>3</v>
      </c>
      <c r="O1053" s="126"/>
      <c r="Q1053" s="126">
        <v>0</v>
      </c>
      <c r="R1053" s="126"/>
      <c r="S1053" s="126"/>
      <c r="T1053" s="126"/>
      <c r="U1053" s="126">
        <v>4</v>
      </c>
      <c r="V1053" s="126" t="s">
        <v>3507</v>
      </c>
      <c r="W1053" s="126">
        <v>1</v>
      </c>
      <c r="X1053" s="126">
        <v>2</v>
      </c>
      <c r="Y1053" s="126">
        <v>8</v>
      </c>
      <c r="Z1053" s="126">
        <v>0</v>
      </c>
      <c r="AA1053" s="126">
        <v>0</v>
      </c>
      <c r="AB1053" s="126">
        <v>0</v>
      </c>
      <c r="AC1053" s="126">
        <v>0</v>
      </c>
      <c r="AD1053" s="126">
        <v>0</v>
      </c>
      <c r="AE1053" s="126">
        <v>2</v>
      </c>
      <c r="AF1053" s="126">
        <v>0.25</v>
      </c>
      <c r="AG1053" s="126">
        <v>0</v>
      </c>
      <c r="AH1053" s="126">
        <v>0</v>
      </c>
      <c r="AI1053" s="126">
        <v>1</v>
      </c>
      <c r="AJ1053" s="126"/>
      <c r="AK1053" s="126"/>
      <c r="AL1053" s="126"/>
      <c r="AM1053" s="126"/>
      <c r="AN1053" s="126"/>
      <c r="AO1053" s="126"/>
      <c r="AP1053" s="126"/>
      <c r="AQ1053" s="126"/>
      <c r="AR1053" s="126"/>
      <c r="AS1053" s="126"/>
      <c r="AT1053" s="126"/>
      <c r="AU1053" s="126"/>
      <c r="AV1053" s="126"/>
      <c r="AW1053" s="126"/>
      <c r="AX1053" s="126"/>
      <c r="AY1053" s="126"/>
      <c r="AZ1053" s="126"/>
      <c r="BA1053" s="126"/>
      <c r="BB1053" s="126"/>
      <c r="BC1053" s="126"/>
      <c r="BD1053" s="126"/>
      <c r="BE1053" s="126"/>
      <c r="BF1053" s="126"/>
      <c r="BG1053" s="126"/>
      <c r="BH1053" s="126"/>
      <c r="BI1053" s="126"/>
      <c r="BJ1053" s="126"/>
      <c r="BK1053" s="126"/>
      <c r="BL1053" s="126"/>
      <c r="BM1053" s="126"/>
      <c r="BN1053" s="126"/>
      <c r="BO1053" s="126"/>
      <c r="BP1053" s="126"/>
      <c r="BQ1053" s="126"/>
      <c r="BR1053" s="126">
        <v>6</v>
      </c>
      <c r="BS1053" s="126">
        <v>6</v>
      </c>
      <c r="BT1053" s="126">
        <v>10</v>
      </c>
      <c r="BU1053" s="126"/>
      <c r="BV1053" s="126">
        <v>5</v>
      </c>
      <c r="BW1053" s="126">
        <v>5</v>
      </c>
      <c r="BX1053" s="126">
        <v>1</v>
      </c>
      <c r="BY1053" s="126">
        <v>0</v>
      </c>
      <c r="BZ1053" s="126">
        <v>18</v>
      </c>
      <c r="CA1053" s="126">
        <v>13</v>
      </c>
      <c r="CB1053" s="126"/>
      <c r="CC1053" s="126"/>
      <c r="CD1053" s="126"/>
      <c r="CE1053" s="126"/>
    </row>
    <row r="1054" spans="1:83" ht="11.25" customHeight="1" x14ac:dyDescent="0.2">
      <c r="A1054" s="126" t="s">
        <v>6248</v>
      </c>
      <c r="B1054" s="20">
        <v>960</v>
      </c>
      <c r="C1054" s="20" t="e">
        <f>VLOOKUP(File2Modul(A1054),ModulVerantwortung,2,FALSE)</f>
        <v>#N/A</v>
      </c>
      <c r="D1054" s="20"/>
      <c r="E1054" s="109" t="s">
        <v>6265</v>
      </c>
      <c r="F1054" s="126">
        <v>1</v>
      </c>
      <c r="G1054" s="126">
        <v>0</v>
      </c>
      <c r="H1054" s="126">
        <v>0</v>
      </c>
      <c r="I1054" s="126">
        <v>1</v>
      </c>
      <c r="J1054" s="126">
        <v>1</v>
      </c>
      <c r="K1054" s="126">
        <v>0</v>
      </c>
      <c r="L1054" s="126">
        <v>0</v>
      </c>
      <c r="M1054" s="143"/>
      <c r="N1054" s="126">
        <v>1</v>
      </c>
      <c r="O1054" s="126"/>
      <c r="Q1054" s="126">
        <v>0</v>
      </c>
      <c r="R1054" s="126"/>
      <c r="S1054" s="126"/>
      <c r="T1054" s="126"/>
      <c r="U1054" s="126">
        <v>1</v>
      </c>
      <c r="V1054" s="126" t="s">
        <v>3507</v>
      </c>
      <c r="W1054" s="126">
        <v>0</v>
      </c>
      <c r="X1054" s="126">
        <v>1</v>
      </c>
      <c r="Y1054" s="126">
        <v>1</v>
      </c>
      <c r="Z1054" s="126">
        <v>0</v>
      </c>
      <c r="AA1054" s="126">
        <v>0</v>
      </c>
      <c r="AB1054" s="126">
        <v>0</v>
      </c>
      <c r="AC1054" s="126">
        <v>0</v>
      </c>
      <c r="AD1054" s="126">
        <v>0</v>
      </c>
      <c r="AE1054" s="126">
        <v>0</v>
      </c>
      <c r="AF1054" s="126">
        <v>1</v>
      </c>
      <c r="AG1054" s="126">
        <v>0</v>
      </c>
      <c r="AH1054" s="126">
        <v>0</v>
      </c>
      <c r="AI1054" s="126">
        <v>1</v>
      </c>
      <c r="AJ1054" s="126"/>
      <c r="AK1054" s="126"/>
      <c r="AL1054" s="126"/>
      <c r="AM1054" s="126"/>
      <c r="AN1054" s="126"/>
      <c r="AO1054" s="126"/>
      <c r="AP1054" s="126"/>
      <c r="AQ1054" s="126"/>
      <c r="AR1054" s="126"/>
      <c r="AS1054" s="126"/>
      <c r="AT1054" s="126"/>
      <c r="AU1054" s="126"/>
      <c r="AV1054" s="126"/>
      <c r="AW1054" s="126"/>
      <c r="AX1054" s="126"/>
      <c r="AY1054" s="126"/>
      <c r="AZ1054" s="126"/>
      <c r="BA1054" s="126"/>
      <c r="BB1054" s="126"/>
      <c r="BC1054" s="126"/>
      <c r="BD1054" s="126"/>
      <c r="BE1054" s="126"/>
      <c r="BF1054" s="126"/>
      <c r="BG1054" s="126"/>
      <c r="BH1054" s="126"/>
      <c r="BI1054" s="126"/>
      <c r="BJ1054" s="126"/>
      <c r="BK1054" s="126"/>
      <c r="BL1054" s="126"/>
      <c r="BM1054" s="126"/>
      <c r="BN1054" s="126"/>
      <c r="BO1054" s="126"/>
      <c r="BP1054" s="126"/>
      <c r="BQ1054" s="126"/>
      <c r="BR1054" s="126">
        <v>5</v>
      </c>
      <c r="BS1054" s="126">
        <v>5</v>
      </c>
      <c r="BT1054" s="126">
        <v>5</v>
      </c>
      <c r="BU1054" s="126"/>
      <c r="BV1054" s="126">
        <v>1</v>
      </c>
      <c r="BW1054" s="126">
        <v>1</v>
      </c>
      <c r="BX1054" s="126">
        <v>1</v>
      </c>
      <c r="BY1054" s="126">
        <v>0</v>
      </c>
      <c r="BZ1054" s="126">
        <v>4</v>
      </c>
      <c r="CA1054" s="126">
        <v>1</v>
      </c>
      <c r="CB1054" s="126"/>
      <c r="CC1054" s="126"/>
      <c r="CD1054" s="126"/>
      <c r="CE1054" s="126"/>
    </row>
    <row r="1055" spans="1:83" ht="11.25" customHeight="1" x14ac:dyDescent="0.2">
      <c r="A1055" s="126" t="s">
        <v>6248</v>
      </c>
      <c r="B1055" s="20">
        <v>973</v>
      </c>
      <c r="C1055" s="20" t="e">
        <f>VLOOKUP(File2Modul(A1055),ModulVerantwortung,2,FALSE)</f>
        <v>#N/A</v>
      </c>
      <c r="D1055" s="20"/>
      <c r="E1055" s="109" t="s">
        <v>6266</v>
      </c>
      <c r="F1055" s="126">
        <v>1</v>
      </c>
      <c r="G1055" s="126">
        <v>0</v>
      </c>
      <c r="H1055" s="126">
        <v>0</v>
      </c>
      <c r="I1055" s="126">
        <v>1</v>
      </c>
      <c r="J1055" s="126">
        <v>1</v>
      </c>
      <c r="K1055" s="126">
        <v>0</v>
      </c>
      <c r="L1055" s="126">
        <v>0</v>
      </c>
      <c r="M1055" s="143"/>
      <c r="N1055" s="126">
        <v>1</v>
      </c>
      <c r="O1055" s="126"/>
      <c r="Q1055" s="126">
        <v>0</v>
      </c>
      <c r="R1055" s="126"/>
      <c r="S1055" s="126"/>
      <c r="T1055" s="126"/>
      <c r="U1055" s="126">
        <v>1</v>
      </c>
      <c r="V1055" s="126" t="s">
        <v>3507</v>
      </c>
      <c r="W1055" s="126">
        <v>0</v>
      </c>
      <c r="X1055" s="126">
        <v>1</v>
      </c>
      <c r="Y1055" s="126">
        <v>2</v>
      </c>
      <c r="Z1055" s="126">
        <v>0</v>
      </c>
      <c r="AA1055" s="126">
        <v>0</v>
      </c>
      <c r="AB1055" s="126">
        <v>0</v>
      </c>
      <c r="AC1055" s="126">
        <v>0</v>
      </c>
      <c r="AD1055" s="126">
        <v>0</v>
      </c>
      <c r="AE1055" s="126">
        <v>0</v>
      </c>
      <c r="AF1055" s="126">
        <v>1</v>
      </c>
      <c r="AG1055" s="126">
        <v>0</v>
      </c>
      <c r="AH1055" s="126">
        <v>0</v>
      </c>
      <c r="AI1055" s="126">
        <v>1</v>
      </c>
      <c r="AJ1055" s="126"/>
      <c r="AK1055" s="126"/>
      <c r="AL1055" s="126"/>
      <c r="AM1055" s="126"/>
      <c r="AN1055" s="126"/>
      <c r="AO1055" s="126"/>
      <c r="AP1055" s="126"/>
      <c r="AQ1055" s="126"/>
      <c r="AR1055" s="126"/>
      <c r="AS1055" s="126"/>
      <c r="AT1055" s="126"/>
      <c r="AU1055" s="126"/>
      <c r="AV1055" s="126"/>
      <c r="AW1055" s="126"/>
      <c r="AX1055" s="126"/>
      <c r="AY1055" s="126"/>
      <c r="AZ1055" s="126"/>
      <c r="BA1055" s="126"/>
      <c r="BB1055" s="126"/>
      <c r="BC1055" s="126"/>
      <c r="BD1055" s="126"/>
      <c r="BE1055" s="126"/>
      <c r="BF1055" s="126"/>
      <c r="BG1055" s="126"/>
      <c r="BH1055" s="126"/>
      <c r="BI1055" s="126"/>
      <c r="BJ1055" s="126"/>
      <c r="BK1055" s="126"/>
      <c r="BL1055" s="126"/>
      <c r="BM1055" s="126"/>
      <c r="BN1055" s="126"/>
      <c r="BO1055" s="126"/>
      <c r="BP1055" s="126"/>
      <c r="BQ1055" s="126"/>
      <c r="BR1055" s="126">
        <v>5</v>
      </c>
      <c r="BS1055" s="126">
        <v>5</v>
      </c>
      <c r="BT1055" s="126">
        <v>5</v>
      </c>
      <c r="BU1055" s="126"/>
      <c r="BV1055" s="126">
        <v>1</v>
      </c>
      <c r="BW1055" s="126">
        <v>1</v>
      </c>
      <c r="BX1055" s="126">
        <v>1</v>
      </c>
      <c r="BY1055" s="126">
        <v>0</v>
      </c>
      <c r="BZ1055" s="126">
        <v>4</v>
      </c>
      <c r="CA1055" s="126">
        <v>1</v>
      </c>
      <c r="CB1055" s="126"/>
      <c r="CC1055" s="126"/>
      <c r="CD1055" s="126"/>
      <c r="CE1055" s="126"/>
    </row>
    <row r="1056" spans="1:83" ht="11.25" customHeight="1" x14ac:dyDescent="0.2">
      <c r="A1056" s="126" t="s">
        <v>6248</v>
      </c>
      <c r="B1056" s="20">
        <v>987</v>
      </c>
      <c r="C1056" s="20" t="e">
        <f>VLOOKUP(File2Modul(A1056),ModulVerantwortung,2,FALSE)</f>
        <v>#N/A</v>
      </c>
      <c r="D1056" s="20"/>
      <c r="E1056" s="109" t="s">
        <v>6267</v>
      </c>
      <c r="F1056" s="126">
        <v>9</v>
      </c>
      <c r="G1056" s="126">
        <v>4</v>
      </c>
      <c r="H1056" s="126">
        <v>0</v>
      </c>
      <c r="I1056" s="126">
        <v>16</v>
      </c>
      <c r="J1056" s="126">
        <v>0</v>
      </c>
      <c r="K1056" s="126">
        <v>0</v>
      </c>
      <c r="L1056" s="126">
        <v>4</v>
      </c>
      <c r="M1056" s="143" t="s">
        <v>6268</v>
      </c>
      <c r="N1056" s="126">
        <v>17</v>
      </c>
      <c r="O1056" s="126"/>
      <c r="Q1056" s="126">
        <v>1</v>
      </c>
      <c r="R1056" s="126"/>
      <c r="S1056" s="126"/>
      <c r="T1056" s="126"/>
      <c r="U1056" s="126">
        <v>25</v>
      </c>
      <c r="V1056" s="126" t="s">
        <v>3915</v>
      </c>
      <c r="W1056" s="126">
        <v>7</v>
      </c>
      <c r="X1056" s="126">
        <v>16</v>
      </c>
      <c r="Y1056" s="126">
        <v>60</v>
      </c>
      <c r="Z1056" s="126">
        <v>0</v>
      </c>
      <c r="AA1056" s="126">
        <v>0</v>
      </c>
      <c r="AB1056" s="126">
        <v>0</v>
      </c>
      <c r="AC1056" s="126">
        <v>0</v>
      </c>
      <c r="AD1056" s="126">
        <v>0</v>
      </c>
      <c r="AE1056" s="126">
        <v>2</v>
      </c>
      <c r="AF1056" s="126">
        <v>0.64</v>
      </c>
      <c r="AG1056" s="126">
        <v>1</v>
      </c>
      <c r="AH1056" s="126">
        <v>0</v>
      </c>
      <c r="AI1056" s="126">
        <v>1</v>
      </c>
      <c r="AJ1056" s="126"/>
      <c r="AK1056" s="126"/>
      <c r="AL1056" s="126"/>
      <c r="AM1056" s="126"/>
      <c r="AN1056" s="126"/>
      <c r="AO1056" s="126"/>
      <c r="AP1056" s="126"/>
      <c r="AQ1056" s="126"/>
      <c r="AR1056" s="126"/>
      <c r="AS1056" s="126"/>
      <c r="AT1056" s="126"/>
      <c r="AU1056" s="126"/>
      <c r="AV1056" s="126"/>
      <c r="AW1056" s="126"/>
      <c r="AX1056" s="126"/>
      <c r="AY1056" s="126"/>
      <c r="AZ1056" s="126"/>
      <c r="BA1056" s="126"/>
      <c r="BB1056" s="126"/>
      <c r="BC1056" s="126"/>
      <c r="BD1056" s="126"/>
      <c r="BE1056" s="126"/>
      <c r="BF1056" s="126"/>
      <c r="BG1056" s="126"/>
      <c r="BH1056" s="126"/>
      <c r="BI1056" s="126"/>
      <c r="BJ1056" s="126"/>
      <c r="BK1056" s="126"/>
      <c r="BL1056" s="126"/>
      <c r="BM1056" s="126"/>
      <c r="BN1056" s="126"/>
      <c r="BO1056" s="126"/>
      <c r="BP1056" s="126"/>
      <c r="BQ1056" s="126"/>
      <c r="BR1056" s="126">
        <v>4</v>
      </c>
      <c r="BS1056" s="126">
        <v>7</v>
      </c>
      <c r="BT1056" s="126">
        <v>7</v>
      </c>
      <c r="BU1056" s="126"/>
      <c r="BV1056" s="126">
        <v>29</v>
      </c>
      <c r="BW1056" s="126">
        <v>18</v>
      </c>
      <c r="BX1056" s="126">
        <v>1</v>
      </c>
      <c r="BY1056" s="126">
        <v>3</v>
      </c>
      <c r="BZ1056" s="126">
        <v>93</v>
      </c>
      <c r="CA1056" s="126">
        <v>39</v>
      </c>
      <c r="CB1056" s="126"/>
      <c r="CC1056" s="126"/>
      <c r="CD1056" s="126"/>
      <c r="CE1056" s="126"/>
    </row>
    <row r="1057" spans="1:83" ht="11.25" customHeight="1" x14ac:dyDescent="0.2">
      <c r="A1057" s="126" t="s">
        <v>6248</v>
      </c>
      <c r="B1057" s="20">
        <v>1059</v>
      </c>
      <c r="C1057" s="20" t="e">
        <f>VLOOKUP(File2Modul(A1057),ModulVerantwortung,2,FALSE)</f>
        <v>#N/A</v>
      </c>
      <c r="D1057" s="20"/>
      <c r="E1057" s="109" t="s">
        <v>6269</v>
      </c>
      <c r="F1057" s="126">
        <v>7</v>
      </c>
      <c r="G1057" s="126">
        <v>1</v>
      </c>
      <c r="H1057" s="126">
        <v>0</v>
      </c>
      <c r="I1057" s="126">
        <v>12</v>
      </c>
      <c r="J1057" s="126">
        <v>0</v>
      </c>
      <c r="K1057" s="126">
        <v>0</v>
      </c>
      <c r="L1057" s="126">
        <v>15</v>
      </c>
      <c r="M1057" s="143" t="s">
        <v>6270</v>
      </c>
      <c r="N1057" s="126">
        <v>24</v>
      </c>
      <c r="O1057" s="126"/>
      <c r="Q1057" s="126">
        <v>1</v>
      </c>
      <c r="R1057" s="126"/>
      <c r="S1057" s="126"/>
      <c r="T1057" s="126"/>
      <c r="U1057" s="126">
        <v>30</v>
      </c>
      <c r="V1057" s="126" t="s">
        <v>3650</v>
      </c>
      <c r="W1057" s="126">
        <v>15</v>
      </c>
      <c r="X1057" s="126">
        <v>22</v>
      </c>
      <c r="Y1057" s="126">
        <v>70</v>
      </c>
      <c r="Z1057" s="126">
        <v>0</v>
      </c>
      <c r="AA1057" s="126">
        <v>0</v>
      </c>
      <c r="AB1057" s="126">
        <v>0</v>
      </c>
      <c r="AC1057" s="126">
        <v>0</v>
      </c>
      <c r="AD1057" s="126">
        <v>0</v>
      </c>
      <c r="AE1057" s="126">
        <v>2</v>
      </c>
      <c r="AF1057" s="126">
        <v>0.4</v>
      </c>
      <c r="AG1057" s="126">
        <v>1</v>
      </c>
      <c r="AH1057" s="126">
        <v>0</v>
      </c>
      <c r="AI1057" s="126">
        <v>1</v>
      </c>
      <c r="AJ1057" s="126"/>
      <c r="AK1057" s="126"/>
      <c r="AL1057" s="126"/>
      <c r="AM1057" s="126"/>
      <c r="AN1057" s="126"/>
      <c r="AO1057" s="126"/>
      <c r="AP1057" s="126"/>
      <c r="AQ1057" s="126"/>
      <c r="AR1057" s="126"/>
      <c r="AS1057" s="126"/>
      <c r="AT1057" s="126"/>
      <c r="AU1057" s="126"/>
      <c r="AV1057" s="126"/>
      <c r="AW1057" s="126"/>
      <c r="AX1057" s="126"/>
      <c r="AY1057" s="126"/>
      <c r="AZ1057" s="126"/>
      <c r="BA1057" s="126"/>
      <c r="BB1057" s="126"/>
      <c r="BC1057" s="126"/>
      <c r="BD1057" s="126"/>
      <c r="BE1057" s="126"/>
      <c r="BF1057" s="126"/>
      <c r="BG1057" s="126"/>
      <c r="BH1057" s="126"/>
      <c r="BI1057" s="126"/>
      <c r="BJ1057" s="126"/>
      <c r="BK1057" s="126"/>
      <c r="BL1057" s="126"/>
      <c r="BM1057" s="126"/>
      <c r="BN1057" s="126"/>
      <c r="BO1057" s="126"/>
      <c r="BP1057" s="126"/>
      <c r="BQ1057" s="126"/>
      <c r="BR1057" s="126">
        <v>4</v>
      </c>
      <c r="BS1057" s="126">
        <v>5</v>
      </c>
      <c r="BT1057" s="126">
        <v>6</v>
      </c>
      <c r="BU1057" s="126"/>
      <c r="BV1057" s="126">
        <v>34</v>
      </c>
      <c r="BW1057" s="126">
        <v>26</v>
      </c>
      <c r="BX1057" s="126">
        <v>1</v>
      </c>
      <c r="BY1057" s="126">
        <v>3</v>
      </c>
      <c r="BZ1057" s="126">
        <v>99</v>
      </c>
      <c r="CA1057" s="126">
        <v>48</v>
      </c>
      <c r="CB1057" s="126"/>
      <c r="CC1057" s="126"/>
      <c r="CD1057" s="126"/>
      <c r="CE1057" s="126"/>
    </row>
    <row r="1058" spans="1:83" ht="11.25" customHeight="1" x14ac:dyDescent="0.2">
      <c r="A1058" s="126" t="s">
        <v>6248</v>
      </c>
      <c r="B1058" s="20">
        <v>1141</v>
      </c>
      <c r="C1058" s="20" t="e">
        <f>VLOOKUP(File2Modul(A1058),ModulVerantwortung,2,FALSE)</f>
        <v>#N/A</v>
      </c>
      <c r="D1058" s="20"/>
      <c r="E1058" s="109" t="s">
        <v>6271</v>
      </c>
      <c r="F1058" s="126">
        <v>1</v>
      </c>
      <c r="G1058" s="126">
        <v>0</v>
      </c>
      <c r="H1058" s="126">
        <v>0</v>
      </c>
      <c r="I1058" s="126">
        <v>1</v>
      </c>
      <c r="J1058" s="126">
        <v>0</v>
      </c>
      <c r="K1058" s="126">
        <v>0</v>
      </c>
      <c r="L1058" s="126">
        <v>7</v>
      </c>
      <c r="M1058" s="143" t="s">
        <v>6272</v>
      </c>
      <c r="N1058" s="126">
        <v>10</v>
      </c>
      <c r="O1058" s="126"/>
      <c r="Q1058" s="126">
        <v>0</v>
      </c>
      <c r="R1058" s="126"/>
      <c r="S1058" s="126"/>
      <c r="T1058" s="126"/>
      <c r="U1058" s="126">
        <v>10</v>
      </c>
      <c r="V1058" s="126" t="s">
        <v>3507</v>
      </c>
      <c r="W1058" s="126">
        <v>7</v>
      </c>
      <c r="X1058" s="126">
        <v>8</v>
      </c>
      <c r="Y1058" s="126">
        <v>17</v>
      </c>
      <c r="Z1058" s="126">
        <v>0</v>
      </c>
      <c r="AA1058" s="126">
        <v>0</v>
      </c>
      <c r="AB1058" s="126">
        <v>0</v>
      </c>
      <c r="AC1058" s="126">
        <v>0</v>
      </c>
      <c r="AD1058" s="126">
        <v>0</v>
      </c>
      <c r="AE1058" s="126">
        <v>0</v>
      </c>
      <c r="AF1058" s="126">
        <v>0.1</v>
      </c>
      <c r="AG1058" s="126">
        <v>0</v>
      </c>
      <c r="AH1058" s="126">
        <v>0</v>
      </c>
      <c r="AI1058" s="126">
        <v>1</v>
      </c>
      <c r="AJ1058" s="126"/>
      <c r="AK1058" s="126"/>
      <c r="AL1058" s="126"/>
      <c r="AM1058" s="126"/>
      <c r="AN1058" s="126"/>
      <c r="AO1058" s="126"/>
      <c r="AP1058" s="126"/>
      <c r="AQ1058" s="126"/>
      <c r="AR1058" s="126"/>
      <c r="AS1058" s="126"/>
      <c r="AT1058" s="126"/>
      <c r="AU1058" s="126"/>
      <c r="AV1058" s="126"/>
      <c r="AW1058" s="126"/>
      <c r="AX1058" s="126"/>
      <c r="AY1058" s="126"/>
      <c r="AZ1058" s="126"/>
      <c r="BA1058" s="126"/>
      <c r="BB1058" s="126"/>
      <c r="BC1058" s="126"/>
      <c r="BD1058" s="126"/>
      <c r="BE1058" s="126"/>
      <c r="BF1058" s="126"/>
      <c r="BG1058" s="126"/>
      <c r="BH1058" s="126"/>
      <c r="BI1058" s="126"/>
      <c r="BJ1058" s="126"/>
      <c r="BK1058" s="126"/>
      <c r="BL1058" s="126"/>
      <c r="BM1058" s="126"/>
      <c r="BN1058" s="126"/>
      <c r="BO1058" s="126"/>
      <c r="BP1058" s="126"/>
      <c r="BQ1058" s="126"/>
      <c r="BR1058" s="126">
        <v>4</v>
      </c>
      <c r="BS1058" s="126">
        <v>4</v>
      </c>
      <c r="BT1058" s="126">
        <v>4</v>
      </c>
      <c r="BU1058" s="126"/>
      <c r="BV1058" s="126">
        <v>10</v>
      </c>
      <c r="BW1058" s="126">
        <v>10</v>
      </c>
      <c r="BX1058" s="126">
        <v>1</v>
      </c>
      <c r="BY1058" s="126">
        <v>0</v>
      </c>
      <c r="BZ1058" s="126">
        <v>29</v>
      </c>
      <c r="CA1058" s="126">
        <v>19</v>
      </c>
      <c r="CB1058" s="126"/>
      <c r="CC1058" s="126"/>
      <c r="CD1058" s="126"/>
      <c r="CE1058" s="126"/>
    </row>
    <row r="1059" spans="1:83" ht="11.25" customHeight="1" x14ac:dyDescent="0.2">
      <c r="A1059" s="126" t="s">
        <v>6248</v>
      </c>
      <c r="B1059" s="20">
        <v>1170</v>
      </c>
      <c r="C1059" s="20" t="e">
        <f>VLOOKUP(File2Modul(A1059),ModulVerantwortung,2,FALSE)</f>
        <v>#N/A</v>
      </c>
      <c r="D1059" s="20"/>
      <c r="E1059" s="109" t="s">
        <v>6273</v>
      </c>
      <c r="F1059" s="126">
        <v>1</v>
      </c>
      <c r="G1059" s="126">
        <v>0</v>
      </c>
      <c r="H1059" s="126">
        <v>0</v>
      </c>
      <c r="I1059" s="126">
        <v>1</v>
      </c>
      <c r="J1059" s="126">
        <v>0</v>
      </c>
      <c r="K1059" s="126">
        <v>0</v>
      </c>
      <c r="L1059" s="126">
        <v>3</v>
      </c>
      <c r="M1059" s="143" t="s">
        <v>6274</v>
      </c>
      <c r="N1059" s="126">
        <v>3</v>
      </c>
      <c r="O1059" s="126"/>
      <c r="Q1059" s="126">
        <v>0</v>
      </c>
      <c r="R1059" s="126"/>
      <c r="S1059" s="126"/>
      <c r="T1059" s="126"/>
      <c r="U1059" s="126">
        <v>3</v>
      </c>
      <c r="V1059" s="126" t="s">
        <v>3507</v>
      </c>
      <c r="W1059" s="126">
        <v>3</v>
      </c>
      <c r="X1059" s="126">
        <v>4</v>
      </c>
      <c r="Y1059" s="126">
        <v>8</v>
      </c>
      <c r="Z1059" s="126">
        <v>0</v>
      </c>
      <c r="AA1059" s="126">
        <v>0</v>
      </c>
      <c r="AB1059" s="126">
        <v>0</v>
      </c>
      <c r="AC1059" s="126">
        <v>0</v>
      </c>
      <c r="AD1059" s="126">
        <v>0</v>
      </c>
      <c r="AE1059" s="126">
        <v>0</v>
      </c>
      <c r="AF1059" s="126">
        <v>0.33</v>
      </c>
      <c r="AG1059" s="126">
        <v>0</v>
      </c>
      <c r="AH1059" s="126">
        <v>0</v>
      </c>
      <c r="AI1059" s="126">
        <v>1</v>
      </c>
      <c r="AJ1059" s="126"/>
      <c r="AK1059" s="126"/>
      <c r="AL1059" s="126"/>
      <c r="AM1059" s="126"/>
      <c r="AN1059" s="126"/>
      <c r="AO1059" s="126"/>
      <c r="AP1059" s="126"/>
      <c r="AQ1059" s="126"/>
      <c r="AR1059" s="126"/>
      <c r="AS1059" s="126"/>
      <c r="AT1059" s="126"/>
      <c r="AU1059" s="126"/>
      <c r="AV1059" s="126"/>
      <c r="AW1059" s="126"/>
      <c r="AX1059" s="126"/>
      <c r="AY1059" s="126"/>
      <c r="AZ1059" s="126"/>
      <c r="BA1059" s="126"/>
      <c r="BB1059" s="126"/>
      <c r="BC1059" s="126"/>
      <c r="BD1059" s="126"/>
      <c r="BE1059" s="126"/>
      <c r="BF1059" s="126"/>
      <c r="BG1059" s="126"/>
      <c r="BH1059" s="126"/>
      <c r="BI1059" s="126"/>
      <c r="BJ1059" s="126"/>
      <c r="BK1059" s="126"/>
      <c r="BL1059" s="126"/>
      <c r="BM1059" s="126"/>
      <c r="BN1059" s="126"/>
      <c r="BO1059" s="126"/>
      <c r="BP1059" s="126"/>
      <c r="BQ1059" s="126"/>
      <c r="BR1059" s="126">
        <v>5</v>
      </c>
      <c r="BS1059" s="126">
        <v>5</v>
      </c>
      <c r="BT1059" s="126">
        <v>5</v>
      </c>
      <c r="BU1059" s="126"/>
      <c r="BV1059" s="126">
        <v>3</v>
      </c>
      <c r="BW1059" s="126">
        <v>3</v>
      </c>
      <c r="BX1059" s="126">
        <v>1</v>
      </c>
      <c r="BY1059" s="126">
        <v>0</v>
      </c>
      <c r="BZ1059" s="126">
        <v>12</v>
      </c>
      <c r="CA1059" s="126">
        <v>4</v>
      </c>
      <c r="CB1059" s="126"/>
      <c r="CC1059" s="126"/>
      <c r="CD1059" s="126"/>
      <c r="CE1059" s="126"/>
    </row>
    <row r="1060" spans="1:83" ht="11.25" customHeight="1" x14ac:dyDescent="0.2">
      <c r="A1060" s="126" t="s">
        <v>6248</v>
      </c>
      <c r="B1060" s="20">
        <v>1191</v>
      </c>
      <c r="C1060" s="20" t="e">
        <f>VLOOKUP(File2Modul(A1060),ModulVerantwortung,2,FALSE)</f>
        <v>#N/A</v>
      </c>
      <c r="D1060" s="20"/>
      <c r="E1060" s="109" t="s">
        <v>6275</v>
      </c>
      <c r="F1060" s="126">
        <v>2</v>
      </c>
      <c r="G1060" s="126">
        <v>1</v>
      </c>
      <c r="H1060" s="126">
        <v>0</v>
      </c>
      <c r="I1060" s="126">
        <v>2</v>
      </c>
      <c r="J1060" s="126">
        <v>0</v>
      </c>
      <c r="K1060" s="126">
        <v>1</v>
      </c>
      <c r="L1060" s="126">
        <v>0</v>
      </c>
      <c r="M1060" s="143"/>
      <c r="N1060" s="126">
        <v>4</v>
      </c>
      <c r="O1060" s="126"/>
      <c r="Q1060" s="126">
        <v>0</v>
      </c>
      <c r="R1060" s="126"/>
      <c r="S1060" s="126"/>
      <c r="T1060" s="126"/>
      <c r="U1060" s="126">
        <v>5</v>
      </c>
      <c r="V1060" s="126" t="s">
        <v>3513</v>
      </c>
      <c r="W1060" s="126">
        <v>0</v>
      </c>
      <c r="X1060" s="126">
        <v>2</v>
      </c>
      <c r="Y1060" s="126">
        <v>13</v>
      </c>
      <c r="Z1060" s="126">
        <v>0</v>
      </c>
      <c r="AA1060" s="126">
        <v>0</v>
      </c>
      <c r="AB1060" s="126">
        <v>0</v>
      </c>
      <c r="AC1060" s="126">
        <v>0</v>
      </c>
      <c r="AD1060" s="126">
        <v>0</v>
      </c>
      <c r="AE1060" s="126">
        <v>0</v>
      </c>
      <c r="AF1060" s="126">
        <v>0.4</v>
      </c>
      <c r="AG1060" s="126">
        <v>0</v>
      </c>
      <c r="AH1060" s="126">
        <v>0</v>
      </c>
      <c r="AI1060" s="126">
        <v>1</v>
      </c>
      <c r="AJ1060" s="126"/>
      <c r="AK1060" s="126"/>
      <c r="AL1060" s="126"/>
      <c r="AM1060" s="126"/>
      <c r="AN1060" s="126"/>
      <c r="AO1060" s="126"/>
      <c r="AP1060" s="126"/>
      <c r="AQ1060" s="126"/>
      <c r="AR1060" s="126"/>
      <c r="AS1060" s="126"/>
      <c r="AT1060" s="126"/>
      <c r="AU1060" s="126"/>
      <c r="AV1060" s="126"/>
      <c r="AW1060" s="126"/>
      <c r="AX1060" s="126"/>
      <c r="AY1060" s="126"/>
      <c r="AZ1060" s="126"/>
      <c r="BA1060" s="126"/>
      <c r="BB1060" s="126"/>
      <c r="BC1060" s="126"/>
      <c r="BD1060" s="126"/>
      <c r="BE1060" s="126"/>
      <c r="BF1060" s="126"/>
      <c r="BG1060" s="126"/>
      <c r="BH1060" s="126"/>
      <c r="BI1060" s="126"/>
      <c r="BJ1060" s="126"/>
      <c r="BK1060" s="126"/>
      <c r="BL1060" s="126"/>
      <c r="BM1060" s="126"/>
      <c r="BN1060" s="126"/>
      <c r="BO1060" s="126"/>
      <c r="BP1060" s="126"/>
      <c r="BQ1060" s="126"/>
      <c r="BR1060" s="126">
        <v>4</v>
      </c>
      <c r="BS1060" s="126">
        <v>6</v>
      </c>
      <c r="BT1060" s="126">
        <v>6</v>
      </c>
      <c r="BU1060" s="126"/>
      <c r="BV1060" s="126">
        <v>6</v>
      </c>
      <c r="BW1060" s="126">
        <v>4</v>
      </c>
      <c r="BX1060" s="126">
        <v>1</v>
      </c>
      <c r="BY1060" s="126">
        <v>0</v>
      </c>
      <c r="BZ1060" s="126">
        <v>17</v>
      </c>
      <c r="CA1060" s="126">
        <v>8</v>
      </c>
      <c r="CB1060" s="126"/>
      <c r="CC1060" s="126"/>
      <c r="CD1060" s="126"/>
      <c r="CE1060" s="126"/>
    </row>
    <row r="1061" spans="1:83" ht="11.25" customHeight="1" x14ac:dyDescent="0.2">
      <c r="A1061" s="126" t="s">
        <v>6248</v>
      </c>
      <c r="B1061" s="20">
        <v>0</v>
      </c>
      <c r="C1061" s="20" t="e">
        <f>VLOOKUP(File2Modul(A1061),ModulVerantwortung,2,FALSE)</f>
        <v>#N/A</v>
      </c>
      <c r="D1061" s="20"/>
      <c r="E1061" s="109" t="s">
        <v>6248</v>
      </c>
      <c r="F1061" s="126"/>
      <c r="G1061" s="126"/>
      <c r="H1061" s="126"/>
      <c r="I1061" s="126"/>
      <c r="J1061" s="126"/>
      <c r="K1061" s="126"/>
      <c r="L1061" s="126"/>
      <c r="M1061" s="143"/>
      <c r="N1061" s="126"/>
      <c r="O1061" s="126">
        <f>IF(ISNUMBER(T1061),IF(T1061&lt;&gt;0,S1061/T1061,O$23),"")</f>
        <v>1.0070422535211268</v>
      </c>
      <c r="P1061">
        <f>IF(AND(ISNUMBER(AQ1061),ISNUMBER(AR1061)),IF(OR(AQ1061&lt;&gt;0,AR1061&lt;&gt;0),(T1061+BG1061)/(AQ1061+AR1061),P$23),"")</f>
        <v>9.8208955223880601</v>
      </c>
      <c r="Q1061" s="126"/>
      <c r="R1061" s="126"/>
      <c r="S1061" s="126">
        <v>143</v>
      </c>
      <c r="T1061" s="126">
        <v>142</v>
      </c>
      <c r="U1061" s="126"/>
      <c r="V1061" s="126"/>
      <c r="W1061" s="126"/>
      <c r="X1061" s="126"/>
      <c r="Y1061" s="126"/>
      <c r="Z1061" s="126"/>
      <c r="AA1061" s="126"/>
      <c r="AB1061" s="126"/>
      <c r="AC1061" s="126"/>
      <c r="AD1061" s="126"/>
      <c r="AE1061" s="126"/>
      <c r="AF1061" s="126"/>
      <c r="AG1061" s="126"/>
      <c r="AH1061" s="126"/>
      <c r="AI1061" s="126"/>
      <c r="AJ1061" s="126" t="s">
        <v>3502</v>
      </c>
      <c r="AK1061" s="126">
        <v>11</v>
      </c>
      <c r="AL1061" s="126">
        <v>0</v>
      </c>
      <c r="AM1061" s="126">
        <v>15</v>
      </c>
      <c r="AN1061" s="126">
        <v>61</v>
      </c>
      <c r="AO1061" s="126" t="s">
        <v>3503</v>
      </c>
      <c r="AP1061" s="126">
        <v>149</v>
      </c>
      <c r="AQ1061" s="126">
        <v>36</v>
      </c>
      <c r="AR1061" s="126">
        <v>165</v>
      </c>
      <c r="AS1061" s="126">
        <v>2363</v>
      </c>
      <c r="AT1061" s="126">
        <v>1182</v>
      </c>
      <c r="AU1061" s="126">
        <v>1402</v>
      </c>
      <c r="AV1061" s="126">
        <v>5064</v>
      </c>
      <c r="AW1061" s="126">
        <v>16.54</v>
      </c>
      <c r="AX1061" s="126">
        <v>299054</v>
      </c>
      <c r="AY1061" s="126">
        <v>18079</v>
      </c>
      <c r="AZ1061" s="126">
        <v>49.84</v>
      </c>
      <c r="BA1061" s="126">
        <v>12.06</v>
      </c>
      <c r="BB1061" s="126">
        <v>75.8</v>
      </c>
      <c r="BC1061" s="126">
        <v>4</v>
      </c>
      <c r="BD1061" s="126">
        <v>1206</v>
      </c>
      <c r="BE1061" s="126">
        <v>329</v>
      </c>
      <c r="BF1061" s="126">
        <v>521</v>
      </c>
      <c r="BG1061" s="126">
        <v>1832</v>
      </c>
      <c r="BH1061" s="126">
        <v>116</v>
      </c>
      <c r="BI1061" s="126" t="s">
        <v>3504</v>
      </c>
      <c r="BJ1061" s="126">
        <v>2.9220000000000002</v>
      </c>
      <c r="BK1061" s="126">
        <v>3.7</v>
      </c>
      <c r="BL1061" s="126">
        <v>4.5069999999999997</v>
      </c>
      <c r="BM1061" s="126">
        <v>3.7570000000000001</v>
      </c>
      <c r="BN1061" s="126">
        <v>3.952</v>
      </c>
      <c r="BO1061" s="126">
        <v>4.048</v>
      </c>
      <c r="BP1061" s="126" t="s">
        <v>3505</v>
      </c>
      <c r="BQ1061" s="126">
        <v>2.0219999999999998</v>
      </c>
      <c r="BR1061" s="126"/>
      <c r="BS1061" s="126"/>
      <c r="BT1061" s="126"/>
      <c r="BU1061" s="126"/>
      <c r="BV1061" s="126"/>
      <c r="BW1061" s="126"/>
      <c r="BX1061" s="126"/>
      <c r="BY1061" s="126"/>
      <c r="BZ1061" s="126"/>
      <c r="CA1061" s="126"/>
      <c r="CB1061" s="126"/>
      <c r="CC1061" s="126"/>
      <c r="CD1061" s="126"/>
      <c r="CE1061" s="126"/>
    </row>
    <row r="1062" spans="1:83" ht="11.25" customHeight="1" x14ac:dyDescent="0.2">
      <c r="A1062" s="126" t="s">
        <v>6276</v>
      </c>
      <c r="B1062" s="20">
        <v>421</v>
      </c>
      <c r="C1062" s="20" t="e">
        <f>VLOOKUP(File2Modul(A1062),ModulVerantwortung,2,FALSE)</f>
        <v>#N/A</v>
      </c>
      <c r="D1062" s="20"/>
      <c r="E1062" s="109" t="s">
        <v>6277</v>
      </c>
      <c r="F1062" s="126">
        <v>2</v>
      </c>
      <c r="G1062" s="126">
        <v>1</v>
      </c>
      <c r="H1062" s="126">
        <v>0</v>
      </c>
      <c r="I1062" s="126">
        <v>2</v>
      </c>
      <c r="J1062" s="126">
        <v>1</v>
      </c>
      <c r="K1062" s="126">
        <v>0</v>
      </c>
      <c r="L1062" s="126">
        <v>1</v>
      </c>
      <c r="M1062" s="143" t="s">
        <v>6278</v>
      </c>
      <c r="N1062" s="126">
        <v>4</v>
      </c>
      <c r="O1062" s="126"/>
      <c r="Q1062" s="126">
        <v>0</v>
      </c>
      <c r="R1062" s="126"/>
      <c r="S1062" s="126"/>
      <c r="T1062" s="126"/>
      <c r="U1062" s="126">
        <v>7</v>
      </c>
      <c r="V1062" s="126" t="s">
        <v>3885</v>
      </c>
      <c r="W1062" s="126">
        <v>1</v>
      </c>
      <c r="X1062" s="126">
        <v>3</v>
      </c>
      <c r="Y1062" s="126">
        <v>15</v>
      </c>
      <c r="Z1062" s="126">
        <v>0</v>
      </c>
      <c r="AA1062" s="126">
        <v>0</v>
      </c>
      <c r="AB1062" s="126">
        <v>0</v>
      </c>
      <c r="AC1062" s="126">
        <v>0</v>
      </c>
      <c r="AD1062" s="126">
        <v>0</v>
      </c>
      <c r="AE1062" s="126">
        <v>3</v>
      </c>
      <c r="AF1062" s="126">
        <v>0.28999999999999998</v>
      </c>
      <c r="AG1062" s="126">
        <v>0</v>
      </c>
      <c r="AH1062" s="126">
        <v>1</v>
      </c>
      <c r="AI1062" s="126">
        <v>1</v>
      </c>
      <c r="AJ1062" s="126"/>
      <c r="AK1062" s="126"/>
      <c r="AL1062" s="126"/>
      <c r="AM1062" s="126"/>
      <c r="AN1062" s="126"/>
      <c r="AO1062" s="126"/>
      <c r="AP1062" s="126"/>
      <c r="AQ1062" s="126"/>
      <c r="AR1062" s="126"/>
      <c r="AS1062" s="126"/>
      <c r="AT1062" s="126"/>
      <c r="AU1062" s="126"/>
      <c r="AV1062" s="126"/>
      <c r="AW1062" s="126"/>
      <c r="AX1062" s="126"/>
      <c r="AY1062" s="126"/>
      <c r="AZ1062" s="126"/>
      <c r="BA1062" s="126"/>
      <c r="BB1062" s="126"/>
      <c r="BC1062" s="126"/>
      <c r="BD1062" s="126"/>
      <c r="BE1062" s="126"/>
      <c r="BF1062" s="126"/>
      <c r="BG1062" s="126"/>
      <c r="BH1062" s="126"/>
      <c r="BI1062" s="126"/>
      <c r="BJ1062" s="126"/>
      <c r="BK1062" s="126"/>
      <c r="BL1062" s="126"/>
      <c r="BM1062" s="126"/>
      <c r="BN1062" s="126"/>
      <c r="BO1062" s="126"/>
      <c r="BP1062" s="126"/>
      <c r="BQ1062" s="126"/>
      <c r="BR1062" s="126">
        <v>8</v>
      </c>
      <c r="BS1062" s="126">
        <v>10</v>
      </c>
      <c r="BT1062" s="126">
        <v>15</v>
      </c>
      <c r="BU1062" s="126"/>
      <c r="BV1062" s="126">
        <v>7</v>
      </c>
      <c r="BW1062" s="126">
        <v>6</v>
      </c>
      <c r="BX1062" s="126">
        <v>1</v>
      </c>
      <c r="BY1062" s="126">
        <v>0</v>
      </c>
      <c r="BZ1062" s="126">
        <v>39</v>
      </c>
      <c r="CA1062" s="126">
        <v>22</v>
      </c>
      <c r="CB1062" s="126"/>
      <c r="CC1062" s="126"/>
      <c r="CD1062" s="126"/>
      <c r="CE1062" s="126"/>
    </row>
    <row r="1063" spans="1:83" ht="11.25" customHeight="1" x14ac:dyDescent="0.2">
      <c r="A1063" s="126" t="s">
        <v>6276</v>
      </c>
      <c r="B1063" s="20">
        <v>448</v>
      </c>
      <c r="C1063" s="20" t="e">
        <f>VLOOKUP(File2Modul(A1063),ModulVerantwortung,2,FALSE)</f>
        <v>#N/A</v>
      </c>
      <c r="D1063" s="20"/>
      <c r="E1063" s="109" t="s">
        <v>6279</v>
      </c>
      <c r="F1063" s="126">
        <v>8</v>
      </c>
      <c r="G1063" s="126">
        <v>2</v>
      </c>
      <c r="H1063" s="126">
        <v>0</v>
      </c>
      <c r="I1063" s="126">
        <v>18</v>
      </c>
      <c r="J1063" s="126">
        <v>1</v>
      </c>
      <c r="K1063" s="126">
        <v>0</v>
      </c>
      <c r="L1063" s="126">
        <v>2</v>
      </c>
      <c r="M1063" s="143" t="s">
        <v>6280</v>
      </c>
      <c r="N1063" s="126">
        <v>18</v>
      </c>
      <c r="O1063" s="126"/>
      <c r="Q1063" s="126">
        <v>0</v>
      </c>
      <c r="R1063" s="126"/>
      <c r="S1063" s="126"/>
      <c r="T1063" s="126"/>
      <c r="U1063" s="126">
        <v>24</v>
      </c>
      <c r="V1063" s="126" t="s">
        <v>3810</v>
      </c>
      <c r="W1063" s="126">
        <v>2</v>
      </c>
      <c r="X1063" s="126">
        <v>10</v>
      </c>
      <c r="Y1063" s="126">
        <v>56</v>
      </c>
      <c r="Z1063" s="126">
        <v>0</v>
      </c>
      <c r="AA1063" s="126">
        <v>0</v>
      </c>
      <c r="AB1063" s="126">
        <v>0</v>
      </c>
      <c r="AC1063" s="126">
        <v>0</v>
      </c>
      <c r="AD1063" s="126">
        <v>0</v>
      </c>
      <c r="AE1063" s="126">
        <v>3</v>
      </c>
      <c r="AF1063" s="126">
        <v>0.75</v>
      </c>
      <c r="AG1063" s="126">
        <v>1</v>
      </c>
      <c r="AH1063" s="126">
        <v>0</v>
      </c>
      <c r="AI1063" s="126">
        <v>1</v>
      </c>
      <c r="AJ1063" s="126"/>
      <c r="AK1063" s="126"/>
      <c r="AL1063" s="126"/>
      <c r="AM1063" s="126"/>
      <c r="AN1063" s="126"/>
      <c r="AO1063" s="126"/>
      <c r="AP1063" s="126"/>
      <c r="AQ1063" s="126"/>
      <c r="AR1063" s="126"/>
      <c r="AS1063" s="126"/>
      <c r="AT1063" s="126"/>
      <c r="AU1063" s="126"/>
      <c r="AV1063" s="126"/>
      <c r="AW1063" s="126"/>
      <c r="AX1063" s="126"/>
      <c r="AY1063" s="126"/>
      <c r="AZ1063" s="126"/>
      <c r="BA1063" s="126"/>
      <c r="BB1063" s="126"/>
      <c r="BC1063" s="126"/>
      <c r="BD1063" s="126"/>
      <c r="BE1063" s="126"/>
      <c r="BF1063" s="126"/>
      <c r="BG1063" s="126"/>
      <c r="BH1063" s="126"/>
      <c r="BI1063" s="126"/>
      <c r="BJ1063" s="126"/>
      <c r="BK1063" s="126"/>
      <c r="BL1063" s="126"/>
      <c r="BM1063" s="126"/>
      <c r="BN1063" s="126"/>
      <c r="BO1063" s="126"/>
      <c r="BP1063" s="126"/>
      <c r="BQ1063" s="126"/>
      <c r="BR1063" s="126">
        <v>3</v>
      </c>
      <c r="BS1063" s="126">
        <v>5</v>
      </c>
      <c r="BT1063" s="126">
        <v>6</v>
      </c>
      <c r="BU1063" s="126"/>
      <c r="BV1063" s="126">
        <v>31</v>
      </c>
      <c r="BW1063" s="126">
        <v>21</v>
      </c>
      <c r="BX1063" s="126">
        <v>1</v>
      </c>
      <c r="BY1063" s="126">
        <v>3</v>
      </c>
      <c r="BZ1063" s="126">
        <v>80</v>
      </c>
      <c r="CA1063" s="126">
        <v>38</v>
      </c>
      <c r="CB1063" s="126"/>
      <c r="CC1063" s="126"/>
      <c r="CD1063" s="126"/>
      <c r="CE1063" s="126"/>
    </row>
    <row r="1064" spans="1:83" ht="11.25" customHeight="1" x14ac:dyDescent="0.2">
      <c r="A1064" s="126" t="s">
        <v>6276</v>
      </c>
      <c r="B1064" s="20">
        <v>514</v>
      </c>
      <c r="C1064" s="20" t="e">
        <f>VLOOKUP(File2Modul(A1064),ModulVerantwortung,2,FALSE)</f>
        <v>#N/A</v>
      </c>
      <c r="D1064" s="20"/>
      <c r="E1064" s="109" t="s">
        <v>6281</v>
      </c>
      <c r="F1064" s="126">
        <v>1</v>
      </c>
      <c r="G1064" s="126">
        <v>0</v>
      </c>
      <c r="H1064" s="126">
        <v>0</v>
      </c>
      <c r="I1064" s="126">
        <v>1</v>
      </c>
      <c r="J1064" s="126">
        <v>1</v>
      </c>
      <c r="K1064" s="126">
        <v>0</v>
      </c>
      <c r="L1064" s="126">
        <v>0</v>
      </c>
      <c r="M1064" s="143"/>
      <c r="N1064" s="126">
        <v>1</v>
      </c>
      <c r="O1064" s="126"/>
      <c r="Q1064" s="126">
        <v>0</v>
      </c>
      <c r="R1064" s="126"/>
      <c r="S1064" s="126"/>
      <c r="T1064" s="126"/>
      <c r="U1064" s="126">
        <v>1</v>
      </c>
      <c r="V1064" s="126" t="s">
        <v>3507</v>
      </c>
      <c r="W1064" s="126">
        <v>0</v>
      </c>
      <c r="X1064" s="126">
        <v>1</v>
      </c>
      <c r="Y1064" s="126">
        <v>2</v>
      </c>
      <c r="Z1064" s="126">
        <v>0</v>
      </c>
      <c r="AA1064" s="126">
        <v>0</v>
      </c>
      <c r="AB1064" s="126">
        <v>0</v>
      </c>
      <c r="AC1064" s="126">
        <v>0</v>
      </c>
      <c r="AD1064" s="126">
        <v>0</v>
      </c>
      <c r="AE1064" s="126">
        <v>0</v>
      </c>
      <c r="AF1064" s="126">
        <v>1</v>
      </c>
      <c r="AG1064" s="126">
        <v>0</v>
      </c>
      <c r="AH1064" s="126">
        <v>0</v>
      </c>
      <c r="AI1064" s="126">
        <v>1</v>
      </c>
      <c r="AJ1064" s="126"/>
      <c r="AK1064" s="126"/>
      <c r="AL1064" s="126"/>
      <c r="AM1064" s="126"/>
      <c r="AN1064" s="126"/>
      <c r="AO1064" s="126"/>
      <c r="AP1064" s="126"/>
      <c r="AQ1064" s="126"/>
      <c r="AR1064" s="126"/>
      <c r="AS1064" s="126"/>
      <c r="AT1064" s="126"/>
      <c r="AU1064" s="126"/>
      <c r="AV1064" s="126"/>
      <c r="AW1064" s="126"/>
      <c r="AX1064" s="126"/>
      <c r="AY1064" s="126"/>
      <c r="AZ1064" s="126"/>
      <c r="BA1064" s="126"/>
      <c r="BB1064" s="126"/>
      <c r="BC1064" s="126"/>
      <c r="BD1064" s="126"/>
      <c r="BE1064" s="126"/>
      <c r="BF1064" s="126"/>
      <c r="BG1064" s="126"/>
      <c r="BH1064" s="126"/>
      <c r="BI1064" s="126"/>
      <c r="BJ1064" s="126"/>
      <c r="BK1064" s="126"/>
      <c r="BL1064" s="126"/>
      <c r="BM1064" s="126"/>
      <c r="BN1064" s="126"/>
      <c r="BO1064" s="126"/>
      <c r="BP1064" s="126"/>
      <c r="BQ1064" s="126"/>
      <c r="BR1064" s="126">
        <v>5</v>
      </c>
      <c r="BS1064" s="126">
        <v>5</v>
      </c>
      <c r="BT1064" s="126">
        <v>5</v>
      </c>
      <c r="BU1064" s="126"/>
      <c r="BV1064" s="126">
        <v>1</v>
      </c>
      <c r="BW1064" s="126">
        <v>1</v>
      </c>
      <c r="BX1064" s="126">
        <v>1</v>
      </c>
      <c r="BY1064" s="126">
        <v>0</v>
      </c>
      <c r="BZ1064" s="126">
        <v>4</v>
      </c>
      <c r="CA1064" s="126">
        <v>1</v>
      </c>
      <c r="CB1064" s="126"/>
      <c r="CC1064" s="126"/>
      <c r="CD1064" s="126"/>
      <c r="CE1064" s="126"/>
    </row>
    <row r="1065" spans="1:83" ht="11.25" customHeight="1" x14ac:dyDescent="0.2">
      <c r="A1065" s="126" t="s">
        <v>6276</v>
      </c>
      <c r="B1065" s="20">
        <v>530</v>
      </c>
      <c r="C1065" s="20" t="e">
        <f>VLOOKUP(File2Modul(A1065),ModulVerantwortung,2,FALSE)</f>
        <v>#N/A</v>
      </c>
      <c r="D1065" s="20"/>
      <c r="E1065" s="109" t="s">
        <v>6282</v>
      </c>
      <c r="F1065" s="126">
        <v>1</v>
      </c>
      <c r="G1065" s="126">
        <v>0</v>
      </c>
      <c r="H1065" s="126">
        <v>0</v>
      </c>
      <c r="I1065" s="126">
        <v>1</v>
      </c>
      <c r="J1065" s="126">
        <v>1</v>
      </c>
      <c r="K1065" s="126">
        <v>0</v>
      </c>
      <c r="L1065" s="126">
        <v>0</v>
      </c>
      <c r="M1065" s="143"/>
      <c r="N1065" s="126">
        <v>1</v>
      </c>
      <c r="O1065" s="126"/>
      <c r="Q1065" s="126">
        <v>0</v>
      </c>
      <c r="R1065" s="126"/>
      <c r="S1065" s="126"/>
      <c r="T1065" s="126"/>
      <c r="U1065" s="126">
        <v>1</v>
      </c>
      <c r="V1065" s="126" t="s">
        <v>3507</v>
      </c>
      <c r="W1065" s="126">
        <v>0</v>
      </c>
      <c r="X1065" s="126">
        <v>1</v>
      </c>
      <c r="Y1065" s="126">
        <v>2</v>
      </c>
      <c r="Z1065" s="126">
        <v>0</v>
      </c>
      <c r="AA1065" s="126">
        <v>0</v>
      </c>
      <c r="AB1065" s="126">
        <v>0</v>
      </c>
      <c r="AC1065" s="126">
        <v>0</v>
      </c>
      <c r="AD1065" s="126">
        <v>0</v>
      </c>
      <c r="AE1065" s="126">
        <v>0</v>
      </c>
      <c r="AF1065" s="126">
        <v>1</v>
      </c>
      <c r="AG1065" s="126">
        <v>0</v>
      </c>
      <c r="AH1065" s="126">
        <v>0</v>
      </c>
      <c r="AI1065" s="126">
        <v>1</v>
      </c>
      <c r="AJ1065" s="126"/>
      <c r="AK1065" s="126"/>
      <c r="AL1065" s="126"/>
      <c r="AM1065" s="126"/>
      <c r="AN1065" s="126"/>
      <c r="AO1065" s="126"/>
      <c r="AP1065" s="126"/>
      <c r="AQ1065" s="126"/>
      <c r="AR1065" s="126"/>
      <c r="AS1065" s="126"/>
      <c r="AT1065" s="126"/>
      <c r="AU1065" s="126"/>
      <c r="AV1065" s="126"/>
      <c r="AW1065" s="126"/>
      <c r="AX1065" s="126"/>
      <c r="AY1065" s="126"/>
      <c r="AZ1065" s="126"/>
      <c r="BA1065" s="126"/>
      <c r="BB1065" s="126"/>
      <c r="BC1065" s="126"/>
      <c r="BD1065" s="126"/>
      <c r="BE1065" s="126"/>
      <c r="BF1065" s="126"/>
      <c r="BG1065" s="126"/>
      <c r="BH1065" s="126"/>
      <c r="BI1065" s="126"/>
      <c r="BJ1065" s="126"/>
      <c r="BK1065" s="126"/>
      <c r="BL1065" s="126"/>
      <c r="BM1065" s="126"/>
      <c r="BN1065" s="126"/>
      <c r="BO1065" s="126"/>
      <c r="BP1065" s="126"/>
      <c r="BQ1065" s="126"/>
      <c r="BR1065" s="126">
        <v>5</v>
      </c>
      <c r="BS1065" s="126">
        <v>5</v>
      </c>
      <c r="BT1065" s="126">
        <v>5</v>
      </c>
      <c r="BU1065" s="126"/>
      <c r="BV1065" s="126">
        <v>1</v>
      </c>
      <c r="BW1065" s="126">
        <v>1</v>
      </c>
      <c r="BX1065" s="126">
        <v>1</v>
      </c>
      <c r="BY1065" s="126">
        <v>0</v>
      </c>
      <c r="BZ1065" s="126">
        <v>4</v>
      </c>
      <c r="CA1065" s="126">
        <v>1</v>
      </c>
      <c r="CB1065" s="126"/>
      <c r="CC1065" s="126"/>
      <c r="CD1065" s="126"/>
      <c r="CE1065" s="126"/>
    </row>
    <row r="1066" spans="1:83" ht="11.25" customHeight="1" x14ac:dyDescent="0.2">
      <c r="A1066" s="126" t="s">
        <v>6276</v>
      </c>
      <c r="B1066" s="20">
        <v>546</v>
      </c>
      <c r="C1066" s="20" t="e">
        <f>VLOOKUP(File2Modul(A1066),ModulVerantwortung,2,FALSE)</f>
        <v>#N/A</v>
      </c>
      <c r="D1066" s="20"/>
      <c r="E1066" s="109" t="s">
        <v>6283</v>
      </c>
      <c r="F1066" s="126">
        <v>2</v>
      </c>
      <c r="G1066" s="126">
        <v>1</v>
      </c>
      <c r="H1066" s="126">
        <v>0</v>
      </c>
      <c r="I1066" s="126">
        <v>2</v>
      </c>
      <c r="J1066" s="126">
        <v>1</v>
      </c>
      <c r="K1066" s="126">
        <v>0</v>
      </c>
      <c r="L1066" s="126">
        <v>1</v>
      </c>
      <c r="M1066" s="143" t="s">
        <v>6284</v>
      </c>
      <c r="N1066" s="126">
        <v>4</v>
      </c>
      <c r="O1066" s="126"/>
      <c r="Q1066" s="126">
        <v>0</v>
      </c>
      <c r="R1066" s="126"/>
      <c r="S1066" s="126"/>
      <c r="T1066" s="126"/>
      <c r="U1066" s="126">
        <v>5</v>
      </c>
      <c r="V1066" s="126" t="s">
        <v>3513</v>
      </c>
      <c r="W1066" s="126">
        <v>1</v>
      </c>
      <c r="X1066" s="126">
        <v>3</v>
      </c>
      <c r="Y1066" s="126">
        <v>12</v>
      </c>
      <c r="Z1066" s="126">
        <v>0</v>
      </c>
      <c r="AA1066" s="126">
        <v>0</v>
      </c>
      <c r="AB1066" s="126">
        <v>0</v>
      </c>
      <c r="AC1066" s="126">
        <v>0</v>
      </c>
      <c r="AD1066" s="126">
        <v>0</v>
      </c>
      <c r="AE1066" s="126">
        <v>2</v>
      </c>
      <c r="AF1066" s="126">
        <v>0.4</v>
      </c>
      <c r="AG1066" s="126">
        <v>0</v>
      </c>
      <c r="AH1066" s="126">
        <v>0</v>
      </c>
      <c r="AI1066" s="126">
        <v>1</v>
      </c>
      <c r="AJ1066" s="126"/>
      <c r="AK1066" s="126"/>
      <c r="AL1066" s="126"/>
      <c r="AM1066" s="126"/>
      <c r="AN1066" s="126"/>
      <c r="AO1066" s="126"/>
      <c r="AP1066" s="126"/>
      <c r="AQ1066" s="126"/>
      <c r="AR1066" s="126"/>
      <c r="AS1066" s="126"/>
      <c r="AT1066" s="126"/>
      <c r="AU1066" s="126"/>
      <c r="AV1066" s="126"/>
      <c r="AW1066" s="126"/>
      <c r="AX1066" s="126"/>
      <c r="AY1066" s="126"/>
      <c r="AZ1066" s="126"/>
      <c r="BA1066" s="126"/>
      <c r="BB1066" s="126"/>
      <c r="BC1066" s="126"/>
      <c r="BD1066" s="126"/>
      <c r="BE1066" s="126"/>
      <c r="BF1066" s="126"/>
      <c r="BG1066" s="126"/>
      <c r="BH1066" s="126"/>
      <c r="BI1066" s="126"/>
      <c r="BJ1066" s="126"/>
      <c r="BK1066" s="126"/>
      <c r="BL1066" s="126"/>
      <c r="BM1066" s="126"/>
      <c r="BN1066" s="126"/>
      <c r="BO1066" s="126"/>
      <c r="BP1066" s="126"/>
      <c r="BQ1066" s="126"/>
      <c r="BR1066" s="126">
        <v>5</v>
      </c>
      <c r="BS1066" s="126">
        <v>6</v>
      </c>
      <c r="BT1066" s="126">
        <v>10</v>
      </c>
      <c r="BU1066" s="126"/>
      <c r="BV1066" s="126">
        <v>7</v>
      </c>
      <c r="BW1066" s="126">
        <v>6</v>
      </c>
      <c r="BX1066" s="126">
        <v>1</v>
      </c>
      <c r="BY1066" s="126">
        <v>0</v>
      </c>
      <c r="BZ1066" s="126">
        <v>25</v>
      </c>
      <c r="CA1066" s="126">
        <v>15</v>
      </c>
      <c r="CB1066" s="126"/>
      <c r="CC1066" s="126"/>
      <c r="CD1066" s="126"/>
      <c r="CE1066" s="126"/>
    </row>
    <row r="1067" spans="1:83" ht="11.25" customHeight="1" x14ac:dyDescent="0.2">
      <c r="A1067" s="126" t="s">
        <v>6276</v>
      </c>
      <c r="B1067" s="20">
        <v>570</v>
      </c>
      <c r="C1067" s="20" t="e">
        <f>VLOOKUP(File2Modul(A1067),ModulVerantwortung,2,FALSE)</f>
        <v>#N/A</v>
      </c>
      <c r="D1067" s="20"/>
      <c r="E1067" s="109" t="s">
        <v>6285</v>
      </c>
      <c r="F1067" s="126">
        <v>5</v>
      </c>
      <c r="G1067" s="126">
        <v>3</v>
      </c>
      <c r="H1067" s="126">
        <v>0</v>
      </c>
      <c r="I1067" s="126">
        <v>5</v>
      </c>
      <c r="J1067" s="126">
        <v>1</v>
      </c>
      <c r="K1067" s="126">
        <v>0</v>
      </c>
      <c r="L1067" s="126">
        <v>1</v>
      </c>
      <c r="M1067" s="143" t="s">
        <v>6286</v>
      </c>
      <c r="N1067" s="126">
        <v>10</v>
      </c>
      <c r="O1067" s="126"/>
      <c r="Q1067" s="126">
        <v>0</v>
      </c>
      <c r="R1067" s="126"/>
      <c r="S1067" s="126"/>
      <c r="T1067" s="126"/>
      <c r="U1067" s="126">
        <v>15</v>
      </c>
      <c r="V1067" s="126" t="s">
        <v>3893</v>
      </c>
      <c r="W1067" s="126">
        <v>1</v>
      </c>
      <c r="X1067" s="126">
        <v>6</v>
      </c>
      <c r="Y1067" s="126">
        <v>41</v>
      </c>
      <c r="Z1067" s="126">
        <v>0</v>
      </c>
      <c r="AA1067" s="126">
        <v>0</v>
      </c>
      <c r="AB1067" s="126">
        <v>0</v>
      </c>
      <c r="AC1067" s="126">
        <v>0</v>
      </c>
      <c r="AD1067" s="126">
        <v>0</v>
      </c>
      <c r="AE1067" s="126">
        <v>2</v>
      </c>
      <c r="AF1067" s="126">
        <v>0.33</v>
      </c>
      <c r="AG1067" s="126">
        <v>1</v>
      </c>
      <c r="AH1067" s="126">
        <v>2</v>
      </c>
      <c r="AI1067" s="126">
        <v>1</v>
      </c>
      <c r="AJ1067" s="126"/>
      <c r="AK1067" s="126"/>
      <c r="AL1067" s="126"/>
      <c r="AM1067" s="126"/>
      <c r="AN1067" s="126"/>
      <c r="AO1067" s="126"/>
      <c r="AP1067" s="126"/>
      <c r="AQ1067" s="126"/>
      <c r="AR1067" s="126"/>
      <c r="AS1067" s="126"/>
      <c r="AT1067" s="126"/>
      <c r="AU1067" s="126"/>
      <c r="AV1067" s="126"/>
      <c r="AW1067" s="126"/>
      <c r="AX1067" s="126"/>
      <c r="AY1067" s="126"/>
      <c r="AZ1067" s="126"/>
      <c r="BA1067" s="126"/>
      <c r="BB1067" s="126"/>
      <c r="BC1067" s="126"/>
      <c r="BD1067" s="126"/>
      <c r="BE1067" s="126"/>
      <c r="BF1067" s="126"/>
      <c r="BG1067" s="126"/>
      <c r="BH1067" s="126"/>
      <c r="BI1067" s="126"/>
      <c r="BJ1067" s="126"/>
      <c r="BK1067" s="126"/>
      <c r="BL1067" s="126"/>
      <c r="BM1067" s="126"/>
      <c r="BN1067" s="126"/>
      <c r="BO1067" s="126"/>
      <c r="BP1067" s="126"/>
      <c r="BQ1067" s="126"/>
      <c r="BR1067" s="126">
        <v>8</v>
      </c>
      <c r="BS1067" s="126">
        <v>13</v>
      </c>
      <c r="BT1067" s="126">
        <v>16</v>
      </c>
      <c r="BU1067" s="126"/>
      <c r="BV1067" s="126">
        <v>20</v>
      </c>
      <c r="BW1067" s="126">
        <v>12</v>
      </c>
      <c r="BX1067" s="126">
        <v>1</v>
      </c>
      <c r="BY1067" s="126">
        <v>0</v>
      </c>
      <c r="BZ1067" s="126">
        <v>113</v>
      </c>
      <c r="CA1067" s="126">
        <v>53</v>
      </c>
      <c r="CB1067" s="126"/>
      <c r="CC1067" s="126"/>
      <c r="CD1067" s="126"/>
      <c r="CE1067" s="126"/>
    </row>
    <row r="1068" spans="1:83" ht="11.25" customHeight="1" x14ac:dyDescent="0.2">
      <c r="A1068" s="126" t="s">
        <v>6276</v>
      </c>
      <c r="B1068" s="20">
        <v>625</v>
      </c>
      <c r="C1068" s="20" t="e">
        <f>VLOOKUP(File2Modul(A1068),ModulVerantwortung,2,FALSE)</f>
        <v>#N/A</v>
      </c>
      <c r="D1068" s="20"/>
      <c r="E1068" s="109" t="s">
        <v>6287</v>
      </c>
      <c r="F1068" s="126">
        <v>2</v>
      </c>
      <c r="G1068" s="126">
        <v>1</v>
      </c>
      <c r="H1068" s="126">
        <v>0</v>
      </c>
      <c r="I1068" s="126">
        <v>2</v>
      </c>
      <c r="J1068" s="126">
        <v>1</v>
      </c>
      <c r="K1068" s="126">
        <v>0</v>
      </c>
      <c r="L1068" s="126">
        <v>1</v>
      </c>
      <c r="M1068" s="143" t="s">
        <v>6288</v>
      </c>
      <c r="N1068" s="126">
        <v>4</v>
      </c>
      <c r="O1068" s="126"/>
      <c r="Q1068" s="126">
        <v>0</v>
      </c>
      <c r="R1068" s="126"/>
      <c r="S1068" s="126"/>
      <c r="T1068" s="126"/>
      <c r="U1068" s="126">
        <v>5</v>
      </c>
      <c r="V1068" s="126" t="s">
        <v>3513</v>
      </c>
      <c r="W1068" s="126">
        <v>1</v>
      </c>
      <c r="X1068" s="126">
        <v>3</v>
      </c>
      <c r="Y1068" s="126">
        <v>12</v>
      </c>
      <c r="Z1068" s="126">
        <v>0</v>
      </c>
      <c r="AA1068" s="126">
        <v>0</v>
      </c>
      <c r="AB1068" s="126">
        <v>0</v>
      </c>
      <c r="AC1068" s="126">
        <v>0</v>
      </c>
      <c r="AD1068" s="126">
        <v>0</v>
      </c>
      <c r="AE1068" s="126">
        <v>2</v>
      </c>
      <c r="AF1068" s="126">
        <v>0.4</v>
      </c>
      <c r="AG1068" s="126">
        <v>0</v>
      </c>
      <c r="AH1068" s="126">
        <v>0</v>
      </c>
      <c r="AI1068" s="126">
        <v>1</v>
      </c>
      <c r="AJ1068" s="126"/>
      <c r="AK1068" s="126"/>
      <c r="AL1068" s="126"/>
      <c r="AM1068" s="126"/>
      <c r="AN1068" s="126"/>
      <c r="AO1068" s="126"/>
      <c r="AP1068" s="126"/>
      <c r="AQ1068" s="126"/>
      <c r="AR1068" s="126"/>
      <c r="AS1068" s="126"/>
      <c r="AT1068" s="126"/>
      <c r="AU1068" s="126"/>
      <c r="AV1068" s="126"/>
      <c r="AW1068" s="126"/>
      <c r="AX1068" s="126"/>
      <c r="AY1068" s="126"/>
      <c r="AZ1068" s="126"/>
      <c r="BA1068" s="126"/>
      <c r="BB1068" s="126"/>
      <c r="BC1068" s="126"/>
      <c r="BD1068" s="126"/>
      <c r="BE1068" s="126"/>
      <c r="BF1068" s="126"/>
      <c r="BG1068" s="126"/>
      <c r="BH1068" s="126"/>
      <c r="BI1068" s="126"/>
      <c r="BJ1068" s="126"/>
      <c r="BK1068" s="126"/>
      <c r="BL1068" s="126"/>
      <c r="BM1068" s="126"/>
      <c r="BN1068" s="126"/>
      <c r="BO1068" s="126"/>
      <c r="BP1068" s="126"/>
      <c r="BQ1068" s="126"/>
      <c r="BR1068" s="126">
        <v>6</v>
      </c>
      <c r="BS1068" s="126">
        <v>7</v>
      </c>
      <c r="BT1068" s="126">
        <v>10</v>
      </c>
      <c r="BU1068" s="126"/>
      <c r="BV1068" s="126">
        <v>7</v>
      </c>
      <c r="BW1068" s="126">
        <v>6</v>
      </c>
      <c r="BX1068" s="126">
        <v>1</v>
      </c>
      <c r="BY1068" s="126">
        <v>0</v>
      </c>
      <c r="BZ1068" s="126">
        <v>26</v>
      </c>
      <c r="CA1068" s="126">
        <v>16</v>
      </c>
      <c r="CB1068" s="126"/>
      <c r="CC1068" s="126"/>
      <c r="CD1068" s="126"/>
      <c r="CE1068" s="126"/>
    </row>
    <row r="1069" spans="1:83" ht="11.25" customHeight="1" x14ac:dyDescent="0.2">
      <c r="A1069" s="126" t="s">
        <v>6276</v>
      </c>
      <c r="B1069" s="20">
        <v>651</v>
      </c>
      <c r="C1069" s="20" t="e">
        <f>VLOOKUP(File2Modul(A1069),ModulVerantwortung,2,FALSE)</f>
        <v>#N/A</v>
      </c>
      <c r="D1069" s="20"/>
      <c r="E1069" s="109" t="s">
        <v>6289</v>
      </c>
      <c r="F1069" s="126">
        <v>1</v>
      </c>
      <c r="G1069" s="126">
        <v>0</v>
      </c>
      <c r="H1069" s="126">
        <v>0</v>
      </c>
      <c r="I1069" s="126">
        <v>1</v>
      </c>
      <c r="J1069" s="126">
        <v>1</v>
      </c>
      <c r="K1069" s="126">
        <v>0</v>
      </c>
      <c r="L1069" s="126">
        <v>0</v>
      </c>
      <c r="M1069" s="143"/>
      <c r="N1069" s="126">
        <v>1</v>
      </c>
      <c r="O1069" s="126"/>
      <c r="Q1069" s="126">
        <v>0</v>
      </c>
      <c r="R1069" s="126"/>
      <c r="S1069" s="126"/>
      <c r="T1069" s="126"/>
      <c r="U1069" s="126">
        <v>1</v>
      </c>
      <c r="V1069" s="126" t="s">
        <v>3507</v>
      </c>
      <c r="W1069" s="126">
        <v>0</v>
      </c>
      <c r="X1069" s="126">
        <v>1</v>
      </c>
      <c r="Y1069" s="126">
        <v>2</v>
      </c>
      <c r="Z1069" s="126">
        <v>0</v>
      </c>
      <c r="AA1069" s="126">
        <v>0</v>
      </c>
      <c r="AB1069" s="126">
        <v>0</v>
      </c>
      <c r="AC1069" s="126">
        <v>0</v>
      </c>
      <c r="AD1069" s="126">
        <v>0</v>
      </c>
      <c r="AE1069" s="126">
        <v>0</v>
      </c>
      <c r="AF1069" s="126">
        <v>1</v>
      </c>
      <c r="AG1069" s="126">
        <v>0</v>
      </c>
      <c r="AH1069" s="126">
        <v>0</v>
      </c>
      <c r="AI1069" s="126">
        <v>1</v>
      </c>
      <c r="AJ1069" s="126"/>
      <c r="AK1069" s="126"/>
      <c r="AL1069" s="126"/>
      <c r="AM1069" s="126"/>
      <c r="AN1069" s="126"/>
      <c r="AO1069" s="126"/>
      <c r="AP1069" s="126"/>
      <c r="AQ1069" s="126"/>
      <c r="AR1069" s="126"/>
      <c r="AS1069" s="126"/>
      <c r="AT1069" s="126"/>
      <c r="AU1069" s="126"/>
      <c r="AV1069" s="126"/>
      <c r="AW1069" s="126"/>
      <c r="AX1069" s="126"/>
      <c r="AY1069" s="126"/>
      <c r="AZ1069" s="126"/>
      <c r="BA1069" s="126"/>
      <c r="BB1069" s="126"/>
      <c r="BC1069" s="126"/>
      <c r="BD1069" s="126"/>
      <c r="BE1069" s="126"/>
      <c r="BF1069" s="126"/>
      <c r="BG1069" s="126"/>
      <c r="BH1069" s="126"/>
      <c r="BI1069" s="126"/>
      <c r="BJ1069" s="126"/>
      <c r="BK1069" s="126"/>
      <c r="BL1069" s="126"/>
      <c r="BM1069" s="126"/>
      <c r="BN1069" s="126"/>
      <c r="BO1069" s="126"/>
      <c r="BP1069" s="126"/>
      <c r="BQ1069" s="126"/>
      <c r="BR1069" s="126">
        <v>5</v>
      </c>
      <c r="BS1069" s="126">
        <v>5</v>
      </c>
      <c r="BT1069" s="126">
        <v>5</v>
      </c>
      <c r="BU1069" s="126"/>
      <c r="BV1069" s="126">
        <v>1</v>
      </c>
      <c r="BW1069" s="126">
        <v>1</v>
      </c>
      <c r="BX1069" s="126">
        <v>1</v>
      </c>
      <c r="BY1069" s="126">
        <v>0</v>
      </c>
      <c r="BZ1069" s="126">
        <v>4</v>
      </c>
      <c r="CA1069" s="126">
        <v>1</v>
      </c>
      <c r="CB1069" s="126"/>
      <c r="CC1069" s="126"/>
      <c r="CD1069" s="126"/>
      <c r="CE1069" s="126"/>
    </row>
    <row r="1070" spans="1:83" ht="11.25" customHeight="1" x14ac:dyDescent="0.2">
      <c r="A1070" s="126" t="s">
        <v>6276</v>
      </c>
      <c r="B1070" s="20">
        <v>667</v>
      </c>
      <c r="C1070" s="20" t="e">
        <f>VLOOKUP(File2Modul(A1070),ModulVerantwortung,2,FALSE)</f>
        <v>#N/A</v>
      </c>
      <c r="D1070" s="20"/>
      <c r="E1070" s="109" t="s">
        <v>6290</v>
      </c>
      <c r="F1070" s="126">
        <v>2</v>
      </c>
      <c r="G1070" s="126">
        <v>1</v>
      </c>
      <c r="H1070" s="126">
        <v>0</v>
      </c>
      <c r="I1070" s="126">
        <v>2</v>
      </c>
      <c r="J1070" s="126">
        <v>1</v>
      </c>
      <c r="K1070" s="126">
        <v>0</v>
      </c>
      <c r="L1070" s="126">
        <v>0</v>
      </c>
      <c r="M1070" s="143"/>
      <c r="N1070" s="126">
        <v>3</v>
      </c>
      <c r="O1070" s="126"/>
      <c r="Q1070" s="126">
        <v>0</v>
      </c>
      <c r="R1070" s="126"/>
      <c r="S1070" s="126"/>
      <c r="T1070" s="126"/>
      <c r="U1070" s="126">
        <v>5</v>
      </c>
      <c r="V1070" s="126" t="s">
        <v>3513</v>
      </c>
      <c r="W1070" s="126">
        <v>0</v>
      </c>
      <c r="X1070" s="126">
        <v>2</v>
      </c>
      <c r="Y1070" s="126">
        <v>12</v>
      </c>
      <c r="Z1070" s="126">
        <v>0</v>
      </c>
      <c r="AA1070" s="126">
        <v>0</v>
      </c>
      <c r="AB1070" s="126">
        <v>0</v>
      </c>
      <c r="AC1070" s="126">
        <v>0</v>
      </c>
      <c r="AD1070" s="126">
        <v>0</v>
      </c>
      <c r="AE1070" s="126">
        <v>2</v>
      </c>
      <c r="AF1070" s="126">
        <v>0.4</v>
      </c>
      <c r="AG1070" s="126">
        <v>0</v>
      </c>
      <c r="AH1070" s="126">
        <v>0</v>
      </c>
      <c r="AI1070" s="126">
        <v>1</v>
      </c>
      <c r="AJ1070" s="126"/>
      <c r="AK1070" s="126"/>
      <c r="AL1070" s="126"/>
      <c r="AM1070" s="126"/>
      <c r="AN1070" s="126"/>
      <c r="AO1070" s="126"/>
      <c r="AP1070" s="126"/>
      <c r="AQ1070" s="126"/>
      <c r="AR1070" s="126"/>
      <c r="AS1070" s="126"/>
      <c r="AT1070" s="126"/>
      <c r="AU1070" s="126"/>
      <c r="AV1070" s="126"/>
      <c r="AW1070" s="126"/>
      <c r="AX1070" s="126"/>
      <c r="AY1070" s="126"/>
      <c r="AZ1070" s="126"/>
      <c r="BA1070" s="126"/>
      <c r="BB1070" s="126"/>
      <c r="BC1070" s="126"/>
      <c r="BD1070" s="126"/>
      <c r="BE1070" s="126"/>
      <c r="BF1070" s="126"/>
      <c r="BG1070" s="126"/>
      <c r="BH1070" s="126"/>
      <c r="BI1070" s="126"/>
      <c r="BJ1070" s="126"/>
      <c r="BK1070" s="126"/>
      <c r="BL1070" s="126"/>
      <c r="BM1070" s="126"/>
      <c r="BN1070" s="126"/>
      <c r="BO1070" s="126"/>
      <c r="BP1070" s="126"/>
      <c r="BQ1070" s="126"/>
      <c r="BR1070" s="126">
        <v>6</v>
      </c>
      <c r="BS1070" s="126">
        <v>8</v>
      </c>
      <c r="BT1070" s="126">
        <v>13</v>
      </c>
      <c r="BU1070" s="126"/>
      <c r="BV1070" s="126">
        <v>6</v>
      </c>
      <c r="BW1070" s="126">
        <v>5</v>
      </c>
      <c r="BX1070" s="126">
        <v>1</v>
      </c>
      <c r="BY1070" s="126">
        <v>2</v>
      </c>
      <c r="BZ1070" s="126">
        <v>26</v>
      </c>
      <c r="CA1070" s="126">
        <v>15</v>
      </c>
      <c r="CB1070" s="126"/>
      <c r="CC1070" s="126"/>
      <c r="CD1070" s="126"/>
      <c r="CE1070" s="126"/>
    </row>
    <row r="1071" spans="1:83" ht="11.25" customHeight="1" x14ac:dyDescent="0.2">
      <c r="A1071" s="126" t="s">
        <v>6276</v>
      </c>
      <c r="B1071" s="20">
        <v>691</v>
      </c>
      <c r="C1071" s="20" t="e">
        <f>VLOOKUP(File2Modul(A1071),ModulVerantwortung,2,FALSE)</f>
        <v>#N/A</v>
      </c>
      <c r="D1071" s="20"/>
      <c r="E1071" s="109" t="s">
        <v>6291</v>
      </c>
      <c r="F1071" s="126">
        <v>7</v>
      </c>
      <c r="G1071" s="126">
        <v>1</v>
      </c>
      <c r="H1071" s="126">
        <v>0</v>
      </c>
      <c r="I1071" s="126">
        <v>7</v>
      </c>
      <c r="J1071" s="126">
        <v>1</v>
      </c>
      <c r="K1071" s="126">
        <v>0</v>
      </c>
      <c r="L1071" s="126">
        <v>1</v>
      </c>
      <c r="M1071" s="143" t="s">
        <v>6292</v>
      </c>
      <c r="N1071" s="126">
        <v>17</v>
      </c>
      <c r="O1071" s="126"/>
      <c r="Q1071" s="126">
        <v>0</v>
      </c>
      <c r="R1071" s="126"/>
      <c r="S1071" s="126"/>
      <c r="T1071" s="126"/>
      <c r="U1071" s="126">
        <v>25</v>
      </c>
      <c r="V1071" s="126" t="s">
        <v>3650</v>
      </c>
      <c r="W1071" s="126">
        <v>1</v>
      </c>
      <c r="X1071" s="126">
        <v>8</v>
      </c>
      <c r="Y1071" s="126">
        <v>45</v>
      </c>
      <c r="Z1071" s="126">
        <v>0</v>
      </c>
      <c r="AA1071" s="126">
        <v>0</v>
      </c>
      <c r="AB1071" s="126">
        <v>0</v>
      </c>
      <c r="AC1071" s="126">
        <v>0</v>
      </c>
      <c r="AD1071" s="126">
        <v>0</v>
      </c>
      <c r="AE1071" s="126">
        <v>2</v>
      </c>
      <c r="AF1071" s="126">
        <v>0.28000000000000003</v>
      </c>
      <c r="AG1071" s="126">
        <v>1</v>
      </c>
      <c r="AH1071" s="126">
        <v>0</v>
      </c>
      <c r="AI1071" s="126">
        <v>1</v>
      </c>
      <c r="AJ1071" s="126"/>
      <c r="AK1071" s="126"/>
      <c r="AL1071" s="126"/>
      <c r="AM1071" s="126"/>
      <c r="AN1071" s="126"/>
      <c r="AO1071" s="126"/>
      <c r="AP1071" s="126"/>
      <c r="AQ1071" s="126"/>
      <c r="AR1071" s="126"/>
      <c r="AS1071" s="126"/>
      <c r="AT1071" s="126"/>
      <c r="AU1071" s="126"/>
      <c r="AV1071" s="126"/>
      <c r="AW1071" s="126"/>
      <c r="AX1071" s="126"/>
      <c r="AY1071" s="126"/>
      <c r="AZ1071" s="126"/>
      <c r="BA1071" s="126"/>
      <c r="BB1071" s="126"/>
      <c r="BC1071" s="126"/>
      <c r="BD1071" s="126"/>
      <c r="BE1071" s="126"/>
      <c r="BF1071" s="126"/>
      <c r="BG1071" s="126"/>
      <c r="BH1071" s="126"/>
      <c r="BI1071" s="126"/>
      <c r="BJ1071" s="126"/>
      <c r="BK1071" s="126"/>
      <c r="BL1071" s="126"/>
      <c r="BM1071" s="126"/>
      <c r="BN1071" s="126"/>
      <c r="BO1071" s="126"/>
      <c r="BP1071" s="126"/>
      <c r="BQ1071" s="126"/>
      <c r="BR1071" s="126">
        <v>3</v>
      </c>
      <c r="BS1071" s="126">
        <v>5</v>
      </c>
      <c r="BT1071" s="126">
        <v>6</v>
      </c>
      <c r="BU1071" s="126"/>
      <c r="BV1071" s="126">
        <v>27</v>
      </c>
      <c r="BW1071" s="126">
        <v>19</v>
      </c>
      <c r="BX1071" s="126">
        <v>1</v>
      </c>
      <c r="BY1071" s="126">
        <v>0</v>
      </c>
      <c r="BZ1071" s="126">
        <v>71</v>
      </c>
      <c r="CA1071" s="126">
        <v>36</v>
      </c>
      <c r="CB1071" s="126"/>
      <c r="CC1071" s="126"/>
      <c r="CD1071" s="126"/>
      <c r="CE1071" s="126"/>
    </row>
    <row r="1072" spans="1:83" ht="11.25" customHeight="1" x14ac:dyDescent="0.2">
      <c r="A1072" s="126" t="s">
        <v>6276</v>
      </c>
      <c r="B1072" s="20">
        <v>748</v>
      </c>
      <c r="C1072" s="20" t="e">
        <f>VLOOKUP(File2Modul(A1072),ModulVerantwortung,2,FALSE)</f>
        <v>#N/A</v>
      </c>
      <c r="D1072" s="20"/>
      <c r="E1072" s="109" t="s">
        <v>6293</v>
      </c>
      <c r="F1072" s="126">
        <v>5</v>
      </c>
      <c r="G1072" s="126">
        <v>1</v>
      </c>
      <c r="H1072" s="126">
        <v>0</v>
      </c>
      <c r="I1072" s="126">
        <v>5</v>
      </c>
      <c r="J1072" s="126">
        <v>1</v>
      </c>
      <c r="K1072" s="126">
        <v>0</v>
      </c>
      <c r="L1072" s="126">
        <v>1</v>
      </c>
      <c r="M1072" s="143" t="s">
        <v>6294</v>
      </c>
      <c r="N1072" s="126">
        <v>13</v>
      </c>
      <c r="O1072" s="126"/>
      <c r="Q1072" s="126">
        <v>0</v>
      </c>
      <c r="R1072" s="126"/>
      <c r="S1072" s="126"/>
      <c r="T1072" s="126"/>
      <c r="U1072" s="126">
        <v>19</v>
      </c>
      <c r="V1072" s="126" t="s">
        <v>3729</v>
      </c>
      <c r="W1072" s="126">
        <v>1</v>
      </c>
      <c r="X1072" s="126">
        <v>6</v>
      </c>
      <c r="Y1072" s="126">
        <v>36</v>
      </c>
      <c r="Z1072" s="126">
        <v>0</v>
      </c>
      <c r="AA1072" s="126">
        <v>0</v>
      </c>
      <c r="AB1072" s="126">
        <v>0</v>
      </c>
      <c r="AC1072" s="126">
        <v>0</v>
      </c>
      <c r="AD1072" s="126">
        <v>0</v>
      </c>
      <c r="AE1072" s="126">
        <v>2</v>
      </c>
      <c r="AF1072" s="126">
        <v>0.26</v>
      </c>
      <c r="AG1072" s="126">
        <v>1</v>
      </c>
      <c r="AH1072" s="126">
        <v>0</v>
      </c>
      <c r="AI1072" s="126">
        <v>1</v>
      </c>
      <c r="AJ1072" s="126"/>
      <c r="AK1072" s="126"/>
      <c r="AL1072" s="126"/>
      <c r="AM1072" s="126"/>
      <c r="AN1072" s="126"/>
      <c r="AO1072" s="126"/>
      <c r="AP1072" s="126"/>
      <c r="AQ1072" s="126"/>
      <c r="AR1072" s="126"/>
      <c r="AS1072" s="126"/>
      <c r="AT1072" s="126"/>
      <c r="AU1072" s="126"/>
      <c r="AV1072" s="126"/>
      <c r="AW1072" s="126"/>
      <c r="AX1072" s="126"/>
      <c r="AY1072" s="126"/>
      <c r="AZ1072" s="126"/>
      <c r="BA1072" s="126"/>
      <c r="BB1072" s="126"/>
      <c r="BC1072" s="126"/>
      <c r="BD1072" s="126"/>
      <c r="BE1072" s="126"/>
      <c r="BF1072" s="126"/>
      <c r="BG1072" s="126"/>
      <c r="BH1072" s="126"/>
      <c r="BI1072" s="126"/>
      <c r="BJ1072" s="126"/>
      <c r="BK1072" s="126"/>
      <c r="BL1072" s="126"/>
      <c r="BM1072" s="126"/>
      <c r="BN1072" s="126"/>
      <c r="BO1072" s="126"/>
      <c r="BP1072" s="126"/>
      <c r="BQ1072" s="126"/>
      <c r="BR1072" s="126">
        <v>3</v>
      </c>
      <c r="BS1072" s="126">
        <v>5</v>
      </c>
      <c r="BT1072" s="126">
        <v>6</v>
      </c>
      <c r="BU1072" s="126"/>
      <c r="BV1072" s="126">
        <v>21</v>
      </c>
      <c r="BW1072" s="126">
        <v>15</v>
      </c>
      <c r="BX1072" s="126">
        <v>1</v>
      </c>
      <c r="BY1072" s="126">
        <v>0</v>
      </c>
      <c r="BZ1072" s="126">
        <v>55</v>
      </c>
      <c r="CA1072" s="126">
        <v>28</v>
      </c>
      <c r="CB1072" s="126"/>
      <c r="CC1072" s="126"/>
      <c r="CD1072" s="126"/>
      <c r="CE1072" s="126"/>
    </row>
    <row r="1073" spans="1:83" ht="11.25" customHeight="1" x14ac:dyDescent="0.2">
      <c r="A1073" s="126" t="s">
        <v>6276</v>
      </c>
      <c r="B1073" s="20">
        <v>796</v>
      </c>
      <c r="C1073" s="20" t="e">
        <f>VLOOKUP(File2Modul(A1073),ModulVerantwortung,2,FALSE)</f>
        <v>#N/A</v>
      </c>
      <c r="D1073" s="20"/>
      <c r="E1073" s="109" t="s">
        <v>6295</v>
      </c>
      <c r="F1073" s="126">
        <v>2</v>
      </c>
      <c r="G1073" s="126">
        <v>1</v>
      </c>
      <c r="H1073" s="126">
        <v>0</v>
      </c>
      <c r="I1073" s="126">
        <v>2</v>
      </c>
      <c r="J1073" s="126">
        <v>1</v>
      </c>
      <c r="K1073" s="126">
        <v>0</v>
      </c>
      <c r="L1073" s="126">
        <v>1</v>
      </c>
      <c r="M1073" s="143" t="s">
        <v>6296</v>
      </c>
      <c r="N1073" s="126">
        <v>5</v>
      </c>
      <c r="O1073" s="126"/>
      <c r="Q1073" s="126">
        <v>0</v>
      </c>
      <c r="R1073" s="126"/>
      <c r="S1073" s="126"/>
      <c r="T1073" s="126"/>
      <c r="U1073" s="126">
        <v>7</v>
      </c>
      <c r="V1073" s="126" t="s">
        <v>3513</v>
      </c>
      <c r="W1073" s="126">
        <v>1</v>
      </c>
      <c r="X1073" s="126">
        <v>3</v>
      </c>
      <c r="Y1073" s="126">
        <v>18</v>
      </c>
      <c r="Z1073" s="126">
        <v>0</v>
      </c>
      <c r="AA1073" s="126">
        <v>0</v>
      </c>
      <c r="AB1073" s="126">
        <v>0</v>
      </c>
      <c r="AC1073" s="126">
        <v>0</v>
      </c>
      <c r="AD1073" s="126">
        <v>0</v>
      </c>
      <c r="AE1073" s="126">
        <v>2</v>
      </c>
      <c r="AF1073" s="126">
        <v>0.28999999999999998</v>
      </c>
      <c r="AG1073" s="126">
        <v>0</v>
      </c>
      <c r="AH1073" s="126">
        <v>0</v>
      </c>
      <c r="AI1073" s="126">
        <v>1</v>
      </c>
      <c r="AJ1073" s="126"/>
      <c r="AK1073" s="126"/>
      <c r="AL1073" s="126"/>
      <c r="AM1073" s="126"/>
      <c r="AN1073" s="126"/>
      <c r="AO1073" s="126"/>
      <c r="AP1073" s="126"/>
      <c r="AQ1073" s="126"/>
      <c r="AR1073" s="126"/>
      <c r="AS1073" s="126"/>
      <c r="AT1073" s="126"/>
      <c r="AU1073" s="126"/>
      <c r="AV1073" s="126"/>
      <c r="AW1073" s="126"/>
      <c r="AX1073" s="126"/>
      <c r="AY1073" s="126"/>
      <c r="AZ1073" s="126"/>
      <c r="BA1073" s="126"/>
      <c r="BB1073" s="126"/>
      <c r="BC1073" s="126"/>
      <c r="BD1073" s="126"/>
      <c r="BE1073" s="126"/>
      <c r="BF1073" s="126"/>
      <c r="BG1073" s="126"/>
      <c r="BH1073" s="126"/>
      <c r="BI1073" s="126"/>
      <c r="BJ1073" s="126"/>
      <c r="BK1073" s="126"/>
      <c r="BL1073" s="126"/>
      <c r="BM1073" s="126"/>
      <c r="BN1073" s="126"/>
      <c r="BO1073" s="126"/>
      <c r="BP1073" s="126"/>
      <c r="BQ1073" s="126"/>
      <c r="BR1073" s="126">
        <v>7</v>
      </c>
      <c r="BS1073" s="126">
        <v>9</v>
      </c>
      <c r="BT1073" s="126">
        <v>13</v>
      </c>
      <c r="BU1073" s="126"/>
      <c r="BV1073" s="126">
        <v>9</v>
      </c>
      <c r="BW1073" s="126">
        <v>7</v>
      </c>
      <c r="BX1073" s="126">
        <v>1</v>
      </c>
      <c r="BY1073" s="126">
        <v>0</v>
      </c>
      <c r="BZ1073" s="126">
        <v>42</v>
      </c>
      <c r="CA1073" s="126">
        <v>23</v>
      </c>
      <c r="CB1073" s="126"/>
      <c r="CC1073" s="126"/>
      <c r="CD1073" s="126"/>
      <c r="CE1073" s="126"/>
    </row>
    <row r="1074" spans="1:83" ht="11.25" customHeight="1" x14ac:dyDescent="0.2">
      <c r="A1074" s="126" t="s">
        <v>6276</v>
      </c>
      <c r="B1074" s="20">
        <v>826</v>
      </c>
      <c r="C1074" s="20" t="e">
        <f>VLOOKUP(File2Modul(A1074),ModulVerantwortung,2,FALSE)</f>
        <v>#N/A</v>
      </c>
      <c r="D1074" s="20"/>
      <c r="E1074" s="109" t="s">
        <v>6297</v>
      </c>
      <c r="F1074" s="126">
        <v>1</v>
      </c>
      <c r="G1074" s="126">
        <v>0</v>
      </c>
      <c r="H1074" s="126">
        <v>0</v>
      </c>
      <c r="I1074" s="126">
        <v>1</v>
      </c>
      <c r="J1074" s="126">
        <v>1</v>
      </c>
      <c r="K1074" s="126">
        <v>0</v>
      </c>
      <c r="L1074" s="126">
        <v>0</v>
      </c>
      <c r="M1074" s="143"/>
      <c r="N1074" s="126">
        <v>1</v>
      </c>
      <c r="O1074" s="126"/>
      <c r="Q1074" s="126">
        <v>0</v>
      </c>
      <c r="R1074" s="126"/>
      <c r="S1074" s="126"/>
      <c r="T1074" s="126"/>
      <c r="U1074" s="126">
        <v>1</v>
      </c>
      <c r="V1074" s="126" t="s">
        <v>3507</v>
      </c>
      <c r="W1074" s="126">
        <v>0</v>
      </c>
      <c r="X1074" s="126">
        <v>1</v>
      </c>
      <c r="Y1074" s="126">
        <v>2</v>
      </c>
      <c r="Z1074" s="126">
        <v>0</v>
      </c>
      <c r="AA1074" s="126">
        <v>0</v>
      </c>
      <c r="AB1074" s="126">
        <v>0</v>
      </c>
      <c r="AC1074" s="126">
        <v>0</v>
      </c>
      <c r="AD1074" s="126">
        <v>0</v>
      </c>
      <c r="AE1074" s="126">
        <v>0</v>
      </c>
      <c r="AF1074" s="126">
        <v>1</v>
      </c>
      <c r="AG1074" s="126">
        <v>0</v>
      </c>
      <c r="AH1074" s="126">
        <v>0</v>
      </c>
      <c r="AI1074" s="126">
        <v>1</v>
      </c>
      <c r="AJ1074" s="126"/>
      <c r="AK1074" s="126"/>
      <c r="AL1074" s="126"/>
      <c r="AM1074" s="126"/>
      <c r="AN1074" s="126"/>
      <c r="AO1074" s="126"/>
      <c r="AP1074" s="126"/>
      <c r="AQ1074" s="126"/>
      <c r="AR1074" s="126"/>
      <c r="AS1074" s="126"/>
      <c r="AT1074" s="126"/>
      <c r="AU1074" s="126"/>
      <c r="AV1074" s="126"/>
      <c r="AW1074" s="126"/>
      <c r="AX1074" s="126"/>
      <c r="AY1074" s="126"/>
      <c r="AZ1074" s="126"/>
      <c r="BA1074" s="126"/>
      <c r="BB1074" s="126"/>
      <c r="BC1074" s="126"/>
      <c r="BD1074" s="126"/>
      <c r="BE1074" s="126"/>
      <c r="BF1074" s="126"/>
      <c r="BG1074" s="126"/>
      <c r="BH1074" s="126"/>
      <c r="BI1074" s="126"/>
      <c r="BJ1074" s="126"/>
      <c r="BK1074" s="126"/>
      <c r="BL1074" s="126"/>
      <c r="BM1074" s="126"/>
      <c r="BN1074" s="126"/>
      <c r="BO1074" s="126"/>
      <c r="BP1074" s="126"/>
      <c r="BQ1074" s="126"/>
      <c r="BR1074" s="126">
        <v>5</v>
      </c>
      <c r="BS1074" s="126">
        <v>5</v>
      </c>
      <c r="BT1074" s="126">
        <v>5</v>
      </c>
      <c r="BU1074" s="126"/>
      <c r="BV1074" s="126">
        <v>1</v>
      </c>
      <c r="BW1074" s="126">
        <v>1</v>
      </c>
      <c r="BX1074" s="126">
        <v>1</v>
      </c>
      <c r="BY1074" s="126">
        <v>0</v>
      </c>
      <c r="BZ1074" s="126">
        <v>4</v>
      </c>
      <c r="CA1074" s="126">
        <v>1</v>
      </c>
      <c r="CB1074" s="126"/>
      <c r="CC1074" s="126"/>
      <c r="CD1074" s="126"/>
      <c r="CE1074" s="126"/>
    </row>
    <row r="1075" spans="1:83" ht="11.25" customHeight="1" x14ac:dyDescent="0.2">
      <c r="A1075" s="126" t="s">
        <v>6276</v>
      </c>
      <c r="B1075" s="20">
        <v>841</v>
      </c>
      <c r="C1075" s="20" t="e">
        <f>VLOOKUP(File2Modul(A1075),ModulVerantwortung,2,FALSE)</f>
        <v>#N/A</v>
      </c>
      <c r="D1075" s="20"/>
      <c r="E1075" s="109" t="s">
        <v>6298</v>
      </c>
      <c r="F1075" s="126">
        <v>5</v>
      </c>
      <c r="G1075" s="126">
        <v>1</v>
      </c>
      <c r="H1075" s="126">
        <v>0</v>
      </c>
      <c r="I1075" s="126">
        <v>5</v>
      </c>
      <c r="J1075" s="126">
        <v>0</v>
      </c>
      <c r="K1075" s="126">
        <v>1</v>
      </c>
      <c r="L1075" s="126">
        <v>0</v>
      </c>
      <c r="M1075" s="143"/>
      <c r="N1075" s="126">
        <v>11</v>
      </c>
      <c r="O1075" s="126"/>
      <c r="Q1075" s="126">
        <v>0</v>
      </c>
      <c r="R1075" s="126"/>
      <c r="S1075" s="126"/>
      <c r="T1075" s="126"/>
      <c r="U1075" s="126">
        <v>16</v>
      </c>
      <c r="V1075" s="126" t="s">
        <v>3729</v>
      </c>
      <c r="W1075" s="126">
        <v>0</v>
      </c>
      <c r="X1075" s="126">
        <v>5</v>
      </c>
      <c r="Y1075" s="126">
        <v>28</v>
      </c>
      <c r="Z1075" s="126">
        <v>0</v>
      </c>
      <c r="AA1075" s="126">
        <v>0</v>
      </c>
      <c r="AB1075" s="126">
        <v>0</v>
      </c>
      <c r="AC1075" s="126">
        <v>0</v>
      </c>
      <c r="AD1075" s="126">
        <v>0</v>
      </c>
      <c r="AE1075" s="126">
        <v>0</v>
      </c>
      <c r="AF1075" s="126">
        <v>0.31</v>
      </c>
      <c r="AG1075" s="126">
        <v>1</v>
      </c>
      <c r="AH1075" s="126">
        <v>0</v>
      </c>
      <c r="AI1075" s="126">
        <v>1</v>
      </c>
      <c r="AJ1075" s="126"/>
      <c r="AK1075" s="126"/>
      <c r="AL1075" s="126"/>
      <c r="AM1075" s="126"/>
      <c r="AN1075" s="126"/>
      <c r="AO1075" s="126"/>
      <c r="AP1075" s="126"/>
      <c r="AQ1075" s="126"/>
      <c r="AR1075" s="126"/>
      <c r="AS1075" s="126"/>
      <c r="AT1075" s="126"/>
      <c r="AU1075" s="126"/>
      <c r="AV1075" s="126"/>
      <c r="AW1075" s="126"/>
      <c r="AX1075" s="126"/>
      <c r="AY1075" s="126"/>
      <c r="AZ1075" s="126"/>
      <c r="BA1075" s="126"/>
      <c r="BB1075" s="126"/>
      <c r="BC1075" s="126"/>
      <c r="BD1075" s="126"/>
      <c r="BE1075" s="126"/>
      <c r="BF1075" s="126"/>
      <c r="BG1075" s="126"/>
      <c r="BH1075" s="126"/>
      <c r="BI1075" s="126"/>
      <c r="BJ1075" s="126"/>
      <c r="BK1075" s="126"/>
      <c r="BL1075" s="126"/>
      <c r="BM1075" s="126"/>
      <c r="BN1075" s="126"/>
      <c r="BO1075" s="126"/>
      <c r="BP1075" s="126"/>
      <c r="BQ1075" s="126"/>
      <c r="BR1075" s="126">
        <v>3</v>
      </c>
      <c r="BS1075" s="126">
        <v>6</v>
      </c>
      <c r="BT1075" s="126">
        <v>6</v>
      </c>
      <c r="BU1075" s="126"/>
      <c r="BV1075" s="126">
        <v>17</v>
      </c>
      <c r="BW1075" s="126">
        <v>11</v>
      </c>
      <c r="BX1075" s="126">
        <v>1</v>
      </c>
      <c r="BY1075" s="126">
        <v>3</v>
      </c>
      <c r="BZ1075" s="126">
        <v>47</v>
      </c>
      <c r="CA1075" s="126">
        <v>20</v>
      </c>
      <c r="CB1075" s="126"/>
      <c r="CC1075" s="126"/>
      <c r="CD1075" s="126"/>
      <c r="CE1075" s="126"/>
    </row>
    <row r="1076" spans="1:83" ht="11.25" customHeight="1" x14ac:dyDescent="0.2">
      <c r="A1076" s="126" t="s">
        <v>6276</v>
      </c>
      <c r="B1076" s="20">
        <v>882</v>
      </c>
      <c r="C1076" s="20" t="e">
        <f>VLOOKUP(File2Modul(A1076),ModulVerantwortung,2,FALSE)</f>
        <v>#N/A</v>
      </c>
      <c r="D1076" s="20"/>
      <c r="E1076" s="109" t="s">
        <v>6299</v>
      </c>
      <c r="F1076" s="126">
        <v>2</v>
      </c>
      <c r="G1076" s="126">
        <v>1</v>
      </c>
      <c r="H1076" s="126">
        <v>0</v>
      </c>
      <c r="I1076" s="126">
        <v>2</v>
      </c>
      <c r="J1076" s="126">
        <v>0</v>
      </c>
      <c r="K1076" s="126">
        <v>1</v>
      </c>
      <c r="L1076" s="126">
        <v>0</v>
      </c>
      <c r="M1076" s="143"/>
      <c r="N1076" s="126">
        <v>3</v>
      </c>
      <c r="O1076" s="126"/>
      <c r="Q1076" s="126">
        <v>0</v>
      </c>
      <c r="R1076" s="126"/>
      <c r="S1076" s="126"/>
      <c r="T1076" s="126"/>
      <c r="U1076" s="126">
        <v>4</v>
      </c>
      <c r="V1076" s="126" t="s">
        <v>3513</v>
      </c>
      <c r="W1076" s="126">
        <v>0</v>
      </c>
      <c r="X1076" s="126">
        <v>2</v>
      </c>
      <c r="Y1076" s="126">
        <v>10</v>
      </c>
      <c r="Z1076" s="126">
        <v>0</v>
      </c>
      <c r="AA1076" s="126">
        <v>0</v>
      </c>
      <c r="AB1076" s="126">
        <v>0</v>
      </c>
      <c r="AC1076" s="126">
        <v>0</v>
      </c>
      <c r="AD1076" s="126">
        <v>0</v>
      </c>
      <c r="AE1076" s="126">
        <v>0</v>
      </c>
      <c r="AF1076" s="126">
        <v>0.5</v>
      </c>
      <c r="AG1076" s="126">
        <v>0</v>
      </c>
      <c r="AH1076" s="126">
        <v>0</v>
      </c>
      <c r="AI1076" s="126">
        <v>1</v>
      </c>
      <c r="AJ1076" s="126"/>
      <c r="AK1076" s="126"/>
      <c r="AL1076" s="126"/>
      <c r="AM1076" s="126"/>
      <c r="AN1076" s="126"/>
      <c r="AO1076" s="126"/>
      <c r="AP1076" s="126"/>
      <c r="AQ1076" s="126"/>
      <c r="AR1076" s="126"/>
      <c r="AS1076" s="126"/>
      <c r="AT1076" s="126"/>
      <c r="AU1076" s="126"/>
      <c r="AV1076" s="126"/>
      <c r="AW1076" s="126"/>
      <c r="AX1076" s="126"/>
      <c r="AY1076" s="126"/>
      <c r="AZ1076" s="126"/>
      <c r="BA1076" s="126"/>
      <c r="BB1076" s="126"/>
      <c r="BC1076" s="126"/>
      <c r="BD1076" s="126"/>
      <c r="BE1076" s="126"/>
      <c r="BF1076" s="126"/>
      <c r="BG1076" s="126"/>
      <c r="BH1076" s="126"/>
      <c r="BI1076" s="126"/>
      <c r="BJ1076" s="126"/>
      <c r="BK1076" s="126"/>
      <c r="BL1076" s="126"/>
      <c r="BM1076" s="126"/>
      <c r="BN1076" s="126"/>
      <c r="BO1076" s="126"/>
      <c r="BP1076" s="126"/>
      <c r="BQ1076" s="126"/>
      <c r="BR1076" s="126">
        <v>4</v>
      </c>
      <c r="BS1076" s="126">
        <v>7</v>
      </c>
      <c r="BT1076" s="126">
        <v>7</v>
      </c>
      <c r="BU1076" s="126"/>
      <c r="BV1076" s="126">
        <v>5</v>
      </c>
      <c r="BW1076" s="126">
        <v>3</v>
      </c>
      <c r="BX1076" s="126">
        <v>1</v>
      </c>
      <c r="BY1076" s="126">
        <v>0</v>
      </c>
      <c r="BZ1076" s="126">
        <v>15</v>
      </c>
      <c r="CA1076" s="126">
        <v>6</v>
      </c>
      <c r="CB1076" s="126"/>
      <c r="CC1076" s="126"/>
      <c r="CD1076" s="126"/>
      <c r="CE1076" s="126"/>
    </row>
    <row r="1077" spans="1:83" ht="11.25" customHeight="1" x14ac:dyDescent="0.2">
      <c r="A1077" s="126" t="s">
        <v>6276</v>
      </c>
      <c r="B1077" s="20">
        <v>905</v>
      </c>
      <c r="C1077" s="20" t="e">
        <f>VLOOKUP(File2Modul(A1077),ModulVerantwortung,2,FALSE)</f>
        <v>#N/A</v>
      </c>
      <c r="D1077" s="20"/>
      <c r="E1077" s="109" t="s">
        <v>6300</v>
      </c>
      <c r="F1077" s="126">
        <v>1</v>
      </c>
      <c r="G1077" s="126">
        <v>0</v>
      </c>
      <c r="H1077" s="126">
        <v>0</v>
      </c>
      <c r="I1077" s="126">
        <v>1</v>
      </c>
      <c r="J1077" s="126">
        <v>0</v>
      </c>
      <c r="K1077" s="126">
        <v>1</v>
      </c>
      <c r="L1077" s="126">
        <v>0</v>
      </c>
      <c r="M1077" s="143"/>
      <c r="N1077" s="126">
        <v>1</v>
      </c>
      <c r="O1077" s="126"/>
      <c r="Q1077" s="126">
        <v>0</v>
      </c>
      <c r="R1077" s="126"/>
      <c r="S1077" s="126"/>
      <c r="T1077" s="126"/>
      <c r="U1077" s="126">
        <v>1</v>
      </c>
      <c r="V1077" s="126" t="s">
        <v>3507</v>
      </c>
      <c r="W1077" s="126">
        <v>0</v>
      </c>
      <c r="X1077" s="126">
        <v>1</v>
      </c>
      <c r="Y1077" s="126">
        <v>2</v>
      </c>
      <c r="Z1077" s="126">
        <v>0</v>
      </c>
      <c r="AA1077" s="126">
        <v>0</v>
      </c>
      <c r="AB1077" s="126">
        <v>0</v>
      </c>
      <c r="AC1077" s="126">
        <v>0</v>
      </c>
      <c r="AD1077" s="126">
        <v>0</v>
      </c>
      <c r="AE1077" s="126">
        <v>0</v>
      </c>
      <c r="AF1077" s="126">
        <v>1</v>
      </c>
      <c r="AG1077" s="126">
        <v>0</v>
      </c>
      <c r="AH1077" s="126">
        <v>0</v>
      </c>
      <c r="AI1077" s="126">
        <v>1</v>
      </c>
      <c r="AJ1077" s="126"/>
      <c r="AK1077" s="126"/>
      <c r="AL1077" s="126"/>
      <c r="AM1077" s="126"/>
      <c r="AN1077" s="126"/>
      <c r="AO1077" s="126"/>
      <c r="AP1077" s="126"/>
      <c r="AQ1077" s="126"/>
      <c r="AR1077" s="126"/>
      <c r="AS1077" s="126"/>
      <c r="AT1077" s="126"/>
      <c r="AU1077" s="126"/>
      <c r="AV1077" s="126"/>
      <c r="AW1077" s="126"/>
      <c r="AX1077" s="126"/>
      <c r="AY1077" s="126"/>
      <c r="AZ1077" s="126"/>
      <c r="BA1077" s="126"/>
      <c r="BB1077" s="126"/>
      <c r="BC1077" s="126"/>
      <c r="BD1077" s="126"/>
      <c r="BE1077" s="126"/>
      <c r="BF1077" s="126"/>
      <c r="BG1077" s="126"/>
      <c r="BH1077" s="126"/>
      <c r="BI1077" s="126"/>
      <c r="BJ1077" s="126"/>
      <c r="BK1077" s="126"/>
      <c r="BL1077" s="126"/>
      <c r="BM1077" s="126"/>
      <c r="BN1077" s="126"/>
      <c r="BO1077" s="126"/>
      <c r="BP1077" s="126"/>
      <c r="BQ1077" s="126"/>
      <c r="BR1077" s="126">
        <v>6</v>
      </c>
      <c r="BS1077" s="126">
        <v>6</v>
      </c>
      <c r="BT1077" s="126">
        <v>6</v>
      </c>
      <c r="BU1077" s="126"/>
      <c r="BV1077" s="126">
        <v>1</v>
      </c>
      <c r="BW1077" s="126">
        <v>1</v>
      </c>
      <c r="BX1077" s="126">
        <v>1</v>
      </c>
      <c r="BY1077" s="126">
        <v>0</v>
      </c>
      <c r="BZ1077" s="126">
        <v>4</v>
      </c>
      <c r="CA1077" s="126">
        <v>2</v>
      </c>
      <c r="CB1077" s="126"/>
      <c r="CC1077" s="126"/>
      <c r="CD1077" s="126"/>
      <c r="CE1077" s="126"/>
    </row>
    <row r="1078" spans="1:83" ht="11.25" customHeight="1" x14ac:dyDescent="0.2">
      <c r="A1078" s="126" t="s">
        <v>6276</v>
      </c>
      <c r="B1078" s="20">
        <v>920</v>
      </c>
      <c r="C1078" s="20" t="e">
        <f>VLOOKUP(File2Modul(A1078),ModulVerantwortung,2,FALSE)</f>
        <v>#N/A</v>
      </c>
      <c r="D1078" s="20"/>
      <c r="E1078" s="109" t="s">
        <v>6301</v>
      </c>
      <c r="F1078" s="126">
        <v>1</v>
      </c>
      <c r="G1078" s="126">
        <v>0</v>
      </c>
      <c r="H1078" s="126">
        <v>0</v>
      </c>
      <c r="I1078" s="126">
        <v>1</v>
      </c>
      <c r="J1078" s="126">
        <v>0</v>
      </c>
      <c r="K1078" s="126">
        <v>1</v>
      </c>
      <c r="L1078" s="126">
        <v>0</v>
      </c>
      <c r="M1078" s="143"/>
      <c r="N1078" s="126">
        <v>1</v>
      </c>
      <c r="O1078" s="126"/>
      <c r="Q1078" s="126">
        <v>0</v>
      </c>
      <c r="R1078" s="126"/>
      <c r="S1078" s="126"/>
      <c r="T1078" s="126"/>
      <c r="U1078" s="126">
        <v>1</v>
      </c>
      <c r="V1078" s="126" t="s">
        <v>3507</v>
      </c>
      <c r="W1078" s="126">
        <v>0</v>
      </c>
      <c r="X1078" s="126">
        <v>1</v>
      </c>
      <c r="Y1078" s="126">
        <v>2</v>
      </c>
      <c r="Z1078" s="126">
        <v>0</v>
      </c>
      <c r="AA1078" s="126">
        <v>0</v>
      </c>
      <c r="AB1078" s="126">
        <v>0</v>
      </c>
      <c r="AC1078" s="126">
        <v>0</v>
      </c>
      <c r="AD1078" s="126">
        <v>0</v>
      </c>
      <c r="AE1078" s="126">
        <v>0</v>
      </c>
      <c r="AF1078" s="126">
        <v>1</v>
      </c>
      <c r="AG1078" s="126">
        <v>0</v>
      </c>
      <c r="AH1078" s="126">
        <v>0</v>
      </c>
      <c r="AI1078" s="126">
        <v>1</v>
      </c>
      <c r="AJ1078" s="126"/>
      <c r="AK1078" s="126"/>
      <c r="AL1078" s="126"/>
      <c r="AM1078" s="126"/>
      <c r="AN1078" s="126"/>
      <c r="AO1078" s="126"/>
      <c r="AP1078" s="126"/>
      <c r="AQ1078" s="126"/>
      <c r="AR1078" s="126"/>
      <c r="AS1078" s="126"/>
      <c r="AT1078" s="126"/>
      <c r="AU1078" s="126"/>
      <c r="AV1078" s="126"/>
      <c r="AW1078" s="126"/>
      <c r="AX1078" s="126"/>
      <c r="AY1078" s="126"/>
      <c r="AZ1078" s="126"/>
      <c r="BA1078" s="126"/>
      <c r="BB1078" s="126"/>
      <c r="BC1078" s="126"/>
      <c r="BD1078" s="126"/>
      <c r="BE1078" s="126"/>
      <c r="BF1078" s="126"/>
      <c r="BG1078" s="126"/>
      <c r="BH1078" s="126"/>
      <c r="BI1078" s="126"/>
      <c r="BJ1078" s="126"/>
      <c r="BK1078" s="126"/>
      <c r="BL1078" s="126"/>
      <c r="BM1078" s="126"/>
      <c r="BN1078" s="126"/>
      <c r="BO1078" s="126"/>
      <c r="BP1078" s="126"/>
      <c r="BQ1078" s="126"/>
      <c r="BR1078" s="126">
        <v>6</v>
      </c>
      <c r="BS1078" s="126">
        <v>6</v>
      </c>
      <c r="BT1078" s="126">
        <v>6</v>
      </c>
      <c r="BU1078" s="126"/>
      <c r="BV1078" s="126">
        <v>1</v>
      </c>
      <c r="BW1078" s="126">
        <v>1</v>
      </c>
      <c r="BX1078" s="126">
        <v>1</v>
      </c>
      <c r="BY1078" s="126">
        <v>0</v>
      </c>
      <c r="BZ1078" s="126">
        <v>4</v>
      </c>
      <c r="CA1078" s="126">
        <v>2</v>
      </c>
      <c r="CB1078" s="126"/>
      <c r="CC1078" s="126"/>
      <c r="CD1078" s="126"/>
      <c r="CE1078" s="126"/>
    </row>
    <row r="1079" spans="1:83" ht="11.25" customHeight="1" x14ac:dyDescent="0.2">
      <c r="A1079" s="126" t="s">
        <v>6276</v>
      </c>
      <c r="B1079" s="20">
        <v>0</v>
      </c>
      <c r="C1079" s="20" t="e">
        <f>VLOOKUP(File2Modul(A1079),ModulVerantwortung,2,FALSE)</f>
        <v>#N/A</v>
      </c>
      <c r="D1079" s="20"/>
      <c r="E1079" s="109" t="s">
        <v>6276</v>
      </c>
      <c r="F1079" s="126"/>
      <c r="G1079" s="126"/>
      <c r="H1079" s="126"/>
      <c r="I1079" s="126"/>
      <c r="J1079" s="126"/>
      <c r="K1079" s="126"/>
      <c r="L1079" s="126"/>
      <c r="M1079" s="143"/>
      <c r="N1079" s="126"/>
      <c r="O1079" s="126">
        <f>IF(ISNUMBER(T1079),IF(T1079&lt;&gt;0,S1079/T1079,O$23),"")</f>
        <v>0.8</v>
      </c>
      <c r="P1079">
        <f>IF(AND(ISNUMBER(AQ1079),ISNUMBER(AR1079)),IF(OR(AQ1079&lt;&gt;0,AR1079&lt;&gt;0),(T1079+BG1079)/(AQ1079+AR1079),P$23),"")</f>
        <v>10.512987012987013</v>
      </c>
      <c r="Q1079" s="126"/>
      <c r="R1079" s="126"/>
      <c r="S1079" s="126">
        <v>84</v>
      </c>
      <c r="T1079" s="126">
        <v>105</v>
      </c>
      <c r="U1079" s="126"/>
      <c r="V1079" s="126"/>
      <c r="W1079" s="126"/>
      <c r="X1079" s="126"/>
      <c r="Y1079" s="126"/>
      <c r="Z1079" s="126"/>
      <c r="AA1079" s="126"/>
      <c r="AB1079" s="126"/>
      <c r="AC1079" s="126"/>
      <c r="AD1079" s="126"/>
      <c r="AE1079" s="126"/>
      <c r="AF1079" s="126"/>
      <c r="AG1079" s="126"/>
      <c r="AH1079" s="126"/>
      <c r="AI1079" s="126"/>
      <c r="AJ1079" s="126" t="s">
        <v>3502</v>
      </c>
      <c r="AK1079" s="126">
        <v>4</v>
      </c>
      <c r="AL1079" s="126">
        <v>0</v>
      </c>
      <c r="AM1079" s="126">
        <v>17</v>
      </c>
      <c r="AN1079" s="126">
        <v>0</v>
      </c>
      <c r="AO1079" s="126" t="s">
        <v>3503</v>
      </c>
      <c r="AP1079" s="126">
        <v>115</v>
      </c>
      <c r="AQ1079" s="126">
        <v>31</v>
      </c>
      <c r="AR1079" s="126">
        <v>123</v>
      </c>
      <c r="AS1079" s="126">
        <v>1848</v>
      </c>
      <c r="AT1079" s="126">
        <v>865</v>
      </c>
      <c r="AU1079" s="126">
        <v>1008</v>
      </c>
      <c r="AV1079" s="126">
        <v>3568</v>
      </c>
      <c r="AW1079" s="126">
        <v>16.71</v>
      </c>
      <c r="AX1079" s="126">
        <v>224348</v>
      </c>
      <c r="AY1079" s="126">
        <v>13429</v>
      </c>
      <c r="AZ1079" s="126">
        <v>37.39</v>
      </c>
      <c r="BA1079" s="126">
        <v>9.24</v>
      </c>
      <c r="BB1079" s="126">
        <v>75.290000000000006</v>
      </c>
      <c r="BC1079" s="126">
        <v>4</v>
      </c>
      <c r="BD1079" s="126">
        <v>924</v>
      </c>
      <c r="BE1079" s="126">
        <v>243</v>
      </c>
      <c r="BF1079" s="126">
        <v>327</v>
      </c>
      <c r="BG1079" s="126">
        <v>1514</v>
      </c>
      <c r="BH1079" s="126">
        <v>62</v>
      </c>
      <c r="BI1079" s="126" t="s">
        <v>3504</v>
      </c>
      <c r="BJ1079" s="126">
        <v>2.2090000000000001</v>
      </c>
      <c r="BK1079" s="126">
        <v>2.746</v>
      </c>
      <c r="BL1079" s="126">
        <v>3.274</v>
      </c>
      <c r="BM1079" s="126">
        <v>3.3780000000000001</v>
      </c>
      <c r="BN1079" s="126">
        <v>3.56</v>
      </c>
      <c r="BO1079" s="126">
        <v>3.6539999999999999</v>
      </c>
      <c r="BP1079" s="126" t="s">
        <v>3505</v>
      </c>
      <c r="BQ1079" s="126">
        <v>2.87</v>
      </c>
      <c r="BR1079" s="126"/>
      <c r="BS1079" s="126"/>
      <c r="BT1079" s="126"/>
      <c r="BU1079" s="126"/>
      <c r="BV1079" s="126"/>
      <c r="BW1079" s="126"/>
      <c r="BX1079" s="126"/>
      <c r="BY1079" s="126"/>
      <c r="BZ1079" s="126"/>
      <c r="CA1079" s="126"/>
      <c r="CB1079" s="126"/>
      <c r="CC1079" s="126"/>
      <c r="CD1079" s="126"/>
      <c r="CE1079" s="126"/>
    </row>
    <row r="1080" spans="1:83" ht="11.25" customHeight="1" x14ac:dyDescent="0.2">
      <c r="A1080" s="126" t="s">
        <v>6302</v>
      </c>
      <c r="B1080" s="20">
        <v>0</v>
      </c>
      <c r="C1080" s="20" t="str">
        <f>VLOOKUP(File2Modul(A1080),ModulVerantwortung,2,FALSE)</f>
        <v>schult38</v>
      </c>
      <c r="D1080" s="20"/>
      <c r="E1080" s="109" t="s">
        <v>6302</v>
      </c>
      <c r="F1080" s="126"/>
      <c r="G1080" s="126"/>
      <c r="H1080" s="126"/>
      <c r="I1080" s="126"/>
      <c r="J1080" s="126"/>
      <c r="K1080" s="126"/>
      <c r="L1080" s="126"/>
      <c r="M1080" s="143"/>
      <c r="N1080" s="126"/>
      <c r="O1080" s="126">
        <f>IF(ISNUMBER(T1080),IF(T1080&lt;&gt;0,S1080/T1080,O$23),"")</f>
        <v>18</v>
      </c>
      <c r="P1080">
        <f>IF(AND(ISNUMBER(AQ1080),ISNUMBER(AR1080)),IF(OR(AQ1080&lt;&gt;0,AR1080&lt;&gt;0),(T1080+BG1080)/(AQ1080+AR1080),P$23),"")</f>
        <v>1.6875</v>
      </c>
      <c r="Q1080" s="126"/>
      <c r="R1080" s="126"/>
      <c r="S1080" s="126">
        <v>18</v>
      </c>
      <c r="T1080" s="126">
        <v>1</v>
      </c>
      <c r="U1080" s="126"/>
      <c r="V1080" s="126"/>
      <c r="W1080" s="126"/>
      <c r="X1080" s="126"/>
      <c r="Y1080" s="126"/>
      <c r="Z1080" s="126"/>
      <c r="AA1080" s="126"/>
      <c r="AB1080" s="126"/>
      <c r="AC1080" s="126"/>
      <c r="AD1080" s="126"/>
      <c r="AE1080" s="126"/>
      <c r="AF1080" s="126"/>
      <c r="AG1080" s="126"/>
      <c r="AH1080" s="126"/>
      <c r="AI1080" s="126"/>
      <c r="AJ1080" s="126" t="s">
        <v>3502</v>
      </c>
      <c r="AK1080" s="126">
        <v>0</v>
      </c>
      <c r="AL1080" s="126">
        <v>1</v>
      </c>
      <c r="AM1080" s="126">
        <v>0</v>
      </c>
      <c r="AN1080" s="126">
        <v>0</v>
      </c>
      <c r="AO1080" s="126" t="s">
        <v>3503</v>
      </c>
      <c r="AP1080" s="126">
        <v>6</v>
      </c>
      <c r="AQ1080" s="126">
        <v>10</v>
      </c>
      <c r="AR1080" s="126">
        <v>6</v>
      </c>
      <c r="AS1080" s="126">
        <v>46</v>
      </c>
      <c r="AT1080" s="126">
        <v>54</v>
      </c>
      <c r="AU1080" s="126">
        <v>49</v>
      </c>
      <c r="AV1080" s="126">
        <v>149</v>
      </c>
      <c r="AW1080" s="126">
        <v>7.67</v>
      </c>
      <c r="AX1080" s="126">
        <v>1411</v>
      </c>
      <c r="AY1080" s="126">
        <v>184</v>
      </c>
      <c r="AZ1080" s="126">
        <v>0.24</v>
      </c>
      <c r="BA1080" s="126">
        <v>0</v>
      </c>
      <c r="BB1080" s="126">
        <v>98.55</v>
      </c>
      <c r="BC1080" s="126">
        <v>0</v>
      </c>
      <c r="BD1080" s="126">
        <v>62</v>
      </c>
      <c r="BE1080" s="126">
        <v>18</v>
      </c>
      <c r="BF1080" s="126">
        <v>19</v>
      </c>
      <c r="BG1080" s="126">
        <v>26</v>
      </c>
      <c r="BH1080" s="126">
        <v>16</v>
      </c>
      <c r="BI1080" s="126" t="s">
        <v>3504</v>
      </c>
      <c r="BJ1080" s="126">
        <v>0.129</v>
      </c>
      <c r="BK1080" s="126">
        <v>0.13300000000000001</v>
      </c>
      <c r="BL1080" s="126">
        <v>0.128</v>
      </c>
      <c r="BM1080" s="126">
        <v>1.1499999999999999</v>
      </c>
      <c r="BN1080" s="126">
        <v>1.2350000000000001</v>
      </c>
      <c r="BO1080" s="126">
        <v>1.2949999999999999</v>
      </c>
      <c r="BP1080" s="126" t="s">
        <v>3505</v>
      </c>
      <c r="BQ1080" s="126">
        <v>4.5060000000000002</v>
      </c>
      <c r="BR1080" s="126"/>
      <c r="BS1080" s="126"/>
      <c r="BT1080" s="126"/>
      <c r="BU1080" s="126"/>
      <c r="BV1080" s="126"/>
      <c r="BW1080" s="126"/>
      <c r="BX1080" s="126"/>
      <c r="BY1080" s="126"/>
      <c r="BZ1080" s="126"/>
      <c r="CA1080" s="126"/>
      <c r="CB1080" s="126"/>
      <c r="CC1080" s="126"/>
      <c r="CD1080" s="126"/>
      <c r="CE1080" s="126"/>
    </row>
    <row r="1081" spans="1:83" ht="11.25" customHeight="1" x14ac:dyDescent="0.2">
      <c r="A1081" s="126" t="s">
        <v>6303</v>
      </c>
      <c r="B1081" s="20">
        <v>60</v>
      </c>
      <c r="C1081" s="20" t="str">
        <f>VLOOKUP(File2Modul(A1081),ModulVerantwortung,2,FALSE)</f>
        <v>schult38</v>
      </c>
      <c r="D1081" s="20"/>
      <c r="E1081" s="109" t="s">
        <v>4166</v>
      </c>
      <c r="F1081" s="126">
        <v>6</v>
      </c>
      <c r="G1081" s="126">
        <v>2</v>
      </c>
      <c r="H1081" s="126">
        <v>0</v>
      </c>
      <c r="I1081" s="126">
        <v>16</v>
      </c>
      <c r="J1081" s="126">
        <v>0</v>
      </c>
      <c r="K1081" s="126">
        <v>1</v>
      </c>
      <c r="L1081" s="126">
        <v>4</v>
      </c>
      <c r="M1081" s="143" t="s">
        <v>6304</v>
      </c>
      <c r="N1081" s="126">
        <v>13</v>
      </c>
      <c r="O1081" s="126"/>
      <c r="Q1081" s="126">
        <v>0</v>
      </c>
      <c r="R1081" s="126"/>
      <c r="S1081" s="126"/>
      <c r="T1081" s="126"/>
      <c r="U1081" s="126">
        <v>43</v>
      </c>
      <c r="V1081" s="126" t="s">
        <v>3790</v>
      </c>
      <c r="W1081" s="126">
        <v>6</v>
      </c>
      <c r="X1081" s="126">
        <v>12</v>
      </c>
      <c r="Y1081" s="126">
        <v>82</v>
      </c>
      <c r="Z1081" s="126">
        <v>0</v>
      </c>
      <c r="AA1081" s="126">
        <v>0</v>
      </c>
      <c r="AB1081" s="126">
        <v>0</v>
      </c>
      <c r="AC1081" s="126">
        <v>0</v>
      </c>
      <c r="AD1081" s="126">
        <v>0</v>
      </c>
      <c r="AE1081" s="126">
        <v>2</v>
      </c>
      <c r="AF1081" s="126">
        <v>0.37</v>
      </c>
      <c r="AG1081" s="126">
        <v>1</v>
      </c>
      <c r="AH1081" s="126">
        <v>0</v>
      </c>
      <c r="AI1081" s="126">
        <v>1</v>
      </c>
      <c r="AJ1081" s="126"/>
      <c r="AK1081" s="126"/>
      <c r="AL1081" s="126"/>
      <c r="AM1081" s="126"/>
      <c r="AN1081" s="126"/>
      <c r="AO1081" s="126"/>
      <c r="AP1081" s="126"/>
      <c r="AQ1081" s="126"/>
      <c r="AR1081" s="126"/>
      <c r="AS1081" s="126"/>
      <c r="AT1081" s="126"/>
      <c r="AU1081" s="126"/>
      <c r="AV1081" s="126"/>
      <c r="AW1081" s="126"/>
      <c r="AX1081" s="126"/>
      <c r="AY1081" s="126"/>
      <c r="AZ1081" s="126"/>
      <c r="BA1081" s="126"/>
      <c r="BB1081" s="126"/>
      <c r="BC1081" s="126"/>
      <c r="BD1081" s="126"/>
      <c r="BE1081" s="126"/>
      <c r="BF1081" s="126"/>
      <c r="BG1081" s="126"/>
      <c r="BH1081" s="126"/>
      <c r="BI1081" s="126"/>
      <c r="BJ1081" s="126"/>
      <c r="BK1081" s="126"/>
      <c r="BL1081" s="126"/>
      <c r="BM1081" s="126"/>
      <c r="BN1081" s="126"/>
      <c r="BO1081" s="126"/>
      <c r="BP1081" s="126"/>
      <c r="BQ1081" s="126"/>
      <c r="BR1081" s="126">
        <v>9</v>
      </c>
      <c r="BS1081" s="126">
        <v>15</v>
      </c>
      <c r="BT1081" s="126">
        <v>18</v>
      </c>
      <c r="BU1081" s="126"/>
      <c r="BV1081" s="126">
        <v>24</v>
      </c>
      <c r="BW1081" s="126">
        <v>15</v>
      </c>
      <c r="BX1081" s="126">
        <v>1</v>
      </c>
      <c r="BY1081" s="126">
        <v>0</v>
      </c>
      <c r="BZ1081" s="126">
        <v>195</v>
      </c>
      <c r="CA1081" s="126">
        <v>43</v>
      </c>
      <c r="CB1081" s="126"/>
      <c r="CC1081" s="126"/>
      <c r="CD1081" s="126"/>
      <c r="CE1081" s="126"/>
    </row>
    <row r="1082" spans="1:83" ht="11.25" customHeight="1" x14ac:dyDescent="0.2">
      <c r="A1082" s="126" t="s">
        <v>6303</v>
      </c>
      <c r="B1082" s="20">
        <v>0</v>
      </c>
      <c r="C1082" s="20" t="str">
        <f>VLOOKUP(File2Modul(A1082),ModulVerantwortung,2,FALSE)</f>
        <v>schult38</v>
      </c>
      <c r="D1082" s="20"/>
      <c r="E1082" s="109" t="s">
        <v>6303</v>
      </c>
      <c r="F1082" s="126"/>
      <c r="G1082" s="126"/>
      <c r="H1082" s="126"/>
      <c r="I1082" s="126"/>
      <c r="J1082" s="126"/>
      <c r="K1082" s="126"/>
      <c r="L1082" s="126"/>
      <c r="M1082" s="143"/>
      <c r="N1082" s="126"/>
      <c r="O1082" s="126">
        <f>IF(ISNUMBER(T1082),IF(T1082&lt;&gt;0,S1082/T1082,O$23),"")</f>
        <v>0.6</v>
      </c>
      <c r="P1082">
        <f>IF(AND(ISNUMBER(AQ1082),ISNUMBER(AR1082)),IF(OR(AQ1082&lt;&gt;0,AR1082&lt;&gt;0),(T1082+BG1082)/(AQ1082+AR1082),P$23),"")</f>
        <v>15579773.619999999</v>
      </c>
      <c r="Q1082" s="126"/>
      <c r="R1082" s="126"/>
      <c r="S1082" s="126">
        <v>21</v>
      </c>
      <c r="T1082" s="126">
        <v>35</v>
      </c>
      <c r="U1082" s="126"/>
      <c r="V1082" s="126"/>
      <c r="W1082" s="126"/>
      <c r="X1082" s="126"/>
      <c r="Y1082" s="126"/>
      <c r="Z1082" s="126"/>
      <c r="AA1082" s="126"/>
      <c r="AB1082" s="126"/>
      <c r="AC1082" s="126"/>
      <c r="AD1082" s="126"/>
      <c r="AE1082" s="126"/>
      <c r="AF1082" s="126"/>
      <c r="AG1082" s="126"/>
      <c r="AH1082" s="126"/>
      <c r="AI1082" s="126"/>
      <c r="AJ1082" s="126" t="s">
        <v>3502</v>
      </c>
      <c r="AK1082" s="126">
        <v>0</v>
      </c>
      <c r="AL1082" s="126">
        <v>1</v>
      </c>
      <c r="AM1082" s="126">
        <v>1</v>
      </c>
      <c r="AN1082" s="126">
        <v>13</v>
      </c>
      <c r="AO1082" s="126" t="s">
        <v>3503</v>
      </c>
      <c r="AP1082" s="126">
        <v>23</v>
      </c>
      <c r="AQ1082" s="126">
        <v>25</v>
      </c>
      <c r="AR1082" s="126">
        <v>25</v>
      </c>
      <c r="AS1082" s="126">
        <v>778988697</v>
      </c>
      <c r="AT1082" s="126">
        <v>224</v>
      </c>
      <c r="AU1082" s="126">
        <v>232</v>
      </c>
      <c r="AV1082" s="126">
        <v>774</v>
      </c>
      <c r="AW1082" s="126">
        <v>37869391.299999997</v>
      </c>
      <c r="AX1082" s="126">
        <v>1000000000</v>
      </c>
      <c r="AY1082" s="126">
        <v>1000000000</v>
      </c>
      <c r="AZ1082" s="126">
        <v>27748797604014.199</v>
      </c>
      <c r="BA1082" s="126">
        <v>1.46</v>
      </c>
      <c r="BB1082" s="126">
        <v>100</v>
      </c>
      <c r="BC1082" s="126">
        <v>302643154</v>
      </c>
      <c r="BD1082" s="126">
        <v>146</v>
      </c>
      <c r="BE1082" s="126">
        <v>62</v>
      </c>
      <c r="BF1082" s="126">
        <v>46</v>
      </c>
      <c r="BG1082" s="126">
        <v>778988646</v>
      </c>
      <c r="BH1082" s="126">
        <v>15</v>
      </c>
      <c r="BI1082" s="126" t="s">
        <v>3504</v>
      </c>
      <c r="BJ1082" s="126">
        <v>0.318</v>
      </c>
      <c r="BK1082" s="126">
        <v>0.34799999999999998</v>
      </c>
      <c r="BL1082" s="126">
        <v>0.35799999999999998</v>
      </c>
      <c r="BM1082" s="126">
        <v>1.6180000000000001</v>
      </c>
      <c r="BN1082" s="126">
        <v>1.7270000000000001</v>
      </c>
      <c r="BO1082" s="126">
        <v>1.7989999999999999</v>
      </c>
      <c r="BP1082" s="126" t="s">
        <v>3505</v>
      </c>
      <c r="BQ1082" s="126">
        <v>1.972</v>
      </c>
      <c r="BR1082" s="126"/>
      <c r="BS1082" s="126"/>
      <c r="BT1082" s="126"/>
      <c r="BU1082" s="126"/>
      <c r="BV1082" s="126"/>
      <c r="BW1082" s="126"/>
      <c r="BX1082" s="126"/>
      <c r="BY1082" s="126"/>
      <c r="BZ1082" s="126"/>
      <c r="CA1082" s="126"/>
      <c r="CB1082" s="126"/>
      <c r="CC1082" s="126"/>
      <c r="CD1082" s="126"/>
      <c r="CE1082" s="126"/>
    </row>
    <row r="1083" spans="1:83" ht="11.25" customHeight="1" x14ac:dyDescent="0.2">
      <c r="A1083" s="126" t="s">
        <v>6305</v>
      </c>
      <c r="B1083" s="20">
        <v>0</v>
      </c>
      <c r="C1083" s="20" t="str">
        <f>VLOOKUP(File2Modul(A1083),ModulVerantwortung,2,FALSE)</f>
        <v>funke03</v>
      </c>
      <c r="D1083" s="20"/>
      <c r="E1083" s="109" t="s">
        <v>6305</v>
      </c>
      <c r="F1083" s="126"/>
      <c r="G1083" s="126"/>
      <c r="H1083" s="126"/>
      <c r="I1083" s="126"/>
      <c r="J1083" s="126"/>
      <c r="K1083" s="126"/>
      <c r="L1083" s="126"/>
      <c r="M1083" s="143"/>
      <c r="N1083" s="126"/>
      <c r="O1083" s="126">
        <f>IF(ISNUMBER(T1083),IF(T1083&lt;&gt;0,S1083/T1083,O$23),"")</f>
        <v>25</v>
      </c>
      <c r="P1083">
        <f>IF(AND(ISNUMBER(AQ1083),ISNUMBER(AR1083)),IF(OR(AQ1083&lt;&gt;0,AR1083&lt;&gt;0),(T1083+BG1083)/(AQ1083+AR1083),P$23),"")</f>
        <v>1.3902439024390243</v>
      </c>
      <c r="Q1083" s="126"/>
      <c r="R1083" s="126"/>
      <c r="S1083" s="126">
        <v>25</v>
      </c>
      <c r="T1083" s="126">
        <v>1</v>
      </c>
      <c r="U1083" s="126"/>
      <c r="V1083" s="126"/>
      <c r="W1083" s="126"/>
      <c r="X1083" s="126"/>
      <c r="Y1083" s="126"/>
      <c r="Z1083" s="126"/>
      <c r="AA1083" s="126"/>
      <c r="AB1083" s="126"/>
      <c r="AC1083" s="126"/>
      <c r="AD1083" s="126"/>
      <c r="AE1083" s="126"/>
      <c r="AF1083" s="126"/>
      <c r="AG1083" s="126"/>
      <c r="AH1083" s="126"/>
      <c r="AI1083" s="126"/>
      <c r="AJ1083" s="126" t="s">
        <v>3502</v>
      </c>
      <c r="AK1083" s="126">
        <v>0</v>
      </c>
      <c r="AL1083" s="126">
        <v>1</v>
      </c>
      <c r="AM1083" s="126">
        <v>0</v>
      </c>
      <c r="AN1083" s="126">
        <v>0</v>
      </c>
      <c r="AO1083" s="126" t="s">
        <v>3503</v>
      </c>
      <c r="AP1083" s="126">
        <v>31</v>
      </c>
      <c r="AQ1083" s="126">
        <v>10</v>
      </c>
      <c r="AR1083" s="126">
        <v>31</v>
      </c>
      <c r="AS1083" s="126">
        <v>89</v>
      </c>
      <c r="AT1083" s="126">
        <v>176</v>
      </c>
      <c r="AU1083" s="126">
        <v>187</v>
      </c>
      <c r="AV1083" s="126">
        <v>588</v>
      </c>
      <c r="AW1083" s="126">
        <v>2.86</v>
      </c>
      <c r="AX1083" s="126">
        <v>1366</v>
      </c>
      <c r="AY1083" s="126">
        <v>477</v>
      </c>
      <c r="AZ1083" s="126">
        <v>0.23</v>
      </c>
      <c r="BA1083" s="126">
        <v>0.01</v>
      </c>
      <c r="BB1083" s="126">
        <v>97.61</v>
      </c>
      <c r="BC1083" s="126">
        <v>0</v>
      </c>
      <c r="BD1083" s="126">
        <v>85</v>
      </c>
      <c r="BE1083" s="126">
        <v>17</v>
      </c>
      <c r="BF1083" s="126">
        <v>32</v>
      </c>
      <c r="BG1083" s="126">
        <v>56</v>
      </c>
      <c r="BH1083" s="126">
        <v>13</v>
      </c>
      <c r="BI1083" s="126" t="s">
        <v>3504</v>
      </c>
      <c r="BJ1083" s="126">
        <v>0.18</v>
      </c>
      <c r="BK1083" s="126">
        <v>0.19</v>
      </c>
      <c r="BL1083" s="126">
        <v>0.187</v>
      </c>
      <c r="BM1083" s="126">
        <v>1.304</v>
      </c>
      <c r="BN1083" s="126">
        <v>1.397</v>
      </c>
      <c r="BO1083" s="126">
        <v>1.462</v>
      </c>
      <c r="BP1083" s="126" t="s">
        <v>3505</v>
      </c>
      <c r="BQ1083" s="126">
        <v>2.14</v>
      </c>
      <c r="BR1083" s="126"/>
      <c r="BS1083" s="126"/>
      <c r="BT1083" s="126"/>
      <c r="BU1083" s="126"/>
      <c r="BV1083" s="126"/>
      <c r="BW1083" s="126"/>
      <c r="BX1083" s="126"/>
      <c r="BY1083" s="126"/>
      <c r="BZ1083" s="126"/>
      <c r="CA1083" s="126"/>
      <c r="CB1083" s="126"/>
      <c r="CC1083" s="126"/>
      <c r="CD1083" s="126"/>
      <c r="CE1083" s="126"/>
    </row>
    <row r="1084" spans="1:83" ht="11.25" customHeight="1" x14ac:dyDescent="0.2">
      <c r="A1084" s="126" t="s">
        <v>6306</v>
      </c>
      <c r="B1084" s="20">
        <v>402</v>
      </c>
      <c r="C1084" s="20" t="str">
        <f>VLOOKUP(File2Modul(A1084),ModulVerantwortung,2,FALSE)</f>
        <v>funke03</v>
      </c>
      <c r="D1084" s="20"/>
      <c r="E1084" s="109" t="s">
        <v>4167</v>
      </c>
      <c r="F1084" s="126">
        <v>2</v>
      </c>
      <c r="G1084" s="126">
        <v>1</v>
      </c>
      <c r="H1084" s="126">
        <v>0</v>
      </c>
      <c r="I1084" s="126">
        <v>2</v>
      </c>
      <c r="J1084" s="126">
        <v>0</v>
      </c>
      <c r="K1084" s="126">
        <v>2</v>
      </c>
      <c r="L1084" s="126">
        <v>7</v>
      </c>
      <c r="M1084" s="143" t="s">
        <v>6307</v>
      </c>
      <c r="N1084" s="126">
        <v>13</v>
      </c>
      <c r="O1084" s="126"/>
      <c r="Q1084" s="126">
        <v>0</v>
      </c>
      <c r="R1084" s="126"/>
      <c r="S1084" s="126"/>
      <c r="T1084" s="126"/>
      <c r="U1084" s="126">
        <v>15</v>
      </c>
      <c r="V1084" s="126" t="s">
        <v>3513</v>
      </c>
      <c r="W1084" s="126">
        <v>7</v>
      </c>
      <c r="X1084" s="126">
        <v>9</v>
      </c>
      <c r="Y1084" s="126">
        <v>51</v>
      </c>
      <c r="Z1084" s="126">
        <v>0</v>
      </c>
      <c r="AA1084" s="126">
        <v>0</v>
      </c>
      <c r="AB1084" s="126">
        <v>0</v>
      </c>
      <c r="AC1084" s="126">
        <v>0</v>
      </c>
      <c r="AD1084" s="126">
        <v>0</v>
      </c>
      <c r="AE1084" s="126">
        <v>1</v>
      </c>
      <c r="AF1084" s="126">
        <v>0.13</v>
      </c>
      <c r="AG1084" s="126">
        <v>0</v>
      </c>
      <c r="AH1084" s="126">
        <v>0</v>
      </c>
      <c r="AI1084" s="126">
        <v>1</v>
      </c>
      <c r="AJ1084" s="126"/>
      <c r="AK1084" s="126"/>
      <c r="AL1084" s="126"/>
      <c r="AM1084" s="126"/>
      <c r="AN1084" s="126"/>
      <c r="AO1084" s="126"/>
      <c r="AP1084" s="126"/>
      <c r="AQ1084" s="126"/>
      <c r="AR1084" s="126"/>
      <c r="AS1084" s="126"/>
      <c r="AT1084" s="126"/>
      <c r="AU1084" s="126"/>
      <c r="AV1084" s="126"/>
      <c r="AW1084" s="126"/>
      <c r="AX1084" s="126"/>
      <c r="AY1084" s="126"/>
      <c r="AZ1084" s="126"/>
      <c r="BA1084" s="126"/>
      <c r="BB1084" s="126"/>
      <c r="BC1084" s="126"/>
      <c r="BD1084" s="126"/>
      <c r="BE1084" s="126"/>
      <c r="BF1084" s="126"/>
      <c r="BG1084" s="126"/>
      <c r="BH1084" s="126"/>
      <c r="BI1084" s="126"/>
      <c r="BJ1084" s="126"/>
      <c r="BK1084" s="126"/>
      <c r="BL1084" s="126"/>
      <c r="BM1084" s="126"/>
      <c r="BN1084" s="126"/>
      <c r="BO1084" s="126"/>
      <c r="BP1084" s="126"/>
      <c r="BQ1084" s="126"/>
      <c r="BR1084" s="126">
        <v>5</v>
      </c>
      <c r="BS1084" s="126">
        <v>6</v>
      </c>
      <c r="BT1084" s="126">
        <v>7</v>
      </c>
      <c r="BU1084" s="126"/>
      <c r="BV1084" s="126">
        <v>16</v>
      </c>
      <c r="BW1084" s="126">
        <v>14</v>
      </c>
      <c r="BX1084" s="126">
        <v>1</v>
      </c>
      <c r="BY1084" s="126">
        <v>0</v>
      </c>
      <c r="BZ1084" s="126">
        <v>56</v>
      </c>
      <c r="CA1084" s="126">
        <v>35</v>
      </c>
      <c r="CB1084" s="126"/>
      <c r="CC1084" s="126"/>
      <c r="CD1084" s="126"/>
      <c r="CE1084" s="126"/>
    </row>
    <row r="1085" spans="1:83" ht="11.25" customHeight="1" x14ac:dyDescent="0.2">
      <c r="A1085" s="126" t="s">
        <v>6306</v>
      </c>
      <c r="B1085" s="20">
        <v>463</v>
      </c>
      <c r="C1085" s="20" t="str">
        <f>VLOOKUP(File2Modul(A1085),ModulVerantwortung,2,FALSE)</f>
        <v>funke03</v>
      </c>
      <c r="D1085" s="20"/>
      <c r="E1085" s="109" t="s">
        <v>4168</v>
      </c>
      <c r="F1085" s="126">
        <v>7</v>
      </c>
      <c r="G1085" s="126">
        <v>1</v>
      </c>
      <c r="H1085" s="126">
        <v>0</v>
      </c>
      <c r="I1085" s="126">
        <v>7</v>
      </c>
      <c r="J1085" s="126">
        <v>0</v>
      </c>
      <c r="K1085" s="126">
        <v>0</v>
      </c>
      <c r="L1085" s="126">
        <v>4</v>
      </c>
      <c r="M1085" s="143" t="s">
        <v>6308</v>
      </c>
      <c r="N1085" s="126">
        <v>22</v>
      </c>
      <c r="O1085" s="126"/>
      <c r="Q1085" s="126">
        <v>1</v>
      </c>
      <c r="R1085" s="126"/>
      <c r="S1085" s="126"/>
      <c r="T1085" s="126"/>
      <c r="U1085" s="126">
        <v>31</v>
      </c>
      <c r="V1085" s="126" t="s">
        <v>3650</v>
      </c>
      <c r="W1085" s="126">
        <v>4</v>
      </c>
      <c r="X1085" s="126">
        <v>11</v>
      </c>
      <c r="Y1085" s="126">
        <v>83</v>
      </c>
      <c r="Z1085" s="126">
        <v>0</v>
      </c>
      <c r="AA1085" s="126">
        <v>0</v>
      </c>
      <c r="AB1085" s="126">
        <v>0</v>
      </c>
      <c r="AC1085" s="126">
        <v>0</v>
      </c>
      <c r="AD1085" s="126">
        <v>0</v>
      </c>
      <c r="AE1085" s="126">
        <v>2</v>
      </c>
      <c r="AF1085" s="126">
        <v>0.23</v>
      </c>
      <c r="AG1085" s="126">
        <v>1</v>
      </c>
      <c r="AH1085" s="126">
        <v>0</v>
      </c>
      <c r="AI1085" s="126">
        <v>1</v>
      </c>
      <c r="AJ1085" s="126"/>
      <c r="AK1085" s="126"/>
      <c r="AL1085" s="126"/>
      <c r="AM1085" s="126"/>
      <c r="AN1085" s="126"/>
      <c r="AO1085" s="126"/>
      <c r="AP1085" s="126"/>
      <c r="AQ1085" s="126"/>
      <c r="AR1085" s="126"/>
      <c r="AS1085" s="126"/>
      <c r="AT1085" s="126"/>
      <c r="AU1085" s="126"/>
      <c r="AV1085" s="126"/>
      <c r="AW1085" s="126"/>
      <c r="AX1085" s="126"/>
      <c r="AY1085" s="126"/>
      <c r="AZ1085" s="126"/>
      <c r="BA1085" s="126"/>
      <c r="BB1085" s="126"/>
      <c r="BC1085" s="126"/>
      <c r="BD1085" s="126"/>
      <c r="BE1085" s="126"/>
      <c r="BF1085" s="126"/>
      <c r="BG1085" s="126"/>
      <c r="BH1085" s="126"/>
      <c r="BI1085" s="126"/>
      <c r="BJ1085" s="126"/>
      <c r="BK1085" s="126"/>
      <c r="BL1085" s="126"/>
      <c r="BM1085" s="126"/>
      <c r="BN1085" s="126"/>
      <c r="BO1085" s="126"/>
      <c r="BP1085" s="126"/>
      <c r="BQ1085" s="126"/>
      <c r="BR1085" s="126">
        <v>5</v>
      </c>
      <c r="BS1085" s="126">
        <v>8</v>
      </c>
      <c r="BT1085" s="126">
        <v>9</v>
      </c>
      <c r="BU1085" s="126"/>
      <c r="BV1085" s="126">
        <v>39</v>
      </c>
      <c r="BW1085" s="126">
        <v>24</v>
      </c>
      <c r="BX1085" s="126">
        <v>1</v>
      </c>
      <c r="BY1085" s="126">
        <v>0</v>
      </c>
      <c r="BZ1085" s="126">
        <v>129</v>
      </c>
      <c r="CA1085" s="126">
        <v>72</v>
      </c>
      <c r="CB1085" s="126"/>
      <c r="CC1085" s="126"/>
      <c r="CD1085" s="126"/>
      <c r="CE1085" s="126"/>
    </row>
    <row r="1086" spans="1:83" ht="11.25" customHeight="1" x14ac:dyDescent="0.2">
      <c r="A1086" s="126" t="s">
        <v>6306</v>
      </c>
      <c r="B1086" s="20">
        <v>557</v>
      </c>
      <c r="C1086" s="20" t="str">
        <f>VLOOKUP(File2Modul(A1086),ModulVerantwortung,2,FALSE)</f>
        <v>funke03</v>
      </c>
      <c r="D1086" s="20"/>
      <c r="E1086" s="109" t="s">
        <v>4169</v>
      </c>
      <c r="F1086" s="126">
        <v>2</v>
      </c>
      <c r="G1086" s="126">
        <v>1</v>
      </c>
      <c r="H1086" s="126">
        <v>0</v>
      </c>
      <c r="I1086" s="126">
        <v>2</v>
      </c>
      <c r="J1086" s="126">
        <v>0</v>
      </c>
      <c r="K1086" s="126">
        <v>0</v>
      </c>
      <c r="L1086" s="126">
        <v>1</v>
      </c>
      <c r="M1086" s="143" t="s">
        <v>6309</v>
      </c>
      <c r="N1086" s="126">
        <v>4</v>
      </c>
      <c r="O1086" s="126"/>
      <c r="Q1086" s="126">
        <v>1</v>
      </c>
      <c r="R1086" s="126"/>
      <c r="S1086" s="126"/>
      <c r="T1086" s="126"/>
      <c r="U1086" s="126">
        <v>5</v>
      </c>
      <c r="V1086" s="126" t="s">
        <v>3513</v>
      </c>
      <c r="W1086" s="126">
        <v>1</v>
      </c>
      <c r="X1086" s="126">
        <v>3</v>
      </c>
      <c r="Y1086" s="126">
        <v>15</v>
      </c>
      <c r="Z1086" s="126">
        <v>0</v>
      </c>
      <c r="AA1086" s="126">
        <v>0</v>
      </c>
      <c r="AB1086" s="126">
        <v>0</v>
      </c>
      <c r="AC1086" s="126">
        <v>0</v>
      </c>
      <c r="AD1086" s="126">
        <v>0</v>
      </c>
      <c r="AE1086" s="126">
        <v>1</v>
      </c>
      <c r="AF1086" s="126">
        <v>0.4</v>
      </c>
      <c r="AG1086" s="126">
        <v>0</v>
      </c>
      <c r="AH1086" s="126">
        <v>0</v>
      </c>
      <c r="AI1086" s="126">
        <v>1</v>
      </c>
      <c r="AJ1086" s="126"/>
      <c r="AK1086" s="126"/>
      <c r="AL1086" s="126"/>
      <c r="AM1086" s="126"/>
      <c r="AN1086" s="126"/>
      <c r="AO1086" s="126"/>
      <c r="AP1086" s="126"/>
      <c r="AQ1086" s="126"/>
      <c r="AR1086" s="126"/>
      <c r="AS1086" s="126"/>
      <c r="AT1086" s="126"/>
      <c r="AU1086" s="126"/>
      <c r="AV1086" s="126"/>
      <c r="AW1086" s="126"/>
      <c r="AX1086" s="126"/>
      <c r="AY1086" s="126"/>
      <c r="AZ1086" s="126"/>
      <c r="BA1086" s="126"/>
      <c r="BB1086" s="126"/>
      <c r="BC1086" s="126"/>
      <c r="BD1086" s="126"/>
      <c r="BE1086" s="126"/>
      <c r="BF1086" s="126"/>
      <c r="BG1086" s="126"/>
      <c r="BH1086" s="126"/>
      <c r="BI1086" s="126"/>
      <c r="BJ1086" s="126"/>
      <c r="BK1086" s="126"/>
      <c r="BL1086" s="126"/>
      <c r="BM1086" s="126"/>
      <c r="BN1086" s="126"/>
      <c r="BO1086" s="126"/>
      <c r="BP1086" s="126"/>
      <c r="BQ1086" s="126"/>
      <c r="BR1086" s="126">
        <v>6</v>
      </c>
      <c r="BS1086" s="126">
        <v>9</v>
      </c>
      <c r="BT1086" s="126">
        <v>12</v>
      </c>
      <c r="BU1086" s="126"/>
      <c r="BV1086" s="126">
        <v>7</v>
      </c>
      <c r="BW1086" s="126">
        <v>5</v>
      </c>
      <c r="BX1086" s="126">
        <v>1</v>
      </c>
      <c r="BY1086" s="126">
        <v>0</v>
      </c>
      <c r="BZ1086" s="126">
        <v>29</v>
      </c>
      <c r="CA1086" s="126">
        <v>19</v>
      </c>
      <c r="CB1086" s="126"/>
      <c r="CC1086" s="126"/>
      <c r="CD1086" s="126"/>
      <c r="CE1086" s="126"/>
    </row>
    <row r="1087" spans="1:83" ht="11.25" customHeight="1" x14ac:dyDescent="0.2">
      <c r="A1087" s="126" t="s">
        <v>6306</v>
      </c>
      <c r="B1087" s="20">
        <v>587</v>
      </c>
      <c r="C1087" s="20" t="str">
        <f>VLOOKUP(File2Modul(A1087),ModulVerantwortung,2,FALSE)</f>
        <v>funke03</v>
      </c>
      <c r="D1087" s="20"/>
      <c r="E1087" s="109" t="s">
        <v>4170</v>
      </c>
      <c r="F1087" s="126">
        <v>6</v>
      </c>
      <c r="G1087" s="126">
        <v>2</v>
      </c>
      <c r="H1087" s="126">
        <v>0</v>
      </c>
      <c r="I1087" s="126">
        <v>12</v>
      </c>
      <c r="J1087" s="126">
        <v>0</v>
      </c>
      <c r="K1087" s="126">
        <v>2</v>
      </c>
      <c r="L1087" s="126">
        <v>4</v>
      </c>
      <c r="M1087" s="143" t="s">
        <v>6310</v>
      </c>
      <c r="N1087" s="126">
        <v>21</v>
      </c>
      <c r="O1087" s="126"/>
      <c r="Q1087" s="126">
        <v>1</v>
      </c>
      <c r="R1087" s="126"/>
      <c r="S1087" s="126"/>
      <c r="T1087" s="126"/>
      <c r="U1087" s="126">
        <v>28</v>
      </c>
      <c r="V1087" s="126" t="s">
        <v>3790</v>
      </c>
      <c r="W1087" s="126">
        <v>4</v>
      </c>
      <c r="X1087" s="126">
        <v>10</v>
      </c>
      <c r="Y1087" s="126">
        <v>76</v>
      </c>
      <c r="Z1087" s="126">
        <v>0</v>
      </c>
      <c r="AA1087" s="126">
        <v>0</v>
      </c>
      <c r="AB1087" s="126">
        <v>0</v>
      </c>
      <c r="AC1087" s="126">
        <v>0</v>
      </c>
      <c r="AD1087" s="126">
        <v>0</v>
      </c>
      <c r="AE1087" s="126">
        <v>1</v>
      </c>
      <c r="AF1087" s="126">
        <v>0.43</v>
      </c>
      <c r="AG1087" s="126">
        <v>1</v>
      </c>
      <c r="AH1087" s="126">
        <v>0</v>
      </c>
      <c r="AI1087" s="126">
        <v>1</v>
      </c>
      <c r="AJ1087" s="126"/>
      <c r="AK1087" s="126"/>
      <c r="AL1087" s="126"/>
      <c r="AM1087" s="126"/>
      <c r="AN1087" s="126"/>
      <c r="AO1087" s="126"/>
      <c r="AP1087" s="126"/>
      <c r="AQ1087" s="126"/>
      <c r="AR1087" s="126"/>
      <c r="AS1087" s="126"/>
      <c r="AT1087" s="126"/>
      <c r="AU1087" s="126"/>
      <c r="AV1087" s="126"/>
      <c r="AW1087" s="126"/>
      <c r="AX1087" s="126"/>
      <c r="AY1087" s="126"/>
      <c r="AZ1087" s="126"/>
      <c r="BA1087" s="126"/>
      <c r="BB1087" s="126"/>
      <c r="BC1087" s="126"/>
      <c r="BD1087" s="126"/>
      <c r="BE1087" s="126"/>
      <c r="BF1087" s="126"/>
      <c r="BG1087" s="126"/>
      <c r="BH1087" s="126"/>
      <c r="BI1087" s="126"/>
      <c r="BJ1087" s="126"/>
      <c r="BK1087" s="126"/>
      <c r="BL1087" s="126"/>
      <c r="BM1087" s="126"/>
      <c r="BN1087" s="126"/>
      <c r="BO1087" s="126"/>
      <c r="BP1087" s="126"/>
      <c r="BQ1087" s="126"/>
      <c r="BR1087" s="126">
        <v>4</v>
      </c>
      <c r="BS1087" s="126">
        <v>7</v>
      </c>
      <c r="BT1087" s="126">
        <v>7</v>
      </c>
      <c r="BU1087" s="126"/>
      <c r="BV1087" s="126">
        <v>35</v>
      </c>
      <c r="BW1087" s="126">
        <v>22</v>
      </c>
      <c r="BX1087" s="126">
        <v>1</v>
      </c>
      <c r="BY1087" s="126">
        <v>6</v>
      </c>
      <c r="BZ1087" s="126">
        <v>111</v>
      </c>
      <c r="CA1087" s="126">
        <v>54</v>
      </c>
      <c r="CB1087" s="126"/>
      <c r="CC1087" s="126"/>
      <c r="CD1087" s="126"/>
      <c r="CE1087" s="126"/>
    </row>
    <row r="1088" spans="1:83" ht="11.25" customHeight="1" x14ac:dyDescent="0.2">
      <c r="A1088" s="126" t="s">
        <v>6306</v>
      </c>
      <c r="B1088" s="20">
        <v>674</v>
      </c>
      <c r="C1088" s="20" t="str">
        <f>VLOOKUP(File2Modul(A1088),ModulVerantwortung,2,FALSE)</f>
        <v>funke03</v>
      </c>
      <c r="D1088" s="20"/>
      <c r="E1088" s="109" t="s">
        <v>4171</v>
      </c>
      <c r="F1088" s="126">
        <v>7</v>
      </c>
      <c r="G1088" s="126">
        <v>2</v>
      </c>
      <c r="H1088" s="126">
        <v>0</v>
      </c>
      <c r="I1088" s="126">
        <v>27</v>
      </c>
      <c r="J1088" s="126">
        <v>0</v>
      </c>
      <c r="K1088" s="126">
        <v>0</v>
      </c>
      <c r="L1088" s="126">
        <v>1</v>
      </c>
      <c r="M1088" s="143" t="s">
        <v>6311</v>
      </c>
      <c r="N1088" s="126">
        <v>19</v>
      </c>
      <c r="O1088" s="126"/>
      <c r="Q1088" s="126">
        <v>1</v>
      </c>
      <c r="R1088" s="126"/>
      <c r="S1088" s="126"/>
      <c r="T1088" s="126"/>
      <c r="U1088" s="126">
        <v>22</v>
      </c>
      <c r="V1088" s="126" t="s">
        <v>3650</v>
      </c>
      <c r="W1088" s="126">
        <v>3</v>
      </c>
      <c r="X1088" s="126">
        <v>10</v>
      </c>
      <c r="Y1088" s="126">
        <v>56</v>
      </c>
      <c r="Z1088" s="126">
        <v>0</v>
      </c>
      <c r="AA1088" s="126">
        <v>0</v>
      </c>
      <c r="AB1088" s="126">
        <v>0</v>
      </c>
      <c r="AC1088" s="126">
        <v>0</v>
      </c>
      <c r="AD1088" s="126">
        <v>0</v>
      </c>
      <c r="AE1088" s="126">
        <v>0</v>
      </c>
      <c r="AF1088" s="126">
        <v>1.23</v>
      </c>
      <c r="AG1088" s="126">
        <v>1</v>
      </c>
      <c r="AH1088" s="126">
        <v>0</v>
      </c>
      <c r="AI1088" s="126">
        <v>1</v>
      </c>
      <c r="AJ1088" s="126"/>
      <c r="AK1088" s="126"/>
      <c r="AL1088" s="126"/>
      <c r="AM1088" s="126"/>
      <c r="AN1088" s="126"/>
      <c r="AO1088" s="126"/>
      <c r="AP1088" s="126"/>
      <c r="AQ1088" s="126"/>
      <c r="AR1088" s="126"/>
      <c r="AS1088" s="126"/>
      <c r="AT1088" s="126"/>
      <c r="AU1088" s="126"/>
      <c r="AV1088" s="126"/>
      <c r="AW1088" s="126"/>
      <c r="AX1088" s="126"/>
      <c r="AY1088" s="126"/>
      <c r="AZ1088" s="126"/>
      <c r="BA1088" s="126"/>
      <c r="BB1088" s="126"/>
      <c r="BC1088" s="126"/>
      <c r="BD1088" s="126"/>
      <c r="BE1088" s="126"/>
      <c r="BF1088" s="126"/>
      <c r="BG1088" s="126"/>
      <c r="BH1088" s="126"/>
      <c r="BI1088" s="126"/>
      <c r="BJ1088" s="126"/>
      <c r="BK1088" s="126"/>
      <c r="BL1088" s="126"/>
      <c r="BM1088" s="126"/>
      <c r="BN1088" s="126"/>
      <c r="BO1088" s="126"/>
      <c r="BP1088" s="126"/>
      <c r="BQ1088" s="126"/>
      <c r="BR1088" s="126">
        <v>7</v>
      </c>
      <c r="BS1088" s="126">
        <v>11</v>
      </c>
      <c r="BT1088" s="126">
        <v>11</v>
      </c>
      <c r="BU1088" s="126"/>
      <c r="BV1088" s="126">
        <v>28</v>
      </c>
      <c r="BW1088" s="126">
        <v>19</v>
      </c>
      <c r="BX1088" s="126">
        <v>1</v>
      </c>
      <c r="BY1088" s="126">
        <v>0</v>
      </c>
      <c r="BZ1088" s="126">
        <v>132</v>
      </c>
      <c r="CA1088" s="126">
        <v>85</v>
      </c>
      <c r="CB1088" s="126"/>
      <c r="CC1088" s="126"/>
      <c r="CD1088" s="126"/>
      <c r="CE1088" s="126"/>
    </row>
    <row r="1089" spans="1:83" ht="11.25" customHeight="1" x14ac:dyDescent="0.2">
      <c r="A1089" s="126" t="s">
        <v>6306</v>
      </c>
      <c r="B1089" s="20">
        <v>739</v>
      </c>
      <c r="C1089" s="20" t="str">
        <f>VLOOKUP(File2Modul(A1089),ModulVerantwortung,2,FALSE)</f>
        <v>funke03</v>
      </c>
      <c r="D1089" s="20"/>
      <c r="E1089" s="109" t="s">
        <v>4172</v>
      </c>
      <c r="F1089" s="126">
        <v>9</v>
      </c>
      <c r="G1089" s="126">
        <v>2</v>
      </c>
      <c r="H1089" s="126">
        <v>0</v>
      </c>
      <c r="I1089" s="126">
        <v>9</v>
      </c>
      <c r="J1089" s="126">
        <v>0</v>
      </c>
      <c r="K1089" s="126">
        <v>0</v>
      </c>
      <c r="L1089" s="126">
        <v>1</v>
      </c>
      <c r="M1089" s="143" t="s">
        <v>6312</v>
      </c>
      <c r="N1089" s="126">
        <v>20</v>
      </c>
      <c r="O1089" s="126"/>
      <c r="Q1089" s="126">
        <v>1</v>
      </c>
      <c r="R1089" s="126"/>
      <c r="S1089" s="126"/>
      <c r="T1089" s="126"/>
      <c r="U1089" s="126">
        <v>31</v>
      </c>
      <c r="V1089" s="126" t="s">
        <v>3915</v>
      </c>
      <c r="W1089" s="126">
        <v>1</v>
      </c>
      <c r="X1089" s="126">
        <v>10</v>
      </c>
      <c r="Y1089" s="126">
        <v>81</v>
      </c>
      <c r="Z1089" s="126">
        <v>0</v>
      </c>
      <c r="AA1089" s="126">
        <v>0</v>
      </c>
      <c r="AB1089" s="126">
        <v>0</v>
      </c>
      <c r="AC1089" s="126">
        <v>0</v>
      </c>
      <c r="AD1089" s="126">
        <v>0</v>
      </c>
      <c r="AE1089" s="126">
        <v>0</v>
      </c>
      <c r="AF1089" s="126">
        <v>0.28999999999999998</v>
      </c>
      <c r="AG1089" s="126">
        <v>1</v>
      </c>
      <c r="AH1089" s="126">
        <v>0</v>
      </c>
      <c r="AI1089" s="126">
        <v>1</v>
      </c>
      <c r="AJ1089" s="126"/>
      <c r="AK1089" s="126"/>
      <c r="AL1089" s="126"/>
      <c r="AM1089" s="126"/>
      <c r="AN1089" s="126"/>
      <c r="AO1089" s="126"/>
      <c r="AP1089" s="126"/>
      <c r="AQ1089" s="126"/>
      <c r="AR1089" s="126"/>
      <c r="AS1089" s="126"/>
      <c r="AT1089" s="126"/>
      <c r="AU1089" s="126"/>
      <c r="AV1089" s="126"/>
      <c r="AW1089" s="126"/>
      <c r="AX1089" s="126"/>
      <c r="AY1089" s="126"/>
      <c r="AZ1089" s="126"/>
      <c r="BA1089" s="126"/>
      <c r="BB1089" s="126"/>
      <c r="BC1089" s="126"/>
      <c r="BD1089" s="126"/>
      <c r="BE1089" s="126"/>
      <c r="BF1089" s="126"/>
      <c r="BG1089" s="126"/>
      <c r="BH1089" s="126"/>
      <c r="BI1089" s="126"/>
      <c r="BJ1089" s="126"/>
      <c r="BK1089" s="126"/>
      <c r="BL1089" s="126"/>
      <c r="BM1089" s="126"/>
      <c r="BN1089" s="126"/>
      <c r="BO1089" s="126"/>
      <c r="BP1089" s="126"/>
      <c r="BQ1089" s="126"/>
      <c r="BR1089" s="126">
        <v>4</v>
      </c>
      <c r="BS1089" s="126">
        <v>9</v>
      </c>
      <c r="BT1089" s="126">
        <v>9</v>
      </c>
      <c r="BU1089" s="126"/>
      <c r="BV1089" s="126">
        <v>41</v>
      </c>
      <c r="BW1089" s="126">
        <v>20</v>
      </c>
      <c r="BX1089" s="126">
        <v>1</v>
      </c>
      <c r="BY1089" s="126">
        <v>0</v>
      </c>
      <c r="BZ1089" s="126">
        <v>126</v>
      </c>
      <c r="CA1089" s="126">
        <v>56</v>
      </c>
      <c r="CB1089" s="126"/>
      <c r="CC1089" s="126"/>
      <c r="CD1089" s="126"/>
      <c r="CE1089" s="126"/>
    </row>
    <row r="1090" spans="1:83" ht="11.25" customHeight="1" x14ac:dyDescent="0.2">
      <c r="A1090" s="126" t="s">
        <v>6306</v>
      </c>
      <c r="B1090" s="20">
        <v>830</v>
      </c>
      <c r="C1090" s="20" t="str">
        <f>VLOOKUP(File2Modul(A1090),ModulVerantwortung,2,FALSE)</f>
        <v>funke03</v>
      </c>
      <c r="D1090" s="20"/>
      <c r="E1090" s="109" t="s">
        <v>4173</v>
      </c>
      <c r="F1090" s="126">
        <v>7</v>
      </c>
      <c r="G1090" s="126">
        <v>1</v>
      </c>
      <c r="H1090" s="126">
        <v>0</v>
      </c>
      <c r="I1090" s="126">
        <v>64</v>
      </c>
      <c r="J1090" s="126">
        <v>0</v>
      </c>
      <c r="K1090" s="126">
        <v>0</v>
      </c>
      <c r="L1090" s="126">
        <v>4</v>
      </c>
      <c r="M1090" s="143" t="s">
        <v>6313</v>
      </c>
      <c r="N1090" s="126">
        <v>27</v>
      </c>
      <c r="O1090" s="126"/>
      <c r="Q1090" s="126">
        <v>1</v>
      </c>
      <c r="R1090" s="126"/>
      <c r="S1090" s="126"/>
      <c r="T1090" s="126"/>
      <c r="U1090" s="126">
        <v>34</v>
      </c>
      <c r="V1090" s="126" t="s">
        <v>3650</v>
      </c>
      <c r="W1090" s="126">
        <v>18</v>
      </c>
      <c r="X1090" s="126">
        <v>25</v>
      </c>
      <c r="Y1090" s="126">
        <v>107</v>
      </c>
      <c r="Z1090" s="126">
        <v>0</v>
      </c>
      <c r="AA1090" s="126">
        <v>0</v>
      </c>
      <c r="AB1090" s="126">
        <v>0</v>
      </c>
      <c r="AC1090" s="126">
        <v>0</v>
      </c>
      <c r="AD1090" s="126">
        <v>0</v>
      </c>
      <c r="AE1090" s="126">
        <v>1</v>
      </c>
      <c r="AF1090" s="126">
        <v>1.88</v>
      </c>
      <c r="AG1090" s="126">
        <v>2</v>
      </c>
      <c r="AH1090" s="126">
        <v>0</v>
      </c>
      <c r="AI1090" s="126">
        <v>1</v>
      </c>
      <c r="AJ1090" s="126"/>
      <c r="AK1090" s="126"/>
      <c r="AL1090" s="126"/>
      <c r="AM1090" s="126"/>
      <c r="AN1090" s="126"/>
      <c r="AO1090" s="126"/>
      <c r="AP1090" s="126"/>
      <c r="AQ1090" s="126"/>
      <c r="AR1090" s="126"/>
      <c r="AS1090" s="126"/>
      <c r="AT1090" s="126"/>
      <c r="AU1090" s="126"/>
      <c r="AV1090" s="126"/>
      <c r="AW1090" s="126"/>
      <c r="AX1090" s="126"/>
      <c r="AY1090" s="126"/>
      <c r="AZ1090" s="126"/>
      <c r="BA1090" s="126"/>
      <c r="BB1090" s="126"/>
      <c r="BC1090" s="126"/>
      <c r="BD1090" s="126"/>
      <c r="BE1090" s="126"/>
      <c r="BF1090" s="126"/>
      <c r="BG1090" s="126"/>
      <c r="BH1090" s="126"/>
      <c r="BI1090" s="126"/>
      <c r="BJ1090" s="126"/>
      <c r="BK1090" s="126"/>
      <c r="BL1090" s="126"/>
      <c r="BM1090" s="126"/>
      <c r="BN1090" s="126"/>
      <c r="BO1090" s="126"/>
      <c r="BP1090" s="126"/>
      <c r="BQ1090" s="126"/>
      <c r="BR1090" s="126">
        <v>6</v>
      </c>
      <c r="BS1090" s="126">
        <v>9</v>
      </c>
      <c r="BT1090" s="126">
        <v>9</v>
      </c>
      <c r="BU1090" s="126"/>
      <c r="BV1090" s="126">
        <v>40</v>
      </c>
      <c r="BW1090" s="126">
        <v>28</v>
      </c>
      <c r="BX1090" s="126">
        <v>1</v>
      </c>
      <c r="BY1090" s="126">
        <v>0</v>
      </c>
      <c r="BZ1090" s="126">
        <v>182</v>
      </c>
      <c r="CA1090" s="126">
        <v>86</v>
      </c>
      <c r="CB1090" s="126"/>
      <c r="CC1090" s="126"/>
      <c r="CD1090" s="126"/>
      <c r="CE1090" s="126"/>
    </row>
    <row r="1091" spans="1:83" ht="11.25" customHeight="1" x14ac:dyDescent="0.2">
      <c r="A1091" s="126" t="s">
        <v>6306</v>
      </c>
      <c r="B1091" s="20">
        <v>953</v>
      </c>
      <c r="C1091" s="20" t="str">
        <f>VLOOKUP(File2Modul(A1091),ModulVerantwortung,2,FALSE)</f>
        <v>funke03</v>
      </c>
      <c r="D1091" s="20"/>
      <c r="E1091" s="109" t="s">
        <v>4174</v>
      </c>
      <c r="F1091" s="126">
        <v>2</v>
      </c>
      <c r="G1091" s="126">
        <v>1</v>
      </c>
      <c r="H1091" s="126">
        <v>0</v>
      </c>
      <c r="I1091" s="126">
        <v>2</v>
      </c>
      <c r="J1091" s="126">
        <v>0</v>
      </c>
      <c r="K1091" s="126">
        <v>1</v>
      </c>
      <c r="L1091" s="126">
        <v>0</v>
      </c>
      <c r="M1091" s="143"/>
      <c r="N1091" s="126">
        <v>5</v>
      </c>
      <c r="O1091" s="126"/>
      <c r="Q1091" s="126">
        <v>0</v>
      </c>
      <c r="R1091" s="126"/>
      <c r="S1091" s="126"/>
      <c r="T1091" s="126"/>
      <c r="U1091" s="126">
        <v>6</v>
      </c>
      <c r="V1091" s="126" t="s">
        <v>3513</v>
      </c>
      <c r="W1091" s="126">
        <v>0</v>
      </c>
      <c r="X1091" s="126">
        <v>2</v>
      </c>
      <c r="Y1091" s="126">
        <v>17</v>
      </c>
      <c r="Z1091" s="126">
        <v>0</v>
      </c>
      <c r="AA1091" s="126">
        <v>0</v>
      </c>
      <c r="AB1091" s="126">
        <v>0</v>
      </c>
      <c r="AC1091" s="126">
        <v>0</v>
      </c>
      <c r="AD1091" s="126">
        <v>0</v>
      </c>
      <c r="AE1091" s="126">
        <v>0</v>
      </c>
      <c r="AF1091" s="126">
        <v>0.33</v>
      </c>
      <c r="AG1091" s="126">
        <v>0</v>
      </c>
      <c r="AH1091" s="126">
        <v>0</v>
      </c>
      <c r="AI1091" s="126">
        <v>1</v>
      </c>
      <c r="AJ1091" s="126"/>
      <c r="AK1091" s="126"/>
      <c r="AL1091" s="126"/>
      <c r="AM1091" s="126"/>
      <c r="AN1091" s="126"/>
      <c r="AO1091" s="126"/>
      <c r="AP1091" s="126"/>
      <c r="AQ1091" s="126"/>
      <c r="AR1091" s="126"/>
      <c r="AS1091" s="126"/>
      <c r="AT1091" s="126"/>
      <c r="AU1091" s="126"/>
      <c r="AV1091" s="126"/>
      <c r="AW1091" s="126"/>
      <c r="AX1091" s="126"/>
      <c r="AY1091" s="126"/>
      <c r="AZ1091" s="126"/>
      <c r="BA1091" s="126"/>
      <c r="BB1091" s="126"/>
      <c r="BC1091" s="126"/>
      <c r="BD1091" s="126"/>
      <c r="BE1091" s="126"/>
      <c r="BF1091" s="126"/>
      <c r="BG1091" s="126"/>
      <c r="BH1091" s="126"/>
      <c r="BI1091" s="126"/>
      <c r="BJ1091" s="126"/>
      <c r="BK1091" s="126"/>
      <c r="BL1091" s="126"/>
      <c r="BM1091" s="126"/>
      <c r="BN1091" s="126"/>
      <c r="BO1091" s="126"/>
      <c r="BP1091" s="126"/>
      <c r="BQ1091" s="126"/>
      <c r="BR1091" s="126">
        <v>7</v>
      </c>
      <c r="BS1091" s="126">
        <v>9</v>
      </c>
      <c r="BT1091" s="126">
        <v>9</v>
      </c>
      <c r="BU1091" s="126"/>
      <c r="BV1091" s="126">
        <v>7</v>
      </c>
      <c r="BW1091" s="126">
        <v>5</v>
      </c>
      <c r="BX1091" s="126">
        <v>1</v>
      </c>
      <c r="BY1091" s="126">
        <v>0</v>
      </c>
      <c r="BZ1091" s="126">
        <v>30</v>
      </c>
      <c r="CA1091" s="126">
        <v>19</v>
      </c>
      <c r="CB1091" s="126"/>
      <c r="CC1091" s="126"/>
      <c r="CD1091" s="126"/>
      <c r="CE1091" s="126"/>
    </row>
    <row r="1092" spans="1:83" ht="11.25" customHeight="1" x14ac:dyDescent="0.2">
      <c r="A1092" s="126" t="s">
        <v>6306</v>
      </c>
      <c r="B1092" s="20">
        <v>981</v>
      </c>
      <c r="C1092" s="20" t="str">
        <f>VLOOKUP(File2Modul(A1092),ModulVerantwortung,2,FALSE)</f>
        <v>funke03</v>
      </c>
      <c r="D1092" s="20"/>
      <c r="E1092" s="109" t="s">
        <v>4175</v>
      </c>
      <c r="F1092" s="126">
        <v>1</v>
      </c>
      <c r="G1092" s="126">
        <v>0</v>
      </c>
      <c r="H1092" s="126">
        <v>0</v>
      </c>
      <c r="I1092" s="126">
        <v>1</v>
      </c>
      <c r="J1092" s="126">
        <v>0</v>
      </c>
      <c r="K1092" s="126">
        <v>1</v>
      </c>
      <c r="L1092" s="126">
        <v>0</v>
      </c>
      <c r="M1092" s="143"/>
      <c r="N1092" s="126">
        <v>2</v>
      </c>
      <c r="O1092" s="126"/>
      <c r="Q1092" s="126">
        <v>0</v>
      </c>
      <c r="R1092" s="126"/>
      <c r="S1092" s="126"/>
      <c r="T1092" s="126"/>
      <c r="U1092" s="126">
        <v>2</v>
      </c>
      <c r="V1092" s="126" t="s">
        <v>3507</v>
      </c>
      <c r="W1092" s="126">
        <v>0</v>
      </c>
      <c r="X1092" s="126">
        <v>1</v>
      </c>
      <c r="Y1092" s="126">
        <v>3</v>
      </c>
      <c r="Z1092" s="126">
        <v>0</v>
      </c>
      <c r="AA1092" s="126">
        <v>0</v>
      </c>
      <c r="AB1092" s="126">
        <v>0</v>
      </c>
      <c r="AC1092" s="126">
        <v>0</v>
      </c>
      <c r="AD1092" s="126">
        <v>0</v>
      </c>
      <c r="AE1092" s="126">
        <v>0</v>
      </c>
      <c r="AF1092" s="126">
        <v>0.5</v>
      </c>
      <c r="AG1092" s="126">
        <v>0</v>
      </c>
      <c r="AH1092" s="126">
        <v>0</v>
      </c>
      <c r="AI1092" s="126">
        <v>1</v>
      </c>
      <c r="AJ1092" s="126"/>
      <c r="AK1092" s="126"/>
      <c r="AL1092" s="126"/>
      <c r="AM1092" s="126"/>
      <c r="AN1092" s="126"/>
      <c r="AO1092" s="126"/>
      <c r="AP1092" s="126"/>
      <c r="AQ1092" s="126"/>
      <c r="AR1092" s="126"/>
      <c r="AS1092" s="126"/>
      <c r="AT1092" s="126"/>
      <c r="AU1092" s="126"/>
      <c r="AV1092" s="126"/>
      <c r="AW1092" s="126"/>
      <c r="AX1092" s="126"/>
      <c r="AY1092" s="126"/>
      <c r="AZ1092" s="126"/>
      <c r="BA1092" s="126"/>
      <c r="BB1092" s="126"/>
      <c r="BC1092" s="126"/>
      <c r="BD1092" s="126"/>
      <c r="BE1092" s="126"/>
      <c r="BF1092" s="126"/>
      <c r="BG1092" s="126"/>
      <c r="BH1092" s="126"/>
      <c r="BI1092" s="126"/>
      <c r="BJ1092" s="126"/>
      <c r="BK1092" s="126"/>
      <c r="BL1092" s="126"/>
      <c r="BM1092" s="126"/>
      <c r="BN1092" s="126"/>
      <c r="BO1092" s="126"/>
      <c r="BP1092" s="126"/>
      <c r="BQ1092" s="126"/>
      <c r="BR1092" s="126">
        <v>9</v>
      </c>
      <c r="BS1092" s="126">
        <v>9</v>
      </c>
      <c r="BT1092" s="126">
        <v>9</v>
      </c>
      <c r="BU1092" s="126"/>
      <c r="BV1092" s="126">
        <v>2</v>
      </c>
      <c r="BW1092" s="126">
        <v>2</v>
      </c>
      <c r="BX1092" s="126">
        <v>1</v>
      </c>
      <c r="BY1092" s="126">
        <v>0</v>
      </c>
      <c r="BZ1092" s="126">
        <v>10</v>
      </c>
      <c r="CA1092" s="126">
        <v>8</v>
      </c>
      <c r="CB1092" s="126"/>
      <c r="CC1092" s="126"/>
      <c r="CD1092" s="126"/>
      <c r="CE1092" s="126"/>
    </row>
    <row r="1093" spans="1:83" ht="11.25" customHeight="1" x14ac:dyDescent="0.2">
      <c r="A1093" s="126" t="s">
        <v>6306</v>
      </c>
      <c r="B1093" s="20">
        <v>0</v>
      </c>
      <c r="C1093" s="20" t="str">
        <f>VLOOKUP(File2Modul(A1093),ModulVerantwortung,2,FALSE)</f>
        <v>funke03</v>
      </c>
      <c r="D1093" s="20"/>
      <c r="E1093" s="109" t="s">
        <v>6306</v>
      </c>
      <c r="F1093" s="126"/>
      <c r="G1093" s="126"/>
      <c r="H1093" s="126"/>
      <c r="I1093" s="126"/>
      <c r="J1093" s="126"/>
      <c r="K1093" s="126"/>
      <c r="L1093" s="126"/>
      <c r="M1093" s="143"/>
      <c r="N1093" s="126"/>
      <c r="O1093" s="126">
        <f>IF(ISNUMBER(T1093),IF(T1093&lt;&gt;0,S1093/T1093,O$23),"")</f>
        <v>1.464</v>
      </c>
      <c r="P1093">
        <f>IF(AND(ISNUMBER(AQ1093),ISNUMBER(AR1093)),IF(OR(AQ1093&lt;&gt;0,AR1093&lt;&gt;0),(T1093+BG1093)/(AQ1093+AR1093),P$23),"")</f>
        <v>9.1964285714285712</v>
      </c>
      <c r="Q1093" s="126"/>
      <c r="R1093" s="126"/>
      <c r="S1093" s="126">
        <v>183</v>
      </c>
      <c r="T1093" s="126">
        <v>125</v>
      </c>
      <c r="U1093" s="126"/>
      <c r="V1093" s="126"/>
      <c r="W1093" s="126"/>
      <c r="X1093" s="126"/>
      <c r="Y1093" s="126"/>
      <c r="Z1093" s="126"/>
      <c r="AA1093" s="126"/>
      <c r="AB1093" s="126"/>
      <c r="AC1093" s="126"/>
      <c r="AD1093" s="126"/>
      <c r="AE1093" s="126"/>
      <c r="AF1093" s="126"/>
      <c r="AG1093" s="126"/>
      <c r="AH1093" s="126"/>
      <c r="AI1093" s="126"/>
      <c r="AJ1093" s="126" t="s">
        <v>3502</v>
      </c>
      <c r="AK1093" s="126">
        <v>8</v>
      </c>
      <c r="AL1093" s="126">
        <v>1</v>
      </c>
      <c r="AM1093" s="126">
        <v>9</v>
      </c>
      <c r="AN1093" s="126">
        <v>37</v>
      </c>
      <c r="AO1093" s="126" t="s">
        <v>3503</v>
      </c>
      <c r="AP1093" s="126">
        <v>133</v>
      </c>
      <c r="AQ1093" s="126">
        <v>26</v>
      </c>
      <c r="AR1093" s="126">
        <v>142</v>
      </c>
      <c r="AS1093" s="126">
        <v>1919</v>
      </c>
      <c r="AT1093" s="126">
        <v>958</v>
      </c>
      <c r="AU1093" s="126">
        <v>1137</v>
      </c>
      <c r="AV1093" s="126">
        <v>4001</v>
      </c>
      <c r="AW1093" s="126">
        <v>14.85</v>
      </c>
      <c r="AX1093" s="126">
        <v>210639</v>
      </c>
      <c r="AY1093" s="126">
        <v>14186</v>
      </c>
      <c r="AZ1093" s="126">
        <v>35.11</v>
      </c>
      <c r="BA1093" s="126">
        <v>9.86</v>
      </c>
      <c r="BB1093" s="126">
        <v>71.91</v>
      </c>
      <c r="BC1093" s="126">
        <v>4</v>
      </c>
      <c r="BD1093" s="126">
        <v>986</v>
      </c>
      <c r="BE1093" s="126">
        <v>336</v>
      </c>
      <c r="BF1093" s="126">
        <v>495</v>
      </c>
      <c r="BG1093" s="126">
        <v>1420</v>
      </c>
      <c r="BH1093" s="126">
        <v>165</v>
      </c>
      <c r="BI1093" s="126" t="s">
        <v>3504</v>
      </c>
      <c r="BJ1093" s="126">
        <v>2.3650000000000002</v>
      </c>
      <c r="BK1093" s="126">
        <v>2.9529999999999998</v>
      </c>
      <c r="BL1093" s="126">
        <v>3.54</v>
      </c>
      <c r="BM1093" s="126">
        <v>3.4670000000000001</v>
      </c>
      <c r="BN1093" s="126">
        <v>3.6520000000000001</v>
      </c>
      <c r="BO1093" s="126">
        <v>3.746</v>
      </c>
      <c r="BP1093" s="126" t="s">
        <v>3505</v>
      </c>
      <c r="BQ1093" s="126">
        <v>1.8959999999999999</v>
      </c>
      <c r="BR1093" s="126"/>
      <c r="BS1093" s="126"/>
      <c r="BT1093" s="126"/>
      <c r="BU1093" s="126"/>
      <c r="BV1093" s="126"/>
      <c r="BW1093" s="126"/>
      <c r="BX1093" s="126"/>
      <c r="BY1093" s="126"/>
      <c r="BZ1093" s="126"/>
      <c r="CA1093" s="126"/>
      <c r="CB1093" s="126"/>
      <c r="CC1093" s="126"/>
      <c r="CD1093" s="126"/>
      <c r="CE1093" s="126"/>
    </row>
    <row r="1094" spans="1:83" ht="11.25" customHeight="1" x14ac:dyDescent="0.2">
      <c r="A1094" s="126" t="s">
        <v>6314</v>
      </c>
      <c r="B1094" s="20">
        <v>335</v>
      </c>
      <c r="C1094" s="20" t="str">
        <f>VLOOKUP(File2Modul(A1094),ModulVerantwortung,2,FALSE)</f>
        <v>winkho06</v>
      </c>
      <c r="D1094" s="20"/>
      <c r="E1094" s="109" t="s">
        <v>4176</v>
      </c>
      <c r="F1094" s="126">
        <v>5</v>
      </c>
      <c r="G1094" s="126">
        <v>3</v>
      </c>
      <c r="H1094" s="126">
        <v>0</v>
      </c>
      <c r="I1094" s="126">
        <v>7</v>
      </c>
      <c r="J1094" s="126">
        <v>1</v>
      </c>
      <c r="K1094" s="126">
        <v>1</v>
      </c>
      <c r="L1094" s="126">
        <v>6</v>
      </c>
      <c r="M1094" s="143" t="s">
        <v>6315</v>
      </c>
      <c r="N1094" s="126">
        <v>20</v>
      </c>
      <c r="O1094" s="126"/>
      <c r="Q1094" s="126">
        <v>1</v>
      </c>
      <c r="R1094" s="126"/>
      <c r="S1094" s="126"/>
      <c r="T1094" s="126"/>
      <c r="U1094" s="126">
        <v>21</v>
      </c>
      <c r="V1094" s="126" t="s">
        <v>3893</v>
      </c>
      <c r="W1094" s="126">
        <v>12</v>
      </c>
      <c r="X1094" s="126">
        <v>17</v>
      </c>
      <c r="Y1094" s="126">
        <v>67</v>
      </c>
      <c r="Z1094" s="126">
        <v>0</v>
      </c>
      <c r="AA1094" s="126">
        <v>0</v>
      </c>
      <c r="AB1094" s="126">
        <v>0</v>
      </c>
      <c r="AC1094" s="126">
        <v>0</v>
      </c>
      <c r="AD1094" s="126">
        <v>0</v>
      </c>
      <c r="AE1094" s="126">
        <v>7</v>
      </c>
      <c r="AF1094" s="126">
        <v>0.33</v>
      </c>
      <c r="AG1094" s="126">
        <v>1</v>
      </c>
      <c r="AH1094" s="126">
        <v>2</v>
      </c>
      <c r="AI1094" s="126">
        <v>1</v>
      </c>
      <c r="AJ1094" s="126"/>
      <c r="AK1094" s="126"/>
      <c r="AL1094" s="126"/>
      <c r="AM1094" s="126"/>
      <c r="AN1094" s="126"/>
      <c r="AO1094" s="126"/>
      <c r="AP1094" s="126"/>
      <c r="AQ1094" s="126"/>
      <c r="AR1094" s="126"/>
      <c r="AS1094" s="126"/>
      <c r="AT1094" s="126"/>
      <c r="AU1094" s="126"/>
      <c r="AV1094" s="126"/>
      <c r="AW1094" s="126"/>
      <c r="AX1094" s="126"/>
      <c r="AY1094" s="126"/>
      <c r="AZ1094" s="126"/>
      <c r="BA1094" s="126"/>
      <c r="BB1094" s="126"/>
      <c r="BC1094" s="126"/>
      <c r="BD1094" s="126"/>
      <c r="BE1094" s="126"/>
      <c r="BF1094" s="126"/>
      <c r="BG1094" s="126"/>
      <c r="BH1094" s="126"/>
      <c r="BI1094" s="126"/>
      <c r="BJ1094" s="126"/>
      <c r="BK1094" s="126"/>
      <c r="BL1094" s="126"/>
      <c r="BM1094" s="126"/>
      <c r="BN1094" s="126"/>
      <c r="BO1094" s="126"/>
      <c r="BP1094" s="126"/>
      <c r="BQ1094" s="126"/>
      <c r="BR1094" s="126">
        <v>5</v>
      </c>
      <c r="BS1094" s="126">
        <v>7</v>
      </c>
      <c r="BT1094" s="126">
        <v>9</v>
      </c>
      <c r="BU1094" s="126"/>
      <c r="BV1094" s="126">
        <v>36</v>
      </c>
      <c r="BW1094" s="126">
        <v>27</v>
      </c>
      <c r="BX1094" s="126">
        <v>1</v>
      </c>
      <c r="BY1094" s="126">
        <v>0</v>
      </c>
      <c r="BZ1094" s="126">
        <v>122</v>
      </c>
      <c r="CA1094" s="126">
        <v>74</v>
      </c>
      <c r="CB1094" s="126"/>
      <c r="CC1094" s="126"/>
      <c r="CD1094" s="126"/>
      <c r="CE1094" s="126"/>
    </row>
    <row r="1095" spans="1:83" ht="11.25" customHeight="1" x14ac:dyDescent="0.2">
      <c r="A1095" s="126" t="s">
        <v>6314</v>
      </c>
      <c r="B1095" s="20">
        <v>417</v>
      </c>
      <c r="C1095" s="20" t="str">
        <f>VLOOKUP(File2Modul(A1095),ModulVerantwortung,2,FALSE)</f>
        <v>winkho06</v>
      </c>
      <c r="D1095" s="20"/>
      <c r="E1095" s="109" t="s">
        <v>4177</v>
      </c>
      <c r="F1095" s="126">
        <v>1</v>
      </c>
      <c r="G1095" s="126">
        <v>0</v>
      </c>
      <c r="H1095" s="126">
        <v>0</v>
      </c>
      <c r="I1095" s="126">
        <v>1</v>
      </c>
      <c r="J1095" s="126">
        <v>1</v>
      </c>
      <c r="K1095" s="126">
        <v>2</v>
      </c>
      <c r="L1095" s="126">
        <v>4</v>
      </c>
      <c r="M1095" s="143" t="s">
        <v>6316</v>
      </c>
      <c r="N1095" s="126">
        <v>9</v>
      </c>
      <c r="O1095" s="126"/>
      <c r="Q1095" s="126">
        <v>0</v>
      </c>
      <c r="R1095" s="126"/>
      <c r="S1095" s="126"/>
      <c r="T1095" s="126"/>
      <c r="U1095" s="126">
        <v>9</v>
      </c>
      <c r="V1095" s="126" t="s">
        <v>3507</v>
      </c>
      <c r="W1095" s="126">
        <v>5</v>
      </c>
      <c r="X1095" s="126">
        <v>6</v>
      </c>
      <c r="Y1095" s="126">
        <v>24</v>
      </c>
      <c r="Z1095" s="126">
        <v>0</v>
      </c>
      <c r="AA1095" s="126">
        <v>0</v>
      </c>
      <c r="AB1095" s="126">
        <v>0</v>
      </c>
      <c r="AC1095" s="126">
        <v>0</v>
      </c>
      <c r="AD1095" s="126">
        <v>0</v>
      </c>
      <c r="AE1095" s="126">
        <v>1</v>
      </c>
      <c r="AF1095" s="126">
        <v>0.11</v>
      </c>
      <c r="AG1095" s="126">
        <v>0</v>
      </c>
      <c r="AH1095" s="126">
        <v>0</v>
      </c>
      <c r="AI1095" s="126">
        <v>1</v>
      </c>
      <c r="AJ1095" s="126"/>
      <c r="AK1095" s="126"/>
      <c r="AL1095" s="126"/>
      <c r="AM1095" s="126"/>
      <c r="AN1095" s="126"/>
      <c r="AO1095" s="126"/>
      <c r="AP1095" s="126"/>
      <c r="AQ1095" s="126"/>
      <c r="AR1095" s="126"/>
      <c r="AS1095" s="126"/>
      <c r="AT1095" s="126"/>
      <c r="AU1095" s="126"/>
      <c r="AV1095" s="126"/>
      <c r="AW1095" s="126"/>
      <c r="AX1095" s="126"/>
      <c r="AY1095" s="126"/>
      <c r="AZ1095" s="126"/>
      <c r="BA1095" s="126"/>
      <c r="BB1095" s="126"/>
      <c r="BC1095" s="126"/>
      <c r="BD1095" s="126"/>
      <c r="BE1095" s="126"/>
      <c r="BF1095" s="126"/>
      <c r="BG1095" s="126"/>
      <c r="BH1095" s="126"/>
      <c r="BI1095" s="126"/>
      <c r="BJ1095" s="126"/>
      <c r="BK1095" s="126"/>
      <c r="BL1095" s="126"/>
      <c r="BM1095" s="126"/>
      <c r="BN1095" s="126"/>
      <c r="BO1095" s="126"/>
      <c r="BP1095" s="126"/>
      <c r="BQ1095" s="126"/>
      <c r="BR1095" s="126">
        <v>4</v>
      </c>
      <c r="BS1095" s="126">
        <v>5</v>
      </c>
      <c r="BT1095" s="126">
        <v>5</v>
      </c>
      <c r="BU1095" s="126"/>
      <c r="BV1095" s="126">
        <v>11</v>
      </c>
      <c r="BW1095" s="126">
        <v>10</v>
      </c>
      <c r="BX1095" s="126">
        <v>1</v>
      </c>
      <c r="BY1095" s="126">
        <v>0</v>
      </c>
      <c r="BZ1095" s="126">
        <v>31</v>
      </c>
      <c r="CA1095" s="126">
        <v>20</v>
      </c>
      <c r="CB1095" s="126"/>
      <c r="CC1095" s="126"/>
      <c r="CD1095" s="126"/>
      <c r="CE1095" s="126"/>
    </row>
    <row r="1096" spans="1:83" ht="11.25" customHeight="1" x14ac:dyDescent="0.2">
      <c r="A1096" s="126" t="s">
        <v>6314</v>
      </c>
      <c r="B1096" s="20">
        <v>458</v>
      </c>
      <c r="C1096" s="20" t="str">
        <f>VLOOKUP(File2Modul(A1096),ModulVerantwortung,2,FALSE)</f>
        <v>winkho06</v>
      </c>
      <c r="D1096" s="20"/>
      <c r="E1096" s="109" t="s">
        <v>4178</v>
      </c>
      <c r="F1096" s="126">
        <v>6</v>
      </c>
      <c r="G1096" s="126">
        <v>4</v>
      </c>
      <c r="H1096" s="126">
        <v>0</v>
      </c>
      <c r="I1096" s="126">
        <v>6</v>
      </c>
      <c r="J1096" s="126">
        <v>1</v>
      </c>
      <c r="K1096" s="126">
        <v>2</v>
      </c>
      <c r="L1096" s="126">
        <v>5</v>
      </c>
      <c r="M1096" s="143" t="s">
        <v>6317</v>
      </c>
      <c r="N1096" s="126">
        <v>31</v>
      </c>
      <c r="O1096" s="126"/>
      <c r="Q1096" s="126">
        <v>1</v>
      </c>
      <c r="R1096" s="126"/>
      <c r="S1096" s="126"/>
      <c r="T1096" s="126"/>
      <c r="U1096" s="126">
        <v>33</v>
      </c>
      <c r="V1096" s="126" t="s">
        <v>3790</v>
      </c>
      <c r="W1096" s="126">
        <v>9</v>
      </c>
      <c r="X1096" s="126">
        <v>15</v>
      </c>
      <c r="Y1096" s="126">
        <v>104</v>
      </c>
      <c r="Z1096" s="126">
        <v>0</v>
      </c>
      <c r="AA1096" s="126">
        <v>0</v>
      </c>
      <c r="AB1096" s="126">
        <v>0</v>
      </c>
      <c r="AC1096" s="126">
        <v>0</v>
      </c>
      <c r="AD1096" s="126">
        <v>0</v>
      </c>
      <c r="AE1096" s="126">
        <v>8</v>
      </c>
      <c r="AF1096" s="126">
        <v>0.18</v>
      </c>
      <c r="AG1096" s="126">
        <v>1</v>
      </c>
      <c r="AH1096" s="126">
        <v>0</v>
      </c>
      <c r="AI1096" s="126">
        <v>1</v>
      </c>
      <c r="AJ1096" s="126"/>
      <c r="AK1096" s="126"/>
      <c r="AL1096" s="126"/>
      <c r="AM1096" s="126"/>
      <c r="AN1096" s="126"/>
      <c r="AO1096" s="126"/>
      <c r="AP1096" s="126"/>
      <c r="AQ1096" s="126"/>
      <c r="AR1096" s="126"/>
      <c r="AS1096" s="126"/>
      <c r="AT1096" s="126"/>
      <c r="AU1096" s="126"/>
      <c r="AV1096" s="126"/>
      <c r="AW1096" s="126"/>
      <c r="AX1096" s="126"/>
      <c r="AY1096" s="126"/>
      <c r="AZ1096" s="126"/>
      <c r="BA1096" s="126"/>
      <c r="BB1096" s="126"/>
      <c r="BC1096" s="126"/>
      <c r="BD1096" s="126"/>
      <c r="BE1096" s="126"/>
      <c r="BF1096" s="126"/>
      <c r="BG1096" s="126"/>
      <c r="BH1096" s="126"/>
      <c r="BI1096" s="126"/>
      <c r="BJ1096" s="126"/>
      <c r="BK1096" s="126"/>
      <c r="BL1096" s="126"/>
      <c r="BM1096" s="126"/>
      <c r="BN1096" s="126"/>
      <c r="BO1096" s="126"/>
      <c r="BP1096" s="126"/>
      <c r="BQ1096" s="126"/>
      <c r="BR1096" s="126">
        <v>5</v>
      </c>
      <c r="BS1096" s="126">
        <v>6</v>
      </c>
      <c r="BT1096" s="126">
        <v>8</v>
      </c>
      <c r="BU1096" s="126"/>
      <c r="BV1096" s="126">
        <v>52</v>
      </c>
      <c r="BW1096" s="126">
        <v>39</v>
      </c>
      <c r="BX1096" s="126">
        <v>1</v>
      </c>
      <c r="BY1096" s="126">
        <v>0</v>
      </c>
      <c r="BZ1096" s="126">
        <v>169</v>
      </c>
      <c r="CA1096" s="126">
        <v>103</v>
      </c>
      <c r="CB1096" s="126"/>
      <c r="CC1096" s="126"/>
      <c r="CD1096" s="126"/>
      <c r="CE1096" s="126"/>
    </row>
    <row r="1097" spans="1:83" ht="11.25" customHeight="1" x14ac:dyDescent="0.2">
      <c r="A1097" s="126" t="s">
        <v>6314</v>
      </c>
      <c r="B1097" s="20">
        <v>579</v>
      </c>
      <c r="C1097" s="20" t="str">
        <f>VLOOKUP(File2Modul(A1097),ModulVerantwortung,2,FALSE)</f>
        <v>winkho06</v>
      </c>
      <c r="D1097" s="20"/>
      <c r="E1097" s="109" t="s">
        <v>4179</v>
      </c>
      <c r="F1097" s="126">
        <v>6</v>
      </c>
      <c r="G1097" s="126">
        <v>2</v>
      </c>
      <c r="H1097" s="126">
        <v>0</v>
      </c>
      <c r="I1097" s="126">
        <v>12</v>
      </c>
      <c r="J1097" s="126">
        <v>1</v>
      </c>
      <c r="K1097" s="126">
        <v>0</v>
      </c>
      <c r="L1097" s="126">
        <v>1</v>
      </c>
      <c r="M1097" s="143" t="s">
        <v>6318</v>
      </c>
      <c r="N1097" s="126">
        <v>16</v>
      </c>
      <c r="O1097" s="126"/>
      <c r="Q1097" s="126">
        <v>1</v>
      </c>
      <c r="R1097" s="126"/>
      <c r="S1097" s="126"/>
      <c r="T1097" s="126"/>
      <c r="U1097" s="126">
        <v>20</v>
      </c>
      <c r="V1097" s="126" t="s">
        <v>3790</v>
      </c>
      <c r="W1097" s="126">
        <v>1</v>
      </c>
      <c r="X1097" s="126">
        <v>7</v>
      </c>
      <c r="Y1097" s="126">
        <v>60</v>
      </c>
      <c r="Z1097" s="126">
        <v>0</v>
      </c>
      <c r="AA1097" s="126">
        <v>0</v>
      </c>
      <c r="AB1097" s="126">
        <v>0</v>
      </c>
      <c r="AC1097" s="126">
        <v>0</v>
      </c>
      <c r="AD1097" s="126">
        <v>0</v>
      </c>
      <c r="AE1097" s="126">
        <v>3</v>
      </c>
      <c r="AF1097" s="126">
        <v>0.6</v>
      </c>
      <c r="AG1097" s="126">
        <v>1</v>
      </c>
      <c r="AH1097" s="126">
        <v>0</v>
      </c>
      <c r="AI1097" s="126">
        <v>1</v>
      </c>
      <c r="AJ1097" s="126"/>
      <c r="AK1097" s="126"/>
      <c r="AL1097" s="126"/>
      <c r="AM1097" s="126"/>
      <c r="AN1097" s="126"/>
      <c r="AO1097" s="126"/>
      <c r="AP1097" s="126"/>
      <c r="AQ1097" s="126"/>
      <c r="AR1097" s="126"/>
      <c r="AS1097" s="126"/>
      <c r="AT1097" s="126"/>
      <c r="AU1097" s="126"/>
      <c r="AV1097" s="126"/>
      <c r="AW1097" s="126"/>
      <c r="AX1097" s="126"/>
      <c r="AY1097" s="126"/>
      <c r="AZ1097" s="126"/>
      <c r="BA1097" s="126"/>
      <c r="BB1097" s="126"/>
      <c r="BC1097" s="126"/>
      <c r="BD1097" s="126"/>
      <c r="BE1097" s="126"/>
      <c r="BF1097" s="126"/>
      <c r="BG1097" s="126"/>
      <c r="BH1097" s="126"/>
      <c r="BI1097" s="126"/>
      <c r="BJ1097" s="126"/>
      <c r="BK1097" s="126"/>
      <c r="BL1097" s="126"/>
      <c r="BM1097" s="126"/>
      <c r="BN1097" s="126"/>
      <c r="BO1097" s="126"/>
      <c r="BP1097" s="126"/>
      <c r="BQ1097" s="126"/>
      <c r="BR1097" s="126">
        <v>5</v>
      </c>
      <c r="BS1097" s="126">
        <v>8</v>
      </c>
      <c r="BT1097" s="126">
        <v>10</v>
      </c>
      <c r="BU1097" s="126"/>
      <c r="BV1097" s="126">
        <v>28</v>
      </c>
      <c r="BW1097" s="126">
        <v>19</v>
      </c>
      <c r="BX1097" s="126">
        <v>1</v>
      </c>
      <c r="BY1097" s="126">
        <v>0</v>
      </c>
      <c r="BZ1097" s="126">
        <v>110</v>
      </c>
      <c r="CA1097" s="126">
        <v>52</v>
      </c>
      <c r="CB1097" s="126"/>
      <c r="CC1097" s="126"/>
      <c r="CD1097" s="126"/>
      <c r="CE1097" s="126"/>
    </row>
    <row r="1098" spans="1:83" ht="11.25" customHeight="1" x14ac:dyDescent="0.2">
      <c r="A1098" s="126" t="s">
        <v>6314</v>
      </c>
      <c r="B1098" s="20">
        <v>654</v>
      </c>
      <c r="C1098" s="20" t="str">
        <f>VLOOKUP(File2Modul(A1098),ModulVerantwortung,2,FALSE)</f>
        <v>winkho06</v>
      </c>
      <c r="D1098" s="20"/>
      <c r="E1098" s="109" t="s">
        <v>4180</v>
      </c>
      <c r="F1098" s="126">
        <v>6</v>
      </c>
      <c r="G1098" s="126">
        <v>2</v>
      </c>
      <c r="H1098" s="126">
        <v>0</v>
      </c>
      <c r="I1098" s="126">
        <v>18</v>
      </c>
      <c r="J1098" s="126">
        <v>1</v>
      </c>
      <c r="K1098" s="126">
        <v>0</v>
      </c>
      <c r="L1098" s="126">
        <v>1</v>
      </c>
      <c r="M1098" s="143" t="s">
        <v>6319</v>
      </c>
      <c r="N1098" s="126">
        <v>13</v>
      </c>
      <c r="O1098" s="126"/>
      <c r="Q1098" s="126">
        <v>1</v>
      </c>
      <c r="R1098" s="126"/>
      <c r="S1098" s="126"/>
      <c r="T1098" s="126"/>
      <c r="U1098" s="126">
        <v>17</v>
      </c>
      <c r="V1098" s="126" t="s">
        <v>3790</v>
      </c>
      <c r="W1098" s="126">
        <v>1</v>
      </c>
      <c r="X1098" s="126">
        <v>7</v>
      </c>
      <c r="Y1098" s="126">
        <v>52</v>
      </c>
      <c r="Z1098" s="126">
        <v>0</v>
      </c>
      <c r="AA1098" s="126">
        <v>0</v>
      </c>
      <c r="AB1098" s="126">
        <v>0</v>
      </c>
      <c r="AC1098" s="126">
        <v>0</v>
      </c>
      <c r="AD1098" s="126">
        <v>0</v>
      </c>
      <c r="AE1098" s="126">
        <v>4</v>
      </c>
      <c r="AF1098" s="126">
        <v>1.06</v>
      </c>
      <c r="AG1098" s="126">
        <v>1</v>
      </c>
      <c r="AH1098" s="126">
        <v>0</v>
      </c>
      <c r="AI1098" s="126">
        <v>1</v>
      </c>
      <c r="AJ1098" s="126"/>
      <c r="AK1098" s="126"/>
      <c r="AL1098" s="126"/>
      <c r="AM1098" s="126"/>
      <c r="AN1098" s="126"/>
      <c r="AO1098" s="126"/>
      <c r="AP1098" s="126"/>
      <c r="AQ1098" s="126"/>
      <c r="AR1098" s="126"/>
      <c r="AS1098" s="126"/>
      <c r="AT1098" s="126"/>
      <c r="AU1098" s="126"/>
      <c r="AV1098" s="126"/>
      <c r="AW1098" s="126"/>
      <c r="AX1098" s="126"/>
      <c r="AY1098" s="126"/>
      <c r="AZ1098" s="126"/>
      <c r="BA1098" s="126"/>
      <c r="BB1098" s="126"/>
      <c r="BC1098" s="126"/>
      <c r="BD1098" s="126"/>
      <c r="BE1098" s="126"/>
      <c r="BF1098" s="126"/>
      <c r="BG1098" s="126"/>
      <c r="BH1098" s="126"/>
      <c r="BI1098" s="126"/>
      <c r="BJ1098" s="126"/>
      <c r="BK1098" s="126"/>
      <c r="BL1098" s="126"/>
      <c r="BM1098" s="126"/>
      <c r="BN1098" s="126"/>
      <c r="BO1098" s="126"/>
      <c r="BP1098" s="126"/>
      <c r="BQ1098" s="126"/>
      <c r="BR1098" s="126">
        <v>6</v>
      </c>
      <c r="BS1098" s="126">
        <v>9</v>
      </c>
      <c r="BT1098" s="126">
        <v>12</v>
      </c>
      <c r="BU1098" s="126"/>
      <c r="BV1098" s="126">
        <v>25</v>
      </c>
      <c r="BW1098" s="126">
        <v>17</v>
      </c>
      <c r="BX1098" s="126">
        <v>1</v>
      </c>
      <c r="BY1098" s="126">
        <v>0</v>
      </c>
      <c r="BZ1098" s="126">
        <v>111</v>
      </c>
      <c r="CA1098" s="126">
        <v>54</v>
      </c>
      <c r="CB1098" s="126"/>
      <c r="CC1098" s="126"/>
      <c r="CD1098" s="126"/>
      <c r="CE1098" s="126"/>
    </row>
    <row r="1099" spans="1:83" ht="11.25" customHeight="1" x14ac:dyDescent="0.2">
      <c r="A1099" s="126" t="s">
        <v>6314</v>
      </c>
      <c r="B1099" s="20">
        <v>722</v>
      </c>
      <c r="C1099" s="20" t="str">
        <f>VLOOKUP(File2Modul(A1099),ModulVerantwortung,2,FALSE)</f>
        <v>winkho06</v>
      </c>
      <c r="D1099" s="20"/>
      <c r="E1099" s="109" t="s">
        <v>4181</v>
      </c>
      <c r="F1099" s="126">
        <v>6</v>
      </c>
      <c r="G1099" s="126">
        <v>4</v>
      </c>
      <c r="H1099" s="126">
        <v>0</v>
      </c>
      <c r="I1099" s="126">
        <v>6</v>
      </c>
      <c r="J1099" s="126">
        <v>1</v>
      </c>
      <c r="K1099" s="126">
        <v>2</v>
      </c>
      <c r="L1099" s="126">
        <v>7</v>
      </c>
      <c r="M1099" s="143" t="s">
        <v>6320</v>
      </c>
      <c r="N1099" s="126">
        <v>33</v>
      </c>
      <c r="O1099" s="126"/>
      <c r="Q1099" s="126">
        <v>1</v>
      </c>
      <c r="R1099" s="126"/>
      <c r="S1099" s="126"/>
      <c r="T1099" s="126"/>
      <c r="U1099" s="126">
        <v>33</v>
      </c>
      <c r="V1099" s="126" t="s">
        <v>3790</v>
      </c>
      <c r="W1099" s="126">
        <v>11</v>
      </c>
      <c r="X1099" s="126">
        <v>17</v>
      </c>
      <c r="Y1099" s="126">
        <v>106</v>
      </c>
      <c r="Z1099" s="126">
        <v>0</v>
      </c>
      <c r="AA1099" s="126">
        <v>0</v>
      </c>
      <c r="AB1099" s="126">
        <v>0</v>
      </c>
      <c r="AC1099" s="126">
        <v>0</v>
      </c>
      <c r="AD1099" s="126">
        <v>0</v>
      </c>
      <c r="AE1099" s="126">
        <v>8</v>
      </c>
      <c r="AF1099" s="126">
        <v>0.18</v>
      </c>
      <c r="AG1099" s="126">
        <v>1</v>
      </c>
      <c r="AH1099" s="126">
        <v>0</v>
      </c>
      <c r="AI1099" s="126">
        <v>1</v>
      </c>
      <c r="AJ1099" s="126"/>
      <c r="AK1099" s="126"/>
      <c r="AL1099" s="126"/>
      <c r="AM1099" s="126"/>
      <c r="AN1099" s="126"/>
      <c r="AO1099" s="126"/>
      <c r="AP1099" s="126"/>
      <c r="AQ1099" s="126"/>
      <c r="AR1099" s="126"/>
      <c r="AS1099" s="126"/>
      <c r="AT1099" s="126"/>
      <c r="AU1099" s="126"/>
      <c r="AV1099" s="126"/>
      <c r="AW1099" s="126"/>
      <c r="AX1099" s="126"/>
      <c r="AY1099" s="126"/>
      <c r="AZ1099" s="126"/>
      <c r="BA1099" s="126"/>
      <c r="BB1099" s="126"/>
      <c r="BC1099" s="126"/>
      <c r="BD1099" s="126"/>
      <c r="BE1099" s="126"/>
      <c r="BF1099" s="126"/>
      <c r="BG1099" s="126"/>
      <c r="BH1099" s="126"/>
      <c r="BI1099" s="126"/>
      <c r="BJ1099" s="126"/>
      <c r="BK1099" s="126"/>
      <c r="BL1099" s="126"/>
      <c r="BM1099" s="126"/>
      <c r="BN1099" s="126"/>
      <c r="BO1099" s="126"/>
      <c r="BP1099" s="126"/>
      <c r="BQ1099" s="126"/>
      <c r="BR1099" s="126">
        <v>5</v>
      </c>
      <c r="BS1099" s="126">
        <v>6</v>
      </c>
      <c r="BT1099" s="126">
        <v>8</v>
      </c>
      <c r="BU1099" s="126"/>
      <c r="BV1099" s="126">
        <v>54</v>
      </c>
      <c r="BW1099" s="126">
        <v>41</v>
      </c>
      <c r="BX1099" s="126">
        <v>1</v>
      </c>
      <c r="BY1099" s="126">
        <v>0</v>
      </c>
      <c r="BZ1099" s="126">
        <v>169</v>
      </c>
      <c r="CA1099" s="126">
        <v>103</v>
      </c>
      <c r="CB1099" s="126"/>
      <c r="CC1099" s="126"/>
      <c r="CD1099" s="126"/>
      <c r="CE1099" s="126"/>
    </row>
    <row r="1100" spans="1:83" ht="11.25" customHeight="1" x14ac:dyDescent="0.2">
      <c r="A1100" s="126" t="s">
        <v>6314</v>
      </c>
      <c r="B1100" s="20">
        <v>843</v>
      </c>
      <c r="C1100" s="20" t="str">
        <f>VLOOKUP(File2Modul(A1100),ModulVerantwortung,2,FALSE)</f>
        <v>winkho06</v>
      </c>
      <c r="D1100" s="20"/>
      <c r="E1100" s="109" t="s">
        <v>4182</v>
      </c>
      <c r="F1100" s="126">
        <v>7</v>
      </c>
      <c r="G1100" s="126">
        <v>2</v>
      </c>
      <c r="H1100" s="126">
        <v>0</v>
      </c>
      <c r="I1100" s="126">
        <v>7</v>
      </c>
      <c r="J1100" s="126">
        <v>1</v>
      </c>
      <c r="K1100" s="126">
        <v>2</v>
      </c>
      <c r="L1100" s="126">
        <v>1</v>
      </c>
      <c r="M1100" s="143" t="s">
        <v>6321</v>
      </c>
      <c r="N1100" s="126">
        <v>22</v>
      </c>
      <c r="O1100" s="126"/>
      <c r="Q1100" s="126">
        <v>2</v>
      </c>
      <c r="R1100" s="126"/>
      <c r="S1100" s="126"/>
      <c r="T1100" s="126"/>
      <c r="U1100" s="126">
        <v>23</v>
      </c>
      <c r="V1100" s="126" t="s">
        <v>3650</v>
      </c>
      <c r="W1100" s="126">
        <v>1</v>
      </c>
      <c r="X1100" s="126">
        <v>8</v>
      </c>
      <c r="Y1100" s="126">
        <v>66</v>
      </c>
      <c r="Z1100" s="126">
        <v>0</v>
      </c>
      <c r="AA1100" s="126">
        <v>0</v>
      </c>
      <c r="AB1100" s="126">
        <v>0</v>
      </c>
      <c r="AC1100" s="126">
        <v>0</v>
      </c>
      <c r="AD1100" s="126">
        <v>0</v>
      </c>
      <c r="AE1100" s="126">
        <v>1</v>
      </c>
      <c r="AF1100" s="126">
        <v>0.3</v>
      </c>
      <c r="AG1100" s="126">
        <v>1</v>
      </c>
      <c r="AH1100" s="126">
        <v>0</v>
      </c>
      <c r="AI1100" s="126">
        <v>1</v>
      </c>
      <c r="AJ1100" s="126"/>
      <c r="AK1100" s="126"/>
      <c r="AL1100" s="126"/>
      <c r="AM1100" s="126"/>
      <c r="AN1100" s="126"/>
      <c r="AO1100" s="126"/>
      <c r="AP1100" s="126"/>
      <c r="AQ1100" s="126"/>
      <c r="AR1100" s="126"/>
      <c r="AS1100" s="126"/>
      <c r="AT1100" s="126"/>
      <c r="AU1100" s="126"/>
      <c r="AV1100" s="126"/>
      <c r="AW1100" s="126"/>
      <c r="AX1100" s="126"/>
      <c r="AY1100" s="126"/>
      <c r="AZ1100" s="126"/>
      <c r="BA1100" s="126"/>
      <c r="BB1100" s="126"/>
      <c r="BC1100" s="126"/>
      <c r="BD1100" s="126"/>
      <c r="BE1100" s="126"/>
      <c r="BF1100" s="126"/>
      <c r="BG1100" s="126"/>
      <c r="BH1100" s="126"/>
      <c r="BI1100" s="126"/>
      <c r="BJ1100" s="126"/>
      <c r="BK1100" s="126"/>
      <c r="BL1100" s="126"/>
      <c r="BM1100" s="126"/>
      <c r="BN1100" s="126"/>
      <c r="BO1100" s="126"/>
      <c r="BP1100" s="126"/>
      <c r="BQ1100" s="126"/>
      <c r="BR1100" s="126">
        <v>3</v>
      </c>
      <c r="BS1100" s="126">
        <v>7</v>
      </c>
      <c r="BT1100" s="126">
        <v>7</v>
      </c>
      <c r="BU1100" s="126"/>
      <c r="BV1100" s="126">
        <v>41</v>
      </c>
      <c r="BW1100" s="126">
        <v>23</v>
      </c>
      <c r="BX1100" s="126">
        <v>1</v>
      </c>
      <c r="BY1100" s="126">
        <v>0</v>
      </c>
      <c r="BZ1100" s="126">
        <v>109</v>
      </c>
      <c r="CA1100" s="126">
        <v>54</v>
      </c>
      <c r="CB1100" s="126"/>
      <c r="CC1100" s="126"/>
      <c r="CD1100" s="126"/>
      <c r="CE1100" s="126"/>
    </row>
    <row r="1101" spans="1:83" ht="11.25" customHeight="1" x14ac:dyDescent="0.2">
      <c r="A1101" s="126" t="s">
        <v>6314</v>
      </c>
      <c r="B1101" s="20">
        <v>919</v>
      </c>
      <c r="C1101" s="20" t="str">
        <f>VLOOKUP(File2Modul(A1101),ModulVerantwortung,2,FALSE)</f>
        <v>winkho06</v>
      </c>
      <c r="D1101" s="20"/>
      <c r="E1101" s="109" t="s">
        <v>4183</v>
      </c>
      <c r="F1101" s="126">
        <v>2</v>
      </c>
      <c r="G1101" s="126">
        <v>1</v>
      </c>
      <c r="H1101" s="126">
        <v>0</v>
      </c>
      <c r="I1101" s="126">
        <v>2</v>
      </c>
      <c r="J1101" s="126">
        <v>0</v>
      </c>
      <c r="K1101" s="126">
        <v>0</v>
      </c>
      <c r="L1101" s="126">
        <v>2</v>
      </c>
      <c r="M1101" s="143" t="s">
        <v>6322</v>
      </c>
      <c r="N1101" s="126">
        <v>19</v>
      </c>
      <c r="O1101" s="126"/>
      <c r="Q1101" s="126">
        <v>0</v>
      </c>
      <c r="R1101" s="126"/>
      <c r="S1101" s="126"/>
      <c r="T1101" s="126"/>
      <c r="U1101" s="126">
        <v>14</v>
      </c>
      <c r="V1101" s="126" t="s">
        <v>3513</v>
      </c>
      <c r="W1101" s="126">
        <v>2</v>
      </c>
      <c r="X1101" s="126">
        <v>4</v>
      </c>
      <c r="Y1101" s="126">
        <v>38</v>
      </c>
      <c r="Z1101" s="126">
        <v>0</v>
      </c>
      <c r="AA1101" s="126">
        <v>0</v>
      </c>
      <c r="AB1101" s="126">
        <v>0</v>
      </c>
      <c r="AC1101" s="126">
        <v>0</v>
      </c>
      <c r="AD1101" s="126">
        <v>0</v>
      </c>
      <c r="AE1101" s="126">
        <v>1</v>
      </c>
      <c r="AF1101" s="126">
        <v>0.14000000000000001</v>
      </c>
      <c r="AG1101" s="126">
        <v>0</v>
      </c>
      <c r="AH1101" s="126">
        <v>0</v>
      </c>
      <c r="AI1101" s="126">
        <v>1</v>
      </c>
      <c r="AJ1101" s="126"/>
      <c r="AK1101" s="126"/>
      <c r="AL1101" s="126"/>
      <c r="AM1101" s="126"/>
      <c r="AN1101" s="126"/>
      <c r="AO1101" s="126"/>
      <c r="AP1101" s="126"/>
      <c r="AQ1101" s="126"/>
      <c r="AR1101" s="126"/>
      <c r="AS1101" s="126"/>
      <c r="AT1101" s="126"/>
      <c r="AU1101" s="126"/>
      <c r="AV1101" s="126"/>
      <c r="AW1101" s="126"/>
      <c r="AX1101" s="126"/>
      <c r="AY1101" s="126"/>
      <c r="AZ1101" s="126"/>
      <c r="BA1101" s="126"/>
      <c r="BB1101" s="126"/>
      <c r="BC1101" s="126"/>
      <c r="BD1101" s="126"/>
      <c r="BE1101" s="126"/>
      <c r="BF1101" s="126"/>
      <c r="BG1101" s="126"/>
      <c r="BH1101" s="126"/>
      <c r="BI1101" s="126"/>
      <c r="BJ1101" s="126"/>
      <c r="BK1101" s="126"/>
      <c r="BL1101" s="126"/>
      <c r="BM1101" s="126"/>
      <c r="BN1101" s="126"/>
      <c r="BO1101" s="126"/>
      <c r="BP1101" s="126"/>
      <c r="BQ1101" s="126"/>
      <c r="BR1101" s="126">
        <v>4</v>
      </c>
      <c r="BS1101" s="126">
        <v>5</v>
      </c>
      <c r="BT1101" s="126">
        <v>6</v>
      </c>
      <c r="BU1101" s="126"/>
      <c r="BV1101" s="126">
        <v>27</v>
      </c>
      <c r="BW1101" s="126">
        <v>20</v>
      </c>
      <c r="BX1101" s="126">
        <v>1</v>
      </c>
      <c r="BY1101" s="126">
        <v>0</v>
      </c>
      <c r="BZ1101" s="126">
        <v>68</v>
      </c>
      <c r="CA1101" s="126">
        <v>50</v>
      </c>
      <c r="CB1101" s="126"/>
      <c r="CC1101" s="126"/>
      <c r="CD1101" s="126"/>
      <c r="CE1101" s="126"/>
    </row>
    <row r="1102" spans="1:83" ht="11.25" customHeight="1" x14ac:dyDescent="0.2">
      <c r="A1102" s="126" t="s">
        <v>6314</v>
      </c>
      <c r="B1102" s="20">
        <v>0</v>
      </c>
      <c r="C1102" s="20" t="str">
        <f>VLOOKUP(File2Modul(A1102),ModulVerantwortung,2,FALSE)</f>
        <v>winkho06</v>
      </c>
      <c r="D1102" s="20"/>
      <c r="E1102" s="109" t="s">
        <v>6314</v>
      </c>
      <c r="F1102" s="126"/>
      <c r="G1102" s="126"/>
      <c r="H1102" s="126"/>
      <c r="I1102" s="126"/>
      <c r="J1102" s="126"/>
      <c r="K1102" s="126"/>
      <c r="L1102" s="126"/>
      <c r="M1102" s="143"/>
      <c r="N1102" s="126"/>
      <c r="O1102" s="126">
        <f>IF(ISNUMBER(T1102),IF(T1102&lt;&gt;0,S1102/T1102,O$23),"")</f>
        <v>1.4179104477611941</v>
      </c>
      <c r="P1102">
        <f>IF(AND(ISNUMBER(AQ1102),ISNUMBER(AR1102)),IF(OR(AQ1102&lt;&gt;0,AR1102&lt;&gt;0),(T1102+BG1102)/(AQ1102+AR1102),P$23),"")</f>
        <v>5586592.9273743015</v>
      </c>
      <c r="Q1102" s="126"/>
      <c r="R1102" s="126"/>
      <c r="S1102" s="126">
        <v>190</v>
      </c>
      <c r="T1102" s="126">
        <v>134</v>
      </c>
      <c r="U1102" s="126"/>
      <c r="V1102" s="126"/>
      <c r="W1102" s="126"/>
      <c r="X1102" s="126"/>
      <c r="Y1102" s="126"/>
      <c r="Z1102" s="126"/>
      <c r="AA1102" s="126"/>
      <c r="AB1102" s="126"/>
      <c r="AC1102" s="126"/>
      <c r="AD1102" s="126"/>
      <c r="AE1102" s="126"/>
      <c r="AF1102" s="126"/>
      <c r="AG1102" s="126"/>
      <c r="AH1102" s="126"/>
      <c r="AI1102" s="126"/>
      <c r="AJ1102" s="126" t="s">
        <v>3502</v>
      </c>
      <c r="AK1102" s="126">
        <v>16</v>
      </c>
      <c r="AL1102" s="126">
        <v>1</v>
      </c>
      <c r="AM1102" s="126">
        <v>8</v>
      </c>
      <c r="AN1102" s="126">
        <v>42</v>
      </c>
      <c r="AO1102" s="126" t="s">
        <v>3503</v>
      </c>
      <c r="AP1102" s="126">
        <v>90</v>
      </c>
      <c r="AQ1102" s="126">
        <v>39</v>
      </c>
      <c r="AR1102" s="126">
        <v>140</v>
      </c>
      <c r="AS1102" s="126">
        <v>1000000000</v>
      </c>
      <c r="AT1102" s="126">
        <v>1032</v>
      </c>
      <c r="AU1102" s="126">
        <v>1204</v>
      </c>
      <c r="AV1102" s="126">
        <v>4349</v>
      </c>
      <c r="AW1102" s="126">
        <v>12469541.060000001</v>
      </c>
      <c r="AX1102" s="126">
        <v>1000000000</v>
      </c>
      <c r="AY1102" s="126">
        <v>1000000000</v>
      </c>
      <c r="AZ1102" s="126">
        <v>15553291352850</v>
      </c>
      <c r="BA1102" s="126">
        <v>9.59</v>
      </c>
      <c r="BB1102" s="126">
        <v>100</v>
      </c>
      <c r="BC1102" s="126">
        <v>205738832</v>
      </c>
      <c r="BD1102" s="126">
        <v>959</v>
      </c>
      <c r="BE1102" s="126">
        <v>334</v>
      </c>
      <c r="BF1102" s="126">
        <v>631</v>
      </c>
      <c r="BG1102" s="126">
        <v>1000000000</v>
      </c>
      <c r="BH1102" s="126">
        <v>144</v>
      </c>
      <c r="BI1102" s="126" t="s">
        <v>3504</v>
      </c>
      <c r="BJ1102" s="126">
        <v>2.2970000000000002</v>
      </c>
      <c r="BK1102" s="126">
        <v>2.863</v>
      </c>
      <c r="BL1102" s="126">
        <v>3.4239999999999999</v>
      </c>
      <c r="BM1102" s="126">
        <v>3.4289999999999998</v>
      </c>
      <c r="BN1102" s="126">
        <v>3.6120000000000001</v>
      </c>
      <c r="BO1102" s="126">
        <v>3.7069999999999999</v>
      </c>
      <c r="BP1102" s="126" t="s">
        <v>3505</v>
      </c>
      <c r="BQ1102" s="126">
        <v>1.3120000000000001</v>
      </c>
      <c r="BR1102" s="126"/>
      <c r="BS1102" s="126"/>
      <c r="BT1102" s="126"/>
      <c r="BU1102" s="126"/>
      <c r="BV1102" s="126"/>
      <c r="BW1102" s="126"/>
      <c r="BX1102" s="126"/>
      <c r="BY1102" s="126"/>
      <c r="BZ1102" s="126"/>
      <c r="CA1102" s="126"/>
      <c r="CB1102" s="126"/>
      <c r="CC1102" s="126"/>
      <c r="CD1102" s="126"/>
      <c r="CE1102" s="126"/>
    </row>
    <row r="1103" spans="1:83" ht="11.25" customHeight="1" x14ac:dyDescent="0.2">
      <c r="A1103" s="126" t="s">
        <v>6323</v>
      </c>
      <c r="B1103" s="20">
        <v>361</v>
      </c>
      <c r="C1103" s="20" t="str">
        <f>VLOOKUP(File2Modul(A1103),ModulVerantwortung,2,FALSE)</f>
        <v>winkho06</v>
      </c>
      <c r="D1103" s="20"/>
      <c r="E1103" s="109" t="s">
        <v>4184</v>
      </c>
      <c r="F1103" s="126">
        <v>7</v>
      </c>
      <c r="G1103" s="126">
        <v>2</v>
      </c>
      <c r="H1103" s="126">
        <v>0</v>
      </c>
      <c r="I1103" s="126">
        <v>20</v>
      </c>
      <c r="J1103" s="126">
        <v>0</v>
      </c>
      <c r="K1103" s="126">
        <v>3</v>
      </c>
      <c r="L1103" s="126">
        <v>6</v>
      </c>
      <c r="M1103" s="143" t="s">
        <v>6324</v>
      </c>
      <c r="N1103" s="126">
        <v>45</v>
      </c>
      <c r="O1103" s="126"/>
      <c r="Q1103" s="126">
        <v>1</v>
      </c>
      <c r="R1103" s="126"/>
      <c r="S1103" s="126"/>
      <c r="T1103" s="126"/>
      <c r="U1103" s="126">
        <v>65</v>
      </c>
      <c r="V1103" s="126" t="s">
        <v>4185</v>
      </c>
      <c r="W1103" s="126">
        <v>20</v>
      </c>
      <c r="X1103" s="126">
        <v>27</v>
      </c>
      <c r="Y1103" s="126">
        <v>139</v>
      </c>
      <c r="Z1103" s="126">
        <v>0</v>
      </c>
      <c r="AA1103" s="126">
        <v>0</v>
      </c>
      <c r="AB1103" s="126">
        <v>0</v>
      </c>
      <c r="AC1103" s="126">
        <v>0</v>
      </c>
      <c r="AD1103" s="126">
        <v>0</v>
      </c>
      <c r="AE1103" s="126">
        <v>5</v>
      </c>
      <c r="AF1103" s="126">
        <v>0.31</v>
      </c>
      <c r="AG1103" s="126">
        <v>1</v>
      </c>
      <c r="AH1103" s="126">
        <v>3</v>
      </c>
      <c r="AI1103" s="126">
        <v>1</v>
      </c>
      <c r="AJ1103" s="126"/>
      <c r="AK1103" s="126"/>
      <c r="AL1103" s="126"/>
      <c r="AM1103" s="126"/>
      <c r="AN1103" s="126"/>
      <c r="AO1103" s="126"/>
      <c r="AP1103" s="126"/>
      <c r="AQ1103" s="126"/>
      <c r="AR1103" s="126"/>
      <c r="AS1103" s="126"/>
      <c r="AT1103" s="126"/>
      <c r="AU1103" s="126"/>
      <c r="AV1103" s="126"/>
      <c r="AW1103" s="126"/>
      <c r="AX1103" s="126"/>
      <c r="AY1103" s="126"/>
      <c r="AZ1103" s="126"/>
      <c r="BA1103" s="126"/>
      <c r="BB1103" s="126"/>
      <c r="BC1103" s="126"/>
      <c r="BD1103" s="126"/>
      <c r="BE1103" s="126"/>
      <c r="BF1103" s="126"/>
      <c r="BG1103" s="126"/>
      <c r="BH1103" s="126"/>
      <c r="BI1103" s="126"/>
      <c r="BJ1103" s="126"/>
      <c r="BK1103" s="126"/>
      <c r="BL1103" s="126"/>
      <c r="BM1103" s="126"/>
      <c r="BN1103" s="126"/>
      <c r="BO1103" s="126"/>
      <c r="BP1103" s="126"/>
      <c r="BQ1103" s="126"/>
      <c r="BR1103" s="126">
        <v>10</v>
      </c>
      <c r="BS1103" s="126">
        <v>13</v>
      </c>
      <c r="BT1103" s="126">
        <v>14</v>
      </c>
      <c r="BU1103" s="126"/>
      <c r="BV1103" s="126">
        <v>65</v>
      </c>
      <c r="BW1103" s="126">
        <v>50</v>
      </c>
      <c r="BX1103" s="126">
        <v>1</v>
      </c>
      <c r="BY1103" s="126">
        <v>0</v>
      </c>
      <c r="BZ1103" s="126">
        <v>409</v>
      </c>
      <c r="CA1103" s="126">
        <v>246</v>
      </c>
      <c r="CB1103" s="126"/>
      <c r="CC1103" s="126"/>
      <c r="CD1103" s="126"/>
      <c r="CE1103" s="126"/>
    </row>
    <row r="1104" spans="1:83" ht="11.25" customHeight="1" x14ac:dyDescent="0.2">
      <c r="A1104" s="126" t="s">
        <v>6323</v>
      </c>
      <c r="B1104" s="20">
        <v>515</v>
      </c>
      <c r="C1104" s="20" t="str">
        <f>VLOOKUP(File2Modul(A1104),ModulVerantwortung,2,FALSE)</f>
        <v>winkho06</v>
      </c>
      <c r="D1104" s="20"/>
      <c r="E1104" s="109" t="s">
        <v>4186</v>
      </c>
      <c r="F1104" s="126">
        <v>9</v>
      </c>
      <c r="G1104" s="126">
        <v>4</v>
      </c>
      <c r="H1104" s="126">
        <v>0</v>
      </c>
      <c r="I1104" s="126">
        <v>44</v>
      </c>
      <c r="J1104" s="126">
        <v>1</v>
      </c>
      <c r="K1104" s="126">
        <v>1</v>
      </c>
      <c r="L1104" s="126">
        <v>7</v>
      </c>
      <c r="M1104" s="143" t="s">
        <v>6325</v>
      </c>
      <c r="N1104" s="126">
        <v>40</v>
      </c>
      <c r="O1104" s="126"/>
      <c r="Q1104" s="126">
        <v>0</v>
      </c>
      <c r="R1104" s="126"/>
      <c r="S1104" s="126"/>
      <c r="T1104" s="126"/>
      <c r="U1104" s="126">
        <v>53</v>
      </c>
      <c r="V1104" s="126" t="s">
        <v>3939</v>
      </c>
      <c r="W1104" s="126">
        <v>10</v>
      </c>
      <c r="X1104" s="126">
        <v>19</v>
      </c>
      <c r="Y1104" s="126">
        <v>136</v>
      </c>
      <c r="Z1104" s="126">
        <v>0</v>
      </c>
      <c r="AA1104" s="126">
        <v>0</v>
      </c>
      <c r="AB1104" s="126">
        <v>0</v>
      </c>
      <c r="AC1104" s="126">
        <v>0</v>
      </c>
      <c r="AD1104" s="126">
        <v>0</v>
      </c>
      <c r="AE1104" s="126">
        <v>11</v>
      </c>
      <c r="AF1104" s="126">
        <v>0.83</v>
      </c>
      <c r="AG1104" s="126">
        <v>2</v>
      </c>
      <c r="AH1104" s="126">
        <v>2</v>
      </c>
      <c r="AI1104" s="126">
        <v>1</v>
      </c>
      <c r="AJ1104" s="126"/>
      <c r="AK1104" s="126"/>
      <c r="AL1104" s="126"/>
      <c r="AM1104" s="126"/>
      <c r="AN1104" s="126"/>
      <c r="AO1104" s="126"/>
      <c r="AP1104" s="126"/>
      <c r="AQ1104" s="126"/>
      <c r="AR1104" s="126"/>
      <c r="AS1104" s="126"/>
      <c r="AT1104" s="126"/>
      <c r="AU1104" s="126"/>
      <c r="AV1104" s="126"/>
      <c r="AW1104" s="126"/>
      <c r="AX1104" s="126"/>
      <c r="AY1104" s="126"/>
      <c r="AZ1104" s="126"/>
      <c r="BA1104" s="126"/>
      <c r="BB1104" s="126"/>
      <c r="BC1104" s="126"/>
      <c r="BD1104" s="126"/>
      <c r="BE1104" s="126"/>
      <c r="BF1104" s="126"/>
      <c r="BG1104" s="126"/>
      <c r="BH1104" s="126"/>
      <c r="BI1104" s="126"/>
      <c r="BJ1104" s="126"/>
      <c r="BK1104" s="126"/>
      <c r="BL1104" s="126"/>
      <c r="BM1104" s="126"/>
      <c r="BN1104" s="126"/>
      <c r="BO1104" s="126"/>
      <c r="BP1104" s="126"/>
      <c r="BQ1104" s="126"/>
      <c r="BR1104" s="126">
        <v>7</v>
      </c>
      <c r="BS1104" s="126">
        <v>9</v>
      </c>
      <c r="BT1104" s="126">
        <v>12</v>
      </c>
      <c r="BU1104" s="126"/>
      <c r="BV1104" s="126">
        <v>64</v>
      </c>
      <c r="BW1104" s="126">
        <v>51</v>
      </c>
      <c r="BX1104" s="126">
        <v>1</v>
      </c>
      <c r="BY1104" s="126">
        <v>0</v>
      </c>
      <c r="BZ1104" s="126">
        <v>315</v>
      </c>
      <c r="CA1104" s="126">
        <v>188</v>
      </c>
      <c r="CB1104" s="126"/>
      <c r="CC1104" s="126"/>
      <c r="CD1104" s="126"/>
      <c r="CE1104" s="126"/>
    </row>
    <row r="1105" spans="1:83" ht="11.25" customHeight="1" x14ac:dyDescent="0.2">
      <c r="A1105" s="126" t="s">
        <v>6323</v>
      </c>
      <c r="B1105" s="20">
        <v>665</v>
      </c>
      <c r="C1105" s="20" t="str">
        <f>VLOOKUP(File2Modul(A1105),ModulVerantwortung,2,FALSE)</f>
        <v>winkho06</v>
      </c>
      <c r="D1105" s="20"/>
      <c r="E1105" s="109" t="s">
        <v>4187</v>
      </c>
      <c r="F1105" s="126">
        <v>2</v>
      </c>
      <c r="G1105" s="126">
        <v>1</v>
      </c>
      <c r="H1105" s="126">
        <v>0</v>
      </c>
      <c r="I1105" s="126">
        <v>2</v>
      </c>
      <c r="J1105" s="126">
        <v>1</v>
      </c>
      <c r="K1105" s="126">
        <v>1</v>
      </c>
      <c r="L1105" s="126">
        <v>2</v>
      </c>
      <c r="M1105" s="143" t="s">
        <v>6326</v>
      </c>
      <c r="N1105" s="126">
        <v>6</v>
      </c>
      <c r="O1105" s="126"/>
      <c r="Q1105" s="126">
        <v>0</v>
      </c>
      <c r="R1105" s="126"/>
      <c r="S1105" s="126"/>
      <c r="T1105" s="126"/>
      <c r="U1105" s="126">
        <v>7</v>
      </c>
      <c r="V1105" s="126" t="s">
        <v>3513</v>
      </c>
      <c r="W1105" s="126">
        <v>3</v>
      </c>
      <c r="X1105" s="126">
        <v>5</v>
      </c>
      <c r="Y1105" s="126">
        <v>22</v>
      </c>
      <c r="Z1105" s="126">
        <v>0</v>
      </c>
      <c r="AA1105" s="126">
        <v>0</v>
      </c>
      <c r="AB1105" s="126">
        <v>0</v>
      </c>
      <c r="AC1105" s="126">
        <v>0</v>
      </c>
      <c r="AD1105" s="126">
        <v>0</v>
      </c>
      <c r="AE1105" s="126">
        <v>1</v>
      </c>
      <c r="AF1105" s="126">
        <v>0.28999999999999998</v>
      </c>
      <c r="AG1105" s="126">
        <v>0</v>
      </c>
      <c r="AH1105" s="126">
        <v>0</v>
      </c>
      <c r="AI1105" s="126">
        <v>1</v>
      </c>
      <c r="AJ1105" s="126"/>
      <c r="AK1105" s="126"/>
      <c r="AL1105" s="126"/>
      <c r="AM1105" s="126"/>
      <c r="AN1105" s="126"/>
      <c r="AO1105" s="126"/>
      <c r="AP1105" s="126"/>
      <c r="AQ1105" s="126"/>
      <c r="AR1105" s="126"/>
      <c r="AS1105" s="126"/>
      <c r="AT1105" s="126"/>
      <c r="AU1105" s="126"/>
      <c r="AV1105" s="126"/>
      <c r="AW1105" s="126"/>
      <c r="AX1105" s="126"/>
      <c r="AY1105" s="126"/>
      <c r="AZ1105" s="126"/>
      <c r="BA1105" s="126"/>
      <c r="BB1105" s="126"/>
      <c r="BC1105" s="126"/>
      <c r="BD1105" s="126"/>
      <c r="BE1105" s="126"/>
      <c r="BF1105" s="126"/>
      <c r="BG1105" s="126"/>
      <c r="BH1105" s="126"/>
      <c r="BI1105" s="126"/>
      <c r="BJ1105" s="126"/>
      <c r="BK1105" s="126"/>
      <c r="BL1105" s="126"/>
      <c r="BM1105" s="126"/>
      <c r="BN1105" s="126"/>
      <c r="BO1105" s="126"/>
      <c r="BP1105" s="126"/>
      <c r="BQ1105" s="126"/>
      <c r="BR1105" s="126">
        <v>4</v>
      </c>
      <c r="BS1105" s="126">
        <v>5</v>
      </c>
      <c r="BT1105" s="126">
        <v>6</v>
      </c>
      <c r="BU1105" s="126"/>
      <c r="BV1105" s="126">
        <v>8</v>
      </c>
      <c r="BW1105" s="126">
        <v>7</v>
      </c>
      <c r="BX1105" s="126">
        <v>1</v>
      </c>
      <c r="BY1105" s="126">
        <v>0</v>
      </c>
      <c r="BZ1105" s="126">
        <v>24</v>
      </c>
      <c r="CA1105" s="126">
        <v>15</v>
      </c>
      <c r="CB1105" s="126"/>
      <c r="CC1105" s="126"/>
      <c r="CD1105" s="126"/>
      <c r="CE1105" s="126"/>
    </row>
    <row r="1106" spans="1:83" ht="11.25" customHeight="1" x14ac:dyDescent="0.2">
      <c r="A1106" s="126" t="s">
        <v>6323</v>
      </c>
      <c r="B1106" s="20">
        <v>700</v>
      </c>
      <c r="C1106" s="20" t="str">
        <f>VLOOKUP(File2Modul(A1106),ModulVerantwortung,2,FALSE)</f>
        <v>winkho06</v>
      </c>
      <c r="D1106" s="20"/>
      <c r="E1106" s="109" t="s">
        <v>4188</v>
      </c>
      <c r="F1106" s="126">
        <v>2</v>
      </c>
      <c r="G1106" s="126">
        <v>1</v>
      </c>
      <c r="H1106" s="126">
        <v>0</v>
      </c>
      <c r="I1106" s="126">
        <v>2</v>
      </c>
      <c r="J1106" s="126">
        <v>1</v>
      </c>
      <c r="K1106" s="126">
        <v>0</v>
      </c>
      <c r="L1106" s="126">
        <v>7</v>
      </c>
      <c r="M1106" s="143" t="s">
        <v>6327</v>
      </c>
      <c r="N1106" s="126">
        <v>19</v>
      </c>
      <c r="O1106" s="126"/>
      <c r="Q1106" s="126">
        <v>0</v>
      </c>
      <c r="R1106" s="126"/>
      <c r="S1106" s="126"/>
      <c r="T1106" s="126"/>
      <c r="U1106" s="126">
        <v>12</v>
      </c>
      <c r="V1106" s="126" t="s">
        <v>3513</v>
      </c>
      <c r="W1106" s="126">
        <v>10</v>
      </c>
      <c r="X1106" s="126">
        <v>12</v>
      </c>
      <c r="Y1106" s="126">
        <v>32</v>
      </c>
      <c r="Z1106" s="126">
        <v>0</v>
      </c>
      <c r="AA1106" s="126">
        <v>0</v>
      </c>
      <c r="AB1106" s="126">
        <v>0</v>
      </c>
      <c r="AC1106" s="126">
        <v>0</v>
      </c>
      <c r="AD1106" s="126">
        <v>0</v>
      </c>
      <c r="AE1106" s="126">
        <v>3</v>
      </c>
      <c r="AF1106" s="126">
        <v>0.17</v>
      </c>
      <c r="AG1106" s="126">
        <v>0</v>
      </c>
      <c r="AH1106" s="126">
        <v>0</v>
      </c>
      <c r="AI1106" s="126">
        <v>1</v>
      </c>
      <c r="AJ1106" s="126"/>
      <c r="AK1106" s="126"/>
      <c r="AL1106" s="126"/>
      <c r="AM1106" s="126"/>
      <c r="AN1106" s="126"/>
      <c r="AO1106" s="126"/>
      <c r="AP1106" s="126"/>
      <c r="AQ1106" s="126"/>
      <c r="AR1106" s="126"/>
      <c r="AS1106" s="126"/>
      <c r="AT1106" s="126"/>
      <c r="AU1106" s="126"/>
      <c r="AV1106" s="126"/>
      <c r="AW1106" s="126"/>
      <c r="AX1106" s="126"/>
      <c r="AY1106" s="126"/>
      <c r="AZ1106" s="126"/>
      <c r="BA1106" s="126"/>
      <c r="BB1106" s="126"/>
      <c r="BC1106" s="126"/>
      <c r="BD1106" s="126"/>
      <c r="BE1106" s="126"/>
      <c r="BF1106" s="126"/>
      <c r="BG1106" s="126"/>
      <c r="BH1106" s="126"/>
      <c r="BI1106" s="126"/>
      <c r="BJ1106" s="126"/>
      <c r="BK1106" s="126"/>
      <c r="BL1106" s="126"/>
      <c r="BM1106" s="126"/>
      <c r="BN1106" s="126"/>
      <c r="BO1106" s="126"/>
      <c r="BP1106" s="126"/>
      <c r="BQ1106" s="126"/>
      <c r="BR1106" s="126">
        <v>3</v>
      </c>
      <c r="BS1106" s="126">
        <v>4</v>
      </c>
      <c r="BT1106" s="126">
        <v>5</v>
      </c>
      <c r="BU1106" s="126"/>
      <c r="BV1106" s="126">
        <v>25</v>
      </c>
      <c r="BW1106" s="126">
        <v>22</v>
      </c>
      <c r="BX1106" s="126">
        <v>1</v>
      </c>
      <c r="BY1106" s="126">
        <v>0</v>
      </c>
      <c r="BZ1106" s="126">
        <v>55</v>
      </c>
      <c r="CA1106" s="126">
        <v>44</v>
      </c>
      <c r="CB1106" s="126"/>
      <c r="CC1106" s="126"/>
      <c r="CD1106" s="126"/>
      <c r="CE1106" s="126"/>
    </row>
    <row r="1107" spans="1:83" ht="11.25" customHeight="1" x14ac:dyDescent="0.2">
      <c r="A1107" s="126" t="s">
        <v>6323</v>
      </c>
      <c r="B1107" s="20">
        <v>749</v>
      </c>
      <c r="C1107" s="20" t="str">
        <f>VLOOKUP(File2Modul(A1107),ModulVerantwortung,2,FALSE)</f>
        <v>winkho06</v>
      </c>
      <c r="D1107" s="20"/>
      <c r="E1107" s="109" t="s">
        <v>4189</v>
      </c>
      <c r="F1107" s="126">
        <v>5</v>
      </c>
      <c r="G1107" s="126">
        <v>2</v>
      </c>
      <c r="H1107" s="126">
        <v>0</v>
      </c>
      <c r="I1107" s="126">
        <v>6</v>
      </c>
      <c r="J1107" s="126">
        <v>0</v>
      </c>
      <c r="K1107" s="126">
        <v>2</v>
      </c>
      <c r="L1107" s="126">
        <v>3</v>
      </c>
      <c r="M1107" s="143" t="s">
        <v>6328</v>
      </c>
      <c r="N1107" s="126">
        <v>13</v>
      </c>
      <c r="O1107" s="126"/>
      <c r="Q1107" s="126">
        <v>1</v>
      </c>
      <c r="R1107" s="126"/>
      <c r="S1107" s="126"/>
      <c r="T1107" s="126"/>
      <c r="U1107" s="126">
        <v>17</v>
      </c>
      <c r="V1107" s="126" t="s">
        <v>3594</v>
      </c>
      <c r="W1107" s="126">
        <v>4</v>
      </c>
      <c r="X1107" s="126">
        <v>9</v>
      </c>
      <c r="Y1107" s="126">
        <v>52</v>
      </c>
      <c r="Z1107" s="126">
        <v>0</v>
      </c>
      <c r="AA1107" s="126">
        <v>0</v>
      </c>
      <c r="AB1107" s="126">
        <v>0</v>
      </c>
      <c r="AC1107" s="126">
        <v>0</v>
      </c>
      <c r="AD1107" s="126">
        <v>0</v>
      </c>
      <c r="AE1107" s="126">
        <v>1</v>
      </c>
      <c r="AF1107" s="126">
        <v>0.35</v>
      </c>
      <c r="AG1107" s="126">
        <v>1</v>
      </c>
      <c r="AH1107" s="126">
        <v>1</v>
      </c>
      <c r="AI1107" s="126">
        <v>1</v>
      </c>
      <c r="AJ1107" s="126"/>
      <c r="AK1107" s="126"/>
      <c r="AL1107" s="126"/>
      <c r="AM1107" s="126"/>
      <c r="AN1107" s="126"/>
      <c r="AO1107" s="126"/>
      <c r="AP1107" s="126"/>
      <c r="AQ1107" s="126"/>
      <c r="AR1107" s="126"/>
      <c r="AS1107" s="126"/>
      <c r="AT1107" s="126"/>
      <c r="AU1107" s="126"/>
      <c r="AV1107" s="126"/>
      <c r="AW1107" s="126"/>
      <c r="AX1107" s="126"/>
      <c r="AY1107" s="126"/>
      <c r="AZ1107" s="126"/>
      <c r="BA1107" s="126"/>
      <c r="BB1107" s="126"/>
      <c r="BC1107" s="126"/>
      <c r="BD1107" s="126"/>
      <c r="BE1107" s="126"/>
      <c r="BF1107" s="126"/>
      <c r="BG1107" s="126"/>
      <c r="BH1107" s="126"/>
      <c r="BI1107" s="126"/>
      <c r="BJ1107" s="126"/>
      <c r="BK1107" s="126"/>
      <c r="BL1107" s="126"/>
      <c r="BM1107" s="126"/>
      <c r="BN1107" s="126"/>
      <c r="BO1107" s="126"/>
      <c r="BP1107" s="126"/>
      <c r="BQ1107" s="126"/>
      <c r="BR1107" s="126">
        <v>6</v>
      </c>
      <c r="BS1107" s="126">
        <v>9</v>
      </c>
      <c r="BT1107" s="126">
        <v>10</v>
      </c>
      <c r="BU1107" s="126"/>
      <c r="BV1107" s="126">
        <v>21</v>
      </c>
      <c r="BW1107" s="126">
        <v>14</v>
      </c>
      <c r="BX1107" s="126">
        <v>1</v>
      </c>
      <c r="BY1107" s="126">
        <v>0</v>
      </c>
      <c r="BZ1107" s="126">
        <v>90</v>
      </c>
      <c r="CA1107" s="126">
        <v>49</v>
      </c>
      <c r="CB1107" s="126"/>
      <c r="CC1107" s="126"/>
      <c r="CD1107" s="126"/>
      <c r="CE1107" s="126"/>
    </row>
    <row r="1108" spans="1:83" ht="11.25" customHeight="1" x14ac:dyDescent="0.2">
      <c r="A1108" s="126" t="s">
        <v>6323</v>
      </c>
      <c r="B1108" s="20">
        <v>813</v>
      </c>
      <c r="C1108" s="20" t="str">
        <f>VLOOKUP(File2Modul(A1108),ModulVerantwortung,2,FALSE)</f>
        <v>winkho06</v>
      </c>
      <c r="D1108" s="20"/>
      <c r="E1108" s="109" t="s">
        <v>4190</v>
      </c>
      <c r="F1108" s="126">
        <v>2</v>
      </c>
      <c r="G1108" s="126">
        <v>1</v>
      </c>
      <c r="H1108" s="126">
        <v>0</v>
      </c>
      <c r="I1108" s="126">
        <v>2</v>
      </c>
      <c r="J1108" s="126">
        <v>0</v>
      </c>
      <c r="K1108" s="126">
        <v>1</v>
      </c>
      <c r="L1108" s="126">
        <v>0</v>
      </c>
      <c r="M1108" s="143"/>
      <c r="N1108" s="126">
        <v>10</v>
      </c>
      <c r="O1108" s="126"/>
      <c r="Q1108" s="126">
        <v>1</v>
      </c>
      <c r="R1108" s="126"/>
      <c r="S1108" s="126"/>
      <c r="T1108" s="126"/>
      <c r="U1108" s="126">
        <v>13</v>
      </c>
      <c r="V1108" s="126" t="s">
        <v>3513</v>
      </c>
      <c r="W1108" s="126">
        <v>0</v>
      </c>
      <c r="X1108" s="126">
        <v>2</v>
      </c>
      <c r="Y1108" s="126">
        <v>22</v>
      </c>
      <c r="Z1108" s="126">
        <v>0</v>
      </c>
      <c r="AA1108" s="126">
        <v>0</v>
      </c>
      <c r="AB1108" s="126">
        <v>0</v>
      </c>
      <c r="AC1108" s="126">
        <v>0</v>
      </c>
      <c r="AD1108" s="126">
        <v>0</v>
      </c>
      <c r="AE1108" s="126">
        <v>2</v>
      </c>
      <c r="AF1108" s="126">
        <v>0.15</v>
      </c>
      <c r="AG1108" s="126">
        <v>0</v>
      </c>
      <c r="AH1108" s="126">
        <v>0</v>
      </c>
      <c r="AI1108" s="126">
        <v>1</v>
      </c>
      <c r="AJ1108" s="126"/>
      <c r="AK1108" s="126"/>
      <c r="AL1108" s="126"/>
      <c r="AM1108" s="126"/>
      <c r="AN1108" s="126"/>
      <c r="AO1108" s="126"/>
      <c r="AP1108" s="126"/>
      <c r="AQ1108" s="126"/>
      <c r="AR1108" s="126"/>
      <c r="AS1108" s="126"/>
      <c r="AT1108" s="126"/>
      <c r="AU1108" s="126"/>
      <c r="AV1108" s="126"/>
      <c r="AW1108" s="126"/>
      <c r="AX1108" s="126"/>
      <c r="AY1108" s="126"/>
      <c r="AZ1108" s="126"/>
      <c r="BA1108" s="126"/>
      <c r="BB1108" s="126"/>
      <c r="BC1108" s="126"/>
      <c r="BD1108" s="126"/>
      <c r="BE1108" s="126"/>
      <c r="BF1108" s="126"/>
      <c r="BG1108" s="126"/>
      <c r="BH1108" s="126"/>
      <c r="BI1108" s="126"/>
      <c r="BJ1108" s="126"/>
      <c r="BK1108" s="126"/>
      <c r="BL1108" s="126"/>
      <c r="BM1108" s="126"/>
      <c r="BN1108" s="126"/>
      <c r="BO1108" s="126"/>
      <c r="BP1108" s="126"/>
      <c r="BQ1108" s="126"/>
      <c r="BR1108" s="126">
        <v>10</v>
      </c>
      <c r="BS1108" s="126">
        <v>11</v>
      </c>
      <c r="BT1108" s="126">
        <v>13</v>
      </c>
      <c r="BU1108" s="126"/>
      <c r="BV1108" s="126">
        <v>13</v>
      </c>
      <c r="BW1108" s="126">
        <v>12</v>
      </c>
      <c r="BX1108" s="126">
        <v>1</v>
      </c>
      <c r="BY1108" s="126">
        <v>0</v>
      </c>
      <c r="BZ1108" s="126">
        <v>81</v>
      </c>
      <c r="CA1108" s="126">
        <v>55</v>
      </c>
      <c r="CB1108" s="126"/>
      <c r="CC1108" s="126"/>
      <c r="CD1108" s="126"/>
      <c r="CE1108" s="126"/>
    </row>
    <row r="1109" spans="1:83" ht="11.25" customHeight="1" x14ac:dyDescent="0.2">
      <c r="A1109" s="126" t="s">
        <v>6323</v>
      </c>
      <c r="B1109" s="20">
        <v>848</v>
      </c>
      <c r="C1109" s="20" t="str">
        <f>VLOOKUP(File2Modul(A1109),ModulVerantwortung,2,FALSE)</f>
        <v>winkho06</v>
      </c>
      <c r="D1109" s="20"/>
      <c r="E1109" s="109" t="s">
        <v>4191</v>
      </c>
      <c r="F1109" s="126">
        <v>1</v>
      </c>
      <c r="G1109" s="126">
        <v>0</v>
      </c>
      <c r="H1109" s="126">
        <v>0</v>
      </c>
      <c r="I1109" s="126">
        <v>1</v>
      </c>
      <c r="J1109" s="126">
        <v>1</v>
      </c>
      <c r="K1109" s="126">
        <v>0</v>
      </c>
      <c r="L1109" s="126">
        <v>0</v>
      </c>
      <c r="M1109" s="143"/>
      <c r="N1109" s="126">
        <v>1</v>
      </c>
      <c r="O1109" s="126"/>
      <c r="Q1109" s="126">
        <v>0</v>
      </c>
      <c r="R1109" s="126"/>
      <c r="S1109" s="126"/>
      <c r="T1109" s="126"/>
      <c r="U1109" s="126">
        <v>1</v>
      </c>
      <c r="V1109" s="126" t="s">
        <v>3507</v>
      </c>
      <c r="W1109" s="126">
        <v>0</v>
      </c>
      <c r="X1109" s="126">
        <v>1</v>
      </c>
      <c r="Y1109" s="126">
        <v>1</v>
      </c>
      <c r="Z1109" s="126">
        <v>0</v>
      </c>
      <c r="AA1109" s="126">
        <v>0</v>
      </c>
      <c r="AB1109" s="126">
        <v>0</v>
      </c>
      <c r="AC1109" s="126">
        <v>0</v>
      </c>
      <c r="AD1109" s="126">
        <v>0</v>
      </c>
      <c r="AE1109" s="126">
        <v>0</v>
      </c>
      <c r="AF1109" s="126">
        <v>1</v>
      </c>
      <c r="AG1109" s="126">
        <v>0</v>
      </c>
      <c r="AH1109" s="126">
        <v>0</v>
      </c>
      <c r="AI1109" s="126">
        <v>1</v>
      </c>
      <c r="AJ1109" s="126"/>
      <c r="AK1109" s="126"/>
      <c r="AL1109" s="126"/>
      <c r="AM1109" s="126"/>
      <c r="AN1109" s="126"/>
      <c r="AO1109" s="126"/>
      <c r="AP1109" s="126"/>
      <c r="AQ1109" s="126"/>
      <c r="AR1109" s="126"/>
      <c r="AS1109" s="126"/>
      <c r="AT1109" s="126"/>
      <c r="AU1109" s="126"/>
      <c r="AV1109" s="126"/>
      <c r="AW1109" s="126"/>
      <c r="AX1109" s="126"/>
      <c r="AY1109" s="126"/>
      <c r="AZ1109" s="126"/>
      <c r="BA1109" s="126"/>
      <c r="BB1109" s="126"/>
      <c r="BC1109" s="126"/>
      <c r="BD1109" s="126"/>
      <c r="BE1109" s="126"/>
      <c r="BF1109" s="126"/>
      <c r="BG1109" s="126"/>
      <c r="BH1109" s="126"/>
      <c r="BI1109" s="126"/>
      <c r="BJ1109" s="126"/>
      <c r="BK1109" s="126"/>
      <c r="BL1109" s="126"/>
      <c r="BM1109" s="126"/>
      <c r="BN1109" s="126"/>
      <c r="BO1109" s="126"/>
      <c r="BP1109" s="126"/>
      <c r="BQ1109" s="126"/>
      <c r="BR1109" s="126">
        <v>5</v>
      </c>
      <c r="BS1109" s="126">
        <v>5</v>
      </c>
      <c r="BT1109" s="126">
        <v>5</v>
      </c>
      <c r="BU1109" s="126"/>
      <c r="BV1109" s="126">
        <v>1</v>
      </c>
      <c r="BW1109" s="126">
        <v>1</v>
      </c>
      <c r="BX1109" s="126">
        <v>1</v>
      </c>
      <c r="BY1109" s="126">
        <v>0</v>
      </c>
      <c r="BZ1109" s="126">
        <v>4</v>
      </c>
      <c r="CA1109" s="126">
        <v>1</v>
      </c>
      <c r="CB1109" s="126"/>
      <c r="CC1109" s="126"/>
      <c r="CD1109" s="126"/>
      <c r="CE1109" s="126"/>
    </row>
    <row r="1110" spans="1:83" ht="11.25" customHeight="1" x14ac:dyDescent="0.2">
      <c r="A1110" s="126" t="s">
        <v>6323</v>
      </c>
      <c r="B1110" s="20">
        <v>862</v>
      </c>
      <c r="C1110" s="20" t="str">
        <f>VLOOKUP(File2Modul(A1110),ModulVerantwortung,2,FALSE)</f>
        <v>winkho06</v>
      </c>
      <c r="D1110" s="20"/>
      <c r="E1110" s="109" t="s">
        <v>4192</v>
      </c>
      <c r="F1110" s="126">
        <v>1</v>
      </c>
      <c r="G1110" s="126">
        <v>0</v>
      </c>
      <c r="H1110" s="126">
        <v>0</v>
      </c>
      <c r="I1110" s="126">
        <v>1</v>
      </c>
      <c r="J1110" s="126">
        <v>1</v>
      </c>
      <c r="K1110" s="126">
        <v>0</v>
      </c>
      <c r="L1110" s="126">
        <v>0</v>
      </c>
      <c r="M1110" s="143"/>
      <c r="N1110" s="126">
        <v>1</v>
      </c>
      <c r="O1110" s="126"/>
      <c r="Q1110" s="126">
        <v>0</v>
      </c>
      <c r="R1110" s="126"/>
      <c r="S1110" s="126"/>
      <c r="T1110" s="126"/>
      <c r="U1110" s="126">
        <v>1</v>
      </c>
      <c r="V1110" s="126" t="s">
        <v>3507</v>
      </c>
      <c r="W1110" s="126">
        <v>0</v>
      </c>
      <c r="X1110" s="126">
        <v>1</v>
      </c>
      <c r="Y1110" s="126">
        <v>1</v>
      </c>
      <c r="Z1110" s="126">
        <v>0</v>
      </c>
      <c r="AA1110" s="126">
        <v>0</v>
      </c>
      <c r="AB1110" s="126">
        <v>0</v>
      </c>
      <c r="AC1110" s="126">
        <v>0</v>
      </c>
      <c r="AD1110" s="126">
        <v>0</v>
      </c>
      <c r="AE1110" s="126">
        <v>0</v>
      </c>
      <c r="AF1110" s="126">
        <v>1</v>
      </c>
      <c r="AG1110" s="126">
        <v>0</v>
      </c>
      <c r="AH1110" s="126">
        <v>0</v>
      </c>
      <c r="AI1110" s="126">
        <v>1</v>
      </c>
      <c r="AJ1110" s="126"/>
      <c r="AK1110" s="126"/>
      <c r="AL1110" s="126"/>
      <c r="AM1110" s="126"/>
      <c r="AN1110" s="126"/>
      <c r="AO1110" s="126"/>
      <c r="AP1110" s="126"/>
      <c r="AQ1110" s="126"/>
      <c r="AR1110" s="126"/>
      <c r="AS1110" s="126"/>
      <c r="AT1110" s="126"/>
      <c r="AU1110" s="126"/>
      <c r="AV1110" s="126"/>
      <c r="AW1110" s="126"/>
      <c r="AX1110" s="126"/>
      <c r="AY1110" s="126"/>
      <c r="AZ1110" s="126"/>
      <c r="BA1110" s="126"/>
      <c r="BB1110" s="126"/>
      <c r="BC1110" s="126"/>
      <c r="BD1110" s="126"/>
      <c r="BE1110" s="126"/>
      <c r="BF1110" s="126"/>
      <c r="BG1110" s="126"/>
      <c r="BH1110" s="126"/>
      <c r="BI1110" s="126"/>
      <c r="BJ1110" s="126"/>
      <c r="BK1110" s="126"/>
      <c r="BL1110" s="126"/>
      <c r="BM1110" s="126"/>
      <c r="BN1110" s="126"/>
      <c r="BO1110" s="126"/>
      <c r="BP1110" s="126"/>
      <c r="BQ1110" s="126"/>
      <c r="BR1110" s="126">
        <v>5</v>
      </c>
      <c r="BS1110" s="126">
        <v>5</v>
      </c>
      <c r="BT1110" s="126">
        <v>5</v>
      </c>
      <c r="BU1110" s="126"/>
      <c r="BV1110" s="126">
        <v>1</v>
      </c>
      <c r="BW1110" s="126">
        <v>1</v>
      </c>
      <c r="BX1110" s="126">
        <v>1</v>
      </c>
      <c r="BY1110" s="126">
        <v>0</v>
      </c>
      <c r="BZ1110" s="126">
        <v>4</v>
      </c>
      <c r="CA1110" s="126">
        <v>1</v>
      </c>
      <c r="CB1110" s="126"/>
      <c r="CC1110" s="126"/>
      <c r="CD1110" s="126"/>
      <c r="CE1110" s="126"/>
    </row>
    <row r="1111" spans="1:83" ht="11.25" customHeight="1" x14ac:dyDescent="0.2">
      <c r="A1111" s="126" t="s">
        <v>6323</v>
      </c>
      <c r="B1111" s="20">
        <v>876</v>
      </c>
      <c r="C1111" s="20" t="str">
        <f>VLOOKUP(File2Modul(A1111),ModulVerantwortung,2,FALSE)</f>
        <v>winkho06</v>
      </c>
      <c r="D1111" s="20"/>
      <c r="E1111" s="109" t="s">
        <v>4193</v>
      </c>
      <c r="F1111" s="126">
        <v>8</v>
      </c>
      <c r="G1111" s="126">
        <v>2</v>
      </c>
      <c r="H1111" s="126">
        <v>0</v>
      </c>
      <c r="I1111" s="126">
        <v>96</v>
      </c>
      <c r="J1111" s="126">
        <v>1</v>
      </c>
      <c r="K1111" s="126">
        <v>1</v>
      </c>
      <c r="L1111" s="126">
        <v>9</v>
      </c>
      <c r="M1111" s="143" t="s">
        <v>6329</v>
      </c>
      <c r="N1111" s="126">
        <v>38</v>
      </c>
      <c r="O1111" s="126"/>
      <c r="Q1111" s="126">
        <v>1</v>
      </c>
      <c r="R1111" s="126"/>
      <c r="S1111" s="126"/>
      <c r="T1111" s="126"/>
      <c r="U1111" s="126">
        <v>46</v>
      </c>
      <c r="V1111" s="126" t="s">
        <v>4059</v>
      </c>
      <c r="W1111" s="126">
        <v>14</v>
      </c>
      <c r="X1111" s="126">
        <v>22</v>
      </c>
      <c r="Y1111" s="126">
        <v>117</v>
      </c>
      <c r="Z1111" s="126">
        <v>0</v>
      </c>
      <c r="AA1111" s="126">
        <v>0</v>
      </c>
      <c r="AB1111" s="126">
        <v>0</v>
      </c>
      <c r="AC1111" s="126">
        <v>0</v>
      </c>
      <c r="AD1111" s="126">
        <v>0</v>
      </c>
      <c r="AE1111" s="126">
        <v>6</v>
      </c>
      <c r="AF1111" s="126">
        <v>2.09</v>
      </c>
      <c r="AG1111" s="126">
        <v>2</v>
      </c>
      <c r="AH1111" s="126">
        <v>3</v>
      </c>
      <c r="AI1111" s="126">
        <v>1</v>
      </c>
      <c r="AJ1111" s="126"/>
      <c r="AK1111" s="126"/>
      <c r="AL1111" s="126"/>
      <c r="AM1111" s="126"/>
      <c r="AN1111" s="126"/>
      <c r="AO1111" s="126"/>
      <c r="AP1111" s="126"/>
      <c r="AQ1111" s="126"/>
      <c r="AR1111" s="126"/>
      <c r="AS1111" s="126"/>
      <c r="AT1111" s="126"/>
      <c r="AU1111" s="126"/>
      <c r="AV1111" s="126"/>
      <c r="AW1111" s="126"/>
      <c r="AX1111" s="126"/>
      <c r="AY1111" s="126"/>
      <c r="AZ1111" s="126"/>
      <c r="BA1111" s="126"/>
      <c r="BB1111" s="126"/>
      <c r="BC1111" s="126"/>
      <c r="BD1111" s="126"/>
      <c r="BE1111" s="126"/>
      <c r="BF1111" s="126"/>
      <c r="BG1111" s="126"/>
      <c r="BH1111" s="126"/>
      <c r="BI1111" s="126"/>
      <c r="BJ1111" s="126"/>
      <c r="BK1111" s="126"/>
      <c r="BL1111" s="126"/>
      <c r="BM1111" s="126"/>
      <c r="BN1111" s="126"/>
      <c r="BO1111" s="126"/>
      <c r="BP1111" s="126"/>
      <c r="BQ1111" s="126"/>
      <c r="BR1111" s="126">
        <v>7</v>
      </c>
      <c r="BS1111" s="126">
        <v>9</v>
      </c>
      <c r="BT1111" s="126">
        <v>10</v>
      </c>
      <c r="BU1111" s="126"/>
      <c r="BV1111" s="126">
        <v>53</v>
      </c>
      <c r="BW1111" s="126">
        <v>44</v>
      </c>
      <c r="BX1111" s="126">
        <v>1</v>
      </c>
      <c r="BY1111" s="126">
        <v>0</v>
      </c>
      <c r="BZ1111" s="126">
        <v>253</v>
      </c>
      <c r="CA1111" s="126">
        <v>155</v>
      </c>
      <c r="CB1111" s="126"/>
      <c r="CC1111" s="126"/>
      <c r="CD1111" s="126"/>
      <c r="CE1111" s="126"/>
    </row>
    <row r="1112" spans="1:83" ht="11.25" customHeight="1" x14ac:dyDescent="0.2">
      <c r="A1112" s="126" t="s">
        <v>6323</v>
      </c>
      <c r="B1112" s="20">
        <v>1005</v>
      </c>
      <c r="C1112" s="20" t="str">
        <f>VLOOKUP(File2Modul(A1112),ModulVerantwortung,2,FALSE)</f>
        <v>winkho06</v>
      </c>
      <c r="D1112" s="20"/>
      <c r="E1112" s="109" t="s">
        <v>4194</v>
      </c>
      <c r="F1112" s="126">
        <v>1</v>
      </c>
      <c r="G1112" s="126">
        <v>0</v>
      </c>
      <c r="H1112" s="126">
        <v>0</v>
      </c>
      <c r="I1112" s="126">
        <v>1</v>
      </c>
      <c r="J1112" s="126">
        <v>0</v>
      </c>
      <c r="K1112" s="126">
        <v>1</v>
      </c>
      <c r="L1112" s="126">
        <v>0</v>
      </c>
      <c r="M1112" s="143"/>
      <c r="N1112" s="126">
        <v>1</v>
      </c>
      <c r="O1112" s="126"/>
      <c r="Q1112" s="126">
        <v>0</v>
      </c>
      <c r="R1112" s="126"/>
      <c r="S1112" s="126"/>
      <c r="T1112" s="126"/>
      <c r="U1112" s="126">
        <v>1</v>
      </c>
      <c r="V1112" s="126" t="s">
        <v>3507</v>
      </c>
      <c r="W1112" s="126">
        <v>0</v>
      </c>
      <c r="X1112" s="126">
        <v>1</v>
      </c>
      <c r="Y1112" s="126">
        <v>2</v>
      </c>
      <c r="Z1112" s="126">
        <v>0</v>
      </c>
      <c r="AA1112" s="126">
        <v>0</v>
      </c>
      <c r="AB1112" s="126">
        <v>0</v>
      </c>
      <c r="AC1112" s="126">
        <v>0</v>
      </c>
      <c r="AD1112" s="126">
        <v>0</v>
      </c>
      <c r="AE1112" s="126">
        <v>0</v>
      </c>
      <c r="AF1112" s="126">
        <v>1</v>
      </c>
      <c r="AG1112" s="126">
        <v>0</v>
      </c>
      <c r="AH1112" s="126">
        <v>0</v>
      </c>
      <c r="AI1112" s="126">
        <v>1</v>
      </c>
      <c r="AJ1112" s="126"/>
      <c r="AK1112" s="126"/>
      <c r="AL1112" s="126"/>
      <c r="AM1112" s="126"/>
      <c r="AN1112" s="126"/>
      <c r="AO1112" s="126"/>
      <c r="AP1112" s="126"/>
      <c r="AQ1112" s="126"/>
      <c r="AR1112" s="126"/>
      <c r="AS1112" s="126"/>
      <c r="AT1112" s="126"/>
      <c r="AU1112" s="126"/>
      <c r="AV1112" s="126"/>
      <c r="AW1112" s="126"/>
      <c r="AX1112" s="126"/>
      <c r="AY1112" s="126"/>
      <c r="AZ1112" s="126"/>
      <c r="BA1112" s="126"/>
      <c r="BB1112" s="126"/>
      <c r="BC1112" s="126"/>
      <c r="BD1112" s="126"/>
      <c r="BE1112" s="126"/>
      <c r="BF1112" s="126"/>
      <c r="BG1112" s="126"/>
      <c r="BH1112" s="126"/>
      <c r="BI1112" s="126"/>
      <c r="BJ1112" s="126"/>
      <c r="BK1112" s="126"/>
      <c r="BL1112" s="126"/>
      <c r="BM1112" s="126"/>
      <c r="BN1112" s="126"/>
      <c r="BO1112" s="126"/>
      <c r="BP1112" s="126"/>
      <c r="BQ1112" s="126"/>
      <c r="BR1112" s="126">
        <v>6</v>
      </c>
      <c r="BS1112" s="126">
        <v>6</v>
      </c>
      <c r="BT1112" s="126">
        <v>6</v>
      </c>
      <c r="BU1112" s="126"/>
      <c r="BV1112" s="126">
        <v>1</v>
      </c>
      <c r="BW1112" s="126">
        <v>1</v>
      </c>
      <c r="BX1112" s="126">
        <v>1</v>
      </c>
      <c r="BY1112" s="126">
        <v>0</v>
      </c>
      <c r="BZ1112" s="126">
        <v>4</v>
      </c>
      <c r="CA1112" s="126">
        <v>2</v>
      </c>
      <c r="CB1112" s="126"/>
      <c r="CC1112" s="126"/>
      <c r="CD1112" s="126"/>
      <c r="CE1112" s="126"/>
    </row>
    <row r="1113" spans="1:83" ht="11.25" customHeight="1" x14ac:dyDescent="0.2">
      <c r="A1113" s="126" t="s">
        <v>6323</v>
      </c>
      <c r="B1113" s="20">
        <v>1021</v>
      </c>
      <c r="C1113" s="20" t="str">
        <f>VLOOKUP(File2Modul(A1113),ModulVerantwortung,2,FALSE)</f>
        <v>winkho06</v>
      </c>
      <c r="D1113" s="20"/>
      <c r="E1113" s="109" t="s">
        <v>4195</v>
      </c>
      <c r="F1113" s="126">
        <v>4</v>
      </c>
      <c r="G1113" s="126">
        <v>1</v>
      </c>
      <c r="H1113" s="126">
        <v>0</v>
      </c>
      <c r="I1113" s="126">
        <v>4</v>
      </c>
      <c r="J1113" s="126">
        <v>0</v>
      </c>
      <c r="K1113" s="126">
        <v>3</v>
      </c>
      <c r="L1113" s="126">
        <v>3</v>
      </c>
      <c r="M1113" s="143" t="s">
        <v>6330</v>
      </c>
      <c r="N1113" s="126">
        <v>27</v>
      </c>
      <c r="O1113" s="126"/>
      <c r="Q1113" s="126">
        <v>4</v>
      </c>
      <c r="R1113" s="126"/>
      <c r="S1113" s="126"/>
      <c r="T1113" s="126"/>
      <c r="U1113" s="126">
        <v>49</v>
      </c>
      <c r="V1113" s="126" t="s">
        <v>3767</v>
      </c>
      <c r="W1113" s="126">
        <v>3</v>
      </c>
      <c r="X1113" s="126">
        <v>7</v>
      </c>
      <c r="Y1113" s="126">
        <v>109</v>
      </c>
      <c r="Z1113" s="126">
        <v>0</v>
      </c>
      <c r="AA1113" s="126">
        <v>0</v>
      </c>
      <c r="AB1113" s="126">
        <v>0</v>
      </c>
      <c r="AC1113" s="126">
        <v>0</v>
      </c>
      <c r="AD1113" s="126">
        <v>0</v>
      </c>
      <c r="AE1113" s="126">
        <v>2</v>
      </c>
      <c r="AF1113" s="126">
        <v>0.08</v>
      </c>
      <c r="AG1113" s="126">
        <v>1</v>
      </c>
      <c r="AH1113" s="126">
        <v>0</v>
      </c>
      <c r="AI1113" s="126">
        <v>1</v>
      </c>
      <c r="AJ1113" s="126"/>
      <c r="AK1113" s="126"/>
      <c r="AL1113" s="126"/>
      <c r="AM1113" s="126"/>
      <c r="AN1113" s="126"/>
      <c r="AO1113" s="126"/>
      <c r="AP1113" s="126"/>
      <c r="AQ1113" s="126"/>
      <c r="AR1113" s="126"/>
      <c r="AS1113" s="126"/>
      <c r="AT1113" s="126"/>
      <c r="AU1113" s="126"/>
      <c r="AV1113" s="126"/>
      <c r="AW1113" s="126"/>
      <c r="AX1113" s="126"/>
      <c r="AY1113" s="126"/>
      <c r="AZ1113" s="126"/>
      <c r="BA1113" s="126"/>
      <c r="BB1113" s="126"/>
      <c r="BC1113" s="126"/>
      <c r="BD1113" s="126"/>
      <c r="BE1113" s="126"/>
      <c r="BF1113" s="126"/>
      <c r="BG1113" s="126"/>
      <c r="BH1113" s="126"/>
      <c r="BI1113" s="126"/>
      <c r="BJ1113" s="126"/>
      <c r="BK1113" s="126"/>
      <c r="BL1113" s="126"/>
      <c r="BM1113" s="126"/>
      <c r="BN1113" s="126"/>
      <c r="BO1113" s="126"/>
      <c r="BP1113" s="126"/>
      <c r="BQ1113" s="126"/>
      <c r="BR1113" s="126">
        <v>12</v>
      </c>
      <c r="BS1113" s="126">
        <v>16</v>
      </c>
      <c r="BT1113" s="126">
        <v>17</v>
      </c>
      <c r="BU1113" s="126"/>
      <c r="BV1113" s="126">
        <v>37</v>
      </c>
      <c r="BW1113" s="126">
        <v>28</v>
      </c>
      <c r="BX1113" s="126">
        <v>1</v>
      </c>
      <c r="BY1113" s="126">
        <v>6</v>
      </c>
      <c r="BZ1113" s="126">
        <v>303</v>
      </c>
      <c r="CA1113" s="126">
        <v>167</v>
      </c>
      <c r="CB1113" s="126"/>
      <c r="CC1113" s="126"/>
      <c r="CD1113" s="126"/>
      <c r="CE1113" s="126"/>
    </row>
    <row r="1114" spans="1:83" ht="11.25" customHeight="1" x14ac:dyDescent="0.2">
      <c r="A1114" s="126" t="s">
        <v>6323</v>
      </c>
      <c r="B1114" s="20">
        <v>1141</v>
      </c>
      <c r="C1114" s="20" t="str">
        <f>VLOOKUP(File2Modul(A1114),ModulVerantwortung,2,FALSE)</f>
        <v>winkho06</v>
      </c>
      <c r="D1114" s="20"/>
      <c r="E1114" s="109" t="s">
        <v>4196</v>
      </c>
      <c r="F1114" s="126">
        <v>12</v>
      </c>
      <c r="G1114" s="126">
        <v>4</v>
      </c>
      <c r="H1114" s="126">
        <v>0</v>
      </c>
      <c r="I1114" s="126">
        <v>162</v>
      </c>
      <c r="J1114" s="126">
        <v>0</v>
      </c>
      <c r="K1114" s="126">
        <v>1</v>
      </c>
      <c r="L1114" s="126">
        <v>11</v>
      </c>
      <c r="M1114" s="143" t="s">
        <v>6331</v>
      </c>
      <c r="N1114" s="126">
        <v>43</v>
      </c>
      <c r="O1114" s="126"/>
      <c r="Q1114" s="126">
        <v>0</v>
      </c>
      <c r="R1114" s="126"/>
      <c r="S1114" s="126"/>
      <c r="T1114" s="126"/>
      <c r="U1114" s="126">
        <v>46</v>
      </c>
      <c r="V1114" s="126" t="s">
        <v>4161</v>
      </c>
      <c r="W1114" s="126">
        <v>24</v>
      </c>
      <c r="X1114" s="126">
        <v>36</v>
      </c>
      <c r="Y1114" s="126">
        <v>138</v>
      </c>
      <c r="Z1114" s="126">
        <v>0</v>
      </c>
      <c r="AA1114" s="126">
        <v>0</v>
      </c>
      <c r="AB1114" s="126">
        <v>0</v>
      </c>
      <c r="AC1114" s="126">
        <v>0</v>
      </c>
      <c r="AD1114" s="126">
        <v>0</v>
      </c>
      <c r="AE1114" s="126">
        <v>4</v>
      </c>
      <c r="AF1114" s="126">
        <v>3.52</v>
      </c>
      <c r="AG1114" s="126">
        <v>2</v>
      </c>
      <c r="AH1114" s="126">
        <v>1</v>
      </c>
      <c r="AI1114" s="126">
        <v>1</v>
      </c>
      <c r="AJ1114" s="126"/>
      <c r="AK1114" s="126"/>
      <c r="AL1114" s="126"/>
      <c r="AM1114" s="126"/>
      <c r="AN1114" s="126"/>
      <c r="AO1114" s="126"/>
      <c r="AP1114" s="126"/>
      <c r="AQ1114" s="126"/>
      <c r="AR1114" s="126"/>
      <c r="AS1114" s="126"/>
      <c r="AT1114" s="126"/>
      <c r="AU1114" s="126"/>
      <c r="AV1114" s="126"/>
      <c r="AW1114" s="126"/>
      <c r="AX1114" s="126"/>
      <c r="AY1114" s="126"/>
      <c r="AZ1114" s="126"/>
      <c r="BA1114" s="126"/>
      <c r="BB1114" s="126"/>
      <c r="BC1114" s="126"/>
      <c r="BD1114" s="126"/>
      <c r="BE1114" s="126"/>
      <c r="BF1114" s="126"/>
      <c r="BG1114" s="126"/>
      <c r="BH1114" s="126"/>
      <c r="BI1114" s="126"/>
      <c r="BJ1114" s="126"/>
      <c r="BK1114" s="126"/>
      <c r="BL1114" s="126"/>
      <c r="BM1114" s="126"/>
      <c r="BN1114" s="126"/>
      <c r="BO1114" s="126"/>
      <c r="BP1114" s="126"/>
      <c r="BQ1114" s="126"/>
      <c r="BR1114" s="126">
        <v>5</v>
      </c>
      <c r="BS1114" s="126">
        <v>7</v>
      </c>
      <c r="BT1114" s="126">
        <v>8</v>
      </c>
      <c r="BU1114" s="126"/>
      <c r="BV1114" s="126">
        <v>65</v>
      </c>
      <c r="BW1114" s="126">
        <v>47</v>
      </c>
      <c r="BX1114" s="126">
        <v>1</v>
      </c>
      <c r="BY1114" s="126">
        <v>0</v>
      </c>
      <c r="BZ1114" s="126">
        <v>228</v>
      </c>
      <c r="CA1114" s="126">
        <v>122</v>
      </c>
      <c r="CB1114" s="126"/>
      <c r="CC1114" s="126"/>
      <c r="CD1114" s="126"/>
      <c r="CE1114" s="126"/>
    </row>
    <row r="1115" spans="1:83" ht="11.25" customHeight="1" x14ac:dyDescent="0.2">
      <c r="A1115" s="126" t="s">
        <v>6323</v>
      </c>
      <c r="B1115" s="20">
        <v>0</v>
      </c>
      <c r="C1115" s="20" t="str">
        <f>VLOOKUP(File2Modul(A1115),ModulVerantwortung,2,FALSE)</f>
        <v>winkho06</v>
      </c>
      <c r="D1115" s="20"/>
      <c r="E1115" s="109" t="s">
        <v>6323</v>
      </c>
      <c r="F1115" s="126"/>
      <c r="G1115" s="126"/>
      <c r="H1115" s="126"/>
      <c r="I1115" s="126"/>
      <c r="J1115" s="126"/>
      <c r="K1115" s="126"/>
      <c r="L1115" s="126"/>
      <c r="M1115" s="143"/>
      <c r="N1115" s="126"/>
      <c r="O1115" s="126">
        <f>IF(ISNUMBER(T1115),IF(T1115&lt;&gt;0,S1115/T1115,O$23),"")</f>
        <v>1.0260869565217392</v>
      </c>
      <c r="P1115">
        <f>IF(AND(ISNUMBER(AQ1115),ISNUMBER(AR1115)),IF(OR(AQ1115&lt;&gt;0,AR1115&lt;&gt;0),(T1115+BG1115)/(AQ1115+AR1115),P$23),"")</f>
        <v>7.4780058651026389</v>
      </c>
      <c r="Q1115" s="126"/>
      <c r="R1115" s="126"/>
      <c r="S1115" s="126">
        <v>236</v>
      </c>
      <c r="T1115" s="126">
        <v>230</v>
      </c>
      <c r="U1115" s="126"/>
      <c r="V1115" s="126"/>
      <c r="W1115" s="126"/>
      <c r="X1115" s="126"/>
      <c r="Y1115" s="126"/>
      <c r="Z1115" s="126"/>
      <c r="AA1115" s="126"/>
      <c r="AB1115" s="126"/>
      <c r="AC1115" s="126"/>
      <c r="AD1115" s="126"/>
      <c r="AE1115" s="126"/>
      <c r="AF1115" s="126"/>
      <c r="AG1115" s="126"/>
      <c r="AH1115" s="126"/>
      <c r="AI1115" s="126"/>
      <c r="AJ1115" s="126" t="s">
        <v>3502</v>
      </c>
      <c r="AK1115" s="126">
        <v>11</v>
      </c>
      <c r="AL1115" s="126">
        <v>1</v>
      </c>
      <c r="AM1115" s="126">
        <v>12</v>
      </c>
      <c r="AN1115" s="126">
        <v>84</v>
      </c>
      <c r="AO1115" s="126" t="s">
        <v>3503</v>
      </c>
      <c r="AP1115" s="126">
        <v>194</v>
      </c>
      <c r="AQ1115" s="126">
        <v>45</v>
      </c>
      <c r="AR1115" s="126">
        <v>296</v>
      </c>
      <c r="AS1115" s="126">
        <v>3498</v>
      </c>
      <c r="AT1115" s="126">
        <v>2185</v>
      </c>
      <c r="AU1115" s="126">
        <v>2677</v>
      </c>
      <c r="AV1115" s="126">
        <v>10057</v>
      </c>
      <c r="AW1115" s="126">
        <v>19.72</v>
      </c>
      <c r="AX1115" s="126">
        <v>580359</v>
      </c>
      <c r="AY1115" s="126">
        <v>29431</v>
      </c>
      <c r="AZ1115" s="126">
        <v>96.73</v>
      </c>
      <c r="BA1115" s="126">
        <v>12.81</v>
      </c>
      <c r="BB1115" s="126">
        <v>86.76</v>
      </c>
      <c r="BC1115" s="126">
        <v>7</v>
      </c>
      <c r="BD1115" s="126">
        <v>1281</v>
      </c>
      <c r="BE1115" s="126">
        <v>492</v>
      </c>
      <c r="BF1115" s="126">
        <v>1171</v>
      </c>
      <c r="BG1115" s="126">
        <v>2320</v>
      </c>
      <c r="BH1115" s="126">
        <v>211</v>
      </c>
      <c r="BI1115" s="126" t="s">
        <v>3504</v>
      </c>
      <c r="BJ1115" s="126">
        <v>3.113</v>
      </c>
      <c r="BK1115" s="126">
        <v>3.9590000000000001</v>
      </c>
      <c r="BL1115" s="126">
        <v>4.8460000000000001</v>
      </c>
      <c r="BM1115" s="126">
        <v>3.8490000000000002</v>
      </c>
      <c r="BN1115" s="126">
        <v>4.0469999999999997</v>
      </c>
      <c r="BO1115" s="126">
        <v>4.1420000000000003</v>
      </c>
      <c r="BP1115" s="126" t="s">
        <v>3505</v>
      </c>
      <c r="BQ1115" s="126">
        <v>0.92800000000000005</v>
      </c>
      <c r="BR1115" s="126"/>
      <c r="BS1115" s="126"/>
      <c r="BT1115" s="126"/>
      <c r="BU1115" s="126"/>
      <c r="BV1115" s="126"/>
      <c r="BW1115" s="126"/>
      <c r="BX1115" s="126"/>
      <c r="BY1115" s="126"/>
      <c r="BZ1115" s="126"/>
      <c r="CA1115" s="126"/>
      <c r="CB1115" s="126"/>
      <c r="CC1115" s="126"/>
      <c r="CD1115" s="126"/>
      <c r="CE1115" s="126"/>
    </row>
    <row r="1116" spans="1:83" ht="11.25" customHeight="1" x14ac:dyDescent="0.2">
      <c r="A1116" s="126" t="s">
        <v>6332</v>
      </c>
      <c r="B1116" s="20">
        <v>95</v>
      </c>
      <c r="C1116" s="20" t="str">
        <f>VLOOKUP(File2Modul(A1116),ModulVerantwortung,2,FALSE)</f>
        <v>winkho06</v>
      </c>
      <c r="D1116" s="20"/>
      <c r="E1116" s="109" t="s">
        <v>4197</v>
      </c>
      <c r="F1116" s="126">
        <v>2</v>
      </c>
      <c r="G1116" s="126">
        <v>1</v>
      </c>
      <c r="H1116" s="126">
        <v>0</v>
      </c>
      <c r="I1116" s="126">
        <v>2</v>
      </c>
      <c r="J1116" s="126">
        <v>1</v>
      </c>
      <c r="K1116" s="126">
        <v>0</v>
      </c>
      <c r="L1116" s="126">
        <v>1</v>
      </c>
      <c r="M1116" s="143" t="s">
        <v>6333</v>
      </c>
      <c r="N1116" s="126">
        <v>3</v>
      </c>
      <c r="O1116" s="126"/>
      <c r="Q1116" s="126">
        <v>0</v>
      </c>
      <c r="R1116" s="126"/>
      <c r="S1116" s="126"/>
      <c r="T1116" s="126"/>
      <c r="U1116" s="126">
        <v>4</v>
      </c>
      <c r="V1116" s="126" t="s">
        <v>3513</v>
      </c>
      <c r="W1116" s="126">
        <v>1</v>
      </c>
      <c r="X1116" s="126">
        <v>3</v>
      </c>
      <c r="Y1116" s="126">
        <v>12</v>
      </c>
      <c r="Z1116" s="126">
        <v>0</v>
      </c>
      <c r="AA1116" s="126">
        <v>0</v>
      </c>
      <c r="AB1116" s="126">
        <v>0</v>
      </c>
      <c r="AC1116" s="126">
        <v>0</v>
      </c>
      <c r="AD1116" s="126">
        <v>0</v>
      </c>
      <c r="AE1116" s="126">
        <v>0</v>
      </c>
      <c r="AF1116" s="126">
        <v>0.5</v>
      </c>
      <c r="AG1116" s="126">
        <v>0</v>
      </c>
      <c r="AH1116" s="126">
        <v>0</v>
      </c>
      <c r="AI1116" s="126">
        <v>1</v>
      </c>
      <c r="AJ1116" s="126"/>
      <c r="AK1116" s="126"/>
      <c r="AL1116" s="126"/>
      <c r="AM1116" s="126"/>
      <c r="AN1116" s="126"/>
      <c r="AO1116" s="126"/>
      <c r="AP1116" s="126"/>
      <c r="AQ1116" s="126"/>
      <c r="AR1116" s="126"/>
      <c r="AS1116" s="126"/>
      <c r="AT1116" s="126"/>
      <c r="AU1116" s="126"/>
      <c r="AV1116" s="126"/>
      <c r="AW1116" s="126"/>
      <c r="AX1116" s="126"/>
      <c r="AY1116" s="126"/>
      <c r="AZ1116" s="126"/>
      <c r="BA1116" s="126"/>
      <c r="BB1116" s="126"/>
      <c r="BC1116" s="126"/>
      <c r="BD1116" s="126"/>
      <c r="BE1116" s="126"/>
      <c r="BF1116" s="126"/>
      <c r="BG1116" s="126"/>
      <c r="BH1116" s="126"/>
      <c r="BI1116" s="126"/>
      <c r="BJ1116" s="126"/>
      <c r="BK1116" s="126"/>
      <c r="BL1116" s="126"/>
      <c r="BM1116" s="126"/>
      <c r="BN1116" s="126"/>
      <c r="BO1116" s="126"/>
      <c r="BP1116" s="126"/>
      <c r="BQ1116" s="126"/>
      <c r="BR1116" s="126">
        <v>4</v>
      </c>
      <c r="BS1116" s="126">
        <v>7</v>
      </c>
      <c r="BT1116" s="126">
        <v>7</v>
      </c>
      <c r="BU1116" s="126"/>
      <c r="BV1116" s="126">
        <v>5</v>
      </c>
      <c r="BW1116" s="126">
        <v>3</v>
      </c>
      <c r="BX1116" s="126">
        <v>1</v>
      </c>
      <c r="BY1116" s="126">
        <v>0</v>
      </c>
      <c r="BZ1116" s="126">
        <v>16</v>
      </c>
      <c r="CA1116" s="126">
        <v>5</v>
      </c>
      <c r="CB1116" s="126"/>
      <c r="CC1116" s="126"/>
      <c r="CD1116" s="126"/>
      <c r="CE1116" s="126"/>
    </row>
    <row r="1117" spans="1:83" ht="11.25" customHeight="1" x14ac:dyDescent="0.2">
      <c r="A1117" s="126" t="s">
        <v>6332</v>
      </c>
      <c r="B1117" s="20">
        <v>119</v>
      </c>
      <c r="C1117" s="20" t="str">
        <f>VLOOKUP(File2Modul(A1117),ModulVerantwortung,2,FALSE)</f>
        <v>winkho06</v>
      </c>
      <c r="D1117" s="20"/>
      <c r="E1117" s="109" t="s">
        <v>4198</v>
      </c>
      <c r="F1117" s="126">
        <v>1</v>
      </c>
      <c r="G1117" s="126">
        <v>0</v>
      </c>
      <c r="H1117" s="126">
        <v>0</v>
      </c>
      <c r="I1117" s="126">
        <v>1</v>
      </c>
      <c r="J1117" s="126">
        <v>0</v>
      </c>
      <c r="K1117" s="126">
        <v>0</v>
      </c>
      <c r="L1117" s="126">
        <v>0</v>
      </c>
      <c r="M1117" s="143"/>
      <c r="N1117" s="126">
        <v>2</v>
      </c>
      <c r="O1117" s="126"/>
      <c r="Q1117" s="126">
        <v>0</v>
      </c>
      <c r="R1117" s="126"/>
      <c r="S1117" s="126"/>
      <c r="T1117" s="126"/>
      <c r="U1117" s="126">
        <v>2</v>
      </c>
      <c r="V1117" s="126" t="s">
        <v>3507</v>
      </c>
      <c r="W1117" s="126">
        <v>0</v>
      </c>
      <c r="X1117" s="126">
        <v>1</v>
      </c>
      <c r="Y1117" s="126">
        <v>4</v>
      </c>
      <c r="Z1117" s="126">
        <v>0</v>
      </c>
      <c r="AA1117" s="126">
        <v>0</v>
      </c>
      <c r="AB1117" s="126">
        <v>0</v>
      </c>
      <c r="AC1117" s="126">
        <v>0</v>
      </c>
      <c r="AD1117" s="126">
        <v>0</v>
      </c>
      <c r="AE1117" s="126">
        <v>0</v>
      </c>
      <c r="AF1117" s="126">
        <v>0.5</v>
      </c>
      <c r="AG1117" s="126">
        <v>0</v>
      </c>
      <c r="AH1117" s="126">
        <v>0</v>
      </c>
      <c r="AI1117" s="126">
        <v>1</v>
      </c>
      <c r="AJ1117" s="126"/>
      <c r="AK1117" s="126"/>
      <c r="AL1117" s="126"/>
      <c r="AM1117" s="126"/>
      <c r="AN1117" s="126"/>
      <c r="AO1117" s="126"/>
      <c r="AP1117" s="126"/>
      <c r="AQ1117" s="126"/>
      <c r="AR1117" s="126"/>
      <c r="AS1117" s="126"/>
      <c r="AT1117" s="126"/>
      <c r="AU1117" s="126"/>
      <c r="AV1117" s="126"/>
      <c r="AW1117" s="126"/>
      <c r="AX1117" s="126"/>
      <c r="AY1117" s="126"/>
      <c r="AZ1117" s="126"/>
      <c r="BA1117" s="126"/>
      <c r="BB1117" s="126"/>
      <c r="BC1117" s="126"/>
      <c r="BD1117" s="126"/>
      <c r="BE1117" s="126"/>
      <c r="BF1117" s="126"/>
      <c r="BG1117" s="126"/>
      <c r="BH1117" s="126"/>
      <c r="BI1117" s="126"/>
      <c r="BJ1117" s="126"/>
      <c r="BK1117" s="126"/>
      <c r="BL1117" s="126"/>
      <c r="BM1117" s="126"/>
      <c r="BN1117" s="126"/>
      <c r="BO1117" s="126"/>
      <c r="BP1117" s="126"/>
      <c r="BQ1117" s="126"/>
      <c r="BR1117" s="126">
        <v>5</v>
      </c>
      <c r="BS1117" s="126">
        <v>5</v>
      </c>
      <c r="BT1117" s="126">
        <v>5</v>
      </c>
      <c r="BU1117" s="126"/>
      <c r="BV1117" s="126">
        <v>2</v>
      </c>
      <c r="BW1117" s="126">
        <v>2</v>
      </c>
      <c r="BX1117" s="126">
        <v>1</v>
      </c>
      <c r="BY1117" s="126">
        <v>0</v>
      </c>
      <c r="BZ1117" s="126">
        <v>6</v>
      </c>
      <c r="CA1117" s="126">
        <v>4</v>
      </c>
      <c r="CB1117" s="126"/>
      <c r="CC1117" s="126"/>
      <c r="CD1117" s="126"/>
      <c r="CE1117" s="126"/>
    </row>
    <row r="1118" spans="1:83" ht="11.25" customHeight="1" x14ac:dyDescent="0.2">
      <c r="A1118" s="126" t="s">
        <v>6332</v>
      </c>
      <c r="B1118" s="20">
        <v>144</v>
      </c>
      <c r="C1118" s="20" t="str">
        <f>VLOOKUP(File2Modul(A1118),ModulVerantwortung,2,FALSE)</f>
        <v>winkho06</v>
      </c>
      <c r="D1118" s="20"/>
      <c r="E1118" s="109" t="s">
        <v>4199</v>
      </c>
      <c r="F1118" s="126">
        <v>3</v>
      </c>
      <c r="G1118" s="126">
        <v>2</v>
      </c>
      <c r="H1118" s="126">
        <v>0</v>
      </c>
      <c r="I1118" s="126">
        <v>3</v>
      </c>
      <c r="J1118" s="126">
        <v>0</v>
      </c>
      <c r="K1118" s="126">
        <v>1</v>
      </c>
      <c r="L1118" s="126">
        <v>0</v>
      </c>
      <c r="M1118" s="143"/>
      <c r="N1118" s="126">
        <v>5</v>
      </c>
      <c r="O1118" s="126"/>
      <c r="Q1118" s="126">
        <v>0</v>
      </c>
      <c r="R1118" s="126"/>
      <c r="S1118" s="126"/>
      <c r="T1118" s="126"/>
      <c r="U1118" s="126">
        <v>7</v>
      </c>
      <c r="V1118" s="126" t="s">
        <v>3904</v>
      </c>
      <c r="W1118" s="126">
        <v>0</v>
      </c>
      <c r="X1118" s="126">
        <v>3</v>
      </c>
      <c r="Y1118" s="126">
        <v>26</v>
      </c>
      <c r="Z1118" s="126">
        <v>0</v>
      </c>
      <c r="AA1118" s="126">
        <v>0</v>
      </c>
      <c r="AB1118" s="126">
        <v>0</v>
      </c>
      <c r="AC1118" s="126">
        <v>0</v>
      </c>
      <c r="AD1118" s="126">
        <v>0</v>
      </c>
      <c r="AE1118" s="126">
        <v>0</v>
      </c>
      <c r="AF1118" s="126">
        <v>0.43</v>
      </c>
      <c r="AG1118" s="126">
        <v>0</v>
      </c>
      <c r="AH1118" s="126">
        <v>1</v>
      </c>
      <c r="AI1118" s="126">
        <v>1</v>
      </c>
      <c r="AJ1118" s="126"/>
      <c r="AK1118" s="126"/>
      <c r="AL1118" s="126"/>
      <c r="AM1118" s="126"/>
      <c r="AN1118" s="126"/>
      <c r="AO1118" s="126"/>
      <c r="AP1118" s="126"/>
      <c r="AQ1118" s="126"/>
      <c r="AR1118" s="126"/>
      <c r="AS1118" s="126"/>
      <c r="AT1118" s="126"/>
      <c r="AU1118" s="126"/>
      <c r="AV1118" s="126"/>
      <c r="AW1118" s="126"/>
      <c r="AX1118" s="126"/>
      <c r="AY1118" s="126"/>
      <c r="AZ1118" s="126"/>
      <c r="BA1118" s="126"/>
      <c r="BB1118" s="126"/>
      <c r="BC1118" s="126"/>
      <c r="BD1118" s="126"/>
      <c r="BE1118" s="126"/>
      <c r="BF1118" s="126"/>
      <c r="BG1118" s="126"/>
      <c r="BH1118" s="126"/>
      <c r="BI1118" s="126"/>
      <c r="BJ1118" s="126"/>
      <c r="BK1118" s="126"/>
      <c r="BL1118" s="126"/>
      <c r="BM1118" s="126"/>
      <c r="BN1118" s="126"/>
      <c r="BO1118" s="126"/>
      <c r="BP1118" s="126"/>
      <c r="BQ1118" s="126"/>
      <c r="BR1118" s="126">
        <v>6</v>
      </c>
      <c r="BS1118" s="126">
        <v>11</v>
      </c>
      <c r="BT1118" s="126">
        <v>11</v>
      </c>
      <c r="BU1118" s="126"/>
      <c r="BV1118" s="126">
        <v>9</v>
      </c>
      <c r="BW1118" s="126">
        <v>5</v>
      </c>
      <c r="BX1118" s="126">
        <v>1</v>
      </c>
      <c r="BY1118" s="126">
        <v>0</v>
      </c>
      <c r="BZ1118" s="126">
        <v>41</v>
      </c>
      <c r="CA1118" s="126">
        <v>15</v>
      </c>
      <c r="CB1118" s="126"/>
      <c r="CC1118" s="126"/>
      <c r="CD1118" s="126"/>
      <c r="CE1118" s="126"/>
    </row>
    <row r="1119" spans="1:83" ht="11.25" customHeight="1" x14ac:dyDescent="0.2">
      <c r="A1119" s="126" t="s">
        <v>6332</v>
      </c>
      <c r="B1119" s="20">
        <v>0</v>
      </c>
      <c r="C1119" s="20" t="str">
        <f>VLOOKUP(File2Modul(A1119),ModulVerantwortung,2,FALSE)</f>
        <v>winkho06</v>
      </c>
      <c r="D1119" s="20"/>
      <c r="E1119" s="109" t="s">
        <v>6332</v>
      </c>
      <c r="F1119" s="126"/>
      <c r="G1119" s="126"/>
      <c r="H1119" s="126"/>
      <c r="I1119" s="126"/>
      <c r="J1119" s="126"/>
      <c r="K1119" s="126"/>
      <c r="L1119" s="126"/>
      <c r="M1119" s="143"/>
      <c r="N1119" s="126"/>
      <c r="O1119" s="126">
        <f>IF(ISNUMBER(T1119),IF(T1119&lt;&gt;0,S1119/T1119,O$23),"")</f>
        <v>2.2222222222222223</v>
      </c>
      <c r="P1119">
        <f>IF(AND(ISNUMBER(AQ1119),ISNUMBER(AR1119)),IF(OR(AQ1119&lt;&gt;0,AR1119&lt;&gt;0),(T1119+BG1119)/(AQ1119+AR1119),P$23),"")</f>
        <v>14.258064516129032</v>
      </c>
      <c r="Q1119" s="126"/>
      <c r="R1119" s="126"/>
      <c r="S1119" s="126">
        <v>20</v>
      </c>
      <c r="T1119" s="126">
        <v>9</v>
      </c>
      <c r="U1119" s="126"/>
      <c r="V1119" s="126"/>
      <c r="W1119" s="126"/>
      <c r="X1119" s="126"/>
      <c r="Y1119" s="126"/>
      <c r="Z1119" s="126"/>
      <c r="AA1119" s="126"/>
      <c r="AB1119" s="126"/>
      <c r="AC1119" s="126"/>
      <c r="AD1119" s="126"/>
      <c r="AE1119" s="126"/>
      <c r="AF1119" s="126"/>
      <c r="AG1119" s="126"/>
      <c r="AH1119" s="126"/>
      <c r="AI1119" s="126"/>
      <c r="AJ1119" s="126" t="s">
        <v>3502</v>
      </c>
      <c r="AK1119" s="126">
        <v>2</v>
      </c>
      <c r="AL1119" s="126">
        <v>0</v>
      </c>
      <c r="AM1119" s="126">
        <v>3</v>
      </c>
      <c r="AN1119" s="126">
        <v>6</v>
      </c>
      <c r="AO1119" s="126" t="s">
        <v>3503</v>
      </c>
      <c r="AP1119" s="126">
        <v>14</v>
      </c>
      <c r="AQ1119" s="126">
        <v>16</v>
      </c>
      <c r="AR1119" s="126">
        <v>15</v>
      </c>
      <c r="AS1119" s="126">
        <v>471</v>
      </c>
      <c r="AT1119" s="126">
        <v>124</v>
      </c>
      <c r="AU1119" s="126">
        <v>123</v>
      </c>
      <c r="AV1119" s="126">
        <v>393</v>
      </c>
      <c r="AW1119" s="126">
        <v>36.46</v>
      </c>
      <c r="AX1119" s="126">
        <v>85076</v>
      </c>
      <c r="AY1119" s="126">
        <v>2333</v>
      </c>
      <c r="AZ1119" s="126">
        <v>14.18</v>
      </c>
      <c r="BA1119" s="126">
        <v>0.01</v>
      </c>
      <c r="BB1119" s="126">
        <v>99.92</v>
      </c>
      <c r="BC1119" s="126">
        <v>2</v>
      </c>
      <c r="BD1119" s="126">
        <v>172</v>
      </c>
      <c r="BE1119" s="126">
        <v>36</v>
      </c>
      <c r="BF1119" s="126">
        <v>36</v>
      </c>
      <c r="BG1119" s="126">
        <v>433</v>
      </c>
      <c r="BH1119" s="126">
        <v>14</v>
      </c>
      <c r="BI1119" s="126" t="s">
        <v>3504</v>
      </c>
      <c r="BJ1119" s="126">
        <v>0.378</v>
      </c>
      <c r="BK1119" s="126">
        <v>0.41799999999999998</v>
      </c>
      <c r="BL1119" s="126">
        <v>0.435</v>
      </c>
      <c r="BM1119" s="126">
        <v>1.7270000000000001</v>
      </c>
      <c r="BN1119" s="126">
        <v>1.8420000000000001</v>
      </c>
      <c r="BO1119" s="126">
        <v>1.9159999999999999</v>
      </c>
      <c r="BP1119" s="126" t="s">
        <v>3505</v>
      </c>
      <c r="BQ1119" s="126">
        <v>4.7869999999999999</v>
      </c>
      <c r="BR1119" s="126"/>
      <c r="BS1119" s="126"/>
      <c r="BT1119" s="126"/>
      <c r="BU1119" s="126"/>
      <c r="BV1119" s="126"/>
      <c r="BW1119" s="126"/>
      <c r="BX1119" s="126"/>
      <c r="BY1119" s="126"/>
      <c r="BZ1119" s="126"/>
      <c r="CA1119" s="126"/>
      <c r="CB1119" s="126"/>
      <c r="CC1119" s="126"/>
      <c r="CD1119" s="126"/>
      <c r="CE1119" s="126"/>
    </row>
    <row r="1120" spans="1:83" ht="11.25" customHeight="1" x14ac:dyDescent="0.2">
      <c r="A1120" s="126" t="s">
        <v>6334</v>
      </c>
      <c r="B1120" s="20">
        <v>254</v>
      </c>
      <c r="C1120" s="20" t="str">
        <f>VLOOKUP(File2Modul(A1120),ModulVerantwortung,2,FALSE)</f>
        <v>winkho06</v>
      </c>
      <c r="D1120" s="20"/>
      <c r="E1120" s="109" t="s">
        <v>4200</v>
      </c>
      <c r="F1120" s="126">
        <v>2</v>
      </c>
      <c r="G1120" s="126">
        <v>1</v>
      </c>
      <c r="H1120" s="126">
        <v>0</v>
      </c>
      <c r="I1120" s="126">
        <v>2</v>
      </c>
      <c r="J1120" s="126">
        <v>0</v>
      </c>
      <c r="K1120" s="126">
        <v>1</v>
      </c>
      <c r="L1120" s="126">
        <v>1</v>
      </c>
      <c r="M1120" s="143" t="s">
        <v>6335</v>
      </c>
      <c r="N1120" s="126">
        <v>4</v>
      </c>
      <c r="O1120" s="126"/>
      <c r="Q1120" s="126">
        <v>0</v>
      </c>
      <c r="R1120" s="126"/>
      <c r="S1120" s="126"/>
      <c r="T1120" s="126"/>
      <c r="U1120" s="126">
        <v>5</v>
      </c>
      <c r="V1120" s="126" t="s">
        <v>3885</v>
      </c>
      <c r="W1120" s="126">
        <v>1</v>
      </c>
      <c r="X1120" s="126">
        <v>3</v>
      </c>
      <c r="Y1120" s="126">
        <v>41</v>
      </c>
      <c r="Z1120" s="126">
        <v>0</v>
      </c>
      <c r="AA1120" s="126">
        <v>0</v>
      </c>
      <c r="AB1120" s="126">
        <v>0</v>
      </c>
      <c r="AC1120" s="126">
        <v>0</v>
      </c>
      <c r="AD1120" s="126">
        <v>0</v>
      </c>
      <c r="AE1120" s="126">
        <v>1</v>
      </c>
      <c r="AF1120" s="126">
        <v>0.4</v>
      </c>
      <c r="AG1120" s="126">
        <v>0</v>
      </c>
      <c r="AH1120" s="126">
        <v>1</v>
      </c>
      <c r="AI1120" s="126">
        <v>1</v>
      </c>
      <c r="AJ1120" s="126"/>
      <c r="AK1120" s="126"/>
      <c r="AL1120" s="126"/>
      <c r="AM1120" s="126"/>
      <c r="AN1120" s="126"/>
      <c r="AO1120" s="126"/>
      <c r="AP1120" s="126"/>
      <c r="AQ1120" s="126"/>
      <c r="AR1120" s="126"/>
      <c r="AS1120" s="126"/>
      <c r="AT1120" s="126"/>
      <c r="AU1120" s="126"/>
      <c r="AV1120" s="126"/>
      <c r="AW1120" s="126"/>
      <c r="AX1120" s="126"/>
      <c r="AY1120" s="126"/>
      <c r="AZ1120" s="126"/>
      <c r="BA1120" s="126"/>
      <c r="BB1120" s="126"/>
      <c r="BC1120" s="126"/>
      <c r="BD1120" s="126"/>
      <c r="BE1120" s="126"/>
      <c r="BF1120" s="126"/>
      <c r="BG1120" s="126"/>
      <c r="BH1120" s="126"/>
      <c r="BI1120" s="126"/>
      <c r="BJ1120" s="126"/>
      <c r="BK1120" s="126"/>
      <c r="BL1120" s="126"/>
      <c r="BM1120" s="126"/>
      <c r="BN1120" s="126"/>
      <c r="BO1120" s="126"/>
      <c r="BP1120" s="126"/>
      <c r="BQ1120" s="126"/>
      <c r="BR1120" s="126">
        <v>9</v>
      </c>
      <c r="BS1120" s="126">
        <v>11</v>
      </c>
      <c r="BT1120" s="126">
        <v>13</v>
      </c>
      <c r="BU1120" s="126"/>
      <c r="BV1120" s="126">
        <v>6</v>
      </c>
      <c r="BW1120" s="126">
        <v>5</v>
      </c>
      <c r="BX1120" s="126">
        <v>1</v>
      </c>
      <c r="BY1120" s="126">
        <v>0</v>
      </c>
      <c r="BZ1120" s="126">
        <v>38</v>
      </c>
      <c r="CA1120" s="126">
        <v>17</v>
      </c>
      <c r="CB1120" s="126"/>
      <c r="CC1120" s="126"/>
      <c r="CD1120" s="126"/>
      <c r="CE1120" s="126"/>
    </row>
    <row r="1121" spans="1:83" ht="11.25" customHeight="1" x14ac:dyDescent="0.2">
      <c r="A1121" s="126" t="s">
        <v>6334</v>
      </c>
      <c r="B1121" s="20">
        <v>308</v>
      </c>
      <c r="C1121" s="20" t="str">
        <f>VLOOKUP(File2Modul(A1121),ModulVerantwortung,2,FALSE)</f>
        <v>winkho06</v>
      </c>
      <c r="D1121" s="20"/>
      <c r="E1121" s="109" t="s">
        <v>4201</v>
      </c>
      <c r="F1121" s="126">
        <v>4</v>
      </c>
      <c r="G1121" s="126">
        <v>2</v>
      </c>
      <c r="H1121" s="126">
        <v>0</v>
      </c>
      <c r="I1121" s="126">
        <v>6</v>
      </c>
      <c r="J1121" s="126">
        <v>0</v>
      </c>
      <c r="K1121" s="126">
        <v>2</v>
      </c>
      <c r="L1121" s="126">
        <v>5</v>
      </c>
      <c r="M1121" s="143" t="s">
        <v>6336</v>
      </c>
      <c r="N1121" s="126">
        <v>9</v>
      </c>
      <c r="O1121" s="126"/>
      <c r="Q1121" s="126">
        <v>1</v>
      </c>
      <c r="R1121" s="126"/>
      <c r="S1121" s="126"/>
      <c r="T1121" s="126"/>
      <c r="U1121" s="126">
        <v>12</v>
      </c>
      <c r="V1121" s="126" t="s">
        <v>3767</v>
      </c>
      <c r="W1121" s="126">
        <v>5</v>
      </c>
      <c r="X1121" s="126">
        <v>9</v>
      </c>
      <c r="Y1121" s="126">
        <v>35</v>
      </c>
      <c r="Z1121" s="126">
        <v>0</v>
      </c>
      <c r="AA1121" s="126">
        <v>0</v>
      </c>
      <c r="AB1121" s="126">
        <v>0</v>
      </c>
      <c r="AC1121" s="126">
        <v>0</v>
      </c>
      <c r="AD1121" s="126">
        <v>0</v>
      </c>
      <c r="AE1121" s="126">
        <v>2</v>
      </c>
      <c r="AF1121" s="126">
        <v>0.5</v>
      </c>
      <c r="AG1121" s="126">
        <v>1</v>
      </c>
      <c r="AH1121" s="126">
        <v>0</v>
      </c>
      <c r="AI1121" s="126">
        <v>1</v>
      </c>
      <c r="AJ1121" s="126"/>
      <c r="AK1121" s="126"/>
      <c r="AL1121" s="126"/>
      <c r="AM1121" s="126"/>
      <c r="AN1121" s="126"/>
      <c r="AO1121" s="126"/>
      <c r="AP1121" s="126"/>
      <c r="AQ1121" s="126"/>
      <c r="AR1121" s="126"/>
      <c r="AS1121" s="126"/>
      <c r="AT1121" s="126"/>
      <c r="AU1121" s="126"/>
      <c r="AV1121" s="126"/>
      <c r="AW1121" s="126"/>
      <c r="AX1121" s="126"/>
      <c r="AY1121" s="126"/>
      <c r="AZ1121" s="126"/>
      <c r="BA1121" s="126"/>
      <c r="BB1121" s="126"/>
      <c r="BC1121" s="126"/>
      <c r="BD1121" s="126"/>
      <c r="BE1121" s="126"/>
      <c r="BF1121" s="126"/>
      <c r="BG1121" s="126"/>
      <c r="BH1121" s="126"/>
      <c r="BI1121" s="126"/>
      <c r="BJ1121" s="126"/>
      <c r="BK1121" s="126"/>
      <c r="BL1121" s="126"/>
      <c r="BM1121" s="126"/>
      <c r="BN1121" s="126"/>
      <c r="BO1121" s="126"/>
      <c r="BP1121" s="126"/>
      <c r="BQ1121" s="126"/>
      <c r="BR1121" s="126">
        <v>7</v>
      </c>
      <c r="BS1121" s="126">
        <v>10</v>
      </c>
      <c r="BT1121" s="126">
        <v>12</v>
      </c>
      <c r="BU1121" s="126"/>
      <c r="BV1121" s="126">
        <v>14</v>
      </c>
      <c r="BW1121" s="126">
        <v>11</v>
      </c>
      <c r="BX1121" s="126">
        <v>1</v>
      </c>
      <c r="BY1121" s="126">
        <v>0</v>
      </c>
      <c r="BZ1121" s="126">
        <v>76</v>
      </c>
      <c r="CA1121" s="126">
        <v>34</v>
      </c>
      <c r="CB1121" s="126"/>
      <c r="CC1121" s="126"/>
      <c r="CD1121" s="126"/>
      <c r="CE1121" s="126"/>
    </row>
    <row r="1122" spans="1:83" ht="11.25" customHeight="1" x14ac:dyDescent="0.2">
      <c r="A1122" s="126" t="s">
        <v>6334</v>
      </c>
      <c r="B1122" s="20">
        <v>358</v>
      </c>
      <c r="C1122" s="20" t="str">
        <f>VLOOKUP(File2Modul(A1122),ModulVerantwortung,2,FALSE)</f>
        <v>winkho06</v>
      </c>
      <c r="D1122" s="20"/>
      <c r="E1122" s="109" t="s">
        <v>4202</v>
      </c>
      <c r="F1122" s="126">
        <v>4</v>
      </c>
      <c r="G1122" s="126">
        <v>2</v>
      </c>
      <c r="H1122" s="126">
        <v>0</v>
      </c>
      <c r="I1122" s="126">
        <v>6</v>
      </c>
      <c r="J1122" s="126">
        <v>0</v>
      </c>
      <c r="K1122" s="126">
        <v>3</v>
      </c>
      <c r="L1122" s="126">
        <v>2</v>
      </c>
      <c r="M1122" s="143" t="s">
        <v>6337</v>
      </c>
      <c r="N1122" s="126">
        <v>9</v>
      </c>
      <c r="O1122" s="126"/>
      <c r="Q1122" s="126">
        <v>1</v>
      </c>
      <c r="R1122" s="126"/>
      <c r="S1122" s="126"/>
      <c r="T1122" s="126"/>
      <c r="U1122" s="126">
        <v>9</v>
      </c>
      <c r="V1122" s="126" t="s">
        <v>3598</v>
      </c>
      <c r="W1122" s="126">
        <v>2</v>
      </c>
      <c r="X1122" s="126">
        <v>6</v>
      </c>
      <c r="Y1122" s="126">
        <v>30</v>
      </c>
      <c r="Z1122" s="126">
        <v>0</v>
      </c>
      <c r="AA1122" s="126">
        <v>0</v>
      </c>
      <c r="AB1122" s="126">
        <v>0</v>
      </c>
      <c r="AC1122" s="126">
        <v>0</v>
      </c>
      <c r="AD1122" s="126">
        <v>0</v>
      </c>
      <c r="AE1122" s="126">
        <v>1</v>
      </c>
      <c r="AF1122" s="126">
        <v>0.67</v>
      </c>
      <c r="AG1122" s="126">
        <v>1</v>
      </c>
      <c r="AH1122" s="126">
        <v>1</v>
      </c>
      <c r="AI1122" s="126">
        <v>1</v>
      </c>
      <c r="AJ1122" s="126"/>
      <c r="AK1122" s="126"/>
      <c r="AL1122" s="126"/>
      <c r="AM1122" s="126"/>
      <c r="AN1122" s="126"/>
      <c r="AO1122" s="126"/>
      <c r="AP1122" s="126"/>
      <c r="AQ1122" s="126"/>
      <c r="AR1122" s="126"/>
      <c r="AS1122" s="126"/>
      <c r="AT1122" s="126"/>
      <c r="AU1122" s="126"/>
      <c r="AV1122" s="126"/>
      <c r="AW1122" s="126"/>
      <c r="AX1122" s="126"/>
      <c r="AY1122" s="126"/>
      <c r="AZ1122" s="126"/>
      <c r="BA1122" s="126"/>
      <c r="BB1122" s="126"/>
      <c r="BC1122" s="126"/>
      <c r="BD1122" s="126"/>
      <c r="BE1122" s="126"/>
      <c r="BF1122" s="126"/>
      <c r="BG1122" s="126"/>
      <c r="BH1122" s="126"/>
      <c r="BI1122" s="126"/>
      <c r="BJ1122" s="126"/>
      <c r="BK1122" s="126"/>
      <c r="BL1122" s="126"/>
      <c r="BM1122" s="126"/>
      <c r="BN1122" s="126"/>
      <c r="BO1122" s="126"/>
      <c r="BP1122" s="126"/>
      <c r="BQ1122" s="126"/>
      <c r="BR1122" s="126">
        <v>12</v>
      </c>
      <c r="BS1122" s="126">
        <v>16</v>
      </c>
      <c r="BT1122" s="126">
        <v>18</v>
      </c>
      <c r="BU1122" s="126"/>
      <c r="BV1122" s="126">
        <v>13</v>
      </c>
      <c r="BW1122" s="126">
        <v>10</v>
      </c>
      <c r="BX1122" s="126">
        <v>1</v>
      </c>
      <c r="BY1122" s="126">
        <v>0</v>
      </c>
      <c r="BZ1122" s="126">
        <v>105</v>
      </c>
      <c r="CA1122" s="126">
        <v>63</v>
      </c>
      <c r="CB1122" s="126"/>
      <c r="CC1122" s="126"/>
      <c r="CD1122" s="126"/>
      <c r="CE1122" s="126"/>
    </row>
    <row r="1123" spans="1:83" ht="11.25" customHeight="1" x14ac:dyDescent="0.2">
      <c r="A1123" s="126" t="s">
        <v>6334</v>
      </c>
      <c r="B1123" s="20">
        <v>400</v>
      </c>
      <c r="C1123" s="20" t="str">
        <f>VLOOKUP(File2Modul(A1123),ModulVerantwortung,2,FALSE)</f>
        <v>winkho06</v>
      </c>
      <c r="D1123" s="20"/>
      <c r="E1123" s="109" t="s">
        <v>4203</v>
      </c>
      <c r="F1123" s="126">
        <v>2</v>
      </c>
      <c r="G1123" s="126">
        <v>1</v>
      </c>
      <c r="H1123" s="126">
        <v>0</v>
      </c>
      <c r="I1123" s="126">
        <v>2</v>
      </c>
      <c r="J1123" s="126">
        <v>0</v>
      </c>
      <c r="K1123" s="126">
        <v>0</v>
      </c>
      <c r="L1123" s="126">
        <v>0</v>
      </c>
      <c r="M1123" s="143"/>
      <c r="N1123" s="126">
        <v>3</v>
      </c>
      <c r="O1123" s="126"/>
      <c r="Q1123" s="126">
        <v>0</v>
      </c>
      <c r="R1123" s="126"/>
      <c r="S1123" s="126"/>
      <c r="T1123" s="126"/>
      <c r="U1123" s="126">
        <v>3</v>
      </c>
      <c r="V1123" s="126" t="s">
        <v>3513</v>
      </c>
      <c r="W1123" s="126">
        <v>0</v>
      </c>
      <c r="X1123" s="126">
        <v>2</v>
      </c>
      <c r="Y1123" s="126">
        <v>12</v>
      </c>
      <c r="Z1123" s="126">
        <v>0</v>
      </c>
      <c r="AA1123" s="126">
        <v>0</v>
      </c>
      <c r="AB1123" s="126">
        <v>0</v>
      </c>
      <c r="AC1123" s="126">
        <v>0</v>
      </c>
      <c r="AD1123" s="126">
        <v>0</v>
      </c>
      <c r="AE1123" s="126">
        <v>1</v>
      </c>
      <c r="AF1123" s="126">
        <v>0.67</v>
      </c>
      <c r="AG1123" s="126">
        <v>0</v>
      </c>
      <c r="AH1123" s="126">
        <v>0</v>
      </c>
      <c r="AI1123" s="126">
        <v>1</v>
      </c>
      <c r="AJ1123" s="126"/>
      <c r="AK1123" s="126"/>
      <c r="AL1123" s="126"/>
      <c r="AM1123" s="126"/>
      <c r="AN1123" s="126"/>
      <c r="AO1123" s="126"/>
      <c r="AP1123" s="126"/>
      <c r="AQ1123" s="126"/>
      <c r="AR1123" s="126"/>
      <c r="AS1123" s="126"/>
      <c r="AT1123" s="126"/>
      <c r="AU1123" s="126"/>
      <c r="AV1123" s="126"/>
      <c r="AW1123" s="126"/>
      <c r="AX1123" s="126"/>
      <c r="AY1123" s="126"/>
      <c r="AZ1123" s="126"/>
      <c r="BA1123" s="126"/>
      <c r="BB1123" s="126"/>
      <c r="BC1123" s="126"/>
      <c r="BD1123" s="126"/>
      <c r="BE1123" s="126"/>
      <c r="BF1123" s="126"/>
      <c r="BG1123" s="126"/>
      <c r="BH1123" s="126"/>
      <c r="BI1123" s="126"/>
      <c r="BJ1123" s="126"/>
      <c r="BK1123" s="126"/>
      <c r="BL1123" s="126"/>
      <c r="BM1123" s="126"/>
      <c r="BN1123" s="126"/>
      <c r="BO1123" s="126"/>
      <c r="BP1123" s="126"/>
      <c r="BQ1123" s="126"/>
      <c r="BR1123" s="126">
        <v>10</v>
      </c>
      <c r="BS1123" s="126">
        <v>12</v>
      </c>
      <c r="BT1123" s="126">
        <v>16</v>
      </c>
      <c r="BU1123" s="126"/>
      <c r="BV1123" s="126">
        <v>5</v>
      </c>
      <c r="BW1123" s="126">
        <v>4</v>
      </c>
      <c r="BX1123" s="126">
        <v>1</v>
      </c>
      <c r="BY1123" s="126">
        <v>0</v>
      </c>
      <c r="BZ1123" s="126">
        <v>35</v>
      </c>
      <c r="CA1123" s="126">
        <v>15</v>
      </c>
      <c r="CB1123" s="126"/>
      <c r="CC1123" s="126"/>
      <c r="CD1123" s="126"/>
      <c r="CE1123" s="126"/>
    </row>
    <row r="1124" spans="1:83" ht="11.25" customHeight="1" x14ac:dyDescent="0.2">
      <c r="A1124" s="126" t="s">
        <v>6334</v>
      </c>
      <c r="B1124" s="20">
        <v>423</v>
      </c>
      <c r="C1124" s="20" t="str">
        <f>VLOOKUP(File2Modul(A1124),ModulVerantwortung,2,FALSE)</f>
        <v>winkho06</v>
      </c>
      <c r="D1124" s="20"/>
      <c r="E1124" s="109" t="s">
        <v>4204</v>
      </c>
      <c r="F1124" s="126">
        <v>1</v>
      </c>
      <c r="G1124" s="126">
        <v>0</v>
      </c>
      <c r="H1124" s="126">
        <v>0</v>
      </c>
      <c r="I1124" s="126">
        <v>1</v>
      </c>
      <c r="J1124" s="126">
        <v>0</v>
      </c>
      <c r="K1124" s="126">
        <v>0</v>
      </c>
      <c r="L1124" s="126">
        <v>1</v>
      </c>
      <c r="M1124" s="143" t="s">
        <v>6338</v>
      </c>
      <c r="N1124" s="126">
        <v>2</v>
      </c>
      <c r="O1124" s="126"/>
      <c r="Q1124" s="126">
        <v>0</v>
      </c>
      <c r="R1124" s="126"/>
      <c r="S1124" s="126"/>
      <c r="T1124" s="126"/>
      <c r="U1124" s="126">
        <v>2</v>
      </c>
      <c r="V1124" s="126" t="s">
        <v>3507</v>
      </c>
      <c r="W1124" s="126">
        <v>2</v>
      </c>
      <c r="X1124" s="126">
        <v>3</v>
      </c>
      <c r="Y1124" s="126">
        <v>4</v>
      </c>
      <c r="Z1124" s="126">
        <v>0</v>
      </c>
      <c r="AA1124" s="126">
        <v>0</v>
      </c>
      <c r="AB1124" s="126">
        <v>0</v>
      </c>
      <c r="AC1124" s="126">
        <v>0</v>
      </c>
      <c r="AD1124" s="126">
        <v>0</v>
      </c>
      <c r="AE1124" s="126">
        <v>0</v>
      </c>
      <c r="AF1124" s="126">
        <v>0.5</v>
      </c>
      <c r="AG1124" s="126">
        <v>0</v>
      </c>
      <c r="AH1124" s="126">
        <v>0</v>
      </c>
      <c r="AI1124" s="126">
        <v>1</v>
      </c>
      <c r="AJ1124" s="126"/>
      <c r="AK1124" s="126"/>
      <c r="AL1124" s="126"/>
      <c r="AM1124" s="126"/>
      <c r="AN1124" s="126"/>
      <c r="AO1124" s="126"/>
      <c r="AP1124" s="126"/>
      <c r="AQ1124" s="126"/>
      <c r="AR1124" s="126"/>
      <c r="AS1124" s="126"/>
      <c r="AT1124" s="126"/>
      <c r="AU1124" s="126"/>
      <c r="AV1124" s="126"/>
      <c r="AW1124" s="126"/>
      <c r="AX1124" s="126"/>
      <c r="AY1124" s="126"/>
      <c r="AZ1124" s="126"/>
      <c r="BA1124" s="126"/>
      <c r="BB1124" s="126"/>
      <c r="BC1124" s="126"/>
      <c r="BD1124" s="126"/>
      <c r="BE1124" s="126"/>
      <c r="BF1124" s="126"/>
      <c r="BG1124" s="126"/>
      <c r="BH1124" s="126"/>
      <c r="BI1124" s="126"/>
      <c r="BJ1124" s="126"/>
      <c r="BK1124" s="126"/>
      <c r="BL1124" s="126"/>
      <c r="BM1124" s="126"/>
      <c r="BN1124" s="126"/>
      <c r="BO1124" s="126"/>
      <c r="BP1124" s="126"/>
      <c r="BQ1124" s="126"/>
      <c r="BR1124" s="126">
        <v>8</v>
      </c>
      <c r="BS1124" s="126">
        <v>8</v>
      </c>
      <c r="BT1124" s="126">
        <v>8</v>
      </c>
      <c r="BU1124" s="126"/>
      <c r="BV1124" s="126">
        <v>2</v>
      </c>
      <c r="BW1124" s="126">
        <v>2</v>
      </c>
      <c r="BX1124" s="126">
        <v>1</v>
      </c>
      <c r="BY1124" s="126">
        <v>0</v>
      </c>
      <c r="BZ1124" s="126">
        <v>10</v>
      </c>
      <c r="CA1124" s="126">
        <v>6</v>
      </c>
      <c r="CB1124" s="126"/>
      <c r="CC1124" s="126"/>
      <c r="CD1124" s="126"/>
      <c r="CE1124" s="126"/>
    </row>
    <row r="1125" spans="1:83" ht="11.25" customHeight="1" x14ac:dyDescent="0.2">
      <c r="A1125" s="126" t="s">
        <v>6334</v>
      </c>
      <c r="B1125" s="20">
        <v>443</v>
      </c>
      <c r="C1125" s="20" t="str">
        <f>VLOOKUP(File2Modul(A1125),ModulVerantwortung,2,FALSE)</f>
        <v>winkho06</v>
      </c>
      <c r="D1125" s="20"/>
      <c r="E1125" s="109" t="s">
        <v>4205</v>
      </c>
      <c r="F1125" s="126">
        <v>5</v>
      </c>
      <c r="G1125" s="126">
        <v>3</v>
      </c>
      <c r="H1125" s="126">
        <v>0</v>
      </c>
      <c r="I1125" s="126">
        <v>8</v>
      </c>
      <c r="J1125" s="126">
        <v>0</v>
      </c>
      <c r="K1125" s="126">
        <v>3</v>
      </c>
      <c r="L1125" s="126">
        <v>3</v>
      </c>
      <c r="M1125" s="143" t="s">
        <v>6339</v>
      </c>
      <c r="N1125" s="126">
        <v>16</v>
      </c>
      <c r="O1125" s="126"/>
      <c r="Q1125" s="126">
        <v>0</v>
      </c>
      <c r="R1125" s="126"/>
      <c r="S1125" s="126"/>
      <c r="T1125" s="126"/>
      <c r="U1125" s="126">
        <v>18</v>
      </c>
      <c r="V1125" s="126" t="s">
        <v>3893</v>
      </c>
      <c r="W1125" s="126">
        <v>6</v>
      </c>
      <c r="X1125" s="126">
        <v>11</v>
      </c>
      <c r="Y1125" s="126">
        <v>62</v>
      </c>
      <c r="Z1125" s="126">
        <v>0</v>
      </c>
      <c r="AA1125" s="126">
        <v>0</v>
      </c>
      <c r="AB1125" s="126">
        <v>0</v>
      </c>
      <c r="AC1125" s="126">
        <v>0</v>
      </c>
      <c r="AD1125" s="126">
        <v>0</v>
      </c>
      <c r="AE1125" s="126">
        <v>1</v>
      </c>
      <c r="AF1125" s="126">
        <v>0.44</v>
      </c>
      <c r="AG1125" s="126">
        <v>1</v>
      </c>
      <c r="AH1125" s="126">
        <v>2</v>
      </c>
      <c r="AI1125" s="126">
        <v>1</v>
      </c>
      <c r="AJ1125" s="126"/>
      <c r="AK1125" s="126"/>
      <c r="AL1125" s="126"/>
      <c r="AM1125" s="126"/>
      <c r="AN1125" s="126"/>
      <c r="AO1125" s="126"/>
      <c r="AP1125" s="126"/>
      <c r="AQ1125" s="126"/>
      <c r="AR1125" s="126"/>
      <c r="AS1125" s="126"/>
      <c r="AT1125" s="126"/>
      <c r="AU1125" s="126"/>
      <c r="AV1125" s="126"/>
      <c r="AW1125" s="126"/>
      <c r="AX1125" s="126"/>
      <c r="AY1125" s="126"/>
      <c r="AZ1125" s="126"/>
      <c r="BA1125" s="126"/>
      <c r="BB1125" s="126"/>
      <c r="BC1125" s="126"/>
      <c r="BD1125" s="126"/>
      <c r="BE1125" s="126"/>
      <c r="BF1125" s="126"/>
      <c r="BG1125" s="126"/>
      <c r="BH1125" s="126"/>
      <c r="BI1125" s="126"/>
      <c r="BJ1125" s="126"/>
      <c r="BK1125" s="126"/>
      <c r="BL1125" s="126"/>
      <c r="BM1125" s="126"/>
      <c r="BN1125" s="126"/>
      <c r="BO1125" s="126"/>
      <c r="BP1125" s="126"/>
      <c r="BQ1125" s="126"/>
      <c r="BR1125" s="126">
        <v>5</v>
      </c>
      <c r="BS1125" s="126">
        <v>8</v>
      </c>
      <c r="BT1125" s="126">
        <v>8</v>
      </c>
      <c r="BU1125" s="126"/>
      <c r="BV1125" s="126">
        <v>23</v>
      </c>
      <c r="BW1125" s="126">
        <v>17</v>
      </c>
      <c r="BX1125" s="126">
        <v>1</v>
      </c>
      <c r="BY1125" s="126">
        <v>0</v>
      </c>
      <c r="BZ1125" s="126">
        <v>89</v>
      </c>
      <c r="CA1125" s="126">
        <v>47</v>
      </c>
      <c r="CB1125" s="126"/>
      <c r="CC1125" s="126"/>
      <c r="CD1125" s="126"/>
      <c r="CE1125" s="126"/>
    </row>
    <row r="1126" spans="1:83" ht="11.25" customHeight="1" x14ac:dyDescent="0.2">
      <c r="A1126" s="126" t="s">
        <v>6334</v>
      </c>
      <c r="B1126" s="20">
        <v>518</v>
      </c>
      <c r="C1126" s="20" t="str">
        <f>VLOOKUP(File2Modul(A1126),ModulVerantwortung,2,FALSE)</f>
        <v>winkho06</v>
      </c>
      <c r="D1126" s="20"/>
      <c r="E1126" s="109" t="s">
        <v>4206</v>
      </c>
      <c r="F1126" s="126">
        <v>2</v>
      </c>
      <c r="G1126" s="126">
        <v>1</v>
      </c>
      <c r="H1126" s="126">
        <v>0</v>
      </c>
      <c r="I1126" s="126">
        <v>2</v>
      </c>
      <c r="J1126" s="126">
        <v>0</v>
      </c>
      <c r="K1126" s="126">
        <v>1</v>
      </c>
      <c r="L1126" s="126">
        <v>4</v>
      </c>
      <c r="M1126" s="143" t="s">
        <v>6340</v>
      </c>
      <c r="N1126" s="126">
        <v>6</v>
      </c>
      <c r="O1126" s="126"/>
      <c r="Q1126" s="126">
        <v>1</v>
      </c>
      <c r="R1126" s="126"/>
      <c r="S1126" s="126"/>
      <c r="T1126" s="126"/>
      <c r="U1126" s="126">
        <v>6</v>
      </c>
      <c r="V1126" s="126" t="s">
        <v>3513</v>
      </c>
      <c r="W1126" s="126">
        <v>4</v>
      </c>
      <c r="X1126" s="126">
        <v>6</v>
      </c>
      <c r="Y1126" s="126">
        <v>19</v>
      </c>
      <c r="Z1126" s="126">
        <v>0</v>
      </c>
      <c r="AA1126" s="126">
        <v>0</v>
      </c>
      <c r="AB1126" s="126">
        <v>0</v>
      </c>
      <c r="AC1126" s="126">
        <v>0</v>
      </c>
      <c r="AD1126" s="126">
        <v>0</v>
      </c>
      <c r="AE1126" s="126">
        <v>0</v>
      </c>
      <c r="AF1126" s="126">
        <v>0.33</v>
      </c>
      <c r="AG1126" s="126">
        <v>0</v>
      </c>
      <c r="AH1126" s="126">
        <v>0</v>
      </c>
      <c r="AI1126" s="126">
        <v>1</v>
      </c>
      <c r="AJ1126" s="126"/>
      <c r="AK1126" s="126"/>
      <c r="AL1126" s="126"/>
      <c r="AM1126" s="126"/>
      <c r="AN1126" s="126"/>
      <c r="AO1126" s="126"/>
      <c r="AP1126" s="126"/>
      <c r="AQ1126" s="126"/>
      <c r="AR1126" s="126"/>
      <c r="AS1126" s="126"/>
      <c r="AT1126" s="126"/>
      <c r="AU1126" s="126"/>
      <c r="AV1126" s="126"/>
      <c r="AW1126" s="126"/>
      <c r="AX1126" s="126"/>
      <c r="AY1126" s="126"/>
      <c r="AZ1126" s="126"/>
      <c r="BA1126" s="126"/>
      <c r="BB1126" s="126"/>
      <c r="BC1126" s="126"/>
      <c r="BD1126" s="126"/>
      <c r="BE1126" s="126"/>
      <c r="BF1126" s="126"/>
      <c r="BG1126" s="126"/>
      <c r="BH1126" s="126"/>
      <c r="BI1126" s="126"/>
      <c r="BJ1126" s="126"/>
      <c r="BK1126" s="126"/>
      <c r="BL1126" s="126"/>
      <c r="BM1126" s="126"/>
      <c r="BN1126" s="126"/>
      <c r="BO1126" s="126"/>
      <c r="BP1126" s="126"/>
      <c r="BQ1126" s="126"/>
      <c r="BR1126" s="126">
        <v>5</v>
      </c>
      <c r="BS1126" s="126">
        <v>5</v>
      </c>
      <c r="BT1126" s="126">
        <v>5</v>
      </c>
      <c r="BU1126" s="126"/>
      <c r="BV1126" s="126">
        <v>7</v>
      </c>
      <c r="BW1126" s="126">
        <v>6</v>
      </c>
      <c r="BX1126" s="126">
        <v>1</v>
      </c>
      <c r="BY1126" s="126">
        <v>0</v>
      </c>
      <c r="BZ1126" s="126">
        <v>24</v>
      </c>
      <c r="CA1126" s="126">
        <v>11</v>
      </c>
      <c r="CB1126" s="126"/>
      <c r="CC1126" s="126"/>
      <c r="CD1126" s="126"/>
      <c r="CE1126" s="126"/>
    </row>
    <row r="1127" spans="1:83" ht="11.25" customHeight="1" x14ac:dyDescent="0.2">
      <c r="A1127" s="126" t="s">
        <v>6334</v>
      </c>
      <c r="B1127" s="20">
        <v>547</v>
      </c>
      <c r="C1127" s="20" t="str">
        <f>VLOOKUP(File2Modul(A1127),ModulVerantwortung,2,FALSE)</f>
        <v>winkho06</v>
      </c>
      <c r="D1127" s="20"/>
      <c r="E1127" s="109" t="s">
        <v>4207</v>
      </c>
      <c r="F1127" s="126">
        <v>2</v>
      </c>
      <c r="G1127" s="126">
        <v>1</v>
      </c>
      <c r="H1127" s="126">
        <v>0</v>
      </c>
      <c r="I1127" s="126">
        <v>2</v>
      </c>
      <c r="J1127" s="126">
        <v>0</v>
      </c>
      <c r="K1127" s="126">
        <v>0</v>
      </c>
      <c r="L1127" s="126">
        <v>4</v>
      </c>
      <c r="M1127" s="143" t="s">
        <v>6341</v>
      </c>
      <c r="N1127" s="126">
        <v>6</v>
      </c>
      <c r="O1127" s="126"/>
      <c r="Q1127" s="126">
        <v>1</v>
      </c>
      <c r="R1127" s="126"/>
      <c r="S1127" s="126"/>
      <c r="T1127" s="126"/>
      <c r="U1127" s="126">
        <v>6</v>
      </c>
      <c r="V1127" s="126" t="s">
        <v>3513</v>
      </c>
      <c r="W1127" s="126">
        <v>4</v>
      </c>
      <c r="X1127" s="126">
        <v>6</v>
      </c>
      <c r="Y1127" s="126">
        <v>17</v>
      </c>
      <c r="Z1127" s="126">
        <v>0</v>
      </c>
      <c r="AA1127" s="126">
        <v>0</v>
      </c>
      <c r="AB1127" s="126">
        <v>0</v>
      </c>
      <c r="AC1127" s="126">
        <v>0</v>
      </c>
      <c r="AD1127" s="126">
        <v>0</v>
      </c>
      <c r="AE1127" s="126">
        <v>0</v>
      </c>
      <c r="AF1127" s="126">
        <v>0.33</v>
      </c>
      <c r="AG1127" s="126">
        <v>0</v>
      </c>
      <c r="AH1127" s="126">
        <v>0</v>
      </c>
      <c r="AI1127" s="126">
        <v>1</v>
      </c>
      <c r="AJ1127" s="126"/>
      <c r="AK1127" s="126"/>
      <c r="AL1127" s="126"/>
      <c r="AM1127" s="126"/>
      <c r="AN1127" s="126"/>
      <c r="AO1127" s="126"/>
      <c r="AP1127" s="126"/>
      <c r="AQ1127" s="126"/>
      <c r="AR1127" s="126"/>
      <c r="AS1127" s="126"/>
      <c r="AT1127" s="126"/>
      <c r="AU1127" s="126"/>
      <c r="AV1127" s="126"/>
      <c r="AW1127" s="126"/>
      <c r="AX1127" s="126"/>
      <c r="AY1127" s="126"/>
      <c r="AZ1127" s="126"/>
      <c r="BA1127" s="126"/>
      <c r="BB1127" s="126"/>
      <c r="BC1127" s="126"/>
      <c r="BD1127" s="126"/>
      <c r="BE1127" s="126"/>
      <c r="BF1127" s="126"/>
      <c r="BG1127" s="126"/>
      <c r="BH1127" s="126"/>
      <c r="BI1127" s="126"/>
      <c r="BJ1127" s="126"/>
      <c r="BK1127" s="126"/>
      <c r="BL1127" s="126"/>
      <c r="BM1127" s="126"/>
      <c r="BN1127" s="126"/>
      <c r="BO1127" s="126"/>
      <c r="BP1127" s="126"/>
      <c r="BQ1127" s="126"/>
      <c r="BR1127" s="126">
        <v>4</v>
      </c>
      <c r="BS1127" s="126">
        <v>5</v>
      </c>
      <c r="BT1127" s="126">
        <v>5</v>
      </c>
      <c r="BU1127" s="126"/>
      <c r="BV1127" s="126">
        <v>7</v>
      </c>
      <c r="BW1127" s="126">
        <v>6</v>
      </c>
      <c r="BX1127" s="126">
        <v>1</v>
      </c>
      <c r="BY1127" s="126">
        <v>0</v>
      </c>
      <c r="BZ1127" s="126">
        <v>22</v>
      </c>
      <c r="CA1127" s="126">
        <v>9</v>
      </c>
      <c r="CB1127" s="126"/>
      <c r="CC1127" s="126"/>
      <c r="CD1127" s="126"/>
      <c r="CE1127" s="126"/>
    </row>
    <row r="1128" spans="1:83" ht="11.25" customHeight="1" x14ac:dyDescent="0.2">
      <c r="A1128" s="126" t="s">
        <v>6334</v>
      </c>
      <c r="B1128" s="20">
        <v>580</v>
      </c>
      <c r="C1128" s="20" t="str">
        <f>VLOOKUP(File2Modul(A1128),ModulVerantwortung,2,FALSE)</f>
        <v>winkho06</v>
      </c>
      <c r="D1128" s="20"/>
      <c r="E1128" s="109" t="s">
        <v>4208</v>
      </c>
      <c r="F1128" s="126">
        <v>2</v>
      </c>
      <c r="G1128" s="126">
        <v>1</v>
      </c>
      <c r="H1128" s="126">
        <v>0</v>
      </c>
      <c r="I1128" s="126">
        <v>2</v>
      </c>
      <c r="J1128" s="126">
        <v>0</v>
      </c>
      <c r="K1128" s="126">
        <v>2</v>
      </c>
      <c r="L1128" s="126">
        <v>4</v>
      </c>
      <c r="M1128" s="143" t="s">
        <v>6342</v>
      </c>
      <c r="N1128" s="126">
        <v>5</v>
      </c>
      <c r="O1128" s="126"/>
      <c r="Q1128" s="126">
        <v>0</v>
      </c>
      <c r="R1128" s="126"/>
      <c r="S1128" s="126"/>
      <c r="T1128" s="126"/>
      <c r="U1128" s="126">
        <v>6</v>
      </c>
      <c r="V1128" s="126" t="s">
        <v>3885</v>
      </c>
      <c r="W1128" s="126">
        <v>4</v>
      </c>
      <c r="X1128" s="126">
        <v>6</v>
      </c>
      <c r="Y1128" s="126">
        <v>15</v>
      </c>
      <c r="Z1128" s="126">
        <v>0</v>
      </c>
      <c r="AA1128" s="126">
        <v>0</v>
      </c>
      <c r="AB1128" s="126">
        <v>0</v>
      </c>
      <c r="AC1128" s="126">
        <v>0</v>
      </c>
      <c r="AD1128" s="126">
        <v>0</v>
      </c>
      <c r="AE1128" s="126">
        <v>0</v>
      </c>
      <c r="AF1128" s="126">
        <v>0.33</v>
      </c>
      <c r="AG1128" s="126">
        <v>0</v>
      </c>
      <c r="AH1128" s="126">
        <v>1</v>
      </c>
      <c r="AI1128" s="126">
        <v>1</v>
      </c>
      <c r="AJ1128" s="126"/>
      <c r="AK1128" s="126"/>
      <c r="AL1128" s="126"/>
      <c r="AM1128" s="126"/>
      <c r="AN1128" s="126"/>
      <c r="AO1128" s="126"/>
      <c r="AP1128" s="126"/>
      <c r="AQ1128" s="126"/>
      <c r="AR1128" s="126"/>
      <c r="AS1128" s="126"/>
      <c r="AT1128" s="126"/>
      <c r="AU1128" s="126"/>
      <c r="AV1128" s="126"/>
      <c r="AW1128" s="126"/>
      <c r="AX1128" s="126"/>
      <c r="AY1128" s="126"/>
      <c r="AZ1128" s="126"/>
      <c r="BA1128" s="126"/>
      <c r="BB1128" s="126"/>
      <c r="BC1128" s="126"/>
      <c r="BD1128" s="126"/>
      <c r="BE1128" s="126"/>
      <c r="BF1128" s="126"/>
      <c r="BG1128" s="126"/>
      <c r="BH1128" s="126"/>
      <c r="BI1128" s="126"/>
      <c r="BJ1128" s="126"/>
      <c r="BK1128" s="126"/>
      <c r="BL1128" s="126"/>
      <c r="BM1128" s="126"/>
      <c r="BN1128" s="126"/>
      <c r="BO1128" s="126"/>
      <c r="BP1128" s="126"/>
      <c r="BQ1128" s="126"/>
      <c r="BR1128" s="126">
        <v>6</v>
      </c>
      <c r="BS1128" s="126">
        <v>9</v>
      </c>
      <c r="BT1128" s="126">
        <v>9</v>
      </c>
      <c r="BU1128" s="126"/>
      <c r="BV1128" s="126">
        <v>7</v>
      </c>
      <c r="BW1128" s="126">
        <v>5</v>
      </c>
      <c r="BX1128" s="126">
        <v>1</v>
      </c>
      <c r="BY1128" s="126">
        <v>0</v>
      </c>
      <c r="BZ1128" s="126">
        <v>33</v>
      </c>
      <c r="CA1128" s="126">
        <v>13</v>
      </c>
      <c r="CB1128" s="126"/>
      <c r="CC1128" s="126"/>
      <c r="CD1128" s="126"/>
      <c r="CE1128" s="126"/>
    </row>
    <row r="1129" spans="1:83" ht="11.25" customHeight="1" x14ac:dyDescent="0.2">
      <c r="A1129" s="126" t="s">
        <v>6334</v>
      </c>
      <c r="B1129" s="20">
        <v>606</v>
      </c>
      <c r="C1129" s="20" t="str">
        <f>VLOOKUP(File2Modul(A1129),ModulVerantwortung,2,FALSE)</f>
        <v>winkho06</v>
      </c>
      <c r="D1129" s="20"/>
      <c r="E1129" s="109" t="s">
        <v>4209</v>
      </c>
      <c r="F1129" s="126">
        <v>8</v>
      </c>
      <c r="G1129" s="126">
        <v>2</v>
      </c>
      <c r="H1129" s="126">
        <v>0</v>
      </c>
      <c r="I1129" s="126">
        <v>54</v>
      </c>
      <c r="J1129" s="126">
        <v>0</v>
      </c>
      <c r="K1129" s="126">
        <v>0</v>
      </c>
      <c r="L1129" s="126">
        <v>5</v>
      </c>
      <c r="M1129" s="143" t="s">
        <v>6343</v>
      </c>
      <c r="N1129" s="126">
        <v>20</v>
      </c>
      <c r="O1129" s="126"/>
      <c r="Q1129" s="126">
        <v>1</v>
      </c>
      <c r="R1129" s="126"/>
      <c r="S1129" s="126"/>
      <c r="T1129" s="126"/>
      <c r="U1129" s="126">
        <v>21</v>
      </c>
      <c r="V1129" s="126" t="s">
        <v>3810</v>
      </c>
      <c r="W1129" s="126">
        <v>13</v>
      </c>
      <c r="X1129" s="126">
        <v>21</v>
      </c>
      <c r="Y1129" s="126">
        <v>76</v>
      </c>
      <c r="Z1129" s="126">
        <v>0</v>
      </c>
      <c r="AA1129" s="126">
        <v>0</v>
      </c>
      <c r="AB1129" s="126">
        <v>0</v>
      </c>
      <c r="AC1129" s="126">
        <v>0</v>
      </c>
      <c r="AD1129" s="126">
        <v>0</v>
      </c>
      <c r="AE1129" s="126">
        <v>1</v>
      </c>
      <c r="AF1129" s="126">
        <v>2.57</v>
      </c>
      <c r="AG1129" s="126">
        <v>2</v>
      </c>
      <c r="AH1129" s="126">
        <v>0</v>
      </c>
      <c r="AI1129" s="126">
        <v>1</v>
      </c>
      <c r="AJ1129" s="126"/>
      <c r="AK1129" s="126"/>
      <c r="AL1129" s="126"/>
      <c r="AM1129" s="126"/>
      <c r="AN1129" s="126"/>
      <c r="AO1129" s="126"/>
      <c r="AP1129" s="126"/>
      <c r="AQ1129" s="126"/>
      <c r="AR1129" s="126"/>
      <c r="AS1129" s="126"/>
      <c r="AT1129" s="126"/>
      <c r="AU1129" s="126"/>
      <c r="AV1129" s="126"/>
      <c r="AW1129" s="126"/>
      <c r="AX1129" s="126"/>
      <c r="AY1129" s="126"/>
      <c r="AZ1129" s="126"/>
      <c r="BA1129" s="126"/>
      <c r="BB1129" s="126"/>
      <c r="BC1129" s="126"/>
      <c r="BD1129" s="126"/>
      <c r="BE1129" s="126"/>
      <c r="BF1129" s="126"/>
      <c r="BG1129" s="126"/>
      <c r="BH1129" s="126"/>
      <c r="BI1129" s="126"/>
      <c r="BJ1129" s="126"/>
      <c r="BK1129" s="126"/>
      <c r="BL1129" s="126"/>
      <c r="BM1129" s="126"/>
      <c r="BN1129" s="126"/>
      <c r="BO1129" s="126"/>
      <c r="BP1129" s="126"/>
      <c r="BQ1129" s="126"/>
      <c r="BR1129" s="126">
        <v>6</v>
      </c>
      <c r="BS1129" s="126">
        <v>8</v>
      </c>
      <c r="BT1129" s="126">
        <v>8</v>
      </c>
      <c r="BU1129" s="126"/>
      <c r="BV1129" s="126">
        <v>28</v>
      </c>
      <c r="BW1129" s="126">
        <v>21</v>
      </c>
      <c r="BX1129" s="126">
        <v>1</v>
      </c>
      <c r="BY1129" s="126">
        <v>0</v>
      </c>
      <c r="BZ1129" s="126">
        <v>112</v>
      </c>
      <c r="CA1129" s="126">
        <v>61</v>
      </c>
      <c r="CB1129" s="126"/>
      <c r="CC1129" s="126"/>
      <c r="CD1129" s="126"/>
      <c r="CE1129" s="126"/>
    </row>
    <row r="1130" spans="1:83" ht="11.25" customHeight="1" x14ac:dyDescent="0.2">
      <c r="A1130" s="126" t="s">
        <v>6334</v>
      </c>
      <c r="B1130" s="20">
        <v>693</v>
      </c>
      <c r="C1130" s="20" t="str">
        <f>VLOOKUP(File2Modul(A1130),ModulVerantwortung,2,FALSE)</f>
        <v>winkho06</v>
      </c>
      <c r="D1130" s="20"/>
      <c r="E1130" s="109" t="s">
        <v>4210</v>
      </c>
      <c r="F1130" s="126">
        <v>3</v>
      </c>
      <c r="G1130" s="126">
        <v>1</v>
      </c>
      <c r="H1130" s="126">
        <v>0</v>
      </c>
      <c r="I1130" s="126">
        <v>4</v>
      </c>
      <c r="J1130" s="126">
        <v>0</v>
      </c>
      <c r="K1130" s="126">
        <v>0</v>
      </c>
      <c r="L1130" s="126">
        <v>3</v>
      </c>
      <c r="M1130" s="143" t="s">
        <v>6344</v>
      </c>
      <c r="N1130" s="126">
        <v>8</v>
      </c>
      <c r="O1130" s="126"/>
      <c r="Q1130" s="126">
        <v>0</v>
      </c>
      <c r="R1130" s="126"/>
      <c r="S1130" s="126"/>
      <c r="T1130" s="126"/>
      <c r="U1130" s="126">
        <v>9</v>
      </c>
      <c r="V1130" s="126" t="s">
        <v>3516</v>
      </c>
      <c r="W1130" s="126">
        <v>4</v>
      </c>
      <c r="X1130" s="126">
        <v>7</v>
      </c>
      <c r="Y1130" s="126">
        <v>27</v>
      </c>
      <c r="Z1130" s="126">
        <v>0</v>
      </c>
      <c r="AA1130" s="126">
        <v>0</v>
      </c>
      <c r="AB1130" s="126">
        <v>0</v>
      </c>
      <c r="AC1130" s="126">
        <v>0</v>
      </c>
      <c r="AD1130" s="126">
        <v>0</v>
      </c>
      <c r="AE1130" s="126">
        <v>0</v>
      </c>
      <c r="AF1130" s="126">
        <v>0.44</v>
      </c>
      <c r="AG1130" s="126">
        <v>1</v>
      </c>
      <c r="AH1130" s="126">
        <v>0</v>
      </c>
      <c r="AI1130" s="126">
        <v>1</v>
      </c>
      <c r="AJ1130" s="126"/>
      <c r="AK1130" s="126"/>
      <c r="AL1130" s="126"/>
      <c r="AM1130" s="126"/>
      <c r="AN1130" s="126"/>
      <c r="AO1130" s="126"/>
      <c r="AP1130" s="126"/>
      <c r="AQ1130" s="126"/>
      <c r="AR1130" s="126"/>
      <c r="AS1130" s="126"/>
      <c r="AT1130" s="126"/>
      <c r="AU1130" s="126"/>
      <c r="AV1130" s="126"/>
      <c r="AW1130" s="126"/>
      <c r="AX1130" s="126"/>
      <c r="AY1130" s="126"/>
      <c r="AZ1130" s="126"/>
      <c r="BA1130" s="126"/>
      <c r="BB1130" s="126"/>
      <c r="BC1130" s="126"/>
      <c r="BD1130" s="126"/>
      <c r="BE1130" s="126"/>
      <c r="BF1130" s="126"/>
      <c r="BG1130" s="126"/>
      <c r="BH1130" s="126"/>
      <c r="BI1130" s="126"/>
      <c r="BJ1130" s="126"/>
      <c r="BK1130" s="126"/>
      <c r="BL1130" s="126"/>
      <c r="BM1130" s="126"/>
      <c r="BN1130" s="126"/>
      <c r="BO1130" s="126"/>
      <c r="BP1130" s="126"/>
      <c r="BQ1130" s="126"/>
      <c r="BR1130" s="126">
        <v>5</v>
      </c>
      <c r="BS1130" s="126">
        <v>7</v>
      </c>
      <c r="BT1130" s="126">
        <v>7</v>
      </c>
      <c r="BU1130" s="126"/>
      <c r="BV1130" s="126">
        <v>11</v>
      </c>
      <c r="BW1130" s="126">
        <v>8</v>
      </c>
      <c r="BX1130" s="126">
        <v>1</v>
      </c>
      <c r="BY1130" s="126">
        <v>0</v>
      </c>
      <c r="BZ1130" s="126">
        <v>41</v>
      </c>
      <c r="CA1130" s="126">
        <v>16</v>
      </c>
      <c r="CB1130" s="126"/>
      <c r="CC1130" s="126"/>
      <c r="CD1130" s="126"/>
      <c r="CE1130" s="126"/>
    </row>
    <row r="1131" spans="1:83" ht="11.25" customHeight="1" x14ac:dyDescent="0.2">
      <c r="A1131" s="126" t="s">
        <v>6334</v>
      </c>
      <c r="B1131" s="20">
        <v>733</v>
      </c>
      <c r="C1131" s="20" t="str">
        <f>VLOOKUP(File2Modul(A1131),ModulVerantwortung,2,FALSE)</f>
        <v>winkho06</v>
      </c>
      <c r="D1131" s="20"/>
      <c r="E1131" s="109" t="s">
        <v>4211</v>
      </c>
      <c r="F1131" s="126">
        <v>1</v>
      </c>
      <c r="G1131" s="126">
        <v>0</v>
      </c>
      <c r="H1131" s="126">
        <v>0</v>
      </c>
      <c r="I1131" s="126">
        <v>1</v>
      </c>
      <c r="J1131" s="126">
        <v>0</v>
      </c>
      <c r="K1131" s="126">
        <v>0</v>
      </c>
      <c r="L1131" s="126">
        <v>3</v>
      </c>
      <c r="M1131" s="143" t="s">
        <v>6345</v>
      </c>
      <c r="N1131" s="126">
        <v>3</v>
      </c>
      <c r="O1131" s="126"/>
      <c r="Q1131" s="126">
        <v>0</v>
      </c>
      <c r="R1131" s="126"/>
      <c r="S1131" s="126"/>
      <c r="T1131" s="126"/>
      <c r="U1131" s="126">
        <v>3</v>
      </c>
      <c r="V1131" s="126" t="s">
        <v>3507</v>
      </c>
      <c r="W1131" s="126">
        <v>3</v>
      </c>
      <c r="X1131" s="126">
        <v>4</v>
      </c>
      <c r="Y1131" s="126">
        <v>7</v>
      </c>
      <c r="Z1131" s="126">
        <v>0</v>
      </c>
      <c r="AA1131" s="126">
        <v>0</v>
      </c>
      <c r="AB1131" s="126">
        <v>0</v>
      </c>
      <c r="AC1131" s="126">
        <v>0</v>
      </c>
      <c r="AD1131" s="126">
        <v>0</v>
      </c>
      <c r="AE1131" s="126">
        <v>0</v>
      </c>
      <c r="AF1131" s="126">
        <v>0.33</v>
      </c>
      <c r="AG1131" s="126">
        <v>0</v>
      </c>
      <c r="AH1131" s="126">
        <v>0</v>
      </c>
      <c r="AI1131" s="126">
        <v>1</v>
      </c>
      <c r="AJ1131" s="126"/>
      <c r="AK1131" s="126"/>
      <c r="AL1131" s="126"/>
      <c r="AM1131" s="126"/>
      <c r="AN1131" s="126"/>
      <c r="AO1131" s="126"/>
      <c r="AP1131" s="126"/>
      <c r="AQ1131" s="126"/>
      <c r="AR1131" s="126"/>
      <c r="AS1131" s="126"/>
      <c r="AT1131" s="126"/>
      <c r="AU1131" s="126"/>
      <c r="AV1131" s="126"/>
      <c r="AW1131" s="126"/>
      <c r="AX1131" s="126"/>
      <c r="AY1131" s="126"/>
      <c r="AZ1131" s="126"/>
      <c r="BA1131" s="126"/>
      <c r="BB1131" s="126"/>
      <c r="BC1131" s="126"/>
      <c r="BD1131" s="126"/>
      <c r="BE1131" s="126"/>
      <c r="BF1131" s="126"/>
      <c r="BG1131" s="126"/>
      <c r="BH1131" s="126"/>
      <c r="BI1131" s="126"/>
      <c r="BJ1131" s="126"/>
      <c r="BK1131" s="126"/>
      <c r="BL1131" s="126"/>
      <c r="BM1131" s="126"/>
      <c r="BN1131" s="126"/>
      <c r="BO1131" s="126"/>
      <c r="BP1131" s="126"/>
      <c r="BQ1131" s="126"/>
      <c r="BR1131" s="126">
        <v>5</v>
      </c>
      <c r="BS1131" s="126">
        <v>5</v>
      </c>
      <c r="BT1131" s="126">
        <v>5</v>
      </c>
      <c r="BU1131" s="126"/>
      <c r="BV1131" s="126">
        <v>3</v>
      </c>
      <c r="BW1131" s="126">
        <v>3</v>
      </c>
      <c r="BX1131" s="126">
        <v>1</v>
      </c>
      <c r="BY1131" s="126">
        <v>0</v>
      </c>
      <c r="BZ1131" s="126">
        <v>11</v>
      </c>
      <c r="CA1131" s="126">
        <v>5</v>
      </c>
      <c r="CB1131" s="126"/>
      <c r="CC1131" s="126"/>
      <c r="CD1131" s="126"/>
      <c r="CE1131" s="126"/>
    </row>
    <row r="1132" spans="1:83" ht="11.25" customHeight="1" x14ac:dyDescent="0.2">
      <c r="A1132" s="126" t="s">
        <v>6334</v>
      </c>
      <c r="B1132" s="20">
        <v>0</v>
      </c>
      <c r="C1132" s="20" t="str">
        <f>VLOOKUP(File2Modul(A1132),ModulVerantwortung,2,FALSE)</f>
        <v>winkho06</v>
      </c>
      <c r="D1132" s="20"/>
      <c r="E1132" s="109" t="s">
        <v>6334</v>
      </c>
      <c r="F1132" s="126"/>
      <c r="G1132" s="126"/>
      <c r="H1132" s="126"/>
      <c r="I1132" s="126"/>
      <c r="J1132" s="126"/>
      <c r="K1132" s="126"/>
      <c r="L1132" s="126"/>
      <c r="M1132" s="143"/>
      <c r="N1132" s="126"/>
      <c r="O1132" s="126">
        <f>IF(ISNUMBER(T1132),IF(T1132&lt;&gt;0,S1132/T1132,O$23),"")</f>
        <v>1.6024096385542168</v>
      </c>
      <c r="P1132">
        <f>IF(AND(ISNUMBER(AQ1132),ISNUMBER(AR1132)),IF(OR(AQ1132&lt;&gt;0,AR1132&lt;&gt;0),(T1132+BG1132)/(AQ1132+AR1132),P$23),"")</f>
        <v>8.1655629139072854</v>
      </c>
      <c r="Q1132" s="126"/>
      <c r="R1132" s="126"/>
      <c r="S1132" s="126">
        <v>133</v>
      </c>
      <c r="T1132" s="126">
        <v>83</v>
      </c>
      <c r="U1132" s="126"/>
      <c r="V1132" s="126"/>
      <c r="W1132" s="126"/>
      <c r="X1132" s="126"/>
      <c r="Y1132" s="126"/>
      <c r="Z1132" s="126"/>
      <c r="AA1132" s="126"/>
      <c r="AB1132" s="126"/>
      <c r="AC1132" s="126"/>
      <c r="AD1132" s="126"/>
      <c r="AE1132" s="126"/>
      <c r="AF1132" s="126"/>
      <c r="AG1132" s="126"/>
      <c r="AH1132" s="126"/>
      <c r="AI1132" s="126"/>
      <c r="AJ1132" s="126" t="s">
        <v>3502</v>
      </c>
      <c r="AK1132" s="126">
        <v>8</v>
      </c>
      <c r="AL1132" s="126">
        <v>1</v>
      </c>
      <c r="AM1132" s="126">
        <v>12</v>
      </c>
      <c r="AN1132" s="126">
        <v>44</v>
      </c>
      <c r="AO1132" s="126" t="s">
        <v>3503</v>
      </c>
      <c r="AP1132" s="126">
        <v>94</v>
      </c>
      <c r="AQ1132" s="126">
        <v>39</v>
      </c>
      <c r="AR1132" s="126">
        <v>112</v>
      </c>
      <c r="AS1132" s="126">
        <v>1524</v>
      </c>
      <c r="AT1132" s="126">
        <v>845</v>
      </c>
      <c r="AU1132" s="126">
        <v>969</v>
      </c>
      <c r="AV1132" s="126">
        <v>3476</v>
      </c>
      <c r="AW1132" s="126">
        <v>17.45</v>
      </c>
      <c r="AX1132" s="126">
        <v>192500</v>
      </c>
      <c r="AY1132" s="126">
        <v>11031</v>
      </c>
      <c r="AZ1132" s="126">
        <v>32.08</v>
      </c>
      <c r="BA1132" s="126">
        <v>7.42</v>
      </c>
      <c r="BB1132" s="126">
        <v>76.87</v>
      </c>
      <c r="BC1132" s="126">
        <v>3</v>
      </c>
      <c r="BD1132" s="126">
        <v>742</v>
      </c>
      <c r="BE1132" s="126">
        <v>203</v>
      </c>
      <c r="BF1132" s="126">
        <v>365</v>
      </c>
      <c r="BG1132" s="126">
        <v>1150</v>
      </c>
      <c r="BH1132" s="126">
        <v>112</v>
      </c>
      <c r="BI1132" s="126" t="s">
        <v>3504</v>
      </c>
      <c r="BJ1132" s="126">
        <v>1.754</v>
      </c>
      <c r="BK1132" s="126">
        <v>2.1480000000000001</v>
      </c>
      <c r="BL1132" s="126">
        <v>2.516</v>
      </c>
      <c r="BM1132" s="126">
        <v>3.0950000000000002</v>
      </c>
      <c r="BN1132" s="126">
        <v>3.2669999999999999</v>
      </c>
      <c r="BO1132" s="126">
        <v>3.359</v>
      </c>
      <c r="BP1132" s="126" t="s">
        <v>3505</v>
      </c>
      <c r="BQ1132" s="126">
        <v>2.0630000000000002</v>
      </c>
      <c r="BR1132" s="126"/>
      <c r="BS1132" s="126"/>
      <c r="BT1132" s="126"/>
      <c r="BU1132" s="126"/>
      <c r="BV1132" s="126"/>
      <c r="BW1132" s="126"/>
      <c r="BX1132" s="126"/>
      <c r="BY1132" s="126"/>
      <c r="BZ1132" s="126"/>
      <c r="CA1132" s="126"/>
      <c r="CB1132" s="126"/>
      <c r="CC1132" s="126"/>
      <c r="CD1132" s="126"/>
      <c r="CE1132" s="126"/>
    </row>
    <row r="1133" spans="1:83" ht="11.25" customHeight="1" x14ac:dyDescent="0.2">
      <c r="A1133" s="126" t="s">
        <v>6346</v>
      </c>
      <c r="B1133" s="20">
        <v>117</v>
      </c>
      <c r="C1133" s="20" t="str">
        <f>VLOOKUP(File2Modul(A1133),ModulVerantwortung,2,FALSE)</f>
        <v>winkho06</v>
      </c>
      <c r="D1133" s="20"/>
      <c r="E1133" s="109" t="s">
        <v>4212</v>
      </c>
      <c r="F1133" s="126">
        <v>1</v>
      </c>
      <c r="G1133" s="126">
        <v>0</v>
      </c>
      <c r="H1133" s="126">
        <v>0</v>
      </c>
      <c r="I1133" s="126">
        <v>1</v>
      </c>
      <c r="J1133" s="126">
        <v>1</v>
      </c>
      <c r="K1133" s="126">
        <v>0</v>
      </c>
      <c r="L1133" s="126">
        <v>1</v>
      </c>
      <c r="M1133" s="143" t="s">
        <v>4213</v>
      </c>
      <c r="N1133" s="126">
        <v>4</v>
      </c>
      <c r="O1133" s="126"/>
      <c r="Q1133" s="126">
        <v>0</v>
      </c>
      <c r="R1133" s="126"/>
      <c r="S1133" s="126"/>
      <c r="T1133" s="126"/>
      <c r="U1133" s="126">
        <v>4</v>
      </c>
      <c r="V1133" s="126" t="s">
        <v>3507</v>
      </c>
      <c r="W1133" s="126">
        <v>1</v>
      </c>
      <c r="X1133" s="126">
        <v>2</v>
      </c>
      <c r="Y1133" s="126">
        <v>11</v>
      </c>
      <c r="Z1133" s="126">
        <v>0</v>
      </c>
      <c r="AA1133" s="126">
        <v>0</v>
      </c>
      <c r="AB1133" s="126">
        <v>0</v>
      </c>
      <c r="AC1133" s="126">
        <v>0</v>
      </c>
      <c r="AD1133" s="126">
        <v>0</v>
      </c>
      <c r="AE1133" s="126">
        <v>1</v>
      </c>
      <c r="AF1133" s="126">
        <v>0.25</v>
      </c>
      <c r="AG1133" s="126">
        <v>0</v>
      </c>
      <c r="AH1133" s="126">
        <v>0</v>
      </c>
      <c r="AI1133" s="126">
        <v>1</v>
      </c>
      <c r="AJ1133" s="126"/>
      <c r="AK1133" s="126"/>
      <c r="AL1133" s="126"/>
      <c r="AM1133" s="126"/>
      <c r="AN1133" s="126"/>
      <c r="AO1133" s="126"/>
      <c r="AP1133" s="126"/>
      <c r="AQ1133" s="126"/>
      <c r="AR1133" s="126"/>
      <c r="AS1133" s="126"/>
      <c r="AT1133" s="126"/>
      <c r="AU1133" s="126"/>
      <c r="AV1133" s="126"/>
      <c r="AW1133" s="126"/>
      <c r="AX1133" s="126"/>
      <c r="AY1133" s="126"/>
      <c r="AZ1133" s="126"/>
      <c r="BA1133" s="126"/>
      <c r="BB1133" s="126"/>
      <c r="BC1133" s="126"/>
      <c r="BD1133" s="126"/>
      <c r="BE1133" s="126"/>
      <c r="BF1133" s="126"/>
      <c r="BG1133" s="126"/>
      <c r="BH1133" s="126"/>
      <c r="BI1133" s="126"/>
      <c r="BJ1133" s="126"/>
      <c r="BK1133" s="126"/>
      <c r="BL1133" s="126"/>
      <c r="BM1133" s="126"/>
      <c r="BN1133" s="126"/>
      <c r="BO1133" s="126"/>
      <c r="BP1133" s="126"/>
      <c r="BQ1133" s="126"/>
      <c r="BR1133" s="126">
        <v>4</v>
      </c>
      <c r="BS1133" s="126">
        <v>5</v>
      </c>
      <c r="BT1133" s="126">
        <v>6</v>
      </c>
      <c r="BU1133" s="126"/>
      <c r="BV1133" s="126">
        <v>6</v>
      </c>
      <c r="BW1133" s="126">
        <v>5</v>
      </c>
      <c r="BX1133" s="126">
        <v>1</v>
      </c>
      <c r="BY1133" s="126">
        <v>0</v>
      </c>
      <c r="BZ1133" s="126">
        <v>16</v>
      </c>
      <c r="CA1133" s="126">
        <v>10</v>
      </c>
      <c r="CB1133" s="126"/>
      <c r="CC1133" s="126"/>
      <c r="CD1133" s="126"/>
      <c r="CE1133" s="126"/>
    </row>
    <row r="1134" spans="1:83" ht="11.25" customHeight="1" x14ac:dyDescent="0.2">
      <c r="A1134" s="126" t="s">
        <v>6346</v>
      </c>
      <c r="B1134" s="20">
        <v>143</v>
      </c>
      <c r="C1134" s="20" t="str">
        <f>VLOOKUP(File2Modul(A1134),ModulVerantwortung,2,FALSE)</f>
        <v>winkho06</v>
      </c>
      <c r="D1134" s="20"/>
      <c r="E1134" s="109" t="s">
        <v>4214</v>
      </c>
      <c r="F1134" s="126">
        <v>2</v>
      </c>
      <c r="G1134" s="126">
        <v>1</v>
      </c>
      <c r="H1134" s="126">
        <v>0</v>
      </c>
      <c r="I1134" s="126">
        <v>2</v>
      </c>
      <c r="J1134" s="126">
        <v>1</v>
      </c>
      <c r="K1134" s="126">
        <v>1</v>
      </c>
      <c r="L1134" s="126">
        <v>5</v>
      </c>
      <c r="M1134" s="143" t="s">
        <v>4215</v>
      </c>
      <c r="N1134" s="126">
        <v>17</v>
      </c>
      <c r="O1134" s="126"/>
      <c r="Q1134" s="126">
        <v>0</v>
      </c>
      <c r="R1134" s="126"/>
      <c r="S1134" s="126"/>
      <c r="T1134" s="126"/>
      <c r="U1134" s="126">
        <v>18</v>
      </c>
      <c r="V1134" s="126" t="s">
        <v>3513</v>
      </c>
      <c r="W1134" s="126">
        <v>10</v>
      </c>
      <c r="X1134" s="126">
        <v>12</v>
      </c>
      <c r="Y1134" s="126">
        <v>40</v>
      </c>
      <c r="Z1134" s="126">
        <v>0</v>
      </c>
      <c r="AA1134" s="126">
        <v>0</v>
      </c>
      <c r="AB1134" s="126">
        <v>0</v>
      </c>
      <c r="AC1134" s="126">
        <v>0</v>
      </c>
      <c r="AD1134" s="126">
        <v>0</v>
      </c>
      <c r="AE1134" s="126">
        <v>4</v>
      </c>
      <c r="AF1134" s="126">
        <v>0.11</v>
      </c>
      <c r="AG1134" s="126">
        <v>0</v>
      </c>
      <c r="AH1134" s="126">
        <v>0</v>
      </c>
      <c r="AI1134" s="126">
        <v>1</v>
      </c>
      <c r="AJ1134" s="126"/>
      <c r="AK1134" s="126"/>
      <c r="AL1134" s="126"/>
      <c r="AM1134" s="126"/>
      <c r="AN1134" s="126"/>
      <c r="AO1134" s="126"/>
      <c r="AP1134" s="126"/>
      <c r="AQ1134" s="126"/>
      <c r="AR1134" s="126"/>
      <c r="AS1134" s="126"/>
      <c r="AT1134" s="126"/>
      <c r="AU1134" s="126"/>
      <c r="AV1134" s="126"/>
      <c r="AW1134" s="126"/>
      <c r="AX1134" s="126"/>
      <c r="AY1134" s="126"/>
      <c r="AZ1134" s="126"/>
      <c r="BA1134" s="126"/>
      <c r="BB1134" s="126"/>
      <c r="BC1134" s="126"/>
      <c r="BD1134" s="126"/>
      <c r="BE1134" s="126"/>
      <c r="BF1134" s="126"/>
      <c r="BG1134" s="126"/>
      <c r="BH1134" s="126"/>
      <c r="BI1134" s="126"/>
      <c r="BJ1134" s="126"/>
      <c r="BK1134" s="126"/>
      <c r="BL1134" s="126"/>
      <c r="BM1134" s="126"/>
      <c r="BN1134" s="126"/>
      <c r="BO1134" s="126"/>
      <c r="BP1134" s="126"/>
      <c r="BQ1134" s="126"/>
      <c r="BR1134" s="126">
        <v>7</v>
      </c>
      <c r="BS1134" s="126">
        <v>9</v>
      </c>
      <c r="BT1134" s="126">
        <v>11</v>
      </c>
      <c r="BU1134" s="126"/>
      <c r="BV1134" s="126">
        <v>24</v>
      </c>
      <c r="BW1134" s="126">
        <v>21</v>
      </c>
      <c r="BX1134" s="126">
        <v>1</v>
      </c>
      <c r="BY1134" s="126">
        <v>0</v>
      </c>
      <c r="BZ1134" s="126">
        <v>122</v>
      </c>
      <c r="CA1134" s="126">
        <v>68</v>
      </c>
      <c r="CB1134" s="126"/>
      <c r="CC1134" s="126"/>
      <c r="CD1134" s="126"/>
      <c r="CE1134" s="126"/>
    </row>
    <row r="1135" spans="1:83" ht="11.25" customHeight="1" x14ac:dyDescent="0.2">
      <c r="A1135" s="126" t="s">
        <v>6346</v>
      </c>
      <c r="B1135" s="20">
        <v>196</v>
      </c>
      <c r="C1135" s="20" t="str">
        <f>VLOOKUP(File2Modul(A1135),ModulVerantwortung,2,FALSE)</f>
        <v>winkho06</v>
      </c>
      <c r="D1135" s="20"/>
      <c r="E1135" s="109" t="s">
        <v>4216</v>
      </c>
      <c r="F1135" s="126">
        <v>10</v>
      </c>
      <c r="G1135" s="126">
        <v>3</v>
      </c>
      <c r="H1135" s="126">
        <v>0</v>
      </c>
      <c r="I1135" s="126">
        <v>64</v>
      </c>
      <c r="J1135" s="126">
        <v>1</v>
      </c>
      <c r="K1135" s="126">
        <v>1</v>
      </c>
      <c r="L1135" s="126">
        <v>5</v>
      </c>
      <c r="M1135" s="143" t="s">
        <v>4217</v>
      </c>
      <c r="N1135" s="126">
        <v>48</v>
      </c>
      <c r="O1135" s="126"/>
      <c r="Q1135" s="126">
        <v>0</v>
      </c>
      <c r="R1135" s="126"/>
      <c r="S1135" s="126"/>
      <c r="T1135" s="126"/>
      <c r="U1135" s="126">
        <v>65</v>
      </c>
      <c r="V1135" s="126" t="s">
        <v>4218</v>
      </c>
      <c r="W1135" s="126">
        <v>15</v>
      </c>
      <c r="X1135" s="126">
        <v>25</v>
      </c>
      <c r="Y1135" s="126">
        <v>180</v>
      </c>
      <c r="Z1135" s="126">
        <v>0</v>
      </c>
      <c r="AA1135" s="126">
        <v>0</v>
      </c>
      <c r="AB1135" s="126">
        <v>0</v>
      </c>
      <c r="AC1135" s="126">
        <v>0</v>
      </c>
      <c r="AD1135" s="126">
        <v>0</v>
      </c>
      <c r="AE1135" s="126">
        <v>14</v>
      </c>
      <c r="AF1135" s="126">
        <v>0.98</v>
      </c>
      <c r="AG1135" s="126">
        <v>2</v>
      </c>
      <c r="AH1135" s="126">
        <v>3</v>
      </c>
      <c r="AI1135" s="126">
        <v>1</v>
      </c>
      <c r="AJ1135" s="126"/>
      <c r="AK1135" s="126"/>
      <c r="AL1135" s="126"/>
      <c r="AM1135" s="126"/>
      <c r="AN1135" s="126"/>
      <c r="AO1135" s="126"/>
      <c r="AP1135" s="126"/>
      <c r="AQ1135" s="126"/>
      <c r="AR1135" s="126"/>
      <c r="AS1135" s="126"/>
      <c r="AT1135" s="126"/>
      <c r="AU1135" s="126"/>
      <c r="AV1135" s="126"/>
      <c r="AW1135" s="126"/>
      <c r="AX1135" s="126"/>
      <c r="AY1135" s="126"/>
      <c r="AZ1135" s="126"/>
      <c r="BA1135" s="126"/>
      <c r="BB1135" s="126"/>
      <c r="BC1135" s="126"/>
      <c r="BD1135" s="126"/>
      <c r="BE1135" s="126"/>
      <c r="BF1135" s="126"/>
      <c r="BG1135" s="126"/>
      <c r="BH1135" s="126"/>
      <c r="BI1135" s="126"/>
      <c r="BJ1135" s="126"/>
      <c r="BK1135" s="126"/>
      <c r="BL1135" s="126"/>
      <c r="BM1135" s="126"/>
      <c r="BN1135" s="126"/>
      <c r="BO1135" s="126"/>
      <c r="BP1135" s="126"/>
      <c r="BQ1135" s="126"/>
      <c r="BR1135" s="126">
        <v>10</v>
      </c>
      <c r="BS1135" s="126">
        <v>13</v>
      </c>
      <c r="BT1135" s="126">
        <v>17</v>
      </c>
      <c r="BU1135" s="126"/>
      <c r="BV1135" s="126">
        <v>76</v>
      </c>
      <c r="BW1135" s="126">
        <v>62</v>
      </c>
      <c r="BX1135" s="126">
        <v>1</v>
      </c>
      <c r="BY1135" s="126">
        <v>0</v>
      </c>
      <c r="BZ1135" s="126">
        <v>541</v>
      </c>
      <c r="CA1135" s="126">
        <v>286</v>
      </c>
      <c r="CB1135" s="126"/>
      <c r="CC1135" s="126"/>
      <c r="CD1135" s="126"/>
      <c r="CE1135" s="126"/>
    </row>
    <row r="1136" spans="1:83" ht="11.25" customHeight="1" x14ac:dyDescent="0.2">
      <c r="A1136" s="126" t="s">
        <v>6346</v>
      </c>
      <c r="B1136" s="20">
        <v>0</v>
      </c>
      <c r="C1136" s="20" t="str">
        <f>VLOOKUP(File2Modul(A1136),ModulVerantwortung,2,FALSE)</f>
        <v>winkho06</v>
      </c>
      <c r="D1136" s="20"/>
      <c r="E1136" s="109" t="s">
        <v>6346</v>
      </c>
      <c r="F1136" s="126"/>
      <c r="G1136" s="126"/>
      <c r="H1136" s="126"/>
      <c r="I1136" s="126"/>
      <c r="J1136" s="126"/>
      <c r="K1136" s="126"/>
      <c r="L1136" s="126"/>
      <c r="M1136" s="143"/>
      <c r="N1136" s="126"/>
      <c r="O1136" s="126">
        <f>IF(ISNUMBER(T1136),IF(T1136&lt;&gt;0,S1136/T1136,O$23),"")</f>
        <v>0.7432432432432432</v>
      </c>
      <c r="P1136">
        <f>IF(AND(ISNUMBER(AQ1136),ISNUMBER(AR1136)),IF(OR(AQ1136&lt;&gt;0,AR1136&lt;&gt;0),(T1136+BG1136)/(AQ1136+AR1136),P$23),"")</f>
        <v>5586592.5921787713</v>
      </c>
      <c r="Q1136" s="126"/>
      <c r="R1136" s="126"/>
      <c r="S1136" s="126">
        <v>55</v>
      </c>
      <c r="T1136" s="126">
        <v>74</v>
      </c>
      <c r="U1136" s="126"/>
      <c r="V1136" s="126"/>
      <c r="W1136" s="126"/>
      <c r="X1136" s="126"/>
      <c r="Y1136" s="126"/>
      <c r="Z1136" s="126"/>
      <c r="AA1136" s="126"/>
      <c r="AB1136" s="126"/>
      <c r="AC1136" s="126"/>
      <c r="AD1136" s="126"/>
      <c r="AE1136" s="126"/>
      <c r="AF1136" s="126"/>
      <c r="AG1136" s="126"/>
      <c r="AH1136" s="126"/>
      <c r="AI1136" s="126"/>
      <c r="AJ1136" s="126" t="s">
        <v>3502</v>
      </c>
      <c r="AK1136" s="126">
        <v>1</v>
      </c>
      <c r="AL1136" s="126">
        <v>2</v>
      </c>
      <c r="AM1136" s="126">
        <v>3</v>
      </c>
      <c r="AN1136" s="126">
        <v>24</v>
      </c>
      <c r="AO1136" s="126" t="s">
        <v>3503</v>
      </c>
      <c r="AP1136" s="126">
        <v>105</v>
      </c>
      <c r="AQ1136" s="126">
        <v>44</v>
      </c>
      <c r="AR1136" s="126">
        <v>135</v>
      </c>
      <c r="AS1136" s="126">
        <v>1000000000</v>
      </c>
      <c r="AT1136" s="126">
        <v>1032</v>
      </c>
      <c r="AU1136" s="126">
        <v>1196</v>
      </c>
      <c r="AV1136" s="126">
        <v>4349</v>
      </c>
      <c r="AW1136" s="126">
        <v>10374923.390000001</v>
      </c>
      <c r="AX1136" s="126">
        <v>1000000000</v>
      </c>
      <c r="AY1136" s="126">
        <v>1000000000</v>
      </c>
      <c r="AZ1136" s="126">
        <v>12940669226721.1</v>
      </c>
      <c r="BA1136" s="126">
        <v>3.78</v>
      </c>
      <c r="BB1136" s="126">
        <v>100</v>
      </c>
      <c r="BC1136" s="126">
        <v>182000489</v>
      </c>
      <c r="BD1136" s="126">
        <v>378</v>
      </c>
      <c r="BE1136" s="126">
        <v>142</v>
      </c>
      <c r="BF1136" s="126">
        <v>384</v>
      </c>
      <c r="BG1136" s="126">
        <v>1000000000</v>
      </c>
      <c r="BH1136" s="126">
        <v>39</v>
      </c>
      <c r="BI1136" s="126" t="s">
        <v>3504</v>
      </c>
      <c r="BJ1136" s="126">
        <v>0.86399999999999999</v>
      </c>
      <c r="BK1136" s="126">
        <v>1.0089999999999999</v>
      </c>
      <c r="BL1136" s="126">
        <v>1.1200000000000001</v>
      </c>
      <c r="BM1136" s="126">
        <v>2.3650000000000002</v>
      </c>
      <c r="BN1136" s="126">
        <v>2.508</v>
      </c>
      <c r="BO1136" s="126">
        <v>2.5920000000000001</v>
      </c>
      <c r="BP1136" s="126" t="s">
        <v>3505</v>
      </c>
      <c r="BQ1136" s="126">
        <v>0.63</v>
      </c>
      <c r="BR1136" s="126"/>
      <c r="BS1136" s="126"/>
      <c r="BT1136" s="126"/>
      <c r="BU1136" s="126"/>
      <c r="BV1136" s="126"/>
      <c r="BW1136" s="126"/>
      <c r="BX1136" s="126"/>
      <c r="BY1136" s="126"/>
      <c r="BZ1136" s="126"/>
      <c r="CA1136" s="126"/>
      <c r="CB1136" s="126"/>
      <c r="CC1136" s="126"/>
      <c r="CD1136" s="126"/>
      <c r="CE1136" s="126"/>
    </row>
    <row r="1137" spans="1:83" ht="11.25" customHeight="1" x14ac:dyDescent="0.2">
      <c r="A1137" s="126" t="s">
        <v>6347</v>
      </c>
      <c r="B1137" s="20">
        <v>134</v>
      </c>
      <c r="C1137" s="20" t="str">
        <f>VLOOKUP(File2Modul(A1137),ModulVerantwortung,2,FALSE)</f>
        <v>winkho06</v>
      </c>
      <c r="D1137" s="20"/>
      <c r="E1137" s="109" t="s">
        <v>4219</v>
      </c>
      <c r="F1137" s="126">
        <v>2</v>
      </c>
      <c r="G1137" s="126">
        <v>1</v>
      </c>
      <c r="H1137" s="126">
        <v>0</v>
      </c>
      <c r="I1137" s="126">
        <v>2</v>
      </c>
      <c r="J1137" s="126">
        <v>1</v>
      </c>
      <c r="K1137" s="126">
        <v>3</v>
      </c>
      <c r="L1137" s="126">
        <v>7</v>
      </c>
      <c r="M1137" s="143" t="s">
        <v>4220</v>
      </c>
      <c r="N1137" s="126">
        <v>17</v>
      </c>
      <c r="O1137" s="126"/>
      <c r="Q1137" s="126">
        <v>0</v>
      </c>
      <c r="R1137" s="126"/>
      <c r="S1137" s="126"/>
      <c r="T1137" s="126"/>
      <c r="U1137" s="126">
        <v>19</v>
      </c>
      <c r="V1137" s="126" t="s">
        <v>4097</v>
      </c>
      <c r="W1137" s="126">
        <v>11</v>
      </c>
      <c r="X1137" s="126">
        <v>13</v>
      </c>
      <c r="Y1137" s="126">
        <v>42</v>
      </c>
      <c r="Z1137" s="126">
        <v>0</v>
      </c>
      <c r="AA1137" s="126">
        <v>0</v>
      </c>
      <c r="AB1137" s="126">
        <v>0</v>
      </c>
      <c r="AC1137" s="126">
        <v>0</v>
      </c>
      <c r="AD1137" s="126">
        <v>0</v>
      </c>
      <c r="AE1137" s="126">
        <v>1</v>
      </c>
      <c r="AF1137" s="126">
        <v>0.11</v>
      </c>
      <c r="AG1137" s="126">
        <v>0</v>
      </c>
      <c r="AH1137" s="126">
        <v>2</v>
      </c>
      <c r="AI1137" s="126">
        <v>1</v>
      </c>
      <c r="AJ1137" s="126"/>
      <c r="AK1137" s="126"/>
      <c r="AL1137" s="126"/>
      <c r="AM1137" s="126"/>
      <c r="AN1137" s="126"/>
      <c r="AO1137" s="126"/>
      <c r="AP1137" s="126"/>
      <c r="AQ1137" s="126"/>
      <c r="AR1137" s="126"/>
      <c r="AS1137" s="126"/>
      <c r="AT1137" s="126"/>
      <c r="AU1137" s="126"/>
      <c r="AV1137" s="126"/>
      <c r="AW1137" s="126"/>
      <c r="AX1137" s="126"/>
      <c r="AY1137" s="126"/>
      <c r="AZ1137" s="126"/>
      <c r="BA1137" s="126"/>
      <c r="BB1137" s="126"/>
      <c r="BC1137" s="126"/>
      <c r="BD1137" s="126"/>
      <c r="BE1137" s="126"/>
      <c r="BF1137" s="126"/>
      <c r="BG1137" s="126"/>
      <c r="BH1137" s="126"/>
      <c r="BI1137" s="126"/>
      <c r="BJ1137" s="126"/>
      <c r="BK1137" s="126"/>
      <c r="BL1137" s="126"/>
      <c r="BM1137" s="126"/>
      <c r="BN1137" s="126"/>
      <c r="BO1137" s="126"/>
      <c r="BP1137" s="126"/>
      <c r="BQ1137" s="126"/>
      <c r="BR1137" s="126">
        <v>8</v>
      </c>
      <c r="BS1137" s="126">
        <v>9</v>
      </c>
      <c r="BT1137" s="126">
        <v>10</v>
      </c>
      <c r="BU1137" s="126"/>
      <c r="BV1137" s="126">
        <v>21</v>
      </c>
      <c r="BW1137" s="126">
        <v>18</v>
      </c>
      <c r="BX1137" s="126">
        <v>1</v>
      </c>
      <c r="BY1137" s="126">
        <v>0</v>
      </c>
      <c r="BZ1137" s="126">
        <v>115</v>
      </c>
      <c r="CA1137" s="126">
        <v>60</v>
      </c>
      <c r="CB1137" s="126"/>
      <c r="CC1137" s="126"/>
      <c r="CD1137" s="126"/>
      <c r="CE1137" s="126"/>
    </row>
    <row r="1138" spans="1:83" ht="11.25" customHeight="1" x14ac:dyDescent="0.2">
      <c r="A1138" s="126" t="s">
        <v>6347</v>
      </c>
      <c r="B1138" s="20">
        <v>188</v>
      </c>
      <c r="C1138" s="20" t="str">
        <f>VLOOKUP(File2Modul(A1138),ModulVerantwortung,2,FALSE)</f>
        <v>winkho06</v>
      </c>
      <c r="D1138" s="20"/>
      <c r="E1138" s="109" t="s">
        <v>4221</v>
      </c>
      <c r="F1138" s="126">
        <v>1</v>
      </c>
      <c r="G1138" s="126">
        <v>0</v>
      </c>
      <c r="H1138" s="126">
        <v>0</v>
      </c>
      <c r="I1138" s="126">
        <v>1</v>
      </c>
      <c r="J1138" s="126">
        <v>0</v>
      </c>
      <c r="K1138" s="126">
        <v>0</v>
      </c>
      <c r="L1138" s="126">
        <v>3</v>
      </c>
      <c r="M1138" s="143" t="s">
        <v>4222</v>
      </c>
      <c r="N1138" s="126">
        <v>3</v>
      </c>
      <c r="O1138" s="126"/>
      <c r="Q1138" s="126">
        <v>1</v>
      </c>
      <c r="R1138" s="126"/>
      <c r="S1138" s="126"/>
      <c r="T1138" s="126"/>
      <c r="U1138" s="126">
        <v>3</v>
      </c>
      <c r="V1138" s="126" t="s">
        <v>3507</v>
      </c>
      <c r="W1138" s="126">
        <v>3</v>
      </c>
      <c r="X1138" s="126">
        <v>4</v>
      </c>
      <c r="Y1138" s="126">
        <v>12</v>
      </c>
      <c r="Z1138" s="126">
        <v>0</v>
      </c>
      <c r="AA1138" s="126">
        <v>0</v>
      </c>
      <c r="AB1138" s="126">
        <v>0</v>
      </c>
      <c r="AC1138" s="126">
        <v>0</v>
      </c>
      <c r="AD1138" s="126">
        <v>0</v>
      </c>
      <c r="AE1138" s="126">
        <v>0</v>
      </c>
      <c r="AF1138" s="126">
        <v>0.33</v>
      </c>
      <c r="AG1138" s="126">
        <v>0</v>
      </c>
      <c r="AH1138" s="126">
        <v>0</v>
      </c>
      <c r="AI1138" s="126">
        <v>1</v>
      </c>
      <c r="AJ1138" s="126"/>
      <c r="AK1138" s="126"/>
      <c r="AL1138" s="126"/>
      <c r="AM1138" s="126"/>
      <c r="AN1138" s="126"/>
      <c r="AO1138" s="126"/>
      <c r="AP1138" s="126"/>
      <c r="AQ1138" s="126"/>
      <c r="AR1138" s="126"/>
      <c r="AS1138" s="126"/>
      <c r="AT1138" s="126"/>
      <c r="AU1138" s="126"/>
      <c r="AV1138" s="126"/>
      <c r="AW1138" s="126"/>
      <c r="AX1138" s="126"/>
      <c r="AY1138" s="126"/>
      <c r="AZ1138" s="126"/>
      <c r="BA1138" s="126"/>
      <c r="BB1138" s="126"/>
      <c r="BC1138" s="126"/>
      <c r="BD1138" s="126"/>
      <c r="BE1138" s="126"/>
      <c r="BF1138" s="126"/>
      <c r="BG1138" s="126"/>
      <c r="BH1138" s="126"/>
      <c r="BI1138" s="126"/>
      <c r="BJ1138" s="126"/>
      <c r="BK1138" s="126"/>
      <c r="BL1138" s="126"/>
      <c r="BM1138" s="126"/>
      <c r="BN1138" s="126"/>
      <c r="BO1138" s="126"/>
      <c r="BP1138" s="126"/>
      <c r="BQ1138" s="126"/>
      <c r="BR1138" s="126">
        <v>6</v>
      </c>
      <c r="BS1138" s="126">
        <v>6</v>
      </c>
      <c r="BT1138" s="126">
        <v>6</v>
      </c>
      <c r="BU1138" s="126"/>
      <c r="BV1138" s="126">
        <v>3</v>
      </c>
      <c r="BW1138" s="126">
        <v>3</v>
      </c>
      <c r="BX1138" s="126">
        <v>1</v>
      </c>
      <c r="BY1138" s="126">
        <v>0</v>
      </c>
      <c r="BZ1138" s="126">
        <v>15</v>
      </c>
      <c r="CA1138" s="126">
        <v>4</v>
      </c>
      <c r="CB1138" s="126"/>
      <c r="CC1138" s="126"/>
      <c r="CD1138" s="126"/>
      <c r="CE1138" s="126"/>
    </row>
    <row r="1139" spans="1:83" ht="11.25" customHeight="1" x14ac:dyDescent="0.2">
      <c r="A1139" s="126" t="s">
        <v>6347</v>
      </c>
      <c r="B1139" s="20">
        <v>213</v>
      </c>
      <c r="C1139" s="20" t="str">
        <f>VLOOKUP(File2Modul(A1139),ModulVerantwortung,2,FALSE)</f>
        <v>winkho06</v>
      </c>
      <c r="D1139" s="20"/>
      <c r="E1139" s="109" t="s">
        <v>4223</v>
      </c>
      <c r="F1139" s="126">
        <v>3</v>
      </c>
      <c r="G1139" s="126">
        <v>2</v>
      </c>
      <c r="H1139" s="126">
        <v>0</v>
      </c>
      <c r="I1139" s="126">
        <v>3</v>
      </c>
      <c r="J1139" s="126">
        <v>0</v>
      </c>
      <c r="K1139" s="126">
        <v>0</v>
      </c>
      <c r="L1139" s="126">
        <v>4</v>
      </c>
      <c r="M1139" s="143" t="s">
        <v>4224</v>
      </c>
      <c r="N1139" s="126">
        <v>8</v>
      </c>
      <c r="O1139" s="126"/>
      <c r="Q1139" s="126">
        <v>1</v>
      </c>
      <c r="R1139" s="126"/>
      <c r="S1139" s="126"/>
      <c r="T1139" s="126"/>
      <c r="U1139" s="126">
        <v>9</v>
      </c>
      <c r="V1139" s="126" t="s">
        <v>3904</v>
      </c>
      <c r="W1139" s="126">
        <v>8</v>
      </c>
      <c r="X1139" s="126">
        <v>11</v>
      </c>
      <c r="Y1139" s="126">
        <v>30</v>
      </c>
      <c r="Z1139" s="126">
        <v>0</v>
      </c>
      <c r="AA1139" s="126">
        <v>0</v>
      </c>
      <c r="AB1139" s="126">
        <v>0</v>
      </c>
      <c r="AC1139" s="126">
        <v>0</v>
      </c>
      <c r="AD1139" s="126">
        <v>0</v>
      </c>
      <c r="AE1139" s="126">
        <v>1</v>
      </c>
      <c r="AF1139" s="126">
        <v>0.33</v>
      </c>
      <c r="AG1139" s="126">
        <v>0</v>
      </c>
      <c r="AH1139" s="126">
        <v>1</v>
      </c>
      <c r="AI1139" s="126">
        <v>1</v>
      </c>
      <c r="AJ1139" s="126"/>
      <c r="AK1139" s="126"/>
      <c r="AL1139" s="126"/>
      <c r="AM1139" s="126"/>
      <c r="AN1139" s="126"/>
      <c r="AO1139" s="126"/>
      <c r="AP1139" s="126"/>
      <c r="AQ1139" s="126"/>
      <c r="AR1139" s="126"/>
      <c r="AS1139" s="126"/>
      <c r="AT1139" s="126"/>
      <c r="AU1139" s="126"/>
      <c r="AV1139" s="126"/>
      <c r="AW1139" s="126"/>
      <c r="AX1139" s="126"/>
      <c r="AY1139" s="126"/>
      <c r="AZ1139" s="126"/>
      <c r="BA1139" s="126"/>
      <c r="BB1139" s="126"/>
      <c r="BC1139" s="126"/>
      <c r="BD1139" s="126"/>
      <c r="BE1139" s="126"/>
      <c r="BF1139" s="126"/>
      <c r="BG1139" s="126"/>
      <c r="BH1139" s="126"/>
      <c r="BI1139" s="126"/>
      <c r="BJ1139" s="126"/>
      <c r="BK1139" s="126"/>
      <c r="BL1139" s="126"/>
      <c r="BM1139" s="126"/>
      <c r="BN1139" s="126"/>
      <c r="BO1139" s="126"/>
      <c r="BP1139" s="126"/>
      <c r="BQ1139" s="126"/>
      <c r="BR1139" s="126">
        <v>8</v>
      </c>
      <c r="BS1139" s="126">
        <v>13</v>
      </c>
      <c r="BT1139" s="126">
        <v>15</v>
      </c>
      <c r="BU1139" s="126"/>
      <c r="BV1139" s="126">
        <v>15</v>
      </c>
      <c r="BW1139" s="126">
        <v>9</v>
      </c>
      <c r="BX1139" s="126">
        <v>1</v>
      </c>
      <c r="BY1139" s="126">
        <v>0</v>
      </c>
      <c r="BZ1139" s="126">
        <v>79</v>
      </c>
      <c r="CA1139" s="126">
        <v>41</v>
      </c>
      <c r="CB1139" s="126"/>
      <c r="CC1139" s="126"/>
      <c r="CD1139" s="126"/>
      <c r="CE1139" s="126"/>
    </row>
    <row r="1140" spans="1:83" ht="11.25" customHeight="1" x14ac:dyDescent="0.2">
      <c r="A1140" s="126" t="s">
        <v>6347</v>
      </c>
      <c r="B1140" s="20">
        <v>255</v>
      </c>
      <c r="C1140" s="20" t="str">
        <f>VLOOKUP(File2Modul(A1140),ModulVerantwortung,2,FALSE)</f>
        <v>winkho06</v>
      </c>
      <c r="D1140" s="20"/>
      <c r="E1140" s="109" t="s">
        <v>4225</v>
      </c>
      <c r="F1140" s="126">
        <v>2</v>
      </c>
      <c r="G1140" s="126">
        <v>1</v>
      </c>
      <c r="H1140" s="126">
        <v>0</v>
      </c>
      <c r="I1140" s="126">
        <v>2</v>
      </c>
      <c r="J1140" s="126">
        <v>0</v>
      </c>
      <c r="K1140" s="126">
        <v>0</v>
      </c>
      <c r="L1140" s="126">
        <v>4</v>
      </c>
      <c r="M1140" s="143" t="s">
        <v>4226</v>
      </c>
      <c r="N1140" s="126">
        <v>6</v>
      </c>
      <c r="O1140" s="126"/>
      <c r="Q1140" s="126">
        <v>1</v>
      </c>
      <c r="R1140" s="126"/>
      <c r="S1140" s="126"/>
      <c r="T1140" s="126"/>
      <c r="U1140" s="126">
        <v>6</v>
      </c>
      <c r="V1140" s="126" t="s">
        <v>3513</v>
      </c>
      <c r="W1140" s="126">
        <v>5</v>
      </c>
      <c r="X1140" s="126">
        <v>7</v>
      </c>
      <c r="Y1140" s="126">
        <v>16</v>
      </c>
      <c r="Z1140" s="126">
        <v>0</v>
      </c>
      <c r="AA1140" s="126">
        <v>0</v>
      </c>
      <c r="AB1140" s="126">
        <v>0</v>
      </c>
      <c r="AC1140" s="126">
        <v>0</v>
      </c>
      <c r="AD1140" s="126">
        <v>0</v>
      </c>
      <c r="AE1140" s="126">
        <v>0</v>
      </c>
      <c r="AF1140" s="126">
        <v>0.33</v>
      </c>
      <c r="AG1140" s="126">
        <v>0</v>
      </c>
      <c r="AH1140" s="126">
        <v>0</v>
      </c>
      <c r="AI1140" s="126">
        <v>1</v>
      </c>
      <c r="AJ1140" s="126"/>
      <c r="AK1140" s="126"/>
      <c r="AL1140" s="126"/>
      <c r="AM1140" s="126"/>
      <c r="AN1140" s="126"/>
      <c r="AO1140" s="126"/>
      <c r="AP1140" s="126"/>
      <c r="AQ1140" s="126"/>
      <c r="AR1140" s="126"/>
      <c r="AS1140" s="126"/>
      <c r="AT1140" s="126"/>
      <c r="AU1140" s="126"/>
      <c r="AV1140" s="126"/>
      <c r="AW1140" s="126"/>
      <c r="AX1140" s="126"/>
      <c r="AY1140" s="126"/>
      <c r="AZ1140" s="126"/>
      <c r="BA1140" s="126"/>
      <c r="BB1140" s="126"/>
      <c r="BC1140" s="126"/>
      <c r="BD1140" s="126"/>
      <c r="BE1140" s="126"/>
      <c r="BF1140" s="126"/>
      <c r="BG1140" s="126"/>
      <c r="BH1140" s="126"/>
      <c r="BI1140" s="126"/>
      <c r="BJ1140" s="126"/>
      <c r="BK1140" s="126"/>
      <c r="BL1140" s="126"/>
      <c r="BM1140" s="126"/>
      <c r="BN1140" s="126"/>
      <c r="BO1140" s="126"/>
      <c r="BP1140" s="126"/>
      <c r="BQ1140" s="126"/>
      <c r="BR1140" s="126">
        <v>7</v>
      </c>
      <c r="BS1140" s="126">
        <v>10</v>
      </c>
      <c r="BT1140" s="126">
        <v>10</v>
      </c>
      <c r="BU1140" s="126"/>
      <c r="BV1140" s="126">
        <v>9</v>
      </c>
      <c r="BW1140" s="126">
        <v>6</v>
      </c>
      <c r="BX1140" s="126">
        <v>1</v>
      </c>
      <c r="BY1140" s="126">
        <v>0</v>
      </c>
      <c r="BZ1140" s="126">
        <v>43</v>
      </c>
      <c r="CA1140" s="126">
        <v>21</v>
      </c>
      <c r="CB1140" s="126"/>
      <c r="CC1140" s="126"/>
      <c r="CD1140" s="126"/>
      <c r="CE1140" s="126"/>
    </row>
    <row r="1141" spans="1:83" ht="11.25" customHeight="1" x14ac:dyDescent="0.2">
      <c r="A1141" s="126" t="s">
        <v>6347</v>
      </c>
      <c r="B1141" s="20">
        <v>285</v>
      </c>
      <c r="C1141" s="20" t="str">
        <f>VLOOKUP(File2Modul(A1141),ModulVerantwortung,2,FALSE)</f>
        <v>winkho06</v>
      </c>
      <c r="D1141" s="20"/>
      <c r="E1141" s="109" t="s">
        <v>4227</v>
      </c>
      <c r="F1141" s="126">
        <v>3</v>
      </c>
      <c r="G1141" s="126">
        <v>1</v>
      </c>
      <c r="H1141" s="126">
        <v>0</v>
      </c>
      <c r="I1141" s="126">
        <v>4</v>
      </c>
      <c r="J1141" s="126">
        <v>0</v>
      </c>
      <c r="K1141" s="126">
        <v>0</v>
      </c>
      <c r="L1141" s="126">
        <v>1</v>
      </c>
      <c r="M1141" s="143" t="s">
        <v>4228</v>
      </c>
      <c r="N1141" s="126">
        <v>13</v>
      </c>
      <c r="O1141" s="126"/>
      <c r="Q1141" s="126">
        <v>1</v>
      </c>
      <c r="R1141" s="126"/>
      <c r="S1141" s="126"/>
      <c r="T1141" s="126"/>
      <c r="U1141" s="126">
        <v>15</v>
      </c>
      <c r="V1141" s="126" t="s">
        <v>3516</v>
      </c>
      <c r="W1141" s="126">
        <v>2</v>
      </c>
      <c r="X1141" s="126">
        <v>5</v>
      </c>
      <c r="Y1141" s="126">
        <v>48</v>
      </c>
      <c r="Z1141" s="126">
        <v>0</v>
      </c>
      <c r="AA1141" s="126">
        <v>0</v>
      </c>
      <c r="AB1141" s="126">
        <v>0</v>
      </c>
      <c r="AC1141" s="126">
        <v>0</v>
      </c>
      <c r="AD1141" s="126">
        <v>0</v>
      </c>
      <c r="AE1141" s="126">
        <v>3</v>
      </c>
      <c r="AF1141" s="126">
        <v>0.27</v>
      </c>
      <c r="AG1141" s="126">
        <v>1</v>
      </c>
      <c r="AH1141" s="126">
        <v>0</v>
      </c>
      <c r="AI1141" s="126">
        <v>1</v>
      </c>
      <c r="AJ1141" s="126"/>
      <c r="AK1141" s="126"/>
      <c r="AL1141" s="126"/>
      <c r="AM1141" s="126"/>
      <c r="AN1141" s="126"/>
      <c r="AO1141" s="126"/>
      <c r="AP1141" s="126"/>
      <c r="AQ1141" s="126"/>
      <c r="AR1141" s="126"/>
      <c r="AS1141" s="126"/>
      <c r="AT1141" s="126"/>
      <c r="AU1141" s="126"/>
      <c r="AV1141" s="126"/>
      <c r="AW1141" s="126"/>
      <c r="AX1141" s="126"/>
      <c r="AY1141" s="126"/>
      <c r="AZ1141" s="126"/>
      <c r="BA1141" s="126"/>
      <c r="BB1141" s="126"/>
      <c r="BC1141" s="126"/>
      <c r="BD1141" s="126"/>
      <c r="BE1141" s="126"/>
      <c r="BF1141" s="126"/>
      <c r="BG1141" s="126"/>
      <c r="BH1141" s="126"/>
      <c r="BI1141" s="126"/>
      <c r="BJ1141" s="126"/>
      <c r="BK1141" s="126"/>
      <c r="BL1141" s="126"/>
      <c r="BM1141" s="126"/>
      <c r="BN1141" s="126"/>
      <c r="BO1141" s="126"/>
      <c r="BP1141" s="126"/>
      <c r="BQ1141" s="126"/>
      <c r="BR1141" s="126">
        <v>9</v>
      </c>
      <c r="BS1141" s="126">
        <v>12</v>
      </c>
      <c r="BT1141" s="126">
        <v>14</v>
      </c>
      <c r="BU1141" s="126"/>
      <c r="BV1141" s="126">
        <v>21</v>
      </c>
      <c r="BW1141" s="126">
        <v>16</v>
      </c>
      <c r="BX1141" s="126">
        <v>1</v>
      </c>
      <c r="BY1141" s="126">
        <v>0</v>
      </c>
      <c r="BZ1141" s="126">
        <v>124</v>
      </c>
      <c r="CA1141" s="126">
        <v>69</v>
      </c>
      <c r="CB1141" s="126"/>
      <c r="CC1141" s="126"/>
      <c r="CD1141" s="126"/>
      <c r="CE1141" s="126"/>
    </row>
    <row r="1142" spans="1:83" ht="11.25" customHeight="1" x14ac:dyDescent="0.2">
      <c r="A1142" s="126" t="s">
        <v>6347</v>
      </c>
      <c r="B1142" s="20">
        <v>0</v>
      </c>
      <c r="C1142" s="20" t="str">
        <f>VLOOKUP(File2Modul(A1142),ModulVerantwortung,2,FALSE)</f>
        <v>winkho06</v>
      </c>
      <c r="D1142" s="20"/>
      <c r="E1142" s="109" t="s">
        <v>6347</v>
      </c>
      <c r="F1142" s="126"/>
      <c r="G1142" s="126"/>
      <c r="H1142" s="126"/>
      <c r="I1142" s="126"/>
      <c r="J1142" s="126"/>
      <c r="K1142" s="126"/>
      <c r="L1142" s="126"/>
      <c r="M1142" s="143"/>
      <c r="N1142" s="126"/>
      <c r="O1142" s="126">
        <f>IF(ISNUMBER(T1142),IF(T1142&lt;&gt;0,S1142/T1142,O$23),"")</f>
        <v>1.2954545454545454</v>
      </c>
      <c r="P1142">
        <f>IF(AND(ISNUMBER(AQ1142),ISNUMBER(AR1142)),IF(OR(AQ1142&lt;&gt;0,AR1142&lt;&gt;0),(T1142+BG1142)/(AQ1142+AR1142),P$23),"")</f>
        <v>7633588.122137405</v>
      </c>
      <c r="Q1142" s="126"/>
      <c r="R1142" s="126"/>
      <c r="S1142" s="126">
        <v>57</v>
      </c>
      <c r="T1142" s="126">
        <v>44</v>
      </c>
      <c r="U1142" s="126"/>
      <c r="V1142" s="126"/>
      <c r="W1142" s="126"/>
      <c r="X1142" s="126"/>
      <c r="Y1142" s="126"/>
      <c r="Z1142" s="126"/>
      <c r="AA1142" s="126"/>
      <c r="AB1142" s="126"/>
      <c r="AC1142" s="126"/>
      <c r="AD1142" s="126"/>
      <c r="AE1142" s="126"/>
      <c r="AF1142" s="126"/>
      <c r="AG1142" s="126"/>
      <c r="AH1142" s="126"/>
      <c r="AI1142" s="126"/>
      <c r="AJ1142" s="126" t="s">
        <v>3502</v>
      </c>
      <c r="AK1142" s="126">
        <v>8</v>
      </c>
      <c r="AL1142" s="126">
        <v>2</v>
      </c>
      <c r="AM1142" s="126">
        <v>5</v>
      </c>
      <c r="AN1142" s="126">
        <v>25</v>
      </c>
      <c r="AO1142" s="126" t="s">
        <v>3503</v>
      </c>
      <c r="AP1142" s="126">
        <v>79</v>
      </c>
      <c r="AQ1142" s="126">
        <v>41</v>
      </c>
      <c r="AR1142" s="126">
        <v>90</v>
      </c>
      <c r="AS1142" s="126">
        <v>1000000000</v>
      </c>
      <c r="AT1142" s="126">
        <v>714</v>
      </c>
      <c r="AU1142" s="126">
        <v>804</v>
      </c>
      <c r="AV1142" s="126">
        <v>2876</v>
      </c>
      <c r="AW1142" s="126">
        <v>13696283.460000001</v>
      </c>
      <c r="AX1142" s="126">
        <v>1000000000</v>
      </c>
      <c r="AY1142" s="126">
        <v>1000000000</v>
      </c>
      <c r="AZ1142" s="126">
        <v>16055292520826.801</v>
      </c>
      <c r="BA1142" s="126">
        <v>3.35</v>
      </c>
      <c r="BB1142" s="126">
        <v>100</v>
      </c>
      <c r="BC1142" s="126">
        <v>210142332</v>
      </c>
      <c r="BD1142" s="126">
        <v>335</v>
      </c>
      <c r="BE1142" s="126">
        <v>103</v>
      </c>
      <c r="BF1142" s="126">
        <v>231</v>
      </c>
      <c r="BG1142" s="126">
        <v>1000000000</v>
      </c>
      <c r="BH1142" s="126">
        <v>41</v>
      </c>
      <c r="BI1142" s="126" t="s">
        <v>3504</v>
      </c>
      <c r="BJ1142" s="126">
        <v>0.76100000000000001</v>
      </c>
      <c r="BK1142" s="126">
        <v>0.88100000000000001</v>
      </c>
      <c r="BL1142" s="126">
        <v>0.96899999999999997</v>
      </c>
      <c r="BM1142" s="126">
        <v>2.254</v>
      </c>
      <c r="BN1142" s="126">
        <v>2.3919999999999999</v>
      </c>
      <c r="BO1142" s="126">
        <v>2.4750000000000001</v>
      </c>
      <c r="BP1142" s="126" t="s">
        <v>3505</v>
      </c>
      <c r="BQ1142" s="126">
        <v>1.008</v>
      </c>
      <c r="BR1142" s="126"/>
      <c r="BS1142" s="126"/>
      <c r="BT1142" s="126"/>
      <c r="BU1142" s="126"/>
      <c r="BV1142" s="126"/>
      <c r="BW1142" s="126"/>
      <c r="BX1142" s="126"/>
      <c r="BY1142" s="126"/>
      <c r="BZ1142" s="126"/>
      <c r="CA1142" s="126"/>
      <c r="CB1142" s="126"/>
      <c r="CC1142" s="126"/>
      <c r="CD1142" s="126"/>
      <c r="CE1142" s="126"/>
    </row>
    <row r="1143" spans="1:83" ht="11.25" customHeight="1" x14ac:dyDescent="0.2">
      <c r="A1143" s="126" t="s">
        <v>6348</v>
      </c>
      <c r="B1143" s="20">
        <v>150</v>
      </c>
      <c r="C1143" s="20" t="str">
        <f>VLOOKUP(File2Modul(A1143),ModulVerantwortung,2,FALSE)</f>
        <v>winkho06</v>
      </c>
      <c r="D1143" s="20"/>
      <c r="E1143" s="109" t="s">
        <v>4229</v>
      </c>
      <c r="F1143" s="126">
        <v>4</v>
      </c>
      <c r="G1143" s="126">
        <v>3</v>
      </c>
      <c r="H1143" s="126">
        <v>0</v>
      </c>
      <c r="I1143" s="126">
        <v>4</v>
      </c>
      <c r="J1143" s="126">
        <v>0</v>
      </c>
      <c r="K1143" s="126">
        <v>1</v>
      </c>
      <c r="L1143" s="126">
        <v>4</v>
      </c>
      <c r="M1143" s="143" t="s">
        <v>4230</v>
      </c>
      <c r="N1143" s="126">
        <v>10</v>
      </c>
      <c r="O1143" s="126"/>
      <c r="Q1143" s="126">
        <v>0</v>
      </c>
      <c r="R1143" s="126"/>
      <c r="S1143" s="126"/>
      <c r="T1143" s="126"/>
      <c r="U1143" s="126">
        <v>14</v>
      </c>
      <c r="V1143" s="126" t="s">
        <v>3767</v>
      </c>
      <c r="W1143" s="126">
        <v>4</v>
      </c>
      <c r="X1143" s="126">
        <v>8</v>
      </c>
      <c r="Y1143" s="126">
        <v>42</v>
      </c>
      <c r="Z1143" s="126">
        <v>0</v>
      </c>
      <c r="AA1143" s="126">
        <v>0</v>
      </c>
      <c r="AB1143" s="126">
        <v>0</v>
      </c>
      <c r="AC1143" s="126">
        <v>0</v>
      </c>
      <c r="AD1143" s="126">
        <v>0</v>
      </c>
      <c r="AE1143" s="126">
        <v>1</v>
      </c>
      <c r="AF1143" s="126">
        <v>0.28999999999999998</v>
      </c>
      <c r="AG1143" s="126">
        <v>1</v>
      </c>
      <c r="AH1143" s="126">
        <v>0</v>
      </c>
      <c r="AI1143" s="126">
        <v>1</v>
      </c>
      <c r="AJ1143" s="126"/>
      <c r="AK1143" s="126"/>
      <c r="AL1143" s="126"/>
      <c r="AM1143" s="126"/>
      <c r="AN1143" s="126"/>
      <c r="AO1143" s="126"/>
      <c r="AP1143" s="126"/>
      <c r="AQ1143" s="126"/>
      <c r="AR1143" s="126"/>
      <c r="AS1143" s="126"/>
      <c r="AT1143" s="126"/>
      <c r="AU1143" s="126"/>
      <c r="AV1143" s="126"/>
      <c r="AW1143" s="126"/>
      <c r="AX1143" s="126"/>
      <c r="AY1143" s="126"/>
      <c r="AZ1143" s="126"/>
      <c r="BA1143" s="126"/>
      <c r="BB1143" s="126"/>
      <c r="BC1143" s="126"/>
      <c r="BD1143" s="126"/>
      <c r="BE1143" s="126"/>
      <c r="BF1143" s="126"/>
      <c r="BG1143" s="126"/>
      <c r="BH1143" s="126"/>
      <c r="BI1143" s="126"/>
      <c r="BJ1143" s="126"/>
      <c r="BK1143" s="126"/>
      <c r="BL1143" s="126"/>
      <c r="BM1143" s="126"/>
      <c r="BN1143" s="126"/>
      <c r="BO1143" s="126"/>
      <c r="BP1143" s="126"/>
      <c r="BQ1143" s="126"/>
      <c r="BR1143" s="126">
        <v>6</v>
      </c>
      <c r="BS1143" s="126">
        <v>10</v>
      </c>
      <c r="BT1143" s="126">
        <v>11</v>
      </c>
      <c r="BU1143" s="126"/>
      <c r="BV1143" s="126">
        <v>17</v>
      </c>
      <c r="BW1143" s="126">
        <v>11</v>
      </c>
      <c r="BX1143" s="126">
        <v>1</v>
      </c>
      <c r="BY1143" s="126">
        <v>0</v>
      </c>
      <c r="BZ1143" s="126">
        <v>72</v>
      </c>
      <c r="CA1143" s="126">
        <v>38</v>
      </c>
      <c r="CB1143" s="126"/>
      <c r="CC1143" s="126"/>
      <c r="CD1143" s="126"/>
      <c r="CE1143" s="126"/>
    </row>
    <row r="1144" spans="1:83" ht="11.25" customHeight="1" x14ac:dyDescent="0.2">
      <c r="A1144" s="126" t="s">
        <v>6348</v>
      </c>
      <c r="B1144" s="20">
        <v>208</v>
      </c>
      <c r="C1144" s="20" t="str">
        <f>VLOOKUP(File2Modul(A1144),ModulVerantwortung,2,FALSE)</f>
        <v>winkho06</v>
      </c>
      <c r="D1144" s="20"/>
      <c r="E1144" s="109" t="s">
        <v>4231</v>
      </c>
      <c r="F1144" s="126">
        <v>1</v>
      </c>
      <c r="G1144" s="126">
        <v>0</v>
      </c>
      <c r="H1144" s="126">
        <v>0</v>
      </c>
      <c r="I1144" s="126">
        <v>1</v>
      </c>
      <c r="J1144" s="126">
        <v>0</v>
      </c>
      <c r="K1144" s="126">
        <v>0</v>
      </c>
      <c r="L1144" s="126">
        <v>5</v>
      </c>
      <c r="M1144" s="143" t="s">
        <v>4232</v>
      </c>
      <c r="N1144" s="126">
        <v>8</v>
      </c>
      <c r="O1144" s="126"/>
      <c r="Q1144" s="126">
        <v>1</v>
      </c>
      <c r="R1144" s="126"/>
      <c r="S1144" s="126"/>
      <c r="T1144" s="126"/>
      <c r="U1144" s="126">
        <v>7</v>
      </c>
      <c r="V1144" s="126" t="s">
        <v>3507</v>
      </c>
      <c r="W1144" s="126">
        <v>5</v>
      </c>
      <c r="X1144" s="126">
        <v>6</v>
      </c>
      <c r="Y1144" s="126">
        <v>20</v>
      </c>
      <c r="Z1144" s="126">
        <v>0</v>
      </c>
      <c r="AA1144" s="126">
        <v>0</v>
      </c>
      <c r="AB1144" s="126">
        <v>0</v>
      </c>
      <c r="AC1144" s="126">
        <v>0</v>
      </c>
      <c r="AD1144" s="126">
        <v>0</v>
      </c>
      <c r="AE1144" s="126">
        <v>0</v>
      </c>
      <c r="AF1144" s="126">
        <v>0.14000000000000001</v>
      </c>
      <c r="AG1144" s="126">
        <v>0</v>
      </c>
      <c r="AH1144" s="126">
        <v>0</v>
      </c>
      <c r="AI1144" s="126">
        <v>1</v>
      </c>
      <c r="AJ1144" s="126"/>
      <c r="AK1144" s="126"/>
      <c r="AL1144" s="126"/>
      <c r="AM1144" s="126"/>
      <c r="AN1144" s="126"/>
      <c r="AO1144" s="126"/>
      <c r="AP1144" s="126"/>
      <c r="AQ1144" s="126"/>
      <c r="AR1144" s="126"/>
      <c r="AS1144" s="126"/>
      <c r="AT1144" s="126"/>
      <c r="AU1144" s="126"/>
      <c r="AV1144" s="126"/>
      <c r="AW1144" s="126"/>
      <c r="AX1144" s="126"/>
      <c r="AY1144" s="126"/>
      <c r="AZ1144" s="126"/>
      <c r="BA1144" s="126"/>
      <c r="BB1144" s="126"/>
      <c r="BC1144" s="126"/>
      <c r="BD1144" s="126"/>
      <c r="BE1144" s="126"/>
      <c r="BF1144" s="126"/>
      <c r="BG1144" s="126"/>
      <c r="BH1144" s="126"/>
      <c r="BI1144" s="126"/>
      <c r="BJ1144" s="126"/>
      <c r="BK1144" s="126"/>
      <c r="BL1144" s="126"/>
      <c r="BM1144" s="126"/>
      <c r="BN1144" s="126"/>
      <c r="BO1144" s="126"/>
      <c r="BP1144" s="126"/>
      <c r="BQ1144" s="126"/>
      <c r="BR1144" s="126">
        <v>4</v>
      </c>
      <c r="BS1144" s="126">
        <v>4</v>
      </c>
      <c r="BT1144" s="126">
        <v>4</v>
      </c>
      <c r="BU1144" s="126"/>
      <c r="BV1144" s="126">
        <v>9</v>
      </c>
      <c r="BW1144" s="126">
        <v>8</v>
      </c>
      <c r="BX1144" s="126">
        <v>1</v>
      </c>
      <c r="BY1144" s="126">
        <v>0</v>
      </c>
      <c r="BZ1144" s="126">
        <v>27</v>
      </c>
      <c r="CA1144" s="126">
        <v>12</v>
      </c>
      <c r="CB1144" s="126"/>
      <c r="CC1144" s="126"/>
      <c r="CD1144" s="126"/>
      <c r="CE1144" s="126"/>
    </row>
    <row r="1145" spans="1:83" ht="11.25" customHeight="1" x14ac:dyDescent="0.2">
      <c r="A1145" s="126" t="s">
        <v>6348</v>
      </c>
      <c r="B1145" s="20">
        <v>237</v>
      </c>
      <c r="C1145" s="20" t="str">
        <f>VLOOKUP(File2Modul(A1145),ModulVerantwortung,2,FALSE)</f>
        <v>winkho06</v>
      </c>
      <c r="D1145" s="20"/>
      <c r="E1145" s="109" t="s">
        <v>4233</v>
      </c>
      <c r="F1145" s="126">
        <v>2</v>
      </c>
      <c r="G1145" s="126">
        <v>1</v>
      </c>
      <c r="H1145" s="126">
        <v>0</v>
      </c>
      <c r="I1145" s="126">
        <v>2</v>
      </c>
      <c r="J1145" s="126">
        <v>0</v>
      </c>
      <c r="K1145" s="126">
        <v>0</v>
      </c>
      <c r="L1145" s="126">
        <v>0</v>
      </c>
      <c r="M1145" s="143"/>
      <c r="N1145" s="126">
        <v>6</v>
      </c>
      <c r="O1145" s="126"/>
      <c r="Q1145" s="126">
        <v>1</v>
      </c>
      <c r="R1145" s="126"/>
      <c r="S1145" s="126"/>
      <c r="T1145" s="126"/>
      <c r="U1145" s="126">
        <v>9</v>
      </c>
      <c r="V1145" s="126" t="s">
        <v>3513</v>
      </c>
      <c r="W1145" s="126">
        <v>0</v>
      </c>
      <c r="X1145" s="126">
        <v>2</v>
      </c>
      <c r="Y1145" s="126">
        <v>20</v>
      </c>
      <c r="Z1145" s="126">
        <v>0</v>
      </c>
      <c r="AA1145" s="126">
        <v>0</v>
      </c>
      <c r="AB1145" s="126">
        <v>0</v>
      </c>
      <c r="AC1145" s="126">
        <v>0</v>
      </c>
      <c r="AD1145" s="126">
        <v>0</v>
      </c>
      <c r="AE1145" s="126">
        <v>1</v>
      </c>
      <c r="AF1145" s="126">
        <v>0.22</v>
      </c>
      <c r="AG1145" s="126">
        <v>0</v>
      </c>
      <c r="AH1145" s="126">
        <v>0</v>
      </c>
      <c r="AI1145" s="126">
        <v>1</v>
      </c>
      <c r="AJ1145" s="126"/>
      <c r="AK1145" s="126"/>
      <c r="AL1145" s="126"/>
      <c r="AM1145" s="126"/>
      <c r="AN1145" s="126"/>
      <c r="AO1145" s="126"/>
      <c r="AP1145" s="126"/>
      <c r="AQ1145" s="126"/>
      <c r="AR1145" s="126"/>
      <c r="AS1145" s="126"/>
      <c r="AT1145" s="126"/>
      <c r="AU1145" s="126"/>
      <c r="AV1145" s="126"/>
      <c r="AW1145" s="126"/>
      <c r="AX1145" s="126"/>
      <c r="AY1145" s="126"/>
      <c r="AZ1145" s="126"/>
      <c r="BA1145" s="126"/>
      <c r="BB1145" s="126"/>
      <c r="BC1145" s="126"/>
      <c r="BD1145" s="126"/>
      <c r="BE1145" s="126"/>
      <c r="BF1145" s="126"/>
      <c r="BG1145" s="126"/>
      <c r="BH1145" s="126"/>
      <c r="BI1145" s="126"/>
      <c r="BJ1145" s="126"/>
      <c r="BK1145" s="126"/>
      <c r="BL1145" s="126"/>
      <c r="BM1145" s="126"/>
      <c r="BN1145" s="126"/>
      <c r="BO1145" s="126"/>
      <c r="BP1145" s="126"/>
      <c r="BQ1145" s="126"/>
      <c r="BR1145" s="126">
        <v>12</v>
      </c>
      <c r="BS1145" s="126">
        <v>15</v>
      </c>
      <c r="BT1145" s="126">
        <v>18</v>
      </c>
      <c r="BU1145" s="126"/>
      <c r="BV1145" s="126">
        <v>9</v>
      </c>
      <c r="BW1145" s="126">
        <v>7</v>
      </c>
      <c r="BX1145" s="126">
        <v>1</v>
      </c>
      <c r="BY1145" s="126">
        <v>0</v>
      </c>
      <c r="BZ1145" s="126">
        <v>76</v>
      </c>
      <c r="CA1145" s="126">
        <v>34</v>
      </c>
      <c r="CB1145" s="126"/>
      <c r="CC1145" s="126"/>
      <c r="CD1145" s="126"/>
      <c r="CE1145" s="126"/>
    </row>
    <row r="1146" spans="1:83" ht="11.25" customHeight="1" x14ac:dyDescent="0.2">
      <c r="A1146" s="126" t="s">
        <v>6348</v>
      </c>
      <c r="B1146" s="20">
        <v>267</v>
      </c>
      <c r="C1146" s="20" t="str">
        <f>VLOOKUP(File2Modul(A1146),ModulVerantwortung,2,FALSE)</f>
        <v>winkho06</v>
      </c>
      <c r="D1146" s="20"/>
      <c r="E1146" s="109" t="s">
        <v>4234</v>
      </c>
      <c r="F1146" s="126">
        <v>3</v>
      </c>
      <c r="G1146" s="126">
        <v>2</v>
      </c>
      <c r="H1146" s="126">
        <v>0</v>
      </c>
      <c r="I1146" s="126">
        <v>3</v>
      </c>
      <c r="J1146" s="126">
        <v>0</v>
      </c>
      <c r="K1146" s="126">
        <v>0</v>
      </c>
      <c r="L1146" s="126">
        <v>0</v>
      </c>
      <c r="M1146" s="143"/>
      <c r="N1146" s="126">
        <v>5</v>
      </c>
      <c r="O1146" s="126"/>
      <c r="Q1146" s="126">
        <v>1</v>
      </c>
      <c r="R1146" s="126"/>
      <c r="S1146" s="126"/>
      <c r="T1146" s="126"/>
      <c r="U1146" s="126">
        <v>7</v>
      </c>
      <c r="V1146" s="126" t="s">
        <v>3516</v>
      </c>
      <c r="W1146" s="126">
        <v>0</v>
      </c>
      <c r="X1146" s="126">
        <v>3</v>
      </c>
      <c r="Y1146" s="126">
        <v>20</v>
      </c>
      <c r="Z1146" s="126">
        <v>0</v>
      </c>
      <c r="AA1146" s="126">
        <v>0</v>
      </c>
      <c r="AB1146" s="126">
        <v>0</v>
      </c>
      <c r="AC1146" s="126">
        <v>0</v>
      </c>
      <c r="AD1146" s="126">
        <v>0</v>
      </c>
      <c r="AE1146" s="126">
        <v>1</v>
      </c>
      <c r="AF1146" s="126">
        <v>0.43</v>
      </c>
      <c r="AG1146" s="126">
        <v>0</v>
      </c>
      <c r="AH1146" s="126">
        <v>0</v>
      </c>
      <c r="AI1146" s="126">
        <v>1</v>
      </c>
      <c r="AJ1146" s="126"/>
      <c r="AK1146" s="126"/>
      <c r="AL1146" s="126"/>
      <c r="AM1146" s="126"/>
      <c r="AN1146" s="126"/>
      <c r="AO1146" s="126"/>
      <c r="AP1146" s="126"/>
      <c r="AQ1146" s="126"/>
      <c r="AR1146" s="126"/>
      <c r="AS1146" s="126"/>
      <c r="AT1146" s="126"/>
      <c r="AU1146" s="126"/>
      <c r="AV1146" s="126"/>
      <c r="AW1146" s="126"/>
      <c r="AX1146" s="126"/>
      <c r="AY1146" s="126"/>
      <c r="AZ1146" s="126"/>
      <c r="BA1146" s="126"/>
      <c r="BB1146" s="126"/>
      <c r="BC1146" s="126"/>
      <c r="BD1146" s="126"/>
      <c r="BE1146" s="126"/>
      <c r="BF1146" s="126"/>
      <c r="BG1146" s="126"/>
      <c r="BH1146" s="126"/>
      <c r="BI1146" s="126"/>
      <c r="BJ1146" s="126"/>
      <c r="BK1146" s="126"/>
      <c r="BL1146" s="126"/>
      <c r="BM1146" s="126"/>
      <c r="BN1146" s="126"/>
      <c r="BO1146" s="126"/>
      <c r="BP1146" s="126"/>
      <c r="BQ1146" s="126"/>
      <c r="BR1146" s="126">
        <v>5</v>
      </c>
      <c r="BS1146" s="126">
        <v>8</v>
      </c>
      <c r="BT1146" s="126">
        <v>10</v>
      </c>
      <c r="BU1146" s="126"/>
      <c r="BV1146" s="126">
        <v>10</v>
      </c>
      <c r="BW1146" s="126">
        <v>6</v>
      </c>
      <c r="BX1146" s="126">
        <v>1</v>
      </c>
      <c r="BY1146" s="126">
        <v>0</v>
      </c>
      <c r="BZ1146" s="126">
        <v>37</v>
      </c>
      <c r="CA1146" s="126">
        <v>15</v>
      </c>
      <c r="CB1146" s="126"/>
      <c r="CC1146" s="126"/>
      <c r="CD1146" s="126"/>
      <c r="CE1146" s="126"/>
    </row>
    <row r="1147" spans="1:83" ht="11.25" customHeight="1" x14ac:dyDescent="0.2">
      <c r="A1147" s="126" t="s">
        <v>6348</v>
      </c>
      <c r="B1147" s="20">
        <v>297</v>
      </c>
      <c r="C1147" s="20" t="str">
        <f>VLOOKUP(File2Modul(A1147),ModulVerantwortung,2,FALSE)</f>
        <v>winkho06</v>
      </c>
      <c r="D1147" s="20"/>
      <c r="E1147" s="109" t="s">
        <v>4235</v>
      </c>
      <c r="F1147" s="126">
        <v>3</v>
      </c>
      <c r="G1147" s="126">
        <v>2</v>
      </c>
      <c r="H1147" s="126">
        <v>0</v>
      </c>
      <c r="I1147" s="126">
        <v>3</v>
      </c>
      <c r="J1147" s="126">
        <v>0</v>
      </c>
      <c r="K1147" s="126">
        <v>0</v>
      </c>
      <c r="L1147" s="126">
        <v>0</v>
      </c>
      <c r="M1147" s="143"/>
      <c r="N1147" s="126">
        <v>6</v>
      </c>
      <c r="O1147" s="126"/>
      <c r="Q1147" s="126">
        <v>1</v>
      </c>
      <c r="R1147" s="126"/>
      <c r="S1147" s="126"/>
      <c r="T1147" s="126"/>
      <c r="U1147" s="126">
        <v>11</v>
      </c>
      <c r="V1147" s="126" t="s">
        <v>3516</v>
      </c>
      <c r="W1147" s="126">
        <v>0</v>
      </c>
      <c r="X1147" s="126">
        <v>3</v>
      </c>
      <c r="Y1147" s="126">
        <v>26</v>
      </c>
      <c r="Z1147" s="126">
        <v>0</v>
      </c>
      <c r="AA1147" s="126">
        <v>0</v>
      </c>
      <c r="AB1147" s="126">
        <v>0</v>
      </c>
      <c r="AC1147" s="126">
        <v>0</v>
      </c>
      <c r="AD1147" s="126">
        <v>0</v>
      </c>
      <c r="AE1147" s="126">
        <v>1</v>
      </c>
      <c r="AF1147" s="126">
        <v>0.27</v>
      </c>
      <c r="AG1147" s="126">
        <v>0</v>
      </c>
      <c r="AH1147" s="126">
        <v>0</v>
      </c>
      <c r="AI1147" s="126">
        <v>1</v>
      </c>
      <c r="AJ1147" s="126"/>
      <c r="AK1147" s="126"/>
      <c r="AL1147" s="126"/>
      <c r="AM1147" s="126"/>
      <c r="AN1147" s="126"/>
      <c r="AO1147" s="126"/>
      <c r="AP1147" s="126"/>
      <c r="AQ1147" s="126"/>
      <c r="AR1147" s="126"/>
      <c r="AS1147" s="126"/>
      <c r="AT1147" s="126"/>
      <c r="AU1147" s="126"/>
      <c r="AV1147" s="126"/>
      <c r="AW1147" s="126"/>
      <c r="AX1147" s="126"/>
      <c r="AY1147" s="126"/>
      <c r="AZ1147" s="126"/>
      <c r="BA1147" s="126"/>
      <c r="BB1147" s="126"/>
      <c r="BC1147" s="126"/>
      <c r="BD1147" s="126"/>
      <c r="BE1147" s="126"/>
      <c r="BF1147" s="126"/>
      <c r="BG1147" s="126"/>
      <c r="BH1147" s="126"/>
      <c r="BI1147" s="126"/>
      <c r="BJ1147" s="126"/>
      <c r="BK1147" s="126"/>
      <c r="BL1147" s="126"/>
      <c r="BM1147" s="126"/>
      <c r="BN1147" s="126"/>
      <c r="BO1147" s="126"/>
      <c r="BP1147" s="126"/>
      <c r="BQ1147" s="126"/>
      <c r="BR1147" s="126">
        <v>11</v>
      </c>
      <c r="BS1147" s="126">
        <v>18</v>
      </c>
      <c r="BT1147" s="126">
        <v>21</v>
      </c>
      <c r="BU1147" s="126"/>
      <c r="BV1147" s="126">
        <v>11</v>
      </c>
      <c r="BW1147" s="126">
        <v>7</v>
      </c>
      <c r="BX1147" s="126">
        <v>1</v>
      </c>
      <c r="BY1147" s="126">
        <v>0</v>
      </c>
      <c r="BZ1147" s="126">
        <v>95</v>
      </c>
      <c r="CA1147" s="126">
        <v>36</v>
      </c>
      <c r="CB1147" s="126"/>
      <c r="CC1147" s="126"/>
      <c r="CD1147" s="126"/>
      <c r="CE1147" s="126"/>
    </row>
    <row r="1148" spans="1:83" ht="11.25" customHeight="1" x14ac:dyDescent="0.2">
      <c r="A1148" s="126" t="s">
        <v>6348</v>
      </c>
      <c r="B1148" s="20">
        <v>0</v>
      </c>
      <c r="C1148" s="20" t="str">
        <f>VLOOKUP(File2Modul(A1148),ModulVerantwortung,2,FALSE)</f>
        <v>winkho06</v>
      </c>
      <c r="D1148" s="20"/>
      <c r="E1148" s="109" t="s">
        <v>6348</v>
      </c>
      <c r="F1148" s="126"/>
      <c r="G1148" s="126"/>
      <c r="H1148" s="126"/>
      <c r="I1148" s="126"/>
      <c r="J1148" s="126"/>
      <c r="K1148" s="126"/>
      <c r="L1148" s="126"/>
      <c r="M1148" s="143"/>
      <c r="N1148" s="126"/>
      <c r="O1148" s="126">
        <f>IF(ISNUMBER(T1148),IF(T1148&lt;&gt;0,S1148/T1148,O$23),"")</f>
        <v>1.1282051282051282</v>
      </c>
      <c r="P1148">
        <f>IF(AND(ISNUMBER(AQ1148),ISNUMBER(AR1148)),IF(OR(AQ1148&lt;&gt;0,AR1148&lt;&gt;0),(T1148+BG1148)/(AQ1148+AR1148),P$23),"")</f>
        <v>10204082.030612245</v>
      </c>
      <c r="Q1148" s="126"/>
      <c r="R1148" s="126"/>
      <c r="S1148" s="126">
        <v>44</v>
      </c>
      <c r="T1148" s="126">
        <v>39</v>
      </c>
      <c r="U1148" s="126"/>
      <c r="V1148" s="126"/>
      <c r="W1148" s="126"/>
      <c r="X1148" s="126"/>
      <c r="Y1148" s="126"/>
      <c r="Z1148" s="126"/>
      <c r="AA1148" s="126"/>
      <c r="AB1148" s="126"/>
      <c r="AC1148" s="126"/>
      <c r="AD1148" s="126"/>
      <c r="AE1148" s="126"/>
      <c r="AF1148" s="126"/>
      <c r="AG1148" s="126"/>
      <c r="AH1148" s="126"/>
      <c r="AI1148" s="126"/>
      <c r="AJ1148" s="126" t="s">
        <v>3502</v>
      </c>
      <c r="AK1148" s="126">
        <v>10</v>
      </c>
      <c r="AL1148" s="126">
        <v>2</v>
      </c>
      <c r="AM1148" s="126">
        <v>5</v>
      </c>
      <c r="AN1148" s="126">
        <v>5</v>
      </c>
      <c r="AO1148" s="126" t="s">
        <v>3503</v>
      </c>
      <c r="AP1148" s="126">
        <v>47</v>
      </c>
      <c r="AQ1148" s="126">
        <v>40</v>
      </c>
      <c r="AR1148" s="126">
        <v>58</v>
      </c>
      <c r="AS1148" s="126">
        <v>1000000000</v>
      </c>
      <c r="AT1148" s="126">
        <v>506</v>
      </c>
      <c r="AU1148" s="126">
        <v>553</v>
      </c>
      <c r="AV1148" s="126">
        <v>1951</v>
      </c>
      <c r="AW1148" s="126">
        <v>24042930.48</v>
      </c>
      <c r="AX1148" s="126">
        <v>1000000000</v>
      </c>
      <c r="AY1148" s="126">
        <v>1000000000</v>
      </c>
      <c r="AZ1148" s="126">
        <v>26506168155337.398</v>
      </c>
      <c r="BA1148" s="126">
        <v>3.27</v>
      </c>
      <c r="BB1148" s="126">
        <v>100</v>
      </c>
      <c r="BC1148" s="126">
        <v>293539155</v>
      </c>
      <c r="BD1148" s="126">
        <v>327</v>
      </c>
      <c r="BE1148" s="126">
        <v>108</v>
      </c>
      <c r="BF1148" s="126">
        <v>171</v>
      </c>
      <c r="BG1148" s="126">
        <v>1000000000</v>
      </c>
      <c r="BH1148" s="126">
        <v>25</v>
      </c>
      <c r="BI1148" s="126" t="s">
        <v>3504</v>
      </c>
      <c r="BJ1148" s="126">
        <v>0.74199999999999999</v>
      </c>
      <c r="BK1148" s="126">
        <v>0.85799999999999998</v>
      </c>
      <c r="BL1148" s="126">
        <v>0.94099999999999995</v>
      </c>
      <c r="BM1148" s="126">
        <v>2.2320000000000002</v>
      </c>
      <c r="BN1148" s="126">
        <v>2.3690000000000002</v>
      </c>
      <c r="BO1148" s="126">
        <v>2.452</v>
      </c>
      <c r="BP1148" s="126" t="s">
        <v>3505</v>
      </c>
      <c r="BQ1148" s="126">
        <v>1.2749999999999999</v>
      </c>
      <c r="BR1148" s="126"/>
      <c r="BS1148" s="126"/>
      <c r="BT1148" s="126"/>
      <c r="BU1148" s="126"/>
      <c r="BV1148" s="126"/>
      <c r="BW1148" s="126"/>
      <c r="BX1148" s="126"/>
      <c r="BY1148" s="126"/>
      <c r="BZ1148" s="126"/>
      <c r="CA1148" s="126"/>
      <c r="CB1148" s="126"/>
      <c r="CC1148" s="126"/>
      <c r="CD1148" s="126"/>
      <c r="CE1148" s="126"/>
    </row>
    <row r="1149" spans="1:83" ht="11.25" customHeight="1" x14ac:dyDescent="0.2">
      <c r="A1149" s="126" t="s">
        <v>6349</v>
      </c>
      <c r="B1149" s="20">
        <v>173</v>
      </c>
      <c r="C1149" s="20" t="str">
        <f>VLOOKUP(File2Modul(A1149),ModulVerantwortung,2,FALSE)</f>
        <v>winkho06</v>
      </c>
      <c r="D1149" s="20"/>
      <c r="E1149" s="109" t="s">
        <v>4236</v>
      </c>
      <c r="F1149" s="126">
        <v>6</v>
      </c>
      <c r="G1149" s="126">
        <v>1</v>
      </c>
      <c r="H1149" s="126">
        <v>0</v>
      </c>
      <c r="I1149" s="126">
        <v>10</v>
      </c>
      <c r="J1149" s="126">
        <v>1</v>
      </c>
      <c r="K1149" s="126">
        <v>1</v>
      </c>
      <c r="L1149" s="126">
        <v>4</v>
      </c>
      <c r="M1149" s="143" t="s">
        <v>4237</v>
      </c>
      <c r="N1149" s="126">
        <v>18</v>
      </c>
      <c r="O1149" s="126"/>
      <c r="Q1149" s="126">
        <v>0</v>
      </c>
      <c r="R1149" s="126"/>
      <c r="S1149" s="126"/>
      <c r="T1149" s="126"/>
      <c r="U1149" s="126">
        <v>23</v>
      </c>
      <c r="V1149" s="126" t="s">
        <v>3790</v>
      </c>
      <c r="W1149" s="126">
        <v>4</v>
      </c>
      <c r="X1149" s="126">
        <v>10</v>
      </c>
      <c r="Y1149" s="126">
        <v>57</v>
      </c>
      <c r="Z1149" s="126">
        <v>0</v>
      </c>
      <c r="AA1149" s="126">
        <v>0</v>
      </c>
      <c r="AB1149" s="126">
        <v>0</v>
      </c>
      <c r="AC1149" s="126">
        <v>0</v>
      </c>
      <c r="AD1149" s="126">
        <v>0</v>
      </c>
      <c r="AE1149" s="126">
        <v>0</v>
      </c>
      <c r="AF1149" s="126">
        <v>0.43</v>
      </c>
      <c r="AG1149" s="126">
        <v>1</v>
      </c>
      <c r="AH1149" s="126">
        <v>0</v>
      </c>
      <c r="AI1149" s="126">
        <v>1</v>
      </c>
      <c r="AJ1149" s="126"/>
      <c r="AK1149" s="126"/>
      <c r="AL1149" s="126"/>
      <c r="AM1149" s="126"/>
      <c r="AN1149" s="126"/>
      <c r="AO1149" s="126"/>
      <c r="AP1149" s="126"/>
      <c r="AQ1149" s="126"/>
      <c r="AR1149" s="126"/>
      <c r="AS1149" s="126"/>
      <c r="AT1149" s="126"/>
      <c r="AU1149" s="126"/>
      <c r="AV1149" s="126"/>
      <c r="AW1149" s="126"/>
      <c r="AX1149" s="126"/>
      <c r="AY1149" s="126"/>
      <c r="AZ1149" s="126"/>
      <c r="BA1149" s="126"/>
      <c r="BB1149" s="126"/>
      <c r="BC1149" s="126"/>
      <c r="BD1149" s="126"/>
      <c r="BE1149" s="126"/>
      <c r="BF1149" s="126"/>
      <c r="BG1149" s="126"/>
      <c r="BH1149" s="126"/>
      <c r="BI1149" s="126"/>
      <c r="BJ1149" s="126"/>
      <c r="BK1149" s="126"/>
      <c r="BL1149" s="126"/>
      <c r="BM1149" s="126"/>
      <c r="BN1149" s="126"/>
      <c r="BO1149" s="126"/>
      <c r="BP1149" s="126"/>
      <c r="BQ1149" s="126"/>
      <c r="BR1149" s="126">
        <v>3</v>
      </c>
      <c r="BS1149" s="126">
        <v>6</v>
      </c>
      <c r="BT1149" s="126">
        <v>6</v>
      </c>
      <c r="BU1149" s="126"/>
      <c r="BV1149" s="126">
        <v>30</v>
      </c>
      <c r="BW1149" s="126">
        <v>18</v>
      </c>
      <c r="BX1149" s="126">
        <v>1</v>
      </c>
      <c r="BY1149" s="126">
        <v>0</v>
      </c>
      <c r="BZ1149" s="126">
        <v>80</v>
      </c>
      <c r="CA1149" s="126">
        <v>28</v>
      </c>
      <c r="CB1149" s="126"/>
      <c r="CC1149" s="126"/>
      <c r="CD1149" s="126"/>
      <c r="CE1149" s="126"/>
    </row>
    <row r="1150" spans="1:83" ht="11.25" customHeight="1" x14ac:dyDescent="0.2">
      <c r="A1150" s="126" t="s">
        <v>6349</v>
      </c>
      <c r="B1150" s="20">
        <v>245</v>
      </c>
      <c r="C1150" s="20" t="str">
        <f>VLOOKUP(File2Modul(A1150),ModulVerantwortung,2,FALSE)</f>
        <v>winkho06</v>
      </c>
      <c r="D1150" s="20"/>
      <c r="E1150" s="109" t="s">
        <v>4238</v>
      </c>
      <c r="F1150" s="126">
        <v>1</v>
      </c>
      <c r="G1150" s="126">
        <v>0</v>
      </c>
      <c r="H1150" s="126">
        <v>0</v>
      </c>
      <c r="I1150" s="126">
        <v>1</v>
      </c>
      <c r="J1150" s="126">
        <v>0</v>
      </c>
      <c r="K1150" s="126">
        <v>0</v>
      </c>
      <c r="L1150" s="126">
        <v>1</v>
      </c>
      <c r="M1150" s="143" t="s">
        <v>4239</v>
      </c>
      <c r="N1150" s="126">
        <v>1</v>
      </c>
      <c r="O1150" s="126"/>
      <c r="Q1150" s="126">
        <v>0</v>
      </c>
      <c r="R1150" s="126"/>
      <c r="S1150" s="126"/>
      <c r="T1150" s="126"/>
      <c r="U1150" s="126">
        <v>1</v>
      </c>
      <c r="V1150" s="126" t="s">
        <v>3507</v>
      </c>
      <c r="W1150" s="126">
        <v>1</v>
      </c>
      <c r="X1150" s="126">
        <v>2</v>
      </c>
      <c r="Y1150" s="126">
        <v>1</v>
      </c>
      <c r="Z1150" s="126">
        <v>0</v>
      </c>
      <c r="AA1150" s="126">
        <v>0</v>
      </c>
      <c r="AB1150" s="126">
        <v>0</v>
      </c>
      <c r="AC1150" s="126">
        <v>0</v>
      </c>
      <c r="AD1150" s="126">
        <v>0</v>
      </c>
      <c r="AE1150" s="126">
        <v>0</v>
      </c>
      <c r="AF1150" s="126">
        <v>1</v>
      </c>
      <c r="AG1150" s="126">
        <v>0</v>
      </c>
      <c r="AH1150" s="126">
        <v>0</v>
      </c>
      <c r="AI1150" s="126">
        <v>1</v>
      </c>
      <c r="AJ1150" s="126"/>
      <c r="AK1150" s="126"/>
      <c r="AL1150" s="126"/>
      <c r="AM1150" s="126"/>
      <c r="AN1150" s="126"/>
      <c r="AO1150" s="126"/>
      <c r="AP1150" s="126"/>
      <c r="AQ1150" s="126"/>
      <c r="AR1150" s="126"/>
      <c r="AS1150" s="126"/>
      <c r="AT1150" s="126"/>
      <c r="AU1150" s="126"/>
      <c r="AV1150" s="126"/>
      <c r="AW1150" s="126"/>
      <c r="AX1150" s="126"/>
      <c r="AY1150" s="126"/>
      <c r="AZ1150" s="126"/>
      <c r="BA1150" s="126"/>
      <c r="BB1150" s="126"/>
      <c r="BC1150" s="126"/>
      <c r="BD1150" s="126"/>
      <c r="BE1150" s="126"/>
      <c r="BF1150" s="126"/>
      <c r="BG1150" s="126"/>
      <c r="BH1150" s="126"/>
      <c r="BI1150" s="126"/>
      <c r="BJ1150" s="126"/>
      <c r="BK1150" s="126"/>
      <c r="BL1150" s="126"/>
      <c r="BM1150" s="126"/>
      <c r="BN1150" s="126"/>
      <c r="BO1150" s="126"/>
      <c r="BP1150" s="126"/>
      <c r="BQ1150" s="126"/>
      <c r="BR1150" s="126">
        <v>9</v>
      </c>
      <c r="BS1150" s="126">
        <v>9</v>
      </c>
      <c r="BT1150" s="126">
        <v>9</v>
      </c>
      <c r="BU1150" s="126"/>
      <c r="BV1150" s="126">
        <v>1</v>
      </c>
      <c r="BW1150" s="126">
        <v>1</v>
      </c>
      <c r="BX1150" s="126">
        <v>1</v>
      </c>
      <c r="BY1150" s="126">
        <v>0</v>
      </c>
      <c r="BZ1150" s="126">
        <v>8</v>
      </c>
      <c r="CA1150" s="126">
        <v>1</v>
      </c>
      <c r="CB1150" s="126"/>
      <c r="CC1150" s="126"/>
      <c r="CD1150" s="126"/>
      <c r="CE1150" s="126"/>
    </row>
    <row r="1151" spans="1:83" ht="11.25" customHeight="1" x14ac:dyDescent="0.2">
      <c r="A1151" s="126" t="s">
        <v>6349</v>
      </c>
      <c r="B1151" s="20">
        <v>262</v>
      </c>
      <c r="C1151" s="20" t="str">
        <f>VLOOKUP(File2Modul(A1151),ModulVerantwortung,2,FALSE)</f>
        <v>winkho06</v>
      </c>
      <c r="D1151" s="20"/>
      <c r="E1151" s="109" t="s">
        <v>4240</v>
      </c>
      <c r="F1151" s="126">
        <v>2</v>
      </c>
      <c r="G1151" s="126">
        <v>1</v>
      </c>
      <c r="H1151" s="126">
        <v>0</v>
      </c>
      <c r="I1151" s="126">
        <v>2</v>
      </c>
      <c r="J1151" s="126">
        <v>1</v>
      </c>
      <c r="K1151" s="126">
        <v>1</v>
      </c>
      <c r="L1151" s="126">
        <v>5</v>
      </c>
      <c r="M1151" s="143" t="s">
        <v>4241</v>
      </c>
      <c r="N1151" s="126">
        <v>16</v>
      </c>
      <c r="O1151" s="126"/>
      <c r="Q1151" s="126">
        <v>0</v>
      </c>
      <c r="R1151" s="126"/>
      <c r="S1151" s="126"/>
      <c r="T1151" s="126"/>
      <c r="U1151" s="126">
        <v>17</v>
      </c>
      <c r="V1151" s="126" t="s">
        <v>3513</v>
      </c>
      <c r="W1151" s="126">
        <v>9</v>
      </c>
      <c r="X1151" s="126">
        <v>11</v>
      </c>
      <c r="Y1151" s="126">
        <v>48</v>
      </c>
      <c r="Z1151" s="126">
        <v>0</v>
      </c>
      <c r="AA1151" s="126">
        <v>0</v>
      </c>
      <c r="AB1151" s="126">
        <v>0</v>
      </c>
      <c r="AC1151" s="126">
        <v>0</v>
      </c>
      <c r="AD1151" s="126">
        <v>0</v>
      </c>
      <c r="AE1151" s="126">
        <v>4</v>
      </c>
      <c r="AF1151" s="126">
        <v>0.12</v>
      </c>
      <c r="AG1151" s="126">
        <v>0</v>
      </c>
      <c r="AH1151" s="126">
        <v>0</v>
      </c>
      <c r="AI1151" s="126">
        <v>1</v>
      </c>
      <c r="AJ1151" s="126"/>
      <c r="AK1151" s="126"/>
      <c r="AL1151" s="126"/>
      <c r="AM1151" s="126"/>
      <c r="AN1151" s="126"/>
      <c r="AO1151" s="126"/>
      <c r="AP1151" s="126"/>
      <c r="AQ1151" s="126"/>
      <c r="AR1151" s="126"/>
      <c r="AS1151" s="126"/>
      <c r="AT1151" s="126"/>
      <c r="AU1151" s="126"/>
      <c r="AV1151" s="126"/>
      <c r="AW1151" s="126"/>
      <c r="AX1151" s="126"/>
      <c r="AY1151" s="126"/>
      <c r="AZ1151" s="126"/>
      <c r="BA1151" s="126"/>
      <c r="BB1151" s="126"/>
      <c r="BC1151" s="126"/>
      <c r="BD1151" s="126"/>
      <c r="BE1151" s="126"/>
      <c r="BF1151" s="126"/>
      <c r="BG1151" s="126"/>
      <c r="BH1151" s="126"/>
      <c r="BI1151" s="126"/>
      <c r="BJ1151" s="126"/>
      <c r="BK1151" s="126"/>
      <c r="BL1151" s="126"/>
      <c r="BM1151" s="126"/>
      <c r="BN1151" s="126"/>
      <c r="BO1151" s="126"/>
      <c r="BP1151" s="126"/>
      <c r="BQ1151" s="126"/>
      <c r="BR1151" s="126">
        <v>7</v>
      </c>
      <c r="BS1151" s="126">
        <v>8</v>
      </c>
      <c r="BT1151" s="126">
        <v>10</v>
      </c>
      <c r="BU1151" s="126"/>
      <c r="BV1151" s="126">
        <v>24</v>
      </c>
      <c r="BW1151" s="126">
        <v>20</v>
      </c>
      <c r="BX1151" s="126">
        <v>1</v>
      </c>
      <c r="BY1151" s="126">
        <v>0</v>
      </c>
      <c r="BZ1151" s="126">
        <v>106</v>
      </c>
      <c r="CA1151" s="126">
        <v>63</v>
      </c>
      <c r="CB1151" s="126"/>
      <c r="CC1151" s="126"/>
      <c r="CD1151" s="126"/>
      <c r="CE1151" s="126"/>
    </row>
    <row r="1152" spans="1:83" ht="11.25" customHeight="1" x14ac:dyDescent="0.2">
      <c r="A1152" s="126" t="s">
        <v>6349</v>
      </c>
      <c r="B1152" s="20">
        <v>325</v>
      </c>
      <c r="C1152" s="20" t="str">
        <f>VLOOKUP(File2Modul(A1152),ModulVerantwortung,2,FALSE)</f>
        <v>winkho06</v>
      </c>
      <c r="D1152" s="20"/>
      <c r="E1152" s="109" t="s">
        <v>4242</v>
      </c>
      <c r="F1152" s="126">
        <v>1</v>
      </c>
      <c r="G1152" s="126">
        <v>0</v>
      </c>
      <c r="H1152" s="126">
        <v>0</v>
      </c>
      <c r="I1152" s="126">
        <v>1</v>
      </c>
      <c r="J1152" s="126">
        <v>1</v>
      </c>
      <c r="K1152" s="126">
        <v>1</v>
      </c>
      <c r="L1152" s="126">
        <v>1</v>
      </c>
      <c r="M1152" s="143" t="s">
        <v>4243</v>
      </c>
      <c r="N1152" s="126">
        <v>1</v>
      </c>
      <c r="O1152" s="126"/>
      <c r="Q1152" s="126">
        <v>0</v>
      </c>
      <c r="R1152" s="126"/>
      <c r="S1152" s="126"/>
      <c r="T1152" s="126"/>
      <c r="U1152" s="126">
        <v>1</v>
      </c>
      <c r="V1152" s="126" t="s">
        <v>3507</v>
      </c>
      <c r="W1152" s="126">
        <v>1</v>
      </c>
      <c r="X1152" s="126">
        <v>2</v>
      </c>
      <c r="Y1152" s="126">
        <v>1</v>
      </c>
      <c r="Z1152" s="126">
        <v>0</v>
      </c>
      <c r="AA1152" s="126">
        <v>0</v>
      </c>
      <c r="AB1152" s="126">
        <v>0</v>
      </c>
      <c r="AC1152" s="126">
        <v>0</v>
      </c>
      <c r="AD1152" s="126">
        <v>0</v>
      </c>
      <c r="AE1152" s="126">
        <v>0</v>
      </c>
      <c r="AF1152" s="126">
        <v>1</v>
      </c>
      <c r="AG1152" s="126">
        <v>0</v>
      </c>
      <c r="AH1152" s="126">
        <v>0</v>
      </c>
      <c r="AI1152" s="126">
        <v>1</v>
      </c>
      <c r="AJ1152" s="126"/>
      <c r="AK1152" s="126"/>
      <c r="AL1152" s="126"/>
      <c r="AM1152" s="126"/>
      <c r="AN1152" s="126"/>
      <c r="AO1152" s="126"/>
      <c r="AP1152" s="126"/>
      <c r="AQ1152" s="126"/>
      <c r="AR1152" s="126"/>
      <c r="AS1152" s="126"/>
      <c r="AT1152" s="126"/>
      <c r="AU1152" s="126"/>
      <c r="AV1152" s="126"/>
      <c r="AW1152" s="126"/>
      <c r="AX1152" s="126"/>
      <c r="AY1152" s="126"/>
      <c r="AZ1152" s="126"/>
      <c r="BA1152" s="126"/>
      <c r="BB1152" s="126"/>
      <c r="BC1152" s="126"/>
      <c r="BD1152" s="126"/>
      <c r="BE1152" s="126"/>
      <c r="BF1152" s="126"/>
      <c r="BG1152" s="126"/>
      <c r="BH1152" s="126"/>
      <c r="BI1152" s="126"/>
      <c r="BJ1152" s="126"/>
      <c r="BK1152" s="126"/>
      <c r="BL1152" s="126"/>
      <c r="BM1152" s="126"/>
      <c r="BN1152" s="126"/>
      <c r="BO1152" s="126"/>
      <c r="BP1152" s="126"/>
      <c r="BQ1152" s="126"/>
      <c r="BR1152" s="126">
        <v>10</v>
      </c>
      <c r="BS1152" s="126">
        <v>10</v>
      </c>
      <c r="BT1152" s="126">
        <v>10</v>
      </c>
      <c r="BU1152" s="126"/>
      <c r="BV1152" s="126">
        <v>1</v>
      </c>
      <c r="BW1152" s="126">
        <v>1</v>
      </c>
      <c r="BX1152" s="126">
        <v>1</v>
      </c>
      <c r="BY1152" s="126">
        <v>0</v>
      </c>
      <c r="BZ1152" s="126">
        <v>8</v>
      </c>
      <c r="CA1152" s="126">
        <v>2</v>
      </c>
      <c r="CB1152" s="126"/>
      <c r="CC1152" s="126"/>
      <c r="CD1152" s="126"/>
      <c r="CE1152" s="126"/>
    </row>
    <row r="1153" spans="1:83" ht="11.25" customHeight="1" x14ac:dyDescent="0.2">
      <c r="A1153" s="126" t="s">
        <v>6349</v>
      </c>
      <c r="B1153" s="20">
        <v>338</v>
      </c>
      <c r="C1153" s="20" t="str">
        <f>VLOOKUP(File2Modul(A1153),ModulVerantwortung,2,FALSE)</f>
        <v>winkho06</v>
      </c>
      <c r="D1153" s="20"/>
      <c r="E1153" s="109" t="s">
        <v>4244</v>
      </c>
      <c r="F1153" s="126">
        <v>1</v>
      </c>
      <c r="G1153" s="126">
        <v>0</v>
      </c>
      <c r="H1153" s="126">
        <v>0</v>
      </c>
      <c r="I1153" s="126">
        <v>1</v>
      </c>
      <c r="J1153" s="126">
        <v>0</v>
      </c>
      <c r="K1153" s="126">
        <v>0</v>
      </c>
      <c r="L1153" s="126">
        <v>1</v>
      </c>
      <c r="M1153" s="143" t="s">
        <v>4245</v>
      </c>
      <c r="N1153" s="126">
        <v>1</v>
      </c>
      <c r="O1153" s="126"/>
      <c r="Q1153" s="126">
        <v>0</v>
      </c>
      <c r="R1153" s="126"/>
      <c r="S1153" s="126"/>
      <c r="T1153" s="126"/>
      <c r="U1153" s="126">
        <v>1</v>
      </c>
      <c r="V1153" s="126" t="s">
        <v>3507</v>
      </c>
      <c r="W1153" s="126">
        <v>1</v>
      </c>
      <c r="X1153" s="126">
        <v>2</v>
      </c>
      <c r="Y1153" s="126">
        <v>3</v>
      </c>
      <c r="Z1153" s="126">
        <v>0</v>
      </c>
      <c r="AA1153" s="126">
        <v>0</v>
      </c>
      <c r="AB1153" s="126">
        <v>0</v>
      </c>
      <c r="AC1153" s="126">
        <v>0</v>
      </c>
      <c r="AD1153" s="126">
        <v>0</v>
      </c>
      <c r="AE1153" s="126">
        <v>0</v>
      </c>
      <c r="AF1153" s="126">
        <v>1</v>
      </c>
      <c r="AG1153" s="126">
        <v>0</v>
      </c>
      <c r="AH1153" s="126">
        <v>0</v>
      </c>
      <c r="AI1153" s="126">
        <v>1</v>
      </c>
      <c r="AJ1153" s="126"/>
      <c r="AK1153" s="126"/>
      <c r="AL1153" s="126"/>
      <c r="AM1153" s="126"/>
      <c r="AN1153" s="126"/>
      <c r="AO1153" s="126"/>
      <c r="AP1153" s="126"/>
      <c r="AQ1153" s="126"/>
      <c r="AR1153" s="126"/>
      <c r="AS1153" s="126"/>
      <c r="AT1153" s="126"/>
      <c r="AU1153" s="126"/>
      <c r="AV1153" s="126"/>
      <c r="AW1153" s="126"/>
      <c r="AX1153" s="126"/>
      <c r="AY1153" s="126"/>
      <c r="AZ1153" s="126"/>
      <c r="BA1153" s="126"/>
      <c r="BB1153" s="126"/>
      <c r="BC1153" s="126"/>
      <c r="BD1153" s="126"/>
      <c r="BE1153" s="126"/>
      <c r="BF1153" s="126"/>
      <c r="BG1153" s="126"/>
      <c r="BH1153" s="126"/>
      <c r="BI1153" s="126"/>
      <c r="BJ1153" s="126"/>
      <c r="BK1153" s="126"/>
      <c r="BL1153" s="126"/>
      <c r="BM1153" s="126"/>
      <c r="BN1153" s="126"/>
      <c r="BO1153" s="126"/>
      <c r="BP1153" s="126"/>
      <c r="BQ1153" s="126"/>
      <c r="BR1153" s="126">
        <v>11</v>
      </c>
      <c r="BS1153" s="126">
        <v>11</v>
      </c>
      <c r="BT1153" s="126">
        <v>11</v>
      </c>
      <c r="BU1153" s="126"/>
      <c r="BV1153" s="126">
        <v>1</v>
      </c>
      <c r="BW1153" s="126">
        <v>1</v>
      </c>
      <c r="BX1153" s="126">
        <v>1</v>
      </c>
      <c r="BY1153" s="126">
        <v>0</v>
      </c>
      <c r="BZ1153" s="126">
        <v>9</v>
      </c>
      <c r="CA1153" s="126">
        <v>2</v>
      </c>
      <c r="CB1153" s="126"/>
      <c r="CC1153" s="126"/>
      <c r="CD1153" s="126"/>
      <c r="CE1153" s="126"/>
    </row>
    <row r="1154" spans="1:83" ht="11.25" customHeight="1" x14ac:dyDescent="0.2">
      <c r="A1154" s="126" t="s">
        <v>6349</v>
      </c>
      <c r="B1154" s="20">
        <v>356</v>
      </c>
      <c r="C1154" s="20" t="str">
        <f>VLOOKUP(File2Modul(A1154),ModulVerantwortung,2,FALSE)</f>
        <v>winkho06</v>
      </c>
      <c r="D1154" s="20"/>
      <c r="E1154" s="109" t="s">
        <v>4246</v>
      </c>
      <c r="F1154" s="126">
        <v>1</v>
      </c>
      <c r="G1154" s="126">
        <v>0</v>
      </c>
      <c r="H1154" s="126">
        <v>0</v>
      </c>
      <c r="I1154" s="126">
        <v>1</v>
      </c>
      <c r="J1154" s="126">
        <v>1</v>
      </c>
      <c r="K1154" s="126">
        <v>1</v>
      </c>
      <c r="L1154" s="126">
        <v>1</v>
      </c>
      <c r="M1154" s="143" t="s">
        <v>4247</v>
      </c>
      <c r="N1154" s="126">
        <v>1</v>
      </c>
      <c r="O1154" s="126"/>
      <c r="Q1154" s="126">
        <v>0</v>
      </c>
      <c r="R1154" s="126"/>
      <c r="S1154" s="126"/>
      <c r="T1154" s="126"/>
      <c r="U1154" s="126">
        <v>1</v>
      </c>
      <c r="V1154" s="126" t="s">
        <v>3507</v>
      </c>
      <c r="W1154" s="126">
        <v>1</v>
      </c>
      <c r="X1154" s="126">
        <v>2</v>
      </c>
      <c r="Y1154" s="126">
        <v>1</v>
      </c>
      <c r="Z1154" s="126">
        <v>0</v>
      </c>
      <c r="AA1154" s="126">
        <v>0</v>
      </c>
      <c r="AB1154" s="126">
        <v>0</v>
      </c>
      <c r="AC1154" s="126">
        <v>0</v>
      </c>
      <c r="AD1154" s="126">
        <v>0</v>
      </c>
      <c r="AE1154" s="126">
        <v>0</v>
      </c>
      <c r="AF1154" s="126">
        <v>1</v>
      </c>
      <c r="AG1154" s="126">
        <v>0</v>
      </c>
      <c r="AH1154" s="126">
        <v>0</v>
      </c>
      <c r="AI1154" s="126">
        <v>1</v>
      </c>
      <c r="AJ1154" s="126"/>
      <c r="AK1154" s="126"/>
      <c r="AL1154" s="126"/>
      <c r="AM1154" s="126"/>
      <c r="AN1154" s="126"/>
      <c r="AO1154" s="126"/>
      <c r="AP1154" s="126"/>
      <c r="AQ1154" s="126"/>
      <c r="AR1154" s="126"/>
      <c r="AS1154" s="126"/>
      <c r="AT1154" s="126"/>
      <c r="AU1154" s="126"/>
      <c r="AV1154" s="126"/>
      <c r="AW1154" s="126"/>
      <c r="AX1154" s="126"/>
      <c r="AY1154" s="126"/>
      <c r="AZ1154" s="126"/>
      <c r="BA1154" s="126"/>
      <c r="BB1154" s="126"/>
      <c r="BC1154" s="126"/>
      <c r="BD1154" s="126"/>
      <c r="BE1154" s="126"/>
      <c r="BF1154" s="126"/>
      <c r="BG1154" s="126"/>
      <c r="BH1154" s="126"/>
      <c r="BI1154" s="126"/>
      <c r="BJ1154" s="126"/>
      <c r="BK1154" s="126"/>
      <c r="BL1154" s="126"/>
      <c r="BM1154" s="126"/>
      <c r="BN1154" s="126"/>
      <c r="BO1154" s="126"/>
      <c r="BP1154" s="126"/>
      <c r="BQ1154" s="126"/>
      <c r="BR1154" s="126">
        <v>10</v>
      </c>
      <c r="BS1154" s="126">
        <v>10</v>
      </c>
      <c r="BT1154" s="126">
        <v>10</v>
      </c>
      <c r="BU1154" s="126"/>
      <c r="BV1154" s="126">
        <v>1</v>
      </c>
      <c r="BW1154" s="126">
        <v>1</v>
      </c>
      <c r="BX1154" s="126">
        <v>1</v>
      </c>
      <c r="BY1154" s="126">
        <v>0</v>
      </c>
      <c r="BZ1154" s="126">
        <v>8</v>
      </c>
      <c r="CA1154" s="126">
        <v>2</v>
      </c>
      <c r="CB1154" s="126"/>
      <c r="CC1154" s="126"/>
      <c r="CD1154" s="126"/>
      <c r="CE1154" s="126"/>
    </row>
    <row r="1155" spans="1:83" ht="11.25" customHeight="1" x14ac:dyDescent="0.2">
      <c r="A1155" s="126" t="s">
        <v>6349</v>
      </c>
      <c r="B1155" s="20">
        <v>371</v>
      </c>
      <c r="C1155" s="20" t="str">
        <f>VLOOKUP(File2Modul(A1155),ModulVerantwortung,2,FALSE)</f>
        <v>winkho06</v>
      </c>
      <c r="D1155" s="20"/>
      <c r="E1155" s="109" t="s">
        <v>4248</v>
      </c>
      <c r="F1155" s="126">
        <v>1</v>
      </c>
      <c r="G1155" s="126">
        <v>0</v>
      </c>
      <c r="H1155" s="126">
        <v>0</v>
      </c>
      <c r="I1155" s="126">
        <v>1</v>
      </c>
      <c r="J1155" s="126">
        <v>0</v>
      </c>
      <c r="K1155" s="126">
        <v>0</v>
      </c>
      <c r="L1155" s="126">
        <v>1</v>
      </c>
      <c r="M1155" s="143" t="s">
        <v>4249</v>
      </c>
      <c r="N1155" s="126">
        <v>1</v>
      </c>
      <c r="O1155" s="126"/>
      <c r="Q1155" s="126">
        <v>0</v>
      </c>
      <c r="R1155" s="126"/>
      <c r="S1155" s="126"/>
      <c r="T1155" s="126"/>
      <c r="U1155" s="126">
        <v>1</v>
      </c>
      <c r="V1155" s="126" t="s">
        <v>3507</v>
      </c>
      <c r="W1155" s="126">
        <v>1</v>
      </c>
      <c r="X1155" s="126">
        <v>2</v>
      </c>
      <c r="Y1155" s="126">
        <v>1</v>
      </c>
      <c r="Z1155" s="126">
        <v>0</v>
      </c>
      <c r="AA1155" s="126">
        <v>0</v>
      </c>
      <c r="AB1155" s="126">
        <v>0</v>
      </c>
      <c r="AC1155" s="126">
        <v>0</v>
      </c>
      <c r="AD1155" s="126">
        <v>0</v>
      </c>
      <c r="AE1155" s="126">
        <v>0</v>
      </c>
      <c r="AF1155" s="126">
        <v>1</v>
      </c>
      <c r="AG1155" s="126">
        <v>0</v>
      </c>
      <c r="AH1155" s="126">
        <v>0</v>
      </c>
      <c r="AI1155" s="126">
        <v>1</v>
      </c>
      <c r="AJ1155" s="126"/>
      <c r="AK1155" s="126"/>
      <c r="AL1155" s="126"/>
      <c r="AM1155" s="126"/>
      <c r="AN1155" s="126"/>
      <c r="AO1155" s="126"/>
      <c r="AP1155" s="126"/>
      <c r="AQ1155" s="126"/>
      <c r="AR1155" s="126"/>
      <c r="AS1155" s="126"/>
      <c r="AT1155" s="126"/>
      <c r="AU1155" s="126"/>
      <c r="AV1155" s="126"/>
      <c r="AW1155" s="126"/>
      <c r="AX1155" s="126"/>
      <c r="AY1155" s="126"/>
      <c r="AZ1155" s="126"/>
      <c r="BA1155" s="126"/>
      <c r="BB1155" s="126"/>
      <c r="BC1155" s="126"/>
      <c r="BD1155" s="126"/>
      <c r="BE1155" s="126"/>
      <c r="BF1155" s="126"/>
      <c r="BG1155" s="126"/>
      <c r="BH1155" s="126"/>
      <c r="BI1155" s="126"/>
      <c r="BJ1155" s="126"/>
      <c r="BK1155" s="126"/>
      <c r="BL1155" s="126"/>
      <c r="BM1155" s="126"/>
      <c r="BN1155" s="126"/>
      <c r="BO1155" s="126"/>
      <c r="BP1155" s="126"/>
      <c r="BQ1155" s="126"/>
      <c r="BR1155" s="126">
        <v>6</v>
      </c>
      <c r="BS1155" s="126">
        <v>6</v>
      </c>
      <c r="BT1155" s="126">
        <v>6</v>
      </c>
      <c r="BU1155" s="126"/>
      <c r="BV1155" s="126">
        <v>1</v>
      </c>
      <c r="BW1155" s="126">
        <v>1</v>
      </c>
      <c r="BX1155" s="126">
        <v>1</v>
      </c>
      <c r="BY1155" s="126">
        <v>0</v>
      </c>
      <c r="BZ1155" s="126">
        <v>5</v>
      </c>
      <c r="CA1155" s="126">
        <v>1</v>
      </c>
      <c r="CB1155" s="126"/>
      <c r="CC1155" s="126"/>
      <c r="CD1155" s="126"/>
      <c r="CE1155" s="126"/>
    </row>
    <row r="1156" spans="1:83" ht="11.25" customHeight="1" x14ac:dyDescent="0.2">
      <c r="A1156" s="126" t="s">
        <v>6349</v>
      </c>
      <c r="B1156" s="20">
        <v>386</v>
      </c>
      <c r="C1156" s="20" t="str">
        <f>VLOOKUP(File2Modul(A1156),ModulVerantwortung,2,FALSE)</f>
        <v>winkho06</v>
      </c>
      <c r="D1156" s="20"/>
      <c r="E1156" s="109" t="s">
        <v>4250</v>
      </c>
      <c r="F1156" s="126">
        <v>2</v>
      </c>
      <c r="G1156" s="126">
        <v>1</v>
      </c>
      <c r="H1156" s="126">
        <v>0</v>
      </c>
      <c r="I1156" s="126">
        <v>2</v>
      </c>
      <c r="J1156" s="126">
        <v>1</v>
      </c>
      <c r="K1156" s="126">
        <v>0</v>
      </c>
      <c r="L1156" s="126">
        <v>0</v>
      </c>
      <c r="M1156" s="143"/>
      <c r="N1156" s="126">
        <v>4</v>
      </c>
      <c r="O1156" s="126"/>
      <c r="Q1156" s="126">
        <v>0</v>
      </c>
      <c r="R1156" s="126"/>
      <c r="S1156" s="126"/>
      <c r="T1156" s="126"/>
      <c r="U1156" s="126">
        <v>5</v>
      </c>
      <c r="V1156" s="126" t="s">
        <v>3513</v>
      </c>
      <c r="W1156" s="126">
        <v>0</v>
      </c>
      <c r="X1156" s="126">
        <v>2</v>
      </c>
      <c r="Y1156" s="126">
        <v>17</v>
      </c>
      <c r="Z1156" s="126">
        <v>0</v>
      </c>
      <c r="AA1156" s="126">
        <v>0</v>
      </c>
      <c r="AB1156" s="126">
        <v>0</v>
      </c>
      <c r="AC1156" s="126">
        <v>0</v>
      </c>
      <c r="AD1156" s="126">
        <v>0</v>
      </c>
      <c r="AE1156" s="126">
        <v>1</v>
      </c>
      <c r="AF1156" s="126">
        <v>0.4</v>
      </c>
      <c r="AG1156" s="126">
        <v>0</v>
      </c>
      <c r="AH1156" s="126">
        <v>0</v>
      </c>
      <c r="AI1156" s="126">
        <v>1</v>
      </c>
      <c r="AJ1156" s="126"/>
      <c r="AK1156" s="126"/>
      <c r="AL1156" s="126"/>
      <c r="AM1156" s="126"/>
      <c r="AN1156" s="126"/>
      <c r="AO1156" s="126"/>
      <c r="AP1156" s="126"/>
      <c r="AQ1156" s="126"/>
      <c r="AR1156" s="126"/>
      <c r="AS1156" s="126"/>
      <c r="AT1156" s="126"/>
      <c r="AU1156" s="126"/>
      <c r="AV1156" s="126"/>
      <c r="AW1156" s="126"/>
      <c r="AX1156" s="126"/>
      <c r="AY1156" s="126"/>
      <c r="AZ1156" s="126"/>
      <c r="BA1156" s="126"/>
      <c r="BB1156" s="126"/>
      <c r="BC1156" s="126"/>
      <c r="BD1156" s="126"/>
      <c r="BE1156" s="126"/>
      <c r="BF1156" s="126"/>
      <c r="BG1156" s="126"/>
      <c r="BH1156" s="126"/>
      <c r="BI1156" s="126"/>
      <c r="BJ1156" s="126"/>
      <c r="BK1156" s="126"/>
      <c r="BL1156" s="126"/>
      <c r="BM1156" s="126"/>
      <c r="BN1156" s="126"/>
      <c r="BO1156" s="126"/>
      <c r="BP1156" s="126"/>
      <c r="BQ1156" s="126"/>
      <c r="BR1156" s="126">
        <v>8</v>
      </c>
      <c r="BS1156" s="126">
        <v>10</v>
      </c>
      <c r="BT1156" s="126">
        <v>12</v>
      </c>
      <c r="BU1156" s="126"/>
      <c r="BV1156" s="126">
        <v>6</v>
      </c>
      <c r="BW1156" s="126">
        <v>5</v>
      </c>
      <c r="BX1156" s="126">
        <v>1</v>
      </c>
      <c r="BY1156" s="126">
        <v>0</v>
      </c>
      <c r="BZ1156" s="126">
        <v>31</v>
      </c>
      <c r="CA1156" s="126">
        <v>19</v>
      </c>
      <c r="CB1156" s="126"/>
      <c r="CC1156" s="126"/>
      <c r="CD1156" s="126"/>
      <c r="CE1156" s="126"/>
    </row>
    <row r="1157" spans="1:83" ht="11.25" customHeight="1" x14ac:dyDescent="0.2">
      <c r="A1157" s="126" t="s">
        <v>6349</v>
      </c>
      <c r="B1157" s="20">
        <v>419</v>
      </c>
      <c r="C1157" s="20" t="str">
        <f>VLOOKUP(File2Modul(A1157),ModulVerantwortung,2,FALSE)</f>
        <v>winkho06</v>
      </c>
      <c r="D1157" s="20"/>
      <c r="E1157" s="109" t="s">
        <v>4251</v>
      </c>
      <c r="F1157" s="126">
        <v>1</v>
      </c>
      <c r="G1157" s="126">
        <v>0</v>
      </c>
      <c r="H1157" s="126">
        <v>0</v>
      </c>
      <c r="I1157" s="126">
        <v>1</v>
      </c>
      <c r="J1157" s="126">
        <v>1</v>
      </c>
      <c r="K1157" s="126">
        <v>2</v>
      </c>
      <c r="L1157" s="126">
        <v>1</v>
      </c>
      <c r="M1157" s="143" t="s">
        <v>4252</v>
      </c>
      <c r="N1157" s="126">
        <v>1</v>
      </c>
      <c r="O1157" s="126"/>
      <c r="Q1157" s="126">
        <v>0</v>
      </c>
      <c r="R1157" s="126"/>
      <c r="S1157" s="126"/>
      <c r="T1157" s="126"/>
      <c r="U1157" s="126">
        <v>1</v>
      </c>
      <c r="V1157" s="126" t="s">
        <v>3507</v>
      </c>
      <c r="W1157" s="126">
        <v>1</v>
      </c>
      <c r="X1157" s="126">
        <v>2</v>
      </c>
      <c r="Y1157" s="126">
        <v>1</v>
      </c>
      <c r="Z1157" s="126">
        <v>0</v>
      </c>
      <c r="AA1157" s="126">
        <v>0</v>
      </c>
      <c r="AB1157" s="126">
        <v>0</v>
      </c>
      <c r="AC1157" s="126">
        <v>0</v>
      </c>
      <c r="AD1157" s="126">
        <v>0</v>
      </c>
      <c r="AE1157" s="126">
        <v>0</v>
      </c>
      <c r="AF1157" s="126">
        <v>1</v>
      </c>
      <c r="AG1157" s="126">
        <v>0</v>
      </c>
      <c r="AH1157" s="126">
        <v>0</v>
      </c>
      <c r="AI1157" s="126">
        <v>1</v>
      </c>
      <c r="AJ1157" s="126"/>
      <c r="AK1157" s="126"/>
      <c r="AL1157" s="126"/>
      <c r="AM1157" s="126"/>
      <c r="AN1157" s="126"/>
      <c r="AO1157" s="126"/>
      <c r="AP1157" s="126"/>
      <c r="AQ1157" s="126"/>
      <c r="AR1157" s="126"/>
      <c r="AS1157" s="126"/>
      <c r="AT1157" s="126"/>
      <c r="AU1157" s="126"/>
      <c r="AV1157" s="126"/>
      <c r="AW1157" s="126"/>
      <c r="AX1157" s="126"/>
      <c r="AY1157" s="126"/>
      <c r="AZ1157" s="126"/>
      <c r="BA1157" s="126"/>
      <c r="BB1157" s="126"/>
      <c r="BC1157" s="126"/>
      <c r="BD1157" s="126"/>
      <c r="BE1157" s="126"/>
      <c r="BF1157" s="126"/>
      <c r="BG1157" s="126"/>
      <c r="BH1157" s="126"/>
      <c r="BI1157" s="126"/>
      <c r="BJ1157" s="126"/>
      <c r="BK1157" s="126"/>
      <c r="BL1157" s="126"/>
      <c r="BM1157" s="126"/>
      <c r="BN1157" s="126"/>
      <c r="BO1157" s="126"/>
      <c r="BP1157" s="126"/>
      <c r="BQ1157" s="126"/>
      <c r="BR1157" s="126">
        <v>12</v>
      </c>
      <c r="BS1157" s="126">
        <v>12</v>
      </c>
      <c r="BT1157" s="126">
        <v>12</v>
      </c>
      <c r="BU1157" s="126"/>
      <c r="BV1157" s="126">
        <v>1</v>
      </c>
      <c r="BW1157" s="126">
        <v>1</v>
      </c>
      <c r="BX1157" s="126">
        <v>1</v>
      </c>
      <c r="BY1157" s="126">
        <v>0</v>
      </c>
      <c r="BZ1157" s="126">
        <v>9</v>
      </c>
      <c r="CA1157" s="126">
        <v>3</v>
      </c>
      <c r="CB1157" s="126"/>
      <c r="CC1157" s="126"/>
      <c r="CD1157" s="126"/>
      <c r="CE1157" s="126"/>
    </row>
    <row r="1158" spans="1:83" ht="11.25" customHeight="1" x14ac:dyDescent="0.2">
      <c r="A1158" s="126" t="s">
        <v>6349</v>
      </c>
      <c r="B1158" s="20">
        <v>435</v>
      </c>
      <c r="C1158" s="20" t="str">
        <f>VLOOKUP(File2Modul(A1158),ModulVerantwortung,2,FALSE)</f>
        <v>winkho06</v>
      </c>
      <c r="D1158" s="20"/>
      <c r="E1158" s="109" t="s">
        <v>4253</v>
      </c>
      <c r="F1158" s="126">
        <v>1</v>
      </c>
      <c r="G1158" s="126">
        <v>0</v>
      </c>
      <c r="H1158" s="126">
        <v>0</v>
      </c>
      <c r="I1158" s="126">
        <v>1</v>
      </c>
      <c r="J1158" s="126">
        <v>1</v>
      </c>
      <c r="K1158" s="126">
        <v>1</v>
      </c>
      <c r="L1158" s="126">
        <v>1</v>
      </c>
      <c r="M1158" s="143" t="s">
        <v>4254</v>
      </c>
      <c r="N1158" s="126">
        <v>1</v>
      </c>
      <c r="O1158" s="126"/>
      <c r="Q1158" s="126">
        <v>0</v>
      </c>
      <c r="R1158" s="126"/>
      <c r="S1158" s="126"/>
      <c r="T1158" s="126"/>
      <c r="U1158" s="126">
        <v>1</v>
      </c>
      <c r="V1158" s="126" t="s">
        <v>3507</v>
      </c>
      <c r="W1158" s="126">
        <v>1</v>
      </c>
      <c r="X1158" s="126">
        <v>2</v>
      </c>
      <c r="Y1158" s="126">
        <v>1</v>
      </c>
      <c r="Z1158" s="126">
        <v>0</v>
      </c>
      <c r="AA1158" s="126">
        <v>0</v>
      </c>
      <c r="AB1158" s="126">
        <v>0</v>
      </c>
      <c r="AC1158" s="126">
        <v>0</v>
      </c>
      <c r="AD1158" s="126">
        <v>0</v>
      </c>
      <c r="AE1158" s="126">
        <v>0</v>
      </c>
      <c r="AF1158" s="126">
        <v>1</v>
      </c>
      <c r="AG1158" s="126">
        <v>0</v>
      </c>
      <c r="AH1158" s="126">
        <v>0</v>
      </c>
      <c r="AI1158" s="126">
        <v>1</v>
      </c>
      <c r="AJ1158" s="126"/>
      <c r="AK1158" s="126"/>
      <c r="AL1158" s="126"/>
      <c r="AM1158" s="126"/>
      <c r="AN1158" s="126"/>
      <c r="AO1158" s="126"/>
      <c r="AP1158" s="126"/>
      <c r="AQ1158" s="126"/>
      <c r="AR1158" s="126"/>
      <c r="AS1158" s="126"/>
      <c r="AT1158" s="126"/>
      <c r="AU1158" s="126"/>
      <c r="AV1158" s="126"/>
      <c r="AW1158" s="126"/>
      <c r="AX1158" s="126"/>
      <c r="AY1158" s="126"/>
      <c r="AZ1158" s="126"/>
      <c r="BA1158" s="126"/>
      <c r="BB1158" s="126"/>
      <c r="BC1158" s="126"/>
      <c r="BD1158" s="126"/>
      <c r="BE1158" s="126"/>
      <c r="BF1158" s="126"/>
      <c r="BG1158" s="126"/>
      <c r="BH1158" s="126"/>
      <c r="BI1158" s="126"/>
      <c r="BJ1158" s="126"/>
      <c r="BK1158" s="126"/>
      <c r="BL1158" s="126"/>
      <c r="BM1158" s="126"/>
      <c r="BN1158" s="126"/>
      <c r="BO1158" s="126"/>
      <c r="BP1158" s="126"/>
      <c r="BQ1158" s="126"/>
      <c r="BR1158" s="126">
        <v>10</v>
      </c>
      <c r="BS1158" s="126">
        <v>10</v>
      </c>
      <c r="BT1158" s="126">
        <v>10</v>
      </c>
      <c r="BU1158" s="126"/>
      <c r="BV1158" s="126">
        <v>1</v>
      </c>
      <c r="BW1158" s="126">
        <v>1</v>
      </c>
      <c r="BX1158" s="126">
        <v>1</v>
      </c>
      <c r="BY1158" s="126">
        <v>0</v>
      </c>
      <c r="BZ1158" s="126">
        <v>8</v>
      </c>
      <c r="CA1158" s="126">
        <v>2</v>
      </c>
      <c r="CB1158" s="126"/>
      <c r="CC1158" s="126"/>
      <c r="CD1158" s="126"/>
      <c r="CE1158" s="126"/>
    </row>
    <row r="1159" spans="1:83" ht="11.25" customHeight="1" x14ac:dyDescent="0.2">
      <c r="A1159" s="126" t="s">
        <v>6349</v>
      </c>
      <c r="B1159" s="20">
        <v>447</v>
      </c>
      <c r="C1159" s="20" t="str">
        <f>VLOOKUP(File2Modul(A1159),ModulVerantwortung,2,FALSE)</f>
        <v>winkho06</v>
      </c>
      <c r="D1159" s="20"/>
      <c r="E1159" s="109" t="s">
        <v>4255</v>
      </c>
      <c r="F1159" s="126">
        <v>2</v>
      </c>
      <c r="G1159" s="126">
        <v>1</v>
      </c>
      <c r="H1159" s="126">
        <v>0</v>
      </c>
      <c r="I1159" s="126">
        <v>2</v>
      </c>
      <c r="J1159" s="126">
        <v>0</v>
      </c>
      <c r="K1159" s="126">
        <v>0</v>
      </c>
      <c r="L1159" s="126">
        <v>1</v>
      </c>
      <c r="M1159" s="143" t="s">
        <v>4256</v>
      </c>
      <c r="N1159" s="126">
        <v>5</v>
      </c>
      <c r="O1159" s="126"/>
      <c r="Q1159" s="126">
        <v>1</v>
      </c>
      <c r="R1159" s="126"/>
      <c r="S1159" s="126"/>
      <c r="T1159" s="126"/>
      <c r="U1159" s="126">
        <v>6</v>
      </c>
      <c r="V1159" s="126" t="s">
        <v>3513</v>
      </c>
      <c r="W1159" s="126">
        <v>1</v>
      </c>
      <c r="X1159" s="126">
        <v>3</v>
      </c>
      <c r="Y1159" s="126">
        <v>16</v>
      </c>
      <c r="Z1159" s="126">
        <v>0</v>
      </c>
      <c r="AA1159" s="126">
        <v>0</v>
      </c>
      <c r="AB1159" s="126">
        <v>0</v>
      </c>
      <c r="AC1159" s="126">
        <v>0</v>
      </c>
      <c r="AD1159" s="126">
        <v>0</v>
      </c>
      <c r="AE1159" s="126">
        <v>0</v>
      </c>
      <c r="AF1159" s="126">
        <v>0.33</v>
      </c>
      <c r="AG1159" s="126">
        <v>0</v>
      </c>
      <c r="AH1159" s="126">
        <v>0</v>
      </c>
      <c r="AI1159" s="126">
        <v>1</v>
      </c>
      <c r="AJ1159" s="126"/>
      <c r="AK1159" s="126"/>
      <c r="AL1159" s="126"/>
      <c r="AM1159" s="126"/>
      <c r="AN1159" s="126"/>
      <c r="AO1159" s="126"/>
      <c r="AP1159" s="126"/>
      <c r="AQ1159" s="126"/>
      <c r="AR1159" s="126"/>
      <c r="AS1159" s="126"/>
      <c r="AT1159" s="126"/>
      <c r="AU1159" s="126"/>
      <c r="AV1159" s="126"/>
      <c r="AW1159" s="126"/>
      <c r="AX1159" s="126"/>
      <c r="AY1159" s="126"/>
      <c r="AZ1159" s="126"/>
      <c r="BA1159" s="126"/>
      <c r="BB1159" s="126"/>
      <c r="BC1159" s="126"/>
      <c r="BD1159" s="126"/>
      <c r="BE1159" s="126"/>
      <c r="BF1159" s="126"/>
      <c r="BG1159" s="126"/>
      <c r="BH1159" s="126"/>
      <c r="BI1159" s="126"/>
      <c r="BJ1159" s="126"/>
      <c r="BK1159" s="126"/>
      <c r="BL1159" s="126"/>
      <c r="BM1159" s="126"/>
      <c r="BN1159" s="126"/>
      <c r="BO1159" s="126"/>
      <c r="BP1159" s="126"/>
      <c r="BQ1159" s="126"/>
      <c r="BR1159" s="126">
        <v>4</v>
      </c>
      <c r="BS1159" s="126">
        <v>6</v>
      </c>
      <c r="BT1159" s="126">
        <v>6</v>
      </c>
      <c r="BU1159" s="126"/>
      <c r="BV1159" s="126">
        <v>7</v>
      </c>
      <c r="BW1159" s="126">
        <v>5</v>
      </c>
      <c r="BX1159" s="126">
        <v>1</v>
      </c>
      <c r="BY1159" s="126">
        <v>0</v>
      </c>
      <c r="BZ1159" s="126">
        <v>21</v>
      </c>
      <c r="CA1159" s="126">
        <v>10</v>
      </c>
      <c r="CB1159" s="126"/>
      <c r="CC1159" s="126"/>
      <c r="CD1159" s="126"/>
      <c r="CE1159" s="126"/>
    </row>
    <row r="1160" spans="1:83" ht="11.25" customHeight="1" x14ac:dyDescent="0.2">
      <c r="A1160" s="126" t="s">
        <v>6349</v>
      </c>
      <c r="B1160" s="20">
        <v>473</v>
      </c>
      <c r="C1160" s="20" t="str">
        <f>VLOOKUP(File2Modul(A1160),ModulVerantwortung,2,FALSE)</f>
        <v>winkho06</v>
      </c>
      <c r="D1160" s="20"/>
      <c r="E1160" s="109" t="s">
        <v>4257</v>
      </c>
      <c r="F1160" s="126">
        <v>3</v>
      </c>
      <c r="G1160" s="126">
        <v>2</v>
      </c>
      <c r="H1160" s="126">
        <v>0</v>
      </c>
      <c r="I1160" s="126">
        <v>3</v>
      </c>
      <c r="J1160" s="126">
        <v>0</v>
      </c>
      <c r="K1160" s="126">
        <v>0</v>
      </c>
      <c r="L1160" s="126">
        <v>5</v>
      </c>
      <c r="M1160" s="143" t="s">
        <v>4258</v>
      </c>
      <c r="N1160" s="126">
        <v>12</v>
      </c>
      <c r="O1160" s="126"/>
      <c r="Q1160" s="126">
        <v>1</v>
      </c>
      <c r="R1160" s="126"/>
      <c r="S1160" s="126"/>
      <c r="T1160" s="126"/>
      <c r="U1160" s="126">
        <v>15</v>
      </c>
      <c r="V1160" s="126" t="s">
        <v>3988</v>
      </c>
      <c r="W1160" s="126">
        <v>5</v>
      </c>
      <c r="X1160" s="126">
        <v>8</v>
      </c>
      <c r="Y1160" s="126">
        <v>65</v>
      </c>
      <c r="Z1160" s="126">
        <v>0</v>
      </c>
      <c r="AA1160" s="126">
        <v>0</v>
      </c>
      <c r="AB1160" s="126">
        <v>0</v>
      </c>
      <c r="AC1160" s="126">
        <v>0</v>
      </c>
      <c r="AD1160" s="126">
        <v>0</v>
      </c>
      <c r="AE1160" s="126">
        <v>2</v>
      </c>
      <c r="AF1160" s="126">
        <v>0.2</v>
      </c>
      <c r="AG1160" s="126">
        <v>0</v>
      </c>
      <c r="AH1160" s="126">
        <v>2</v>
      </c>
      <c r="AI1160" s="126">
        <v>1</v>
      </c>
      <c r="AJ1160" s="126"/>
      <c r="AK1160" s="126"/>
      <c r="AL1160" s="126"/>
      <c r="AM1160" s="126"/>
      <c r="AN1160" s="126"/>
      <c r="AO1160" s="126"/>
      <c r="AP1160" s="126"/>
      <c r="AQ1160" s="126"/>
      <c r="AR1160" s="126"/>
      <c r="AS1160" s="126"/>
      <c r="AT1160" s="126"/>
      <c r="AU1160" s="126"/>
      <c r="AV1160" s="126"/>
      <c r="AW1160" s="126"/>
      <c r="AX1160" s="126"/>
      <c r="AY1160" s="126"/>
      <c r="AZ1160" s="126"/>
      <c r="BA1160" s="126"/>
      <c r="BB1160" s="126"/>
      <c r="BC1160" s="126"/>
      <c r="BD1160" s="126"/>
      <c r="BE1160" s="126"/>
      <c r="BF1160" s="126"/>
      <c r="BG1160" s="126"/>
      <c r="BH1160" s="126"/>
      <c r="BI1160" s="126"/>
      <c r="BJ1160" s="126"/>
      <c r="BK1160" s="126"/>
      <c r="BL1160" s="126"/>
      <c r="BM1160" s="126"/>
      <c r="BN1160" s="126"/>
      <c r="BO1160" s="126"/>
      <c r="BP1160" s="126"/>
      <c r="BQ1160" s="126"/>
      <c r="BR1160" s="126">
        <v>10</v>
      </c>
      <c r="BS1160" s="126">
        <v>13</v>
      </c>
      <c r="BT1160" s="126">
        <v>14</v>
      </c>
      <c r="BU1160" s="126"/>
      <c r="BV1160" s="126">
        <v>17</v>
      </c>
      <c r="BW1160" s="126">
        <v>13</v>
      </c>
      <c r="BX1160" s="126">
        <v>1</v>
      </c>
      <c r="BY1160" s="126">
        <v>0</v>
      </c>
      <c r="BZ1160" s="126">
        <v>117</v>
      </c>
      <c r="CA1160" s="126">
        <v>53</v>
      </c>
      <c r="CB1160" s="126"/>
      <c r="CC1160" s="126"/>
      <c r="CD1160" s="126"/>
      <c r="CE1160" s="126"/>
    </row>
    <row r="1161" spans="1:83" ht="11.25" customHeight="1" x14ac:dyDescent="0.2">
      <c r="A1161" s="126" t="s">
        <v>6349</v>
      </c>
      <c r="B1161" s="20">
        <v>548</v>
      </c>
      <c r="C1161" s="20" t="str">
        <f>VLOOKUP(File2Modul(A1161),ModulVerantwortung,2,FALSE)</f>
        <v>winkho06</v>
      </c>
      <c r="D1161" s="20"/>
      <c r="E1161" s="109" t="s">
        <v>4259</v>
      </c>
      <c r="F1161" s="126">
        <v>2</v>
      </c>
      <c r="G1161" s="126">
        <v>1</v>
      </c>
      <c r="H1161" s="126">
        <v>0</v>
      </c>
      <c r="I1161" s="126">
        <v>2</v>
      </c>
      <c r="J1161" s="126">
        <v>0</v>
      </c>
      <c r="K1161" s="126">
        <v>0</v>
      </c>
      <c r="L1161" s="126">
        <v>4</v>
      </c>
      <c r="M1161" s="143" t="s">
        <v>6350</v>
      </c>
      <c r="N1161" s="126">
        <v>10</v>
      </c>
      <c r="O1161" s="126"/>
      <c r="Q1161" s="126">
        <v>1</v>
      </c>
      <c r="R1161" s="126"/>
      <c r="S1161" s="126"/>
      <c r="T1161" s="126"/>
      <c r="U1161" s="126">
        <v>11</v>
      </c>
      <c r="V1161" s="126" t="s">
        <v>3513</v>
      </c>
      <c r="W1161" s="126">
        <v>5</v>
      </c>
      <c r="X1161" s="126">
        <v>7</v>
      </c>
      <c r="Y1161" s="126">
        <v>91</v>
      </c>
      <c r="Z1161" s="126">
        <v>0</v>
      </c>
      <c r="AA1161" s="126">
        <v>0</v>
      </c>
      <c r="AB1161" s="126">
        <v>0</v>
      </c>
      <c r="AC1161" s="126">
        <v>0</v>
      </c>
      <c r="AD1161" s="126">
        <v>0</v>
      </c>
      <c r="AE1161" s="126">
        <v>2</v>
      </c>
      <c r="AF1161" s="126">
        <v>0.18</v>
      </c>
      <c r="AG1161" s="126">
        <v>0</v>
      </c>
      <c r="AH1161" s="126">
        <v>0</v>
      </c>
      <c r="AI1161" s="126">
        <v>1</v>
      </c>
      <c r="AJ1161" s="126"/>
      <c r="AK1161" s="126"/>
      <c r="AL1161" s="126"/>
      <c r="AM1161" s="126"/>
      <c r="AN1161" s="126"/>
      <c r="AO1161" s="126"/>
      <c r="AP1161" s="126"/>
      <c r="AQ1161" s="126"/>
      <c r="AR1161" s="126"/>
      <c r="AS1161" s="126"/>
      <c r="AT1161" s="126"/>
      <c r="AU1161" s="126"/>
      <c r="AV1161" s="126"/>
      <c r="AW1161" s="126"/>
      <c r="AX1161" s="126"/>
      <c r="AY1161" s="126"/>
      <c r="AZ1161" s="126"/>
      <c r="BA1161" s="126"/>
      <c r="BB1161" s="126"/>
      <c r="BC1161" s="126"/>
      <c r="BD1161" s="126"/>
      <c r="BE1161" s="126"/>
      <c r="BF1161" s="126"/>
      <c r="BG1161" s="126"/>
      <c r="BH1161" s="126"/>
      <c r="BI1161" s="126"/>
      <c r="BJ1161" s="126"/>
      <c r="BK1161" s="126"/>
      <c r="BL1161" s="126"/>
      <c r="BM1161" s="126"/>
      <c r="BN1161" s="126"/>
      <c r="BO1161" s="126"/>
      <c r="BP1161" s="126"/>
      <c r="BQ1161" s="126"/>
      <c r="BR1161" s="126">
        <v>8</v>
      </c>
      <c r="BS1161" s="126">
        <v>10</v>
      </c>
      <c r="BT1161" s="126">
        <v>11</v>
      </c>
      <c r="BU1161" s="126"/>
      <c r="BV1161" s="126">
        <v>14</v>
      </c>
      <c r="BW1161" s="126">
        <v>11</v>
      </c>
      <c r="BX1161" s="126">
        <v>1</v>
      </c>
      <c r="BY1161" s="126">
        <v>0</v>
      </c>
      <c r="BZ1161" s="126">
        <v>80</v>
      </c>
      <c r="CA1161" s="126">
        <v>39</v>
      </c>
      <c r="CB1161" s="126"/>
      <c r="CC1161" s="126"/>
      <c r="CD1161" s="126"/>
      <c r="CE1161" s="126"/>
    </row>
    <row r="1162" spans="1:83" ht="11.25" customHeight="1" x14ac:dyDescent="0.2">
      <c r="A1162" s="126" t="s">
        <v>6349</v>
      </c>
      <c r="B1162" s="20">
        <v>649</v>
      </c>
      <c r="C1162" s="20" t="str">
        <f>VLOOKUP(File2Modul(A1162),ModulVerantwortung,2,FALSE)</f>
        <v>winkho06</v>
      </c>
      <c r="D1162" s="20"/>
      <c r="E1162" s="109" t="s">
        <v>4260</v>
      </c>
      <c r="F1162" s="126">
        <v>1</v>
      </c>
      <c r="G1162" s="126">
        <v>0</v>
      </c>
      <c r="H1162" s="126">
        <v>0</v>
      </c>
      <c r="I1162" s="126">
        <v>1</v>
      </c>
      <c r="J1162" s="126">
        <v>0</v>
      </c>
      <c r="K1162" s="126">
        <v>0</v>
      </c>
      <c r="L1162" s="126">
        <v>3</v>
      </c>
      <c r="M1162" s="143" t="s">
        <v>6351</v>
      </c>
      <c r="N1162" s="126">
        <v>5</v>
      </c>
      <c r="O1162" s="126"/>
      <c r="Q1162" s="126">
        <v>1</v>
      </c>
      <c r="R1162" s="126"/>
      <c r="S1162" s="126"/>
      <c r="T1162" s="126"/>
      <c r="U1162" s="126">
        <v>5</v>
      </c>
      <c r="V1162" s="126" t="s">
        <v>3507</v>
      </c>
      <c r="W1162" s="126">
        <v>3</v>
      </c>
      <c r="X1162" s="126">
        <v>4</v>
      </c>
      <c r="Y1162" s="126">
        <v>15</v>
      </c>
      <c r="Z1162" s="126">
        <v>0</v>
      </c>
      <c r="AA1162" s="126">
        <v>0</v>
      </c>
      <c r="AB1162" s="126">
        <v>0</v>
      </c>
      <c r="AC1162" s="126">
        <v>0</v>
      </c>
      <c r="AD1162" s="126">
        <v>0</v>
      </c>
      <c r="AE1162" s="126">
        <v>1</v>
      </c>
      <c r="AF1162" s="126">
        <v>0.2</v>
      </c>
      <c r="AG1162" s="126">
        <v>0</v>
      </c>
      <c r="AH1162" s="126">
        <v>0</v>
      </c>
      <c r="AI1162" s="126">
        <v>1</v>
      </c>
      <c r="AJ1162" s="126"/>
      <c r="AK1162" s="126"/>
      <c r="AL1162" s="126"/>
      <c r="AM1162" s="126"/>
      <c r="AN1162" s="126"/>
      <c r="AO1162" s="126"/>
      <c r="AP1162" s="126"/>
      <c r="AQ1162" s="126"/>
      <c r="AR1162" s="126"/>
      <c r="AS1162" s="126"/>
      <c r="AT1162" s="126"/>
      <c r="AU1162" s="126"/>
      <c r="AV1162" s="126"/>
      <c r="AW1162" s="126"/>
      <c r="AX1162" s="126"/>
      <c r="AY1162" s="126"/>
      <c r="AZ1162" s="126"/>
      <c r="BA1162" s="126"/>
      <c r="BB1162" s="126"/>
      <c r="BC1162" s="126"/>
      <c r="BD1162" s="126"/>
      <c r="BE1162" s="126"/>
      <c r="BF1162" s="126"/>
      <c r="BG1162" s="126"/>
      <c r="BH1162" s="126"/>
      <c r="BI1162" s="126"/>
      <c r="BJ1162" s="126"/>
      <c r="BK1162" s="126"/>
      <c r="BL1162" s="126"/>
      <c r="BM1162" s="126"/>
      <c r="BN1162" s="126"/>
      <c r="BO1162" s="126"/>
      <c r="BP1162" s="126"/>
      <c r="BQ1162" s="126"/>
      <c r="BR1162" s="126">
        <v>6</v>
      </c>
      <c r="BS1162" s="126">
        <v>6</v>
      </c>
      <c r="BT1162" s="126">
        <v>7</v>
      </c>
      <c r="BU1162" s="126"/>
      <c r="BV1162" s="126">
        <v>6</v>
      </c>
      <c r="BW1162" s="126">
        <v>6</v>
      </c>
      <c r="BX1162" s="126">
        <v>1</v>
      </c>
      <c r="BY1162" s="126">
        <v>0</v>
      </c>
      <c r="BZ1162" s="126">
        <v>22</v>
      </c>
      <c r="CA1162" s="126">
        <v>15</v>
      </c>
      <c r="CB1162" s="126"/>
      <c r="CC1162" s="126"/>
      <c r="CD1162" s="126"/>
      <c r="CE1162" s="126"/>
    </row>
    <row r="1163" spans="1:83" ht="11.25" customHeight="1" x14ac:dyDescent="0.2">
      <c r="A1163" s="126" t="s">
        <v>6349</v>
      </c>
      <c r="B1163" s="20">
        <v>0</v>
      </c>
      <c r="C1163" s="20" t="str">
        <f>VLOOKUP(File2Modul(A1163),ModulVerantwortung,2,FALSE)</f>
        <v>winkho06</v>
      </c>
      <c r="D1163" s="20"/>
      <c r="E1163" s="109" t="s">
        <v>6349</v>
      </c>
      <c r="F1163" s="126"/>
      <c r="G1163" s="126"/>
      <c r="H1163" s="126"/>
      <c r="I1163" s="126"/>
      <c r="J1163" s="126"/>
      <c r="K1163" s="126"/>
      <c r="L1163" s="126"/>
      <c r="M1163" s="143"/>
      <c r="N1163" s="126"/>
      <c r="O1163" s="126">
        <f>IF(ISNUMBER(T1163),IF(T1163&lt;&gt;0,S1163/T1163,O$23),"")</f>
        <v>1.2839506172839505</v>
      </c>
      <c r="P1163">
        <f>IF(AND(ISNUMBER(AQ1163),ISNUMBER(AR1163)),IF(OR(AQ1163&lt;&gt;0,AR1163&lt;&gt;0),(T1163+BG1163)/(AQ1163+AR1163),P$23),"")</f>
        <v>6172840.0061728396</v>
      </c>
      <c r="Q1163" s="126"/>
      <c r="R1163" s="126"/>
      <c r="S1163" s="126">
        <v>104</v>
      </c>
      <c r="T1163" s="126">
        <v>81</v>
      </c>
      <c r="U1163" s="126"/>
      <c r="V1163" s="126"/>
      <c r="W1163" s="126"/>
      <c r="X1163" s="126"/>
      <c r="Y1163" s="126"/>
      <c r="Z1163" s="126"/>
      <c r="AA1163" s="126"/>
      <c r="AB1163" s="126"/>
      <c r="AC1163" s="126"/>
      <c r="AD1163" s="126"/>
      <c r="AE1163" s="126"/>
      <c r="AF1163" s="126"/>
      <c r="AG1163" s="126"/>
      <c r="AH1163" s="126"/>
      <c r="AI1163" s="126"/>
      <c r="AJ1163" s="126" t="s">
        <v>3502</v>
      </c>
      <c r="AK1163" s="126">
        <v>9</v>
      </c>
      <c r="AL1163" s="126">
        <v>2</v>
      </c>
      <c r="AM1163" s="126">
        <v>14</v>
      </c>
      <c r="AN1163" s="126">
        <v>21</v>
      </c>
      <c r="AO1163" s="126" t="s">
        <v>3503</v>
      </c>
      <c r="AP1163" s="126">
        <v>103</v>
      </c>
      <c r="AQ1163" s="126">
        <v>44</v>
      </c>
      <c r="AR1163" s="126">
        <v>118</v>
      </c>
      <c r="AS1163" s="126">
        <v>1000000000</v>
      </c>
      <c r="AT1163" s="126">
        <v>918</v>
      </c>
      <c r="AU1163" s="126">
        <v>1052</v>
      </c>
      <c r="AV1163" s="126">
        <v>3814</v>
      </c>
      <c r="AW1163" s="126">
        <v>10411197.08</v>
      </c>
      <c r="AX1163" s="126">
        <v>1000000000</v>
      </c>
      <c r="AY1163" s="126">
        <v>1000000000</v>
      </c>
      <c r="AZ1163" s="126">
        <v>12736104158935.1</v>
      </c>
      <c r="BA1163" s="126">
        <v>6.66</v>
      </c>
      <c r="BB1163" s="126">
        <v>100</v>
      </c>
      <c r="BC1163" s="126">
        <v>180077367</v>
      </c>
      <c r="BD1163" s="126">
        <v>666</v>
      </c>
      <c r="BE1163" s="126">
        <v>180</v>
      </c>
      <c r="BF1163" s="126">
        <v>323</v>
      </c>
      <c r="BG1163" s="126">
        <v>1000000000</v>
      </c>
      <c r="BH1163" s="126">
        <v>69</v>
      </c>
      <c r="BI1163" s="126" t="s">
        <v>3504</v>
      </c>
      <c r="BJ1163" s="126">
        <v>1.5660000000000001</v>
      </c>
      <c r="BK1163" s="126">
        <v>1.903</v>
      </c>
      <c r="BL1163" s="126">
        <v>2.21</v>
      </c>
      <c r="BM1163" s="126">
        <v>2.9649999999999999</v>
      </c>
      <c r="BN1163" s="126">
        <v>3.1309999999999998</v>
      </c>
      <c r="BO1163" s="126">
        <v>3.222</v>
      </c>
      <c r="BP1163" s="126" t="s">
        <v>3505</v>
      </c>
      <c r="BQ1163" s="126">
        <v>1.3420000000000001</v>
      </c>
      <c r="BR1163" s="126"/>
      <c r="BS1163" s="126"/>
      <c r="BT1163" s="126"/>
      <c r="BU1163" s="126"/>
      <c r="BV1163" s="126"/>
      <c r="BW1163" s="126"/>
      <c r="BX1163" s="126"/>
      <c r="BY1163" s="126"/>
      <c r="BZ1163" s="126"/>
      <c r="CA1163" s="126"/>
      <c r="CB1163" s="126"/>
      <c r="CC1163" s="126"/>
      <c r="CD1163" s="126"/>
      <c r="CE1163" s="126"/>
    </row>
    <row r="1164" spans="1:83" ht="11.25" customHeight="1" x14ac:dyDescent="0.2">
      <c r="A1164" s="126" t="s">
        <v>6352</v>
      </c>
      <c r="B1164" s="20">
        <v>41</v>
      </c>
      <c r="C1164" s="20" t="str">
        <f>VLOOKUP(File2Modul(A1164),ModulVerantwortung,2,FALSE)</f>
        <v>winkho06</v>
      </c>
      <c r="D1164" s="20"/>
      <c r="E1164" s="109" t="s">
        <v>4261</v>
      </c>
      <c r="F1164" s="126">
        <v>1</v>
      </c>
      <c r="G1164" s="126">
        <v>0</v>
      </c>
      <c r="H1164" s="126">
        <v>0</v>
      </c>
      <c r="I1164" s="126">
        <v>1</v>
      </c>
      <c r="J1164" s="126">
        <v>0</v>
      </c>
      <c r="K1164" s="126">
        <v>1</v>
      </c>
      <c r="L1164" s="126">
        <v>1</v>
      </c>
      <c r="M1164" s="143" t="s">
        <v>4262</v>
      </c>
      <c r="N1164" s="126">
        <v>1</v>
      </c>
      <c r="O1164" s="126"/>
      <c r="Q1164" s="126">
        <v>0</v>
      </c>
      <c r="R1164" s="126"/>
      <c r="S1164" s="126"/>
      <c r="T1164" s="126"/>
      <c r="U1164" s="126">
        <v>1</v>
      </c>
      <c r="V1164" s="126" t="s">
        <v>3507</v>
      </c>
      <c r="W1164" s="126">
        <v>1</v>
      </c>
      <c r="X1164" s="126">
        <v>2</v>
      </c>
      <c r="Y1164" s="126">
        <v>1</v>
      </c>
      <c r="Z1164" s="126">
        <v>0</v>
      </c>
      <c r="AA1164" s="126">
        <v>0</v>
      </c>
      <c r="AB1164" s="126">
        <v>0</v>
      </c>
      <c r="AC1164" s="126">
        <v>0</v>
      </c>
      <c r="AD1164" s="126">
        <v>0</v>
      </c>
      <c r="AE1164" s="126">
        <v>0</v>
      </c>
      <c r="AF1164" s="126">
        <v>1</v>
      </c>
      <c r="AG1164" s="126">
        <v>0</v>
      </c>
      <c r="AH1164" s="126">
        <v>0</v>
      </c>
      <c r="AI1164" s="126">
        <v>1</v>
      </c>
      <c r="AJ1164" s="126"/>
      <c r="AK1164" s="126"/>
      <c r="AL1164" s="126"/>
      <c r="AM1164" s="126"/>
      <c r="AN1164" s="126"/>
      <c r="AO1164" s="126"/>
      <c r="AP1164" s="126"/>
      <c r="AQ1164" s="126"/>
      <c r="AR1164" s="126"/>
      <c r="AS1164" s="126"/>
      <c r="AT1164" s="126"/>
      <c r="AU1164" s="126"/>
      <c r="AV1164" s="126"/>
      <c r="AW1164" s="126"/>
      <c r="AX1164" s="126"/>
      <c r="AY1164" s="126"/>
      <c r="AZ1164" s="126"/>
      <c r="BA1164" s="126"/>
      <c r="BB1164" s="126"/>
      <c r="BC1164" s="126"/>
      <c r="BD1164" s="126"/>
      <c r="BE1164" s="126"/>
      <c r="BF1164" s="126"/>
      <c r="BG1164" s="126"/>
      <c r="BH1164" s="126"/>
      <c r="BI1164" s="126"/>
      <c r="BJ1164" s="126"/>
      <c r="BK1164" s="126"/>
      <c r="BL1164" s="126"/>
      <c r="BM1164" s="126"/>
      <c r="BN1164" s="126"/>
      <c r="BO1164" s="126"/>
      <c r="BP1164" s="126"/>
      <c r="BQ1164" s="126"/>
      <c r="BR1164" s="126">
        <v>7</v>
      </c>
      <c r="BS1164" s="126">
        <v>7</v>
      </c>
      <c r="BT1164" s="126">
        <v>7</v>
      </c>
      <c r="BU1164" s="126"/>
      <c r="BV1164" s="126">
        <v>1</v>
      </c>
      <c r="BW1164" s="126">
        <v>1</v>
      </c>
      <c r="BX1164" s="126">
        <v>1</v>
      </c>
      <c r="BY1164" s="126">
        <v>0</v>
      </c>
      <c r="BZ1164" s="126">
        <v>5</v>
      </c>
      <c r="CA1164" s="126">
        <v>2</v>
      </c>
      <c r="CB1164" s="126"/>
      <c r="CC1164" s="126"/>
      <c r="CD1164" s="126"/>
      <c r="CE1164" s="126"/>
    </row>
    <row r="1165" spans="1:83" ht="11.25" customHeight="1" x14ac:dyDescent="0.2">
      <c r="A1165" s="126" t="s">
        <v>6352</v>
      </c>
      <c r="B1165" s="20">
        <v>58</v>
      </c>
      <c r="C1165" s="20" t="str">
        <f>VLOOKUP(File2Modul(A1165),ModulVerantwortung,2,FALSE)</f>
        <v>winkho06</v>
      </c>
      <c r="D1165" s="20"/>
      <c r="E1165" s="109" t="s">
        <v>4263</v>
      </c>
      <c r="F1165" s="126">
        <v>1</v>
      </c>
      <c r="G1165" s="126">
        <v>0</v>
      </c>
      <c r="H1165" s="126">
        <v>0</v>
      </c>
      <c r="I1165" s="126">
        <v>1</v>
      </c>
      <c r="J1165" s="126">
        <v>0</v>
      </c>
      <c r="K1165" s="126">
        <v>3</v>
      </c>
      <c r="L1165" s="126">
        <v>1</v>
      </c>
      <c r="M1165" s="143" t="s">
        <v>4264</v>
      </c>
      <c r="N1165" s="126">
        <v>1</v>
      </c>
      <c r="O1165" s="126"/>
      <c r="Q1165" s="126">
        <v>0</v>
      </c>
      <c r="R1165" s="126"/>
      <c r="S1165" s="126"/>
      <c r="T1165" s="126"/>
      <c r="U1165" s="126">
        <v>1</v>
      </c>
      <c r="V1165" s="126" t="s">
        <v>3507</v>
      </c>
      <c r="W1165" s="126">
        <v>1</v>
      </c>
      <c r="X1165" s="126">
        <v>2</v>
      </c>
      <c r="Y1165" s="126">
        <v>1</v>
      </c>
      <c r="Z1165" s="126">
        <v>0</v>
      </c>
      <c r="AA1165" s="126">
        <v>0</v>
      </c>
      <c r="AB1165" s="126">
        <v>0</v>
      </c>
      <c r="AC1165" s="126">
        <v>0</v>
      </c>
      <c r="AD1165" s="126">
        <v>0</v>
      </c>
      <c r="AE1165" s="126">
        <v>0</v>
      </c>
      <c r="AF1165" s="126">
        <v>1</v>
      </c>
      <c r="AG1165" s="126">
        <v>0</v>
      </c>
      <c r="AH1165" s="126">
        <v>0</v>
      </c>
      <c r="AI1165" s="126">
        <v>1</v>
      </c>
      <c r="AJ1165" s="126"/>
      <c r="AK1165" s="126"/>
      <c r="AL1165" s="126"/>
      <c r="AM1165" s="126"/>
      <c r="AN1165" s="126"/>
      <c r="AO1165" s="126"/>
      <c r="AP1165" s="126"/>
      <c r="AQ1165" s="126"/>
      <c r="AR1165" s="126"/>
      <c r="AS1165" s="126"/>
      <c r="AT1165" s="126"/>
      <c r="AU1165" s="126"/>
      <c r="AV1165" s="126"/>
      <c r="AW1165" s="126"/>
      <c r="AX1165" s="126"/>
      <c r="AY1165" s="126"/>
      <c r="AZ1165" s="126"/>
      <c r="BA1165" s="126"/>
      <c r="BB1165" s="126"/>
      <c r="BC1165" s="126"/>
      <c r="BD1165" s="126"/>
      <c r="BE1165" s="126"/>
      <c r="BF1165" s="126"/>
      <c r="BG1165" s="126"/>
      <c r="BH1165" s="126"/>
      <c r="BI1165" s="126"/>
      <c r="BJ1165" s="126"/>
      <c r="BK1165" s="126"/>
      <c r="BL1165" s="126"/>
      <c r="BM1165" s="126"/>
      <c r="BN1165" s="126"/>
      <c r="BO1165" s="126"/>
      <c r="BP1165" s="126"/>
      <c r="BQ1165" s="126"/>
      <c r="BR1165" s="126">
        <v>11</v>
      </c>
      <c r="BS1165" s="126">
        <v>11</v>
      </c>
      <c r="BT1165" s="126">
        <v>11</v>
      </c>
      <c r="BU1165" s="126"/>
      <c r="BV1165" s="126">
        <v>1</v>
      </c>
      <c r="BW1165" s="126">
        <v>1</v>
      </c>
      <c r="BX1165" s="126">
        <v>1</v>
      </c>
      <c r="BY1165" s="126">
        <v>0</v>
      </c>
      <c r="BZ1165" s="126">
        <v>7</v>
      </c>
      <c r="CA1165" s="126">
        <v>4</v>
      </c>
      <c r="CB1165" s="126"/>
      <c r="CC1165" s="126"/>
      <c r="CD1165" s="126"/>
      <c r="CE1165" s="126"/>
    </row>
    <row r="1166" spans="1:83" ht="11.25" customHeight="1" x14ac:dyDescent="0.2">
      <c r="A1166" s="126" t="s">
        <v>6352</v>
      </c>
      <c r="B1166" s="20">
        <v>71</v>
      </c>
      <c r="C1166" s="20" t="str">
        <f>VLOOKUP(File2Modul(A1166),ModulVerantwortung,2,FALSE)</f>
        <v>winkho06</v>
      </c>
      <c r="D1166" s="20"/>
      <c r="E1166" s="109" t="s">
        <v>4265</v>
      </c>
      <c r="F1166" s="126">
        <v>1</v>
      </c>
      <c r="G1166" s="126">
        <v>0</v>
      </c>
      <c r="H1166" s="126">
        <v>0</v>
      </c>
      <c r="I1166" s="126">
        <v>1</v>
      </c>
      <c r="J1166" s="126">
        <v>0</v>
      </c>
      <c r="K1166" s="126">
        <v>1</v>
      </c>
      <c r="L1166" s="126">
        <v>1</v>
      </c>
      <c r="M1166" s="143" t="s">
        <v>4266</v>
      </c>
      <c r="N1166" s="126">
        <v>1</v>
      </c>
      <c r="O1166" s="126"/>
      <c r="Q1166" s="126">
        <v>0</v>
      </c>
      <c r="R1166" s="126"/>
      <c r="S1166" s="126"/>
      <c r="T1166" s="126"/>
      <c r="U1166" s="126">
        <v>1</v>
      </c>
      <c r="V1166" s="126" t="s">
        <v>3507</v>
      </c>
      <c r="W1166" s="126">
        <v>1</v>
      </c>
      <c r="X1166" s="126">
        <v>2</v>
      </c>
      <c r="Y1166" s="126">
        <v>1</v>
      </c>
      <c r="Z1166" s="126">
        <v>0</v>
      </c>
      <c r="AA1166" s="126">
        <v>0</v>
      </c>
      <c r="AB1166" s="126">
        <v>0</v>
      </c>
      <c r="AC1166" s="126">
        <v>0</v>
      </c>
      <c r="AD1166" s="126">
        <v>0</v>
      </c>
      <c r="AE1166" s="126">
        <v>0</v>
      </c>
      <c r="AF1166" s="126">
        <v>1</v>
      </c>
      <c r="AG1166" s="126">
        <v>0</v>
      </c>
      <c r="AH1166" s="126">
        <v>0</v>
      </c>
      <c r="AI1166" s="126">
        <v>1</v>
      </c>
      <c r="AJ1166" s="126"/>
      <c r="AK1166" s="126"/>
      <c r="AL1166" s="126"/>
      <c r="AM1166" s="126"/>
      <c r="AN1166" s="126"/>
      <c r="AO1166" s="126"/>
      <c r="AP1166" s="126"/>
      <c r="AQ1166" s="126"/>
      <c r="AR1166" s="126"/>
      <c r="AS1166" s="126"/>
      <c r="AT1166" s="126"/>
      <c r="AU1166" s="126"/>
      <c r="AV1166" s="126"/>
      <c r="AW1166" s="126"/>
      <c r="AX1166" s="126"/>
      <c r="AY1166" s="126"/>
      <c r="AZ1166" s="126"/>
      <c r="BA1166" s="126"/>
      <c r="BB1166" s="126"/>
      <c r="BC1166" s="126"/>
      <c r="BD1166" s="126"/>
      <c r="BE1166" s="126"/>
      <c r="BF1166" s="126"/>
      <c r="BG1166" s="126"/>
      <c r="BH1166" s="126"/>
      <c r="BI1166" s="126"/>
      <c r="BJ1166" s="126"/>
      <c r="BK1166" s="126"/>
      <c r="BL1166" s="126"/>
      <c r="BM1166" s="126"/>
      <c r="BN1166" s="126"/>
      <c r="BO1166" s="126"/>
      <c r="BP1166" s="126"/>
      <c r="BQ1166" s="126"/>
      <c r="BR1166" s="126">
        <v>9</v>
      </c>
      <c r="BS1166" s="126">
        <v>9</v>
      </c>
      <c r="BT1166" s="126">
        <v>9</v>
      </c>
      <c r="BU1166" s="126"/>
      <c r="BV1166" s="126">
        <v>1</v>
      </c>
      <c r="BW1166" s="126">
        <v>1</v>
      </c>
      <c r="BX1166" s="126">
        <v>1</v>
      </c>
      <c r="BY1166" s="126">
        <v>0</v>
      </c>
      <c r="BZ1166" s="126">
        <v>6</v>
      </c>
      <c r="CA1166" s="126">
        <v>3</v>
      </c>
      <c r="CB1166" s="126"/>
      <c r="CC1166" s="126"/>
      <c r="CD1166" s="126"/>
      <c r="CE1166" s="126"/>
    </row>
    <row r="1167" spans="1:83" ht="11.25" customHeight="1" x14ac:dyDescent="0.2">
      <c r="A1167" s="126" t="s">
        <v>6352</v>
      </c>
      <c r="B1167" s="20">
        <v>83</v>
      </c>
      <c r="C1167" s="20" t="str">
        <f>VLOOKUP(File2Modul(A1167),ModulVerantwortung,2,FALSE)</f>
        <v>winkho06</v>
      </c>
      <c r="D1167" s="20"/>
      <c r="E1167" s="109" t="s">
        <v>4267</v>
      </c>
      <c r="F1167" s="126">
        <v>1</v>
      </c>
      <c r="G1167" s="126">
        <v>0</v>
      </c>
      <c r="H1167" s="126">
        <v>0</v>
      </c>
      <c r="I1167" s="126">
        <v>1</v>
      </c>
      <c r="J1167" s="126">
        <v>0</v>
      </c>
      <c r="K1167" s="126">
        <v>0</v>
      </c>
      <c r="L1167" s="126">
        <v>1</v>
      </c>
      <c r="M1167" s="143" t="s">
        <v>4268</v>
      </c>
      <c r="N1167" s="126">
        <v>1</v>
      </c>
      <c r="O1167" s="126"/>
      <c r="Q1167" s="126">
        <v>0</v>
      </c>
      <c r="R1167" s="126"/>
      <c r="S1167" s="126"/>
      <c r="T1167" s="126"/>
      <c r="U1167" s="126">
        <v>1</v>
      </c>
      <c r="V1167" s="126" t="s">
        <v>3507</v>
      </c>
      <c r="W1167" s="126">
        <v>1</v>
      </c>
      <c r="X1167" s="126">
        <v>2</v>
      </c>
      <c r="Y1167" s="126">
        <v>1</v>
      </c>
      <c r="Z1167" s="126">
        <v>0</v>
      </c>
      <c r="AA1167" s="126">
        <v>0</v>
      </c>
      <c r="AB1167" s="126">
        <v>0</v>
      </c>
      <c r="AC1167" s="126">
        <v>0</v>
      </c>
      <c r="AD1167" s="126">
        <v>0</v>
      </c>
      <c r="AE1167" s="126">
        <v>0</v>
      </c>
      <c r="AF1167" s="126">
        <v>1</v>
      </c>
      <c r="AG1167" s="126">
        <v>0</v>
      </c>
      <c r="AH1167" s="126">
        <v>0</v>
      </c>
      <c r="AI1167" s="126">
        <v>1</v>
      </c>
      <c r="AJ1167" s="126"/>
      <c r="AK1167" s="126"/>
      <c r="AL1167" s="126"/>
      <c r="AM1167" s="126"/>
      <c r="AN1167" s="126"/>
      <c r="AO1167" s="126"/>
      <c r="AP1167" s="126"/>
      <c r="AQ1167" s="126"/>
      <c r="AR1167" s="126"/>
      <c r="AS1167" s="126"/>
      <c r="AT1167" s="126"/>
      <c r="AU1167" s="126"/>
      <c r="AV1167" s="126"/>
      <c r="AW1167" s="126"/>
      <c r="AX1167" s="126"/>
      <c r="AY1167" s="126"/>
      <c r="AZ1167" s="126"/>
      <c r="BA1167" s="126"/>
      <c r="BB1167" s="126"/>
      <c r="BC1167" s="126"/>
      <c r="BD1167" s="126"/>
      <c r="BE1167" s="126"/>
      <c r="BF1167" s="126"/>
      <c r="BG1167" s="126"/>
      <c r="BH1167" s="126"/>
      <c r="BI1167" s="126"/>
      <c r="BJ1167" s="126"/>
      <c r="BK1167" s="126"/>
      <c r="BL1167" s="126"/>
      <c r="BM1167" s="126"/>
      <c r="BN1167" s="126"/>
      <c r="BO1167" s="126"/>
      <c r="BP1167" s="126"/>
      <c r="BQ1167" s="126"/>
      <c r="BR1167" s="126">
        <v>6</v>
      </c>
      <c r="BS1167" s="126">
        <v>6</v>
      </c>
      <c r="BT1167" s="126">
        <v>6</v>
      </c>
      <c r="BU1167" s="126"/>
      <c r="BV1167" s="126">
        <v>1</v>
      </c>
      <c r="BW1167" s="126">
        <v>1</v>
      </c>
      <c r="BX1167" s="126">
        <v>1</v>
      </c>
      <c r="BY1167" s="126">
        <v>0</v>
      </c>
      <c r="BZ1167" s="126">
        <v>5</v>
      </c>
      <c r="CA1167" s="126">
        <v>1</v>
      </c>
      <c r="CB1167" s="126"/>
      <c r="CC1167" s="126"/>
      <c r="CD1167" s="126"/>
      <c r="CE1167" s="126"/>
    </row>
    <row r="1168" spans="1:83" ht="11.25" customHeight="1" x14ac:dyDescent="0.2">
      <c r="A1168" s="126" t="s">
        <v>6352</v>
      </c>
      <c r="B1168" s="20">
        <v>98</v>
      </c>
      <c r="C1168" s="20" t="str">
        <f>VLOOKUP(File2Modul(A1168),ModulVerantwortung,2,FALSE)</f>
        <v>winkho06</v>
      </c>
      <c r="D1168" s="20"/>
      <c r="E1168" s="109" t="s">
        <v>4269</v>
      </c>
      <c r="F1168" s="126">
        <v>1</v>
      </c>
      <c r="G1168" s="126">
        <v>0</v>
      </c>
      <c r="H1168" s="126">
        <v>0</v>
      </c>
      <c r="I1168" s="126">
        <v>1</v>
      </c>
      <c r="J1168" s="126">
        <v>0</v>
      </c>
      <c r="K1168" s="126">
        <v>2</v>
      </c>
      <c r="L1168" s="126">
        <v>1</v>
      </c>
      <c r="M1168" s="143" t="s">
        <v>4270</v>
      </c>
      <c r="N1168" s="126">
        <v>1</v>
      </c>
      <c r="O1168" s="126"/>
      <c r="Q1168" s="126">
        <v>0</v>
      </c>
      <c r="R1168" s="126"/>
      <c r="S1168" s="126"/>
      <c r="T1168" s="126"/>
      <c r="U1168" s="126">
        <v>1</v>
      </c>
      <c r="V1168" s="126" t="s">
        <v>3507</v>
      </c>
      <c r="W1168" s="126">
        <v>1</v>
      </c>
      <c r="X1168" s="126">
        <v>2</v>
      </c>
      <c r="Y1168" s="126">
        <v>1</v>
      </c>
      <c r="Z1168" s="126">
        <v>0</v>
      </c>
      <c r="AA1168" s="126">
        <v>0</v>
      </c>
      <c r="AB1168" s="126">
        <v>0</v>
      </c>
      <c r="AC1168" s="126">
        <v>0</v>
      </c>
      <c r="AD1168" s="126">
        <v>0</v>
      </c>
      <c r="AE1168" s="126">
        <v>0</v>
      </c>
      <c r="AF1168" s="126">
        <v>1</v>
      </c>
      <c r="AG1168" s="126">
        <v>0</v>
      </c>
      <c r="AH1168" s="126">
        <v>0</v>
      </c>
      <c r="AI1168" s="126">
        <v>1</v>
      </c>
      <c r="AJ1168" s="126"/>
      <c r="AK1168" s="126"/>
      <c r="AL1168" s="126"/>
      <c r="AM1168" s="126"/>
      <c r="AN1168" s="126"/>
      <c r="AO1168" s="126"/>
      <c r="AP1168" s="126"/>
      <c r="AQ1168" s="126"/>
      <c r="AR1168" s="126"/>
      <c r="AS1168" s="126"/>
      <c r="AT1168" s="126"/>
      <c r="AU1168" s="126"/>
      <c r="AV1168" s="126"/>
      <c r="AW1168" s="126"/>
      <c r="AX1168" s="126"/>
      <c r="AY1168" s="126"/>
      <c r="AZ1168" s="126"/>
      <c r="BA1168" s="126"/>
      <c r="BB1168" s="126"/>
      <c r="BC1168" s="126"/>
      <c r="BD1168" s="126"/>
      <c r="BE1168" s="126"/>
      <c r="BF1168" s="126"/>
      <c r="BG1168" s="126"/>
      <c r="BH1168" s="126"/>
      <c r="BI1168" s="126"/>
      <c r="BJ1168" s="126"/>
      <c r="BK1168" s="126"/>
      <c r="BL1168" s="126"/>
      <c r="BM1168" s="126"/>
      <c r="BN1168" s="126"/>
      <c r="BO1168" s="126"/>
      <c r="BP1168" s="126"/>
      <c r="BQ1168" s="126"/>
      <c r="BR1168" s="126">
        <v>9</v>
      </c>
      <c r="BS1168" s="126">
        <v>9</v>
      </c>
      <c r="BT1168" s="126">
        <v>9</v>
      </c>
      <c r="BU1168" s="126"/>
      <c r="BV1168" s="126">
        <v>1</v>
      </c>
      <c r="BW1168" s="126">
        <v>1</v>
      </c>
      <c r="BX1168" s="126">
        <v>1</v>
      </c>
      <c r="BY1168" s="126">
        <v>0</v>
      </c>
      <c r="BZ1168" s="126">
        <v>6</v>
      </c>
      <c r="CA1168" s="126">
        <v>3</v>
      </c>
      <c r="CB1168" s="126"/>
      <c r="CC1168" s="126"/>
      <c r="CD1168" s="126"/>
      <c r="CE1168" s="126"/>
    </row>
    <row r="1169" spans="1:83" ht="11.25" customHeight="1" x14ac:dyDescent="0.2">
      <c r="A1169" s="126" t="s">
        <v>6352</v>
      </c>
      <c r="B1169" s="20">
        <v>111</v>
      </c>
      <c r="C1169" s="20" t="str">
        <f>VLOOKUP(File2Modul(A1169),ModulVerantwortung,2,FALSE)</f>
        <v>winkho06</v>
      </c>
      <c r="D1169" s="20"/>
      <c r="E1169" s="109" t="s">
        <v>4271</v>
      </c>
      <c r="F1169" s="126">
        <v>1</v>
      </c>
      <c r="G1169" s="126">
        <v>0</v>
      </c>
      <c r="H1169" s="126">
        <v>0</v>
      </c>
      <c r="I1169" s="126">
        <v>1</v>
      </c>
      <c r="J1169" s="126">
        <v>0</v>
      </c>
      <c r="K1169" s="126">
        <v>0</v>
      </c>
      <c r="L1169" s="126">
        <v>1</v>
      </c>
      <c r="M1169" s="143" t="s">
        <v>4272</v>
      </c>
      <c r="N1169" s="126">
        <v>1</v>
      </c>
      <c r="O1169" s="126"/>
      <c r="Q1169" s="126">
        <v>0</v>
      </c>
      <c r="R1169" s="126"/>
      <c r="S1169" s="126"/>
      <c r="T1169" s="126"/>
      <c r="U1169" s="126">
        <v>1</v>
      </c>
      <c r="V1169" s="126" t="s">
        <v>3507</v>
      </c>
      <c r="W1169" s="126">
        <v>1</v>
      </c>
      <c r="X1169" s="126">
        <v>2</v>
      </c>
      <c r="Y1169" s="126">
        <v>1</v>
      </c>
      <c r="Z1169" s="126">
        <v>0</v>
      </c>
      <c r="AA1169" s="126">
        <v>0</v>
      </c>
      <c r="AB1169" s="126">
        <v>0</v>
      </c>
      <c r="AC1169" s="126">
        <v>0</v>
      </c>
      <c r="AD1169" s="126">
        <v>0</v>
      </c>
      <c r="AE1169" s="126">
        <v>0</v>
      </c>
      <c r="AF1169" s="126">
        <v>1</v>
      </c>
      <c r="AG1169" s="126">
        <v>0</v>
      </c>
      <c r="AH1169" s="126">
        <v>0</v>
      </c>
      <c r="AI1169" s="126">
        <v>1</v>
      </c>
      <c r="AJ1169" s="126"/>
      <c r="AK1169" s="126"/>
      <c r="AL1169" s="126"/>
      <c r="AM1169" s="126"/>
      <c r="AN1169" s="126"/>
      <c r="AO1169" s="126"/>
      <c r="AP1169" s="126"/>
      <c r="AQ1169" s="126"/>
      <c r="AR1169" s="126"/>
      <c r="AS1169" s="126"/>
      <c r="AT1169" s="126"/>
      <c r="AU1169" s="126"/>
      <c r="AV1169" s="126"/>
      <c r="AW1169" s="126"/>
      <c r="AX1169" s="126"/>
      <c r="AY1169" s="126"/>
      <c r="AZ1169" s="126"/>
      <c r="BA1169" s="126"/>
      <c r="BB1169" s="126"/>
      <c r="BC1169" s="126"/>
      <c r="BD1169" s="126"/>
      <c r="BE1169" s="126"/>
      <c r="BF1169" s="126"/>
      <c r="BG1169" s="126"/>
      <c r="BH1169" s="126"/>
      <c r="BI1169" s="126"/>
      <c r="BJ1169" s="126"/>
      <c r="BK1169" s="126"/>
      <c r="BL1169" s="126"/>
      <c r="BM1169" s="126"/>
      <c r="BN1169" s="126"/>
      <c r="BO1169" s="126"/>
      <c r="BP1169" s="126"/>
      <c r="BQ1169" s="126"/>
      <c r="BR1169" s="126">
        <v>6</v>
      </c>
      <c r="BS1169" s="126">
        <v>6</v>
      </c>
      <c r="BT1169" s="126">
        <v>6</v>
      </c>
      <c r="BU1169" s="126"/>
      <c r="BV1169" s="126">
        <v>1</v>
      </c>
      <c r="BW1169" s="126">
        <v>1</v>
      </c>
      <c r="BX1169" s="126">
        <v>1</v>
      </c>
      <c r="BY1169" s="126">
        <v>0</v>
      </c>
      <c r="BZ1169" s="126">
        <v>5</v>
      </c>
      <c r="CA1169" s="126">
        <v>1</v>
      </c>
      <c r="CB1169" s="126"/>
      <c r="CC1169" s="126"/>
      <c r="CD1169" s="126"/>
      <c r="CE1169" s="126"/>
    </row>
    <row r="1170" spans="1:83" ht="11.25" customHeight="1" x14ac:dyDescent="0.2">
      <c r="A1170" s="126" t="s">
        <v>6352</v>
      </c>
      <c r="B1170" s="20">
        <v>124</v>
      </c>
      <c r="C1170" s="20" t="str">
        <f>VLOOKUP(File2Modul(A1170),ModulVerantwortung,2,FALSE)</f>
        <v>winkho06</v>
      </c>
      <c r="D1170" s="20"/>
      <c r="E1170" s="109" t="s">
        <v>4273</v>
      </c>
      <c r="F1170" s="126">
        <v>1</v>
      </c>
      <c r="G1170" s="126">
        <v>0</v>
      </c>
      <c r="H1170" s="126">
        <v>0</v>
      </c>
      <c r="I1170" s="126">
        <v>1</v>
      </c>
      <c r="J1170" s="126">
        <v>0</v>
      </c>
      <c r="K1170" s="126">
        <v>0</v>
      </c>
      <c r="L1170" s="126">
        <v>1</v>
      </c>
      <c r="M1170" s="143" t="s">
        <v>4274</v>
      </c>
      <c r="N1170" s="126">
        <v>1</v>
      </c>
      <c r="O1170" s="126"/>
      <c r="Q1170" s="126">
        <v>0</v>
      </c>
      <c r="R1170" s="126"/>
      <c r="S1170" s="126"/>
      <c r="T1170" s="126"/>
      <c r="U1170" s="126">
        <v>1</v>
      </c>
      <c r="V1170" s="126" t="s">
        <v>3507</v>
      </c>
      <c r="W1170" s="126">
        <v>1</v>
      </c>
      <c r="X1170" s="126">
        <v>2</v>
      </c>
      <c r="Y1170" s="126">
        <v>1</v>
      </c>
      <c r="Z1170" s="126">
        <v>0</v>
      </c>
      <c r="AA1170" s="126">
        <v>0</v>
      </c>
      <c r="AB1170" s="126">
        <v>0</v>
      </c>
      <c r="AC1170" s="126">
        <v>0</v>
      </c>
      <c r="AD1170" s="126">
        <v>0</v>
      </c>
      <c r="AE1170" s="126">
        <v>0</v>
      </c>
      <c r="AF1170" s="126">
        <v>1</v>
      </c>
      <c r="AG1170" s="126">
        <v>0</v>
      </c>
      <c r="AH1170" s="126">
        <v>0</v>
      </c>
      <c r="AI1170" s="126">
        <v>1</v>
      </c>
      <c r="AJ1170" s="126"/>
      <c r="AK1170" s="126"/>
      <c r="AL1170" s="126"/>
      <c r="AM1170" s="126"/>
      <c r="AN1170" s="126"/>
      <c r="AO1170" s="126"/>
      <c r="AP1170" s="126"/>
      <c r="AQ1170" s="126"/>
      <c r="AR1170" s="126"/>
      <c r="AS1170" s="126"/>
      <c r="AT1170" s="126"/>
      <c r="AU1170" s="126"/>
      <c r="AV1170" s="126"/>
      <c r="AW1170" s="126"/>
      <c r="AX1170" s="126"/>
      <c r="AY1170" s="126"/>
      <c r="AZ1170" s="126"/>
      <c r="BA1170" s="126"/>
      <c r="BB1170" s="126"/>
      <c r="BC1170" s="126"/>
      <c r="BD1170" s="126"/>
      <c r="BE1170" s="126"/>
      <c r="BF1170" s="126"/>
      <c r="BG1170" s="126"/>
      <c r="BH1170" s="126"/>
      <c r="BI1170" s="126"/>
      <c r="BJ1170" s="126"/>
      <c r="BK1170" s="126"/>
      <c r="BL1170" s="126"/>
      <c r="BM1170" s="126"/>
      <c r="BN1170" s="126"/>
      <c r="BO1170" s="126"/>
      <c r="BP1170" s="126"/>
      <c r="BQ1170" s="126"/>
      <c r="BR1170" s="126">
        <v>6</v>
      </c>
      <c r="BS1170" s="126">
        <v>6</v>
      </c>
      <c r="BT1170" s="126">
        <v>6</v>
      </c>
      <c r="BU1170" s="126"/>
      <c r="BV1170" s="126">
        <v>1</v>
      </c>
      <c r="BW1170" s="126">
        <v>1</v>
      </c>
      <c r="BX1170" s="126">
        <v>1</v>
      </c>
      <c r="BY1170" s="126">
        <v>0</v>
      </c>
      <c r="BZ1170" s="126">
        <v>5</v>
      </c>
      <c r="CA1170" s="126">
        <v>1</v>
      </c>
      <c r="CB1170" s="126"/>
      <c r="CC1170" s="126"/>
      <c r="CD1170" s="126"/>
      <c r="CE1170" s="126"/>
    </row>
    <row r="1171" spans="1:83" ht="11.25" customHeight="1" x14ac:dyDescent="0.2">
      <c r="A1171" s="126" t="s">
        <v>6352</v>
      </c>
      <c r="B1171" s="20">
        <v>141</v>
      </c>
      <c r="C1171" s="20" t="str">
        <f>VLOOKUP(File2Modul(A1171),ModulVerantwortung,2,FALSE)</f>
        <v>winkho06</v>
      </c>
      <c r="D1171" s="20"/>
      <c r="E1171" s="109" t="s">
        <v>4275</v>
      </c>
      <c r="F1171" s="126">
        <v>1</v>
      </c>
      <c r="G1171" s="126">
        <v>0</v>
      </c>
      <c r="H1171" s="126">
        <v>0</v>
      </c>
      <c r="I1171" s="126">
        <v>1</v>
      </c>
      <c r="J1171" s="126">
        <v>0</v>
      </c>
      <c r="K1171" s="126">
        <v>2</v>
      </c>
      <c r="L1171" s="126">
        <v>1</v>
      </c>
      <c r="M1171" s="143" t="s">
        <v>6353</v>
      </c>
      <c r="N1171" s="126">
        <v>1</v>
      </c>
      <c r="O1171" s="126"/>
      <c r="Q1171" s="126">
        <v>0</v>
      </c>
      <c r="R1171" s="126"/>
      <c r="S1171" s="126"/>
      <c r="T1171" s="126"/>
      <c r="U1171" s="126">
        <v>1</v>
      </c>
      <c r="V1171" s="126" t="s">
        <v>3507</v>
      </c>
      <c r="W1171" s="126">
        <v>1</v>
      </c>
      <c r="X1171" s="126">
        <v>2</v>
      </c>
      <c r="Y1171" s="126">
        <v>1</v>
      </c>
      <c r="Z1171" s="126">
        <v>0</v>
      </c>
      <c r="AA1171" s="126">
        <v>0</v>
      </c>
      <c r="AB1171" s="126">
        <v>0</v>
      </c>
      <c r="AC1171" s="126">
        <v>0</v>
      </c>
      <c r="AD1171" s="126">
        <v>0</v>
      </c>
      <c r="AE1171" s="126">
        <v>0</v>
      </c>
      <c r="AF1171" s="126">
        <v>1</v>
      </c>
      <c r="AG1171" s="126">
        <v>0</v>
      </c>
      <c r="AH1171" s="126">
        <v>0</v>
      </c>
      <c r="AI1171" s="126">
        <v>1</v>
      </c>
      <c r="AJ1171" s="126"/>
      <c r="AK1171" s="126"/>
      <c r="AL1171" s="126"/>
      <c r="AM1171" s="126"/>
      <c r="AN1171" s="126"/>
      <c r="AO1171" s="126"/>
      <c r="AP1171" s="126"/>
      <c r="AQ1171" s="126"/>
      <c r="AR1171" s="126"/>
      <c r="AS1171" s="126"/>
      <c r="AT1171" s="126"/>
      <c r="AU1171" s="126"/>
      <c r="AV1171" s="126"/>
      <c r="AW1171" s="126"/>
      <c r="AX1171" s="126"/>
      <c r="AY1171" s="126"/>
      <c r="AZ1171" s="126"/>
      <c r="BA1171" s="126"/>
      <c r="BB1171" s="126"/>
      <c r="BC1171" s="126"/>
      <c r="BD1171" s="126"/>
      <c r="BE1171" s="126"/>
      <c r="BF1171" s="126"/>
      <c r="BG1171" s="126"/>
      <c r="BH1171" s="126"/>
      <c r="BI1171" s="126"/>
      <c r="BJ1171" s="126"/>
      <c r="BK1171" s="126"/>
      <c r="BL1171" s="126"/>
      <c r="BM1171" s="126"/>
      <c r="BN1171" s="126"/>
      <c r="BO1171" s="126"/>
      <c r="BP1171" s="126"/>
      <c r="BQ1171" s="126"/>
      <c r="BR1171" s="126">
        <v>9</v>
      </c>
      <c r="BS1171" s="126">
        <v>9</v>
      </c>
      <c r="BT1171" s="126">
        <v>9</v>
      </c>
      <c r="BU1171" s="126"/>
      <c r="BV1171" s="126">
        <v>1</v>
      </c>
      <c r="BW1171" s="126">
        <v>1</v>
      </c>
      <c r="BX1171" s="126">
        <v>1</v>
      </c>
      <c r="BY1171" s="126">
        <v>0</v>
      </c>
      <c r="BZ1171" s="126">
        <v>6</v>
      </c>
      <c r="CA1171" s="126">
        <v>3</v>
      </c>
      <c r="CB1171" s="126"/>
      <c r="CC1171" s="126"/>
      <c r="CD1171" s="126"/>
      <c r="CE1171" s="126"/>
    </row>
    <row r="1172" spans="1:83" ht="11.25" customHeight="1" x14ac:dyDescent="0.2">
      <c r="A1172" s="126" t="s">
        <v>6352</v>
      </c>
      <c r="B1172" s="20">
        <v>157</v>
      </c>
      <c r="C1172" s="20" t="str">
        <f>VLOOKUP(File2Modul(A1172),ModulVerantwortung,2,FALSE)</f>
        <v>winkho06</v>
      </c>
      <c r="D1172" s="20"/>
      <c r="E1172" s="109" t="s">
        <v>4276</v>
      </c>
      <c r="F1172" s="126">
        <v>1</v>
      </c>
      <c r="G1172" s="126">
        <v>0</v>
      </c>
      <c r="H1172" s="126">
        <v>0</v>
      </c>
      <c r="I1172" s="126">
        <v>1</v>
      </c>
      <c r="J1172" s="126">
        <v>0</v>
      </c>
      <c r="K1172" s="126">
        <v>1</v>
      </c>
      <c r="L1172" s="126">
        <v>2</v>
      </c>
      <c r="M1172" s="143" t="s">
        <v>6354</v>
      </c>
      <c r="N1172" s="126">
        <v>4</v>
      </c>
      <c r="O1172" s="126"/>
      <c r="Q1172" s="126">
        <v>0</v>
      </c>
      <c r="R1172" s="126"/>
      <c r="S1172" s="126"/>
      <c r="T1172" s="126"/>
      <c r="U1172" s="126">
        <v>1</v>
      </c>
      <c r="V1172" s="126" t="s">
        <v>3507</v>
      </c>
      <c r="W1172" s="126">
        <v>2</v>
      </c>
      <c r="X1172" s="126">
        <v>3</v>
      </c>
      <c r="Y1172" s="126">
        <v>2</v>
      </c>
      <c r="Z1172" s="126">
        <v>0</v>
      </c>
      <c r="AA1172" s="126">
        <v>0</v>
      </c>
      <c r="AB1172" s="126">
        <v>0</v>
      </c>
      <c r="AC1172" s="126">
        <v>0</v>
      </c>
      <c r="AD1172" s="126">
        <v>0</v>
      </c>
      <c r="AE1172" s="126">
        <v>0</v>
      </c>
      <c r="AF1172" s="126">
        <v>1</v>
      </c>
      <c r="AG1172" s="126">
        <v>0</v>
      </c>
      <c r="AH1172" s="126">
        <v>0</v>
      </c>
      <c r="AI1172" s="126">
        <v>1</v>
      </c>
      <c r="AJ1172" s="126"/>
      <c r="AK1172" s="126"/>
      <c r="AL1172" s="126"/>
      <c r="AM1172" s="126"/>
      <c r="AN1172" s="126"/>
      <c r="AO1172" s="126"/>
      <c r="AP1172" s="126"/>
      <c r="AQ1172" s="126"/>
      <c r="AR1172" s="126"/>
      <c r="AS1172" s="126"/>
      <c r="AT1172" s="126"/>
      <c r="AU1172" s="126"/>
      <c r="AV1172" s="126"/>
      <c r="AW1172" s="126"/>
      <c r="AX1172" s="126"/>
      <c r="AY1172" s="126"/>
      <c r="AZ1172" s="126"/>
      <c r="BA1172" s="126"/>
      <c r="BB1172" s="126"/>
      <c r="BC1172" s="126"/>
      <c r="BD1172" s="126"/>
      <c r="BE1172" s="126"/>
      <c r="BF1172" s="126"/>
      <c r="BG1172" s="126"/>
      <c r="BH1172" s="126"/>
      <c r="BI1172" s="126"/>
      <c r="BJ1172" s="126"/>
      <c r="BK1172" s="126"/>
      <c r="BL1172" s="126"/>
      <c r="BM1172" s="126"/>
      <c r="BN1172" s="126"/>
      <c r="BO1172" s="126"/>
      <c r="BP1172" s="126"/>
      <c r="BQ1172" s="126"/>
      <c r="BR1172" s="126">
        <v>3</v>
      </c>
      <c r="BS1172" s="126">
        <v>4</v>
      </c>
      <c r="BT1172" s="126">
        <v>4</v>
      </c>
      <c r="BU1172" s="126"/>
      <c r="BV1172" s="126">
        <v>5</v>
      </c>
      <c r="BW1172" s="126">
        <v>4</v>
      </c>
      <c r="BX1172" s="126">
        <v>1</v>
      </c>
      <c r="BY1172" s="126">
        <v>0</v>
      </c>
      <c r="BZ1172" s="126">
        <v>11</v>
      </c>
      <c r="CA1172" s="126">
        <v>5</v>
      </c>
      <c r="CB1172" s="126"/>
      <c r="CC1172" s="126"/>
      <c r="CD1172" s="126"/>
      <c r="CE1172" s="126"/>
    </row>
    <row r="1173" spans="1:83" ht="11.25" customHeight="1" x14ac:dyDescent="0.2">
      <c r="A1173" s="126" t="s">
        <v>6352</v>
      </c>
      <c r="B1173" s="20">
        <v>177</v>
      </c>
      <c r="C1173" s="20" t="str">
        <f>VLOOKUP(File2Modul(A1173),ModulVerantwortung,2,FALSE)</f>
        <v>winkho06</v>
      </c>
      <c r="D1173" s="20"/>
      <c r="E1173" s="109" t="s">
        <v>4277</v>
      </c>
      <c r="F1173" s="126">
        <v>1</v>
      </c>
      <c r="G1173" s="126">
        <v>0</v>
      </c>
      <c r="H1173" s="126">
        <v>0</v>
      </c>
      <c r="I1173" s="126">
        <v>1</v>
      </c>
      <c r="J1173" s="126">
        <v>1</v>
      </c>
      <c r="K1173" s="126">
        <v>1</v>
      </c>
      <c r="L1173" s="126">
        <v>1</v>
      </c>
      <c r="M1173" s="143" t="s">
        <v>6355</v>
      </c>
      <c r="N1173" s="126">
        <v>1</v>
      </c>
      <c r="O1173" s="126"/>
      <c r="Q1173" s="126">
        <v>0</v>
      </c>
      <c r="R1173" s="126"/>
      <c r="S1173" s="126"/>
      <c r="T1173" s="126"/>
      <c r="U1173" s="126">
        <v>1</v>
      </c>
      <c r="V1173" s="126" t="s">
        <v>3507</v>
      </c>
      <c r="W1173" s="126">
        <v>1</v>
      </c>
      <c r="X1173" s="126">
        <v>2</v>
      </c>
      <c r="Y1173" s="126">
        <v>1</v>
      </c>
      <c r="Z1173" s="126">
        <v>0</v>
      </c>
      <c r="AA1173" s="126">
        <v>0</v>
      </c>
      <c r="AB1173" s="126">
        <v>0</v>
      </c>
      <c r="AC1173" s="126">
        <v>0</v>
      </c>
      <c r="AD1173" s="126">
        <v>0</v>
      </c>
      <c r="AE1173" s="126">
        <v>0</v>
      </c>
      <c r="AF1173" s="126">
        <v>1</v>
      </c>
      <c r="AG1173" s="126">
        <v>0</v>
      </c>
      <c r="AH1173" s="126">
        <v>0</v>
      </c>
      <c r="AI1173" s="126">
        <v>1</v>
      </c>
      <c r="AJ1173" s="126"/>
      <c r="AK1173" s="126"/>
      <c r="AL1173" s="126"/>
      <c r="AM1173" s="126"/>
      <c r="AN1173" s="126"/>
      <c r="AO1173" s="126"/>
      <c r="AP1173" s="126"/>
      <c r="AQ1173" s="126"/>
      <c r="AR1173" s="126"/>
      <c r="AS1173" s="126"/>
      <c r="AT1173" s="126"/>
      <c r="AU1173" s="126"/>
      <c r="AV1173" s="126"/>
      <c r="AW1173" s="126"/>
      <c r="AX1173" s="126"/>
      <c r="AY1173" s="126"/>
      <c r="AZ1173" s="126"/>
      <c r="BA1173" s="126"/>
      <c r="BB1173" s="126"/>
      <c r="BC1173" s="126"/>
      <c r="BD1173" s="126"/>
      <c r="BE1173" s="126"/>
      <c r="BF1173" s="126"/>
      <c r="BG1173" s="126"/>
      <c r="BH1173" s="126"/>
      <c r="BI1173" s="126"/>
      <c r="BJ1173" s="126"/>
      <c r="BK1173" s="126"/>
      <c r="BL1173" s="126"/>
      <c r="BM1173" s="126"/>
      <c r="BN1173" s="126"/>
      <c r="BO1173" s="126"/>
      <c r="BP1173" s="126"/>
      <c r="BQ1173" s="126"/>
      <c r="BR1173" s="126">
        <v>8</v>
      </c>
      <c r="BS1173" s="126">
        <v>8</v>
      </c>
      <c r="BT1173" s="126">
        <v>8</v>
      </c>
      <c r="BU1173" s="126"/>
      <c r="BV1173" s="126">
        <v>1</v>
      </c>
      <c r="BW1173" s="126">
        <v>1</v>
      </c>
      <c r="BX1173" s="126">
        <v>1</v>
      </c>
      <c r="BY1173" s="126">
        <v>0</v>
      </c>
      <c r="BZ1173" s="126">
        <v>6</v>
      </c>
      <c r="CA1173" s="126">
        <v>2</v>
      </c>
      <c r="CB1173" s="126"/>
      <c r="CC1173" s="126"/>
      <c r="CD1173" s="126"/>
      <c r="CE1173" s="126"/>
    </row>
    <row r="1174" spans="1:83" ht="11.25" customHeight="1" x14ac:dyDescent="0.2">
      <c r="A1174" s="126" t="s">
        <v>6352</v>
      </c>
      <c r="B1174" s="20">
        <v>192</v>
      </c>
      <c r="C1174" s="20" t="str">
        <f>VLOOKUP(File2Modul(A1174),ModulVerantwortung,2,FALSE)</f>
        <v>winkho06</v>
      </c>
      <c r="D1174" s="20"/>
      <c r="E1174" s="109" t="s">
        <v>6356</v>
      </c>
      <c r="F1174" s="126">
        <v>1</v>
      </c>
      <c r="G1174" s="126">
        <v>0</v>
      </c>
      <c r="H1174" s="126">
        <v>0</v>
      </c>
      <c r="I1174" s="126">
        <v>1</v>
      </c>
      <c r="J1174" s="126">
        <v>1</v>
      </c>
      <c r="K1174" s="126">
        <v>2</v>
      </c>
      <c r="L1174" s="126">
        <v>1</v>
      </c>
      <c r="M1174" s="143" t="s">
        <v>6357</v>
      </c>
      <c r="N1174" s="126">
        <v>1</v>
      </c>
      <c r="O1174" s="126"/>
      <c r="Q1174" s="126">
        <v>0</v>
      </c>
      <c r="R1174" s="126"/>
      <c r="S1174" s="126"/>
      <c r="T1174" s="126"/>
      <c r="U1174" s="126">
        <v>1</v>
      </c>
      <c r="V1174" s="126" t="s">
        <v>3507</v>
      </c>
      <c r="W1174" s="126">
        <v>1</v>
      </c>
      <c r="X1174" s="126">
        <v>2</v>
      </c>
      <c r="Y1174" s="126">
        <v>1</v>
      </c>
      <c r="Z1174" s="126">
        <v>0</v>
      </c>
      <c r="AA1174" s="126">
        <v>0</v>
      </c>
      <c r="AB1174" s="126">
        <v>0</v>
      </c>
      <c r="AC1174" s="126">
        <v>0</v>
      </c>
      <c r="AD1174" s="126">
        <v>0</v>
      </c>
      <c r="AE1174" s="126">
        <v>0</v>
      </c>
      <c r="AF1174" s="126">
        <v>1</v>
      </c>
      <c r="AG1174" s="126">
        <v>0</v>
      </c>
      <c r="AH1174" s="126">
        <v>0</v>
      </c>
      <c r="AI1174" s="126">
        <v>1</v>
      </c>
      <c r="AJ1174" s="126"/>
      <c r="AK1174" s="126"/>
      <c r="AL1174" s="126"/>
      <c r="AM1174" s="126"/>
      <c r="AN1174" s="126"/>
      <c r="AO1174" s="126"/>
      <c r="AP1174" s="126"/>
      <c r="AQ1174" s="126"/>
      <c r="AR1174" s="126"/>
      <c r="AS1174" s="126"/>
      <c r="AT1174" s="126"/>
      <c r="AU1174" s="126"/>
      <c r="AV1174" s="126"/>
      <c r="AW1174" s="126"/>
      <c r="AX1174" s="126"/>
      <c r="AY1174" s="126"/>
      <c r="AZ1174" s="126"/>
      <c r="BA1174" s="126"/>
      <c r="BB1174" s="126"/>
      <c r="BC1174" s="126"/>
      <c r="BD1174" s="126"/>
      <c r="BE1174" s="126"/>
      <c r="BF1174" s="126"/>
      <c r="BG1174" s="126"/>
      <c r="BH1174" s="126"/>
      <c r="BI1174" s="126"/>
      <c r="BJ1174" s="126"/>
      <c r="BK1174" s="126"/>
      <c r="BL1174" s="126"/>
      <c r="BM1174" s="126"/>
      <c r="BN1174" s="126"/>
      <c r="BO1174" s="126"/>
      <c r="BP1174" s="126"/>
      <c r="BQ1174" s="126"/>
      <c r="BR1174" s="126">
        <v>12</v>
      </c>
      <c r="BS1174" s="126">
        <v>12</v>
      </c>
      <c r="BT1174" s="126">
        <v>12</v>
      </c>
      <c r="BU1174" s="126"/>
      <c r="BV1174" s="126">
        <v>1</v>
      </c>
      <c r="BW1174" s="126">
        <v>1</v>
      </c>
      <c r="BX1174" s="126">
        <v>1</v>
      </c>
      <c r="BY1174" s="126">
        <v>0</v>
      </c>
      <c r="BZ1174" s="126">
        <v>8</v>
      </c>
      <c r="CA1174" s="126">
        <v>4</v>
      </c>
      <c r="CB1174" s="126"/>
      <c r="CC1174" s="126"/>
      <c r="CD1174" s="126"/>
      <c r="CE1174" s="126"/>
    </row>
    <row r="1175" spans="1:83" ht="11.25" customHeight="1" x14ac:dyDescent="0.2">
      <c r="A1175" s="126" t="s">
        <v>6352</v>
      </c>
      <c r="B1175" s="20">
        <v>207</v>
      </c>
      <c r="C1175" s="20" t="str">
        <f>VLOOKUP(File2Modul(A1175),ModulVerantwortung,2,FALSE)</f>
        <v>winkho06</v>
      </c>
      <c r="D1175" s="20"/>
      <c r="E1175" s="109" t="s">
        <v>6358</v>
      </c>
      <c r="F1175" s="126">
        <v>1</v>
      </c>
      <c r="G1175" s="126">
        <v>0</v>
      </c>
      <c r="H1175" s="126">
        <v>0</v>
      </c>
      <c r="I1175" s="126">
        <v>1</v>
      </c>
      <c r="J1175" s="126">
        <v>1</v>
      </c>
      <c r="K1175" s="126">
        <v>2</v>
      </c>
      <c r="L1175" s="126">
        <v>1</v>
      </c>
      <c r="M1175" s="143" t="s">
        <v>6359</v>
      </c>
      <c r="N1175" s="126">
        <v>1</v>
      </c>
      <c r="O1175" s="126"/>
      <c r="Q1175" s="126">
        <v>0</v>
      </c>
      <c r="R1175" s="126"/>
      <c r="S1175" s="126"/>
      <c r="T1175" s="126"/>
      <c r="U1175" s="126">
        <v>1</v>
      </c>
      <c r="V1175" s="126" t="s">
        <v>3507</v>
      </c>
      <c r="W1175" s="126">
        <v>1</v>
      </c>
      <c r="X1175" s="126">
        <v>2</v>
      </c>
      <c r="Y1175" s="126">
        <v>1</v>
      </c>
      <c r="Z1175" s="126">
        <v>0</v>
      </c>
      <c r="AA1175" s="126">
        <v>0</v>
      </c>
      <c r="AB1175" s="126">
        <v>0</v>
      </c>
      <c r="AC1175" s="126">
        <v>0</v>
      </c>
      <c r="AD1175" s="126">
        <v>0</v>
      </c>
      <c r="AE1175" s="126">
        <v>0</v>
      </c>
      <c r="AF1175" s="126">
        <v>1</v>
      </c>
      <c r="AG1175" s="126">
        <v>0</v>
      </c>
      <c r="AH1175" s="126">
        <v>0</v>
      </c>
      <c r="AI1175" s="126">
        <v>1</v>
      </c>
      <c r="AJ1175" s="126"/>
      <c r="AK1175" s="126"/>
      <c r="AL1175" s="126"/>
      <c r="AM1175" s="126"/>
      <c r="AN1175" s="126"/>
      <c r="AO1175" s="126"/>
      <c r="AP1175" s="126"/>
      <c r="AQ1175" s="126"/>
      <c r="AR1175" s="126"/>
      <c r="AS1175" s="126"/>
      <c r="AT1175" s="126"/>
      <c r="AU1175" s="126"/>
      <c r="AV1175" s="126"/>
      <c r="AW1175" s="126"/>
      <c r="AX1175" s="126"/>
      <c r="AY1175" s="126"/>
      <c r="AZ1175" s="126"/>
      <c r="BA1175" s="126"/>
      <c r="BB1175" s="126"/>
      <c r="BC1175" s="126"/>
      <c r="BD1175" s="126"/>
      <c r="BE1175" s="126"/>
      <c r="BF1175" s="126"/>
      <c r="BG1175" s="126"/>
      <c r="BH1175" s="126"/>
      <c r="BI1175" s="126"/>
      <c r="BJ1175" s="126"/>
      <c r="BK1175" s="126"/>
      <c r="BL1175" s="126"/>
      <c r="BM1175" s="126"/>
      <c r="BN1175" s="126"/>
      <c r="BO1175" s="126"/>
      <c r="BP1175" s="126"/>
      <c r="BQ1175" s="126"/>
      <c r="BR1175" s="126">
        <v>10</v>
      </c>
      <c r="BS1175" s="126">
        <v>10</v>
      </c>
      <c r="BT1175" s="126">
        <v>10</v>
      </c>
      <c r="BU1175" s="126"/>
      <c r="BV1175" s="126">
        <v>1</v>
      </c>
      <c r="BW1175" s="126">
        <v>1</v>
      </c>
      <c r="BX1175" s="126">
        <v>1</v>
      </c>
      <c r="BY1175" s="126">
        <v>0</v>
      </c>
      <c r="BZ1175" s="126">
        <v>7</v>
      </c>
      <c r="CA1175" s="126">
        <v>3</v>
      </c>
      <c r="CB1175" s="126"/>
      <c r="CC1175" s="126"/>
      <c r="CD1175" s="126"/>
      <c r="CE1175" s="126"/>
    </row>
    <row r="1176" spans="1:83" ht="11.25" customHeight="1" x14ac:dyDescent="0.2">
      <c r="A1176" s="126" t="s">
        <v>6352</v>
      </c>
      <c r="B1176" s="20">
        <v>222</v>
      </c>
      <c r="C1176" s="20" t="str">
        <f>VLOOKUP(File2Modul(A1176),ModulVerantwortung,2,FALSE)</f>
        <v>winkho06</v>
      </c>
      <c r="D1176" s="20"/>
      <c r="E1176" s="109" t="s">
        <v>6360</v>
      </c>
      <c r="F1176" s="126">
        <v>1</v>
      </c>
      <c r="G1176" s="126">
        <v>0</v>
      </c>
      <c r="H1176" s="126">
        <v>0</v>
      </c>
      <c r="I1176" s="126">
        <v>1</v>
      </c>
      <c r="J1176" s="126">
        <v>1</v>
      </c>
      <c r="K1176" s="126">
        <v>2</v>
      </c>
      <c r="L1176" s="126">
        <v>1</v>
      </c>
      <c r="M1176" s="143" t="s">
        <v>6361</v>
      </c>
      <c r="N1176" s="126">
        <v>1</v>
      </c>
      <c r="O1176" s="126"/>
      <c r="Q1176" s="126">
        <v>0</v>
      </c>
      <c r="R1176" s="126"/>
      <c r="S1176" s="126"/>
      <c r="T1176" s="126"/>
      <c r="U1176" s="126">
        <v>1</v>
      </c>
      <c r="V1176" s="126" t="s">
        <v>3507</v>
      </c>
      <c r="W1176" s="126">
        <v>1</v>
      </c>
      <c r="X1176" s="126">
        <v>2</v>
      </c>
      <c r="Y1176" s="126">
        <v>1</v>
      </c>
      <c r="Z1176" s="126">
        <v>0</v>
      </c>
      <c r="AA1176" s="126">
        <v>0</v>
      </c>
      <c r="AB1176" s="126">
        <v>0</v>
      </c>
      <c r="AC1176" s="126">
        <v>0</v>
      </c>
      <c r="AD1176" s="126">
        <v>0</v>
      </c>
      <c r="AE1176" s="126">
        <v>0</v>
      </c>
      <c r="AF1176" s="126">
        <v>1</v>
      </c>
      <c r="AG1176" s="126">
        <v>0</v>
      </c>
      <c r="AH1176" s="126">
        <v>0</v>
      </c>
      <c r="AI1176" s="126">
        <v>1</v>
      </c>
      <c r="AJ1176" s="126"/>
      <c r="AK1176" s="126"/>
      <c r="AL1176" s="126"/>
      <c r="AM1176" s="126"/>
      <c r="AN1176" s="126"/>
      <c r="AO1176" s="126"/>
      <c r="AP1176" s="126"/>
      <c r="AQ1176" s="126"/>
      <c r="AR1176" s="126"/>
      <c r="AS1176" s="126"/>
      <c r="AT1176" s="126"/>
      <c r="AU1176" s="126"/>
      <c r="AV1176" s="126"/>
      <c r="AW1176" s="126"/>
      <c r="AX1176" s="126"/>
      <c r="AY1176" s="126"/>
      <c r="AZ1176" s="126"/>
      <c r="BA1176" s="126"/>
      <c r="BB1176" s="126"/>
      <c r="BC1176" s="126"/>
      <c r="BD1176" s="126"/>
      <c r="BE1176" s="126"/>
      <c r="BF1176" s="126"/>
      <c r="BG1176" s="126"/>
      <c r="BH1176" s="126"/>
      <c r="BI1176" s="126"/>
      <c r="BJ1176" s="126"/>
      <c r="BK1176" s="126"/>
      <c r="BL1176" s="126"/>
      <c r="BM1176" s="126"/>
      <c r="BN1176" s="126"/>
      <c r="BO1176" s="126"/>
      <c r="BP1176" s="126"/>
      <c r="BQ1176" s="126"/>
      <c r="BR1176" s="126">
        <v>10</v>
      </c>
      <c r="BS1176" s="126">
        <v>10</v>
      </c>
      <c r="BT1176" s="126">
        <v>10</v>
      </c>
      <c r="BU1176" s="126"/>
      <c r="BV1176" s="126">
        <v>1</v>
      </c>
      <c r="BW1176" s="126">
        <v>1</v>
      </c>
      <c r="BX1176" s="126">
        <v>1</v>
      </c>
      <c r="BY1176" s="126">
        <v>0</v>
      </c>
      <c r="BZ1176" s="126">
        <v>7</v>
      </c>
      <c r="CA1176" s="126">
        <v>3</v>
      </c>
      <c r="CB1176" s="126"/>
      <c r="CC1176" s="126"/>
      <c r="CD1176" s="126"/>
      <c r="CE1176" s="126"/>
    </row>
    <row r="1177" spans="1:83" ht="11.25" customHeight="1" x14ac:dyDescent="0.2">
      <c r="A1177" s="126" t="s">
        <v>6352</v>
      </c>
      <c r="B1177" s="20">
        <v>0</v>
      </c>
      <c r="C1177" s="20" t="str">
        <f>VLOOKUP(File2Modul(A1177),ModulVerantwortung,2,FALSE)</f>
        <v>winkho06</v>
      </c>
      <c r="D1177" s="20"/>
      <c r="E1177" s="109" t="s">
        <v>6352</v>
      </c>
      <c r="F1177" s="126"/>
      <c r="G1177" s="126"/>
      <c r="H1177" s="126"/>
      <c r="I1177" s="126"/>
      <c r="J1177" s="126"/>
      <c r="K1177" s="126"/>
      <c r="L1177" s="126"/>
      <c r="M1177" s="143"/>
      <c r="N1177" s="126"/>
      <c r="O1177" s="126">
        <f>IF(ISNUMBER(T1177),IF(T1177&lt;&gt;0,S1177/T1177,O$23),"")</f>
        <v>1.4166666666666667</v>
      </c>
      <c r="P1177">
        <f>IF(AND(ISNUMBER(AQ1177),ISNUMBER(AR1177)),IF(OR(AQ1177&lt;&gt;0,AR1177&lt;&gt;0),(T1177+BG1177)/(AQ1177+AR1177),P$23),"")</f>
        <v>13333333.493333334</v>
      </c>
      <c r="Q1177" s="126"/>
      <c r="R1177" s="126"/>
      <c r="S1177" s="126">
        <v>17</v>
      </c>
      <c r="T1177" s="126">
        <v>12</v>
      </c>
      <c r="U1177" s="126"/>
      <c r="V1177" s="126"/>
      <c r="W1177" s="126"/>
      <c r="X1177" s="126"/>
      <c r="Y1177" s="126"/>
      <c r="Z1177" s="126"/>
      <c r="AA1177" s="126"/>
      <c r="AB1177" s="126"/>
      <c r="AC1177" s="126"/>
      <c r="AD1177" s="126"/>
      <c r="AE1177" s="126"/>
      <c r="AF1177" s="126"/>
      <c r="AG1177" s="126"/>
      <c r="AH1177" s="126"/>
      <c r="AI1177" s="126"/>
      <c r="AJ1177" s="126" t="s">
        <v>3502</v>
      </c>
      <c r="AK1177" s="126">
        <v>0</v>
      </c>
      <c r="AL1177" s="126">
        <v>1</v>
      </c>
      <c r="AM1177" s="126">
        <v>13</v>
      </c>
      <c r="AN1177" s="126">
        <v>9</v>
      </c>
      <c r="AO1177" s="126" t="s">
        <v>3503</v>
      </c>
      <c r="AP1177" s="126">
        <v>52</v>
      </c>
      <c r="AQ1177" s="126">
        <v>22</v>
      </c>
      <c r="AR1177" s="126">
        <v>53</v>
      </c>
      <c r="AS1177" s="126">
        <v>1000000000</v>
      </c>
      <c r="AT1177" s="126">
        <v>367</v>
      </c>
      <c r="AU1177" s="126">
        <v>402</v>
      </c>
      <c r="AV1177" s="126">
        <v>1357</v>
      </c>
      <c r="AW1177" s="126">
        <v>20043570.66</v>
      </c>
      <c r="AX1177" s="126">
        <v>1000000000</v>
      </c>
      <c r="AY1177" s="126">
        <v>1000000000</v>
      </c>
      <c r="AZ1177" s="126">
        <v>20807961254664.699</v>
      </c>
      <c r="BA1177" s="126">
        <v>2.41</v>
      </c>
      <c r="BB1177" s="126">
        <v>100</v>
      </c>
      <c r="BC1177" s="126">
        <v>249797310</v>
      </c>
      <c r="BD1177" s="126">
        <v>241</v>
      </c>
      <c r="BE1177" s="126">
        <v>52</v>
      </c>
      <c r="BF1177" s="126">
        <v>87</v>
      </c>
      <c r="BG1177" s="126">
        <v>1000000000</v>
      </c>
      <c r="BH1177" s="126">
        <v>1</v>
      </c>
      <c r="BI1177" s="126" t="s">
        <v>3504</v>
      </c>
      <c r="BJ1177" s="126">
        <v>0.53900000000000003</v>
      </c>
      <c r="BK1177" s="126">
        <v>0.61</v>
      </c>
      <c r="BL1177" s="126">
        <v>0.65300000000000002</v>
      </c>
      <c r="BM1177" s="126">
        <v>1.976</v>
      </c>
      <c r="BN1177" s="126">
        <v>2.1019999999999999</v>
      </c>
      <c r="BO1177" s="126">
        <v>2.181</v>
      </c>
      <c r="BP1177" s="126" t="s">
        <v>3505</v>
      </c>
      <c r="BQ1177" s="126">
        <v>2.468</v>
      </c>
      <c r="BR1177" s="126"/>
      <c r="BS1177" s="126"/>
      <c r="BT1177" s="126"/>
      <c r="BU1177" s="126"/>
      <c r="BV1177" s="126"/>
      <c r="BW1177" s="126"/>
      <c r="BX1177" s="126"/>
      <c r="BY1177" s="126"/>
      <c r="BZ1177" s="126"/>
      <c r="CA1177" s="126"/>
      <c r="CB1177" s="126"/>
      <c r="CC1177" s="126"/>
      <c r="CD1177" s="126"/>
      <c r="CE1177" s="126"/>
    </row>
    <row r="1178" spans="1:83" ht="11.25" customHeight="1" x14ac:dyDescent="0.2">
      <c r="A1178" s="126" t="s">
        <v>6362</v>
      </c>
      <c r="B1178" s="20">
        <v>38</v>
      </c>
      <c r="C1178" s="20" t="str">
        <f>VLOOKUP(File2Modul(A1178),ModulVerantwortung,2,FALSE)</f>
        <v>winkho06</v>
      </c>
      <c r="D1178" s="20"/>
      <c r="E1178" s="109" t="s">
        <v>4278</v>
      </c>
      <c r="F1178" s="126">
        <v>1</v>
      </c>
      <c r="G1178" s="126">
        <v>0</v>
      </c>
      <c r="H1178" s="126">
        <v>0</v>
      </c>
      <c r="I1178" s="126">
        <v>1</v>
      </c>
      <c r="J1178" s="126">
        <v>0</v>
      </c>
      <c r="K1178" s="126">
        <v>1</v>
      </c>
      <c r="L1178" s="126">
        <v>1</v>
      </c>
      <c r="M1178" s="143" t="s">
        <v>4279</v>
      </c>
      <c r="N1178" s="126">
        <v>1</v>
      </c>
      <c r="O1178" s="126"/>
      <c r="Q1178" s="126">
        <v>0</v>
      </c>
      <c r="R1178" s="126"/>
      <c r="S1178" s="126"/>
      <c r="T1178" s="126"/>
      <c r="U1178" s="126">
        <v>1</v>
      </c>
      <c r="V1178" s="126" t="s">
        <v>3507</v>
      </c>
      <c r="W1178" s="126">
        <v>1</v>
      </c>
      <c r="X1178" s="126">
        <v>2</v>
      </c>
      <c r="Y1178" s="126">
        <v>3</v>
      </c>
      <c r="Z1178" s="126">
        <v>0</v>
      </c>
      <c r="AA1178" s="126">
        <v>0</v>
      </c>
      <c r="AB1178" s="126">
        <v>0</v>
      </c>
      <c r="AC1178" s="126">
        <v>0</v>
      </c>
      <c r="AD1178" s="126">
        <v>0</v>
      </c>
      <c r="AE1178" s="126">
        <v>0</v>
      </c>
      <c r="AF1178" s="126">
        <v>1</v>
      </c>
      <c r="AG1178" s="126">
        <v>0</v>
      </c>
      <c r="AH1178" s="126">
        <v>0</v>
      </c>
      <c r="AI1178" s="126">
        <v>1</v>
      </c>
      <c r="AJ1178" s="126"/>
      <c r="AK1178" s="126"/>
      <c r="AL1178" s="126"/>
      <c r="AM1178" s="126"/>
      <c r="AN1178" s="126"/>
      <c r="AO1178" s="126"/>
      <c r="AP1178" s="126"/>
      <c r="AQ1178" s="126"/>
      <c r="AR1178" s="126"/>
      <c r="AS1178" s="126"/>
      <c r="AT1178" s="126"/>
      <c r="AU1178" s="126"/>
      <c r="AV1178" s="126"/>
      <c r="AW1178" s="126"/>
      <c r="AX1178" s="126"/>
      <c r="AY1178" s="126"/>
      <c r="AZ1178" s="126"/>
      <c r="BA1178" s="126"/>
      <c r="BB1178" s="126"/>
      <c r="BC1178" s="126"/>
      <c r="BD1178" s="126"/>
      <c r="BE1178" s="126"/>
      <c r="BF1178" s="126"/>
      <c r="BG1178" s="126"/>
      <c r="BH1178" s="126"/>
      <c r="BI1178" s="126"/>
      <c r="BJ1178" s="126"/>
      <c r="BK1178" s="126"/>
      <c r="BL1178" s="126"/>
      <c r="BM1178" s="126"/>
      <c r="BN1178" s="126"/>
      <c r="BO1178" s="126"/>
      <c r="BP1178" s="126"/>
      <c r="BQ1178" s="126"/>
      <c r="BR1178" s="126">
        <v>12</v>
      </c>
      <c r="BS1178" s="126">
        <v>12</v>
      </c>
      <c r="BT1178" s="126">
        <v>12</v>
      </c>
      <c r="BU1178" s="126"/>
      <c r="BV1178" s="126">
        <v>1</v>
      </c>
      <c r="BW1178" s="126">
        <v>1</v>
      </c>
      <c r="BX1178" s="126">
        <v>1</v>
      </c>
      <c r="BY1178" s="126">
        <v>0</v>
      </c>
      <c r="BZ1178" s="126">
        <v>9</v>
      </c>
      <c r="CA1178" s="126">
        <v>3</v>
      </c>
      <c r="CB1178" s="126"/>
      <c r="CC1178" s="126"/>
      <c r="CD1178" s="126"/>
      <c r="CE1178" s="126"/>
    </row>
    <row r="1179" spans="1:83" ht="11.25" customHeight="1" x14ac:dyDescent="0.2">
      <c r="A1179" s="126" t="s">
        <v>6362</v>
      </c>
      <c r="B1179" s="20">
        <v>59</v>
      </c>
      <c r="C1179" s="20" t="str">
        <f>VLOOKUP(File2Modul(A1179),ModulVerantwortung,2,FALSE)</f>
        <v>winkho06</v>
      </c>
      <c r="D1179" s="20"/>
      <c r="E1179" s="109" t="s">
        <v>4280</v>
      </c>
      <c r="F1179" s="126">
        <v>1</v>
      </c>
      <c r="G1179" s="126">
        <v>0</v>
      </c>
      <c r="H1179" s="126">
        <v>0</v>
      </c>
      <c r="I1179" s="126">
        <v>1</v>
      </c>
      <c r="J1179" s="126">
        <v>0</v>
      </c>
      <c r="K1179" s="126">
        <v>3</v>
      </c>
      <c r="L1179" s="126">
        <v>1</v>
      </c>
      <c r="M1179" s="143" t="s">
        <v>4281</v>
      </c>
      <c r="N1179" s="126">
        <v>1</v>
      </c>
      <c r="O1179" s="126"/>
      <c r="Q1179" s="126">
        <v>0</v>
      </c>
      <c r="R1179" s="126"/>
      <c r="S1179" s="126"/>
      <c r="T1179" s="126"/>
      <c r="U1179" s="126">
        <v>1</v>
      </c>
      <c r="V1179" s="126" t="s">
        <v>3507</v>
      </c>
      <c r="W1179" s="126">
        <v>1</v>
      </c>
      <c r="X1179" s="126">
        <v>2</v>
      </c>
      <c r="Y1179" s="126">
        <v>2</v>
      </c>
      <c r="Z1179" s="126">
        <v>0</v>
      </c>
      <c r="AA1179" s="126">
        <v>0</v>
      </c>
      <c r="AB1179" s="126">
        <v>0</v>
      </c>
      <c r="AC1179" s="126">
        <v>0</v>
      </c>
      <c r="AD1179" s="126">
        <v>0</v>
      </c>
      <c r="AE1179" s="126">
        <v>0</v>
      </c>
      <c r="AF1179" s="126">
        <v>1</v>
      </c>
      <c r="AG1179" s="126">
        <v>0</v>
      </c>
      <c r="AH1179" s="126">
        <v>0</v>
      </c>
      <c r="AI1179" s="126">
        <v>1</v>
      </c>
      <c r="AJ1179" s="126"/>
      <c r="AK1179" s="126"/>
      <c r="AL1179" s="126"/>
      <c r="AM1179" s="126"/>
      <c r="AN1179" s="126"/>
      <c r="AO1179" s="126"/>
      <c r="AP1179" s="126"/>
      <c r="AQ1179" s="126"/>
      <c r="AR1179" s="126"/>
      <c r="AS1179" s="126"/>
      <c r="AT1179" s="126"/>
      <c r="AU1179" s="126"/>
      <c r="AV1179" s="126"/>
      <c r="AW1179" s="126"/>
      <c r="AX1179" s="126"/>
      <c r="AY1179" s="126"/>
      <c r="AZ1179" s="126"/>
      <c r="BA1179" s="126"/>
      <c r="BB1179" s="126"/>
      <c r="BC1179" s="126"/>
      <c r="BD1179" s="126"/>
      <c r="BE1179" s="126"/>
      <c r="BF1179" s="126"/>
      <c r="BG1179" s="126"/>
      <c r="BH1179" s="126"/>
      <c r="BI1179" s="126"/>
      <c r="BJ1179" s="126"/>
      <c r="BK1179" s="126"/>
      <c r="BL1179" s="126"/>
      <c r="BM1179" s="126"/>
      <c r="BN1179" s="126"/>
      <c r="BO1179" s="126"/>
      <c r="BP1179" s="126"/>
      <c r="BQ1179" s="126"/>
      <c r="BR1179" s="126">
        <v>11</v>
      </c>
      <c r="BS1179" s="126">
        <v>11</v>
      </c>
      <c r="BT1179" s="126">
        <v>11</v>
      </c>
      <c r="BU1179" s="126"/>
      <c r="BV1179" s="126">
        <v>1</v>
      </c>
      <c r="BW1179" s="126">
        <v>1</v>
      </c>
      <c r="BX1179" s="126">
        <v>1</v>
      </c>
      <c r="BY1179" s="126">
        <v>0</v>
      </c>
      <c r="BZ1179" s="126">
        <v>7</v>
      </c>
      <c r="CA1179" s="126">
        <v>4</v>
      </c>
      <c r="CB1179" s="126"/>
      <c r="CC1179" s="126"/>
      <c r="CD1179" s="126"/>
      <c r="CE1179" s="126"/>
    </row>
    <row r="1180" spans="1:83" ht="11.25" customHeight="1" x14ac:dyDescent="0.2">
      <c r="A1180" s="126" t="s">
        <v>6362</v>
      </c>
      <c r="B1180" s="20">
        <v>76</v>
      </c>
      <c r="C1180" s="20" t="str">
        <f>VLOOKUP(File2Modul(A1180),ModulVerantwortung,2,FALSE)</f>
        <v>winkho06</v>
      </c>
      <c r="D1180" s="20"/>
      <c r="E1180" s="109" t="s">
        <v>4282</v>
      </c>
      <c r="F1180" s="126">
        <v>1</v>
      </c>
      <c r="G1180" s="126">
        <v>0</v>
      </c>
      <c r="H1180" s="126">
        <v>0</v>
      </c>
      <c r="I1180" s="126">
        <v>1</v>
      </c>
      <c r="J1180" s="126">
        <v>0</v>
      </c>
      <c r="K1180" s="126">
        <v>1</v>
      </c>
      <c r="L1180" s="126">
        <v>1</v>
      </c>
      <c r="M1180" s="143" t="s">
        <v>4283</v>
      </c>
      <c r="N1180" s="126">
        <v>1</v>
      </c>
      <c r="O1180" s="126"/>
      <c r="Q1180" s="126">
        <v>0</v>
      </c>
      <c r="R1180" s="126"/>
      <c r="S1180" s="126"/>
      <c r="T1180" s="126"/>
      <c r="U1180" s="126">
        <v>1</v>
      </c>
      <c r="V1180" s="126" t="s">
        <v>3507</v>
      </c>
      <c r="W1180" s="126">
        <v>1</v>
      </c>
      <c r="X1180" s="126">
        <v>2</v>
      </c>
      <c r="Y1180" s="126">
        <v>3</v>
      </c>
      <c r="Z1180" s="126">
        <v>0</v>
      </c>
      <c r="AA1180" s="126">
        <v>0</v>
      </c>
      <c r="AB1180" s="126">
        <v>0</v>
      </c>
      <c r="AC1180" s="126">
        <v>0</v>
      </c>
      <c r="AD1180" s="126">
        <v>0</v>
      </c>
      <c r="AE1180" s="126">
        <v>0</v>
      </c>
      <c r="AF1180" s="126">
        <v>1</v>
      </c>
      <c r="AG1180" s="126">
        <v>0</v>
      </c>
      <c r="AH1180" s="126">
        <v>0</v>
      </c>
      <c r="AI1180" s="126">
        <v>1</v>
      </c>
      <c r="AJ1180" s="126"/>
      <c r="AK1180" s="126"/>
      <c r="AL1180" s="126"/>
      <c r="AM1180" s="126"/>
      <c r="AN1180" s="126"/>
      <c r="AO1180" s="126"/>
      <c r="AP1180" s="126"/>
      <c r="AQ1180" s="126"/>
      <c r="AR1180" s="126"/>
      <c r="AS1180" s="126"/>
      <c r="AT1180" s="126"/>
      <c r="AU1180" s="126"/>
      <c r="AV1180" s="126"/>
      <c r="AW1180" s="126"/>
      <c r="AX1180" s="126"/>
      <c r="AY1180" s="126"/>
      <c r="AZ1180" s="126"/>
      <c r="BA1180" s="126"/>
      <c r="BB1180" s="126"/>
      <c r="BC1180" s="126"/>
      <c r="BD1180" s="126"/>
      <c r="BE1180" s="126"/>
      <c r="BF1180" s="126"/>
      <c r="BG1180" s="126"/>
      <c r="BH1180" s="126"/>
      <c r="BI1180" s="126"/>
      <c r="BJ1180" s="126"/>
      <c r="BK1180" s="126"/>
      <c r="BL1180" s="126"/>
      <c r="BM1180" s="126"/>
      <c r="BN1180" s="126"/>
      <c r="BO1180" s="126"/>
      <c r="BP1180" s="126"/>
      <c r="BQ1180" s="126"/>
      <c r="BR1180" s="126">
        <v>12</v>
      </c>
      <c r="BS1180" s="126">
        <v>12</v>
      </c>
      <c r="BT1180" s="126">
        <v>12</v>
      </c>
      <c r="BU1180" s="126"/>
      <c r="BV1180" s="126">
        <v>1</v>
      </c>
      <c r="BW1180" s="126">
        <v>1</v>
      </c>
      <c r="BX1180" s="126">
        <v>1</v>
      </c>
      <c r="BY1180" s="126">
        <v>0</v>
      </c>
      <c r="BZ1180" s="126">
        <v>9</v>
      </c>
      <c r="CA1180" s="126">
        <v>3</v>
      </c>
      <c r="CB1180" s="126"/>
      <c r="CC1180" s="126"/>
      <c r="CD1180" s="126"/>
      <c r="CE1180" s="126"/>
    </row>
    <row r="1181" spans="1:83" ht="11.25" customHeight="1" x14ac:dyDescent="0.2">
      <c r="A1181" s="126" t="s">
        <v>6362</v>
      </c>
      <c r="B1181" s="20">
        <v>92</v>
      </c>
      <c r="C1181" s="20" t="str">
        <f>VLOOKUP(File2Modul(A1181),ModulVerantwortung,2,FALSE)</f>
        <v>winkho06</v>
      </c>
      <c r="D1181" s="20"/>
      <c r="E1181" s="109" t="s">
        <v>4284</v>
      </c>
      <c r="F1181" s="126">
        <v>1</v>
      </c>
      <c r="G1181" s="126">
        <v>0</v>
      </c>
      <c r="H1181" s="126">
        <v>0</v>
      </c>
      <c r="I1181" s="126">
        <v>1</v>
      </c>
      <c r="J1181" s="126">
        <v>0</v>
      </c>
      <c r="K1181" s="126">
        <v>0</v>
      </c>
      <c r="L1181" s="126">
        <v>1</v>
      </c>
      <c r="M1181" s="143" t="s">
        <v>4285</v>
      </c>
      <c r="N1181" s="126">
        <v>1</v>
      </c>
      <c r="O1181" s="126"/>
      <c r="Q1181" s="126">
        <v>0</v>
      </c>
      <c r="R1181" s="126"/>
      <c r="S1181" s="126"/>
      <c r="T1181" s="126"/>
      <c r="U1181" s="126">
        <v>1</v>
      </c>
      <c r="V1181" s="126" t="s">
        <v>3507</v>
      </c>
      <c r="W1181" s="126">
        <v>1</v>
      </c>
      <c r="X1181" s="126">
        <v>2</v>
      </c>
      <c r="Y1181" s="126">
        <v>3</v>
      </c>
      <c r="Z1181" s="126">
        <v>0</v>
      </c>
      <c r="AA1181" s="126">
        <v>0</v>
      </c>
      <c r="AB1181" s="126">
        <v>0</v>
      </c>
      <c r="AC1181" s="126">
        <v>0</v>
      </c>
      <c r="AD1181" s="126">
        <v>0</v>
      </c>
      <c r="AE1181" s="126">
        <v>0</v>
      </c>
      <c r="AF1181" s="126">
        <v>1</v>
      </c>
      <c r="AG1181" s="126">
        <v>0</v>
      </c>
      <c r="AH1181" s="126">
        <v>0</v>
      </c>
      <c r="AI1181" s="126">
        <v>1</v>
      </c>
      <c r="AJ1181" s="126"/>
      <c r="AK1181" s="126"/>
      <c r="AL1181" s="126"/>
      <c r="AM1181" s="126"/>
      <c r="AN1181" s="126"/>
      <c r="AO1181" s="126"/>
      <c r="AP1181" s="126"/>
      <c r="AQ1181" s="126"/>
      <c r="AR1181" s="126"/>
      <c r="AS1181" s="126"/>
      <c r="AT1181" s="126"/>
      <c r="AU1181" s="126"/>
      <c r="AV1181" s="126"/>
      <c r="AW1181" s="126"/>
      <c r="AX1181" s="126"/>
      <c r="AY1181" s="126"/>
      <c r="AZ1181" s="126"/>
      <c r="BA1181" s="126"/>
      <c r="BB1181" s="126"/>
      <c r="BC1181" s="126"/>
      <c r="BD1181" s="126"/>
      <c r="BE1181" s="126"/>
      <c r="BF1181" s="126"/>
      <c r="BG1181" s="126"/>
      <c r="BH1181" s="126"/>
      <c r="BI1181" s="126"/>
      <c r="BJ1181" s="126"/>
      <c r="BK1181" s="126"/>
      <c r="BL1181" s="126"/>
      <c r="BM1181" s="126"/>
      <c r="BN1181" s="126"/>
      <c r="BO1181" s="126"/>
      <c r="BP1181" s="126"/>
      <c r="BQ1181" s="126"/>
      <c r="BR1181" s="126">
        <v>11</v>
      </c>
      <c r="BS1181" s="126">
        <v>11</v>
      </c>
      <c r="BT1181" s="126">
        <v>11</v>
      </c>
      <c r="BU1181" s="126"/>
      <c r="BV1181" s="126">
        <v>1</v>
      </c>
      <c r="BW1181" s="126">
        <v>1</v>
      </c>
      <c r="BX1181" s="126">
        <v>1</v>
      </c>
      <c r="BY1181" s="126">
        <v>0</v>
      </c>
      <c r="BZ1181" s="126">
        <v>9</v>
      </c>
      <c r="CA1181" s="126">
        <v>2</v>
      </c>
      <c r="CB1181" s="126"/>
      <c r="CC1181" s="126"/>
      <c r="CD1181" s="126"/>
      <c r="CE1181" s="126"/>
    </row>
    <row r="1182" spans="1:83" ht="11.25" customHeight="1" x14ac:dyDescent="0.2">
      <c r="A1182" s="126" t="s">
        <v>6362</v>
      </c>
      <c r="B1182" s="20">
        <v>111</v>
      </c>
      <c r="C1182" s="20" t="str">
        <f>VLOOKUP(File2Modul(A1182),ModulVerantwortung,2,FALSE)</f>
        <v>winkho06</v>
      </c>
      <c r="D1182" s="20"/>
      <c r="E1182" s="109" t="s">
        <v>4286</v>
      </c>
      <c r="F1182" s="126">
        <v>1</v>
      </c>
      <c r="G1182" s="126">
        <v>0</v>
      </c>
      <c r="H1182" s="126">
        <v>0</v>
      </c>
      <c r="I1182" s="126">
        <v>1</v>
      </c>
      <c r="J1182" s="126">
        <v>0</v>
      </c>
      <c r="K1182" s="126">
        <v>2</v>
      </c>
      <c r="L1182" s="126">
        <v>1</v>
      </c>
      <c r="M1182" s="143" t="s">
        <v>4287</v>
      </c>
      <c r="N1182" s="126">
        <v>1</v>
      </c>
      <c r="O1182" s="126"/>
      <c r="Q1182" s="126">
        <v>0</v>
      </c>
      <c r="R1182" s="126"/>
      <c r="S1182" s="126"/>
      <c r="T1182" s="126"/>
      <c r="U1182" s="126">
        <v>1</v>
      </c>
      <c r="V1182" s="126" t="s">
        <v>3507</v>
      </c>
      <c r="W1182" s="126">
        <v>1</v>
      </c>
      <c r="X1182" s="126">
        <v>2</v>
      </c>
      <c r="Y1182" s="126">
        <v>3</v>
      </c>
      <c r="Z1182" s="126">
        <v>0</v>
      </c>
      <c r="AA1182" s="126">
        <v>0</v>
      </c>
      <c r="AB1182" s="126">
        <v>0</v>
      </c>
      <c r="AC1182" s="126">
        <v>0</v>
      </c>
      <c r="AD1182" s="126">
        <v>0</v>
      </c>
      <c r="AE1182" s="126">
        <v>0</v>
      </c>
      <c r="AF1182" s="126">
        <v>1</v>
      </c>
      <c r="AG1182" s="126">
        <v>0</v>
      </c>
      <c r="AH1182" s="126">
        <v>0</v>
      </c>
      <c r="AI1182" s="126">
        <v>1</v>
      </c>
      <c r="AJ1182" s="126"/>
      <c r="AK1182" s="126"/>
      <c r="AL1182" s="126"/>
      <c r="AM1182" s="126"/>
      <c r="AN1182" s="126"/>
      <c r="AO1182" s="126"/>
      <c r="AP1182" s="126"/>
      <c r="AQ1182" s="126"/>
      <c r="AR1182" s="126"/>
      <c r="AS1182" s="126"/>
      <c r="AT1182" s="126"/>
      <c r="AU1182" s="126"/>
      <c r="AV1182" s="126"/>
      <c r="AW1182" s="126"/>
      <c r="AX1182" s="126"/>
      <c r="AY1182" s="126"/>
      <c r="AZ1182" s="126"/>
      <c r="BA1182" s="126"/>
      <c r="BB1182" s="126"/>
      <c r="BC1182" s="126"/>
      <c r="BD1182" s="126"/>
      <c r="BE1182" s="126"/>
      <c r="BF1182" s="126"/>
      <c r="BG1182" s="126"/>
      <c r="BH1182" s="126"/>
      <c r="BI1182" s="126"/>
      <c r="BJ1182" s="126"/>
      <c r="BK1182" s="126"/>
      <c r="BL1182" s="126"/>
      <c r="BM1182" s="126"/>
      <c r="BN1182" s="126"/>
      <c r="BO1182" s="126"/>
      <c r="BP1182" s="126"/>
      <c r="BQ1182" s="126"/>
      <c r="BR1182" s="126">
        <v>14</v>
      </c>
      <c r="BS1182" s="126">
        <v>14</v>
      </c>
      <c r="BT1182" s="126">
        <v>14</v>
      </c>
      <c r="BU1182" s="126"/>
      <c r="BV1182" s="126">
        <v>1</v>
      </c>
      <c r="BW1182" s="126">
        <v>1</v>
      </c>
      <c r="BX1182" s="126">
        <v>1</v>
      </c>
      <c r="BY1182" s="126">
        <v>0</v>
      </c>
      <c r="BZ1182" s="126">
        <v>10</v>
      </c>
      <c r="CA1182" s="126">
        <v>4</v>
      </c>
      <c r="CB1182" s="126"/>
      <c r="CC1182" s="126"/>
      <c r="CD1182" s="126"/>
      <c r="CE1182" s="126"/>
    </row>
    <row r="1183" spans="1:83" ht="11.25" customHeight="1" x14ac:dyDescent="0.2">
      <c r="A1183" s="126" t="s">
        <v>6362</v>
      </c>
      <c r="B1183" s="20">
        <v>127</v>
      </c>
      <c r="C1183" s="20" t="str">
        <f>VLOOKUP(File2Modul(A1183),ModulVerantwortung,2,FALSE)</f>
        <v>winkho06</v>
      </c>
      <c r="D1183" s="20"/>
      <c r="E1183" s="109" t="s">
        <v>4288</v>
      </c>
      <c r="F1183" s="126">
        <v>1</v>
      </c>
      <c r="G1183" s="126">
        <v>0</v>
      </c>
      <c r="H1183" s="126">
        <v>0</v>
      </c>
      <c r="I1183" s="126">
        <v>1</v>
      </c>
      <c r="J1183" s="126">
        <v>0</v>
      </c>
      <c r="K1183" s="126">
        <v>0</v>
      </c>
      <c r="L1183" s="126">
        <v>1</v>
      </c>
      <c r="M1183" s="143" t="s">
        <v>4289</v>
      </c>
      <c r="N1183" s="126">
        <v>1</v>
      </c>
      <c r="O1183" s="126"/>
      <c r="Q1183" s="126">
        <v>0</v>
      </c>
      <c r="R1183" s="126"/>
      <c r="S1183" s="126"/>
      <c r="T1183" s="126"/>
      <c r="U1183" s="126">
        <v>1</v>
      </c>
      <c r="V1183" s="126" t="s">
        <v>3507</v>
      </c>
      <c r="W1183" s="126">
        <v>1</v>
      </c>
      <c r="X1183" s="126">
        <v>2</v>
      </c>
      <c r="Y1183" s="126">
        <v>3</v>
      </c>
      <c r="Z1183" s="126">
        <v>0</v>
      </c>
      <c r="AA1183" s="126">
        <v>0</v>
      </c>
      <c r="AB1183" s="126">
        <v>0</v>
      </c>
      <c r="AC1183" s="126">
        <v>0</v>
      </c>
      <c r="AD1183" s="126">
        <v>0</v>
      </c>
      <c r="AE1183" s="126">
        <v>0</v>
      </c>
      <c r="AF1183" s="126">
        <v>1</v>
      </c>
      <c r="AG1183" s="126">
        <v>0</v>
      </c>
      <c r="AH1183" s="126">
        <v>0</v>
      </c>
      <c r="AI1183" s="126">
        <v>1</v>
      </c>
      <c r="AJ1183" s="126"/>
      <c r="AK1183" s="126"/>
      <c r="AL1183" s="126"/>
      <c r="AM1183" s="126"/>
      <c r="AN1183" s="126"/>
      <c r="AO1183" s="126"/>
      <c r="AP1183" s="126"/>
      <c r="AQ1183" s="126"/>
      <c r="AR1183" s="126"/>
      <c r="AS1183" s="126"/>
      <c r="AT1183" s="126"/>
      <c r="AU1183" s="126"/>
      <c r="AV1183" s="126"/>
      <c r="AW1183" s="126"/>
      <c r="AX1183" s="126"/>
      <c r="AY1183" s="126"/>
      <c r="AZ1183" s="126"/>
      <c r="BA1183" s="126"/>
      <c r="BB1183" s="126"/>
      <c r="BC1183" s="126"/>
      <c r="BD1183" s="126"/>
      <c r="BE1183" s="126"/>
      <c r="BF1183" s="126"/>
      <c r="BG1183" s="126"/>
      <c r="BH1183" s="126"/>
      <c r="BI1183" s="126"/>
      <c r="BJ1183" s="126"/>
      <c r="BK1183" s="126"/>
      <c r="BL1183" s="126"/>
      <c r="BM1183" s="126"/>
      <c r="BN1183" s="126"/>
      <c r="BO1183" s="126"/>
      <c r="BP1183" s="126"/>
      <c r="BQ1183" s="126"/>
      <c r="BR1183" s="126">
        <v>11</v>
      </c>
      <c r="BS1183" s="126">
        <v>11</v>
      </c>
      <c r="BT1183" s="126">
        <v>11</v>
      </c>
      <c r="BU1183" s="126"/>
      <c r="BV1183" s="126">
        <v>1</v>
      </c>
      <c r="BW1183" s="126">
        <v>1</v>
      </c>
      <c r="BX1183" s="126">
        <v>1</v>
      </c>
      <c r="BY1183" s="126">
        <v>0</v>
      </c>
      <c r="BZ1183" s="126">
        <v>9</v>
      </c>
      <c r="CA1183" s="126">
        <v>2</v>
      </c>
      <c r="CB1183" s="126"/>
      <c r="CC1183" s="126"/>
      <c r="CD1183" s="126"/>
      <c r="CE1183" s="126"/>
    </row>
    <row r="1184" spans="1:83" ht="11.25" customHeight="1" x14ac:dyDescent="0.2">
      <c r="A1184" s="126" t="s">
        <v>6362</v>
      </c>
      <c r="B1184" s="20">
        <v>143</v>
      </c>
      <c r="C1184" s="20" t="str">
        <f>VLOOKUP(File2Modul(A1184),ModulVerantwortung,2,FALSE)</f>
        <v>winkho06</v>
      </c>
      <c r="D1184" s="20"/>
      <c r="E1184" s="109" t="s">
        <v>4290</v>
      </c>
      <c r="F1184" s="126">
        <v>1</v>
      </c>
      <c r="G1184" s="126">
        <v>0</v>
      </c>
      <c r="H1184" s="126">
        <v>0</v>
      </c>
      <c r="I1184" s="126">
        <v>1</v>
      </c>
      <c r="J1184" s="126">
        <v>0</v>
      </c>
      <c r="K1184" s="126">
        <v>0</v>
      </c>
      <c r="L1184" s="126">
        <v>1</v>
      </c>
      <c r="M1184" s="143" t="s">
        <v>4291</v>
      </c>
      <c r="N1184" s="126">
        <v>1</v>
      </c>
      <c r="O1184" s="126"/>
      <c r="Q1184" s="126">
        <v>0</v>
      </c>
      <c r="R1184" s="126"/>
      <c r="S1184" s="126"/>
      <c r="T1184" s="126"/>
      <c r="U1184" s="126">
        <v>1</v>
      </c>
      <c r="V1184" s="126" t="s">
        <v>3507</v>
      </c>
      <c r="W1184" s="126">
        <v>1</v>
      </c>
      <c r="X1184" s="126">
        <v>2</v>
      </c>
      <c r="Y1184" s="126">
        <v>3</v>
      </c>
      <c r="Z1184" s="126">
        <v>0</v>
      </c>
      <c r="AA1184" s="126">
        <v>0</v>
      </c>
      <c r="AB1184" s="126">
        <v>0</v>
      </c>
      <c r="AC1184" s="126">
        <v>0</v>
      </c>
      <c r="AD1184" s="126">
        <v>0</v>
      </c>
      <c r="AE1184" s="126">
        <v>0</v>
      </c>
      <c r="AF1184" s="126">
        <v>1</v>
      </c>
      <c r="AG1184" s="126">
        <v>0</v>
      </c>
      <c r="AH1184" s="126">
        <v>0</v>
      </c>
      <c r="AI1184" s="126">
        <v>1</v>
      </c>
      <c r="AJ1184" s="126"/>
      <c r="AK1184" s="126"/>
      <c r="AL1184" s="126"/>
      <c r="AM1184" s="126"/>
      <c r="AN1184" s="126"/>
      <c r="AO1184" s="126"/>
      <c r="AP1184" s="126"/>
      <c r="AQ1184" s="126"/>
      <c r="AR1184" s="126"/>
      <c r="AS1184" s="126"/>
      <c r="AT1184" s="126"/>
      <c r="AU1184" s="126"/>
      <c r="AV1184" s="126"/>
      <c r="AW1184" s="126"/>
      <c r="AX1184" s="126"/>
      <c r="AY1184" s="126"/>
      <c r="AZ1184" s="126"/>
      <c r="BA1184" s="126"/>
      <c r="BB1184" s="126"/>
      <c r="BC1184" s="126"/>
      <c r="BD1184" s="126"/>
      <c r="BE1184" s="126"/>
      <c r="BF1184" s="126"/>
      <c r="BG1184" s="126"/>
      <c r="BH1184" s="126"/>
      <c r="BI1184" s="126"/>
      <c r="BJ1184" s="126"/>
      <c r="BK1184" s="126"/>
      <c r="BL1184" s="126"/>
      <c r="BM1184" s="126"/>
      <c r="BN1184" s="126"/>
      <c r="BO1184" s="126"/>
      <c r="BP1184" s="126"/>
      <c r="BQ1184" s="126"/>
      <c r="BR1184" s="126">
        <v>11</v>
      </c>
      <c r="BS1184" s="126">
        <v>11</v>
      </c>
      <c r="BT1184" s="126">
        <v>11</v>
      </c>
      <c r="BU1184" s="126"/>
      <c r="BV1184" s="126">
        <v>1</v>
      </c>
      <c r="BW1184" s="126">
        <v>1</v>
      </c>
      <c r="BX1184" s="126">
        <v>1</v>
      </c>
      <c r="BY1184" s="126">
        <v>0</v>
      </c>
      <c r="BZ1184" s="126">
        <v>9</v>
      </c>
      <c r="CA1184" s="126">
        <v>2</v>
      </c>
      <c r="CB1184" s="126"/>
      <c r="CC1184" s="126"/>
      <c r="CD1184" s="126"/>
      <c r="CE1184" s="126"/>
    </row>
    <row r="1185" spans="1:83" ht="11.25" customHeight="1" x14ac:dyDescent="0.2">
      <c r="A1185" s="126" t="s">
        <v>6362</v>
      </c>
      <c r="B1185" s="20">
        <v>163</v>
      </c>
      <c r="C1185" s="20" t="str">
        <f>VLOOKUP(File2Modul(A1185),ModulVerantwortung,2,FALSE)</f>
        <v>winkho06</v>
      </c>
      <c r="D1185" s="20"/>
      <c r="E1185" s="109" t="s">
        <v>4292</v>
      </c>
      <c r="F1185" s="126">
        <v>1</v>
      </c>
      <c r="G1185" s="126">
        <v>0</v>
      </c>
      <c r="H1185" s="126">
        <v>0</v>
      </c>
      <c r="I1185" s="126">
        <v>1</v>
      </c>
      <c r="J1185" s="126">
        <v>0</v>
      </c>
      <c r="K1185" s="126">
        <v>2</v>
      </c>
      <c r="L1185" s="126">
        <v>1</v>
      </c>
      <c r="M1185" s="143" t="s">
        <v>6363</v>
      </c>
      <c r="N1185" s="126">
        <v>1</v>
      </c>
      <c r="O1185" s="126"/>
      <c r="Q1185" s="126">
        <v>0</v>
      </c>
      <c r="R1185" s="126"/>
      <c r="S1185" s="126"/>
      <c r="T1185" s="126"/>
      <c r="U1185" s="126">
        <v>1</v>
      </c>
      <c r="V1185" s="126" t="s">
        <v>3507</v>
      </c>
      <c r="W1185" s="126">
        <v>1</v>
      </c>
      <c r="X1185" s="126">
        <v>2</v>
      </c>
      <c r="Y1185" s="126">
        <v>1</v>
      </c>
      <c r="Z1185" s="126">
        <v>0</v>
      </c>
      <c r="AA1185" s="126">
        <v>0</v>
      </c>
      <c r="AB1185" s="126">
        <v>0</v>
      </c>
      <c r="AC1185" s="126">
        <v>0</v>
      </c>
      <c r="AD1185" s="126">
        <v>0</v>
      </c>
      <c r="AE1185" s="126">
        <v>0</v>
      </c>
      <c r="AF1185" s="126">
        <v>1</v>
      </c>
      <c r="AG1185" s="126">
        <v>0</v>
      </c>
      <c r="AH1185" s="126">
        <v>0</v>
      </c>
      <c r="AI1185" s="126">
        <v>1</v>
      </c>
      <c r="AJ1185" s="126"/>
      <c r="AK1185" s="126"/>
      <c r="AL1185" s="126"/>
      <c r="AM1185" s="126"/>
      <c r="AN1185" s="126"/>
      <c r="AO1185" s="126"/>
      <c r="AP1185" s="126"/>
      <c r="AQ1185" s="126"/>
      <c r="AR1185" s="126"/>
      <c r="AS1185" s="126"/>
      <c r="AT1185" s="126"/>
      <c r="AU1185" s="126"/>
      <c r="AV1185" s="126"/>
      <c r="AW1185" s="126"/>
      <c r="AX1185" s="126"/>
      <c r="AY1185" s="126"/>
      <c r="AZ1185" s="126"/>
      <c r="BA1185" s="126"/>
      <c r="BB1185" s="126"/>
      <c r="BC1185" s="126"/>
      <c r="BD1185" s="126"/>
      <c r="BE1185" s="126"/>
      <c r="BF1185" s="126"/>
      <c r="BG1185" s="126"/>
      <c r="BH1185" s="126"/>
      <c r="BI1185" s="126"/>
      <c r="BJ1185" s="126"/>
      <c r="BK1185" s="126"/>
      <c r="BL1185" s="126"/>
      <c r="BM1185" s="126"/>
      <c r="BN1185" s="126"/>
      <c r="BO1185" s="126"/>
      <c r="BP1185" s="126"/>
      <c r="BQ1185" s="126"/>
      <c r="BR1185" s="126">
        <v>9</v>
      </c>
      <c r="BS1185" s="126">
        <v>9</v>
      </c>
      <c r="BT1185" s="126">
        <v>9</v>
      </c>
      <c r="BU1185" s="126"/>
      <c r="BV1185" s="126">
        <v>1</v>
      </c>
      <c r="BW1185" s="126">
        <v>1</v>
      </c>
      <c r="BX1185" s="126">
        <v>1</v>
      </c>
      <c r="BY1185" s="126">
        <v>0</v>
      </c>
      <c r="BZ1185" s="126">
        <v>6</v>
      </c>
      <c r="CA1185" s="126">
        <v>3</v>
      </c>
      <c r="CB1185" s="126"/>
      <c r="CC1185" s="126"/>
      <c r="CD1185" s="126"/>
      <c r="CE1185" s="126"/>
    </row>
    <row r="1186" spans="1:83" ht="11.25" customHeight="1" x14ac:dyDescent="0.2">
      <c r="A1186" s="126" t="s">
        <v>6362</v>
      </c>
      <c r="B1186" s="20">
        <v>179</v>
      </c>
      <c r="C1186" s="20" t="str">
        <f>VLOOKUP(File2Modul(A1186),ModulVerantwortung,2,FALSE)</f>
        <v>winkho06</v>
      </c>
      <c r="D1186" s="20"/>
      <c r="E1186" s="109" t="s">
        <v>4293</v>
      </c>
      <c r="F1186" s="126">
        <v>1</v>
      </c>
      <c r="G1186" s="126">
        <v>0</v>
      </c>
      <c r="H1186" s="126">
        <v>0</v>
      </c>
      <c r="I1186" s="126">
        <v>1</v>
      </c>
      <c r="J1186" s="126">
        <v>0</v>
      </c>
      <c r="K1186" s="126">
        <v>1</v>
      </c>
      <c r="L1186" s="126">
        <v>1</v>
      </c>
      <c r="M1186" s="143" t="s">
        <v>6364</v>
      </c>
      <c r="N1186" s="126">
        <v>1</v>
      </c>
      <c r="O1186" s="126"/>
      <c r="Q1186" s="126">
        <v>0</v>
      </c>
      <c r="R1186" s="126"/>
      <c r="S1186" s="126"/>
      <c r="T1186" s="126"/>
      <c r="U1186" s="126">
        <v>1</v>
      </c>
      <c r="V1186" s="126" t="s">
        <v>3507</v>
      </c>
      <c r="W1186" s="126">
        <v>1</v>
      </c>
      <c r="X1186" s="126">
        <v>2</v>
      </c>
      <c r="Y1186" s="126">
        <v>3</v>
      </c>
      <c r="Z1186" s="126">
        <v>0</v>
      </c>
      <c r="AA1186" s="126">
        <v>0</v>
      </c>
      <c r="AB1186" s="126">
        <v>0</v>
      </c>
      <c r="AC1186" s="126">
        <v>0</v>
      </c>
      <c r="AD1186" s="126">
        <v>0</v>
      </c>
      <c r="AE1186" s="126">
        <v>0</v>
      </c>
      <c r="AF1186" s="126">
        <v>1</v>
      </c>
      <c r="AG1186" s="126">
        <v>0</v>
      </c>
      <c r="AH1186" s="126">
        <v>0</v>
      </c>
      <c r="AI1186" s="126">
        <v>1</v>
      </c>
      <c r="AJ1186" s="126"/>
      <c r="AK1186" s="126"/>
      <c r="AL1186" s="126"/>
      <c r="AM1186" s="126"/>
      <c r="AN1186" s="126"/>
      <c r="AO1186" s="126"/>
      <c r="AP1186" s="126"/>
      <c r="AQ1186" s="126"/>
      <c r="AR1186" s="126"/>
      <c r="AS1186" s="126"/>
      <c r="AT1186" s="126"/>
      <c r="AU1186" s="126"/>
      <c r="AV1186" s="126"/>
      <c r="AW1186" s="126"/>
      <c r="AX1186" s="126"/>
      <c r="AY1186" s="126"/>
      <c r="AZ1186" s="126"/>
      <c r="BA1186" s="126"/>
      <c r="BB1186" s="126"/>
      <c r="BC1186" s="126"/>
      <c r="BD1186" s="126"/>
      <c r="BE1186" s="126"/>
      <c r="BF1186" s="126"/>
      <c r="BG1186" s="126"/>
      <c r="BH1186" s="126"/>
      <c r="BI1186" s="126"/>
      <c r="BJ1186" s="126"/>
      <c r="BK1186" s="126"/>
      <c r="BL1186" s="126"/>
      <c r="BM1186" s="126"/>
      <c r="BN1186" s="126"/>
      <c r="BO1186" s="126"/>
      <c r="BP1186" s="126"/>
      <c r="BQ1186" s="126"/>
      <c r="BR1186" s="126">
        <v>12</v>
      </c>
      <c r="BS1186" s="126">
        <v>12</v>
      </c>
      <c r="BT1186" s="126">
        <v>12</v>
      </c>
      <c r="BU1186" s="126"/>
      <c r="BV1186" s="126">
        <v>1</v>
      </c>
      <c r="BW1186" s="126">
        <v>1</v>
      </c>
      <c r="BX1186" s="126">
        <v>1</v>
      </c>
      <c r="BY1186" s="126">
        <v>0</v>
      </c>
      <c r="BZ1186" s="126">
        <v>9</v>
      </c>
      <c r="CA1186" s="126">
        <v>3</v>
      </c>
      <c r="CB1186" s="126"/>
      <c r="CC1186" s="126"/>
      <c r="CD1186" s="126"/>
      <c r="CE1186" s="126"/>
    </row>
    <row r="1187" spans="1:83" ht="11.25" customHeight="1" x14ac:dyDescent="0.2">
      <c r="A1187" s="126" t="s">
        <v>6362</v>
      </c>
      <c r="B1187" s="20">
        <v>196</v>
      </c>
      <c r="C1187" s="20" t="str">
        <f>VLOOKUP(File2Modul(A1187),ModulVerantwortung,2,FALSE)</f>
        <v>winkho06</v>
      </c>
      <c r="D1187" s="20"/>
      <c r="E1187" s="109" t="s">
        <v>4294</v>
      </c>
      <c r="F1187" s="126">
        <v>1</v>
      </c>
      <c r="G1187" s="126">
        <v>0</v>
      </c>
      <c r="H1187" s="126">
        <v>0</v>
      </c>
      <c r="I1187" s="126">
        <v>1</v>
      </c>
      <c r="J1187" s="126">
        <v>1</v>
      </c>
      <c r="K1187" s="126">
        <v>1</v>
      </c>
      <c r="L1187" s="126">
        <v>1</v>
      </c>
      <c r="M1187" s="143" t="s">
        <v>6365</v>
      </c>
      <c r="N1187" s="126">
        <v>1</v>
      </c>
      <c r="O1187" s="126"/>
      <c r="Q1187" s="126">
        <v>0</v>
      </c>
      <c r="R1187" s="126"/>
      <c r="S1187" s="126"/>
      <c r="T1187" s="126"/>
      <c r="U1187" s="126">
        <v>1</v>
      </c>
      <c r="V1187" s="126" t="s">
        <v>3507</v>
      </c>
      <c r="W1187" s="126">
        <v>1</v>
      </c>
      <c r="X1187" s="126">
        <v>2</v>
      </c>
      <c r="Y1187" s="126">
        <v>1</v>
      </c>
      <c r="Z1187" s="126">
        <v>0</v>
      </c>
      <c r="AA1187" s="126">
        <v>0</v>
      </c>
      <c r="AB1187" s="126">
        <v>0</v>
      </c>
      <c r="AC1187" s="126">
        <v>0</v>
      </c>
      <c r="AD1187" s="126">
        <v>0</v>
      </c>
      <c r="AE1187" s="126">
        <v>0</v>
      </c>
      <c r="AF1187" s="126">
        <v>1</v>
      </c>
      <c r="AG1187" s="126">
        <v>0</v>
      </c>
      <c r="AH1187" s="126">
        <v>0</v>
      </c>
      <c r="AI1187" s="126">
        <v>1</v>
      </c>
      <c r="AJ1187" s="126"/>
      <c r="AK1187" s="126"/>
      <c r="AL1187" s="126"/>
      <c r="AM1187" s="126"/>
      <c r="AN1187" s="126"/>
      <c r="AO1187" s="126"/>
      <c r="AP1187" s="126"/>
      <c r="AQ1187" s="126"/>
      <c r="AR1187" s="126"/>
      <c r="AS1187" s="126"/>
      <c r="AT1187" s="126"/>
      <c r="AU1187" s="126"/>
      <c r="AV1187" s="126"/>
      <c r="AW1187" s="126"/>
      <c r="AX1187" s="126"/>
      <c r="AY1187" s="126"/>
      <c r="AZ1187" s="126"/>
      <c r="BA1187" s="126"/>
      <c r="BB1187" s="126"/>
      <c r="BC1187" s="126"/>
      <c r="BD1187" s="126"/>
      <c r="BE1187" s="126"/>
      <c r="BF1187" s="126"/>
      <c r="BG1187" s="126"/>
      <c r="BH1187" s="126"/>
      <c r="BI1187" s="126"/>
      <c r="BJ1187" s="126"/>
      <c r="BK1187" s="126"/>
      <c r="BL1187" s="126"/>
      <c r="BM1187" s="126"/>
      <c r="BN1187" s="126"/>
      <c r="BO1187" s="126"/>
      <c r="BP1187" s="126"/>
      <c r="BQ1187" s="126"/>
      <c r="BR1187" s="126">
        <v>8</v>
      </c>
      <c r="BS1187" s="126">
        <v>8</v>
      </c>
      <c r="BT1187" s="126">
        <v>8</v>
      </c>
      <c r="BU1187" s="126"/>
      <c r="BV1187" s="126">
        <v>1</v>
      </c>
      <c r="BW1187" s="126">
        <v>1</v>
      </c>
      <c r="BX1187" s="126">
        <v>1</v>
      </c>
      <c r="BY1187" s="126">
        <v>0</v>
      </c>
      <c r="BZ1187" s="126">
        <v>6</v>
      </c>
      <c r="CA1187" s="126">
        <v>2</v>
      </c>
      <c r="CB1187" s="126"/>
      <c r="CC1187" s="126"/>
      <c r="CD1187" s="126"/>
      <c r="CE1187" s="126"/>
    </row>
    <row r="1188" spans="1:83" ht="11.25" customHeight="1" x14ac:dyDescent="0.2">
      <c r="A1188" s="126" t="s">
        <v>6362</v>
      </c>
      <c r="B1188" s="20">
        <v>212</v>
      </c>
      <c r="C1188" s="20" t="str">
        <f>VLOOKUP(File2Modul(A1188),ModulVerantwortung,2,FALSE)</f>
        <v>winkho06</v>
      </c>
      <c r="D1188" s="20"/>
      <c r="E1188" s="109" t="s">
        <v>4525</v>
      </c>
      <c r="F1188" s="126">
        <v>1</v>
      </c>
      <c r="G1188" s="126">
        <v>0</v>
      </c>
      <c r="H1188" s="126">
        <v>0</v>
      </c>
      <c r="I1188" s="126">
        <v>1</v>
      </c>
      <c r="J1188" s="126">
        <v>1</v>
      </c>
      <c r="K1188" s="126">
        <v>2</v>
      </c>
      <c r="L1188" s="126">
        <v>1</v>
      </c>
      <c r="M1188" s="143" t="s">
        <v>6366</v>
      </c>
      <c r="N1188" s="126">
        <v>1</v>
      </c>
      <c r="O1188" s="126"/>
      <c r="Q1188" s="126">
        <v>0</v>
      </c>
      <c r="R1188" s="126"/>
      <c r="S1188" s="126"/>
      <c r="T1188" s="126"/>
      <c r="U1188" s="126">
        <v>1</v>
      </c>
      <c r="V1188" s="126" t="s">
        <v>3507</v>
      </c>
      <c r="W1188" s="126">
        <v>1</v>
      </c>
      <c r="X1188" s="126">
        <v>2</v>
      </c>
      <c r="Y1188" s="126">
        <v>1</v>
      </c>
      <c r="Z1188" s="126">
        <v>0</v>
      </c>
      <c r="AA1188" s="126">
        <v>0</v>
      </c>
      <c r="AB1188" s="126">
        <v>0</v>
      </c>
      <c r="AC1188" s="126">
        <v>0</v>
      </c>
      <c r="AD1188" s="126">
        <v>0</v>
      </c>
      <c r="AE1188" s="126">
        <v>0</v>
      </c>
      <c r="AF1188" s="126">
        <v>1</v>
      </c>
      <c r="AG1188" s="126">
        <v>0</v>
      </c>
      <c r="AH1188" s="126">
        <v>0</v>
      </c>
      <c r="AI1188" s="126">
        <v>1</v>
      </c>
      <c r="AJ1188" s="126"/>
      <c r="AK1188" s="126"/>
      <c r="AL1188" s="126"/>
      <c r="AM1188" s="126"/>
      <c r="AN1188" s="126"/>
      <c r="AO1188" s="126"/>
      <c r="AP1188" s="126"/>
      <c r="AQ1188" s="126"/>
      <c r="AR1188" s="126"/>
      <c r="AS1188" s="126"/>
      <c r="AT1188" s="126"/>
      <c r="AU1188" s="126"/>
      <c r="AV1188" s="126"/>
      <c r="AW1188" s="126"/>
      <c r="AX1188" s="126"/>
      <c r="AY1188" s="126"/>
      <c r="AZ1188" s="126"/>
      <c r="BA1188" s="126"/>
      <c r="BB1188" s="126"/>
      <c r="BC1188" s="126"/>
      <c r="BD1188" s="126"/>
      <c r="BE1188" s="126"/>
      <c r="BF1188" s="126"/>
      <c r="BG1188" s="126"/>
      <c r="BH1188" s="126"/>
      <c r="BI1188" s="126"/>
      <c r="BJ1188" s="126"/>
      <c r="BK1188" s="126"/>
      <c r="BL1188" s="126"/>
      <c r="BM1188" s="126"/>
      <c r="BN1188" s="126"/>
      <c r="BO1188" s="126"/>
      <c r="BP1188" s="126"/>
      <c r="BQ1188" s="126"/>
      <c r="BR1188" s="126">
        <v>10</v>
      </c>
      <c r="BS1188" s="126">
        <v>10</v>
      </c>
      <c r="BT1188" s="126">
        <v>10</v>
      </c>
      <c r="BU1188" s="126"/>
      <c r="BV1188" s="126">
        <v>1</v>
      </c>
      <c r="BW1188" s="126">
        <v>1</v>
      </c>
      <c r="BX1188" s="126">
        <v>1</v>
      </c>
      <c r="BY1188" s="126">
        <v>0</v>
      </c>
      <c r="BZ1188" s="126">
        <v>7</v>
      </c>
      <c r="CA1188" s="126">
        <v>3</v>
      </c>
      <c r="CB1188" s="126"/>
      <c r="CC1188" s="126"/>
      <c r="CD1188" s="126"/>
      <c r="CE1188" s="126"/>
    </row>
    <row r="1189" spans="1:83" ht="11.25" customHeight="1" x14ac:dyDescent="0.2">
      <c r="A1189" s="126" t="s">
        <v>6362</v>
      </c>
      <c r="B1189" s="20">
        <v>228</v>
      </c>
      <c r="C1189" s="20" t="str">
        <f>VLOOKUP(File2Modul(A1189),ModulVerantwortung,2,FALSE)</f>
        <v>winkho06</v>
      </c>
      <c r="D1189" s="20"/>
      <c r="E1189" s="109" t="s">
        <v>4526</v>
      </c>
      <c r="F1189" s="126">
        <v>1</v>
      </c>
      <c r="G1189" s="126">
        <v>0</v>
      </c>
      <c r="H1189" s="126">
        <v>0</v>
      </c>
      <c r="I1189" s="126">
        <v>1</v>
      </c>
      <c r="J1189" s="126">
        <v>1</v>
      </c>
      <c r="K1189" s="126">
        <v>2</v>
      </c>
      <c r="L1189" s="126">
        <v>1</v>
      </c>
      <c r="M1189" s="143" t="s">
        <v>6367</v>
      </c>
      <c r="N1189" s="126">
        <v>1</v>
      </c>
      <c r="O1189" s="126"/>
      <c r="Q1189" s="126">
        <v>0</v>
      </c>
      <c r="R1189" s="126"/>
      <c r="S1189" s="126"/>
      <c r="T1189" s="126"/>
      <c r="U1189" s="126">
        <v>1</v>
      </c>
      <c r="V1189" s="126" t="s">
        <v>3507</v>
      </c>
      <c r="W1189" s="126">
        <v>1</v>
      </c>
      <c r="X1189" s="126">
        <v>2</v>
      </c>
      <c r="Y1189" s="126">
        <v>1</v>
      </c>
      <c r="Z1189" s="126">
        <v>0</v>
      </c>
      <c r="AA1189" s="126">
        <v>0</v>
      </c>
      <c r="AB1189" s="126">
        <v>0</v>
      </c>
      <c r="AC1189" s="126">
        <v>0</v>
      </c>
      <c r="AD1189" s="126">
        <v>0</v>
      </c>
      <c r="AE1189" s="126">
        <v>0</v>
      </c>
      <c r="AF1189" s="126">
        <v>1</v>
      </c>
      <c r="AG1189" s="126">
        <v>0</v>
      </c>
      <c r="AH1189" s="126">
        <v>0</v>
      </c>
      <c r="AI1189" s="126">
        <v>1</v>
      </c>
      <c r="AJ1189" s="126"/>
      <c r="AK1189" s="126"/>
      <c r="AL1189" s="126"/>
      <c r="AM1189" s="126"/>
      <c r="AN1189" s="126"/>
      <c r="AO1189" s="126"/>
      <c r="AP1189" s="126"/>
      <c r="AQ1189" s="126"/>
      <c r="AR1189" s="126"/>
      <c r="AS1189" s="126"/>
      <c r="AT1189" s="126"/>
      <c r="AU1189" s="126"/>
      <c r="AV1189" s="126"/>
      <c r="AW1189" s="126"/>
      <c r="AX1189" s="126"/>
      <c r="AY1189" s="126"/>
      <c r="AZ1189" s="126"/>
      <c r="BA1189" s="126"/>
      <c r="BB1189" s="126"/>
      <c r="BC1189" s="126"/>
      <c r="BD1189" s="126"/>
      <c r="BE1189" s="126"/>
      <c r="BF1189" s="126"/>
      <c r="BG1189" s="126"/>
      <c r="BH1189" s="126"/>
      <c r="BI1189" s="126"/>
      <c r="BJ1189" s="126"/>
      <c r="BK1189" s="126"/>
      <c r="BL1189" s="126"/>
      <c r="BM1189" s="126"/>
      <c r="BN1189" s="126"/>
      <c r="BO1189" s="126"/>
      <c r="BP1189" s="126"/>
      <c r="BQ1189" s="126"/>
      <c r="BR1189" s="126">
        <v>10</v>
      </c>
      <c r="BS1189" s="126">
        <v>10</v>
      </c>
      <c r="BT1189" s="126">
        <v>10</v>
      </c>
      <c r="BU1189" s="126"/>
      <c r="BV1189" s="126">
        <v>1</v>
      </c>
      <c r="BW1189" s="126">
        <v>1</v>
      </c>
      <c r="BX1189" s="126">
        <v>1</v>
      </c>
      <c r="BY1189" s="126">
        <v>0</v>
      </c>
      <c r="BZ1189" s="126">
        <v>7</v>
      </c>
      <c r="CA1189" s="126">
        <v>3</v>
      </c>
      <c r="CB1189" s="126"/>
      <c r="CC1189" s="126"/>
      <c r="CD1189" s="126"/>
      <c r="CE1189" s="126"/>
    </row>
    <row r="1190" spans="1:83" ht="11.25" customHeight="1" x14ac:dyDescent="0.2">
      <c r="A1190" s="126" t="s">
        <v>6362</v>
      </c>
      <c r="B1190" s="20">
        <v>244</v>
      </c>
      <c r="C1190" s="20" t="str">
        <f>VLOOKUP(File2Modul(A1190),ModulVerantwortung,2,FALSE)</f>
        <v>winkho06</v>
      </c>
      <c r="D1190" s="20"/>
      <c r="E1190" s="109" t="s">
        <v>4527</v>
      </c>
      <c r="F1190" s="126">
        <v>1</v>
      </c>
      <c r="G1190" s="126">
        <v>0</v>
      </c>
      <c r="H1190" s="126">
        <v>0</v>
      </c>
      <c r="I1190" s="126">
        <v>1</v>
      </c>
      <c r="J1190" s="126">
        <v>1</v>
      </c>
      <c r="K1190" s="126">
        <v>2</v>
      </c>
      <c r="L1190" s="126">
        <v>1</v>
      </c>
      <c r="M1190" s="143" t="s">
        <v>6368</v>
      </c>
      <c r="N1190" s="126">
        <v>1</v>
      </c>
      <c r="O1190" s="126"/>
      <c r="Q1190" s="126">
        <v>0</v>
      </c>
      <c r="R1190" s="126"/>
      <c r="S1190" s="126"/>
      <c r="T1190" s="126"/>
      <c r="U1190" s="126">
        <v>1</v>
      </c>
      <c r="V1190" s="126" t="s">
        <v>3507</v>
      </c>
      <c r="W1190" s="126">
        <v>1</v>
      </c>
      <c r="X1190" s="126">
        <v>2</v>
      </c>
      <c r="Y1190" s="126">
        <v>1</v>
      </c>
      <c r="Z1190" s="126">
        <v>0</v>
      </c>
      <c r="AA1190" s="126">
        <v>0</v>
      </c>
      <c r="AB1190" s="126">
        <v>0</v>
      </c>
      <c r="AC1190" s="126">
        <v>0</v>
      </c>
      <c r="AD1190" s="126">
        <v>0</v>
      </c>
      <c r="AE1190" s="126">
        <v>0</v>
      </c>
      <c r="AF1190" s="126">
        <v>1</v>
      </c>
      <c r="AG1190" s="126">
        <v>0</v>
      </c>
      <c r="AH1190" s="126">
        <v>0</v>
      </c>
      <c r="AI1190" s="126">
        <v>1</v>
      </c>
      <c r="AJ1190" s="126"/>
      <c r="AK1190" s="126"/>
      <c r="AL1190" s="126"/>
      <c r="AM1190" s="126"/>
      <c r="AN1190" s="126"/>
      <c r="AO1190" s="126"/>
      <c r="AP1190" s="126"/>
      <c r="AQ1190" s="126"/>
      <c r="AR1190" s="126"/>
      <c r="AS1190" s="126"/>
      <c r="AT1190" s="126"/>
      <c r="AU1190" s="126"/>
      <c r="AV1190" s="126"/>
      <c r="AW1190" s="126"/>
      <c r="AX1190" s="126"/>
      <c r="AY1190" s="126"/>
      <c r="AZ1190" s="126"/>
      <c r="BA1190" s="126"/>
      <c r="BB1190" s="126"/>
      <c r="BC1190" s="126"/>
      <c r="BD1190" s="126"/>
      <c r="BE1190" s="126"/>
      <c r="BF1190" s="126"/>
      <c r="BG1190" s="126"/>
      <c r="BH1190" s="126"/>
      <c r="BI1190" s="126"/>
      <c r="BJ1190" s="126"/>
      <c r="BK1190" s="126"/>
      <c r="BL1190" s="126"/>
      <c r="BM1190" s="126"/>
      <c r="BN1190" s="126"/>
      <c r="BO1190" s="126"/>
      <c r="BP1190" s="126"/>
      <c r="BQ1190" s="126"/>
      <c r="BR1190" s="126">
        <v>10</v>
      </c>
      <c r="BS1190" s="126">
        <v>10</v>
      </c>
      <c r="BT1190" s="126">
        <v>10</v>
      </c>
      <c r="BU1190" s="126"/>
      <c r="BV1190" s="126">
        <v>1</v>
      </c>
      <c r="BW1190" s="126">
        <v>1</v>
      </c>
      <c r="BX1190" s="126">
        <v>1</v>
      </c>
      <c r="BY1190" s="126">
        <v>0</v>
      </c>
      <c r="BZ1190" s="126">
        <v>7</v>
      </c>
      <c r="CA1190" s="126">
        <v>3</v>
      </c>
      <c r="CB1190" s="126"/>
      <c r="CC1190" s="126"/>
      <c r="CD1190" s="126"/>
      <c r="CE1190" s="126"/>
    </row>
    <row r="1191" spans="1:83" ht="11.25" customHeight="1" x14ac:dyDescent="0.2">
      <c r="A1191" s="126" t="s">
        <v>6362</v>
      </c>
      <c r="B1191" s="20">
        <v>0</v>
      </c>
      <c r="C1191" s="20" t="str">
        <f>VLOOKUP(File2Modul(A1191),ModulVerantwortung,2,FALSE)</f>
        <v>winkho06</v>
      </c>
      <c r="D1191" s="20"/>
      <c r="E1191" s="109" t="s">
        <v>6362</v>
      </c>
      <c r="F1191" s="126"/>
      <c r="G1191" s="126"/>
      <c r="H1191" s="126"/>
      <c r="I1191" s="126"/>
      <c r="J1191" s="126"/>
      <c r="K1191" s="126"/>
      <c r="L1191" s="126"/>
      <c r="M1191" s="143"/>
      <c r="N1191" s="126"/>
      <c r="O1191" s="126">
        <f>IF(ISNUMBER(T1191),IF(T1191&lt;&gt;0,S1191/T1191,O$23),"")</f>
        <v>1.2307692307692308</v>
      </c>
      <c r="P1191">
        <f>IF(AND(ISNUMBER(AQ1191),ISNUMBER(AR1191)),IF(OR(AQ1191&lt;&gt;0,AR1191&lt;&gt;0),(T1191+BG1191)/(AQ1191+AR1191),P$23),"")</f>
        <v>13888889.069444444</v>
      </c>
      <c r="Q1191" s="126"/>
      <c r="R1191" s="126"/>
      <c r="S1191" s="126">
        <v>16</v>
      </c>
      <c r="T1191" s="126">
        <v>13</v>
      </c>
      <c r="U1191" s="126"/>
      <c r="V1191" s="126"/>
      <c r="W1191" s="126"/>
      <c r="X1191" s="126"/>
      <c r="Y1191" s="126"/>
      <c r="Z1191" s="126"/>
      <c r="AA1191" s="126"/>
      <c r="AB1191" s="126"/>
      <c r="AC1191" s="126"/>
      <c r="AD1191" s="126"/>
      <c r="AE1191" s="126"/>
      <c r="AF1191" s="126"/>
      <c r="AG1191" s="126"/>
      <c r="AH1191" s="126"/>
      <c r="AI1191" s="126"/>
      <c r="AJ1191" s="126" t="s">
        <v>3502</v>
      </c>
      <c r="AK1191" s="126">
        <v>0</v>
      </c>
      <c r="AL1191" s="126">
        <v>0</v>
      </c>
      <c r="AM1191" s="126">
        <v>13</v>
      </c>
      <c r="AN1191" s="126">
        <v>1</v>
      </c>
      <c r="AO1191" s="126" t="s">
        <v>3503</v>
      </c>
      <c r="AP1191" s="126">
        <v>48</v>
      </c>
      <c r="AQ1191" s="126">
        <v>24</v>
      </c>
      <c r="AR1191" s="126">
        <v>48</v>
      </c>
      <c r="AS1191" s="126">
        <v>1000000000</v>
      </c>
      <c r="AT1191" s="126">
        <v>349</v>
      </c>
      <c r="AU1191" s="126">
        <v>378</v>
      </c>
      <c r="AV1191" s="126">
        <v>1282</v>
      </c>
      <c r="AW1191" s="126">
        <v>21864217.629999999</v>
      </c>
      <c r="AX1191" s="126">
        <v>1000000000</v>
      </c>
      <c r="AY1191" s="126">
        <v>1000000000</v>
      </c>
      <c r="AZ1191" s="126">
        <v>22483430502943.801</v>
      </c>
      <c r="BA1191" s="126">
        <v>0.02</v>
      </c>
      <c r="BB1191" s="126">
        <v>100</v>
      </c>
      <c r="BC1191" s="126">
        <v>263032728</v>
      </c>
      <c r="BD1191" s="126">
        <v>264</v>
      </c>
      <c r="BE1191" s="126">
        <v>52</v>
      </c>
      <c r="BF1191" s="126">
        <v>90</v>
      </c>
      <c r="BG1191" s="126">
        <v>1000000000</v>
      </c>
      <c r="BH1191" s="126">
        <v>1</v>
      </c>
      <c r="BI1191" s="126" t="s">
        <v>3504</v>
      </c>
      <c r="BJ1191" s="126">
        <v>0.59299999999999997</v>
      </c>
      <c r="BK1191" s="126">
        <v>0.67500000000000004</v>
      </c>
      <c r="BL1191" s="126">
        <v>0.72799999999999998</v>
      </c>
      <c r="BM1191" s="126">
        <v>2.0489999999999999</v>
      </c>
      <c r="BN1191" s="126">
        <v>2.1789999999999998</v>
      </c>
      <c r="BO1191" s="126">
        <v>2.2589999999999999</v>
      </c>
      <c r="BP1191" s="126" t="s">
        <v>3505</v>
      </c>
      <c r="BQ1191" s="126">
        <v>3.0990000000000002</v>
      </c>
      <c r="BR1191" s="126"/>
      <c r="BS1191" s="126"/>
      <c r="BT1191" s="126"/>
      <c r="BU1191" s="126"/>
      <c r="BV1191" s="126"/>
      <c r="BW1191" s="126"/>
      <c r="BX1191" s="126"/>
      <c r="BY1191" s="126"/>
      <c r="BZ1191" s="126"/>
      <c r="CA1191" s="126"/>
      <c r="CB1191" s="126"/>
      <c r="CC1191" s="126"/>
      <c r="CD1191" s="126"/>
      <c r="CE1191" s="126"/>
    </row>
    <row r="1192" spans="1:83" ht="11.25" customHeight="1" x14ac:dyDescent="0.2">
      <c r="A1192" s="126" t="s">
        <v>6369</v>
      </c>
      <c r="B1192" s="20">
        <v>257</v>
      </c>
      <c r="C1192" s="20" t="str">
        <f>VLOOKUP(File2Modul(A1192),ModulVerantwortung,2,FALSE)</f>
        <v>winkho06</v>
      </c>
      <c r="D1192" s="20"/>
      <c r="E1192" s="109" t="s">
        <v>4295</v>
      </c>
      <c r="F1192" s="126">
        <v>1</v>
      </c>
      <c r="G1192" s="126">
        <v>0</v>
      </c>
      <c r="H1192" s="126">
        <v>0</v>
      </c>
      <c r="I1192" s="126">
        <v>1</v>
      </c>
      <c r="J1192" s="126">
        <v>0</v>
      </c>
      <c r="K1192" s="126">
        <v>0</v>
      </c>
      <c r="L1192" s="126">
        <v>0</v>
      </c>
      <c r="M1192" s="143"/>
      <c r="N1192" s="126">
        <v>9</v>
      </c>
      <c r="O1192" s="126"/>
      <c r="Q1192" s="126">
        <v>0</v>
      </c>
      <c r="R1192" s="126"/>
      <c r="S1192" s="126"/>
      <c r="T1192" s="126"/>
      <c r="U1192" s="126">
        <v>8</v>
      </c>
      <c r="V1192" s="126" t="s">
        <v>3507</v>
      </c>
      <c r="W1192" s="126">
        <v>0</v>
      </c>
      <c r="X1192" s="126">
        <v>1</v>
      </c>
      <c r="Y1192" s="126">
        <v>11</v>
      </c>
      <c r="Z1192" s="126">
        <v>0</v>
      </c>
      <c r="AA1192" s="126">
        <v>0</v>
      </c>
      <c r="AB1192" s="126">
        <v>0</v>
      </c>
      <c r="AC1192" s="126">
        <v>0</v>
      </c>
      <c r="AD1192" s="126">
        <v>0</v>
      </c>
      <c r="AE1192" s="126">
        <v>0</v>
      </c>
      <c r="AF1192" s="126">
        <v>0.13</v>
      </c>
      <c r="AG1192" s="126">
        <v>0</v>
      </c>
      <c r="AH1192" s="126">
        <v>0</v>
      </c>
      <c r="AI1192" s="126">
        <v>1</v>
      </c>
      <c r="AJ1192" s="126"/>
      <c r="AK1192" s="126"/>
      <c r="AL1192" s="126"/>
      <c r="AM1192" s="126"/>
      <c r="AN1192" s="126"/>
      <c r="AO1192" s="126"/>
      <c r="AP1192" s="126"/>
      <c r="AQ1192" s="126"/>
      <c r="AR1192" s="126"/>
      <c r="AS1192" s="126"/>
      <c r="AT1192" s="126"/>
      <c r="AU1192" s="126"/>
      <c r="AV1192" s="126"/>
      <c r="AW1192" s="126"/>
      <c r="AX1192" s="126"/>
      <c r="AY1192" s="126"/>
      <c r="AZ1192" s="126"/>
      <c r="BA1192" s="126"/>
      <c r="BB1192" s="126"/>
      <c r="BC1192" s="126"/>
      <c r="BD1192" s="126"/>
      <c r="BE1192" s="126"/>
      <c r="BF1192" s="126"/>
      <c r="BG1192" s="126"/>
      <c r="BH1192" s="126"/>
      <c r="BI1192" s="126"/>
      <c r="BJ1192" s="126"/>
      <c r="BK1192" s="126"/>
      <c r="BL1192" s="126"/>
      <c r="BM1192" s="126"/>
      <c r="BN1192" s="126"/>
      <c r="BO1192" s="126"/>
      <c r="BP1192" s="126"/>
      <c r="BQ1192" s="126"/>
      <c r="BR1192" s="126">
        <v>4</v>
      </c>
      <c r="BS1192" s="126">
        <v>4</v>
      </c>
      <c r="BT1192" s="126">
        <v>4</v>
      </c>
      <c r="BU1192" s="126"/>
      <c r="BV1192" s="126">
        <v>10</v>
      </c>
      <c r="BW1192" s="126">
        <v>9</v>
      </c>
      <c r="BX1192" s="126">
        <v>1</v>
      </c>
      <c r="BY1192" s="126">
        <v>0</v>
      </c>
      <c r="BZ1192" s="126">
        <v>23</v>
      </c>
      <c r="CA1192" s="126">
        <v>21</v>
      </c>
      <c r="CB1192" s="126"/>
      <c r="CC1192" s="126"/>
      <c r="CD1192" s="126"/>
      <c r="CE1192" s="126"/>
    </row>
    <row r="1193" spans="1:83" ht="11.25" customHeight="1" x14ac:dyDescent="0.2">
      <c r="A1193" s="126" t="s">
        <v>6369</v>
      </c>
      <c r="B1193" s="20">
        <v>282</v>
      </c>
      <c r="C1193" s="20" t="str">
        <f>VLOOKUP(File2Modul(A1193),ModulVerantwortung,2,FALSE)</f>
        <v>winkho06</v>
      </c>
      <c r="D1193" s="20"/>
      <c r="E1193" s="109" t="s">
        <v>4296</v>
      </c>
      <c r="F1193" s="126">
        <v>6</v>
      </c>
      <c r="G1193" s="126">
        <v>2</v>
      </c>
      <c r="H1193" s="126">
        <v>0</v>
      </c>
      <c r="I1193" s="126">
        <v>6</v>
      </c>
      <c r="J1193" s="126">
        <v>0</v>
      </c>
      <c r="K1193" s="126">
        <v>0</v>
      </c>
      <c r="L1193" s="126">
        <v>6</v>
      </c>
      <c r="M1193" s="143" t="s">
        <v>6370</v>
      </c>
      <c r="N1193" s="126">
        <v>18</v>
      </c>
      <c r="O1193" s="126"/>
      <c r="Q1193" s="126">
        <v>1</v>
      </c>
      <c r="R1193" s="126"/>
      <c r="S1193" s="126"/>
      <c r="T1193" s="126"/>
      <c r="U1193" s="126">
        <v>25</v>
      </c>
      <c r="V1193" s="126" t="s">
        <v>3790</v>
      </c>
      <c r="W1193" s="126">
        <v>8</v>
      </c>
      <c r="X1193" s="126">
        <v>14</v>
      </c>
      <c r="Y1193" s="126">
        <v>68</v>
      </c>
      <c r="Z1193" s="126">
        <v>0</v>
      </c>
      <c r="AA1193" s="126">
        <v>0</v>
      </c>
      <c r="AB1193" s="126">
        <v>0</v>
      </c>
      <c r="AC1193" s="126">
        <v>0</v>
      </c>
      <c r="AD1193" s="126">
        <v>0</v>
      </c>
      <c r="AE1193" s="126">
        <v>1</v>
      </c>
      <c r="AF1193" s="126">
        <v>0.24</v>
      </c>
      <c r="AG1193" s="126">
        <v>1</v>
      </c>
      <c r="AH1193" s="126">
        <v>0</v>
      </c>
      <c r="AI1193" s="126">
        <v>1</v>
      </c>
      <c r="AJ1193" s="126"/>
      <c r="AK1193" s="126"/>
      <c r="AL1193" s="126"/>
      <c r="AM1193" s="126"/>
      <c r="AN1193" s="126"/>
      <c r="AO1193" s="126"/>
      <c r="AP1193" s="126"/>
      <c r="AQ1193" s="126"/>
      <c r="AR1193" s="126"/>
      <c r="AS1193" s="126"/>
      <c r="AT1193" s="126"/>
      <c r="AU1193" s="126"/>
      <c r="AV1193" s="126"/>
      <c r="AW1193" s="126"/>
      <c r="AX1193" s="126"/>
      <c r="AY1193" s="126"/>
      <c r="AZ1193" s="126"/>
      <c r="BA1193" s="126"/>
      <c r="BB1193" s="126"/>
      <c r="BC1193" s="126"/>
      <c r="BD1193" s="126"/>
      <c r="BE1193" s="126"/>
      <c r="BF1193" s="126"/>
      <c r="BG1193" s="126"/>
      <c r="BH1193" s="126"/>
      <c r="BI1193" s="126"/>
      <c r="BJ1193" s="126"/>
      <c r="BK1193" s="126"/>
      <c r="BL1193" s="126"/>
      <c r="BM1193" s="126"/>
      <c r="BN1193" s="126"/>
      <c r="BO1193" s="126"/>
      <c r="BP1193" s="126"/>
      <c r="BQ1193" s="126"/>
      <c r="BR1193" s="126">
        <v>3</v>
      </c>
      <c r="BS1193" s="126">
        <v>6</v>
      </c>
      <c r="BT1193" s="126">
        <v>6</v>
      </c>
      <c r="BU1193" s="126"/>
      <c r="BV1193" s="126">
        <v>32</v>
      </c>
      <c r="BW1193" s="126">
        <v>19</v>
      </c>
      <c r="BX1193" s="126">
        <v>1</v>
      </c>
      <c r="BY1193" s="126">
        <v>7</v>
      </c>
      <c r="BZ1193" s="126">
        <v>86</v>
      </c>
      <c r="CA1193" s="126">
        <v>34</v>
      </c>
      <c r="CB1193" s="126"/>
      <c r="CC1193" s="126"/>
      <c r="CD1193" s="126"/>
      <c r="CE1193" s="126"/>
    </row>
    <row r="1194" spans="1:83" ht="11.25" customHeight="1" x14ac:dyDescent="0.2">
      <c r="A1194" s="126" t="s">
        <v>6369</v>
      </c>
      <c r="B1194" s="20">
        <v>363</v>
      </c>
      <c r="C1194" s="20" t="str">
        <f>VLOOKUP(File2Modul(A1194),ModulVerantwortung,2,FALSE)</f>
        <v>winkho06</v>
      </c>
      <c r="D1194" s="20"/>
      <c r="E1194" s="109" t="s">
        <v>4297</v>
      </c>
      <c r="F1194" s="126">
        <v>1</v>
      </c>
      <c r="G1194" s="126">
        <v>0</v>
      </c>
      <c r="H1194" s="126">
        <v>0</v>
      </c>
      <c r="I1194" s="126">
        <v>1</v>
      </c>
      <c r="J1194" s="126">
        <v>0</v>
      </c>
      <c r="K1194" s="126">
        <v>0</v>
      </c>
      <c r="L1194" s="126">
        <v>2</v>
      </c>
      <c r="M1194" s="143" t="s">
        <v>6371</v>
      </c>
      <c r="N1194" s="126">
        <v>2</v>
      </c>
      <c r="O1194" s="126"/>
      <c r="Q1194" s="126">
        <v>0</v>
      </c>
      <c r="R1194" s="126"/>
      <c r="S1194" s="126"/>
      <c r="T1194" s="126"/>
      <c r="U1194" s="126">
        <v>2</v>
      </c>
      <c r="V1194" s="126" t="s">
        <v>3507</v>
      </c>
      <c r="W1194" s="126">
        <v>2</v>
      </c>
      <c r="X1194" s="126">
        <v>3</v>
      </c>
      <c r="Y1194" s="126">
        <v>5</v>
      </c>
      <c r="Z1194" s="126">
        <v>0</v>
      </c>
      <c r="AA1194" s="126">
        <v>0</v>
      </c>
      <c r="AB1194" s="126">
        <v>0</v>
      </c>
      <c r="AC1194" s="126">
        <v>0</v>
      </c>
      <c r="AD1194" s="126">
        <v>0</v>
      </c>
      <c r="AE1194" s="126">
        <v>0</v>
      </c>
      <c r="AF1194" s="126">
        <v>0.5</v>
      </c>
      <c r="AG1194" s="126">
        <v>0</v>
      </c>
      <c r="AH1194" s="126">
        <v>0</v>
      </c>
      <c r="AI1194" s="126">
        <v>1</v>
      </c>
      <c r="AJ1194" s="126"/>
      <c r="AK1194" s="126"/>
      <c r="AL1194" s="126"/>
      <c r="AM1194" s="126"/>
      <c r="AN1194" s="126"/>
      <c r="AO1194" s="126"/>
      <c r="AP1194" s="126"/>
      <c r="AQ1194" s="126"/>
      <c r="AR1194" s="126"/>
      <c r="AS1194" s="126"/>
      <c r="AT1194" s="126"/>
      <c r="AU1194" s="126"/>
      <c r="AV1194" s="126"/>
      <c r="AW1194" s="126"/>
      <c r="AX1194" s="126"/>
      <c r="AY1194" s="126"/>
      <c r="AZ1194" s="126"/>
      <c r="BA1194" s="126"/>
      <c r="BB1194" s="126"/>
      <c r="BC1194" s="126"/>
      <c r="BD1194" s="126"/>
      <c r="BE1194" s="126"/>
      <c r="BF1194" s="126"/>
      <c r="BG1194" s="126"/>
      <c r="BH1194" s="126"/>
      <c r="BI1194" s="126"/>
      <c r="BJ1194" s="126"/>
      <c r="BK1194" s="126"/>
      <c r="BL1194" s="126"/>
      <c r="BM1194" s="126"/>
      <c r="BN1194" s="126"/>
      <c r="BO1194" s="126"/>
      <c r="BP1194" s="126"/>
      <c r="BQ1194" s="126"/>
      <c r="BR1194" s="126">
        <v>5</v>
      </c>
      <c r="BS1194" s="126">
        <v>5</v>
      </c>
      <c r="BT1194" s="126">
        <v>5</v>
      </c>
      <c r="BU1194" s="126"/>
      <c r="BV1194" s="126">
        <v>2</v>
      </c>
      <c r="BW1194" s="126">
        <v>2</v>
      </c>
      <c r="BX1194" s="126">
        <v>1</v>
      </c>
      <c r="BY1194" s="126">
        <v>0</v>
      </c>
      <c r="BZ1194" s="126">
        <v>8</v>
      </c>
      <c r="CA1194" s="126">
        <v>2</v>
      </c>
      <c r="CB1194" s="126"/>
      <c r="CC1194" s="126"/>
      <c r="CD1194" s="126"/>
      <c r="CE1194" s="126"/>
    </row>
    <row r="1195" spans="1:83" ht="11.25" customHeight="1" x14ac:dyDescent="0.2">
      <c r="A1195" s="126" t="s">
        <v>6369</v>
      </c>
      <c r="B1195" s="20">
        <v>382</v>
      </c>
      <c r="C1195" s="20" t="str">
        <f>VLOOKUP(File2Modul(A1195),ModulVerantwortung,2,FALSE)</f>
        <v>winkho06</v>
      </c>
      <c r="D1195" s="20"/>
      <c r="E1195" s="109" t="s">
        <v>4298</v>
      </c>
      <c r="F1195" s="126">
        <v>5</v>
      </c>
      <c r="G1195" s="126">
        <v>2</v>
      </c>
      <c r="H1195" s="126">
        <v>0</v>
      </c>
      <c r="I1195" s="126">
        <v>9</v>
      </c>
      <c r="J1195" s="126">
        <v>1</v>
      </c>
      <c r="K1195" s="126">
        <v>0</v>
      </c>
      <c r="L1195" s="126">
        <v>5</v>
      </c>
      <c r="M1195" s="143" t="s">
        <v>6372</v>
      </c>
      <c r="N1195" s="126">
        <v>25</v>
      </c>
      <c r="O1195" s="126"/>
      <c r="Q1195" s="126">
        <v>1</v>
      </c>
      <c r="R1195" s="126"/>
      <c r="S1195" s="126"/>
      <c r="T1195" s="126"/>
      <c r="U1195" s="126">
        <v>28</v>
      </c>
      <c r="V1195" s="126" t="s">
        <v>4001</v>
      </c>
      <c r="W1195" s="126">
        <v>14</v>
      </c>
      <c r="X1195" s="126">
        <v>19</v>
      </c>
      <c r="Y1195" s="126">
        <v>78</v>
      </c>
      <c r="Z1195" s="126">
        <v>0</v>
      </c>
      <c r="AA1195" s="126">
        <v>0</v>
      </c>
      <c r="AB1195" s="126">
        <v>0</v>
      </c>
      <c r="AC1195" s="126">
        <v>0</v>
      </c>
      <c r="AD1195" s="126">
        <v>0</v>
      </c>
      <c r="AE1195" s="126">
        <v>4</v>
      </c>
      <c r="AF1195" s="126">
        <v>0.32</v>
      </c>
      <c r="AG1195" s="126">
        <v>1</v>
      </c>
      <c r="AH1195" s="126">
        <v>3</v>
      </c>
      <c r="AI1195" s="126">
        <v>1</v>
      </c>
      <c r="AJ1195" s="126"/>
      <c r="AK1195" s="126"/>
      <c r="AL1195" s="126"/>
      <c r="AM1195" s="126"/>
      <c r="AN1195" s="126"/>
      <c r="AO1195" s="126"/>
      <c r="AP1195" s="126"/>
      <c r="AQ1195" s="126"/>
      <c r="AR1195" s="126"/>
      <c r="AS1195" s="126"/>
      <c r="AT1195" s="126"/>
      <c r="AU1195" s="126"/>
      <c r="AV1195" s="126"/>
      <c r="AW1195" s="126"/>
      <c r="AX1195" s="126"/>
      <c r="AY1195" s="126"/>
      <c r="AZ1195" s="126"/>
      <c r="BA1195" s="126"/>
      <c r="BB1195" s="126"/>
      <c r="BC1195" s="126"/>
      <c r="BD1195" s="126"/>
      <c r="BE1195" s="126"/>
      <c r="BF1195" s="126"/>
      <c r="BG1195" s="126"/>
      <c r="BH1195" s="126"/>
      <c r="BI1195" s="126"/>
      <c r="BJ1195" s="126"/>
      <c r="BK1195" s="126"/>
      <c r="BL1195" s="126"/>
      <c r="BM1195" s="126"/>
      <c r="BN1195" s="126"/>
      <c r="BO1195" s="126"/>
      <c r="BP1195" s="126"/>
      <c r="BQ1195" s="126"/>
      <c r="BR1195" s="126">
        <v>6</v>
      </c>
      <c r="BS1195" s="126">
        <v>8</v>
      </c>
      <c r="BT1195" s="126">
        <v>9</v>
      </c>
      <c r="BU1195" s="126"/>
      <c r="BV1195" s="126">
        <v>37</v>
      </c>
      <c r="BW1195" s="126">
        <v>28</v>
      </c>
      <c r="BX1195" s="126">
        <v>1</v>
      </c>
      <c r="BY1195" s="126">
        <v>0</v>
      </c>
      <c r="BZ1195" s="126">
        <v>151</v>
      </c>
      <c r="CA1195" s="126">
        <v>89</v>
      </c>
      <c r="CB1195" s="126"/>
      <c r="CC1195" s="126"/>
      <c r="CD1195" s="126"/>
      <c r="CE1195" s="126"/>
    </row>
    <row r="1196" spans="1:83" ht="11.25" customHeight="1" x14ac:dyDescent="0.2">
      <c r="A1196" s="126" t="s">
        <v>6369</v>
      </c>
      <c r="B1196" s="20">
        <v>473</v>
      </c>
      <c r="C1196" s="20" t="str">
        <f>VLOOKUP(File2Modul(A1196),ModulVerantwortung,2,FALSE)</f>
        <v>winkho06</v>
      </c>
      <c r="D1196" s="20"/>
      <c r="E1196" s="109" t="s">
        <v>4299</v>
      </c>
      <c r="F1196" s="126">
        <v>2</v>
      </c>
      <c r="G1196" s="126">
        <v>1</v>
      </c>
      <c r="H1196" s="126">
        <v>0</v>
      </c>
      <c r="I1196" s="126">
        <v>2</v>
      </c>
      <c r="J1196" s="126">
        <v>1</v>
      </c>
      <c r="K1196" s="126">
        <v>0</v>
      </c>
      <c r="L1196" s="126">
        <v>0</v>
      </c>
      <c r="M1196" s="143"/>
      <c r="N1196" s="126">
        <v>5</v>
      </c>
      <c r="O1196" s="126"/>
      <c r="Q1196" s="126">
        <v>0</v>
      </c>
      <c r="R1196" s="126"/>
      <c r="S1196" s="126"/>
      <c r="T1196" s="126"/>
      <c r="U1196" s="126">
        <v>7</v>
      </c>
      <c r="V1196" s="126" t="s">
        <v>3513</v>
      </c>
      <c r="W1196" s="126">
        <v>0</v>
      </c>
      <c r="X1196" s="126">
        <v>2</v>
      </c>
      <c r="Y1196" s="126">
        <v>17</v>
      </c>
      <c r="Z1196" s="126">
        <v>0</v>
      </c>
      <c r="AA1196" s="126">
        <v>0</v>
      </c>
      <c r="AB1196" s="126">
        <v>0</v>
      </c>
      <c r="AC1196" s="126">
        <v>0</v>
      </c>
      <c r="AD1196" s="126">
        <v>0</v>
      </c>
      <c r="AE1196" s="126">
        <v>1</v>
      </c>
      <c r="AF1196" s="126">
        <v>0.28999999999999998</v>
      </c>
      <c r="AG1196" s="126">
        <v>0</v>
      </c>
      <c r="AH1196" s="126">
        <v>0</v>
      </c>
      <c r="AI1196" s="126">
        <v>1</v>
      </c>
      <c r="AJ1196" s="126"/>
      <c r="AK1196" s="126"/>
      <c r="AL1196" s="126"/>
      <c r="AM1196" s="126"/>
      <c r="AN1196" s="126"/>
      <c r="AO1196" s="126"/>
      <c r="AP1196" s="126"/>
      <c r="AQ1196" s="126"/>
      <c r="AR1196" s="126"/>
      <c r="AS1196" s="126"/>
      <c r="AT1196" s="126"/>
      <c r="AU1196" s="126"/>
      <c r="AV1196" s="126"/>
      <c r="AW1196" s="126"/>
      <c r="AX1196" s="126"/>
      <c r="AY1196" s="126"/>
      <c r="AZ1196" s="126"/>
      <c r="BA1196" s="126"/>
      <c r="BB1196" s="126"/>
      <c r="BC1196" s="126"/>
      <c r="BD1196" s="126"/>
      <c r="BE1196" s="126"/>
      <c r="BF1196" s="126"/>
      <c r="BG1196" s="126"/>
      <c r="BH1196" s="126"/>
      <c r="BI1196" s="126"/>
      <c r="BJ1196" s="126"/>
      <c r="BK1196" s="126"/>
      <c r="BL1196" s="126"/>
      <c r="BM1196" s="126"/>
      <c r="BN1196" s="126"/>
      <c r="BO1196" s="126"/>
      <c r="BP1196" s="126"/>
      <c r="BQ1196" s="126"/>
      <c r="BR1196" s="126">
        <v>4</v>
      </c>
      <c r="BS1196" s="126">
        <v>6</v>
      </c>
      <c r="BT1196" s="126">
        <v>7</v>
      </c>
      <c r="BU1196" s="126"/>
      <c r="BV1196" s="126">
        <v>8</v>
      </c>
      <c r="BW1196" s="126">
        <v>6</v>
      </c>
      <c r="BX1196" s="126">
        <v>1</v>
      </c>
      <c r="BY1196" s="126">
        <v>0</v>
      </c>
      <c r="BZ1196" s="126">
        <v>25</v>
      </c>
      <c r="CA1196" s="126">
        <v>14</v>
      </c>
      <c r="CB1196" s="126"/>
      <c r="CC1196" s="126"/>
      <c r="CD1196" s="126"/>
      <c r="CE1196" s="126"/>
    </row>
    <row r="1197" spans="1:83" ht="11.25" customHeight="1" x14ac:dyDescent="0.2">
      <c r="A1197" s="126" t="s">
        <v>6369</v>
      </c>
      <c r="B1197" s="20">
        <v>505</v>
      </c>
      <c r="C1197" s="20" t="str">
        <f>VLOOKUP(File2Modul(A1197),ModulVerantwortung,2,FALSE)</f>
        <v>winkho06</v>
      </c>
      <c r="D1197" s="20"/>
      <c r="E1197" s="109" t="s">
        <v>4300</v>
      </c>
      <c r="F1197" s="126">
        <v>2</v>
      </c>
      <c r="G1197" s="126">
        <v>1</v>
      </c>
      <c r="H1197" s="126">
        <v>0</v>
      </c>
      <c r="I1197" s="126">
        <v>2</v>
      </c>
      <c r="J1197" s="126">
        <v>0</v>
      </c>
      <c r="K1197" s="126">
        <v>0</v>
      </c>
      <c r="L1197" s="126">
        <v>0</v>
      </c>
      <c r="M1197" s="143"/>
      <c r="N1197" s="126">
        <v>6</v>
      </c>
      <c r="O1197" s="126"/>
      <c r="Q1197" s="126">
        <v>0</v>
      </c>
      <c r="R1197" s="126"/>
      <c r="S1197" s="126"/>
      <c r="T1197" s="126"/>
      <c r="U1197" s="126">
        <v>7</v>
      </c>
      <c r="V1197" s="126" t="s">
        <v>3513</v>
      </c>
      <c r="W1197" s="126">
        <v>0</v>
      </c>
      <c r="X1197" s="126">
        <v>2</v>
      </c>
      <c r="Y1197" s="126">
        <v>16</v>
      </c>
      <c r="Z1197" s="126">
        <v>0</v>
      </c>
      <c r="AA1197" s="126">
        <v>0</v>
      </c>
      <c r="AB1197" s="126">
        <v>0</v>
      </c>
      <c r="AC1197" s="126">
        <v>0</v>
      </c>
      <c r="AD1197" s="126">
        <v>0</v>
      </c>
      <c r="AE1197" s="126">
        <v>0</v>
      </c>
      <c r="AF1197" s="126">
        <v>0.28999999999999998</v>
      </c>
      <c r="AG1197" s="126">
        <v>0</v>
      </c>
      <c r="AH1197" s="126">
        <v>0</v>
      </c>
      <c r="AI1197" s="126">
        <v>1</v>
      </c>
      <c r="AJ1197" s="126"/>
      <c r="AK1197" s="126"/>
      <c r="AL1197" s="126"/>
      <c r="AM1197" s="126"/>
      <c r="AN1197" s="126"/>
      <c r="AO1197" s="126"/>
      <c r="AP1197" s="126"/>
      <c r="AQ1197" s="126"/>
      <c r="AR1197" s="126"/>
      <c r="AS1197" s="126"/>
      <c r="AT1197" s="126"/>
      <c r="AU1197" s="126"/>
      <c r="AV1197" s="126"/>
      <c r="AW1197" s="126"/>
      <c r="AX1197" s="126"/>
      <c r="AY1197" s="126"/>
      <c r="AZ1197" s="126"/>
      <c r="BA1197" s="126"/>
      <c r="BB1197" s="126"/>
      <c r="BC1197" s="126"/>
      <c r="BD1197" s="126"/>
      <c r="BE1197" s="126"/>
      <c r="BF1197" s="126"/>
      <c r="BG1197" s="126"/>
      <c r="BH1197" s="126"/>
      <c r="BI1197" s="126"/>
      <c r="BJ1197" s="126"/>
      <c r="BK1197" s="126"/>
      <c r="BL1197" s="126"/>
      <c r="BM1197" s="126"/>
      <c r="BN1197" s="126"/>
      <c r="BO1197" s="126"/>
      <c r="BP1197" s="126"/>
      <c r="BQ1197" s="126"/>
      <c r="BR1197" s="126">
        <v>5</v>
      </c>
      <c r="BS1197" s="126">
        <v>7</v>
      </c>
      <c r="BT1197" s="126">
        <v>7</v>
      </c>
      <c r="BU1197" s="126"/>
      <c r="BV1197" s="126">
        <v>8</v>
      </c>
      <c r="BW1197" s="126">
        <v>6</v>
      </c>
      <c r="BX1197" s="126">
        <v>1</v>
      </c>
      <c r="BY1197" s="126">
        <v>0</v>
      </c>
      <c r="BZ1197" s="126">
        <v>27</v>
      </c>
      <c r="CA1197" s="126">
        <v>18</v>
      </c>
      <c r="CB1197" s="126"/>
      <c r="CC1197" s="126"/>
      <c r="CD1197" s="126"/>
      <c r="CE1197" s="126"/>
    </row>
    <row r="1198" spans="1:83" ht="11.25" customHeight="1" x14ac:dyDescent="0.2">
      <c r="A1198" s="126" t="s">
        <v>6369</v>
      </c>
      <c r="B1198" s="20">
        <v>536</v>
      </c>
      <c r="C1198" s="20" t="str">
        <f>VLOOKUP(File2Modul(A1198),ModulVerantwortung,2,FALSE)</f>
        <v>winkho06</v>
      </c>
      <c r="D1198" s="20"/>
      <c r="E1198" s="109" t="s">
        <v>4301</v>
      </c>
      <c r="F1198" s="126">
        <v>4</v>
      </c>
      <c r="G1198" s="126">
        <v>3</v>
      </c>
      <c r="H1198" s="126">
        <v>0</v>
      </c>
      <c r="I1198" s="126">
        <v>4</v>
      </c>
      <c r="J1198" s="126">
        <v>1</v>
      </c>
      <c r="K1198" s="126">
        <v>0</v>
      </c>
      <c r="L1198" s="126">
        <v>0</v>
      </c>
      <c r="M1198" s="143"/>
      <c r="N1198" s="126">
        <v>8</v>
      </c>
      <c r="O1198" s="126"/>
      <c r="Q1198" s="126">
        <v>0</v>
      </c>
      <c r="R1198" s="126"/>
      <c r="S1198" s="126"/>
      <c r="T1198" s="126"/>
      <c r="U1198" s="126">
        <v>12</v>
      </c>
      <c r="V1198" s="126" t="s">
        <v>3767</v>
      </c>
      <c r="W1198" s="126">
        <v>0</v>
      </c>
      <c r="X1198" s="126">
        <v>4</v>
      </c>
      <c r="Y1198" s="126">
        <v>35</v>
      </c>
      <c r="Z1198" s="126">
        <v>0</v>
      </c>
      <c r="AA1198" s="126">
        <v>0</v>
      </c>
      <c r="AB1198" s="126">
        <v>0</v>
      </c>
      <c r="AC1198" s="126">
        <v>0</v>
      </c>
      <c r="AD1198" s="126">
        <v>0</v>
      </c>
      <c r="AE1198" s="126">
        <v>1</v>
      </c>
      <c r="AF1198" s="126">
        <v>0.33</v>
      </c>
      <c r="AG1198" s="126">
        <v>1</v>
      </c>
      <c r="AH1198" s="126">
        <v>0</v>
      </c>
      <c r="AI1198" s="126">
        <v>1</v>
      </c>
      <c r="AJ1198" s="126"/>
      <c r="AK1198" s="126"/>
      <c r="AL1198" s="126"/>
      <c r="AM1198" s="126"/>
      <c r="AN1198" s="126"/>
      <c r="AO1198" s="126"/>
      <c r="AP1198" s="126"/>
      <c r="AQ1198" s="126"/>
      <c r="AR1198" s="126"/>
      <c r="AS1198" s="126"/>
      <c r="AT1198" s="126"/>
      <c r="AU1198" s="126"/>
      <c r="AV1198" s="126"/>
      <c r="AW1198" s="126"/>
      <c r="AX1198" s="126"/>
      <c r="AY1198" s="126"/>
      <c r="AZ1198" s="126"/>
      <c r="BA1198" s="126"/>
      <c r="BB1198" s="126"/>
      <c r="BC1198" s="126"/>
      <c r="BD1198" s="126"/>
      <c r="BE1198" s="126"/>
      <c r="BF1198" s="126"/>
      <c r="BG1198" s="126"/>
      <c r="BH1198" s="126"/>
      <c r="BI1198" s="126"/>
      <c r="BJ1198" s="126"/>
      <c r="BK1198" s="126"/>
      <c r="BL1198" s="126"/>
      <c r="BM1198" s="126"/>
      <c r="BN1198" s="126"/>
      <c r="BO1198" s="126"/>
      <c r="BP1198" s="126"/>
      <c r="BQ1198" s="126"/>
      <c r="BR1198" s="126">
        <v>4</v>
      </c>
      <c r="BS1198" s="126">
        <v>7</v>
      </c>
      <c r="BT1198" s="126">
        <v>8</v>
      </c>
      <c r="BU1198" s="126"/>
      <c r="BV1198" s="126">
        <v>15</v>
      </c>
      <c r="BW1198" s="126">
        <v>9</v>
      </c>
      <c r="BX1198" s="126">
        <v>1</v>
      </c>
      <c r="BY1198" s="126">
        <v>0</v>
      </c>
      <c r="BZ1198" s="126">
        <v>46</v>
      </c>
      <c r="CA1198" s="126">
        <v>21</v>
      </c>
      <c r="CB1198" s="126"/>
      <c r="CC1198" s="126"/>
      <c r="CD1198" s="126"/>
      <c r="CE1198" s="126"/>
    </row>
    <row r="1199" spans="1:83" ht="11.25" customHeight="1" x14ac:dyDescent="0.2">
      <c r="A1199" s="126" t="s">
        <v>6369</v>
      </c>
      <c r="B1199" s="20">
        <v>584</v>
      </c>
      <c r="C1199" s="20" t="str">
        <f>VLOOKUP(File2Modul(A1199),ModulVerantwortung,2,FALSE)</f>
        <v>winkho06</v>
      </c>
      <c r="D1199" s="20"/>
      <c r="E1199" s="109" t="s">
        <v>4302</v>
      </c>
      <c r="F1199" s="126">
        <v>2</v>
      </c>
      <c r="G1199" s="126">
        <v>1</v>
      </c>
      <c r="H1199" s="126">
        <v>0</v>
      </c>
      <c r="I1199" s="126">
        <v>2</v>
      </c>
      <c r="J1199" s="126">
        <v>0</v>
      </c>
      <c r="K1199" s="126">
        <v>2</v>
      </c>
      <c r="L1199" s="126">
        <v>0</v>
      </c>
      <c r="M1199" s="143"/>
      <c r="N1199" s="126">
        <v>3</v>
      </c>
      <c r="O1199" s="126"/>
      <c r="Q1199" s="126">
        <v>0</v>
      </c>
      <c r="R1199" s="126"/>
      <c r="S1199" s="126"/>
      <c r="T1199" s="126"/>
      <c r="U1199" s="126">
        <v>3</v>
      </c>
      <c r="V1199" s="126" t="s">
        <v>3885</v>
      </c>
      <c r="W1199" s="126">
        <v>0</v>
      </c>
      <c r="X1199" s="126">
        <v>2</v>
      </c>
      <c r="Y1199" s="126">
        <v>6</v>
      </c>
      <c r="Z1199" s="126">
        <v>0</v>
      </c>
      <c r="AA1199" s="126">
        <v>0</v>
      </c>
      <c r="AB1199" s="126">
        <v>0</v>
      </c>
      <c r="AC1199" s="126">
        <v>0</v>
      </c>
      <c r="AD1199" s="126">
        <v>0</v>
      </c>
      <c r="AE1199" s="126">
        <v>0</v>
      </c>
      <c r="AF1199" s="126">
        <v>0.67</v>
      </c>
      <c r="AG1199" s="126">
        <v>0</v>
      </c>
      <c r="AH1199" s="126">
        <v>1</v>
      </c>
      <c r="AI1199" s="126">
        <v>1</v>
      </c>
      <c r="AJ1199" s="126"/>
      <c r="AK1199" s="126"/>
      <c r="AL1199" s="126"/>
      <c r="AM1199" s="126"/>
      <c r="AN1199" s="126"/>
      <c r="AO1199" s="126"/>
      <c r="AP1199" s="126"/>
      <c r="AQ1199" s="126"/>
      <c r="AR1199" s="126"/>
      <c r="AS1199" s="126"/>
      <c r="AT1199" s="126"/>
      <c r="AU1199" s="126"/>
      <c r="AV1199" s="126"/>
      <c r="AW1199" s="126"/>
      <c r="AX1199" s="126"/>
      <c r="AY1199" s="126"/>
      <c r="AZ1199" s="126"/>
      <c r="BA1199" s="126"/>
      <c r="BB1199" s="126"/>
      <c r="BC1199" s="126"/>
      <c r="BD1199" s="126"/>
      <c r="BE1199" s="126"/>
      <c r="BF1199" s="126"/>
      <c r="BG1199" s="126"/>
      <c r="BH1199" s="126"/>
      <c r="BI1199" s="126"/>
      <c r="BJ1199" s="126"/>
      <c r="BK1199" s="126"/>
      <c r="BL1199" s="126"/>
      <c r="BM1199" s="126"/>
      <c r="BN1199" s="126"/>
      <c r="BO1199" s="126"/>
      <c r="BP1199" s="126"/>
      <c r="BQ1199" s="126"/>
      <c r="BR1199" s="126">
        <v>6</v>
      </c>
      <c r="BS1199" s="126">
        <v>8</v>
      </c>
      <c r="BT1199" s="126">
        <v>8</v>
      </c>
      <c r="BU1199" s="126"/>
      <c r="BV1199" s="126">
        <v>4</v>
      </c>
      <c r="BW1199" s="126">
        <v>3</v>
      </c>
      <c r="BX1199" s="126">
        <v>1</v>
      </c>
      <c r="BY1199" s="126">
        <v>0</v>
      </c>
      <c r="BZ1199" s="126">
        <v>18</v>
      </c>
      <c r="CA1199" s="126">
        <v>8</v>
      </c>
      <c r="CB1199" s="126"/>
      <c r="CC1199" s="126"/>
      <c r="CD1199" s="126"/>
      <c r="CE1199" s="126"/>
    </row>
    <row r="1200" spans="1:83" ht="11.25" customHeight="1" x14ac:dyDescent="0.2">
      <c r="A1200" s="126" t="s">
        <v>6369</v>
      </c>
      <c r="B1200" s="20">
        <v>604</v>
      </c>
      <c r="C1200" s="20" t="str">
        <f>VLOOKUP(File2Modul(A1200),ModulVerantwortung,2,FALSE)</f>
        <v>winkho06</v>
      </c>
      <c r="D1200" s="20"/>
      <c r="E1200" s="109" t="s">
        <v>4303</v>
      </c>
      <c r="F1200" s="126">
        <v>4</v>
      </c>
      <c r="G1200" s="126">
        <v>2</v>
      </c>
      <c r="H1200" s="126">
        <v>0</v>
      </c>
      <c r="I1200" s="126">
        <v>4</v>
      </c>
      <c r="J1200" s="126">
        <v>1</v>
      </c>
      <c r="K1200" s="126">
        <v>0</v>
      </c>
      <c r="L1200" s="126">
        <v>0</v>
      </c>
      <c r="M1200" s="143"/>
      <c r="N1200" s="126">
        <v>8</v>
      </c>
      <c r="O1200" s="126"/>
      <c r="Q1200" s="126">
        <v>0</v>
      </c>
      <c r="R1200" s="126"/>
      <c r="S1200" s="126"/>
      <c r="T1200" s="126"/>
      <c r="U1200" s="126">
        <v>12</v>
      </c>
      <c r="V1200" s="126" t="s">
        <v>3598</v>
      </c>
      <c r="W1200" s="126">
        <v>0</v>
      </c>
      <c r="X1200" s="126">
        <v>4</v>
      </c>
      <c r="Y1200" s="126">
        <v>33</v>
      </c>
      <c r="Z1200" s="126">
        <v>0</v>
      </c>
      <c r="AA1200" s="126">
        <v>0</v>
      </c>
      <c r="AB1200" s="126">
        <v>0</v>
      </c>
      <c r="AC1200" s="126">
        <v>0</v>
      </c>
      <c r="AD1200" s="126">
        <v>0</v>
      </c>
      <c r="AE1200" s="126">
        <v>1</v>
      </c>
      <c r="AF1200" s="126">
        <v>0.33</v>
      </c>
      <c r="AG1200" s="126">
        <v>1</v>
      </c>
      <c r="AH1200" s="126">
        <v>1</v>
      </c>
      <c r="AI1200" s="126">
        <v>1</v>
      </c>
      <c r="AJ1200" s="126"/>
      <c r="AK1200" s="126"/>
      <c r="AL1200" s="126"/>
      <c r="AM1200" s="126"/>
      <c r="AN1200" s="126"/>
      <c r="AO1200" s="126"/>
      <c r="AP1200" s="126"/>
      <c r="AQ1200" s="126"/>
      <c r="AR1200" s="126"/>
      <c r="AS1200" s="126"/>
      <c r="AT1200" s="126"/>
      <c r="AU1200" s="126"/>
      <c r="AV1200" s="126"/>
      <c r="AW1200" s="126"/>
      <c r="AX1200" s="126"/>
      <c r="AY1200" s="126"/>
      <c r="AZ1200" s="126"/>
      <c r="BA1200" s="126"/>
      <c r="BB1200" s="126"/>
      <c r="BC1200" s="126"/>
      <c r="BD1200" s="126"/>
      <c r="BE1200" s="126"/>
      <c r="BF1200" s="126"/>
      <c r="BG1200" s="126"/>
      <c r="BH1200" s="126"/>
      <c r="BI1200" s="126"/>
      <c r="BJ1200" s="126"/>
      <c r="BK1200" s="126"/>
      <c r="BL1200" s="126"/>
      <c r="BM1200" s="126"/>
      <c r="BN1200" s="126"/>
      <c r="BO1200" s="126"/>
      <c r="BP1200" s="126"/>
      <c r="BQ1200" s="126"/>
      <c r="BR1200" s="126">
        <v>5</v>
      </c>
      <c r="BS1200" s="126">
        <v>8</v>
      </c>
      <c r="BT1200" s="126">
        <v>9</v>
      </c>
      <c r="BU1200" s="126"/>
      <c r="BV1200" s="126">
        <v>15</v>
      </c>
      <c r="BW1200" s="126">
        <v>9</v>
      </c>
      <c r="BX1200" s="126">
        <v>1</v>
      </c>
      <c r="BY1200" s="126">
        <v>0</v>
      </c>
      <c r="BZ1200" s="126">
        <v>53</v>
      </c>
      <c r="CA1200" s="126">
        <v>24</v>
      </c>
      <c r="CB1200" s="126"/>
      <c r="CC1200" s="126"/>
      <c r="CD1200" s="126"/>
      <c r="CE1200" s="126"/>
    </row>
    <row r="1201" spans="1:83" ht="11.25" customHeight="1" x14ac:dyDescent="0.2">
      <c r="A1201" s="126" t="s">
        <v>6369</v>
      </c>
      <c r="B1201" s="20">
        <v>653</v>
      </c>
      <c r="C1201" s="20" t="str">
        <f>VLOOKUP(File2Modul(A1201),ModulVerantwortung,2,FALSE)</f>
        <v>winkho06</v>
      </c>
      <c r="D1201" s="20"/>
      <c r="E1201" s="109" t="s">
        <v>4304</v>
      </c>
      <c r="F1201" s="126">
        <v>2</v>
      </c>
      <c r="G1201" s="126">
        <v>1</v>
      </c>
      <c r="H1201" s="126">
        <v>0</v>
      </c>
      <c r="I1201" s="126">
        <v>2</v>
      </c>
      <c r="J1201" s="126">
        <v>1</v>
      </c>
      <c r="K1201" s="126">
        <v>1</v>
      </c>
      <c r="L1201" s="126">
        <v>1</v>
      </c>
      <c r="M1201" s="143" t="s">
        <v>6373</v>
      </c>
      <c r="N1201" s="126">
        <v>9</v>
      </c>
      <c r="O1201" s="126"/>
      <c r="Q1201" s="126">
        <v>0</v>
      </c>
      <c r="R1201" s="126"/>
      <c r="S1201" s="126"/>
      <c r="T1201" s="126"/>
      <c r="U1201" s="126">
        <v>9</v>
      </c>
      <c r="V1201" s="126" t="s">
        <v>3885</v>
      </c>
      <c r="W1201" s="126">
        <v>1</v>
      </c>
      <c r="X1201" s="126">
        <v>3</v>
      </c>
      <c r="Y1201" s="126">
        <v>17</v>
      </c>
      <c r="Z1201" s="126">
        <v>0</v>
      </c>
      <c r="AA1201" s="126">
        <v>0</v>
      </c>
      <c r="AB1201" s="126">
        <v>0</v>
      </c>
      <c r="AC1201" s="126">
        <v>0</v>
      </c>
      <c r="AD1201" s="126">
        <v>0</v>
      </c>
      <c r="AE1201" s="126">
        <v>0</v>
      </c>
      <c r="AF1201" s="126">
        <v>0.22</v>
      </c>
      <c r="AG1201" s="126">
        <v>0</v>
      </c>
      <c r="AH1201" s="126">
        <v>1</v>
      </c>
      <c r="AI1201" s="126">
        <v>1</v>
      </c>
      <c r="AJ1201" s="126"/>
      <c r="AK1201" s="126"/>
      <c r="AL1201" s="126"/>
      <c r="AM1201" s="126"/>
      <c r="AN1201" s="126"/>
      <c r="AO1201" s="126"/>
      <c r="AP1201" s="126"/>
      <c r="AQ1201" s="126"/>
      <c r="AR1201" s="126"/>
      <c r="AS1201" s="126"/>
      <c r="AT1201" s="126"/>
      <c r="AU1201" s="126"/>
      <c r="AV1201" s="126"/>
      <c r="AW1201" s="126"/>
      <c r="AX1201" s="126"/>
      <c r="AY1201" s="126"/>
      <c r="AZ1201" s="126"/>
      <c r="BA1201" s="126"/>
      <c r="BB1201" s="126"/>
      <c r="BC1201" s="126"/>
      <c r="BD1201" s="126"/>
      <c r="BE1201" s="126"/>
      <c r="BF1201" s="126"/>
      <c r="BG1201" s="126"/>
      <c r="BH1201" s="126"/>
      <c r="BI1201" s="126"/>
      <c r="BJ1201" s="126"/>
      <c r="BK1201" s="126"/>
      <c r="BL1201" s="126"/>
      <c r="BM1201" s="126"/>
      <c r="BN1201" s="126"/>
      <c r="BO1201" s="126"/>
      <c r="BP1201" s="126"/>
      <c r="BQ1201" s="126"/>
      <c r="BR1201" s="126">
        <v>5</v>
      </c>
      <c r="BS1201" s="126">
        <v>6</v>
      </c>
      <c r="BT1201" s="126">
        <v>6</v>
      </c>
      <c r="BU1201" s="126"/>
      <c r="BV1201" s="126">
        <v>10</v>
      </c>
      <c r="BW1201" s="126">
        <v>9</v>
      </c>
      <c r="BX1201" s="126">
        <v>1</v>
      </c>
      <c r="BY1201" s="126">
        <v>0</v>
      </c>
      <c r="BZ1201" s="126">
        <v>36</v>
      </c>
      <c r="CA1201" s="126">
        <v>21</v>
      </c>
      <c r="CB1201" s="126"/>
      <c r="CC1201" s="126"/>
      <c r="CD1201" s="126"/>
      <c r="CE1201" s="126"/>
    </row>
    <row r="1202" spans="1:83" ht="11.25" customHeight="1" x14ac:dyDescent="0.2">
      <c r="A1202" s="126" t="s">
        <v>6369</v>
      </c>
      <c r="B1202" s="20">
        <v>684</v>
      </c>
      <c r="C1202" s="20" t="str">
        <f>VLOOKUP(File2Modul(A1202),ModulVerantwortung,2,FALSE)</f>
        <v>winkho06</v>
      </c>
      <c r="D1202" s="20"/>
      <c r="E1202" s="109" t="s">
        <v>4305</v>
      </c>
      <c r="F1202" s="126">
        <v>1</v>
      </c>
      <c r="G1202" s="126">
        <v>0</v>
      </c>
      <c r="H1202" s="126">
        <v>0</v>
      </c>
      <c r="I1202" s="126">
        <v>1</v>
      </c>
      <c r="J1202" s="126">
        <v>1</v>
      </c>
      <c r="K1202" s="126">
        <v>0</v>
      </c>
      <c r="L1202" s="126">
        <v>0</v>
      </c>
      <c r="M1202" s="143"/>
      <c r="N1202" s="126">
        <v>1</v>
      </c>
      <c r="O1202" s="126"/>
      <c r="Q1202" s="126">
        <v>0</v>
      </c>
      <c r="R1202" s="126"/>
      <c r="S1202" s="126"/>
      <c r="T1202" s="126"/>
      <c r="U1202" s="126">
        <v>1</v>
      </c>
      <c r="V1202" s="126" t="s">
        <v>3507</v>
      </c>
      <c r="W1202" s="126">
        <v>0</v>
      </c>
      <c r="X1202" s="126">
        <v>1</v>
      </c>
      <c r="Y1202" s="126">
        <v>2</v>
      </c>
      <c r="Z1202" s="126">
        <v>0</v>
      </c>
      <c r="AA1202" s="126">
        <v>0</v>
      </c>
      <c r="AB1202" s="126">
        <v>0</v>
      </c>
      <c r="AC1202" s="126">
        <v>0</v>
      </c>
      <c r="AD1202" s="126">
        <v>0</v>
      </c>
      <c r="AE1202" s="126">
        <v>0</v>
      </c>
      <c r="AF1202" s="126">
        <v>1</v>
      </c>
      <c r="AG1202" s="126">
        <v>0</v>
      </c>
      <c r="AH1202" s="126">
        <v>0</v>
      </c>
      <c r="AI1202" s="126">
        <v>1</v>
      </c>
      <c r="AJ1202" s="126"/>
      <c r="AK1202" s="126"/>
      <c r="AL1202" s="126"/>
      <c r="AM1202" s="126"/>
      <c r="AN1202" s="126"/>
      <c r="AO1202" s="126"/>
      <c r="AP1202" s="126"/>
      <c r="AQ1202" s="126"/>
      <c r="AR1202" s="126"/>
      <c r="AS1202" s="126"/>
      <c r="AT1202" s="126"/>
      <c r="AU1202" s="126"/>
      <c r="AV1202" s="126"/>
      <c r="AW1202" s="126"/>
      <c r="AX1202" s="126"/>
      <c r="AY1202" s="126"/>
      <c r="AZ1202" s="126"/>
      <c r="BA1202" s="126"/>
      <c r="BB1202" s="126"/>
      <c r="BC1202" s="126"/>
      <c r="BD1202" s="126"/>
      <c r="BE1202" s="126"/>
      <c r="BF1202" s="126"/>
      <c r="BG1202" s="126"/>
      <c r="BH1202" s="126"/>
      <c r="BI1202" s="126"/>
      <c r="BJ1202" s="126"/>
      <c r="BK1202" s="126"/>
      <c r="BL1202" s="126"/>
      <c r="BM1202" s="126"/>
      <c r="BN1202" s="126"/>
      <c r="BO1202" s="126"/>
      <c r="BP1202" s="126"/>
      <c r="BQ1202" s="126"/>
      <c r="BR1202" s="126">
        <v>7</v>
      </c>
      <c r="BS1202" s="126">
        <v>7</v>
      </c>
      <c r="BT1202" s="126">
        <v>7</v>
      </c>
      <c r="BU1202" s="126"/>
      <c r="BV1202" s="126">
        <v>1</v>
      </c>
      <c r="BW1202" s="126">
        <v>1</v>
      </c>
      <c r="BX1202" s="126">
        <v>1</v>
      </c>
      <c r="BY1202" s="126">
        <v>0</v>
      </c>
      <c r="BZ1202" s="126">
        <v>6</v>
      </c>
      <c r="CA1202" s="126">
        <v>1</v>
      </c>
      <c r="CB1202" s="126"/>
      <c r="CC1202" s="126"/>
      <c r="CD1202" s="126"/>
      <c r="CE1202" s="126"/>
    </row>
    <row r="1203" spans="1:83" ht="11.25" customHeight="1" x14ac:dyDescent="0.2">
      <c r="A1203" s="126" t="s">
        <v>6369</v>
      </c>
      <c r="B1203" s="20">
        <v>704</v>
      </c>
      <c r="C1203" s="20" t="str">
        <f>VLOOKUP(File2Modul(A1203),ModulVerantwortung,2,FALSE)</f>
        <v>winkho06</v>
      </c>
      <c r="D1203" s="20"/>
      <c r="E1203" s="109" t="s">
        <v>4306</v>
      </c>
      <c r="F1203" s="126">
        <v>5</v>
      </c>
      <c r="G1203" s="126">
        <v>3</v>
      </c>
      <c r="H1203" s="126">
        <v>0</v>
      </c>
      <c r="I1203" s="126">
        <v>5</v>
      </c>
      <c r="J1203" s="126">
        <v>1</v>
      </c>
      <c r="K1203" s="126">
        <v>1</v>
      </c>
      <c r="L1203" s="126">
        <v>1</v>
      </c>
      <c r="M1203" s="143" t="s">
        <v>6374</v>
      </c>
      <c r="N1203" s="126">
        <v>17</v>
      </c>
      <c r="O1203" s="126"/>
      <c r="Q1203" s="126">
        <v>0</v>
      </c>
      <c r="R1203" s="126"/>
      <c r="S1203" s="126"/>
      <c r="T1203" s="126"/>
      <c r="U1203" s="126">
        <v>19</v>
      </c>
      <c r="V1203" s="126" t="s">
        <v>3594</v>
      </c>
      <c r="W1203" s="126">
        <v>4</v>
      </c>
      <c r="X1203" s="126">
        <v>9</v>
      </c>
      <c r="Y1203" s="126">
        <v>57</v>
      </c>
      <c r="Z1203" s="126">
        <v>0</v>
      </c>
      <c r="AA1203" s="126">
        <v>0</v>
      </c>
      <c r="AB1203" s="126">
        <v>0</v>
      </c>
      <c r="AC1203" s="126">
        <v>0</v>
      </c>
      <c r="AD1203" s="126">
        <v>0</v>
      </c>
      <c r="AE1203" s="126">
        <v>2</v>
      </c>
      <c r="AF1203" s="126">
        <v>0.26</v>
      </c>
      <c r="AG1203" s="126">
        <v>1</v>
      </c>
      <c r="AH1203" s="126">
        <v>1</v>
      </c>
      <c r="AI1203" s="126">
        <v>1</v>
      </c>
      <c r="AJ1203" s="126"/>
      <c r="AK1203" s="126"/>
      <c r="AL1203" s="126"/>
      <c r="AM1203" s="126"/>
      <c r="AN1203" s="126"/>
      <c r="AO1203" s="126"/>
      <c r="AP1203" s="126"/>
      <c r="AQ1203" s="126"/>
      <c r="AR1203" s="126"/>
      <c r="AS1203" s="126"/>
      <c r="AT1203" s="126"/>
      <c r="AU1203" s="126"/>
      <c r="AV1203" s="126"/>
      <c r="AW1203" s="126"/>
      <c r="AX1203" s="126"/>
      <c r="AY1203" s="126"/>
      <c r="AZ1203" s="126"/>
      <c r="BA1203" s="126"/>
      <c r="BB1203" s="126"/>
      <c r="BC1203" s="126"/>
      <c r="BD1203" s="126"/>
      <c r="BE1203" s="126"/>
      <c r="BF1203" s="126"/>
      <c r="BG1203" s="126"/>
      <c r="BH1203" s="126"/>
      <c r="BI1203" s="126"/>
      <c r="BJ1203" s="126"/>
      <c r="BK1203" s="126"/>
      <c r="BL1203" s="126"/>
      <c r="BM1203" s="126"/>
      <c r="BN1203" s="126"/>
      <c r="BO1203" s="126"/>
      <c r="BP1203" s="126"/>
      <c r="BQ1203" s="126"/>
      <c r="BR1203" s="126">
        <v>4</v>
      </c>
      <c r="BS1203" s="126">
        <v>8</v>
      </c>
      <c r="BT1203" s="126">
        <v>8</v>
      </c>
      <c r="BU1203" s="126"/>
      <c r="BV1203" s="126">
        <v>31</v>
      </c>
      <c r="BW1203" s="126">
        <v>19</v>
      </c>
      <c r="BX1203" s="126">
        <v>1</v>
      </c>
      <c r="BY1203" s="126">
        <v>0</v>
      </c>
      <c r="BZ1203" s="126">
        <v>99</v>
      </c>
      <c r="CA1203" s="126">
        <v>53</v>
      </c>
      <c r="CB1203" s="126"/>
      <c r="CC1203" s="126"/>
      <c r="CD1203" s="126"/>
      <c r="CE1203" s="126"/>
    </row>
    <row r="1204" spans="1:83" ht="11.25" customHeight="1" x14ac:dyDescent="0.2">
      <c r="A1204" s="126" t="s">
        <v>6369</v>
      </c>
      <c r="B1204" s="20">
        <v>780</v>
      </c>
      <c r="C1204" s="20" t="str">
        <f>VLOOKUP(File2Modul(A1204),ModulVerantwortung,2,FALSE)</f>
        <v>winkho06</v>
      </c>
      <c r="D1204" s="20"/>
      <c r="E1204" s="109" t="s">
        <v>4307</v>
      </c>
      <c r="F1204" s="126">
        <v>1</v>
      </c>
      <c r="G1204" s="126">
        <v>0</v>
      </c>
      <c r="H1204" s="126">
        <v>0</v>
      </c>
      <c r="I1204" s="126">
        <v>1</v>
      </c>
      <c r="J1204" s="126">
        <v>0</v>
      </c>
      <c r="K1204" s="126">
        <v>2</v>
      </c>
      <c r="L1204" s="126">
        <v>0</v>
      </c>
      <c r="M1204" s="143"/>
      <c r="N1204" s="126">
        <v>2</v>
      </c>
      <c r="O1204" s="126"/>
      <c r="Q1204" s="126">
        <v>0</v>
      </c>
      <c r="R1204" s="126"/>
      <c r="S1204" s="126"/>
      <c r="T1204" s="126"/>
      <c r="U1204" s="126">
        <v>2</v>
      </c>
      <c r="V1204" s="126" t="s">
        <v>3507</v>
      </c>
      <c r="W1204" s="126">
        <v>0</v>
      </c>
      <c r="X1204" s="126">
        <v>1</v>
      </c>
      <c r="Y1204" s="126">
        <v>2</v>
      </c>
      <c r="Z1204" s="126">
        <v>0</v>
      </c>
      <c r="AA1204" s="126">
        <v>0</v>
      </c>
      <c r="AB1204" s="126">
        <v>0</v>
      </c>
      <c r="AC1204" s="126">
        <v>0</v>
      </c>
      <c r="AD1204" s="126">
        <v>0</v>
      </c>
      <c r="AE1204" s="126">
        <v>0</v>
      </c>
      <c r="AF1204" s="126">
        <v>0.5</v>
      </c>
      <c r="AG1204" s="126">
        <v>0</v>
      </c>
      <c r="AH1204" s="126">
        <v>0</v>
      </c>
      <c r="AI1204" s="126">
        <v>1</v>
      </c>
      <c r="AJ1204" s="126"/>
      <c r="AK1204" s="126"/>
      <c r="AL1204" s="126"/>
      <c r="AM1204" s="126"/>
      <c r="AN1204" s="126"/>
      <c r="AO1204" s="126"/>
      <c r="AP1204" s="126"/>
      <c r="AQ1204" s="126"/>
      <c r="AR1204" s="126"/>
      <c r="AS1204" s="126"/>
      <c r="AT1204" s="126"/>
      <c r="AU1204" s="126"/>
      <c r="AV1204" s="126"/>
      <c r="AW1204" s="126"/>
      <c r="AX1204" s="126"/>
      <c r="AY1204" s="126"/>
      <c r="AZ1204" s="126"/>
      <c r="BA1204" s="126"/>
      <c r="BB1204" s="126"/>
      <c r="BC1204" s="126"/>
      <c r="BD1204" s="126"/>
      <c r="BE1204" s="126"/>
      <c r="BF1204" s="126"/>
      <c r="BG1204" s="126"/>
      <c r="BH1204" s="126"/>
      <c r="BI1204" s="126"/>
      <c r="BJ1204" s="126"/>
      <c r="BK1204" s="126"/>
      <c r="BL1204" s="126"/>
      <c r="BM1204" s="126"/>
      <c r="BN1204" s="126"/>
      <c r="BO1204" s="126"/>
      <c r="BP1204" s="126"/>
      <c r="BQ1204" s="126"/>
      <c r="BR1204" s="126">
        <v>6</v>
      </c>
      <c r="BS1204" s="126">
        <v>6</v>
      </c>
      <c r="BT1204" s="126">
        <v>6</v>
      </c>
      <c r="BU1204" s="126"/>
      <c r="BV1204" s="126">
        <v>2</v>
      </c>
      <c r="BW1204" s="126">
        <v>2</v>
      </c>
      <c r="BX1204" s="126">
        <v>1</v>
      </c>
      <c r="BY1204" s="126">
        <v>0</v>
      </c>
      <c r="BZ1204" s="126">
        <v>8</v>
      </c>
      <c r="CA1204" s="126">
        <v>4</v>
      </c>
      <c r="CB1204" s="126"/>
      <c r="CC1204" s="126"/>
      <c r="CD1204" s="126"/>
      <c r="CE1204" s="126"/>
    </row>
    <row r="1205" spans="1:83" ht="11.25" customHeight="1" x14ac:dyDescent="0.2">
      <c r="A1205" s="126" t="s">
        <v>6369</v>
      </c>
      <c r="B1205" s="20">
        <v>795</v>
      </c>
      <c r="C1205" s="20" t="str">
        <f>VLOOKUP(File2Modul(A1205),ModulVerantwortung,2,FALSE)</f>
        <v>winkho06</v>
      </c>
      <c r="D1205" s="20"/>
      <c r="E1205" s="109" t="s">
        <v>4308</v>
      </c>
      <c r="F1205" s="126">
        <v>4</v>
      </c>
      <c r="G1205" s="126">
        <v>2</v>
      </c>
      <c r="H1205" s="126">
        <v>0</v>
      </c>
      <c r="I1205" s="126">
        <v>4</v>
      </c>
      <c r="J1205" s="126">
        <v>0</v>
      </c>
      <c r="K1205" s="126">
        <v>0</v>
      </c>
      <c r="L1205" s="126">
        <v>3</v>
      </c>
      <c r="M1205" s="143" t="s">
        <v>6375</v>
      </c>
      <c r="N1205" s="126">
        <v>17</v>
      </c>
      <c r="O1205" s="126"/>
      <c r="Q1205" s="126">
        <v>1</v>
      </c>
      <c r="R1205" s="126"/>
      <c r="S1205" s="126"/>
      <c r="T1205" s="126"/>
      <c r="U1205" s="126">
        <v>21</v>
      </c>
      <c r="V1205" s="126" t="s">
        <v>3598</v>
      </c>
      <c r="W1205" s="126">
        <v>3</v>
      </c>
      <c r="X1205" s="126">
        <v>7</v>
      </c>
      <c r="Y1205" s="126">
        <v>50</v>
      </c>
      <c r="Z1205" s="126">
        <v>0</v>
      </c>
      <c r="AA1205" s="126">
        <v>0</v>
      </c>
      <c r="AB1205" s="126">
        <v>0</v>
      </c>
      <c r="AC1205" s="126">
        <v>0</v>
      </c>
      <c r="AD1205" s="126">
        <v>0</v>
      </c>
      <c r="AE1205" s="126">
        <v>1</v>
      </c>
      <c r="AF1205" s="126">
        <v>0.19</v>
      </c>
      <c r="AG1205" s="126">
        <v>1</v>
      </c>
      <c r="AH1205" s="126">
        <v>1</v>
      </c>
      <c r="AI1205" s="126">
        <v>1</v>
      </c>
      <c r="AJ1205" s="126"/>
      <c r="AK1205" s="126"/>
      <c r="AL1205" s="126"/>
      <c r="AM1205" s="126"/>
      <c r="AN1205" s="126"/>
      <c r="AO1205" s="126"/>
      <c r="AP1205" s="126"/>
      <c r="AQ1205" s="126"/>
      <c r="AR1205" s="126"/>
      <c r="AS1205" s="126"/>
      <c r="AT1205" s="126"/>
      <c r="AU1205" s="126"/>
      <c r="AV1205" s="126"/>
      <c r="AW1205" s="126"/>
      <c r="AX1205" s="126"/>
      <c r="AY1205" s="126"/>
      <c r="AZ1205" s="126"/>
      <c r="BA1205" s="126"/>
      <c r="BB1205" s="126"/>
      <c r="BC1205" s="126"/>
      <c r="BD1205" s="126"/>
      <c r="BE1205" s="126"/>
      <c r="BF1205" s="126"/>
      <c r="BG1205" s="126"/>
      <c r="BH1205" s="126"/>
      <c r="BI1205" s="126"/>
      <c r="BJ1205" s="126"/>
      <c r="BK1205" s="126"/>
      <c r="BL1205" s="126"/>
      <c r="BM1205" s="126"/>
      <c r="BN1205" s="126"/>
      <c r="BO1205" s="126"/>
      <c r="BP1205" s="126"/>
      <c r="BQ1205" s="126"/>
      <c r="BR1205" s="126">
        <v>4</v>
      </c>
      <c r="BS1205" s="126">
        <v>7</v>
      </c>
      <c r="BT1205" s="126">
        <v>7</v>
      </c>
      <c r="BU1205" s="126"/>
      <c r="BV1205" s="126">
        <v>27</v>
      </c>
      <c r="BW1205" s="126">
        <v>18</v>
      </c>
      <c r="BX1205" s="126">
        <v>1</v>
      </c>
      <c r="BY1205" s="126">
        <v>0</v>
      </c>
      <c r="BZ1205" s="126">
        <v>85</v>
      </c>
      <c r="CA1205" s="126">
        <v>41</v>
      </c>
      <c r="CB1205" s="126"/>
      <c r="CC1205" s="126"/>
      <c r="CD1205" s="126"/>
      <c r="CE1205" s="126"/>
    </row>
    <row r="1206" spans="1:83" ht="11.25" customHeight="1" x14ac:dyDescent="0.2">
      <c r="A1206" s="126" t="s">
        <v>6369</v>
      </c>
      <c r="B1206" s="20">
        <v>858</v>
      </c>
      <c r="C1206" s="20" t="str">
        <f>VLOOKUP(File2Modul(A1206),ModulVerantwortung,2,FALSE)</f>
        <v>winkho06</v>
      </c>
      <c r="D1206" s="20"/>
      <c r="E1206" s="109" t="s">
        <v>4309</v>
      </c>
      <c r="F1206" s="126">
        <v>6</v>
      </c>
      <c r="G1206" s="126">
        <v>4</v>
      </c>
      <c r="H1206" s="126">
        <v>0</v>
      </c>
      <c r="I1206" s="126">
        <v>6</v>
      </c>
      <c r="J1206" s="126">
        <v>0</v>
      </c>
      <c r="K1206" s="126">
        <v>0</v>
      </c>
      <c r="L1206" s="126">
        <v>3</v>
      </c>
      <c r="M1206" s="143" t="s">
        <v>6376</v>
      </c>
      <c r="N1206" s="126">
        <v>20</v>
      </c>
      <c r="O1206" s="126"/>
      <c r="Q1206" s="126">
        <v>1</v>
      </c>
      <c r="R1206" s="126"/>
      <c r="S1206" s="126"/>
      <c r="T1206" s="126"/>
      <c r="U1206" s="126">
        <v>26</v>
      </c>
      <c r="V1206" s="126" t="s">
        <v>3790</v>
      </c>
      <c r="W1206" s="126">
        <v>3</v>
      </c>
      <c r="X1206" s="126">
        <v>9</v>
      </c>
      <c r="Y1206" s="126">
        <v>64</v>
      </c>
      <c r="Z1206" s="126">
        <v>0</v>
      </c>
      <c r="AA1206" s="126">
        <v>0</v>
      </c>
      <c r="AB1206" s="126">
        <v>0</v>
      </c>
      <c r="AC1206" s="126">
        <v>0</v>
      </c>
      <c r="AD1206" s="126">
        <v>0</v>
      </c>
      <c r="AE1206" s="126">
        <v>2</v>
      </c>
      <c r="AF1206" s="126">
        <v>0.23</v>
      </c>
      <c r="AG1206" s="126">
        <v>1</v>
      </c>
      <c r="AH1206" s="126">
        <v>0</v>
      </c>
      <c r="AI1206" s="126">
        <v>1</v>
      </c>
      <c r="AJ1206" s="126"/>
      <c r="AK1206" s="126"/>
      <c r="AL1206" s="126"/>
      <c r="AM1206" s="126"/>
      <c r="AN1206" s="126"/>
      <c r="AO1206" s="126"/>
      <c r="AP1206" s="126"/>
      <c r="AQ1206" s="126"/>
      <c r="AR1206" s="126"/>
      <c r="AS1206" s="126"/>
      <c r="AT1206" s="126"/>
      <c r="AU1206" s="126"/>
      <c r="AV1206" s="126"/>
      <c r="AW1206" s="126"/>
      <c r="AX1206" s="126"/>
      <c r="AY1206" s="126"/>
      <c r="AZ1206" s="126"/>
      <c r="BA1206" s="126"/>
      <c r="BB1206" s="126"/>
      <c r="BC1206" s="126"/>
      <c r="BD1206" s="126"/>
      <c r="BE1206" s="126"/>
      <c r="BF1206" s="126"/>
      <c r="BG1206" s="126"/>
      <c r="BH1206" s="126"/>
      <c r="BI1206" s="126"/>
      <c r="BJ1206" s="126"/>
      <c r="BK1206" s="126"/>
      <c r="BL1206" s="126"/>
      <c r="BM1206" s="126"/>
      <c r="BN1206" s="126"/>
      <c r="BO1206" s="126"/>
      <c r="BP1206" s="126"/>
      <c r="BQ1206" s="126"/>
      <c r="BR1206" s="126">
        <v>4</v>
      </c>
      <c r="BS1206" s="126">
        <v>6</v>
      </c>
      <c r="BT1206" s="126">
        <v>7</v>
      </c>
      <c r="BU1206" s="126"/>
      <c r="BV1206" s="126">
        <v>34</v>
      </c>
      <c r="BW1206" s="126">
        <v>22</v>
      </c>
      <c r="BX1206" s="126">
        <v>1</v>
      </c>
      <c r="BY1206" s="126">
        <v>0</v>
      </c>
      <c r="BZ1206" s="126">
        <v>96</v>
      </c>
      <c r="CA1206" s="126">
        <v>49</v>
      </c>
      <c r="CB1206" s="126"/>
      <c r="CC1206" s="126"/>
      <c r="CD1206" s="126"/>
      <c r="CE1206" s="126"/>
    </row>
    <row r="1207" spans="1:83" ht="11.25" customHeight="1" x14ac:dyDescent="0.2">
      <c r="A1207" s="126" t="s">
        <v>6369</v>
      </c>
      <c r="B1207" s="20">
        <v>935</v>
      </c>
      <c r="C1207" s="20" t="str">
        <f>VLOOKUP(File2Modul(A1207),ModulVerantwortung,2,FALSE)</f>
        <v>winkho06</v>
      </c>
      <c r="D1207" s="20"/>
      <c r="E1207" s="109" t="s">
        <v>4310</v>
      </c>
      <c r="F1207" s="126">
        <v>4</v>
      </c>
      <c r="G1207" s="126">
        <v>2</v>
      </c>
      <c r="H1207" s="126">
        <v>0</v>
      </c>
      <c r="I1207" s="126">
        <v>4</v>
      </c>
      <c r="J1207" s="126">
        <v>0</v>
      </c>
      <c r="K1207" s="126">
        <v>0</v>
      </c>
      <c r="L1207" s="126">
        <v>3</v>
      </c>
      <c r="M1207" s="143" t="s">
        <v>6377</v>
      </c>
      <c r="N1207" s="126">
        <v>16</v>
      </c>
      <c r="O1207" s="126"/>
      <c r="Q1207" s="126">
        <v>1</v>
      </c>
      <c r="R1207" s="126"/>
      <c r="S1207" s="126"/>
      <c r="T1207" s="126"/>
      <c r="U1207" s="126">
        <v>20</v>
      </c>
      <c r="V1207" s="126" t="s">
        <v>3598</v>
      </c>
      <c r="W1207" s="126">
        <v>3</v>
      </c>
      <c r="X1207" s="126">
        <v>7</v>
      </c>
      <c r="Y1207" s="126">
        <v>44</v>
      </c>
      <c r="Z1207" s="126">
        <v>0</v>
      </c>
      <c r="AA1207" s="126">
        <v>0</v>
      </c>
      <c r="AB1207" s="126">
        <v>0</v>
      </c>
      <c r="AC1207" s="126">
        <v>0</v>
      </c>
      <c r="AD1207" s="126">
        <v>0</v>
      </c>
      <c r="AE1207" s="126">
        <v>0</v>
      </c>
      <c r="AF1207" s="126">
        <v>0.2</v>
      </c>
      <c r="AG1207" s="126">
        <v>1</v>
      </c>
      <c r="AH1207" s="126">
        <v>1</v>
      </c>
      <c r="AI1207" s="126">
        <v>1</v>
      </c>
      <c r="AJ1207" s="126"/>
      <c r="AK1207" s="126"/>
      <c r="AL1207" s="126"/>
      <c r="AM1207" s="126"/>
      <c r="AN1207" s="126"/>
      <c r="AO1207" s="126"/>
      <c r="AP1207" s="126"/>
      <c r="AQ1207" s="126"/>
      <c r="AR1207" s="126"/>
      <c r="AS1207" s="126"/>
      <c r="AT1207" s="126"/>
      <c r="AU1207" s="126"/>
      <c r="AV1207" s="126"/>
      <c r="AW1207" s="126"/>
      <c r="AX1207" s="126"/>
      <c r="AY1207" s="126"/>
      <c r="AZ1207" s="126"/>
      <c r="BA1207" s="126"/>
      <c r="BB1207" s="126"/>
      <c r="BC1207" s="126"/>
      <c r="BD1207" s="126"/>
      <c r="BE1207" s="126"/>
      <c r="BF1207" s="126"/>
      <c r="BG1207" s="126"/>
      <c r="BH1207" s="126"/>
      <c r="BI1207" s="126"/>
      <c r="BJ1207" s="126"/>
      <c r="BK1207" s="126"/>
      <c r="BL1207" s="126"/>
      <c r="BM1207" s="126"/>
      <c r="BN1207" s="126"/>
      <c r="BO1207" s="126"/>
      <c r="BP1207" s="126"/>
      <c r="BQ1207" s="126"/>
      <c r="BR1207" s="126">
        <v>4</v>
      </c>
      <c r="BS1207" s="126">
        <v>7</v>
      </c>
      <c r="BT1207" s="126">
        <v>7</v>
      </c>
      <c r="BU1207" s="126"/>
      <c r="BV1207" s="126">
        <v>25</v>
      </c>
      <c r="BW1207" s="126">
        <v>16</v>
      </c>
      <c r="BX1207" s="126">
        <v>1</v>
      </c>
      <c r="BY1207" s="126">
        <v>0</v>
      </c>
      <c r="BZ1207" s="126">
        <v>83</v>
      </c>
      <c r="CA1207" s="126">
        <v>38</v>
      </c>
      <c r="CB1207" s="126"/>
      <c r="CC1207" s="126"/>
      <c r="CD1207" s="126"/>
      <c r="CE1207" s="126"/>
    </row>
    <row r="1208" spans="1:83" ht="11.25" customHeight="1" x14ac:dyDescent="0.2">
      <c r="A1208" s="126" t="s">
        <v>6369</v>
      </c>
      <c r="B1208" s="20">
        <v>993</v>
      </c>
      <c r="C1208" s="20" t="str">
        <f>VLOOKUP(File2Modul(A1208),ModulVerantwortung,2,FALSE)</f>
        <v>winkho06</v>
      </c>
      <c r="D1208" s="20"/>
      <c r="E1208" s="109" t="s">
        <v>4311</v>
      </c>
      <c r="F1208" s="126">
        <v>8</v>
      </c>
      <c r="G1208" s="126">
        <v>2</v>
      </c>
      <c r="H1208" s="126">
        <v>0</v>
      </c>
      <c r="I1208" s="126">
        <v>8</v>
      </c>
      <c r="J1208" s="126">
        <v>0</v>
      </c>
      <c r="K1208" s="126">
        <v>0</v>
      </c>
      <c r="L1208" s="126">
        <v>5</v>
      </c>
      <c r="M1208" s="143" t="s">
        <v>6378</v>
      </c>
      <c r="N1208" s="126">
        <v>29</v>
      </c>
      <c r="O1208" s="126"/>
      <c r="Q1208" s="126">
        <v>1</v>
      </c>
      <c r="R1208" s="126"/>
      <c r="S1208" s="126"/>
      <c r="T1208" s="126"/>
      <c r="U1208" s="126">
        <v>37</v>
      </c>
      <c r="V1208" s="126" t="s">
        <v>3810</v>
      </c>
      <c r="W1208" s="126">
        <v>5</v>
      </c>
      <c r="X1208" s="126">
        <v>13</v>
      </c>
      <c r="Y1208" s="126">
        <v>82</v>
      </c>
      <c r="Z1208" s="126">
        <v>0</v>
      </c>
      <c r="AA1208" s="126">
        <v>0</v>
      </c>
      <c r="AB1208" s="126">
        <v>0</v>
      </c>
      <c r="AC1208" s="126">
        <v>0</v>
      </c>
      <c r="AD1208" s="126">
        <v>0</v>
      </c>
      <c r="AE1208" s="126">
        <v>0</v>
      </c>
      <c r="AF1208" s="126">
        <v>0.22</v>
      </c>
      <c r="AG1208" s="126">
        <v>1</v>
      </c>
      <c r="AH1208" s="126">
        <v>0</v>
      </c>
      <c r="AI1208" s="126">
        <v>1</v>
      </c>
      <c r="AJ1208" s="126"/>
      <c r="AK1208" s="126"/>
      <c r="AL1208" s="126"/>
      <c r="AM1208" s="126"/>
      <c r="AN1208" s="126"/>
      <c r="AO1208" s="126"/>
      <c r="AP1208" s="126"/>
      <c r="AQ1208" s="126"/>
      <c r="AR1208" s="126"/>
      <c r="AS1208" s="126"/>
      <c r="AT1208" s="126"/>
      <c r="AU1208" s="126"/>
      <c r="AV1208" s="126"/>
      <c r="AW1208" s="126"/>
      <c r="AX1208" s="126"/>
      <c r="AY1208" s="126"/>
      <c r="AZ1208" s="126"/>
      <c r="BA1208" s="126"/>
      <c r="BB1208" s="126"/>
      <c r="BC1208" s="126"/>
      <c r="BD1208" s="126"/>
      <c r="BE1208" s="126"/>
      <c r="BF1208" s="126"/>
      <c r="BG1208" s="126"/>
      <c r="BH1208" s="126"/>
      <c r="BI1208" s="126"/>
      <c r="BJ1208" s="126"/>
      <c r="BK1208" s="126"/>
      <c r="BL1208" s="126"/>
      <c r="BM1208" s="126"/>
      <c r="BN1208" s="126"/>
      <c r="BO1208" s="126"/>
      <c r="BP1208" s="126"/>
      <c r="BQ1208" s="126"/>
      <c r="BR1208" s="126">
        <v>3</v>
      </c>
      <c r="BS1208" s="126">
        <v>6</v>
      </c>
      <c r="BT1208" s="126">
        <v>6</v>
      </c>
      <c r="BU1208" s="126"/>
      <c r="BV1208" s="126">
        <v>46</v>
      </c>
      <c r="BW1208" s="126">
        <v>29</v>
      </c>
      <c r="BX1208" s="126">
        <v>1</v>
      </c>
      <c r="BY1208" s="126">
        <v>5</v>
      </c>
      <c r="BZ1208" s="126">
        <v>118</v>
      </c>
      <c r="CA1208" s="126">
        <v>59</v>
      </c>
      <c r="CB1208" s="126"/>
      <c r="CC1208" s="126"/>
      <c r="CD1208" s="126"/>
      <c r="CE1208" s="126"/>
    </row>
    <row r="1209" spans="1:83" ht="11.25" customHeight="1" x14ac:dyDescent="0.2">
      <c r="A1209" s="126" t="s">
        <v>6369</v>
      </c>
      <c r="B1209" s="20">
        <v>1089</v>
      </c>
      <c r="C1209" s="20" t="str">
        <f>VLOOKUP(File2Modul(A1209),ModulVerantwortung,2,FALSE)</f>
        <v>winkho06</v>
      </c>
      <c r="D1209" s="20"/>
      <c r="E1209" s="109" t="s">
        <v>4312</v>
      </c>
      <c r="F1209" s="126">
        <v>4</v>
      </c>
      <c r="G1209" s="126">
        <v>2</v>
      </c>
      <c r="H1209" s="126">
        <v>0</v>
      </c>
      <c r="I1209" s="126">
        <v>5</v>
      </c>
      <c r="J1209" s="126">
        <v>1</v>
      </c>
      <c r="K1209" s="126">
        <v>1</v>
      </c>
      <c r="L1209" s="126">
        <v>4</v>
      </c>
      <c r="M1209" s="143" t="s">
        <v>6379</v>
      </c>
      <c r="N1209" s="126">
        <v>12</v>
      </c>
      <c r="O1209" s="126"/>
      <c r="Q1209" s="126">
        <v>0</v>
      </c>
      <c r="R1209" s="126"/>
      <c r="S1209" s="126"/>
      <c r="T1209" s="126"/>
      <c r="U1209" s="126">
        <v>14</v>
      </c>
      <c r="V1209" s="126" t="s">
        <v>3608</v>
      </c>
      <c r="W1209" s="126">
        <v>6</v>
      </c>
      <c r="X1209" s="126">
        <v>10</v>
      </c>
      <c r="Y1209" s="126">
        <v>37</v>
      </c>
      <c r="Z1209" s="126">
        <v>0</v>
      </c>
      <c r="AA1209" s="126">
        <v>0</v>
      </c>
      <c r="AB1209" s="126">
        <v>0</v>
      </c>
      <c r="AC1209" s="126">
        <v>0</v>
      </c>
      <c r="AD1209" s="126">
        <v>0</v>
      </c>
      <c r="AE1209" s="126">
        <v>2</v>
      </c>
      <c r="AF1209" s="126">
        <v>0.36</v>
      </c>
      <c r="AG1209" s="126">
        <v>1</v>
      </c>
      <c r="AH1209" s="126">
        <v>2</v>
      </c>
      <c r="AI1209" s="126">
        <v>1</v>
      </c>
      <c r="AJ1209" s="126"/>
      <c r="AK1209" s="126"/>
      <c r="AL1209" s="126"/>
      <c r="AM1209" s="126"/>
      <c r="AN1209" s="126"/>
      <c r="AO1209" s="126"/>
      <c r="AP1209" s="126"/>
      <c r="AQ1209" s="126"/>
      <c r="AR1209" s="126"/>
      <c r="AS1209" s="126"/>
      <c r="AT1209" s="126"/>
      <c r="AU1209" s="126"/>
      <c r="AV1209" s="126"/>
      <c r="AW1209" s="126"/>
      <c r="AX1209" s="126"/>
      <c r="AY1209" s="126"/>
      <c r="AZ1209" s="126"/>
      <c r="BA1209" s="126"/>
      <c r="BB1209" s="126"/>
      <c r="BC1209" s="126"/>
      <c r="BD1209" s="126"/>
      <c r="BE1209" s="126"/>
      <c r="BF1209" s="126"/>
      <c r="BG1209" s="126"/>
      <c r="BH1209" s="126"/>
      <c r="BI1209" s="126"/>
      <c r="BJ1209" s="126"/>
      <c r="BK1209" s="126"/>
      <c r="BL1209" s="126"/>
      <c r="BM1209" s="126"/>
      <c r="BN1209" s="126"/>
      <c r="BO1209" s="126"/>
      <c r="BP1209" s="126"/>
      <c r="BQ1209" s="126"/>
      <c r="BR1209" s="126">
        <v>6</v>
      </c>
      <c r="BS1209" s="126">
        <v>8</v>
      </c>
      <c r="BT1209" s="126">
        <v>10</v>
      </c>
      <c r="BU1209" s="126"/>
      <c r="BV1209" s="126">
        <v>18</v>
      </c>
      <c r="BW1209" s="126">
        <v>14</v>
      </c>
      <c r="BX1209" s="126">
        <v>1</v>
      </c>
      <c r="BY1209" s="126">
        <v>0</v>
      </c>
      <c r="BZ1209" s="126">
        <v>78</v>
      </c>
      <c r="CA1209" s="126">
        <v>43</v>
      </c>
      <c r="CB1209" s="126"/>
      <c r="CC1209" s="126"/>
      <c r="CD1209" s="126"/>
      <c r="CE1209" s="126"/>
    </row>
    <row r="1210" spans="1:83" ht="11.25" customHeight="1" x14ac:dyDescent="0.2">
      <c r="A1210" s="126" t="s">
        <v>6369</v>
      </c>
      <c r="B1210" s="20">
        <v>0</v>
      </c>
      <c r="C1210" s="20" t="str">
        <f>VLOOKUP(File2Modul(A1210),ModulVerantwortung,2,FALSE)</f>
        <v>winkho06</v>
      </c>
      <c r="D1210" s="20"/>
      <c r="E1210" s="109" t="s">
        <v>6369</v>
      </c>
      <c r="F1210" s="126"/>
      <c r="G1210" s="126"/>
      <c r="H1210" s="126"/>
      <c r="I1210" s="126"/>
      <c r="J1210" s="126"/>
      <c r="K1210" s="126"/>
      <c r="L1210" s="126"/>
      <c r="M1210" s="143"/>
      <c r="N1210" s="126"/>
      <c r="O1210" s="126">
        <f>IF(ISNUMBER(T1210),IF(T1210&lt;&gt;0,S1210/T1210,O$23),"")</f>
        <v>0.83422459893048129</v>
      </c>
      <c r="P1210">
        <f>IF(AND(ISNUMBER(AQ1210),ISNUMBER(AR1210)),IF(OR(AQ1210&lt;&gt;0,AR1210&lt;&gt;0),(T1210+BG1210)/(AQ1210+AR1210),P$23),"")</f>
        <v>5649718.5706214691</v>
      </c>
      <c r="Q1210" s="126"/>
      <c r="R1210" s="126"/>
      <c r="S1210" s="126">
        <v>156</v>
      </c>
      <c r="T1210" s="126">
        <v>187</v>
      </c>
      <c r="U1210" s="126"/>
      <c r="V1210" s="126"/>
      <c r="W1210" s="126"/>
      <c r="X1210" s="126"/>
      <c r="Y1210" s="126"/>
      <c r="Z1210" s="126"/>
      <c r="AA1210" s="126"/>
      <c r="AB1210" s="126"/>
      <c r="AC1210" s="126"/>
      <c r="AD1210" s="126"/>
      <c r="AE1210" s="126"/>
      <c r="AF1210" s="126"/>
      <c r="AG1210" s="126"/>
      <c r="AH1210" s="126"/>
      <c r="AI1210" s="126"/>
      <c r="AJ1210" s="126" t="s">
        <v>3502</v>
      </c>
      <c r="AK1210" s="126">
        <v>14</v>
      </c>
      <c r="AL1210" s="126">
        <v>2</v>
      </c>
      <c r="AM1210" s="126">
        <v>18</v>
      </c>
      <c r="AN1210" s="126">
        <v>32</v>
      </c>
      <c r="AO1210" s="126" t="s">
        <v>3503</v>
      </c>
      <c r="AP1210" s="126">
        <v>124</v>
      </c>
      <c r="AQ1210" s="126">
        <v>38</v>
      </c>
      <c r="AR1210" s="126">
        <v>139</v>
      </c>
      <c r="AS1210" s="126">
        <v>1000000000</v>
      </c>
      <c r="AT1210" s="126">
        <v>1018</v>
      </c>
      <c r="AU1210" s="126">
        <v>1189</v>
      </c>
      <c r="AV1210" s="126">
        <v>4284</v>
      </c>
      <c r="AW1210" s="126">
        <v>8494242.9399999995</v>
      </c>
      <c r="AX1210" s="126">
        <v>1000000000</v>
      </c>
      <c r="AY1210" s="126">
        <v>1000000000</v>
      </c>
      <c r="AZ1210" s="126">
        <v>10571942617624.801</v>
      </c>
      <c r="BA1210" s="126">
        <v>11.28</v>
      </c>
      <c r="BB1210" s="126">
        <v>100</v>
      </c>
      <c r="BC1210" s="126">
        <v>159051557</v>
      </c>
      <c r="BD1210" s="126">
        <v>1128</v>
      </c>
      <c r="BE1210" s="126">
        <v>480</v>
      </c>
      <c r="BF1210" s="126">
        <v>647</v>
      </c>
      <c r="BG1210" s="126">
        <v>1000000000</v>
      </c>
      <c r="BH1210" s="126">
        <v>114</v>
      </c>
      <c r="BI1210" s="126" t="s">
        <v>3504</v>
      </c>
      <c r="BJ1210" s="126">
        <v>2.7240000000000002</v>
      </c>
      <c r="BK1210" s="126">
        <v>3.4329999999999998</v>
      </c>
      <c r="BL1210" s="126">
        <v>4.16</v>
      </c>
      <c r="BM1210" s="126">
        <v>3.6579999999999999</v>
      </c>
      <c r="BN1210" s="126">
        <v>3.85</v>
      </c>
      <c r="BO1210" s="126">
        <v>3.9449999999999998</v>
      </c>
      <c r="BP1210" s="126" t="s">
        <v>3505</v>
      </c>
      <c r="BQ1210" s="126">
        <v>1.3160000000000001</v>
      </c>
      <c r="BR1210" s="126"/>
      <c r="BS1210" s="126"/>
      <c r="BT1210" s="126"/>
      <c r="BU1210" s="126"/>
      <c r="BV1210" s="126"/>
      <c r="BW1210" s="126"/>
      <c r="BX1210" s="126"/>
      <c r="BY1210" s="126"/>
      <c r="BZ1210" s="126"/>
      <c r="CA1210" s="126"/>
      <c r="CB1210" s="126"/>
      <c r="CC1210" s="126"/>
      <c r="CD1210" s="126"/>
      <c r="CE1210" s="126"/>
    </row>
    <row r="1211" spans="1:83" ht="11.25" customHeight="1" x14ac:dyDescent="0.2">
      <c r="A1211" s="126" t="s">
        <v>6380</v>
      </c>
      <c r="B1211" s="20">
        <v>85</v>
      </c>
      <c r="C1211" s="20" t="str">
        <f>VLOOKUP(File2Modul(A1211),ModulVerantwortung,2,FALSE)</f>
        <v>winkho06</v>
      </c>
      <c r="D1211" s="20"/>
      <c r="E1211" s="109" t="s">
        <v>4313</v>
      </c>
      <c r="F1211" s="126">
        <v>2</v>
      </c>
      <c r="G1211" s="126">
        <v>1</v>
      </c>
      <c r="H1211" s="126">
        <v>0</v>
      </c>
      <c r="I1211" s="126">
        <v>2</v>
      </c>
      <c r="J1211" s="126">
        <v>0</v>
      </c>
      <c r="K1211" s="126">
        <v>0</v>
      </c>
      <c r="L1211" s="126">
        <v>3</v>
      </c>
      <c r="M1211" s="143" t="s">
        <v>4314</v>
      </c>
      <c r="N1211" s="126">
        <v>3</v>
      </c>
      <c r="O1211" s="126"/>
      <c r="Q1211" s="126">
        <v>0</v>
      </c>
      <c r="R1211" s="126"/>
      <c r="S1211" s="126"/>
      <c r="T1211" s="126"/>
      <c r="U1211" s="126">
        <v>3</v>
      </c>
      <c r="V1211" s="126" t="s">
        <v>3513</v>
      </c>
      <c r="W1211" s="126">
        <v>3</v>
      </c>
      <c r="X1211" s="126">
        <v>5</v>
      </c>
      <c r="Y1211" s="126">
        <v>13</v>
      </c>
      <c r="Z1211" s="126">
        <v>0</v>
      </c>
      <c r="AA1211" s="126">
        <v>0</v>
      </c>
      <c r="AB1211" s="126">
        <v>0</v>
      </c>
      <c r="AC1211" s="126">
        <v>0</v>
      </c>
      <c r="AD1211" s="126">
        <v>0</v>
      </c>
      <c r="AE1211" s="126">
        <v>1</v>
      </c>
      <c r="AF1211" s="126">
        <v>0.67</v>
      </c>
      <c r="AG1211" s="126">
        <v>0</v>
      </c>
      <c r="AH1211" s="126">
        <v>0</v>
      </c>
      <c r="AI1211" s="126">
        <v>1</v>
      </c>
      <c r="AJ1211" s="126"/>
      <c r="AK1211" s="126"/>
      <c r="AL1211" s="126"/>
      <c r="AM1211" s="126"/>
      <c r="AN1211" s="126"/>
      <c r="AO1211" s="126"/>
      <c r="AP1211" s="126"/>
      <c r="AQ1211" s="126"/>
      <c r="AR1211" s="126"/>
      <c r="AS1211" s="126"/>
      <c r="AT1211" s="126"/>
      <c r="AU1211" s="126"/>
      <c r="AV1211" s="126"/>
      <c r="AW1211" s="126"/>
      <c r="AX1211" s="126"/>
      <c r="AY1211" s="126"/>
      <c r="AZ1211" s="126"/>
      <c r="BA1211" s="126"/>
      <c r="BB1211" s="126"/>
      <c r="BC1211" s="126"/>
      <c r="BD1211" s="126"/>
      <c r="BE1211" s="126"/>
      <c r="BF1211" s="126"/>
      <c r="BG1211" s="126"/>
      <c r="BH1211" s="126"/>
      <c r="BI1211" s="126"/>
      <c r="BJ1211" s="126"/>
      <c r="BK1211" s="126"/>
      <c r="BL1211" s="126"/>
      <c r="BM1211" s="126"/>
      <c r="BN1211" s="126"/>
      <c r="BO1211" s="126"/>
      <c r="BP1211" s="126"/>
      <c r="BQ1211" s="126"/>
      <c r="BR1211" s="126">
        <v>6</v>
      </c>
      <c r="BS1211" s="126">
        <v>8</v>
      </c>
      <c r="BT1211" s="126">
        <v>11</v>
      </c>
      <c r="BU1211" s="126"/>
      <c r="BV1211" s="126">
        <v>5</v>
      </c>
      <c r="BW1211" s="126">
        <v>4</v>
      </c>
      <c r="BX1211" s="126">
        <v>1</v>
      </c>
      <c r="BY1211" s="126">
        <v>0</v>
      </c>
      <c r="BZ1211" s="126">
        <v>24</v>
      </c>
      <c r="CA1211" s="126">
        <v>10</v>
      </c>
      <c r="CB1211" s="126"/>
      <c r="CC1211" s="126"/>
      <c r="CD1211" s="126"/>
      <c r="CE1211" s="126"/>
    </row>
    <row r="1212" spans="1:83" ht="11.25" customHeight="1" x14ac:dyDescent="0.2">
      <c r="A1212" s="126" t="s">
        <v>6380</v>
      </c>
      <c r="B1212" s="20">
        <v>114</v>
      </c>
      <c r="C1212" s="20" t="str">
        <f>VLOOKUP(File2Modul(A1212),ModulVerantwortung,2,FALSE)</f>
        <v>winkho06</v>
      </c>
      <c r="D1212" s="20"/>
      <c r="E1212" s="109" t="s">
        <v>4315</v>
      </c>
      <c r="F1212" s="126">
        <v>5</v>
      </c>
      <c r="G1212" s="126">
        <v>3</v>
      </c>
      <c r="H1212" s="126">
        <v>0</v>
      </c>
      <c r="I1212" s="126">
        <v>5</v>
      </c>
      <c r="J1212" s="126">
        <v>1</v>
      </c>
      <c r="K1212" s="126">
        <v>1</v>
      </c>
      <c r="L1212" s="126">
        <v>3</v>
      </c>
      <c r="M1212" s="143" t="s">
        <v>4316</v>
      </c>
      <c r="N1212" s="126">
        <v>15</v>
      </c>
      <c r="O1212" s="126"/>
      <c r="Q1212" s="126">
        <v>0</v>
      </c>
      <c r="R1212" s="126"/>
      <c r="S1212" s="126"/>
      <c r="T1212" s="126"/>
      <c r="U1212" s="126">
        <v>20</v>
      </c>
      <c r="V1212" s="126" t="s">
        <v>4317</v>
      </c>
      <c r="W1212" s="126">
        <v>4</v>
      </c>
      <c r="X1212" s="126">
        <v>9</v>
      </c>
      <c r="Y1212" s="126">
        <v>59</v>
      </c>
      <c r="Z1212" s="126">
        <v>0</v>
      </c>
      <c r="AA1212" s="126">
        <v>0</v>
      </c>
      <c r="AB1212" s="126">
        <v>0</v>
      </c>
      <c r="AC1212" s="126">
        <v>0</v>
      </c>
      <c r="AD1212" s="126">
        <v>0</v>
      </c>
      <c r="AE1212" s="126">
        <v>2</v>
      </c>
      <c r="AF1212" s="126">
        <v>0.25</v>
      </c>
      <c r="AG1212" s="126">
        <v>1</v>
      </c>
      <c r="AH1212" s="126">
        <v>4</v>
      </c>
      <c r="AI1212" s="126">
        <v>1</v>
      </c>
      <c r="AJ1212" s="126"/>
      <c r="AK1212" s="126"/>
      <c r="AL1212" s="126"/>
      <c r="AM1212" s="126"/>
      <c r="AN1212" s="126"/>
      <c r="AO1212" s="126"/>
      <c r="AP1212" s="126"/>
      <c r="AQ1212" s="126"/>
      <c r="AR1212" s="126"/>
      <c r="AS1212" s="126"/>
      <c r="AT1212" s="126"/>
      <c r="AU1212" s="126"/>
      <c r="AV1212" s="126"/>
      <c r="AW1212" s="126"/>
      <c r="AX1212" s="126"/>
      <c r="AY1212" s="126"/>
      <c r="AZ1212" s="126"/>
      <c r="BA1212" s="126"/>
      <c r="BB1212" s="126"/>
      <c r="BC1212" s="126"/>
      <c r="BD1212" s="126"/>
      <c r="BE1212" s="126"/>
      <c r="BF1212" s="126"/>
      <c r="BG1212" s="126"/>
      <c r="BH1212" s="126"/>
      <c r="BI1212" s="126"/>
      <c r="BJ1212" s="126"/>
      <c r="BK1212" s="126"/>
      <c r="BL1212" s="126"/>
      <c r="BM1212" s="126"/>
      <c r="BN1212" s="126"/>
      <c r="BO1212" s="126"/>
      <c r="BP1212" s="126"/>
      <c r="BQ1212" s="126"/>
      <c r="BR1212" s="126">
        <v>7</v>
      </c>
      <c r="BS1212" s="126">
        <v>10</v>
      </c>
      <c r="BT1212" s="126">
        <v>11</v>
      </c>
      <c r="BU1212" s="126"/>
      <c r="BV1212" s="126">
        <v>23</v>
      </c>
      <c r="BW1212" s="126">
        <v>17</v>
      </c>
      <c r="BX1212" s="126">
        <v>1</v>
      </c>
      <c r="BY1212" s="126">
        <v>0</v>
      </c>
      <c r="BZ1212" s="126">
        <v>117</v>
      </c>
      <c r="CA1212" s="126">
        <v>57</v>
      </c>
      <c r="CB1212" s="126"/>
      <c r="CC1212" s="126"/>
      <c r="CD1212" s="126"/>
      <c r="CE1212" s="126"/>
    </row>
    <row r="1213" spans="1:83" ht="11.25" customHeight="1" x14ac:dyDescent="0.2">
      <c r="A1213" s="126" t="s">
        <v>6380</v>
      </c>
      <c r="B1213" s="20">
        <v>187</v>
      </c>
      <c r="C1213" s="20" t="str">
        <f>VLOOKUP(File2Modul(A1213),ModulVerantwortung,2,FALSE)</f>
        <v>winkho06</v>
      </c>
      <c r="D1213" s="20"/>
      <c r="E1213" s="109" t="s">
        <v>4318</v>
      </c>
      <c r="F1213" s="126">
        <v>5</v>
      </c>
      <c r="G1213" s="126">
        <v>3</v>
      </c>
      <c r="H1213" s="126">
        <v>0</v>
      </c>
      <c r="I1213" s="126">
        <v>5</v>
      </c>
      <c r="J1213" s="126">
        <v>1</v>
      </c>
      <c r="K1213" s="126">
        <v>1</v>
      </c>
      <c r="L1213" s="126">
        <v>3</v>
      </c>
      <c r="M1213" s="143" t="s">
        <v>4319</v>
      </c>
      <c r="N1213" s="126">
        <v>14</v>
      </c>
      <c r="O1213" s="126"/>
      <c r="Q1213" s="126">
        <v>0</v>
      </c>
      <c r="R1213" s="126"/>
      <c r="S1213" s="126"/>
      <c r="T1213" s="126"/>
      <c r="U1213" s="126">
        <v>20</v>
      </c>
      <c r="V1213" s="126" t="s">
        <v>4317</v>
      </c>
      <c r="W1213" s="126">
        <v>3</v>
      </c>
      <c r="X1213" s="126">
        <v>8</v>
      </c>
      <c r="Y1213" s="126">
        <v>57</v>
      </c>
      <c r="Z1213" s="126">
        <v>0</v>
      </c>
      <c r="AA1213" s="126">
        <v>0</v>
      </c>
      <c r="AB1213" s="126">
        <v>0</v>
      </c>
      <c r="AC1213" s="126">
        <v>0</v>
      </c>
      <c r="AD1213" s="126">
        <v>0</v>
      </c>
      <c r="AE1213" s="126">
        <v>2</v>
      </c>
      <c r="AF1213" s="126">
        <v>0.25</v>
      </c>
      <c r="AG1213" s="126">
        <v>1</v>
      </c>
      <c r="AH1213" s="126">
        <v>4</v>
      </c>
      <c r="AI1213" s="126">
        <v>1</v>
      </c>
      <c r="AJ1213" s="126"/>
      <c r="AK1213" s="126"/>
      <c r="AL1213" s="126"/>
      <c r="AM1213" s="126"/>
      <c r="AN1213" s="126"/>
      <c r="AO1213" s="126"/>
      <c r="AP1213" s="126"/>
      <c r="AQ1213" s="126"/>
      <c r="AR1213" s="126"/>
      <c r="AS1213" s="126"/>
      <c r="AT1213" s="126"/>
      <c r="AU1213" s="126"/>
      <c r="AV1213" s="126"/>
      <c r="AW1213" s="126"/>
      <c r="AX1213" s="126"/>
      <c r="AY1213" s="126"/>
      <c r="AZ1213" s="126"/>
      <c r="BA1213" s="126"/>
      <c r="BB1213" s="126"/>
      <c r="BC1213" s="126"/>
      <c r="BD1213" s="126"/>
      <c r="BE1213" s="126"/>
      <c r="BF1213" s="126"/>
      <c r="BG1213" s="126"/>
      <c r="BH1213" s="126"/>
      <c r="BI1213" s="126"/>
      <c r="BJ1213" s="126"/>
      <c r="BK1213" s="126"/>
      <c r="BL1213" s="126"/>
      <c r="BM1213" s="126"/>
      <c r="BN1213" s="126"/>
      <c r="BO1213" s="126"/>
      <c r="BP1213" s="126"/>
      <c r="BQ1213" s="126"/>
      <c r="BR1213" s="126">
        <v>7</v>
      </c>
      <c r="BS1213" s="126">
        <v>10</v>
      </c>
      <c r="BT1213" s="126">
        <v>11</v>
      </c>
      <c r="BU1213" s="126"/>
      <c r="BV1213" s="126">
        <v>22</v>
      </c>
      <c r="BW1213" s="126">
        <v>16</v>
      </c>
      <c r="BX1213" s="126">
        <v>1</v>
      </c>
      <c r="BY1213" s="126">
        <v>0</v>
      </c>
      <c r="BZ1213" s="126">
        <v>113</v>
      </c>
      <c r="CA1213" s="126">
        <v>54</v>
      </c>
      <c r="CB1213" s="126"/>
      <c r="CC1213" s="126"/>
      <c r="CD1213" s="126"/>
      <c r="CE1213" s="126"/>
    </row>
    <row r="1214" spans="1:83" ht="11.25" customHeight="1" x14ac:dyDescent="0.2">
      <c r="A1214" s="126" t="s">
        <v>6380</v>
      </c>
      <c r="B1214" s="20">
        <v>259</v>
      </c>
      <c r="C1214" s="20" t="str">
        <f>VLOOKUP(File2Modul(A1214),ModulVerantwortung,2,FALSE)</f>
        <v>winkho06</v>
      </c>
      <c r="D1214" s="20"/>
      <c r="E1214" s="109" t="s">
        <v>4320</v>
      </c>
      <c r="F1214" s="126">
        <v>1</v>
      </c>
      <c r="G1214" s="126">
        <v>0</v>
      </c>
      <c r="H1214" s="126">
        <v>0</v>
      </c>
      <c r="I1214" s="126">
        <v>1</v>
      </c>
      <c r="J1214" s="126">
        <v>1</v>
      </c>
      <c r="K1214" s="126">
        <v>0</v>
      </c>
      <c r="L1214" s="126">
        <v>0</v>
      </c>
      <c r="M1214" s="143"/>
      <c r="N1214" s="126">
        <v>1</v>
      </c>
      <c r="O1214" s="126"/>
      <c r="Q1214" s="126">
        <v>0</v>
      </c>
      <c r="R1214" s="126"/>
      <c r="S1214" s="126"/>
      <c r="T1214" s="126"/>
      <c r="U1214" s="126">
        <v>1</v>
      </c>
      <c r="V1214" s="126" t="s">
        <v>3507</v>
      </c>
      <c r="W1214" s="126">
        <v>0</v>
      </c>
      <c r="X1214" s="126">
        <v>1</v>
      </c>
      <c r="Y1214" s="126">
        <v>1</v>
      </c>
      <c r="Z1214" s="126">
        <v>0</v>
      </c>
      <c r="AA1214" s="126">
        <v>0</v>
      </c>
      <c r="AB1214" s="126">
        <v>0</v>
      </c>
      <c r="AC1214" s="126">
        <v>0</v>
      </c>
      <c r="AD1214" s="126">
        <v>0</v>
      </c>
      <c r="AE1214" s="126">
        <v>0</v>
      </c>
      <c r="AF1214" s="126">
        <v>1</v>
      </c>
      <c r="AG1214" s="126">
        <v>0</v>
      </c>
      <c r="AH1214" s="126">
        <v>0</v>
      </c>
      <c r="AI1214" s="126">
        <v>1</v>
      </c>
      <c r="AJ1214" s="126"/>
      <c r="AK1214" s="126"/>
      <c r="AL1214" s="126"/>
      <c r="AM1214" s="126"/>
      <c r="AN1214" s="126"/>
      <c r="AO1214" s="126"/>
      <c r="AP1214" s="126"/>
      <c r="AQ1214" s="126"/>
      <c r="AR1214" s="126"/>
      <c r="AS1214" s="126"/>
      <c r="AT1214" s="126"/>
      <c r="AU1214" s="126"/>
      <c r="AV1214" s="126"/>
      <c r="AW1214" s="126"/>
      <c r="AX1214" s="126"/>
      <c r="AY1214" s="126"/>
      <c r="AZ1214" s="126"/>
      <c r="BA1214" s="126"/>
      <c r="BB1214" s="126"/>
      <c r="BC1214" s="126"/>
      <c r="BD1214" s="126"/>
      <c r="BE1214" s="126"/>
      <c r="BF1214" s="126"/>
      <c r="BG1214" s="126"/>
      <c r="BH1214" s="126"/>
      <c r="BI1214" s="126"/>
      <c r="BJ1214" s="126"/>
      <c r="BK1214" s="126"/>
      <c r="BL1214" s="126"/>
      <c r="BM1214" s="126"/>
      <c r="BN1214" s="126"/>
      <c r="BO1214" s="126"/>
      <c r="BP1214" s="126"/>
      <c r="BQ1214" s="126"/>
      <c r="BR1214" s="126">
        <v>5</v>
      </c>
      <c r="BS1214" s="126">
        <v>5</v>
      </c>
      <c r="BT1214" s="126">
        <v>5</v>
      </c>
      <c r="BU1214" s="126"/>
      <c r="BV1214" s="126">
        <v>1</v>
      </c>
      <c r="BW1214" s="126">
        <v>1</v>
      </c>
      <c r="BX1214" s="126">
        <v>1</v>
      </c>
      <c r="BY1214" s="126">
        <v>0</v>
      </c>
      <c r="BZ1214" s="126">
        <v>4</v>
      </c>
      <c r="CA1214" s="126">
        <v>1</v>
      </c>
      <c r="CB1214" s="126"/>
      <c r="CC1214" s="126"/>
      <c r="CD1214" s="126"/>
      <c r="CE1214" s="126"/>
    </row>
    <row r="1215" spans="1:83" ht="11.25" customHeight="1" x14ac:dyDescent="0.2">
      <c r="A1215" s="126" t="s">
        <v>6380</v>
      </c>
      <c r="B1215" s="20">
        <v>273</v>
      </c>
      <c r="C1215" s="20" t="str">
        <f>VLOOKUP(File2Modul(A1215),ModulVerantwortung,2,FALSE)</f>
        <v>winkho06</v>
      </c>
      <c r="D1215" s="20"/>
      <c r="E1215" s="109" t="s">
        <v>4321</v>
      </c>
      <c r="F1215" s="126">
        <v>1</v>
      </c>
      <c r="G1215" s="126">
        <v>0</v>
      </c>
      <c r="H1215" s="126">
        <v>0</v>
      </c>
      <c r="I1215" s="126">
        <v>1</v>
      </c>
      <c r="J1215" s="126">
        <v>0</v>
      </c>
      <c r="K1215" s="126">
        <v>0</v>
      </c>
      <c r="L1215" s="126">
        <v>0</v>
      </c>
      <c r="M1215" s="143"/>
      <c r="N1215" s="126">
        <v>4</v>
      </c>
      <c r="O1215" s="126"/>
      <c r="Q1215" s="126">
        <v>0</v>
      </c>
      <c r="R1215" s="126"/>
      <c r="S1215" s="126"/>
      <c r="T1215" s="126"/>
      <c r="U1215" s="126">
        <v>4</v>
      </c>
      <c r="V1215" s="126" t="s">
        <v>3507</v>
      </c>
      <c r="W1215" s="126">
        <v>0</v>
      </c>
      <c r="X1215" s="126">
        <v>1</v>
      </c>
      <c r="Y1215" s="126">
        <v>4</v>
      </c>
      <c r="Z1215" s="126">
        <v>0</v>
      </c>
      <c r="AA1215" s="126">
        <v>0</v>
      </c>
      <c r="AB1215" s="126">
        <v>0</v>
      </c>
      <c r="AC1215" s="126">
        <v>0</v>
      </c>
      <c r="AD1215" s="126">
        <v>0</v>
      </c>
      <c r="AE1215" s="126">
        <v>0</v>
      </c>
      <c r="AF1215" s="126">
        <v>0.25</v>
      </c>
      <c r="AG1215" s="126">
        <v>0</v>
      </c>
      <c r="AH1215" s="126">
        <v>0</v>
      </c>
      <c r="AI1215" s="126">
        <v>1</v>
      </c>
      <c r="AJ1215" s="126"/>
      <c r="AK1215" s="126"/>
      <c r="AL1215" s="126"/>
      <c r="AM1215" s="126"/>
      <c r="AN1215" s="126"/>
      <c r="AO1215" s="126"/>
      <c r="AP1215" s="126"/>
      <c r="AQ1215" s="126"/>
      <c r="AR1215" s="126"/>
      <c r="AS1215" s="126"/>
      <c r="AT1215" s="126"/>
      <c r="AU1215" s="126"/>
      <c r="AV1215" s="126"/>
      <c r="AW1215" s="126"/>
      <c r="AX1215" s="126"/>
      <c r="AY1215" s="126"/>
      <c r="AZ1215" s="126"/>
      <c r="BA1215" s="126"/>
      <c r="BB1215" s="126"/>
      <c r="BC1215" s="126"/>
      <c r="BD1215" s="126"/>
      <c r="BE1215" s="126"/>
      <c r="BF1215" s="126"/>
      <c r="BG1215" s="126"/>
      <c r="BH1215" s="126"/>
      <c r="BI1215" s="126"/>
      <c r="BJ1215" s="126"/>
      <c r="BK1215" s="126"/>
      <c r="BL1215" s="126"/>
      <c r="BM1215" s="126"/>
      <c r="BN1215" s="126"/>
      <c r="BO1215" s="126"/>
      <c r="BP1215" s="126"/>
      <c r="BQ1215" s="126"/>
      <c r="BR1215" s="126">
        <v>4</v>
      </c>
      <c r="BS1215" s="126">
        <v>4</v>
      </c>
      <c r="BT1215" s="126">
        <v>4</v>
      </c>
      <c r="BU1215" s="126"/>
      <c r="BV1215" s="126">
        <v>4</v>
      </c>
      <c r="BW1215" s="126">
        <v>4</v>
      </c>
      <c r="BX1215" s="126">
        <v>1</v>
      </c>
      <c r="BY1215" s="126">
        <v>0</v>
      </c>
      <c r="BZ1215" s="126">
        <v>10</v>
      </c>
      <c r="CA1215" s="126">
        <v>8</v>
      </c>
      <c r="CB1215" s="126"/>
      <c r="CC1215" s="126"/>
      <c r="CD1215" s="126"/>
      <c r="CE1215" s="126"/>
    </row>
    <row r="1216" spans="1:83" ht="11.25" customHeight="1" x14ac:dyDescent="0.2">
      <c r="A1216" s="126" t="s">
        <v>6380</v>
      </c>
      <c r="B1216" s="20">
        <v>291</v>
      </c>
      <c r="C1216" s="20" t="str">
        <f>VLOOKUP(File2Modul(A1216),ModulVerantwortung,2,FALSE)</f>
        <v>winkho06</v>
      </c>
      <c r="D1216" s="20"/>
      <c r="E1216" s="109" t="s">
        <v>4322</v>
      </c>
      <c r="F1216" s="126">
        <v>1</v>
      </c>
      <c r="G1216" s="126">
        <v>0</v>
      </c>
      <c r="H1216" s="126">
        <v>0</v>
      </c>
      <c r="I1216" s="126">
        <v>1</v>
      </c>
      <c r="J1216" s="126">
        <v>0</v>
      </c>
      <c r="K1216" s="126">
        <v>0</v>
      </c>
      <c r="L1216" s="126">
        <v>0</v>
      </c>
      <c r="M1216" s="143"/>
      <c r="N1216" s="126">
        <v>2</v>
      </c>
      <c r="O1216" s="126"/>
      <c r="Q1216" s="126">
        <v>0</v>
      </c>
      <c r="R1216" s="126"/>
      <c r="S1216" s="126"/>
      <c r="T1216" s="126"/>
      <c r="U1216" s="126">
        <v>2</v>
      </c>
      <c r="V1216" s="126" t="s">
        <v>3507</v>
      </c>
      <c r="W1216" s="126">
        <v>0</v>
      </c>
      <c r="X1216" s="126">
        <v>1</v>
      </c>
      <c r="Y1216" s="126">
        <v>2</v>
      </c>
      <c r="Z1216" s="126">
        <v>0</v>
      </c>
      <c r="AA1216" s="126">
        <v>0</v>
      </c>
      <c r="AB1216" s="126">
        <v>0</v>
      </c>
      <c r="AC1216" s="126">
        <v>0</v>
      </c>
      <c r="AD1216" s="126">
        <v>0</v>
      </c>
      <c r="AE1216" s="126">
        <v>0</v>
      </c>
      <c r="AF1216" s="126">
        <v>0.5</v>
      </c>
      <c r="AG1216" s="126">
        <v>0</v>
      </c>
      <c r="AH1216" s="126">
        <v>0</v>
      </c>
      <c r="AI1216" s="126">
        <v>1</v>
      </c>
      <c r="AJ1216" s="126"/>
      <c r="AK1216" s="126"/>
      <c r="AL1216" s="126"/>
      <c r="AM1216" s="126"/>
      <c r="AN1216" s="126"/>
      <c r="AO1216" s="126"/>
      <c r="AP1216" s="126"/>
      <c r="AQ1216" s="126"/>
      <c r="AR1216" s="126"/>
      <c r="AS1216" s="126"/>
      <c r="AT1216" s="126"/>
      <c r="AU1216" s="126"/>
      <c r="AV1216" s="126"/>
      <c r="AW1216" s="126"/>
      <c r="AX1216" s="126"/>
      <c r="AY1216" s="126"/>
      <c r="AZ1216" s="126"/>
      <c r="BA1216" s="126"/>
      <c r="BB1216" s="126"/>
      <c r="BC1216" s="126"/>
      <c r="BD1216" s="126"/>
      <c r="BE1216" s="126"/>
      <c r="BF1216" s="126"/>
      <c r="BG1216" s="126"/>
      <c r="BH1216" s="126"/>
      <c r="BI1216" s="126"/>
      <c r="BJ1216" s="126"/>
      <c r="BK1216" s="126"/>
      <c r="BL1216" s="126"/>
      <c r="BM1216" s="126"/>
      <c r="BN1216" s="126"/>
      <c r="BO1216" s="126"/>
      <c r="BP1216" s="126"/>
      <c r="BQ1216" s="126"/>
      <c r="BR1216" s="126">
        <v>5</v>
      </c>
      <c r="BS1216" s="126">
        <v>5</v>
      </c>
      <c r="BT1216" s="126">
        <v>5</v>
      </c>
      <c r="BU1216" s="126"/>
      <c r="BV1216" s="126">
        <v>2</v>
      </c>
      <c r="BW1216" s="126">
        <v>2</v>
      </c>
      <c r="BX1216" s="126">
        <v>1</v>
      </c>
      <c r="BY1216" s="126">
        <v>0</v>
      </c>
      <c r="BZ1216" s="126">
        <v>6</v>
      </c>
      <c r="CA1216" s="126">
        <v>4</v>
      </c>
      <c r="CB1216" s="126"/>
      <c r="CC1216" s="126"/>
      <c r="CD1216" s="126"/>
      <c r="CE1216" s="126"/>
    </row>
    <row r="1217" spans="1:83" ht="11.25" customHeight="1" x14ac:dyDescent="0.2">
      <c r="A1217" s="126" t="s">
        <v>6380</v>
      </c>
      <c r="B1217" s="20">
        <v>0</v>
      </c>
      <c r="C1217" s="20" t="str">
        <f>VLOOKUP(File2Modul(A1217),ModulVerantwortung,2,FALSE)</f>
        <v>winkho06</v>
      </c>
      <c r="D1217" s="20"/>
      <c r="E1217" s="109" t="s">
        <v>6380</v>
      </c>
      <c r="F1217" s="126"/>
      <c r="G1217" s="126"/>
      <c r="H1217" s="126"/>
      <c r="I1217" s="126"/>
      <c r="J1217" s="126"/>
      <c r="K1217" s="126"/>
      <c r="L1217" s="126"/>
      <c r="M1217" s="143"/>
      <c r="N1217" s="126"/>
      <c r="O1217" s="126">
        <f>IF(ISNUMBER(T1217),IF(T1217&lt;&gt;0,S1217/T1217,O$23),"")</f>
        <v>1.0256410256410255</v>
      </c>
      <c r="P1217">
        <f>IF(AND(ISNUMBER(AQ1217),ISNUMBER(AR1217)),IF(OR(AQ1217&lt;&gt;0,AR1217&lt;&gt;0),(T1217+BG1217)/(AQ1217+AR1217),P$23),"")</f>
        <v>12048193.240963856</v>
      </c>
      <c r="Q1217" s="126"/>
      <c r="R1217" s="126"/>
      <c r="S1217" s="126">
        <v>40</v>
      </c>
      <c r="T1217" s="126">
        <v>39</v>
      </c>
      <c r="U1217" s="126"/>
      <c r="V1217" s="126"/>
      <c r="W1217" s="126"/>
      <c r="X1217" s="126"/>
      <c r="Y1217" s="126"/>
      <c r="Z1217" s="126"/>
      <c r="AA1217" s="126"/>
      <c r="AB1217" s="126"/>
      <c r="AC1217" s="126"/>
      <c r="AD1217" s="126"/>
      <c r="AE1217" s="126"/>
      <c r="AF1217" s="126"/>
      <c r="AG1217" s="126"/>
      <c r="AH1217" s="126"/>
      <c r="AI1217" s="126"/>
      <c r="AJ1217" s="126" t="s">
        <v>3502</v>
      </c>
      <c r="AK1217" s="126">
        <v>4</v>
      </c>
      <c r="AL1217" s="126">
        <v>1</v>
      </c>
      <c r="AM1217" s="126">
        <v>6</v>
      </c>
      <c r="AN1217" s="126">
        <v>5</v>
      </c>
      <c r="AO1217" s="126" t="s">
        <v>3503</v>
      </c>
      <c r="AP1217" s="126">
        <v>45</v>
      </c>
      <c r="AQ1217" s="126">
        <v>31</v>
      </c>
      <c r="AR1217" s="126">
        <v>52</v>
      </c>
      <c r="AS1217" s="126">
        <v>1000000000</v>
      </c>
      <c r="AT1217" s="126">
        <v>415</v>
      </c>
      <c r="AU1217" s="126">
        <v>450</v>
      </c>
      <c r="AV1217" s="126">
        <v>1560</v>
      </c>
      <c r="AW1217" s="126">
        <v>24419293.75</v>
      </c>
      <c r="AX1217" s="126">
        <v>1000000000</v>
      </c>
      <c r="AY1217" s="126">
        <v>1000000000</v>
      </c>
      <c r="AZ1217" s="126">
        <v>25945660091765</v>
      </c>
      <c r="BA1217" s="126">
        <v>0.03</v>
      </c>
      <c r="BB1217" s="126">
        <v>100</v>
      </c>
      <c r="BC1217" s="126">
        <v>289386248</v>
      </c>
      <c r="BD1217" s="126">
        <v>295</v>
      </c>
      <c r="BE1217" s="126">
        <v>101</v>
      </c>
      <c r="BF1217" s="126">
        <v>162</v>
      </c>
      <c r="BG1217" s="126">
        <v>1000000000</v>
      </c>
      <c r="BH1217" s="126">
        <v>28</v>
      </c>
      <c r="BI1217" s="126" t="s">
        <v>3504</v>
      </c>
      <c r="BJ1217" s="126">
        <v>0.66600000000000004</v>
      </c>
      <c r="BK1217" s="126">
        <v>0.76400000000000001</v>
      </c>
      <c r="BL1217" s="126">
        <v>0.83199999999999996</v>
      </c>
      <c r="BM1217" s="126">
        <v>2.1419999999999999</v>
      </c>
      <c r="BN1217" s="126">
        <v>2.2759999999999998</v>
      </c>
      <c r="BO1217" s="126">
        <v>2.3570000000000002</v>
      </c>
      <c r="BP1217" s="126" t="s">
        <v>3505</v>
      </c>
      <c r="BQ1217" s="126">
        <v>1.3080000000000001</v>
      </c>
      <c r="BR1217" s="126"/>
      <c r="BS1217" s="126"/>
      <c r="BT1217" s="126"/>
      <c r="BU1217" s="126"/>
      <c r="BV1217" s="126"/>
      <c r="BW1217" s="126"/>
      <c r="BX1217" s="126"/>
      <c r="BY1217" s="126"/>
      <c r="BZ1217" s="126"/>
      <c r="CA1217" s="126"/>
      <c r="CB1217" s="126"/>
      <c r="CC1217" s="126"/>
      <c r="CD1217" s="126"/>
      <c r="CE1217" s="126"/>
    </row>
    <row r="1218" spans="1:83" ht="11.25" customHeight="1" x14ac:dyDescent="0.2">
      <c r="A1218" s="126" t="s">
        <v>6381</v>
      </c>
      <c r="B1218" s="20">
        <v>1616</v>
      </c>
      <c r="C1218" s="20" t="str">
        <f>VLOOKUP(File2Modul(A1218),ModulVerantwortung,2,FALSE)</f>
        <v>winkho06</v>
      </c>
      <c r="D1218" s="20"/>
      <c r="E1218" s="109" t="s">
        <v>4323</v>
      </c>
      <c r="F1218" s="126">
        <v>2</v>
      </c>
      <c r="G1218" s="126">
        <v>1</v>
      </c>
      <c r="H1218" s="126">
        <v>0</v>
      </c>
      <c r="I1218" s="126">
        <v>2</v>
      </c>
      <c r="J1218" s="126">
        <v>0</v>
      </c>
      <c r="K1218" s="126">
        <v>2</v>
      </c>
      <c r="L1218" s="126">
        <v>0</v>
      </c>
      <c r="M1218" s="143"/>
      <c r="N1218" s="126">
        <v>2</v>
      </c>
      <c r="O1218" s="126"/>
      <c r="Q1218" s="126">
        <v>7</v>
      </c>
      <c r="R1218" s="126"/>
      <c r="S1218" s="126"/>
      <c r="T1218" s="126"/>
      <c r="U1218" s="126">
        <v>3</v>
      </c>
      <c r="V1218" s="126" t="s">
        <v>3513</v>
      </c>
      <c r="W1218" s="126">
        <v>0</v>
      </c>
      <c r="X1218" s="126">
        <v>2</v>
      </c>
      <c r="Y1218" s="126">
        <v>11</v>
      </c>
      <c r="Z1218" s="126">
        <v>0</v>
      </c>
      <c r="AA1218" s="126">
        <v>0</v>
      </c>
      <c r="AB1218" s="126">
        <v>0</v>
      </c>
      <c r="AC1218" s="126">
        <v>0</v>
      </c>
      <c r="AD1218" s="126">
        <v>0</v>
      </c>
      <c r="AE1218" s="126">
        <v>0</v>
      </c>
      <c r="AF1218" s="126">
        <v>0.67</v>
      </c>
      <c r="AG1218" s="126">
        <v>0</v>
      </c>
      <c r="AH1218" s="126">
        <v>0</v>
      </c>
      <c r="AI1218" s="126">
        <v>1</v>
      </c>
      <c r="AJ1218" s="126"/>
      <c r="AK1218" s="126"/>
      <c r="AL1218" s="126"/>
      <c r="AM1218" s="126"/>
      <c r="AN1218" s="126"/>
      <c r="AO1218" s="126"/>
      <c r="AP1218" s="126"/>
      <c r="AQ1218" s="126"/>
      <c r="AR1218" s="126"/>
      <c r="AS1218" s="126"/>
      <c r="AT1218" s="126"/>
      <c r="AU1218" s="126"/>
      <c r="AV1218" s="126"/>
      <c r="AW1218" s="126"/>
      <c r="AX1218" s="126"/>
      <c r="AY1218" s="126"/>
      <c r="AZ1218" s="126"/>
      <c r="BA1218" s="126"/>
      <c r="BB1218" s="126"/>
      <c r="BC1218" s="126"/>
      <c r="BD1218" s="126"/>
      <c r="BE1218" s="126"/>
      <c r="BF1218" s="126"/>
      <c r="BG1218" s="126"/>
      <c r="BH1218" s="126"/>
      <c r="BI1218" s="126"/>
      <c r="BJ1218" s="126"/>
      <c r="BK1218" s="126"/>
      <c r="BL1218" s="126"/>
      <c r="BM1218" s="126"/>
      <c r="BN1218" s="126"/>
      <c r="BO1218" s="126"/>
      <c r="BP1218" s="126"/>
      <c r="BQ1218" s="126"/>
      <c r="BR1218" s="126">
        <v>5</v>
      </c>
      <c r="BS1218" s="126">
        <v>11</v>
      </c>
      <c r="BT1218" s="126">
        <v>11</v>
      </c>
      <c r="BU1218" s="126"/>
      <c r="BV1218" s="126">
        <v>4</v>
      </c>
      <c r="BW1218" s="126">
        <v>2</v>
      </c>
      <c r="BX1218" s="126">
        <v>1</v>
      </c>
      <c r="BY1218" s="126">
        <v>0</v>
      </c>
      <c r="BZ1218" s="126">
        <v>16</v>
      </c>
      <c r="CA1218" s="126">
        <v>6</v>
      </c>
      <c r="CB1218" s="126"/>
      <c r="CC1218" s="126"/>
      <c r="CD1218" s="126"/>
      <c r="CE1218" s="126"/>
    </row>
    <row r="1219" spans="1:83" ht="11.25" customHeight="1" x14ac:dyDescent="0.2">
      <c r="A1219" s="126" t="s">
        <v>6381</v>
      </c>
      <c r="B1219" s="20">
        <v>1644</v>
      </c>
      <c r="C1219" s="20" t="str">
        <f>VLOOKUP(File2Modul(A1219),ModulVerantwortung,2,FALSE)</f>
        <v>winkho06</v>
      </c>
      <c r="D1219" s="20"/>
      <c r="E1219" s="109" t="s">
        <v>4324</v>
      </c>
      <c r="F1219" s="126">
        <v>2</v>
      </c>
      <c r="G1219" s="126">
        <v>1</v>
      </c>
      <c r="H1219" s="126">
        <v>0</v>
      </c>
      <c r="I1219" s="126">
        <v>2</v>
      </c>
      <c r="J1219" s="126">
        <v>0</v>
      </c>
      <c r="K1219" s="126">
        <v>0</v>
      </c>
      <c r="L1219" s="126">
        <v>1</v>
      </c>
      <c r="M1219" s="143" t="s">
        <v>6382</v>
      </c>
      <c r="N1219" s="126">
        <v>4</v>
      </c>
      <c r="O1219" s="126"/>
      <c r="Q1219" s="126">
        <v>0</v>
      </c>
      <c r="R1219" s="126"/>
      <c r="S1219" s="126"/>
      <c r="T1219" s="126"/>
      <c r="U1219" s="126">
        <v>5</v>
      </c>
      <c r="V1219" s="126" t="s">
        <v>3513</v>
      </c>
      <c r="W1219" s="126">
        <v>1</v>
      </c>
      <c r="X1219" s="126">
        <v>3</v>
      </c>
      <c r="Y1219" s="126">
        <v>13</v>
      </c>
      <c r="Z1219" s="126">
        <v>0</v>
      </c>
      <c r="AA1219" s="126">
        <v>0</v>
      </c>
      <c r="AB1219" s="126">
        <v>0</v>
      </c>
      <c r="AC1219" s="126">
        <v>0</v>
      </c>
      <c r="AD1219" s="126">
        <v>0</v>
      </c>
      <c r="AE1219" s="126">
        <v>1</v>
      </c>
      <c r="AF1219" s="126">
        <v>0.4</v>
      </c>
      <c r="AG1219" s="126">
        <v>0</v>
      </c>
      <c r="AH1219" s="126">
        <v>0</v>
      </c>
      <c r="AI1219" s="126">
        <v>1</v>
      </c>
      <c r="AJ1219" s="126"/>
      <c r="AK1219" s="126"/>
      <c r="AL1219" s="126"/>
      <c r="AM1219" s="126"/>
      <c r="AN1219" s="126"/>
      <c r="AO1219" s="126"/>
      <c r="AP1219" s="126"/>
      <c r="AQ1219" s="126"/>
      <c r="AR1219" s="126"/>
      <c r="AS1219" s="126"/>
      <c r="AT1219" s="126"/>
      <c r="AU1219" s="126"/>
      <c r="AV1219" s="126"/>
      <c r="AW1219" s="126"/>
      <c r="AX1219" s="126"/>
      <c r="AY1219" s="126"/>
      <c r="AZ1219" s="126"/>
      <c r="BA1219" s="126"/>
      <c r="BB1219" s="126"/>
      <c r="BC1219" s="126"/>
      <c r="BD1219" s="126"/>
      <c r="BE1219" s="126"/>
      <c r="BF1219" s="126"/>
      <c r="BG1219" s="126"/>
      <c r="BH1219" s="126"/>
      <c r="BI1219" s="126"/>
      <c r="BJ1219" s="126"/>
      <c r="BK1219" s="126"/>
      <c r="BL1219" s="126"/>
      <c r="BM1219" s="126"/>
      <c r="BN1219" s="126"/>
      <c r="BO1219" s="126"/>
      <c r="BP1219" s="126"/>
      <c r="BQ1219" s="126"/>
      <c r="BR1219" s="126">
        <v>6</v>
      </c>
      <c r="BS1219" s="126">
        <v>8</v>
      </c>
      <c r="BT1219" s="126">
        <v>8</v>
      </c>
      <c r="BU1219" s="126"/>
      <c r="BV1219" s="126">
        <v>5</v>
      </c>
      <c r="BW1219" s="126">
        <v>4</v>
      </c>
      <c r="BX1219" s="126">
        <v>1</v>
      </c>
      <c r="BY1219" s="126">
        <v>0</v>
      </c>
      <c r="BZ1219" s="126">
        <v>22</v>
      </c>
      <c r="CA1219" s="126">
        <v>11</v>
      </c>
      <c r="CB1219" s="126"/>
      <c r="CC1219" s="126"/>
      <c r="CD1219" s="126"/>
      <c r="CE1219" s="126"/>
    </row>
    <row r="1220" spans="1:83" ht="11.25" customHeight="1" x14ac:dyDescent="0.2">
      <c r="A1220" s="126" t="s">
        <v>6381</v>
      </c>
      <c r="B1220" s="20">
        <v>1671</v>
      </c>
      <c r="C1220" s="20" t="str">
        <f>VLOOKUP(File2Modul(A1220),ModulVerantwortung,2,FALSE)</f>
        <v>winkho06</v>
      </c>
      <c r="D1220" s="20"/>
      <c r="E1220" s="109" t="s">
        <v>6383</v>
      </c>
      <c r="F1220" s="126">
        <v>2</v>
      </c>
      <c r="G1220" s="126">
        <v>1</v>
      </c>
      <c r="H1220" s="126">
        <v>0</v>
      </c>
      <c r="I1220" s="126">
        <v>2</v>
      </c>
      <c r="J1220" s="126">
        <v>1</v>
      </c>
      <c r="K1220" s="126">
        <v>0</v>
      </c>
      <c r="L1220" s="126">
        <v>0</v>
      </c>
      <c r="M1220" s="143"/>
      <c r="N1220" s="126">
        <v>11</v>
      </c>
      <c r="O1220" s="126"/>
      <c r="Q1220" s="126">
        <v>2</v>
      </c>
      <c r="R1220" s="126"/>
      <c r="S1220" s="126"/>
      <c r="T1220" s="126"/>
      <c r="U1220" s="126">
        <v>12</v>
      </c>
      <c r="V1220" s="126" t="s">
        <v>3513</v>
      </c>
      <c r="W1220" s="126">
        <v>0</v>
      </c>
      <c r="X1220" s="126">
        <v>2</v>
      </c>
      <c r="Y1220" s="126">
        <v>21</v>
      </c>
      <c r="Z1220" s="126">
        <v>0</v>
      </c>
      <c r="AA1220" s="126">
        <v>0</v>
      </c>
      <c r="AB1220" s="126">
        <v>0</v>
      </c>
      <c r="AC1220" s="126">
        <v>0</v>
      </c>
      <c r="AD1220" s="126">
        <v>0</v>
      </c>
      <c r="AE1220" s="126">
        <v>1</v>
      </c>
      <c r="AF1220" s="126">
        <v>0.17</v>
      </c>
      <c r="AG1220" s="126">
        <v>0</v>
      </c>
      <c r="AH1220" s="126">
        <v>0</v>
      </c>
      <c r="AI1220" s="126">
        <v>1</v>
      </c>
      <c r="AJ1220" s="126"/>
      <c r="AK1220" s="126"/>
      <c r="AL1220" s="126"/>
      <c r="AM1220" s="126"/>
      <c r="AN1220" s="126"/>
      <c r="AO1220" s="126"/>
      <c r="AP1220" s="126"/>
      <c r="AQ1220" s="126"/>
      <c r="AR1220" s="126"/>
      <c r="AS1220" s="126"/>
      <c r="AT1220" s="126"/>
      <c r="AU1220" s="126"/>
      <c r="AV1220" s="126"/>
      <c r="AW1220" s="126"/>
      <c r="AX1220" s="126"/>
      <c r="AY1220" s="126"/>
      <c r="AZ1220" s="126"/>
      <c r="BA1220" s="126"/>
      <c r="BB1220" s="126"/>
      <c r="BC1220" s="126"/>
      <c r="BD1220" s="126"/>
      <c r="BE1220" s="126"/>
      <c r="BF1220" s="126"/>
      <c r="BG1220" s="126"/>
      <c r="BH1220" s="126"/>
      <c r="BI1220" s="126"/>
      <c r="BJ1220" s="126"/>
      <c r="BK1220" s="126"/>
      <c r="BL1220" s="126"/>
      <c r="BM1220" s="126"/>
      <c r="BN1220" s="126"/>
      <c r="BO1220" s="126"/>
      <c r="BP1220" s="126"/>
      <c r="BQ1220" s="126"/>
      <c r="BR1220" s="126">
        <v>8</v>
      </c>
      <c r="BS1220" s="126">
        <v>9</v>
      </c>
      <c r="BT1220" s="126">
        <v>10</v>
      </c>
      <c r="BU1220" s="126"/>
      <c r="BV1220" s="126">
        <v>13</v>
      </c>
      <c r="BW1220" s="126">
        <v>12</v>
      </c>
      <c r="BX1220" s="126">
        <v>1</v>
      </c>
      <c r="BY1220" s="126">
        <v>0</v>
      </c>
      <c r="BZ1220" s="126">
        <v>67</v>
      </c>
      <c r="CA1220" s="126">
        <v>48</v>
      </c>
      <c r="CB1220" s="126"/>
      <c r="CC1220" s="126"/>
      <c r="CD1220" s="126"/>
      <c r="CE1220" s="126"/>
    </row>
    <row r="1221" spans="1:83" ht="11.25" customHeight="1" x14ac:dyDescent="0.2">
      <c r="A1221" s="126" t="s">
        <v>6381</v>
      </c>
      <c r="B1221" s="20">
        <v>1702</v>
      </c>
      <c r="C1221" s="20" t="str">
        <f>VLOOKUP(File2Modul(A1221),ModulVerantwortung,2,FALSE)</f>
        <v>winkho06</v>
      </c>
      <c r="D1221" s="20"/>
      <c r="E1221" s="109" t="s">
        <v>4053</v>
      </c>
      <c r="F1221" s="126">
        <v>5</v>
      </c>
      <c r="G1221" s="126">
        <v>1</v>
      </c>
      <c r="H1221" s="126">
        <v>0</v>
      </c>
      <c r="I1221" s="126">
        <v>5</v>
      </c>
      <c r="J1221" s="126">
        <v>1</v>
      </c>
      <c r="K1221" s="126">
        <v>0</v>
      </c>
      <c r="L1221" s="126">
        <v>4</v>
      </c>
      <c r="M1221" s="143" t="s">
        <v>6384</v>
      </c>
      <c r="N1221" s="126">
        <v>11</v>
      </c>
      <c r="O1221" s="126"/>
      <c r="Q1221" s="126">
        <v>2</v>
      </c>
      <c r="R1221" s="126"/>
      <c r="S1221" s="126"/>
      <c r="T1221" s="126"/>
      <c r="U1221" s="126">
        <v>17</v>
      </c>
      <c r="V1221" s="126" t="s">
        <v>3729</v>
      </c>
      <c r="W1221" s="126">
        <v>4</v>
      </c>
      <c r="X1221" s="126">
        <v>9</v>
      </c>
      <c r="Y1221" s="126">
        <v>33</v>
      </c>
      <c r="Z1221" s="126">
        <v>0</v>
      </c>
      <c r="AA1221" s="126">
        <v>0</v>
      </c>
      <c r="AB1221" s="126">
        <v>0</v>
      </c>
      <c r="AC1221" s="126">
        <v>0</v>
      </c>
      <c r="AD1221" s="126">
        <v>0</v>
      </c>
      <c r="AE1221" s="126">
        <v>1</v>
      </c>
      <c r="AF1221" s="126">
        <v>0.28999999999999998</v>
      </c>
      <c r="AG1221" s="126">
        <v>1</v>
      </c>
      <c r="AH1221" s="126">
        <v>0</v>
      </c>
      <c r="AI1221" s="126">
        <v>1</v>
      </c>
      <c r="AJ1221" s="126"/>
      <c r="AK1221" s="126"/>
      <c r="AL1221" s="126"/>
      <c r="AM1221" s="126"/>
      <c r="AN1221" s="126"/>
      <c r="AO1221" s="126"/>
      <c r="AP1221" s="126"/>
      <c r="AQ1221" s="126"/>
      <c r="AR1221" s="126"/>
      <c r="AS1221" s="126"/>
      <c r="AT1221" s="126"/>
      <c r="AU1221" s="126"/>
      <c r="AV1221" s="126"/>
      <c r="AW1221" s="126"/>
      <c r="AX1221" s="126"/>
      <c r="AY1221" s="126"/>
      <c r="AZ1221" s="126"/>
      <c r="BA1221" s="126"/>
      <c r="BB1221" s="126"/>
      <c r="BC1221" s="126"/>
      <c r="BD1221" s="126"/>
      <c r="BE1221" s="126"/>
      <c r="BF1221" s="126"/>
      <c r="BG1221" s="126"/>
      <c r="BH1221" s="126"/>
      <c r="BI1221" s="126"/>
      <c r="BJ1221" s="126"/>
      <c r="BK1221" s="126"/>
      <c r="BL1221" s="126"/>
      <c r="BM1221" s="126"/>
      <c r="BN1221" s="126"/>
      <c r="BO1221" s="126"/>
      <c r="BP1221" s="126"/>
      <c r="BQ1221" s="126"/>
      <c r="BR1221" s="126">
        <v>3</v>
      </c>
      <c r="BS1221" s="126">
        <v>7</v>
      </c>
      <c r="BT1221" s="126">
        <v>8</v>
      </c>
      <c r="BU1221" s="126"/>
      <c r="BV1221" s="126">
        <v>23</v>
      </c>
      <c r="BW1221" s="126">
        <v>12</v>
      </c>
      <c r="BX1221" s="126">
        <v>1</v>
      </c>
      <c r="BY1221" s="126">
        <v>0</v>
      </c>
      <c r="BZ1221" s="126">
        <v>68</v>
      </c>
      <c r="CA1221" s="126">
        <v>23</v>
      </c>
      <c r="CB1221" s="126"/>
      <c r="CC1221" s="126"/>
      <c r="CD1221" s="126"/>
      <c r="CE1221" s="126"/>
    </row>
    <row r="1222" spans="1:83" ht="11.25" customHeight="1" x14ac:dyDescent="0.2">
      <c r="A1222" s="126" t="s">
        <v>6381</v>
      </c>
      <c r="B1222" s="20">
        <v>1749</v>
      </c>
      <c r="C1222" s="20" t="str">
        <f>VLOOKUP(File2Modul(A1222),ModulVerantwortung,2,FALSE)</f>
        <v>winkho06</v>
      </c>
      <c r="D1222" s="20"/>
      <c r="E1222" s="109" t="s">
        <v>4325</v>
      </c>
      <c r="F1222" s="126">
        <v>8</v>
      </c>
      <c r="G1222" s="126">
        <v>2</v>
      </c>
      <c r="H1222" s="126">
        <v>0</v>
      </c>
      <c r="I1222" s="126">
        <v>9</v>
      </c>
      <c r="J1222" s="126">
        <v>0</v>
      </c>
      <c r="K1222" s="126">
        <v>0</v>
      </c>
      <c r="L1222" s="126">
        <v>3</v>
      </c>
      <c r="M1222" s="143" t="s">
        <v>6385</v>
      </c>
      <c r="N1222" s="126">
        <v>19</v>
      </c>
      <c r="O1222" s="126"/>
      <c r="Q1222" s="126">
        <v>0</v>
      </c>
      <c r="R1222" s="126"/>
      <c r="S1222" s="126"/>
      <c r="T1222" s="126"/>
      <c r="U1222" s="126">
        <v>27</v>
      </c>
      <c r="V1222" s="126" t="s">
        <v>3752</v>
      </c>
      <c r="W1222" s="126">
        <v>3</v>
      </c>
      <c r="X1222" s="126">
        <v>11</v>
      </c>
      <c r="Y1222" s="126">
        <v>72</v>
      </c>
      <c r="Z1222" s="126">
        <v>0</v>
      </c>
      <c r="AA1222" s="126">
        <v>0</v>
      </c>
      <c r="AB1222" s="126">
        <v>0</v>
      </c>
      <c r="AC1222" s="126">
        <v>0</v>
      </c>
      <c r="AD1222" s="126">
        <v>0</v>
      </c>
      <c r="AE1222" s="126">
        <v>1</v>
      </c>
      <c r="AF1222" s="126">
        <v>0.33</v>
      </c>
      <c r="AG1222" s="126">
        <v>1</v>
      </c>
      <c r="AH1222" s="126">
        <v>1</v>
      </c>
      <c r="AI1222" s="126">
        <v>1</v>
      </c>
      <c r="AJ1222" s="126"/>
      <c r="AK1222" s="126"/>
      <c r="AL1222" s="126"/>
      <c r="AM1222" s="126"/>
      <c r="AN1222" s="126"/>
      <c r="AO1222" s="126"/>
      <c r="AP1222" s="126"/>
      <c r="AQ1222" s="126"/>
      <c r="AR1222" s="126"/>
      <c r="AS1222" s="126"/>
      <c r="AT1222" s="126"/>
      <c r="AU1222" s="126"/>
      <c r="AV1222" s="126"/>
      <c r="AW1222" s="126"/>
      <c r="AX1222" s="126"/>
      <c r="AY1222" s="126"/>
      <c r="AZ1222" s="126"/>
      <c r="BA1222" s="126"/>
      <c r="BB1222" s="126"/>
      <c r="BC1222" s="126"/>
      <c r="BD1222" s="126"/>
      <c r="BE1222" s="126"/>
      <c r="BF1222" s="126"/>
      <c r="BG1222" s="126"/>
      <c r="BH1222" s="126"/>
      <c r="BI1222" s="126"/>
      <c r="BJ1222" s="126"/>
      <c r="BK1222" s="126"/>
      <c r="BL1222" s="126"/>
      <c r="BM1222" s="126"/>
      <c r="BN1222" s="126"/>
      <c r="BO1222" s="126"/>
      <c r="BP1222" s="126"/>
      <c r="BQ1222" s="126"/>
      <c r="BR1222" s="126">
        <v>4</v>
      </c>
      <c r="BS1222" s="126">
        <v>7</v>
      </c>
      <c r="BT1222" s="126">
        <v>8</v>
      </c>
      <c r="BU1222" s="126"/>
      <c r="BV1222" s="126">
        <v>37</v>
      </c>
      <c r="BW1222" s="126">
        <v>20</v>
      </c>
      <c r="BX1222" s="126">
        <v>1</v>
      </c>
      <c r="BY1222" s="126">
        <v>0</v>
      </c>
      <c r="BZ1222" s="126">
        <v>111</v>
      </c>
      <c r="CA1222" s="126">
        <v>46</v>
      </c>
      <c r="CB1222" s="126"/>
      <c r="CC1222" s="126"/>
      <c r="CD1222" s="126"/>
      <c r="CE1222" s="126"/>
    </row>
    <row r="1223" spans="1:83" ht="11.25" customHeight="1" x14ac:dyDescent="0.2">
      <c r="A1223" s="126" t="s">
        <v>6381</v>
      </c>
      <c r="B1223" s="20">
        <v>1850</v>
      </c>
      <c r="C1223" s="20" t="str">
        <f>VLOOKUP(File2Modul(A1223),ModulVerantwortung,2,FALSE)</f>
        <v>winkho06</v>
      </c>
      <c r="D1223" s="20"/>
      <c r="E1223" s="109" t="s">
        <v>4326</v>
      </c>
      <c r="F1223" s="126">
        <v>3</v>
      </c>
      <c r="G1223" s="126">
        <v>1</v>
      </c>
      <c r="H1223" s="126">
        <v>0</v>
      </c>
      <c r="I1223" s="126">
        <v>3</v>
      </c>
      <c r="J1223" s="126">
        <v>1</v>
      </c>
      <c r="K1223" s="126">
        <v>1</v>
      </c>
      <c r="L1223" s="126">
        <v>2</v>
      </c>
      <c r="M1223" s="143" t="s">
        <v>6386</v>
      </c>
      <c r="N1223" s="126">
        <v>8</v>
      </c>
      <c r="O1223" s="126"/>
      <c r="Q1223" s="126">
        <v>0</v>
      </c>
      <c r="R1223" s="126"/>
      <c r="S1223" s="126"/>
      <c r="T1223" s="126"/>
      <c r="U1223" s="126">
        <v>12</v>
      </c>
      <c r="V1223" s="126" t="s">
        <v>3516</v>
      </c>
      <c r="W1223" s="126">
        <v>2</v>
      </c>
      <c r="X1223" s="126">
        <v>5</v>
      </c>
      <c r="Y1223" s="126">
        <v>37</v>
      </c>
      <c r="Z1223" s="126">
        <v>0</v>
      </c>
      <c r="AA1223" s="126">
        <v>0</v>
      </c>
      <c r="AB1223" s="126">
        <v>0</v>
      </c>
      <c r="AC1223" s="126">
        <v>0</v>
      </c>
      <c r="AD1223" s="126">
        <v>0</v>
      </c>
      <c r="AE1223" s="126">
        <v>1</v>
      </c>
      <c r="AF1223" s="126">
        <v>0.25</v>
      </c>
      <c r="AG1223" s="126">
        <v>0</v>
      </c>
      <c r="AH1223" s="126">
        <v>0</v>
      </c>
      <c r="AI1223" s="126">
        <v>1</v>
      </c>
      <c r="AJ1223" s="126"/>
      <c r="AK1223" s="126"/>
      <c r="AL1223" s="126"/>
      <c r="AM1223" s="126"/>
      <c r="AN1223" s="126"/>
      <c r="AO1223" s="126"/>
      <c r="AP1223" s="126"/>
      <c r="AQ1223" s="126"/>
      <c r="AR1223" s="126"/>
      <c r="AS1223" s="126"/>
      <c r="AT1223" s="126"/>
      <c r="AU1223" s="126"/>
      <c r="AV1223" s="126"/>
      <c r="AW1223" s="126"/>
      <c r="AX1223" s="126"/>
      <c r="AY1223" s="126"/>
      <c r="AZ1223" s="126"/>
      <c r="BA1223" s="126"/>
      <c r="BB1223" s="126"/>
      <c r="BC1223" s="126"/>
      <c r="BD1223" s="126"/>
      <c r="BE1223" s="126"/>
      <c r="BF1223" s="126"/>
      <c r="BG1223" s="126"/>
      <c r="BH1223" s="126"/>
      <c r="BI1223" s="126"/>
      <c r="BJ1223" s="126"/>
      <c r="BK1223" s="126"/>
      <c r="BL1223" s="126"/>
      <c r="BM1223" s="126"/>
      <c r="BN1223" s="126"/>
      <c r="BO1223" s="126"/>
      <c r="BP1223" s="126"/>
      <c r="BQ1223" s="126"/>
      <c r="BR1223" s="126">
        <v>3</v>
      </c>
      <c r="BS1223" s="126">
        <v>6</v>
      </c>
      <c r="BT1223" s="126">
        <v>7</v>
      </c>
      <c r="BU1223" s="126"/>
      <c r="BV1223" s="126">
        <v>16</v>
      </c>
      <c r="BW1223" s="126">
        <v>9</v>
      </c>
      <c r="BX1223" s="126">
        <v>1</v>
      </c>
      <c r="BY1223" s="126">
        <v>0</v>
      </c>
      <c r="BZ1223" s="126">
        <v>40</v>
      </c>
      <c r="CA1223" s="126">
        <v>16</v>
      </c>
      <c r="CB1223" s="126"/>
      <c r="CC1223" s="126"/>
      <c r="CD1223" s="126"/>
      <c r="CE1223" s="126"/>
    </row>
    <row r="1224" spans="1:83" ht="11.25" customHeight="1" x14ac:dyDescent="0.2">
      <c r="A1224" s="126" t="s">
        <v>6381</v>
      </c>
      <c r="B1224" s="20">
        <v>1902</v>
      </c>
      <c r="C1224" s="20" t="str">
        <f>VLOOKUP(File2Modul(A1224),ModulVerantwortung,2,FALSE)</f>
        <v>winkho06</v>
      </c>
      <c r="D1224" s="20"/>
      <c r="E1224" s="109" t="s">
        <v>4327</v>
      </c>
      <c r="F1224" s="126">
        <v>10</v>
      </c>
      <c r="G1224" s="126">
        <v>2</v>
      </c>
      <c r="H1224" s="126">
        <v>0</v>
      </c>
      <c r="I1224" s="126">
        <v>42</v>
      </c>
      <c r="J1224" s="126">
        <v>1</v>
      </c>
      <c r="K1224" s="126">
        <v>1</v>
      </c>
      <c r="L1224" s="126">
        <v>0</v>
      </c>
      <c r="M1224" s="143"/>
      <c r="N1224" s="126">
        <v>26</v>
      </c>
      <c r="O1224" s="126"/>
      <c r="Q1224" s="126">
        <v>1</v>
      </c>
      <c r="R1224" s="126"/>
      <c r="S1224" s="126"/>
      <c r="T1224" s="126"/>
      <c r="U1224" s="126">
        <v>36</v>
      </c>
      <c r="V1224" s="126" t="s">
        <v>3919</v>
      </c>
      <c r="W1224" s="126">
        <v>0</v>
      </c>
      <c r="X1224" s="126">
        <v>10</v>
      </c>
      <c r="Y1224" s="126">
        <v>85</v>
      </c>
      <c r="Z1224" s="126">
        <v>0</v>
      </c>
      <c r="AA1224" s="126">
        <v>0</v>
      </c>
      <c r="AB1224" s="126">
        <v>0</v>
      </c>
      <c r="AC1224" s="126">
        <v>0</v>
      </c>
      <c r="AD1224" s="126">
        <v>0</v>
      </c>
      <c r="AE1224" s="126">
        <v>1</v>
      </c>
      <c r="AF1224" s="126">
        <v>1.17</v>
      </c>
      <c r="AG1224" s="126">
        <v>2</v>
      </c>
      <c r="AH1224" s="126">
        <v>1</v>
      </c>
      <c r="AI1224" s="126">
        <v>1</v>
      </c>
      <c r="AJ1224" s="126"/>
      <c r="AK1224" s="126"/>
      <c r="AL1224" s="126"/>
      <c r="AM1224" s="126"/>
      <c r="AN1224" s="126"/>
      <c r="AO1224" s="126"/>
      <c r="AP1224" s="126"/>
      <c r="AQ1224" s="126"/>
      <c r="AR1224" s="126"/>
      <c r="AS1224" s="126"/>
      <c r="AT1224" s="126"/>
      <c r="AU1224" s="126"/>
      <c r="AV1224" s="126"/>
      <c r="AW1224" s="126"/>
      <c r="AX1224" s="126"/>
      <c r="AY1224" s="126"/>
      <c r="AZ1224" s="126"/>
      <c r="BA1224" s="126"/>
      <c r="BB1224" s="126"/>
      <c r="BC1224" s="126"/>
      <c r="BD1224" s="126"/>
      <c r="BE1224" s="126"/>
      <c r="BF1224" s="126"/>
      <c r="BG1224" s="126"/>
      <c r="BH1224" s="126"/>
      <c r="BI1224" s="126"/>
      <c r="BJ1224" s="126"/>
      <c r="BK1224" s="126"/>
      <c r="BL1224" s="126"/>
      <c r="BM1224" s="126"/>
      <c r="BN1224" s="126"/>
      <c r="BO1224" s="126"/>
      <c r="BP1224" s="126"/>
      <c r="BQ1224" s="126"/>
      <c r="BR1224" s="126">
        <v>4</v>
      </c>
      <c r="BS1224" s="126">
        <v>8</v>
      </c>
      <c r="BT1224" s="126">
        <v>8</v>
      </c>
      <c r="BU1224" s="126"/>
      <c r="BV1224" s="126">
        <v>47</v>
      </c>
      <c r="BW1224" s="126">
        <v>27</v>
      </c>
      <c r="BX1224" s="126">
        <v>1</v>
      </c>
      <c r="BY1224" s="126">
        <v>0</v>
      </c>
      <c r="BZ1224" s="126">
        <v>154</v>
      </c>
      <c r="CA1224" s="126">
        <v>73</v>
      </c>
      <c r="CB1224" s="126"/>
      <c r="CC1224" s="126"/>
      <c r="CD1224" s="126"/>
      <c r="CE1224" s="126"/>
    </row>
    <row r="1225" spans="1:83" ht="11.25" customHeight="1" x14ac:dyDescent="0.2">
      <c r="A1225" s="126" t="s">
        <v>6381</v>
      </c>
      <c r="B1225" s="20">
        <v>2002</v>
      </c>
      <c r="C1225" s="20" t="str">
        <f>VLOOKUP(File2Modul(A1225),ModulVerantwortung,2,FALSE)</f>
        <v>winkho06</v>
      </c>
      <c r="D1225" s="20"/>
      <c r="E1225" s="109" t="s">
        <v>4328</v>
      </c>
      <c r="F1225" s="126">
        <v>4</v>
      </c>
      <c r="G1225" s="126">
        <v>2</v>
      </c>
      <c r="H1225" s="126">
        <v>0</v>
      </c>
      <c r="I1225" s="126">
        <v>4</v>
      </c>
      <c r="J1225" s="126">
        <v>1</v>
      </c>
      <c r="K1225" s="126">
        <v>1</v>
      </c>
      <c r="L1225" s="126">
        <v>1</v>
      </c>
      <c r="M1225" s="143" t="s">
        <v>6387</v>
      </c>
      <c r="N1225" s="126">
        <v>12</v>
      </c>
      <c r="O1225" s="126"/>
      <c r="Q1225" s="126">
        <v>1</v>
      </c>
      <c r="R1225" s="126"/>
      <c r="S1225" s="126"/>
      <c r="T1225" s="126"/>
      <c r="U1225" s="126">
        <v>16</v>
      </c>
      <c r="V1225" s="126" t="s">
        <v>3608</v>
      </c>
      <c r="W1225" s="126">
        <v>1</v>
      </c>
      <c r="X1225" s="126">
        <v>5</v>
      </c>
      <c r="Y1225" s="126">
        <v>42</v>
      </c>
      <c r="Z1225" s="126">
        <v>0</v>
      </c>
      <c r="AA1225" s="126">
        <v>0</v>
      </c>
      <c r="AB1225" s="126">
        <v>0</v>
      </c>
      <c r="AC1225" s="126">
        <v>0</v>
      </c>
      <c r="AD1225" s="126">
        <v>0</v>
      </c>
      <c r="AE1225" s="126">
        <v>1</v>
      </c>
      <c r="AF1225" s="126">
        <v>0.25</v>
      </c>
      <c r="AG1225" s="126">
        <v>1</v>
      </c>
      <c r="AH1225" s="126">
        <v>2</v>
      </c>
      <c r="AI1225" s="126">
        <v>1</v>
      </c>
      <c r="AJ1225" s="126"/>
      <c r="AK1225" s="126"/>
      <c r="AL1225" s="126"/>
      <c r="AM1225" s="126"/>
      <c r="AN1225" s="126"/>
      <c r="AO1225" s="126"/>
      <c r="AP1225" s="126"/>
      <c r="AQ1225" s="126"/>
      <c r="AR1225" s="126"/>
      <c r="AS1225" s="126"/>
      <c r="AT1225" s="126"/>
      <c r="AU1225" s="126"/>
      <c r="AV1225" s="126"/>
      <c r="AW1225" s="126"/>
      <c r="AX1225" s="126"/>
      <c r="AY1225" s="126"/>
      <c r="AZ1225" s="126"/>
      <c r="BA1225" s="126"/>
      <c r="BB1225" s="126"/>
      <c r="BC1225" s="126"/>
      <c r="BD1225" s="126"/>
      <c r="BE1225" s="126"/>
      <c r="BF1225" s="126"/>
      <c r="BG1225" s="126"/>
      <c r="BH1225" s="126"/>
      <c r="BI1225" s="126"/>
      <c r="BJ1225" s="126"/>
      <c r="BK1225" s="126"/>
      <c r="BL1225" s="126"/>
      <c r="BM1225" s="126"/>
      <c r="BN1225" s="126"/>
      <c r="BO1225" s="126"/>
      <c r="BP1225" s="126"/>
      <c r="BQ1225" s="126"/>
      <c r="BR1225" s="126">
        <v>6</v>
      </c>
      <c r="BS1225" s="126">
        <v>8</v>
      </c>
      <c r="BT1225" s="126">
        <v>9</v>
      </c>
      <c r="BU1225" s="126"/>
      <c r="BV1225" s="126">
        <v>19</v>
      </c>
      <c r="BW1225" s="126">
        <v>13</v>
      </c>
      <c r="BX1225" s="126">
        <v>1</v>
      </c>
      <c r="BY1225" s="126">
        <v>0</v>
      </c>
      <c r="BZ1225" s="126">
        <v>76</v>
      </c>
      <c r="CA1225" s="126">
        <v>39</v>
      </c>
      <c r="CB1225" s="126"/>
      <c r="CC1225" s="126"/>
      <c r="CD1225" s="126"/>
      <c r="CE1225" s="126"/>
    </row>
    <row r="1226" spans="1:83" ht="11.25" customHeight="1" x14ac:dyDescent="0.2">
      <c r="A1226" s="126" t="s">
        <v>6381</v>
      </c>
      <c r="B1226" s="20">
        <v>2058</v>
      </c>
      <c r="C1226" s="20" t="str">
        <f>VLOOKUP(File2Modul(A1226),ModulVerantwortung,2,FALSE)</f>
        <v>winkho06</v>
      </c>
      <c r="D1226" s="20"/>
      <c r="E1226" s="109" t="s">
        <v>4329</v>
      </c>
      <c r="F1226" s="126">
        <v>9</v>
      </c>
      <c r="G1226" s="126">
        <v>3</v>
      </c>
      <c r="H1226" s="126">
        <v>0</v>
      </c>
      <c r="I1226" s="126">
        <v>16</v>
      </c>
      <c r="J1226" s="126">
        <v>1</v>
      </c>
      <c r="K1226" s="126">
        <v>0</v>
      </c>
      <c r="L1226" s="126">
        <v>7</v>
      </c>
      <c r="M1226" s="143" t="s">
        <v>6388</v>
      </c>
      <c r="N1226" s="126">
        <v>24</v>
      </c>
      <c r="O1226" s="126"/>
      <c r="Q1226" s="126">
        <v>1</v>
      </c>
      <c r="R1226" s="126"/>
      <c r="S1226" s="126"/>
      <c r="T1226" s="126"/>
      <c r="U1226" s="126">
        <v>38</v>
      </c>
      <c r="V1226" s="126" t="s">
        <v>4330</v>
      </c>
      <c r="W1226" s="126">
        <v>7</v>
      </c>
      <c r="X1226" s="126">
        <v>16</v>
      </c>
      <c r="Y1226" s="126">
        <v>101</v>
      </c>
      <c r="Z1226" s="126">
        <v>0</v>
      </c>
      <c r="AA1226" s="126">
        <v>0</v>
      </c>
      <c r="AB1226" s="126">
        <v>0</v>
      </c>
      <c r="AC1226" s="126">
        <v>0</v>
      </c>
      <c r="AD1226" s="126">
        <v>0</v>
      </c>
      <c r="AE1226" s="126">
        <v>3</v>
      </c>
      <c r="AF1226" s="126">
        <v>0.42</v>
      </c>
      <c r="AG1226" s="126">
        <v>1</v>
      </c>
      <c r="AH1226" s="126">
        <v>1</v>
      </c>
      <c r="AI1226" s="126">
        <v>1</v>
      </c>
      <c r="AJ1226" s="126"/>
      <c r="AK1226" s="126"/>
      <c r="AL1226" s="126"/>
      <c r="AM1226" s="126"/>
      <c r="AN1226" s="126"/>
      <c r="AO1226" s="126"/>
      <c r="AP1226" s="126"/>
      <c r="AQ1226" s="126"/>
      <c r="AR1226" s="126"/>
      <c r="AS1226" s="126"/>
      <c r="AT1226" s="126"/>
      <c r="AU1226" s="126"/>
      <c r="AV1226" s="126"/>
      <c r="AW1226" s="126"/>
      <c r="AX1226" s="126"/>
      <c r="AY1226" s="126"/>
      <c r="AZ1226" s="126"/>
      <c r="BA1226" s="126"/>
      <c r="BB1226" s="126"/>
      <c r="BC1226" s="126"/>
      <c r="BD1226" s="126"/>
      <c r="BE1226" s="126"/>
      <c r="BF1226" s="126"/>
      <c r="BG1226" s="126"/>
      <c r="BH1226" s="126"/>
      <c r="BI1226" s="126"/>
      <c r="BJ1226" s="126"/>
      <c r="BK1226" s="126"/>
      <c r="BL1226" s="126"/>
      <c r="BM1226" s="126"/>
      <c r="BN1226" s="126"/>
      <c r="BO1226" s="126"/>
      <c r="BP1226" s="126"/>
      <c r="BQ1226" s="126"/>
      <c r="BR1226" s="126">
        <v>6</v>
      </c>
      <c r="BS1226" s="126">
        <v>10</v>
      </c>
      <c r="BT1226" s="126">
        <v>11</v>
      </c>
      <c r="BU1226" s="126"/>
      <c r="BV1226" s="126">
        <v>44</v>
      </c>
      <c r="BW1226" s="126">
        <v>26</v>
      </c>
      <c r="BX1226" s="126">
        <v>1</v>
      </c>
      <c r="BY1226" s="126">
        <v>0</v>
      </c>
      <c r="BZ1226" s="126">
        <v>198</v>
      </c>
      <c r="CA1226" s="126">
        <v>82</v>
      </c>
      <c r="CB1226" s="126"/>
      <c r="CC1226" s="126"/>
      <c r="CD1226" s="126"/>
      <c r="CE1226" s="126"/>
    </row>
    <row r="1227" spans="1:83" ht="11.25" customHeight="1" x14ac:dyDescent="0.2">
      <c r="A1227" s="126" t="s">
        <v>6381</v>
      </c>
      <c r="B1227" s="20">
        <v>2174</v>
      </c>
      <c r="C1227" s="20" t="str">
        <f>VLOOKUP(File2Modul(A1227),ModulVerantwortung,2,FALSE)</f>
        <v>winkho06</v>
      </c>
      <c r="D1227" s="20"/>
      <c r="E1227" s="109" t="s">
        <v>4331</v>
      </c>
      <c r="F1227" s="126">
        <v>19</v>
      </c>
      <c r="G1227" s="126">
        <v>1</v>
      </c>
      <c r="H1227" s="126">
        <v>0</v>
      </c>
      <c r="I1227" s="126">
        <v>19</v>
      </c>
      <c r="J1227" s="126">
        <v>0</v>
      </c>
      <c r="K1227" s="126">
        <v>2</v>
      </c>
      <c r="L1227" s="126">
        <v>1</v>
      </c>
      <c r="M1227" s="143" t="s">
        <v>6389</v>
      </c>
      <c r="N1227" s="126">
        <v>52</v>
      </c>
      <c r="O1227" s="126"/>
      <c r="Q1227" s="126">
        <v>1</v>
      </c>
      <c r="R1227" s="126"/>
      <c r="S1227" s="126"/>
      <c r="T1227" s="126"/>
      <c r="U1227" s="126">
        <v>75</v>
      </c>
      <c r="V1227" s="126" t="s">
        <v>4332</v>
      </c>
      <c r="W1227" s="126">
        <v>1</v>
      </c>
      <c r="X1227" s="126">
        <v>20</v>
      </c>
      <c r="Y1227" s="126">
        <v>119</v>
      </c>
      <c r="Z1227" s="126">
        <v>0</v>
      </c>
      <c r="AA1227" s="126">
        <v>0</v>
      </c>
      <c r="AB1227" s="126">
        <v>0</v>
      </c>
      <c r="AC1227" s="126">
        <v>0</v>
      </c>
      <c r="AD1227" s="126">
        <v>0</v>
      </c>
      <c r="AE1227" s="126">
        <v>0</v>
      </c>
      <c r="AF1227" s="126">
        <v>0.25</v>
      </c>
      <c r="AG1227" s="126">
        <v>1</v>
      </c>
      <c r="AH1227" s="126">
        <v>0</v>
      </c>
      <c r="AI1227" s="126">
        <v>1</v>
      </c>
      <c r="AJ1227" s="126"/>
      <c r="AK1227" s="126"/>
      <c r="AL1227" s="126"/>
      <c r="AM1227" s="126"/>
      <c r="AN1227" s="126"/>
      <c r="AO1227" s="126"/>
      <c r="AP1227" s="126"/>
      <c r="AQ1227" s="126"/>
      <c r="AR1227" s="126"/>
      <c r="AS1227" s="126"/>
      <c r="AT1227" s="126"/>
      <c r="AU1227" s="126"/>
      <c r="AV1227" s="126"/>
      <c r="AW1227" s="126"/>
      <c r="AX1227" s="126"/>
      <c r="AY1227" s="126"/>
      <c r="AZ1227" s="126"/>
      <c r="BA1227" s="126"/>
      <c r="BB1227" s="126"/>
      <c r="BC1227" s="126"/>
      <c r="BD1227" s="126"/>
      <c r="BE1227" s="126"/>
      <c r="BF1227" s="126"/>
      <c r="BG1227" s="126"/>
      <c r="BH1227" s="126"/>
      <c r="BI1227" s="126"/>
      <c r="BJ1227" s="126"/>
      <c r="BK1227" s="126"/>
      <c r="BL1227" s="126"/>
      <c r="BM1227" s="126"/>
      <c r="BN1227" s="126"/>
      <c r="BO1227" s="126"/>
      <c r="BP1227" s="126"/>
      <c r="BQ1227" s="126"/>
      <c r="BR1227" s="126">
        <v>7</v>
      </c>
      <c r="BS1227" s="126">
        <v>12</v>
      </c>
      <c r="BT1227" s="126">
        <v>12</v>
      </c>
      <c r="BU1227" s="126"/>
      <c r="BV1227" s="126">
        <v>91</v>
      </c>
      <c r="BW1227" s="126">
        <v>52</v>
      </c>
      <c r="BX1227" s="126">
        <v>1</v>
      </c>
      <c r="BY1227" s="126">
        <v>3</v>
      </c>
      <c r="BZ1227" s="126">
        <v>446</v>
      </c>
      <c r="CA1227" s="126">
        <v>218</v>
      </c>
      <c r="CB1227" s="126"/>
      <c r="CC1227" s="126"/>
      <c r="CD1227" s="126"/>
      <c r="CE1227" s="126"/>
    </row>
    <row r="1228" spans="1:83" ht="11.25" customHeight="1" x14ac:dyDescent="0.2">
      <c r="A1228" s="126" t="s">
        <v>6381</v>
      </c>
      <c r="B1228" s="20">
        <v>2306</v>
      </c>
      <c r="C1228" s="20" t="str">
        <f>VLOOKUP(File2Modul(A1228),ModulVerantwortung,2,FALSE)</f>
        <v>winkho06</v>
      </c>
      <c r="D1228" s="20"/>
      <c r="E1228" s="109" t="s">
        <v>4333</v>
      </c>
      <c r="F1228" s="126">
        <v>9</v>
      </c>
      <c r="G1228" s="126">
        <v>2</v>
      </c>
      <c r="H1228" s="126">
        <v>0</v>
      </c>
      <c r="I1228" s="126">
        <v>21</v>
      </c>
      <c r="J1228" s="126">
        <v>0</v>
      </c>
      <c r="K1228" s="126">
        <v>0</v>
      </c>
      <c r="L1228" s="126">
        <v>5</v>
      </c>
      <c r="M1228" s="143" t="s">
        <v>6390</v>
      </c>
      <c r="N1228" s="126">
        <v>18</v>
      </c>
      <c r="O1228" s="126"/>
      <c r="Q1228" s="126">
        <v>1</v>
      </c>
      <c r="R1228" s="126"/>
      <c r="S1228" s="126"/>
      <c r="T1228" s="126"/>
      <c r="U1228" s="126">
        <v>26</v>
      </c>
      <c r="V1228" s="126" t="s">
        <v>4330</v>
      </c>
      <c r="W1228" s="126">
        <v>5</v>
      </c>
      <c r="X1228" s="126">
        <v>14</v>
      </c>
      <c r="Y1228" s="126">
        <v>70</v>
      </c>
      <c r="Z1228" s="126">
        <v>0</v>
      </c>
      <c r="AA1228" s="126">
        <v>0</v>
      </c>
      <c r="AB1228" s="126">
        <v>0</v>
      </c>
      <c r="AC1228" s="126">
        <v>0</v>
      </c>
      <c r="AD1228" s="126">
        <v>0</v>
      </c>
      <c r="AE1228" s="126">
        <v>2</v>
      </c>
      <c r="AF1228" s="126">
        <v>0.81</v>
      </c>
      <c r="AG1228" s="126">
        <v>1</v>
      </c>
      <c r="AH1228" s="126">
        <v>1</v>
      </c>
      <c r="AI1228" s="126">
        <v>1</v>
      </c>
      <c r="AJ1228" s="126"/>
      <c r="AK1228" s="126"/>
      <c r="AL1228" s="126"/>
      <c r="AM1228" s="126"/>
      <c r="AN1228" s="126"/>
      <c r="AO1228" s="126"/>
      <c r="AP1228" s="126"/>
      <c r="AQ1228" s="126"/>
      <c r="AR1228" s="126"/>
      <c r="AS1228" s="126"/>
      <c r="AT1228" s="126"/>
      <c r="AU1228" s="126"/>
      <c r="AV1228" s="126"/>
      <c r="AW1228" s="126"/>
      <c r="AX1228" s="126"/>
      <c r="AY1228" s="126"/>
      <c r="AZ1228" s="126"/>
      <c r="BA1228" s="126"/>
      <c r="BB1228" s="126"/>
      <c r="BC1228" s="126"/>
      <c r="BD1228" s="126"/>
      <c r="BE1228" s="126"/>
      <c r="BF1228" s="126"/>
      <c r="BG1228" s="126"/>
      <c r="BH1228" s="126"/>
      <c r="BI1228" s="126"/>
      <c r="BJ1228" s="126"/>
      <c r="BK1228" s="126"/>
      <c r="BL1228" s="126"/>
      <c r="BM1228" s="126"/>
      <c r="BN1228" s="126"/>
      <c r="BO1228" s="126"/>
      <c r="BP1228" s="126"/>
      <c r="BQ1228" s="126"/>
      <c r="BR1228" s="126">
        <v>5</v>
      </c>
      <c r="BS1228" s="126">
        <v>9</v>
      </c>
      <c r="BT1228" s="126">
        <v>10</v>
      </c>
      <c r="BU1228" s="126"/>
      <c r="BV1228" s="126">
        <v>36</v>
      </c>
      <c r="BW1228" s="126">
        <v>20</v>
      </c>
      <c r="BX1228" s="126">
        <v>1</v>
      </c>
      <c r="BY1228" s="126">
        <v>0</v>
      </c>
      <c r="BZ1228" s="126">
        <v>139</v>
      </c>
      <c r="CA1228" s="126">
        <v>55</v>
      </c>
      <c r="CB1228" s="126"/>
      <c r="CC1228" s="126"/>
      <c r="CD1228" s="126"/>
      <c r="CE1228" s="126"/>
    </row>
    <row r="1229" spans="1:83" ht="11.25" customHeight="1" x14ac:dyDescent="0.2">
      <c r="A1229" s="126" t="s">
        <v>6381</v>
      </c>
      <c r="B1229" s="20">
        <v>2392</v>
      </c>
      <c r="C1229" s="20" t="str">
        <f>VLOOKUP(File2Modul(A1229),ModulVerantwortung,2,FALSE)</f>
        <v>winkho06</v>
      </c>
      <c r="D1229" s="20"/>
      <c r="E1229" s="109" t="s">
        <v>4334</v>
      </c>
      <c r="F1229" s="126">
        <v>2</v>
      </c>
      <c r="G1229" s="126">
        <v>1</v>
      </c>
      <c r="H1229" s="126">
        <v>0</v>
      </c>
      <c r="I1229" s="126">
        <v>2</v>
      </c>
      <c r="J1229" s="126">
        <v>1</v>
      </c>
      <c r="K1229" s="126">
        <v>0</v>
      </c>
      <c r="L1229" s="126">
        <v>1</v>
      </c>
      <c r="M1229" s="143" t="s">
        <v>6391</v>
      </c>
      <c r="N1229" s="126">
        <v>4</v>
      </c>
      <c r="O1229" s="126"/>
      <c r="Q1229" s="126">
        <v>1</v>
      </c>
      <c r="R1229" s="126"/>
      <c r="S1229" s="126"/>
      <c r="T1229" s="126"/>
      <c r="U1229" s="126">
        <v>6</v>
      </c>
      <c r="V1229" s="126" t="s">
        <v>3513</v>
      </c>
      <c r="W1229" s="126">
        <v>1</v>
      </c>
      <c r="X1229" s="126">
        <v>3</v>
      </c>
      <c r="Y1229" s="126">
        <v>13</v>
      </c>
      <c r="Z1229" s="126">
        <v>0</v>
      </c>
      <c r="AA1229" s="126">
        <v>0</v>
      </c>
      <c r="AB1229" s="126">
        <v>0</v>
      </c>
      <c r="AC1229" s="126">
        <v>0</v>
      </c>
      <c r="AD1229" s="126">
        <v>0</v>
      </c>
      <c r="AE1229" s="126">
        <v>1</v>
      </c>
      <c r="AF1229" s="126">
        <v>0.33</v>
      </c>
      <c r="AG1229" s="126">
        <v>0</v>
      </c>
      <c r="AH1229" s="126">
        <v>0</v>
      </c>
      <c r="AI1229" s="126">
        <v>1</v>
      </c>
      <c r="AJ1229" s="126"/>
      <c r="AK1229" s="126"/>
      <c r="AL1229" s="126"/>
      <c r="AM1229" s="126"/>
      <c r="AN1229" s="126"/>
      <c r="AO1229" s="126"/>
      <c r="AP1229" s="126"/>
      <c r="AQ1229" s="126"/>
      <c r="AR1229" s="126"/>
      <c r="AS1229" s="126"/>
      <c r="AT1229" s="126"/>
      <c r="AU1229" s="126"/>
      <c r="AV1229" s="126"/>
      <c r="AW1229" s="126"/>
      <c r="AX1229" s="126"/>
      <c r="AY1229" s="126"/>
      <c r="AZ1229" s="126"/>
      <c r="BA1229" s="126"/>
      <c r="BB1229" s="126"/>
      <c r="BC1229" s="126"/>
      <c r="BD1229" s="126"/>
      <c r="BE1229" s="126"/>
      <c r="BF1229" s="126"/>
      <c r="BG1229" s="126"/>
      <c r="BH1229" s="126"/>
      <c r="BI1229" s="126"/>
      <c r="BJ1229" s="126"/>
      <c r="BK1229" s="126"/>
      <c r="BL1229" s="126"/>
      <c r="BM1229" s="126"/>
      <c r="BN1229" s="126"/>
      <c r="BO1229" s="126"/>
      <c r="BP1229" s="126"/>
      <c r="BQ1229" s="126"/>
      <c r="BR1229" s="126">
        <v>5</v>
      </c>
      <c r="BS1229" s="126">
        <v>7</v>
      </c>
      <c r="BT1229" s="126">
        <v>9</v>
      </c>
      <c r="BU1229" s="126"/>
      <c r="BV1229" s="126">
        <v>7</v>
      </c>
      <c r="BW1229" s="126">
        <v>5</v>
      </c>
      <c r="BX1229" s="126">
        <v>1</v>
      </c>
      <c r="BY1229" s="126">
        <v>0</v>
      </c>
      <c r="BZ1229" s="126">
        <v>24</v>
      </c>
      <c r="CA1229" s="126">
        <v>12</v>
      </c>
      <c r="CB1229" s="126"/>
      <c r="CC1229" s="126"/>
      <c r="CD1229" s="126"/>
      <c r="CE1229" s="126"/>
    </row>
    <row r="1230" spans="1:83" ht="11.25" customHeight="1" x14ac:dyDescent="0.2">
      <c r="A1230" s="126" t="s">
        <v>6381</v>
      </c>
      <c r="B1230" s="20">
        <v>2421</v>
      </c>
      <c r="C1230" s="20" t="str">
        <f>VLOOKUP(File2Modul(A1230),ModulVerantwortung,2,FALSE)</f>
        <v>winkho06</v>
      </c>
      <c r="D1230" s="20"/>
      <c r="E1230" s="109" t="s">
        <v>4335</v>
      </c>
      <c r="F1230" s="126">
        <v>10</v>
      </c>
      <c r="G1230" s="126">
        <v>3</v>
      </c>
      <c r="H1230" s="126">
        <v>0</v>
      </c>
      <c r="I1230" s="126">
        <v>72</v>
      </c>
      <c r="J1230" s="126">
        <v>1</v>
      </c>
      <c r="K1230" s="126">
        <v>0</v>
      </c>
      <c r="L1230" s="126">
        <v>3</v>
      </c>
      <c r="M1230" s="143" t="s">
        <v>6392</v>
      </c>
      <c r="N1230" s="126">
        <v>30</v>
      </c>
      <c r="O1230" s="126"/>
      <c r="Q1230" s="126">
        <v>2</v>
      </c>
      <c r="R1230" s="126"/>
      <c r="S1230" s="126"/>
      <c r="T1230" s="126"/>
      <c r="U1230" s="126">
        <v>44</v>
      </c>
      <c r="V1230" s="126" t="s">
        <v>3919</v>
      </c>
      <c r="W1230" s="126">
        <v>3</v>
      </c>
      <c r="X1230" s="126">
        <v>13</v>
      </c>
      <c r="Y1230" s="126">
        <v>116</v>
      </c>
      <c r="Z1230" s="126">
        <v>0</v>
      </c>
      <c r="AA1230" s="126">
        <v>0</v>
      </c>
      <c r="AB1230" s="126">
        <v>0</v>
      </c>
      <c r="AC1230" s="126">
        <v>0</v>
      </c>
      <c r="AD1230" s="126">
        <v>0</v>
      </c>
      <c r="AE1230" s="126">
        <v>1</v>
      </c>
      <c r="AF1230" s="126">
        <v>1.64</v>
      </c>
      <c r="AG1230" s="126">
        <v>2</v>
      </c>
      <c r="AH1230" s="126">
        <v>1</v>
      </c>
      <c r="AI1230" s="126">
        <v>1</v>
      </c>
      <c r="AJ1230" s="126"/>
      <c r="AK1230" s="126"/>
      <c r="AL1230" s="126"/>
      <c r="AM1230" s="126"/>
      <c r="AN1230" s="126"/>
      <c r="AO1230" s="126"/>
      <c r="AP1230" s="126"/>
      <c r="AQ1230" s="126"/>
      <c r="AR1230" s="126"/>
      <c r="AS1230" s="126"/>
      <c r="AT1230" s="126"/>
      <c r="AU1230" s="126"/>
      <c r="AV1230" s="126"/>
      <c r="AW1230" s="126"/>
      <c r="AX1230" s="126"/>
      <c r="AY1230" s="126"/>
      <c r="AZ1230" s="126"/>
      <c r="BA1230" s="126"/>
      <c r="BB1230" s="126"/>
      <c r="BC1230" s="126"/>
      <c r="BD1230" s="126"/>
      <c r="BE1230" s="126"/>
      <c r="BF1230" s="126"/>
      <c r="BG1230" s="126"/>
      <c r="BH1230" s="126"/>
      <c r="BI1230" s="126"/>
      <c r="BJ1230" s="126"/>
      <c r="BK1230" s="126"/>
      <c r="BL1230" s="126"/>
      <c r="BM1230" s="126"/>
      <c r="BN1230" s="126"/>
      <c r="BO1230" s="126"/>
      <c r="BP1230" s="126"/>
      <c r="BQ1230" s="126"/>
      <c r="BR1230" s="126">
        <v>5</v>
      </c>
      <c r="BS1230" s="126">
        <v>9</v>
      </c>
      <c r="BT1230" s="126">
        <v>10</v>
      </c>
      <c r="BU1230" s="126"/>
      <c r="BV1230" s="126">
        <v>58</v>
      </c>
      <c r="BW1230" s="126">
        <v>31</v>
      </c>
      <c r="BX1230" s="126">
        <v>1</v>
      </c>
      <c r="BY1230" s="126">
        <v>0</v>
      </c>
      <c r="BZ1230" s="126">
        <v>209</v>
      </c>
      <c r="CA1230" s="126">
        <v>99</v>
      </c>
      <c r="CB1230" s="126"/>
      <c r="CC1230" s="126"/>
      <c r="CD1230" s="126"/>
      <c r="CE1230" s="126"/>
    </row>
    <row r="1231" spans="1:83" ht="11.25" customHeight="1" x14ac:dyDescent="0.2">
      <c r="A1231" s="126" t="s">
        <v>6381</v>
      </c>
      <c r="B1231" s="20">
        <v>2552</v>
      </c>
      <c r="C1231" s="20" t="str">
        <f>VLOOKUP(File2Modul(A1231),ModulVerantwortung,2,FALSE)</f>
        <v>winkho06</v>
      </c>
      <c r="D1231" s="20"/>
      <c r="E1231" s="109" t="s">
        <v>4336</v>
      </c>
      <c r="F1231" s="126">
        <v>9</v>
      </c>
      <c r="G1231" s="126">
        <v>3</v>
      </c>
      <c r="H1231" s="126">
        <v>0</v>
      </c>
      <c r="I1231" s="126">
        <v>20</v>
      </c>
      <c r="J1231" s="126">
        <v>1</v>
      </c>
      <c r="K1231" s="126">
        <v>0</v>
      </c>
      <c r="L1231" s="126">
        <v>4</v>
      </c>
      <c r="M1231" s="143" t="s">
        <v>6393</v>
      </c>
      <c r="N1231" s="126">
        <v>27</v>
      </c>
      <c r="O1231" s="126"/>
      <c r="Q1231" s="126">
        <v>1</v>
      </c>
      <c r="R1231" s="126"/>
      <c r="S1231" s="126"/>
      <c r="T1231" s="126"/>
      <c r="U1231" s="126">
        <v>36</v>
      </c>
      <c r="V1231" s="126" t="s">
        <v>4330</v>
      </c>
      <c r="W1231" s="126">
        <v>4</v>
      </c>
      <c r="X1231" s="126">
        <v>13</v>
      </c>
      <c r="Y1231" s="126">
        <v>93</v>
      </c>
      <c r="Z1231" s="126">
        <v>0</v>
      </c>
      <c r="AA1231" s="126">
        <v>0</v>
      </c>
      <c r="AB1231" s="126">
        <v>0</v>
      </c>
      <c r="AC1231" s="126">
        <v>0</v>
      </c>
      <c r="AD1231" s="126">
        <v>0</v>
      </c>
      <c r="AE1231" s="126">
        <v>0</v>
      </c>
      <c r="AF1231" s="126">
        <v>0.56000000000000005</v>
      </c>
      <c r="AG1231" s="126">
        <v>1</v>
      </c>
      <c r="AH1231" s="126">
        <v>1</v>
      </c>
      <c r="AI1231" s="126">
        <v>1</v>
      </c>
      <c r="AJ1231" s="126"/>
      <c r="AK1231" s="126"/>
      <c r="AL1231" s="126"/>
      <c r="AM1231" s="126"/>
      <c r="AN1231" s="126"/>
      <c r="AO1231" s="126"/>
      <c r="AP1231" s="126"/>
      <c r="AQ1231" s="126"/>
      <c r="AR1231" s="126"/>
      <c r="AS1231" s="126"/>
      <c r="AT1231" s="126"/>
      <c r="AU1231" s="126"/>
      <c r="AV1231" s="126"/>
      <c r="AW1231" s="126"/>
      <c r="AX1231" s="126"/>
      <c r="AY1231" s="126"/>
      <c r="AZ1231" s="126"/>
      <c r="BA1231" s="126"/>
      <c r="BB1231" s="126"/>
      <c r="BC1231" s="126"/>
      <c r="BD1231" s="126"/>
      <c r="BE1231" s="126"/>
      <c r="BF1231" s="126"/>
      <c r="BG1231" s="126"/>
      <c r="BH1231" s="126"/>
      <c r="BI1231" s="126"/>
      <c r="BJ1231" s="126"/>
      <c r="BK1231" s="126"/>
      <c r="BL1231" s="126"/>
      <c r="BM1231" s="126"/>
      <c r="BN1231" s="126"/>
      <c r="BO1231" s="126"/>
      <c r="BP1231" s="126"/>
      <c r="BQ1231" s="126"/>
      <c r="BR1231" s="126">
        <v>5</v>
      </c>
      <c r="BS1231" s="126">
        <v>9</v>
      </c>
      <c r="BT1231" s="126">
        <v>9</v>
      </c>
      <c r="BU1231" s="126"/>
      <c r="BV1231" s="126">
        <v>45</v>
      </c>
      <c r="BW1231" s="126">
        <v>27</v>
      </c>
      <c r="BX1231" s="126">
        <v>1</v>
      </c>
      <c r="BY1231" s="126">
        <v>0</v>
      </c>
      <c r="BZ1231" s="126">
        <v>176</v>
      </c>
      <c r="CA1231" s="126">
        <v>85</v>
      </c>
      <c r="CB1231" s="126"/>
      <c r="CC1231" s="126"/>
      <c r="CD1231" s="126"/>
      <c r="CE1231" s="126"/>
    </row>
    <row r="1232" spans="1:83" ht="11.25" customHeight="1" x14ac:dyDescent="0.2">
      <c r="A1232" s="126" t="s">
        <v>6381</v>
      </c>
      <c r="B1232" s="20">
        <v>2661</v>
      </c>
      <c r="C1232" s="20" t="str">
        <f>VLOOKUP(File2Modul(A1232),ModulVerantwortung,2,FALSE)</f>
        <v>winkho06</v>
      </c>
      <c r="D1232" s="20"/>
      <c r="E1232" s="109" t="s">
        <v>6394</v>
      </c>
      <c r="F1232" s="126">
        <v>8</v>
      </c>
      <c r="G1232" s="126">
        <v>4</v>
      </c>
      <c r="H1232" s="126">
        <v>0</v>
      </c>
      <c r="I1232" s="126">
        <v>14</v>
      </c>
      <c r="J1232" s="126">
        <v>1</v>
      </c>
      <c r="K1232" s="126">
        <v>1</v>
      </c>
      <c r="L1232" s="126">
        <v>2</v>
      </c>
      <c r="M1232" s="143" t="s">
        <v>6395</v>
      </c>
      <c r="N1232" s="126">
        <v>29</v>
      </c>
      <c r="O1232" s="126"/>
      <c r="Q1232" s="126">
        <v>1</v>
      </c>
      <c r="R1232" s="126"/>
      <c r="S1232" s="126"/>
      <c r="T1232" s="126"/>
      <c r="U1232" s="126">
        <v>44</v>
      </c>
      <c r="V1232" s="126" t="s">
        <v>3752</v>
      </c>
      <c r="W1232" s="126">
        <v>2</v>
      </c>
      <c r="X1232" s="126">
        <v>10</v>
      </c>
      <c r="Y1232" s="126">
        <v>107</v>
      </c>
      <c r="Z1232" s="126">
        <v>0</v>
      </c>
      <c r="AA1232" s="126">
        <v>0</v>
      </c>
      <c r="AB1232" s="126">
        <v>0</v>
      </c>
      <c r="AC1232" s="126">
        <v>0</v>
      </c>
      <c r="AD1232" s="126">
        <v>0</v>
      </c>
      <c r="AE1232" s="126">
        <v>6</v>
      </c>
      <c r="AF1232" s="126">
        <v>0.32</v>
      </c>
      <c r="AG1232" s="126">
        <v>1</v>
      </c>
      <c r="AH1232" s="126">
        <v>1</v>
      </c>
      <c r="AI1232" s="126">
        <v>1</v>
      </c>
      <c r="AJ1232" s="126"/>
      <c r="AK1232" s="126"/>
      <c r="AL1232" s="126"/>
      <c r="AM1232" s="126"/>
      <c r="AN1232" s="126"/>
      <c r="AO1232" s="126"/>
      <c r="AP1232" s="126"/>
      <c r="AQ1232" s="126"/>
      <c r="AR1232" s="126"/>
      <c r="AS1232" s="126"/>
      <c r="AT1232" s="126"/>
      <c r="AU1232" s="126"/>
      <c r="AV1232" s="126"/>
      <c r="AW1232" s="126"/>
      <c r="AX1232" s="126"/>
      <c r="AY1232" s="126"/>
      <c r="AZ1232" s="126"/>
      <c r="BA1232" s="126"/>
      <c r="BB1232" s="126"/>
      <c r="BC1232" s="126"/>
      <c r="BD1232" s="126"/>
      <c r="BE1232" s="126"/>
      <c r="BF1232" s="126"/>
      <c r="BG1232" s="126"/>
      <c r="BH1232" s="126"/>
      <c r="BI1232" s="126"/>
      <c r="BJ1232" s="126"/>
      <c r="BK1232" s="126"/>
      <c r="BL1232" s="126"/>
      <c r="BM1232" s="126"/>
      <c r="BN1232" s="126"/>
      <c r="BO1232" s="126"/>
      <c r="BP1232" s="126"/>
      <c r="BQ1232" s="126"/>
      <c r="BR1232" s="126">
        <v>7</v>
      </c>
      <c r="BS1232" s="126">
        <v>11</v>
      </c>
      <c r="BT1232" s="126">
        <v>13</v>
      </c>
      <c r="BU1232" s="126"/>
      <c r="BV1232" s="126">
        <v>50</v>
      </c>
      <c r="BW1232" s="126">
        <v>34</v>
      </c>
      <c r="BX1232" s="126">
        <v>1</v>
      </c>
      <c r="BY1232" s="126">
        <v>0</v>
      </c>
      <c r="BZ1232" s="126">
        <v>260</v>
      </c>
      <c r="CA1232" s="126">
        <v>125</v>
      </c>
      <c r="CB1232" s="126"/>
      <c r="CC1232" s="126"/>
      <c r="CD1232" s="126"/>
      <c r="CE1232" s="126"/>
    </row>
    <row r="1233" spans="1:83" ht="11.25" customHeight="1" x14ac:dyDescent="0.2">
      <c r="A1233" s="126" t="s">
        <v>6381</v>
      </c>
      <c r="B1233" s="20">
        <v>2787</v>
      </c>
      <c r="C1233" s="20" t="str">
        <f>VLOOKUP(File2Modul(A1233),ModulVerantwortung,2,FALSE)</f>
        <v>winkho06</v>
      </c>
      <c r="D1233" s="20"/>
      <c r="E1233" s="109" t="s">
        <v>4337</v>
      </c>
      <c r="F1233" s="126">
        <v>5</v>
      </c>
      <c r="G1233" s="126">
        <v>4</v>
      </c>
      <c r="H1233" s="126">
        <v>0</v>
      </c>
      <c r="I1233" s="126">
        <v>5</v>
      </c>
      <c r="J1233" s="126">
        <v>1</v>
      </c>
      <c r="K1233" s="126">
        <v>4</v>
      </c>
      <c r="L1233" s="126">
        <v>2</v>
      </c>
      <c r="M1233" s="143" t="s">
        <v>6396</v>
      </c>
      <c r="N1233" s="126">
        <v>15</v>
      </c>
      <c r="O1233" s="126"/>
      <c r="Q1233" s="126">
        <v>5</v>
      </c>
      <c r="R1233" s="126"/>
      <c r="S1233" s="126"/>
      <c r="T1233" s="126"/>
      <c r="U1233" s="126">
        <v>21</v>
      </c>
      <c r="V1233" s="126" t="s">
        <v>3594</v>
      </c>
      <c r="W1233" s="126">
        <v>2</v>
      </c>
      <c r="X1233" s="126">
        <v>7</v>
      </c>
      <c r="Y1233" s="126">
        <v>49</v>
      </c>
      <c r="Z1233" s="126">
        <v>0</v>
      </c>
      <c r="AA1233" s="126">
        <v>0</v>
      </c>
      <c r="AB1233" s="126">
        <v>0</v>
      </c>
      <c r="AC1233" s="126">
        <v>0</v>
      </c>
      <c r="AD1233" s="126">
        <v>0</v>
      </c>
      <c r="AE1233" s="126">
        <v>2</v>
      </c>
      <c r="AF1233" s="126">
        <v>0.24</v>
      </c>
      <c r="AG1233" s="126">
        <v>1</v>
      </c>
      <c r="AH1233" s="126">
        <v>1</v>
      </c>
      <c r="AI1233" s="126">
        <v>1</v>
      </c>
      <c r="AJ1233" s="126"/>
      <c r="AK1233" s="126"/>
      <c r="AL1233" s="126"/>
      <c r="AM1233" s="126"/>
      <c r="AN1233" s="126"/>
      <c r="AO1233" s="126"/>
      <c r="AP1233" s="126"/>
      <c r="AQ1233" s="126"/>
      <c r="AR1233" s="126"/>
      <c r="AS1233" s="126"/>
      <c r="AT1233" s="126"/>
      <c r="AU1233" s="126"/>
      <c r="AV1233" s="126"/>
      <c r="AW1233" s="126"/>
      <c r="AX1233" s="126"/>
      <c r="AY1233" s="126"/>
      <c r="AZ1233" s="126"/>
      <c r="BA1233" s="126"/>
      <c r="BB1233" s="126"/>
      <c r="BC1233" s="126"/>
      <c r="BD1233" s="126"/>
      <c r="BE1233" s="126"/>
      <c r="BF1233" s="126"/>
      <c r="BG1233" s="126"/>
      <c r="BH1233" s="126"/>
      <c r="BI1233" s="126"/>
      <c r="BJ1233" s="126"/>
      <c r="BK1233" s="126"/>
      <c r="BL1233" s="126"/>
      <c r="BM1233" s="126"/>
      <c r="BN1233" s="126"/>
      <c r="BO1233" s="126"/>
      <c r="BP1233" s="126"/>
      <c r="BQ1233" s="126"/>
      <c r="BR1233" s="126">
        <v>7</v>
      </c>
      <c r="BS1233" s="126">
        <v>11</v>
      </c>
      <c r="BT1233" s="126">
        <v>12</v>
      </c>
      <c r="BU1233" s="126"/>
      <c r="BV1233" s="126">
        <v>25</v>
      </c>
      <c r="BW1233" s="126">
        <v>17</v>
      </c>
      <c r="BX1233" s="126">
        <v>1</v>
      </c>
      <c r="BY1233" s="126">
        <v>0</v>
      </c>
      <c r="BZ1233" s="126">
        <v>126</v>
      </c>
      <c r="CA1233" s="126">
        <v>63</v>
      </c>
      <c r="CB1233" s="126"/>
      <c r="CC1233" s="126"/>
      <c r="CD1233" s="126"/>
      <c r="CE1233" s="126"/>
    </row>
    <row r="1234" spans="1:83" ht="11.25" customHeight="1" x14ac:dyDescent="0.2">
      <c r="A1234" s="126" t="s">
        <v>6381</v>
      </c>
      <c r="B1234" s="20">
        <v>2854</v>
      </c>
      <c r="C1234" s="20" t="str">
        <f>VLOOKUP(File2Modul(A1234),ModulVerantwortung,2,FALSE)</f>
        <v>winkho06</v>
      </c>
      <c r="D1234" s="20"/>
      <c r="E1234" s="109" t="s">
        <v>4338</v>
      </c>
      <c r="F1234" s="126">
        <v>10</v>
      </c>
      <c r="G1234" s="126">
        <v>3</v>
      </c>
      <c r="H1234" s="126">
        <v>0</v>
      </c>
      <c r="I1234" s="126">
        <v>18</v>
      </c>
      <c r="J1234" s="126">
        <v>1</v>
      </c>
      <c r="K1234" s="126">
        <v>4</v>
      </c>
      <c r="L1234" s="126">
        <v>3</v>
      </c>
      <c r="M1234" s="143" t="s">
        <v>6397</v>
      </c>
      <c r="N1234" s="126">
        <v>35</v>
      </c>
      <c r="O1234" s="126"/>
      <c r="Q1234" s="126">
        <v>3</v>
      </c>
      <c r="R1234" s="126"/>
      <c r="S1234" s="126"/>
      <c r="T1234" s="126"/>
      <c r="U1234" s="126">
        <v>46</v>
      </c>
      <c r="V1234" s="126" t="s">
        <v>3657</v>
      </c>
      <c r="W1234" s="126">
        <v>3</v>
      </c>
      <c r="X1234" s="126">
        <v>13</v>
      </c>
      <c r="Y1234" s="126">
        <v>115</v>
      </c>
      <c r="Z1234" s="126">
        <v>0</v>
      </c>
      <c r="AA1234" s="126">
        <v>0</v>
      </c>
      <c r="AB1234" s="126">
        <v>0</v>
      </c>
      <c r="AC1234" s="126">
        <v>0</v>
      </c>
      <c r="AD1234" s="126">
        <v>0</v>
      </c>
      <c r="AE1234" s="126">
        <v>6</v>
      </c>
      <c r="AF1234" s="126">
        <v>0.39</v>
      </c>
      <c r="AG1234" s="126">
        <v>1</v>
      </c>
      <c r="AH1234" s="126">
        <v>0</v>
      </c>
      <c r="AI1234" s="126">
        <v>1</v>
      </c>
      <c r="AJ1234" s="126"/>
      <c r="AK1234" s="126"/>
      <c r="AL1234" s="126"/>
      <c r="AM1234" s="126"/>
      <c r="AN1234" s="126"/>
      <c r="AO1234" s="126"/>
      <c r="AP1234" s="126"/>
      <c r="AQ1234" s="126"/>
      <c r="AR1234" s="126"/>
      <c r="AS1234" s="126"/>
      <c r="AT1234" s="126"/>
      <c r="AU1234" s="126"/>
      <c r="AV1234" s="126"/>
      <c r="AW1234" s="126"/>
      <c r="AX1234" s="126"/>
      <c r="AY1234" s="126"/>
      <c r="AZ1234" s="126"/>
      <c r="BA1234" s="126"/>
      <c r="BB1234" s="126"/>
      <c r="BC1234" s="126"/>
      <c r="BD1234" s="126"/>
      <c r="BE1234" s="126"/>
      <c r="BF1234" s="126"/>
      <c r="BG1234" s="126"/>
      <c r="BH1234" s="126"/>
      <c r="BI1234" s="126"/>
      <c r="BJ1234" s="126"/>
      <c r="BK1234" s="126"/>
      <c r="BL1234" s="126"/>
      <c r="BM1234" s="126"/>
      <c r="BN1234" s="126"/>
      <c r="BO1234" s="126"/>
      <c r="BP1234" s="126"/>
      <c r="BQ1234" s="126"/>
      <c r="BR1234" s="126">
        <v>5</v>
      </c>
      <c r="BS1234" s="126">
        <v>8</v>
      </c>
      <c r="BT1234" s="126">
        <v>9</v>
      </c>
      <c r="BU1234" s="126"/>
      <c r="BV1234" s="126">
        <v>60</v>
      </c>
      <c r="BW1234" s="126">
        <v>40</v>
      </c>
      <c r="BX1234" s="126">
        <v>1</v>
      </c>
      <c r="BY1234" s="126">
        <v>0</v>
      </c>
      <c r="BZ1234" s="126">
        <v>216</v>
      </c>
      <c r="CA1234" s="126">
        <v>117</v>
      </c>
      <c r="CB1234" s="126"/>
      <c r="CC1234" s="126"/>
      <c r="CD1234" s="126"/>
      <c r="CE1234" s="126"/>
    </row>
    <row r="1235" spans="1:83" ht="11.25" customHeight="1" x14ac:dyDescent="0.2">
      <c r="A1235" s="126" t="s">
        <v>6381</v>
      </c>
      <c r="B1235" s="20">
        <v>2985</v>
      </c>
      <c r="C1235" s="20" t="str">
        <f>VLOOKUP(File2Modul(A1235),ModulVerantwortung,2,FALSE)</f>
        <v>winkho06</v>
      </c>
      <c r="D1235" s="20"/>
      <c r="E1235" s="109" t="s">
        <v>6398</v>
      </c>
      <c r="F1235" s="126">
        <v>10</v>
      </c>
      <c r="G1235" s="126">
        <v>3</v>
      </c>
      <c r="H1235" s="126">
        <v>0</v>
      </c>
      <c r="I1235" s="126">
        <v>18</v>
      </c>
      <c r="J1235" s="126">
        <v>1</v>
      </c>
      <c r="K1235" s="126">
        <v>2</v>
      </c>
      <c r="L1235" s="126">
        <v>3</v>
      </c>
      <c r="M1235" s="143" t="s">
        <v>6399</v>
      </c>
      <c r="N1235" s="126">
        <v>33</v>
      </c>
      <c r="O1235" s="126"/>
      <c r="Q1235" s="126">
        <v>2</v>
      </c>
      <c r="R1235" s="126"/>
      <c r="S1235" s="126"/>
      <c r="T1235" s="126"/>
      <c r="U1235" s="126">
        <v>45</v>
      </c>
      <c r="V1235" s="126" t="s">
        <v>3657</v>
      </c>
      <c r="W1235" s="126">
        <v>3</v>
      </c>
      <c r="X1235" s="126">
        <v>13</v>
      </c>
      <c r="Y1235" s="126">
        <v>100</v>
      </c>
      <c r="Z1235" s="126">
        <v>0</v>
      </c>
      <c r="AA1235" s="126">
        <v>0</v>
      </c>
      <c r="AB1235" s="126">
        <v>0</v>
      </c>
      <c r="AC1235" s="126">
        <v>0</v>
      </c>
      <c r="AD1235" s="126">
        <v>0</v>
      </c>
      <c r="AE1235" s="126">
        <v>5</v>
      </c>
      <c r="AF1235" s="126">
        <v>0.4</v>
      </c>
      <c r="AG1235" s="126">
        <v>1</v>
      </c>
      <c r="AH1235" s="126">
        <v>0</v>
      </c>
      <c r="AI1235" s="126">
        <v>1</v>
      </c>
      <c r="AJ1235" s="126"/>
      <c r="AK1235" s="126"/>
      <c r="AL1235" s="126"/>
      <c r="AM1235" s="126"/>
      <c r="AN1235" s="126"/>
      <c r="AO1235" s="126"/>
      <c r="AP1235" s="126"/>
      <c r="AQ1235" s="126"/>
      <c r="AR1235" s="126"/>
      <c r="AS1235" s="126"/>
      <c r="AT1235" s="126"/>
      <c r="AU1235" s="126"/>
      <c r="AV1235" s="126"/>
      <c r="AW1235" s="126"/>
      <c r="AX1235" s="126"/>
      <c r="AY1235" s="126"/>
      <c r="AZ1235" s="126"/>
      <c r="BA1235" s="126"/>
      <c r="BB1235" s="126"/>
      <c r="BC1235" s="126"/>
      <c r="BD1235" s="126"/>
      <c r="BE1235" s="126"/>
      <c r="BF1235" s="126"/>
      <c r="BG1235" s="126"/>
      <c r="BH1235" s="126"/>
      <c r="BI1235" s="126"/>
      <c r="BJ1235" s="126"/>
      <c r="BK1235" s="126"/>
      <c r="BL1235" s="126"/>
      <c r="BM1235" s="126"/>
      <c r="BN1235" s="126"/>
      <c r="BO1235" s="126"/>
      <c r="BP1235" s="126"/>
      <c r="BQ1235" s="126"/>
      <c r="BR1235" s="126">
        <v>4</v>
      </c>
      <c r="BS1235" s="126">
        <v>7</v>
      </c>
      <c r="BT1235" s="126">
        <v>8</v>
      </c>
      <c r="BU1235" s="126"/>
      <c r="BV1235" s="126">
        <v>56</v>
      </c>
      <c r="BW1235" s="126">
        <v>37</v>
      </c>
      <c r="BX1235" s="126">
        <v>1</v>
      </c>
      <c r="BY1235" s="126">
        <v>0</v>
      </c>
      <c r="BZ1235" s="126">
        <v>177</v>
      </c>
      <c r="CA1235" s="126">
        <v>92</v>
      </c>
      <c r="CB1235" s="126"/>
      <c r="CC1235" s="126"/>
      <c r="CD1235" s="126"/>
      <c r="CE1235" s="126"/>
    </row>
    <row r="1236" spans="1:83" ht="11.25" customHeight="1" x14ac:dyDescent="0.2">
      <c r="A1236" s="126" t="s">
        <v>6381</v>
      </c>
      <c r="B1236" s="20">
        <v>3101</v>
      </c>
      <c r="C1236" s="20" t="str">
        <f>VLOOKUP(File2Modul(A1236),ModulVerantwortung,2,FALSE)</f>
        <v>winkho06</v>
      </c>
      <c r="D1236" s="20"/>
      <c r="E1236" s="109" t="s">
        <v>4339</v>
      </c>
      <c r="F1236" s="126">
        <v>7</v>
      </c>
      <c r="G1236" s="126">
        <v>4</v>
      </c>
      <c r="H1236" s="126">
        <v>0</v>
      </c>
      <c r="I1236" s="126">
        <v>7</v>
      </c>
      <c r="J1236" s="126">
        <v>1</v>
      </c>
      <c r="K1236" s="126">
        <v>2</v>
      </c>
      <c r="L1236" s="126">
        <v>4</v>
      </c>
      <c r="M1236" s="143" t="s">
        <v>6400</v>
      </c>
      <c r="N1236" s="126">
        <v>25</v>
      </c>
      <c r="O1236" s="126"/>
      <c r="Q1236" s="126">
        <v>1</v>
      </c>
      <c r="R1236" s="126"/>
      <c r="S1236" s="126"/>
      <c r="T1236" s="126"/>
      <c r="U1236" s="126">
        <v>36</v>
      </c>
      <c r="V1236" s="126" t="s">
        <v>3650</v>
      </c>
      <c r="W1236" s="126">
        <v>4</v>
      </c>
      <c r="X1236" s="126">
        <v>11</v>
      </c>
      <c r="Y1236" s="126">
        <v>70</v>
      </c>
      <c r="Z1236" s="126">
        <v>0</v>
      </c>
      <c r="AA1236" s="126">
        <v>0</v>
      </c>
      <c r="AB1236" s="126">
        <v>0</v>
      </c>
      <c r="AC1236" s="126">
        <v>0</v>
      </c>
      <c r="AD1236" s="126">
        <v>0</v>
      </c>
      <c r="AE1236" s="126">
        <v>6</v>
      </c>
      <c r="AF1236" s="126">
        <v>0.19</v>
      </c>
      <c r="AG1236" s="126">
        <v>1</v>
      </c>
      <c r="AH1236" s="126">
        <v>0</v>
      </c>
      <c r="AI1236" s="126">
        <v>1</v>
      </c>
      <c r="AJ1236" s="126"/>
      <c r="AK1236" s="126"/>
      <c r="AL1236" s="126"/>
      <c r="AM1236" s="126"/>
      <c r="AN1236" s="126"/>
      <c r="AO1236" s="126"/>
      <c r="AP1236" s="126"/>
      <c r="AQ1236" s="126"/>
      <c r="AR1236" s="126"/>
      <c r="AS1236" s="126"/>
      <c r="AT1236" s="126"/>
      <c r="AU1236" s="126"/>
      <c r="AV1236" s="126"/>
      <c r="AW1236" s="126"/>
      <c r="AX1236" s="126"/>
      <c r="AY1236" s="126"/>
      <c r="AZ1236" s="126"/>
      <c r="BA1236" s="126"/>
      <c r="BB1236" s="126"/>
      <c r="BC1236" s="126"/>
      <c r="BD1236" s="126"/>
      <c r="BE1236" s="126"/>
      <c r="BF1236" s="126"/>
      <c r="BG1236" s="126"/>
      <c r="BH1236" s="126"/>
      <c r="BI1236" s="126"/>
      <c r="BJ1236" s="126"/>
      <c r="BK1236" s="126"/>
      <c r="BL1236" s="126"/>
      <c r="BM1236" s="126"/>
      <c r="BN1236" s="126"/>
      <c r="BO1236" s="126"/>
      <c r="BP1236" s="126"/>
      <c r="BQ1236" s="126"/>
      <c r="BR1236" s="126">
        <v>5</v>
      </c>
      <c r="BS1236" s="126">
        <v>7</v>
      </c>
      <c r="BT1236" s="126">
        <v>9</v>
      </c>
      <c r="BU1236" s="126"/>
      <c r="BV1236" s="126">
        <v>45</v>
      </c>
      <c r="BW1236" s="126">
        <v>30</v>
      </c>
      <c r="BX1236" s="126">
        <v>1</v>
      </c>
      <c r="BY1236" s="126">
        <v>0</v>
      </c>
      <c r="BZ1236" s="126">
        <v>155</v>
      </c>
      <c r="CA1236" s="126">
        <v>76</v>
      </c>
      <c r="CB1236" s="126"/>
      <c r="CC1236" s="126"/>
      <c r="CD1236" s="126"/>
      <c r="CE1236" s="126"/>
    </row>
    <row r="1237" spans="1:83" ht="11.25" customHeight="1" x14ac:dyDescent="0.2">
      <c r="A1237" s="126" t="s">
        <v>6381</v>
      </c>
      <c r="B1237" s="20">
        <v>3184</v>
      </c>
      <c r="C1237" s="20" t="str">
        <f>VLOOKUP(File2Modul(A1237),ModulVerantwortung,2,FALSE)</f>
        <v>winkho06</v>
      </c>
      <c r="D1237" s="20"/>
      <c r="E1237" s="109" t="s">
        <v>4340</v>
      </c>
      <c r="F1237" s="126">
        <v>6</v>
      </c>
      <c r="G1237" s="126">
        <v>2</v>
      </c>
      <c r="H1237" s="126">
        <v>0</v>
      </c>
      <c r="I1237" s="126">
        <v>10</v>
      </c>
      <c r="J1237" s="126">
        <v>1</v>
      </c>
      <c r="K1237" s="126">
        <v>1</v>
      </c>
      <c r="L1237" s="126">
        <v>1</v>
      </c>
      <c r="M1237" s="143" t="s">
        <v>6401</v>
      </c>
      <c r="N1237" s="126">
        <v>22</v>
      </c>
      <c r="O1237" s="126"/>
      <c r="Q1237" s="126">
        <v>1</v>
      </c>
      <c r="R1237" s="126"/>
      <c r="S1237" s="126"/>
      <c r="T1237" s="126"/>
      <c r="U1237" s="126">
        <v>29</v>
      </c>
      <c r="V1237" s="126" t="s">
        <v>3836</v>
      </c>
      <c r="W1237" s="126">
        <v>2</v>
      </c>
      <c r="X1237" s="126">
        <v>8</v>
      </c>
      <c r="Y1237" s="126">
        <v>78</v>
      </c>
      <c r="Z1237" s="126">
        <v>0</v>
      </c>
      <c r="AA1237" s="126">
        <v>0</v>
      </c>
      <c r="AB1237" s="126">
        <v>0</v>
      </c>
      <c r="AC1237" s="126">
        <v>0</v>
      </c>
      <c r="AD1237" s="126">
        <v>0</v>
      </c>
      <c r="AE1237" s="126">
        <v>3</v>
      </c>
      <c r="AF1237" s="126">
        <v>0.34</v>
      </c>
      <c r="AG1237" s="126">
        <v>1</v>
      </c>
      <c r="AH1237" s="126">
        <v>1</v>
      </c>
      <c r="AI1237" s="126">
        <v>1</v>
      </c>
      <c r="AJ1237" s="126"/>
      <c r="AK1237" s="126"/>
      <c r="AL1237" s="126"/>
      <c r="AM1237" s="126"/>
      <c r="AN1237" s="126"/>
      <c r="AO1237" s="126"/>
      <c r="AP1237" s="126"/>
      <c r="AQ1237" s="126"/>
      <c r="AR1237" s="126"/>
      <c r="AS1237" s="126"/>
      <c r="AT1237" s="126"/>
      <c r="AU1237" s="126"/>
      <c r="AV1237" s="126"/>
      <c r="AW1237" s="126"/>
      <c r="AX1237" s="126"/>
      <c r="AY1237" s="126"/>
      <c r="AZ1237" s="126"/>
      <c r="BA1237" s="126"/>
      <c r="BB1237" s="126"/>
      <c r="BC1237" s="126"/>
      <c r="BD1237" s="126"/>
      <c r="BE1237" s="126"/>
      <c r="BF1237" s="126"/>
      <c r="BG1237" s="126"/>
      <c r="BH1237" s="126"/>
      <c r="BI1237" s="126"/>
      <c r="BJ1237" s="126"/>
      <c r="BK1237" s="126"/>
      <c r="BL1237" s="126"/>
      <c r="BM1237" s="126"/>
      <c r="BN1237" s="126"/>
      <c r="BO1237" s="126"/>
      <c r="BP1237" s="126"/>
      <c r="BQ1237" s="126"/>
      <c r="BR1237" s="126">
        <v>7</v>
      </c>
      <c r="BS1237" s="126">
        <v>10</v>
      </c>
      <c r="BT1237" s="126">
        <v>11</v>
      </c>
      <c r="BU1237" s="126"/>
      <c r="BV1237" s="126">
        <v>34</v>
      </c>
      <c r="BW1237" s="126">
        <v>24</v>
      </c>
      <c r="BX1237" s="126">
        <v>1</v>
      </c>
      <c r="BY1237" s="126">
        <v>0</v>
      </c>
      <c r="BZ1237" s="126">
        <v>163</v>
      </c>
      <c r="CA1237" s="126">
        <v>93</v>
      </c>
      <c r="CB1237" s="126"/>
      <c r="CC1237" s="126"/>
      <c r="CD1237" s="126"/>
      <c r="CE1237" s="126"/>
    </row>
    <row r="1238" spans="1:83" ht="11.25" customHeight="1" x14ac:dyDescent="0.2">
      <c r="A1238" s="126" t="s">
        <v>6381</v>
      </c>
      <c r="B1238" s="20">
        <v>3281</v>
      </c>
      <c r="C1238" s="20" t="str">
        <f>VLOOKUP(File2Modul(A1238),ModulVerantwortung,2,FALSE)</f>
        <v>winkho06</v>
      </c>
      <c r="D1238" s="20"/>
      <c r="E1238" s="109" t="s">
        <v>4057</v>
      </c>
      <c r="F1238" s="126">
        <v>4</v>
      </c>
      <c r="G1238" s="126">
        <v>3</v>
      </c>
      <c r="H1238" s="126">
        <v>0</v>
      </c>
      <c r="I1238" s="126">
        <v>4</v>
      </c>
      <c r="J1238" s="126">
        <v>1</v>
      </c>
      <c r="K1238" s="126">
        <v>2</v>
      </c>
      <c r="L1238" s="126">
        <v>1</v>
      </c>
      <c r="M1238" s="143" t="s">
        <v>6402</v>
      </c>
      <c r="N1238" s="126">
        <v>12</v>
      </c>
      <c r="O1238" s="126"/>
      <c r="Q1238" s="126">
        <v>2</v>
      </c>
      <c r="R1238" s="126"/>
      <c r="S1238" s="126"/>
      <c r="T1238" s="126"/>
      <c r="U1238" s="126">
        <v>13</v>
      </c>
      <c r="V1238" s="126" t="s">
        <v>3598</v>
      </c>
      <c r="W1238" s="126">
        <v>1</v>
      </c>
      <c r="X1238" s="126">
        <v>5</v>
      </c>
      <c r="Y1238" s="126">
        <v>41</v>
      </c>
      <c r="Z1238" s="126">
        <v>0</v>
      </c>
      <c r="AA1238" s="126">
        <v>0</v>
      </c>
      <c r="AB1238" s="126">
        <v>0</v>
      </c>
      <c r="AC1238" s="126">
        <v>0</v>
      </c>
      <c r="AD1238" s="126">
        <v>0</v>
      </c>
      <c r="AE1238" s="126">
        <v>2</v>
      </c>
      <c r="AF1238" s="126">
        <v>0.31</v>
      </c>
      <c r="AG1238" s="126">
        <v>1</v>
      </c>
      <c r="AH1238" s="126">
        <v>1</v>
      </c>
      <c r="AI1238" s="126">
        <v>1</v>
      </c>
      <c r="AJ1238" s="126"/>
      <c r="AK1238" s="126"/>
      <c r="AL1238" s="126"/>
      <c r="AM1238" s="126"/>
      <c r="AN1238" s="126"/>
      <c r="AO1238" s="126"/>
      <c r="AP1238" s="126"/>
      <c r="AQ1238" s="126"/>
      <c r="AR1238" s="126"/>
      <c r="AS1238" s="126"/>
      <c r="AT1238" s="126"/>
      <c r="AU1238" s="126"/>
      <c r="AV1238" s="126"/>
      <c r="AW1238" s="126"/>
      <c r="AX1238" s="126"/>
      <c r="AY1238" s="126"/>
      <c r="AZ1238" s="126"/>
      <c r="BA1238" s="126"/>
      <c r="BB1238" s="126"/>
      <c r="BC1238" s="126"/>
      <c r="BD1238" s="126"/>
      <c r="BE1238" s="126"/>
      <c r="BF1238" s="126"/>
      <c r="BG1238" s="126"/>
      <c r="BH1238" s="126"/>
      <c r="BI1238" s="126"/>
      <c r="BJ1238" s="126"/>
      <c r="BK1238" s="126"/>
      <c r="BL1238" s="126"/>
      <c r="BM1238" s="126"/>
      <c r="BN1238" s="126"/>
      <c r="BO1238" s="126"/>
      <c r="BP1238" s="126"/>
      <c r="BQ1238" s="126"/>
      <c r="BR1238" s="126">
        <v>6</v>
      </c>
      <c r="BS1238" s="126">
        <v>7</v>
      </c>
      <c r="BT1238" s="126">
        <v>9</v>
      </c>
      <c r="BU1238" s="126"/>
      <c r="BV1238" s="126">
        <v>18</v>
      </c>
      <c r="BW1238" s="126">
        <v>14</v>
      </c>
      <c r="BX1238" s="126">
        <v>1</v>
      </c>
      <c r="BY1238" s="126">
        <v>0</v>
      </c>
      <c r="BZ1238" s="126">
        <v>69</v>
      </c>
      <c r="CA1238" s="126">
        <v>42</v>
      </c>
      <c r="CB1238" s="126"/>
      <c r="CC1238" s="126"/>
      <c r="CD1238" s="126"/>
      <c r="CE1238" s="126"/>
    </row>
    <row r="1239" spans="1:83" ht="11.25" customHeight="1" x14ac:dyDescent="0.2">
      <c r="A1239" s="126" t="s">
        <v>6381</v>
      </c>
      <c r="B1239" s="20">
        <v>3333</v>
      </c>
      <c r="C1239" s="20" t="str">
        <f>VLOOKUP(File2Modul(A1239),ModulVerantwortung,2,FALSE)</f>
        <v>winkho06</v>
      </c>
      <c r="D1239" s="20"/>
      <c r="E1239" s="109" t="s">
        <v>4054</v>
      </c>
      <c r="F1239" s="126">
        <v>4</v>
      </c>
      <c r="G1239" s="126">
        <v>3</v>
      </c>
      <c r="H1239" s="126">
        <v>0</v>
      </c>
      <c r="I1239" s="126">
        <v>4</v>
      </c>
      <c r="J1239" s="126">
        <v>1</v>
      </c>
      <c r="K1239" s="126">
        <v>1</v>
      </c>
      <c r="L1239" s="126">
        <v>0</v>
      </c>
      <c r="M1239" s="143"/>
      <c r="N1239" s="126">
        <v>9</v>
      </c>
      <c r="O1239" s="126"/>
      <c r="Q1239" s="126">
        <v>2</v>
      </c>
      <c r="R1239" s="126"/>
      <c r="S1239" s="126"/>
      <c r="T1239" s="126"/>
      <c r="U1239" s="126">
        <v>10</v>
      </c>
      <c r="V1239" s="126" t="s">
        <v>3767</v>
      </c>
      <c r="W1239" s="126">
        <v>0</v>
      </c>
      <c r="X1239" s="126">
        <v>4</v>
      </c>
      <c r="Y1239" s="126">
        <v>25</v>
      </c>
      <c r="Z1239" s="126">
        <v>0</v>
      </c>
      <c r="AA1239" s="126">
        <v>0</v>
      </c>
      <c r="AB1239" s="126">
        <v>0</v>
      </c>
      <c r="AC1239" s="126">
        <v>0</v>
      </c>
      <c r="AD1239" s="126">
        <v>0</v>
      </c>
      <c r="AE1239" s="126">
        <v>2</v>
      </c>
      <c r="AF1239" s="126">
        <v>0.4</v>
      </c>
      <c r="AG1239" s="126">
        <v>1</v>
      </c>
      <c r="AH1239" s="126">
        <v>0</v>
      </c>
      <c r="AI1239" s="126">
        <v>1</v>
      </c>
      <c r="AJ1239" s="126"/>
      <c r="AK1239" s="126"/>
      <c r="AL1239" s="126"/>
      <c r="AM1239" s="126"/>
      <c r="AN1239" s="126"/>
      <c r="AO1239" s="126"/>
      <c r="AP1239" s="126"/>
      <c r="AQ1239" s="126"/>
      <c r="AR1239" s="126"/>
      <c r="AS1239" s="126"/>
      <c r="AT1239" s="126"/>
      <c r="AU1239" s="126"/>
      <c r="AV1239" s="126"/>
      <c r="AW1239" s="126"/>
      <c r="AX1239" s="126"/>
      <c r="AY1239" s="126"/>
      <c r="AZ1239" s="126"/>
      <c r="BA1239" s="126"/>
      <c r="BB1239" s="126"/>
      <c r="BC1239" s="126"/>
      <c r="BD1239" s="126"/>
      <c r="BE1239" s="126"/>
      <c r="BF1239" s="126"/>
      <c r="BG1239" s="126"/>
      <c r="BH1239" s="126"/>
      <c r="BI1239" s="126"/>
      <c r="BJ1239" s="126"/>
      <c r="BK1239" s="126"/>
      <c r="BL1239" s="126"/>
      <c r="BM1239" s="126"/>
      <c r="BN1239" s="126"/>
      <c r="BO1239" s="126"/>
      <c r="BP1239" s="126"/>
      <c r="BQ1239" s="126"/>
      <c r="BR1239" s="126">
        <v>5</v>
      </c>
      <c r="BS1239" s="126">
        <v>7</v>
      </c>
      <c r="BT1239" s="126">
        <v>9</v>
      </c>
      <c r="BU1239" s="126"/>
      <c r="BV1239" s="126">
        <v>15</v>
      </c>
      <c r="BW1239" s="126">
        <v>11</v>
      </c>
      <c r="BX1239" s="126">
        <v>1</v>
      </c>
      <c r="BY1239" s="126">
        <v>0</v>
      </c>
      <c r="BZ1239" s="126">
        <v>52</v>
      </c>
      <c r="CA1239" s="126">
        <v>32</v>
      </c>
      <c r="CB1239" s="126"/>
      <c r="CC1239" s="126"/>
      <c r="CD1239" s="126"/>
      <c r="CE1239" s="126"/>
    </row>
    <row r="1240" spans="1:83" ht="11.25" customHeight="1" x14ac:dyDescent="0.2">
      <c r="A1240" s="126" t="s">
        <v>6381</v>
      </c>
      <c r="B1240" s="20">
        <v>3371</v>
      </c>
      <c r="C1240" s="20" t="str">
        <f>VLOOKUP(File2Modul(A1240),ModulVerantwortung,2,FALSE)</f>
        <v>winkho06</v>
      </c>
      <c r="D1240" s="20"/>
      <c r="E1240" s="109" t="s">
        <v>4341</v>
      </c>
      <c r="F1240" s="126">
        <v>5</v>
      </c>
      <c r="G1240" s="126">
        <v>1</v>
      </c>
      <c r="H1240" s="126">
        <v>0</v>
      </c>
      <c r="I1240" s="126">
        <v>5</v>
      </c>
      <c r="J1240" s="126">
        <v>1</v>
      </c>
      <c r="K1240" s="126">
        <v>1</v>
      </c>
      <c r="L1240" s="126">
        <v>0</v>
      </c>
      <c r="M1240" s="143"/>
      <c r="N1240" s="126">
        <v>12</v>
      </c>
      <c r="O1240" s="126"/>
      <c r="Q1240" s="126">
        <v>1</v>
      </c>
      <c r="R1240" s="126"/>
      <c r="S1240" s="126"/>
      <c r="T1240" s="126"/>
      <c r="U1240" s="126">
        <v>19</v>
      </c>
      <c r="V1240" s="126" t="s">
        <v>3729</v>
      </c>
      <c r="W1240" s="126">
        <v>0</v>
      </c>
      <c r="X1240" s="126">
        <v>5</v>
      </c>
      <c r="Y1240" s="126">
        <v>34</v>
      </c>
      <c r="Z1240" s="126">
        <v>0</v>
      </c>
      <c r="AA1240" s="126">
        <v>0</v>
      </c>
      <c r="AB1240" s="126">
        <v>0</v>
      </c>
      <c r="AC1240" s="126">
        <v>0</v>
      </c>
      <c r="AD1240" s="126">
        <v>0</v>
      </c>
      <c r="AE1240" s="126">
        <v>1</v>
      </c>
      <c r="AF1240" s="126">
        <v>0.26</v>
      </c>
      <c r="AG1240" s="126">
        <v>1</v>
      </c>
      <c r="AH1240" s="126">
        <v>0</v>
      </c>
      <c r="AI1240" s="126">
        <v>1</v>
      </c>
      <c r="AJ1240" s="126"/>
      <c r="AK1240" s="126"/>
      <c r="AL1240" s="126"/>
      <c r="AM1240" s="126"/>
      <c r="AN1240" s="126"/>
      <c r="AO1240" s="126"/>
      <c r="AP1240" s="126"/>
      <c r="AQ1240" s="126"/>
      <c r="AR1240" s="126"/>
      <c r="AS1240" s="126"/>
      <c r="AT1240" s="126"/>
      <c r="AU1240" s="126"/>
      <c r="AV1240" s="126"/>
      <c r="AW1240" s="126"/>
      <c r="AX1240" s="126"/>
      <c r="AY1240" s="126"/>
      <c r="AZ1240" s="126"/>
      <c r="BA1240" s="126"/>
      <c r="BB1240" s="126"/>
      <c r="BC1240" s="126"/>
      <c r="BD1240" s="126"/>
      <c r="BE1240" s="126"/>
      <c r="BF1240" s="126"/>
      <c r="BG1240" s="126"/>
      <c r="BH1240" s="126"/>
      <c r="BI1240" s="126"/>
      <c r="BJ1240" s="126"/>
      <c r="BK1240" s="126"/>
      <c r="BL1240" s="126"/>
      <c r="BM1240" s="126"/>
      <c r="BN1240" s="126"/>
      <c r="BO1240" s="126"/>
      <c r="BP1240" s="126"/>
      <c r="BQ1240" s="126"/>
      <c r="BR1240" s="126">
        <v>2</v>
      </c>
      <c r="BS1240" s="126">
        <v>5</v>
      </c>
      <c r="BT1240" s="126">
        <v>6</v>
      </c>
      <c r="BU1240" s="126"/>
      <c r="BV1240" s="126">
        <v>26</v>
      </c>
      <c r="BW1240" s="126">
        <v>13</v>
      </c>
      <c r="BX1240" s="126">
        <v>1</v>
      </c>
      <c r="BY1240" s="126">
        <v>0</v>
      </c>
      <c r="BZ1240" s="126">
        <v>54</v>
      </c>
      <c r="CA1240" s="126">
        <v>20</v>
      </c>
      <c r="CB1240" s="126"/>
      <c r="CC1240" s="126"/>
      <c r="CD1240" s="126"/>
      <c r="CE1240" s="126"/>
    </row>
    <row r="1241" spans="1:83" ht="11.25" customHeight="1" x14ac:dyDescent="0.2">
      <c r="A1241" s="126" t="s">
        <v>6381</v>
      </c>
      <c r="B1241" s="20">
        <v>3416</v>
      </c>
      <c r="C1241" s="20" t="str">
        <f>VLOOKUP(File2Modul(A1241),ModulVerantwortung,2,FALSE)</f>
        <v>winkho06</v>
      </c>
      <c r="D1241" s="20"/>
      <c r="E1241" s="109" t="s">
        <v>4342</v>
      </c>
      <c r="F1241" s="126">
        <v>2</v>
      </c>
      <c r="G1241" s="126">
        <v>1</v>
      </c>
      <c r="H1241" s="126">
        <v>0</v>
      </c>
      <c r="I1241" s="126">
        <v>2</v>
      </c>
      <c r="J1241" s="126">
        <v>0</v>
      </c>
      <c r="K1241" s="126">
        <v>0</v>
      </c>
      <c r="L1241" s="126">
        <v>0</v>
      </c>
      <c r="M1241" s="143"/>
      <c r="N1241" s="126">
        <v>12</v>
      </c>
      <c r="O1241" s="126"/>
      <c r="Q1241" s="126">
        <v>1</v>
      </c>
      <c r="R1241" s="126"/>
      <c r="S1241" s="126"/>
      <c r="T1241" s="126"/>
      <c r="U1241" s="126">
        <v>16</v>
      </c>
      <c r="V1241" s="126" t="s">
        <v>3513</v>
      </c>
      <c r="W1241" s="126">
        <v>0</v>
      </c>
      <c r="X1241" s="126">
        <v>2</v>
      </c>
      <c r="Y1241" s="126">
        <v>30</v>
      </c>
      <c r="Z1241" s="126">
        <v>0</v>
      </c>
      <c r="AA1241" s="126">
        <v>0</v>
      </c>
      <c r="AB1241" s="126">
        <v>0</v>
      </c>
      <c r="AC1241" s="126">
        <v>0</v>
      </c>
      <c r="AD1241" s="126">
        <v>0</v>
      </c>
      <c r="AE1241" s="126">
        <v>1</v>
      </c>
      <c r="AF1241" s="126">
        <v>0.13</v>
      </c>
      <c r="AG1241" s="126">
        <v>0</v>
      </c>
      <c r="AH1241" s="126">
        <v>0</v>
      </c>
      <c r="AI1241" s="126">
        <v>1</v>
      </c>
      <c r="AJ1241" s="126"/>
      <c r="AK1241" s="126"/>
      <c r="AL1241" s="126"/>
      <c r="AM1241" s="126"/>
      <c r="AN1241" s="126"/>
      <c r="AO1241" s="126"/>
      <c r="AP1241" s="126"/>
      <c r="AQ1241" s="126"/>
      <c r="AR1241" s="126"/>
      <c r="AS1241" s="126"/>
      <c r="AT1241" s="126"/>
      <c r="AU1241" s="126"/>
      <c r="AV1241" s="126"/>
      <c r="AW1241" s="126"/>
      <c r="AX1241" s="126"/>
      <c r="AY1241" s="126"/>
      <c r="AZ1241" s="126"/>
      <c r="BA1241" s="126"/>
      <c r="BB1241" s="126"/>
      <c r="BC1241" s="126"/>
      <c r="BD1241" s="126"/>
      <c r="BE1241" s="126"/>
      <c r="BF1241" s="126"/>
      <c r="BG1241" s="126"/>
      <c r="BH1241" s="126"/>
      <c r="BI1241" s="126"/>
      <c r="BJ1241" s="126"/>
      <c r="BK1241" s="126"/>
      <c r="BL1241" s="126"/>
      <c r="BM1241" s="126"/>
      <c r="BN1241" s="126"/>
      <c r="BO1241" s="126"/>
      <c r="BP1241" s="126"/>
      <c r="BQ1241" s="126"/>
      <c r="BR1241" s="126">
        <v>16</v>
      </c>
      <c r="BS1241" s="126">
        <v>18</v>
      </c>
      <c r="BT1241" s="126">
        <v>20</v>
      </c>
      <c r="BU1241" s="126"/>
      <c r="BV1241" s="126">
        <v>15</v>
      </c>
      <c r="BW1241" s="126">
        <v>13</v>
      </c>
      <c r="BX1241" s="126">
        <v>1</v>
      </c>
      <c r="BY1241" s="126">
        <v>0</v>
      </c>
      <c r="BZ1241" s="126">
        <v>155</v>
      </c>
      <c r="CA1241" s="126">
        <v>91</v>
      </c>
      <c r="CB1241" s="126"/>
      <c r="CC1241" s="126"/>
      <c r="CD1241" s="126"/>
      <c r="CE1241" s="126"/>
    </row>
    <row r="1242" spans="1:83" ht="11.25" customHeight="1" x14ac:dyDescent="0.2">
      <c r="A1242" s="126" t="s">
        <v>6381</v>
      </c>
      <c r="B1242" s="20">
        <v>3457</v>
      </c>
      <c r="C1242" s="20" t="str">
        <f>VLOOKUP(File2Modul(A1242),ModulVerantwortung,2,FALSE)</f>
        <v>winkho06</v>
      </c>
      <c r="D1242" s="20"/>
      <c r="E1242" s="109" t="s">
        <v>4343</v>
      </c>
      <c r="F1242" s="126">
        <v>2</v>
      </c>
      <c r="G1242" s="126">
        <v>1</v>
      </c>
      <c r="H1242" s="126">
        <v>0</v>
      </c>
      <c r="I1242" s="126">
        <v>2</v>
      </c>
      <c r="J1242" s="126">
        <v>0</v>
      </c>
      <c r="K1242" s="126">
        <v>0</v>
      </c>
      <c r="L1242" s="126">
        <v>0</v>
      </c>
      <c r="M1242" s="143"/>
      <c r="N1242" s="126">
        <v>12</v>
      </c>
      <c r="O1242" s="126"/>
      <c r="Q1242" s="126">
        <v>1</v>
      </c>
      <c r="R1242" s="126"/>
      <c r="S1242" s="126"/>
      <c r="T1242" s="126"/>
      <c r="U1242" s="126">
        <v>16</v>
      </c>
      <c r="V1242" s="126" t="s">
        <v>3885</v>
      </c>
      <c r="W1242" s="126">
        <v>0</v>
      </c>
      <c r="X1242" s="126">
        <v>2</v>
      </c>
      <c r="Y1242" s="126">
        <v>33</v>
      </c>
      <c r="Z1242" s="126">
        <v>0</v>
      </c>
      <c r="AA1242" s="126">
        <v>0</v>
      </c>
      <c r="AB1242" s="126">
        <v>0</v>
      </c>
      <c r="AC1242" s="126">
        <v>0</v>
      </c>
      <c r="AD1242" s="126">
        <v>0</v>
      </c>
      <c r="AE1242" s="126">
        <v>1</v>
      </c>
      <c r="AF1242" s="126">
        <v>0.13</v>
      </c>
      <c r="AG1242" s="126">
        <v>0</v>
      </c>
      <c r="AH1242" s="126">
        <v>1</v>
      </c>
      <c r="AI1242" s="126">
        <v>1</v>
      </c>
      <c r="AJ1242" s="126"/>
      <c r="AK1242" s="126"/>
      <c r="AL1242" s="126"/>
      <c r="AM1242" s="126"/>
      <c r="AN1242" s="126"/>
      <c r="AO1242" s="126"/>
      <c r="AP1242" s="126"/>
      <c r="AQ1242" s="126"/>
      <c r="AR1242" s="126"/>
      <c r="AS1242" s="126"/>
      <c r="AT1242" s="126"/>
      <c r="AU1242" s="126"/>
      <c r="AV1242" s="126"/>
      <c r="AW1242" s="126"/>
      <c r="AX1242" s="126"/>
      <c r="AY1242" s="126"/>
      <c r="AZ1242" s="126"/>
      <c r="BA1242" s="126"/>
      <c r="BB1242" s="126"/>
      <c r="BC1242" s="126"/>
      <c r="BD1242" s="126"/>
      <c r="BE1242" s="126"/>
      <c r="BF1242" s="126"/>
      <c r="BG1242" s="126"/>
      <c r="BH1242" s="126"/>
      <c r="BI1242" s="126"/>
      <c r="BJ1242" s="126"/>
      <c r="BK1242" s="126"/>
      <c r="BL1242" s="126"/>
      <c r="BM1242" s="126"/>
      <c r="BN1242" s="126"/>
      <c r="BO1242" s="126"/>
      <c r="BP1242" s="126"/>
      <c r="BQ1242" s="126"/>
      <c r="BR1242" s="126">
        <v>16</v>
      </c>
      <c r="BS1242" s="126">
        <v>19</v>
      </c>
      <c r="BT1242" s="126">
        <v>21</v>
      </c>
      <c r="BU1242" s="126"/>
      <c r="BV1242" s="126">
        <v>15</v>
      </c>
      <c r="BW1242" s="126">
        <v>13</v>
      </c>
      <c r="BX1242" s="126">
        <v>1</v>
      </c>
      <c r="BY1242" s="126">
        <v>0</v>
      </c>
      <c r="BZ1242" s="126">
        <v>161</v>
      </c>
      <c r="CA1242" s="126">
        <v>93</v>
      </c>
      <c r="CB1242" s="126"/>
      <c r="CC1242" s="126"/>
      <c r="CD1242" s="126"/>
      <c r="CE1242" s="126"/>
    </row>
    <row r="1243" spans="1:83" ht="11.25" customHeight="1" x14ac:dyDescent="0.2">
      <c r="A1243" s="126" t="s">
        <v>6381</v>
      </c>
      <c r="B1243" s="20">
        <v>3502</v>
      </c>
      <c r="C1243" s="20" t="str">
        <f>VLOOKUP(File2Modul(A1243),ModulVerantwortung,2,FALSE)</f>
        <v>winkho06</v>
      </c>
      <c r="D1243" s="20"/>
      <c r="E1243" s="109" t="s">
        <v>6403</v>
      </c>
      <c r="F1243" s="126">
        <v>2</v>
      </c>
      <c r="G1243" s="126">
        <v>1</v>
      </c>
      <c r="H1243" s="126">
        <v>0</v>
      </c>
      <c r="I1243" s="126">
        <v>2</v>
      </c>
      <c r="J1243" s="126">
        <v>0</v>
      </c>
      <c r="K1243" s="126">
        <v>0</v>
      </c>
      <c r="L1243" s="126">
        <v>1</v>
      </c>
      <c r="M1243" s="143" t="s">
        <v>6404</v>
      </c>
      <c r="N1243" s="126">
        <v>2</v>
      </c>
      <c r="O1243" s="126"/>
      <c r="Q1243" s="126">
        <v>1</v>
      </c>
      <c r="R1243" s="126"/>
      <c r="S1243" s="126"/>
      <c r="T1243" s="126"/>
      <c r="U1243" s="126">
        <v>2</v>
      </c>
      <c r="V1243" s="126" t="s">
        <v>3513</v>
      </c>
      <c r="W1243" s="126">
        <v>1</v>
      </c>
      <c r="X1243" s="126">
        <v>3</v>
      </c>
      <c r="Y1243" s="126">
        <v>6</v>
      </c>
      <c r="Z1243" s="126">
        <v>0</v>
      </c>
      <c r="AA1243" s="126">
        <v>0</v>
      </c>
      <c r="AB1243" s="126">
        <v>0</v>
      </c>
      <c r="AC1243" s="126">
        <v>0</v>
      </c>
      <c r="AD1243" s="126">
        <v>0</v>
      </c>
      <c r="AE1243" s="126">
        <v>0</v>
      </c>
      <c r="AF1243" s="126">
        <v>1</v>
      </c>
      <c r="AG1243" s="126">
        <v>0</v>
      </c>
      <c r="AH1243" s="126">
        <v>0</v>
      </c>
      <c r="AI1243" s="126">
        <v>1</v>
      </c>
      <c r="AJ1243" s="126"/>
      <c r="AK1243" s="126"/>
      <c r="AL1243" s="126"/>
      <c r="AM1243" s="126"/>
      <c r="AN1243" s="126"/>
      <c r="AO1243" s="126"/>
      <c r="AP1243" s="126"/>
      <c r="AQ1243" s="126"/>
      <c r="AR1243" s="126"/>
      <c r="AS1243" s="126"/>
      <c r="AT1243" s="126"/>
      <c r="AU1243" s="126"/>
      <c r="AV1243" s="126"/>
      <c r="AW1243" s="126"/>
      <c r="AX1243" s="126"/>
      <c r="AY1243" s="126"/>
      <c r="AZ1243" s="126"/>
      <c r="BA1243" s="126"/>
      <c r="BB1243" s="126"/>
      <c r="BC1243" s="126"/>
      <c r="BD1243" s="126"/>
      <c r="BE1243" s="126"/>
      <c r="BF1243" s="126"/>
      <c r="BG1243" s="126"/>
      <c r="BH1243" s="126"/>
      <c r="BI1243" s="126"/>
      <c r="BJ1243" s="126"/>
      <c r="BK1243" s="126"/>
      <c r="BL1243" s="126"/>
      <c r="BM1243" s="126"/>
      <c r="BN1243" s="126"/>
      <c r="BO1243" s="126"/>
      <c r="BP1243" s="126"/>
      <c r="BQ1243" s="126"/>
      <c r="BR1243" s="126">
        <v>6</v>
      </c>
      <c r="BS1243" s="126">
        <v>9</v>
      </c>
      <c r="BT1243" s="126">
        <v>9</v>
      </c>
      <c r="BU1243" s="126"/>
      <c r="BV1243" s="126">
        <v>3</v>
      </c>
      <c r="BW1243" s="126">
        <v>2</v>
      </c>
      <c r="BX1243" s="126">
        <v>1</v>
      </c>
      <c r="BY1243" s="126">
        <v>0</v>
      </c>
      <c r="BZ1243" s="126">
        <v>13</v>
      </c>
      <c r="CA1243" s="126">
        <v>6</v>
      </c>
      <c r="CB1243" s="126"/>
      <c r="CC1243" s="126"/>
      <c r="CD1243" s="126"/>
      <c r="CE1243" s="126"/>
    </row>
    <row r="1244" spans="1:83" ht="11.25" customHeight="1" x14ac:dyDescent="0.2">
      <c r="A1244" s="126" t="s">
        <v>6381</v>
      </c>
      <c r="B1244" s="20">
        <v>3519</v>
      </c>
      <c r="C1244" s="20" t="str">
        <f>VLOOKUP(File2Modul(A1244),ModulVerantwortung,2,FALSE)</f>
        <v>winkho06</v>
      </c>
      <c r="D1244" s="20"/>
      <c r="E1244" s="109" t="s">
        <v>4344</v>
      </c>
      <c r="F1244" s="126">
        <v>2</v>
      </c>
      <c r="G1244" s="126">
        <v>1</v>
      </c>
      <c r="H1244" s="126">
        <v>0</v>
      </c>
      <c r="I1244" s="126">
        <v>2</v>
      </c>
      <c r="J1244" s="126">
        <v>0</v>
      </c>
      <c r="K1244" s="126">
        <v>0</v>
      </c>
      <c r="L1244" s="126">
        <v>0</v>
      </c>
      <c r="M1244" s="143"/>
      <c r="N1244" s="126">
        <v>18</v>
      </c>
      <c r="O1244" s="126"/>
      <c r="Q1244" s="126">
        <v>1</v>
      </c>
      <c r="R1244" s="126"/>
      <c r="S1244" s="126"/>
      <c r="T1244" s="126"/>
      <c r="U1244" s="126">
        <v>25</v>
      </c>
      <c r="V1244" s="126" t="s">
        <v>3513</v>
      </c>
      <c r="W1244" s="126">
        <v>0</v>
      </c>
      <c r="X1244" s="126">
        <v>2</v>
      </c>
      <c r="Y1244" s="126">
        <v>43</v>
      </c>
      <c r="Z1244" s="126">
        <v>0</v>
      </c>
      <c r="AA1244" s="126">
        <v>0</v>
      </c>
      <c r="AB1244" s="126">
        <v>0</v>
      </c>
      <c r="AC1244" s="126">
        <v>0</v>
      </c>
      <c r="AD1244" s="126">
        <v>0</v>
      </c>
      <c r="AE1244" s="126">
        <v>1</v>
      </c>
      <c r="AF1244" s="126">
        <v>0.08</v>
      </c>
      <c r="AG1244" s="126">
        <v>0</v>
      </c>
      <c r="AH1244" s="126">
        <v>0</v>
      </c>
      <c r="AI1244" s="126">
        <v>1</v>
      </c>
      <c r="AJ1244" s="126"/>
      <c r="AK1244" s="126"/>
      <c r="AL1244" s="126"/>
      <c r="AM1244" s="126"/>
      <c r="AN1244" s="126"/>
      <c r="AO1244" s="126"/>
      <c r="AP1244" s="126"/>
      <c r="AQ1244" s="126"/>
      <c r="AR1244" s="126"/>
      <c r="AS1244" s="126"/>
      <c r="AT1244" s="126"/>
      <c r="AU1244" s="126"/>
      <c r="AV1244" s="126"/>
      <c r="AW1244" s="126"/>
      <c r="AX1244" s="126"/>
      <c r="AY1244" s="126"/>
      <c r="AZ1244" s="126"/>
      <c r="BA1244" s="126"/>
      <c r="BB1244" s="126"/>
      <c r="BC1244" s="126"/>
      <c r="BD1244" s="126"/>
      <c r="BE1244" s="126"/>
      <c r="BF1244" s="126"/>
      <c r="BG1244" s="126"/>
      <c r="BH1244" s="126"/>
      <c r="BI1244" s="126"/>
      <c r="BJ1244" s="126"/>
      <c r="BK1244" s="126"/>
      <c r="BL1244" s="126"/>
      <c r="BM1244" s="126"/>
      <c r="BN1244" s="126"/>
      <c r="BO1244" s="126"/>
      <c r="BP1244" s="126"/>
      <c r="BQ1244" s="126"/>
      <c r="BR1244" s="126">
        <v>18</v>
      </c>
      <c r="BS1244" s="126">
        <v>20</v>
      </c>
      <c r="BT1244" s="126">
        <v>21</v>
      </c>
      <c r="BU1244" s="126"/>
      <c r="BV1244" s="126">
        <v>21</v>
      </c>
      <c r="BW1244" s="126">
        <v>19</v>
      </c>
      <c r="BX1244" s="126">
        <v>1</v>
      </c>
      <c r="BY1244" s="126">
        <v>0</v>
      </c>
      <c r="BZ1244" s="126">
        <v>247</v>
      </c>
      <c r="CA1244" s="126">
        <v>138</v>
      </c>
      <c r="CB1244" s="126"/>
      <c r="CC1244" s="126"/>
      <c r="CD1244" s="126"/>
      <c r="CE1244" s="126"/>
    </row>
    <row r="1245" spans="1:83" ht="11.25" customHeight="1" x14ac:dyDescent="0.2">
      <c r="A1245" s="126" t="s">
        <v>6381</v>
      </c>
      <c r="B1245" s="20">
        <v>3573</v>
      </c>
      <c r="C1245" s="20" t="str">
        <f>VLOOKUP(File2Modul(A1245),ModulVerantwortung,2,FALSE)</f>
        <v>winkho06</v>
      </c>
      <c r="D1245" s="20"/>
      <c r="E1245" s="109" t="s">
        <v>4345</v>
      </c>
      <c r="F1245" s="126">
        <v>2</v>
      </c>
      <c r="G1245" s="126">
        <v>1</v>
      </c>
      <c r="H1245" s="126">
        <v>0</v>
      </c>
      <c r="I1245" s="126">
        <v>2</v>
      </c>
      <c r="J1245" s="126">
        <v>0</v>
      </c>
      <c r="K1245" s="126">
        <v>0</v>
      </c>
      <c r="L1245" s="126">
        <v>1</v>
      </c>
      <c r="M1245" s="143" t="s">
        <v>6405</v>
      </c>
      <c r="N1245" s="126">
        <v>100</v>
      </c>
      <c r="O1245" s="126"/>
      <c r="Q1245" s="126">
        <v>1</v>
      </c>
      <c r="R1245" s="126"/>
      <c r="S1245" s="126"/>
      <c r="T1245" s="126"/>
      <c r="U1245" s="126">
        <v>104</v>
      </c>
      <c r="V1245" s="126" t="s">
        <v>3513</v>
      </c>
      <c r="W1245" s="126">
        <v>1</v>
      </c>
      <c r="X1245" s="126">
        <v>3</v>
      </c>
      <c r="Y1245" s="126">
        <v>166</v>
      </c>
      <c r="Z1245" s="126">
        <v>0</v>
      </c>
      <c r="AA1245" s="126">
        <v>0</v>
      </c>
      <c r="AB1245" s="126">
        <v>0</v>
      </c>
      <c r="AC1245" s="126">
        <v>0</v>
      </c>
      <c r="AD1245" s="126">
        <v>0</v>
      </c>
      <c r="AE1245" s="126">
        <v>3</v>
      </c>
      <c r="AF1245" s="126">
        <v>0.02</v>
      </c>
      <c r="AG1245" s="126">
        <v>0</v>
      </c>
      <c r="AH1245" s="126">
        <v>0</v>
      </c>
      <c r="AI1245" s="126">
        <v>1</v>
      </c>
      <c r="AJ1245" s="126"/>
      <c r="AK1245" s="126"/>
      <c r="AL1245" s="126"/>
      <c r="AM1245" s="126"/>
      <c r="AN1245" s="126"/>
      <c r="AO1245" s="126"/>
      <c r="AP1245" s="126"/>
      <c r="AQ1245" s="126"/>
      <c r="AR1245" s="126"/>
      <c r="AS1245" s="126"/>
      <c r="AT1245" s="126"/>
      <c r="AU1245" s="126"/>
      <c r="AV1245" s="126"/>
      <c r="AW1245" s="126"/>
      <c r="AX1245" s="126"/>
      <c r="AY1245" s="126"/>
      <c r="AZ1245" s="126"/>
      <c r="BA1245" s="126"/>
      <c r="BB1245" s="126"/>
      <c r="BC1245" s="126"/>
      <c r="BD1245" s="126"/>
      <c r="BE1245" s="126"/>
      <c r="BF1245" s="126"/>
      <c r="BG1245" s="126"/>
      <c r="BH1245" s="126"/>
      <c r="BI1245" s="126"/>
      <c r="BJ1245" s="126"/>
      <c r="BK1245" s="126"/>
      <c r="BL1245" s="126"/>
      <c r="BM1245" s="126"/>
      <c r="BN1245" s="126"/>
      <c r="BO1245" s="126"/>
      <c r="BP1245" s="126"/>
      <c r="BQ1245" s="126"/>
      <c r="BR1245" s="126">
        <v>9</v>
      </c>
      <c r="BS1245" s="126">
        <v>9</v>
      </c>
      <c r="BT1245" s="126">
        <v>10</v>
      </c>
      <c r="BU1245" s="126"/>
      <c r="BV1245" s="126">
        <v>105</v>
      </c>
      <c r="BW1245" s="126">
        <v>103</v>
      </c>
      <c r="BX1245" s="126">
        <v>1</v>
      </c>
      <c r="BY1245" s="126">
        <v>0</v>
      </c>
      <c r="BZ1245" s="126">
        <v>606</v>
      </c>
      <c r="CA1245" s="126">
        <v>418</v>
      </c>
      <c r="CB1245" s="126"/>
      <c r="CC1245" s="126"/>
      <c r="CD1245" s="126"/>
      <c r="CE1245" s="126"/>
    </row>
    <row r="1246" spans="1:83" ht="11.25" customHeight="1" x14ac:dyDescent="0.2">
      <c r="A1246" s="126" t="s">
        <v>6381</v>
      </c>
      <c r="B1246" s="20">
        <v>3749</v>
      </c>
      <c r="C1246" s="20" t="str">
        <f>VLOOKUP(File2Modul(A1246),ModulVerantwortung,2,FALSE)</f>
        <v>winkho06</v>
      </c>
      <c r="D1246" s="20"/>
      <c r="E1246" s="109" t="s">
        <v>4346</v>
      </c>
      <c r="F1246" s="126">
        <v>1</v>
      </c>
      <c r="G1246" s="126">
        <v>0</v>
      </c>
      <c r="H1246" s="126">
        <v>0</v>
      </c>
      <c r="I1246" s="126">
        <v>1</v>
      </c>
      <c r="J1246" s="126">
        <v>0</v>
      </c>
      <c r="K1246" s="126">
        <v>0</v>
      </c>
      <c r="L1246" s="126">
        <v>1</v>
      </c>
      <c r="M1246" s="143" t="s">
        <v>6406</v>
      </c>
      <c r="N1246" s="126">
        <v>1</v>
      </c>
      <c r="O1246" s="126"/>
      <c r="Q1246" s="126">
        <v>1</v>
      </c>
      <c r="R1246" s="126"/>
      <c r="S1246" s="126"/>
      <c r="T1246" s="126"/>
      <c r="U1246" s="126">
        <v>1</v>
      </c>
      <c r="V1246" s="126" t="s">
        <v>3507</v>
      </c>
      <c r="W1246" s="126">
        <v>1</v>
      </c>
      <c r="X1246" s="126">
        <v>2</v>
      </c>
      <c r="Y1246" s="126">
        <v>4</v>
      </c>
      <c r="Z1246" s="126">
        <v>0</v>
      </c>
      <c r="AA1246" s="126">
        <v>0</v>
      </c>
      <c r="AB1246" s="126">
        <v>0</v>
      </c>
      <c r="AC1246" s="126">
        <v>0</v>
      </c>
      <c r="AD1246" s="126">
        <v>0</v>
      </c>
      <c r="AE1246" s="126">
        <v>0</v>
      </c>
      <c r="AF1246" s="126">
        <v>1</v>
      </c>
      <c r="AG1246" s="126">
        <v>0</v>
      </c>
      <c r="AH1246" s="126">
        <v>0</v>
      </c>
      <c r="AI1246" s="126">
        <v>1</v>
      </c>
      <c r="AJ1246" s="126"/>
      <c r="AK1246" s="126"/>
      <c r="AL1246" s="126"/>
      <c r="AM1246" s="126"/>
      <c r="AN1246" s="126"/>
      <c r="AO1246" s="126"/>
      <c r="AP1246" s="126"/>
      <c r="AQ1246" s="126"/>
      <c r="AR1246" s="126"/>
      <c r="AS1246" s="126"/>
      <c r="AT1246" s="126"/>
      <c r="AU1246" s="126"/>
      <c r="AV1246" s="126"/>
      <c r="AW1246" s="126"/>
      <c r="AX1246" s="126"/>
      <c r="AY1246" s="126"/>
      <c r="AZ1246" s="126"/>
      <c r="BA1246" s="126"/>
      <c r="BB1246" s="126"/>
      <c r="BC1246" s="126"/>
      <c r="BD1246" s="126"/>
      <c r="BE1246" s="126"/>
      <c r="BF1246" s="126"/>
      <c r="BG1246" s="126"/>
      <c r="BH1246" s="126"/>
      <c r="BI1246" s="126"/>
      <c r="BJ1246" s="126"/>
      <c r="BK1246" s="126"/>
      <c r="BL1246" s="126"/>
      <c r="BM1246" s="126"/>
      <c r="BN1246" s="126"/>
      <c r="BO1246" s="126"/>
      <c r="BP1246" s="126"/>
      <c r="BQ1246" s="126"/>
      <c r="BR1246" s="126">
        <v>16</v>
      </c>
      <c r="BS1246" s="126">
        <v>16</v>
      </c>
      <c r="BT1246" s="126">
        <v>16</v>
      </c>
      <c r="BU1246" s="126"/>
      <c r="BV1246" s="126">
        <v>1</v>
      </c>
      <c r="BW1246" s="126">
        <v>1</v>
      </c>
      <c r="BX1246" s="126">
        <v>1</v>
      </c>
      <c r="BY1246" s="126">
        <v>0</v>
      </c>
      <c r="BZ1246" s="126">
        <v>11</v>
      </c>
      <c r="CA1246" s="126">
        <v>5</v>
      </c>
      <c r="CB1246" s="126"/>
      <c r="CC1246" s="126"/>
      <c r="CD1246" s="126"/>
      <c r="CE1246" s="126"/>
    </row>
    <row r="1247" spans="1:83" ht="11.25" customHeight="1" x14ac:dyDescent="0.2">
      <c r="A1247" s="126" t="s">
        <v>6381</v>
      </c>
      <c r="B1247" s="20">
        <v>3768</v>
      </c>
      <c r="C1247" s="20" t="str">
        <f>VLOOKUP(File2Modul(A1247),ModulVerantwortung,2,FALSE)</f>
        <v>winkho06</v>
      </c>
      <c r="D1247" s="20"/>
      <c r="E1247" s="109" t="s">
        <v>4347</v>
      </c>
      <c r="F1247" s="126">
        <v>3</v>
      </c>
      <c r="G1247" s="126">
        <v>1</v>
      </c>
      <c r="H1247" s="126">
        <v>0</v>
      </c>
      <c r="I1247" s="126">
        <v>4</v>
      </c>
      <c r="J1247" s="126">
        <v>0</v>
      </c>
      <c r="K1247" s="126">
        <v>1</v>
      </c>
      <c r="L1247" s="126">
        <v>0</v>
      </c>
      <c r="M1247" s="143"/>
      <c r="N1247" s="126">
        <v>10</v>
      </c>
      <c r="O1247" s="126"/>
      <c r="Q1247" s="126">
        <v>1</v>
      </c>
      <c r="R1247" s="126"/>
      <c r="S1247" s="126"/>
      <c r="T1247" s="126"/>
      <c r="U1247" s="126">
        <v>13</v>
      </c>
      <c r="V1247" s="126" t="s">
        <v>3516</v>
      </c>
      <c r="W1247" s="126">
        <v>0</v>
      </c>
      <c r="X1247" s="126">
        <v>3</v>
      </c>
      <c r="Y1247" s="126">
        <v>31</v>
      </c>
      <c r="Z1247" s="126">
        <v>0</v>
      </c>
      <c r="AA1247" s="126">
        <v>0</v>
      </c>
      <c r="AB1247" s="126">
        <v>0</v>
      </c>
      <c r="AC1247" s="126">
        <v>0</v>
      </c>
      <c r="AD1247" s="126">
        <v>0</v>
      </c>
      <c r="AE1247" s="126">
        <v>1</v>
      </c>
      <c r="AF1247" s="126">
        <v>0.31</v>
      </c>
      <c r="AG1247" s="126">
        <v>1</v>
      </c>
      <c r="AH1247" s="126">
        <v>0</v>
      </c>
      <c r="AI1247" s="126">
        <v>1</v>
      </c>
      <c r="AJ1247" s="126"/>
      <c r="AK1247" s="126"/>
      <c r="AL1247" s="126"/>
      <c r="AM1247" s="126"/>
      <c r="AN1247" s="126"/>
      <c r="AO1247" s="126"/>
      <c r="AP1247" s="126"/>
      <c r="AQ1247" s="126"/>
      <c r="AR1247" s="126"/>
      <c r="AS1247" s="126"/>
      <c r="AT1247" s="126"/>
      <c r="AU1247" s="126"/>
      <c r="AV1247" s="126"/>
      <c r="AW1247" s="126"/>
      <c r="AX1247" s="126"/>
      <c r="AY1247" s="126"/>
      <c r="AZ1247" s="126"/>
      <c r="BA1247" s="126"/>
      <c r="BB1247" s="126"/>
      <c r="BC1247" s="126"/>
      <c r="BD1247" s="126"/>
      <c r="BE1247" s="126"/>
      <c r="BF1247" s="126"/>
      <c r="BG1247" s="126"/>
      <c r="BH1247" s="126"/>
      <c r="BI1247" s="126"/>
      <c r="BJ1247" s="126"/>
      <c r="BK1247" s="126"/>
      <c r="BL1247" s="126"/>
      <c r="BM1247" s="126"/>
      <c r="BN1247" s="126"/>
      <c r="BO1247" s="126"/>
      <c r="BP1247" s="126"/>
      <c r="BQ1247" s="126"/>
      <c r="BR1247" s="126">
        <v>15</v>
      </c>
      <c r="BS1247" s="126">
        <v>17</v>
      </c>
      <c r="BT1247" s="126">
        <v>19</v>
      </c>
      <c r="BU1247" s="126"/>
      <c r="BV1247" s="126">
        <v>13</v>
      </c>
      <c r="BW1247" s="126">
        <v>11</v>
      </c>
      <c r="BX1247" s="126">
        <v>1</v>
      </c>
      <c r="BY1247" s="126">
        <v>0</v>
      </c>
      <c r="BZ1247" s="126">
        <v>127</v>
      </c>
      <c r="CA1247" s="126">
        <v>68</v>
      </c>
      <c r="CB1247" s="126"/>
      <c r="CC1247" s="126"/>
      <c r="CD1247" s="126"/>
      <c r="CE1247" s="126"/>
    </row>
    <row r="1248" spans="1:83" ht="11.25" customHeight="1" x14ac:dyDescent="0.2">
      <c r="A1248" s="126" t="s">
        <v>6381</v>
      </c>
      <c r="B1248" s="20">
        <v>3809</v>
      </c>
      <c r="C1248" s="20" t="str">
        <f>VLOOKUP(File2Modul(A1248),ModulVerantwortung,2,FALSE)</f>
        <v>winkho06</v>
      </c>
      <c r="D1248" s="20"/>
      <c r="E1248" s="109" t="s">
        <v>4348</v>
      </c>
      <c r="F1248" s="126">
        <v>5</v>
      </c>
      <c r="G1248" s="126">
        <v>2</v>
      </c>
      <c r="H1248" s="126">
        <v>0</v>
      </c>
      <c r="I1248" s="126">
        <v>6</v>
      </c>
      <c r="J1248" s="126">
        <v>1</v>
      </c>
      <c r="K1248" s="126">
        <v>0</v>
      </c>
      <c r="L1248" s="126">
        <v>3</v>
      </c>
      <c r="M1248" s="143" t="s">
        <v>6407</v>
      </c>
      <c r="N1248" s="126">
        <v>19</v>
      </c>
      <c r="O1248" s="126"/>
      <c r="Q1248" s="126">
        <v>1</v>
      </c>
      <c r="R1248" s="126"/>
      <c r="S1248" s="126"/>
      <c r="T1248" s="126"/>
      <c r="U1248" s="126">
        <v>23</v>
      </c>
      <c r="V1248" s="126" t="s">
        <v>3729</v>
      </c>
      <c r="W1248" s="126">
        <v>3</v>
      </c>
      <c r="X1248" s="126">
        <v>8</v>
      </c>
      <c r="Y1248" s="126">
        <v>61</v>
      </c>
      <c r="Z1248" s="126">
        <v>0</v>
      </c>
      <c r="AA1248" s="126">
        <v>0</v>
      </c>
      <c r="AB1248" s="126">
        <v>0</v>
      </c>
      <c r="AC1248" s="126">
        <v>0</v>
      </c>
      <c r="AD1248" s="126">
        <v>0</v>
      </c>
      <c r="AE1248" s="126">
        <v>2</v>
      </c>
      <c r="AF1248" s="126">
        <v>0.26</v>
      </c>
      <c r="AG1248" s="126">
        <v>1</v>
      </c>
      <c r="AH1248" s="126">
        <v>0</v>
      </c>
      <c r="AI1248" s="126">
        <v>1</v>
      </c>
      <c r="AJ1248" s="126"/>
      <c r="AK1248" s="126"/>
      <c r="AL1248" s="126"/>
      <c r="AM1248" s="126"/>
      <c r="AN1248" s="126"/>
      <c r="AO1248" s="126"/>
      <c r="AP1248" s="126"/>
      <c r="AQ1248" s="126"/>
      <c r="AR1248" s="126"/>
      <c r="AS1248" s="126"/>
      <c r="AT1248" s="126"/>
      <c r="AU1248" s="126"/>
      <c r="AV1248" s="126"/>
      <c r="AW1248" s="126"/>
      <c r="AX1248" s="126"/>
      <c r="AY1248" s="126"/>
      <c r="AZ1248" s="126"/>
      <c r="BA1248" s="126"/>
      <c r="BB1248" s="126"/>
      <c r="BC1248" s="126"/>
      <c r="BD1248" s="126"/>
      <c r="BE1248" s="126"/>
      <c r="BF1248" s="126"/>
      <c r="BG1248" s="126"/>
      <c r="BH1248" s="126"/>
      <c r="BI1248" s="126"/>
      <c r="BJ1248" s="126"/>
      <c r="BK1248" s="126"/>
      <c r="BL1248" s="126"/>
      <c r="BM1248" s="126"/>
      <c r="BN1248" s="126"/>
      <c r="BO1248" s="126"/>
      <c r="BP1248" s="126"/>
      <c r="BQ1248" s="126"/>
      <c r="BR1248" s="126">
        <v>5</v>
      </c>
      <c r="BS1248" s="126">
        <v>6</v>
      </c>
      <c r="BT1248" s="126">
        <v>7</v>
      </c>
      <c r="BU1248" s="126"/>
      <c r="BV1248" s="126">
        <v>26</v>
      </c>
      <c r="BW1248" s="126">
        <v>20</v>
      </c>
      <c r="BX1248" s="126">
        <v>1</v>
      </c>
      <c r="BY1248" s="126">
        <v>0</v>
      </c>
      <c r="BZ1248" s="126">
        <v>87</v>
      </c>
      <c r="CA1248" s="126">
        <v>52</v>
      </c>
      <c r="CB1248" s="126"/>
      <c r="CC1248" s="126"/>
      <c r="CD1248" s="126"/>
      <c r="CE1248" s="126"/>
    </row>
    <row r="1249" spans="1:83" ht="11.25" customHeight="1" x14ac:dyDescent="0.2">
      <c r="A1249" s="126" t="s">
        <v>6381</v>
      </c>
      <c r="B1249" s="20">
        <v>3880</v>
      </c>
      <c r="C1249" s="20" t="str">
        <f>VLOOKUP(File2Modul(A1249),ModulVerantwortung,2,FALSE)</f>
        <v>winkho06</v>
      </c>
      <c r="D1249" s="20"/>
      <c r="E1249" s="109" t="s">
        <v>4349</v>
      </c>
      <c r="F1249" s="126">
        <v>10</v>
      </c>
      <c r="G1249" s="126">
        <v>2</v>
      </c>
      <c r="H1249" s="126">
        <v>0</v>
      </c>
      <c r="I1249" s="126">
        <v>384</v>
      </c>
      <c r="J1249" s="126">
        <v>0</v>
      </c>
      <c r="K1249" s="126">
        <v>0</v>
      </c>
      <c r="L1249" s="126">
        <v>6</v>
      </c>
      <c r="M1249" s="143" t="s">
        <v>6408</v>
      </c>
      <c r="N1249" s="126">
        <v>24</v>
      </c>
      <c r="O1249" s="126"/>
      <c r="Q1249" s="126">
        <v>1</v>
      </c>
      <c r="R1249" s="126"/>
      <c r="S1249" s="126"/>
      <c r="T1249" s="126"/>
      <c r="U1249" s="126">
        <v>32</v>
      </c>
      <c r="V1249" s="126" t="s">
        <v>4534</v>
      </c>
      <c r="W1249" s="126">
        <v>6</v>
      </c>
      <c r="X1249" s="126">
        <v>16</v>
      </c>
      <c r="Y1249" s="126">
        <v>100</v>
      </c>
      <c r="Z1249" s="126">
        <v>0</v>
      </c>
      <c r="AA1249" s="126">
        <v>0</v>
      </c>
      <c r="AB1249" s="126">
        <v>0</v>
      </c>
      <c r="AC1249" s="126">
        <v>0</v>
      </c>
      <c r="AD1249" s="126">
        <v>0</v>
      </c>
      <c r="AE1249" s="126">
        <v>0</v>
      </c>
      <c r="AF1249" s="126">
        <v>12</v>
      </c>
      <c r="AG1249" s="126">
        <v>3</v>
      </c>
      <c r="AH1249" s="126">
        <v>4</v>
      </c>
      <c r="AI1249" s="126">
        <v>1</v>
      </c>
      <c r="AJ1249" s="126"/>
      <c r="AK1249" s="126"/>
      <c r="AL1249" s="126"/>
      <c r="AM1249" s="126"/>
      <c r="AN1249" s="126"/>
      <c r="AO1249" s="126"/>
      <c r="AP1249" s="126"/>
      <c r="AQ1249" s="126"/>
      <c r="AR1249" s="126"/>
      <c r="AS1249" s="126"/>
      <c r="AT1249" s="126"/>
      <c r="AU1249" s="126"/>
      <c r="AV1249" s="126"/>
      <c r="AW1249" s="126"/>
      <c r="AX1249" s="126"/>
      <c r="AY1249" s="126"/>
      <c r="AZ1249" s="126"/>
      <c r="BA1249" s="126"/>
      <c r="BB1249" s="126"/>
      <c r="BC1249" s="126"/>
      <c r="BD1249" s="126"/>
      <c r="BE1249" s="126"/>
      <c r="BF1249" s="126"/>
      <c r="BG1249" s="126"/>
      <c r="BH1249" s="126"/>
      <c r="BI1249" s="126"/>
      <c r="BJ1249" s="126"/>
      <c r="BK1249" s="126"/>
      <c r="BL1249" s="126"/>
      <c r="BM1249" s="126"/>
      <c r="BN1249" s="126"/>
      <c r="BO1249" s="126"/>
      <c r="BP1249" s="126"/>
      <c r="BQ1249" s="126"/>
      <c r="BR1249" s="126">
        <v>5</v>
      </c>
      <c r="BS1249" s="126">
        <v>9</v>
      </c>
      <c r="BT1249" s="126">
        <v>9</v>
      </c>
      <c r="BU1249" s="126"/>
      <c r="BV1249" s="126">
        <v>41</v>
      </c>
      <c r="BW1249" s="126">
        <v>24</v>
      </c>
      <c r="BX1249" s="126">
        <v>1</v>
      </c>
      <c r="BY1249" s="126">
        <v>0</v>
      </c>
      <c r="BZ1249" s="126">
        <v>166</v>
      </c>
      <c r="CA1249" s="126">
        <v>70</v>
      </c>
      <c r="CB1249" s="126"/>
      <c r="CC1249" s="126"/>
      <c r="CD1249" s="126"/>
      <c r="CE1249" s="126"/>
    </row>
    <row r="1250" spans="1:83" ht="11.25" customHeight="1" x14ac:dyDescent="0.2">
      <c r="A1250" s="126" t="s">
        <v>6381</v>
      </c>
      <c r="B1250" s="20">
        <v>3991</v>
      </c>
      <c r="C1250" s="20" t="str">
        <f>VLOOKUP(File2Modul(A1250),ModulVerantwortung,2,FALSE)</f>
        <v>winkho06</v>
      </c>
      <c r="D1250" s="20"/>
      <c r="E1250" s="109" t="s">
        <v>4350</v>
      </c>
      <c r="F1250" s="126">
        <v>7</v>
      </c>
      <c r="G1250" s="126">
        <v>4</v>
      </c>
      <c r="H1250" s="126">
        <v>0</v>
      </c>
      <c r="I1250" s="126">
        <v>11</v>
      </c>
      <c r="J1250" s="126">
        <v>0</v>
      </c>
      <c r="K1250" s="126">
        <v>0</v>
      </c>
      <c r="L1250" s="126">
        <v>2</v>
      </c>
      <c r="M1250" s="143" t="s">
        <v>6409</v>
      </c>
      <c r="N1250" s="126">
        <v>24</v>
      </c>
      <c r="O1250" s="126"/>
      <c r="Q1250" s="126">
        <v>1</v>
      </c>
      <c r="R1250" s="126"/>
      <c r="S1250" s="126"/>
      <c r="T1250" s="126"/>
      <c r="U1250" s="126">
        <v>29</v>
      </c>
      <c r="V1250" s="126" t="s">
        <v>3650</v>
      </c>
      <c r="W1250" s="126">
        <v>5</v>
      </c>
      <c r="X1250" s="126">
        <v>12</v>
      </c>
      <c r="Y1250" s="126">
        <v>81</v>
      </c>
      <c r="Z1250" s="126">
        <v>0</v>
      </c>
      <c r="AA1250" s="126">
        <v>0</v>
      </c>
      <c r="AB1250" s="126">
        <v>0</v>
      </c>
      <c r="AC1250" s="126">
        <v>0</v>
      </c>
      <c r="AD1250" s="126">
        <v>0</v>
      </c>
      <c r="AE1250" s="126">
        <v>1</v>
      </c>
      <c r="AF1250" s="126">
        <v>0.38</v>
      </c>
      <c r="AG1250" s="126">
        <v>1</v>
      </c>
      <c r="AH1250" s="126">
        <v>0</v>
      </c>
      <c r="AI1250" s="126">
        <v>1</v>
      </c>
      <c r="AJ1250" s="126"/>
      <c r="AK1250" s="126"/>
      <c r="AL1250" s="126"/>
      <c r="AM1250" s="126"/>
      <c r="AN1250" s="126"/>
      <c r="AO1250" s="126"/>
      <c r="AP1250" s="126"/>
      <c r="AQ1250" s="126"/>
      <c r="AR1250" s="126"/>
      <c r="AS1250" s="126"/>
      <c r="AT1250" s="126"/>
      <c r="AU1250" s="126"/>
      <c r="AV1250" s="126"/>
      <c r="AW1250" s="126"/>
      <c r="AX1250" s="126"/>
      <c r="AY1250" s="126"/>
      <c r="AZ1250" s="126"/>
      <c r="BA1250" s="126"/>
      <c r="BB1250" s="126"/>
      <c r="BC1250" s="126"/>
      <c r="BD1250" s="126"/>
      <c r="BE1250" s="126"/>
      <c r="BF1250" s="126"/>
      <c r="BG1250" s="126"/>
      <c r="BH1250" s="126"/>
      <c r="BI1250" s="126"/>
      <c r="BJ1250" s="126"/>
      <c r="BK1250" s="126"/>
      <c r="BL1250" s="126"/>
      <c r="BM1250" s="126"/>
      <c r="BN1250" s="126"/>
      <c r="BO1250" s="126"/>
      <c r="BP1250" s="126"/>
      <c r="BQ1250" s="126"/>
      <c r="BR1250" s="126">
        <v>7</v>
      </c>
      <c r="BS1250" s="126">
        <v>10</v>
      </c>
      <c r="BT1250" s="126">
        <v>10</v>
      </c>
      <c r="BU1250" s="126"/>
      <c r="BV1250" s="126">
        <v>35</v>
      </c>
      <c r="BW1250" s="126">
        <v>25</v>
      </c>
      <c r="BX1250" s="126">
        <v>1</v>
      </c>
      <c r="BY1250" s="126">
        <v>0</v>
      </c>
      <c r="BZ1250" s="126">
        <v>165</v>
      </c>
      <c r="CA1250" s="126">
        <v>96</v>
      </c>
      <c r="CB1250" s="126"/>
      <c r="CC1250" s="126"/>
      <c r="CD1250" s="126"/>
      <c r="CE1250" s="126"/>
    </row>
    <row r="1251" spans="1:83" ht="11.25" customHeight="1" x14ac:dyDescent="0.2">
      <c r="A1251" s="126" t="s">
        <v>6381</v>
      </c>
      <c r="B1251" s="20">
        <v>4084</v>
      </c>
      <c r="C1251" s="20" t="str">
        <f>VLOOKUP(File2Modul(A1251),ModulVerantwortung,2,FALSE)</f>
        <v>winkho06</v>
      </c>
      <c r="D1251" s="20"/>
      <c r="E1251" s="109" t="s">
        <v>4351</v>
      </c>
      <c r="F1251" s="126">
        <v>6</v>
      </c>
      <c r="G1251" s="126">
        <v>3</v>
      </c>
      <c r="H1251" s="126">
        <v>0</v>
      </c>
      <c r="I1251" s="126">
        <v>16</v>
      </c>
      <c r="J1251" s="126">
        <v>0</v>
      </c>
      <c r="K1251" s="126">
        <v>0</v>
      </c>
      <c r="L1251" s="126">
        <v>0</v>
      </c>
      <c r="M1251" s="143"/>
      <c r="N1251" s="126">
        <v>14</v>
      </c>
      <c r="O1251" s="126"/>
      <c r="Q1251" s="126">
        <v>1</v>
      </c>
      <c r="R1251" s="126"/>
      <c r="S1251" s="126"/>
      <c r="T1251" s="126"/>
      <c r="U1251" s="126">
        <v>22</v>
      </c>
      <c r="V1251" s="126" t="s">
        <v>4352</v>
      </c>
      <c r="W1251" s="126">
        <v>0</v>
      </c>
      <c r="X1251" s="126">
        <v>6</v>
      </c>
      <c r="Y1251" s="126">
        <v>54</v>
      </c>
      <c r="Z1251" s="126">
        <v>0</v>
      </c>
      <c r="AA1251" s="126">
        <v>0</v>
      </c>
      <c r="AB1251" s="126">
        <v>0</v>
      </c>
      <c r="AC1251" s="126">
        <v>0</v>
      </c>
      <c r="AD1251" s="126">
        <v>0</v>
      </c>
      <c r="AE1251" s="126">
        <v>0</v>
      </c>
      <c r="AF1251" s="126">
        <v>0.73</v>
      </c>
      <c r="AG1251" s="126">
        <v>1</v>
      </c>
      <c r="AH1251" s="126">
        <v>6</v>
      </c>
      <c r="AI1251" s="126">
        <v>1</v>
      </c>
      <c r="AJ1251" s="126"/>
      <c r="AK1251" s="126"/>
      <c r="AL1251" s="126"/>
      <c r="AM1251" s="126"/>
      <c r="AN1251" s="126"/>
      <c r="AO1251" s="126"/>
      <c r="AP1251" s="126"/>
      <c r="AQ1251" s="126"/>
      <c r="AR1251" s="126"/>
      <c r="AS1251" s="126"/>
      <c r="AT1251" s="126"/>
      <c r="AU1251" s="126"/>
      <c r="AV1251" s="126"/>
      <c r="AW1251" s="126"/>
      <c r="AX1251" s="126"/>
      <c r="AY1251" s="126"/>
      <c r="AZ1251" s="126"/>
      <c r="BA1251" s="126"/>
      <c r="BB1251" s="126"/>
      <c r="BC1251" s="126"/>
      <c r="BD1251" s="126"/>
      <c r="BE1251" s="126"/>
      <c r="BF1251" s="126"/>
      <c r="BG1251" s="126"/>
      <c r="BH1251" s="126"/>
      <c r="BI1251" s="126"/>
      <c r="BJ1251" s="126"/>
      <c r="BK1251" s="126"/>
      <c r="BL1251" s="126"/>
      <c r="BM1251" s="126"/>
      <c r="BN1251" s="126"/>
      <c r="BO1251" s="126"/>
      <c r="BP1251" s="126"/>
      <c r="BQ1251" s="126"/>
      <c r="BR1251" s="126">
        <v>11</v>
      </c>
      <c r="BS1251" s="126">
        <v>20</v>
      </c>
      <c r="BT1251" s="126">
        <v>20</v>
      </c>
      <c r="BU1251" s="126"/>
      <c r="BV1251" s="126">
        <v>24</v>
      </c>
      <c r="BW1251" s="126">
        <v>14</v>
      </c>
      <c r="BX1251" s="126">
        <v>1</v>
      </c>
      <c r="BY1251" s="126">
        <v>0</v>
      </c>
      <c r="BZ1251" s="126">
        <v>193</v>
      </c>
      <c r="CA1251" s="126">
        <v>94</v>
      </c>
      <c r="CB1251" s="126"/>
      <c r="CC1251" s="126"/>
      <c r="CD1251" s="126"/>
      <c r="CE1251" s="126"/>
    </row>
    <row r="1252" spans="1:83" ht="11.25" customHeight="1" x14ac:dyDescent="0.2">
      <c r="A1252" s="126" t="s">
        <v>6381</v>
      </c>
      <c r="B1252" s="20">
        <v>4149</v>
      </c>
      <c r="C1252" s="20" t="str">
        <f>VLOOKUP(File2Modul(A1252),ModulVerantwortung,2,FALSE)</f>
        <v>winkho06</v>
      </c>
      <c r="D1252" s="20"/>
      <c r="E1252" s="109" t="s">
        <v>4353</v>
      </c>
      <c r="F1252" s="126">
        <v>4</v>
      </c>
      <c r="G1252" s="126">
        <v>2</v>
      </c>
      <c r="H1252" s="126">
        <v>0</v>
      </c>
      <c r="I1252" s="126">
        <v>5</v>
      </c>
      <c r="J1252" s="126">
        <v>0</v>
      </c>
      <c r="K1252" s="126">
        <v>0</v>
      </c>
      <c r="L1252" s="126">
        <v>1</v>
      </c>
      <c r="M1252" s="143" t="s">
        <v>6410</v>
      </c>
      <c r="N1252" s="126">
        <v>8</v>
      </c>
      <c r="O1252" s="126"/>
      <c r="Q1252" s="126">
        <v>1</v>
      </c>
      <c r="R1252" s="126"/>
      <c r="S1252" s="126"/>
      <c r="T1252" s="126"/>
      <c r="U1252" s="126">
        <v>9</v>
      </c>
      <c r="V1252" s="126" t="s">
        <v>3767</v>
      </c>
      <c r="W1252" s="126">
        <v>1</v>
      </c>
      <c r="X1252" s="126">
        <v>5</v>
      </c>
      <c r="Y1252" s="126">
        <v>25</v>
      </c>
      <c r="Z1252" s="126">
        <v>0</v>
      </c>
      <c r="AA1252" s="126">
        <v>0</v>
      </c>
      <c r="AB1252" s="126">
        <v>0</v>
      </c>
      <c r="AC1252" s="126">
        <v>0</v>
      </c>
      <c r="AD1252" s="126">
        <v>0</v>
      </c>
      <c r="AE1252" s="126">
        <v>0</v>
      </c>
      <c r="AF1252" s="126">
        <v>0.56000000000000005</v>
      </c>
      <c r="AG1252" s="126">
        <v>1</v>
      </c>
      <c r="AH1252" s="126">
        <v>0</v>
      </c>
      <c r="AI1252" s="126">
        <v>1</v>
      </c>
      <c r="AJ1252" s="126"/>
      <c r="AK1252" s="126"/>
      <c r="AL1252" s="126"/>
      <c r="AM1252" s="126"/>
      <c r="AN1252" s="126"/>
      <c r="AO1252" s="126"/>
      <c r="AP1252" s="126"/>
      <c r="AQ1252" s="126"/>
      <c r="AR1252" s="126"/>
      <c r="AS1252" s="126"/>
      <c r="AT1252" s="126"/>
      <c r="AU1252" s="126"/>
      <c r="AV1252" s="126"/>
      <c r="AW1252" s="126"/>
      <c r="AX1252" s="126"/>
      <c r="AY1252" s="126"/>
      <c r="AZ1252" s="126"/>
      <c r="BA1252" s="126"/>
      <c r="BB1252" s="126"/>
      <c r="BC1252" s="126"/>
      <c r="BD1252" s="126"/>
      <c r="BE1252" s="126"/>
      <c r="BF1252" s="126"/>
      <c r="BG1252" s="126"/>
      <c r="BH1252" s="126"/>
      <c r="BI1252" s="126"/>
      <c r="BJ1252" s="126"/>
      <c r="BK1252" s="126"/>
      <c r="BL1252" s="126"/>
      <c r="BM1252" s="126"/>
      <c r="BN1252" s="126"/>
      <c r="BO1252" s="126"/>
      <c r="BP1252" s="126"/>
      <c r="BQ1252" s="126"/>
      <c r="BR1252" s="126">
        <v>6</v>
      </c>
      <c r="BS1252" s="126">
        <v>9</v>
      </c>
      <c r="BT1252" s="126">
        <v>9</v>
      </c>
      <c r="BU1252" s="126"/>
      <c r="BV1252" s="126">
        <v>12</v>
      </c>
      <c r="BW1252" s="126">
        <v>8</v>
      </c>
      <c r="BX1252" s="126">
        <v>1</v>
      </c>
      <c r="BY1252" s="126">
        <v>0</v>
      </c>
      <c r="BZ1252" s="126">
        <v>47</v>
      </c>
      <c r="CA1252" s="126">
        <v>25</v>
      </c>
      <c r="CB1252" s="126"/>
      <c r="CC1252" s="126"/>
      <c r="CD1252" s="126"/>
      <c r="CE1252" s="126"/>
    </row>
    <row r="1253" spans="1:83" ht="11.25" customHeight="1" x14ac:dyDescent="0.2">
      <c r="A1253" s="126" t="s">
        <v>6381</v>
      </c>
      <c r="B1253" s="20">
        <v>4185</v>
      </c>
      <c r="C1253" s="20" t="str">
        <f>VLOOKUP(File2Modul(A1253),ModulVerantwortung,2,FALSE)</f>
        <v>winkho06</v>
      </c>
      <c r="D1253" s="20"/>
      <c r="E1253" s="109" t="s">
        <v>4354</v>
      </c>
      <c r="F1253" s="126">
        <v>4</v>
      </c>
      <c r="G1253" s="126">
        <v>2</v>
      </c>
      <c r="H1253" s="126">
        <v>0</v>
      </c>
      <c r="I1253" s="126">
        <v>6</v>
      </c>
      <c r="J1253" s="126">
        <v>0</v>
      </c>
      <c r="K1253" s="126">
        <v>0</v>
      </c>
      <c r="L1253" s="126">
        <v>2</v>
      </c>
      <c r="M1253" s="143" t="s">
        <v>6411</v>
      </c>
      <c r="N1253" s="126">
        <v>10</v>
      </c>
      <c r="O1253" s="126"/>
      <c r="Q1253" s="126">
        <v>1</v>
      </c>
      <c r="R1253" s="126"/>
      <c r="S1253" s="126"/>
      <c r="T1253" s="126"/>
      <c r="U1253" s="126">
        <v>12</v>
      </c>
      <c r="V1253" s="126" t="s">
        <v>3598</v>
      </c>
      <c r="W1253" s="126">
        <v>2</v>
      </c>
      <c r="X1253" s="126">
        <v>6</v>
      </c>
      <c r="Y1253" s="126">
        <v>49</v>
      </c>
      <c r="Z1253" s="126">
        <v>0</v>
      </c>
      <c r="AA1253" s="126">
        <v>0</v>
      </c>
      <c r="AB1253" s="126">
        <v>0</v>
      </c>
      <c r="AC1253" s="126">
        <v>0</v>
      </c>
      <c r="AD1253" s="126">
        <v>0</v>
      </c>
      <c r="AE1253" s="126">
        <v>2</v>
      </c>
      <c r="AF1253" s="126">
        <v>0.5</v>
      </c>
      <c r="AG1253" s="126">
        <v>1</v>
      </c>
      <c r="AH1253" s="126">
        <v>1</v>
      </c>
      <c r="AI1253" s="126">
        <v>1</v>
      </c>
      <c r="AJ1253" s="126"/>
      <c r="AK1253" s="126"/>
      <c r="AL1253" s="126"/>
      <c r="AM1253" s="126"/>
      <c r="AN1253" s="126"/>
      <c r="AO1253" s="126"/>
      <c r="AP1253" s="126"/>
      <c r="AQ1253" s="126"/>
      <c r="AR1253" s="126"/>
      <c r="AS1253" s="126"/>
      <c r="AT1253" s="126"/>
      <c r="AU1253" s="126"/>
      <c r="AV1253" s="126"/>
      <c r="AW1253" s="126"/>
      <c r="AX1253" s="126"/>
      <c r="AY1253" s="126"/>
      <c r="AZ1253" s="126"/>
      <c r="BA1253" s="126"/>
      <c r="BB1253" s="126"/>
      <c r="BC1253" s="126"/>
      <c r="BD1253" s="126"/>
      <c r="BE1253" s="126"/>
      <c r="BF1253" s="126"/>
      <c r="BG1253" s="126"/>
      <c r="BH1253" s="126"/>
      <c r="BI1253" s="126"/>
      <c r="BJ1253" s="126"/>
      <c r="BK1253" s="126"/>
      <c r="BL1253" s="126"/>
      <c r="BM1253" s="126"/>
      <c r="BN1253" s="126"/>
      <c r="BO1253" s="126"/>
      <c r="BP1253" s="126"/>
      <c r="BQ1253" s="126"/>
      <c r="BR1253" s="126">
        <v>8</v>
      </c>
      <c r="BS1253" s="126">
        <v>11</v>
      </c>
      <c r="BT1253" s="126">
        <v>13</v>
      </c>
      <c r="BU1253" s="126"/>
      <c r="BV1253" s="126">
        <v>17</v>
      </c>
      <c r="BW1253" s="126">
        <v>12</v>
      </c>
      <c r="BX1253" s="126">
        <v>1</v>
      </c>
      <c r="BY1253" s="126">
        <v>0</v>
      </c>
      <c r="BZ1253" s="126">
        <v>95</v>
      </c>
      <c r="CA1253" s="126">
        <v>44</v>
      </c>
      <c r="CB1253" s="126"/>
      <c r="CC1253" s="126"/>
      <c r="CD1253" s="126"/>
      <c r="CE1253" s="126"/>
    </row>
    <row r="1254" spans="1:83" ht="11.25" customHeight="1" x14ac:dyDescent="0.2">
      <c r="A1254" s="126" t="s">
        <v>6381</v>
      </c>
      <c r="B1254" s="20">
        <v>4245</v>
      </c>
      <c r="C1254" s="20" t="str">
        <f>VLOOKUP(File2Modul(A1254),ModulVerantwortung,2,FALSE)</f>
        <v>winkho06</v>
      </c>
      <c r="D1254" s="20"/>
      <c r="E1254" s="109" t="s">
        <v>4355</v>
      </c>
      <c r="F1254" s="126">
        <v>8</v>
      </c>
      <c r="G1254" s="126">
        <v>3</v>
      </c>
      <c r="H1254" s="126">
        <v>0</v>
      </c>
      <c r="I1254" s="126">
        <v>28</v>
      </c>
      <c r="J1254" s="126">
        <v>0</v>
      </c>
      <c r="K1254" s="126">
        <v>0</v>
      </c>
      <c r="L1254" s="126">
        <v>2</v>
      </c>
      <c r="M1254" s="143" t="s">
        <v>6412</v>
      </c>
      <c r="N1254" s="126">
        <v>16</v>
      </c>
      <c r="O1254" s="126"/>
      <c r="Q1254" s="126">
        <v>1</v>
      </c>
      <c r="R1254" s="126"/>
      <c r="S1254" s="126"/>
      <c r="T1254" s="126"/>
      <c r="U1254" s="126">
        <v>19</v>
      </c>
      <c r="V1254" s="126" t="s">
        <v>3752</v>
      </c>
      <c r="W1254" s="126">
        <v>2</v>
      </c>
      <c r="X1254" s="126">
        <v>10</v>
      </c>
      <c r="Y1254" s="126">
        <v>60</v>
      </c>
      <c r="Z1254" s="126">
        <v>0</v>
      </c>
      <c r="AA1254" s="126">
        <v>0</v>
      </c>
      <c r="AB1254" s="126">
        <v>0</v>
      </c>
      <c r="AC1254" s="126">
        <v>0</v>
      </c>
      <c r="AD1254" s="126">
        <v>0</v>
      </c>
      <c r="AE1254" s="126">
        <v>1</v>
      </c>
      <c r="AF1254" s="126">
        <v>1.47</v>
      </c>
      <c r="AG1254" s="126">
        <v>1</v>
      </c>
      <c r="AH1254" s="126">
        <v>1</v>
      </c>
      <c r="AI1254" s="126">
        <v>1</v>
      </c>
      <c r="AJ1254" s="126"/>
      <c r="AK1254" s="126"/>
      <c r="AL1254" s="126"/>
      <c r="AM1254" s="126"/>
      <c r="AN1254" s="126"/>
      <c r="AO1254" s="126"/>
      <c r="AP1254" s="126"/>
      <c r="AQ1254" s="126"/>
      <c r="AR1254" s="126"/>
      <c r="AS1254" s="126"/>
      <c r="AT1254" s="126"/>
      <c r="AU1254" s="126"/>
      <c r="AV1254" s="126"/>
      <c r="AW1254" s="126"/>
      <c r="AX1254" s="126"/>
      <c r="AY1254" s="126"/>
      <c r="AZ1254" s="126"/>
      <c r="BA1254" s="126"/>
      <c r="BB1254" s="126"/>
      <c r="BC1254" s="126"/>
      <c r="BD1254" s="126"/>
      <c r="BE1254" s="126"/>
      <c r="BF1254" s="126"/>
      <c r="BG1254" s="126"/>
      <c r="BH1254" s="126"/>
      <c r="BI1254" s="126"/>
      <c r="BJ1254" s="126"/>
      <c r="BK1254" s="126"/>
      <c r="BL1254" s="126"/>
      <c r="BM1254" s="126"/>
      <c r="BN1254" s="126"/>
      <c r="BO1254" s="126"/>
      <c r="BP1254" s="126"/>
      <c r="BQ1254" s="126"/>
      <c r="BR1254" s="126">
        <v>6</v>
      </c>
      <c r="BS1254" s="126">
        <v>10</v>
      </c>
      <c r="BT1254" s="126">
        <v>11</v>
      </c>
      <c r="BU1254" s="126"/>
      <c r="BV1254" s="126">
        <v>27</v>
      </c>
      <c r="BW1254" s="126">
        <v>17</v>
      </c>
      <c r="BX1254" s="126">
        <v>1</v>
      </c>
      <c r="BY1254" s="126">
        <v>0</v>
      </c>
      <c r="BZ1254" s="126">
        <v>123</v>
      </c>
      <c r="CA1254" s="126">
        <v>62</v>
      </c>
      <c r="CB1254" s="126"/>
      <c r="CC1254" s="126"/>
      <c r="CD1254" s="126"/>
      <c r="CE1254" s="126"/>
    </row>
    <row r="1255" spans="1:83" ht="11.25" customHeight="1" x14ac:dyDescent="0.2">
      <c r="A1255" s="126" t="s">
        <v>6381</v>
      </c>
      <c r="B1255" s="20">
        <v>4317</v>
      </c>
      <c r="C1255" s="20" t="str">
        <f>VLOOKUP(File2Modul(A1255),ModulVerantwortung,2,FALSE)</f>
        <v>winkho06</v>
      </c>
      <c r="D1255" s="20"/>
      <c r="E1255" s="109" t="s">
        <v>6413</v>
      </c>
      <c r="F1255" s="126">
        <v>8</v>
      </c>
      <c r="G1255" s="126">
        <v>3</v>
      </c>
      <c r="H1255" s="126">
        <v>0</v>
      </c>
      <c r="I1255" s="126">
        <v>28</v>
      </c>
      <c r="J1255" s="126">
        <v>0</v>
      </c>
      <c r="K1255" s="126">
        <v>0</v>
      </c>
      <c r="L1255" s="126">
        <v>2</v>
      </c>
      <c r="M1255" s="143" t="s">
        <v>6414</v>
      </c>
      <c r="N1255" s="126">
        <v>16</v>
      </c>
      <c r="O1255" s="126"/>
      <c r="Q1255" s="126">
        <v>1</v>
      </c>
      <c r="R1255" s="126"/>
      <c r="S1255" s="126"/>
      <c r="T1255" s="126"/>
      <c r="U1255" s="126">
        <v>20</v>
      </c>
      <c r="V1255" s="126" t="s">
        <v>3752</v>
      </c>
      <c r="W1255" s="126">
        <v>2</v>
      </c>
      <c r="X1255" s="126">
        <v>10</v>
      </c>
      <c r="Y1255" s="126">
        <v>59</v>
      </c>
      <c r="Z1255" s="126">
        <v>0</v>
      </c>
      <c r="AA1255" s="126">
        <v>0</v>
      </c>
      <c r="AB1255" s="126">
        <v>0</v>
      </c>
      <c r="AC1255" s="126">
        <v>0</v>
      </c>
      <c r="AD1255" s="126">
        <v>0</v>
      </c>
      <c r="AE1255" s="126">
        <v>1</v>
      </c>
      <c r="AF1255" s="126">
        <v>1.4</v>
      </c>
      <c r="AG1255" s="126">
        <v>1</v>
      </c>
      <c r="AH1255" s="126">
        <v>1</v>
      </c>
      <c r="AI1255" s="126">
        <v>1</v>
      </c>
      <c r="AJ1255" s="126"/>
      <c r="AK1255" s="126"/>
      <c r="AL1255" s="126"/>
      <c r="AM1255" s="126"/>
      <c r="AN1255" s="126"/>
      <c r="AO1255" s="126"/>
      <c r="AP1255" s="126"/>
      <c r="AQ1255" s="126"/>
      <c r="AR1255" s="126"/>
      <c r="AS1255" s="126"/>
      <c r="AT1255" s="126"/>
      <c r="AU1255" s="126"/>
      <c r="AV1255" s="126"/>
      <c r="AW1255" s="126"/>
      <c r="AX1255" s="126"/>
      <c r="AY1255" s="126"/>
      <c r="AZ1255" s="126"/>
      <c r="BA1255" s="126"/>
      <c r="BB1255" s="126"/>
      <c r="BC1255" s="126"/>
      <c r="BD1255" s="126"/>
      <c r="BE1255" s="126"/>
      <c r="BF1255" s="126"/>
      <c r="BG1255" s="126"/>
      <c r="BH1255" s="126"/>
      <c r="BI1255" s="126"/>
      <c r="BJ1255" s="126"/>
      <c r="BK1255" s="126"/>
      <c r="BL1255" s="126"/>
      <c r="BM1255" s="126"/>
      <c r="BN1255" s="126"/>
      <c r="BO1255" s="126"/>
      <c r="BP1255" s="126"/>
      <c r="BQ1255" s="126"/>
      <c r="BR1255" s="126">
        <v>7</v>
      </c>
      <c r="BS1255" s="126">
        <v>11</v>
      </c>
      <c r="BT1255" s="126">
        <v>12</v>
      </c>
      <c r="BU1255" s="126"/>
      <c r="BV1255" s="126">
        <v>27</v>
      </c>
      <c r="BW1255" s="126">
        <v>17</v>
      </c>
      <c r="BX1255" s="126">
        <v>1</v>
      </c>
      <c r="BY1255" s="126">
        <v>0</v>
      </c>
      <c r="BZ1255" s="126">
        <v>130</v>
      </c>
      <c r="CA1255" s="126">
        <v>65</v>
      </c>
      <c r="CB1255" s="126"/>
      <c r="CC1255" s="126"/>
      <c r="CD1255" s="126"/>
      <c r="CE1255" s="126"/>
    </row>
    <row r="1256" spans="1:83" ht="11.25" customHeight="1" x14ac:dyDescent="0.2">
      <c r="A1256" s="126" t="s">
        <v>6381</v>
      </c>
      <c r="B1256" s="20">
        <v>4388</v>
      </c>
      <c r="C1256" s="20" t="str">
        <f>VLOOKUP(File2Modul(A1256),ModulVerantwortung,2,FALSE)</f>
        <v>winkho06</v>
      </c>
      <c r="D1256" s="20"/>
      <c r="E1256" s="109" t="s">
        <v>6415</v>
      </c>
      <c r="F1256" s="126">
        <v>8</v>
      </c>
      <c r="G1256" s="126">
        <v>3</v>
      </c>
      <c r="H1256" s="126">
        <v>0</v>
      </c>
      <c r="I1256" s="126">
        <v>28</v>
      </c>
      <c r="J1256" s="126">
        <v>0</v>
      </c>
      <c r="K1256" s="126">
        <v>0</v>
      </c>
      <c r="L1256" s="126">
        <v>2</v>
      </c>
      <c r="M1256" s="143" t="s">
        <v>6416</v>
      </c>
      <c r="N1256" s="126">
        <v>16</v>
      </c>
      <c r="O1256" s="126"/>
      <c r="Q1256" s="126">
        <v>1</v>
      </c>
      <c r="R1256" s="126"/>
      <c r="S1256" s="126"/>
      <c r="T1256" s="126"/>
      <c r="U1256" s="126">
        <v>20</v>
      </c>
      <c r="V1256" s="126" t="s">
        <v>3752</v>
      </c>
      <c r="W1256" s="126">
        <v>2</v>
      </c>
      <c r="X1256" s="126">
        <v>10</v>
      </c>
      <c r="Y1256" s="126">
        <v>59</v>
      </c>
      <c r="Z1256" s="126">
        <v>0</v>
      </c>
      <c r="AA1256" s="126">
        <v>0</v>
      </c>
      <c r="AB1256" s="126">
        <v>0</v>
      </c>
      <c r="AC1256" s="126">
        <v>0</v>
      </c>
      <c r="AD1256" s="126">
        <v>0</v>
      </c>
      <c r="AE1256" s="126">
        <v>1</v>
      </c>
      <c r="AF1256" s="126">
        <v>1.4</v>
      </c>
      <c r="AG1256" s="126">
        <v>1</v>
      </c>
      <c r="AH1256" s="126">
        <v>1</v>
      </c>
      <c r="AI1256" s="126">
        <v>1</v>
      </c>
      <c r="AJ1256" s="126"/>
      <c r="AK1256" s="126"/>
      <c r="AL1256" s="126"/>
      <c r="AM1256" s="126"/>
      <c r="AN1256" s="126"/>
      <c r="AO1256" s="126"/>
      <c r="AP1256" s="126"/>
      <c r="AQ1256" s="126"/>
      <c r="AR1256" s="126"/>
      <c r="AS1256" s="126"/>
      <c r="AT1256" s="126"/>
      <c r="AU1256" s="126"/>
      <c r="AV1256" s="126"/>
      <c r="AW1256" s="126"/>
      <c r="AX1256" s="126"/>
      <c r="AY1256" s="126"/>
      <c r="AZ1256" s="126"/>
      <c r="BA1256" s="126"/>
      <c r="BB1256" s="126"/>
      <c r="BC1256" s="126"/>
      <c r="BD1256" s="126"/>
      <c r="BE1256" s="126"/>
      <c r="BF1256" s="126"/>
      <c r="BG1256" s="126"/>
      <c r="BH1256" s="126"/>
      <c r="BI1256" s="126"/>
      <c r="BJ1256" s="126"/>
      <c r="BK1256" s="126"/>
      <c r="BL1256" s="126"/>
      <c r="BM1256" s="126"/>
      <c r="BN1256" s="126"/>
      <c r="BO1256" s="126"/>
      <c r="BP1256" s="126"/>
      <c r="BQ1256" s="126"/>
      <c r="BR1256" s="126">
        <v>7</v>
      </c>
      <c r="BS1256" s="126">
        <v>11</v>
      </c>
      <c r="BT1256" s="126">
        <v>12</v>
      </c>
      <c r="BU1256" s="126"/>
      <c r="BV1256" s="126">
        <v>27</v>
      </c>
      <c r="BW1256" s="126">
        <v>17</v>
      </c>
      <c r="BX1256" s="126">
        <v>1</v>
      </c>
      <c r="BY1256" s="126">
        <v>0</v>
      </c>
      <c r="BZ1256" s="126">
        <v>131</v>
      </c>
      <c r="CA1256" s="126">
        <v>66</v>
      </c>
      <c r="CB1256" s="126"/>
      <c r="CC1256" s="126"/>
      <c r="CD1256" s="126"/>
      <c r="CE1256" s="126"/>
    </row>
    <row r="1257" spans="1:83" ht="11.25" customHeight="1" x14ac:dyDescent="0.2">
      <c r="A1257" s="126" t="s">
        <v>6381</v>
      </c>
      <c r="B1257" s="20">
        <v>4459</v>
      </c>
      <c r="C1257" s="20" t="str">
        <f>VLOOKUP(File2Modul(A1257),ModulVerantwortung,2,FALSE)</f>
        <v>winkho06</v>
      </c>
      <c r="D1257" s="20"/>
      <c r="E1257" s="109" t="s">
        <v>4356</v>
      </c>
      <c r="F1257" s="126">
        <v>3</v>
      </c>
      <c r="G1257" s="126">
        <v>1</v>
      </c>
      <c r="H1257" s="126">
        <v>0</v>
      </c>
      <c r="I1257" s="126">
        <v>4</v>
      </c>
      <c r="J1257" s="126">
        <v>0</v>
      </c>
      <c r="K1257" s="126">
        <v>0</v>
      </c>
      <c r="L1257" s="126">
        <v>0</v>
      </c>
      <c r="M1257" s="143"/>
      <c r="N1257" s="126">
        <v>11</v>
      </c>
      <c r="O1257" s="126"/>
      <c r="Q1257" s="126">
        <v>1</v>
      </c>
      <c r="R1257" s="126"/>
      <c r="S1257" s="126"/>
      <c r="T1257" s="126"/>
      <c r="U1257" s="126">
        <v>13</v>
      </c>
      <c r="V1257" s="126" t="s">
        <v>3516</v>
      </c>
      <c r="W1257" s="126">
        <v>0</v>
      </c>
      <c r="X1257" s="126">
        <v>3</v>
      </c>
      <c r="Y1257" s="126">
        <v>32</v>
      </c>
      <c r="Z1257" s="126">
        <v>0</v>
      </c>
      <c r="AA1257" s="126">
        <v>0</v>
      </c>
      <c r="AB1257" s="126">
        <v>0</v>
      </c>
      <c r="AC1257" s="126">
        <v>0</v>
      </c>
      <c r="AD1257" s="126">
        <v>0</v>
      </c>
      <c r="AE1257" s="126">
        <v>0</v>
      </c>
      <c r="AF1257" s="126">
        <v>0.31</v>
      </c>
      <c r="AG1257" s="126">
        <v>1</v>
      </c>
      <c r="AH1257" s="126">
        <v>0</v>
      </c>
      <c r="AI1257" s="126">
        <v>1</v>
      </c>
      <c r="AJ1257" s="126"/>
      <c r="AK1257" s="126"/>
      <c r="AL1257" s="126"/>
      <c r="AM1257" s="126"/>
      <c r="AN1257" s="126"/>
      <c r="AO1257" s="126"/>
      <c r="AP1257" s="126"/>
      <c r="AQ1257" s="126"/>
      <c r="AR1257" s="126"/>
      <c r="AS1257" s="126"/>
      <c r="AT1257" s="126"/>
      <c r="AU1257" s="126"/>
      <c r="AV1257" s="126"/>
      <c r="AW1257" s="126"/>
      <c r="AX1257" s="126"/>
      <c r="AY1257" s="126"/>
      <c r="AZ1257" s="126"/>
      <c r="BA1257" s="126"/>
      <c r="BB1257" s="126"/>
      <c r="BC1257" s="126"/>
      <c r="BD1257" s="126"/>
      <c r="BE1257" s="126"/>
      <c r="BF1257" s="126"/>
      <c r="BG1257" s="126"/>
      <c r="BH1257" s="126"/>
      <c r="BI1257" s="126"/>
      <c r="BJ1257" s="126"/>
      <c r="BK1257" s="126"/>
      <c r="BL1257" s="126"/>
      <c r="BM1257" s="126"/>
      <c r="BN1257" s="126"/>
      <c r="BO1257" s="126"/>
      <c r="BP1257" s="126"/>
      <c r="BQ1257" s="126"/>
      <c r="BR1257" s="126">
        <v>6</v>
      </c>
      <c r="BS1257" s="126">
        <v>8</v>
      </c>
      <c r="BT1257" s="126">
        <v>8</v>
      </c>
      <c r="BU1257" s="126"/>
      <c r="BV1257" s="126">
        <v>15</v>
      </c>
      <c r="BW1257" s="126">
        <v>11</v>
      </c>
      <c r="BX1257" s="126">
        <v>1</v>
      </c>
      <c r="BY1257" s="126">
        <v>0</v>
      </c>
      <c r="BZ1257" s="126">
        <v>60</v>
      </c>
      <c r="CA1257" s="126">
        <v>37</v>
      </c>
      <c r="CB1257" s="126"/>
      <c r="CC1257" s="126"/>
      <c r="CD1257" s="126"/>
      <c r="CE1257" s="126"/>
    </row>
    <row r="1258" spans="1:83" ht="11.25" customHeight="1" x14ac:dyDescent="0.2">
      <c r="A1258" s="126" t="s">
        <v>6381</v>
      </c>
      <c r="B1258" s="20">
        <v>4503</v>
      </c>
      <c r="C1258" s="20" t="str">
        <f>VLOOKUP(File2Modul(A1258),ModulVerantwortung,2,FALSE)</f>
        <v>winkho06</v>
      </c>
      <c r="D1258" s="20"/>
      <c r="E1258" s="109" t="s">
        <v>6417</v>
      </c>
      <c r="F1258" s="126">
        <v>4</v>
      </c>
      <c r="G1258" s="126">
        <v>1</v>
      </c>
      <c r="H1258" s="126">
        <v>0</v>
      </c>
      <c r="I1258" s="126">
        <v>8</v>
      </c>
      <c r="J1258" s="126">
        <v>0</v>
      </c>
      <c r="K1258" s="126">
        <v>0</v>
      </c>
      <c r="L1258" s="126">
        <v>3</v>
      </c>
      <c r="M1258" s="143" t="s">
        <v>6418</v>
      </c>
      <c r="N1258" s="126">
        <v>6</v>
      </c>
      <c r="O1258" s="126"/>
      <c r="Q1258" s="126">
        <v>1</v>
      </c>
      <c r="R1258" s="126"/>
      <c r="S1258" s="126"/>
      <c r="T1258" s="126"/>
      <c r="U1258" s="126">
        <v>9</v>
      </c>
      <c r="V1258" s="126" t="s">
        <v>3767</v>
      </c>
      <c r="W1258" s="126">
        <v>3</v>
      </c>
      <c r="X1258" s="126">
        <v>7</v>
      </c>
      <c r="Y1258" s="126">
        <v>34</v>
      </c>
      <c r="Z1258" s="126">
        <v>0</v>
      </c>
      <c r="AA1258" s="126">
        <v>0</v>
      </c>
      <c r="AB1258" s="126">
        <v>0</v>
      </c>
      <c r="AC1258" s="126">
        <v>0</v>
      </c>
      <c r="AD1258" s="126">
        <v>0</v>
      </c>
      <c r="AE1258" s="126">
        <v>1</v>
      </c>
      <c r="AF1258" s="126">
        <v>0.89</v>
      </c>
      <c r="AG1258" s="126">
        <v>1</v>
      </c>
      <c r="AH1258" s="126">
        <v>0</v>
      </c>
      <c r="AI1258" s="126">
        <v>1</v>
      </c>
      <c r="AJ1258" s="126"/>
      <c r="AK1258" s="126"/>
      <c r="AL1258" s="126"/>
      <c r="AM1258" s="126"/>
      <c r="AN1258" s="126"/>
      <c r="AO1258" s="126"/>
      <c r="AP1258" s="126"/>
      <c r="AQ1258" s="126"/>
      <c r="AR1258" s="126"/>
      <c r="AS1258" s="126"/>
      <c r="AT1258" s="126"/>
      <c r="AU1258" s="126"/>
      <c r="AV1258" s="126"/>
      <c r="AW1258" s="126"/>
      <c r="AX1258" s="126"/>
      <c r="AY1258" s="126"/>
      <c r="AZ1258" s="126"/>
      <c r="BA1258" s="126"/>
      <c r="BB1258" s="126"/>
      <c r="BC1258" s="126"/>
      <c r="BD1258" s="126"/>
      <c r="BE1258" s="126"/>
      <c r="BF1258" s="126"/>
      <c r="BG1258" s="126"/>
      <c r="BH1258" s="126"/>
      <c r="BI1258" s="126"/>
      <c r="BJ1258" s="126"/>
      <c r="BK1258" s="126"/>
      <c r="BL1258" s="126"/>
      <c r="BM1258" s="126"/>
      <c r="BN1258" s="126"/>
      <c r="BO1258" s="126"/>
      <c r="BP1258" s="126"/>
      <c r="BQ1258" s="126"/>
      <c r="BR1258" s="126">
        <v>5</v>
      </c>
      <c r="BS1258" s="126">
        <v>10</v>
      </c>
      <c r="BT1258" s="126">
        <v>12</v>
      </c>
      <c r="BU1258" s="126"/>
      <c r="BV1258" s="126">
        <v>13</v>
      </c>
      <c r="BW1258" s="126">
        <v>7</v>
      </c>
      <c r="BX1258" s="126">
        <v>1</v>
      </c>
      <c r="BY1258" s="126">
        <v>0</v>
      </c>
      <c r="BZ1258" s="126">
        <v>52</v>
      </c>
      <c r="CA1258" s="126">
        <v>24</v>
      </c>
      <c r="CB1258" s="126"/>
      <c r="CC1258" s="126"/>
      <c r="CD1258" s="126"/>
      <c r="CE1258" s="126"/>
    </row>
    <row r="1259" spans="1:83" ht="11.25" customHeight="1" x14ac:dyDescent="0.2">
      <c r="A1259" s="126" t="s">
        <v>6381</v>
      </c>
      <c r="B1259" s="20">
        <v>4548</v>
      </c>
      <c r="C1259" s="20" t="str">
        <f>VLOOKUP(File2Modul(A1259),ModulVerantwortung,2,FALSE)</f>
        <v>winkho06</v>
      </c>
      <c r="D1259" s="20"/>
      <c r="E1259" s="109" t="s">
        <v>4357</v>
      </c>
      <c r="F1259" s="126">
        <v>6</v>
      </c>
      <c r="G1259" s="126">
        <v>3</v>
      </c>
      <c r="H1259" s="126">
        <v>0</v>
      </c>
      <c r="I1259" s="126">
        <v>12</v>
      </c>
      <c r="J1259" s="126">
        <v>0</v>
      </c>
      <c r="K1259" s="126">
        <v>0</v>
      </c>
      <c r="L1259" s="126">
        <v>2</v>
      </c>
      <c r="M1259" s="143" t="s">
        <v>6419</v>
      </c>
      <c r="N1259" s="126">
        <v>17</v>
      </c>
      <c r="O1259" s="126"/>
      <c r="Q1259" s="126">
        <v>1</v>
      </c>
      <c r="R1259" s="126"/>
      <c r="S1259" s="126"/>
      <c r="T1259" s="126"/>
      <c r="U1259" s="126">
        <v>21</v>
      </c>
      <c r="V1259" s="126" t="s">
        <v>3836</v>
      </c>
      <c r="W1259" s="126">
        <v>2</v>
      </c>
      <c r="X1259" s="126">
        <v>8</v>
      </c>
      <c r="Y1259" s="126">
        <v>54</v>
      </c>
      <c r="Z1259" s="126">
        <v>0</v>
      </c>
      <c r="AA1259" s="126">
        <v>0</v>
      </c>
      <c r="AB1259" s="126">
        <v>0</v>
      </c>
      <c r="AC1259" s="126">
        <v>0</v>
      </c>
      <c r="AD1259" s="126">
        <v>0</v>
      </c>
      <c r="AE1259" s="126">
        <v>1</v>
      </c>
      <c r="AF1259" s="126">
        <v>0.56999999999999995</v>
      </c>
      <c r="AG1259" s="126">
        <v>1</v>
      </c>
      <c r="AH1259" s="126">
        <v>1</v>
      </c>
      <c r="AI1259" s="126">
        <v>1</v>
      </c>
      <c r="AJ1259" s="126"/>
      <c r="AK1259" s="126"/>
      <c r="AL1259" s="126"/>
      <c r="AM1259" s="126"/>
      <c r="AN1259" s="126"/>
      <c r="AO1259" s="126"/>
      <c r="AP1259" s="126"/>
      <c r="AQ1259" s="126"/>
      <c r="AR1259" s="126"/>
      <c r="AS1259" s="126"/>
      <c r="AT1259" s="126"/>
      <c r="AU1259" s="126"/>
      <c r="AV1259" s="126"/>
      <c r="AW1259" s="126"/>
      <c r="AX1259" s="126"/>
      <c r="AY1259" s="126"/>
      <c r="AZ1259" s="126"/>
      <c r="BA1259" s="126"/>
      <c r="BB1259" s="126"/>
      <c r="BC1259" s="126"/>
      <c r="BD1259" s="126"/>
      <c r="BE1259" s="126"/>
      <c r="BF1259" s="126"/>
      <c r="BG1259" s="126"/>
      <c r="BH1259" s="126"/>
      <c r="BI1259" s="126"/>
      <c r="BJ1259" s="126"/>
      <c r="BK1259" s="126"/>
      <c r="BL1259" s="126"/>
      <c r="BM1259" s="126"/>
      <c r="BN1259" s="126"/>
      <c r="BO1259" s="126"/>
      <c r="BP1259" s="126"/>
      <c r="BQ1259" s="126"/>
      <c r="BR1259" s="126">
        <v>7</v>
      </c>
      <c r="BS1259" s="126">
        <v>10</v>
      </c>
      <c r="BT1259" s="126">
        <v>11</v>
      </c>
      <c r="BU1259" s="126"/>
      <c r="BV1259" s="126">
        <v>25</v>
      </c>
      <c r="BW1259" s="126">
        <v>18</v>
      </c>
      <c r="BX1259" s="126">
        <v>1</v>
      </c>
      <c r="BY1259" s="126">
        <v>0</v>
      </c>
      <c r="BZ1259" s="126">
        <v>119</v>
      </c>
      <c r="CA1259" s="126">
        <v>78</v>
      </c>
      <c r="CB1259" s="126"/>
      <c r="CC1259" s="126"/>
      <c r="CD1259" s="126"/>
      <c r="CE1259" s="126"/>
    </row>
    <row r="1260" spans="1:83" ht="11.25" customHeight="1" x14ac:dyDescent="0.2">
      <c r="A1260" s="126" t="s">
        <v>6381</v>
      </c>
      <c r="B1260" s="20">
        <v>4613</v>
      </c>
      <c r="C1260" s="20" t="str">
        <f>VLOOKUP(File2Modul(A1260),ModulVerantwortung,2,FALSE)</f>
        <v>winkho06</v>
      </c>
      <c r="D1260" s="20"/>
      <c r="E1260" s="109" t="s">
        <v>4358</v>
      </c>
      <c r="F1260" s="126">
        <v>11</v>
      </c>
      <c r="G1260" s="126">
        <v>4</v>
      </c>
      <c r="H1260" s="126">
        <v>0</v>
      </c>
      <c r="I1260" s="126">
        <v>22</v>
      </c>
      <c r="J1260" s="126">
        <v>0</v>
      </c>
      <c r="K1260" s="126">
        <v>0</v>
      </c>
      <c r="L1260" s="126">
        <v>2</v>
      </c>
      <c r="M1260" s="143" t="s">
        <v>6420</v>
      </c>
      <c r="N1260" s="126">
        <v>32</v>
      </c>
      <c r="O1260" s="126"/>
      <c r="Q1260" s="126">
        <v>1</v>
      </c>
      <c r="R1260" s="126"/>
      <c r="S1260" s="126"/>
      <c r="T1260" s="126"/>
      <c r="U1260" s="126">
        <v>40</v>
      </c>
      <c r="V1260" s="126" t="s">
        <v>4359</v>
      </c>
      <c r="W1260" s="126">
        <v>3</v>
      </c>
      <c r="X1260" s="126">
        <v>14</v>
      </c>
      <c r="Y1260" s="126">
        <v>109</v>
      </c>
      <c r="Z1260" s="126">
        <v>0</v>
      </c>
      <c r="AA1260" s="126">
        <v>0</v>
      </c>
      <c r="AB1260" s="126">
        <v>0</v>
      </c>
      <c r="AC1260" s="126">
        <v>0</v>
      </c>
      <c r="AD1260" s="126">
        <v>0</v>
      </c>
      <c r="AE1260" s="126">
        <v>1</v>
      </c>
      <c r="AF1260" s="126">
        <v>0.55000000000000004</v>
      </c>
      <c r="AG1260" s="126">
        <v>1</v>
      </c>
      <c r="AH1260" s="126">
        <v>2</v>
      </c>
      <c r="AI1260" s="126">
        <v>1</v>
      </c>
      <c r="AJ1260" s="126"/>
      <c r="AK1260" s="126"/>
      <c r="AL1260" s="126"/>
      <c r="AM1260" s="126"/>
      <c r="AN1260" s="126"/>
      <c r="AO1260" s="126"/>
      <c r="AP1260" s="126"/>
      <c r="AQ1260" s="126"/>
      <c r="AR1260" s="126"/>
      <c r="AS1260" s="126"/>
      <c r="AT1260" s="126"/>
      <c r="AU1260" s="126"/>
      <c r="AV1260" s="126"/>
      <c r="AW1260" s="126"/>
      <c r="AX1260" s="126"/>
      <c r="AY1260" s="126"/>
      <c r="AZ1260" s="126"/>
      <c r="BA1260" s="126"/>
      <c r="BB1260" s="126"/>
      <c r="BC1260" s="126"/>
      <c r="BD1260" s="126"/>
      <c r="BE1260" s="126"/>
      <c r="BF1260" s="126"/>
      <c r="BG1260" s="126"/>
      <c r="BH1260" s="126"/>
      <c r="BI1260" s="126"/>
      <c r="BJ1260" s="126"/>
      <c r="BK1260" s="126"/>
      <c r="BL1260" s="126"/>
      <c r="BM1260" s="126"/>
      <c r="BN1260" s="126"/>
      <c r="BO1260" s="126"/>
      <c r="BP1260" s="126"/>
      <c r="BQ1260" s="126"/>
      <c r="BR1260" s="126">
        <v>7</v>
      </c>
      <c r="BS1260" s="126">
        <v>10</v>
      </c>
      <c r="BT1260" s="126">
        <v>10</v>
      </c>
      <c r="BU1260" s="126"/>
      <c r="BV1260" s="126">
        <v>48</v>
      </c>
      <c r="BW1260" s="126">
        <v>33</v>
      </c>
      <c r="BX1260" s="126">
        <v>1</v>
      </c>
      <c r="BY1260" s="126">
        <v>0</v>
      </c>
      <c r="BZ1260" s="126">
        <v>217</v>
      </c>
      <c r="CA1260" s="126">
        <v>133</v>
      </c>
      <c r="CB1260" s="126"/>
      <c r="CC1260" s="126"/>
      <c r="CD1260" s="126"/>
      <c r="CE1260" s="126"/>
    </row>
    <row r="1261" spans="1:83" ht="11.25" customHeight="1" x14ac:dyDescent="0.2">
      <c r="A1261" s="126" t="s">
        <v>6381</v>
      </c>
      <c r="B1261" s="20">
        <v>4733</v>
      </c>
      <c r="C1261" s="20" t="str">
        <f>VLOOKUP(File2Modul(A1261),ModulVerantwortung,2,FALSE)</f>
        <v>winkho06</v>
      </c>
      <c r="D1261" s="20"/>
      <c r="E1261" s="109" t="s">
        <v>4361</v>
      </c>
      <c r="F1261" s="126">
        <v>5</v>
      </c>
      <c r="G1261" s="126">
        <v>1</v>
      </c>
      <c r="H1261" s="126">
        <v>0</v>
      </c>
      <c r="I1261" s="126">
        <v>5</v>
      </c>
      <c r="J1261" s="126">
        <v>0</v>
      </c>
      <c r="K1261" s="126">
        <v>0</v>
      </c>
      <c r="L1261" s="126">
        <v>3</v>
      </c>
      <c r="M1261" s="143" t="s">
        <v>6421</v>
      </c>
      <c r="N1261" s="126">
        <v>10</v>
      </c>
      <c r="O1261" s="126"/>
      <c r="Q1261" s="126">
        <v>1</v>
      </c>
      <c r="R1261" s="126"/>
      <c r="S1261" s="126"/>
      <c r="T1261" s="126"/>
      <c r="U1261" s="126">
        <v>17</v>
      </c>
      <c r="V1261" s="126" t="s">
        <v>3729</v>
      </c>
      <c r="W1261" s="126">
        <v>4</v>
      </c>
      <c r="X1261" s="126">
        <v>9</v>
      </c>
      <c r="Y1261" s="126">
        <v>38</v>
      </c>
      <c r="Z1261" s="126">
        <v>0</v>
      </c>
      <c r="AA1261" s="126">
        <v>0</v>
      </c>
      <c r="AB1261" s="126">
        <v>0</v>
      </c>
      <c r="AC1261" s="126">
        <v>0</v>
      </c>
      <c r="AD1261" s="126">
        <v>0</v>
      </c>
      <c r="AE1261" s="126">
        <v>0</v>
      </c>
      <c r="AF1261" s="126">
        <v>0.28999999999999998</v>
      </c>
      <c r="AG1261" s="126">
        <v>1</v>
      </c>
      <c r="AH1261" s="126">
        <v>0</v>
      </c>
      <c r="AI1261" s="126">
        <v>1</v>
      </c>
      <c r="AJ1261" s="126"/>
      <c r="AK1261" s="126"/>
      <c r="AL1261" s="126"/>
      <c r="AM1261" s="126"/>
      <c r="AN1261" s="126"/>
      <c r="AO1261" s="126"/>
      <c r="AP1261" s="126"/>
      <c r="AQ1261" s="126"/>
      <c r="AR1261" s="126"/>
      <c r="AS1261" s="126"/>
      <c r="AT1261" s="126"/>
      <c r="AU1261" s="126"/>
      <c r="AV1261" s="126"/>
      <c r="AW1261" s="126"/>
      <c r="AX1261" s="126"/>
      <c r="AY1261" s="126"/>
      <c r="AZ1261" s="126"/>
      <c r="BA1261" s="126"/>
      <c r="BB1261" s="126"/>
      <c r="BC1261" s="126"/>
      <c r="BD1261" s="126"/>
      <c r="BE1261" s="126"/>
      <c r="BF1261" s="126"/>
      <c r="BG1261" s="126"/>
      <c r="BH1261" s="126"/>
      <c r="BI1261" s="126"/>
      <c r="BJ1261" s="126"/>
      <c r="BK1261" s="126"/>
      <c r="BL1261" s="126"/>
      <c r="BM1261" s="126"/>
      <c r="BN1261" s="126"/>
      <c r="BO1261" s="126"/>
      <c r="BP1261" s="126"/>
      <c r="BQ1261" s="126"/>
      <c r="BR1261" s="126">
        <v>4</v>
      </c>
      <c r="BS1261" s="126">
        <v>10</v>
      </c>
      <c r="BT1261" s="126">
        <v>10</v>
      </c>
      <c r="BU1261" s="126"/>
      <c r="BV1261" s="126">
        <v>23</v>
      </c>
      <c r="BW1261" s="126">
        <v>10</v>
      </c>
      <c r="BX1261" s="126">
        <v>1</v>
      </c>
      <c r="BY1261" s="126">
        <v>0</v>
      </c>
      <c r="BZ1261" s="126">
        <v>80</v>
      </c>
      <c r="CA1261" s="126">
        <v>28</v>
      </c>
      <c r="CB1261" s="126"/>
      <c r="CC1261" s="126"/>
      <c r="CD1261" s="126"/>
      <c r="CE1261" s="126"/>
    </row>
    <row r="1262" spans="1:83" ht="11.25" customHeight="1" x14ac:dyDescent="0.2">
      <c r="A1262" s="126" t="s">
        <v>6381</v>
      </c>
      <c r="B1262" s="20">
        <v>4801</v>
      </c>
      <c r="C1262" s="20" t="str">
        <f>VLOOKUP(File2Modul(A1262),ModulVerantwortung,2,FALSE)</f>
        <v>winkho06</v>
      </c>
      <c r="D1262" s="20"/>
      <c r="E1262" s="109" t="s">
        <v>4362</v>
      </c>
      <c r="F1262" s="126">
        <v>8</v>
      </c>
      <c r="G1262" s="126">
        <v>5</v>
      </c>
      <c r="H1262" s="126">
        <v>0</v>
      </c>
      <c r="I1262" s="126">
        <v>8</v>
      </c>
      <c r="J1262" s="126">
        <v>0</v>
      </c>
      <c r="K1262" s="126">
        <v>0</v>
      </c>
      <c r="L1262" s="126">
        <v>2</v>
      </c>
      <c r="M1262" s="143" t="s">
        <v>6422</v>
      </c>
      <c r="N1262" s="126">
        <v>22</v>
      </c>
      <c r="O1262" s="126"/>
      <c r="Q1262" s="126">
        <v>1</v>
      </c>
      <c r="R1262" s="126"/>
      <c r="S1262" s="126"/>
      <c r="T1262" s="126"/>
      <c r="U1262" s="126">
        <v>31</v>
      </c>
      <c r="V1262" s="126" t="s">
        <v>4008</v>
      </c>
      <c r="W1262" s="126">
        <v>2</v>
      </c>
      <c r="X1262" s="126">
        <v>10</v>
      </c>
      <c r="Y1262" s="126">
        <v>90</v>
      </c>
      <c r="Z1262" s="126">
        <v>0</v>
      </c>
      <c r="AA1262" s="126">
        <v>0</v>
      </c>
      <c r="AB1262" s="126">
        <v>0</v>
      </c>
      <c r="AC1262" s="126">
        <v>0</v>
      </c>
      <c r="AD1262" s="126">
        <v>0</v>
      </c>
      <c r="AE1262" s="126">
        <v>3</v>
      </c>
      <c r="AF1262" s="126">
        <v>0.26</v>
      </c>
      <c r="AG1262" s="126">
        <v>1</v>
      </c>
      <c r="AH1262" s="126">
        <v>2</v>
      </c>
      <c r="AI1262" s="126">
        <v>1</v>
      </c>
      <c r="AJ1262" s="126"/>
      <c r="AK1262" s="126"/>
      <c r="AL1262" s="126"/>
      <c r="AM1262" s="126"/>
      <c r="AN1262" s="126"/>
      <c r="AO1262" s="126"/>
      <c r="AP1262" s="126"/>
      <c r="AQ1262" s="126"/>
      <c r="AR1262" s="126"/>
      <c r="AS1262" s="126"/>
      <c r="AT1262" s="126"/>
      <c r="AU1262" s="126"/>
      <c r="AV1262" s="126"/>
      <c r="AW1262" s="126"/>
      <c r="AX1262" s="126"/>
      <c r="AY1262" s="126"/>
      <c r="AZ1262" s="126"/>
      <c r="BA1262" s="126"/>
      <c r="BB1262" s="126"/>
      <c r="BC1262" s="126"/>
      <c r="BD1262" s="126"/>
      <c r="BE1262" s="126"/>
      <c r="BF1262" s="126"/>
      <c r="BG1262" s="126"/>
      <c r="BH1262" s="126"/>
      <c r="BI1262" s="126"/>
      <c r="BJ1262" s="126"/>
      <c r="BK1262" s="126"/>
      <c r="BL1262" s="126"/>
      <c r="BM1262" s="126"/>
      <c r="BN1262" s="126"/>
      <c r="BO1262" s="126"/>
      <c r="BP1262" s="126"/>
      <c r="BQ1262" s="126"/>
      <c r="BR1262" s="126">
        <v>8</v>
      </c>
      <c r="BS1262" s="126">
        <v>12</v>
      </c>
      <c r="BT1262" s="126">
        <v>14</v>
      </c>
      <c r="BU1262" s="126"/>
      <c r="BV1262" s="126">
        <v>36</v>
      </c>
      <c r="BW1262" s="126">
        <v>25</v>
      </c>
      <c r="BX1262" s="126">
        <v>1</v>
      </c>
      <c r="BY1262" s="126">
        <v>0</v>
      </c>
      <c r="BZ1262" s="126">
        <v>209</v>
      </c>
      <c r="CA1262" s="126">
        <v>113</v>
      </c>
      <c r="CB1262" s="126"/>
      <c r="CC1262" s="126"/>
      <c r="CD1262" s="126"/>
      <c r="CE1262" s="126"/>
    </row>
    <row r="1263" spans="1:83" ht="11.25" customHeight="1" x14ac:dyDescent="0.2">
      <c r="A1263" s="126" t="s">
        <v>6381</v>
      </c>
      <c r="B1263" s="20">
        <v>4905</v>
      </c>
      <c r="C1263" s="20" t="str">
        <f>VLOOKUP(File2Modul(A1263),ModulVerantwortung,2,FALSE)</f>
        <v>winkho06</v>
      </c>
      <c r="D1263" s="20"/>
      <c r="E1263" s="109" t="s">
        <v>4363</v>
      </c>
      <c r="F1263" s="126">
        <v>2</v>
      </c>
      <c r="G1263" s="126">
        <v>1</v>
      </c>
      <c r="H1263" s="126">
        <v>0</v>
      </c>
      <c r="I1263" s="126">
        <v>2</v>
      </c>
      <c r="J1263" s="126">
        <v>1</v>
      </c>
      <c r="K1263" s="126">
        <v>0</v>
      </c>
      <c r="L1263" s="126">
        <v>1</v>
      </c>
      <c r="M1263" s="143" t="s">
        <v>6423</v>
      </c>
      <c r="N1263" s="126">
        <v>10</v>
      </c>
      <c r="O1263" s="126"/>
      <c r="Q1263" s="126">
        <v>1</v>
      </c>
      <c r="R1263" s="126"/>
      <c r="S1263" s="126"/>
      <c r="T1263" s="126"/>
      <c r="U1263" s="126">
        <v>13</v>
      </c>
      <c r="V1263" s="126" t="s">
        <v>3513</v>
      </c>
      <c r="W1263" s="126">
        <v>1</v>
      </c>
      <c r="X1263" s="126">
        <v>3</v>
      </c>
      <c r="Y1263" s="126">
        <v>36</v>
      </c>
      <c r="Z1263" s="126">
        <v>0</v>
      </c>
      <c r="AA1263" s="126">
        <v>0</v>
      </c>
      <c r="AB1263" s="126">
        <v>0</v>
      </c>
      <c r="AC1263" s="126">
        <v>0</v>
      </c>
      <c r="AD1263" s="126">
        <v>0</v>
      </c>
      <c r="AE1263" s="126">
        <v>1</v>
      </c>
      <c r="AF1263" s="126">
        <v>0.15</v>
      </c>
      <c r="AG1263" s="126">
        <v>0</v>
      </c>
      <c r="AH1263" s="126">
        <v>0</v>
      </c>
      <c r="AI1263" s="126">
        <v>1</v>
      </c>
      <c r="AJ1263" s="126"/>
      <c r="AK1263" s="126"/>
      <c r="AL1263" s="126"/>
      <c r="AM1263" s="126"/>
      <c r="AN1263" s="126"/>
      <c r="AO1263" s="126"/>
      <c r="AP1263" s="126"/>
      <c r="AQ1263" s="126"/>
      <c r="AR1263" s="126"/>
      <c r="AS1263" s="126"/>
      <c r="AT1263" s="126"/>
      <c r="AU1263" s="126"/>
      <c r="AV1263" s="126"/>
      <c r="AW1263" s="126"/>
      <c r="AX1263" s="126"/>
      <c r="AY1263" s="126"/>
      <c r="AZ1263" s="126"/>
      <c r="BA1263" s="126"/>
      <c r="BB1263" s="126"/>
      <c r="BC1263" s="126"/>
      <c r="BD1263" s="126"/>
      <c r="BE1263" s="126"/>
      <c r="BF1263" s="126"/>
      <c r="BG1263" s="126"/>
      <c r="BH1263" s="126"/>
      <c r="BI1263" s="126"/>
      <c r="BJ1263" s="126"/>
      <c r="BK1263" s="126"/>
      <c r="BL1263" s="126"/>
      <c r="BM1263" s="126"/>
      <c r="BN1263" s="126"/>
      <c r="BO1263" s="126"/>
      <c r="BP1263" s="126"/>
      <c r="BQ1263" s="126"/>
      <c r="BR1263" s="126">
        <v>6</v>
      </c>
      <c r="BS1263" s="126">
        <v>7</v>
      </c>
      <c r="BT1263" s="126">
        <v>8</v>
      </c>
      <c r="BU1263" s="126"/>
      <c r="BV1263" s="126">
        <v>13</v>
      </c>
      <c r="BW1263" s="126">
        <v>11</v>
      </c>
      <c r="BX1263" s="126">
        <v>1</v>
      </c>
      <c r="BY1263" s="126">
        <v>0</v>
      </c>
      <c r="BZ1263" s="126">
        <v>50</v>
      </c>
      <c r="CA1263" s="126">
        <v>34</v>
      </c>
      <c r="CB1263" s="126"/>
      <c r="CC1263" s="126"/>
      <c r="CD1263" s="126"/>
      <c r="CE1263" s="126"/>
    </row>
    <row r="1264" spans="1:83" ht="11.25" customHeight="1" x14ac:dyDescent="0.2">
      <c r="A1264" s="126" t="s">
        <v>6381</v>
      </c>
      <c r="B1264" s="20">
        <v>4960</v>
      </c>
      <c r="C1264" s="20" t="str">
        <f>VLOOKUP(File2Modul(A1264),ModulVerantwortung,2,FALSE)</f>
        <v>winkho06</v>
      </c>
      <c r="D1264" s="20"/>
      <c r="E1264" s="109" t="s">
        <v>6424</v>
      </c>
      <c r="F1264" s="126">
        <v>1</v>
      </c>
      <c r="G1264" s="126">
        <v>0</v>
      </c>
      <c r="H1264" s="126">
        <v>0</v>
      </c>
      <c r="I1264" s="126">
        <v>1</v>
      </c>
      <c r="J1264" s="126">
        <v>1</v>
      </c>
      <c r="K1264" s="126">
        <v>0</v>
      </c>
      <c r="L1264" s="126">
        <v>0</v>
      </c>
      <c r="M1264" s="143"/>
      <c r="N1264" s="126">
        <v>2</v>
      </c>
      <c r="O1264" s="126"/>
      <c r="Q1264" s="126">
        <v>1</v>
      </c>
      <c r="R1264" s="126"/>
      <c r="S1264" s="126"/>
      <c r="T1264" s="126"/>
      <c r="U1264" s="126">
        <v>2</v>
      </c>
      <c r="V1264" s="126" t="s">
        <v>3507</v>
      </c>
      <c r="W1264" s="126">
        <v>0</v>
      </c>
      <c r="X1264" s="126">
        <v>1</v>
      </c>
      <c r="Y1264" s="126">
        <v>4</v>
      </c>
      <c r="Z1264" s="126">
        <v>0</v>
      </c>
      <c r="AA1264" s="126">
        <v>0</v>
      </c>
      <c r="AB1264" s="126">
        <v>0</v>
      </c>
      <c r="AC1264" s="126">
        <v>0</v>
      </c>
      <c r="AD1264" s="126">
        <v>0</v>
      </c>
      <c r="AE1264" s="126">
        <v>0</v>
      </c>
      <c r="AF1264" s="126">
        <v>0.5</v>
      </c>
      <c r="AG1264" s="126">
        <v>0</v>
      </c>
      <c r="AH1264" s="126">
        <v>0</v>
      </c>
      <c r="AI1264" s="126">
        <v>1</v>
      </c>
      <c r="AJ1264" s="126"/>
      <c r="AK1264" s="126"/>
      <c r="AL1264" s="126"/>
      <c r="AM1264" s="126"/>
      <c r="AN1264" s="126"/>
      <c r="AO1264" s="126"/>
      <c r="AP1264" s="126"/>
      <c r="AQ1264" s="126"/>
      <c r="AR1264" s="126"/>
      <c r="AS1264" s="126"/>
      <c r="AT1264" s="126"/>
      <c r="AU1264" s="126"/>
      <c r="AV1264" s="126"/>
      <c r="AW1264" s="126"/>
      <c r="AX1264" s="126"/>
      <c r="AY1264" s="126"/>
      <c r="AZ1264" s="126"/>
      <c r="BA1264" s="126"/>
      <c r="BB1264" s="126"/>
      <c r="BC1264" s="126"/>
      <c r="BD1264" s="126"/>
      <c r="BE1264" s="126"/>
      <c r="BF1264" s="126"/>
      <c r="BG1264" s="126"/>
      <c r="BH1264" s="126"/>
      <c r="BI1264" s="126"/>
      <c r="BJ1264" s="126"/>
      <c r="BK1264" s="126"/>
      <c r="BL1264" s="126"/>
      <c r="BM1264" s="126"/>
      <c r="BN1264" s="126"/>
      <c r="BO1264" s="126"/>
      <c r="BP1264" s="126"/>
      <c r="BQ1264" s="126"/>
      <c r="BR1264" s="126">
        <v>13</v>
      </c>
      <c r="BS1264" s="126">
        <v>13</v>
      </c>
      <c r="BT1264" s="126">
        <v>13</v>
      </c>
      <c r="BU1264" s="126"/>
      <c r="BV1264" s="126">
        <v>2</v>
      </c>
      <c r="BW1264" s="126">
        <v>2</v>
      </c>
      <c r="BX1264" s="126">
        <v>1</v>
      </c>
      <c r="BY1264" s="126">
        <v>0</v>
      </c>
      <c r="BZ1264" s="126">
        <v>17</v>
      </c>
      <c r="CA1264" s="126">
        <v>9</v>
      </c>
      <c r="CB1264" s="126"/>
      <c r="CC1264" s="126"/>
      <c r="CD1264" s="126"/>
      <c r="CE1264" s="126"/>
    </row>
    <row r="1265" spans="1:83" ht="11.25" customHeight="1" x14ac:dyDescent="0.2">
      <c r="A1265" s="126" t="s">
        <v>6381</v>
      </c>
      <c r="B1265" s="20">
        <v>4977</v>
      </c>
      <c r="C1265" s="20" t="str">
        <f>VLOOKUP(File2Modul(A1265),ModulVerantwortung,2,FALSE)</f>
        <v>winkho06</v>
      </c>
      <c r="D1265" s="20"/>
      <c r="E1265" s="109" t="s">
        <v>4364</v>
      </c>
      <c r="F1265" s="126">
        <v>6</v>
      </c>
      <c r="G1265" s="126">
        <v>3</v>
      </c>
      <c r="H1265" s="126">
        <v>0</v>
      </c>
      <c r="I1265" s="126">
        <v>10</v>
      </c>
      <c r="J1265" s="126">
        <v>1</v>
      </c>
      <c r="K1265" s="126">
        <v>2</v>
      </c>
      <c r="L1265" s="126">
        <v>1</v>
      </c>
      <c r="M1265" s="143" t="s">
        <v>6425</v>
      </c>
      <c r="N1265" s="126">
        <v>17</v>
      </c>
      <c r="O1265" s="126"/>
      <c r="Q1265" s="126">
        <v>2</v>
      </c>
      <c r="R1265" s="126"/>
      <c r="S1265" s="126"/>
      <c r="T1265" s="126"/>
      <c r="U1265" s="126">
        <v>20</v>
      </c>
      <c r="V1265" s="126" t="s">
        <v>4104</v>
      </c>
      <c r="W1265" s="126">
        <v>1</v>
      </c>
      <c r="X1265" s="126">
        <v>7</v>
      </c>
      <c r="Y1265" s="126">
        <v>70</v>
      </c>
      <c r="Z1265" s="126">
        <v>0</v>
      </c>
      <c r="AA1265" s="126">
        <v>0</v>
      </c>
      <c r="AB1265" s="126">
        <v>0</v>
      </c>
      <c r="AC1265" s="126">
        <v>0</v>
      </c>
      <c r="AD1265" s="126">
        <v>0</v>
      </c>
      <c r="AE1265" s="126">
        <v>7</v>
      </c>
      <c r="AF1265" s="126">
        <v>0.5</v>
      </c>
      <c r="AG1265" s="126">
        <v>1</v>
      </c>
      <c r="AH1265" s="126">
        <v>3</v>
      </c>
      <c r="AI1265" s="126">
        <v>1</v>
      </c>
      <c r="AJ1265" s="126"/>
      <c r="AK1265" s="126"/>
      <c r="AL1265" s="126"/>
      <c r="AM1265" s="126"/>
      <c r="AN1265" s="126"/>
      <c r="AO1265" s="126"/>
      <c r="AP1265" s="126"/>
      <c r="AQ1265" s="126"/>
      <c r="AR1265" s="126"/>
      <c r="AS1265" s="126"/>
      <c r="AT1265" s="126"/>
      <c r="AU1265" s="126"/>
      <c r="AV1265" s="126"/>
      <c r="AW1265" s="126"/>
      <c r="AX1265" s="126"/>
      <c r="AY1265" s="126"/>
      <c r="AZ1265" s="126"/>
      <c r="BA1265" s="126"/>
      <c r="BB1265" s="126"/>
      <c r="BC1265" s="126"/>
      <c r="BD1265" s="126"/>
      <c r="BE1265" s="126"/>
      <c r="BF1265" s="126"/>
      <c r="BG1265" s="126"/>
      <c r="BH1265" s="126"/>
      <c r="BI1265" s="126"/>
      <c r="BJ1265" s="126"/>
      <c r="BK1265" s="126"/>
      <c r="BL1265" s="126"/>
      <c r="BM1265" s="126"/>
      <c r="BN1265" s="126"/>
      <c r="BO1265" s="126"/>
      <c r="BP1265" s="126"/>
      <c r="BQ1265" s="126"/>
      <c r="BR1265" s="126">
        <v>6</v>
      </c>
      <c r="BS1265" s="126">
        <v>8</v>
      </c>
      <c r="BT1265" s="126">
        <v>12</v>
      </c>
      <c r="BU1265" s="126"/>
      <c r="BV1265" s="126">
        <v>32</v>
      </c>
      <c r="BW1265" s="126">
        <v>24</v>
      </c>
      <c r="BX1265" s="126">
        <v>1</v>
      </c>
      <c r="BY1265" s="126">
        <v>0</v>
      </c>
      <c r="BZ1265" s="126">
        <v>135</v>
      </c>
      <c r="CA1265" s="126">
        <v>69</v>
      </c>
      <c r="CB1265" s="126"/>
      <c r="CC1265" s="126"/>
      <c r="CD1265" s="126"/>
      <c r="CE1265" s="126"/>
    </row>
    <row r="1266" spans="1:83" ht="11.25" customHeight="1" x14ac:dyDescent="0.2">
      <c r="A1266" s="126" t="s">
        <v>6381</v>
      </c>
      <c r="B1266" s="20">
        <v>5059</v>
      </c>
      <c r="C1266" s="20" t="str">
        <f>VLOOKUP(File2Modul(A1266),ModulVerantwortung,2,FALSE)</f>
        <v>winkho06</v>
      </c>
      <c r="D1266" s="20"/>
      <c r="E1266" s="109" t="s">
        <v>4365</v>
      </c>
      <c r="F1266" s="126">
        <v>2</v>
      </c>
      <c r="G1266" s="126">
        <v>1</v>
      </c>
      <c r="H1266" s="126">
        <v>0</v>
      </c>
      <c r="I1266" s="126">
        <v>2</v>
      </c>
      <c r="J1266" s="126">
        <v>1</v>
      </c>
      <c r="K1266" s="126">
        <v>1</v>
      </c>
      <c r="L1266" s="126">
        <v>0</v>
      </c>
      <c r="M1266" s="143"/>
      <c r="N1266" s="126">
        <v>4</v>
      </c>
      <c r="O1266" s="126"/>
      <c r="Q1266" s="126">
        <v>1</v>
      </c>
      <c r="R1266" s="126"/>
      <c r="S1266" s="126"/>
      <c r="T1266" s="126"/>
      <c r="U1266" s="126">
        <v>28</v>
      </c>
      <c r="V1266" s="126" t="s">
        <v>3513</v>
      </c>
      <c r="W1266" s="126">
        <v>0</v>
      </c>
      <c r="X1266" s="126">
        <v>2</v>
      </c>
      <c r="Y1266" s="126">
        <v>51</v>
      </c>
      <c r="Z1266" s="126">
        <v>0</v>
      </c>
      <c r="AA1266" s="126">
        <v>0</v>
      </c>
      <c r="AB1266" s="126">
        <v>0</v>
      </c>
      <c r="AC1266" s="126">
        <v>0</v>
      </c>
      <c r="AD1266" s="126">
        <v>0</v>
      </c>
      <c r="AE1266" s="126">
        <v>2</v>
      </c>
      <c r="AF1266" s="126">
        <v>7.0000000000000007E-2</v>
      </c>
      <c r="AG1266" s="126">
        <v>0</v>
      </c>
      <c r="AH1266" s="126">
        <v>0</v>
      </c>
      <c r="AI1266" s="126">
        <v>1</v>
      </c>
      <c r="AJ1266" s="126"/>
      <c r="AK1266" s="126"/>
      <c r="AL1266" s="126"/>
      <c r="AM1266" s="126"/>
      <c r="AN1266" s="126"/>
      <c r="AO1266" s="126"/>
      <c r="AP1266" s="126"/>
      <c r="AQ1266" s="126"/>
      <c r="AR1266" s="126"/>
      <c r="AS1266" s="126"/>
      <c r="AT1266" s="126"/>
      <c r="AU1266" s="126"/>
      <c r="AV1266" s="126"/>
      <c r="AW1266" s="126"/>
      <c r="AX1266" s="126"/>
      <c r="AY1266" s="126"/>
      <c r="AZ1266" s="126"/>
      <c r="BA1266" s="126"/>
      <c r="BB1266" s="126"/>
      <c r="BC1266" s="126"/>
      <c r="BD1266" s="126"/>
      <c r="BE1266" s="126"/>
      <c r="BF1266" s="126"/>
      <c r="BG1266" s="126"/>
      <c r="BH1266" s="126"/>
      <c r="BI1266" s="126"/>
      <c r="BJ1266" s="126"/>
      <c r="BK1266" s="126"/>
      <c r="BL1266" s="126"/>
      <c r="BM1266" s="126"/>
      <c r="BN1266" s="126"/>
      <c r="BO1266" s="126"/>
      <c r="BP1266" s="126"/>
      <c r="BQ1266" s="126"/>
      <c r="BR1266" s="126">
        <v>20</v>
      </c>
      <c r="BS1266" s="126">
        <v>28</v>
      </c>
      <c r="BT1266" s="126">
        <v>35</v>
      </c>
      <c r="BU1266" s="126"/>
      <c r="BV1266" s="126">
        <v>7</v>
      </c>
      <c r="BW1266" s="126">
        <v>5</v>
      </c>
      <c r="BX1266" s="126">
        <v>1</v>
      </c>
      <c r="BY1266" s="126">
        <v>0</v>
      </c>
      <c r="BZ1266" s="126">
        <v>98</v>
      </c>
      <c r="CA1266" s="126">
        <v>44</v>
      </c>
      <c r="CB1266" s="126"/>
      <c r="CC1266" s="126"/>
      <c r="CD1266" s="126"/>
      <c r="CE1266" s="126"/>
    </row>
    <row r="1267" spans="1:83" ht="11.25" customHeight="1" x14ac:dyDescent="0.2">
      <c r="A1267" s="126" t="s">
        <v>6381</v>
      </c>
      <c r="B1267" s="20">
        <v>5124</v>
      </c>
      <c r="C1267" s="20" t="str">
        <f>VLOOKUP(File2Modul(A1267),ModulVerantwortung,2,FALSE)</f>
        <v>winkho06</v>
      </c>
      <c r="D1267" s="20"/>
      <c r="E1267" s="109" t="s">
        <v>4366</v>
      </c>
      <c r="F1267" s="126">
        <v>4</v>
      </c>
      <c r="G1267" s="126">
        <v>2</v>
      </c>
      <c r="H1267" s="126">
        <v>0</v>
      </c>
      <c r="I1267" s="126">
        <v>4</v>
      </c>
      <c r="J1267" s="126">
        <v>0</v>
      </c>
      <c r="K1267" s="126">
        <v>0</v>
      </c>
      <c r="L1267" s="126">
        <v>1</v>
      </c>
      <c r="M1267" s="143" t="s">
        <v>6426</v>
      </c>
      <c r="N1267" s="126">
        <v>11</v>
      </c>
      <c r="O1267" s="126"/>
      <c r="Q1267" s="126">
        <v>1</v>
      </c>
      <c r="R1267" s="126"/>
      <c r="S1267" s="126"/>
      <c r="T1267" s="126"/>
      <c r="U1267" s="126">
        <v>14</v>
      </c>
      <c r="V1267" s="126" t="s">
        <v>3767</v>
      </c>
      <c r="W1267" s="126">
        <v>1</v>
      </c>
      <c r="X1267" s="126">
        <v>5</v>
      </c>
      <c r="Y1267" s="126">
        <v>42</v>
      </c>
      <c r="Z1267" s="126">
        <v>0</v>
      </c>
      <c r="AA1267" s="126">
        <v>0</v>
      </c>
      <c r="AB1267" s="126">
        <v>0</v>
      </c>
      <c r="AC1267" s="126">
        <v>0</v>
      </c>
      <c r="AD1267" s="126">
        <v>0</v>
      </c>
      <c r="AE1267" s="126">
        <v>1</v>
      </c>
      <c r="AF1267" s="126">
        <v>0.28999999999999998</v>
      </c>
      <c r="AG1267" s="126">
        <v>1</v>
      </c>
      <c r="AH1267" s="126">
        <v>0</v>
      </c>
      <c r="AI1267" s="126">
        <v>1</v>
      </c>
      <c r="AJ1267" s="126"/>
      <c r="AK1267" s="126"/>
      <c r="AL1267" s="126"/>
      <c r="AM1267" s="126"/>
      <c r="AN1267" s="126"/>
      <c r="AO1267" s="126"/>
      <c r="AP1267" s="126"/>
      <c r="AQ1267" s="126"/>
      <c r="AR1267" s="126"/>
      <c r="AS1267" s="126"/>
      <c r="AT1267" s="126"/>
      <c r="AU1267" s="126"/>
      <c r="AV1267" s="126"/>
      <c r="AW1267" s="126"/>
      <c r="AX1267" s="126"/>
      <c r="AY1267" s="126"/>
      <c r="AZ1267" s="126"/>
      <c r="BA1267" s="126"/>
      <c r="BB1267" s="126"/>
      <c r="BC1267" s="126"/>
      <c r="BD1267" s="126"/>
      <c r="BE1267" s="126"/>
      <c r="BF1267" s="126"/>
      <c r="BG1267" s="126"/>
      <c r="BH1267" s="126"/>
      <c r="BI1267" s="126"/>
      <c r="BJ1267" s="126"/>
      <c r="BK1267" s="126"/>
      <c r="BL1267" s="126"/>
      <c r="BM1267" s="126"/>
      <c r="BN1267" s="126"/>
      <c r="BO1267" s="126"/>
      <c r="BP1267" s="126"/>
      <c r="BQ1267" s="126"/>
      <c r="BR1267" s="126">
        <v>5</v>
      </c>
      <c r="BS1267" s="126">
        <v>8</v>
      </c>
      <c r="BT1267" s="126">
        <v>9</v>
      </c>
      <c r="BU1267" s="126"/>
      <c r="BV1267" s="126">
        <v>18</v>
      </c>
      <c r="BW1267" s="126">
        <v>12</v>
      </c>
      <c r="BX1267" s="126">
        <v>1</v>
      </c>
      <c r="BY1267" s="126">
        <v>0</v>
      </c>
      <c r="BZ1267" s="126">
        <v>62</v>
      </c>
      <c r="CA1267" s="126">
        <v>39</v>
      </c>
      <c r="CB1267" s="126"/>
      <c r="CC1267" s="126"/>
      <c r="CD1267" s="126"/>
      <c r="CE1267" s="126"/>
    </row>
    <row r="1268" spans="1:83" ht="11.25" customHeight="1" x14ac:dyDescent="0.2">
      <c r="A1268" s="126" t="s">
        <v>6381</v>
      </c>
      <c r="B1268" s="20">
        <v>5179</v>
      </c>
      <c r="C1268" s="20" t="str">
        <f>VLOOKUP(File2Modul(A1268),ModulVerantwortung,2,FALSE)</f>
        <v>winkho06</v>
      </c>
      <c r="D1268" s="20"/>
      <c r="E1268" s="109" t="s">
        <v>4367</v>
      </c>
      <c r="F1268" s="126">
        <v>5</v>
      </c>
      <c r="G1268" s="126">
        <v>2</v>
      </c>
      <c r="H1268" s="126">
        <v>0</v>
      </c>
      <c r="I1268" s="126">
        <v>8</v>
      </c>
      <c r="J1268" s="126">
        <v>1</v>
      </c>
      <c r="K1268" s="126">
        <v>0</v>
      </c>
      <c r="L1268" s="126">
        <v>2</v>
      </c>
      <c r="M1268" s="143" t="s">
        <v>6427</v>
      </c>
      <c r="N1268" s="126">
        <v>14</v>
      </c>
      <c r="O1268" s="126"/>
      <c r="Q1268" s="126">
        <v>1</v>
      </c>
      <c r="R1268" s="126"/>
      <c r="S1268" s="126"/>
      <c r="T1268" s="126"/>
      <c r="U1268" s="126">
        <v>18</v>
      </c>
      <c r="V1268" s="126" t="s">
        <v>3729</v>
      </c>
      <c r="W1268" s="126">
        <v>2</v>
      </c>
      <c r="X1268" s="126">
        <v>7</v>
      </c>
      <c r="Y1268" s="126">
        <v>48</v>
      </c>
      <c r="Z1268" s="126">
        <v>0</v>
      </c>
      <c r="AA1268" s="126">
        <v>0</v>
      </c>
      <c r="AB1268" s="126">
        <v>0</v>
      </c>
      <c r="AC1268" s="126">
        <v>0</v>
      </c>
      <c r="AD1268" s="126">
        <v>0</v>
      </c>
      <c r="AE1268" s="126">
        <v>0</v>
      </c>
      <c r="AF1268" s="126">
        <v>0.44</v>
      </c>
      <c r="AG1268" s="126">
        <v>1</v>
      </c>
      <c r="AH1268" s="126">
        <v>0</v>
      </c>
      <c r="AI1268" s="126">
        <v>1</v>
      </c>
      <c r="AJ1268" s="126"/>
      <c r="AK1268" s="126"/>
      <c r="AL1268" s="126"/>
      <c r="AM1268" s="126"/>
      <c r="AN1268" s="126"/>
      <c r="AO1268" s="126"/>
      <c r="AP1268" s="126"/>
      <c r="AQ1268" s="126"/>
      <c r="AR1268" s="126"/>
      <c r="AS1268" s="126"/>
      <c r="AT1268" s="126"/>
      <c r="AU1268" s="126"/>
      <c r="AV1268" s="126"/>
      <c r="AW1268" s="126"/>
      <c r="AX1268" s="126"/>
      <c r="AY1268" s="126"/>
      <c r="AZ1268" s="126"/>
      <c r="BA1268" s="126"/>
      <c r="BB1268" s="126"/>
      <c r="BC1268" s="126"/>
      <c r="BD1268" s="126"/>
      <c r="BE1268" s="126"/>
      <c r="BF1268" s="126"/>
      <c r="BG1268" s="126"/>
      <c r="BH1268" s="126"/>
      <c r="BI1268" s="126"/>
      <c r="BJ1268" s="126"/>
      <c r="BK1268" s="126"/>
      <c r="BL1268" s="126"/>
      <c r="BM1268" s="126"/>
      <c r="BN1268" s="126"/>
      <c r="BO1268" s="126"/>
      <c r="BP1268" s="126"/>
      <c r="BQ1268" s="126"/>
      <c r="BR1268" s="126">
        <v>4</v>
      </c>
      <c r="BS1268" s="126">
        <v>7</v>
      </c>
      <c r="BT1268" s="126">
        <v>7</v>
      </c>
      <c r="BU1268" s="126"/>
      <c r="BV1268" s="126">
        <v>23</v>
      </c>
      <c r="BW1268" s="126">
        <v>14</v>
      </c>
      <c r="BX1268" s="126">
        <v>1</v>
      </c>
      <c r="BY1268" s="126">
        <v>0</v>
      </c>
      <c r="BZ1268" s="126">
        <v>69</v>
      </c>
      <c r="CA1268" s="126">
        <v>30</v>
      </c>
      <c r="CB1268" s="126"/>
      <c r="CC1268" s="126"/>
      <c r="CD1268" s="126"/>
      <c r="CE1268" s="126"/>
    </row>
    <row r="1269" spans="1:83" ht="11.25" customHeight="1" x14ac:dyDescent="0.2">
      <c r="A1269" s="126" t="s">
        <v>6381</v>
      </c>
      <c r="B1269" s="20">
        <v>5240</v>
      </c>
      <c r="C1269" s="20" t="str">
        <f>VLOOKUP(File2Modul(A1269),ModulVerantwortung,2,FALSE)</f>
        <v>winkho06</v>
      </c>
      <c r="D1269" s="20"/>
      <c r="E1269" s="109" t="s">
        <v>4368</v>
      </c>
      <c r="F1269" s="126">
        <v>2</v>
      </c>
      <c r="G1269" s="126">
        <v>1</v>
      </c>
      <c r="H1269" s="126">
        <v>0</v>
      </c>
      <c r="I1269" s="126">
        <v>2</v>
      </c>
      <c r="J1269" s="126">
        <v>1</v>
      </c>
      <c r="K1269" s="126">
        <v>1</v>
      </c>
      <c r="L1269" s="126">
        <v>0</v>
      </c>
      <c r="M1269" s="143"/>
      <c r="N1269" s="126">
        <v>5</v>
      </c>
      <c r="O1269" s="126"/>
      <c r="Q1269" s="126">
        <v>1</v>
      </c>
      <c r="R1269" s="126"/>
      <c r="S1269" s="126"/>
      <c r="T1269" s="126"/>
      <c r="U1269" s="126">
        <v>8</v>
      </c>
      <c r="V1269" s="126" t="s">
        <v>4360</v>
      </c>
      <c r="W1269" s="126">
        <v>0</v>
      </c>
      <c r="X1269" s="126">
        <v>2</v>
      </c>
      <c r="Y1269" s="126">
        <v>20</v>
      </c>
      <c r="Z1269" s="126">
        <v>0</v>
      </c>
      <c r="AA1269" s="126">
        <v>0</v>
      </c>
      <c r="AB1269" s="126">
        <v>0</v>
      </c>
      <c r="AC1269" s="126">
        <v>0</v>
      </c>
      <c r="AD1269" s="126">
        <v>0</v>
      </c>
      <c r="AE1269" s="126">
        <v>2</v>
      </c>
      <c r="AF1269" s="126">
        <v>0.25</v>
      </c>
      <c r="AG1269" s="126">
        <v>0</v>
      </c>
      <c r="AH1269" s="126">
        <v>3</v>
      </c>
      <c r="AI1269" s="126">
        <v>1</v>
      </c>
      <c r="AJ1269" s="126"/>
      <c r="AK1269" s="126"/>
      <c r="AL1269" s="126"/>
      <c r="AM1269" s="126"/>
      <c r="AN1269" s="126"/>
      <c r="AO1269" s="126"/>
      <c r="AP1269" s="126"/>
      <c r="AQ1269" s="126"/>
      <c r="AR1269" s="126"/>
      <c r="AS1269" s="126"/>
      <c r="AT1269" s="126"/>
      <c r="AU1269" s="126"/>
      <c r="AV1269" s="126"/>
      <c r="AW1269" s="126"/>
      <c r="AX1269" s="126"/>
      <c r="AY1269" s="126"/>
      <c r="AZ1269" s="126"/>
      <c r="BA1269" s="126"/>
      <c r="BB1269" s="126"/>
      <c r="BC1269" s="126"/>
      <c r="BD1269" s="126"/>
      <c r="BE1269" s="126"/>
      <c r="BF1269" s="126"/>
      <c r="BG1269" s="126"/>
      <c r="BH1269" s="126"/>
      <c r="BI1269" s="126"/>
      <c r="BJ1269" s="126"/>
      <c r="BK1269" s="126"/>
      <c r="BL1269" s="126"/>
      <c r="BM1269" s="126"/>
      <c r="BN1269" s="126"/>
      <c r="BO1269" s="126"/>
      <c r="BP1269" s="126"/>
      <c r="BQ1269" s="126"/>
      <c r="BR1269" s="126">
        <v>6</v>
      </c>
      <c r="BS1269" s="126">
        <v>8</v>
      </c>
      <c r="BT1269" s="126">
        <v>12</v>
      </c>
      <c r="BU1269" s="126"/>
      <c r="BV1269" s="126">
        <v>9</v>
      </c>
      <c r="BW1269" s="126">
        <v>7</v>
      </c>
      <c r="BX1269" s="126">
        <v>1</v>
      </c>
      <c r="BY1269" s="126">
        <v>0</v>
      </c>
      <c r="BZ1269" s="126">
        <v>39</v>
      </c>
      <c r="CA1269" s="126">
        <v>21</v>
      </c>
      <c r="CB1269" s="126"/>
      <c r="CC1269" s="126"/>
      <c r="CD1269" s="126"/>
      <c r="CE1269" s="126"/>
    </row>
    <row r="1270" spans="1:83" ht="11.25" customHeight="1" x14ac:dyDescent="0.2">
      <c r="A1270" s="126" t="s">
        <v>6381</v>
      </c>
      <c r="B1270" s="20">
        <v>5273</v>
      </c>
      <c r="C1270" s="20" t="str">
        <f>VLOOKUP(File2Modul(A1270),ModulVerantwortung,2,FALSE)</f>
        <v>winkho06</v>
      </c>
      <c r="D1270" s="20"/>
      <c r="E1270" s="109" t="s">
        <v>4369</v>
      </c>
      <c r="F1270" s="126">
        <v>5</v>
      </c>
      <c r="G1270" s="126">
        <v>4</v>
      </c>
      <c r="H1270" s="126">
        <v>0</v>
      </c>
      <c r="I1270" s="126">
        <v>5</v>
      </c>
      <c r="J1270" s="126">
        <v>1</v>
      </c>
      <c r="K1270" s="126">
        <v>1</v>
      </c>
      <c r="L1270" s="126">
        <v>1</v>
      </c>
      <c r="M1270" s="143" t="s">
        <v>6428</v>
      </c>
      <c r="N1270" s="126">
        <v>14</v>
      </c>
      <c r="O1270" s="126"/>
      <c r="Q1270" s="126">
        <v>1</v>
      </c>
      <c r="R1270" s="126"/>
      <c r="S1270" s="126"/>
      <c r="T1270" s="126"/>
      <c r="U1270" s="126">
        <v>20</v>
      </c>
      <c r="V1270" s="126" t="s">
        <v>4317</v>
      </c>
      <c r="W1270" s="126">
        <v>1</v>
      </c>
      <c r="X1270" s="126">
        <v>6</v>
      </c>
      <c r="Y1270" s="126">
        <v>50</v>
      </c>
      <c r="Z1270" s="126">
        <v>0</v>
      </c>
      <c r="AA1270" s="126">
        <v>0</v>
      </c>
      <c r="AB1270" s="126">
        <v>0</v>
      </c>
      <c r="AC1270" s="126">
        <v>0</v>
      </c>
      <c r="AD1270" s="126">
        <v>0</v>
      </c>
      <c r="AE1270" s="126">
        <v>2</v>
      </c>
      <c r="AF1270" s="126">
        <v>0.25</v>
      </c>
      <c r="AG1270" s="126">
        <v>1</v>
      </c>
      <c r="AH1270" s="126">
        <v>4</v>
      </c>
      <c r="AI1270" s="126">
        <v>1</v>
      </c>
      <c r="AJ1270" s="126"/>
      <c r="AK1270" s="126"/>
      <c r="AL1270" s="126"/>
      <c r="AM1270" s="126"/>
      <c r="AN1270" s="126"/>
      <c r="AO1270" s="126"/>
      <c r="AP1270" s="126"/>
      <c r="AQ1270" s="126"/>
      <c r="AR1270" s="126"/>
      <c r="AS1270" s="126"/>
      <c r="AT1270" s="126"/>
      <c r="AU1270" s="126"/>
      <c r="AV1270" s="126"/>
      <c r="AW1270" s="126"/>
      <c r="AX1270" s="126"/>
      <c r="AY1270" s="126"/>
      <c r="AZ1270" s="126"/>
      <c r="BA1270" s="126"/>
      <c r="BB1270" s="126"/>
      <c r="BC1270" s="126"/>
      <c r="BD1270" s="126"/>
      <c r="BE1270" s="126"/>
      <c r="BF1270" s="126"/>
      <c r="BG1270" s="126"/>
      <c r="BH1270" s="126"/>
      <c r="BI1270" s="126"/>
      <c r="BJ1270" s="126"/>
      <c r="BK1270" s="126"/>
      <c r="BL1270" s="126"/>
      <c r="BM1270" s="126"/>
      <c r="BN1270" s="126"/>
      <c r="BO1270" s="126"/>
      <c r="BP1270" s="126"/>
      <c r="BQ1270" s="126"/>
      <c r="BR1270" s="126">
        <v>6</v>
      </c>
      <c r="BS1270" s="126">
        <v>9</v>
      </c>
      <c r="BT1270" s="126">
        <v>10</v>
      </c>
      <c r="BU1270" s="126"/>
      <c r="BV1270" s="126">
        <v>24</v>
      </c>
      <c r="BW1270" s="126">
        <v>16</v>
      </c>
      <c r="BX1270" s="126">
        <v>1</v>
      </c>
      <c r="BY1270" s="126">
        <v>0</v>
      </c>
      <c r="BZ1270" s="126">
        <v>95</v>
      </c>
      <c r="CA1270" s="126">
        <v>50</v>
      </c>
      <c r="CB1270" s="126"/>
      <c r="CC1270" s="126"/>
      <c r="CD1270" s="126"/>
      <c r="CE1270" s="126"/>
    </row>
    <row r="1271" spans="1:83" ht="11.25" customHeight="1" x14ac:dyDescent="0.2">
      <c r="A1271" s="126" t="s">
        <v>6381</v>
      </c>
      <c r="B1271" s="20">
        <v>5339</v>
      </c>
      <c r="C1271" s="20" t="str">
        <f>VLOOKUP(File2Modul(A1271),ModulVerantwortung,2,FALSE)</f>
        <v>winkho06</v>
      </c>
      <c r="D1271" s="20"/>
      <c r="E1271" s="109" t="s">
        <v>4370</v>
      </c>
      <c r="F1271" s="126">
        <v>3</v>
      </c>
      <c r="G1271" s="126">
        <v>2</v>
      </c>
      <c r="H1271" s="126">
        <v>0</v>
      </c>
      <c r="I1271" s="126">
        <v>3</v>
      </c>
      <c r="J1271" s="126">
        <v>1</v>
      </c>
      <c r="K1271" s="126">
        <v>1</v>
      </c>
      <c r="L1271" s="126">
        <v>1</v>
      </c>
      <c r="M1271" s="143" t="s">
        <v>6429</v>
      </c>
      <c r="N1271" s="126">
        <v>10</v>
      </c>
      <c r="O1271" s="126"/>
      <c r="Q1271" s="126">
        <v>1</v>
      </c>
      <c r="R1271" s="126"/>
      <c r="S1271" s="126"/>
      <c r="T1271" s="126"/>
      <c r="U1271" s="126">
        <v>12</v>
      </c>
      <c r="V1271" s="126" t="s">
        <v>3516</v>
      </c>
      <c r="W1271" s="126">
        <v>1</v>
      </c>
      <c r="X1271" s="126">
        <v>4</v>
      </c>
      <c r="Y1271" s="126">
        <v>23</v>
      </c>
      <c r="Z1271" s="126">
        <v>0</v>
      </c>
      <c r="AA1271" s="126">
        <v>0</v>
      </c>
      <c r="AB1271" s="126">
        <v>0</v>
      </c>
      <c r="AC1271" s="126">
        <v>0</v>
      </c>
      <c r="AD1271" s="126">
        <v>0</v>
      </c>
      <c r="AE1271" s="126">
        <v>1</v>
      </c>
      <c r="AF1271" s="126">
        <v>0.25</v>
      </c>
      <c r="AG1271" s="126">
        <v>0</v>
      </c>
      <c r="AH1271" s="126">
        <v>0</v>
      </c>
      <c r="AI1271" s="126">
        <v>1</v>
      </c>
      <c r="AJ1271" s="126"/>
      <c r="AK1271" s="126"/>
      <c r="AL1271" s="126"/>
      <c r="AM1271" s="126"/>
      <c r="AN1271" s="126"/>
      <c r="AO1271" s="126"/>
      <c r="AP1271" s="126"/>
      <c r="AQ1271" s="126"/>
      <c r="AR1271" s="126"/>
      <c r="AS1271" s="126"/>
      <c r="AT1271" s="126"/>
      <c r="AU1271" s="126"/>
      <c r="AV1271" s="126"/>
      <c r="AW1271" s="126"/>
      <c r="AX1271" s="126"/>
      <c r="AY1271" s="126"/>
      <c r="AZ1271" s="126"/>
      <c r="BA1271" s="126"/>
      <c r="BB1271" s="126"/>
      <c r="BC1271" s="126"/>
      <c r="BD1271" s="126"/>
      <c r="BE1271" s="126"/>
      <c r="BF1271" s="126"/>
      <c r="BG1271" s="126"/>
      <c r="BH1271" s="126"/>
      <c r="BI1271" s="126"/>
      <c r="BJ1271" s="126"/>
      <c r="BK1271" s="126"/>
      <c r="BL1271" s="126"/>
      <c r="BM1271" s="126"/>
      <c r="BN1271" s="126"/>
      <c r="BO1271" s="126"/>
      <c r="BP1271" s="126"/>
      <c r="BQ1271" s="126"/>
      <c r="BR1271" s="126">
        <v>4</v>
      </c>
      <c r="BS1271" s="126">
        <v>6</v>
      </c>
      <c r="BT1271" s="126">
        <v>7</v>
      </c>
      <c r="BU1271" s="126"/>
      <c r="BV1271" s="126">
        <v>15</v>
      </c>
      <c r="BW1271" s="126">
        <v>11</v>
      </c>
      <c r="BX1271" s="126">
        <v>1</v>
      </c>
      <c r="BY1271" s="126">
        <v>0</v>
      </c>
      <c r="BZ1271" s="126">
        <v>46</v>
      </c>
      <c r="CA1271" s="126">
        <v>28</v>
      </c>
      <c r="CB1271" s="126"/>
      <c r="CC1271" s="126"/>
      <c r="CD1271" s="126"/>
      <c r="CE1271" s="126"/>
    </row>
    <row r="1272" spans="1:83" ht="11.25" customHeight="1" x14ac:dyDescent="0.2">
      <c r="A1272" s="126" t="s">
        <v>6381</v>
      </c>
      <c r="B1272" s="20">
        <v>5377</v>
      </c>
      <c r="C1272" s="20" t="str">
        <f>VLOOKUP(File2Modul(A1272),ModulVerantwortung,2,FALSE)</f>
        <v>winkho06</v>
      </c>
      <c r="D1272" s="20"/>
      <c r="E1272" s="109" t="s">
        <v>4048</v>
      </c>
      <c r="F1272" s="126">
        <v>6</v>
      </c>
      <c r="G1272" s="126">
        <v>4</v>
      </c>
      <c r="H1272" s="126">
        <v>0</v>
      </c>
      <c r="I1272" s="126">
        <v>8</v>
      </c>
      <c r="J1272" s="126">
        <v>1</v>
      </c>
      <c r="K1272" s="126">
        <v>1</v>
      </c>
      <c r="L1272" s="126">
        <v>3</v>
      </c>
      <c r="M1272" s="143" t="s">
        <v>6430</v>
      </c>
      <c r="N1272" s="126">
        <v>13</v>
      </c>
      <c r="O1272" s="126"/>
      <c r="Q1272" s="126">
        <v>2</v>
      </c>
      <c r="R1272" s="126"/>
      <c r="S1272" s="126"/>
      <c r="T1272" s="126"/>
      <c r="U1272" s="126">
        <v>16</v>
      </c>
      <c r="V1272" s="126" t="s">
        <v>3850</v>
      </c>
      <c r="W1272" s="126">
        <v>3</v>
      </c>
      <c r="X1272" s="126">
        <v>9</v>
      </c>
      <c r="Y1272" s="126">
        <v>56</v>
      </c>
      <c r="Z1272" s="126">
        <v>0</v>
      </c>
      <c r="AA1272" s="126">
        <v>0</v>
      </c>
      <c r="AB1272" s="126">
        <v>0</v>
      </c>
      <c r="AC1272" s="126">
        <v>0</v>
      </c>
      <c r="AD1272" s="126">
        <v>0</v>
      </c>
      <c r="AE1272" s="126">
        <v>2</v>
      </c>
      <c r="AF1272" s="126">
        <v>0.5</v>
      </c>
      <c r="AG1272" s="126">
        <v>1</v>
      </c>
      <c r="AH1272" s="126">
        <v>2</v>
      </c>
      <c r="AI1272" s="126">
        <v>1</v>
      </c>
      <c r="AJ1272" s="126"/>
      <c r="AK1272" s="126"/>
      <c r="AL1272" s="126"/>
      <c r="AM1272" s="126"/>
      <c r="AN1272" s="126"/>
      <c r="AO1272" s="126"/>
      <c r="AP1272" s="126"/>
      <c r="AQ1272" s="126"/>
      <c r="AR1272" s="126"/>
      <c r="AS1272" s="126"/>
      <c r="AT1272" s="126"/>
      <c r="AU1272" s="126"/>
      <c r="AV1272" s="126"/>
      <c r="AW1272" s="126"/>
      <c r="AX1272" s="126"/>
      <c r="AY1272" s="126"/>
      <c r="AZ1272" s="126"/>
      <c r="BA1272" s="126"/>
      <c r="BB1272" s="126"/>
      <c r="BC1272" s="126"/>
      <c r="BD1272" s="126"/>
      <c r="BE1272" s="126"/>
      <c r="BF1272" s="126"/>
      <c r="BG1272" s="126"/>
      <c r="BH1272" s="126"/>
      <c r="BI1272" s="126"/>
      <c r="BJ1272" s="126"/>
      <c r="BK1272" s="126"/>
      <c r="BL1272" s="126"/>
      <c r="BM1272" s="126"/>
      <c r="BN1272" s="126"/>
      <c r="BO1272" s="126"/>
      <c r="BP1272" s="126"/>
      <c r="BQ1272" s="126"/>
      <c r="BR1272" s="126">
        <v>6</v>
      </c>
      <c r="BS1272" s="126">
        <v>10</v>
      </c>
      <c r="BT1272" s="126">
        <v>12</v>
      </c>
      <c r="BU1272" s="126"/>
      <c r="BV1272" s="126">
        <v>23</v>
      </c>
      <c r="BW1272" s="126">
        <v>15</v>
      </c>
      <c r="BX1272" s="126">
        <v>1</v>
      </c>
      <c r="BY1272" s="126">
        <v>0</v>
      </c>
      <c r="BZ1272" s="126">
        <v>105</v>
      </c>
      <c r="CA1272" s="126">
        <v>53</v>
      </c>
      <c r="CB1272" s="126"/>
      <c r="CC1272" s="126"/>
      <c r="CD1272" s="126"/>
      <c r="CE1272" s="126"/>
    </row>
    <row r="1273" spans="1:83" ht="11.25" customHeight="1" x14ac:dyDescent="0.2">
      <c r="A1273" s="126" t="s">
        <v>6381</v>
      </c>
      <c r="B1273" s="20">
        <v>5445</v>
      </c>
      <c r="C1273" s="20" t="str">
        <f>VLOOKUP(File2Modul(A1273),ModulVerantwortung,2,FALSE)</f>
        <v>winkho06</v>
      </c>
      <c r="D1273" s="20"/>
      <c r="E1273" s="109" t="s">
        <v>4052</v>
      </c>
      <c r="F1273" s="126">
        <v>6</v>
      </c>
      <c r="G1273" s="126">
        <v>1</v>
      </c>
      <c r="H1273" s="126">
        <v>0</v>
      </c>
      <c r="I1273" s="126">
        <v>6</v>
      </c>
      <c r="J1273" s="126">
        <v>1</v>
      </c>
      <c r="K1273" s="126">
        <v>1</v>
      </c>
      <c r="L1273" s="126">
        <v>5</v>
      </c>
      <c r="M1273" s="143" t="s">
        <v>6431</v>
      </c>
      <c r="N1273" s="126">
        <v>14</v>
      </c>
      <c r="O1273" s="126"/>
      <c r="Q1273" s="126">
        <v>2</v>
      </c>
      <c r="R1273" s="126"/>
      <c r="S1273" s="126"/>
      <c r="T1273" s="126"/>
      <c r="U1273" s="126">
        <v>20</v>
      </c>
      <c r="V1273" s="126" t="s">
        <v>3790</v>
      </c>
      <c r="W1273" s="126">
        <v>5</v>
      </c>
      <c r="X1273" s="126">
        <v>11</v>
      </c>
      <c r="Y1273" s="126">
        <v>49</v>
      </c>
      <c r="Z1273" s="126">
        <v>0</v>
      </c>
      <c r="AA1273" s="126">
        <v>0</v>
      </c>
      <c r="AB1273" s="126">
        <v>0</v>
      </c>
      <c r="AC1273" s="126">
        <v>0</v>
      </c>
      <c r="AD1273" s="126">
        <v>0</v>
      </c>
      <c r="AE1273" s="126">
        <v>1</v>
      </c>
      <c r="AF1273" s="126">
        <v>0.3</v>
      </c>
      <c r="AG1273" s="126">
        <v>1</v>
      </c>
      <c r="AH1273" s="126">
        <v>0</v>
      </c>
      <c r="AI1273" s="126">
        <v>1</v>
      </c>
      <c r="AJ1273" s="126"/>
      <c r="AK1273" s="126"/>
      <c r="AL1273" s="126"/>
      <c r="AM1273" s="126"/>
      <c r="AN1273" s="126"/>
      <c r="AO1273" s="126"/>
      <c r="AP1273" s="126"/>
      <c r="AQ1273" s="126"/>
      <c r="AR1273" s="126"/>
      <c r="AS1273" s="126"/>
      <c r="AT1273" s="126"/>
      <c r="AU1273" s="126"/>
      <c r="AV1273" s="126"/>
      <c r="AW1273" s="126"/>
      <c r="AX1273" s="126"/>
      <c r="AY1273" s="126"/>
      <c r="AZ1273" s="126"/>
      <c r="BA1273" s="126"/>
      <c r="BB1273" s="126"/>
      <c r="BC1273" s="126"/>
      <c r="BD1273" s="126"/>
      <c r="BE1273" s="126"/>
      <c r="BF1273" s="126"/>
      <c r="BG1273" s="126"/>
      <c r="BH1273" s="126"/>
      <c r="BI1273" s="126"/>
      <c r="BJ1273" s="126"/>
      <c r="BK1273" s="126"/>
      <c r="BL1273" s="126"/>
      <c r="BM1273" s="126"/>
      <c r="BN1273" s="126"/>
      <c r="BO1273" s="126"/>
      <c r="BP1273" s="126"/>
      <c r="BQ1273" s="126"/>
      <c r="BR1273" s="126">
        <v>4</v>
      </c>
      <c r="BS1273" s="126">
        <v>7</v>
      </c>
      <c r="BT1273" s="126">
        <v>8</v>
      </c>
      <c r="BU1273" s="126"/>
      <c r="BV1273" s="126">
        <v>28</v>
      </c>
      <c r="BW1273" s="126">
        <v>15</v>
      </c>
      <c r="BX1273" s="126">
        <v>1</v>
      </c>
      <c r="BY1273" s="126">
        <v>0</v>
      </c>
      <c r="BZ1273" s="126">
        <v>82</v>
      </c>
      <c r="CA1273" s="126">
        <v>33</v>
      </c>
      <c r="CB1273" s="126"/>
      <c r="CC1273" s="126"/>
      <c r="CD1273" s="126"/>
      <c r="CE1273" s="126"/>
    </row>
    <row r="1274" spans="1:83" ht="11.25" customHeight="1" x14ac:dyDescent="0.2">
      <c r="A1274" s="126" t="s">
        <v>6381</v>
      </c>
      <c r="B1274" s="20">
        <v>0</v>
      </c>
      <c r="C1274" s="20" t="str">
        <f>VLOOKUP(File2Modul(A1274),ModulVerantwortung,2,FALSE)</f>
        <v>winkho06</v>
      </c>
      <c r="D1274" s="20"/>
      <c r="E1274" s="109" t="s">
        <v>6381</v>
      </c>
      <c r="F1274" s="126"/>
      <c r="G1274" s="126"/>
      <c r="H1274" s="126"/>
      <c r="I1274" s="126"/>
      <c r="J1274" s="126"/>
      <c r="K1274" s="126"/>
      <c r="L1274" s="126"/>
      <c r="M1274" s="143"/>
      <c r="N1274" s="126"/>
      <c r="O1274" s="126">
        <f>IF(ISNUMBER(T1274),IF(T1274&lt;&gt;0,S1274/T1274,O$23),"")</f>
        <v>0.94519015659955252</v>
      </c>
      <c r="P1274">
        <f>IF(AND(ISNUMBER(AQ1274),ISNUMBER(AR1274)),IF(OR(AQ1274&lt;&gt;0,AR1274&lt;&gt;0),(T1274+BG1274)/(AQ1274+AR1274),P$23),"")</f>
        <v>1216546.0997566909</v>
      </c>
      <c r="Q1274" s="126"/>
      <c r="R1274" s="126"/>
      <c r="S1274" s="126">
        <v>845</v>
      </c>
      <c r="T1274" s="126">
        <v>894</v>
      </c>
      <c r="U1274" s="126"/>
      <c r="V1274" s="126"/>
      <c r="W1274" s="126"/>
      <c r="X1274" s="126"/>
      <c r="Y1274" s="126"/>
      <c r="Z1274" s="126"/>
      <c r="AA1274" s="126"/>
      <c r="AB1274" s="126"/>
      <c r="AC1274" s="126"/>
      <c r="AD1274" s="126"/>
      <c r="AE1274" s="126"/>
      <c r="AF1274" s="126"/>
      <c r="AG1274" s="126"/>
      <c r="AH1274" s="126"/>
      <c r="AI1274" s="126"/>
      <c r="AJ1274" s="126" t="s">
        <v>3502</v>
      </c>
      <c r="AK1274" s="126">
        <v>61</v>
      </c>
      <c r="AL1274" s="126">
        <v>1</v>
      </c>
      <c r="AM1274" s="126">
        <v>56</v>
      </c>
      <c r="AN1274" s="126">
        <v>49</v>
      </c>
      <c r="AO1274" s="126" t="s">
        <v>3503</v>
      </c>
      <c r="AP1274" s="126">
        <v>446</v>
      </c>
      <c r="AQ1274" s="126">
        <v>61</v>
      </c>
      <c r="AR1274" s="126">
        <v>761</v>
      </c>
      <c r="AS1274" s="126">
        <v>1000000000</v>
      </c>
      <c r="AT1274" s="126">
        <v>5992</v>
      </c>
      <c r="AU1274" s="126">
        <v>7646</v>
      </c>
      <c r="AV1274" s="126">
        <v>30829</v>
      </c>
      <c r="AW1274" s="126">
        <v>2454065.65</v>
      </c>
      <c r="AX1274" s="126">
        <v>1000000000</v>
      </c>
      <c r="AY1274" s="126">
        <v>1000000000</v>
      </c>
      <c r="AZ1274" s="126">
        <v>3960450735415.4902</v>
      </c>
      <c r="BA1274" s="126">
        <v>55.09</v>
      </c>
      <c r="BB1274" s="126">
        <v>100</v>
      </c>
      <c r="BC1274" s="126">
        <v>82654110</v>
      </c>
      <c r="BD1274" s="126">
        <v>5509</v>
      </c>
      <c r="BE1274" s="126">
        <v>2363</v>
      </c>
      <c r="BF1274" s="126">
        <v>4381</v>
      </c>
      <c r="BG1274" s="126">
        <v>1000000000</v>
      </c>
      <c r="BH1274" s="126">
        <v>587</v>
      </c>
      <c r="BI1274" s="126" t="s">
        <v>3504</v>
      </c>
      <c r="BJ1274" s="126">
        <v>14.398999999999999</v>
      </c>
      <c r="BK1274" s="126">
        <v>20.283000000000001</v>
      </c>
      <c r="BL1274" s="126">
        <v>27.899000000000001</v>
      </c>
      <c r="BM1274" s="126">
        <v>6.8879999999999999</v>
      </c>
      <c r="BN1274" s="126">
        <v>7.1689999999999996</v>
      </c>
      <c r="BO1274" s="126">
        <v>7.2530000000000001</v>
      </c>
      <c r="BP1274" s="126" t="s">
        <v>3505</v>
      </c>
      <c r="BQ1274" s="126">
        <v>0.77700000000000002</v>
      </c>
      <c r="BR1274" s="126"/>
      <c r="BS1274" s="126"/>
      <c r="BT1274" s="126"/>
      <c r="BU1274" s="126"/>
      <c r="BV1274" s="126"/>
      <c r="BW1274" s="126"/>
      <c r="BX1274" s="126"/>
      <c r="BY1274" s="126"/>
      <c r="BZ1274" s="126"/>
      <c r="CA1274" s="126"/>
      <c r="CB1274" s="126"/>
      <c r="CC1274" s="126"/>
      <c r="CD1274" s="126"/>
      <c r="CE1274" s="126"/>
    </row>
    <row r="1275" spans="1:83" ht="11.25" customHeight="1" x14ac:dyDescent="0.2">
      <c r="A1275" s="126" t="s">
        <v>6432</v>
      </c>
      <c r="B1275" s="20">
        <v>107</v>
      </c>
      <c r="C1275" s="20" t="str">
        <f>VLOOKUP(File2Modul(A1275),ModulVerantwortung,2,FALSE)</f>
        <v>winkho06</v>
      </c>
      <c r="D1275" s="20"/>
      <c r="E1275" s="109" t="s">
        <v>4371</v>
      </c>
      <c r="F1275" s="126">
        <v>5</v>
      </c>
      <c r="G1275" s="126">
        <v>2</v>
      </c>
      <c r="H1275" s="126">
        <v>0</v>
      </c>
      <c r="I1275" s="126">
        <v>9</v>
      </c>
      <c r="J1275" s="126">
        <v>0</v>
      </c>
      <c r="K1275" s="126">
        <v>3</v>
      </c>
      <c r="L1275" s="126">
        <v>4</v>
      </c>
      <c r="M1275" s="143" t="s">
        <v>4372</v>
      </c>
      <c r="N1275" s="126">
        <v>13</v>
      </c>
      <c r="O1275" s="126"/>
      <c r="Q1275" s="126">
        <v>2</v>
      </c>
      <c r="R1275" s="126"/>
      <c r="S1275" s="126"/>
      <c r="T1275" s="126"/>
      <c r="U1275" s="126">
        <v>17</v>
      </c>
      <c r="V1275" s="126" t="s">
        <v>4001</v>
      </c>
      <c r="W1275" s="126">
        <v>6</v>
      </c>
      <c r="X1275" s="126">
        <v>11</v>
      </c>
      <c r="Y1275" s="126">
        <v>71</v>
      </c>
      <c r="Z1275" s="126">
        <v>0</v>
      </c>
      <c r="AA1275" s="126">
        <v>0</v>
      </c>
      <c r="AB1275" s="126">
        <v>0</v>
      </c>
      <c r="AC1275" s="126">
        <v>0</v>
      </c>
      <c r="AD1275" s="126">
        <v>0</v>
      </c>
      <c r="AE1275" s="126">
        <v>3</v>
      </c>
      <c r="AF1275" s="126">
        <v>0.53</v>
      </c>
      <c r="AG1275" s="126">
        <v>1</v>
      </c>
      <c r="AH1275" s="126">
        <v>3</v>
      </c>
      <c r="AI1275" s="126">
        <v>1</v>
      </c>
      <c r="AJ1275" s="126"/>
      <c r="AK1275" s="126"/>
      <c r="AL1275" s="126"/>
      <c r="AM1275" s="126"/>
      <c r="AN1275" s="126"/>
      <c r="AO1275" s="126"/>
      <c r="AP1275" s="126"/>
      <c r="AQ1275" s="126"/>
      <c r="AR1275" s="126"/>
      <c r="AS1275" s="126"/>
      <c r="AT1275" s="126"/>
      <c r="AU1275" s="126"/>
      <c r="AV1275" s="126"/>
      <c r="AW1275" s="126"/>
      <c r="AX1275" s="126"/>
      <c r="AY1275" s="126"/>
      <c r="AZ1275" s="126"/>
      <c r="BA1275" s="126"/>
      <c r="BB1275" s="126"/>
      <c r="BC1275" s="126"/>
      <c r="BD1275" s="126"/>
      <c r="BE1275" s="126"/>
      <c r="BF1275" s="126"/>
      <c r="BG1275" s="126"/>
      <c r="BH1275" s="126"/>
      <c r="BI1275" s="126"/>
      <c r="BJ1275" s="126"/>
      <c r="BK1275" s="126"/>
      <c r="BL1275" s="126"/>
      <c r="BM1275" s="126"/>
      <c r="BN1275" s="126"/>
      <c r="BO1275" s="126"/>
      <c r="BP1275" s="126"/>
      <c r="BQ1275" s="126"/>
      <c r="BR1275" s="126">
        <v>6</v>
      </c>
      <c r="BS1275" s="126">
        <v>8</v>
      </c>
      <c r="BT1275" s="126">
        <v>10</v>
      </c>
      <c r="BU1275" s="126"/>
      <c r="BV1275" s="126">
        <v>23</v>
      </c>
      <c r="BW1275" s="126">
        <v>16</v>
      </c>
      <c r="BX1275" s="126">
        <v>1</v>
      </c>
      <c r="BY1275" s="126">
        <v>0</v>
      </c>
      <c r="BZ1275" s="126">
        <v>99</v>
      </c>
      <c r="CA1275" s="126">
        <v>41</v>
      </c>
      <c r="CB1275" s="126"/>
      <c r="CC1275" s="126"/>
      <c r="CD1275" s="126"/>
      <c r="CE1275" s="126"/>
    </row>
    <row r="1276" spans="1:83" ht="11.25" customHeight="1" x14ac:dyDescent="0.2">
      <c r="A1276" s="126" t="s">
        <v>6432</v>
      </c>
      <c r="B1276" s="20">
        <v>192</v>
      </c>
      <c r="C1276" s="20" t="str">
        <f>VLOOKUP(File2Modul(A1276),ModulVerantwortung,2,FALSE)</f>
        <v>winkho06</v>
      </c>
      <c r="D1276" s="20"/>
      <c r="E1276" s="109" t="s">
        <v>4373</v>
      </c>
      <c r="F1276" s="126">
        <v>1</v>
      </c>
      <c r="G1276" s="126">
        <v>0</v>
      </c>
      <c r="H1276" s="126">
        <v>0</v>
      </c>
      <c r="I1276" s="126">
        <v>1</v>
      </c>
      <c r="J1276" s="126">
        <v>1</v>
      </c>
      <c r="K1276" s="126">
        <v>0</v>
      </c>
      <c r="L1276" s="126">
        <v>0</v>
      </c>
      <c r="M1276" s="143"/>
      <c r="N1276" s="126">
        <v>1</v>
      </c>
      <c r="O1276" s="126"/>
      <c r="Q1276" s="126">
        <v>2</v>
      </c>
      <c r="R1276" s="126"/>
      <c r="S1276" s="126"/>
      <c r="T1276" s="126"/>
      <c r="U1276" s="126">
        <v>1</v>
      </c>
      <c r="V1276" s="126" t="s">
        <v>3507</v>
      </c>
      <c r="W1276" s="126">
        <v>0</v>
      </c>
      <c r="X1276" s="126">
        <v>1</v>
      </c>
      <c r="Y1276" s="126">
        <v>1</v>
      </c>
      <c r="Z1276" s="126">
        <v>0</v>
      </c>
      <c r="AA1276" s="126">
        <v>0</v>
      </c>
      <c r="AB1276" s="126">
        <v>0</v>
      </c>
      <c r="AC1276" s="126">
        <v>0</v>
      </c>
      <c r="AD1276" s="126">
        <v>0</v>
      </c>
      <c r="AE1276" s="126">
        <v>0</v>
      </c>
      <c r="AF1276" s="126">
        <v>1</v>
      </c>
      <c r="AG1276" s="126">
        <v>0</v>
      </c>
      <c r="AH1276" s="126">
        <v>0</v>
      </c>
      <c r="AI1276" s="126">
        <v>1</v>
      </c>
      <c r="AJ1276" s="126"/>
      <c r="AK1276" s="126"/>
      <c r="AL1276" s="126"/>
      <c r="AM1276" s="126"/>
      <c r="AN1276" s="126"/>
      <c r="AO1276" s="126"/>
      <c r="AP1276" s="126"/>
      <c r="AQ1276" s="126"/>
      <c r="AR1276" s="126"/>
      <c r="AS1276" s="126"/>
      <c r="AT1276" s="126"/>
      <c r="AU1276" s="126"/>
      <c r="AV1276" s="126"/>
      <c r="AW1276" s="126"/>
      <c r="AX1276" s="126"/>
      <c r="AY1276" s="126"/>
      <c r="AZ1276" s="126"/>
      <c r="BA1276" s="126"/>
      <c r="BB1276" s="126"/>
      <c r="BC1276" s="126"/>
      <c r="BD1276" s="126"/>
      <c r="BE1276" s="126"/>
      <c r="BF1276" s="126"/>
      <c r="BG1276" s="126"/>
      <c r="BH1276" s="126"/>
      <c r="BI1276" s="126"/>
      <c r="BJ1276" s="126"/>
      <c r="BK1276" s="126"/>
      <c r="BL1276" s="126"/>
      <c r="BM1276" s="126"/>
      <c r="BN1276" s="126"/>
      <c r="BO1276" s="126"/>
      <c r="BP1276" s="126"/>
      <c r="BQ1276" s="126"/>
      <c r="BR1276" s="126">
        <v>7</v>
      </c>
      <c r="BS1276" s="126">
        <v>7</v>
      </c>
      <c r="BT1276" s="126">
        <v>7</v>
      </c>
      <c r="BU1276" s="126"/>
      <c r="BV1276" s="126">
        <v>1</v>
      </c>
      <c r="BW1276" s="126">
        <v>1</v>
      </c>
      <c r="BX1276" s="126">
        <v>1</v>
      </c>
      <c r="BY1276" s="126">
        <v>0</v>
      </c>
      <c r="BZ1276" s="126">
        <v>6</v>
      </c>
      <c r="CA1276" s="126">
        <v>1</v>
      </c>
      <c r="CB1276" s="126"/>
      <c r="CC1276" s="126"/>
      <c r="CD1276" s="126"/>
      <c r="CE1276" s="126"/>
    </row>
    <row r="1277" spans="1:83" ht="11.25" customHeight="1" x14ac:dyDescent="0.2">
      <c r="A1277" s="126" t="s">
        <v>6432</v>
      </c>
      <c r="B1277" s="20">
        <v>208</v>
      </c>
      <c r="C1277" s="20" t="str">
        <f>VLOOKUP(File2Modul(A1277),ModulVerantwortung,2,FALSE)</f>
        <v>winkho06</v>
      </c>
      <c r="D1277" s="20"/>
      <c r="E1277" s="109" t="s">
        <v>4374</v>
      </c>
      <c r="F1277" s="126">
        <v>1</v>
      </c>
      <c r="G1277" s="126">
        <v>0</v>
      </c>
      <c r="H1277" s="126">
        <v>0</v>
      </c>
      <c r="I1277" s="126">
        <v>1</v>
      </c>
      <c r="J1277" s="126">
        <v>0</v>
      </c>
      <c r="K1277" s="126">
        <v>2</v>
      </c>
      <c r="L1277" s="126">
        <v>0</v>
      </c>
      <c r="M1277" s="143"/>
      <c r="N1277" s="126">
        <v>2</v>
      </c>
      <c r="O1277" s="126"/>
      <c r="Q1277" s="126">
        <v>0</v>
      </c>
      <c r="R1277" s="126"/>
      <c r="S1277" s="126"/>
      <c r="T1277" s="126"/>
      <c r="U1277" s="126">
        <v>2</v>
      </c>
      <c r="V1277" s="126" t="s">
        <v>3507</v>
      </c>
      <c r="W1277" s="126">
        <v>0</v>
      </c>
      <c r="X1277" s="126">
        <v>1</v>
      </c>
      <c r="Y1277" s="126">
        <v>2</v>
      </c>
      <c r="Z1277" s="126">
        <v>0</v>
      </c>
      <c r="AA1277" s="126">
        <v>0</v>
      </c>
      <c r="AB1277" s="126">
        <v>0</v>
      </c>
      <c r="AC1277" s="126">
        <v>0</v>
      </c>
      <c r="AD1277" s="126">
        <v>0</v>
      </c>
      <c r="AE1277" s="126">
        <v>0</v>
      </c>
      <c r="AF1277" s="126">
        <v>0.5</v>
      </c>
      <c r="AG1277" s="126">
        <v>0</v>
      </c>
      <c r="AH1277" s="126">
        <v>0</v>
      </c>
      <c r="AI1277" s="126">
        <v>1</v>
      </c>
      <c r="AJ1277" s="126"/>
      <c r="AK1277" s="126"/>
      <c r="AL1277" s="126"/>
      <c r="AM1277" s="126"/>
      <c r="AN1277" s="126"/>
      <c r="AO1277" s="126"/>
      <c r="AP1277" s="126"/>
      <c r="AQ1277" s="126"/>
      <c r="AR1277" s="126"/>
      <c r="AS1277" s="126"/>
      <c r="AT1277" s="126"/>
      <c r="AU1277" s="126"/>
      <c r="AV1277" s="126"/>
      <c r="AW1277" s="126"/>
      <c r="AX1277" s="126"/>
      <c r="AY1277" s="126"/>
      <c r="AZ1277" s="126"/>
      <c r="BA1277" s="126"/>
      <c r="BB1277" s="126"/>
      <c r="BC1277" s="126"/>
      <c r="BD1277" s="126"/>
      <c r="BE1277" s="126"/>
      <c r="BF1277" s="126"/>
      <c r="BG1277" s="126"/>
      <c r="BH1277" s="126"/>
      <c r="BI1277" s="126"/>
      <c r="BJ1277" s="126"/>
      <c r="BK1277" s="126"/>
      <c r="BL1277" s="126"/>
      <c r="BM1277" s="126"/>
      <c r="BN1277" s="126"/>
      <c r="BO1277" s="126"/>
      <c r="BP1277" s="126"/>
      <c r="BQ1277" s="126"/>
      <c r="BR1277" s="126">
        <v>9</v>
      </c>
      <c r="BS1277" s="126">
        <v>9</v>
      </c>
      <c r="BT1277" s="126">
        <v>9</v>
      </c>
      <c r="BU1277" s="126"/>
      <c r="BV1277" s="126">
        <v>2</v>
      </c>
      <c r="BW1277" s="126">
        <v>2</v>
      </c>
      <c r="BX1277" s="126">
        <v>1</v>
      </c>
      <c r="BY1277" s="126">
        <v>0</v>
      </c>
      <c r="BZ1277" s="126">
        <v>14</v>
      </c>
      <c r="CA1277" s="126">
        <v>5</v>
      </c>
      <c r="CB1277" s="126"/>
      <c r="CC1277" s="126"/>
      <c r="CD1277" s="126"/>
      <c r="CE1277" s="126"/>
    </row>
    <row r="1278" spans="1:83" ht="11.25" customHeight="1" x14ac:dyDescent="0.2">
      <c r="A1278" s="126" t="s">
        <v>6432</v>
      </c>
      <c r="B1278" s="20">
        <v>223</v>
      </c>
      <c r="C1278" s="20" t="str">
        <f>VLOOKUP(File2Modul(A1278),ModulVerantwortung,2,FALSE)</f>
        <v>winkho06</v>
      </c>
      <c r="D1278" s="20"/>
      <c r="E1278" s="109" t="s">
        <v>4375</v>
      </c>
      <c r="F1278" s="126">
        <v>3</v>
      </c>
      <c r="G1278" s="126">
        <v>2</v>
      </c>
      <c r="H1278" s="126">
        <v>0</v>
      </c>
      <c r="I1278" s="126">
        <v>3</v>
      </c>
      <c r="J1278" s="126">
        <v>1</v>
      </c>
      <c r="K1278" s="126">
        <v>0</v>
      </c>
      <c r="L1278" s="126">
        <v>4</v>
      </c>
      <c r="M1278" s="143" t="s">
        <v>4376</v>
      </c>
      <c r="N1278" s="126">
        <v>8</v>
      </c>
      <c r="O1278" s="126"/>
      <c r="Q1278" s="126">
        <v>0</v>
      </c>
      <c r="R1278" s="126"/>
      <c r="S1278" s="126"/>
      <c r="T1278" s="126"/>
      <c r="U1278" s="126">
        <v>11</v>
      </c>
      <c r="V1278" s="126" t="s">
        <v>3516</v>
      </c>
      <c r="W1278" s="126">
        <v>4</v>
      </c>
      <c r="X1278" s="126">
        <v>7</v>
      </c>
      <c r="Y1278" s="126">
        <v>35</v>
      </c>
      <c r="Z1278" s="126">
        <v>0</v>
      </c>
      <c r="AA1278" s="126">
        <v>0</v>
      </c>
      <c r="AB1278" s="126">
        <v>0</v>
      </c>
      <c r="AC1278" s="126">
        <v>0</v>
      </c>
      <c r="AD1278" s="126">
        <v>0</v>
      </c>
      <c r="AE1278" s="126">
        <v>1</v>
      </c>
      <c r="AF1278" s="126">
        <v>0.27</v>
      </c>
      <c r="AG1278" s="126">
        <v>0</v>
      </c>
      <c r="AH1278" s="126">
        <v>0</v>
      </c>
      <c r="AI1278" s="126">
        <v>1</v>
      </c>
      <c r="AJ1278" s="126"/>
      <c r="AK1278" s="126"/>
      <c r="AL1278" s="126"/>
      <c r="AM1278" s="126"/>
      <c r="AN1278" s="126"/>
      <c r="AO1278" s="126"/>
      <c r="AP1278" s="126"/>
      <c r="AQ1278" s="126"/>
      <c r="AR1278" s="126"/>
      <c r="AS1278" s="126"/>
      <c r="AT1278" s="126"/>
      <c r="AU1278" s="126"/>
      <c r="AV1278" s="126"/>
      <c r="AW1278" s="126"/>
      <c r="AX1278" s="126"/>
      <c r="AY1278" s="126"/>
      <c r="AZ1278" s="126"/>
      <c r="BA1278" s="126"/>
      <c r="BB1278" s="126"/>
      <c r="BC1278" s="126"/>
      <c r="BD1278" s="126"/>
      <c r="BE1278" s="126"/>
      <c r="BF1278" s="126"/>
      <c r="BG1278" s="126"/>
      <c r="BH1278" s="126"/>
      <c r="BI1278" s="126"/>
      <c r="BJ1278" s="126"/>
      <c r="BK1278" s="126"/>
      <c r="BL1278" s="126"/>
      <c r="BM1278" s="126"/>
      <c r="BN1278" s="126"/>
      <c r="BO1278" s="126"/>
      <c r="BP1278" s="126"/>
      <c r="BQ1278" s="126"/>
      <c r="BR1278" s="126">
        <v>5</v>
      </c>
      <c r="BS1278" s="126">
        <v>8</v>
      </c>
      <c r="BT1278" s="126">
        <v>9</v>
      </c>
      <c r="BU1278" s="126"/>
      <c r="BV1278" s="126">
        <v>13</v>
      </c>
      <c r="BW1278" s="126">
        <v>9</v>
      </c>
      <c r="BX1278" s="126">
        <v>1</v>
      </c>
      <c r="BY1278" s="126">
        <v>0</v>
      </c>
      <c r="BZ1278" s="126">
        <v>52</v>
      </c>
      <c r="CA1278" s="126">
        <v>20</v>
      </c>
      <c r="CB1278" s="126"/>
      <c r="CC1278" s="126"/>
      <c r="CD1278" s="126"/>
      <c r="CE1278" s="126"/>
    </row>
    <row r="1279" spans="1:83" ht="11.25" customHeight="1" x14ac:dyDescent="0.2">
      <c r="A1279" s="126" t="s">
        <v>6432</v>
      </c>
      <c r="B1279" s="20">
        <v>278</v>
      </c>
      <c r="C1279" s="20" t="str">
        <f>VLOOKUP(File2Modul(A1279),ModulVerantwortung,2,FALSE)</f>
        <v>winkho06</v>
      </c>
      <c r="D1279" s="20"/>
      <c r="E1279" s="109" t="s">
        <v>4377</v>
      </c>
      <c r="F1279" s="126">
        <v>3</v>
      </c>
      <c r="G1279" s="126">
        <v>2</v>
      </c>
      <c r="H1279" s="126">
        <v>0</v>
      </c>
      <c r="I1279" s="126">
        <v>3</v>
      </c>
      <c r="J1279" s="126">
        <v>0</v>
      </c>
      <c r="K1279" s="126">
        <v>4</v>
      </c>
      <c r="L1279" s="126">
        <v>1</v>
      </c>
      <c r="M1279" s="143" t="s">
        <v>4378</v>
      </c>
      <c r="N1279" s="126">
        <v>4</v>
      </c>
      <c r="O1279" s="126"/>
      <c r="Q1279" s="126">
        <v>0</v>
      </c>
      <c r="R1279" s="126"/>
      <c r="S1279" s="126"/>
      <c r="T1279" s="126"/>
      <c r="U1279" s="126">
        <v>4</v>
      </c>
      <c r="V1279" s="126" t="s">
        <v>3516</v>
      </c>
      <c r="W1279" s="126">
        <v>1</v>
      </c>
      <c r="X1279" s="126">
        <v>4</v>
      </c>
      <c r="Y1279" s="126">
        <v>9</v>
      </c>
      <c r="Z1279" s="126">
        <v>0</v>
      </c>
      <c r="AA1279" s="126">
        <v>0</v>
      </c>
      <c r="AB1279" s="126">
        <v>0</v>
      </c>
      <c r="AC1279" s="126">
        <v>0</v>
      </c>
      <c r="AD1279" s="126">
        <v>0</v>
      </c>
      <c r="AE1279" s="126">
        <v>0</v>
      </c>
      <c r="AF1279" s="126">
        <v>0.75</v>
      </c>
      <c r="AG1279" s="126">
        <v>0</v>
      </c>
      <c r="AH1279" s="126">
        <v>0</v>
      </c>
      <c r="AI1279" s="126">
        <v>1</v>
      </c>
      <c r="AJ1279" s="126"/>
      <c r="AK1279" s="126"/>
      <c r="AL1279" s="126"/>
      <c r="AM1279" s="126"/>
      <c r="AN1279" s="126"/>
      <c r="AO1279" s="126"/>
      <c r="AP1279" s="126"/>
      <c r="AQ1279" s="126"/>
      <c r="AR1279" s="126"/>
      <c r="AS1279" s="126"/>
      <c r="AT1279" s="126"/>
      <c r="AU1279" s="126"/>
      <c r="AV1279" s="126"/>
      <c r="AW1279" s="126"/>
      <c r="AX1279" s="126"/>
      <c r="AY1279" s="126"/>
      <c r="AZ1279" s="126"/>
      <c r="BA1279" s="126"/>
      <c r="BB1279" s="126"/>
      <c r="BC1279" s="126"/>
      <c r="BD1279" s="126"/>
      <c r="BE1279" s="126"/>
      <c r="BF1279" s="126"/>
      <c r="BG1279" s="126"/>
      <c r="BH1279" s="126"/>
      <c r="BI1279" s="126"/>
      <c r="BJ1279" s="126"/>
      <c r="BK1279" s="126"/>
      <c r="BL1279" s="126"/>
      <c r="BM1279" s="126"/>
      <c r="BN1279" s="126"/>
      <c r="BO1279" s="126"/>
      <c r="BP1279" s="126"/>
      <c r="BQ1279" s="126"/>
      <c r="BR1279" s="126">
        <v>5</v>
      </c>
      <c r="BS1279" s="126">
        <v>8</v>
      </c>
      <c r="BT1279" s="126">
        <v>8</v>
      </c>
      <c r="BU1279" s="126"/>
      <c r="BV1279" s="126">
        <v>6</v>
      </c>
      <c r="BW1279" s="126">
        <v>4</v>
      </c>
      <c r="BX1279" s="126">
        <v>1</v>
      </c>
      <c r="BY1279" s="126">
        <v>0</v>
      </c>
      <c r="BZ1279" s="126">
        <v>23</v>
      </c>
      <c r="CA1279" s="126">
        <v>10</v>
      </c>
      <c r="CB1279" s="126"/>
      <c r="CC1279" s="126"/>
      <c r="CD1279" s="126"/>
      <c r="CE1279" s="126"/>
    </row>
    <row r="1280" spans="1:83" ht="11.25" customHeight="1" x14ac:dyDescent="0.2">
      <c r="A1280" s="126" t="s">
        <v>6432</v>
      </c>
      <c r="B1280" s="20">
        <v>302</v>
      </c>
      <c r="C1280" s="20" t="str">
        <f>VLOOKUP(File2Modul(A1280),ModulVerantwortung,2,FALSE)</f>
        <v>winkho06</v>
      </c>
      <c r="D1280" s="20"/>
      <c r="E1280" s="109" t="s">
        <v>4379</v>
      </c>
      <c r="F1280" s="126">
        <v>2</v>
      </c>
      <c r="G1280" s="126">
        <v>1</v>
      </c>
      <c r="H1280" s="126">
        <v>0</v>
      </c>
      <c r="I1280" s="126">
        <v>2</v>
      </c>
      <c r="J1280" s="126">
        <v>0</v>
      </c>
      <c r="K1280" s="126">
        <v>2</v>
      </c>
      <c r="L1280" s="126">
        <v>4</v>
      </c>
      <c r="M1280" s="143" t="s">
        <v>4380</v>
      </c>
      <c r="N1280" s="126">
        <v>6</v>
      </c>
      <c r="O1280" s="126"/>
      <c r="Q1280" s="126">
        <v>0</v>
      </c>
      <c r="R1280" s="126"/>
      <c r="S1280" s="126"/>
      <c r="T1280" s="126"/>
      <c r="U1280" s="126">
        <v>7</v>
      </c>
      <c r="V1280" s="126" t="s">
        <v>3513</v>
      </c>
      <c r="W1280" s="126">
        <v>4</v>
      </c>
      <c r="X1280" s="126">
        <v>6</v>
      </c>
      <c r="Y1280" s="126">
        <v>18</v>
      </c>
      <c r="Z1280" s="126">
        <v>0</v>
      </c>
      <c r="AA1280" s="126">
        <v>0</v>
      </c>
      <c r="AB1280" s="126">
        <v>0</v>
      </c>
      <c r="AC1280" s="126">
        <v>0</v>
      </c>
      <c r="AD1280" s="126">
        <v>0</v>
      </c>
      <c r="AE1280" s="126">
        <v>0</v>
      </c>
      <c r="AF1280" s="126">
        <v>0.28999999999999998</v>
      </c>
      <c r="AG1280" s="126">
        <v>0</v>
      </c>
      <c r="AH1280" s="126">
        <v>0</v>
      </c>
      <c r="AI1280" s="126">
        <v>1</v>
      </c>
      <c r="AJ1280" s="126"/>
      <c r="AK1280" s="126"/>
      <c r="AL1280" s="126"/>
      <c r="AM1280" s="126"/>
      <c r="AN1280" s="126"/>
      <c r="AO1280" s="126"/>
      <c r="AP1280" s="126"/>
      <c r="AQ1280" s="126"/>
      <c r="AR1280" s="126"/>
      <c r="AS1280" s="126"/>
      <c r="AT1280" s="126"/>
      <c r="AU1280" s="126"/>
      <c r="AV1280" s="126"/>
      <c r="AW1280" s="126"/>
      <c r="AX1280" s="126"/>
      <c r="AY1280" s="126"/>
      <c r="AZ1280" s="126"/>
      <c r="BA1280" s="126"/>
      <c r="BB1280" s="126"/>
      <c r="BC1280" s="126"/>
      <c r="BD1280" s="126"/>
      <c r="BE1280" s="126"/>
      <c r="BF1280" s="126"/>
      <c r="BG1280" s="126"/>
      <c r="BH1280" s="126"/>
      <c r="BI1280" s="126"/>
      <c r="BJ1280" s="126"/>
      <c r="BK1280" s="126"/>
      <c r="BL1280" s="126"/>
      <c r="BM1280" s="126"/>
      <c r="BN1280" s="126"/>
      <c r="BO1280" s="126"/>
      <c r="BP1280" s="126"/>
      <c r="BQ1280" s="126"/>
      <c r="BR1280" s="126">
        <v>5</v>
      </c>
      <c r="BS1280" s="126">
        <v>7</v>
      </c>
      <c r="BT1280" s="126">
        <v>7</v>
      </c>
      <c r="BU1280" s="126"/>
      <c r="BV1280" s="126">
        <v>8</v>
      </c>
      <c r="BW1280" s="126">
        <v>6</v>
      </c>
      <c r="BX1280" s="126">
        <v>1</v>
      </c>
      <c r="BY1280" s="126">
        <v>0</v>
      </c>
      <c r="BZ1280" s="126">
        <v>29</v>
      </c>
      <c r="CA1280" s="126">
        <v>13</v>
      </c>
      <c r="CB1280" s="126"/>
      <c r="CC1280" s="126"/>
      <c r="CD1280" s="126"/>
      <c r="CE1280" s="126"/>
    </row>
    <row r="1281" spans="1:83" ht="11.25" customHeight="1" x14ac:dyDescent="0.2">
      <c r="A1281" s="126" t="s">
        <v>6432</v>
      </c>
      <c r="B1281" s="20">
        <v>336</v>
      </c>
      <c r="C1281" s="20" t="str">
        <f>VLOOKUP(File2Modul(A1281),ModulVerantwortung,2,FALSE)</f>
        <v>winkho06</v>
      </c>
      <c r="D1281" s="20"/>
      <c r="E1281" s="109" t="s">
        <v>4381</v>
      </c>
      <c r="F1281" s="126">
        <v>1</v>
      </c>
      <c r="G1281" s="126">
        <v>0</v>
      </c>
      <c r="H1281" s="126">
        <v>0</v>
      </c>
      <c r="I1281" s="126">
        <v>1</v>
      </c>
      <c r="J1281" s="126">
        <v>0</v>
      </c>
      <c r="K1281" s="126">
        <v>2</v>
      </c>
      <c r="L1281" s="126">
        <v>0</v>
      </c>
      <c r="M1281" s="143"/>
      <c r="N1281" s="126">
        <v>2</v>
      </c>
      <c r="O1281" s="126"/>
      <c r="Q1281" s="126">
        <v>0</v>
      </c>
      <c r="R1281" s="126"/>
      <c r="S1281" s="126"/>
      <c r="T1281" s="126"/>
      <c r="U1281" s="126">
        <v>2</v>
      </c>
      <c r="V1281" s="126" t="s">
        <v>3507</v>
      </c>
      <c r="W1281" s="126">
        <v>0</v>
      </c>
      <c r="X1281" s="126">
        <v>1</v>
      </c>
      <c r="Y1281" s="126">
        <v>3</v>
      </c>
      <c r="Z1281" s="126">
        <v>0</v>
      </c>
      <c r="AA1281" s="126">
        <v>0</v>
      </c>
      <c r="AB1281" s="126">
        <v>0</v>
      </c>
      <c r="AC1281" s="126">
        <v>0</v>
      </c>
      <c r="AD1281" s="126">
        <v>0</v>
      </c>
      <c r="AE1281" s="126">
        <v>0</v>
      </c>
      <c r="AF1281" s="126">
        <v>0.5</v>
      </c>
      <c r="AG1281" s="126">
        <v>0</v>
      </c>
      <c r="AH1281" s="126">
        <v>0</v>
      </c>
      <c r="AI1281" s="126">
        <v>1</v>
      </c>
      <c r="AJ1281" s="126"/>
      <c r="AK1281" s="126"/>
      <c r="AL1281" s="126"/>
      <c r="AM1281" s="126"/>
      <c r="AN1281" s="126"/>
      <c r="AO1281" s="126"/>
      <c r="AP1281" s="126"/>
      <c r="AQ1281" s="126"/>
      <c r="AR1281" s="126"/>
      <c r="AS1281" s="126"/>
      <c r="AT1281" s="126"/>
      <c r="AU1281" s="126"/>
      <c r="AV1281" s="126"/>
      <c r="AW1281" s="126"/>
      <c r="AX1281" s="126"/>
      <c r="AY1281" s="126"/>
      <c r="AZ1281" s="126"/>
      <c r="BA1281" s="126"/>
      <c r="BB1281" s="126"/>
      <c r="BC1281" s="126"/>
      <c r="BD1281" s="126"/>
      <c r="BE1281" s="126"/>
      <c r="BF1281" s="126"/>
      <c r="BG1281" s="126"/>
      <c r="BH1281" s="126"/>
      <c r="BI1281" s="126"/>
      <c r="BJ1281" s="126"/>
      <c r="BK1281" s="126"/>
      <c r="BL1281" s="126"/>
      <c r="BM1281" s="126"/>
      <c r="BN1281" s="126"/>
      <c r="BO1281" s="126"/>
      <c r="BP1281" s="126"/>
      <c r="BQ1281" s="126"/>
      <c r="BR1281" s="126">
        <v>8</v>
      </c>
      <c r="BS1281" s="126">
        <v>8</v>
      </c>
      <c r="BT1281" s="126">
        <v>8</v>
      </c>
      <c r="BU1281" s="126"/>
      <c r="BV1281" s="126">
        <v>2</v>
      </c>
      <c r="BW1281" s="126">
        <v>2</v>
      </c>
      <c r="BX1281" s="126">
        <v>1</v>
      </c>
      <c r="BY1281" s="126">
        <v>0</v>
      </c>
      <c r="BZ1281" s="126">
        <v>12</v>
      </c>
      <c r="CA1281" s="126">
        <v>4</v>
      </c>
      <c r="CB1281" s="126"/>
      <c r="CC1281" s="126"/>
      <c r="CD1281" s="126"/>
      <c r="CE1281" s="126"/>
    </row>
    <row r="1282" spans="1:83" ht="11.25" customHeight="1" x14ac:dyDescent="0.2">
      <c r="A1282" s="126" t="s">
        <v>6432</v>
      </c>
      <c r="B1282" s="20">
        <v>354</v>
      </c>
      <c r="C1282" s="20" t="str">
        <f>VLOOKUP(File2Modul(A1282),ModulVerantwortung,2,FALSE)</f>
        <v>winkho06</v>
      </c>
      <c r="D1282" s="20"/>
      <c r="E1282" s="109" t="s">
        <v>4382</v>
      </c>
      <c r="F1282" s="126">
        <v>9</v>
      </c>
      <c r="G1282" s="126">
        <v>1</v>
      </c>
      <c r="H1282" s="126">
        <v>0</v>
      </c>
      <c r="I1282" s="126">
        <v>9</v>
      </c>
      <c r="J1282" s="126">
        <v>1</v>
      </c>
      <c r="K1282" s="126">
        <v>1</v>
      </c>
      <c r="L1282" s="126">
        <v>0</v>
      </c>
      <c r="M1282" s="143"/>
      <c r="N1282" s="126">
        <v>19</v>
      </c>
      <c r="O1282" s="126"/>
      <c r="Q1282" s="126">
        <v>2</v>
      </c>
      <c r="R1282" s="126"/>
      <c r="S1282" s="126"/>
      <c r="T1282" s="126"/>
      <c r="U1282" s="126">
        <v>29</v>
      </c>
      <c r="V1282" s="126" t="s">
        <v>3915</v>
      </c>
      <c r="W1282" s="126">
        <v>0</v>
      </c>
      <c r="X1282" s="126">
        <v>9</v>
      </c>
      <c r="Y1282" s="126">
        <v>52</v>
      </c>
      <c r="Z1282" s="126">
        <v>0</v>
      </c>
      <c r="AA1282" s="126">
        <v>0</v>
      </c>
      <c r="AB1282" s="126">
        <v>0</v>
      </c>
      <c r="AC1282" s="126">
        <v>0</v>
      </c>
      <c r="AD1282" s="126">
        <v>0</v>
      </c>
      <c r="AE1282" s="126">
        <v>1</v>
      </c>
      <c r="AF1282" s="126">
        <v>0.31</v>
      </c>
      <c r="AG1282" s="126">
        <v>1</v>
      </c>
      <c r="AH1282" s="126">
        <v>0</v>
      </c>
      <c r="AI1282" s="126">
        <v>1</v>
      </c>
      <c r="AJ1282" s="126"/>
      <c r="AK1282" s="126"/>
      <c r="AL1282" s="126"/>
      <c r="AM1282" s="126"/>
      <c r="AN1282" s="126"/>
      <c r="AO1282" s="126"/>
      <c r="AP1282" s="126"/>
      <c r="AQ1282" s="126"/>
      <c r="AR1282" s="126"/>
      <c r="AS1282" s="126"/>
      <c r="AT1282" s="126"/>
      <c r="AU1282" s="126"/>
      <c r="AV1282" s="126"/>
      <c r="AW1282" s="126"/>
      <c r="AX1282" s="126"/>
      <c r="AY1282" s="126"/>
      <c r="AZ1282" s="126"/>
      <c r="BA1282" s="126"/>
      <c r="BB1282" s="126"/>
      <c r="BC1282" s="126"/>
      <c r="BD1282" s="126"/>
      <c r="BE1282" s="126"/>
      <c r="BF1282" s="126"/>
      <c r="BG1282" s="126"/>
      <c r="BH1282" s="126"/>
      <c r="BI1282" s="126"/>
      <c r="BJ1282" s="126"/>
      <c r="BK1282" s="126"/>
      <c r="BL1282" s="126"/>
      <c r="BM1282" s="126"/>
      <c r="BN1282" s="126"/>
      <c r="BO1282" s="126"/>
      <c r="BP1282" s="126"/>
      <c r="BQ1282" s="126"/>
      <c r="BR1282" s="126">
        <v>3</v>
      </c>
      <c r="BS1282" s="126">
        <v>6</v>
      </c>
      <c r="BT1282" s="126">
        <v>6</v>
      </c>
      <c r="BU1282" s="126"/>
      <c r="BV1282" s="126">
        <v>39</v>
      </c>
      <c r="BW1282" s="126">
        <v>20</v>
      </c>
      <c r="BX1282" s="126">
        <v>1</v>
      </c>
      <c r="BY1282" s="126">
        <v>0</v>
      </c>
      <c r="BZ1282" s="126">
        <v>99</v>
      </c>
      <c r="CA1282" s="126">
        <v>29</v>
      </c>
      <c r="CB1282" s="126"/>
      <c r="CC1282" s="126"/>
      <c r="CD1282" s="126"/>
      <c r="CE1282" s="126"/>
    </row>
    <row r="1283" spans="1:83" ht="11.25" customHeight="1" x14ac:dyDescent="0.2">
      <c r="A1283" s="126" t="s">
        <v>6432</v>
      </c>
      <c r="B1283" s="20">
        <v>0</v>
      </c>
      <c r="C1283" s="20" t="str">
        <f>VLOOKUP(File2Modul(A1283),ModulVerantwortung,2,FALSE)</f>
        <v>winkho06</v>
      </c>
      <c r="D1283" s="20"/>
      <c r="E1283" s="109" t="s">
        <v>6432</v>
      </c>
      <c r="F1283" s="126"/>
      <c r="G1283" s="126"/>
      <c r="H1283" s="126"/>
      <c r="I1283" s="126"/>
      <c r="J1283" s="126"/>
      <c r="K1283" s="126"/>
      <c r="L1283" s="126"/>
      <c r="M1283" s="143"/>
      <c r="N1283" s="126"/>
      <c r="O1283" s="126">
        <f>IF(ISNUMBER(T1283),IF(T1283&lt;&gt;0,S1283/T1283,O$23),"")</f>
        <v>0.9285714285714286</v>
      </c>
      <c r="P1283">
        <f>IF(AND(ISNUMBER(AQ1283),ISNUMBER(AR1283)),IF(OR(AQ1283&lt;&gt;0,AR1283&lt;&gt;0),(T1283+BG1283)/(AQ1283+AR1283),P$23),"")</f>
        <v>10752688.774193548</v>
      </c>
      <c r="Q1283" s="126"/>
      <c r="R1283" s="126"/>
      <c r="S1283" s="126">
        <v>52</v>
      </c>
      <c r="T1283" s="126">
        <v>56</v>
      </c>
      <c r="U1283" s="126"/>
      <c r="V1283" s="126"/>
      <c r="W1283" s="126"/>
      <c r="X1283" s="126"/>
      <c r="Y1283" s="126"/>
      <c r="Z1283" s="126"/>
      <c r="AA1283" s="126"/>
      <c r="AB1283" s="126"/>
      <c r="AC1283" s="126"/>
      <c r="AD1283" s="126"/>
      <c r="AE1283" s="126"/>
      <c r="AF1283" s="126"/>
      <c r="AG1283" s="126"/>
      <c r="AH1283" s="126"/>
      <c r="AI1283" s="126"/>
      <c r="AJ1283" s="126" t="s">
        <v>3502</v>
      </c>
      <c r="AK1283" s="126">
        <v>6</v>
      </c>
      <c r="AL1283" s="126">
        <v>0</v>
      </c>
      <c r="AM1283" s="126">
        <v>8</v>
      </c>
      <c r="AN1283" s="126">
        <v>8</v>
      </c>
      <c r="AO1283" s="126" t="s">
        <v>3503</v>
      </c>
      <c r="AP1283" s="126">
        <v>54</v>
      </c>
      <c r="AQ1283" s="126">
        <v>35</v>
      </c>
      <c r="AR1283" s="126">
        <v>58</v>
      </c>
      <c r="AS1283" s="126">
        <v>1000000000</v>
      </c>
      <c r="AT1283" s="126">
        <v>475</v>
      </c>
      <c r="AU1283" s="126">
        <v>519</v>
      </c>
      <c r="AV1283" s="126">
        <v>1817</v>
      </c>
      <c r="AW1283" s="126">
        <v>20107380.149999999</v>
      </c>
      <c r="AX1283" s="126">
        <v>1000000000</v>
      </c>
      <c r="AY1283" s="126">
        <v>1000000000</v>
      </c>
      <c r="AZ1283" s="126">
        <v>21914225340720.199</v>
      </c>
      <c r="BA1283" s="126">
        <v>0.04</v>
      </c>
      <c r="BB1283" s="126">
        <v>100</v>
      </c>
      <c r="BC1283" s="126">
        <v>258574377</v>
      </c>
      <c r="BD1283" s="126">
        <v>408</v>
      </c>
      <c r="BE1283" s="126">
        <v>156</v>
      </c>
      <c r="BF1283" s="126">
        <v>182</v>
      </c>
      <c r="BG1283" s="126">
        <v>1000000000</v>
      </c>
      <c r="BH1283" s="126">
        <v>36</v>
      </c>
      <c r="BI1283" s="126" t="s">
        <v>3504</v>
      </c>
      <c r="BJ1283" s="126">
        <v>0.93600000000000005</v>
      </c>
      <c r="BK1283" s="126">
        <v>1.099</v>
      </c>
      <c r="BL1283" s="126">
        <v>1.228</v>
      </c>
      <c r="BM1283" s="126">
        <v>2.4380000000000002</v>
      </c>
      <c r="BN1283" s="126">
        <v>2.5840000000000001</v>
      </c>
      <c r="BO1283" s="126">
        <v>2.67</v>
      </c>
      <c r="BP1283" s="126" t="s">
        <v>3505</v>
      </c>
      <c r="BQ1283" s="126">
        <v>2.5590000000000002</v>
      </c>
      <c r="BR1283" s="126"/>
      <c r="BS1283" s="126"/>
      <c r="BT1283" s="126"/>
      <c r="BU1283" s="126"/>
      <c r="BV1283" s="126"/>
      <c r="BW1283" s="126"/>
      <c r="BX1283" s="126"/>
      <c r="BY1283" s="126"/>
      <c r="BZ1283" s="126"/>
      <c r="CA1283" s="126"/>
      <c r="CB1283" s="126"/>
      <c r="CC1283" s="126"/>
      <c r="CD1283" s="126"/>
      <c r="CE1283" s="126"/>
    </row>
    <row r="1284" spans="1:83" ht="11.25" customHeight="1" x14ac:dyDescent="0.2">
      <c r="A1284" s="126" t="s">
        <v>6433</v>
      </c>
      <c r="B1284" s="20">
        <v>0</v>
      </c>
      <c r="C1284" s="20" t="str">
        <f>VLOOKUP(File2Modul(A1284),ModulVerantwortung,2,FALSE)</f>
        <v>winkho06</v>
      </c>
      <c r="D1284" s="20"/>
      <c r="E1284" s="109" t="s">
        <v>6433</v>
      </c>
      <c r="F1284" s="126"/>
      <c r="G1284" s="126"/>
      <c r="H1284" s="126"/>
      <c r="I1284" s="126"/>
      <c r="J1284" s="126"/>
      <c r="K1284" s="126"/>
      <c r="L1284" s="126"/>
      <c r="M1284" s="143"/>
      <c r="N1284" s="126"/>
      <c r="O1284" s="126">
        <f>IF(ISNUMBER(T1284),IF(T1284&lt;&gt;0,S1284/T1284,O$23),"")</f>
        <v>7</v>
      </c>
      <c r="P1284">
        <f>IF(AND(ISNUMBER(AQ1284),ISNUMBER(AR1284)),IF(OR(AQ1284&lt;&gt;0,AR1284&lt;&gt;0),(T1284+BG1284)/(AQ1284+AR1284),P$23),"")</f>
        <v>30303030.333333332</v>
      </c>
      <c r="Q1284" s="126"/>
      <c r="R1284" s="126"/>
      <c r="S1284" s="126">
        <v>7</v>
      </c>
      <c r="T1284" s="126">
        <v>1</v>
      </c>
      <c r="U1284" s="126"/>
      <c r="V1284" s="126"/>
      <c r="W1284" s="126"/>
      <c r="X1284" s="126"/>
      <c r="Y1284" s="126"/>
      <c r="Z1284" s="126"/>
      <c r="AA1284" s="126"/>
      <c r="AB1284" s="126"/>
      <c r="AC1284" s="126"/>
      <c r="AD1284" s="126"/>
      <c r="AE1284" s="126"/>
      <c r="AF1284" s="126"/>
      <c r="AG1284" s="126"/>
      <c r="AH1284" s="126"/>
      <c r="AI1284" s="126"/>
      <c r="AJ1284" s="126" t="s">
        <v>3502</v>
      </c>
      <c r="AK1284" s="126">
        <v>0</v>
      </c>
      <c r="AL1284" s="126">
        <v>1</v>
      </c>
      <c r="AM1284" s="126">
        <v>0</v>
      </c>
      <c r="AN1284" s="126">
        <v>0</v>
      </c>
      <c r="AO1284" s="126" t="s">
        <v>3503</v>
      </c>
      <c r="AP1284" s="126">
        <v>8</v>
      </c>
      <c r="AQ1284" s="126">
        <v>20</v>
      </c>
      <c r="AR1284" s="126">
        <v>13</v>
      </c>
      <c r="AS1284" s="126">
        <v>1000000000</v>
      </c>
      <c r="AT1284" s="126">
        <v>134</v>
      </c>
      <c r="AU1284" s="126">
        <v>135</v>
      </c>
      <c r="AV1284" s="126">
        <v>430</v>
      </c>
      <c r="AW1284" s="126">
        <v>151851393.99000001</v>
      </c>
      <c r="AX1284" s="126">
        <v>1000000000</v>
      </c>
      <c r="AY1284" s="126">
        <v>1000000000</v>
      </c>
      <c r="AZ1284" s="126">
        <v>127666379808064</v>
      </c>
      <c r="BA1284" s="126">
        <v>0</v>
      </c>
      <c r="BB1284" s="126">
        <v>100</v>
      </c>
      <c r="BC1284" s="126">
        <v>837180541</v>
      </c>
      <c r="BD1284" s="126">
        <v>58</v>
      </c>
      <c r="BE1284" s="126">
        <v>1</v>
      </c>
      <c r="BF1284" s="126">
        <v>23</v>
      </c>
      <c r="BG1284" s="126">
        <v>1000000000</v>
      </c>
      <c r="BH1284" s="126">
        <v>0</v>
      </c>
      <c r="BI1284" s="126" t="s">
        <v>3504</v>
      </c>
      <c r="BJ1284" s="126">
        <v>0.121</v>
      </c>
      <c r="BK1284" s="126">
        <v>0.124</v>
      </c>
      <c r="BL1284" s="126">
        <v>0.11799999999999999</v>
      </c>
      <c r="BM1284" s="126">
        <v>1.1200000000000001</v>
      </c>
      <c r="BN1284" s="126">
        <v>1.2030000000000001</v>
      </c>
      <c r="BO1284" s="126">
        <v>1.262</v>
      </c>
      <c r="BP1284" s="126" t="s">
        <v>3505</v>
      </c>
      <c r="BQ1284" s="126">
        <v>2.0219999999999998</v>
      </c>
      <c r="BR1284" s="126"/>
      <c r="BS1284" s="126"/>
      <c r="BT1284" s="126"/>
      <c r="BU1284" s="126"/>
      <c r="BV1284" s="126"/>
      <c r="BW1284" s="126"/>
      <c r="BX1284" s="126"/>
      <c r="BY1284" s="126"/>
      <c r="BZ1284" s="126"/>
      <c r="CA1284" s="126"/>
      <c r="CB1284" s="126"/>
      <c r="CC1284" s="126"/>
      <c r="CD1284" s="126"/>
      <c r="CE1284" s="126"/>
    </row>
    <row r="1285" spans="1:83" ht="11.25" customHeight="1" x14ac:dyDescent="0.2">
      <c r="A1285" s="126" t="s">
        <v>6434</v>
      </c>
      <c r="B1285" s="20">
        <v>44</v>
      </c>
      <c r="C1285" s="20" t="str">
        <f>VLOOKUP(File2Modul(A1285),ModulVerantwortung,2,FALSE)</f>
        <v>winkho06</v>
      </c>
      <c r="D1285" s="20"/>
      <c r="E1285" s="109" t="s">
        <v>4383</v>
      </c>
      <c r="F1285" s="126">
        <v>1</v>
      </c>
      <c r="G1285" s="126">
        <v>0</v>
      </c>
      <c r="H1285" s="126">
        <v>0</v>
      </c>
      <c r="I1285" s="126">
        <v>1</v>
      </c>
      <c r="J1285" s="126">
        <v>0</v>
      </c>
      <c r="K1285" s="126">
        <v>0</v>
      </c>
      <c r="L1285" s="126">
        <v>2</v>
      </c>
      <c r="M1285" s="143" t="s">
        <v>4384</v>
      </c>
      <c r="N1285" s="126">
        <v>2</v>
      </c>
      <c r="O1285" s="126"/>
      <c r="Q1285" s="126">
        <v>0</v>
      </c>
      <c r="R1285" s="126"/>
      <c r="S1285" s="126"/>
      <c r="T1285" s="126"/>
      <c r="U1285" s="126">
        <v>2</v>
      </c>
      <c r="V1285" s="126" t="s">
        <v>3507</v>
      </c>
      <c r="W1285" s="126">
        <v>2</v>
      </c>
      <c r="X1285" s="126">
        <v>3</v>
      </c>
      <c r="Y1285" s="126">
        <v>5</v>
      </c>
      <c r="Z1285" s="126">
        <v>0</v>
      </c>
      <c r="AA1285" s="126">
        <v>0</v>
      </c>
      <c r="AB1285" s="126">
        <v>0</v>
      </c>
      <c r="AC1285" s="126">
        <v>0</v>
      </c>
      <c r="AD1285" s="126">
        <v>0</v>
      </c>
      <c r="AE1285" s="126">
        <v>0</v>
      </c>
      <c r="AF1285" s="126">
        <v>0.5</v>
      </c>
      <c r="AG1285" s="126">
        <v>0</v>
      </c>
      <c r="AH1285" s="126">
        <v>0</v>
      </c>
      <c r="AI1285" s="126">
        <v>1</v>
      </c>
      <c r="AJ1285" s="126"/>
      <c r="AK1285" s="126"/>
      <c r="AL1285" s="126"/>
      <c r="AM1285" s="126"/>
      <c r="AN1285" s="126"/>
      <c r="AO1285" s="126"/>
      <c r="AP1285" s="126"/>
      <c r="AQ1285" s="126"/>
      <c r="AR1285" s="126"/>
      <c r="AS1285" s="126"/>
      <c r="AT1285" s="126"/>
      <c r="AU1285" s="126"/>
      <c r="AV1285" s="126"/>
      <c r="AW1285" s="126"/>
      <c r="AX1285" s="126"/>
      <c r="AY1285" s="126"/>
      <c r="AZ1285" s="126"/>
      <c r="BA1285" s="126"/>
      <c r="BB1285" s="126"/>
      <c r="BC1285" s="126"/>
      <c r="BD1285" s="126"/>
      <c r="BE1285" s="126"/>
      <c r="BF1285" s="126"/>
      <c r="BG1285" s="126"/>
      <c r="BH1285" s="126"/>
      <c r="BI1285" s="126"/>
      <c r="BJ1285" s="126"/>
      <c r="BK1285" s="126"/>
      <c r="BL1285" s="126"/>
      <c r="BM1285" s="126"/>
      <c r="BN1285" s="126"/>
      <c r="BO1285" s="126"/>
      <c r="BP1285" s="126"/>
      <c r="BQ1285" s="126"/>
      <c r="BR1285" s="126">
        <v>5</v>
      </c>
      <c r="BS1285" s="126">
        <v>5</v>
      </c>
      <c r="BT1285" s="126">
        <v>5</v>
      </c>
      <c r="BU1285" s="126"/>
      <c r="BV1285" s="126">
        <v>2</v>
      </c>
      <c r="BW1285" s="126">
        <v>2</v>
      </c>
      <c r="BX1285" s="126">
        <v>1</v>
      </c>
      <c r="BY1285" s="126">
        <v>0</v>
      </c>
      <c r="BZ1285" s="126">
        <v>8</v>
      </c>
      <c r="CA1285" s="126">
        <v>2</v>
      </c>
      <c r="CB1285" s="126"/>
      <c r="CC1285" s="126"/>
      <c r="CD1285" s="126"/>
      <c r="CE1285" s="126"/>
    </row>
    <row r="1286" spans="1:83" ht="11.25" customHeight="1" x14ac:dyDescent="0.2">
      <c r="A1286" s="126" t="s">
        <v>6434</v>
      </c>
      <c r="B1286" s="20">
        <v>63</v>
      </c>
      <c r="C1286" s="20" t="str">
        <f>VLOOKUP(File2Modul(A1286),ModulVerantwortung,2,FALSE)</f>
        <v>winkho06</v>
      </c>
      <c r="D1286" s="20"/>
      <c r="E1286" s="109" t="s">
        <v>4385</v>
      </c>
      <c r="F1286" s="126">
        <v>4</v>
      </c>
      <c r="G1286" s="126">
        <v>2</v>
      </c>
      <c r="H1286" s="126">
        <v>0</v>
      </c>
      <c r="I1286" s="126">
        <v>6</v>
      </c>
      <c r="J1286" s="126">
        <v>1</v>
      </c>
      <c r="K1286" s="126">
        <v>1</v>
      </c>
      <c r="L1286" s="126">
        <v>5</v>
      </c>
      <c r="M1286" s="143" t="s">
        <v>4386</v>
      </c>
      <c r="N1286" s="126">
        <v>13</v>
      </c>
      <c r="O1286" s="126"/>
      <c r="Q1286" s="126">
        <v>0</v>
      </c>
      <c r="R1286" s="126"/>
      <c r="S1286" s="126"/>
      <c r="T1286" s="126"/>
      <c r="U1286" s="126">
        <v>15</v>
      </c>
      <c r="V1286" s="126" t="s">
        <v>3767</v>
      </c>
      <c r="W1286" s="126">
        <v>7</v>
      </c>
      <c r="X1286" s="126">
        <v>11</v>
      </c>
      <c r="Y1286" s="126">
        <v>37</v>
      </c>
      <c r="Z1286" s="126">
        <v>0</v>
      </c>
      <c r="AA1286" s="126">
        <v>0</v>
      </c>
      <c r="AB1286" s="126">
        <v>0</v>
      </c>
      <c r="AC1286" s="126">
        <v>0</v>
      </c>
      <c r="AD1286" s="126">
        <v>0</v>
      </c>
      <c r="AE1286" s="126">
        <v>3</v>
      </c>
      <c r="AF1286" s="126">
        <v>0.4</v>
      </c>
      <c r="AG1286" s="126">
        <v>1</v>
      </c>
      <c r="AH1286" s="126">
        <v>0</v>
      </c>
      <c r="AI1286" s="126">
        <v>1</v>
      </c>
      <c r="AJ1286" s="126"/>
      <c r="AK1286" s="126"/>
      <c r="AL1286" s="126"/>
      <c r="AM1286" s="126"/>
      <c r="AN1286" s="126"/>
      <c r="AO1286" s="126"/>
      <c r="AP1286" s="126"/>
      <c r="AQ1286" s="126"/>
      <c r="AR1286" s="126"/>
      <c r="AS1286" s="126"/>
      <c r="AT1286" s="126"/>
      <c r="AU1286" s="126"/>
      <c r="AV1286" s="126"/>
      <c r="AW1286" s="126"/>
      <c r="AX1286" s="126"/>
      <c r="AY1286" s="126"/>
      <c r="AZ1286" s="126"/>
      <c r="BA1286" s="126"/>
      <c r="BB1286" s="126"/>
      <c r="BC1286" s="126"/>
      <c r="BD1286" s="126"/>
      <c r="BE1286" s="126"/>
      <c r="BF1286" s="126"/>
      <c r="BG1286" s="126"/>
      <c r="BH1286" s="126"/>
      <c r="BI1286" s="126"/>
      <c r="BJ1286" s="126"/>
      <c r="BK1286" s="126"/>
      <c r="BL1286" s="126"/>
      <c r="BM1286" s="126"/>
      <c r="BN1286" s="126"/>
      <c r="BO1286" s="126"/>
      <c r="BP1286" s="126"/>
      <c r="BQ1286" s="126"/>
      <c r="BR1286" s="126">
        <v>6</v>
      </c>
      <c r="BS1286" s="126">
        <v>7</v>
      </c>
      <c r="BT1286" s="126">
        <v>8</v>
      </c>
      <c r="BU1286" s="126"/>
      <c r="BV1286" s="126">
        <v>18</v>
      </c>
      <c r="BW1286" s="126">
        <v>15</v>
      </c>
      <c r="BX1286" s="126">
        <v>1</v>
      </c>
      <c r="BY1286" s="126">
        <v>0</v>
      </c>
      <c r="BZ1286" s="126">
        <v>69</v>
      </c>
      <c r="CA1286" s="126">
        <v>39</v>
      </c>
      <c r="CB1286" s="126"/>
      <c r="CC1286" s="126"/>
      <c r="CD1286" s="126"/>
      <c r="CE1286" s="126"/>
    </row>
    <row r="1287" spans="1:83" ht="11.25" customHeight="1" x14ac:dyDescent="0.2">
      <c r="A1287" s="126" t="s">
        <v>6434</v>
      </c>
      <c r="B1287" s="20">
        <v>0</v>
      </c>
      <c r="C1287" s="20" t="str">
        <f>VLOOKUP(File2Modul(A1287),ModulVerantwortung,2,FALSE)</f>
        <v>winkho06</v>
      </c>
      <c r="D1287" s="20"/>
      <c r="E1287" s="109" t="s">
        <v>6434</v>
      </c>
      <c r="F1287" s="126"/>
      <c r="G1287" s="126"/>
      <c r="H1287" s="126"/>
      <c r="I1287" s="126"/>
      <c r="J1287" s="126"/>
      <c r="K1287" s="126"/>
      <c r="L1287" s="126"/>
      <c r="M1287" s="143"/>
      <c r="N1287" s="126"/>
      <c r="O1287" s="126">
        <f>IF(ISNUMBER(T1287),IF(T1287&lt;&gt;0,S1287/T1287,O$23),"")</f>
        <v>1.1428571428571428</v>
      </c>
      <c r="P1287">
        <f>IF(AND(ISNUMBER(AQ1287),ISNUMBER(AR1287)),IF(OR(AQ1287&lt;&gt;0,AR1287&lt;&gt;0),(T1287+BG1287)/(AQ1287+AR1287),P$23),"")</f>
        <v>22727273.045454547</v>
      </c>
      <c r="Q1287" s="126"/>
      <c r="R1287" s="126"/>
      <c r="S1287" s="126">
        <v>16</v>
      </c>
      <c r="T1287" s="126">
        <v>14</v>
      </c>
      <c r="U1287" s="126"/>
      <c r="V1287" s="126"/>
      <c r="W1287" s="126"/>
      <c r="X1287" s="126"/>
      <c r="Y1287" s="126"/>
      <c r="Z1287" s="126"/>
      <c r="AA1287" s="126"/>
      <c r="AB1287" s="126"/>
      <c r="AC1287" s="126"/>
      <c r="AD1287" s="126"/>
      <c r="AE1287" s="126"/>
      <c r="AF1287" s="126"/>
      <c r="AG1287" s="126"/>
      <c r="AH1287" s="126"/>
      <c r="AI1287" s="126"/>
      <c r="AJ1287" s="126" t="s">
        <v>3502</v>
      </c>
      <c r="AK1287" s="126">
        <v>0</v>
      </c>
      <c r="AL1287" s="126">
        <v>0</v>
      </c>
      <c r="AM1287" s="126">
        <v>2</v>
      </c>
      <c r="AN1287" s="126">
        <v>8</v>
      </c>
      <c r="AO1287" s="126" t="s">
        <v>3503</v>
      </c>
      <c r="AP1287" s="126">
        <v>20</v>
      </c>
      <c r="AQ1287" s="126">
        <v>21</v>
      </c>
      <c r="AR1287" s="126">
        <v>23</v>
      </c>
      <c r="AS1287" s="126">
        <v>1000000000</v>
      </c>
      <c r="AT1287" s="126">
        <v>192</v>
      </c>
      <c r="AU1287" s="126">
        <v>196</v>
      </c>
      <c r="AV1287" s="126">
        <v>649</v>
      </c>
      <c r="AW1287" s="126">
        <v>55647446.560000002</v>
      </c>
      <c r="AX1287" s="126">
        <v>1000000000</v>
      </c>
      <c r="AY1287" s="126">
        <v>1000000000</v>
      </c>
      <c r="AZ1287" s="126">
        <v>50633904870112.602</v>
      </c>
      <c r="BA1287" s="126">
        <v>0.01</v>
      </c>
      <c r="BB1287" s="126">
        <v>100</v>
      </c>
      <c r="BC1287" s="126">
        <v>451920835</v>
      </c>
      <c r="BD1287" s="126">
        <v>102</v>
      </c>
      <c r="BE1287" s="126">
        <v>29</v>
      </c>
      <c r="BF1287" s="126">
        <v>49</v>
      </c>
      <c r="BG1287" s="126">
        <v>1000000000</v>
      </c>
      <c r="BH1287" s="126">
        <v>13</v>
      </c>
      <c r="BI1287" s="126" t="s">
        <v>3504</v>
      </c>
      <c r="BJ1287" s="126">
        <v>0.218</v>
      </c>
      <c r="BK1287" s="126">
        <v>0.23300000000000001</v>
      </c>
      <c r="BL1287" s="126">
        <v>0.23300000000000001</v>
      </c>
      <c r="BM1287" s="126">
        <v>1.4019999999999999</v>
      </c>
      <c r="BN1287" s="126">
        <v>1.5009999999999999</v>
      </c>
      <c r="BO1287" s="126">
        <v>1.5680000000000001</v>
      </c>
      <c r="BP1287" s="126" t="s">
        <v>3505</v>
      </c>
      <c r="BQ1287" s="126">
        <v>1.9419999999999999</v>
      </c>
      <c r="BR1287" s="126"/>
      <c r="BS1287" s="126"/>
      <c r="BT1287" s="126"/>
      <c r="BU1287" s="126"/>
      <c r="BV1287" s="126"/>
      <c r="BW1287" s="126"/>
      <c r="BX1287" s="126"/>
      <c r="BY1287" s="126"/>
      <c r="BZ1287" s="126"/>
      <c r="CA1287" s="126"/>
      <c r="CB1287" s="126"/>
      <c r="CC1287" s="126"/>
      <c r="CD1287" s="126"/>
      <c r="CE1287" s="126"/>
    </row>
    <row r="1288" spans="1:83" ht="11.25" customHeight="1" x14ac:dyDescent="0.2">
      <c r="A1288" s="126" t="s">
        <v>6435</v>
      </c>
      <c r="B1288" s="20">
        <v>49</v>
      </c>
      <c r="C1288" s="20" t="str">
        <f>VLOOKUP(File2Modul(A1288),ModulVerantwortung,2,FALSE)</f>
        <v>winkho06</v>
      </c>
      <c r="D1288" s="20"/>
      <c r="E1288" s="109" t="s">
        <v>4387</v>
      </c>
      <c r="F1288" s="126">
        <v>1</v>
      </c>
      <c r="G1288" s="126">
        <v>0</v>
      </c>
      <c r="H1288" s="126">
        <v>0</v>
      </c>
      <c r="I1288" s="126">
        <v>1</v>
      </c>
      <c r="J1288" s="126">
        <v>1</v>
      </c>
      <c r="K1288" s="126">
        <v>1</v>
      </c>
      <c r="L1288" s="126">
        <v>1</v>
      </c>
      <c r="M1288" s="143" t="s">
        <v>4388</v>
      </c>
      <c r="N1288" s="126">
        <v>1</v>
      </c>
      <c r="O1288" s="126"/>
      <c r="Q1288" s="126">
        <v>0</v>
      </c>
      <c r="R1288" s="126"/>
      <c r="S1288" s="126"/>
      <c r="T1288" s="126"/>
      <c r="U1288" s="126">
        <v>1</v>
      </c>
      <c r="V1288" s="126" t="s">
        <v>3507</v>
      </c>
      <c r="W1288" s="126">
        <v>1</v>
      </c>
      <c r="X1288" s="126">
        <v>2</v>
      </c>
      <c r="Y1288" s="126">
        <v>1</v>
      </c>
      <c r="Z1288" s="126">
        <v>0</v>
      </c>
      <c r="AA1288" s="126">
        <v>0</v>
      </c>
      <c r="AB1288" s="126">
        <v>0</v>
      </c>
      <c r="AC1288" s="126">
        <v>0</v>
      </c>
      <c r="AD1288" s="126">
        <v>0</v>
      </c>
      <c r="AE1288" s="126">
        <v>0</v>
      </c>
      <c r="AF1288" s="126">
        <v>1</v>
      </c>
      <c r="AG1288" s="126">
        <v>0</v>
      </c>
      <c r="AH1288" s="126">
        <v>0</v>
      </c>
      <c r="AI1288" s="126">
        <v>1</v>
      </c>
      <c r="AJ1288" s="126"/>
      <c r="AK1288" s="126"/>
      <c r="AL1288" s="126"/>
      <c r="AM1288" s="126"/>
      <c r="AN1288" s="126"/>
      <c r="AO1288" s="126"/>
      <c r="AP1288" s="126"/>
      <c r="AQ1288" s="126"/>
      <c r="AR1288" s="126"/>
      <c r="AS1288" s="126"/>
      <c r="AT1288" s="126"/>
      <c r="AU1288" s="126"/>
      <c r="AV1288" s="126"/>
      <c r="AW1288" s="126"/>
      <c r="AX1288" s="126"/>
      <c r="AY1288" s="126"/>
      <c r="AZ1288" s="126"/>
      <c r="BA1288" s="126"/>
      <c r="BB1288" s="126"/>
      <c r="BC1288" s="126"/>
      <c r="BD1288" s="126"/>
      <c r="BE1288" s="126"/>
      <c r="BF1288" s="126"/>
      <c r="BG1288" s="126"/>
      <c r="BH1288" s="126"/>
      <c r="BI1288" s="126"/>
      <c r="BJ1288" s="126"/>
      <c r="BK1288" s="126"/>
      <c r="BL1288" s="126"/>
      <c r="BM1288" s="126"/>
      <c r="BN1288" s="126"/>
      <c r="BO1288" s="126"/>
      <c r="BP1288" s="126"/>
      <c r="BQ1288" s="126"/>
      <c r="BR1288" s="126">
        <v>10</v>
      </c>
      <c r="BS1288" s="126">
        <v>10</v>
      </c>
      <c r="BT1288" s="126">
        <v>10</v>
      </c>
      <c r="BU1288" s="126"/>
      <c r="BV1288" s="126">
        <v>1</v>
      </c>
      <c r="BW1288" s="126">
        <v>1</v>
      </c>
      <c r="BX1288" s="126">
        <v>1</v>
      </c>
      <c r="BY1288" s="126">
        <v>0</v>
      </c>
      <c r="BZ1288" s="126">
        <v>8</v>
      </c>
      <c r="CA1288" s="126">
        <v>2</v>
      </c>
      <c r="CB1288" s="126"/>
      <c r="CC1288" s="126"/>
      <c r="CD1288" s="126"/>
      <c r="CE1288" s="126"/>
    </row>
    <row r="1289" spans="1:83" ht="11.25" customHeight="1" x14ac:dyDescent="0.2">
      <c r="A1289" s="126" t="s">
        <v>6435</v>
      </c>
      <c r="B1289" s="20">
        <v>66</v>
      </c>
      <c r="C1289" s="20" t="str">
        <f>VLOOKUP(File2Modul(A1289),ModulVerantwortung,2,FALSE)</f>
        <v>winkho06</v>
      </c>
      <c r="D1289" s="20"/>
      <c r="E1289" s="109" t="s">
        <v>4389</v>
      </c>
      <c r="F1289" s="126">
        <v>5</v>
      </c>
      <c r="G1289" s="126">
        <v>2</v>
      </c>
      <c r="H1289" s="126">
        <v>0</v>
      </c>
      <c r="I1289" s="126">
        <v>5</v>
      </c>
      <c r="J1289" s="126">
        <v>1</v>
      </c>
      <c r="K1289" s="126">
        <v>2</v>
      </c>
      <c r="L1289" s="126">
        <v>4</v>
      </c>
      <c r="M1289" s="143" t="s">
        <v>4390</v>
      </c>
      <c r="N1289" s="126">
        <v>11</v>
      </c>
      <c r="O1289" s="126"/>
      <c r="Q1289" s="126">
        <v>0</v>
      </c>
      <c r="R1289" s="126"/>
      <c r="S1289" s="126"/>
      <c r="T1289" s="126"/>
      <c r="U1289" s="126">
        <v>17</v>
      </c>
      <c r="V1289" s="126" t="s">
        <v>3594</v>
      </c>
      <c r="W1289" s="126">
        <v>4</v>
      </c>
      <c r="X1289" s="126">
        <v>9</v>
      </c>
      <c r="Y1289" s="126">
        <v>46</v>
      </c>
      <c r="Z1289" s="126">
        <v>0</v>
      </c>
      <c r="AA1289" s="126">
        <v>0</v>
      </c>
      <c r="AB1289" s="126">
        <v>0</v>
      </c>
      <c r="AC1289" s="126">
        <v>0</v>
      </c>
      <c r="AD1289" s="126">
        <v>0</v>
      </c>
      <c r="AE1289" s="126">
        <v>3</v>
      </c>
      <c r="AF1289" s="126">
        <v>0.28999999999999998</v>
      </c>
      <c r="AG1289" s="126">
        <v>1</v>
      </c>
      <c r="AH1289" s="126">
        <v>1</v>
      </c>
      <c r="AI1289" s="126">
        <v>1</v>
      </c>
      <c r="AJ1289" s="126"/>
      <c r="AK1289" s="126"/>
      <c r="AL1289" s="126"/>
      <c r="AM1289" s="126"/>
      <c r="AN1289" s="126"/>
      <c r="AO1289" s="126"/>
      <c r="AP1289" s="126"/>
      <c r="AQ1289" s="126"/>
      <c r="AR1289" s="126"/>
      <c r="AS1289" s="126"/>
      <c r="AT1289" s="126"/>
      <c r="AU1289" s="126"/>
      <c r="AV1289" s="126"/>
      <c r="AW1289" s="126"/>
      <c r="AX1289" s="126"/>
      <c r="AY1289" s="126"/>
      <c r="AZ1289" s="126"/>
      <c r="BA1289" s="126"/>
      <c r="BB1289" s="126"/>
      <c r="BC1289" s="126"/>
      <c r="BD1289" s="126"/>
      <c r="BE1289" s="126"/>
      <c r="BF1289" s="126"/>
      <c r="BG1289" s="126"/>
      <c r="BH1289" s="126"/>
      <c r="BI1289" s="126"/>
      <c r="BJ1289" s="126"/>
      <c r="BK1289" s="126"/>
      <c r="BL1289" s="126"/>
      <c r="BM1289" s="126"/>
      <c r="BN1289" s="126"/>
      <c r="BO1289" s="126"/>
      <c r="BP1289" s="126"/>
      <c r="BQ1289" s="126"/>
      <c r="BR1289" s="126">
        <v>4</v>
      </c>
      <c r="BS1289" s="126">
        <v>7</v>
      </c>
      <c r="BT1289" s="126">
        <v>9</v>
      </c>
      <c r="BU1289" s="126"/>
      <c r="BV1289" s="126">
        <v>25</v>
      </c>
      <c r="BW1289" s="126">
        <v>14</v>
      </c>
      <c r="BX1289" s="126">
        <v>1</v>
      </c>
      <c r="BY1289" s="126">
        <v>0</v>
      </c>
      <c r="BZ1289" s="126">
        <v>75</v>
      </c>
      <c r="CA1289" s="126">
        <v>26</v>
      </c>
      <c r="CB1289" s="126"/>
      <c r="CC1289" s="126"/>
      <c r="CD1289" s="126"/>
      <c r="CE1289" s="126"/>
    </row>
    <row r="1290" spans="1:83" ht="11.25" customHeight="1" x14ac:dyDescent="0.2">
      <c r="A1290" s="126" t="s">
        <v>6435</v>
      </c>
      <c r="B1290" s="20">
        <v>126</v>
      </c>
      <c r="C1290" s="20" t="str">
        <f>VLOOKUP(File2Modul(A1290),ModulVerantwortung,2,FALSE)</f>
        <v>winkho06</v>
      </c>
      <c r="D1290" s="20"/>
      <c r="E1290" s="109" t="s">
        <v>4391</v>
      </c>
      <c r="F1290" s="126">
        <v>1</v>
      </c>
      <c r="G1290" s="126">
        <v>0</v>
      </c>
      <c r="H1290" s="126">
        <v>0</v>
      </c>
      <c r="I1290" s="126">
        <v>1</v>
      </c>
      <c r="J1290" s="126">
        <v>0</v>
      </c>
      <c r="K1290" s="126">
        <v>2</v>
      </c>
      <c r="L1290" s="126">
        <v>1</v>
      </c>
      <c r="M1290" s="143" t="s">
        <v>4392</v>
      </c>
      <c r="N1290" s="126">
        <v>1</v>
      </c>
      <c r="O1290" s="126"/>
      <c r="Q1290" s="126">
        <v>0</v>
      </c>
      <c r="R1290" s="126"/>
      <c r="S1290" s="126"/>
      <c r="T1290" s="126"/>
      <c r="U1290" s="126">
        <v>1</v>
      </c>
      <c r="V1290" s="126" t="s">
        <v>3507</v>
      </c>
      <c r="W1290" s="126">
        <v>1</v>
      </c>
      <c r="X1290" s="126">
        <v>2</v>
      </c>
      <c r="Y1290" s="126">
        <v>1</v>
      </c>
      <c r="Z1290" s="126">
        <v>0</v>
      </c>
      <c r="AA1290" s="126">
        <v>0</v>
      </c>
      <c r="AB1290" s="126">
        <v>0</v>
      </c>
      <c r="AC1290" s="126">
        <v>0</v>
      </c>
      <c r="AD1290" s="126">
        <v>0</v>
      </c>
      <c r="AE1290" s="126">
        <v>0</v>
      </c>
      <c r="AF1290" s="126">
        <v>1</v>
      </c>
      <c r="AG1290" s="126">
        <v>0</v>
      </c>
      <c r="AH1290" s="126">
        <v>0</v>
      </c>
      <c r="AI1290" s="126">
        <v>1</v>
      </c>
      <c r="AJ1290" s="126"/>
      <c r="AK1290" s="126"/>
      <c r="AL1290" s="126"/>
      <c r="AM1290" s="126"/>
      <c r="AN1290" s="126"/>
      <c r="AO1290" s="126"/>
      <c r="AP1290" s="126"/>
      <c r="AQ1290" s="126"/>
      <c r="AR1290" s="126"/>
      <c r="AS1290" s="126"/>
      <c r="AT1290" s="126"/>
      <c r="AU1290" s="126"/>
      <c r="AV1290" s="126"/>
      <c r="AW1290" s="126"/>
      <c r="AX1290" s="126"/>
      <c r="AY1290" s="126"/>
      <c r="AZ1290" s="126"/>
      <c r="BA1290" s="126"/>
      <c r="BB1290" s="126"/>
      <c r="BC1290" s="126"/>
      <c r="BD1290" s="126"/>
      <c r="BE1290" s="126"/>
      <c r="BF1290" s="126"/>
      <c r="BG1290" s="126"/>
      <c r="BH1290" s="126"/>
      <c r="BI1290" s="126"/>
      <c r="BJ1290" s="126"/>
      <c r="BK1290" s="126"/>
      <c r="BL1290" s="126"/>
      <c r="BM1290" s="126"/>
      <c r="BN1290" s="126"/>
      <c r="BO1290" s="126"/>
      <c r="BP1290" s="126"/>
      <c r="BQ1290" s="126"/>
      <c r="BR1290" s="126">
        <v>9</v>
      </c>
      <c r="BS1290" s="126">
        <v>9</v>
      </c>
      <c r="BT1290" s="126">
        <v>9</v>
      </c>
      <c r="BU1290" s="126"/>
      <c r="BV1290" s="126">
        <v>1</v>
      </c>
      <c r="BW1290" s="126">
        <v>1</v>
      </c>
      <c r="BX1290" s="126">
        <v>1</v>
      </c>
      <c r="BY1290" s="126">
        <v>0</v>
      </c>
      <c r="BZ1290" s="126">
        <v>6</v>
      </c>
      <c r="CA1290" s="126">
        <v>3</v>
      </c>
      <c r="CB1290" s="126"/>
      <c r="CC1290" s="126"/>
      <c r="CD1290" s="126"/>
      <c r="CE1290" s="126"/>
    </row>
    <row r="1291" spans="1:83" ht="11.25" customHeight="1" x14ac:dyDescent="0.2">
      <c r="A1291" s="126" t="s">
        <v>6435</v>
      </c>
      <c r="B1291" s="20">
        <v>138</v>
      </c>
      <c r="C1291" s="20" t="str">
        <f>VLOOKUP(File2Modul(A1291),ModulVerantwortung,2,FALSE)</f>
        <v>winkho06</v>
      </c>
      <c r="D1291" s="20"/>
      <c r="E1291" s="109" t="s">
        <v>4393</v>
      </c>
      <c r="F1291" s="126">
        <v>1</v>
      </c>
      <c r="G1291" s="126">
        <v>0</v>
      </c>
      <c r="H1291" s="126">
        <v>0</v>
      </c>
      <c r="I1291" s="126">
        <v>1</v>
      </c>
      <c r="J1291" s="126">
        <v>0</v>
      </c>
      <c r="K1291" s="126">
        <v>0</v>
      </c>
      <c r="L1291" s="126">
        <v>1</v>
      </c>
      <c r="M1291" s="143" t="s">
        <v>4394</v>
      </c>
      <c r="N1291" s="126">
        <v>1</v>
      </c>
      <c r="O1291" s="126"/>
      <c r="Q1291" s="126">
        <v>0</v>
      </c>
      <c r="R1291" s="126"/>
      <c r="S1291" s="126"/>
      <c r="T1291" s="126"/>
      <c r="U1291" s="126">
        <v>1</v>
      </c>
      <c r="V1291" s="126" t="s">
        <v>3507</v>
      </c>
      <c r="W1291" s="126">
        <v>1</v>
      </c>
      <c r="X1291" s="126">
        <v>2</v>
      </c>
      <c r="Y1291" s="126">
        <v>2</v>
      </c>
      <c r="Z1291" s="126">
        <v>0</v>
      </c>
      <c r="AA1291" s="126">
        <v>0</v>
      </c>
      <c r="AB1291" s="126">
        <v>0</v>
      </c>
      <c r="AC1291" s="126">
        <v>0</v>
      </c>
      <c r="AD1291" s="126">
        <v>0</v>
      </c>
      <c r="AE1291" s="126">
        <v>0</v>
      </c>
      <c r="AF1291" s="126">
        <v>1</v>
      </c>
      <c r="AG1291" s="126">
        <v>0</v>
      </c>
      <c r="AH1291" s="126">
        <v>0</v>
      </c>
      <c r="AI1291" s="126">
        <v>1</v>
      </c>
      <c r="AJ1291" s="126"/>
      <c r="AK1291" s="126"/>
      <c r="AL1291" s="126"/>
      <c r="AM1291" s="126"/>
      <c r="AN1291" s="126"/>
      <c r="AO1291" s="126"/>
      <c r="AP1291" s="126"/>
      <c r="AQ1291" s="126"/>
      <c r="AR1291" s="126"/>
      <c r="AS1291" s="126"/>
      <c r="AT1291" s="126"/>
      <c r="AU1291" s="126"/>
      <c r="AV1291" s="126"/>
      <c r="AW1291" s="126"/>
      <c r="AX1291" s="126"/>
      <c r="AY1291" s="126"/>
      <c r="AZ1291" s="126"/>
      <c r="BA1291" s="126"/>
      <c r="BB1291" s="126"/>
      <c r="BC1291" s="126"/>
      <c r="BD1291" s="126"/>
      <c r="BE1291" s="126"/>
      <c r="BF1291" s="126"/>
      <c r="BG1291" s="126"/>
      <c r="BH1291" s="126"/>
      <c r="BI1291" s="126"/>
      <c r="BJ1291" s="126"/>
      <c r="BK1291" s="126"/>
      <c r="BL1291" s="126"/>
      <c r="BM1291" s="126"/>
      <c r="BN1291" s="126"/>
      <c r="BO1291" s="126"/>
      <c r="BP1291" s="126"/>
      <c r="BQ1291" s="126"/>
      <c r="BR1291" s="126">
        <v>6</v>
      </c>
      <c r="BS1291" s="126">
        <v>6</v>
      </c>
      <c r="BT1291" s="126">
        <v>6</v>
      </c>
      <c r="BU1291" s="126"/>
      <c r="BV1291" s="126">
        <v>1</v>
      </c>
      <c r="BW1291" s="126">
        <v>1</v>
      </c>
      <c r="BX1291" s="126">
        <v>1</v>
      </c>
      <c r="BY1291" s="126">
        <v>0</v>
      </c>
      <c r="BZ1291" s="126">
        <v>5</v>
      </c>
      <c r="CA1291" s="126">
        <v>1</v>
      </c>
      <c r="CB1291" s="126"/>
      <c r="CC1291" s="126"/>
      <c r="CD1291" s="126"/>
      <c r="CE1291" s="126"/>
    </row>
    <row r="1292" spans="1:83" ht="11.25" customHeight="1" x14ac:dyDescent="0.2">
      <c r="A1292" s="126" t="s">
        <v>6435</v>
      </c>
      <c r="B1292" s="20">
        <v>153</v>
      </c>
      <c r="C1292" s="20" t="str">
        <f>VLOOKUP(File2Modul(A1292),ModulVerantwortung,2,FALSE)</f>
        <v>winkho06</v>
      </c>
      <c r="D1292" s="20"/>
      <c r="E1292" s="109" t="s">
        <v>4395</v>
      </c>
      <c r="F1292" s="126">
        <v>1</v>
      </c>
      <c r="G1292" s="126">
        <v>0</v>
      </c>
      <c r="H1292" s="126">
        <v>0</v>
      </c>
      <c r="I1292" s="126">
        <v>1</v>
      </c>
      <c r="J1292" s="126">
        <v>0</v>
      </c>
      <c r="K1292" s="126">
        <v>0</v>
      </c>
      <c r="L1292" s="126">
        <v>1</v>
      </c>
      <c r="M1292" s="143" t="s">
        <v>4396</v>
      </c>
      <c r="N1292" s="126">
        <v>1</v>
      </c>
      <c r="O1292" s="126"/>
      <c r="Q1292" s="126">
        <v>0</v>
      </c>
      <c r="R1292" s="126"/>
      <c r="S1292" s="126"/>
      <c r="T1292" s="126"/>
      <c r="U1292" s="126">
        <v>1</v>
      </c>
      <c r="V1292" s="126" t="s">
        <v>3507</v>
      </c>
      <c r="W1292" s="126">
        <v>1</v>
      </c>
      <c r="X1292" s="126">
        <v>2</v>
      </c>
      <c r="Y1292" s="126">
        <v>1</v>
      </c>
      <c r="Z1292" s="126">
        <v>0</v>
      </c>
      <c r="AA1292" s="126">
        <v>0</v>
      </c>
      <c r="AB1292" s="126">
        <v>0</v>
      </c>
      <c r="AC1292" s="126">
        <v>0</v>
      </c>
      <c r="AD1292" s="126">
        <v>0</v>
      </c>
      <c r="AE1292" s="126">
        <v>0</v>
      </c>
      <c r="AF1292" s="126">
        <v>1</v>
      </c>
      <c r="AG1292" s="126">
        <v>0</v>
      </c>
      <c r="AH1292" s="126">
        <v>0</v>
      </c>
      <c r="AI1292" s="126">
        <v>1</v>
      </c>
      <c r="AJ1292" s="126"/>
      <c r="AK1292" s="126"/>
      <c r="AL1292" s="126"/>
      <c r="AM1292" s="126"/>
      <c r="AN1292" s="126"/>
      <c r="AO1292" s="126"/>
      <c r="AP1292" s="126"/>
      <c r="AQ1292" s="126"/>
      <c r="AR1292" s="126"/>
      <c r="AS1292" s="126"/>
      <c r="AT1292" s="126"/>
      <c r="AU1292" s="126"/>
      <c r="AV1292" s="126"/>
      <c r="AW1292" s="126"/>
      <c r="AX1292" s="126"/>
      <c r="AY1292" s="126"/>
      <c r="AZ1292" s="126"/>
      <c r="BA1292" s="126"/>
      <c r="BB1292" s="126"/>
      <c r="BC1292" s="126"/>
      <c r="BD1292" s="126"/>
      <c r="BE1292" s="126"/>
      <c r="BF1292" s="126"/>
      <c r="BG1292" s="126"/>
      <c r="BH1292" s="126"/>
      <c r="BI1292" s="126"/>
      <c r="BJ1292" s="126"/>
      <c r="BK1292" s="126"/>
      <c r="BL1292" s="126"/>
      <c r="BM1292" s="126"/>
      <c r="BN1292" s="126"/>
      <c r="BO1292" s="126"/>
      <c r="BP1292" s="126"/>
      <c r="BQ1292" s="126"/>
      <c r="BR1292" s="126">
        <v>6</v>
      </c>
      <c r="BS1292" s="126">
        <v>6</v>
      </c>
      <c r="BT1292" s="126">
        <v>6</v>
      </c>
      <c r="BU1292" s="126"/>
      <c r="BV1292" s="126">
        <v>1</v>
      </c>
      <c r="BW1292" s="126">
        <v>1</v>
      </c>
      <c r="BX1292" s="126">
        <v>1</v>
      </c>
      <c r="BY1292" s="126">
        <v>0</v>
      </c>
      <c r="BZ1292" s="126">
        <v>5</v>
      </c>
      <c r="CA1292" s="126">
        <v>1</v>
      </c>
      <c r="CB1292" s="126"/>
      <c r="CC1292" s="126"/>
      <c r="CD1292" s="126"/>
      <c r="CE1292" s="126"/>
    </row>
    <row r="1293" spans="1:83" ht="11.25" customHeight="1" x14ac:dyDescent="0.2">
      <c r="A1293" s="126" t="s">
        <v>6435</v>
      </c>
      <c r="B1293" s="20">
        <v>168</v>
      </c>
      <c r="C1293" s="20" t="str">
        <f>VLOOKUP(File2Modul(A1293),ModulVerantwortung,2,FALSE)</f>
        <v>winkho06</v>
      </c>
      <c r="D1293" s="20"/>
      <c r="E1293" s="109" t="s">
        <v>4397</v>
      </c>
      <c r="F1293" s="126">
        <v>1</v>
      </c>
      <c r="G1293" s="126">
        <v>0</v>
      </c>
      <c r="H1293" s="126">
        <v>0</v>
      </c>
      <c r="I1293" s="126">
        <v>1</v>
      </c>
      <c r="J1293" s="126">
        <v>1</v>
      </c>
      <c r="K1293" s="126">
        <v>0</v>
      </c>
      <c r="L1293" s="126">
        <v>1</v>
      </c>
      <c r="M1293" s="143" t="s">
        <v>4398</v>
      </c>
      <c r="N1293" s="126">
        <v>1</v>
      </c>
      <c r="O1293" s="126"/>
      <c r="Q1293" s="126">
        <v>0</v>
      </c>
      <c r="R1293" s="126"/>
      <c r="S1293" s="126"/>
      <c r="T1293" s="126"/>
      <c r="U1293" s="126">
        <v>1</v>
      </c>
      <c r="V1293" s="126" t="s">
        <v>3507</v>
      </c>
      <c r="W1293" s="126">
        <v>1</v>
      </c>
      <c r="X1293" s="126">
        <v>2</v>
      </c>
      <c r="Y1293" s="126">
        <v>1</v>
      </c>
      <c r="Z1293" s="126">
        <v>0</v>
      </c>
      <c r="AA1293" s="126">
        <v>0</v>
      </c>
      <c r="AB1293" s="126">
        <v>0</v>
      </c>
      <c r="AC1293" s="126">
        <v>0</v>
      </c>
      <c r="AD1293" s="126">
        <v>0</v>
      </c>
      <c r="AE1293" s="126">
        <v>0</v>
      </c>
      <c r="AF1293" s="126">
        <v>1</v>
      </c>
      <c r="AG1293" s="126">
        <v>0</v>
      </c>
      <c r="AH1293" s="126">
        <v>0</v>
      </c>
      <c r="AI1293" s="126">
        <v>1</v>
      </c>
      <c r="AJ1293" s="126"/>
      <c r="AK1293" s="126"/>
      <c r="AL1293" s="126"/>
      <c r="AM1293" s="126"/>
      <c r="AN1293" s="126"/>
      <c r="AO1293" s="126"/>
      <c r="AP1293" s="126"/>
      <c r="AQ1293" s="126"/>
      <c r="AR1293" s="126"/>
      <c r="AS1293" s="126"/>
      <c r="AT1293" s="126"/>
      <c r="AU1293" s="126"/>
      <c r="AV1293" s="126"/>
      <c r="AW1293" s="126"/>
      <c r="AX1293" s="126"/>
      <c r="AY1293" s="126"/>
      <c r="AZ1293" s="126"/>
      <c r="BA1293" s="126"/>
      <c r="BB1293" s="126"/>
      <c r="BC1293" s="126"/>
      <c r="BD1293" s="126"/>
      <c r="BE1293" s="126"/>
      <c r="BF1293" s="126"/>
      <c r="BG1293" s="126"/>
      <c r="BH1293" s="126"/>
      <c r="BI1293" s="126"/>
      <c r="BJ1293" s="126"/>
      <c r="BK1293" s="126"/>
      <c r="BL1293" s="126"/>
      <c r="BM1293" s="126"/>
      <c r="BN1293" s="126"/>
      <c r="BO1293" s="126"/>
      <c r="BP1293" s="126"/>
      <c r="BQ1293" s="126"/>
      <c r="BR1293" s="126">
        <v>9</v>
      </c>
      <c r="BS1293" s="126">
        <v>9</v>
      </c>
      <c r="BT1293" s="126">
        <v>9</v>
      </c>
      <c r="BU1293" s="126"/>
      <c r="BV1293" s="126">
        <v>1</v>
      </c>
      <c r="BW1293" s="126">
        <v>1</v>
      </c>
      <c r="BX1293" s="126">
        <v>1</v>
      </c>
      <c r="BY1293" s="126">
        <v>0</v>
      </c>
      <c r="BZ1293" s="126">
        <v>8</v>
      </c>
      <c r="CA1293" s="126">
        <v>1</v>
      </c>
      <c r="CB1293" s="126"/>
      <c r="CC1293" s="126"/>
      <c r="CD1293" s="126"/>
      <c r="CE1293" s="126"/>
    </row>
    <row r="1294" spans="1:83" ht="11.25" customHeight="1" x14ac:dyDescent="0.2">
      <c r="A1294" s="126" t="s">
        <v>6435</v>
      </c>
      <c r="B1294" s="20">
        <v>182</v>
      </c>
      <c r="C1294" s="20" t="str">
        <f>VLOOKUP(File2Modul(A1294),ModulVerantwortung,2,FALSE)</f>
        <v>winkho06</v>
      </c>
      <c r="D1294" s="20"/>
      <c r="E1294" s="109" t="s">
        <v>4399</v>
      </c>
      <c r="F1294" s="126">
        <v>1</v>
      </c>
      <c r="G1294" s="126">
        <v>0</v>
      </c>
      <c r="H1294" s="126">
        <v>0</v>
      </c>
      <c r="I1294" s="126">
        <v>1</v>
      </c>
      <c r="J1294" s="126">
        <v>0</v>
      </c>
      <c r="K1294" s="126">
        <v>0</v>
      </c>
      <c r="L1294" s="126">
        <v>1</v>
      </c>
      <c r="M1294" s="143" t="s">
        <v>4400</v>
      </c>
      <c r="N1294" s="126">
        <v>1</v>
      </c>
      <c r="O1294" s="126"/>
      <c r="Q1294" s="126">
        <v>0</v>
      </c>
      <c r="R1294" s="126"/>
      <c r="S1294" s="126"/>
      <c r="T1294" s="126"/>
      <c r="U1294" s="126">
        <v>1</v>
      </c>
      <c r="V1294" s="126" t="s">
        <v>3507</v>
      </c>
      <c r="W1294" s="126">
        <v>1</v>
      </c>
      <c r="X1294" s="126">
        <v>2</v>
      </c>
      <c r="Y1294" s="126">
        <v>1</v>
      </c>
      <c r="Z1294" s="126">
        <v>0</v>
      </c>
      <c r="AA1294" s="126">
        <v>0</v>
      </c>
      <c r="AB1294" s="126">
        <v>0</v>
      </c>
      <c r="AC1294" s="126">
        <v>0</v>
      </c>
      <c r="AD1294" s="126">
        <v>0</v>
      </c>
      <c r="AE1294" s="126">
        <v>0</v>
      </c>
      <c r="AF1294" s="126">
        <v>1</v>
      </c>
      <c r="AG1294" s="126">
        <v>0</v>
      </c>
      <c r="AH1294" s="126">
        <v>0</v>
      </c>
      <c r="AI1294" s="126">
        <v>1</v>
      </c>
      <c r="AJ1294" s="126"/>
      <c r="AK1294" s="126"/>
      <c r="AL1294" s="126"/>
      <c r="AM1294" s="126"/>
      <c r="AN1294" s="126"/>
      <c r="AO1294" s="126"/>
      <c r="AP1294" s="126"/>
      <c r="AQ1294" s="126"/>
      <c r="AR1294" s="126"/>
      <c r="AS1294" s="126"/>
      <c r="AT1294" s="126"/>
      <c r="AU1294" s="126"/>
      <c r="AV1294" s="126"/>
      <c r="AW1294" s="126"/>
      <c r="AX1294" s="126"/>
      <c r="AY1294" s="126"/>
      <c r="AZ1294" s="126"/>
      <c r="BA1294" s="126"/>
      <c r="BB1294" s="126"/>
      <c r="BC1294" s="126"/>
      <c r="BD1294" s="126"/>
      <c r="BE1294" s="126"/>
      <c r="BF1294" s="126"/>
      <c r="BG1294" s="126"/>
      <c r="BH1294" s="126"/>
      <c r="BI1294" s="126"/>
      <c r="BJ1294" s="126"/>
      <c r="BK1294" s="126"/>
      <c r="BL1294" s="126"/>
      <c r="BM1294" s="126"/>
      <c r="BN1294" s="126"/>
      <c r="BO1294" s="126"/>
      <c r="BP1294" s="126"/>
      <c r="BQ1294" s="126"/>
      <c r="BR1294" s="126">
        <v>6</v>
      </c>
      <c r="BS1294" s="126">
        <v>6</v>
      </c>
      <c r="BT1294" s="126">
        <v>6</v>
      </c>
      <c r="BU1294" s="126"/>
      <c r="BV1294" s="126">
        <v>1</v>
      </c>
      <c r="BW1294" s="126">
        <v>1</v>
      </c>
      <c r="BX1294" s="126">
        <v>1</v>
      </c>
      <c r="BY1294" s="126">
        <v>0</v>
      </c>
      <c r="BZ1294" s="126">
        <v>5</v>
      </c>
      <c r="CA1294" s="126">
        <v>1</v>
      </c>
      <c r="CB1294" s="126"/>
      <c r="CC1294" s="126"/>
      <c r="CD1294" s="126"/>
      <c r="CE1294" s="126"/>
    </row>
    <row r="1295" spans="1:83" ht="11.25" customHeight="1" x14ac:dyDescent="0.2">
      <c r="A1295" s="126" t="s">
        <v>6435</v>
      </c>
      <c r="B1295" s="20">
        <v>198</v>
      </c>
      <c r="C1295" s="20" t="str">
        <f>VLOOKUP(File2Modul(A1295),ModulVerantwortung,2,FALSE)</f>
        <v>winkho06</v>
      </c>
      <c r="D1295" s="20"/>
      <c r="E1295" s="109" t="s">
        <v>4401</v>
      </c>
      <c r="F1295" s="126">
        <v>1</v>
      </c>
      <c r="G1295" s="126">
        <v>0</v>
      </c>
      <c r="H1295" s="126">
        <v>0</v>
      </c>
      <c r="I1295" s="126">
        <v>1</v>
      </c>
      <c r="J1295" s="126">
        <v>1</v>
      </c>
      <c r="K1295" s="126">
        <v>1</v>
      </c>
      <c r="L1295" s="126">
        <v>1</v>
      </c>
      <c r="M1295" s="143" t="s">
        <v>4402</v>
      </c>
      <c r="N1295" s="126">
        <v>1</v>
      </c>
      <c r="O1295" s="126"/>
      <c r="Q1295" s="126">
        <v>0</v>
      </c>
      <c r="R1295" s="126"/>
      <c r="S1295" s="126"/>
      <c r="T1295" s="126"/>
      <c r="U1295" s="126">
        <v>1</v>
      </c>
      <c r="V1295" s="126" t="s">
        <v>3507</v>
      </c>
      <c r="W1295" s="126">
        <v>1</v>
      </c>
      <c r="X1295" s="126">
        <v>2</v>
      </c>
      <c r="Y1295" s="126">
        <v>1</v>
      </c>
      <c r="Z1295" s="126">
        <v>0</v>
      </c>
      <c r="AA1295" s="126">
        <v>0</v>
      </c>
      <c r="AB1295" s="126">
        <v>0</v>
      </c>
      <c r="AC1295" s="126">
        <v>0</v>
      </c>
      <c r="AD1295" s="126">
        <v>0</v>
      </c>
      <c r="AE1295" s="126">
        <v>0</v>
      </c>
      <c r="AF1295" s="126">
        <v>1</v>
      </c>
      <c r="AG1295" s="126">
        <v>0</v>
      </c>
      <c r="AH1295" s="126">
        <v>0</v>
      </c>
      <c r="AI1295" s="126">
        <v>1</v>
      </c>
      <c r="AJ1295" s="126"/>
      <c r="AK1295" s="126"/>
      <c r="AL1295" s="126"/>
      <c r="AM1295" s="126"/>
      <c r="AN1295" s="126"/>
      <c r="AO1295" s="126"/>
      <c r="AP1295" s="126"/>
      <c r="AQ1295" s="126"/>
      <c r="AR1295" s="126"/>
      <c r="AS1295" s="126"/>
      <c r="AT1295" s="126"/>
      <c r="AU1295" s="126"/>
      <c r="AV1295" s="126"/>
      <c r="AW1295" s="126"/>
      <c r="AX1295" s="126"/>
      <c r="AY1295" s="126"/>
      <c r="AZ1295" s="126"/>
      <c r="BA1295" s="126"/>
      <c r="BB1295" s="126"/>
      <c r="BC1295" s="126"/>
      <c r="BD1295" s="126"/>
      <c r="BE1295" s="126"/>
      <c r="BF1295" s="126"/>
      <c r="BG1295" s="126"/>
      <c r="BH1295" s="126"/>
      <c r="BI1295" s="126"/>
      <c r="BJ1295" s="126"/>
      <c r="BK1295" s="126"/>
      <c r="BL1295" s="126"/>
      <c r="BM1295" s="126"/>
      <c r="BN1295" s="126"/>
      <c r="BO1295" s="126"/>
      <c r="BP1295" s="126"/>
      <c r="BQ1295" s="126"/>
      <c r="BR1295" s="126">
        <v>10</v>
      </c>
      <c r="BS1295" s="126">
        <v>10</v>
      </c>
      <c r="BT1295" s="126">
        <v>10</v>
      </c>
      <c r="BU1295" s="126"/>
      <c r="BV1295" s="126">
        <v>1</v>
      </c>
      <c r="BW1295" s="126">
        <v>1</v>
      </c>
      <c r="BX1295" s="126">
        <v>1</v>
      </c>
      <c r="BY1295" s="126">
        <v>0</v>
      </c>
      <c r="BZ1295" s="126">
        <v>8</v>
      </c>
      <c r="CA1295" s="126">
        <v>2</v>
      </c>
      <c r="CB1295" s="126"/>
      <c r="CC1295" s="126"/>
      <c r="CD1295" s="126"/>
      <c r="CE1295" s="126"/>
    </row>
    <row r="1296" spans="1:83" ht="11.25" customHeight="1" x14ac:dyDescent="0.2">
      <c r="A1296" s="126" t="s">
        <v>6435</v>
      </c>
      <c r="B1296" s="20">
        <v>217</v>
      </c>
      <c r="C1296" s="20" t="str">
        <f>VLOOKUP(File2Modul(A1296),ModulVerantwortung,2,FALSE)</f>
        <v>winkho06</v>
      </c>
      <c r="D1296" s="20"/>
      <c r="E1296" s="109" t="s">
        <v>4403</v>
      </c>
      <c r="F1296" s="126">
        <v>1</v>
      </c>
      <c r="G1296" s="126">
        <v>0</v>
      </c>
      <c r="H1296" s="126">
        <v>0</v>
      </c>
      <c r="I1296" s="126">
        <v>1</v>
      </c>
      <c r="J1296" s="126">
        <v>1</v>
      </c>
      <c r="K1296" s="126">
        <v>1</v>
      </c>
      <c r="L1296" s="126">
        <v>1</v>
      </c>
      <c r="M1296" s="143" t="s">
        <v>4404</v>
      </c>
      <c r="N1296" s="126">
        <v>1</v>
      </c>
      <c r="O1296" s="126"/>
      <c r="Q1296" s="126">
        <v>0</v>
      </c>
      <c r="R1296" s="126"/>
      <c r="S1296" s="126"/>
      <c r="T1296" s="126"/>
      <c r="U1296" s="126">
        <v>1</v>
      </c>
      <c r="V1296" s="126" t="s">
        <v>3507</v>
      </c>
      <c r="W1296" s="126">
        <v>1</v>
      </c>
      <c r="X1296" s="126">
        <v>2</v>
      </c>
      <c r="Y1296" s="126">
        <v>1</v>
      </c>
      <c r="Z1296" s="126">
        <v>0</v>
      </c>
      <c r="AA1296" s="126">
        <v>0</v>
      </c>
      <c r="AB1296" s="126">
        <v>0</v>
      </c>
      <c r="AC1296" s="126">
        <v>0</v>
      </c>
      <c r="AD1296" s="126">
        <v>0</v>
      </c>
      <c r="AE1296" s="126">
        <v>0</v>
      </c>
      <c r="AF1296" s="126">
        <v>1</v>
      </c>
      <c r="AG1296" s="126">
        <v>0</v>
      </c>
      <c r="AH1296" s="126">
        <v>0</v>
      </c>
      <c r="AI1296" s="126">
        <v>1</v>
      </c>
      <c r="AJ1296" s="126"/>
      <c r="AK1296" s="126"/>
      <c r="AL1296" s="126"/>
      <c r="AM1296" s="126"/>
      <c r="AN1296" s="126"/>
      <c r="AO1296" s="126"/>
      <c r="AP1296" s="126"/>
      <c r="AQ1296" s="126"/>
      <c r="AR1296" s="126"/>
      <c r="AS1296" s="126"/>
      <c r="AT1296" s="126"/>
      <c r="AU1296" s="126"/>
      <c r="AV1296" s="126"/>
      <c r="AW1296" s="126"/>
      <c r="AX1296" s="126"/>
      <c r="AY1296" s="126"/>
      <c r="AZ1296" s="126"/>
      <c r="BA1296" s="126"/>
      <c r="BB1296" s="126"/>
      <c r="BC1296" s="126"/>
      <c r="BD1296" s="126"/>
      <c r="BE1296" s="126"/>
      <c r="BF1296" s="126"/>
      <c r="BG1296" s="126"/>
      <c r="BH1296" s="126"/>
      <c r="BI1296" s="126"/>
      <c r="BJ1296" s="126"/>
      <c r="BK1296" s="126"/>
      <c r="BL1296" s="126"/>
      <c r="BM1296" s="126"/>
      <c r="BN1296" s="126"/>
      <c r="BO1296" s="126"/>
      <c r="BP1296" s="126"/>
      <c r="BQ1296" s="126"/>
      <c r="BR1296" s="126">
        <v>10</v>
      </c>
      <c r="BS1296" s="126">
        <v>10</v>
      </c>
      <c r="BT1296" s="126">
        <v>10</v>
      </c>
      <c r="BU1296" s="126"/>
      <c r="BV1296" s="126">
        <v>1</v>
      </c>
      <c r="BW1296" s="126">
        <v>1</v>
      </c>
      <c r="BX1296" s="126">
        <v>1</v>
      </c>
      <c r="BY1296" s="126">
        <v>0</v>
      </c>
      <c r="BZ1296" s="126">
        <v>8</v>
      </c>
      <c r="CA1296" s="126">
        <v>2</v>
      </c>
      <c r="CB1296" s="126"/>
      <c r="CC1296" s="126"/>
      <c r="CD1296" s="126"/>
      <c r="CE1296" s="126"/>
    </row>
    <row r="1297" spans="1:83" ht="11.25" customHeight="1" x14ac:dyDescent="0.2">
      <c r="A1297" s="126" t="s">
        <v>6435</v>
      </c>
      <c r="B1297" s="20">
        <v>231</v>
      </c>
      <c r="C1297" s="20" t="str">
        <f>VLOOKUP(File2Modul(A1297),ModulVerantwortung,2,FALSE)</f>
        <v>winkho06</v>
      </c>
      <c r="D1297" s="20"/>
      <c r="E1297" s="109" t="s">
        <v>4405</v>
      </c>
      <c r="F1297" s="126">
        <v>1</v>
      </c>
      <c r="G1297" s="126">
        <v>0</v>
      </c>
      <c r="H1297" s="126">
        <v>0</v>
      </c>
      <c r="I1297" s="126">
        <v>1</v>
      </c>
      <c r="J1297" s="126">
        <v>1</v>
      </c>
      <c r="K1297" s="126">
        <v>0</v>
      </c>
      <c r="L1297" s="126">
        <v>1</v>
      </c>
      <c r="M1297" s="143" t="s">
        <v>4406</v>
      </c>
      <c r="N1297" s="126">
        <v>1</v>
      </c>
      <c r="O1297" s="126"/>
      <c r="Q1297" s="126">
        <v>0</v>
      </c>
      <c r="R1297" s="126"/>
      <c r="S1297" s="126"/>
      <c r="T1297" s="126"/>
      <c r="U1297" s="126">
        <v>1</v>
      </c>
      <c r="V1297" s="126" t="s">
        <v>3507</v>
      </c>
      <c r="W1297" s="126">
        <v>1</v>
      </c>
      <c r="X1297" s="126">
        <v>2</v>
      </c>
      <c r="Y1297" s="126">
        <v>1</v>
      </c>
      <c r="Z1297" s="126">
        <v>0</v>
      </c>
      <c r="AA1297" s="126">
        <v>0</v>
      </c>
      <c r="AB1297" s="126">
        <v>0</v>
      </c>
      <c r="AC1297" s="126">
        <v>0</v>
      </c>
      <c r="AD1297" s="126">
        <v>0</v>
      </c>
      <c r="AE1297" s="126">
        <v>0</v>
      </c>
      <c r="AF1297" s="126">
        <v>1</v>
      </c>
      <c r="AG1297" s="126">
        <v>0</v>
      </c>
      <c r="AH1297" s="126">
        <v>0</v>
      </c>
      <c r="AI1297" s="126">
        <v>1</v>
      </c>
      <c r="AJ1297" s="126"/>
      <c r="AK1297" s="126"/>
      <c r="AL1297" s="126"/>
      <c r="AM1297" s="126"/>
      <c r="AN1297" s="126"/>
      <c r="AO1297" s="126"/>
      <c r="AP1297" s="126"/>
      <c r="AQ1297" s="126"/>
      <c r="AR1297" s="126"/>
      <c r="AS1297" s="126"/>
      <c r="AT1297" s="126"/>
      <c r="AU1297" s="126"/>
      <c r="AV1297" s="126"/>
      <c r="AW1297" s="126"/>
      <c r="AX1297" s="126"/>
      <c r="AY1297" s="126"/>
      <c r="AZ1297" s="126"/>
      <c r="BA1297" s="126"/>
      <c r="BB1297" s="126"/>
      <c r="BC1297" s="126"/>
      <c r="BD1297" s="126"/>
      <c r="BE1297" s="126"/>
      <c r="BF1297" s="126"/>
      <c r="BG1297" s="126"/>
      <c r="BH1297" s="126"/>
      <c r="BI1297" s="126"/>
      <c r="BJ1297" s="126"/>
      <c r="BK1297" s="126"/>
      <c r="BL1297" s="126"/>
      <c r="BM1297" s="126"/>
      <c r="BN1297" s="126"/>
      <c r="BO1297" s="126"/>
      <c r="BP1297" s="126"/>
      <c r="BQ1297" s="126"/>
      <c r="BR1297" s="126">
        <v>9</v>
      </c>
      <c r="BS1297" s="126">
        <v>9</v>
      </c>
      <c r="BT1297" s="126">
        <v>9</v>
      </c>
      <c r="BU1297" s="126"/>
      <c r="BV1297" s="126">
        <v>1</v>
      </c>
      <c r="BW1297" s="126">
        <v>1</v>
      </c>
      <c r="BX1297" s="126">
        <v>1</v>
      </c>
      <c r="BY1297" s="126">
        <v>0</v>
      </c>
      <c r="BZ1297" s="126">
        <v>8</v>
      </c>
      <c r="CA1297" s="126">
        <v>1</v>
      </c>
      <c r="CB1297" s="126"/>
      <c r="CC1297" s="126"/>
      <c r="CD1297" s="126"/>
      <c r="CE1297" s="126"/>
    </row>
    <row r="1298" spans="1:83" ht="11.25" customHeight="1" x14ac:dyDescent="0.2">
      <c r="A1298" s="126" t="s">
        <v>6435</v>
      </c>
      <c r="B1298" s="20">
        <v>246</v>
      </c>
      <c r="C1298" s="20" t="str">
        <f>VLOOKUP(File2Modul(A1298),ModulVerantwortung,2,FALSE)</f>
        <v>winkho06</v>
      </c>
      <c r="D1298" s="20"/>
      <c r="E1298" s="109" t="s">
        <v>4407</v>
      </c>
      <c r="F1298" s="126">
        <v>1</v>
      </c>
      <c r="G1298" s="126">
        <v>0</v>
      </c>
      <c r="H1298" s="126">
        <v>0</v>
      </c>
      <c r="I1298" s="126">
        <v>1</v>
      </c>
      <c r="J1298" s="126">
        <v>1</v>
      </c>
      <c r="K1298" s="126">
        <v>2</v>
      </c>
      <c r="L1298" s="126">
        <v>1</v>
      </c>
      <c r="M1298" s="143" t="s">
        <v>4408</v>
      </c>
      <c r="N1298" s="126">
        <v>1</v>
      </c>
      <c r="O1298" s="126"/>
      <c r="Q1298" s="126">
        <v>0</v>
      </c>
      <c r="R1298" s="126"/>
      <c r="S1298" s="126"/>
      <c r="T1298" s="126"/>
      <c r="U1298" s="126">
        <v>1</v>
      </c>
      <c r="V1298" s="126" t="s">
        <v>3507</v>
      </c>
      <c r="W1298" s="126">
        <v>1</v>
      </c>
      <c r="X1298" s="126">
        <v>2</v>
      </c>
      <c r="Y1298" s="126">
        <v>1</v>
      </c>
      <c r="Z1298" s="126">
        <v>0</v>
      </c>
      <c r="AA1298" s="126">
        <v>0</v>
      </c>
      <c r="AB1298" s="126">
        <v>0</v>
      </c>
      <c r="AC1298" s="126">
        <v>0</v>
      </c>
      <c r="AD1298" s="126">
        <v>0</v>
      </c>
      <c r="AE1298" s="126">
        <v>0</v>
      </c>
      <c r="AF1298" s="126">
        <v>1</v>
      </c>
      <c r="AG1298" s="126">
        <v>0</v>
      </c>
      <c r="AH1298" s="126">
        <v>0</v>
      </c>
      <c r="AI1298" s="126">
        <v>1</v>
      </c>
      <c r="AJ1298" s="126"/>
      <c r="AK1298" s="126"/>
      <c r="AL1298" s="126"/>
      <c r="AM1298" s="126"/>
      <c r="AN1298" s="126"/>
      <c r="AO1298" s="126"/>
      <c r="AP1298" s="126"/>
      <c r="AQ1298" s="126"/>
      <c r="AR1298" s="126"/>
      <c r="AS1298" s="126"/>
      <c r="AT1298" s="126"/>
      <c r="AU1298" s="126"/>
      <c r="AV1298" s="126"/>
      <c r="AW1298" s="126"/>
      <c r="AX1298" s="126"/>
      <c r="AY1298" s="126"/>
      <c r="AZ1298" s="126"/>
      <c r="BA1298" s="126"/>
      <c r="BB1298" s="126"/>
      <c r="BC1298" s="126"/>
      <c r="BD1298" s="126"/>
      <c r="BE1298" s="126"/>
      <c r="BF1298" s="126"/>
      <c r="BG1298" s="126"/>
      <c r="BH1298" s="126"/>
      <c r="BI1298" s="126"/>
      <c r="BJ1298" s="126"/>
      <c r="BK1298" s="126"/>
      <c r="BL1298" s="126"/>
      <c r="BM1298" s="126"/>
      <c r="BN1298" s="126"/>
      <c r="BO1298" s="126"/>
      <c r="BP1298" s="126"/>
      <c r="BQ1298" s="126"/>
      <c r="BR1298" s="126">
        <v>12</v>
      </c>
      <c r="BS1298" s="126">
        <v>12</v>
      </c>
      <c r="BT1298" s="126">
        <v>12</v>
      </c>
      <c r="BU1298" s="126"/>
      <c r="BV1298" s="126">
        <v>1</v>
      </c>
      <c r="BW1298" s="126">
        <v>1</v>
      </c>
      <c r="BX1298" s="126">
        <v>1</v>
      </c>
      <c r="BY1298" s="126">
        <v>0</v>
      </c>
      <c r="BZ1298" s="126">
        <v>9</v>
      </c>
      <c r="CA1298" s="126">
        <v>3</v>
      </c>
      <c r="CB1298" s="126"/>
      <c r="CC1298" s="126"/>
      <c r="CD1298" s="126"/>
      <c r="CE1298" s="126"/>
    </row>
    <row r="1299" spans="1:83" ht="11.25" customHeight="1" x14ac:dyDescent="0.2">
      <c r="A1299" s="126" t="s">
        <v>6435</v>
      </c>
      <c r="B1299" s="20">
        <v>262</v>
      </c>
      <c r="C1299" s="20" t="str">
        <f>VLOOKUP(File2Modul(A1299),ModulVerantwortung,2,FALSE)</f>
        <v>winkho06</v>
      </c>
      <c r="D1299" s="20"/>
      <c r="E1299" s="109" t="s">
        <v>4409</v>
      </c>
      <c r="F1299" s="126">
        <v>1</v>
      </c>
      <c r="G1299" s="126">
        <v>0</v>
      </c>
      <c r="H1299" s="126">
        <v>0</v>
      </c>
      <c r="I1299" s="126">
        <v>1</v>
      </c>
      <c r="J1299" s="126">
        <v>0</v>
      </c>
      <c r="K1299" s="126">
        <v>2</v>
      </c>
      <c r="L1299" s="126">
        <v>1</v>
      </c>
      <c r="M1299" s="143" t="s">
        <v>4410</v>
      </c>
      <c r="N1299" s="126">
        <v>1</v>
      </c>
      <c r="O1299" s="126"/>
      <c r="Q1299" s="126">
        <v>0</v>
      </c>
      <c r="R1299" s="126"/>
      <c r="S1299" s="126"/>
      <c r="T1299" s="126"/>
      <c r="U1299" s="126">
        <v>1</v>
      </c>
      <c r="V1299" s="126" t="s">
        <v>3507</v>
      </c>
      <c r="W1299" s="126">
        <v>1</v>
      </c>
      <c r="X1299" s="126">
        <v>2</v>
      </c>
      <c r="Y1299" s="126">
        <v>1</v>
      </c>
      <c r="Z1299" s="126">
        <v>0</v>
      </c>
      <c r="AA1299" s="126">
        <v>0</v>
      </c>
      <c r="AB1299" s="126">
        <v>0</v>
      </c>
      <c r="AC1299" s="126">
        <v>0</v>
      </c>
      <c r="AD1299" s="126">
        <v>0</v>
      </c>
      <c r="AE1299" s="126">
        <v>0</v>
      </c>
      <c r="AF1299" s="126">
        <v>1</v>
      </c>
      <c r="AG1299" s="126">
        <v>0</v>
      </c>
      <c r="AH1299" s="126">
        <v>0</v>
      </c>
      <c r="AI1299" s="126">
        <v>1</v>
      </c>
      <c r="AJ1299" s="126"/>
      <c r="AK1299" s="126"/>
      <c r="AL1299" s="126"/>
      <c r="AM1299" s="126"/>
      <c r="AN1299" s="126"/>
      <c r="AO1299" s="126"/>
      <c r="AP1299" s="126"/>
      <c r="AQ1299" s="126"/>
      <c r="AR1299" s="126"/>
      <c r="AS1299" s="126"/>
      <c r="AT1299" s="126"/>
      <c r="AU1299" s="126"/>
      <c r="AV1299" s="126"/>
      <c r="AW1299" s="126"/>
      <c r="AX1299" s="126"/>
      <c r="AY1299" s="126"/>
      <c r="AZ1299" s="126"/>
      <c r="BA1299" s="126"/>
      <c r="BB1299" s="126"/>
      <c r="BC1299" s="126"/>
      <c r="BD1299" s="126"/>
      <c r="BE1299" s="126"/>
      <c r="BF1299" s="126"/>
      <c r="BG1299" s="126"/>
      <c r="BH1299" s="126"/>
      <c r="BI1299" s="126"/>
      <c r="BJ1299" s="126"/>
      <c r="BK1299" s="126"/>
      <c r="BL1299" s="126"/>
      <c r="BM1299" s="126"/>
      <c r="BN1299" s="126"/>
      <c r="BO1299" s="126"/>
      <c r="BP1299" s="126"/>
      <c r="BQ1299" s="126"/>
      <c r="BR1299" s="126">
        <v>17</v>
      </c>
      <c r="BS1299" s="126">
        <v>17</v>
      </c>
      <c r="BT1299" s="126">
        <v>17</v>
      </c>
      <c r="BU1299" s="126"/>
      <c r="BV1299" s="126">
        <v>1</v>
      </c>
      <c r="BW1299" s="126">
        <v>1</v>
      </c>
      <c r="BX1299" s="126">
        <v>1</v>
      </c>
      <c r="BY1299" s="126">
        <v>0</v>
      </c>
      <c r="BZ1299" s="126">
        <v>13</v>
      </c>
      <c r="CA1299" s="126">
        <v>4</v>
      </c>
      <c r="CB1299" s="126"/>
      <c r="CC1299" s="126"/>
      <c r="CD1299" s="126"/>
      <c r="CE1299" s="126"/>
    </row>
    <row r="1300" spans="1:83" ht="11.25" customHeight="1" x14ac:dyDescent="0.2">
      <c r="A1300" s="126" t="s">
        <v>6435</v>
      </c>
      <c r="B1300" s="20">
        <v>276</v>
      </c>
      <c r="C1300" s="20" t="str">
        <f>VLOOKUP(File2Modul(A1300),ModulVerantwortung,2,FALSE)</f>
        <v>winkho06</v>
      </c>
      <c r="D1300" s="20"/>
      <c r="E1300" s="109" t="s">
        <v>4411</v>
      </c>
      <c r="F1300" s="126">
        <v>1</v>
      </c>
      <c r="G1300" s="126">
        <v>0</v>
      </c>
      <c r="H1300" s="126">
        <v>0</v>
      </c>
      <c r="I1300" s="126">
        <v>1</v>
      </c>
      <c r="J1300" s="126">
        <v>1</v>
      </c>
      <c r="K1300" s="126">
        <v>0</v>
      </c>
      <c r="L1300" s="126">
        <v>1</v>
      </c>
      <c r="M1300" s="143" t="s">
        <v>4412</v>
      </c>
      <c r="N1300" s="126">
        <v>1</v>
      </c>
      <c r="O1300" s="126"/>
      <c r="Q1300" s="126">
        <v>0</v>
      </c>
      <c r="R1300" s="126"/>
      <c r="S1300" s="126"/>
      <c r="T1300" s="126"/>
      <c r="U1300" s="126">
        <v>1</v>
      </c>
      <c r="V1300" s="126" t="s">
        <v>3507</v>
      </c>
      <c r="W1300" s="126">
        <v>1</v>
      </c>
      <c r="X1300" s="126">
        <v>2</v>
      </c>
      <c r="Y1300" s="126">
        <v>1</v>
      </c>
      <c r="Z1300" s="126">
        <v>0</v>
      </c>
      <c r="AA1300" s="126">
        <v>0</v>
      </c>
      <c r="AB1300" s="126">
        <v>0</v>
      </c>
      <c r="AC1300" s="126">
        <v>0</v>
      </c>
      <c r="AD1300" s="126">
        <v>0</v>
      </c>
      <c r="AE1300" s="126">
        <v>0</v>
      </c>
      <c r="AF1300" s="126">
        <v>1</v>
      </c>
      <c r="AG1300" s="126">
        <v>0</v>
      </c>
      <c r="AH1300" s="126">
        <v>0</v>
      </c>
      <c r="AI1300" s="126">
        <v>1</v>
      </c>
      <c r="AJ1300" s="126"/>
      <c r="AK1300" s="126"/>
      <c r="AL1300" s="126"/>
      <c r="AM1300" s="126"/>
      <c r="AN1300" s="126"/>
      <c r="AO1300" s="126"/>
      <c r="AP1300" s="126"/>
      <c r="AQ1300" s="126"/>
      <c r="AR1300" s="126"/>
      <c r="AS1300" s="126"/>
      <c r="AT1300" s="126"/>
      <c r="AU1300" s="126"/>
      <c r="AV1300" s="126"/>
      <c r="AW1300" s="126"/>
      <c r="AX1300" s="126"/>
      <c r="AY1300" s="126"/>
      <c r="AZ1300" s="126"/>
      <c r="BA1300" s="126"/>
      <c r="BB1300" s="126"/>
      <c r="BC1300" s="126"/>
      <c r="BD1300" s="126"/>
      <c r="BE1300" s="126"/>
      <c r="BF1300" s="126"/>
      <c r="BG1300" s="126"/>
      <c r="BH1300" s="126"/>
      <c r="BI1300" s="126"/>
      <c r="BJ1300" s="126"/>
      <c r="BK1300" s="126"/>
      <c r="BL1300" s="126"/>
      <c r="BM1300" s="126"/>
      <c r="BN1300" s="126"/>
      <c r="BO1300" s="126"/>
      <c r="BP1300" s="126"/>
      <c r="BQ1300" s="126"/>
      <c r="BR1300" s="126">
        <v>7</v>
      </c>
      <c r="BS1300" s="126">
        <v>7</v>
      </c>
      <c r="BT1300" s="126">
        <v>7</v>
      </c>
      <c r="BU1300" s="126"/>
      <c r="BV1300" s="126">
        <v>1</v>
      </c>
      <c r="BW1300" s="126">
        <v>1</v>
      </c>
      <c r="BX1300" s="126">
        <v>1</v>
      </c>
      <c r="BY1300" s="126">
        <v>0</v>
      </c>
      <c r="BZ1300" s="126">
        <v>6</v>
      </c>
      <c r="CA1300" s="126">
        <v>1</v>
      </c>
      <c r="CB1300" s="126"/>
      <c r="CC1300" s="126"/>
      <c r="CD1300" s="126"/>
      <c r="CE1300" s="126"/>
    </row>
    <row r="1301" spans="1:83" ht="11.25" customHeight="1" x14ac:dyDescent="0.2">
      <c r="A1301" s="126" t="s">
        <v>6435</v>
      </c>
      <c r="B1301" s="20">
        <v>292</v>
      </c>
      <c r="C1301" s="20" t="str">
        <f>VLOOKUP(File2Modul(A1301),ModulVerantwortung,2,FALSE)</f>
        <v>winkho06</v>
      </c>
      <c r="D1301" s="20"/>
      <c r="E1301" s="109" t="s">
        <v>4413</v>
      </c>
      <c r="F1301" s="126">
        <v>1</v>
      </c>
      <c r="G1301" s="126">
        <v>0</v>
      </c>
      <c r="H1301" s="126">
        <v>0</v>
      </c>
      <c r="I1301" s="126">
        <v>1</v>
      </c>
      <c r="J1301" s="126">
        <v>0</v>
      </c>
      <c r="K1301" s="126">
        <v>2</v>
      </c>
      <c r="L1301" s="126">
        <v>1</v>
      </c>
      <c r="M1301" s="143" t="s">
        <v>4414</v>
      </c>
      <c r="N1301" s="126">
        <v>1</v>
      </c>
      <c r="O1301" s="126"/>
      <c r="Q1301" s="126">
        <v>0</v>
      </c>
      <c r="R1301" s="126"/>
      <c r="S1301" s="126"/>
      <c r="T1301" s="126"/>
      <c r="U1301" s="126">
        <v>1</v>
      </c>
      <c r="V1301" s="126" t="s">
        <v>3507</v>
      </c>
      <c r="W1301" s="126">
        <v>1</v>
      </c>
      <c r="X1301" s="126">
        <v>2</v>
      </c>
      <c r="Y1301" s="126">
        <v>1</v>
      </c>
      <c r="Z1301" s="126">
        <v>0</v>
      </c>
      <c r="AA1301" s="126">
        <v>0</v>
      </c>
      <c r="AB1301" s="126">
        <v>0</v>
      </c>
      <c r="AC1301" s="126">
        <v>0</v>
      </c>
      <c r="AD1301" s="126">
        <v>0</v>
      </c>
      <c r="AE1301" s="126">
        <v>0</v>
      </c>
      <c r="AF1301" s="126">
        <v>1</v>
      </c>
      <c r="AG1301" s="126">
        <v>0</v>
      </c>
      <c r="AH1301" s="126">
        <v>0</v>
      </c>
      <c r="AI1301" s="126">
        <v>1</v>
      </c>
      <c r="AJ1301" s="126"/>
      <c r="AK1301" s="126"/>
      <c r="AL1301" s="126"/>
      <c r="AM1301" s="126"/>
      <c r="AN1301" s="126"/>
      <c r="AO1301" s="126"/>
      <c r="AP1301" s="126"/>
      <c r="AQ1301" s="126"/>
      <c r="AR1301" s="126"/>
      <c r="AS1301" s="126"/>
      <c r="AT1301" s="126"/>
      <c r="AU1301" s="126"/>
      <c r="AV1301" s="126"/>
      <c r="AW1301" s="126"/>
      <c r="AX1301" s="126"/>
      <c r="AY1301" s="126"/>
      <c r="AZ1301" s="126"/>
      <c r="BA1301" s="126"/>
      <c r="BB1301" s="126"/>
      <c r="BC1301" s="126"/>
      <c r="BD1301" s="126"/>
      <c r="BE1301" s="126"/>
      <c r="BF1301" s="126"/>
      <c r="BG1301" s="126"/>
      <c r="BH1301" s="126"/>
      <c r="BI1301" s="126"/>
      <c r="BJ1301" s="126"/>
      <c r="BK1301" s="126"/>
      <c r="BL1301" s="126"/>
      <c r="BM1301" s="126"/>
      <c r="BN1301" s="126"/>
      <c r="BO1301" s="126"/>
      <c r="BP1301" s="126"/>
      <c r="BQ1301" s="126"/>
      <c r="BR1301" s="126">
        <v>9</v>
      </c>
      <c r="BS1301" s="126">
        <v>9</v>
      </c>
      <c r="BT1301" s="126">
        <v>9</v>
      </c>
      <c r="BU1301" s="126"/>
      <c r="BV1301" s="126">
        <v>1</v>
      </c>
      <c r="BW1301" s="126">
        <v>1</v>
      </c>
      <c r="BX1301" s="126">
        <v>1</v>
      </c>
      <c r="BY1301" s="126">
        <v>0</v>
      </c>
      <c r="BZ1301" s="126">
        <v>6</v>
      </c>
      <c r="CA1301" s="126">
        <v>3</v>
      </c>
      <c r="CB1301" s="126"/>
      <c r="CC1301" s="126"/>
      <c r="CD1301" s="126"/>
      <c r="CE1301" s="126"/>
    </row>
    <row r="1302" spans="1:83" ht="11.25" customHeight="1" x14ac:dyDescent="0.2">
      <c r="A1302" s="126" t="s">
        <v>6435</v>
      </c>
      <c r="B1302" s="20">
        <v>304</v>
      </c>
      <c r="C1302" s="20" t="str">
        <f>VLOOKUP(File2Modul(A1302),ModulVerantwortung,2,FALSE)</f>
        <v>winkho06</v>
      </c>
      <c r="D1302" s="20"/>
      <c r="E1302" s="109" t="s">
        <v>4415</v>
      </c>
      <c r="F1302" s="126">
        <v>1</v>
      </c>
      <c r="G1302" s="126">
        <v>0</v>
      </c>
      <c r="H1302" s="126">
        <v>0</v>
      </c>
      <c r="I1302" s="126">
        <v>1</v>
      </c>
      <c r="J1302" s="126">
        <v>1</v>
      </c>
      <c r="K1302" s="126">
        <v>1</v>
      </c>
      <c r="L1302" s="126">
        <v>1</v>
      </c>
      <c r="M1302" s="143" t="s">
        <v>4416</v>
      </c>
      <c r="N1302" s="126">
        <v>1</v>
      </c>
      <c r="O1302" s="126"/>
      <c r="Q1302" s="126">
        <v>0</v>
      </c>
      <c r="R1302" s="126"/>
      <c r="S1302" s="126"/>
      <c r="T1302" s="126"/>
      <c r="U1302" s="126">
        <v>1</v>
      </c>
      <c r="V1302" s="126" t="s">
        <v>3507</v>
      </c>
      <c r="W1302" s="126">
        <v>1</v>
      </c>
      <c r="X1302" s="126">
        <v>2</v>
      </c>
      <c r="Y1302" s="126">
        <v>1</v>
      </c>
      <c r="Z1302" s="126">
        <v>0</v>
      </c>
      <c r="AA1302" s="126">
        <v>0</v>
      </c>
      <c r="AB1302" s="126">
        <v>0</v>
      </c>
      <c r="AC1302" s="126">
        <v>0</v>
      </c>
      <c r="AD1302" s="126">
        <v>0</v>
      </c>
      <c r="AE1302" s="126">
        <v>0</v>
      </c>
      <c r="AF1302" s="126">
        <v>1</v>
      </c>
      <c r="AG1302" s="126">
        <v>0</v>
      </c>
      <c r="AH1302" s="126">
        <v>0</v>
      </c>
      <c r="AI1302" s="126">
        <v>1</v>
      </c>
      <c r="AJ1302" s="126"/>
      <c r="AK1302" s="126"/>
      <c r="AL1302" s="126"/>
      <c r="AM1302" s="126"/>
      <c r="AN1302" s="126"/>
      <c r="AO1302" s="126"/>
      <c r="AP1302" s="126"/>
      <c r="AQ1302" s="126"/>
      <c r="AR1302" s="126"/>
      <c r="AS1302" s="126"/>
      <c r="AT1302" s="126"/>
      <c r="AU1302" s="126"/>
      <c r="AV1302" s="126"/>
      <c r="AW1302" s="126"/>
      <c r="AX1302" s="126"/>
      <c r="AY1302" s="126"/>
      <c r="AZ1302" s="126"/>
      <c r="BA1302" s="126"/>
      <c r="BB1302" s="126"/>
      <c r="BC1302" s="126"/>
      <c r="BD1302" s="126"/>
      <c r="BE1302" s="126"/>
      <c r="BF1302" s="126"/>
      <c r="BG1302" s="126"/>
      <c r="BH1302" s="126"/>
      <c r="BI1302" s="126"/>
      <c r="BJ1302" s="126"/>
      <c r="BK1302" s="126"/>
      <c r="BL1302" s="126"/>
      <c r="BM1302" s="126"/>
      <c r="BN1302" s="126"/>
      <c r="BO1302" s="126"/>
      <c r="BP1302" s="126"/>
      <c r="BQ1302" s="126"/>
      <c r="BR1302" s="126">
        <v>10</v>
      </c>
      <c r="BS1302" s="126">
        <v>10</v>
      </c>
      <c r="BT1302" s="126">
        <v>10</v>
      </c>
      <c r="BU1302" s="126"/>
      <c r="BV1302" s="126">
        <v>1</v>
      </c>
      <c r="BW1302" s="126">
        <v>1</v>
      </c>
      <c r="BX1302" s="126">
        <v>1</v>
      </c>
      <c r="BY1302" s="126">
        <v>0</v>
      </c>
      <c r="BZ1302" s="126">
        <v>8</v>
      </c>
      <c r="CA1302" s="126">
        <v>2</v>
      </c>
      <c r="CB1302" s="126"/>
      <c r="CC1302" s="126"/>
      <c r="CD1302" s="126"/>
      <c r="CE1302" s="126"/>
    </row>
    <row r="1303" spans="1:83" ht="11.25" customHeight="1" x14ac:dyDescent="0.2">
      <c r="A1303" s="126" t="s">
        <v>6435</v>
      </c>
      <c r="B1303" s="20">
        <v>316</v>
      </c>
      <c r="C1303" s="20" t="str">
        <f>VLOOKUP(File2Modul(A1303),ModulVerantwortung,2,FALSE)</f>
        <v>winkho06</v>
      </c>
      <c r="D1303" s="20"/>
      <c r="E1303" s="109" t="s">
        <v>6436</v>
      </c>
      <c r="F1303" s="126">
        <v>1</v>
      </c>
      <c r="G1303" s="126">
        <v>0</v>
      </c>
      <c r="H1303" s="126">
        <v>0</v>
      </c>
      <c r="I1303" s="126">
        <v>1</v>
      </c>
      <c r="J1303" s="126">
        <v>0</v>
      </c>
      <c r="K1303" s="126">
        <v>1</v>
      </c>
      <c r="L1303" s="126">
        <v>1</v>
      </c>
      <c r="M1303" s="143" t="s">
        <v>6437</v>
      </c>
      <c r="N1303" s="126">
        <v>1</v>
      </c>
      <c r="O1303" s="126"/>
      <c r="Q1303" s="126">
        <v>0</v>
      </c>
      <c r="R1303" s="126"/>
      <c r="S1303" s="126"/>
      <c r="T1303" s="126"/>
      <c r="U1303" s="126">
        <v>1</v>
      </c>
      <c r="V1303" s="126" t="s">
        <v>3507</v>
      </c>
      <c r="W1303" s="126">
        <v>1</v>
      </c>
      <c r="X1303" s="126">
        <v>2</v>
      </c>
      <c r="Y1303" s="126">
        <v>1</v>
      </c>
      <c r="Z1303" s="126">
        <v>0</v>
      </c>
      <c r="AA1303" s="126">
        <v>0</v>
      </c>
      <c r="AB1303" s="126">
        <v>0</v>
      </c>
      <c r="AC1303" s="126">
        <v>0</v>
      </c>
      <c r="AD1303" s="126">
        <v>0</v>
      </c>
      <c r="AE1303" s="126">
        <v>0</v>
      </c>
      <c r="AF1303" s="126">
        <v>1</v>
      </c>
      <c r="AG1303" s="126">
        <v>0</v>
      </c>
      <c r="AH1303" s="126">
        <v>0</v>
      </c>
      <c r="AI1303" s="126">
        <v>1</v>
      </c>
      <c r="AJ1303" s="126"/>
      <c r="AK1303" s="126"/>
      <c r="AL1303" s="126"/>
      <c r="AM1303" s="126"/>
      <c r="AN1303" s="126"/>
      <c r="AO1303" s="126"/>
      <c r="AP1303" s="126"/>
      <c r="AQ1303" s="126"/>
      <c r="AR1303" s="126"/>
      <c r="AS1303" s="126"/>
      <c r="AT1303" s="126"/>
      <c r="AU1303" s="126"/>
      <c r="AV1303" s="126"/>
      <c r="AW1303" s="126"/>
      <c r="AX1303" s="126"/>
      <c r="AY1303" s="126"/>
      <c r="AZ1303" s="126"/>
      <c r="BA1303" s="126"/>
      <c r="BB1303" s="126"/>
      <c r="BC1303" s="126"/>
      <c r="BD1303" s="126"/>
      <c r="BE1303" s="126"/>
      <c r="BF1303" s="126"/>
      <c r="BG1303" s="126"/>
      <c r="BH1303" s="126"/>
      <c r="BI1303" s="126"/>
      <c r="BJ1303" s="126"/>
      <c r="BK1303" s="126"/>
      <c r="BL1303" s="126"/>
      <c r="BM1303" s="126"/>
      <c r="BN1303" s="126"/>
      <c r="BO1303" s="126"/>
      <c r="BP1303" s="126"/>
      <c r="BQ1303" s="126"/>
      <c r="BR1303" s="126">
        <v>7</v>
      </c>
      <c r="BS1303" s="126">
        <v>7</v>
      </c>
      <c r="BT1303" s="126">
        <v>7</v>
      </c>
      <c r="BU1303" s="126"/>
      <c r="BV1303" s="126">
        <v>1</v>
      </c>
      <c r="BW1303" s="126">
        <v>1</v>
      </c>
      <c r="BX1303" s="126">
        <v>1</v>
      </c>
      <c r="BY1303" s="126">
        <v>0</v>
      </c>
      <c r="BZ1303" s="126">
        <v>5</v>
      </c>
      <c r="CA1303" s="126">
        <v>2</v>
      </c>
      <c r="CB1303" s="126"/>
      <c r="CC1303" s="126"/>
      <c r="CD1303" s="126"/>
      <c r="CE1303" s="126"/>
    </row>
    <row r="1304" spans="1:83" ht="11.25" customHeight="1" x14ac:dyDescent="0.2">
      <c r="A1304" s="126" t="s">
        <v>6435</v>
      </c>
      <c r="B1304" s="20">
        <v>0</v>
      </c>
      <c r="C1304" s="20" t="str">
        <f>VLOOKUP(File2Modul(A1304),ModulVerantwortung,2,FALSE)</f>
        <v>winkho06</v>
      </c>
      <c r="D1304" s="20"/>
      <c r="E1304" s="109" t="s">
        <v>6435</v>
      </c>
      <c r="F1304" s="126"/>
      <c r="G1304" s="126"/>
      <c r="H1304" s="126"/>
      <c r="I1304" s="126"/>
      <c r="J1304" s="126"/>
      <c r="K1304" s="126"/>
      <c r="L1304" s="126"/>
      <c r="M1304" s="143"/>
      <c r="N1304" s="126"/>
      <c r="O1304" s="126">
        <f>IF(ISNUMBER(T1304),IF(T1304&lt;&gt;0,S1304/T1304,O$23),"")</f>
        <v>1.037037037037037</v>
      </c>
      <c r="P1304">
        <f>IF(AND(ISNUMBER(AQ1304),ISNUMBER(AR1304)),IF(OR(AQ1304&lt;&gt;0,AR1304&lt;&gt;0),(T1304+BG1304)/(AQ1304+AR1304),P$23),"")</f>
        <v>10526316.07368421</v>
      </c>
      <c r="Q1304" s="126"/>
      <c r="R1304" s="126"/>
      <c r="S1304" s="126">
        <v>28</v>
      </c>
      <c r="T1304" s="126">
        <v>27</v>
      </c>
      <c r="U1304" s="126"/>
      <c r="V1304" s="126"/>
      <c r="W1304" s="126"/>
      <c r="X1304" s="126"/>
      <c r="Y1304" s="126"/>
      <c r="Z1304" s="126"/>
      <c r="AA1304" s="126"/>
      <c r="AB1304" s="126"/>
      <c r="AC1304" s="126"/>
      <c r="AD1304" s="126"/>
      <c r="AE1304" s="126"/>
      <c r="AF1304" s="126"/>
      <c r="AG1304" s="126"/>
      <c r="AH1304" s="126"/>
      <c r="AI1304" s="126"/>
      <c r="AJ1304" s="126" t="s">
        <v>3502</v>
      </c>
      <c r="AK1304" s="126">
        <v>0</v>
      </c>
      <c r="AL1304" s="126">
        <v>0</v>
      </c>
      <c r="AM1304" s="126">
        <v>16</v>
      </c>
      <c r="AN1304" s="126">
        <v>4</v>
      </c>
      <c r="AO1304" s="126" t="s">
        <v>3503</v>
      </c>
      <c r="AP1304" s="126">
        <v>65</v>
      </c>
      <c r="AQ1304" s="126">
        <v>30</v>
      </c>
      <c r="AR1304" s="126">
        <v>65</v>
      </c>
      <c r="AS1304" s="126">
        <v>1000000000</v>
      </c>
      <c r="AT1304" s="126">
        <v>487</v>
      </c>
      <c r="AU1304" s="126">
        <v>539</v>
      </c>
      <c r="AV1304" s="126">
        <v>1869</v>
      </c>
      <c r="AW1304" s="126">
        <v>16164870.529999999</v>
      </c>
      <c r="AX1304" s="126">
        <v>1000000000</v>
      </c>
      <c r="AY1304" s="126">
        <v>1000000000</v>
      </c>
      <c r="AZ1304" s="126">
        <v>17700144219294</v>
      </c>
      <c r="BA1304" s="126">
        <v>0.03</v>
      </c>
      <c r="BB1304" s="126">
        <v>100</v>
      </c>
      <c r="BC1304" s="126">
        <v>224260406</v>
      </c>
      <c r="BD1304" s="126">
        <v>319</v>
      </c>
      <c r="BE1304" s="126">
        <v>96</v>
      </c>
      <c r="BF1304" s="126">
        <v>109</v>
      </c>
      <c r="BG1304" s="126">
        <v>1000000000</v>
      </c>
      <c r="BH1304" s="126">
        <v>11</v>
      </c>
      <c r="BI1304" s="126" t="s">
        <v>3504</v>
      </c>
      <c r="BJ1304" s="126">
        <v>0.72299999999999998</v>
      </c>
      <c r="BK1304" s="126">
        <v>0.83399999999999996</v>
      </c>
      <c r="BL1304" s="126">
        <v>0.91400000000000003</v>
      </c>
      <c r="BM1304" s="126">
        <v>2.21</v>
      </c>
      <c r="BN1304" s="126">
        <v>2.3460000000000001</v>
      </c>
      <c r="BO1304" s="126">
        <v>2.4289999999999998</v>
      </c>
      <c r="BP1304" s="126" t="s">
        <v>3505</v>
      </c>
      <c r="BQ1304" s="126">
        <v>5.3140000000000001</v>
      </c>
      <c r="BR1304" s="126"/>
      <c r="BS1304" s="126"/>
      <c r="BT1304" s="126"/>
      <c r="BU1304" s="126"/>
      <c r="BV1304" s="126"/>
      <c r="BW1304" s="126"/>
      <c r="BX1304" s="126"/>
      <c r="BY1304" s="126"/>
      <c r="BZ1304" s="126"/>
      <c r="CA1304" s="126"/>
      <c r="CB1304" s="126"/>
      <c r="CC1304" s="126"/>
      <c r="CD1304" s="126"/>
      <c r="CE1304" s="126"/>
    </row>
    <row r="1305" spans="1:83" ht="11.25" customHeight="1" x14ac:dyDescent="0.2">
      <c r="A1305" s="126" t="s">
        <v>6438</v>
      </c>
      <c r="B1305" s="20">
        <v>129</v>
      </c>
      <c r="C1305" s="20" t="str">
        <f>VLOOKUP(File2Modul(A1305),ModulVerantwortung,2,FALSE)</f>
        <v>winkho06</v>
      </c>
      <c r="D1305" s="20"/>
      <c r="E1305" s="109" t="s">
        <v>4417</v>
      </c>
      <c r="F1305" s="126">
        <v>1</v>
      </c>
      <c r="G1305" s="126">
        <v>0</v>
      </c>
      <c r="H1305" s="126">
        <v>0</v>
      </c>
      <c r="I1305" s="126">
        <v>1</v>
      </c>
      <c r="J1305" s="126">
        <v>0</v>
      </c>
      <c r="K1305" s="126">
        <v>0</v>
      </c>
      <c r="L1305" s="126">
        <v>0</v>
      </c>
      <c r="M1305" s="143"/>
      <c r="N1305" s="126">
        <v>6</v>
      </c>
      <c r="O1305" s="126"/>
      <c r="Q1305" s="126">
        <v>0</v>
      </c>
      <c r="R1305" s="126"/>
      <c r="S1305" s="126"/>
      <c r="T1305" s="126"/>
      <c r="U1305" s="126">
        <v>3</v>
      </c>
      <c r="V1305" s="126" t="s">
        <v>3507</v>
      </c>
      <c r="W1305" s="126">
        <v>0</v>
      </c>
      <c r="X1305" s="126">
        <v>1</v>
      </c>
      <c r="Y1305" s="126">
        <v>5</v>
      </c>
      <c r="Z1305" s="126">
        <v>0</v>
      </c>
      <c r="AA1305" s="126">
        <v>0</v>
      </c>
      <c r="AB1305" s="126">
        <v>0</v>
      </c>
      <c r="AC1305" s="126">
        <v>0</v>
      </c>
      <c r="AD1305" s="126">
        <v>0</v>
      </c>
      <c r="AE1305" s="126">
        <v>0</v>
      </c>
      <c r="AF1305" s="126">
        <v>0.33</v>
      </c>
      <c r="AG1305" s="126">
        <v>0</v>
      </c>
      <c r="AH1305" s="126">
        <v>0</v>
      </c>
      <c r="AI1305" s="126">
        <v>1</v>
      </c>
      <c r="AJ1305" s="126"/>
      <c r="AK1305" s="126"/>
      <c r="AL1305" s="126"/>
      <c r="AM1305" s="126"/>
      <c r="AN1305" s="126"/>
      <c r="AO1305" s="126"/>
      <c r="AP1305" s="126"/>
      <c r="AQ1305" s="126"/>
      <c r="AR1305" s="126"/>
      <c r="AS1305" s="126"/>
      <c r="AT1305" s="126"/>
      <c r="AU1305" s="126"/>
      <c r="AV1305" s="126"/>
      <c r="AW1305" s="126"/>
      <c r="AX1305" s="126"/>
      <c r="AY1305" s="126"/>
      <c r="AZ1305" s="126"/>
      <c r="BA1305" s="126"/>
      <c r="BB1305" s="126"/>
      <c r="BC1305" s="126"/>
      <c r="BD1305" s="126"/>
      <c r="BE1305" s="126"/>
      <c r="BF1305" s="126"/>
      <c r="BG1305" s="126"/>
      <c r="BH1305" s="126"/>
      <c r="BI1305" s="126"/>
      <c r="BJ1305" s="126"/>
      <c r="BK1305" s="126"/>
      <c r="BL1305" s="126"/>
      <c r="BM1305" s="126"/>
      <c r="BN1305" s="126"/>
      <c r="BO1305" s="126"/>
      <c r="BP1305" s="126"/>
      <c r="BQ1305" s="126"/>
      <c r="BR1305" s="126">
        <v>2</v>
      </c>
      <c r="BS1305" s="126">
        <v>4</v>
      </c>
      <c r="BT1305" s="126">
        <v>4</v>
      </c>
      <c r="BU1305" s="126"/>
      <c r="BV1305" s="126">
        <v>9</v>
      </c>
      <c r="BW1305" s="126">
        <v>6</v>
      </c>
      <c r="BX1305" s="126">
        <v>1</v>
      </c>
      <c r="BY1305" s="126">
        <v>0</v>
      </c>
      <c r="BZ1305" s="126">
        <v>14</v>
      </c>
      <c r="CA1305" s="126">
        <v>12</v>
      </c>
      <c r="CB1305" s="126"/>
      <c r="CC1305" s="126"/>
      <c r="CD1305" s="126"/>
      <c r="CE1305" s="126"/>
    </row>
    <row r="1306" spans="1:83" ht="11.25" customHeight="1" x14ac:dyDescent="0.2">
      <c r="A1306" s="126" t="s">
        <v>6438</v>
      </c>
      <c r="B1306" s="20">
        <v>148</v>
      </c>
      <c r="C1306" s="20" t="str">
        <f>VLOOKUP(File2Modul(A1306),ModulVerantwortung,2,FALSE)</f>
        <v>winkho06</v>
      </c>
      <c r="D1306" s="20"/>
      <c r="E1306" s="109" t="s">
        <v>4418</v>
      </c>
      <c r="F1306" s="126">
        <v>4</v>
      </c>
      <c r="G1306" s="126">
        <v>1</v>
      </c>
      <c r="H1306" s="126">
        <v>0</v>
      </c>
      <c r="I1306" s="126">
        <v>8</v>
      </c>
      <c r="J1306" s="126">
        <v>1</v>
      </c>
      <c r="K1306" s="126">
        <v>1</v>
      </c>
      <c r="L1306" s="126">
        <v>6</v>
      </c>
      <c r="M1306" s="143" t="s">
        <v>4419</v>
      </c>
      <c r="N1306" s="126">
        <v>27</v>
      </c>
      <c r="O1306" s="126"/>
      <c r="Q1306" s="126">
        <v>0</v>
      </c>
      <c r="R1306" s="126"/>
      <c r="S1306" s="126"/>
      <c r="T1306" s="126"/>
      <c r="U1306" s="126">
        <v>24</v>
      </c>
      <c r="V1306" s="126" t="s">
        <v>3767</v>
      </c>
      <c r="W1306" s="126">
        <v>16</v>
      </c>
      <c r="X1306" s="126">
        <v>20</v>
      </c>
      <c r="Y1306" s="126">
        <v>60</v>
      </c>
      <c r="Z1306" s="126">
        <v>0</v>
      </c>
      <c r="AA1306" s="126">
        <v>0</v>
      </c>
      <c r="AB1306" s="126">
        <v>0</v>
      </c>
      <c r="AC1306" s="126">
        <v>0</v>
      </c>
      <c r="AD1306" s="126">
        <v>0</v>
      </c>
      <c r="AE1306" s="126">
        <v>2</v>
      </c>
      <c r="AF1306" s="126">
        <v>0.33</v>
      </c>
      <c r="AG1306" s="126">
        <v>1</v>
      </c>
      <c r="AH1306" s="126">
        <v>0</v>
      </c>
      <c r="AI1306" s="126">
        <v>1</v>
      </c>
      <c r="AJ1306" s="126"/>
      <c r="AK1306" s="126"/>
      <c r="AL1306" s="126"/>
      <c r="AM1306" s="126"/>
      <c r="AN1306" s="126"/>
      <c r="AO1306" s="126"/>
      <c r="AP1306" s="126"/>
      <c r="AQ1306" s="126"/>
      <c r="AR1306" s="126"/>
      <c r="AS1306" s="126"/>
      <c r="AT1306" s="126"/>
      <c r="AU1306" s="126"/>
      <c r="AV1306" s="126"/>
      <c r="AW1306" s="126"/>
      <c r="AX1306" s="126"/>
      <c r="AY1306" s="126"/>
      <c r="AZ1306" s="126"/>
      <c r="BA1306" s="126"/>
      <c r="BB1306" s="126"/>
      <c r="BC1306" s="126"/>
      <c r="BD1306" s="126"/>
      <c r="BE1306" s="126"/>
      <c r="BF1306" s="126"/>
      <c r="BG1306" s="126"/>
      <c r="BH1306" s="126"/>
      <c r="BI1306" s="126"/>
      <c r="BJ1306" s="126"/>
      <c r="BK1306" s="126"/>
      <c r="BL1306" s="126"/>
      <c r="BM1306" s="126"/>
      <c r="BN1306" s="126"/>
      <c r="BO1306" s="126"/>
      <c r="BP1306" s="126"/>
      <c r="BQ1306" s="126"/>
      <c r="BR1306" s="126">
        <v>5</v>
      </c>
      <c r="BS1306" s="126">
        <v>7</v>
      </c>
      <c r="BT1306" s="126">
        <v>8</v>
      </c>
      <c r="BU1306" s="126"/>
      <c r="BV1306" s="126">
        <v>40</v>
      </c>
      <c r="BW1306" s="126">
        <v>29</v>
      </c>
      <c r="BX1306" s="126">
        <v>1</v>
      </c>
      <c r="BY1306" s="126">
        <v>0</v>
      </c>
      <c r="BZ1306" s="126">
        <v>147</v>
      </c>
      <c r="CA1306" s="126">
        <v>84</v>
      </c>
      <c r="CB1306" s="126"/>
      <c r="CC1306" s="126"/>
      <c r="CD1306" s="126"/>
      <c r="CE1306" s="126"/>
    </row>
    <row r="1307" spans="1:83" ht="11.25" customHeight="1" x14ac:dyDescent="0.2">
      <c r="A1307" s="126" t="s">
        <v>6438</v>
      </c>
      <c r="B1307" s="20">
        <v>218</v>
      </c>
      <c r="C1307" s="20" t="str">
        <f>VLOOKUP(File2Modul(A1307),ModulVerantwortung,2,FALSE)</f>
        <v>winkho06</v>
      </c>
      <c r="D1307" s="20"/>
      <c r="E1307" s="109" t="s">
        <v>4420</v>
      </c>
      <c r="F1307" s="126">
        <v>6</v>
      </c>
      <c r="G1307" s="126">
        <v>3</v>
      </c>
      <c r="H1307" s="126">
        <v>0</v>
      </c>
      <c r="I1307" s="126">
        <v>6</v>
      </c>
      <c r="J1307" s="126">
        <v>1</v>
      </c>
      <c r="K1307" s="126">
        <v>0</v>
      </c>
      <c r="L1307" s="126">
        <v>4</v>
      </c>
      <c r="M1307" s="143" t="s">
        <v>4421</v>
      </c>
      <c r="N1307" s="126">
        <v>23</v>
      </c>
      <c r="O1307" s="126"/>
      <c r="Q1307" s="126">
        <v>1</v>
      </c>
      <c r="R1307" s="126"/>
      <c r="S1307" s="126"/>
      <c r="T1307" s="126"/>
      <c r="U1307" s="126">
        <v>26</v>
      </c>
      <c r="V1307" s="126" t="s">
        <v>3836</v>
      </c>
      <c r="W1307" s="126">
        <v>15</v>
      </c>
      <c r="X1307" s="126">
        <v>21</v>
      </c>
      <c r="Y1307" s="126">
        <v>86</v>
      </c>
      <c r="Z1307" s="126">
        <v>0</v>
      </c>
      <c r="AA1307" s="126">
        <v>0</v>
      </c>
      <c r="AB1307" s="126">
        <v>0</v>
      </c>
      <c r="AC1307" s="126">
        <v>0</v>
      </c>
      <c r="AD1307" s="126">
        <v>0</v>
      </c>
      <c r="AE1307" s="126">
        <v>4</v>
      </c>
      <c r="AF1307" s="126">
        <v>0.23</v>
      </c>
      <c r="AG1307" s="126">
        <v>1</v>
      </c>
      <c r="AH1307" s="126">
        <v>1</v>
      </c>
      <c r="AI1307" s="126">
        <v>1</v>
      </c>
      <c r="AJ1307" s="126"/>
      <c r="AK1307" s="126"/>
      <c r="AL1307" s="126"/>
      <c r="AM1307" s="126"/>
      <c r="AN1307" s="126"/>
      <c r="AO1307" s="126"/>
      <c r="AP1307" s="126"/>
      <c r="AQ1307" s="126"/>
      <c r="AR1307" s="126"/>
      <c r="AS1307" s="126"/>
      <c r="AT1307" s="126"/>
      <c r="AU1307" s="126"/>
      <c r="AV1307" s="126"/>
      <c r="AW1307" s="126"/>
      <c r="AX1307" s="126"/>
      <c r="AY1307" s="126"/>
      <c r="AZ1307" s="126"/>
      <c r="BA1307" s="126"/>
      <c r="BB1307" s="126"/>
      <c r="BC1307" s="126"/>
      <c r="BD1307" s="126"/>
      <c r="BE1307" s="126"/>
      <c r="BF1307" s="126"/>
      <c r="BG1307" s="126"/>
      <c r="BH1307" s="126"/>
      <c r="BI1307" s="126"/>
      <c r="BJ1307" s="126"/>
      <c r="BK1307" s="126"/>
      <c r="BL1307" s="126"/>
      <c r="BM1307" s="126"/>
      <c r="BN1307" s="126"/>
      <c r="BO1307" s="126"/>
      <c r="BP1307" s="126"/>
      <c r="BQ1307" s="126"/>
      <c r="BR1307" s="126">
        <v>6</v>
      </c>
      <c r="BS1307" s="126">
        <v>10</v>
      </c>
      <c r="BT1307" s="126">
        <v>11</v>
      </c>
      <c r="BU1307" s="126"/>
      <c r="BV1307" s="126">
        <v>41</v>
      </c>
      <c r="BW1307" s="126">
        <v>27</v>
      </c>
      <c r="BX1307" s="126">
        <v>1</v>
      </c>
      <c r="BY1307" s="126">
        <v>0</v>
      </c>
      <c r="BZ1307" s="126">
        <v>177</v>
      </c>
      <c r="CA1307" s="126">
        <v>95</v>
      </c>
      <c r="CB1307" s="126"/>
      <c r="CC1307" s="126"/>
      <c r="CD1307" s="126"/>
      <c r="CE1307" s="126"/>
    </row>
    <row r="1308" spans="1:83" ht="11.25" customHeight="1" x14ac:dyDescent="0.2">
      <c r="A1308" s="126" t="s">
        <v>6438</v>
      </c>
      <c r="B1308" s="20">
        <v>314</v>
      </c>
      <c r="C1308" s="20" t="str">
        <f>VLOOKUP(File2Modul(A1308),ModulVerantwortung,2,FALSE)</f>
        <v>winkho06</v>
      </c>
      <c r="D1308" s="20"/>
      <c r="E1308" s="109" t="s">
        <v>4422</v>
      </c>
      <c r="F1308" s="126">
        <v>6</v>
      </c>
      <c r="G1308" s="126">
        <v>3</v>
      </c>
      <c r="H1308" s="126">
        <v>0</v>
      </c>
      <c r="I1308" s="126">
        <v>6</v>
      </c>
      <c r="J1308" s="126">
        <v>1</v>
      </c>
      <c r="K1308" s="126">
        <v>0</v>
      </c>
      <c r="L1308" s="126">
        <v>4</v>
      </c>
      <c r="M1308" s="143" t="s">
        <v>4423</v>
      </c>
      <c r="N1308" s="126">
        <v>22</v>
      </c>
      <c r="O1308" s="126"/>
      <c r="Q1308" s="126">
        <v>1</v>
      </c>
      <c r="R1308" s="126"/>
      <c r="S1308" s="126"/>
      <c r="T1308" s="126"/>
      <c r="U1308" s="126">
        <v>29</v>
      </c>
      <c r="V1308" s="126" t="s">
        <v>4104</v>
      </c>
      <c r="W1308" s="126">
        <v>23</v>
      </c>
      <c r="X1308" s="126">
        <v>29</v>
      </c>
      <c r="Y1308" s="126">
        <v>96</v>
      </c>
      <c r="Z1308" s="126">
        <v>0</v>
      </c>
      <c r="AA1308" s="126">
        <v>0</v>
      </c>
      <c r="AB1308" s="126">
        <v>0</v>
      </c>
      <c r="AC1308" s="126">
        <v>0</v>
      </c>
      <c r="AD1308" s="126">
        <v>0</v>
      </c>
      <c r="AE1308" s="126">
        <v>5</v>
      </c>
      <c r="AF1308" s="126">
        <v>0.21</v>
      </c>
      <c r="AG1308" s="126">
        <v>1</v>
      </c>
      <c r="AH1308" s="126">
        <v>3</v>
      </c>
      <c r="AI1308" s="126">
        <v>1</v>
      </c>
      <c r="AJ1308" s="126"/>
      <c r="AK1308" s="126"/>
      <c r="AL1308" s="126"/>
      <c r="AM1308" s="126"/>
      <c r="AN1308" s="126"/>
      <c r="AO1308" s="126"/>
      <c r="AP1308" s="126"/>
      <c r="AQ1308" s="126"/>
      <c r="AR1308" s="126"/>
      <c r="AS1308" s="126"/>
      <c r="AT1308" s="126"/>
      <c r="AU1308" s="126"/>
      <c r="AV1308" s="126"/>
      <c r="AW1308" s="126"/>
      <c r="AX1308" s="126"/>
      <c r="AY1308" s="126"/>
      <c r="AZ1308" s="126"/>
      <c r="BA1308" s="126"/>
      <c r="BB1308" s="126"/>
      <c r="BC1308" s="126"/>
      <c r="BD1308" s="126"/>
      <c r="BE1308" s="126"/>
      <c r="BF1308" s="126"/>
      <c r="BG1308" s="126"/>
      <c r="BH1308" s="126"/>
      <c r="BI1308" s="126"/>
      <c r="BJ1308" s="126"/>
      <c r="BK1308" s="126"/>
      <c r="BL1308" s="126"/>
      <c r="BM1308" s="126"/>
      <c r="BN1308" s="126"/>
      <c r="BO1308" s="126"/>
      <c r="BP1308" s="126"/>
      <c r="BQ1308" s="126"/>
      <c r="BR1308" s="126">
        <v>9</v>
      </c>
      <c r="BS1308" s="126">
        <v>14</v>
      </c>
      <c r="BT1308" s="126">
        <v>17</v>
      </c>
      <c r="BU1308" s="126"/>
      <c r="BV1308" s="126">
        <v>40</v>
      </c>
      <c r="BW1308" s="126">
        <v>27</v>
      </c>
      <c r="BX1308" s="126">
        <v>1</v>
      </c>
      <c r="BY1308" s="126">
        <v>0</v>
      </c>
      <c r="BZ1308" s="126">
        <v>255</v>
      </c>
      <c r="CA1308" s="126">
        <v>129</v>
      </c>
      <c r="CB1308" s="126"/>
      <c r="CC1308" s="126"/>
      <c r="CD1308" s="126"/>
      <c r="CE1308" s="126"/>
    </row>
    <row r="1309" spans="1:83" ht="11.25" customHeight="1" x14ac:dyDescent="0.2">
      <c r="A1309" s="126" t="s">
        <v>6438</v>
      </c>
      <c r="B1309" s="20">
        <v>0</v>
      </c>
      <c r="C1309" s="20" t="str">
        <f>VLOOKUP(File2Modul(A1309),ModulVerantwortung,2,FALSE)</f>
        <v>winkho06</v>
      </c>
      <c r="D1309" s="20"/>
      <c r="E1309" s="109" t="s">
        <v>6438</v>
      </c>
      <c r="F1309" s="126"/>
      <c r="G1309" s="126"/>
      <c r="H1309" s="126"/>
      <c r="I1309" s="126"/>
      <c r="J1309" s="126"/>
      <c r="K1309" s="126"/>
      <c r="L1309" s="126"/>
      <c r="M1309" s="143"/>
      <c r="N1309" s="126"/>
      <c r="O1309" s="126">
        <f>IF(ISNUMBER(T1309),IF(T1309&lt;&gt;0,S1309/T1309,O$23),"")</f>
        <v>1.9565217391304348</v>
      </c>
      <c r="P1309">
        <f>IF(AND(ISNUMBER(AQ1309),ISNUMBER(AR1309)),IF(OR(AQ1309&lt;&gt;0,AR1309&lt;&gt;0),(T1309+BG1309)/(AQ1309+AR1309),P$23),"")</f>
        <v>9803922.0196078438</v>
      </c>
      <c r="Q1309" s="126"/>
      <c r="R1309" s="126"/>
      <c r="S1309" s="126">
        <v>90</v>
      </c>
      <c r="T1309" s="126">
        <v>46</v>
      </c>
      <c r="U1309" s="126"/>
      <c r="V1309" s="126"/>
      <c r="W1309" s="126"/>
      <c r="X1309" s="126"/>
      <c r="Y1309" s="126"/>
      <c r="Z1309" s="126"/>
      <c r="AA1309" s="126"/>
      <c r="AB1309" s="126"/>
      <c r="AC1309" s="126"/>
      <c r="AD1309" s="126"/>
      <c r="AE1309" s="126"/>
      <c r="AF1309" s="126"/>
      <c r="AG1309" s="126"/>
      <c r="AH1309" s="126"/>
      <c r="AI1309" s="126"/>
      <c r="AJ1309" s="126" t="s">
        <v>3502</v>
      </c>
      <c r="AK1309" s="126">
        <v>6</v>
      </c>
      <c r="AL1309" s="126">
        <v>2</v>
      </c>
      <c r="AM1309" s="126">
        <v>4</v>
      </c>
      <c r="AN1309" s="126">
        <v>51</v>
      </c>
      <c r="AO1309" s="126" t="s">
        <v>3503</v>
      </c>
      <c r="AP1309" s="126">
        <v>56</v>
      </c>
      <c r="AQ1309" s="126">
        <v>35</v>
      </c>
      <c r="AR1309" s="126">
        <v>67</v>
      </c>
      <c r="AS1309" s="126">
        <v>1000000000</v>
      </c>
      <c r="AT1309" s="126">
        <v>531</v>
      </c>
      <c r="AU1309" s="126">
        <v>586</v>
      </c>
      <c r="AV1309" s="126">
        <v>2060</v>
      </c>
      <c r="AW1309" s="126">
        <v>19638475.5</v>
      </c>
      <c r="AX1309" s="126">
        <v>1000000000</v>
      </c>
      <c r="AY1309" s="126">
        <v>1000000000</v>
      </c>
      <c r="AZ1309" s="126">
        <v>21839376931818.602</v>
      </c>
      <c r="BA1309" s="126">
        <v>4.12</v>
      </c>
      <c r="BB1309" s="126">
        <v>100</v>
      </c>
      <c r="BC1309" s="126">
        <v>257985264</v>
      </c>
      <c r="BD1309" s="126">
        <v>412</v>
      </c>
      <c r="BE1309" s="126">
        <v>154</v>
      </c>
      <c r="BF1309" s="126">
        <v>359</v>
      </c>
      <c r="BG1309" s="126">
        <v>1000000000</v>
      </c>
      <c r="BH1309" s="126">
        <v>69</v>
      </c>
      <c r="BI1309" s="126" t="s">
        <v>3504</v>
      </c>
      <c r="BJ1309" s="126">
        <v>0.94599999999999995</v>
      </c>
      <c r="BK1309" s="126">
        <v>1.111</v>
      </c>
      <c r="BL1309" s="126">
        <v>1.242</v>
      </c>
      <c r="BM1309" s="126">
        <v>2.448</v>
      </c>
      <c r="BN1309" s="126">
        <v>2.5939999999999999</v>
      </c>
      <c r="BO1309" s="126">
        <v>2.68</v>
      </c>
      <c r="BP1309" s="126" t="s">
        <v>3505</v>
      </c>
      <c r="BQ1309" s="126">
        <v>0.74299999999999999</v>
      </c>
      <c r="BR1309" s="126"/>
      <c r="BS1309" s="126"/>
      <c r="BT1309" s="126"/>
      <c r="BU1309" s="126"/>
      <c r="BV1309" s="126"/>
      <c r="BW1309" s="126"/>
      <c r="BX1309" s="126"/>
      <c r="BY1309" s="126"/>
      <c r="BZ1309" s="126"/>
      <c r="CA1309" s="126"/>
      <c r="CB1309" s="126"/>
      <c r="CC1309" s="126"/>
      <c r="CD1309" s="126"/>
      <c r="CE1309" s="126"/>
    </row>
    <row r="1310" spans="1:83" ht="11.25" customHeight="1" x14ac:dyDescent="0.2">
      <c r="A1310" s="126" t="s">
        <v>6439</v>
      </c>
      <c r="B1310" s="20">
        <v>136</v>
      </c>
      <c r="C1310" s="20" t="str">
        <f>VLOOKUP(File2Modul(A1310),ModulVerantwortung,2,FALSE)</f>
        <v>winkho06</v>
      </c>
      <c r="D1310" s="20"/>
      <c r="E1310" s="109" t="s">
        <v>4424</v>
      </c>
      <c r="F1310" s="126">
        <v>7</v>
      </c>
      <c r="G1310" s="126">
        <v>2</v>
      </c>
      <c r="H1310" s="126">
        <v>0</v>
      </c>
      <c r="I1310" s="126">
        <v>30</v>
      </c>
      <c r="J1310" s="126">
        <v>1</v>
      </c>
      <c r="K1310" s="126">
        <v>2</v>
      </c>
      <c r="L1310" s="126">
        <v>7</v>
      </c>
      <c r="M1310" s="143" t="s">
        <v>4425</v>
      </c>
      <c r="N1310" s="126">
        <v>29</v>
      </c>
      <c r="O1310" s="126"/>
      <c r="Q1310" s="126">
        <v>0</v>
      </c>
      <c r="R1310" s="126"/>
      <c r="S1310" s="126"/>
      <c r="T1310" s="126"/>
      <c r="U1310" s="126">
        <v>41</v>
      </c>
      <c r="V1310" s="126" t="s">
        <v>4061</v>
      </c>
      <c r="W1310" s="126">
        <v>20</v>
      </c>
      <c r="X1310" s="126">
        <v>27</v>
      </c>
      <c r="Y1310" s="126">
        <v>131</v>
      </c>
      <c r="Z1310" s="126">
        <v>0</v>
      </c>
      <c r="AA1310" s="126">
        <v>0</v>
      </c>
      <c r="AB1310" s="126">
        <v>0</v>
      </c>
      <c r="AC1310" s="126">
        <v>0</v>
      </c>
      <c r="AD1310" s="126">
        <v>0</v>
      </c>
      <c r="AE1310" s="126">
        <v>8</v>
      </c>
      <c r="AF1310" s="126">
        <v>0.73</v>
      </c>
      <c r="AG1310" s="126">
        <v>1</v>
      </c>
      <c r="AH1310" s="126">
        <v>2</v>
      </c>
      <c r="AI1310" s="126">
        <v>1</v>
      </c>
      <c r="AJ1310" s="126"/>
      <c r="AK1310" s="126"/>
      <c r="AL1310" s="126"/>
      <c r="AM1310" s="126"/>
      <c r="AN1310" s="126"/>
      <c r="AO1310" s="126"/>
      <c r="AP1310" s="126"/>
      <c r="AQ1310" s="126"/>
      <c r="AR1310" s="126"/>
      <c r="AS1310" s="126"/>
      <c r="AT1310" s="126"/>
      <c r="AU1310" s="126"/>
      <c r="AV1310" s="126"/>
      <c r="AW1310" s="126"/>
      <c r="AX1310" s="126"/>
      <c r="AY1310" s="126"/>
      <c r="AZ1310" s="126"/>
      <c r="BA1310" s="126"/>
      <c r="BB1310" s="126"/>
      <c r="BC1310" s="126"/>
      <c r="BD1310" s="126"/>
      <c r="BE1310" s="126"/>
      <c r="BF1310" s="126"/>
      <c r="BG1310" s="126"/>
      <c r="BH1310" s="126"/>
      <c r="BI1310" s="126"/>
      <c r="BJ1310" s="126"/>
      <c r="BK1310" s="126"/>
      <c r="BL1310" s="126"/>
      <c r="BM1310" s="126"/>
      <c r="BN1310" s="126"/>
      <c r="BO1310" s="126"/>
      <c r="BP1310" s="126"/>
      <c r="BQ1310" s="126"/>
      <c r="BR1310" s="126">
        <v>8</v>
      </c>
      <c r="BS1310" s="126">
        <v>11</v>
      </c>
      <c r="BT1310" s="126">
        <v>13</v>
      </c>
      <c r="BU1310" s="126"/>
      <c r="BV1310" s="126">
        <v>46</v>
      </c>
      <c r="BW1310" s="126">
        <v>35</v>
      </c>
      <c r="BX1310" s="126">
        <v>1</v>
      </c>
      <c r="BY1310" s="126">
        <v>0</v>
      </c>
      <c r="BZ1310" s="126">
        <v>255</v>
      </c>
      <c r="CA1310" s="126">
        <v>135</v>
      </c>
      <c r="CB1310" s="126"/>
      <c r="CC1310" s="126"/>
      <c r="CD1310" s="126"/>
      <c r="CE1310" s="126"/>
    </row>
    <row r="1311" spans="1:83" ht="11.25" customHeight="1" x14ac:dyDescent="0.2">
      <c r="A1311" s="126" t="s">
        <v>6439</v>
      </c>
      <c r="B1311" s="20">
        <v>282</v>
      </c>
      <c r="C1311" s="20" t="str">
        <f>VLOOKUP(File2Modul(A1311),ModulVerantwortung,2,FALSE)</f>
        <v>winkho06</v>
      </c>
      <c r="D1311" s="20"/>
      <c r="E1311" s="109" t="s">
        <v>4426</v>
      </c>
      <c r="F1311" s="126">
        <v>3</v>
      </c>
      <c r="G1311" s="126">
        <v>1</v>
      </c>
      <c r="H1311" s="126">
        <v>0</v>
      </c>
      <c r="I1311" s="126">
        <v>3</v>
      </c>
      <c r="J1311" s="126">
        <v>1</v>
      </c>
      <c r="K1311" s="126">
        <v>1</v>
      </c>
      <c r="L1311" s="126">
        <v>0</v>
      </c>
      <c r="M1311" s="143"/>
      <c r="N1311" s="126">
        <v>7</v>
      </c>
      <c r="O1311" s="126"/>
      <c r="Q1311" s="126">
        <v>0</v>
      </c>
      <c r="R1311" s="126"/>
      <c r="S1311" s="126"/>
      <c r="T1311" s="126"/>
      <c r="U1311" s="126">
        <v>11</v>
      </c>
      <c r="V1311" s="126" t="s">
        <v>3516</v>
      </c>
      <c r="W1311" s="126">
        <v>0</v>
      </c>
      <c r="X1311" s="126">
        <v>3</v>
      </c>
      <c r="Y1311" s="126">
        <v>25</v>
      </c>
      <c r="Z1311" s="126">
        <v>0</v>
      </c>
      <c r="AA1311" s="126">
        <v>0</v>
      </c>
      <c r="AB1311" s="126">
        <v>0</v>
      </c>
      <c r="AC1311" s="126">
        <v>0</v>
      </c>
      <c r="AD1311" s="126">
        <v>0</v>
      </c>
      <c r="AE1311" s="126">
        <v>1</v>
      </c>
      <c r="AF1311" s="126">
        <v>0.27</v>
      </c>
      <c r="AG1311" s="126">
        <v>0</v>
      </c>
      <c r="AH1311" s="126">
        <v>0</v>
      </c>
      <c r="AI1311" s="126">
        <v>1</v>
      </c>
      <c r="AJ1311" s="126"/>
      <c r="AK1311" s="126"/>
      <c r="AL1311" s="126"/>
      <c r="AM1311" s="126"/>
      <c r="AN1311" s="126"/>
      <c r="AO1311" s="126"/>
      <c r="AP1311" s="126"/>
      <c r="AQ1311" s="126"/>
      <c r="AR1311" s="126"/>
      <c r="AS1311" s="126"/>
      <c r="AT1311" s="126"/>
      <c r="AU1311" s="126"/>
      <c r="AV1311" s="126"/>
      <c r="AW1311" s="126"/>
      <c r="AX1311" s="126"/>
      <c r="AY1311" s="126"/>
      <c r="AZ1311" s="126"/>
      <c r="BA1311" s="126"/>
      <c r="BB1311" s="126"/>
      <c r="BC1311" s="126"/>
      <c r="BD1311" s="126"/>
      <c r="BE1311" s="126"/>
      <c r="BF1311" s="126"/>
      <c r="BG1311" s="126"/>
      <c r="BH1311" s="126"/>
      <c r="BI1311" s="126"/>
      <c r="BJ1311" s="126"/>
      <c r="BK1311" s="126"/>
      <c r="BL1311" s="126"/>
      <c r="BM1311" s="126"/>
      <c r="BN1311" s="126"/>
      <c r="BO1311" s="126"/>
      <c r="BP1311" s="126"/>
      <c r="BQ1311" s="126"/>
      <c r="BR1311" s="126">
        <v>3</v>
      </c>
      <c r="BS1311" s="126">
        <v>6</v>
      </c>
      <c r="BT1311" s="126">
        <v>7</v>
      </c>
      <c r="BU1311" s="126"/>
      <c r="BV1311" s="126">
        <v>15</v>
      </c>
      <c r="BW1311" s="126">
        <v>8</v>
      </c>
      <c r="BX1311" s="126">
        <v>1</v>
      </c>
      <c r="BY1311" s="126">
        <v>0</v>
      </c>
      <c r="BZ1311" s="126">
        <v>39</v>
      </c>
      <c r="CA1311" s="126">
        <v>13</v>
      </c>
      <c r="CB1311" s="126"/>
      <c r="CC1311" s="126"/>
      <c r="CD1311" s="126"/>
      <c r="CE1311" s="126"/>
    </row>
    <row r="1312" spans="1:83" ht="11.25" customHeight="1" x14ac:dyDescent="0.2">
      <c r="A1312" s="126" t="s">
        <v>6439</v>
      </c>
      <c r="B1312" s="20">
        <v>321</v>
      </c>
      <c r="C1312" s="20" t="str">
        <f>VLOOKUP(File2Modul(A1312),ModulVerantwortung,2,FALSE)</f>
        <v>winkho06</v>
      </c>
      <c r="D1312" s="20"/>
      <c r="E1312" s="109" t="s">
        <v>4427</v>
      </c>
      <c r="F1312" s="126">
        <v>1</v>
      </c>
      <c r="G1312" s="126">
        <v>0</v>
      </c>
      <c r="H1312" s="126">
        <v>0</v>
      </c>
      <c r="I1312" s="126">
        <v>1</v>
      </c>
      <c r="J1312" s="126">
        <v>1</v>
      </c>
      <c r="K1312" s="126">
        <v>1</v>
      </c>
      <c r="L1312" s="126">
        <v>1</v>
      </c>
      <c r="M1312" s="143" t="s">
        <v>4428</v>
      </c>
      <c r="N1312" s="126">
        <v>4</v>
      </c>
      <c r="O1312" s="126"/>
      <c r="Q1312" s="126">
        <v>0</v>
      </c>
      <c r="R1312" s="126"/>
      <c r="S1312" s="126"/>
      <c r="T1312" s="126"/>
      <c r="U1312" s="126">
        <v>4</v>
      </c>
      <c r="V1312" s="126" t="s">
        <v>3507</v>
      </c>
      <c r="W1312" s="126">
        <v>1</v>
      </c>
      <c r="X1312" s="126">
        <v>2</v>
      </c>
      <c r="Y1312" s="126">
        <v>6</v>
      </c>
      <c r="Z1312" s="126">
        <v>0</v>
      </c>
      <c r="AA1312" s="126">
        <v>0</v>
      </c>
      <c r="AB1312" s="126">
        <v>0</v>
      </c>
      <c r="AC1312" s="126">
        <v>0</v>
      </c>
      <c r="AD1312" s="126">
        <v>0</v>
      </c>
      <c r="AE1312" s="126">
        <v>0</v>
      </c>
      <c r="AF1312" s="126">
        <v>0.25</v>
      </c>
      <c r="AG1312" s="126">
        <v>0</v>
      </c>
      <c r="AH1312" s="126">
        <v>0</v>
      </c>
      <c r="AI1312" s="126">
        <v>1</v>
      </c>
      <c r="AJ1312" s="126"/>
      <c r="AK1312" s="126"/>
      <c r="AL1312" s="126"/>
      <c r="AM1312" s="126"/>
      <c r="AN1312" s="126"/>
      <c r="AO1312" s="126"/>
      <c r="AP1312" s="126"/>
      <c r="AQ1312" s="126"/>
      <c r="AR1312" s="126"/>
      <c r="AS1312" s="126"/>
      <c r="AT1312" s="126"/>
      <c r="AU1312" s="126"/>
      <c r="AV1312" s="126"/>
      <c r="AW1312" s="126"/>
      <c r="AX1312" s="126"/>
      <c r="AY1312" s="126"/>
      <c r="AZ1312" s="126"/>
      <c r="BA1312" s="126"/>
      <c r="BB1312" s="126"/>
      <c r="BC1312" s="126"/>
      <c r="BD1312" s="126"/>
      <c r="BE1312" s="126"/>
      <c r="BF1312" s="126"/>
      <c r="BG1312" s="126"/>
      <c r="BH1312" s="126"/>
      <c r="BI1312" s="126"/>
      <c r="BJ1312" s="126"/>
      <c r="BK1312" s="126"/>
      <c r="BL1312" s="126"/>
      <c r="BM1312" s="126"/>
      <c r="BN1312" s="126"/>
      <c r="BO1312" s="126"/>
      <c r="BP1312" s="126"/>
      <c r="BQ1312" s="126"/>
      <c r="BR1312" s="126">
        <v>7</v>
      </c>
      <c r="BS1312" s="126">
        <v>7</v>
      </c>
      <c r="BT1312" s="126">
        <v>7</v>
      </c>
      <c r="BU1312" s="126"/>
      <c r="BV1312" s="126">
        <v>4</v>
      </c>
      <c r="BW1312" s="126">
        <v>4</v>
      </c>
      <c r="BX1312" s="126">
        <v>1</v>
      </c>
      <c r="BY1312" s="126">
        <v>0</v>
      </c>
      <c r="BZ1312" s="126">
        <v>20</v>
      </c>
      <c r="CA1312" s="126">
        <v>11</v>
      </c>
      <c r="CB1312" s="126"/>
      <c r="CC1312" s="126"/>
      <c r="CD1312" s="126"/>
      <c r="CE1312" s="126"/>
    </row>
    <row r="1313" spans="1:83" ht="11.25" customHeight="1" x14ac:dyDescent="0.2">
      <c r="A1313" s="126" t="s">
        <v>6439</v>
      </c>
      <c r="B1313" s="20">
        <v>352</v>
      </c>
      <c r="C1313" s="20" t="str">
        <f>VLOOKUP(File2Modul(A1313),ModulVerantwortung,2,FALSE)</f>
        <v>winkho06</v>
      </c>
      <c r="D1313" s="20"/>
      <c r="E1313" s="109" t="s">
        <v>4429</v>
      </c>
      <c r="F1313" s="126">
        <v>1</v>
      </c>
      <c r="G1313" s="126">
        <v>0</v>
      </c>
      <c r="H1313" s="126">
        <v>0</v>
      </c>
      <c r="I1313" s="126">
        <v>1</v>
      </c>
      <c r="J1313" s="126">
        <v>1</v>
      </c>
      <c r="K1313" s="126">
        <v>1</v>
      </c>
      <c r="L1313" s="126">
        <v>2</v>
      </c>
      <c r="M1313" s="143" t="s">
        <v>4430</v>
      </c>
      <c r="N1313" s="126">
        <v>3</v>
      </c>
      <c r="O1313" s="126"/>
      <c r="Q1313" s="126">
        <v>0</v>
      </c>
      <c r="R1313" s="126"/>
      <c r="S1313" s="126"/>
      <c r="T1313" s="126"/>
      <c r="U1313" s="126">
        <v>3</v>
      </c>
      <c r="V1313" s="126" t="s">
        <v>3507</v>
      </c>
      <c r="W1313" s="126">
        <v>2</v>
      </c>
      <c r="X1313" s="126">
        <v>3</v>
      </c>
      <c r="Y1313" s="126">
        <v>10</v>
      </c>
      <c r="Z1313" s="126">
        <v>0</v>
      </c>
      <c r="AA1313" s="126">
        <v>0</v>
      </c>
      <c r="AB1313" s="126">
        <v>0</v>
      </c>
      <c r="AC1313" s="126">
        <v>0</v>
      </c>
      <c r="AD1313" s="126">
        <v>0</v>
      </c>
      <c r="AE1313" s="126">
        <v>1</v>
      </c>
      <c r="AF1313" s="126">
        <v>0.33</v>
      </c>
      <c r="AG1313" s="126">
        <v>0</v>
      </c>
      <c r="AH1313" s="126">
        <v>0</v>
      </c>
      <c r="AI1313" s="126">
        <v>1</v>
      </c>
      <c r="AJ1313" s="126"/>
      <c r="AK1313" s="126"/>
      <c r="AL1313" s="126"/>
      <c r="AM1313" s="126"/>
      <c r="AN1313" s="126"/>
      <c r="AO1313" s="126"/>
      <c r="AP1313" s="126"/>
      <c r="AQ1313" s="126"/>
      <c r="AR1313" s="126"/>
      <c r="AS1313" s="126"/>
      <c r="AT1313" s="126"/>
      <c r="AU1313" s="126"/>
      <c r="AV1313" s="126"/>
      <c r="AW1313" s="126"/>
      <c r="AX1313" s="126"/>
      <c r="AY1313" s="126"/>
      <c r="AZ1313" s="126"/>
      <c r="BA1313" s="126"/>
      <c r="BB1313" s="126"/>
      <c r="BC1313" s="126"/>
      <c r="BD1313" s="126"/>
      <c r="BE1313" s="126"/>
      <c r="BF1313" s="126"/>
      <c r="BG1313" s="126"/>
      <c r="BH1313" s="126"/>
      <c r="BI1313" s="126"/>
      <c r="BJ1313" s="126"/>
      <c r="BK1313" s="126"/>
      <c r="BL1313" s="126"/>
      <c r="BM1313" s="126"/>
      <c r="BN1313" s="126"/>
      <c r="BO1313" s="126"/>
      <c r="BP1313" s="126"/>
      <c r="BQ1313" s="126"/>
      <c r="BR1313" s="126">
        <v>6</v>
      </c>
      <c r="BS1313" s="126">
        <v>6</v>
      </c>
      <c r="BT1313" s="126">
        <v>8</v>
      </c>
      <c r="BU1313" s="126"/>
      <c r="BV1313" s="126">
        <v>4</v>
      </c>
      <c r="BW1313" s="126">
        <v>4</v>
      </c>
      <c r="BX1313" s="126">
        <v>1</v>
      </c>
      <c r="BY1313" s="126">
        <v>0</v>
      </c>
      <c r="BZ1313" s="126">
        <v>16</v>
      </c>
      <c r="CA1313" s="126">
        <v>10</v>
      </c>
      <c r="CB1313" s="126"/>
      <c r="CC1313" s="126"/>
      <c r="CD1313" s="126"/>
      <c r="CE1313" s="126"/>
    </row>
    <row r="1314" spans="1:83" ht="11.25" customHeight="1" x14ac:dyDescent="0.2">
      <c r="A1314" s="126" t="s">
        <v>6439</v>
      </c>
      <c r="B1314" s="20">
        <v>390</v>
      </c>
      <c r="C1314" s="20" t="str">
        <f>VLOOKUP(File2Modul(A1314),ModulVerantwortung,2,FALSE)</f>
        <v>winkho06</v>
      </c>
      <c r="D1314" s="20"/>
      <c r="E1314" s="109" t="s">
        <v>4431</v>
      </c>
      <c r="F1314" s="126">
        <v>1</v>
      </c>
      <c r="G1314" s="126">
        <v>0</v>
      </c>
      <c r="H1314" s="126">
        <v>0</v>
      </c>
      <c r="I1314" s="126">
        <v>1</v>
      </c>
      <c r="J1314" s="126">
        <v>1</v>
      </c>
      <c r="K1314" s="126">
        <v>0</v>
      </c>
      <c r="L1314" s="126">
        <v>1</v>
      </c>
      <c r="M1314" s="143" t="s">
        <v>4432</v>
      </c>
      <c r="N1314" s="126">
        <v>1</v>
      </c>
      <c r="O1314" s="126"/>
      <c r="Q1314" s="126">
        <v>0</v>
      </c>
      <c r="R1314" s="126"/>
      <c r="S1314" s="126"/>
      <c r="T1314" s="126"/>
      <c r="U1314" s="126">
        <v>1</v>
      </c>
      <c r="V1314" s="126" t="s">
        <v>3507</v>
      </c>
      <c r="W1314" s="126">
        <v>1</v>
      </c>
      <c r="X1314" s="126">
        <v>2</v>
      </c>
      <c r="Y1314" s="126">
        <v>1</v>
      </c>
      <c r="Z1314" s="126">
        <v>0</v>
      </c>
      <c r="AA1314" s="126">
        <v>0</v>
      </c>
      <c r="AB1314" s="126">
        <v>0</v>
      </c>
      <c r="AC1314" s="126">
        <v>0</v>
      </c>
      <c r="AD1314" s="126">
        <v>0</v>
      </c>
      <c r="AE1314" s="126">
        <v>0</v>
      </c>
      <c r="AF1314" s="126">
        <v>1</v>
      </c>
      <c r="AG1314" s="126">
        <v>0</v>
      </c>
      <c r="AH1314" s="126">
        <v>0</v>
      </c>
      <c r="AI1314" s="126">
        <v>1</v>
      </c>
      <c r="AJ1314" s="126"/>
      <c r="AK1314" s="126"/>
      <c r="AL1314" s="126"/>
      <c r="AM1314" s="126"/>
      <c r="AN1314" s="126"/>
      <c r="AO1314" s="126"/>
      <c r="AP1314" s="126"/>
      <c r="AQ1314" s="126"/>
      <c r="AR1314" s="126"/>
      <c r="AS1314" s="126"/>
      <c r="AT1314" s="126"/>
      <c r="AU1314" s="126"/>
      <c r="AV1314" s="126"/>
      <c r="AW1314" s="126"/>
      <c r="AX1314" s="126"/>
      <c r="AY1314" s="126"/>
      <c r="AZ1314" s="126"/>
      <c r="BA1314" s="126"/>
      <c r="BB1314" s="126"/>
      <c r="BC1314" s="126"/>
      <c r="BD1314" s="126"/>
      <c r="BE1314" s="126"/>
      <c r="BF1314" s="126"/>
      <c r="BG1314" s="126"/>
      <c r="BH1314" s="126"/>
      <c r="BI1314" s="126"/>
      <c r="BJ1314" s="126"/>
      <c r="BK1314" s="126"/>
      <c r="BL1314" s="126"/>
      <c r="BM1314" s="126"/>
      <c r="BN1314" s="126"/>
      <c r="BO1314" s="126"/>
      <c r="BP1314" s="126"/>
      <c r="BQ1314" s="126"/>
      <c r="BR1314" s="126">
        <v>9</v>
      </c>
      <c r="BS1314" s="126">
        <v>9</v>
      </c>
      <c r="BT1314" s="126">
        <v>9</v>
      </c>
      <c r="BU1314" s="126"/>
      <c r="BV1314" s="126">
        <v>1</v>
      </c>
      <c r="BW1314" s="126">
        <v>1</v>
      </c>
      <c r="BX1314" s="126">
        <v>1</v>
      </c>
      <c r="BY1314" s="126">
        <v>0</v>
      </c>
      <c r="BZ1314" s="126">
        <v>8</v>
      </c>
      <c r="CA1314" s="126">
        <v>1</v>
      </c>
      <c r="CB1314" s="126"/>
      <c r="CC1314" s="126"/>
      <c r="CD1314" s="126"/>
      <c r="CE1314" s="126"/>
    </row>
    <row r="1315" spans="1:83" ht="11.25" customHeight="1" x14ac:dyDescent="0.2">
      <c r="A1315" s="126" t="s">
        <v>6439</v>
      </c>
      <c r="B1315" s="20">
        <v>404</v>
      </c>
      <c r="C1315" s="20" t="str">
        <f>VLOOKUP(File2Modul(A1315),ModulVerantwortung,2,FALSE)</f>
        <v>winkho06</v>
      </c>
      <c r="D1315" s="20"/>
      <c r="E1315" s="109" t="s">
        <v>4433</v>
      </c>
      <c r="F1315" s="126">
        <v>1</v>
      </c>
      <c r="G1315" s="126">
        <v>0</v>
      </c>
      <c r="H1315" s="126">
        <v>0</v>
      </c>
      <c r="I1315" s="126">
        <v>1</v>
      </c>
      <c r="J1315" s="126">
        <v>0</v>
      </c>
      <c r="K1315" s="126">
        <v>0</v>
      </c>
      <c r="L1315" s="126">
        <v>1</v>
      </c>
      <c r="M1315" s="143" t="s">
        <v>4434</v>
      </c>
      <c r="N1315" s="126">
        <v>1</v>
      </c>
      <c r="O1315" s="126"/>
      <c r="Q1315" s="126">
        <v>0</v>
      </c>
      <c r="R1315" s="126"/>
      <c r="S1315" s="126"/>
      <c r="T1315" s="126"/>
      <c r="U1315" s="126">
        <v>1</v>
      </c>
      <c r="V1315" s="126" t="s">
        <v>3507</v>
      </c>
      <c r="W1315" s="126">
        <v>1</v>
      </c>
      <c r="X1315" s="126">
        <v>2</v>
      </c>
      <c r="Y1315" s="126">
        <v>1</v>
      </c>
      <c r="Z1315" s="126">
        <v>0</v>
      </c>
      <c r="AA1315" s="126">
        <v>0</v>
      </c>
      <c r="AB1315" s="126">
        <v>0</v>
      </c>
      <c r="AC1315" s="126">
        <v>0</v>
      </c>
      <c r="AD1315" s="126">
        <v>0</v>
      </c>
      <c r="AE1315" s="126">
        <v>0</v>
      </c>
      <c r="AF1315" s="126">
        <v>1</v>
      </c>
      <c r="AG1315" s="126">
        <v>0</v>
      </c>
      <c r="AH1315" s="126">
        <v>0</v>
      </c>
      <c r="AI1315" s="126">
        <v>1</v>
      </c>
      <c r="AJ1315" s="126"/>
      <c r="AK1315" s="126"/>
      <c r="AL1315" s="126"/>
      <c r="AM1315" s="126"/>
      <c r="AN1315" s="126"/>
      <c r="AO1315" s="126"/>
      <c r="AP1315" s="126"/>
      <c r="AQ1315" s="126"/>
      <c r="AR1315" s="126"/>
      <c r="AS1315" s="126"/>
      <c r="AT1315" s="126"/>
      <c r="AU1315" s="126"/>
      <c r="AV1315" s="126"/>
      <c r="AW1315" s="126"/>
      <c r="AX1315" s="126"/>
      <c r="AY1315" s="126"/>
      <c r="AZ1315" s="126"/>
      <c r="BA1315" s="126"/>
      <c r="BB1315" s="126"/>
      <c r="BC1315" s="126"/>
      <c r="BD1315" s="126"/>
      <c r="BE1315" s="126"/>
      <c r="BF1315" s="126"/>
      <c r="BG1315" s="126"/>
      <c r="BH1315" s="126"/>
      <c r="BI1315" s="126"/>
      <c r="BJ1315" s="126"/>
      <c r="BK1315" s="126"/>
      <c r="BL1315" s="126"/>
      <c r="BM1315" s="126"/>
      <c r="BN1315" s="126"/>
      <c r="BO1315" s="126"/>
      <c r="BP1315" s="126"/>
      <c r="BQ1315" s="126"/>
      <c r="BR1315" s="126">
        <v>6</v>
      </c>
      <c r="BS1315" s="126">
        <v>6</v>
      </c>
      <c r="BT1315" s="126">
        <v>6</v>
      </c>
      <c r="BU1315" s="126"/>
      <c r="BV1315" s="126">
        <v>1</v>
      </c>
      <c r="BW1315" s="126">
        <v>1</v>
      </c>
      <c r="BX1315" s="126">
        <v>1</v>
      </c>
      <c r="BY1315" s="126">
        <v>0</v>
      </c>
      <c r="BZ1315" s="126">
        <v>5</v>
      </c>
      <c r="CA1315" s="126">
        <v>1</v>
      </c>
      <c r="CB1315" s="126"/>
      <c r="CC1315" s="126"/>
      <c r="CD1315" s="126"/>
      <c r="CE1315" s="126"/>
    </row>
    <row r="1316" spans="1:83" ht="11.25" customHeight="1" x14ac:dyDescent="0.2">
      <c r="A1316" s="126" t="s">
        <v>6439</v>
      </c>
      <c r="B1316" s="20">
        <v>418</v>
      </c>
      <c r="C1316" s="20" t="str">
        <f>VLOOKUP(File2Modul(A1316),ModulVerantwortung,2,FALSE)</f>
        <v>winkho06</v>
      </c>
      <c r="D1316" s="20"/>
      <c r="E1316" s="109" t="s">
        <v>4435</v>
      </c>
      <c r="F1316" s="126">
        <v>1</v>
      </c>
      <c r="G1316" s="126">
        <v>0</v>
      </c>
      <c r="H1316" s="126">
        <v>0</v>
      </c>
      <c r="I1316" s="126">
        <v>1</v>
      </c>
      <c r="J1316" s="126">
        <v>0</v>
      </c>
      <c r="K1316" s="126">
        <v>0</v>
      </c>
      <c r="L1316" s="126">
        <v>1</v>
      </c>
      <c r="M1316" s="143" t="s">
        <v>4436</v>
      </c>
      <c r="N1316" s="126">
        <v>1</v>
      </c>
      <c r="O1316" s="126"/>
      <c r="Q1316" s="126">
        <v>0</v>
      </c>
      <c r="R1316" s="126"/>
      <c r="S1316" s="126"/>
      <c r="T1316" s="126"/>
      <c r="U1316" s="126">
        <v>1</v>
      </c>
      <c r="V1316" s="126" t="s">
        <v>3507</v>
      </c>
      <c r="W1316" s="126">
        <v>1</v>
      </c>
      <c r="X1316" s="126">
        <v>2</v>
      </c>
      <c r="Y1316" s="126">
        <v>1</v>
      </c>
      <c r="Z1316" s="126">
        <v>0</v>
      </c>
      <c r="AA1316" s="126">
        <v>0</v>
      </c>
      <c r="AB1316" s="126">
        <v>0</v>
      </c>
      <c r="AC1316" s="126">
        <v>0</v>
      </c>
      <c r="AD1316" s="126">
        <v>0</v>
      </c>
      <c r="AE1316" s="126">
        <v>0</v>
      </c>
      <c r="AF1316" s="126">
        <v>1</v>
      </c>
      <c r="AG1316" s="126">
        <v>0</v>
      </c>
      <c r="AH1316" s="126">
        <v>0</v>
      </c>
      <c r="AI1316" s="126">
        <v>1</v>
      </c>
      <c r="AJ1316" s="126"/>
      <c r="AK1316" s="126"/>
      <c r="AL1316" s="126"/>
      <c r="AM1316" s="126"/>
      <c r="AN1316" s="126"/>
      <c r="AO1316" s="126"/>
      <c r="AP1316" s="126"/>
      <c r="AQ1316" s="126"/>
      <c r="AR1316" s="126"/>
      <c r="AS1316" s="126"/>
      <c r="AT1316" s="126"/>
      <c r="AU1316" s="126"/>
      <c r="AV1316" s="126"/>
      <c r="AW1316" s="126"/>
      <c r="AX1316" s="126"/>
      <c r="AY1316" s="126"/>
      <c r="AZ1316" s="126"/>
      <c r="BA1316" s="126"/>
      <c r="BB1316" s="126"/>
      <c r="BC1316" s="126"/>
      <c r="BD1316" s="126"/>
      <c r="BE1316" s="126"/>
      <c r="BF1316" s="126"/>
      <c r="BG1316" s="126"/>
      <c r="BH1316" s="126"/>
      <c r="BI1316" s="126"/>
      <c r="BJ1316" s="126"/>
      <c r="BK1316" s="126"/>
      <c r="BL1316" s="126"/>
      <c r="BM1316" s="126"/>
      <c r="BN1316" s="126"/>
      <c r="BO1316" s="126"/>
      <c r="BP1316" s="126"/>
      <c r="BQ1316" s="126"/>
      <c r="BR1316" s="126">
        <v>6</v>
      </c>
      <c r="BS1316" s="126">
        <v>6</v>
      </c>
      <c r="BT1316" s="126">
        <v>6</v>
      </c>
      <c r="BU1316" s="126"/>
      <c r="BV1316" s="126">
        <v>1</v>
      </c>
      <c r="BW1316" s="126">
        <v>1</v>
      </c>
      <c r="BX1316" s="126">
        <v>1</v>
      </c>
      <c r="BY1316" s="126">
        <v>0</v>
      </c>
      <c r="BZ1316" s="126">
        <v>5</v>
      </c>
      <c r="CA1316" s="126">
        <v>1</v>
      </c>
      <c r="CB1316" s="126"/>
      <c r="CC1316" s="126"/>
      <c r="CD1316" s="126"/>
      <c r="CE1316" s="126"/>
    </row>
    <row r="1317" spans="1:83" ht="11.25" customHeight="1" x14ac:dyDescent="0.2">
      <c r="A1317" s="126" t="s">
        <v>6439</v>
      </c>
      <c r="B1317" s="20">
        <v>437</v>
      </c>
      <c r="C1317" s="20" t="str">
        <f>VLOOKUP(File2Modul(A1317),ModulVerantwortung,2,FALSE)</f>
        <v>winkho06</v>
      </c>
      <c r="D1317" s="20"/>
      <c r="E1317" s="109" t="s">
        <v>4437</v>
      </c>
      <c r="F1317" s="126">
        <v>3</v>
      </c>
      <c r="G1317" s="126">
        <v>2</v>
      </c>
      <c r="H1317" s="126">
        <v>0</v>
      </c>
      <c r="I1317" s="126">
        <v>3</v>
      </c>
      <c r="J1317" s="126">
        <v>1</v>
      </c>
      <c r="K1317" s="126">
        <v>4</v>
      </c>
      <c r="L1317" s="126">
        <v>2</v>
      </c>
      <c r="M1317" s="143" t="s">
        <v>4438</v>
      </c>
      <c r="N1317" s="126">
        <v>9</v>
      </c>
      <c r="O1317" s="126"/>
      <c r="Q1317" s="126">
        <v>1</v>
      </c>
      <c r="R1317" s="126"/>
      <c r="S1317" s="126"/>
      <c r="T1317" s="126"/>
      <c r="U1317" s="126">
        <v>10</v>
      </c>
      <c r="V1317" s="126" t="s">
        <v>3904</v>
      </c>
      <c r="W1317" s="126">
        <v>3</v>
      </c>
      <c r="X1317" s="126">
        <v>6</v>
      </c>
      <c r="Y1317" s="126">
        <v>27</v>
      </c>
      <c r="Z1317" s="126">
        <v>0</v>
      </c>
      <c r="AA1317" s="126">
        <v>0</v>
      </c>
      <c r="AB1317" s="126">
        <v>0</v>
      </c>
      <c r="AC1317" s="126">
        <v>0</v>
      </c>
      <c r="AD1317" s="126">
        <v>0</v>
      </c>
      <c r="AE1317" s="126">
        <v>2</v>
      </c>
      <c r="AF1317" s="126">
        <v>0.3</v>
      </c>
      <c r="AG1317" s="126">
        <v>0</v>
      </c>
      <c r="AH1317" s="126">
        <v>1</v>
      </c>
      <c r="AI1317" s="126">
        <v>1</v>
      </c>
      <c r="AJ1317" s="126"/>
      <c r="AK1317" s="126"/>
      <c r="AL1317" s="126"/>
      <c r="AM1317" s="126"/>
      <c r="AN1317" s="126"/>
      <c r="AO1317" s="126"/>
      <c r="AP1317" s="126"/>
      <c r="AQ1317" s="126"/>
      <c r="AR1317" s="126"/>
      <c r="AS1317" s="126"/>
      <c r="AT1317" s="126"/>
      <c r="AU1317" s="126"/>
      <c r="AV1317" s="126"/>
      <c r="AW1317" s="126"/>
      <c r="AX1317" s="126"/>
      <c r="AY1317" s="126"/>
      <c r="AZ1317" s="126"/>
      <c r="BA1317" s="126"/>
      <c r="BB1317" s="126"/>
      <c r="BC1317" s="126"/>
      <c r="BD1317" s="126"/>
      <c r="BE1317" s="126"/>
      <c r="BF1317" s="126"/>
      <c r="BG1317" s="126"/>
      <c r="BH1317" s="126"/>
      <c r="BI1317" s="126"/>
      <c r="BJ1317" s="126"/>
      <c r="BK1317" s="126"/>
      <c r="BL1317" s="126"/>
      <c r="BM1317" s="126"/>
      <c r="BN1317" s="126"/>
      <c r="BO1317" s="126"/>
      <c r="BP1317" s="126"/>
      <c r="BQ1317" s="126"/>
      <c r="BR1317" s="126">
        <v>8</v>
      </c>
      <c r="BS1317" s="126">
        <v>10</v>
      </c>
      <c r="BT1317" s="126">
        <v>12</v>
      </c>
      <c r="BU1317" s="126"/>
      <c r="BV1317" s="126">
        <v>14</v>
      </c>
      <c r="BW1317" s="126">
        <v>11</v>
      </c>
      <c r="BX1317" s="126">
        <v>1</v>
      </c>
      <c r="BY1317" s="126">
        <v>0</v>
      </c>
      <c r="BZ1317" s="126">
        <v>81</v>
      </c>
      <c r="CA1317" s="126">
        <v>33</v>
      </c>
      <c r="CB1317" s="126"/>
      <c r="CC1317" s="126"/>
      <c r="CD1317" s="126"/>
      <c r="CE1317" s="126"/>
    </row>
    <row r="1318" spans="1:83" ht="11.25" customHeight="1" x14ac:dyDescent="0.2">
      <c r="A1318" s="126" t="s">
        <v>6439</v>
      </c>
      <c r="B1318" s="20">
        <v>482</v>
      </c>
      <c r="C1318" s="20" t="str">
        <f>VLOOKUP(File2Modul(A1318),ModulVerantwortung,2,FALSE)</f>
        <v>winkho06</v>
      </c>
      <c r="D1318" s="20"/>
      <c r="E1318" s="109" t="s">
        <v>4439</v>
      </c>
      <c r="F1318" s="126">
        <v>7</v>
      </c>
      <c r="G1318" s="126">
        <v>2</v>
      </c>
      <c r="H1318" s="126">
        <v>0</v>
      </c>
      <c r="I1318" s="126">
        <v>33</v>
      </c>
      <c r="J1318" s="126">
        <v>1</v>
      </c>
      <c r="K1318" s="126">
        <v>4</v>
      </c>
      <c r="L1318" s="126">
        <v>2</v>
      </c>
      <c r="M1318" s="143" t="s">
        <v>4440</v>
      </c>
      <c r="N1318" s="126">
        <v>25</v>
      </c>
      <c r="O1318" s="126"/>
      <c r="Q1318" s="126">
        <v>0</v>
      </c>
      <c r="R1318" s="126"/>
      <c r="S1318" s="126"/>
      <c r="T1318" s="126"/>
      <c r="U1318" s="126">
        <v>27</v>
      </c>
      <c r="V1318" s="126" t="s">
        <v>4441</v>
      </c>
      <c r="W1318" s="126">
        <v>8</v>
      </c>
      <c r="X1318" s="126">
        <v>15</v>
      </c>
      <c r="Y1318" s="126">
        <v>68</v>
      </c>
      <c r="Z1318" s="126">
        <v>0</v>
      </c>
      <c r="AA1318" s="126">
        <v>0</v>
      </c>
      <c r="AB1318" s="126">
        <v>0</v>
      </c>
      <c r="AC1318" s="126">
        <v>0</v>
      </c>
      <c r="AD1318" s="126">
        <v>0</v>
      </c>
      <c r="AE1318" s="126">
        <v>6</v>
      </c>
      <c r="AF1318" s="126">
        <v>1.22</v>
      </c>
      <c r="AG1318" s="126">
        <v>2</v>
      </c>
      <c r="AH1318" s="126">
        <v>1</v>
      </c>
      <c r="AI1318" s="126">
        <v>1</v>
      </c>
      <c r="AJ1318" s="126"/>
      <c r="AK1318" s="126"/>
      <c r="AL1318" s="126"/>
      <c r="AM1318" s="126"/>
      <c r="AN1318" s="126"/>
      <c r="AO1318" s="126"/>
      <c r="AP1318" s="126"/>
      <c r="AQ1318" s="126"/>
      <c r="AR1318" s="126"/>
      <c r="AS1318" s="126"/>
      <c r="AT1318" s="126"/>
      <c r="AU1318" s="126"/>
      <c r="AV1318" s="126"/>
      <c r="AW1318" s="126"/>
      <c r="AX1318" s="126"/>
      <c r="AY1318" s="126"/>
      <c r="AZ1318" s="126"/>
      <c r="BA1318" s="126"/>
      <c r="BB1318" s="126"/>
      <c r="BC1318" s="126"/>
      <c r="BD1318" s="126"/>
      <c r="BE1318" s="126"/>
      <c r="BF1318" s="126"/>
      <c r="BG1318" s="126"/>
      <c r="BH1318" s="126"/>
      <c r="BI1318" s="126"/>
      <c r="BJ1318" s="126"/>
      <c r="BK1318" s="126"/>
      <c r="BL1318" s="126"/>
      <c r="BM1318" s="126"/>
      <c r="BN1318" s="126"/>
      <c r="BO1318" s="126"/>
      <c r="BP1318" s="126"/>
      <c r="BQ1318" s="126"/>
      <c r="BR1318" s="126">
        <v>10</v>
      </c>
      <c r="BS1318" s="126">
        <v>12</v>
      </c>
      <c r="BT1318" s="126">
        <v>15</v>
      </c>
      <c r="BU1318" s="126"/>
      <c r="BV1318" s="126">
        <v>38</v>
      </c>
      <c r="BW1318" s="126">
        <v>31</v>
      </c>
      <c r="BX1318" s="126">
        <v>1</v>
      </c>
      <c r="BY1318" s="126">
        <v>0</v>
      </c>
      <c r="BZ1318" s="126">
        <v>255</v>
      </c>
      <c r="CA1318" s="126">
        <v>126</v>
      </c>
      <c r="CB1318" s="126"/>
      <c r="CC1318" s="126"/>
      <c r="CD1318" s="126"/>
      <c r="CE1318" s="126"/>
    </row>
    <row r="1319" spans="1:83" ht="11.25" customHeight="1" x14ac:dyDescent="0.2">
      <c r="A1319" s="126" t="s">
        <v>6439</v>
      </c>
      <c r="B1319" s="20">
        <v>566</v>
      </c>
      <c r="C1319" s="20" t="str">
        <f>VLOOKUP(File2Modul(A1319),ModulVerantwortung,2,FALSE)</f>
        <v>winkho06</v>
      </c>
      <c r="D1319" s="20"/>
      <c r="E1319" s="109" t="s">
        <v>4442</v>
      </c>
      <c r="F1319" s="126">
        <v>2</v>
      </c>
      <c r="G1319" s="126">
        <v>1</v>
      </c>
      <c r="H1319" s="126">
        <v>0</v>
      </c>
      <c r="I1319" s="126">
        <v>2</v>
      </c>
      <c r="J1319" s="126">
        <v>1</v>
      </c>
      <c r="K1319" s="126">
        <v>2</v>
      </c>
      <c r="L1319" s="126">
        <v>2</v>
      </c>
      <c r="M1319" s="143" t="s">
        <v>4443</v>
      </c>
      <c r="N1319" s="126">
        <v>9</v>
      </c>
      <c r="O1319" s="126"/>
      <c r="Q1319" s="126">
        <v>0</v>
      </c>
      <c r="R1319" s="126"/>
      <c r="S1319" s="126"/>
      <c r="T1319" s="126"/>
      <c r="U1319" s="126">
        <v>10</v>
      </c>
      <c r="V1319" s="126" t="s">
        <v>3513</v>
      </c>
      <c r="W1319" s="126">
        <v>3</v>
      </c>
      <c r="X1319" s="126">
        <v>5</v>
      </c>
      <c r="Y1319" s="126">
        <v>46</v>
      </c>
      <c r="Z1319" s="126">
        <v>0</v>
      </c>
      <c r="AA1319" s="126">
        <v>0</v>
      </c>
      <c r="AB1319" s="126">
        <v>0</v>
      </c>
      <c r="AC1319" s="126">
        <v>0</v>
      </c>
      <c r="AD1319" s="126">
        <v>0</v>
      </c>
      <c r="AE1319" s="126">
        <v>5</v>
      </c>
      <c r="AF1319" s="126">
        <v>0.2</v>
      </c>
      <c r="AG1319" s="126">
        <v>0</v>
      </c>
      <c r="AH1319" s="126">
        <v>0</v>
      </c>
      <c r="AI1319" s="126">
        <v>1</v>
      </c>
      <c r="AJ1319" s="126"/>
      <c r="AK1319" s="126"/>
      <c r="AL1319" s="126"/>
      <c r="AM1319" s="126"/>
      <c r="AN1319" s="126"/>
      <c r="AO1319" s="126"/>
      <c r="AP1319" s="126"/>
      <c r="AQ1319" s="126"/>
      <c r="AR1319" s="126"/>
      <c r="AS1319" s="126"/>
      <c r="AT1319" s="126"/>
      <c r="AU1319" s="126"/>
      <c r="AV1319" s="126"/>
      <c r="AW1319" s="126"/>
      <c r="AX1319" s="126"/>
      <c r="AY1319" s="126"/>
      <c r="AZ1319" s="126"/>
      <c r="BA1319" s="126"/>
      <c r="BB1319" s="126"/>
      <c r="BC1319" s="126"/>
      <c r="BD1319" s="126"/>
      <c r="BE1319" s="126"/>
      <c r="BF1319" s="126"/>
      <c r="BG1319" s="126"/>
      <c r="BH1319" s="126"/>
      <c r="BI1319" s="126"/>
      <c r="BJ1319" s="126"/>
      <c r="BK1319" s="126"/>
      <c r="BL1319" s="126"/>
      <c r="BM1319" s="126"/>
      <c r="BN1319" s="126"/>
      <c r="BO1319" s="126"/>
      <c r="BP1319" s="126"/>
      <c r="BQ1319" s="126"/>
      <c r="BR1319" s="126">
        <v>6</v>
      </c>
      <c r="BS1319" s="126">
        <v>7</v>
      </c>
      <c r="BT1319" s="126">
        <v>11</v>
      </c>
      <c r="BU1319" s="126"/>
      <c r="BV1319" s="126">
        <v>16</v>
      </c>
      <c r="BW1319" s="126">
        <v>14</v>
      </c>
      <c r="BX1319" s="126">
        <v>1</v>
      </c>
      <c r="BY1319" s="126">
        <v>0</v>
      </c>
      <c r="BZ1319" s="126">
        <v>67</v>
      </c>
      <c r="CA1319" s="126">
        <v>35</v>
      </c>
      <c r="CB1319" s="126"/>
      <c r="CC1319" s="126"/>
      <c r="CD1319" s="126"/>
      <c r="CE1319" s="126"/>
    </row>
    <row r="1320" spans="1:83" ht="11.25" customHeight="1" x14ac:dyDescent="0.2">
      <c r="A1320" s="126" t="s">
        <v>6439</v>
      </c>
      <c r="B1320" s="20">
        <v>629</v>
      </c>
      <c r="C1320" s="20" t="str">
        <f>VLOOKUP(File2Modul(A1320),ModulVerantwortung,2,FALSE)</f>
        <v>winkho06</v>
      </c>
      <c r="D1320" s="20"/>
      <c r="E1320" s="109" t="s">
        <v>4444</v>
      </c>
      <c r="F1320" s="126">
        <v>1</v>
      </c>
      <c r="G1320" s="126">
        <v>0</v>
      </c>
      <c r="H1320" s="126">
        <v>0</v>
      </c>
      <c r="I1320" s="126">
        <v>1</v>
      </c>
      <c r="J1320" s="126">
        <v>1</v>
      </c>
      <c r="K1320" s="126">
        <v>3</v>
      </c>
      <c r="L1320" s="126">
        <v>1</v>
      </c>
      <c r="M1320" s="143" t="s">
        <v>4445</v>
      </c>
      <c r="N1320" s="126">
        <v>1</v>
      </c>
      <c r="O1320" s="126"/>
      <c r="Q1320" s="126">
        <v>0</v>
      </c>
      <c r="R1320" s="126"/>
      <c r="S1320" s="126"/>
      <c r="T1320" s="126"/>
      <c r="U1320" s="126">
        <v>1</v>
      </c>
      <c r="V1320" s="126" t="s">
        <v>3507</v>
      </c>
      <c r="W1320" s="126">
        <v>1</v>
      </c>
      <c r="X1320" s="126">
        <v>2</v>
      </c>
      <c r="Y1320" s="126">
        <v>1</v>
      </c>
      <c r="Z1320" s="126">
        <v>0</v>
      </c>
      <c r="AA1320" s="126">
        <v>0</v>
      </c>
      <c r="AB1320" s="126">
        <v>0</v>
      </c>
      <c r="AC1320" s="126">
        <v>0</v>
      </c>
      <c r="AD1320" s="126">
        <v>0</v>
      </c>
      <c r="AE1320" s="126">
        <v>0</v>
      </c>
      <c r="AF1320" s="126">
        <v>1</v>
      </c>
      <c r="AG1320" s="126">
        <v>0</v>
      </c>
      <c r="AH1320" s="126">
        <v>0</v>
      </c>
      <c r="AI1320" s="126">
        <v>1</v>
      </c>
      <c r="AJ1320" s="126"/>
      <c r="AK1320" s="126"/>
      <c r="AL1320" s="126"/>
      <c r="AM1320" s="126"/>
      <c r="AN1320" s="126"/>
      <c r="AO1320" s="126"/>
      <c r="AP1320" s="126"/>
      <c r="AQ1320" s="126"/>
      <c r="AR1320" s="126"/>
      <c r="AS1320" s="126"/>
      <c r="AT1320" s="126"/>
      <c r="AU1320" s="126"/>
      <c r="AV1320" s="126"/>
      <c r="AW1320" s="126"/>
      <c r="AX1320" s="126"/>
      <c r="AY1320" s="126"/>
      <c r="AZ1320" s="126"/>
      <c r="BA1320" s="126"/>
      <c r="BB1320" s="126"/>
      <c r="BC1320" s="126"/>
      <c r="BD1320" s="126"/>
      <c r="BE1320" s="126"/>
      <c r="BF1320" s="126"/>
      <c r="BG1320" s="126"/>
      <c r="BH1320" s="126"/>
      <c r="BI1320" s="126"/>
      <c r="BJ1320" s="126"/>
      <c r="BK1320" s="126"/>
      <c r="BL1320" s="126"/>
      <c r="BM1320" s="126"/>
      <c r="BN1320" s="126"/>
      <c r="BO1320" s="126"/>
      <c r="BP1320" s="126"/>
      <c r="BQ1320" s="126"/>
      <c r="BR1320" s="126">
        <v>14</v>
      </c>
      <c r="BS1320" s="126">
        <v>14</v>
      </c>
      <c r="BT1320" s="126">
        <v>14</v>
      </c>
      <c r="BU1320" s="126"/>
      <c r="BV1320" s="126">
        <v>1</v>
      </c>
      <c r="BW1320" s="126">
        <v>1</v>
      </c>
      <c r="BX1320" s="126">
        <v>1</v>
      </c>
      <c r="BY1320" s="126">
        <v>0</v>
      </c>
      <c r="BZ1320" s="126">
        <v>10</v>
      </c>
      <c r="CA1320" s="126">
        <v>4</v>
      </c>
      <c r="CB1320" s="126"/>
      <c r="CC1320" s="126"/>
      <c r="CD1320" s="126"/>
      <c r="CE1320" s="126"/>
    </row>
    <row r="1321" spans="1:83" ht="11.25" customHeight="1" x14ac:dyDescent="0.2">
      <c r="A1321" s="126" t="s">
        <v>6439</v>
      </c>
      <c r="B1321" s="20">
        <v>661</v>
      </c>
      <c r="C1321" s="20" t="str">
        <f>VLOOKUP(File2Modul(A1321),ModulVerantwortung,2,FALSE)</f>
        <v>winkho06</v>
      </c>
      <c r="D1321" s="20"/>
      <c r="E1321" s="109" t="s">
        <v>4446</v>
      </c>
      <c r="F1321" s="126">
        <v>1</v>
      </c>
      <c r="G1321" s="126">
        <v>0</v>
      </c>
      <c r="H1321" s="126">
        <v>0</v>
      </c>
      <c r="I1321" s="126">
        <v>1</v>
      </c>
      <c r="J1321" s="126">
        <v>1</v>
      </c>
      <c r="K1321" s="126">
        <v>3</v>
      </c>
      <c r="L1321" s="126">
        <v>1</v>
      </c>
      <c r="M1321" s="143" t="s">
        <v>4447</v>
      </c>
      <c r="N1321" s="126">
        <v>1</v>
      </c>
      <c r="O1321" s="126"/>
      <c r="Q1321" s="126">
        <v>0</v>
      </c>
      <c r="R1321" s="126"/>
      <c r="S1321" s="126"/>
      <c r="T1321" s="126"/>
      <c r="U1321" s="126">
        <v>1</v>
      </c>
      <c r="V1321" s="126" t="s">
        <v>3507</v>
      </c>
      <c r="W1321" s="126">
        <v>1</v>
      </c>
      <c r="X1321" s="126">
        <v>2</v>
      </c>
      <c r="Y1321" s="126">
        <v>1</v>
      </c>
      <c r="Z1321" s="126">
        <v>0</v>
      </c>
      <c r="AA1321" s="126">
        <v>0</v>
      </c>
      <c r="AB1321" s="126">
        <v>0</v>
      </c>
      <c r="AC1321" s="126">
        <v>0</v>
      </c>
      <c r="AD1321" s="126">
        <v>0</v>
      </c>
      <c r="AE1321" s="126">
        <v>0</v>
      </c>
      <c r="AF1321" s="126">
        <v>1</v>
      </c>
      <c r="AG1321" s="126">
        <v>0</v>
      </c>
      <c r="AH1321" s="126">
        <v>0</v>
      </c>
      <c r="AI1321" s="126">
        <v>1</v>
      </c>
      <c r="AJ1321" s="126"/>
      <c r="AK1321" s="126"/>
      <c r="AL1321" s="126"/>
      <c r="AM1321" s="126"/>
      <c r="AN1321" s="126"/>
      <c r="AO1321" s="126"/>
      <c r="AP1321" s="126"/>
      <c r="AQ1321" s="126"/>
      <c r="AR1321" s="126"/>
      <c r="AS1321" s="126"/>
      <c r="AT1321" s="126"/>
      <c r="AU1321" s="126"/>
      <c r="AV1321" s="126"/>
      <c r="AW1321" s="126"/>
      <c r="AX1321" s="126"/>
      <c r="AY1321" s="126"/>
      <c r="AZ1321" s="126"/>
      <c r="BA1321" s="126"/>
      <c r="BB1321" s="126"/>
      <c r="BC1321" s="126"/>
      <c r="BD1321" s="126"/>
      <c r="BE1321" s="126"/>
      <c r="BF1321" s="126"/>
      <c r="BG1321" s="126"/>
      <c r="BH1321" s="126"/>
      <c r="BI1321" s="126"/>
      <c r="BJ1321" s="126"/>
      <c r="BK1321" s="126"/>
      <c r="BL1321" s="126"/>
      <c r="BM1321" s="126"/>
      <c r="BN1321" s="126"/>
      <c r="BO1321" s="126"/>
      <c r="BP1321" s="126"/>
      <c r="BQ1321" s="126"/>
      <c r="BR1321" s="126">
        <v>14</v>
      </c>
      <c r="BS1321" s="126">
        <v>14</v>
      </c>
      <c r="BT1321" s="126">
        <v>14</v>
      </c>
      <c r="BU1321" s="126"/>
      <c r="BV1321" s="126">
        <v>1</v>
      </c>
      <c r="BW1321" s="126">
        <v>1</v>
      </c>
      <c r="BX1321" s="126">
        <v>1</v>
      </c>
      <c r="BY1321" s="126">
        <v>0</v>
      </c>
      <c r="BZ1321" s="126">
        <v>10</v>
      </c>
      <c r="CA1321" s="126">
        <v>4</v>
      </c>
      <c r="CB1321" s="126"/>
      <c r="CC1321" s="126"/>
      <c r="CD1321" s="126"/>
      <c r="CE1321" s="126"/>
    </row>
    <row r="1322" spans="1:83" ht="11.25" customHeight="1" x14ac:dyDescent="0.2">
      <c r="A1322" s="126" t="s">
        <v>6439</v>
      </c>
      <c r="B1322" s="20">
        <v>691</v>
      </c>
      <c r="C1322" s="20" t="str">
        <f>VLOOKUP(File2Modul(A1322),ModulVerantwortung,2,FALSE)</f>
        <v>winkho06</v>
      </c>
      <c r="D1322" s="20"/>
      <c r="E1322" s="109" t="s">
        <v>4448</v>
      </c>
      <c r="F1322" s="126">
        <v>1</v>
      </c>
      <c r="G1322" s="126">
        <v>0</v>
      </c>
      <c r="H1322" s="126">
        <v>0</v>
      </c>
      <c r="I1322" s="126">
        <v>1</v>
      </c>
      <c r="J1322" s="126">
        <v>1</v>
      </c>
      <c r="K1322" s="126">
        <v>2</v>
      </c>
      <c r="L1322" s="126">
        <v>1</v>
      </c>
      <c r="M1322" s="143" t="s">
        <v>4449</v>
      </c>
      <c r="N1322" s="126">
        <v>1</v>
      </c>
      <c r="O1322" s="126"/>
      <c r="Q1322" s="126">
        <v>0</v>
      </c>
      <c r="R1322" s="126"/>
      <c r="S1322" s="126"/>
      <c r="T1322" s="126"/>
      <c r="U1322" s="126">
        <v>1</v>
      </c>
      <c r="V1322" s="126" t="s">
        <v>3507</v>
      </c>
      <c r="W1322" s="126">
        <v>1</v>
      </c>
      <c r="X1322" s="126">
        <v>2</v>
      </c>
      <c r="Y1322" s="126">
        <v>1</v>
      </c>
      <c r="Z1322" s="126">
        <v>0</v>
      </c>
      <c r="AA1322" s="126">
        <v>0</v>
      </c>
      <c r="AB1322" s="126">
        <v>0</v>
      </c>
      <c r="AC1322" s="126">
        <v>0</v>
      </c>
      <c r="AD1322" s="126">
        <v>0</v>
      </c>
      <c r="AE1322" s="126">
        <v>0</v>
      </c>
      <c r="AF1322" s="126">
        <v>1</v>
      </c>
      <c r="AG1322" s="126">
        <v>0</v>
      </c>
      <c r="AH1322" s="126">
        <v>0</v>
      </c>
      <c r="AI1322" s="126">
        <v>1</v>
      </c>
      <c r="AJ1322" s="126"/>
      <c r="AK1322" s="126"/>
      <c r="AL1322" s="126"/>
      <c r="AM1322" s="126"/>
      <c r="AN1322" s="126"/>
      <c r="AO1322" s="126"/>
      <c r="AP1322" s="126"/>
      <c r="AQ1322" s="126"/>
      <c r="AR1322" s="126"/>
      <c r="AS1322" s="126"/>
      <c r="AT1322" s="126"/>
      <c r="AU1322" s="126"/>
      <c r="AV1322" s="126"/>
      <c r="AW1322" s="126"/>
      <c r="AX1322" s="126"/>
      <c r="AY1322" s="126"/>
      <c r="AZ1322" s="126"/>
      <c r="BA1322" s="126"/>
      <c r="BB1322" s="126"/>
      <c r="BC1322" s="126"/>
      <c r="BD1322" s="126"/>
      <c r="BE1322" s="126"/>
      <c r="BF1322" s="126"/>
      <c r="BG1322" s="126"/>
      <c r="BH1322" s="126"/>
      <c r="BI1322" s="126"/>
      <c r="BJ1322" s="126"/>
      <c r="BK1322" s="126"/>
      <c r="BL1322" s="126"/>
      <c r="BM1322" s="126"/>
      <c r="BN1322" s="126"/>
      <c r="BO1322" s="126"/>
      <c r="BP1322" s="126"/>
      <c r="BQ1322" s="126"/>
      <c r="BR1322" s="126">
        <v>12</v>
      </c>
      <c r="BS1322" s="126">
        <v>12</v>
      </c>
      <c r="BT1322" s="126">
        <v>12</v>
      </c>
      <c r="BU1322" s="126"/>
      <c r="BV1322" s="126">
        <v>1</v>
      </c>
      <c r="BW1322" s="126">
        <v>1</v>
      </c>
      <c r="BX1322" s="126">
        <v>1</v>
      </c>
      <c r="BY1322" s="126">
        <v>0</v>
      </c>
      <c r="BZ1322" s="126">
        <v>9</v>
      </c>
      <c r="CA1322" s="126">
        <v>3</v>
      </c>
      <c r="CB1322" s="126"/>
      <c r="CC1322" s="126"/>
      <c r="CD1322" s="126"/>
      <c r="CE1322" s="126"/>
    </row>
    <row r="1323" spans="1:83" ht="11.25" customHeight="1" x14ac:dyDescent="0.2">
      <c r="A1323" s="126" t="s">
        <v>6439</v>
      </c>
      <c r="B1323" s="20">
        <v>707</v>
      </c>
      <c r="C1323" s="20" t="str">
        <f>VLOOKUP(File2Modul(A1323),ModulVerantwortung,2,FALSE)</f>
        <v>winkho06</v>
      </c>
      <c r="D1323" s="20"/>
      <c r="E1323" s="109" t="s">
        <v>4450</v>
      </c>
      <c r="F1323" s="126">
        <v>2</v>
      </c>
      <c r="G1323" s="126">
        <v>1</v>
      </c>
      <c r="H1323" s="126">
        <v>0</v>
      </c>
      <c r="I1323" s="126">
        <v>2</v>
      </c>
      <c r="J1323" s="126">
        <v>1</v>
      </c>
      <c r="K1323" s="126">
        <v>0</v>
      </c>
      <c r="L1323" s="126">
        <v>1</v>
      </c>
      <c r="M1323" s="143" t="s">
        <v>4451</v>
      </c>
      <c r="N1323" s="126">
        <v>5</v>
      </c>
      <c r="O1323" s="126"/>
      <c r="Q1323" s="126">
        <v>0</v>
      </c>
      <c r="R1323" s="126"/>
      <c r="S1323" s="126"/>
      <c r="T1323" s="126"/>
      <c r="U1323" s="126">
        <v>5</v>
      </c>
      <c r="V1323" s="126" t="s">
        <v>3513</v>
      </c>
      <c r="W1323" s="126">
        <v>2</v>
      </c>
      <c r="X1323" s="126">
        <v>4</v>
      </c>
      <c r="Y1323" s="126">
        <v>15</v>
      </c>
      <c r="Z1323" s="126">
        <v>0</v>
      </c>
      <c r="AA1323" s="126">
        <v>0</v>
      </c>
      <c r="AB1323" s="126">
        <v>0</v>
      </c>
      <c r="AC1323" s="126">
        <v>0</v>
      </c>
      <c r="AD1323" s="126">
        <v>0</v>
      </c>
      <c r="AE1323" s="126">
        <v>2</v>
      </c>
      <c r="AF1323" s="126">
        <v>0.4</v>
      </c>
      <c r="AG1323" s="126">
        <v>0</v>
      </c>
      <c r="AH1323" s="126">
        <v>0</v>
      </c>
      <c r="AI1323" s="126">
        <v>1</v>
      </c>
      <c r="AJ1323" s="126"/>
      <c r="AK1323" s="126"/>
      <c r="AL1323" s="126"/>
      <c r="AM1323" s="126"/>
      <c r="AN1323" s="126"/>
      <c r="AO1323" s="126"/>
      <c r="AP1323" s="126"/>
      <c r="AQ1323" s="126"/>
      <c r="AR1323" s="126"/>
      <c r="AS1323" s="126"/>
      <c r="AT1323" s="126"/>
      <c r="AU1323" s="126"/>
      <c r="AV1323" s="126"/>
      <c r="AW1323" s="126"/>
      <c r="AX1323" s="126"/>
      <c r="AY1323" s="126"/>
      <c r="AZ1323" s="126"/>
      <c r="BA1323" s="126"/>
      <c r="BB1323" s="126"/>
      <c r="BC1323" s="126"/>
      <c r="BD1323" s="126"/>
      <c r="BE1323" s="126"/>
      <c r="BF1323" s="126"/>
      <c r="BG1323" s="126"/>
      <c r="BH1323" s="126"/>
      <c r="BI1323" s="126"/>
      <c r="BJ1323" s="126"/>
      <c r="BK1323" s="126"/>
      <c r="BL1323" s="126"/>
      <c r="BM1323" s="126"/>
      <c r="BN1323" s="126"/>
      <c r="BO1323" s="126"/>
      <c r="BP1323" s="126"/>
      <c r="BQ1323" s="126"/>
      <c r="BR1323" s="126">
        <v>4</v>
      </c>
      <c r="BS1323" s="126">
        <v>5</v>
      </c>
      <c r="BT1323" s="126">
        <v>7</v>
      </c>
      <c r="BU1323" s="126"/>
      <c r="BV1323" s="126">
        <v>8</v>
      </c>
      <c r="BW1323" s="126">
        <v>7</v>
      </c>
      <c r="BX1323" s="126">
        <v>1</v>
      </c>
      <c r="BY1323" s="126">
        <v>0</v>
      </c>
      <c r="BZ1323" s="126">
        <v>24</v>
      </c>
      <c r="CA1323" s="126">
        <v>14</v>
      </c>
      <c r="CB1323" s="126"/>
      <c r="CC1323" s="126"/>
      <c r="CD1323" s="126"/>
      <c r="CE1323" s="126"/>
    </row>
    <row r="1324" spans="1:83" ht="11.25" customHeight="1" x14ac:dyDescent="0.2">
      <c r="A1324" s="126" t="s">
        <v>6439</v>
      </c>
      <c r="B1324" s="20">
        <v>736</v>
      </c>
      <c r="C1324" s="20" t="str">
        <f>VLOOKUP(File2Modul(A1324),ModulVerantwortung,2,FALSE)</f>
        <v>winkho06</v>
      </c>
      <c r="D1324" s="20"/>
      <c r="E1324" s="109" t="s">
        <v>4452</v>
      </c>
      <c r="F1324" s="126">
        <v>2</v>
      </c>
      <c r="G1324" s="126">
        <v>1</v>
      </c>
      <c r="H1324" s="126">
        <v>0</v>
      </c>
      <c r="I1324" s="126">
        <v>2</v>
      </c>
      <c r="J1324" s="126">
        <v>1</v>
      </c>
      <c r="K1324" s="126">
        <v>0</v>
      </c>
      <c r="L1324" s="126">
        <v>1</v>
      </c>
      <c r="M1324" s="143" t="s">
        <v>4453</v>
      </c>
      <c r="N1324" s="126">
        <v>5</v>
      </c>
      <c r="O1324" s="126"/>
      <c r="Q1324" s="126">
        <v>0</v>
      </c>
      <c r="R1324" s="126"/>
      <c r="S1324" s="126"/>
      <c r="T1324" s="126"/>
      <c r="U1324" s="126">
        <v>5</v>
      </c>
      <c r="V1324" s="126" t="s">
        <v>3513</v>
      </c>
      <c r="W1324" s="126">
        <v>2</v>
      </c>
      <c r="X1324" s="126">
        <v>4</v>
      </c>
      <c r="Y1324" s="126">
        <v>15</v>
      </c>
      <c r="Z1324" s="126">
        <v>0</v>
      </c>
      <c r="AA1324" s="126">
        <v>0</v>
      </c>
      <c r="AB1324" s="126">
        <v>0</v>
      </c>
      <c r="AC1324" s="126">
        <v>0</v>
      </c>
      <c r="AD1324" s="126">
        <v>0</v>
      </c>
      <c r="AE1324" s="126">
        <v>2</v>
      </c>
      <c r="AF1324" s="126">
        <v>0.4</v>
      </c>
      <c r="AG1324" s="126">
        <v>0</v>
      </c>
      <c r="AH1324" s="126">
        <v>0</v>
      </c>
      <c r="AI1324" s="126">
        <v>1</v>
      </c>
      <c r="AJ1324" s="126"/>
      <c r="AK1324" s="126"/>
      <c r="AL1324" s="126"/>
      <c r="AM1324" s="126"/>
      <c r="AN1324" s="126"/>
      <c r="AO1324" s="126"/>
      <c r="AP1324" s="126"/>
      <c r="AQ1324" s="126"/>
      <c r="AR1324" s="126"/>
      <c r="AS1324" s="126"/>
      <c r="AT1324" s="126"/>
      <c r="AU1324" s="126"/>
      <c r="AV1324" s="126"/>
      <c r="AW1324" s="126"/>
      <c r="AX1324" s="126"/>
      <c r="AY1324" s="126"/>
      <c r="AZ1324" s="126"/>
      <c r="BA1324" s="126"/>
      <c r="BB1324" s="126"/>
      <c r="BC1324" s="126"/>
      <c r="BD1324" s="126"/>
      <c r="BE1324" s="126"/>
      <c r="BF1324" s="126"/>
      <c r="BG1324" s="126"/>
      <c r="BH1324" s="126"/>
      <c r="BI1324" s="126"/>
      <c r="BJ1324" s="126"/>
      <c r="BK1324" s="126"/>
      <c r="BL1324" s="126"/>
      <c r="BM1324" s="126"/>
      <c r="BN1324" s="126"/>
      <c r="BO1324" s="126"/>
      <c r="BP1324" s="126"/>
      <c r="BQ1324" s="126"/>
      <c r="BR1324" s="126">
        <v>4</v>
      </c>
      <c r="BS1324" s="126">
        <v>5</v>
      </c>
      <c r="BT1324" s="126">
        <v>7</v>
      </c>
      <c r="BU1324" s="126"/>
      <c r="BV1324" s="126">
        <v>8</v>
      </c>
      <c r="BW1324" s="126">
        <v>7</v>
      </c>
      <c r="BX1324" s="126">
        <v>1</v>
      </c>
      <c r="BY1324" s="126">
        <v>0</v>
      </c>
      <c r="BZ1324" s="126">
        <v>24</v>
      </c>
      <c r="CA1324" s="126">
        <v>14</v>
      </c>
      <c r="CB1324" s="126"/>
      <c r="CC1324" s="126"/>
      <c r="CD1324" s="126"/>
      <c r="CE1324" s="126"/>
    </row>
    <row r="1325" spans="1:83" ht="11.25" customHeight="1" x14ac:dyDescent="0.2">
      <c r="A1325" s="126" t="s">
        <v>6439</v>
      </c>
      <c r="B1325" s="20">
        <v>766</v>
      </c>
      <c r="C1325" s="20" t="str">
        <f>VLOOKUP(File2Modul(A1325),ModulVerantwortung,2,FALSE)</f>
        <v>winkho06</v>
      </c>
      <c r="D1325" s="20"/>
      <c r="E1325" s="109" t="s">
        <v>4454</v>
      </c>
      <c r="F1325" s="126">
        <v>2</v>
      </c>
      <c r="G1325" s="126">
        <v>1</v>
      </c>
      <c r="H1325" s="126">
        <v>0</v>
      </c>
      <c r="I1325" s="126">
        <v>2</v>
      </c>
      <c r="J1325" s="126">
        <v>1</v>
      </c>
      <c r="K1325" s="126">
        <v>1</v>
      </c>
      <c r="L1325" s="126">
        <v>1</v>
      </c>
      <c r="M1325" s="143" t="s">
        <v>4455</v>
      </c>
      <c r="N1325" s="126">
        <v>5</v>
      </c>
      <c r="O1325" s="126"/>
      <c r="Q1325" s="126">
        <v>0</v>
      </c>
      <c r="R1325" s="126"/>
      <c r="S1325" s="126"/>
      <c r="T1325" s="126"/>
      <c r="U1325" s="126">
        <v>5</v>
      </c>
      <c r="V1325" s="126" t="s">
        <v>3513</v>
      </c>
      <c r="W1325" s="126">
        <v>2</v>
      </c>
      <c r="X1325" s="126">
        <v>4</v>
      </c>
      <c r="Y1325" s="126">
        <v>15</v>
      </c>
      <c r="Z1325" s="126">
        <v>0</v>
      </c>
      <c r="AA1325" s="126">
        <v>0</v>
      </c>
      <c r="AB1325" s="126">
        <v>0</v>
      </c>
      <c r="AC1325" s="126">
        <v>0</v>
      </c>
      <c r="AD1325" s="126">
        <v>0</v>
      </c>
      <c r="AE1325" s="126">
        <v>2</v>
      </c>
      <c r="AF1325" s="126">
        <v>0.4</v>
      </c>
      <c r="AG1325" s="126">
        <v>0</v>
      </c>
      <c r="AH1325" s="126">
        <v>0</v>
      </c>
      <c r="AI1325" s="126">
        <v>1</v>
      </c>
      <c r="AJ1325" s="126"/>
      <c r="AK1325" s="126"/>
      <c r="AL1325" s="126"/>
      <c r="AM1325" s="126"/>
      <c r="AN1325" s="126"/>
      <c r="AO1325" s="126"/>
      <c r="AP1325" s="126"/>
      <c r="AQ1325" s="126"/>
      <c r="AR1325" s="126"/>
      <c r="AS1325" s="126"/>
      <c r="AT1325" s="126"/>
      <c r="AU1325" s="126"/>
      <c r="AV1325" s="126"/>
      <c r="AW1325" s="126"/>
      <c r="AX1325" s="126"/>
      <c r="AY1325" s="126"/>
      <c r="AZ1325" s="126"/>
      <c r="BA1325" s="126"/>
      <c r="BB1325" s="126"/>
      <c r="BC1325" s="126"/>
      <c r="BD1325" s="126"/>
      <c r="BE1325" s="126"/>
      <c r="BF1325" s="126"/>
      <c r="BG1325" s="126"/>
      <c r="BH1325" s="126"/>
      <c r="BI1325" s="126"/>
      <c r="BJ1325" s="126"/>
      <c r="BK1325" s="126"/>
      <c r="BL1325" s="126"/>
      <c r="BM1325" s="126"/>
      <c r="BN1325" s="126"/>
      <c r="BO1325" s="126"/>
      <c r="BP1325" s="126"/>
      <c r="BQ1325" s="126"/>
      <c r="BR1325" s="126">
        <v>6</v>
      </c>
      <c r="BS1325" s="126">
        <v>7</v>
      </c>
      <c r="BT1325" s="126">
        <v>10</v>
      </c>
      <c r="BU1325" s="126"/>
      <c r="BV1325" s="126">
        <v>8</v>
      </c>
      <c r="BW1325" s="126">
        <v>7</v>
      </c>
      <c r="BX1325" s="126">
        <v>1</v>
      </c>
      <c r="BY1325" s="126">
        <v>0</v>
      </c>
      <c r="BZ1325" s="126">
        <v>32</v>
      </c>
      <c r="CA1325" s="126">
        <v>18</v>
      </c>
      <c r="CB1325" s="126"/>
      <c r="CC1325" s="126"/>
      <c r="CD1325" s="126"/>
      <c r="CE1325" s="126"/>
    </row>
    <row r="1326" spans="1:83" ht="11.25" customHeight="1" x14ac:dyDescent="0.2">
      <c r="A1326" s="126" t="s">
        <v>6439</v>
      </c>
      <c r="B1326" s="20">
        <v>810</v>
      </c>
      <c r="C1326" s="20" t="str">
        <f>VLOOKUP(File2Modul(A1326),ModulVerantwortung,2,FALSE)</f>
        <v>winkho06</v>
      </c>
      <c r="D1326" s="20"/>
      <c r="E1326" s="109" t="s">
        <v>4456</v>
      </c>
      <c r="F1326" s="126">
        <v>2</v>
      </c>
      <c r="G1326" s="126">
        <v>1</v>
      </c>
      <c r="H1326" s="126">
        <v>0</v>
      </c>
      <c r="I1326" s="126">
        <v>2</v>
      </c>
      <c r="J1326" s="126">
        <v>1</v>
      </c>
      <c r="K1326" s="126">
        <v>2</v>
      </c>
      <c r="L1326" s="126">
        <v>1</v>
      </c>
      <c r="M1326" s="143" t="s">
        <v>4457</v>
      </c>
      <c r="N1326" s="126">
        <v>5</v>
      </c>
      <c r="O1326" s="126"/>
      <c r="Q1326" s="126">
        <v>0</v>
      </c>
      <c r="R1326" s="126"/>
      <c r="S1326" s="126"/>
      <c r="T1326" s="126"/>
      <c r="U1326" s="126">
        <v>5</v>
      </c>
      <c r="V1326" s="126" t="s">
        <v>3513</v>
      </c>
      <c r="W1326" s="126">
        <v>2</v>
      </c>
      <c r="X1326" s="126">
        <v>4</v>
      </c>
      <c r="Y1326" s="126">
        <v>10</v>
      </c>
      <c r="Z1326" s="126">
        <v>0</v>
      </c>
      <c r="AA1326" s="126">
        <v>0</v>
      </c>
      <c r="AB1326" s="126">
        <v>0</v>
      </c>
      <c r="AC1326" s="126">
        <v>0</v>
      </c>
      <c r="AD1326" s="126">
        <v>0</v>
      </c>
      <c r="AE1326" s="126">
        <v>2</v>
      </c>
      <c r="AF1326" s="126">
        <v>0.4</v>
      </c>
      <c r="AG1326" s="126">
        <v>0</v>
      </c>
      <c r="AH1326" s="126">
        <v>0</v>
      </c>
      <c r="AI1326" s="126">
        <v>1</v>
      </c>
      <c r="AJ1326" s="126"/>
      <c r="AK1326" s="126"/>
      <c r="AL1326" s="126"/>
      <c r="AM1326" s="126"/>
      <c r="AN1326" s="126"/>
      <c r="AO1326" s="126"/>
      <c r="AP1326" s="126"/>
      <c r="AQ1326" s="126"/>
      <c r="AR1326" s="126"/>
      <c r="AS1326" s="126"/>
      <c r="AT1326" s="126"/>
      <c r="AU1326" s="126"/>
      <c r="AV1326" s="126"/>
      <c r="AW1326" s="126"/>
      <c r="AX1326" s="126"/>
      <c r="AY1326" s="126"/>
      <c r="AZ1326" s="126"/>
      <c r="BA1326" s="126"/>
      <c r="BB1326" s="126"/>
      <c r="BC1326" s="126"/>
      <c r="BD1326" s="126"/>
      <c r="BE1326" s="126"/>
      <c r="BF1326" s="126"/>
      <c r="BG1326" s="126"/>
      <c r="BH1326" s="126"/>
      <c r="BI1326" s="126"/>
      <c r="BJ1326" s="126"/>
      <c r="BK1326" s="126"/>
      <c r="BL1326" s="126"/>
      <c r="BM1326" s="126"/>
      <c r="BN1326" s="126"/>
      <c r="BO1326" s="126"/>
      <c r="BP1326" s="126"/>
      <c r="BQ1326" s="126"/>
      <c r="BR1326" s="126">
        <v>6</v>
      </c>
      <c r="BS1326" s="126">
        <v>6</v>
      </c>
      <c r="BT1326" s="126">
        <v>9</v>
      </c>
      <c r="BU1326" s="126"/>
      <c r="BV1326" s="126">
        <v>8</v>
      </c>
      <c r="BW1326" s="126">
        <v>7</v>
      </c>
      <c r="BX1326" s="126">
        <v>1</v>
      </c>
      <c r="BY1326" s="126">
        <v>0</v>
      </c>
      <c r="BZ1326" s="126">
        <v>28</v>
      </c>
      <c r="CA1326" s="126">
        <v>20</v>
      </c>
      <c r="CB1326" s="126"/>
      <c r="CC1326" s="126"/>
      <c r="CD1326" s="126"/>
      <c r="CE1326" s="126"/>
    </row>
    <row r="1327" spans="1:83" ht="11.25" customHeight="1" x14ac:dyDescent="0.2">
      <c r="A1327" s="126" t="s">
        <v>6439</v>
      </c>
      <c r="B1327" s="20">
        <v>834</v>
      </c>
      <c r="C1327" s="20" t="str">
        <f>VLOOKUP(File2Modul(A1327),ModulVerantwortung,2,FALSE)</f>
        <v>winkho06</v>
      </c>
      <c r="D1327" s="20"/>
      <c r="E1327" s="109" t="s">
        <v>4458</v>
      </c>
      <c r="F1327" s="126">
        <v>1</v>
      </c>
      <c r="G1327" s="126">
        <v>0</v>
      </c>
      <c r="H1327" s="126">
        <v>0</v>
      </c>
      <c r="I1327" s="126">
        <v>1</v>
      </c>
      <c r="J1327" s="126">
        <v>0</v>
      </c>
      <c r="K1327" s="126">
        <v>0</v>
      </c>
      <c r="L1327" s="126">
        <v>1</v>
      </c>
      <c r="M1327" s="143" t="s">
        <v>4459</v>
      </c>
      <c r="N1327" s="126">
        <v>1</v>
      </c>
      <c r="O1327" s="126"/>
      <c r="Q1327" s="126">
        <v>0</v>
      </c>
      <c r="R1327" s="126"/>
      <c r="S1327" s="126"/>
      <c r="T1327" s="126"/>
      <c r="U1327" s="126">
        <v>1</v>
      </c>
      <c r="V1327" s="126" t="s">
        <v>3507</v>
      </c>
      <c r="W1327" s="126">
        <v>1</v>
      </c>
      <c r="X1327" s="126">
        <v>2</v>
      </c>
      <c r="Y1327" s="126">
        <v>1</v>
      </c>
      <c r="Z1327" s="126">
        <v>0</v>
      </c>
      <c r="AA1327" s="126">
        <v>0</v>
      </c>
      <c r="AB1327" s="126">
        <v>0</v>
      </c>
      <c r="AC1327" s="126">
        <v>0</v>
      </c>
      <c r="AD1327" s="126">
        <v>0</v>
      </c>
      <c r="AE1327" s="126">
        <v>0</v>
      </c>
      <c r="AF1327" s="126">
        <v>1</v>
      </c>
      <c r="AG1327" s="126">
        <v>0</v>
      </c>
      <c r="AH1327" s="126">
        <v>0</v>
      </c>
      <c r="AI1327" s="126">
        <v>1</v>
      </c>
      <c r="AJ1327" s="126"/>
      <c r="AK1327" s="126"/>
      <c r="AL1327" s="126"/>
      <c r="AM1327" s="126"/>
      <c r="AN1327" s="126"/>
      <c r="AO1327" s="126"/>
      <c r="AP1327" s="126"/>
      <c r="AQ1327" s="126"/>
      <c r="AR1327" s="126"/>
      <c r="AS1327" s="126"/>
      <c r="AT1327" s="126"/>
      <c r="AU1327" s="126"/>
      <c r="AV1327" s="126"/>
      <c r="AW1327" s="126"/>
      <c r="AX1327" s="126"/>
      <c r="AY1327" s="126"/>
      <c r="AZ1327" s="126"/>
      <c r="BA1327" s="126"/>
      <c r="BB1327" s="126"/>
      <c r="BC1327" s="126"/>
      <c r="BD1327" s="126"/>
      <c r="BE1327" s="126"/>
      <c r="BF1327" s="126"/>
      <c r="BG1327" s="126"/>
      <c r="BH1327" s="126"/>
      <c r="BI1327" s="126"/>
      <c r="BJ1327" s="126"/>
      <c r="BK1327" s="126"/>
      <c r="BL1327" s="126"/>
      <c r="BM1327" s="126"/>
      <c r="BN1327" s="126"/>
      <c r="BO1327" s="126"/>
      <c r="BP1327" s="126"/>
      <c r="BQ1327" s="126"/>
      <c r="BR1327" s="126">
        <v>6</v>
      </c>
      <c r="BS1327" s="126">
        <v>6</v>
      </c>
      <c r="BT1327" s="126">
        <v>6</v>
      </c>
      <c r="BU1327" s="126"/>
      <c r="BV1327" s="126">
        <v>1</v>
      </c>
      <c r="BW1327" s="126">
        <v>1</v>
      </c>
      <c r="BX1327" s="126">
        <v>1</v>
      </c>
      <c r="BY1327" s="126">
        <v>0</v>
      </c>
      <c r="BZ1327" s="126">
        <v>5</v>
      </c>
      <c r="CA1327" s="126">
        <v>1</v>
      </c>
      <c r="CB1327" s="126"/>
      <c r="CC1327" s="126"/>
      <c r="CD1327" s="126"/>
      <c r="CE1327" s="126"/>
    </row>
    <row r="1328" spans="1:83" ht="11.25" customHeight="1" x14ac:dyDescent="0.2">
      <c r="A1328" s="126" t="s">
        <v>6439</v>
      </c>
      <c r="B1328" s="20">
        <v>850</v>
      </c>
      <c r="C1328" s="20" t="str">
        <f>VLOOKUP(File2Modul(A1328),ModulVerantwortung,2,FALSE)</f>
        <v>winkho06</v>
      </c>
      <c r="D1328" s="20"/>
      <c r="E1328" s="109" t="s">
        <v>4460</v>
      </c>
      <c r="F1328" s="126">
        <v>3</v>
      </c>
      <c r="G1328" s="126">
        <v>1</v>
      </c>
      <c r="H1328" s="126">
        <v>0</v>
      </c>
      <c r="I1328" s="126">
        <v>3</v>
      </c>
      <c r="J1328" s="126">
        <v>1</v>
      </c>
      <c r="K1328" s="126">
        <v>2</v>
      </c>
      <c r="L1328" s="126">
        <v>1</v>
      </c>
      <c r="M1328" s="143" t="s">
        <v>4461</v>
      </c>
      <c r="N1328" s="126">
        <v>7</v>
      </c>
      <c r="O1328" s="126"/>
      <c r="Q1328" s="126">
        <v>0</v>
      </c>
      <c r="R1328" s="126"/>
      <c r="S1328" s="126"/>
      <c r="T1328" s="126"/>
      <c r="U1328" s="126">
        <v>11</v>
      </c>
      <c r="V1328" s="126" t="s">
        <v>3516</v>
      </c>
      <c r="W1328" s="126">
        <v>2</v>
      </c>
      <c r="X1328" s="126">
        <v>5</v>
      </c>
      <c r="Y1328" s="126">
        <v>25</v>
      </c>
      <c r="Z1328" s="126">
        <v>0</v>
      </c>
      <c r="AA1328" s="126">
        <v>0</v>
      </c>
      <c r="AB1328" s="126">
        <v>0</v>
      </c>
      <c r="AC1328" s="126">
        <v>0</v>
      </c>
      <c r="AD1328" s="126">
        <v>0</v>
      </c>
      <c r="AE1328" s="126">
        <v>1</v>
      </c>
      <c r="AF1328" s="126">
        <v>0.27</v>
      </c>
      <c r="AG1328" s="126">
        <v>0</v>
      </c>
      <c r="AH1328" s="126">
        <v>0</v>
      </c>
      <c r="AI1328" s="126">
        <v>1</v>
      </c>
      <c r="AJ1328" s="126"/>
      <c r="AK1328" s="126"/>
      <c r="AL1328" s="126"/>
      <c r="AM1328" s="126"/>
      <c r="AN1328" s="126"/>
      <c r="AO1328" s="126"/>
      <c r="AP1328" s="126"/>
      <c r="AQ1328" s="126"/>
      <c r="AR1328" s="126"/>
      <c r="AS1328" s="126"/>
      <c r="AT1328" s="126"/>
      <c r="AU1328" s="126"/>
      <c r="AV1328" s="126"/>
      <c r="AW1328" s="126"/>
      <c r="AX1328" s="126"/>
      <c r="AY1328" s="126"/>
      <c r="AZ1328" s="126"/>
      <c r="BA1328" s="126"/>
      <c r="BB1328" s="126"/>
      <c r="BC1328" s="126"/>
      <c r="BD1328" s="126"/>
      <c r="BE1328" s="126"/>
      <c r="BF1328" s="126"/>
      <c r="BG1328" s="126"/>
      <c r="BH1328" s="126"/>
      <c r="BI1328" s="126"/>
      <c r="BJ1328" s="126"/>
      <c r="BK1328" s="126"/>
      <c r="BL1328" s="126"/>
      <c r="BM1328" s="126"/>
      <c r="BN1328" s="126"/>
      <c r="BO1328" s="126"/>
      <c r="BP1328" s="126"/>
      <c r="BQ1328" s="126"/>
      <c r="BR1328" s="126">
        <v>3</v>
      </c>
      <c r="BS1328" s="126">
        <v>7</v>
      </c>
      <c r="BT1328" s="126">
        <v>8</v>
      </c>
      <c r="BU1328" s="126"/>
      <c r="BV1328" s="126">
        <v>15</v>
      </c>
      <c r="BW1328" s="126">
        <v>8</v>
      </c>
      <c r="BX1328" s="126">
        <v>1</v>
      </c>
      <c r="BY1328" s="126">
        <v>0</v>
      </c>
      <c r="BZ1328" s="126">
        <v>41</v>
      </c>
      <c r="CA1328" s="126">
        <v>15</v>
      </c>
      <c r="CB1328" s="126"/>
      <c r="CC1328" s="126"/>
      <c r="CD1328" s="126"/>
      <c r="CE1328" s="126"/>
    </row>
    <row r="1329" spans="1:83" ht="11.25" customHeight="1" x14ac:dyDescent="0.2">
      <c r="A1329" s="126" t="s">
        <v>6439</v>
      </c>
      <c r="B1329" s="20">
        <v>891</v>
      </c>
      <c r="C1329" s="20" t="str">
        <f>VLOOKUP(File2Modul(A1329),ModulVerantwortung,2,FALSE)</f>
        <v>winkho06</v>
      </c>
      <c r="D1329" s="20"/>
      <c r="E1329" s="109" t="s">
        <v>4462</v>
      </c>
      <c r="F1329" s="126">
        <v>2</v>
      </c>
      <c r="G1329" s="126">
        <v>1</v>
      </c>
      <c r="H1329" s="126">
        <v>0</v>
      </c>
      <c r="I1329" s="126">
        <v>2</v>
      </c>
      <c r="J1329" s="126">
        <v>0</v>
      </c>
      <c r="K1329" s="126">
        <v>2</v>
      </c>
      <c r="L1329" s="126">
        <v>0</v>
      </c>
      <c r="M1329" s="143"/>
      <c r="N1329" s="126">
        <v>2</v>
      </c>
      <c r="O1329" s="126"/>
      <c r="Q1329" s="126">
        <v>3</v>
      </c>
      <c r="R1329" s="126"/>
      <c r="S1329" s="126"/>
      <c r="T1329" s="126"/>
      <c r="U1329" s="126">
        <v>3</v>
      </c>
      <c r="V1329" s="126" t="s">
        <v>3513</v>
      </c>
      <c r="W1329" s="126">
        <v>0</v>
      </c>
      <c r="X1329" s="126">
        <v>2</v>
      </c>
      <c r="Y1329" s="126">
        <v>11</v>
      </c>
      <c r="Z1329" s="126">
        <v>0</v>
      </c>
      <c r="AA1329" s="126">
        <v>0</v>
      </c>
      <c r="AB1329" s="126">
        <v>0</v>
      </c>
      <c r="AC1329" s="126">
        <v>0</v>
      </c>
      <c r="AD1329" s="126">
        <v>0</v>
      </c>
      <c r="AE1329" s="126">
        <v>0</v>
      </c>
      <c r="AF1329" s="126">
        <v>0.67</v>
      </c>
      <c r="AG1329" s="126">
        <v>0</v>
      </c>
      <c r="AH1329" s="126">
        <v>0</v>
      </c>
      <c r="AI1329" s="126">
        <v>1</v>
      </c>
      <c r="AJ1329" s="126"/>
      <c r="AK1329" s="126"/>
      <c r="AL1329" s="126"/>
      <c r="AM1329" s="126"/>
      <c r="AN1329" s="126"/>
      <c r="AO1329" s="126"/>
      <c r="AP1329" s="126"/>
      <c r="AQ1329" s="126"/>
      <c r="AR1329" s="126"/>
      <c r="AS1329" s="126"/>
      <c r="AT1329" s="126"/>
      <c r="AU1329" s="126"/>
      <c r="AV1329" s="126"/>
      <c r="AW1329" s="126"/>
      <c r="AX1329" s="126"/>
      <c r="AY1329" s="126"/>
      <c r="AZ1329" s="126"/>
      <c r="BA1329" s="126"/>
      <c r="BB1329" s="126"/>
      <c r="BC1329" s="126"/>
      <c r="BD1329" s="126"/>
      <c r="BE1329" s="126"/>
      <c r="BF1329" s="126"/>
      <c r="BG1329" s="126"/>
      <c r="BH1329" s="126"/>
      <c r="BI1329" s="126"/>
      <c r="BJ1329" s="126"/>
      <c r="BK1329" s="126"/>
      <c r="BL1329" s="126"/>
      <c r="BM1329" s="126"/>
      <c r="BN1329" s="126"/>
      <c r="BO1329" s="126"/>
      <c r="BP1329" s="126"/>
      <c r="BQ1329" s="126"/>
      <c r="BR1329" s="126">
        <v>5</v>
      </c>
      <c r="BS1329" s="126">
        <v>10</v>
      </c>
      <c r="BT1329" s="126">
        <v>10</v>
      </c>
      <c r="BU1329" s="126"/>
      <c r="BV1329" s="126">
        <v>4</v>
      </c>
      <c r="BW1329" s="126">
        <v>2</v>
      </c>
      <c r="BX1329" s="126">
        <v>1</v>
      </c>
      <c r="BY1329" s="126">
        <v>0</v>
      </c>
      <c r="BZ1329" s="126">
        <v>15</v>
      </c>
      <c r="CA1329" s="126">
        <v>5</v>
      </c>
      <c r="CB1329" s="126"/>
      <c r="CC1329" s="126"/>
      <c r="CD1329" s="126"/>
      <c r="CE1329" s="126"/>
    </row>
    <row r="1330" spans="1:83" ht="11.25" customHeight="1" x14ac:dyDescent="0.2">
      <c r="A1330" s="126" t="s">
        <v>6439</v>
      </c>
      <c r="B1330" s="20">
        <v>921</v>
      </c>
      <c r="C1330" s="20" t="str">
        <f>VLOOKUP(File2Modul(A1330),ModulVerantwortung,2,FALSE)</f>
        <v>winkho06</v>
      </c>
      <c r="D1330" s="20"/>
      <c r="E1330" s="109" t="s">
        <v>4463</v>
      </c>
      <c r="F1330" s="126">
        <v>5</v>
      </c>
      <c r="G1330" s="126">
        <v>3</v>
      </c>
      <c r="H1330" s="126">
        <v>0</v>
      </c>
      <c r="I1330" s="126">
        <v>8</v>
      </c>
      <c r="J1330" s="126">
        <v>1</v>
      </c>
      <c r="K1330" s="126">
        <v>1</v>
      </c>
      <c r="L1330" s="126">
        <v>4</v>
      </c>
      <c r="M1330" s="143" t="s">
        <v>4464</v>
      </c>
      <c r="N1330" s="126">
        <v>14</v>
      </c>
      <c r="O1330" s="126"/>
      <c r="Q1330" s="126">
        <v>0</v>
      </c>
      <c r="R1330" s="126"/>
      <c r="S1330" s="126"/>
      <c r="T1330" s="126"/>
      <c r="U1330" s="126">
        <v>21</v>
      </c>
      <c r="V1330" s="126" t="s">
        <v>3729</v>
      </c>
      <c r="W1330" s="126">
        <v>7</v>
      </c>
      <c r="X1330" s="126">
        <v>12</v>
      </c>
      <c r="Y1330" s="126">
        <v>66</v>
      </c>
      <c r="Z1330" s="126">
        <v>0</v>
      </c>
      <c r="AA1330" s="126">
        <v>0</v>
      </c>
      <c r="AB1330" s="126">
        <v>0</v>
      </c>
      <c r="AC1330" s="126">
        <v>0</v>
      </c>
      <c r="AD1330" s="126">
        <v>0</v>
      </c>
      <c r="AE1330" s="126">
        <v>4</v>
      </c>
      <c r="AF1330" s="126">
        <v>0.38</v>
      </c>
      <c r="AG1330" s="126">
        <v>1</v>
      </c>
      <c r="AH1330" s="126">
        <v>0</v>
      </c>
      <c r="AI1330" s="126">
        <v>1</v>
      </c>
      <c r="AJ1330" s="126"/>
      <c r="AK1330" s="126"/>
      <c r="AL1330" s="126"/>
      <c r="AM1330" s="126"/>
      <c r="AN1330" s="126"/>
      <c r="AO1330" s="126"/>
      <c r="AP1330" s="126"/>
      <c r="AQ1330" s="126"/>
      <c r="AR1330" s="126"/>
      <c r="AS1330" s="126"/>
      <c r="AT1330" s="126"/>
      <c r="AU1330" s="126"/>
      <c r="AV1330" s="126"/>
      <c r="AW1330" s="126"/>
      <c r="AX1330" s="126"/>
      <c r="AY1330" s="126"/>
      <c r="AZ1330" s="126"/>
      <c r="BA1330" s="126"/>
      <c r="BB1330" s="126"/>
      <c r="BC1330" s="126"/>
      <c r="BD1330" s="126"/>
      <c r="BE1330" s="126"/>
      <c r="BF1330" s="126"/>
      <c r="BG1330" s="126"/>
      <c r="BH1330" s="126"/>
      <c r="BI1330" s="126"/>
      <c r="BJ1330" s="126"/>
      <c r="BK1330" s="126"/>
      <c r="BL1330" s="126"/>
      <c r="BM1330" s="126"/>
      <c r="BN1330" s="126"/>
      <c r="BO1330" s="126"/>
      <c r="BP1330" s="126"/>
      <c r="BQ1330" s="126"/>
      <c r="BR1330" s="126">
        <v>5</v>
      </c>
      <c r="BS1330" s="126">
        <v>8</v>
      </c>
      <c r="BT1330" s="126">
        <v>10</v>
      </c>
      <c r="BU1330" s="126"/>
      <c r="BV1330" s="126">
        <v>26</v>
      </c>
      <c r="BW1330" s="126">
        <v>18</v>
      </c>
      <c r="BX1330" s="126">
        <v>1</v>
      </c>
      <c r="BY1330" s="126">
        <v>0</v>
      </c>
      <c r="BZ1330" s="126">
        <v>100</v>
      </c>
      <c r="CA1330" s="126">
        <v>53</v>
      </c>
      <c r="CB1330" s="126"/>
      <c r="CC1330" s="126"/>
      <c r="CD1330" s="126"/>
      <c r="CE1330" s="126"/>
    </row>
    <row r="1331" spans="1:83" ht="11.25" customHeight="1" x14ac:dyDescent="0.2">
      <c r="A1331" s="126" t="s">
        <v>6439</v>
      </c>
      <c r="B1331" s="20">
        <v>1023</v>
      </c>
      <c r="C1331" s="20" t="str">
        <f>VLOOKUP(File2Modul(A1331),ModulVerantwortung,2,FALSE)</f>
        <v>winkho06</v>
      </c>
      <c r="D1331" s="20"/>
      <c r="E1331" s="109" t="s">
        <v>4465</v>
      </c>
      <c r="F1331" s="126">
        <v>8</v>
      </c>
      <c r="G1331" s="126">
        <v>4</v>
      </c>
      <c r="H1331" s="126">
        <v>0</v>
      </c>
      <c r="I1331" s="126">
        <v>10</v>
      </c>
      <c r="J1331" s="126">
        <v>1</v>
      </c>
      <c r="K1331" s="126">
        <v>2</v>
      </c>
      <c r="L1331" s="126">
        <v>3</v>
      </c>
      <c r="M1331" s="143" t="s">
        <v>4466</v>
      </c>
      <c r="N1331" s="126">
        <v>18</v>
      </c>
      <c r="O1331" s="126"/>
      <c r="Q1331" s="126">
        <v>1</v>
      </c>
      <c r="R1331" s="126"/>
      <c r="S1331" s="126"/>
      <c r="T1331" s="126"/>
      <c r="U1331" s="126">
        <v>22</v>
      </c>
      <c r="V1331" s="126" t="s">
        <v>3810</v>
      </c>
      <c r="W1331" s="126">
        <v>4</v>
      </c>
      <c r="X1331" s="126">
        <v>12</v>
      </c>
      <c r="Y1331" s="126">
        <v>72</v>
      </c>
      <c r="Z1331" s="126">
        <v>0</v>
      </c>
      <c r="AA1331" s="126">
        <v>0</v>
      </c>
      <c r="AB1331" s="126">
        <v>0</v>
      </c>
      <c r="AC1331" s="126">
        <v>0</v>
      </c>
      <c r="AD1331" s="126">
        <v>0</v>
      </c>
      <c r="AE1331" s="126">
        <v>3</v>
      </c>
      <c r="AF1331" s="126">
        <v>0.45</v>
      </c>
      <c r="AG1331" s="126">
        <v>1</v>
      </c>
      <c r="AH1331" s="126">
        <v>0</v>
      </c>
      <c r="AI1331" s="126">
        <v>1</v>
      </c>
      <c r="AJ1331" s="126"/>
      <c r="AK1331" s="126"/>
      <c r="AL1331" s="126"/>
      <c r="AM1331" s="126"/>
      <c r="AN1331" s="126"/>
      <c r="AO1331" s="126"/>
      <c r="AP1331" s="126"/>
      <c r="AQ1331" s="126"/>
      <c r="AR1331" s="126"/>
      <c r="AS1331" s="126"/>
      <c r="AT1331" s="126"/>
      <c r="AU1331" s="126"/>
      <c r="AV1331" s="126"/>
      <c r="AW1331" s="126"/>
      <c r="AX1331" s="126"/>
      <c r="AY1331" s="126"/>
      <c r="AZ1331" s="126"/>
      <c r="BA1331" s="126"/>
      <c r="BB1331" s="126"/>
      <c r="BC1331" s="126"/>
      <c r="BD1331" s="126"/>
      <c r="BE1331" s="126"/>
      <c r="BF1331" s="126"/>
      <c r="BG1331" s="126"/>
      <c r="BH1331" s="126"/>
      <c r="BI1331" s="126"/>
      <c r="BJ1331" s="126"/>
      <c r="BK1331" s="126"/>
      <c r="BL1331" s="126"/>
      <c r="BM1331" s="126"/>
      <c r="BN1331" s="126"/>
      <c r="BO1331" s="126"/>
      <c r="BP1331" s="126"/>
      <c r="BQ1331" s="126"/>
      <c r="BR1331" s="126">
        <v>5</v>
      </c>
      <c r="BS1331" s="126">
        <v>8</v>
      </c>
      <c r="BT1331" s="126">
        <v>9</v>
      </c>
      <c r="BU1331" s="126"/>
      <c r="BV1331" s="126">
        <v>31</v>
      </c>
      <c r="BW1331" s="126">
        <v>21</v>
      </c>
      <c r="BX1331" s="126">
        <v>1</v>
      </c>
      <c r="BY1331" s="126">
        <v>0</v>
      </c>
      <c r="BZ1331" s="126">
        <v>117</v>
      </c>
      <c r="CA1331" s="126">
        <v>55</v>
      </c>
      <c r="CB1331" s="126"/>
      <c r="CC1331" s="126"/>
      <c r="CD1331" s="126"/>
      <c r="CE1331" s="126"/>
    </row>
    <row r="1332" spans="1:83" ht="11.25" customHeight="1" x14ac:dyDescent="0.2">
      <c r="A1332" s="126" t="s">
        <v>6439</v>
      </c>
      <c r="B1332" s="20">
        <v>0</v>
      </c>
      <c r="C1332" s="20" t="str">
        <f>VLOOKUP(File2Modul(A1332),ModulVerantwortung,2,FALSE)</f>
        <v>winkho06</v>
      </c>
      <c r="D1332" s="20"/>
      <c r="E1332" s="109" t="s">
        <v>6439</v>
      </c>
      <c r="F1332" s="126"/>
      <c r="G1332" s="126"/>
      <c r="H1332" s="126"/>
      <c r="I1332" s="126"/>
      <c r="J1332" s="126"/>
      <c r="K1332" s="126"/>
      <c r="L1332" s="126"/>
      <c r="M1332" s="143"/>
      <c r="N1332" s="126"/>
      <c r="O1332" s="126">
        <f>IF(ISNUMBER(T1332),IF(T1332&lt;&gt;0,S1332/T1332,O$23),"")</f>
        <v>1.1466666666666667</v>
      </c>
      <c r="P1332">
        <f>IF(AND(ISNUMBER(AQ1332),ISNUMBER(AR1332)),IF(OR(AQ1332&lt;&gt;0,AR1332&lt;&gt;0),(T1332+BG1332)/(AQ1332+AR1332),P$23),"")</f>
        <v>4016064.8594377511</v>
      </c>
      <c r="Q1332" s="126"/>
      <c r="R1332" s="126"/>
      <c r="S1332" s="126">
        <v>172</v>
      </c>
      <c r="T1332" s="126">
        <v>150</v>
      </c>
      <c r="U1332" s="126"/>
      <c r="V1332" s="126"/>
      <c r="W1332" s="126"/>
      <c r="X1332" s="126"/>
      <c r="Y1332" s="126"/>
      <c r="Z1332" s="126"/>
      <c r="AA1332" s="126"/>
      <c r="AB1332" s="126"/>
      <c r="AC1332" s="126"/>
      <c r="AD1332" s="126"/>
      <c r="AE1332" s="126"/>
      <c r="AF1332" s="126"/>
      <c r="AG1332" s="126"/>
      <c r="AH1332" s="126"/>
      <c r="AI1332" s="126"/>
      <c r="AJ1332" s="126" t="s">
        <v>3502</v>
      </c>
      <c r="AK1332" s="126">
        <v>4</v>
      </c>
      <c r="AL1332" s="126">
        <v>1</v>
      </c>
      <c r="AM1332" s="126">
        <v>22</v>
      </c>
      <c r="AN1332" s="126">
        <v>44</v>
      </c>
      <c r="AO1332" s="126" t="s">
        <v>3503</v>
      </c>
      <c r="AP1332" s="126">
        <v>165</v>
      </c>
      <c r="AQ1332" s="126">
        <v>50</v>
      </c>
      <c r="AR1332" s="126">
        <v>199</v>
      </c>
      <c r="AS1332" s="126">
        <v>1000000000</v>
      </c>
      <c r="AT1332" s="126">
        <v>1518</v>
      </c>
      <c r="AU1332" s="126">
        <v>1802</v>
      </c>
      <c r="AV1332" s="126">
        <v>6698</v>
      </c>
      <c r="AW1332" s="126">
        <v>6455388.8300000001</v>
      </c>
      <c r="AX1332" s="126">
        <v>1000000000</v>
      </c>
      <c r="AY1332" s="126">
        <v>1000000000</v>
      </c>
      <c r="AZ1332" s="126">
        <v>8564151262409.79</v>
      </c>
      <c r="BA1332" s="126">
        <v>11.09</v>
      </c>
      <c r="BB1332" s="126">
        <v>100</v>
      </c>
      <c r="BC1332" s="126">
        <v>138215774</v>
      </c>
      <c r="BD1332" s="126">
        <v>1109</v>
      </c>
      <c r="BE1332" s="126">
        <v>383</v>
      </c>
      <c r="BF1332" s="126">
        <v>729</v>
      </c>
      <c r="BG1332" s="126">
        <v>1000000000</v>
      </c>
      <c r="BH1332" s="126">
        <v>131</v>
      </c>
      <c r="BI1332" s="126" t="s">
        <v>3504</v>
      </c>
      <c r="BJ1332" s="126">
        <v>2.6749999999999998</v>
      </c>
      <c r="BK1332" s="126">
        <v>3.3690000000000002</v>
      </c>
      <c r="BL1332" s="126">
        <v>4.0759999999999996</v>
      </c>
      <c r="BM1332" s="126">
        <v>3.6339999999999999</v>
      </c>
      <c r="BN1332" s="126">
        <v>3.8239999999999998</v>
      </c>
      <c r="BO1332" s="126">
        <v>3.919</v>
      </c>
      <c r="BP1332" s="126" t="s">
        <v>3505</v>
      </c>
      <c r="BQ1332" s="126">
        <v>1.5820000000000001</v>
      </c>
      <c r="BR1332" s="126"/>
      <c r="BS1332" s="126"/>
      <c r="BT1332" s="126"/>
      <c r="BU1332" s="126"/>
      <c r="BV1332" s="126"/>
      <c r="BW1332" s="126"/>
      <c r="BX1332" s="126"/>
      <c r="BY1332" s="126"/>
      <c r="BZ1332" s="126"/>
      <c r="CA1332" s="126"/>
      <c r="CB1332" s="126"/>
      <c r="CC1332" s="126"/>
      <c r="CD1332" s="126"/>
      <c r="CE1332" s="126"/>
    </row>
    <row r="1333" spans="1:83" ht="11.25" customHeight="1" x14ac:dyDescent="0.2">
      <c r="A1333" s="126" t="s">
        <v>6440</v>
      </c>
      <c r="B1333" s="20">
        <v>602</v>
      </c>
      <c r="C1333" s="20" t="str">
        <f>VLOOKUP(File2Modul(A1333),ModulVerantwortung,2,FALSE)</f>
        <v>winkho06</v>
      </c>
      <c r="D1333" s="20"/>
      <c r="E1333" s="109" t="s">
        <v>4467</v>
      </c>
      <c r="F1333" s="126">
        <v>7</v>
      </c>
      <c r="G1333" s="126">
        <v>3</v>
      </c>
      <c r="H1333" s="126">
        <v>0</v>
      </c>
      <c r="I1333" s="126">
        <v>24</v>
      </c>
      <c r="J1333" s="126">
        <v>1</v>
      </c>
      <c r="K1333" s="126">
        <v>1</v>
      </c>
      <c r="L1333" s="126">
        <v>2</v>
      </c>
      <c r="M1333" s="143" t="s">
        <v>6441</v>
      </c>
      <c r="N1333" s="126">
        <v>22</v>
      </c>
      <c r="O1333" s="126"/>
      <c r="Q1333" s="126">
        <v>0</v>
      </c>
      <c r="R1333" s="126"/>
      <c r="S1333" s="126"/>
      <c r="T1333" s="126"/>
      <c r="U1333" s="126">
        <v>25</v>
      </c>
      <c r="V1333" s="126" t="s">
        <v>4468</v>
      </c>
      <c r="W1333" s="126">
        <v>6</v>
      </c>
      <c r="X1333" s="126">
        <v>13</v>
      </c>
      <c r="Y1333" s="126">
        <v>89</v>
      </c>
      <c r="Z1333" s="126">
        <v>0</v>
      </c>
      <c r="AA1333" s="126">
        <v>0</v>
      </c>
      <c r="AB1333" s="126">
        <v>0</v>
      </c>
      <c r="AC1333" s="126">
        <v>0</v>
      </c>
      <c r="AD1333" s="126">
        <v>0</v>
      </c>
      <c r="AE1333" s="126">
        <v>4</v>
      </c>
      <c r="AF1333" s="126">
        <v>0.96</v>
      </c>
      <c r="AG1333" s="126">
        <v>1</v>
      </c>
      <c r="AH1333" s="126">
        <v>7</v>
      </c>
      <c r="AI1333" s="126">
        <v>1</v>
      </c>
      <c r="AJ1333" s="126"/>
      <c r="AK1333" s="126"/>
      <c r="AL1333" s="126"/>
      <c r="AM1333" s="126"/>
      <c r="AN1333" s="126"/>
      <c r="AO1333" s="126"/>
      <c r="AP1333" s="126"/>
      <c r="AQ1333" s="126"/>
      <c r="AR1333" s="126"/>
      <c r="AS1333" s="126"/>
      <c r="AT1333" s="126"/>
      <c r="AU1333" s="126"/>
      <c r="AV1333" s="126"/>
      <c r="AW1333" s="126"/>
      <c r="AX1333" s="126"/>
      <c r="AY1333" s="126"/>
      <c r="AZ1333" s="126"/>
      <c r="BA1333" s="126"/>
      <c r="BB1333" s="126"/>
      <c r="BC1333" s="126"/>
      <c r="BD1333" s="126"/>
      <c r="BE1333" s="126"/>
      <c r="BF1333" s="126"/>
      <c r="BG1333" s="126"/>
      <c r="BH1333" s="126"/>
      <c r="BI1333" s="126"/>
      <c r="BJ1333" s="126"/>
      <c r="BK1333" s="126"/>
      <c r="BL1333" s="126"/>
      <c r="BM1333" s="126"/>
      <c r="BN1333" s="126"/>
      <c r="BO1333" s="126"/>
      <c r="BP1333" s="126"/>
      <c r="BQ1333" s="126"/>
      <c r="BR1333" s="126">
        <v>9</v>
      </c>
      <c r="BS1333" s="126">
        <v>12</v>
      </c>
      <c r="BT1333" s="126">
        <v>15</v>
      </c>
      <c r="BU1333" s="126"/>
      <c r="BV1333" s="126">
        <v>35</v>
      </c>
      <c r="BW1333" s="126">
        <v>26</v>
      </c>
      <c r="BX1333" s="126">
        <v>1</v>
      </c>
      <c r="BY1333" s="126">
        <v>0</v>
      </c>
      <c r="BZ1333" s="126">
        <v>212</v>
      </c>
      <c r="CA1333" s="126">
        <v>122</v>
      </c>
      <c r="CB1333" s="126"/>
      <c r="CC1333" s="126"/>
      <c r="CD1333" s="126"/>
      <c r="CE1333" s="126"/>
    </row>
    <row r="1334" spans="1:83" ht="11.25" customHeight="1" x14ac:dyDescent="0.2">
      <c r="A1334" s="126" t="s">
        <v>6440</v>
      </c>
      <c r="B1334" s="20">
        <v>718</v>
      </c>
      <c r="C1334" s="20" t="str">
        <f>VLOOKUP(File2Modul(A1334),ModulVerantwortung,2,FALSE)</f>
        <v>winkho06</v>
      </c>
      <c r="D1334" s="20"/>
      <c r="E1334" s="109" t="s">
        <v>4469</v>
      </c>
      <c r="F1334" s="126">
        <v>7</v>
      </c>
      <c r="G1334" s="126">
        <v>3</v>
      </c>
      <c r="H1334" s="126">
        <v>0</v>
      </c>
      <c r="I1334" s="126">
        <v>13</v>
      </c>
      <c r="J1334" s="126">
        <v>1</v>
      </c>
      <c r="K1334" s="126">
        <v>0</v>
      </c>
      <c r="L1334" s="126">
        <v>4</v>
      </c>
      <c r="M1334" s="143" t="s">
        <v>6442</v>
      </c>
      <c r="N1334" s="126">
        <v>16</v>
      </c>
      <c r="O1334" s="126"/>
      <c r="Q1334" s="126">
        <v>0</v>
      </c>
      <c r="R1334" s="126"/>
      <c r="S1334" s="126"/>
      <c r="T1334" s="126"/>
      <c r="U1334" s="126">
        <v>26</v>
      </c>
      <c r="V1334" s="126" t="s">
        <v>3650</v>
      </c>
      <c r="W1334" s="126">
        <v>4</v>
      </c>
      <c r="X1334" s="126">
        <v>11</v>
      </c>
      <c r="Y1334" s="126">
        <v>75</v>
      </c>
      <c r="Z1334" s="126">
        <v>0</v>
      </c>
      <c r="AA1334" s="126">
        <v>0</v>
      </c>
      <c r="AB1334" s="126">
        <v>0</v>
      </c>
      <c r="AC1334" s="126">
        <v>0</v>
      </c>
      <c r="AD1334" s="126">
        <v>0</v>
      </c>
      <c r="AE1334" s="126">
        <v>3</v>
      </c>
      <c r="AF1334" s="126">
        <v>0.5</v>
      </c>
      <c r="AG1334" s="126">
        <v>1</v>
      </c>
      <c r="AH1334" s="126">
        <v>0</v>
      </c>
      <c r="AI1334" s="126">
        <v>1</v>
      </c>
      <c r="AJ1334" s="126"/>
      <c r="AK1334" s="126"/>
      <c r="AL1334" s="126"/>
      <c r="AM1334" s="126"/>
      <c r="AN1334" s="126"/>
      <c r="AO1334" s="126"/>
      <c r="AP1334" s="126"/>
      <c r="AQ1334" s="126"/>
      <c r="AR1334" s="126"/>
      <c r="AS1334" s="126"/>
      <c r="AT1334" s="126"/>
      <c r="AU1334" s="126"/>
      <c r="AV1334" s="126"/>
      <c r="AW1334" s="126"/>
      <c r="AX1334" s="126"/>
      <c r="AY1334" s="126"/>
      <c r="AZ1334" s="126"/>
      <c r="BA1334" s="126"/>
      <c r="BB1334" s="126"/>
      <c r="BC1334" s="126"/>
      <c r="BD1334" s="126"/>
      <c r="BE1334" s="126"/>
      <c r="BF1334" s="126"/>
      <c r="BG1334" s="126"/>
      <c r="BH1334" s="126"/>
      <c r="BI1334" s="126"/>
      <c r="BJ1334" s="126"/>
      <c r="BK1334" s="126"/>
      <c r="BL1334" s="126"/>
      <c r="BM1334" s="126"/>
      <c r="BN1334" s="126"/>
      <c r="BO1334" s="126"/>
      <c r="BP1334" s="126"/>
      <c r="BQ1334" s="126"/>
      <c r="BR1334" s="126">
        <v>4</v>
      </c>
      <c r="BS1334" s="126">
        <v>8</v>
      </c>
      <c r="BT1334" s="126">
        <v>10</v>
      </c>
      <c r="BU1334" s="126"/>
      <c r="BV1334" s="126">
        <v>38</v>
      </c>
      <c r="BW1334" s="126">
        <v>19</v>
      </c>
      <c r="BX1334" s="126">
        <v>1</v>
      </c>
      <c r="BY1334" s="126">
        <v>0</v>
      </c>
      <c r="BZ1334" s="126">
        <v>114</v>
      </c>
      <c r="CA1334" s="126">
        <v>47</v>
      </c>
      <c r="CB1334" s="126"/>
      <c r="CC1334" s="126"/>
      <c r="CD1334" s="126"/>
      <c r="CE1334" s="126"/>
    </row>
    <row r="1335" spans="1:83" ht="11.25" customHeight="1" x14ac:dyDescent="0.2">
      <c r="A1335" s="126" t="s">
        <v>6440</v>
      </c>
      <c r="B1335" s="20">
        <v>809</v>
      </c>
      <c r="C1335" s="20" t="str">
        <f>VLOOKUP(File2Modul(A1335),ModulVerantwortung,2,FALSE)</f>
        <v>winkho06</v>
      </c>
      <c r="D1335" s="20"/>
      <c r="E1335" s="109" t="s">
        <v>4470</v>
      </c>
      <c r="F1335" s="126">
        <v>3</v>
      </c>
      <c r="G1335" s="126">
        <v>2</v>
      </c>
      <c r="H1335" s="126">
        <v>0</v>
      </c>
      <c r="I1335" s="126">
        <v>3</v>
      </c>
      <c r="J1335" s="126">
        <v>1</v>
      </c>
      <c r="K1335" s="126">
        <v>1</v>
      </c>
      <c r="L1335" s="126">
        <v>2</v>
      </c>
      <c r="M1335" s="143" t="s">
        <v>6443</v>
      </c>
      <c r="N1335" s="126">
        <v>9</v>
      </c>
      <c r="O1335" s="126"/>
      <c r="Q1335" s="126">
        <v>0</v>
      </c>
      <c r="R1335" s="126"/>
      <c r="S1335" s="126"/>
      <c r="T1335" s="126"/>
      <c r="U1335" s="126">
        <v>11</v>
      </c>
      <c r="V1335" s="126" t="s">
        <v>3516</v>
      </c>
      <c r="W1335" s="126">
        <v>2</v>
      </c>
      <c r="X1335" s="126">
        <v>5</v>
      </c>
      <c r="Y1335" s="126">
        <v>31</v>
      </c>
      <c r="Z1335" s="126">
        <v>0</v>
      </c>
      <c r="AA1335" s="126">
        <v>0</v>
      </c>
      <c r="AB1335" s="126">
        <v>0</v>
      </c>
      <c r="AC1335" s="126">
        <v>0</v>
      </c>
      <c r="AD1335" s="126">
        <v>0</v>
      </c>
      <c r="AE1335" s="126">
        <v>2</v>
      </c>
      <c r="AF1335" s="126">
        <v>0.27</v>
      </c>
      <c r="AG1335" s="126">
        <v>0</v>
      </c>
      <c r="AH1335" s="126">
        <v>0</v>
      </c>
      <c r="AI1335" s="126">
        <v>1</v>
      </c>
      <c r="AJ1335" s="126"/>
      <c r="AK1335" s="126"/>
      <c r="AL1335" s="126"/>
      <c r="AM1335" s="126"/>
      <c r="AN1335" s="126"/>
      <c r="AO1335" s="126"/>
      <c r="AP1335" s="126"/>
      <c r="AQ1335" s="126"/>
      <c r="AR1335" s="126"/>
      <c r="AS1335" s="126"/>
      <c r="AT1335" s="126"/>
      <c r="AU1335" s="126"/>
      <c r="AV1335" s="126"/>
      <c r="AW1335" s="126"/>
      <c r="AX1335" s="126"/>
      <c r="AY1335" s="126"/>
      <c r="AZ1335" s="126"/>
      <c r="BA1335" s="126"/>
      <c r="BB1335" s="126"/>
      <c r="BC1335" s="126"/>
      <c r="BD1335" s="126"/>
      <c r="BE1335" s="126"/>
      <c r="BF1335" s="126"/>
      <c r="BG1335" s="126"/>
      <c r="BH1335" s="126"/>
      <c r="BI1335" s="126"/>
      <c r="BJ1335" s="126"/>
      <c r="BK1335" s="126"/>
      <c r="BL1335" s="126"/>
      <c r="BM1335" s="126"/>
      <c r="BN1335" s="126"/>
      <c r="BO1335" s="126"/>
      <c r="BP1335" s="126"/>
      <c r="BQ1335" s="126"/>
      <c r="BR1335" s="126">
        <v>7</v>
      </c>
      <c r="BS1335" s="126">
        <v>9</v>
      </c>
      <c r="BT1335" s="126">
        <v>11</v>
      </c>
      <c r="BU1335" s="126"/>
      <c r="BV1335" s="126">
        <v>14</v>
      </c>
      <c r="BW1335" s="126">
        <v>11</v>
      </c>
      <c r="BX1335" s="126">
        <v>1</v>
      </c>
      <c r="BY1335" s="126">
        <v>0</v>
      </c>
      <c r="BZ1335" s="126">
        <v>60</v>
      </c>
      <c r="CA1335" s="126">
        <v>39</v>
      </c>
      <c r="CB1335" s="126"/>
      <c r="CC1335" s="126"/>
      <c r="CD1335" s="126"/>
      <c r="CE1335" s="126"/>
    </row>
    <row r="1336" spans="1:83" ht="11.25" customHeight="1" x14ac:dyDescent="0.2">
      <c r="A1336" s="126" t="s">
        <v>6440</v>
      </c>
      <c r="B1336" s="20">
        <v>856</v>
      </c>
      <c r="C1336" s="20" t="str">
        <f>VLOOKUP(File2Modul(A1336),ModulVerantwortung,2,FALSE)</f>
        <v>winkho06</v>
      </c>
      <c r="D1336" s="20"/>
      <c r="E1336" s="109" t="s">
        <v>4471</v>
      </c>
      <c r="F1336" s="126">
        <v>4</v>
      </c>
      <c r="G1336" s="126">
        <v>3</v>
      </c>
      <c r="H1336" s="126">
        <v>0</v>
      </c>
      <c r="I1336" s="126">
        <v>4</v>
      </c>
      <c r="J1336" s="126">
        <v>1</v>
      </c>
      <c r="K1336" s="126">
        <v>2</v>
      </c>
      <c r="L1336" s="126">
        <v>2</v>
      </c>
      <c r="M1336" s="143" t="s">
        <v>6444</v>
      </c>
      <c r="N1336" s="126">
        <v>13</v>
      </c>
      <c r="O1336" s="126"/>
      <c r="Q1336" s="126">
        <v>0</v>
      </c>
      <c r="R1336" s="126"/>
      <c r="S1336" s="126"/>
      <c r="T1336" s="126"/>
      <c r="U1336" s="126">
        <v>16</v>
      </c>
      <c r="V1336" s="126" t="s">
        <v>3598</v>
      </c>
      <c r="W1336" s="126">
        <v>2</v>
      </c>
      <c r="X1336" s="126">
        <v>6</v>
      </c>
      <c r="Y1336" s="126">
        <v>46</v>
      </c>
      <c r="Z1336" s="126">
        <v>0</v>
      </c>
      <c r="AA1336" s="126">
        <v>0</v>
      </c>
      <c r="AB1336" s="126">
        <v>0</v>
      </c>
      <c r="AC1336" s="126">
        <v>0</v>
      </c>
      <c r="AD1336" s="126">
        <v>0</v>
      </c>
      <c r="AE1336" s="126">
        <v>1</v>
      </c>
      <c r="AF1336" s="126">
        <v>0.25</v>
      </c>
      <c r="AG1336" s="126">
        <v>1</v>
      </c>
      <c r="AH1336" s="126">
        <v>1</v>
      </c>
      <c r="AI1336" s="126">
        <v>1</v>
      </c>
      <c r="AJ1336" s="126"/>
      <c r="AK1336" s="126"/>
      <c r="AL1336" s="126"/>
      <c r="AM1336" s="126"/>
      <c r="AN1336" s="126"/>
      <c r="AO1336" s="126"/>
      <c r="AP1336" s="126"/>
      <c r="AQ1336" s="126"/>
      <c r="AR1336" s="126"/>
      <c r="AS1336" s="126"/>
      <c r="AT1336" s="126"/>
      <c r="AU1336" s="126"/>
      <c r="AV1336" s="126"/>
      <c r="AW1336" s="126"/>
      <c r="AX1336" s="126"/>
      <c r="AY1336" s="126"/>
      <c r="AZ1336" s="126"/>
      <c r="BA1336" s="126"/>
      <c r="BB1336" s="126"/>
      <c r="BC1336" s="126"/>
      <c r="BD1336" s="126"/>
      <c r="BE1336" s="126"/>
      <c r="BF1336" s="126"/>
      <c r="BG1336" s="126"/>
      <c r="BH1336" s="126"/>
      <c r="BI1336" s="126"/>
      <c r="BJ1336" s="126"/>
      <c r="BK1336" s="126"/>
      <c r="BL1336" s="126"/>
      <c r="BM1336" s="126"/>
      <c r="BN1336" s="126"/>
      <c r="BO1336" s="126"/>
      <c r="BP1336" s="126"/>
      <c r="BQ1336" s="126"/>
      <c r="BR1336" s="126">
        <v>7</v>
      </c>
      <c r="BS1336" s="126">
        <v>10</v>
      </c>
      <c r="BT1336" s="126">
        <v>11</v>
      </c>
      <c r="BU1336" s="126"/>
      <c r="BV1336" s="126">
        <v>20</v>
      </c>
      <c r="BW1336" s="126">
        <v>14</v>
      </c>
      <c r="BX1336" s="126">
        <v>1</v>
      </c>
      <c r="BY1336" s="126">
        <v>0</v>
      </c>
      <c r="BZ1336" s="126">
        <v>96</v>
      </c>
      <c r="CA1336" s="126">
        <v>52</v>
      </c>
      <c r="CB1336" s="126"/>
      <c r="CC1336" s="126"/>
      <c r="CD1336" s="126"/>
      <c r="CE1336" s="126"/>
    </row>
    <row r="1337" spans="1:83" ht="11.25" customHeight="1" x14ac:dyDescent="0.2">
      <c r="A1337" s="126" t="s">
        <v>6440</v>
      </c>
      <c r="B1337" s="20">
        <v>919</v>
      </c>
      <c r="C1337" s="20" t="str">
        <f>VLOOKUP(File2Modul(A1337),ModulVerantwortung,2,FALSE)</f>
        <v>winkho06</v>
      </c>
      <c r="D1337" s="20"/>
      <c r="E1337" s="109" t="s">
        <v>4472</v>
      </c>
      <c r="F1337" s="126">
        <v>3</v>
      </c>
      <c r="G1337" s="126">
        <v>2</v>
      </c>
      <c r="H1337" s="126">
        <v>0</v>
      </c>
      <c r="I1337" s="126">
        <v>3</v>
      </c>
      <c r="J1337" s="126">
        <v>1</v>
      </c>
      <c r="K1337" s="126">
        <v>1</v>
      </c>
      <c r="L1337" s="126">
        <v>3</v>
      </c>
      <c r="M1337" s="143" t="s">
        <v>6445</v>
      </c>
      <c r="N1337" s="126">
        <v>12</v>
      </c>
      <c r="O1337" s="126"/>
      <c r="Q1337" s="126">
        <v>0</v>
      </c>
      <c r="R1337" s="126"/>
      <c r="S1337" s="126"/>
      <c r="T1337" s="126"/>
      <c r="U1337" s="126">
        <v>14</v>
      </c>
      <c r="V1337" s="126" t="s">
        <v>3516</v>
      </c>
      <c r="W1337" s="126">
        <v>5</v>
      </c>
      <c r="X1337" s="126">
        <v>8</v>
      </c>
      <c r="Y1337" s="126">
        <v>36</v>
      </c>
      <c r="Z1337" s="126">
        <v>0</v>
      </c>
      <c r="AA1337" s="126">
        <v>0</v>
      </c>
      <c r="AB1337" s="126">
        <v>0</v>
      </c>
      <c r="AC1337" s="126">
        <v>0</v>
      </c>
      <c r="AD1337" s="126">
        <v>0</v>
      </c>
      <c r="AE1337" s="126">
        <v>2</v>
      </c>
      <c r="AF1337" s="126">
        <v>0.21</v>
      </c>
      <c r="AG1337" s="126">
        <v>0</v>
      </c>
      <c r="AH1337" s="126">
        <v>0</v>
      </c>
      <c r="AI1337" s="126">
        <v>1</v>
      </c>
      <c r="AJ1337" s="126"/>
      <c r="AK1337" s="126"/>
      <c r="AL1337" s="126"/>
      <c r="AM1337" s="126"/>
      <c r="AN1337" s="126"/>
      <c r="AO1337" s="126"/>
      <c r="AP1337" s="126"/>
      <c r="AQ1337" s="126"/>
      <c r="AR1337" s="126"/>
      <c r="AS1337" s="126"/>
      <c r="AT1337" s="126"/>
      <c r="AU1337" s="126"/>
      <c r="AV1337" s="126"/>
      <c r="AW1337" s="126"/>
      <c r="AX1337" s="126"/>
      <c r="AY1337" s="126"/>
      <c r="AZ1337" s="126"/>
      <c r="BA1337" s="126"/>
      <c r="BB1337" s="126"/>
      <c r="BC1337" s="126"/>
      <c r="BD1337" s="126"/>
      <c r="BE1337" s="126"/>
      <c r="BF1337" s="126"/>
      <c r="BG1337" s="126"/>
      <c r="BH1337" s="126"/>
      <c r="BI1337" s="126"/>
      <c r="BJ1337" s="126"/>
      <c r="BK1337" s="126"/>
      <c r="BL1337" s="126"/>
      <c r="BM1337" s="126"/>
      <c r="BN1337" s="126"/>
      <c r="BO1337" s="126"/>
      <c r="BP1337" s="126"/>
      <c r="BQ1337" s="126"/>
      <c r="BR1337" s="126">
        <v>6</v>
      </c>
      <c r="BS1337" s="126">
        <v>8</v>
      </c>
      <c r="BT1337" s="126">
        <v>9</v>
      </c>
      <c r="BU1337" s="126"/>
      <c r="BV1337" s="126">
        <v>17</v>
      </c>
      <c r="BW1337" s="126">
        <v>14</v>
      </c>
      <c r="BX1337" s="126">
        <v>1</v>
      </c>
      <c r="BY1337" s="126">
        <v>0</v>
      </c>
      <c r="BZ1337" s="126">
        <v>72</v>
      </c>
      <c r="CA1337" s="126">
        <v>45</v>
      </c>
      <c r="CB1337" s="126"/>
      <c r="CC1337" s="126"/>
      <c r="CD1337" s="126"/>
      <c r="CE1337" s="126"/>
    </row>
    <row r="1338" spans="1:83" ht="11.25" customHeight="1" x14ac:dyDescent="0.2">
      <c r="A1338" s="126" t="s">
        <v>6440</v>
      </c>
      <c r="B1338" s="20">
        <v>972</v>
      </c>
      <c r="C1338" s="20" t="str">
        <f>VLOOKUP(File2Modul(A1338),ModulVerantwortung,2,FALSE)</f>
        <v>winkho06</v>
      </c>
      <c r="D1338" s="20"/>
      <c r="E1338" s="109" t="s">
        <v>4473</v>
      </c>
      <c r="F1338" s="126">
        <v>6</v>
      </c>
      <c r="G1338" s="126">
        <v>3</v>
      </c>
      <c r="H1338" s="126">
        <v>0</v>
      </c>
      <c r="I1338" s="126">
        <v>7</v>
      </c>
      <c r="J1338" s="126">
        <v>1</v>
      </c>
      <c r="K1338" s="126">
        <v>3</v>
      </c>
      <c r="L1338" s="126">
        <v>5</v>
      </c>
      <c r="M1338" s="143" t="s">
        <v>6446</v>
      </c>
      <c r="N1338" s="126">
        <v>15</v>
      </c>
      <c r="O1338" s="126"/>
      <c r="Q1338" s="126">
        <v>0</v>
      </c>
      <c r="R1338" s="126"/>
      <c r="S1338" s="126"/>
      <c r="T1338" s="126"/>
      <c r="U1338" s="126">
        <v>20</v>
      </c>
      <c r="V1338" s="126" t="s">
        <v>4474</v>
      </c>
      <c r="W1338" s="126">
        <v>6</v>
      </c>
      <c r="X1338" s="126">
        <v>12</v>
      </c>
      <c r="Y1338" s="126">
        <v>66</v>
      </c>
      <c r="Z1338" s="126">
        <v>0</v>
      </c>
      <c r="AA1338" s="126">
        <v>0</v>
      </c>
      <c r="AB1338" s="126">
        <v>0</v>
      </c>
      <c r="AC1338" s="126">
        <v>0</v>
      </c>
      <c r="AD1338" s="126">
        <v>0</v>
      </c>
      <c r="AE1338" s="126">
        <v>1</v>
      </c>
      <c r="AF1338" s="126">
        <v>0.35</v>
      </c>
      <c r="AG1338" s="126">
        <v>1</v>
      </c>
      <c r="AH1338" s="126">
        <v>7</v>
      </c>
      <c r="AI1338" s="126">
        <v>1</v>
      </c>
      <c r="AJ1338" s="126"/>
      <c r="AK1338" s="126"/>
      <c r="AL1338" s="126"/>
      <c r="AM1338" s="126"/>
      <c r="AN1338" s="126"/>
      <c r="AO1338" s="126"/>
      <c r="AP1338" s="126"/>
      <c r="AQ1338" s="126"/>
      <c r="AR1338" s="126"/>
      <c r="AS1338" s="126"/>
      <c r="AT1338" s="126"/>
      <c r="AU1338" s="126"/>
      <c r="AV1338" s="126"/>
      <c r="AW1338" s="126"/>
      <c r="AX1338" s="126"/>
      <c r="AY1338" s="126"/>
      <c r="AZ1338" s="126"/>
      <c r="BA1338" s="126"/>
      <c r="BB1338" s="126"/>
      <c r="BC1338" s="126"/>
      <c r="BD1338" s="126"/>
      <c r="BE1338" s="126"/>
      <c r="BF1338" s="126"/>
      <c r="BG1338" s="126"/>
      <c r="BH1338" s="126"/>
      <c r="BI1338" s="126"/>
      <c r="BJ1338" s="126"/>
      <c r="BK1338" s="126"/>
      <c r="BL1338" s="126"/>
      <c r="BM1338" s="126"/>
      <c r="BN1338" s="126"/>
      <c r="BO1338" s="126"/>
      <c r="BP1338" s="126"/>
      <c r="BQ1338" s="126"/>
      <c r="BR1338" s="126">
        <v>9</v>
      </c>
      <c r="BS1338" s="126">
        <v>14</v>
      </c>
      <c r="BT1338" s="126">
        <v>15</v>
      </c>
      <c r="BU1338" s="126"/>
      <c r="BV1338" s="126">
        <v>24</v>
      </c>
      <c r="BW1338" s="126">
        <v>16</v>
      </c>
      <c r="BX1338" s="126">
        <v>1</v>
      </c>
      <c r="BY1338" s="126">
        <v>0</v>
      </c>
      <c r="BZ1338" s="126">
        <v>155</v>
      </c>
      <c r="CA1338" s="126">
        <v>72</v>
      </c>
      <c r="CB1338" s="126"/>
      <c r="CC1338" s="126"/>
      <c r="CD1338" s="126"/>
      <c r="CE1338" s="126"/>
    </row>
    <row r="1339" spans="1:83" ht="11.25" customHeight="1" x14ac:dyDescent="0.2">
      <c r="A1339" s="126" t="s">
        <v>6440</v>
      </c>
      <c r="B1339" s="20">
        <v>1054</v>
      </c>
      <c r="C1339" s="20" t="str">
        <f>VLOOKUP(File2Modul(A1339),ModulVerantwortung,2,FALSE)</f>
        <v>winkho06</v>
      </c>
      <c r="D1339" s="20"/>
      <c r="E1339" s="109" t="s">
        <v>4475</v>
      </c>
      <c r="F1339" s="126">
        <v>5</v>
      </c>
      <c r="G1339" s="126">
        <v>3</v>
      </c>
      <c r="H1339" s="126">
        <v>0</v>
      </c>
      <c r="I1339" s="126">
        <v>7</v>
      </c>
      <c r="J1339" s="126">
        <v>1</v>
      </c>
      <c r="K1339" s="126">
        <v>2</v>
      </c>
      <c r="L1339" s="126">
        <v>3</v>
      </c>
      <c r="M1339" s="143" t="s">
        <v>6447</v>
      </c>
      <c r="N1339" s="126">
        <v>10</v>
      </c>
      <c r="O1339" s="126"/>
      <c r="Q1339" s="126">
        <v>0</v>
      </c>
      <c r="R1339" s="126"/>
      <c r="S1339" s="126"/>
      <c r="T1339" s="126"/>
      <c r="U1339" s="126">
        <v>13</v>
      </c>
      <c r="V1339" s="126" t="s">
        <v>3594</v>
      </c>
      <c r="W1339" s="126">
        <v>3</v>
      </c>
      <c r="X1339" s="126">
        <v>8</v>
      </c>
      <c r="Y1339" s="126">
        <v>45</v>
      </c>
      <c r="Z1339" s="126">
        <v>0</v>
      </c>
      <c r="AA1339" s="126">
        <v>0</v>
      </c>
      <c r="AB1339" s="126">
        <v>0</v>
      </c>
      <c r="AC1339" s="126">
        <v>0</v>
      </c>
      <c r="AD1339" s="126">
        <v>0</v>
      </c>
      <c r="AE1339" s="126">
        <v>1</v>
      </c>
      <c r="AF1339" s="126">
        <v>0.54</v>
      </c>
      <c r="AG1339" s="126">
        <v>1</v>
      </c>
      <c r="AH1339" s="126">
        <v>1</v>
      </c>
      <c r="AI1339" s="126">
        <v>1</v>
      </c>
      <c r="AJ1339" s="126"/>
      <c r="AK1339" s="126"/>
      <c r="AL1339" s="126"/>
      <c r="AM1339" s="126"/>
      <c r="AN1339" s="126"/>
      <c r="AO1339" s="126"/>
      <c r="AP1339" s="126"/>
      <c r="AQ1339" s="126"/>
      <c r="AR1339" s="126"/>
      <c r="AS1339" s="126"/>
      <c r="AT1339" s="126"/>
      <c r="AU1339" s="126"/>
      <c r="AV1339" s="126"/>
      <c r="AW1339" s="126"/>
      <c r="AX1339" s="126"/>
      <c r="AY1339" s="126"/>
      <c r="AZ1339" s="126"/>
      <c r="BA1339" s="126"/>
      <c r="BB1339" s="126"/>
      <c r="BC1339" s="126"/>
      <c r="BD1339" s="126"/>
      <c r="BE1339" s="126"/>
      <c r="BF1339" s="126"/>
      <c r="BG1339" s="126"/>
      <c r="BH1339" s="126"/>
      <c r="BI1339" s="126"/>
      <c r="BJ1339" s="126"/>
      <c r="BK1339" s="126"/>
      <c r="BL1339" s="126"/>
      <c r="BM1339" s="126"/>
      <c r="BN1339" s="126"/>
      <c r="BO1339" s="126"/>
      <c r="BP1339" s="126"/>
      <c r="BQ1339" s="126"/>
      <c r="BR1339" s="126">
        <v>5</v>
      </c>
      <c r="BS1339" s="126">
        <v>9</v>
      </c>
      <c r="BT1339" s="126">
        <v>10</v>
      </c>
      <c r="BU1339" s="126"/>
      <c r="BV1339" s="126">
        <v>18</v>
      </c>
      <c r="BW1339" s="126">
        <v>11</v>
      </c>
      <c r="BX1339" s="126">
        <v>1</v>
      </c>
      <c r="BY1339" s="126">
        <v>0</v>
      </c>
      <c r="BZ1339" s="126">
        <v>73</v>
      </c>
      <c r="CA1339" s="126">
        <v>33</v>
      </c>
      <c r="CB1339" s="126"/>
      <c r="CC1339" s="126"/>
      <c r="CD1339" s="126"/>
      <c r="CE1339" s="126"/>
    </row>
    <row r="1340" spans="1:83" ht="11.25" customHeight="1" x14ac:dyDescent="0.2">
      <c r="A1340" s="126" t="s">
        <v>6440</v>
      </c>
      <c r="B1340" s="20">
        <v>1116</v>
      </c>
      <c r="C1340" s="20" t="str">
        <f>VLOOKUP(File2Modul(A1340),ModulVerantwortung,2,FALSE)</f>
        <v>winkho06</v>
      </c>
      <c r="D1340" s="20"/>
      <c r="E1340" s="109" t="s">
        <v>4476</v>
      </c>
      <c r="F1340" s="126">
        <v>9</v>
      </c>
      <c r="G1340" s="126">
        <v>4</v>
      </c>
      <c r="H1340" s="126">
        <v>0</v>
      </c>
      <c r="I1340" s="126">
        <v>13</v>
      </c>
      <c r="J1340" s="126">
        <v>1</v>
      </c>
      <c r="K1340" s="126">
        <v>3</v>
      </c>
      <c r="L1340" s="126">
        <v>4</v>
      </c>
      <c r="M1340" s="143" t="s">
        <v>6448</v>
      </c>
      <c r="N1340" s="126">
        <v>17</v>
      </c>
      <c r="O1340" s="126"/>
      <c r="Q1340" s="126">
        <v>0</v>
      </c>
      <c r="R1340" s="126"/>
      <c r="S1340" s="126"/>
      <c r="T1340" s="126"/>
      <c r="U1340" s="126">
        <v>24</v>
      </c>
      <c r="V1340" s="126" t="s">
        <v>4477</v>
      </c>
      <c r="W1340" s="126">
        <v>5</v>
      </c>
      <c r="X1340" s="126">
        <v>14</v>
      </c>
      <c r="Y1340" s="126">
        <v>82</v>
      </c>
      <c r="Z1340" s="126">
        <v>0</v>
      </c>
      <c r="AA1340" s="126">
        <v>0</v>
      </c>
      <c r="AB1340" s="126">
        <v>0</v>
      </c>
      <c r="AC1340" s="126">
        <v>0</v>
      </c>
      <c r="AD1340" s="126">
        <v>0</v>
      </c>
      <c r="AE1340" s="126">
        <v>1</v>
      </c>
      <c r="AF1340" s="126">
        <v>0.54</v>
      </c>
      <c r="AG1340" s="126">
        <v>1</v>
      </c>
      <c r="AH1340" s="126">
        <v>5</v>
      </c>
      <c r="AI1340" s="126">
        <v>1</v>
      </c>
      <c r="AJ1340" s="126"/>
      <c r="AK1340" s="126"/>
      <c r="AL1340" s="126"/>
      <c r="AM1340" s="126"/>
      <c r="AN1340" s="126"/>
      <c r="AO1340" s="126"/>
      <c r="AP1340" s="126"/>
      <c r="AQ1340" s="126"/>
      <c r="AR1340" s="126"/>
      <c r="AS1340" s="126"/>
      <c r="AT1340" s="126"/>
      <c r="AU1340" s="126"/>
      <c r="AV1340" s="126"/>
      <c r="AW1340" s="126"/>
      <c r="AX1340" s="126"/>
      <c r="AY1340" s="126"/>
      <c r="AZ1340" s="126"/>
      <c r="BA1340" s="126"/>
      <c r="BB1340" s="126"/>
      <c r="BC1340" s="126"/>
      <c r="BD1340" s="126"/>
      <c r="BE1340" s="126"/>
      <c r="BF1340" s="126"/>
      <c r="BG1340" s="126"/>
      <c r="BH1340" s="126"/>
      <c r="BI1340" s="126"/>
      <c r="BJ1340" s="126"/>
      <c r="BK1340" s="126"/>
      <c r="BL1340" s="126"/>
      <c r="BM1340" s="126"/>
      <c r="BN1340" s="126"/>
      <c r="BO1340" s="126"/>
      <c r="BP1340" s="126"/>
      <c r="BQ1340" s="126"/>
      <c r="BR1340" s="126">
        <v>6</v>
      </c>
      <c r="BS1340" s="126">
        <v>12</v>
      </c>
      <c r="BT1340" s="126">
        <v>12</v>
      </c>
      <c r="BU1340" s="126"/>
      <c r="BV1340" s="126">
        <v>32</v>
      </c>
      <c r="BW1340" s="126">
        <v>18</v>
      </c>
      <c r="BX1340" s="126">
        <v>1</v>
      </c>
      <c r="BY1340" s="126">
        <v>0</v>
      </c>
      <c r="BZ1340" s="126">
        <v>154</v>
      </c>
      <c r="CA1340" s="126">
        <v>66</v>
      </c>
      <c r="CB1340" s="126"/>
      <c r="CC1340" s="126"/>
      <c r="CD1340" s="126"/>
      <c r="CE1340" s="126"/>
    </row>
    <row r="1341" spans="1:83" ht="11.25" customHeight="1" x14ac:dyDescent="0.2">
      <c r="A1341" s="126" t="s">
        <v>6440</v>
      </c>
      <c r="B1341" s="20">
        <v>1214</v>
      </c>
      <c r="C1341" s="20" t="str">
        <f>VLOOKUP(File2Modul(A1341),ModulVerantwortung,2,FALSE)</f>
        <v>winkho06</v>
      </c>
      <c r="D1341" s="20"/>
      <c r="E1341" s="109" t="s">
        <v>4478</v>
      </c>
      <c r="F1341" s="126">
        <v>5</v>
      </c>
      <c r="G1341" s="126">
        <v>3</v>
      </c>
      <c r="H1341" s="126">
        <v>0</v>
      </c>
      <c r="I1341" s="126">
        <v>7</v>
      </c>
      <c r="J1341" s="126">
        <v>1</v>
      </c>
      <c r="K1341" s="126">
        <v>2</v>
      </c>
      <c r="L1341" s="126">
        <v>4</v>
      </c>
      <c r="M1341" s="143" t="s">
        <v>6449</v>
      </c>
      <c r="N1341" s="126">
        <v>17</v>
      </c>
      <c r="O1341" s="126"/>
      <c r="Q1341" s="126">
        <v>0</v>
      </c>
      <c r="R1341" s="126"/>
      <c r="S1341" s="126"/>
      <c r="T1341" s="126"/>
      <c r="U1341" s="126">
        <v>20</v>
      </c>
      <c r="V1341" s="126" t="s">
        <v>3594</v>
      </c>
      <c r="W1341" s="126">
        <v>6</v>
      </c>
      <c r="X1341" s="126">
        <v>11</v>
      </c>
      <c r="Y1341" s="126">
        <v>73</v>
      </c>
      <c r="Z1341" s="126">
        <v>0</v>
      </c>
      <c r="AA1341" s="126">
        <v>0</v>
      </c>
      <c r="AB1341" s="126">
        <v>0</v>
      </c>
      <c r="AC1341" s="126">
        <v>0</v>
      </c>
      <c r="AD1341" s="126">
        <v>0</v>
      </c>
      <c r="AE1341" s="126">
        <v>3</v>
      </c>
      <c r="AF1341" s="126">
        <v>0.35</v>
      </c>
      <c r="AG1341" s="126">
        <v>1</v>
      </c>
      <c r="AH1341" s="126">
        <v>1</v>
      </c>
      <c r="AI1341" s="126">
        <v>1</v>
      </c>
      <c r="AJ1341" s="126"/>
      <c r="AK1341" s="126"/>
      <c r="AL1341" s="126"/>
      <c r="AM1341" s="126"/>
      <c r="AN1341" s="126"/>
      <c r="AO1341" s="126"/>
      <c r="AP1341" s="126"/>
      <c r="AQ1341" s="126"/>
      <c r="AR1341" s="126"/>
      <c r="AS1341" s="126"/>
      <c r="AT1341" s="126"/>
      <c r="AU1341" s="126"/>
      <c r="AV1341" s="126"/>
      <c r="AW1341" s="126"/>
      <c r="AX1341" s="126"/>
      <c r="AY1341" s="126"/>
      <c r="AZ1341" s="126"/>
      <c r="BA1341" s="126"/>
      <c r="BB1341" s="126"/>
      <c r="BC1341" s="126"/>
      <c r="BD1341" s="126"/>
      <c r="BE1341" s="126"/>
      <c r="BF1341" s="126"/>
      <c r="BG1341" s="126"/>
      <c r="BH1341" s="126"/>
      <c r="BI1341" s="126"/>
      <c r="BJ1341" s="126"/>
      <c r="BK1341" s="126"/>
      <c r="BL1341" s="126"/>
      <c r="BM1341" s="126"/>
      <c r="BN1341" s="126"/>
      <c r="BO1341" s="126"/>
      <c r="BP1341" s="126"/>
      <c r="BQ1341" s="126"/>
      <c r="BR1341" s="126">
        <v>8</v>
      </c>
      <c r="BS1341" s="126">
        <v>12</v>
      </c>
      <c r="BT1341" s="126">
        <v>14</v>
      </c>
      <c r="BU1341" s="126"/>
      <c r="BV1341" s="126">
        <v>29</v>
      </c>
      <c r="BW1341" s="126">
        <v>20</v>
      </c>
      <c r="BX1341" s="126">
        <v>1</v>
      </c>
      <c r="BY1341" s="126">
        <v>0</v>
      </c>
      <c r="BZ1341" s="126">
        <v>156</v>
      </c>
      <c r="CA1341" s="126">
        <v>86</v>
      </c>
      <c r="CB1341" s="126"/>
      <c r="CC1341" s="126"/>
      <c r="CD1341" s="126"/>
      <c r="CE1341" s="126"/>
    </row>
    <row r="1342" spans="1:83" ht="11.25" customHeight="1" x14ac:dyDescent="0.2">
      <c r="A1342" s="126" t="s">
        <v>6440</v>
      </c>
      <c r="B1342" s="20">
        <v>1302</v>
      </c>
      <c r="C1342" s="20" t="str">
        <f>VLOOKUP(File2Modul(A1342),ModulVerantwortung,2,FALSE)</f>
        <v>winkho06</v>
      </c>
      <c r="D1342" s="20"/>
      <c r="E1342" s="109" t="s">
        <v>4479</v>
      </c>
      <c r="F1342" s="126">
        <v>4</v>
      </c>
      <c r="G1342" s="126">
        <v>2</v>
      </c>
      <c r="H1342" s="126">
        <v>0</v>
      </c>
      <c r="I1342" s="126">
        <v>5</v>
      </c>
      <c r="J1342" s="126">
        <v>1</v>
      </c>
      <c r="K1342" s="126">
        <v>1</v>
      </c>
      <c r="L1342" s="126">
        <v>2</v>
      </c>
      <c r="M1342" s="143" t="s">
        <v>6450</v>
      </c>
      <c r="N1342" s="126">
        <v>12</v>
      </c>
      <c r="O1342" s="126"/>
      <c r="Q1342" s="126">
        <v>0</v>
      </c>
      <c r="R1342" s="126"/>
      <c r="S1342" s="126"/>
      <c r="T1342" s="126"/>
      <c r="U1342" s="126">
        <v>15</v>
      </c>
      <c r="V1342" s="126" t="s">
        <v>3767</v>
      </c>
      <c r="W1342" s="126">
        <v>2</v>
      </c>
      <c r="X1342" s="126">
        <v>6</v>
      </c>
      <c r="Y1342" s="126">
        <v>40</v>
      </c>
      <c r="Z1342" s="126">
        <v>0</v>
      </c>
      <c r="AA1342" s="126">
        <v>0</v>
      </c>
      <c r="AB1342" s="126">
        <v>0</v>
      </c>
      <c r="AC1342" s="126">
        <v>0</v>
      </c>
      <c r="AD1342" s="126">
        <v>0</v>
      </c>
      <c r="AE1342" s="126">
        <v>2</v>
      </c>
      <c r="AF1342" s="126">
        <v>0.33</v>
      </c>
      <c r="AG1342" s="126">
        <v>1</v>
      </c>
      <c r="AH1342" s="126">
        <v>0</v>
      </c>
      <c r="AI1342" s="126">
        <v>1</v>
      </c>
      <c r="AJ1342" s="126"/>
      <c r="AK1342" s="126"/>
      <c r="AL1342" s="126"/>
      <c r="AM1342" s="126"/>
      <c r="AN1342" s="126"/>
      <c r="AO1342" s="126"/>
      <c r="AP1342" s="126"/>
      <c r="AQ1342" s="126"/>
      <c r="AR1342" s="126"/>
      <c r="AS1342" s="126"/>
      <c r="AT1342" s="126"/>
      <c r="AU1342" s="126"/>
      <c r="AV1342" s="126"/>
      <c r="AW1342" s="126"/>
      <c r="AX1342" s="126"/>
      <c r="AY1342" s="126"/>
      <c r="AZ1342" s="126"/>
      <c r="BA1342" s="126"/>
      <c r="BB1342" s="126"/>
      <c r="BC1342" s="126"/>
      <c r="BD1342" s="126"/>
      <c r="BE1342" s="126"/>
      <c r="BF1342" s="126"/>
      <c r="BG1342" s="126"/>
      <c r="BH1342" s="126"/>
      <c r="BI1342" s="126"/>
      <c r="BJ1342" s="126"/>
      <c r="BK1342" s="126"/>
      <c r="BL1342" s="126"/>
      <c r="BM1342" s="126"/>
      <c r="BN1342" s="126"/>
      <c r="BO1342" s="126"/>
      <c r="BP1342" s="126"/>
      <c r="BQ1342" s="126"/>
      <c r="BR1342" s="126">
        <v>6</v>
      </c>
      <c r="BS1342" s="126">
        <v>9</v>
      </c>
      <c r="BT1342" s="126">
        <v>11</v>
      </c>
      <c r="BU1342" s="126"/>
      <c r="BV1342" s="126">
        <v>19</v>
      </c>
      <c r="BW1342" s="126">
        <v>14</v>
      </c>
      <c r="BX1342" s="126">
        <v>1</v>
      </c>
      <c r="BY1342" s="126">
        <v>0</v>
      </c>
      <c r="BZ1342" s="126">
        <v>83</v>
      </c>
      <c r="CA1342" s="126">
        <v>49</v>
      </c>
      <c r="CB1342" s="126"/>
      <c r="CC1342" s="126"/>
      <c r="CD1342" s="126"/>
      <c r="CE1342" s="126"/>
    </row>
    <row r="1343" spans="1:83" ht="11.25" customHeight="1" x14ac:dyDescent="0.2">
      <c r="A1343" s="126" t="s">
        <v>6440</v>
      </c>
      <c r="B1343" s="20">
        <v>1358</v>
      </c>
      <c r="C1343" s="20" t="str">
        <f>VLOOKUP(File2Modul(A1343),ModulVerantwortung,2,FALSE)</f>
        <v>winkho06</v>
      </c>
      <c r="D1343" s="20"/>
      <c r="E1343" s="109" t="s">
        <v>4480</v>
      </c>
      <c r="F1343" s="126">
        <v>9</v>
      </c>
      <c r="G1343" s="126">
        <v>3</v>
      </c>
      <c r="H1343" s="126">
        <v>0</v>
      </c>
      <c r="I1343" s="126">
        <v>66</v>
      </c>
      <c r="J1343" s="126">
        <v>1</v>
      </c>
      <c r="K1343" s="126">
        <v>3</v>
      </c>
      <c r="L1343" s="126">
        <v>5</v>
      </c>
      <c r="M1343" s="143" t="s">
        <v>6451</v>
      </c>
      <c r="N1343" s="126">
        <v>30</v>
      </c>
      <c r="O1343" s="126"/>
      <c r="Q1343" s="126">
        <v>0</v>
      </c>
      <c r="R1343" s="126"/>
      <c r="S1343" s="126"/>
      <c r="T1343" s="126"/>
      <c r="U1343" s="126">
        <v>35</v>
      </c>
      <c r="V1343" s="126" t="s">
        <v>4330</v>
      </c>
      <c r="W1343" s="126">
        <v>8</v>
      </c>
      <c r="X1343" s="126">
        <v>17</v>
      </c>
      <c r="Y1343" s="126">
        <v>103</v>
      </c>
      <c r="Z1343" s="126">
        <v>0</v>
      </c>
      <c r="AA1343" s="126">
        <v>0</v>
      </c>
      <c r="AB1343" s="126">
        <v>0</v>
      </c>
      <c r="AC1343" s="126">
        <v>0</v>
      </c>
      <c r="AD1343" s="126">
        <v>0</v>
      </c>
      <c r="AE1343" s="126">
        <v>3</v>
      </c>
      <c r="AF1343" s="126">
        <v>1.89</v>
      </c>
      <c r="AG1343" s="126">
        <v>2</v>
      </c>
      <c r="AH1343" s="126">
        <v>1</v>
      </c>
      <c r="AI1343" s="126">
        <v>1</v>
      </c>
      <c r="AJ1343" s="126"/>
      <c r="AK1343" s="126"/>
      <c r="AL1343" s="126"/>
      <c r="AM1343" s="126"/>
      <c r="AN1343" s="126"/>
      <c r="AO1343" s="126"/>
      <c r="AP1343" s="126"/>
      <c r="AQ1343" s="126"/>
      <c r="AR1343" s="126"/>
      <c r="AS1343" s="126"/>
      <c r="AT1343" s="126"/>
      <c r="AU1343" s="126"/>
      <c r="AV1343" s="126"/>
      <c r="AW1343" s="126"/>
      <c r="AX1343" s="126"/>
      <c r="AY1343" s="126"/>
      <c r="AZ1343" s="126"/>
      <c r="BA1343" s="126"/>
      <c r="BB1343" s="126"/>
      <c r="BC1343" s="126"/>
      <c r="BD1343" s="126"/>
      <c r="BE1343" s="126"/>
      <c r="BF1343" s="126"/>
      <c r="BG1343" s="126"/>
      <c r="BH1343" s="126"/>
      <c r="BI1343" s="126"/>
      <c r="BJ1343" s="126"/>
      <c r="BK1343" s="126"/>
      <c r="BL1343" s="126"/>
      <c r="BM1343" s="126"/>
      <c r="BN1343" s="126"/>
      <c r="BO1343" s="126"/>
      <c r="BP1343" s="126"/>
      <c r="BQ1343" s="126"/>
      <c r="BR1343" s="126">
        <v>6</v>
      </c>
      <c r="BS1343" s="126">
        <v>8</v>
      </c>
      <c r="BT1343" s="126">
        <v>9</v>
      </c>
      <c r="BU1343" s="126"/>
      <c r="BV1343" s="126">
        <v>45</v>
      </c>
      <c r="BW1343" s="126">
        <v>33</v>
      </c>
      <c r="BX1343" s="126">
        <v>1</v>
      </c>
      <c r="BY1343" s="126">
        <v>0</v>
      </c>
      <c r="BZ1343" s="126">
        <v>183</v>
      </c>
      <c r="CA1343" s="126">
        <v>110</v>
      </c>
      <c r="CB1343" s="126"/>
      <c r="CC1343" s="126"/>
      <c r="CD1343" s="126"/>
      <c r="CE1343" s="126"/>
    </row>
    <row r="1344" spans="1:83" ht="11.25" customHeight="1" x14ac:dyDescent="0.2">
      <c r="A1344" s="126" t="s">
        <v>6440</v>
      </c>
      <c r="B1344" s="20">
        <v>1492</v>
      </c>
      <c r="C1344" s="20" t="str">
        <f>VLOOKUP(File2Modul(A1344),ModulVerantwortung,2,FALSE)</f>
        <v>winkho06</v>
      </c>
      <c r="D1344" s="20"/>
      <c r="E1344" s="109" t="s">
        <v>4481</v>
      </c>
      <c r="F1344" s="126">
        <v>9</v>
      </c>
      <c r="G1344" s="126">
        <v>3</v>
      </c>
      <c r="H1344" s="126">
        <v>0</v>
      </c>
      <c r="I1344" s="126">
        <v>66</v>
      </c>
      <c r="J1344" s="126">
        <v>1</v>
      </c>
      <c r="K1344" s="126">
        <v>3</v>
      </c>
      <c r="L1344" s="126">
        <v>4</v>
      </c>
      <c r="M1344" s="143" t="s">
        <v>6452</v>
      </c>
      <c r="N1344" s="126">
        <v>26</v>
      </c>
      <c r="O1344" s="126"/>
      <c r="Q1344" s="126">
        <v>0</v>
      </c>
      <c r="R1344" s="126"/>
      <c r="S1344" s="126"/>
      <c r="T1344" s="126"/>
      <c r="U1344" s="126">
        <v>33</v>
      </c>
      <c r="V1344" s="126" t="s">
        <v>3939</v>
      </c>
      <c r="W1344" s="126">
        <v>4</v>
      </c>
      <c r="X1344" s="126">
        <v>13</v>
      </c>
      <c r="Y1344" s="126">
        <v>93</v>
      </c>
      <c r="Z1344" s="126">
        <v>0</v>
      </c>
      <c r="AA1344" s="126">
        <v>0</v>
      </c>
      <c r="AB1344" s="126">
        <v>0</v>
      </c>
      <c r="AC1344" s="126">
        <v>0</v>
      </c>
      <c r="AD1344" s="126">
        <v>0</v>
      </c>
      <c r="AE1344" s="126">
        <v>4</v>
      </c>
      <c r="AF1344" s="126">
        <v>2</v>
      </c>
      <c r="AG1344" s="126">
        <v>2</v>
      </c>
      <c r="AH1344" s="126">
        <v>2</v>
      </c>
      <c r="AI1344" s="126">
        <v>1</v>
      </c>
      <c r="AJ1344" s="126"/>
      <c r="AK1344" s="126"/>
      <c r="AL1344" s="126"/>
      <c r="AM1344" s="126"/>
      <c r="AN1344" s="126"/>
      <c r="AO1344" s="126"/>
      <c r="AP1344" s="126"/>
      <c r="AQ1344" s="126"/>
      <c r="AR1344" s="126"/>
      <c r="AS1344" s="126"/>
      <c r="AT1344" s="126"/>
      <c r="AU1344" s="126"/>
      <c r="AV1344" s="126"/>
      <c r="AW1344" s="126"/>
      <c r="AX1344" s="126"/>
      <c r="AY1344" s="126"/>
      <c r="AZ1344" s="126"/>
      <c r="BA1344" s="126"/>
      <c r="BB1344" s="126"/>
      <c r="BC1344" s="126"/>
      <c r="BD1344" s="126"/>
      <c r="BE1344" s="126"/>
      <c r="BF1344" s="126"/>
      <c r="BG1344" s="126"/>
      <c r="BH1344" s="126"/>
      <c r="BI1344" s="126"/>
      <c r="BJ1344" s="126"/>
      <c r="BK1344" s="126"/>
      <c r="BL1344" s="126"/>
      <c r="BM1344" s="126"/>
      <c r="BN1344" s="126"/>
      <c r="BO1344" s="126"/>
      <c r="BP1344" s="126"/>
      <c r="BQ1344" s="126"/>
      <c r="BR1344" s="126">
        <v>7</v>
      </c>
      <c r="BS1344" s="126">
        <v>10</v>
      </c>
      <c r="BT1344" s="126">
        <v>11</v>
      </c>
      <c r="BU1344" s="126"/>
      <c r="BV1344" s="126">
        <v>42</v>
      </c>
      <c r="BW1344" s="126">
        <v>30</v>
      </c>
      <c r="BX1344" s="126">
        <v>1</v>
      </c>
      <c r="BY1344" s="126">
        <v>0</v>
      </c>
      <c r="BZ1344" s="126">
        <v>190</v>
      </c>
      <c r="CA1344" s="126">
        <v>115</v>
      </c>
      <c r="CB1344" s="126"/>
      <c r="CC1344" s="126"/>
      <c r="CD1344" s="126"/>
      <c r="CE1344" s="126"/>
    </row>
    <row r="1345" spans="1:83" ht="11.25" customHeight="1" x14ac:dyDescent="0.2">
      <c r="A1345" s="126" t="s">
        <v>6440</v>
      </c>
      <c r="B1345" s="20">
        <v>1615</v>
      </c>
      <c r="C1345" s="20" t="str">
        <f>VLOOKUP(File2Modul(A1345),ModulVerantwortung,2,FALSE)</f>
        <v>winkho06</v>
      </c>
      <c r="D1345" s="20"/>
      <c r="E1345" s="109" t="s">
        <v>4482</v>
      </c>
      <c r="F1345" s="126">
        <v>5</v>
      </c>
      <c r="G1345" s="126">
        <v>2</v>
      </c>
      <c r="H1345" s="126">
        <v>0</v>
      </c>
      <c r="I1345" s="126">
        <v>6</v>
      </c>
      <c r="J1345" s="126">
        <v>1</v>
      </c>
      <c r="K1345" s="126">
        <v>2</v>
      </c>
      <c r="L1345" s="126">
        <v>4</v>
      </c>
      <c r="M1345" s="143" t="s">
        <v>6453</v>
      </c>
      <c r="N1345" s="126">
        <v>16</v>
      </c>
      <c r="O1345" s="126"/>
      <c r="Q1345" s="126">
        <v>0</v>
      </c>
      <c r="R1345" s="126"/>
      <c r="S1345" s="126"/>
      <c r="T1345" s="126"/>
      <c r="U1345" s="126">
        <v>20</v>
      </c>
      <c r="V1345" s="126" t="s">
        <v>4001</v>
      </c>
      <c r="W1345" s="126">
        <v>4</v>
      </c>
      <c r="X1345" s="126">
        <v>9</v>
      </c>
      <c r="Y1345" s="126">
        <v>54</v>
      </c>
      <c r="Z1345" s="126">
        <v>0</v>
      </c>
      <c r="AA1345" s="126">
        <v>0</v>
      </c>
      <c r="AB1345" s="126">
        <v>0</v>
      </c>
      <c r="AC1345" s="126">
        <v>0</v>
      </c>
      <c r="AD1345" s="126">
        <v>0</v>
      </c>
      <c r="AE1345" s="126">
        <v>1</v>
      </c>
      <c r="AF1345" s="126">
        <v>0.3</v>
      </c>
      <c r="AG1345" s="126">
        <v>1</v>
      </c>
      <c r="AH1345" s="126">
        <v>3</v>
      </c>
      <c r="AI1345" s="126">
        <v>1</v>
      </c>
      <c r="AJ1345" s="126"/>
      <c r="AK1345" s="126"/>
      <c r="AL1345" s="126"/>
      <c r="AM1345" s="126"/>
      <c r="AN1345" s="126"/>
      <c r="AO1345" s="126"/>
      <c r="AP1345" s="126"/>
      <c r="AQ1345" s="126"/>
      <c r="AR1345" s="126"/>
      <c r="AS1345" s="126"/>
      <c r="AT1345" s="126"/>
      <c r="AU1345" s="126"/>
      <c r="AV1345" s="126"/>
      <c r="AW1345" s="126"/>
      <c r="AX1345" s="126"/>
      <c r="AY1345" s="126"/>
      <c r="AZ1345" s="126"/>
      <c r="BA1345" s="126"/>
      <c r="BB1345" s="126"/>
      <c r="BC1345" s="126"/>
      <c r="BD1345" s="126"/>
      <c r="BE1345" s="126"/>
      <c r="BF1345" s="126"/>
      <c r="BG1345" s="126"/>
      <c r="BH1345" s="126"/>
      <c r="BI1345" s="126"/>
      <c r="BJ1345" s="126"/>
      <c r="BK1345" s="126"/>
      <c r="BL1345" s="126"/>
      <c r="BM1345" s="126"/>
      <c r="BN1345" s="126"/>
      <c r="BO1345" s="126"/>
      <c r="BP1345" s="126"/>
      <c r="BQ1345" s="126"/>
      <c r="BR1345" s="126">
        <v>7</v>
      </c>
      <c r="BS1345" s="126">
        <v>10</v>
      </c>
      <c r="BT1345" s="126">
        <v>10</v>
      </c>
      <c r="BU1345" s="126"/>
      <c r="BV1345" s="126">
        <v>23</v>
      </c>
      <c r="BW1345" s="126">
        <v>17</v>
      </c>
      <c r="BX1345" s="126">
        <v>1</v>
      </c>
      <c r="BY1345" s="126">
        <v>0</v>
      </c>
      <c r="BZ1345" s="126">
        <v>113</v>
      </c>
      <c r="CA1345" s="126">
        <v>58</v>
      </c>
      <c r="CB1345" s="126"/>
      <c r="CC1345" s="126"/>
      <c r="CD1345" s="126"/>
      <c r="CE1345" s="126"/>
    </row>
    <row r="1346" spans="1:83" ht="11.25" customHeight="1" x14ac:dyDescent="0.2">
      <c r="A1346" s="126" t="s">
        <v>6440</v>
      </c>
      <c r="B1346" s="20">
        <v>1684</v>
      </c>
      <c r="C1346" s="20" t="str">
        <f>VLOOKUP(File2Modul(A1346),ModulVerantwortung,2,FALSE)</f>
        <v>winkho06</v>
      </c>
      <c r="D1346" s="20"/>
      <c r="E1346" s="109" t="s">
        <v>4483</v>
      </c>
      <c r="F1346" s="126">
        <v>1</v>
      </c>
      <c r="G1346" s="126">
        <v>0</v>
      </c>
      <c r="H1346" s="126">
        <v>0</v>
      </c>
      <c r="I1346" s="126">
        <v>1</v>
      </c>
      <c r="J1346" s="126">
        <v>0</v>
      </c>
      <c r="K1346" s="126">
        <v>0</v>
      </c>
      <c r="L1346" s="126">
        <v>0</v>
      </c>
      <c r="M1346" s="143"/>
      <c r="N1346" s="126">
        <v>1</v>
      </c>
      <c r="O1346" s="126"/>
      <c r="Q1346" s="126">
        <v>0</v>
      </c>
      <c r="R1346" s="126"/>
      <c r="S1346" s="126"/>
      <c r="T1346" s="126"/>
      <c r="U1346" s="126">
        <v>1</v>
      </c>
      <c r="V1346" s="126" t="s">
        <v>3507</v>
      </c>
      <c r="W1346" s="126">
        <v>0</v>
      </c>
      <c r="X1346" s="126">
        <v>1</v>
      </c>
      <c r="Y1346" s="126">
        <v>1</v>
      </c>
      <c r="Z1346" s="126">
        <v>0</v>
      </c>
      <c r="AA1346" s="126">
        <v>0</v>
      </c>
      <c r="AB1346" s="126">
        <v>0</v>
      </c>
      <c r="AC1346" s="126">
        <v>0</v>
      </c>
      <c r="AD1346" s="126">
        <v>0</v>
      </c>
      <c r="AE1346" s="126">
        <v>0</v>
      </c>
      <c r="AF1346" s="126">
        <v>1</v>
      </c>
      <c r="AG1346" s="126">
        <v>0</v>
      </c>
      <c r="AH1346" s="126">
        <v>0</v>
      </c>
      <c r="AI1346" s="126">
        <v>1</v>
      </c>
      <c r="AJ1346" s="126"/>
      <c r="AK1346" s="126"/>
      <c r="AL1346" s="126"/>
      <c r="AM1346" s="126"/>
      <c r="AN1346" s="126"/>
      <c r="AO1346" s="126"/>
      <c r="AP1346" s="126"/>
      <c r="AQ1346" s="126"/>
      <c r="AR1346" s="126"/>
      <c r="AS1346" s="126"/>
      <c r="AT1346" s="126"/>
      <c r="AU1346" s="126"/>
      <c r="AV1346" s="126"/>
      <c r="AW1346" s="126"/>
      <c r="AX1346" s="126"/>
      <c r="AY1346" s="126"/>
      <c r="AZ1346" s="126"/>
      <c r="BA1346" s="126"/>
      <c r="BB1346" s="126"/>
      <c r="BC1346" s="126"/>
      <c r="BD1346" s="126"/>
      <c r="BE1346" s="126"/>
      <c r="BF1346" s="126"/>
      <c r="BG1346" s="126"/>
      <c r="BH1346" s="126"/>
      <c r="BI1346" s="126"/>
      <c r="BJ1346" s="126"/>
      <c r="BK1346" s="126"/>
      <c r="BL1346" s="126"/>
      <c r="BM1346" s="126"/>
      <c r="BN1346" s="126"/>
      <c r="BO1346" s="126"/>
      <c r="BP1346" s="126"/>
      <c r="BQ1346" s="126"/>
      <c r="BR1346" s="126">
        <v>6</v>
      </c>
      <c r="BS1346" s="126">
        <v>6</v>
      </c>
      <c r="BT1346" s="126">
        <v>6</v>
      </c>
      <c r="BU1346" s="126"/>
      <c r="BV1346" s="126">
        <v>1</v>
      </c>
      <c r="BW1346" s="126">
        <v>1</v>
      </c>
      <c r="BX1346" s="126">
        <v>1</v>
      </c>
      <c r="BY1346" s="126">
        <v>0</v>
      </c>
      <c r="BZ1346" s="126">
        <v>4</v>
      </c>
      <c r="CA1346" s="126">
        <v>2</v>
      </c>
      <c r="CB1346" s="126"/>
      <c r="CC1346" s="126"/>
      <c r="CD1346" s="126"/>
      <c r="CE1346" s="126"/>
    </row>
    <row r="1347" spans="1:83" ht="11.25" customHeight="1" x14ac:dyDescent="0.2">
      <c r="A1347" s="126" t="s">
        <v>6440</v>
      </c>
      <c r="B1347" s="20">
        <v>1699</v>
      </c>
      <c r="C1347" s="20" t="str">
        <f>VLOOKUP(File2Modul(A1347),ModulVerantwortung,2,FALSE)</f>
        <v>winkho06</v>
      </c>
      <c r="D1347" s="20"/>
      <c r="E1347" s="109" t="s">
        <v>4484</v>
      </c>
      <c r="F1347" s="126">
        <v>5</v>
      </c>
      <c r="G1347" s="126">
        <v>2</v>
      </c>
      <c r="H1347" s="126">
        <v>0</v>
      </c>
      <c r="I1347" s="126">
        <v>12</v>
      </c>
      <c r="J1347" s="126">
        <v>0</v>
      </c>
      <c r="K1347" s="126">
        <v>0</v>
      </c>
      <c r="L1347" s="126">
        <v>1</v>
      </c>
      <c r="M1347" s="143" t="s">
        <v>6454</v>
      </c>
      <c r="N1347" s="126">
        <v>12</v>
      </c>
      <c r="O1347" s="126"/>
      <c r="Q1347" s="126">
        <v>0</v>
      </c>
      <c r="R1347" s="126"/>
      <c r="S1347" s="126"/>
      <c r="T1347" s="126"/>
      <c r="U1347" s="126">
        <v>14</v>
      </c>
      <c r="V1347" s="126" t="s">
        <v>3893</v>
      </c>
      <c r="W1347" s="126">
        <v>1</v>
      </c>
      <c r="X1347" s="126">
        <v>6</v>
      </c>
      <c r="Y1347" s="126">
        <v>41</v>
      </c>
      <c r="Z1347" s="126">
        <v>0</v>
      </c>
      <c r="AA1347" s="126">
        <v>0</v>
      </c>
      <c r="AB1347" s="126">
        <v>0</v>
      </c>
      <c r="AC1347" s="126">
        <v>0</v>
      </c>
      <c r="AD1347" s="126">
        <v>0</v>
      </c>
      <c r="AE1347" s="126">
        <v>1</v>
      </c>
      <c r="AF1347" s="126">
        <v>0.86</v>
      </c>
      <c r="AG1347" s="126">
        <v>1</v>
      </c>
      <c r="AH1347" s="126">
        <v>2</v>
      </c>
      <c r="AI1347" s="126">
        <v>1</v>
      </c>
      <c r="AJ1347" s="126"/>
      <c r="AK1347" s="126"/>
      <c r="AL1347" s="126"/>
      <c r="AM1347" s="126"/>
      <c r="AN1347" s="126"/>
      <c r="AO1347" s="126"/>
      <c r="AP1347" s="126"/>
      <c r="AQ1347" s="126"/>
      <c r="AR1347" s="126"/>
      <c r="AS1347" s="126"/>
      <c r="AT1347" s="126"/>
      <c r="AU1347" s="126"/>
      <c r="AV1347" s="126"/>
      <c r="AW1347" s="126"/>
      <c r="AX1347" s="126"/>
      <c r="AY1347" s="126"/>
      <c r="AZ1347" s="126"/>
      <c r="BA1347" s="126"/>
      <c r="BB1347" s="126"/>
      <c r="BC1347" s="126"/>
      <c r="BD1347" s="126"/>
      <c r="BE1347" s="126"/>
      <c r="BF1347" s="126"/>
      <c r="BG1347" s="126"/>
      <c r="BH1347" s="126"/>
      <c r="BI1347" s="126"/>
      <c r="BJ1347" s="126"/>
      <c r="BK1347" s="126"/>
      <c r="BL1347" s="126"/>
      <c r="BM1347" s="126"/>
      <c r="BN1347" s="126"/>
      <c r="BO1347" s="126"/>
      <c r="BP1347" s="126"/>
      <c r="BQ1347" s="126"/>
      <c r="BR1347" s="126">
        <v>5</v>
      </c>
      <c r="BS1347" s="126">
        <v>7</v>
      </c>
      <c r="BT1347" s="126">
        <v>8</v>
      </c>
      <c r="BU1347" s="126"/>
      <c r="BV1347" s="126">
        <v>18</v>
      </c>
      <c r="BW1347" s="126">
        <v>13</v>
      </c>
      <c r="BX1347" s="126">
        <v>1</v>
      </c>
      <c r="BY1347" s="126">
        <v>0</v>
      </c>
      <c r="BZ1347" s="126">
        <v>68</v>
      </c>
      <c r="CA1347" s="126">
        <v>35</v>
      </c>
      <c r="CB1347" s="126"/>
      <c r="CC1347" s="126"/>
      <c r="CD1347" s="126"/>
      <c r="CE1347" s="126"/>
    </row>
    <row r="1348" spans="1:83" ht="11.25" customHeight="1" x14ac:dyDescent="0.2">
      <c r="A1348" s="126" t="s">
        <v>6440</v>
      </c>
      <c r="B1348" s="20">
        <v>1754</v>
      </c>
      <c r="C1348" s="20" t="str">
        <f>VLOOKUP(File2Modul(A1348),ModulVerantwortung,2,FALSE)</f>
        <v>winkho06</v>
      </c>
      <c r="D1348" s="20"/>
      <c r="E1348" s="109" t="s">
        <v>4485</v>
      </c>
      <c r="F1348" s="126">
        <v>1</v>
      </c>
      <c r="G1348" s="126">
        <v>0</v>
      </c>
      <c r="H1348" s="126">
        <v>0</v>
      </c>
      <c r="I1348" s="126">
        <v>1</v>
      </c>
      <c r="J1348" s="126">
        <v>1</v>
      </c>
      <c r="K1348" s="126">
        <v>0</v>
      </c>
      <c r="L1348" s="126">
        <v>0</v>
      </c>
      <c r="M1348" s="143"/>
      <c r="N1348" s="126">
        <v>1</v>
      </c>
      <c r="O1348" s="126"/>
      <c r="Q1348" s="126">
        <v>0</v>
      </c>
      <c r="R1348" s="126"/>
      <c r="S1348" s="126"/>
      <c r="T1348" s="126"/>
      <c r="U1348" s="126">
        <v>1</v>
      </c>
      <c r="V1348" s="126" t="s">
        <v>3507</v>
      </c>
      <c r="W1348" s="126">
        <v>0</v>
      </c>
      <c r="X1348" s="126">
        <v>1</v>
      </c>
      <c r="Y1348" s="126">
        <v>1</v>
      </c>
      <c r="Z1348" s="126">
        <v>0</v>
      </c>
      <c r="AA1348" s="126">
        <v>0</v>
      </c>
      <c r="AB1348" s="126">
        <v>0</v>
      </c>
      <c r="AC1348" s="126">
        <v>0</v>
      </c>
      <c r="AD1348" s="126">
        <v>0</v>
      </c>
      <c r="AE1348" s="126">
        <v>0</v>
      </c>
      <c r="AF1348" s="126">
        <v>1</v>
      </c>
      <c r="AG1348" s="126">
        <v>0</v>
      </c>
      <c r="AH1348" s="126">
        <v>0</v>
      </c>
      <c r="AI1348" s="126">
        <v>1</v>
      </c>
      <c r="AJ1348" s="126"/>
      <c r="AK1348" s="126"/>
      <c r="AL1348" s="126"/>
      <c r="AM1348" s="126"/>
      <c r="AN1348" s="126"/>
      <c r="AO1348" s="126"/>
      <c r="AP1348" s="126"/>
      <c r="AQ1348" s="126"/>
      <c r="AR1348" s="126"/>
      <c r="AS1348" s="126"/>
      <c r="AT1348" s="126"/>
      <c r="AU1348" s="126"/>
      <c r="AV1348" s="126"/>
      <c r="AW1348" s="126"/>
      <c r="AX1348" s="126"/>
      <c r="AY1348" s="126"/>
      <c r="AZ1348" s="126"/>
      <c r="BA1348" s="126"/>
      <c r="BB1348" s="126"/>
      <c r="BC1348" s="126"/>
      <c r="BD1348" s="126"/>
      <c r="BE1348" s="126"/>
      <c r="BF1348" s="126"/>
      <c r="BG1348" s="126"/>
      <c r="BH1348" s="126"/>
      <c r="BI1348" s="126"/>
      <c r="BJ1348" s="126"/>
      <c r="BK1348" s="126"/>
      <c r="BL1348" s="126"/>
      <c r="BM1348" s="126"/>
      <c r="BN1348" s="126"/>
      <c r="BO1348" s="126"/>
      <c r="BP1348" s="126"/>
      <c r="BQ1348" s="126"/>
      <c r="BR1348" s="126">
        <v>8</v>
      </c>
      <c r="BS1348" s="126">
        <v>8</v>
      </c>
      <c r="BT1348" s="126">
        <v>8</v>
      </c>
      <c r="BU1348" s="126"/>
      <c r="BV1348" s="126">
        <v>1</v>
      </c>
      <c r="BW1348" s="126">
        <v>1</v>
      </c>
      <c r="BX1348" s="126">
        <v>1</v>
      </c>
      <c r="BY1348" s="126">
        <v>0</v>
      </c>
      <c r="BZ1348" s="126">
        <v>7</v>
      </c>
      <c r="CA1348" s="126">
        <v>1</v>
      </c>
      <c r="CB1348" s="126"/>
      <c r="CC1348" s="126"/>
      <c r="CD1348" s="126"/>
      <c r="CE1348" s="126"/>
    </row>
    <row r="1349" spans="1:83" ht="11.25" customHeight="1" x14ac:dyDescent="0.2">
      <c r="A1349" s="126" t="s">
        <v>6440</v>
      </c>
      <c r="B1349" s="20">
        <v>1788</v>
      </c>
      <c r="C1349" s="20" t="str">
        <f>VLOOKUP(File2Modul(A1349),ModulVerantwortung,2,FALSE)</f>
        <v>winkho06</v>
      </c>
      <c r="D1349" s="20"/>
      <c r="E1349" s="109" t="s">
        <v>4486</v>
      </c>
      <c r="F1349" s="126">
        <v>7</v>
      </c>
      <c r="G1349" s="126">
        <v>3</v>
      </c>
      <c r="H1349" s="126">
        <v>0</v>
      </c>
      <c r="I1349" s="126">
        <v>16</v>
      </c>
      <c r="J1349" s="126">
        <v>1</v>
      </c>
      <c r="K1349" s="126">
        <v>4</v>
      </c>
      <c r="L1349" s="126">
        <v>6</v>
      </c>
      <c r="M1349" s="143" t="s">
        <v>6455</v>
      </c>
      <c r="N1349" s="126">
        <v>22</v>
      </c>
      <c r="O1349" s="126"/>
      <c r="Q1349" s="126">
        <v>0</v>
      </c>
      <c r="R1349" s="126"/>
      <c r="S1349" s="126"/>
      <c r="T1349" s="126"/>
      <c r="U1349" s="126">
        <v>31</v>
      </c>
      <c r="V1349" s="126" t="s">
        <v>4487</v>
      </c>
      <c r="W1349" s="126">
        <v>10</v>
      </c>
      <c r="X1349" s="126">
        <v>17</v>
      </c>
      <c r="Y1349" s="126">
        <v>84</v>
      </c>
      <c r="Z1349" s="126">
        <v>0</v>
      </c>
      <c r="AA1349" s="126">
        <v>0</v>
      </c>
      <c r="AB1349" s="126">
        <v>0</v>
      </c>
      <c r="AC1349" s="126">
        <v>0</v>
      </c>
      <c r="AD1349" s="126">
        <v>0</v>
      </c>
      <c r="AE1349" s="126">
        <v>1</v>
      </c>
      <c r="AF1349" s="126">
        <v>0.52</v>
      </c>
      <c r="AG1349" s="126">
        <v>1</v>
      </c>
      <c r="AH1349" s="126">
        <v>4</v>
      </c>
      <c r="AI1349" s="126">
        <v>1</v>
      </c>
      <c r="AJ1349" s="126"/>
      <c r="AK1349" s="126"/>
      <c r="AL1349" s="126"/>
      <c r="AM1349" s="126"/>
      <c r="AN1349" s="126"/>
      <c r="AO1349" s="126"/>
      <c r="AP1349" s="126"/>
      <c r="AQ1349" s="126"/>
      <c r="AR1349" s="126"/>
      <c r="AS1349" s="126"/>
      <c r="AT1349" s="126"/>
      <c r="AU1349" s="126"/>
      <c r="AV1349" s="126"/>
      <c r="AW1349" s="126"/>
      <c r="AX1349" s="126"/>
      <c r="AY1349" s="126"/>
      <c r="AZ1349" s="126"/>
      <c r="BA1349" s="126"/>
      <c r="BB1349" s="126"/>
      <c r="BC1349" s="126"/>
      <c r="BD1349" s="126"/>
      <c r="BE1349" s="126"/>
      <c r="BF1349" s="126"/>
      <c r="BG1349" s="126"/>
      <c r="BH1349" s="126"/>
      <c r="BI1349" s="126"/>
      <c r="BJ1349" s="126"/>
      <c r="BK1349" s="126"/>
      <c r="BL1349" s="126"/>
      <c r="BM1349" s="126"/>
      <c r="BN1349" s="126"/>
      <c r="BO1349" s="126"/>
      <c r="BP1349" s="126"/>
      <c r="BQ1349" s="126"/>
      <c r="BR1349" s="126">
        <v>6</v>
      </c>
      <c r="BS1349" s="126">
        <v>10</v>
      </c>
      <c r="BT1349" s="126">
        <v>11</v>
      </c>
      <c r="BU1349" s="126"/>
      <c r="BV1349" s="126">
        <v>35</v>
      </c>
      <c r="BW1349" s="126">
        <v>23</v>
      </c>
      <c r="BX1349" s="126">
        <v>1</v>
      </c>
      <c r="BY1349" s="126">
        <v>0</v>
      </c>
      <c r="BZ1349" s="126">
        <v>164</v>
      </c>
      <c r="CA1349" s="126">
        <v>78</v>
      </c>
      <c r="CB1349" s="126"/>
      <c r="CC1349" s="126"/>
      <c r="CD1349" s="126"/>
      <c r="CE1349" s="126"/>
    </row>
    <row r="1350" spans="1:83" ht="11.25" customHeight="1" x14ac:dyDescent="0.2">
      <c r="A1350" s="126" t="s">
        <v>6440</v>
      </c>
      <c r="B1350" s="20">
        <v>1887</v>
      </c>
      <c r="C1350" s="20" t="str">
        <f>VLOOKUP(File2Modul(A1350),ModulVerantwortung,2,FALSE)</f>
        <v>winkho06</v>
      </c>
      <c r="D1350" s="20"/>
      <c r="E1350" s="109" t="s">
        <v>4488</v>
      </c>
      <c r="F1350" s="126">
        <v>3</v>
      </c>
      <c r="G1350" s="126">
        <v>2</v>
      </c>
      <c r="H1350" s="126">
        <v>0</v>
      </c>
      <c r="I1350" s="126">
        <v>3</v>
      </c>
      <c r="J1350" s="126">
        <v>0</v>
      </c>
      <c r="K1350" s="126">
        <v>0</v>
      </c>
      <c r="L1350" s="126">
        <v>0</v>
      </c>
      <c r="M1350" s="143"/>
      <c r="N1350" s="126">
        <v>3</v>
      </c>
      <c r="O1350" s="126"/>
      <c r="Q1350" s="126">
        <v>0</v>
      </c>
      <c r="R1350" s="126"/>
      <c r="S1350" s="126"/>
      <c r="T1350" s="126"/>
      <c r="U1350" s="126">
        <v>3</v>
      </c>
      <c r="V1350" s="126" t="s">
        <v>3516</v>
      </c>
      <c r="W1350" s="126">
        <v>0</v>
      </c>
      <c r="X1350" s="126">
        <v>3</v>
      </c>
      <c r="Y1350" s="126">
        <v>9</v>
      </c>
      <c r="Z1350" s="126">
        <v>0</v>
      </c>
      <c r="AA1350" s="126">
        <v>0</v>
      </c>
      <c r="AB1350" s="126">
        <v>0</v>
      </c>
      <c r="AC1350" s="126">
        <v>0</v>
      </c>
      <c r="AD1350" s="126">
        <v>0</v>
      </c>
      <c r="AE1350" s="126">
        <v>1</v>
      </c>
      <c r="AF1350" s="126">
        <v>1</v>
      </c>
      <c r="AG1350" s="126">
        <v>0</v>
      </c>
      <c r="AH1350" s="126">
        <v>0</v>
      </c>
      <c r="AI1350" s="126">
        <v>1</v>
      </c>
      <c r="AJ1350" s="126"/>
      <c r="AK1350" s="126"/>
      <c r="AL1350" s="126"/>
      <c r="AM1350" s="126"/>
      <c r="AN1350" s="126"/>
      <c r="AO1350" s="126"/>
      <c r="AP1350" s="126"/>
      <c r="AQ1350" s="126"/>
      <c r="AR1350" s="126"/>
      <c r="AS1350" s="126"/>
      <c r="AT1350" s="126"/>
      <c r="AU1350" s="126"/>
      <c r="AV1350" s="126"/>
      <c r="AW1350" s="126"/>
      <c r="AX1350" s="126"/>
      <c r="AY1350" s="126"/>
      <c r="AZ1350" s="126"/>
      <c r="BA1350" s="126"/>
      <c r="BB1350" s="126"/>
      <c r="BC1350" s="126"/>
      <c r="BD1350" s="126"/>
      <c r="BE1350" s="126"/>
      <c r="BF1350" s="126"/>
      <c r="BG1350" s="126"/>
      <c r="BH1350" s="126"/>
      <c r="BI1350" s="126"/>
      <c r="BJ1350" s="126"/>
      <c r="BK1350" s="126"/>
      <c r="BL1350" s="126"/>
      <c r="BM1350" s="126"/>
      <c r="BN1350" s="126"/>
      <c r="BO1350" s="126"/>
      <c r="BP1350" s="126"/>
      <c r="BQ1350" s="126"/>
      <c r="BR1350" s="126">
        <v>6</v>
      </c>
      <c r="BS1350" s="126">
        <v>10</v>
      </c>
      <c r="BT1350" s="126">
        <v>13</v>
      </c>
      <c r="BU1350" s="126"/>
      <c r="BV1350" s="126">
        <v>6</v>
      </c>
      <c r="BW1350" s="126">
        <v>4</v>
      </c>
      <c r="BX1350" s="126">
        <v>1</v>
      </c>
      <c r="BY1350" s="126">
        <v>0</v>
      </c>
      <c r="BZ1350" s="126">
        <v>27</v>
      </c>
      <c r="CA1350" s="126">
        <v>14</v>
      </c>
      <c r="CB1350" s="126"/>
      <c r="CC1350" s="126"/>
      <c r="CD1350" s="126"/>
      <c r="CE1350" s="126"/>
    </row>
    <row r="1351" spans="1:83" ht="11.25" customHeight="1" x14ac:dyDescent="0.2">
      <c r="A1351" s="126" t="s">
        <v>6440</v>
      </c>
      <c r="B1351" s="20">
        <v>1910</v>
      </c>
      <c r="C1351" s="20" t="str">
        <f>VLOOKUP(File2Modul(A1351),ModulVerantwortung,2,FALSE)</f>
        <v>winkho06</v>
      </c>
      <c r="D1351" s="20"/>
      <c r="E1351" s="109" t="s">
        <v>4489</v>
      </c>
      <c r="F1351" s="126">
        <v>2</v>
      </c>
      <c r="G1351" s="126">
        <v>1</v>
      </c>
      <c r="H1351" s="126">
        <v>0</v>
      </c>
      <c r="I1351" s="126">
        <v>2</v>
      </c>
      <c r="J1351" s="126">
        <v>1</v>
      </c>
      <c r="K1351" s="126">
        <v>2</v>
      </c>
      <c r="L1351" s="126">
        <v>0</v>
      </c>
      <c r="M1351" s="143"/>
      <c r="N1351" s="126">
        <v>4</v>
      </c>
      <c r="O1351" s="126"/>
      <c r="Q1351" s="126">
        <v>0</v>
      </c>
      <c r="R1351" s="126"/>
      <c r="S1351" s="126"/>
      <c r="T1351" s="126"/>
      <c r="U1351" s="126">
        <v>6</v>
      </c>
      <c r="V1351" s="126" t="s">
        <v>3513</v>
      </c>
      <c r="W1351" s="126">
        <v>0</v>
      </c>
      <c r="X1351" s="126">
        <v>2</v>
      </c>
      <c r="Y1351" s="126">
        <v>12</v>
      </c>
      <c r="Z1351" s="126">
        <v>0</v>
      </c>
      <c r="AA1351" s="126">
        <v>0</v>
      </c>
      <c r="AB1351" s="126">
        <v>0</v>
      </c>
      <c r="AC1351" s="126">
        <v>0</v>
      </c>
      <c r="AD1351" s="126">
        <v>0</v>
      </c>
      <c r="AE1351" s="126">
        <v>1</v>
      </c>
      <c r="AF1351" s="126">
        <v>0.33</v>
      </c>
      <c r="AG1351" s="126">
        <v>0</v>
      </c>
      <c r="AH1351" s="126">
        <v>0</v>
      </c>
      <c r="AI1351" s="126">
        <v>1</v>
      </c>
      <c r="AJ1351" s="126"/>
      <c r="AK1351" s="126"/>
      <c r="AL1351" s="126"/>
      <c r="AM1351" s="126"/>
      <c r="AN1351" s="126"/>
      <c r="AO1351" s="126"/>
      <c r="AP1351" s="126"/>
      <c r="AQ1351" s="126"/>
      <c r="AR1351" s="126"/>
      <c r="AS1351" s="126"/>
      <c r="AT1351" s="126"/>
      <c r="AU1351" s="126"/>
      <c r="AV1351" s="126"/>
      <c r="AW1351" s="126"/>
      <c r="AX1351" s="126"/>
      <c r="AY1351" s="126"/>
      <c r="AZ1351" s="126"/>
      <c r="BA1351" s="126"/>
      <c r="BB1351" s="126"/>
      <c r="BC1351" s="126"/>
      <c r="BD1351" s="126"/>
      <c r="BE1351" s="126"/>
      <c r="BF1351" s="126"/>
      <c r="BG1351" s="126"/>
      <c r="BH1351" s="126"/>
      <c r="BI1351" s="126"/>
      <c r="BJ1351" s="126"/>
      <c r="BK1351" s="126"/>
      <c r="BL1351" s="126"/>
      <c r="BM1351" s="126"/>
      <c r="BN1351" s="126"/>
      <c r="BO1351" s="126"/>
      <c r="BP1351" s="126"/>
      <c r="BQ1351" s="126"/>
      <c r="BR1351" s="126">
        <v>5</v>
      </c>
      <c r="BS1351" s="126">
        <v>8</v>
      </c>
      <c r="BT1351" s="126">
        <v>10</v>
      </c>
      <c r="BU1351" s="126"/>
      <c r="BV1351" s="126">
        <v>7</v>
      </c>
      <c r="BW1351" s="126">
        <v>5</v>
      </c>
      <c r="BX1351" s="126">
        <v>1</v>
      </c>
      <c r="BY1351" s="126">
        <v>0</v>
      </c>
      <c r="BZ1351" s="126">
        <v>28</v>
      </c>
      <c r="CA1351" s="126">
        <v>13</v>
      </c>
      <c r="CB1351" s="126"/>
      <c r="CC1351" s="126"/>
      <c r="CD1351" s="126"/>
      <c r="CE1351" s="126"/>
    </row>
    <row r="1352" spans="1:83" ht="11.25" customHeight="1" x14ac:dyDescent="0.2">
      <c r="A1352" s="126" t="s">
        <v>6440</v>
      </c>
      <c r="B1352" s="20">
        <v>1953</v>
      </c>
      <c r="C1352" s="20" t="str">
        <f>VLOOKUP(File2Modul(A1352),ModulVerantwortung,2,FALSE)</f>
        <v>winkho06</v>
      </c>
      <c r="D1352" s="20"/>
      <c r="E1352" s="109" t="s">
        <v>4490</v>
      </c>
      <c r="F1352" s="126">
        <v>3</v>
      </c>
      <c r="G1352" s="126">
        <v>2</v>
      </c>
      <c r="H1352" s="126">
        <v>0</v>
      </c>
      <c r="I1352" s="126">
        <v>3</v>
      </c>
      <c r="J1352" s="126">
        <v>1</v>
      </c>
      <c r="K1352" s="126">
        <v>1</v>
      </c>
      <c r="L1352" s="126">
        <v>2</v>
      </c>
      <c r="M1352" s="143" t="s">
        <v>6456</v>
      </c>
      <c r="N1352" s="126">
        <v>10</v>
      </c>
      <c r="O1352" s="126"/>
      <c r="Q1352" s="126">
        <v>8</v>
      </c>
      <c r="R1352" s="126"/>
      <c r="S1352" s="126"/>
      <c r="T1352" s="126"/>
      <c r="U1352" s="126">
        <v>12</v>
      </c>
      <c r="V1352" s="126" t="s">
        <v>3516</v>
      </c>
      <c r="W1352" s="126">
        <v>2</v>
      </c>
      <c r="X1352" s="126">
        <v>5</v>
      </c>
      <c r="Y1352" s="126">
        <v>32</v>
      </c>
      <c r="Z1352" s="126">
        <v>0</v>
      </c>
      <c r="AA1352" s="126">
        <v>0</v>
      </c>
      <c r="AB1352" s="126">
        <v>0</v>
      </c>
      <c r="AC1352" s="126">
        <v>0</v>
      </c>
      <c r="AD1352" s="126">
        <v>0</v>
      </c>
      <c r="AE1352" s="126">
        <v>2</v>
      </c>
      <c r="AF1352" s="126">
        <v>0.25</v>
      </c>
      <c r="AG1352" s="126">
        <v>0</v>
      </c>
      <c r="AH1352" s="126">
        <v>0</v>
      </c>
      <c r="AI1352" s="126">
        <v>1</v>
      </c>
      <c r="AJ1352" s="126"/>
      <c r="AK1352" s="126"/>
      <c r="AL1352" s="126"/>
      <c r="AM1352" s="126"/>
      <c r="AN1352" s="126"/>
      <c r="AO1352" s="126"/>
      <c r="AP1352" s="126"/>
      <c r="AQ1352" s="126"/>
      <c r="AR1352" s="126"/>
      <c r="AS1352" s="126"/>
      <c r="AT1352" s="126"/>
      <c r="AU1352" s="126"/>
      <c r="AV1352" s="126"/>
      <c r="AW1352" s="126"/>
      <c r="AX1352" s="126"/>
      <c r="AY1352" s="126"/>
      <c r="AZ1352" s="126"/>
      <c r="BA1352" s="126"/>
      <c r="BB1352" s="126"/>
      <c r="BC1352" s="126"/>
      <c r="BD1352" s="126"/>
      <c r="BE1352" s="126"/>
      <c r="BF1352" s="126"/>
      <c r="BG1352" s="126"/>
      <c r="BH1352" s="126"/>
      <c r="BI1352" s="126"/>
      <c r="BJ1352" s="126"/>
      <c r="BK1352" s="126"/>
      <c r="BL1352" s="126"/>
      <c r="BM1352" s="126"/>
      <c r="BN1352" s="126"/>
      <c r="BO1352" s="126"/>
      <c r="BP1352" s="126"/>
      <c r="BQ1352" s="126"/>
      <c r="BR1352" s="126">
        <v>8</v>
      </c>
      <c r="BS1352" s="126">
        <v>10</v>
      </c>
      <c r="BT1352" s="126">
        <v>12</v>
      </c>
      <c r="BU1352" s="126"/>
      <c r="BV1352" s="126">
        <v>15</v>
      </c>
      <c r="BW1352" s="126">
        <v>12</v>
      </c>
      <c r="BX1352" s="126">
        <v>1</v>
      </c>
      <c r="BY1352" s="126">
        <v>0</v>
      </c>
      <c r="BZ1352" s="126">
        <v>73</v>
      </c>
      <c r="CA1352" s="126">
        <v>47</v>
      </c>
      <c r="CB1352" s="126"/>
      <c r="CC1352" s="126"/>
      <c r="CD1352" s="126"/>
      <c r="CE1352" s="126"/>
    </row>
    <row r="1353" spans="1:83" ht="11.25" customHeight="1" x14ac:dyDescent="0.2">
      <c r="A1353" s="126" t="s">
        <v>6440</v>
      </c>
      <c r="B1353" s="20">
        <v>2001</v>
      </c>
      <c r="C1353" s="20" t="str">
        <f>VLOOKUP(File2Modul(A1353),ModulVerantwortung,2,FALSE)</f>
        <v>winkho06</v>
      </c>
      <c r="D1353" s="20"/>
      <c r="E1353" s="109" t="s">
        <v>4491</v>
      </c>
      <c r="F1353" s="126">
        <v>2</v>
      </c>
      <c r="G1353" s="126">
        <v>1</v>
      </c>
      <c r="H1353" s="126">
        <v>0</v>
      </c>
      <c r="I1353" s="126">
        <v>2</v>
      </c>
      <c r="J1353" s="126">
        <v>1</v>
      </c>
      <c r="K1353" s="126">
        <v>3</v>
      </c>
      <c r="L1353" s="126">
        <v>3</v>
      </c>
      <c r="M1353" s="143" t="s">
        <v>6457</v>
      </c>
      <c r="N1353" s="126">
        <v>10</v>
      </c>
      <c r="O1353" s="126"/>
      <c r="Q1353" s="126">
        <v>4</v>
      </c>
      <c r="R1353" s="126"/>
      <c r="S1353" s="126"/>
      <c r="T1353" s="126"/>
      <c r="U1353" s="126">
        <v>12</v>
      </c>
      <c r="V1353" s="126" t="s">
        <v>3513</v>
      </c>
      <c r="W1353" s="126">
        <v>3</v>
      </c>
      <c r="X1353" s="126">
        <v>5</v>
      </c>
      <c r="Y1353" s="126">
        <v>29</v>
      </c>
      <c r="Z1353" s="126">
        <v>0</v>
      </c>
      <c r="AA1353" s="126">
        <v>0</v>
      </c>
      <c r="AB1353" s="126">
        <v>0</v>
      </c>
      <c r="AC1353" s="126">
        <v>0</v>
      </c>
      <c r="AD1353" s="126">
        <v>0</v>
      </c>
      <c r="AE1353" s="126">
        <v>1</v>
      </c>
      <c r="AF1353" s="126">
        <v>0.17</v>
      </c>
      <c r="AG1353" s="126">
        <v>0</v>
      </c>
      <c r="AH1353" s="126">
        <v>0</v>
      </c>
      <c r="AI1353" s="126">
        <v>1</v>
      </c>
      <c r="AJ1353" s="126"/>
      <c r="AK1353" s="126"/>
      <c r="AL1353" s="126"/>
      <c r="AM1353" s="126"/>
      <c r="AN1353" s="126"/>
      <c r="AO1353" s="126"/>
      <c r="AP1353" s="126"/>
      <c r="AQ1353" s="126"/>
      <c r="AR1353" s="126"/>
      <c r="AS1353" s="126"/>
      <c r="AT1353" s="126"/>
      <c r="AU1353" s="126"/>
      <c r="AV1353" s="126"/>
      <c r="AW1353" s="126"/>
      <c r="AX1353" s="126"/>
      <c r="AY1353" s="126"/>
      <c r="AZ1353" s="126"/>
      <c r="BA1353" s="126"/>
      <c r="BB1353" s="126"/>
      <c r="BC1353" s="126"/>
      <c r="BD1353" s="126"/>
      <c r="BE1353" s="126"/>
      <c r="BF1353" s="126"/>
      <c r="BG1353" s="126"/>
      <c r="BH1353" s="126"/>
      <c r="BI1353" s="126"/>
      <c r="BJ1353" s="126"/>
      <c r="BK1353" s="126"/>
      <c r="BL1353" s="126"/>
      <c r="BM1353" s="126"/>
      <c r="BN1353" s="126"/>
      <c r="BO1353" s="126"/>
      <c r="BP1353" s="126"/>
      <c r="BQ1353" s="126"/>
      <c r="BR1353" s="126">
        <v>8</v>
      </c>
      <c r="BS1353" s="126">
        <v>9</v>
      </c>
      <c r="BT1353" s="126">
        <v>10</v>
      </c>
      <c r="BU1353" s="126"/>
      <c r="BV1353" s="126">
        <v>13</v>
      </c>
      <c r="BW1353" s="126">
        <v>11</v>
      </c>
      <c r="BX1353" s="126">
        <v>1</v>
      </c>
      <c r="BY1353" s="126">
        <v>0</v>
      </c>
      <c r="BZ1353" s="126">
        <v>64</v>
      </c>
      <c r="CA1353" s="126">
        <v>41</v>
      </c>
      <c r="CB1353" s="126"/>
      <c r="CC1353" s="126"/>
      <c r="CD1353" s="126"/>
      <c r="CE1353" s="126"/>
    </row>
    <row r="1354" spans="1:83" ht="11.25" customHeight="1" x14ac:dyDescent="0.2">
      <c r="A1354" s="126" t="s">
        <v>6440</v>
      </c>
      <c r="B1354" s="20">
        <v>2045</v>
      </c>
      <c r="C1354" s="20" t="str">
        <f>VLOOKUP(File2Modul(A1354),ModulVerantwortung,2,FALSE)</f>
        <v>winkho06</v>
      </c>
      <c r="D1354" s="20"/>
      <c r="E1354" s="109" t="s">
        <v>4492</v>
      </c>
      <c r="F1354" s="126">
        <v>3</v>
      </c>
      <c r="G1354" s="126">
        <v>2</v>
      </c>
      <c r="H1354" s="126">
        <v>0</v>
      </c>
      <c r="I1354" s="126">
        <v>3</v>
      </c>
      <c r="J1354" s="126">
        <v>1</v>
      </c>
      <c r="K1354" s="126">
        <v>1</v>
      </c>
      <c r="L1354" s="126">
        <v>3</v>
      </c>
      <c r="M1354" s="143" t="s">
        <v>6458</v>
      </c>
      <c r="N1354" s="126">
        <v>8</v>
      </c>
      <c r="O1354" s="126"/>
      <c r="Q1354" s="126">
        <v>4</v>
      </c>
      <c r="R1354" s="126"/>
      <c r="S1354" s="126"/>
      <c r="T1354" s="126"/>
      <c r="U1354" s="126">
        <v>10</v>
      </c>
      <c r="V1354" s="126" t="s">
        <v>3516</v>
      </c>
      <c r="W1354" s="126">
        <v>3</v>
      </c>
      <c r="X1354" s="126">
        <v>6</v>
      </c>
      <c r="Y1354" s="126">
        <v>29</v>
      </c>
      <c r="Z1354" s="126">
        <v>0</v>
      </c>
      <c r="AA1354" s="126">
        <v>0</v>
      </c>
      <c r="AB1354" s="126">
        <v>0</v>
      </c>
      <c r="AC1354" s="126">
        <v>0</v>
      </c>
      <c r="AD1354" s="126">
        <v>0</v>
      </c>
      <c r="AE1354" s="126">
        <v>2</v>
      </c>
      <c r="AF1354" s="126">
        <v>0.3</v>
      </c>
      <c r="AG1354" s="126">
        <v>0</v>
      </c>
      <c r="AH1354" s="126">
        <v>0</v>
      </c>
      <c r="AI1354" s="126">
        <v>1</v>
      </c>
      <c r="AJ1354" s="126"/>
      <c r="AK1354" s="126"/>
      <c r="AL1354" s="126"/>
      <c r="AM1354" s="126"/>
      <c r="AN1354" s="126"/>
      <c r="AO1354" s="126"/>
      <c r="AP1354" s="126"/>
      <c r="AQ1354" s="126"/>
      <c r="AR1354" s="126"/>
      <c r="AS1354" s="126"/>
      <c r="AT1354" s="126"/>
      <c r="AU1354" s="126"/>
      <c r="AV1354" s="126"/>
      <c r="AW1354" s="126"/>
      <c r="AX1354" s="126"/>
      <c r="AY1354" s="126"/>
      <c r="AZ1354" s="126"/>
      <c r="BA1354" s="126"/>
      <c r="BB1354" s="126"/>
      <c r="BC1354" s="126"/>
      <c r="BD1354" s="126"/>
      <c r="BE1354" s="126"/>
      <c r="BF1354" s="126"/>
      <c r="BG1354" s="126"/>
      <c r="BH1354" s="126"/>
      <c r="BI1354" s="126"/>
      <c r="BJ1354" s="126"/>
      <c r="BK1354" s="126"/>
      <c r="BL1354" s="126"/>
      <c r="BM1354" s="126"/>
      <c r="BN1354" s="126"/>
      <c r="BO1354" s="126"/>
      <c r="BP1354" s="126"/>
      <c r="BQ1354" s="126"/>
      <c r="BR1354" s="126">
        <v>7</v>
      </c>
      <c r="BS1354" s="126">
        <v>9</v>
      </c>
      <c r="BT1354" s="126">
        <v>12</v>
      </c>
      <c r="BU1354" s="126"/>
      <c r="BV1354" s="126">
        <v>13</v>
      </c>
      <c r="BW1354" s="126">
        <v>10</v>
      </c>
      <c r="BX1354" s="126">
        <v>1</v>
      </c>
      <c r="BY1354" s="126">
        <v>0</v>
      </c>
      <c r="BZ1354" s="126">
        <v>61</v>
      </c>
      <c r="CA1354" s="126">
        <v>35</v>
      </c>
      <c r="CB1354" s="126"/>
      <c r="CC1354" s="126"/>
      <c r="CD1354" s="126"/>
      <c r="CE1354" s="126"/>
    </row>
    <row r="1355" spans="1:83" ht="11.25" customHeight="1" x14ac:dyDescent="0.2">
      <c r="A1355" s="126" t="s">
        <v>6440</v>
      </c>
      <c r="B1355" s="20">
        <v>2089</v>
      </c>
      <c r="C1355" s="20" t="str">
        <f>VLOOKUP(File2Modul(A1355),ModulVerantwortung,2,FALSE)</f>
        <v>winkho06</v>
      </c>
      <c r="D1355" s="20"/>
      <c r="E1355" s="109" t="s">
        <v>4493</v>
      </c>
      <c r="F1355" s="126">
        <v>5</v>
      </c>
      <c r="G1355" s="126">
        <v>3</v>
      </c>
      <c r="H1355" s="126">
        <v>0</v>
      </c>
      <c r="I1355" s="126">
        <v>7</v>
      </c>
      <c r="J1355" s="126">
        <v>1</v>
      </c>
      <c r="K1355" s="126">
        <v>1</v>
      </c>
      <c r="L1355" s="126">
        <v>3</v>
      </c>
      <c r="M1355" s="143" t="s">
        <v>6459</v>
      </c>
      <c r="N1355" s="126">
        <v>14</v>
      </c>
      <c r="O1355" s="126"/>
      <c r="Q1355" s="126">
        <v>10</v>
      </c>
      <c r="R1355" s="126"/>
      <c r="S1355" s="126"/>
      <c r="T1355" s="126"/>
      <c r="U1355" s="126">
        <v>21</v>
      </c>
      <c r="V1355" s="126" t="s">
        <v>3729</v>
      </c>
      <c r="W1355" s="126">
        <v>6</v>
      </c>
      <c r="X1355" s="126">
        <v>11</v>
      </c>
      <c r="Y1355" s="126">
        <v>56</v>
      </c>
      <c r="Z1355" s="126">
        <v>0</v>
      </c>
      <c r="AA1355" s="126">
        <v>0</v>
      </c>
      <c r="AB1355" s="126">
        <v>0</v>
      </c>
      <c r="AC1355" s="126">
        <v>0</v>
      </c>
      <c r="AD1355" s="126">
        <v>0</v>
      </c>
      <c r="AE1355" s="126">
        <v>2</v>
      </c>
      <c r="AF1355" s="126">
        <v>0.33</v>
      </c>
      <c r="AG1355" s="126">
        <v>1</v>
      </c>
      <c r="AH1355" s="126">
        <v>0</v>
      </c>
      <c r="AI1355" s="126">
        <v>1</v>
      </c>
      <c r="AJ1355" s="126"/>
      <c r="AK1355" s="126"/>
      <c r="AL1355" s="126"/>
      <c r="AM1355" s="126"/>
      <c r="AN1355" s="126"/>
      <c r="AO1355" s="126"/>
      <c r="AP1355" s="126"/>
      <c r="AQ1355" s="126"/>
      <c r="AR1355" s="126"/>
      <c r="AS1355" s="126"/>
      <c r="AT1355" s="126"/>
      <c r="AU1355" s="126"/>
      <c r="AV1355" s="126"/>
      <c r="AW1355" s="126"/>
      <c r="AX1355" s="126"/>
      <c r="AY1355" s="126"/>
      <c r="AZ1355" s="126"/>
      <c r="BA1355" s="126"/>
      <c r="BB1355" s="126"/>
      <c r="BC1355" s="126"/>
      <c r="BD1355" s="126"/>
      <c r="BE1355" s="126"/>
      <c r="BF1355" s="126"/>
      <c r="BG1355" s="126"/>
      <c r="BH1355" s="126"/>
      <c r="BI1355" s="126"/>
      <c r="BJ1355" s="126"/>
      <c r="BK1355" s="126"/>
      <c r="BL1355" s="126"/>
      <c r="BM1355" s="126"/>
      <c r="BN1355" s="126"/>
      <c r="BO1355" s="126"/>
      <c r="BP1355" s="126"/>
      <c r="BQ1355" s="126"/>
      <c r="BR1355" s="126">
        <v>10</v>
      </c>
      <c r="BS1355" s="126">
        <v>14</v>
      </c>
      <c r="BT1355" s="126">
        <v>16</v>
      </c>
      <c r="BU1355" s="126"/>
      <c r="BV1355" s="126">
        <v>23</v>
      </c>
      <c r="BW1355" s="126">
        <v>16</v>
      </c>
      <c r="BX1355" s="126">
        <v>1</v>
      </c>
      <c r="BY1355" s="126">
        <v>0</v>
      </c>
      <c r="BZ1355" s="126">
        <v>160</v>
      </c>
      <c r="CA1355" s="126">
        <v>76</v>
      </c>
      <c r="CB1355" s="126"/>
      <c r="CC1355" s="126"/>
      <c r="CD1355" s="126"/>
      <c r="CE1355" s="126"/>
    </row>
    <row r="1356" spans="1:83" ht="11.25" customHeight="1" x14ac:dyDescent="0.2">
      <c r="A1356" s="126" t="s">
        <v>6440</v>
      </c>
      <c r="B1356" s="20">
        <v>2160</v>
      </c>
      <c r="C1356" s="20" t="str">
        <f>VLOOKUP(File2Modul(A1356),ModulVerantwortung,2,FALSE)</f>
        <v>winkho06</v>
      </c>
      <c r="D1356" s="20"/>
      <c r="E1356" s="109" t="s">
        <v>4494</v>
      </c>
      <c r="F1356" s="126">
        <v>5</v>
      </c>
      <c r="G1356" s="126">
        <v>3</v>
      </c>
      <c r="H1356" s="126">
        <v>0</v>
      </c>
      <c r="I1356" s="126">
        <v>7</v>
      </c>
      <c r="J1356" s="126">
        <v>1</v>
      </c>
      <c r="K1356" s="126">
        <v>1</v>
      </c>
      <c r="L1356" s="126">
        <v>3</v>
      </c>
      <c r="M1356" s="143" t="s">
        <v>6460</v>
      </c>
      <c r="N1356" s="126">
        <v>13</v>
      </c>
      <c r="O1356" s="126"/>
      <c r="Q1356" s="126">
        <v>2</v>
      </c>
      <c r="R1356" s="126"/>
      <c r="S1356" s="126"/>
      <c r="T1356" s="126"/>
      <c r="U1356" s="126">
        <v>19</v>
      </c>
      <c r="V1356" s="126" t="s">
        <v>3729</v>
      </c>
      <c r="W1356" s="126">
        <v>5</v>
      </c>
      <c r="X1356" s="126">
        <v>10</v>
      </c>
      <c r="Y1356" s="126">
        <v>50</v>
      </c>
      <c r="Z1356" s="126">
        <v>0</v>
      </c>
      <c r="AA1356" s="126">
        <v>0</v>
      </c>
      <c r="AB1356" s="126">
        <v>0</v>
      </c>
      <c r="AC1356" s="126">
        <v>0</v>
      </c>
      <c r="AD1356" s="126">
        <v>0</v>
      </c>
      <c r="AE1356" s="126">
        <v>2</v>
      </c>
      <c r="AF1356" s="126">
        <v>0.37</v>
      </c>
      <c r="AG1356" s="126">
        <v>1</v>
      </c>
      <c r="AH1356" s="126">
        <v>0</v>
      </c>
      <c r="AI1356" s="126">
        <v>1</v>
      </c>
      <c r="AJ1356" s="126"/>
      <c r="AK1356" s="126"/>
      <c r="AL1356" s="126"/>
      <c r="AM1356" s="126"/>
      <c r="AN1356" s="126"/>
      <c r="AO1356" s="126"/>
      <c r="AP1356" s="126"/>
      <c r="AQ1356" s="126"/>
      <c r="AR1356" s="126"/>
      <c r="AS1356" s="126"/>
      <c r="AT1356" s="126"/>
      <c r="AU1356" s="126"/>
      <c r="AV1356" s="126"/>
      <c r="AW1356" s="126"/>
      <c r="AX1356" s="126"/>
      <c r="AY1356" s="126"/>
      <c r="AZ1356" s="126"/>
      <c r="BA1356" s="126"/>
      <c r="BB1356" s="126"/>
      <c r="BC1356" s="126"/>
      <c r="BD1356" s="126"/>
      <c r="BE1356" s="126"/>
      <c r="BF1356" s="126"/>
      <c r="BG1356" s="126"/>
      <c r="BH1356" s="126"/>
      <c r="BI1356" s="126"/>
      <c r="BJ1356" s="126"/>
      <c r="BK1356" s="126"/>
      <c r="BL1356" s="126"/>
      <c r="BM1356" s="126"/>
      <c r="BN1356" s="126"/>
      <c r="BO1356" s="126"/>
      <c r="BP1356" s="126"/>
      <c r="BQ1356" s="126"/>
      <c r="BR1356" s="126">
        <v>9</v>
      </c>
      <c r="BS1356" s="126">
        <v>13</v>
      </c>
      <c r="BT1356" s="126">
        <v>15</v>
      </c>
      <c r="BU1356" s="126"/>
      <c r="BV1356" s="126">
        <v>22</v>
      </c>
      <c r="BW1356" s="126">
        <v>15</v>
      </c>
      <c r="BX1356" s="126">
        <v>1</v>
      </c>
      <c r="BY1356" s="126">
        <v>0</v>
      </c>
      <c r="BZ1356" s="126">
        <v>136</v>
      </c>
      <c r="CA1356" s="126">
        <v>64</v>
      </c>
      <c r="CB1356" s="126"/>
      <c r="CC1356" s="126"/>
      <c r="CD1356" s="126"/>
      <c r="CE1356" s="126"/>
    </row>
    <row r="1357" spans="1:83" ht="11.25" customHeight="1" x14ac:dyDescent="0.2">
      <c r="A1357" s="126" t="s">
        <v>6440</v>
      </c>
      <c r="B1357" s="20">
        <v>2225</v>
      </c>
      <c r="C1357" s="20" t="str">
        <f>VLOOKUP(File2Modul(A1357),ModulVerantwortung,2,FALSE)</f>
        <v>winkho06</v>
      </c>
      <c r="D1357" s="20"/>
      <c r="E1357" s="109" t="s">
        <v>4495</v>
      </c>
      <c r="F1357" s="126">
        <v>5</v>
      </c>
      <c r="G1357" s="126">
        <v>3</v>
      </c>
      <c r="H1357" s="126">
        <v>0</v>
      </c>
      <c r="I1357" s="126">
        <v>5</v>
      </c>
      <c r="J1357" s="126">
        <v>1</v>
      </c>
      <c r="K1357" s="126">
        <v>1</v>
      </c>
      <c r="L1357" s="126">
        <v>2</v>
      </c>
      <c r="M1357" s="143" t="s">
        <v>6461</v>
      </c>
      <c r="N1357" s="126">
        <v>13</v>
      </c>
      <c r="O1357" s="126"/>
      <c r="Q1357" s="126">
        <v>2</v>
      </c>
      <c r="R1357" s="126"/>
      <c r="S1357" s="126"/>
      <c r="T1357" s="126"/>
      <c r="U1357" s="126">
        <v>18</v>
      </c>
      <c r="V1357" s="126" t="s">
        <v>3729</v>
      </c>
      <c r="W1357" s="126">
        <v>5</v>
      </c>
      <c r="X1357" s="126">
        <v>10</v>
      </c>
      <c r="Y1357" s="126">
        <v>47</v>
      </c>
      <c r="Z1357" s="126">
        <v>0</v>
      </c>
      <c r="AA1357" s="126">
        <v>0</v>
      </c>
      <c r="AB1357" s="126">
        <v>0</v>
      </c>
      <c r="AC1357" s="126">
        <v>0</v>
      </c>
      <c r="AD1357" s="126">
        <v>0</v>
      </c>
      <c r="AE1357" s="126">
        <v>1</v>
      </c>
      <c r="AF1357" s="126">
        <v>0.28000000000000003</v>
      </c>
      <c r="AG1357" s="126">
        <v>1</v>
      </c>
      <c r="AH1357" s="126">
        <v>0</v>
      </c>
      <c r="AI1357" s="126">
        <v>1</v>
      </c>
      <c r="AJ1357" s="126"/>
      <c r="AK1357" s="126"/>
      <c r="AL1357" s="126"/>
      <c r="AM1357" s="126"/>
      <c r="AN1357" s="126"/>
      <c r="AO1357" s="126"/>
      <c r="AP1357" s="126"/>
      <c r="AQ1357" s="126"/>
      <c r="AR1357" s="126"/>
      <c r="AS1357" s="126"/>
      <c r="AT1357" s="126"/>
      <c r="AU1357" s="126"/>
      <c r="AV1357" s="126"/>
      <c r="AW1357" s="126"/>
      <c r="AX1357" s="126"/>
      <c r="AY1357" s="126"/>
      <c r="AZ1357" s="126"/>
      <c r="BA1357" s="126"/>
      <c r="BB1357" s="126"/>
      <c r="BC1357" s="126"/>
      <c r="BD1357" s="126"/>
      <c r="BE1357" s="126"/>
      <c r="BF1357" s="126"/>
      <c r="BG1357" s="126"/>
      <c r="BH1357" s="126"/>
      <c r="BI1357" s="126"/>
      <c r="BJ1357" s="126"/>
      <c r="BK1357" s="126"/>
      <c r="BL1357" s="126"/>
      <c r="BM1357" s="126"/>
      <c r="BN1357" s="126"/>
      <c r="BO1357" s="126"/>
      <c r="BP1357" s="126"/>
      <c r="BQ1357" s="126"/>
      <c r="BR1357" s="126">
        <v>7</v>
      </c>
      <c r="BS1357" s="126">
        <v>12</v>
      </c>
      <c r="BT1357" s="126">
        <v>13</v>
      </c>
      <c r="BU1357" s="126"/>
      <c r="BV1357" s="126">
        <v>22</v>
      </c>
      <c r="BW1357" s="126">
        <v>14</v>
      </c>
      <c r="BX1357" s="126">
        <v>1</v>
      </c>
      <c r="BY1357" s="126">
        <v>0</v>
      </c>
      <c r="BZ1357" s="126">
        <v>111</v>
      </c>
      <c r="CA1357" s="126">
        <v>58</v>
      </c>
      <c r="CB1357" s="126"/>
      <c r="CC1357" s="126"/>
      <c r="CD1357" s="126"/>
      <c r="CE1357" s="126"/>
    </row>
    <row r="1358" spans="1:83" ht="11.25" customHeight="1" x14ac:dyDescent="0.2">
      <c r="A1358" s="126" t="s">
        <v>6440</v>
      </c>
      <c r="B1358" s="20">
        <v>2301</v>
      </c>
      <c r="C1358" s="20" t="str">
        <f>VLOOKUP(File2Modul(A1358),ModulVerantwortung,2,FALSE)</f>
        <v>winkho06</v>
      </c>
      <c r="D1358" s="20"/>
      <c r="E1358" s="109" t="s">
        <v>4496</v>
      </c>
      <c r="F1358" s="126">
        <v>7</v>
      </c>
      <c r="G1358" s="126">
        <v>4</v>
      </c>
      <c r="H1358" s="126">
        <v>0</v>
      </c>
      <c r="I1358" s="126">
        <v>8</v>
      </c>
      <c r="J1358" s="126">
        <v>1</v>
      </c>
      <c r="K1358" s="126">
        <v>1</v>
      </c>
      <c r="L1358" s="126">
        <v>3</v>
      </c>
      <c r="M1358" s="143" t="s">
        <v>6462</v>
      </c>
      <c r="N1358" s="126">
        <v>30</v>
      </c>
      <c r="O1358" s="126"/>
      <c r="Q1358" s="126">
        <v>11</v>
      </c>
      <c r="R1358" s="126"/>
      <c r="S1358" s="126"/>
      <c r="T1358" s="126"/>
      <c r="U1358" s="126">
        <v>41</v>
      </c>
      <c r="V1358" s="126" t="s">
        <v>3650</v>
      </c>
      <c r="W1358" s="126">
        <v>21</v>
      </c>
      <c r="X1358" s="126">
        <v>28</v>
      </c>
      <c r="Y1358" s="126">
        <v>87</v>
      </c>
      <c r="Z1358" s="126">
        <v>0</v>
      </c>
      <c r="AA1358" s="126">
        <v>0</v>
      </c>
      <c r="AB1358" s="126">
        <v>0</v>
      </c>
      <c r="AC1358" s="126">
        <v>0</v>
      </c>
      <c r="AD1358" s="126">
        <v>0</v>
      </c>
      <c r="AE1358" s="126">
        <v>3</v>
      </c>
      <c r="AF1358" s="126">
        <v>0.2</v>
      </c>
      <c r="AG1358" s="126">
        <v>1</v>
      </c>
      <c r="AH1358" s="126">
        <v>0</v>
      </c>
      <c r="AI1358" s="126">
        <v>1</v>
      </c>
      <c r="AJ1358" s="126"/>
      <c r="AK1358" s="126"/>
      <c r="AL1358" s="126"/>
      <c r="AM1358" s="126"/>
      <c r="AN1358" s="126"/>
      <c r="AO1358" s="126"/>
      <c r="AP1358" s="126"/>
      <c r="AQ1358" s="126"/>
      <c r="AR1358" s="126"/>
      <c r="AS1358" s="126"/>
      <c r="AT1358" s="126"/>
      <c r="AU1358" s="126"/>
      <c r="AV1358" s="126"/>
      <c r="AW1358" s="126"/>
      <c r="AX1358" s="126"/>
      <c r="AY1358" s="126"/>
      <c r="AZ1358" s="126"/>
      <c r="BA1358" s="126"/>
      <c r="BB1358" s="126"/>
      <c r="BC1358" s="126"/>
      <c r="BD1358" s="126"/>
      <c r="BE1358" s="126"/>
      <c r="BF1358" s="126"/>
      <c r="BG1358" s="126"/>
      <c r="BH1358" s="126"/>
      <c r="BI1358" s="126"/>
      <c r="BJ1358" s="126"/>
      <c r="BK1358" s="126"/>
      <c r="BL1358" s="126"/>
      <c r="BM1358" s="126"/>
      <c r="BN1358" s="126"/>
      <c r="BO1358" s="126"/>
      <c r="BP1358" s="126"/>
      <c r="BQ1358" s="126"/>
      <c r="BR1358" s="126">
        <v>11</v>
      </c>
      <c r="BS1358" s="126">
        <v>14</v>
      </c>
      <c r="BT1358" s="126">
        <v>15</v>
      </c>
      <c r="BU1358" s="126"/>
      <c r="BV1358" s="126">
        <v>42</v>
      </c>
      <c r="BW1358" s="126">
        <v>32</v>
      </c>
      <c r="BX1358" s="126">
        <v>1</v>
      </c>
      <c r="BY1358" s="126">
        <v>0</v>
      </c>
      <c r="BZ1358" s="126">
        <v>298</v>
      </c>
      <c r="CA1358" s="126">
        <v>165</v>
      </c>
      <c r="CB1358" s="126"/>
      <c r="CC1358" s="126"/>
      <c r="CD1358" s="126"/>
      <c r="CE1358" s="126"/>
    </row>
    <row r="1359" spans="1:83" ht="11.25" customHeight="1" x14ac:dyDescent="0.2">
      <c r="A1359" s="126" t="s">
        <v>6440</v>
      </c>
      <c r="B1359" s="20">
        <v>2418</v>
      </c>
      <c r="C1359" s="20" t="str">
        <f>VLOOKUP(File2Modul(A1359),ModulVerantwortung,2,FALSE)</f>
        <v>winkho06</v>
      </c>
      <c r="D1359" s="20"/>
      <c r="E1359" s="109" t="s">
        <v>4497</v>
      </c>
      <c r="F1359" s="126">
        <v>8</v>
      </c>
      <c r="G1359" s="126">
        <v>4</v>
      </c>
      <c r="H1359" s="126">
        <v>0</v>
      </c>
      <c r="I1359" s="126">
        <v>19</v>
      </c>
      <c r="J1359" s="126">
        <v>1</v>
      </c>
      <c r="K1359" s="126">
        <v>3</v>
      </c>
      <c r="L1359" s="126">
        <v>3</v>
      </c>
      <c r="M1359" s="143" t="s">
        <v>6463</v>
      </c>
      <c r="N1359" s="126">
        <v>22</v>
      </c>
      <c r="O1359" s="126"/>
      <c r="Q1359" s="126">
        <v>4</v>
      </c>
      <c r="R1359" s="126"/>
      <c r="S1359" s="126"/>
      <c r="T1359" s="126"/>
      <c r="U1359" s="126">
        <v>73</v>
      </c>
      <c r="V1359" s="126" t="s">
        <v>4059</v>
      </c>
      <c r="W1359" s="126">
        <v>6</v>
      </c>
      <c r="X1359" s="126">
        <v>14</v>
      </c>
      <c r="Y1359" s="126">
        <v>159</v>
      </c>
      <c r="Z1359" s="126">
        <v>0</v>
      </c>
      <c r="AA1359" s="126">
        <v>0</v>
      </c>
      <c r="AB1359" s="126">
        <v>0</v>
      </c>
      <c r="AC1359" s="126">
        <v>0</v>
      </c>
      <c r="AD1359" s="126">
        <v>0</v>
      </c>
      <c r="AE1359" s="126">
        <v>7</v>
      </c>
      <c r="AF1359" s="126">
        <v>0.26</v>
      </c>
      <c r="AG1359" s="126">
        <v>1</v>
      </c>
      <c r="AH1359" s="126">
        <v>3</v>
      </c>
      <c r="AI1359" s="126">
        <v>1</v>
      </c>
      <c r="AJ1359" s="126"/>
      <c r="AK1359" s="126"/>
      <c r="AL1359" s="126"/>
      <c r="AM1359" s="126"/>
      <c r="AN1359" s="126"/>
      <c r="AO1359" s="126"/>
      <c r="AP1359" s="126"/>
      <c r="AQ1359" s="126"/>
      <c r="AR1359" s="126"/>
      <c r="AS1359" s="126"/>
      <c r="AT1359" s="126"/>
      <c r="AU1359" s="126"/>
      <c r="AV1359" s="126"/>
      <c r="AW1359" s="126"/>
      <c r="AX1359" s="126"/>
      <c r="AY1359" s="126"/>
      <c r="AZ1359" s="126"/>
      <c r="BA1359" s="126"/>
      <c r="BB1359" s="126"/>
      <c r="BC1359" s="126"/>
      <c r="BD1359" s="126"/>
      <c r="BE1359" s="126"/>
      <c r="BF1359" s="126"/>
      <c r="BG1359" s="126"/>
      <c r="BH1359" s="126"/>
      <c r="BI1359" s="126"/>
      <c r="BJ1359" s="126"/>
      <c r="BK1359" s="126"/>
      <c r="BL1359" s="126"/>
      <c r="BM1359" s="126"/>
      <c r="BN1359" s="126"/>
      <c r="BO1359" s="126"/>
      <c r="BP1359" s="126"/>
      <c r="BQ1359" s="126"/>
      <c r="BR1359" s="126">
        <v>13</v>
      </c>
      <c r="BS1359" s="126">
        <v>18</v>
      </c>
      <c r="BT1359" s="126">
        <v>23</v>
      </c>
      <c r="BU1359" s="126"/>
      <c r="BV1359" s="126">
        <v>38</v>
      </c>
      <c r="BW1359" s="126">
        <v>28</v>
      </c>
      <c r="BX1359" s="126">
        <v>1</v>
      </c>
      <c r="BY1359" s="126">
        <v>0</v>
      </c>
      <c r="BZ1359" s="126">
        <v>339</v>
      </c>
      <c r="CA1359" s="126">
        <v>176</v>
      </c>
      <c r="CB1359" s="126"/>
      <c r="CC1359" s="126"/>
      <c r="CD1359" s="126"/>
      <c r="CE1359" s="126"/>
    </row>
    <row r="1360" spans="1:83" ht="11.25" customHeight="1" x14ac:dyDescent="0.2">
      <c r="A1360" s="126" t="s">
        <v>6440</v>
      </c>
      <c r="B1360" s="20">
        <v>2599</v>
      </c>
      <c r="C1360" s="20" t="str">
        <f>VLOOKUP(File2Modul(A1360),ModulVerantwortung,2,FALSE)</f>
        <v>winkho06</v>
      </c>
      <c r="D1360" s="20"/>
      <c r="E1360" s="109" t="s">
        <v>4498</v>
      </c>
      <c r="F1360" s="126">
        <v>8</v>
      </c>
      <c r="G1360" s="126">
        <v>3</v>
      </c>
      <c r="H1360" s="126">
        <v>0</v>
      </c>
      <c r="I1360" s="126">
        <v>8</v>
      </c>
      <c r="J1360" s="126">
        <v>1</v>
      </c>
      <c r="K1360" s="126">
        <v>1</v>
      </c>
      <c r="L1360" s="126">
        <v>4</v>
      </c>
      <c r="M1360" s="143" t="s">
        <v>6464</v>
      </c>
      <c r="N1360" s="126">
        <v>18</v>
      </c>
      <c r="O1360" s="126"/>
      <c r="Q1360" s="126">
        <v>1</v>
      </c>
      <c r="R1360" s="126"/>
      <c r="S1360" s="126"/>
      <c r="T1360" s="126"/>
      <c r="U1360" s="126">
        <v>27</v>
      </c>
      <c r="V1360" s="126" t="s">
        <v>3810</v>
      </c>
      <c r="W1360" s="126">
        <v>7</v>
      </c>
      <c r="X1360" s="126">
        <v>15</v>
      </c>
      <c r="Y1360" s="126">
        <v>58</v>
      </c>
      <c r="Z1360" s="126">
        <v>0</v>
      </c>
      <c r="AA1360" s="126">
        <v>0</v>
      </c>
      <c r="AB1360" s="126">
        <v>0</v>
      </c>
      <c r="AC1360" s="126">
        <v>0</v>
      </c>
      <c r="AD1360" s="126">
        <v>0</v>
      </c>
      <c r="AE1360" s="126">
        <v>1</v>
      </c>
      <c r="AF1360" s="126">
        <v>0.3</v>
      </c>
      <c r="AG1360" s="126">
        <v>1</v>
      </c>
      <c r="AH1360" s="126">
        <v>0</v>
      </c>
      <c r="AI1360" s="126">
        <v>1</v>
      </c>
      <c r="AJ1360" s="126"/>
      <c r="AK1360" s="126"/>
      <c r="AL1360" s="126"/>
      <c r="AM1360" s="126"/>
      <c r="AN1360" s="126"/>
      <c r="AO1360" s="126"/>
      <c r="AP1360" s="126"/>
      <c r="AQ1360" s="126"/>
      <c r="AR1360" s="126"/>
      <c r="AS1360" s="126"/>
      <c r="AT1360" s="126"/>
      <c r="AU1360" s="126"/>
      <c r="AV1360" s="126"/>
      <c r="AW1360" s="126"/>
      <c r="AX1360" s="126"/>
      <c r="AY1360" s="126"/>
      <c r="AZ1360" s="126"/>
      <c r="BA1360" s="126"/>
      <c r="BB1360" s="126"/>
      <c r="BC1360" s="126"/>
      <c r="BD1360" s="126"/>
      <c r="BE1360" s="126"/>
      <c r="BF1360" s="126"/>
      <c r="BG1360" s="126"/>
      <c r="BH1360" s="126"/>
      <c r="BI1360" s="126"/>
      <c r="BJ1360" s="126"/>
      <c r="BK1360" s="126"/>
      <c r="BL1360" s="126"/>
      <c r="BM1360" s="126"/>
      <c r="BN1360" s="126"/>
      <c r="BO1360" s="126"/>
      <c r="BP1360" s="126"/>
      <c r="BQ1360" s="126"/>
      <c r="BR1360" s="126">
        <v>6</v>
      </c>
      <c r="BS1360" s="126">
        <v>11</v>
      </c>
      <c r="BT1360" s="126">
        <v>11</v>
      </c>
      <c r="BU1360" s="126"/>
      <c r="BV1360" s="126">
        <v>34</v>
      </c>
      <c r="BW1360" s="126">
        <v>19</v>
      </c>
      <c r="BX1360" s="126">
        <v>1</v>
      </c>
      <c r="BY1360" s="126">
        <v>0</v>
      </c>
      <c r="BZ1360" s="126">
        <v>138</v>
      </c>
      <c r="CA1360" s="126">
        <v>71</v>
      </c>
      <c r="CB1360" s="126"/>
      <c r="CC1360" s="126"/>
      <c r="CD1360" s="126"/>
      <c r="CE1360" s="126"/>
    </row>
    <row r="1361" spans="1:83" ht="11.25" customHeight="1" x14ac:dyDescent="0.2">
      <c r="A1361" s="126" t="s">
        <v>6440</v>
      </c>
      <c r="B1361" s="20">
        <v>2673</v>
      </c>
      <c r="C1361" s="20" t="str">
        <f>VLOOKUP(File2Modul(A1361),ModulVerantwortung,2,FALSE)</f>
        <v>winkho06</v>
      </c>
      <c r="D1361" s="20"/>
      <c r="E1361" s="109" t="s">
        <v>4499</v>
      </c>
      <c r="F1361" s="126">
        <v>3</v>
      </c>
      <c r="G1361" s="126">
        <v>2</v>
      </c>
      <c r="H1361" s="126">
        <v>0</v>
      </c>
      <c r="I1361" s="126">
        <v>3</v>
      </c>
      <c r="J1361" s="126">
        <v>1</v>
      </c>
      <c r="K1361" s="126">
        <v>1</v>
      </c>
      <c r="L1361" s="126">
        <v>2</v>
      </c>
      <c r="M1361" s="143" t="s">
        <v>6465</v>
      </c>
      <c r="N1361" s="126">
        <v>9</v>
      </c>
      <c r="O1361" s="126"/>
      <c r="Q1361" s="126">
        <v>3</v>
      </c>
      <c r="R1361" s="126"/>
      <c r="S1361" s="126"/>
      <c r="T1361" s="126"/>
      <c r="U1361" s="126">
        <v>11</v>
      </c>
      <c r="V1361" s="126" t="s">
        <v>3516</v>
      </c>
      <c r="W1361" s="126">
        <v>2</v>
      </c>
      <c r="X1361" s="126">
        <v>5</v>
      </c>
      <c r="Y1361" s="126">
        <v>31</v>
      </c>
      <c r="Z1361" s="126">
        <v>0</v>
      </c>
      <c r="AA1361" s="126">
        <v>0</v>
      </c>
      <c r="AB1361" s="126">
        <v>0</v>
      </c>
      <c r="AC1361" s="126">
        <v>0</v>
      </c>
      <c r="AD1361" s="126">
        <v>0</v>
      </c>
      <c r="AE1361" s="126">
        <v>2</v>
      </c>
      <c r="AF1361" s="126">
        <v>0.27</v>
      </c>
      <c r="AG1361" s="126">
        <v>0</v>
      </c>
      <c r="AH1361" s="126">
        <v>0</v>
      </c>
      <c r="AI1361" s="126">
        <v>1</v>
      </c>
      <c r="AJ1361" s="126"/>
      <c r="AK1361" s="126"/>
      <c r="AL1361" s="126"/>
      <c r="AM1361" s="126"/>
      <c r="AN1361" s="126"/>
      <c r="AO1361" s="126"/>
      <c r="AP1361" s="126"/>
      <c r="AQ1361" s="126"/>
      <c r="AR1361" s="126"/>
      <c r="AS1361" s="126"/>
      <c r="AT1361" s="126"/>
      <c r="AU1361" s="126"/>
      <c r="AV1361" s="126"/>
      <c r="AW1361" s="126"/>
      <c r="AX1361" s="126"/>
      <c r="AY1361" s="126"/>
      <c r="AZ1361" s="126"/>
      <c r="BA1361" s="126"/>
      <c r="BB1361" s="126"/>
      <c r="BC1361" s="126"/>
      <c r="BD1361" s="126"/>
      <c r="BE1361" s="126"/>
      <c r="BF1361" s="126"/>
      <c r="BG1361" s="126"/>
      <c r="BH1361" s="126"/>
      <c r="BI1361" s="126"/>
      <c r="BJ1361" s="126"/>
      <c r="BK1361" s="126"/>
      <c r="BL1361" s="126"/>
      <c r="BM1361" s="126"/>
      <c r="BN1361" s="126"/>
      <c r="BO1361" s="126"/>
      <c r="BP1361" s="126"/>
      <c r="BQ1361" s="126"/>
      <c r="BR1361" s="126">
        <v>7</v>
      </c>
      <c r="BS1361" s="126">
        <v>9</v>
      </c>
      <c r="BT1361" s="126">
        <v>11</v>
      </c>
      <c r="BU1361" s="126"/>
      <c r="BV1361" s="126">
        <v>14</v>
      </c>
      <c r="BW1361" s="126">
        <v>11</v>
      </c>
      <c r="BX1361" s="126">
        <v>1</v>
      </c>
      <c r="BY1361" s="126">
        <v>0</v>
      </c>
      <c r="BZ1361" s="126">
        <v>60</v>
      </c>
      <c r="CA1361" s="126">
        <v>39</v>
      </c>
      <c r="CB1361" s="126"/>
      <c r="CC1361" s="126"/>
      <c r="CD1361" s="126"/>
      <c r="CE1361" s="126"/>
    </row>
    <row r="1362" spans="1:83" ht="11.25" customHeight="1" x14ac:dyDescent="0.2">
      <c r="A1362" s="126" t="s">
        <v>6440</v>
      </c>
      <c r="B1362" s="20">
        <v>2718</v>
      </c>
      <c r="C1362" s="20" t="str">
        <f>VLOOKUP(File2Modul(A1362),ModulVerantwortung,2,FALSE)</f>
        <v>winkho06</v>
      </c>
      <c r="D1362" s="20"/>
      <c r="E1362" s="109" t="s">
        <v>4500</v>
      </c>
      <c r="F1362" s="126">
        <v>1</v>
      </c>
      <c r="G1362" s="126">
        <v>0</v>
      </c>
      <c r="H1362" s="126">
        <v>0</v>
      </c>
      <c r="I1362" s="126">
        <v>1</v>
      </c>
      <c r="J1362" s="126">
        <v>0</v>
      </c>
      <c r="K1362" s="126">
        <v>1</v>
      </c>
      <c r="L1362" s="126">
        <v>1</v>
      </c>
      <c r="M1362" s="143" t="s">
        <v>6466</v>
      </c>
      <c r="N1362" s="126">
        <v>1</v>
      </c>
      <c r="O1362" s="126"/>
      <c r="Q1362" s="126">
        <v>8</v>
      </c>
      <c r="R1362" s="126"/>
      <c r="S1362" s="126"/>
      <c r="T1362" s="126"/>
      <c r="U1362" s="126">
        <v>1</v>
      </c>
      <c r="V1362" s="126" t="s">
        <v>3507</v>
      </c>
      <c r="W1362" s="126">
        <v>1</v>
      </c>
      <c r="X1362" s="126">
        <v>2</v>
      </c>
      <c r="Y1362" s="126">
        <v>2</v>
      </c>
      <c r="Z1362" s="126">
        <v>0</v>
      </c>
      <c r="AA1362" s="126">
        <v>0</v>
      </c>
      <c r="AB1362" s="126">
        <v>0</v>
      </c>
      <c r="AC1362" s="126">
        <v>0</v>
      </c>
      <c r="AD1362" s="126">
        <v>0</v>
      </c>
      <c r="AE1362" s="126">
        <v>0</v>
      </c>
      <c r="AF1362" s="126">
        <v>1</v>
      </c>
      <c r="AG1362" s="126">
        <v>0</v>
      </c>
      <c r="AH1362" s="126">
        <v>0</v>
      </c>
      <c r="AI1362" s="126">
        <v>1</v>
      </c>
      <c r="AJ1362" s="126"/>
      <c r="AK1362" s="126"/>
      <c r="AL1362" s="126"/>
      <c r="AM1362" s="126"/>
      <c r="AN1362" s="126"/>
      <c r="AO1362" s="126"/>
      <c r="AP1362" s="126"/>
      <c r="AQ1362" s="126"/>
      <c r="AR1362" s="126"/>
      <c r="AS1362" s="126"/>
      <c r="AT1362" s="126"/>
      <c r="AU1362" s="126"/>
      <c r="AV1362" s="126"/>
      <c r="AW1362" s="126"/>
      <c r="AX1362" s="126"/>
      <c r="AY1362" s="126"/>
      <c r="AZ1362" s="126"/>
      <c r="BA1362" s="126"/>
      <c r="BB1362" s="126"/>
      <c r="BC1362" s="126"/>
      <c r="BD1362" s="126"/>
      <c r="BE1362" s="126"/>
      <c r="BF1362" s="126"/>
      <c r="BG1362" s="126"/>
      <c r="BH1362" s="126"/>
      <c r="BI1362" s="126"/>
      <c r="BJ1362" s="126"/>
      <c r="BK1362" s="126"/>
      <c r="BL1362" s="126"/>
      <c r="BM1362" s="126"/>
      <c r="BN1362" s="126"/>
      <c r="BO1362" s="126"/>
      <c r="BP1362" s="126"/>
      <c r="BQ1362" s="126"/>
      <c r="BR1362" s="126">
        <v>7</v>
      </c>
      <c r="BS1362" s="126">
        <v>7</v>
      </c>
      <c r="BT1362" s="126">
        <v>7</v>
      </c>
      <c r="BU1362" s="126"/>
      <c r="BV1362" s="126">
        <v>1</v>
      </c>
      <c r="BW1362" s="126">
        <v>1</v>
      </c>
      <c r="BX1362" s="126">
        <v>1</v>
      </c>
      <c r="BY1362" s="126">
        <v>0</v>
      </c>
      <c r="BZ1362" s="126">
        <v>5</v>
      </c>
      <c r="CA1362" s="126">
        <v>2</v>
      </c>
      <c r="CB1362" s="126"/>
      <c r="CC1362" s="126"/>
      <c r="CD1362" s="126"/>
      <c r="CE1362" s="126"/>
    </row>
    <row r="1363" spans="1:83" ht="11.25" customHeight="1" x14ac:dyDescent="0.2">
      <c r="A1363" s="126" t="s">
        <v>6440</v>
      </c>
      <c r="B1363" s="20">
        <v>2734</v>
      </c>
      <c r="C1363" s="20" t="str">
        <f>VLOOKUP(File2Modul(A1363),ModulVerantwortung,2,FALSE)</f>
        <v>winkho06</v>
      </c>
      <c r="D1363" s="20"/>
      <c r="E1363" s="109" t="s">
        <v>4501</v>
      </c>
      <c r="F1363" s="126">
        <v>1</v>
      </c>
      <c r="G1363" s="126">
        <v>0</v>
      </c>
      <c r="H1363" s="126">
        <v>0</v>
      </c>
      <c r="I1363" s="126">
        <v>1</v>
      </c>
      <c r="J1363" s="126">
        <v>0</v>
      </c>
      <c r="K1363" s="126">
        <v>0</v>
      </c>
      <c r="L1363" s="126">
        <v>1</v>
      </c>
      <c r="M1363" s="143" t="s">
        <v>6467</v>
      </c>
      <c r="N1363" s="126">
        <v>1</v>
      </c>
      <c r="O1363" s="126"/>
      <c r="Q1363" s="126">
        <v>0</v>
      </c>
      <c r="R1363" s="126"/>
      <c r="S1363" s="126"/>
      <c r="T1363" s="126"/>
      <c r="U1363" s="126">
        <v>1</v>
      </c>
      <c r="V1363" s="126" t="s">
        <v>3507</v>
      </c>
      <c r="W1363" s="126">
        <v>1</v>
      </c>
      <c r="X1363" s="126">
        <v>2</v>
      </c>
      <c r="Y1363" s="126">
        <v>1</v>
      </c>
      <c r="Z1363" s="126">
        <v>0</v>
      </c>
      <c r="AA1363" s="126">
        <v>0</v>
      </c>
      <c r="AB1363" s="126">
        <v>0</v>
      </c>
      <c r="AC1363" s="126">
        <v>0</v>
      </c>
      <c r="AD1363" s="126">
        <v>0</v>
      </c>
      <c r="AE1363" s="126">
        <v>0</v>
      </c>
      <c r="AF1363" s="126">
        <v>1</v>
      </c>
      <c r="AG1363" s="126">
        <v>0</v>
      </c>
      <c r="AH1363" s="126">
        <v>0</v>
      </c>
      <c r="AI1363" s="126">
        <v>1</v>
      </c>
      <c r="AJ1363" s="126"/>
      <c r="AK1363" s="126"/>
      <c r="AL1363" s="126"/>
      <c r="AM1363" s="126"/>
      <c r="AN1363" s="126"/>
      <c r="AO1363" s="126"/>
      <c r="AP1363" s="126"/>
      <c r="AQ1363" s="126"/>
      <c r="AR1363" s="126"/>
      <c r="AS1363" s="126"/>
      <c r="AT1363" s="126"/>
      <c r="AU1363" s="126"/>
      <c r="AV1363" s="126"/>
      <c r="AW1363" s="126"/>
      <c r="AX1363" s="126"/>
      <c r="AY1363" s="126"/>
      <c r="AZ1363" s="126"/>
      <c r="BA1363" s="126"/>
      <c r="BB1363" s="126"/>
      <c r="BC1363" s="126"/>
      <c r="BD1363" s="126"/>
      <c r="BE1363" s="126"/>
      <c r="BF1363" s="126"/>
      <c r="BG1363" s="126"/>
      <c r="BH1363" s="126"/>
      <c r="BI1363" s="126"/>
      <c r="BJ1363" s="126"/>
      <c r="BK1363" s="126"/>
      <c r="BL1363" s="126"/>
      <c r="BM1363" s="126"/>
      <c r="BN1363" s="126"/>
      <c r="BO1363" s="126"/>
      <c r="BP1363" s="126"/>
      <c r="BQ1363" s="126"/>
      <c r="BR1363" s="126">
        <v>6</v>
      </c>
      <c r="BS1363" s="126">
        <v>6</v>
      </c>
      <c r="BT1363" s="126">
        <v>6</v>
      </c>
      <c r="BU1363" s="126"/>
      <c r="BV1363" s="126">
        <v>1</v>
      </c>
      <c r="BW1363" s="126">
        <v>1</v>
      </c>
      <c r="BX1363" s="126">
        <v>1</v>
      </c>
      <c r="BY1363" s="126">
        <v>0</v>
      </c>
      <c r="BZ1363" s="126">
        <v>5</v>
      </c>
      <c r="CA1363" s="126">
        <v>1</v>
      </c>
      <c r="CB1363" s="126"/>
      <c r="CC1363" s="126"/>
      <c r="CD1363" s="126"/>
      <c r="CE1363" s="126"/>
    </row>
    <row r="1364" spans="1:83" ht="11.25" customHeight="1" x14ac:dyDescent="0.2">
      <c r="A1364" s="126" t="s">
        <v>6440</v>
      </c>
      <c r="B1364" s="20">
        <v>2762</v>
      </c>
      <c r="C1364" s="20" t="str">
        <f>VLOOKUP(File2Modul(A1364),ModulVerantwortung,2,FALSE)</f>
        <v>winkho06</v>
      </c>
      <c r="D1364" s="20"/>
      <c r="E1364" s="109" t="s">
        <v>4502</v>
      </c>
      <c r="F1364" s="126">
        <v>9</v>
      </c>
      <c r="G1364" s="126">
        <v>4</v>
      </c>
      <c r="H1364" s="126">
        <v>0</v>
      </c>
      <c r="I1364" s="126">
        <v>50</v>
      </c>
      <c r="J1364" s="126">
        <v>1</v>
      </c>
      <c r="K1364" s="126">
        <v>2</v>
      </c>
      <c r="L1364" s="126">
        <v>7</v>
      </c>
      <c r="M1364" s="143" t="s">
        <v>6468</v>
      </c>
      <c r="N1364" s="126">
        <v>26</v>
      </c>
      <c r="O1364" s="126"/>
      <c r="Q1364" s="126">
        <v>0</v>
      </c>
      <c r="R1364" s="126"/>
      <c r="S1364" s="126"/>
      <c r="T1364" s="126"/>
      <c r="U1364" s="126">
        <v>31</v>
      </c>
      <c r="V1364" s="126" t="s">
        <v>4330</v>
      </c>
      <c r="W1364" s="126">
        <v>10</v>
      </c>
      <c r="X1364" s="126">
        <v>19</v>
      </c>
      <c r="Y1364" s="126">
        <v>92</v>
      </c>
      <c r="Z1364" s="126">
        <v>0</v>
      </c>
      <c r="AA1364" s="126">
        <v>0</v>
      </c>
      <c r="AB1364" s="126">
        <v>0</v>
      </c>
      <c r="AC1364" s="126">
        <v>0</v>
      </c>
      <c r="AD1364" s="126">
        <v>0</v>
      </c>
      <c r="AE1364" s="126">
        <v>2</v>
      </c>
      <c r="AF1364" s="126">
        <v>1.61</v>
      </c>
      <c r="AG1364" s="126">
        <v>2</v>
      </c>
      <c r="AH1364" s="126">
        <v>1</v>
      </c>
      <c r="AI1364" s="126">
        <v>1</v>
      </c>
      <c r="AJ1364" s="126"/>
      <c r="AK1364" s="126"/>
      <c r="AL1364" s="126"/>
      <c r="AM1364" s="126"/>
      <c r="AN1364" s="126"/>
      <c r="AO1364" s="126"/>
      <c r="AP1364" s="126"/>
      <c r="AQ1364" s="126"/>
      <c r="AR1364" s="126"/>
      <c r="AS1364" s="126"/>
      <c r="AT1364" s="126"/>
      <c r="AU1364" s="126"/>
      <c r="AV1364" s="126"/>
      <c r="AW1364" s="126"/>
      <c r="AX1364" s="126"/>
      <c r="AY1364" s="126"/>
      <c r="AZ1364" s="126"/>
      <c r="BA1364" s="126"/>
      <c r="BB1364" s="126"/>
      <c r="BC1364" s="126"/>
      <c r="BD1364" s="126"/>
      <c r="BE1364" s="126"/>
      <c r="BF1364" s="126"/>
      <c r="BG1364" s="126"/>
      <c r="BH1364" s="126"/>
      <c r="BI1364" s="126"/>
      <c r="BJ1364" s="126"/>
      <c r="BK1364" s="126"/>
      <c r="BL1364" s="126"/>
      <c r="BM1364" s="126"/>
      <c r="BN1364" s="126"/>
      <c r="BO1364" s="126"/>
      <c r="BP1364" s="126"/>
      <c r="BQ1364" s="126"/>
      <c r="BR1364" s="126">
        <v>6</v>
      </c>
      <c r="BS1364" s="126">
        <v>8</v>
      </c>
      <c r="BT1364" s="126">
        <v>9</v>
      </c>
      <c r="BU1364" s="126"/>
      <c r="BV1364" s="126">
        <v>40</v>
      </c>
      <c r="BW1364" s="126">
        <v>28</v>
      </c>
      <c r="BX1364" s="126">
        <v>1</v>
      </c>
      <c r="BY1364" s="126">
        <v>0</v>
      </c>
      <c r="BZ1364" s="126">
        <v>160</v>
      </c>
      <c r="CA1364" s="126">
        <v>83</v>
      </c>
      <c r="CB1364" s="126"/>
      <c r="CC1364" s="126"/>
      <c r="CD1364" s="126"/>
      <c r="CE1364" s="126"/>
    </row>
    <row r="1365" spans="1:83" ht="11.25" customHeight="1" x14ac:dyDescent="0.2">
      <c r="A1365" s="126" t="s">
        <v>6440</v>
      </c>
      <c r="B1365" s="20">
        <v>2886</v>
      </c>
      <c r="C1365" s="20" t="str">
        <f>VLOOKUP(File2Modul(A1365),ModulVerantwortung,2,FALSE)</f>
        <v>winkho06</v>
      </c>
      <c r="D1365" s="20"/>
      <c r="E1365" s="109" t="s">
        <v>4503</v>
      </c>
      <c r="F1365" s="126">
        <v>11</v>
      </c>
      <c r="G1365" s="126">
        <v>3</v>
      </c>
      <c r="H1365" s="126">
        <v>0</v>
      </c>
      <c r="I1365" s="126">
        <v>385</v>
      </c>
      <c r="J1365" s="126">
        <v>1</v>
      </c>
      <c r="K1365" s="126">
        <v>3</v>
      </c>
      <c r="L1365" s="126">
        <v>8</v>
      </c>
      <c r="M1365" s="143" t="s">
        <v>6469</v>
      </c>
      <c r="N1365" s="126">
        <v>35</v>
      </c>
      <c r="O1365" s="126"/>
      <c r="Q1365" s="126">
        <v>0</v>
      </c>
      <c r="R1365" s="126"/>
      <c r="S1365" s="126"/>
      <c r="T1365" s="126"/>
      <c r="U1365" s="126">
        <v>43</v>
      </c>
      <c r="V1365" s="126" t="s">
        <v>3900</v>
      </c>
      <c r="W1365" s="126">
        <v>12</v>
      </c>
      <c r="X1365" s="126">
        <v>23</v>
      </c>
      <c r="Y1365" s="126">
        <v>132</v>
      </c>
      <c r="Z1365" s="126">
        <v>0</v>
      </c>
      <c r="AA1365" s="126">
        <v>0</v>
      </c>
      <c r="AB1365" s="126">
        <v>0</v>
      </c>
      <c r="AC1365" s="126">
        <v>0</v>
      </c>
      <c r="AD1365" s="126">
        <v>0</v>
      </c>
      <c r="AE1365" s="126">
        <v>4</v>
      </c>
      <c r="AF1365" s="126">
        <v>8.9499999999999993</v>
      </c>
      <c r="AG1365" s="126">
        <v>3</v>
      </c>
      <c r="AH1365" s="126">
        <v>1</v>
      </c>
      <c r="AI1365" s="126">
        <v>1</v>
      </c>
      <c r="AJ1365" s="126"/>
      <c r="AK1365" s="126"/>
      <c r="AL1365" s="126"/>
      <c r="AM1365" s="126"/>
      <c r="AN1365" s="126"/>
      <c r="AO1365" s="126"/>
      <c r="AP1365" s="126"/>
      <c r="AQ1365" s="126"/>
      <c r="AR1365" s="126"/>
      <c r="AS1365" s="126"/>
      <c r="AT1365" s="126"/>
      <c r="AU1365" s="126"/>
      <c r="AV1365" s="126"/>
      <c r="AW1365" s="126"/>
      <c r="AX1365" s="126"/>
      <c r="AY1365" s="126"/>
      <c r="AZ1365" s="126"/>
      <c r="BA1365" s="126"/>
      <c r="BB1365" s="126"/>
      <c r="BC1365" s="126"/>
      <c r="BD1365" s="126"/>
      <c r="BE1365" s="126"/>
      <c r="BF1365" s="126"/>
      <c r="BG1365" s="126"/>
      <c r="BH1365" s="126"/>
      <c r="BI1365" s="126"/>
      <c r="BJ1365" s="126"/>
      <c r="BK1365" s="126"/>
      <c r="BL1365" s="126"/>
      <c r="BM1365" s="126"/>
      <c r="BN1365" s="126"/>
      <c r="BO1365" s="126"/>
      <c r="BP1365" s="126"/>
      <c r="BQ1365" s="126"/>
      <c r="BR1365" s="126">
        <v>6</v>
      </c>
      <c r="BS1365" s="126">
        <v>9</v>
      </c>
      <c r="BT1365" s="126">
        <v>10</v>
      </c>
      <c r="BU1365" s="126"/>
      <c r="BV1365" s="126">
        <v>54</v>
      </c>
      <c r="BW1365" s="126">
        <v>39</v>
      </c>
      <c r="BX1365" s="126">
        <v>1</v>
      </c>
      <c r="BY1365" s="126">
        <v>0</v>
      </c>
      <c r="BZ1365" s="126">
        <v>235</v>
      </c>
      <c r="CA1365" s="126">
        <v>128</v>
      </c>
      <c r="CB1365" s="126"/>
      <c r="CC1365" s="126"/>
      <c r="CD1365" s="126"/>
      <c r="CE1365" s="126"/>
    </row>
    <row r="1366" spans="1:83" ht="11.25" customHeight="1" x14ac:dyDescent="0.2">
      <c r="A1366" s="126" t="s">
        <v>6440</v>
      </c>
      <c r="B1366" s="20">
        <v>3046</v>
      </c>
      <c r="C1366" s="20" t="str">
        <f>VLOOKUP(File2Modul(A1366),ModulVerantwortung,2,FALSE)</f>
        <v>winkho06</v>
      </c>
      <c r="D1366" s="20"/>
      <c r="E1366" s="109" t="s">
        <v>4504</v>
      </c>
      <c r="F1366" s="126">
        <v>2</v>
      </c>
      <c r="G1366" s="126">
        <v>1</v>
      </c>
      <c r="H1366" s="126">
        <v>0</v>
      </c>
      <c r="I1366" s="126">
        <v>2</v>
      </c>
      <c r="J1366" s="126">
        <v>1</v>
      </c>
      <c r="K1366" s="126">
        <v>4</v>
      </c>
      <c r="L1366" s="126">
        <v>1</v>
      </c>
      <c r="M1366" s="143" t="s">
        <v>6470</v>
      </c>
      <c r="N1366" s="126">
        <v>5</v>
      </c>
      <c r="O1366" s="126"/>
      <c r="Q1366" s="126">
        <v>6</v>
      </c>
      <c r="R1366" s="126"/>
      <c r="S1366" s="126"/>
      <c r="T1366" s="126"/>
      <c r="U1366" s="126">
        <v>6</v>
      </c>
      <c r="V1366" s="126" t="s">
        <v>3513</v>
      </c>
      <c r="W1366" s="126">
        <v>1</v>
      </c>
      <c r="X1366" s="126">
        <v>3</v>
      </c>
      <c r="Y1366" s="126">
        <v>14</v>
      </c>
      <c r="Z1366" s="126">
        <v>0</v>
      </c>
      <c r="AA1366" s="126">
        <v>0</v>
      </c>
      <c r="AB1366" s="126">
        <v>0</v>
      </c>
      <c r="AC1366" s="126">
        <v>0</v>
      </c>
      <c r="AD1366" s="126">
        <v>0</v>
      </c>
      <c r="AE1366" s="126">
        <v>1</v>
      </c>
      <c r="AF1366" s="126">
        <v>0.33</v>
      </c>
      <c r="AG1366" s="126">
        <v>0</v>
      </c>
      <c r="AH1366" s="126">
        <v>0</v>
      </c>
      <c r="AI1366" s="126">
        <v>1</v>
      </c>
      <c r="AJ1366" s="126"/>
      <c r="AK1366" s="126"/>
      <c r="AL1366" s="126"/>
      <c r="AM1366" s="126"/>
      <c r="AN1366" s="126"/>
      <c r="AO1366" s="126"/>
      <c r="AP1366" s="126"/>
      <c r="AQ1366" s="126"/>
      <c r="AR1366" s="126"/>
      <c r="AS1366" s="126"/>
      <c r="AT1366" s="126"/>
      <c r="AU1366" s="126"/>
      <c r="AV1366" s="126"/>
      <c r="AW1366" s="126"/>
      <c r="AX1366" s="126"/>
      <c r="AY1366" s="126"/>
      <c r="AZ1366" s="126"/>
      <c r="BA1366" s="126"/>
      <c r="BB1366" s="126"/>
      <c r="BC1366" s="126"/>
      <c r="BD1366" s="126"/>
      <c r="BE1366" s="126"/>
      <c r="BF1366" s="126"/>
      <c r="BG1366" s="126"/>
      <c r="BH1366" s="126"/>
      <c r="BI1366" s="126"/>
      <c r="BJ1366" s="126"/>
      <c r="BK1366" s="126"/>
      <c r="BL1366" s="126"/>
      <c r="BM1366" s="126"/>
      <c r="BN1366" s="126"/>
      <c r="BO1366" s="126"/>
      <c r="BP1366" s="126"/>
      <c r="BQ1366" s="126"/>
      <c r="BR1366" s="126">
        <v>4</v>
      </c>
      <c r="BS1366" s="126">
        <v>5</v>
      </c>
      <c r="BT1366" s="126">
        <v>6</v>
      </c>
      <c r="BU1366" s="126"/>
      <c r="BV1366" s="126">
        <v>8</v>
      </c>
      <c r="BW1366" s="126">
        <v>6</v>
      </c>
      <c r="BX1366" s="126">
        <v>1</v>
      </c>
      <c r="BY1366" s="126">
        <v>0</v>
      </c>
      <c r="BZ1366" s="126">
        <v>22</v>
      </c>
      <c r="CA1366" s="126">
        <v>12</v>
      </c>
      <c r="CB1366" s="126"/>
      <c r="CC1366" s="126"/>
      <c r="CD1366" s="126"/>
      <c r="CE1366" s="126"/>
    </row>
    <row r="1367" spans="1:83" ht="11.25" customHeight="1" x14ac:dyDescent="0.2">
      <c r="A1367" s="126" t="s">
        <v>6440</v>
      </c>
      <c r="B1367" s="20">
        <v>3074</v>
      </c>
      <c r="C1367" s="20" t="str">
        <f>VLOOKUP(File2Modul(A1367),ModulVerantwortung,2,FALSE)</f>
        <v>winkho06</v>
      </c>
      <c r="D1367" s="20"/>
      <c r="E1367" s="109" t="s">
        <v>4505</v>
      </c>
      <c r="F1367" s="126">
        <v>8</v>
      </c>
      <c r="G1367" s="126">
        <v>1</v>
      </c>
      <c r="H1367" s="126">
        <v>0</v>
      </c>
      <c r="I1367" s="126">
        <v>8</v>
      </c>
      <c r="J1367" s="126">
        <v>1</v>
      </c>
      <c r="K1367" s="126">
        <v>1</v>
      </c>
      <c r="L1367" s="126">
        <v>1</v>
      </c>
      <c r="M1367" s="143" t="s">
        <v>6471</v>
      </c>
      <c r="N1367" s="126">
        <v>18</v>
      </c>
      <c r="O1367" s="126"/>
      <c r="Q1367" s="126">
        <v>1</v>
      </c>
      <c r="R1367" s="126"/>
      <c r="S1367" s="126"/>
      <c r="T1367" s="126"/>
      <c r="U1367" s="126">
        <v>26</v>
      </c>
      <c r="V1367" s="126" t="s">
        <v>3810</v>
      </c>
      <c r="W1367" s="126">
        <v>8</v>
      </c>
      <c r="X1367" s="126">
        <v>16</v>
      </c>
      <c r="Y1367" s="126">
        <v>48</v>
      </c>
      <c r="Z1367" s="126">
        <v>0</v>
      </c>
      <c r="AA1367" s="126">
        <v>0</v>
      </c>
      <c r="AB1367" s="126">
        <v>0</v>
      </c>
      <c r="AC1367" s="126">
        <v>0</v>
      </c>
      <c r="AD1367" s="126">
        <v>0</v>
      </c>
      <c r="AE1367" s="126">
        <v>1</v>
      </c>
      <c r="AF1367" s="126">
        <v>0.31</v>
      </c>
      <c r="AG1367" s="126">
        <v>1</v>
      </c>
      <c r="AH1367" s="126">
        <v>0</v>
      </c>
      <c r="AI1367" s="126">
        <v>1</v>
      </c>
      <c r="AJ1367" s="126"/>
      <c r="AK1367" s="126"/>
      <c r="AL1367" s="126"/>
      <c r="AM1367" s="126"/>
      <c r="AN1367" s="126"/>
      <c r="AO1367" s="126"/>
      <c r="AP1367" s="126"/>
      <c r="AQ1367" s="126"/>
      <c r="AR1367" s="126"/>
      <c r="AS1367" s="126"/>
      <c r="AT1367" s="126"/>
      <c r="AU1367" s="126"/>
      <c r="AV1367" s="126"/>
      <c r="AW1367" s="126"/>
      <c r="AX1367" s="126"/>
      <c r="AY1367" s="126"/>
      <c r="AZ1367" s="126"/>
      <c r="BA1367" s="126"/>
      <c r="BB1367" s="126"/>
      <c r="BC1367" s="126"/>
      <c r="BD1367" s="126"/>
      <c r="BE1367" s="126"/>
      <c r="BF1367" s="126"/>
      <c r="BG1367" s="126"/>
      <c r="BH1367" s="126"/>
      <c r="BI1367" s="126"/>
      <c r="BJ1367" s="126"/>
      <c r="BK1367" s="126"/>
      <c r="BL1367" s="126"/>
      <c r="BM1367" s="126"/>
      <c r="BN1367" s="126"/>
      <c r="BO1367" s="126"/>
      <c r="BP1367" s="126"/>
      <c r="BQ1367" s="126"/>
      <c r="BR1367" s="126">
        <v>5</v>
      </c>
      <c r="BS1367" s="126">
        <v>10</v>
      </c>
      <c r="BT1367" s="126">
        <v>11</v>
      </c>
      <c r="BU1367" s="126"/>
      <c r="BV1367" s="126">
        <v>36</v>
      </c>
      <c r="BW1367" s="126">
        <v>19</v>
      </c>
      <c r="BX1367" s="126">
        <v>1</v>
      </c>
      <c r="BY1367" s="126">
        <v>0</v>
      </c>
      <c r="BZ1367" s="126">
        <v>133</v>
      </c>
      <c r="CA1367" s="126">
        <v>70</v>
      </c>
      <c r="CB1367" s="126"/>
      <c r="CC1367" s="126"/>
      <c r="CD1367" s="126"/>
      <c r="CE1367" s="126"/>
    </row>
    <row r="1368" spans="1:83" ht="11.25" customHeight="1" x14ac:dyDescent="0.2">
      <c r="A1368" s="126" t="s">
        <v>6440</v>
      </c>
      <c r="B1368" s="20">
        <v>3137</v>
      </c>
      <c r="C1368" s="20" t="str">
        <f>VLOOKUP(File2Modul(A1368),ModulVerantwortung,2,FALSE)</f>
        <v>winkho06</v>
      </c>
      <c r="D1368" s="20"/>
      <c r="E1368" s="109" t="s">
        <v>4506</v>
      </c>
      <c r="F1368" s="126">
        <v>4</v>
      </c>
      <c r="G1368" s="126">
        <v>2</v>
      </c>
      <c r="H1368" s="126">
        <v>0</v>
      </c>
      <c r="I1368" s="126">
        <v>6</v>
      </c>
      <c r="J1368" s="126">
        <v>1</v>
      </c>
      <c r="K1368" s="126">
        <v>2</v>
      </c>
      <c r="L1368" s="126">
        <v>4</v>
      </c>
      <c r="M1368" s="143" t="s">
        <v>6472</v>
      </c>
      <c r="N1368" s="126">
        <v>8</v>
      </c>
      <c r="O1368" s="126"/>
      <c r="Q1368" s="126">
        <v>1</v>
      </c>
      <c r="R1368" s="126"/>
      <c r="S1368" s="126"/>
      <c r="T1368" s="126"/>
      <c r="U1368" s="126">
        <v>11</v>
      </c>
      <c r="V1368" s="126" t="s">
        <v>3767</v>
      </c>
      <c r="W1368" s="126">
        <v>4</v>
      </c>
      <c r="X1368" s="126">
        <v>8</v>
      </c>
      <c r="Y1368" s="126">
        <v>30</v>
      </c>
      <c r="Z1368" s="126">
        <v>0</v>
      </c>
      <c r="AA1368" s="126">
        <v>0</v>
      </c>
      <c r="AB1368" s="126">
        <v>0</v>
      </c>
      <c r="AC1368" s="126">
        <v>0</v>
      </c>
      <c r="AD1368" s="126">
        <v>0</v>
      </c>
      <c r="AE1368" s="126">
        <v>1</v>
      </c>
      <c r="AF1368" s="126">
        <v>0.55000000000000004</v>
      </c>
      <c r="AG1368" s="126">
        <v>1</v>
      </c>
      <c r="AH1368" s="126">
        <v>0</v>
      </c>
      <c r="AI1368" s="126">
        <v>1</v>
      </c>
      <c r="AJ1368" s="126"/>
      <c r="AK1368" s="126"/>
      <c r="AL1368" s="126"/>
      <c r="AM1368" s="126"/>
      <c r="AN1368" s="126"/>
      <c r="AO1368" s="126"/>
      <c r="AP1368" s="126"/>
      <c r="AQ1368" s="126"/>
      <c r="AR1368" s="126"/>
      <c r="AS1368" s="126"/>
      <c r="AT1368" s="126"/>
      <c r="AU1368" s="126"/>
      <c r="AV1368" s="126"/>
      <c r="AW1368" s="126"/>
      <c r="AX1368" s="126"/>
      <c r="AY1368" s="126"/>
      <c r="AZ1368" s="126"/>
      <c r="BA1368" s="126"/>
      <c r="BB1368" s="126"/>
      <c r="BC1368" s="126"/>
      <c r="BD1368" s="126"/>
      <c r="BE1368" s="126"/>
      <c r="BF1368" s="126"/>
      <c r="BG1368" s="126"/>
      <c r="BH1368" s="126"/>
      <c r="BI1368" s="126"/>
      <c r="BJ1368" s="126"/>
      <c r="BK1368" s="126"/>
      <c r="BL1368" s="126"/>
      <c r="BM1368" s="126"/>
      <c r="BN1368" s="126"/>
      <c r="BO1368" s="126"/>
      <c r="BP1368" s="126"/>
      <c r="BQ1368" s="126"/>
      <c r="BR1368" s="126">
        <v>5</v>
      </c>
      <c r="BS1368" s="126">
        <v>8</v>
      </c>
      <c r="BT1368" s="126">
        <v>9</v>
      </c>
      <c r="BU1368" s="126"/>
      <c r="BV1368" s="126">
        <v>14</v>
      </c>
      <c r="BW1368" s="126">
        <v>9</v>
      </c>
      <c r="BX1368" s="126">
        <v>1</v>
      </c>
      <c r="BY1368" s="126">
        <v>0</v>
      </c>
      <c r="BZ1368" s="126">
        <v>50</v>
      </c>
      <c r="CA1368" s="126">
        <v>23</v>
      </c>
      <c r="CB1368" s="126"/>
      <c r="CC1368" s="126"/>
      <c r="CD1368" s="126"/>
      <c r="CE1368" s="126"/>
    </row>
    <row r="1369" spans="1:83" ht="11.25" customHeight="1" x14ac:dyDescent="0.2">
      <c r="A1369" s="126" t="s">
        <v>6440</v>
      </c>
      <c r="B1369" s="20">
        <v>3181</v>
      </c>
      <c r="C1369" s="20" t="str">
        <f>VLOOKUP(File2Modul(A1369),ModulVerantwortung,2,FALSE)</f>
        <v>winkho06</v>
      </c>
      <c r="D1369" s="20"/>
      <c r="E1369" s="109" t="s">
        <v>4507</v>
      </c>
      <c r="F1369" s="126">
        <v>4</v>
      </c>
      <c r="G1369" s="126">
        <v>2</v>
      </c>
      <c r="H1369" s="126">
        <v>0</v>
      </c>
      <c r="I1369" s="126">
        <v>5</v>
      </c>
      <c r="J1369" s="126">
        <v>1</v>
      </c>
      <c r="K1369" s="126">
        <v>2</v>
      </c>
      <c r="L1369" s="126">
        <v>3</v>
      </c>
      <c r="M1369" s="143" t="s">
        <v>6473</v>
      </c>
      <c r="N1369" s="126">
        <v>22</v>
      </c>
      <c r="O1369" s="126"/>
      <c r="Q1369" s="126">
        <v>1</v>
      </c>
      <c r="R1369" s="126"/>
      <c r="S1369" s="126"/>
      <c r="T1369" s="126"/>
      <c r="U1369" s="126">
        <v>24</v>
      </c>
      <c r="V1369" s="126" t="s">
        <v>3608</v>
      </c>
      <c r="W1369" s="126">
        <v>10</v>
      </c>
      <c r="X1369" s="126">
        <v>14</v>
      </c>
      <c r="Y1369" s="126">
        <v>60</v>
      </c>
      <c r="Z1369" s="126">
        <v>0</v>
      </c>
      <c r="AA1369" s="126">
        <v>0</v>
      </c>
      <c r="AB1369" s="126">
        <v>0</v>
      </c>
      <c r="AC1369" s="126">
        <v>0</v>
      </c>
      <c r="AD1369" s="126">
        <v>0</v>
      </c>
      <c r="AE1369" s="126">
        <v>3</v>
      </c>
      <c r="AF1369" s="126">
        <v>0.21</v>
      </c>
      <c r="AG1369" s="126">
        <v>1</v>
      </c>
      <c r="AH1369" s="126">
        <v>2</v>
      </c>
      <c r="AI1369" s="126">
        <v>1</v>
      </c>
      <c r="AJ1369" s="126"/>
      <c r="AK1369" s="126"/>
      <c r="AL1369" s="126"/>
      <c r="AM1369" s="126"/>
      <c r="AN1369" s="126"/>
      <c r="AO1369" s="126"/>
      <c r="AP1369" s="126"/>
      <c r="AQ1369" s="126"/>
      <c r="AR1369" s="126"/>
      <c r="AS1369" s="126"/>
      <c r="AT1369" s="126"/>
      <c r="AU1369" s="126"/>
      <c r="AV1369" s="126"/>
      <c r="AW1369" s="126"/>
      <c r="AX1369" s="126"/>
      <c r="AY1369" s="126"/>
      <c r="AZ1369" s="126"/>
      <c r="BA1369" s="126"/>
      <c r="BB1369" s="126"/>
      <c r="BC1369" s="126"/>
      <c r="BD1369" s="126"/>
      <c r="BE1369" s="126"/>
      <c r="BF1369" s="126"/>
      <c r="BG1369" s="126"/>
      <c r="BH1369" s="126"/>
      <c r="BI1369" s="126"/>
      <c r="BJ1369" s="126"/>
      <c r="BK1369" s="126"/>
      <c r="BL1369" s="126"/>
      <c r="BM1369" s="126"/>
      <c r="BN1369" s="126"/>
      <c r="BO1369" s="126"/>
      <c r="BP1369" s="126"/>
      <c r="BQ1369" s="126"/>
      <c r="BR1369" s="126">
        <v>7</v>
      </c>
      <c r="BS1369" s="126">
        <v>9</v>
      </c>
      <c r="BT1369" s="126">
        <v>10</v>
      </c>
      <c r="BU1369" s="126"/>
      <c r="BV1369" s="126">
        <v>33</v>
      </c>
      <c r="BW1369" s="126">
        <v>25</v>
      </c>
      <c r="BX1369" s="126">
        <v>1</v>
      </c>
      <c r="BY1369" s="126">
        <v>0</v>
      </c>
      <c r="BZ1369" s="126">
        <v>146</v>
      </c>
      <c r="CA1369" s="126">
        <v>92</v>
      </c>
      <c r="CB1369" s="126"/>
      <c r="CC1369" s="126"/>
      <c r="CD1369" s="126"/>
      <c r="CE1369" s="126"/>
    </row>
    <row r="1370" spans="1:83" ht="11.25" customHeight="1" x14ac:dyDescent="0.2">
      <c r="A1370" s="126" t="s">
        <v>6440</v>
      </c>
      <c r="B1370" s="20">
        <v>3252</v>
      </c>
      <c r="C1370" s="20" t="str">
        <f>VLOOKUP(File2Modul(A1370),ModulVerantwortung,2,FALSE)</f>
        <v>winkho06</v>
      </c>
      <c r="D1370" s="20"/>
      <c r="E1370" s="109" t="s">
        <v>4508</v>
      </c>
      <c r="F1370" s="126">
        <v>6</v>
      </c>
      <c r="G1370" s="126">
        <v>4</v>
      </c>
      <c r="H1370" s="126">
        <v>0</v>
      </c>
      <c r="I1370" s="126">
        <v>10</v>
      </c>
      <c r="J1370" s="126">
        <v>1</v>
      </c>
      <c r="K1370" s="126">
        <v>1</v>
      </c>
      <c r="L1370" s="126">
        <v>0</v>
      </c>
      <c r="M1370" s="143"/>
      <c r="N1370" s="126">
        <v>9</v>
      </c>
      <c r="O1370" s="126"/>
      <c r="Q1370" s="126">
        <v>1</v>
      </c>
      <c r="R1370" s="126"/>
      <c r="S1370" s="126"/>
      <c r="T1370" s="126"/>
      <c r="U1370" s="126">
        <v>15</v>
      </c>
      <c r="V1370" s="126" t="s">
        <v>3836</v>
      </c>
      <c r="W1370" s="126">
        <v>0</v>
      </c>
      <c r="X1370" s="126">
        <v>6</v>
      </c>
      <c r="Y1370" s="126">
        <v>50</v>
      </c>
      <c r="Z1370" s="126">
        <v>0</v>
      </c>
      <c r="AA1370" s="126">
        <v>0</v>
      </c>
      <c r="AB1370" s="126">
        <v>0</v>
      </c>
      <c r="AC1370" s="126">
        <v>0</v>
      </c>
      <c r="AD1370" s="126">
        <v>0</v>
      </c>
      <c r="AE1370" s="126">
        <v>1</v>
      </c>
      <c r="AF1370" s="126">
        <v>0.67</v>
      </c>
      <c r="AG1370" s="126">
        <v>1</v>
      </c>
      <c r="AH1370" s="126">
        <v>1</v>
      </c>
      <c r="AI1370" s="126">
        <v>1</v>
      </c>
      <c r="AJ1370" s="126"/>
      <c r="AK1370" s="126"/>
      <c r="AL1370" s="126"/>
      <c r="AM1370" s="126"/>
      <c r="AN1370" s="126"/>
      <c r="AO1370" s="126"/>
      <c r="AP1370" s="126"/>
      <c r="AQ1370" s="126"/>
      <c r="AR1370" s="126"/>
      <c r="AS1370" s="126"/>
      <c r="AT1370" s="126"/>
      <c r="AU1370" s="126"/>
      <c r="AV1370" s="126"/>
      <c r="AW1370" s="126"/>
      <c r="AX1370" s="126"/>
      <c r="AY1370" s="126"/>
      <c r="AZ1370" s="126"/>
      <c r="BA1370" s="126"/>
      <c r="BB1370" s="126"/>
      <c r="BC1370" s="126"/>
      <c r="BD1370" s="126"/>
      <c r="BE1370" s="126"/>
      <c r="BF1370" s="126"/>
      <c r="BG1370" s="126"/>
      <c r="BH1370" s="126"/>
      <c r="BI1370" s="126"/>
      <c r="BJ1370" s="126"/>
      <c r="BK1370" s="126"/>
      <c r="BL1370" s="126"/>
      <c r="BM1370" s="126"/>
      <c r="BN1370" s="126"/>
      <c r="BO1370" s="126"/>
      <c r="BP1370" s="126"/>
      <c r="BQ1370" s="126"/>
      <c r="BR1370" s="126">
        <v>4</v>
      </c>
      <c r="BS1370" s="126">
        <v>9</v>
      </c>
      <c r="BT1370" s="126">
        <v>10</v>
      </c>
      <c r="BU1370" s="126"/>
      <c r="BV1370" s="126">
        <v>20</v>
      </c>
      <c r="BW1370" s="126">
        <v>10</v>
      </c>
      <c r="BX1370" s="126">
        <v>1</v>
      </c>
      <c r="BY1370" s="126">
        <v>0</v>
      </c>
      <c r="BZ1370" s="126">
        <v>70</v>
      </c>
      <c r="CA1370" s="126">
        <v>25</v>
      </c>
      <c r="CB1370" s="126"/>
      <c r="CC1370" s="126"/>
      <c r="CD1370" s="126"/>
      <c r="CE1370" s="126"/>
    </row>
    <row r="1371" spans="1:83" ht="11.25" customHeight="1" x14ac:dyDescent="0.2">
      <c r="A1371" s="126" t="s">
        <v>6440</v>
      </c>
      <c r="B1371" s="20">
        <v>3327</v>
      </c>
      <c r="C1371" s="20" t="str">
        <f>VLOOKUP(File2Modul(A1371),ModulVerantwortung,2,FALSE)</f>
        <v>winkho06</v>
      </c>
      <c r="D1371" s="20"/>
      <c r="E1371" s="109" t="s">
        <v>4509</v>
      </c>
      <c r="F1371" s="126">
        <v>7</v>
      </c>
      <c r="G1371" s="126">
        <v>1</v>
      </c>
      <c r="H1371" s="126">
        <v>0</v>
      </c>
      <c r="I1371" s="126">
        <v>64</v>
      </c>
      <c r="J1371" s="126">
        <v>1</v>
      </c>
      <c r="K1371" s="126">
        <v>4</v>
      </c>
      <c r="L1371" s="126">
        <v>3</v>
      </c>
      <c r="M1371" s="143" t="s">
        <v>6474</v>
      </c>
      <c r="N1371" s="126">
        <v>26</v>
      </c>
      <c r="O1371" s="126"/>
      <c r="Q1371" s="126">
        <v>1</v>
      </c>
      <c r="R1371" s="126"/>
      <c r="S1371" s="126"/>
      <c r="T1371" s="126"/>
      <c r="U1371" s="126">
        <v>36</v>
      </c>
      <c r="V1371" s="126" t="s">
        <v>4441</v>
      </c>
      <c r="W1371" s="126">
        <v>5</v>
      </c>
      <c r="X1371" s="126">
        <v>12</v>
      </c>
      <c r="Y1371" s="126">
        <v>100</v>
      </c>
      <c r="Z1371" s="126">
        <v>0</v>
      </c>
      <c r="AA1371" s="126">
        <v>0</v>
      </c>
      <c r="AB1371" s="126">
        <v>0</v>
      </c>
      <c r="AC1371" s="126">
        <v>0</v>
      </c>
      <c r="AD1371" s="126">
        <v>0</v>
      </c>
      <c r="AE1371" s="126">
        <v>4</v>
      </c>
      <c r="AF1371" s="126">
        <v>1.78</v>
      </c>
      <c r="AG1371" s="126">
        <v>2</v>
      </c>
      <c r="AH1371" s="126">
        <v>1</v>
      </c>
      <c r="AI1371" s="126">
        <v>1</v>
      </c>
      <c r="AJ1371" s="126"/>
      <c r="AK1371" s="126"/>
      <c r="AL1371" s="126"/>
      <c r="AM1371" s="126"/>
      <c r="AN1371" s="126"/>
      <c r="AO1371" s="126"/>
      <c r="AP1371" s="126"/>
      <c r="AQ1371" s="126"/>
      <c r="AR1371" s="126"/>
      <c r="AS1371" s="126"/>
      <c r="AT1371" s="126"/>
      <c r="AU1371" s="126"/>
      <c r="AV1371" s="126"/>
      <c r="AW1371" s="126"/>
      <c r="AX1371" s="126"/>
      <c r="AY1371" s="126"/>
      <c r="AZ1371" s="126"/>
      <c r="BA1371" s="126"/>
      <c r="BB1371" s="126"/>
      <c r="BC1371" s="126"/>
      <c r="BD1371" s="126"/>
      <c r="BE1371" s="126"/>
      <c r="BF1371" s="126"/>
      <c r="BG1371" s="126"/>
      <c r="BH1371" s="126"/>
      <c r="BI1371" s="126"/>
      <c r="BJ1371" s="126"/>
      <c r="BK1371" s="126"/>
      <c r="BL1371" s="126"/>
      <c r="BM1371" s="126"/>
      <c r="BN1371" s="126"/>
      <c r="BO1371" s="126"/>
      <c r="BP1371" s="126"/>
      <c r="BQ1371" s="126"/>
      <c r="BR1371" s="126">
        <v>12</v>
      </c>
      <c r="BS1371" s="126">
        <v>15</v>
      </c>
      <c r="BT1371" s="126">
        <v>17</v>
      </c>
      <c r="BU1371" s="126"/>
      <c r="BV1371" s="126">
        <v>36</v>
      </c>
      <c r="BW1371" s="126">
        <v>29</v>
      </c>
      <c r="BX1371" s="126">
        <v>1</v>
      </c>
      <c r="BY1371" s="126">
        <v>0</v>
      </c>
      <c r="BZ1371" s="126">
        <v>276</v>
      </c>
      <c r="CA1371" s="126">
        <v>186</v>
      </c>
      <c r="CB1371" s="126"/>
      <c r="CC1371" s="126"/>
      <c r="CD1371" s="126"/>
      <c r="CE1371" s="126"/>
    </row>
    <row r="1372" spans="1:83" ht="11.25" customHeight="1" x14ac:dyDescent="0.2">
      <c r="A1372" s="126" t="s">
        <v>6440</v>
      </c>
      <c r="B1372" s="20">
        <v>3450</v>
      </c>
      <c r="C1372" s="20" t="str">
        <f>VLOOKUP(File2Modul(A1372),ModulVerantwortung,2,FALSE)</f>
        <v>winkho06</v>
      </c>
      <c r="D1372" s="20"/>
      <c r="E1372" s="109" t="s">
        <v>4510</v>
      </c>
      <c r="F1372" s="126">
        <v>4</v>
      </c>
      <c r="G1372" s="126">
        <v>1</v>
      </c>
      <c r="H1372" s="126">
        <v>0</v>
      </c>
      <c r="I1372" s="126">
        <v>8</v>
      </c>
      <c r="J1372" s="126">
        <v>1</v>
      </c>
      <c r="K1372" s="126">
        <v>2</v>
      </c>
      <c r="L1372" s="126">
        <v>4</v>
      </c>
      <c r="M1372" s="143" t="s">
        <v>6475</v>
      </c>
      <c r="N1372" s="126">
        <v>17</v>
      </c>
      <c r="O1372" s="126"/>
      <c r="Q1372" s="126">
        <v>1</v>
      </c>
      <c r="R1372" s="126"/>
      <c r="S1372" s="126"/>
      <c r="T1372" s="126"/>
      <c r="U1372" s="126">
        <v>20</v>
      </c>
      <c r="V1372" s="126" t="s">
        <v>3608</v>
      </c>
      <c r="W1372" s="126">
        <v>4</v>
      </c>
      <c r="X1372" s="126">
        <v>8</v>
      </c>
      <c r="Y1372" s="126">
        <v>50</v>
      </c>
      <c r="Z1372" s="126">
        <v>0</v>
      </c>
      <c r="AA1372" s="126">
        <v>0</v>
      </c>
      <c r="AB1372" s="126">
        <v>0</v>
      </c>
      <c r="AC1372" s="126">
        <v>0</v>
      </c>
      <c r="AD1372" s="126">
        <v>0</v>
      </c>
      <c r="AE1372" s="126">
        <v>2</v>
      </c>
      <c r="AF1372" s="126">
        <v>0.4</v>
      </c>
      <c r="AG1372" s="126">
        <v>1</v>
      </c>
      <c r="AH1372" s="126">
        <v>2</v>
      </c>
      <c r="AI1372" s="126">
        <v>1</v>
      </c>
      <c r="AJ1372" s="126"/>
      <c r="AK1372" s="126"/>
      <c r="AL1372" s="126"/>
      <c r="AM1372" s="126"/>
      <c r="AN1372" s="126"/>
      <c r="AO1372" s="126"/>
      <c r="AP1372" s="126"/>
      <c r="AQ1372" s="126"/>
      <c r="AR1372" s="126"/>
      <c r="AS1372" s="126"/>
      <c r="AT1372" s="126"/>
      <c r="AU1372" s="126"/>
      <c r="AV1372" s="126"/>
      <c r="AW1372" s="126"/>
      <c r="AX1372" s="126"/>
      <c r="AY1372" s="126"/>
      <c r="AZ1372" s="126"/>
      <c r="BA1372" s="126"/>
      <c r="BB1372" s="126"/>
      <c r="BC1372" s="126"/>
      <c r="BD1372" s="126"/>
      <c r="BE1372" s="126"/>
      <c r="BF1372" s="126"/>
      <c r="BG1372" s="126"/>
      <c r="BH1372" s="126"/>
      <c r="BI1372" s="126"/>
      <c r="BJ1372" s="126"/>
      <c r="BK1372" s="126"/>
      <c r="BL1372" s="126"/>
      <c r="BM1372" s="126"/>
      <c r="BN1372" s="126"/>
      <c r="BO1372" s="126"/>
      <c r="BP1372" s="126"/>
      <c r="BQ1372" s="126"/>
      <c r="BR1372" s="126">
        <v>9</v>
      </c>
      <c r="BS1372" s="126">
        <v>11</v>
      </c>
      <c r="BT1372" s="126">
        <v>13</v>
      </c>
      <c r="BU1372" s="126"/>
      <c r="BV1372" s="126">
        <v>23</v>
      </c>
      <c r="BW1372" s="126">
        <v>19</v>
      </c>
      <c r="BX1372" s="126">
        <v>1</v>
      </c>
      <c r="BY1372" s="126">
        <v>0</v>
      </c>
      <c r="BZ1372" s="126">
        <v>133</v>
      </c>
      <c r="CA1372" s="126">
        <v>89</v>
      </c>
      <c r="CB1372" s="126"/>
      <c r="CC1372" s="126"/>
      <c r="CD1372" s="126"/>
      <c r="CE1372" s="126"/>
    </row>
    <row r="1373" spans="1:83" ht="11.25" customHeight="1" x14ac:dyDescent="0.2">
      <c r="A1373" s="126" t="s">
        <v>6440</v>
      </c>
      <c r="B1373" s="20">
        <v>3522</v>
      </c>
      <c r="C1373" s="20" t="str">
        <f>VLOOKUP(File2Modul(A1373),ModulVerantwortung,2,FALSE)</f>
        <v>winkho06</v>
      </c>
      <c r="D1373" s="20"/>
      <c r="E1373" s="109" t="s">
        <v>4511</v>
      </c>
      <c r="F1373" s="126">
        <v>6</v>
      </c>
      <c r="G1373" s="126">
        <v>1</v>
      </c>
      <c r="H1373" s="126">
        <v>0</v>
      </c>
      <c r="I1373" s="126">
        <v>32</v>
      </c>
      <c r="J1373" s="126">
        <v>1</v>
      </c>
      <c r="K1373" s="126">
        <v>2</v>
      </c>
      <c r="L1373" s="126">
        <v>5</v>
      </c>
      <c r="M1373" s="143" t="s">
        <v>6476</v>
      </c>
      <c r="N1373" s="126">
        <v>16</v>
      </c>
      <c r="O1373" s="126"/>
      <c r="Q1373" s="126">
        <v>1</v>
      </c>
      <c r="R1373" s="126"/>
      <c r="S1373" s="126"/>
      <c r="T1373" s="126"/>
      <c r="U1373" s="126">
        <v>22</v>
      </c>
      <c r="V1373" s="126" t="s">
        <v>3836</v>
      </c>
      <c r="W1373" s="126">
        <v>6</v>
      </c>
      <c r="X1373" s="126">
        <v>12</v>
      </c>
      <c r="Y1373" s="126">
        <v>60</v>
      </c>
      <c r="Z1373" s="126">
        <v>0</v>
      </c>
      <c r="AA1373" s="126">
        <v>0</v>
      </c>
      <c r="AB1373" s="126">
        <v>0</v>
      </c>
      <c r="AC1373" s="126">
        <v>0</v>
      </c>
      <c r="AD1373" s="126">
        <v>0</v>
      </c>
      <c r="AE1373" s="126">
        <v>2</v>
      </c>
      <c r="AF1373" s="126">
        <v>1.45</v>
      </c>
      <c r="AG1373" s="126">
        <v>2</v>
      </c>
      <c r="AH1373" s="126">
        <v>1</v>
      </c>
      <c r="AI1373" s="126">
        <v>1</v>
      </c>
      <c r="AJ1373" s="126"/>
      <c r="AK1373" s="126"/>
      <c r="AL1373" s="126"/>
      <c r="AM1373" s="126"/>
      <c r="AN1373" s="126"/>
      <c r="AO1373" s="126"/>
      <c r="AP1373" s="126"/>
      <c r="AQ1373" s="126"/>
      <c r="AR1373" s="126"/>
      <c r="AS1373" s="126"/>
      <c r="AT1373" s="126"/>
      <c r="AU1373" s="126"/>
      <c r="AV1373" s="126"/>
      <c r="AW1373" s="126"/>
      <c r="AX1373" s="126"/>
      <c r="AY1373" s="126"/>
      <c r="AZ1373" s="126"/>
      <c r="BA1373" s="126"/>
      <c r="BB1373" s="126"/>
      <c r="BC1373" s="126"/>
      <c r="BD1373" s="126"/>
      <c r="BE1373" s="126"/>
      <c r="BF1373" s="126"/>
      <c r="BG1373" s="126"/>
      <c r="BH1373" s="126"/>
      <c r="BI1373" s="126"/>
      <c r="BJ1373" s="126"/>
      <c r="BK1373" s="126"/>
      <c r="BL1373" s="126"/>
      <c r="BM1373" s="126"/>
      <c r="BN1373" s="126"/>
      <c r="BO1373" s="126"/>
      <c r="BP1373" s="126"/>
      <c r="BQ1373" s="126"/>
      <c r="BR1373" s="126">
        <v>8</v>
      </c>
      <c r="BS1373" s="126">
        <v>11</v>
      </c>
      <c r="BT1373" s="126">
        <v>12</v>
      </c>
      <c r="BU1373" s="126"/>
      <c r="BV1373" s="126">
        <v>25</v>
      </c>
      <c r="BW1373" s="126">
        <v>18</v>
      </c>
      <c r="BX1373" s="126">
        <v>1</v>
      </c>
      <c r="BY1373" s="126">
        <v>0</v>
      </c>
      <c r="BZ1373" s="126">
        <v>131</v>
      </c>
      <c r="CA1373" s="126">
        <v>72</v>
      </c>
      <c r="CB1373" s="126"/>
      <c r="CC1373" s="126"/>
      <c r="CD1373" s="126"/>
      <c r="CE1373" s="126"/>
    </row>
    <row r="1374" spans="1:83" ht="11.25" customHeight="1" x14ac:dyDescent="0.2">
      <c r="A1374" s="126" t="s">
        <v>6440</v>
      </c>
      <c r="B1374" s="20">
        <v>3594</v>
      </c>
      <c r="C1374" s="20" t="str">
        <f>VLOOKUP(File2Modul(A1374),ModulVerantwortung,2,FALSE)</f>
        <v>winkho06</v>
      </c>
      <c r="D1374" s="20"/>
      <c r="E1374" s="109" t="s">
        <v>4512</v>
      </c>
      <c r="F1374" s="126">
        <v>5</v>
      </c>
      <c r="G1374" s="126">
        <v>2</v>
      </c>
      <c r="H1374" s="126">
        <v>0</v>
      </c>
      <c r="I1374" s="126">
        <v>9</v>
      </c>
      <c r="J1374" s="126">
        <v>1</v>
      </c>
      <c r="K1374" s="126">
        <v>1</v>
      </c>
      <c r="L1374" s="126">
        <v>0</v>
      </c>
      <c r="M1374" s="143"/>
      <c r="N1374" s="126">
        <v>12</v>
      </c>
      <c r="O1374" s="126"/>
      <c r="Q1374" s="126">
        <v>1</v>
      </c>
      <c r="R1374" s="126"/>
      <c r="S1374" s="126"/>
      <c r="T1374" s="126"/>
      <c r="U1374" s="126">
        <v>16</v>
      </c>
      <c r="V1374" s="126" t="s">
        <v>3729</v>
      </c>
      <c r="W1374" s="126">
        <v>0</v>
      </c>
      <c r="X1374" s="126">
        <v>5</v>
      </c>
      <c r="Y1374" s="126">
        <v>50</v>
      </c>
      <c r="Z1374" s="126">
        <v>0</v>
      </c>
      <c r="AA1374" s="126">
        <v>0</v>
      </c>
      <c r="AB1374" s="126">
        <v>0</v>
      </c>
      <c r="AC1374" s="126">
        <v>0</v>
      </c>
      <c r="AD1374" s="126">
        <v>0</v>
      </c>
      <c r="AE1374" s="126">
        <v>2</v>
      </c>
      <c r="AF1374" s="126">
        <v>0.56000000000000005</v>
      </c>
      <c r="AG1374" s="126">
        <v>1</v>
      </c>
      <c r="AH1374" s="126">
        <v>0</v>
      </c>
      <c r="AI1374" s="126">
        <v>1</v>
      </c>
      <c r="AJ1374" s="126"/>
      <c r="AK1374" s="126"/>
      <c r="AL1374" s="126"/>
      <c r="AM1374" s="126"/>
      <c r="AN1374" s="126"/>
      <c r="AO1374" s="126"/>
      <c r="AP1374" s="126"/>
      <c r="AQ1374" s="126"/>
      <c r="AR1374" s="126"/>
      <c r="AS1374" s="126"/>
      <c r="AT1374" s="126"/>
      <c r="AU1374" s="126"/>
      <c r="AV1374" s="126"/>
      <c r="AW1374" s="126"/>
      <c r="AX1374" s="126"/>
      <c r="AY1374" s="126"/>
      <c r="AZ1374" s="126"/>
      <c r="BA1374" s="126"/>
      <c r="BB1374" s="126"/>
      <c r="BC1374" s="126"/>
      <c r="BD1374" s="126"/>
      <c r="BE1374" s="126"/>
      <c r="BF1374" s="126"/>
      <c r="BG1374" s="126"/>
      <c r="BH1374" s="126"/>
      <c r="BI1374" s="126"/>
      <c r="BJ1374" s="126"/>
      <c r="BK1374" s="126"/>
      <c r="BL1374" s="126"/>
      <c r="BM1374" s="126"/>
      <c r="BN1374" s="126"/>
      <c r="BO1374" s="126"/>
      <c r="BP1374" s="126"/>
      <c r="BQ1374" s="126"/>
      <c r="BR1374" s="126">
        <v>8</v>
      </c>
      <c r="BS1374" s="126">
        <v>13</v>
      </c>
      <c r="BT1374" s="126">
        <v>15</v>
      </c>
      <c r="BU1374" s="126"/>
      <c r="BV1374" s="126">
        <v>22</v>
      </c>
      <c r="BW1374" s="126">
        <v>14</v>
      </c>
      <c r="BX1374" s="126">
        <v>1</v>
      </c>
      <c r="BY1374" s="126">
        <v>0</v>
      </c>
      <c r="BZ1374" s="126">
        <v>130</v>
      </c>
      <c r="CA1374" s="126">
        <v>58</v>
      </c>
      <c r="CB1374" s="126"/>
      <c r="CC1374" s="126"/>
      <c r="CD1374" s="126"/>
      <c r="CE1374" s="126"/>
    </row>
    <row r="1375" spans="1:83" ht="11.25" customHeight="1" x14ac:dyDescent="0.2">
      <c r="A1375" s="126" t="s">
        <v>6440</v>
      </c>
      <c r="B1375" s="20">
        <v>3655</v>
      </c>
      <c r="C1375" s="20" t="str">
        <f>VLOOKUP(File2Modul(A1375),ModulVerantwortung,2,FALSE)</f>
        <v>winkho06</v>
      </c>
      <c r="D1375" s="20"/>
      <c r="E1375" s="109" t="s">
        <v>4513</v>
      </c>
      <c r="F1375" s="126">
        <v>2</v>
      </c>
      <c r="G1375" s="126">
        <v>1</v>
      </c>
      <c r="H1375" s="126">
        <v>0</v>
      </c>
      <c r="I1375" s="126">
        <v>2</v>
      </c>
      <c r="J1375" s="126">
        <v>0</v>
      </c>
      <c r="K1375" s="126">
        <v>2</v>
      </c>
      <c r="L1375" s="126">
        <v>7</v>
      </c>
      <c r="M1375" s="143" t="s">
        <v>6477</v>
      </c>
      <c r="N1375" s="126">
        <v>10</v>
      </c>
      <c r="O1375" s="126"/>
      <c r="Q1375" s="126">
        <v>1</v>
      </c>
      <c r="R1375" s="126"/>
      <c r="S1375" s="126"/>
      <c r="T1375" s="126"/>
      <c r="U1375" s="126">
        <v>12</v>
      </c>
      <c r="V1375" s="126" t="s">
        <v>3513</v>
      </c>
      <c r="W1375" s="126">
        <v>8</v>
      </c>
      <c r="X1375" s="126">
        <v>10</v>
      </c>
      <c r="Y1375" s="126">
        <v>37</v>
      </c>
      <c r="Z1375" s="126">
        <v>0</v>
      </c>
      <c r="AA1375" s="126">
        <v>0</v>
      </c>
      <c r="AB1375" s="126">
        <v>0</v>
      </c>
      <c r="AC1375" s="126">
        <v>0</v>
      </c>
      <c r="AD1375" s="126">
        <v>0</v>
      </c>
      <c r="AE1375" s="126">
        <v>3</v>
      </c>
      <c r="AF1375" s="126">
        <v>0.17</v>
      </c>
      <c r="AG1375" s="126">
        <v>0</v>
      </c>
      <c r="AH1375" s="126">
        <v>0</v>
      </c>
      <c r="AI1375" s="126">
        <v>1</v>
      </c>
      <c r="AJ1375" s="126"/>
      <c r="AK1375" s="126"/>
      <c r="AL1375" s="126"/>
      <c r="AM1375" s="126"/>
      <c r="AN1375" s="126"/>
      <c r="AO1375" s="126"/>
      <c r="AP1375" s="126"/>
      <c r="AQ1375" s="126"/>
      <c r="AR1375" s="126"/>
      <c r="AS1375" s="126"/>
      <c r="AT1375" s="126"/>
      <c r="AU1375" s="126"/>
      <c r="AV1375" s="126"/>
      <c r="AW1375" s="126"/>
      <c r="AX1375" s="126"/>
      <c r="AY1375" s="126"/>
      <c r="AZ1375" s="126"/>
      <c r="BA1375" s="126"/>
      <c r="BB1375" s="126"/>
      <c r="BC1375" s="126"/>
      <c r="BD1375" s="126"/>
      <c r="BE1375" s="126"/>
      <c r="BF1375" s="126"/>
      <c r="BG1375" s="126"/>
      <c r="BH1375" s="126"/>
      <c r="BI1375" s="126"/>
      <c r="BJ1375" s="126"/>
      <c r="BK1375" s="126"/>
      <c r="BL1375" s="126"/>
      <c r="BM1375" s="126"/>
      <c r="BN1375" s="126"/>
      <c r="BO1375" s="126"/>
      <c r="BP1375" s="126"/>
      <c r="BQ1375" s="126"/>
      <c r="BR1375" s="126">
        <v>11</v>
      </c>
      <c r="BS1375" s="126">
        <v>12</v>
      </c>
      <c r="BT1375" s="126">
        <v>16</v>
      </c>
      <c r="BU1375" s="126"/>
      <c r="BV1375" s="126">
        <v>14</v>
      </c>
      <c r="BW1375" s="126">
        <v>13</v>
      </c>
      <c r="BX1375" s="126">
        <v>1</v>
      </c>
      <c r="BY1375" s="126">
        <v>0</v>
      </c>
      <c r="BZ1375" s="126">
        <v>103</v>
      </c>
      <c r="CA1375" s="126">
        <v>64</v>
      </c>
      <c r="CB1375" s="126"/>
      <c r="CC1375" s="126"/>
      <c r="CD1375" s="126"/>
      <c r="CE1375" s="126"/>
    </row>
    <row r="1376" spans="1:83" ht="11.25" customHeight="1" x14ac:dyDescent="0.2">
      <c r="A1376" s="126" t="s">
        <v>6440</v>
      </c>
      <c r="B1376" s="20">
        <v>3716</v>
      </c>
      <c r="C1376" s="20" t="str">
        <f>VLOOKUP(File2Modul(A1376),ModulVerantwortung,2,FALSE)</f>
        <v>winkho06</v>
      </c>
      <c r="D1376" s="20"/>
      <c r="E1376" s="109" t="s">
        <v>4514</v>
      </c>
      <c r="F1376" s="126">
        <v>5</v>
      </c>
      <c r="G1376" s="126">
        <v>3</v>
      </c>
      <c r="H1376" s="126">
        <v>0</v>
      </c>
      <c r="I1376" s="126">
        <v>5</v>
      </c>
      <c r="J1376" s="126">
        <v>1</v>
      </c>
      <c r="K1376" s="126">
        <v>3</v>
      </c>
      <c r="L1376" s="126">
        <v>1</v>
      </c>
      <c r="M1376" s="143" t="s">
        <v>6478</v>
      </c>
      <c r="N1376" s="126">
        <v>17</v>
      </c>
      <c r="O1376" s="126"/>
      <c r="Q1376" s="126">
        <v>1</v>
      </c>
      <c r="R1376" s="126"/>
      <c r="S1376" s="126"/>
      <c r="T1376" s="126"/>
      <c r="U1376" s="126">
        <v>20</v>
      </c>
      <c r="V1376" s="126" t="s">
        <v>3594</v>
      </c>
      <c r="W1376" s="126">
        <v>3</v>
      </c>
      <c r="X1376" s="126">
        <v>8</v>
      </c>
      <c r="Y1376" s="126">
        <v>57</v>
      </c>
      <c r="Z1376" s="126">
        <v>0</v>
      </c>
      <c r="AA1376" s="126">
        <v>0</v>
      </c>
      <c r="AB1376" s="126">
        <v>0</v>
      </c>
      <c r="AC1376" s="126">
        <v>0</v>
      </c>
      <c r="AD1376" s="126">
        <v>0</v>
      </c>
      <c r="AE1376" s="126">
        <v>2</v>
      </c>
      <c r="AF1376" s="126">
        <v>0.25</v>
      </c>
      <c r="AG1376" s="126">
        <v>1</v>
      </c>
      <c r="AH1376" s="126">
        <v>1</v>
      </c>
      <c r="AI1376" s="126">
        <v>1</v>
      </c>
      <c r="AJ1376" s="126"/>
      <c r="AK1376" s="126"/>
      <c r="AL1376" s="126"/>
      <c r="AM1376" s="126"/>
      <c r="AN1376" s="126"/>
      <c r="AO1376" s="126"/>
      <c r="AP1376" s="126"/>
      <c r="AQ1376" s="126"/>
      <c r="AR1376" s="126"/>
      <c r="AS1376" s="126"/>
      <c r="AT1376" s="126"/>
      <c r="AU1376" s="126"/>
      <c r="AV1376" s="126"/>
      <c r="AW1376" s="126"/>
      <c r="AX1376" s="126"/>
      <c r="AY1376" s="126"/>
      <c r="AZ1376" s="126"/>
      <c r="BA1376" s="126"/>
      <c r="BB1376" s="126"/>
      <c r="BC1376" s="126"/>
      <c r="BD1376" s="126"/>
      <c r="BE1376" s="126"/>
      <c r="BF1376" s="126"/>
      <c r="BG1376" s="126"/>
      <c r="BH1376" s="126"/>
      <c r="BI1376" s="126"/>
      <c r="BJ1376" s="126"/>
      <c r="BK1376" s="126"/>
      <c r="BL1376" s="126"/>
      <c r="BM1376" s="126"/>
      <c r="BN1376" s="126"/>
      <c r="BO1376" s="126"/>
      <c r="BP1376" s="126"/>
      <c r="BQ1376" s="126"/>
      <c r="BR1376" s="126">
        <v>7</v>
      </c>
      <c r="BS1376" s="126">
        <v>11</v>
      </c>
      <c r="BT1376" s="126">
        <v>12</v>
      </c>
      <c r="BU1376" s="126"/>
      <c r="BV1376" s="126">
        <v>30</v>
      </c>
      <c r="BW1376" s="126">
        <v>19</v>
      </c>
      <c r="BX1376" s="126">
        <v>1</v>
      </c>
      <c r="BY1376" s="126">
        <v>0</v>
      </c>
      <c r="BZ1376" s="126">
        <v>139</v>
      </c>
      <c r="CA1376" s="126">
        <v>75</v>
      </c>
      <c r="CB1376" s="126"/>
      <c r="CC1376" s="126"/>
      <c r="CD1376" s="126"/>
      <c r="CE1376" s="126"/>
    </row>
    <row r="1377" spans="1:83" ht="11.25" customHeight="1" x14ac:dyDescent="0.2">
      <c r="A1377" s="126" t="s">
        <v>6440</v>
      </c>
      <c r="B1377" s="20">
        <v>3786</v>
      </c>
      <c r="C1377" s="20" t="str">
        <f>VLOOKUP(File2Modul(A1377),ModulVerantwortung,2,FALSE)</f>
        <v>winkho06</v>
      </c>
      <c r="D1377" s="20"/>
      <c r="E1377" s="109" t="s">
        <v>4515</v>
      </c>
      <c r="F1377" s="126">
        <v>3</v>
      </c>
      <c r="G1377" s="126">
        <v>2</v>
      </c>
      <c r="H1377" s="126">
        <v>0</v>
      </c>
      <c r="I1377" s="126">
        <v>3</v>
      </c>
      <c r="J1377" s="126">
        <v>0</v>
      </c>
      <c r="K1377" s="126">
        <v>0</v>
      </c>
      <c r="L1377" s="126">
        <v>2</v>
      </c>
      <c r="M1377" s="143" t="s">
        <v>6479</v>
      </c>
      <c r="N1377" s="126">
        <v>6</v>
      </c>
      <c r="O1377" s="126"/>
      <c r="Q1377" s="126">
        <v>3</v>
      </c>
      <c r="R1377" s="126"/>
      <c r="S1377" s="126"/>
      <c r="T1377" s="126"/>
      <c r="U1377" s="126">
        <v>7</v>
      </c>
      <c r="V1377" s="126" t="s">
        <v>3516</v>
      </c>
      <c r="W1377" s="126">
        <v>3</v>
      </c>
      <c r="X1377" s="126">
        <v>6</v>
      </c>
      <c r="Y1377" s="126">
        <v>20</v>
      </c>
      <c r="Z1377" s="126">
        <v>0</v>
      </c>
      <c r="AA1377" s="126">
        <v>0</v>
      </c>
      <c r="AB1377" s="126">
        <v>0</v>
      </c>
      <c r="AC1377" s="126">
        <v>0</v>
      </c>
      <c r="AD1377" s="126">
        <v>0</v>
      </c>
      <c r="AE1377" s="126">
        <v>0</v>
      </c>
      <c r="AF1377" s="126">
        <v>0.43</v>
      </c>
      <c r="AG1377" s="126">
        <v>0</v>
      </c>
      <c r="AH1377" s="126">
        <v>0</v>
      </c>
      <c r="AI1377" s="126">
        <v>1</v>
      </c>
      <c r="AJ1377" s="126"/>
      <c r="AK1377" s="126"/>
      <c r="AL1377" s="126"/>
      <c r="AM1377" s="126"/>
      <c r="AN1377" s="126"/>
      <c r="AO1377" s="126"/>
      <c r="AP1377" s="126"/>
      <c r="AQ1377" s="126"/>
      <c r="AR1377" s="126"/>
      <c r="AS1377" s="126"/>
      <c r="AT1377" s="126"/>
      <c r="AU1377" s="126"/>
      <c r="AV1377" s="126"/>
      <c r="AW1377" s="126"/>
      <c r="AX1377" s="126"/>
      <c r="AY1377" s="126"/>
      <c r="AZ1377" s="126"/>
      <c r="BA1377" s="126"/>
      <c r="BB1377" s="126"/>
      <c r="BC1377" s="126"/>
      <c r="BD1377" s="126"/>
      <c r="BE1377" s="126"/>
      <c r="BF1377" s="126"/>
      <c r="BG1377" s="126"/>
      <c r="BH1377" s="126"/>
      <c r="BI1377" s="126"/>
      <c r="BJ1377" s="126"/>
      <c r="BK1377" s="126"/>
      <c r="BL1377" s="126"/>
      <c r="BM1377" s="126"/>
      <c r="BN1377" s="126"/>
      <c r="BO1377" s="126"/>
      <c r="BP1377" s="126"/>
      <c r="BQ1377" s="126"/>
      <c r="BR1377" s="126">
        <v>5</v>
      </c>
      <c r="BS1377" s="126">
        <v>7</v>
      </c>
      <c r="BT1377" s="126">
        <v>7</v>
      </c>
      <c r="BU1377" s="126"/>
      <c r="BV1377" s="126">
        <v>9</v>
      </c>
      <c r="BW1377" s="126">
        <v>6</v>
      </c>
      <c r="BX1377" s="126">
        <v>1</v>
      </c>
      <c r="BY1377" s="126">
        <v>0</v>
      </c>
      <c r="BZ1377" s="126">
        <v>32</v>
      </c>
      <c r="CA1377" s="126">
        <v>15</v>
      </c>
      <c r="CB1377" s="126"/>
      <c r="CC1377" s="126"/>
      <c r="CD1377" s="126"/>
      <c r="CE1377" s="126"/>
    </row>
    <row r="1378" spans="1:83" ht="11.25" customHeight="1" x14ac:dyDescent="0.2">
      <c r="A1378" s="126" t="s">
        <v>6440</v>
      </c>
      <c r="B1378" s="20">
        <v>0</v>
      </c>
      <c r="C1378" s="20" t="str">
        <f>VLOOKUP(File2Modul(A1378),ModulVerantwortung,2,FALSE)</f>
        <v>winkho06</v>
      </c>
      <c r="D1378" s="20"/>
      <c r="E1378" s="109" t="s">
        <v>6440</v>
      </c>
      <c r="F1378" s="126"/>
      <c r="G1378" s="126"/>
      <c r="H1378" s="126"/>
      <c r="I1378" s="126"/>
      <c r="J1378" s="126"/>
      <c r="K1378" s="126"/>
      <c r="L1378" s="126"/>
      <c r="M1378" s="143"/>
      <c r="N1378" s="126"/>
      <c r="O1378" s="126">
        <f>IF(ISNUMBER(T1378),IF(T1378&lt;&gt;0,S1378/T1378,O$23),"")</f>
        <v>1.3309352517985611</v>
      </c>
      <c r="P1378">
        <f>IF(AND(ISNUMBER(AQ1378),ISNUMBER(AR1378)),IF(OR(AQ1378&lt;&gt;0,AR1378&lt;&gt;0),(T1378+BG1378)/(AQ1378+AR1378),P$23),"")</f>
        <v>1492538.1432835821</v>
      </c>
      <c r="Q1378" s="126"/>
      <c r="R1378" s="126"/>
      <c r="S1378" s="126">
        <v>740</v>
      </c>
      <c r="T1378" s="126">
        <v>556</v>
      </c>
      <c r="U1378" s="126"/>
      <c r="V1378" s="126"/>
      <c r="W1378" s="126"/>
      <c r="X1378" s="126"/>
      <c r="Y1378" s="126"/>
      <c r="Z1378" s="126"/>
      <c r="AA1378" s="126"/>
      <c r="AB1378" s="126"/>
      <c r="AC1378" s="126"/>
      <c r="AD1378" s="126"/>
      <c r="AE1378" s="126"/>
      <c r="AF1378" s="126"/>
      <c r="AG1378" s="126"/>
      <c r="AH1378" s="126"/>
      <c r="AI1378" s="126"/>
      <c r="AJ1378" s="126" t="s">
        <v>3502</v>
      </c>
      <c r="AK1378" s="126">
        <v>30</v>
      </c>
      <c r="AL1378" s="126">
        <v>2</v>
      </c>
      <c r="AM1378" s="126">
        <v>45</v>
      </c>
      <c r="AN1378" s="126">
        <v>160</v>
      </c>
      <c r="AO1378" s="126" t="s">
        <v>3503</v>
      </c>
      <c r="AP1378" s="126">
        <v>448</v>
      </c>
      <c r="AQ1378" s="126">
        <v>58</v>
      </c>
      <c r="AR1378" s="126">
        <v>612</v>
      </c>
      <c r="AS1378" s="126">
        <v>1000000000</v>
      </c>
      <c r="AT1378" s="126">
        <v>4747</v>
      </c>
      <c r="AU1378" s="126">
        <v>6005</v>
      </c>
      <c r="AV1378" s="126">
        <v>23818</v>
      </c>
      <c r="AW1378" s="126">
        <v>2367004.6</v>
      </c>
      <c r="AX1378" s="126">
        <v>1000000000</v>
      </c>
      <c r="AY1378" s="126">
        <v>1000000000</v>
      </c>
      <c r="AZ1378" s="126">
        <v>3703580018518.4102</v>
      </c>
      <c r="BA1378" s="126">
        <v>38.47</v>
      </c>
      <c r="BB1378" s="126">
        <v>100</v>
      </c>
      <c r="BC1378" s="126">
        <v>79040413</v>
      </c>
      <c r="BD1378" s="126">
        <v>3847</v>
      </c>
      <c r="BE1378" s="126">
        <v>1637</v>
      </c>
      <c r="BF1378" s="126">
        <v>3268</v>
      </c>
      <c r="BG1378" s="126">
        <v>1000000000</v>
      </c>
      <c r="BH1378" s="126">
        <v>611</v>
      </c>
      <c r="BI1378" s="126" t="s">
        <v>3504</v>
      </c>
      <c r="BJ1378" s="126">
        <v>9.8759999999999994</v>
      </c>
      <c r="BK1378" s="126">
        <v>13.566000000000001</v>
      </c>
      <c r="BL1378" s="126">
        <v>18.132000000000001</v>
      </c>
      <c r="BM1378" s="126">
        <v>5.9690000000000003</v>
      </c>
      <c r="BN1378" s="126">
        <v>6.2270000000000003</v>
      </c>
      <c r="BO1378" s="126">
        <v>6.319</v>
      </c>
      <c r="BP1378" s="126" t="s">
        <v>3505</v>
      </c>
      <c r="BQ1378" s="126">
        <v>1.1679999999999999</v>
      </c>
      <c r="BR1378" s="126"/>
      <c r="BS1378" s="126"/>
      <c r="BT1378" s="126"/>
      <c r="BU1378" s="126"/>
      <c r="BV1378" s="126"/>
      <c r="BW1378" s="126"/>
      <c r="BX1378" s="126"/>
      <c r="BY1378" s="126"/>
      <c r="BZ1378" s="126"/>
      <c r="CA1378" s="126"/>
      <c r="CB1378" s="126"/>
      <c r="CC1378" s="126"/>
      <c r="CD1378" s="126"/>
      <c r="CE1378" s="126"/>
    </row>
    <row r="1379" spans="1:83" ht="11.25" customHeight="1" x14ac:dyDescent="0.2">
      <c r="A1379" s="126" t="s">
        <v>6480</v>
      </c>
      <c r="B1379" s="20">
        <v>90</v>
      </c>
      <c r="C1379" s="20" t="str">
        <f>VLOOKUP(File2Modul(A1379),ModulVerantwortung,2,FALSE)</f>
        <v>winkho06</v>
      </c>
      <c r="D1379" s="20"/>
      <c r="E1379" s="109" t="s">
        <v>4516</v>
      </c>
      <c r="F1379" s="126">
        <v>3</v>
      </c>
      <c r="G1379" s="126">
        <v>2</v>
      </c>
      <c r="H1379" s="126">
        <v>0</v>
      </c>
      <c r="I1379" s="126">
        <v>3</v>
      </c>
      <c r="J1379" s="126">
        <v>1</v>
      </c>
      <c r="K1379" s="126">
        <v>4</v>
      </c>
      <c r="L1379" s="126">
        <v>3</v>
      </c>
      <c r="M1379" s="143" t="s">
        <v>4517</v>
      </c>
      <c r="N1379" s="126">
        <v>6</v>
      </c>
      <c r="O1379" s="126"/>
      <c r="Q1379" s="126">
        <v>1</v>
      </c>
      <c r="R1379" s="126"/>
      <c r="S1379" s="126"/>
      <c r="T1379" s="126"/>
      <c r="U1379" s="126">
        <v>8</v>
      </c>
      <c r="V1379" s="126" t="s">
        <v>3516</v>
      </c>
      <c r="W1379" s="126">
        <v>4</v>
      </c>
      <c r="X1379" s="126">
        <v>7</v>
      </c>
      <c r="Y1379" s="126">
        <v>25</v>
      </c>
      <c r="Z1379" s="126">
        <v>0</v>
      </c>
      <c r="AA1379" s="126">
        <v>0</v>
      </c>
      <c r="AB1379" s="126">
        <v>0</v>
      </c>
      <c r="AC1379" s="126">
        <v>0</v>
      </c>
      <c r="AD1379" s="126">
        <v>0</v>
      </c>
      <c r="AE1379" s="126">
        <v>1</v>
      </c>
      <c r="AF1379" s="126">
        <v>0.38</v>
      </c>
      <c r="AG1379" s="126">
        <v>0</v>
      </c>
      <c r="AH1379" s="126">
        <v>0</v>
      </c>
      <c r="AI1379" s="126">
        <v>1</v>
      </c>
      <c r="AJ1379" s="126"/>
      <c r="AK1379" s="126"/>
      <c r="AL1379" s="126"/>
      <c r="AM1379" s="126"/>
      <c r="AN1379" s="126"/>
      <c r="AO1379" s="126"/>
      <c r="AP1379" s="126"/>
      <c r="AQ1379" s="126"/>
      <c r="AR1379" s="126"/>
      <c r="AS1379" s="126"/>
      <c r="AT1379" s="126"/>
      <c r="AU1379" s="126"/>
      <c r="AV1379" s="126"/>
      <c r="AW1379" s="126"/>
      <c r="AX1379" s="126"/>
      <c r="AY1379" s="126"/>
      <c r="AZ1379" s="126"/>
      <c r="BA1379" s="126"/>
      <c r="BB1379" s="126"/>
      <c r="BC1379" s="126"/>
      <c r="BD1379" s="126"/>
      <c r="BE1379" s="126"/>
      <c r="BF1379" s="126"/>
      <c r="BG1379" s="126"/>
      <c r="BH1379" s="126"/>
      <c r="BI1379" s="126"/>
      <c r="BJ1379" s="126"/>
      <c r="BK1379" s="126"/>
      <c r="BL1379" s="126"/>
      <c r="BM1379" s="126"/>
      <c r="BN1379" s="126"/>
      <c r="BO1379" s="126"/>
      <c r="BP1379" s="126"/>
      <c r="BQ1379" s="126"/>
      <c r="BR1379" s="126">
        <v>6</v>
      </c>
      <c r="BS1379" s="126">
        <v>9</v>
      </c>
      <c r="BT1379" s="126">
        <v>11</v>
      </c>
      <c r="BU1379" s="126"/>
      <c r="BV1379" s="126">
        <v>10</v>
      </c>
      <c r="BW1379" s="126">
        <v>7</v>
      </c>
      <c r="BX1379" s="126">
        <v>1</v>
      </c>
      <c r="BY1379" s="126">
        <v>0</v>
      </c>
      <c r="BZ1379" s="126">
        <v>47</v>
      </c>
      <c r="CA1379" s="126">
        <v>22</v>
      </c>
      <c r="CB1379" s="126"/>
      <c r="CC1379" s="126"/>
      <c r="CD1379" s="126"/>
      <c r="CE1379" s="126"/>
    </row>
    <row r="1380" spans="1:83" ht="11.25" customHeight="1" x14ac:dyDescent="0.2">
      <c r="A1380" s="126" t="s">
        <v>6480</v>
      </c>
      <c r="B1380" s="20">
        <v>130</v>
      </c>
      <c r="C1380" s="20" t="str">
        <f>VLOOKUP(File2Modul(A1380),ModulVerantwortung,2,FALSE)</f>
        <v>winkho06</v>
      </c>
      <c r="D1380" s="20"/>
      <c r="E1380" s="109" t="s">
        <v>4518</v>
      </c>
      <c r="F1380" s="126">
        <v>3</v>
      </c>
      <c r="G1380" s="126">
        <v>2</v>
      </c>
      <c r="H1380" s="126">
        <v>0</v>
      </c>
      <c r="I1380" s="126">
        <v>3</v>
      </c>
      <c r="J1380" s="126">
        <v>1</v>
      </c>
      <c r="K1380" s="126">
        <v>4</v>
      </c>
      <c r="L1380" s="126">
        <v>3</v>
      </c>
      <c r="M1380" s="143" t="s">
        <v>4519</v>
      </c>
      <c r="N1380" s="126">
        <v>6</v>
      </c>
      <c r="O1380" s="126"/>
      <c r="Q1380" s="126">
        <v>1</v>
      </c>
      <c r="R1380" s="126"/>
      <c r="S1380" s="126"/>
      <c r="T1380" s="126"/>
      <c r="U1380" s="126">
        <v>8</v>
      </c>
      <c r="V1380" s="126" t="s">
        <v>3516</v>
      </c>
      <c r="W1380" s="126">
        <v>4</v>
      </c>
      <c r="X1380" s="126">
        <v>7</v>
      </c>
      <c r="Y1380" s="126">
        <v>25</v>
      </c>
      <c r="Z1380" s="126">
        <v>0</v>
      </c>
      <c r="AA1380" s="126">
        <v>0</v>
      </c>
      <c r="AB1380" s="126">
        <v>0</v>
      </c>
      <c r="AC1380" s="126">
        <v>0</v>
      </c>
      <c r="AD1380" s="126">
        <v>0</v>
      </c>
      <c r="AE1380" s="126">
        <v>1</v>
      </c>
      <c r="AF1380" s="126">
        <v>0.38</v>
      </c>
      <c r="AG1380" s="126">
        <v>0</v>
      </c>
      <c r="AH1380" s="126">
        <v>0</v>
      </c>
      <c r="AI1380" s="126">
        <v>1</v>
      </c>
      <c r="AJ1380" s="126"/>
      <c r="AK1380" s="126"/>
      <c r="AL1380" s="126"/>
      <c r="AM1380" s="126"/>
      <c r="AN1380" s="126"/>
      <c r="AO1380" s="126"/>
      <c r="AP1380" s="126"/>
      <c r="AQ1380" s="126"/>
      <c r="AR1380" s="126"/>
      <c r="AS1380" s="126"/>
      <c r="AT1380" s="126"/>
      <c r="AU1380" s="126"/>
      <c r="AV1380" s="126"/>
      <c r="AW1380" s="126"/>
      <c r="AX1380" s="126"/>
      <c r="AY1380" s="126"/>
      <c r="AZ1380" s="126"/>
      <c r="BA1380" s="126"/>
      <c r="BB1380" s="126"/>
      <c r="BC1380" s="126"/>
      <c r="BD1380" s="126"/>
      <c r="BE1380" s="126"/>
      <c r="BF1380" s="126"/>
      <c r="BG1380" s="126"/>
      <c r="BH1380" s="126"/>
      <c r="BI1380" s="126"/>
      <c r="BJ1380" s="126"/>
      <c r="BK1380" s="126"/>
      <c r="BL1380" s="126"/>
      <c r="BM1380" s="126"/>
      <c r="BN1380" s="126"/>
      <c r="BO1380" s="126"/>
      <c r="BP1380" s="126"/>
      <c r="BQ1380" s="126"/>
      <c r="BR1380" s="126">
        <v>6</v>
      </c>
      <c r="BS1380" s="126">
        <v>9</v>
      </c>
      <c r="BT1380" s="126">
        <v>11</v>
      </c>
      <c r="BU1380" s="126"/>
      <c r="BV1380" s="126">
        <v>10</v>
      </c>
      <c r="BW1380" s="126">
        <v>7</v>
      </c>
      <c r="BX1380" s="126">
        <v>1</v>
      </c>
      <c r="BY1380" s="126">
        <v>0</v>
      </c>
      <c r="BZ1380" s="126">
        <v>45</v>
      </c>
      <c r="CA1380" s="126">
        <v>21</v>
      </c>
      <c r="CB1380" s="126"/>
      <c r="CC1380" s="126"/>
      <c r="CD1380" s="126"/>
      <c r="CE1380" s="126"/>
    </row>
    <row r="1381" spans="1:83" ht="11.25" customHeight="1" x14ac:dyDescent="0.2">
      <c r="A1381" s="126" t="s">
        <v>6480</v>
      </c>
      <c r="B1381" s="20">
        <v>175</v>
      </c>
      <c r="C1381" s="20" t="str">
        <f>VLOOKUP(File2Modul(A1381),ModulVerantwortung,2,FALSE)</f>
        <v>winkho06</v>
      </c>
      <c r="D1381" s="20"/>
      <c r="E1381" s="109" t="s">
        <v>4520</v>
      </c>
      <c r="F1381" s="126">
        <v>1</v>
      </c>
      <c r="G1381" s="126">
        <v>0</v>
      </c>
      <c r="H1381" s="126">
        <v>0</v>
      </c>
      <c r="I1381" s="126">
        <v>1</v>
      </c>
      <c r="J1381" s="126">
        <v>1</v>
      </c>
      <c r="K1381" s="126">
        <v>0</v>
      </c>
      <c r="L1381" s="126">
        <v>3</v>
      </c>
      <c r="M1381" s="143" t="s">
        <v>4521</v>
      </c>
      <c r="N1381" s="126">
        <v>13</v>
      </c>
      <c r="O1381" s="126"/>
      <c r="Q1381" s="126">
        <v>0</v>
      </c>
      <c r="R1381" s="126"/>
      <c r="S1381" s="126"/>
      <c r="T1381" s="126"/>
      <c r="U1381" s="126">
        <v>21</v>
      </c>
      <c r="V1381" s="126" t="s">
        <v>3507</v>
      </c>
      <c r="W1381" s="126">
        <v>12</v>
      </c>
      <c r="X1381" s="126">
        <v>13</v>
      </c>
      <c r="Y1381" s="126">
        <v>50</v>
      </c>
      <c r="Z1381" s="126">
        <v>0</v>
      </c>
      <c r="AA1381" s="126">
        <v>0</v>
      </c>
      <c r="AB1381" s="126">
        <v>0</v>
      </c>
      <c r="AC1381" s="126">
        <v>0</v>
      </c>
      <c r="AD1381" s="126">
        <v>0</v>
      </c>
      <c r="AE1381" s="126">
        <v>2</v>
      </c>
      <c r="AF1381" s="126">
        <v>0.05</v>
      </c>
      <c r="AG1381" s="126">
        <v>0</v>
      </c>
      <c r="AH1381" s="126">
        <v>0</v>
      </c>
      <c r="AI1381" s="126">
        <v>1</v>
      </c>
      <c r="AJ1381" s="126"/>
      <c r="AK1381" s="126"/>
      <c r="AL1381" s="126"/>
      <c r="AM1381" s="126"/>
      <c r="AN1381" s="126"/>
      <c r="AO1381" s="126"/>
      <c r="AP1381" s="126"/>
      <c r="AQ1381" s="126"/>
      <c r="AR1381" s="126"/>
      <c r="AS1381" s="126"/>
      <c r="AT1381" s="126"/>
      <c r="AU1381" s="126"/>
      <c r="AV1381" s="126"/>
      <c r="AW1381" s="126"/>
      <c r="AX1381" s="126"/>
      <c r="AY1381" s="126"/>
      <c r="AZ1381" s="126"/>
      <c r="BA1381" s="126"/>
      <c r="BB1381" s="126"/>
      <c r="BC1381" s="126"/>
      <c r="BD1381" s="126"/>
      <c r="BE1381" s="126"/>
      <c r="BF1381" s="126"/>
      <c r="BG1381" s="126"/>
      <c r="BH1381" s="126"/>
      <c r="BI1381" s="126"/>
      <c r="BJ1381" s="126"/>
      <c r="BK1381" s="126"/>
      <c r="BL1381" s="126"/>
      <c r="BM1381" s="126"/>
      <c r="BN1381" s="126"/>
      <c r="BO1381" s="126"/>
      <c r="BP1381" s="126"/>
      <c r="BQ1381" s="126"/>
      <c r="BR1381" s="126">
        <v>21</v>
      </c>
      <c r="BS1381" s="126">
        <v>21</v>
      </c>
      <c r="BT1381" s="126">
        <v>25</v>
      </c>
      <c r="BU1381" s="126"/>
      <c r="BV1381" s="126">
        <v>15</v>
      </c>
      <c r="BW1381" s="126">
        <v>15</v>
      </c>
      <c r="BX1381" s="126">
        <v>1</v>
      </c>
      <c r="BY1381" s="126">
        <v>0</v>
      </c>
      <c r="BZ1381" s="126">
        <v>215</v>
      </c>
      <c r="CA1381" s="126">
        <v>110</v>
      </c>
      <c r="CB1381" s="126"/>
      <c r="CC1381" s="126"/>
      <c r="CD1381" s="126"/>
      <c r="CE1381" s="126"/>
    </row>
    <row r="1382" spans="1:83" ht="11.25" customHeight="1" x14ac:dyDescent="0.2">
      <c r="A1382" s="126" t="s">
        <v>6480</v>
      </c>
      <c r="B1382" s="20">
        <v>237</v>
      </c>
      <c r="C1382" s="20" t="str">
        <f>VLOOKUP(File2Modul(A1382),ModulVerantwortung,2,FALSE)</f>
        <v>winkho06</v>
      </c>
      <c r="D1382" s="20"/>
      <c r="E1382" s="109" t="s">
        <v>4522</v>
      </c>
      <c r="F1382" s="126">
        <v>2</v>
      </c>
      <c r="G1382" s="126">
        <v>1</v>
      </c>
      <c r="H1382" s="126">
        <v>0</v>
      </c>
      <c r="I1382" s="126">
        <v>2</v>
      </c>
      <c r="J1382" s="126">
        <v>0</v>
      </c>
      <c r="K1382" s="126">
        <v>0</v>
      </c>
      <c r="L1382" s="126">
        <v>1</v>
      </c>
      <c r="M1382" s="143" t="s">
        <v>4523</v>
      </c>
      <c r="N1382" s="126">
        <v>5</v>
      </c>
      <c r="O1382" s="126"/>
      <c r="Q1382" s="126">
        <v>0</v>
      </c>
      <c r="R1382" s="126"/>
      <c r="S1382" s="126"/>
      <c r="T1382" s="126"/>
      <c r="U1382" s="126">
        <v>5</v>
      </c>
      <c r="V1382" s="126" t="s">
        <v>3513</v>
      </c>
      <c r="W1382" s="126">
        <v>3</v>
      </c>
      <c r="X1382" s="126">
        <v>5</v>
      </c>
      <c r="Y1382" s="126">
        <v>12</v>
      </c>
      <c r="Z1382" s="126">
        <v>0</v>
      </c>
      <c r="AA1382" s="126">
        <v>0</v>
      </c>
      <c r="AB1382" s="126">
        <v>0</v>
      </c>
      <c r="AC1382" s="126">
        <v>0</v>
      </c>
      <c r="AD1382" s="126">
        <v>0</v>
      </c>
      <c r="AE1382" s="126">
        <v>1</v>
      </c>
      <c r="AF1382" s="126">
        <v>0.4</v>
      </c>
      <c r="AG1382" s="126">
        <v>0</v>
      </c>
      <c r="AH1382" s="126">
        <v>0</v>
      </c>
      <c r="AI1382" s="126">
        <v>1</v>
      </c>
      <c r="AJ1382" s="126"/>
      <c r="AK1382" s="126"/>
      <c r="AL1382" s="126"/>
      <c r="AM1382" s="126"/>
      <c r="AN1382" s="126"/>
      <c r="AO1382" s="126"/>
      <c r="AP1382" s="126"/>
      <c r="AQ1382" s="126"/>
      <c r="AR1382" s="126"/>
      <c r="AS1382" s="126"/>
      <c r="AT1382" s="126"/>
      <c r="AU1382" s="126"/>
      <c r="AV1382" s="126"/>
      <c r="AW1382" s="126"/>
      <c r="AX1382" s="126"/>
      <c r="AY1382" s="126"/>
      <c r="AZ1382" s="126"/>
      <c r="BA1382" s="126"/>
      <c r="BB1382" s="126"/>
      <c r="BC1382" s="126"/>
      <c r="BD1382" s="126"/>
      <c r="BE1382" s="126"/>
      <c r="BF1382" s="126"/>
      <c r="BG1382" s="126"/>
      <c r="BH1382" s="126"/>
      <c r="BI1382" s="126"/>
      <c r="BJ1382" s="126"/>
      <c r="BK1382" s="126"/>
      <c r="BL1382" s="126"/>
      <c r="BM1382" s="126"/>
      <c r="BN1382" s="126"/>
      <c r="BO1382" s="126"/>
      <c r="BP1382" s="126"/>
      <c r="BQ1382" s="126"/>
      <c r="BR1382" s="126">
        <v>22</v>
      </c>
      <c r="BS1382" s="126">
        <v>25</v>
      </c>
      <c r="BT1382" s="126">
        <v>30</v>
      </c>
      <c r="BU1382" s="126"/>
      <c r="BV1382" s="126">
        <v>7</v>
      </c>
      <c r="BW1382" s="126">
        <v>6</v>
      </c>
      <c r="BX1382" s="126">
        <v>1</v>
      </c>
      <c r="BY1382" s="126">
        <v>0</v>
      </c>
      <c r="BZ1382" s="126">
        <v>107</v>
      </c>
      <c r="CA1382" s="126">
        <v>47</v>
      </c>
      <c r="CB1382" s="126"/>
      <c r="CC1382" s="126"/>
      <c r="CD1382" s="126"/>
      <c r="CE1382" s="126"/>
    </row>
    <row r="1383" spans="1:83" ht="11.25" customHeight="1" x14ac:dyDescent="0.2">
      <c r="A1383" s="126" t="s">
        <v>6480</v>
      </c>
      <c r="B1383" s="20">
        <v>261</v>
      </c>
      <c r="C1383" s="20" t="str">
        <f>VLOOKUP(File2Modul(A1383),ModulVerantwortung,2,FALSE)</f>
        <v>winkho06</v>
      </c>
      <c r="D1383" s="20"/>
      <c r="E1383" s="109" t="s">
        <v>6481</v>
      </c>
      <c r="F1383" s="126">
        <v>1</v>
      </c>
      <c r="G1383" s="126">
        <v>0</v>
      </c>
      <c r="H1383" s="126">
        <v>0</v>
      </c>
      <c r="I1383" s="126">
        <v>1</v>
      </c>
      <c r="J1383" s="126">
        <v>0</v>
      </c>
      <c r="K1383" s="126">
        <v>1</v>
      </c>
      <c r="L1383" s="126">
        <v>0</v>
      </c>
      <c r="M1383" s="143"/>
      <c r="N1383" s="126">
        <v>1</v>
      </c>
      <c r="O1383" s="126"/>
      <c r="Q1383" s="126">
        <v>0</v>
      </c>
      <c r="R1383" s="126"/>
      <c r="S1383" s="126"/>
      <c r="T1383" s="126"/>
      <c r="U1383" s="126">
        <v>1</v>
      </c>
      <c r="V1383" s="126" t="s">
        <v>3507</v>
      </c>
      <c r="W1383" s="126">
        <v>0</v>
      </c>
      <c r="X1383" s="126">
        <v>1</v>
      </c>
      <c r="Y1383" s="126">
        <v>1</v>
      </c>
      <c r="Z1383" s="126">
        <v>0</v>
      </c>
      <c r="AA1383" s="126">
        <v>0</v>
      </c>
      <c r="AB1383" s="126">
        <v>0</v>
      </c>
      <c r="AC1383" s="126">
        <v>0</v>
      </c>
      <c r="AD1383" s="126">
        <v>0</v>
      </c>
      <c r="AE1383" s="126">
        <v>0</v>
      </c>
      <c r="AF1383" s="126">
        <v>1</v>
      </c>
      <c r="AG1383" s="126">
        <v>0</v>
      </c>
      <c r="AH1383" s="126">
        <v>0</v>
      </c>
      <c r="AI1383" s="126">
        <v>1</v>
      </c>
      <c r="AJ1383" s="126"/>
      <c r="AK1383" s="126"/>
      <c r="AL1383" s="126"/>
      <c r="AM1383" s="126"/>
      <c r="AN1383" s="126"/>
      <c r="AO1383" s="126"/>
      <c r="AP1383" s="126"/>
      <c r="AQ1383" s="126"/>
      <c r="AR1383" s="126"/>
      <c r="AS1383" s="126"/>
      <c r="AT1383" s="126"/>
      <c r="AU1383" s="126"/>
      <c r="AV1383" s="126"/>
      <c r="AW1383" s="126"/>
      <c r="AX1383" s="126"/>
      <c r="AY1383" s="126"/>
      <c r="AZ1383" s="126"/>
      <c r="BA1383" s="126"/>
      <c r="BB1383" s="126"/>
      <c r="BC1383" s="126"/>
      <c r="BD1383" s="126"/>
      <c r="BE1383" s="126"/>
      <c r="BF1383" s="126"/>
      <c r="BG1383" s="126"/>
      <c r="BH1383" s="126"/>
      <c r="BI1383" s="126"/>
      <c r="BJ1383" s="126"/>
      <c r="BK1383" s="126"/>
      <c r="BL1383" s="126"/>
      <c r="BM1383" s="126"/>
      <c r="BN1383" s="126"/>
      <c r="BO1383" s="126"/>
      <c r="BP1383" s="126"/>
      <c r="BQ1383" s="126"/>
      <c r="BR1383" s="126">
        <v>7</v>
      </c>
      <c r="BS1383" s="126">
        <v>7</v>
      </c>
      <c r="BT1383" s="126">
        <v>7</v>
      </c>
      <c r="BU1383" s="126"/>
      <c r="BV1383" s="126">
        <v>1</v>
      </c>
      <c r="BW1383" s="126">
        <v>1</v>
      </c>
      <c r="BX1383" s="126">
        <v>1</v>
      </c>
      <c r="BY1383" s="126">
        <v>0</v>
      </c>
      <c r="BZ1383" s="126">
        <v>5</v>
      </c>
      <c r="CA1383" s="126">
        <v>2</v>
      </c>
      <c r="CB1383" s="126"/>
      <c r="CC1383" s="126"/>
      <c r="CD1383" s="126"/>
      <c r="CE1383" s="126"/>
    </row>
    <row r="1384" spans="1:83" ht="11.25" customHeight="1" x14ac:dyDescent="0.2">
      <c r="A1384" s="126" t="s">
        <v>6480</v>
      </c>
      <c r="B1384" s="20">
        <v>0</v>
      </c>
      <c r="C1384" s="20" t="str">
        <f>VLOOKUP(File2Modul(A1384),ModulVerantwortung,2,FALSE)</f>
        <v>winkho06</v>
      </c>
      <c r="D1384" s="20"/>
      <c r="E1384" s="109" t="s">
        <v>6480</v>
      </c>
      <c r="F1384" s="126"/>
      <c r="G1384" s="126"/>
      <c r="H1384" s="126"/>
      <c r="I1384" s="126"/>
      <c r="J1384" s="126"/>
      <c r="K1384" s="126"/>
      <c r="L1384" s="126"/>
      <c r="M1384" s="143"/>
      <c r="N1384" s="126"/>
      <c r="O1384" s="126">
        <f>IF(ISNUMBER(T1384),IF(T1384&lt;&gt;0,S1384/T1384,O$23),"")</f>
        <v>1.0606060606060606</v>
      </c>
      <c r="P1384">
        <f>IF(AND(ISNUMBER(AQ1384),ISNUMBER(AR1384)),IF(OR(AQ1384&lt;&gt;0,AR1384&lt;&gt;0),(T1384+BG1384)/(AQ1384+AR1384),P$23),"")</f>
        <v>10309278.69072165</v>
      </c>
      <c r="Q1384" s="126"/>
      <c r="R1384" s="126"/>
      <c r="S1384" s="126">
        <v>35</v>
      </c>
      <c r="T1384" s="126">
        <v>33</v>
      </c>
      <c r="U1384" s="126"/>
      <c r="V1384" s="126"/>
      <c r="W1384" s="126"/>
      <c r="X1384" s="126"/>
      <c r="Y1384" s="126"/>
      <c r="Z1384" s="126"/>
      <c r="AA1384" s="126"/>
      <c r="AB1384" s="126"/>
      <c r="AC1384" s="126"/>
      <c r="AD1384" s="126"/>
      <c r="AE1384" s="126"/>
      <c r="AF1384" s="126"/>
      <c r="AG1384" s="126"/>
      <c r="AH1384" s="126"/>
      <c r="AI1384" s="126"/>
      <c r="AJ1384" s="126" t="s">
        <v>3502</v>
      </c>
      <c r="AK1384" s="126">
        <v>2</v>
      </c>
      <c r="AL1384" s="126">
        <v>1</v>
      </c>
      <c r="AM1384" s="126">
        <v>5</v>
      </c>
      <c r="AN1384" s="126">
        <v>19</v>
      </c>
      <c r="AO1384" s="126" t="s">
        <v>3503</v>
      </c>
      <c r="AP1384" s="126">
        <v>52</v>
      </c>
      <c r="AQ1384" s="126">
        <v>35</v>
      </c>
      <c r="AR1384" s="126">
        <v>62</v>
      </c>
      <c r="AS1384" s="126">
        <v>1000000000</v>
      </c>
      <c r="AT1384" s="126">
        <v>500</v>
      </c>
      <c r="AU1384" s="126">
        <v>549</v>
      </c>
      <c r="AV1384" s="126">
        <v>1925</v>
      </c>
      <c r="AW1384" s="126">
        <v>21237705.890000001</v>
      </c>
      <c r="AX1384" s="126">
        <v>1000000000</v>
      </c>
      <c r="AY1384" s="126">
        <v>1000000000</v>
      </c>
      <c r="AZ1384" s="126">
        <v>23361167971309.801</v>
      </c>
      <c r="BA1384" s="126">
        <v>0.03</v>
      </c>
      <c r="BB1384" s="126">
        <v>100</v>
      </c>
      <c r="BC1384" s="126">
        <v>269834685</v>
      </c>
      <c r="BD1384" s="126">
        <v>264</v>
      </c>
      <c r="BE1384" s="126">
        <v>76</v>
      </c>
      <c r="BF1384" s="126">
        <v>260</v>
      </c>
      <c r="BG1384" s="126">
        <v>1000000000</v>
      </c>
      <c r="BH1384" s="126">
        <v>24</v>
      </c>
      <c r="BI1384" s="126" t="s">
        <v>3504</v>
      </c>
      <c r="BJ1384" s="126">
        <v>0.59299999999999997</v>
      </c>
      <c r="BK1384" s="126">
        <v>0.67500000000000004</v>
      </c>
      <c r="BL1384" s="126">
        <v>0.72799999999999998</v>
      </c>
      <c r="BM1384" s="126">
        <v>2.0489999999999999</v>
      </c>
      <c r="BN1384" s="126">
        <v>2.1789999999999998</v>
      </c>
      <c r="BO1384" s="126">
        <v>2.2589999999999999</v>
      </c>
      <c r="BP1384" s="126" t="s">
        <v>3505</v>
      </c>
      <c r="BQ1384" s="126">
        <v>1.3080000000000001</v>
      </c>
      <c r="BR1384" s="126"/>
      <c r="BS1384" s="126"/>
      <c r="BT1384" s="126"/>
      <c r="BU1384" s="126"/>
      <c r="BV1384" s="126"/>
      <c r="BW1384" s="126"/>
      <c r="BX1384" s="126"/>
      <c r="BY1384" s="126"/>
      <c r="BZ1384" s="126"/>
      <c r="CA1384" s="126"/>
      <c r="CB1384" s="126"/>
      <c r="CC1384" s="126"/>
      <c r="CD1384" s="126"/>
      <c r="CE1384" s="126"/>
    </row>
    <row r="1385" spans="1:83" ht="11.25" customHeight="1" x14ac:dyDescent="0.2">
      <c r="A1385" s="126" t="s">
        <v>6482</v>
      </c>
      <c r="B1385" s="20">
        <v>40</v>
      </c>
      <c r="C1385" s="20" t="str">
        <f>VLOOKUP(File2Modul(A1385),ModulVerantwortung,2,FALSE)</f>
        <v>winkho06</v>
      </c>
      <c r="D1385" s="20"/>
      <c r="E1385" s="109" t="s">
        <v>4524</v>
      </c>
      <c r="F1385" s="126">
        <v>3</v>
      </c>
      <c r="G1385" s="126">
        <v>2</v>
      </c>
      <c r="H1385" s="126">
        <v>0</v>
      </c>
      <c r="I1385" s="126">
        <v>3</v>
      </c>
      <c r="J1385" s="126">
        <v>1</v>
      </c>
      <c r="K1385" s="126">
        <v>2</v>
      </c>
      <c r="L1385" s="126">
        <v>1</v>
      </c>
      <c r="M1385" s="143" t="s">
        <v>6483</v>
      </c>
      <c r="N1385" s="126">
        <v>8</v>
      </c>
      <c r="O1385" s="126"/>
      <c r="Q1385" s="126">
        <v>0</v>
      </c>
      <c r="R1385" s="126"/>
      <c r="S1385" s="126"/>
      <c r="T1385" s="126"/>
      <c r="U1385" s="126">
        <v>10</v>
      </c>
      <c r="V1385" s="126" t="s">
        <v>3516</v>
      </c>
      <c r="W1385" s="126">
        <v>1</v>
      </c>
      <c r="X1385" s="126">
        <v>4</v>
      </c>
      <c r="Y1385" s="126">
        <v>34</v>
      </c>
      <c r="Z1385" s="126">
        <v>0</v>
      </c>
      <c r="AA1385" s="126">
        <v>0</v>
      </c>
      <c r="AB1385" s="126">
        <v>0</v>
      </c>
      <c r="AC1385" s="126">
        <v>0</v>
      </c>
      <c r="AD1385" s="126">
        <v>0</v>
      </c>
      <c r="AE1385" s="126">
        <v>3</v>
      </c>
      <c r="AF1385" s="126">
        <v>0.3</v>
      </c>
      <c r="AG1385" s="126">
        <v>0</v>
      </c>
      <c r="AH1385" s="126">
        <v>0</v>
      </c>
      <c r="AI1385" s="126">
        <v>1</v>
      </c>
      <c r="AJ1385" s="126"/>
      <c r="AK1385" s="126"/>
      <c r="AL1385" s="126"/>
      <c r="AM1385" s="126"/>
      <c r="AN1385" s="126"/>
      <c r="AO1385" s="126"/>
      <c r="AP1385" s="126"/>
      <c r="AQ1385" s="126"/>
      <c r="AR1385" s="126"/>
      <c r="AS1385" s="126"/>
      <c r="AT1385" s="126"/>
      <c r="AU1385" s="126"/>
      <c r="AV1385" s="126"/>
      <c r="AW1385" s="126"/>
      <c r="AX1385" s="126"/>
      <c r="AY1385" s="126"/>
      <c r="AZ1385" s="126"/>
      <c r="BA1385" s="126"/>
      <c r="BB1385" s="126"/>
      <c r="BC1385" s="126"/>
      <c r="BD1385" s="126"/>
      <c r="BE1385" s="126"/>
      <c r="BF1385" s="126"/>
      <c r="BG1385" s="126"/>
      <c r="BH1385" s="126"/>
      <c r="BI1385" s="126"/>
      <c r="BJ1385" s="126"/>
      <c r="BK1385" s="126"/>
      <c r="BL1385" s="126"/>
      <c r="BM1385" s="126"/>
      <c r="BN1385" s="126"/>
      <c r="BO1385" s="126"/>
      <c r="BP1385" s="126"/>
      <c r="BQ1385" s="126"/>
      <c r="BR1385" s="126">
        <v>5</v>
      </c>
      <c r="BS1385" s="126">
        <v>7</v>
      </c>
      <c r="BT1385" s="126">
        <v>10</v>
      </c>
      <c r="BU1385" s="126"/>
      <c r="BV1385" s="126">
        <v>15</v>
      </c>
      <c r="BW1385" s="126">
        <v>11</v>
      </c>
      <c r="BX1385" s="126">
        <v>1</v>
      </c>
      <c r="BY1385" s="126">
        <v>0</v>
      </c>
      <c r="BZ1385" s="126">
        <v>56</v>
      </c>
      <c r="CA1385" s="126">
        <v>31</v>
      </c>
      <c r="CB1385" s="126"/>
      <c r="CC1385" s="126"/>
      <c r="CD1385" s="126"/>
      <c r="CE1385" s="126"/>
    </row>
    <row r="1386" spans="1:83" ht="11.25" customHeight="1" x14ac:dyDescent="0.2">
      <c r="A1386" s="126" t="s">
        <v>6482</v>
      </c>
      <c r="B1386" s="20">
        <v>88</v>
      </c>
      <c r="C1386" s="20" t="str">
        <f>VLOOKUP(File2Modul(A1386),ModulVerantwortung,2,FALSE)</f>
        <v>winkho06</v>
      </c>
      <c r="D1386" s="20"/>
      <c r="E1386" s="109" t="s">
        <v>4528</v>
      </c>
      <c r="F1386" s="126">
        <v>2</v>
      </c>
      <c r="G1386" s="126">
        <v>1</v>
      </c>
      <c r="H1386" s="126">
        <v>0</v>
      </c>
      <c r="I1386" s="126">
        <v>2</v>
      </c>
      <c r="J1386" s="126">
        <v>1</v>
      </c>
      <c r="K1386" s="126">
        <v>1</v>
      </c>
      <c r="L1386" s="126">
        <v>0</v>
      </c>
      <c r="M1386" s="143"/>
      <c r="N1386" s="126">
        <v>4</v>
      </c>
      <c r="O1386" s="126"/>
      <c r="Q1386" s="126">
        <v>0</v>
      </c>
      <c r="R1386" s="126"/>
      <c r="S1386" s="126"/>
      <c r="T1386" s="126"/>
      <c r="U1386" s="126">
        <v>5</v>
      </c>
      <c r="V1386" s="126" t="s">
        <v>3513</v>
      </c>
      <c r="W1386" s="126">
        <v>0</v>
      </c>
      <c r="X1386" s="126">
        <v>2</v>
      </c>
      <c r="Y1386" s="126">
        <v>12</v>
      </c>
      <c r="Z1386" s="126">
        <v>0</v>
      </c>
      <c r="AA1386" s="126">
        <v>0</v>
      </c>
      <c r="AB1386" s="126">
        <v>0</v>
      </c>
      <c r="AC1386" s="126">
        <v>0</v>
      </c>
      <c r="AD1386" s="126">
        <v>0</v>
      </c>
      <c r="AE1386" s="126">
        <v>1</v>
      </c>
      <c r="AF1386" s="126">
        <v>0.4</v>
      </c>
      <c r="AG1386" s="126">
        <v>0</v>
      </c>
      <c r="AH1386" s="126">
        <v>0</v>
      </c>
      <c r="AI1386" s="126">
        <v>1</v>
      </c>
      <c r="AJ1386" s="126"/>
      <c r="AK1386" s="126"/>
      <c r="AL1386" s="126"/>
      <c r="AM1386" s="126"/>
      <c r="AN1386" s="126"/>
      <c r="AO1386" s="126"/>
      <c r="AP1386" s="126"/>
      <c r="AQ1386" s="126"/>
      <c r="AR1386" s="126"/>
      <c r="AS1386" s="126"/>
      <c r="AT1386" s="126"/>
      <c r="AU1386" s="126"/>
      <c r="AV1386" s="126"/>
      <c r="AW1386" s="126"/>
      <c r="AX1386" s="126"/>
      <c r="AY1386" s="126"/>
      <c r="AZ1386" s="126"/>
      <c r="BA1386" s="126"/>
      <c r="BB1386" s="126"/>
      <c r="BC1386" s="126"/>
      <c r="BD1386" s="126"/>
      <c r="BE1386" s="126"/>
      <c r="BF1386" s="126"/>
      <c r="BG1386" s="126"/>
      <c r="BH1386" s="126"/>
      <c r="BI1386" s="126"/>
      <c r="BJ1386" s="126"/>
      <c r="BK1386" s="126"/>
      <c r="BL1386" s="126"/>
      <c r="BM1386" s="126"/>
      <c r="BN1386" s="126"/>
      <c r="BO1386" s="126"/>
      <c r="BP1386" s="126"/>
      <c r="BQ1386" s="126"/>
      <c r="BR1386" s="126">
        <v>5</v>
      </c>
      <c r="BS1386" s="126">
        <v>8</v>
      </c>
      <c r="BT1386" s="126">
        <v>10</v>
      </c>
      <c r="BU1386" s="126"/>
      <c r="BV1386" s="126">
        <v>7</v>
      </c>
      <c r="BW1386" s="126">
        <v>5</v>
      </c>
      <c r="BX1386" s="126">
        <v>1</v>
      </c>
      <c r="BY1386" s="126">
        <v>0</v>
      </c>
      <c r="BZ1386" s="126">
        <v>29</v>
      </c>
      <c r="CA1386" s="126">
        <v>12</v>
      </c>
      <c r="CB1386" s="126"/>
      <c r="CC1386" s="126"/>
      <c r="CD1386" s="126"/>
      <c r="CE1386" s="126"/>
    </row>
    <row r="1387" spans="1:83" ht="11.25" customHeight="1" x14ac:dyDescent="0.2">
      <c r="A1387" s="126" t="s">
        <v>6482</v>
      </c>
      <c r="B1387" s="20">
        <v>114</v>
      </c>
      <c r="C1387" s="20" t="str">
        <f>VLOOKUP(File2Modul(A1387),ModulVerantwortung,2,FALSE)</f>
        <v>winkho06</v>
      </c>
      <c r="D1387" s="20"/>
      <c r="E1387" s="109" t="s">
        <v>4529</v>
      </c>
      <c r="F1387" s="126">
        <v>2</v>
      </c>
      <c r="G1387" s="126">
        <v>1</v>
      </c>
      <c r="H1387" s="126">
        <v>0</v>
      </c>
      <c r="I1387" s="126">
        <v>2</v>
      </c>
      <c r="J1387" s="126">
        <v>1</v>
      </c>
      <c r="K1387" s="126">
        <v>1</v>
      </c>
      <c r="L1387" s="126">
        <v>0</v>
      </c>
      <c r="M1387" s="143"/>
      <c r="N1387" s="126">
        <v>4</v>
      </c>
      <c r="O1387" s="126"/>
      <c r="Q1387" s="126">
        <v>0</v>
      </c>
      <c r="R1387" s="126"/>
      <c r="S1387" s="126"/>
      <c r="T1387" s="126"/>
      <c r="U1387" s="126">
        <v>5</v>
      </c>
      <c r="V1387" s="126" t="s">
        <v>3513</v>
      </c>
      <c r="W1387" s="126">
        <v>0</v>
      </c>
      <c r="X1387" s="126">
        <v>2</v>
      </c>
      <c r="Y1387" s="126">
        <v>12</v>
      </c>
      <c r="Z1387" s="126">
        <v>0</v>
      </c>
      <c r="AA1387" s="126">
        <v>0</v>
      </c>
      <c r="AB1387" s="126">
        <v>0</v>
      </c>
      <c r="AC1387" s="126">
        <v>0</v>
      </c>
      <c r="AD1387" s="126">
        <v>0</v>
      </c>
      <c r="AE1387" s="126">
        <v>1</v>
      </c>
      <c r="AF1387" s="126">
        <v>0.4</v>
      </c>
      <c r="AG1387" s="126">
        <v>0</v>
      </c>
      <c r="AH1387" s="126">
        <v>0</v>
      </c>
      <c r="AI1387" s="126">
        <v>1</v>
      </c>
      <c r="AJ1387" s="126"/>
      <c r="AK1387" s="126"/>
      <c r="AL1387" s="126"/>
      <c r="AM1387" s="126"/>
      <c r="AN1387" s="126"/>
      <c r="AO1387" s="126"/>
      <c r="AP1387" s="126"/>
      <c r="AQ1387" s="126"/>
      <c r="AR1387" s="126"/>
      <c r="AS1387" s="126"/>
      <c r="AT1387" s="126"/>
      <c r="AU1387" s="126"/>
      <c r="AV1387" s="126"/>
      <c r="AW1387" s="126"/>
      <c r="AX1387" s="126"/>
      <c r="AY1387" s="126"/>
      <c r="AZ1387" s="126"/>
      <c r="BA1387" s="126"/>
      <c r="BB1387" s="126"/>
      <c r="BC1387" s="126"/>
      <c r="BD1387" s="126"/>
      <c r="BE1387" s="126"/>
      <c r="BF1387" s="126"/>
      <c r="BG1387" s="126"/>
      <c r="BH1387" s="126"/>
      <c r="BI1387" s="126"/>
      <c r="BJ1387" s="126"/>
      <c r="BK1387" s="126"/>
      <c r="BL1387" s="126"/>
      <c r="BM1387" s="126"/>
      <c r="BN1387" s="126"/>
      <c r="BO1387" s="126"/>
      <c r="BP1387" s="126"/>
      <c r="BQ1387" s="126"/>
      <c r="BR1387" s="126">
        <v>5</v>
      </c>
      <c r="BS1387" s="126">
        <v>8</v>
      </c>
      <c r="BT1387" s="126">
        <v>10</v>
      </c>
      <c r="BU1387" s="126"/>
      <c r="BV1387" s="126">
        <v>7</v>
      </c>
      <c r="BW1387" s="126">
        <v>5</v>
      </c>
      <c r="BX1387" s="126">
        <v>1</v>
      </c>
      <c r="BY1387" s="126">
        <v>0</v>
      </c>
      <c r="BZ1387" s="126">
        <v>29</v>
      </c>
      <c r="CA1387" s="126">
        <v>12</v>
      </c>
      <c r="CB1387" s="126"/>
      <c r="CC1387" s="126"/>
      <c r="CD1387" s="126"/>
      <c r="CE1387" s="126"/>
    </row>
    <row r="1388" spans="1:83" ht="11.25" customHeight="1" x14ac:dyDescent="0.2">
      <c r="A1388" s="126" t="s">
        <v>6482</v>
      </c>
      <c r="B1388" s="20">
        <v>0</v>
      </c>
      <c r="C1388" s="20" t="str">
        <f>VLOOKUP(File2Modul(A1388),ModulVerantwortung,2,FALSE)</f>
        <v>winkho06</v>
      </c>
      <c r="D1388" s="20"/>
      <c r="E1388" s="109" t="s">
        <v>6482</v>
      </c>
      <c r="F1388" s="126"/>
      <c r="G1388" s="126"/>
      <c r="H1388" s="126"/>
      <c r="I1388" s="126"/>
      <c r="J1388" s="126"/>
      <c r="K1388" s="126"/>
      <c r="L1388" s="126"/>
      <c r="M1388" s="143"/>
      <c r="N1388" s="126"/>
      <c r="O1388" s="126">
        <f>IF(ISNUMBER(T1388),IF(T1388&lt;&gt;0,S1388/T1388,O$23),"")</f>
        <v>0.5625</v>
      </c>
      <c r="P1388">
        <f>IF(AND(ISNUMBER(AQ1388),ISNUMBER(AR1388)),IF(OR(AQ1388&lt;&gt;0,AR1388&lt;&gt;0),(T1388+BG1388)/(AQ1388+AR1388),P$23),"")</f>
        <v>21739130.782608695</v>
      </c>
      <c r="Q1388" s="126"/>
      <c r="R1388" s="126"/>
      <c r="S1388" s="126">
        <v>9</v>
      </c>
      <c r="T1388" s="126">
        <v>16</v>
      </c>
      <c r="U1388" s="126"/>
      <c r="V1388" s="126"/>
      <c r="W1388" s="126"/>
      <c r="X1388" s="126"/>
      <c r="Y1388" s="126"/>
      <c r="Z1388" s="126"/>
      <c r="AA1388" s="126"/>
      <c r="AB1388" s="126"/>
      <c r="AC1388" s="126"/>
      <c r="AD1388" s="126"/>
      <c r="AE1388" s="126"/>
      <c r="AF1388" s="126"/>
      <c r="AG1388" s="126"/>
      <c r="AH1388" s="126"/>
      <c r="AI1388" s="126"/>
      <c r="AJ1388" s="126" t="s">
        <v>3502</v>
      </c>
      <c r="AK1388" s="126">
        <v>0</v>
      </c>
      <c r="AL1388" s="126">
        <v>0</v>
      </c>
      <c r="AM1388" s="126">
        <v>3</v>
      </c>
      <c r="AN1388" s="126">
        <v>-1</v>
      </c>
      <c r="AO1388" s="126" t="s">
        <v>3503</v>
      </c>
      <c r="AP1388" s="126">
        <v>17</v>
      </c>
      <c r="AQ1388" s="126">
        <v>24</v>
      </c>
      <c r="AR1388" s="126">
        <v>22</v>
      </c>
      <c r="AS1388" s="126">
        <v>1000000000</v>
      </c>
      <c r="AT1388" s="126">
        <v>203</v>
      </c>
      <c r="AU1388" s="126">
        <v>208</v>
      </c>
      <c r="AV1388" s="126">
        <v>692</v>
      </c>
      <c r="AW1388" s="126">
        <v>68436616.739999995</v>
      </c>
      <c r="AX1388" s="126">
        <v>1000000000</v>
      </c>
      <c r="AY1388" s="126">
        <v>1000000000</v>
      </c>
      <c r="AZ1388" s="126">
        <v>63002315434264.297</v>
      </c>
      <c r="BA1388" s="126">
        <v>0.01</v>
      </c>
      <c r="BB1388" s="126">
        <v>100</v>
      </c>
      <c r="BC1388" s="126">
        <v>522804231</v>
      </c>
      <c r="BD1388" s="126">
        <v>128</v>
      </c>
      <c r="BE1388" s="126">
        <v>49</v>
      </c>
      <c r="BF1388" s="126">
        <v>69</v>
      </c>
      <c r="BG1388" s="126">
        <v>1000000000</v>
      </c>
      <c r="BH1388" s="126">
        <v>5</v>
      </c>
      <c r="BI1388" s="126" t="s">
        <v>3504</v>
      </c>
      <c r="BJ1388" s="126">
        <v>0.27700000000000002</v>
      </c>
      <c r="BK1388" s="126">
        <v>0.3</v>
      </c>
      <c r="BL1388" s="126">
        <v>0.30499999999999999</v>
      </c>
      <c r="BM1388" s="126">
        <v>1.5349999999999999</v>
      </c>
      <c r="BN1388" s="126">
        <v>1.64</v>
      </c>
      <c r="BO1388" s="126">
        <v>1.7110000000000001</v>
      </c>
      <c r="BP1388" s="126" t="s">
        <v>3505</v>
      </c>
      <c r="BQ1388" s="126">
        <v>1.577</v>
      </c>
      <c r="BR1388" s="126"/>
      <c r="BS1388" s="126"/>
      <c r="BT1388" s="126"/>
      <c r="BU1388" s="126"/>
      <c r="BV1388" s="126"/>
      <c r="BW1388" s="126"/>
      <c r="BX1388" s="126"/>
      <c r="BY1388" s="126"/>
      <c r="BZ1388" s="126"/>
      <c r="CA1388" s="126"/>
      <c r="CB1388" s="126"/>
      <c r="CC1388" s="126"/>
      <c r="CD1388" s="126"/>
      <c r="CE1388" s="126"/>
    </row>
    <row r="1389" spans="1:83" ht="11.25" customHeight="1" x14ac:dyDescent="0.2">
      <c r="A1389" s="126" t="s">
        <v>6484</v>
      </c>
      <c r="B1389" s="20">
        <v>202</v>
      </c>
      <c r="C1389" s="20" t="str">
        <f>VLOOKUP(File2Modul(A1389),ModulVerantwortung,2,FALSE)</f>
        <v>winkho06</v>
      </c>
      <c r="D1389" s="20"/>
      <c r="E1389" s="109" t="s">
        <v>4530</v>
      </c>
      <c r="F1389" s="126">
        <v>4</v>
      </c>
      <c r="G1389" s="126">
        <v>3</v>
      </c>
      <c r="H1389" s="126">
        <v>0</v>
      </c>
      <c r="I1389" s="126">
        <v>4</v>
      </c>
      <c r="J1389" s="126">
        <v>1</v>
      </c>
      <c r="K1389" s="126">
        <v>0</v>
      </c>
      <c r="L1389" s="126">
        <v>7</v>
      </c>
      <c r="M1389" s="143" t="s">
        <v>4531</v>
      </c>
      <c r="N1389" s="126">
        <v>21</v>
      </c>
      <c r="O1389" s="126"/>
      <c r="Q1389" s="126">
        <v>0</v>
      </c>
      <c r="R1389" s="126"/>
      <c r="S1389" s="126"/>
      <c r="T1389" s="126"/>
      <c r="U1389" s="126">
        <v>20</v>
      </c>
      <c r="V1389" s="126" t="s">
        <v>3608</v>
      </c>
      <c r="W1389" s="126">
        <v>12</v>
      </c>
      <c r="X1389" s="126">
        <v>16</v>
      </c>
      <c r="Y1389" s="126">
        <v>57</v>
      </c>
      <c r="Z1389" s="126">
        <v>0</v>
      </c>
      <c r="AA1389" s="126">
        <v>0</v>
      </c>
      <c r="AB1389" s="126">
        <v>0</v>
      </c>
      <c r="AC1389" s="126">
        <v>0</v>
      </c>
      <c r="AD1389" s="126">
        <v>0</v>
      </c>
      <c r="AE1389" s="126">
        <v>4</v>
      </c>
      <c r="AF1389" s="126">
        <v>0.2</v>
      </c>
      <c r="AG1389" s="126">
        <v>1</v>
      </c>
      <c r="AH1389" s="126">
        <v>2</v>
      </c>
      <c r="AI1389" s="126">
        <v>1</v>
      </c>
      <c r="AJ1389" s="126"/>
      <c r="AK1389" s="126"/>
      <c r="AL1389" s="126"/>
      <c r="AM1389" s="126"/>
      <c r="AN1389" s="126"/>
      <c r="AO1389" s="126"/>
      <c r="AP1389" s="126"/>
      <c r="AQ1389" s="126"/>
      <c r="AR1389" s="126"/>
      <c r="AS1389" s="126"/>
      <c r="AT1389" s="126"/>
      <c r="AU1389" s="126"/>
      <c r="AV1389" s="126"/>
      <c r="AW1389" s="126"/>
      <c r="AX1389" s="126"/>
      <c r="AY1389" s="126"/>
      <c r="AZ1389" s="126"/>
      <c r="BA1389" s="126"/>
      <c r="BB1389" s="126"/>
      <c r="BC1389" s="126"/>
      <c r="BD1389" s="126"/>
      <c r="BE1389" s="126"/>
      <c r="BF1389" s="126"/>
      <c r="BG1389" s="126"/>
      <c r="BH1389" s="126"/>
      <c r="BI1389" s="126"/>
      <c r="BJ1389" s="126"/>
      <c r="BK1389" s="126"/>
      <c r="BL1389" s="126"/>
      <c r="BM1389" s="126"/>
      <c r="BN1389" s="126"/>
      <c r="BO1389" s="126"/>
      <c r="BP1389" s="126"/>
      <c r="BQ1389" s="126"/>
      <c r="BR1389" s="126">
        <v>6</v>
      </c>
      <c r="BS1389" s="126">
        <v>9</v>
      </c>
      <c r="BT1389" s="126">
        <v>10</v>
      </c>
      <c r="BU1389" s="126"/>
      <c r="BV1389" s="126">
        <v>35</v>
      </c>
      <c r="BW1389" s="126">
        <v>25</v>
      </c>
      <c r="BX1389" s="126">
        <v>1</v>
      </c>
      <c r="BY1389" s="126">
        <v>0</v>
      </c>
      <c r="BZ1389" s="126">
        <v>149</v>
      </c>
      <c r="CA1389" s="126">
        <v>78</v>
      </c>
      <c r="CB1389" s="126"/>
      <c r="CC1389" s="126"/>
      <c r="CD1389" s="126"/>
      <c r="CE1389" s="126"/>
    </row>
    <row r="1390" spans="1:83" ht="11.25" customHeight="1" x14ac:dyDescent="0.2">
      <c r="A1390" s="126" t="s">
        <v>6484</v>
      </c>
      <c r="B1390" s="20">
        <v>274</v>
      </c>
      <c r="C1390" s="20" t="str">
        <f>VLOOKUP(File2Modul(A1390),ModulVerantwortung,2,FALSE)</f>
        <v>winkho06</v>
      </c>
      <c r="D1390" s="20"/>
      <c r="E1390" s="109" t="s">
        <v>4532</v>
      </c>
      <c r="F1390" s="126">
        <v>10</v>
      </c>
      <c r="G1390" s="126">
        <v>4</v>
      </c>
      <c r="H1390" s="126">
        <v>0</v>
      </c>
      <c r="I1390" s="126">
        <v>42</v>
      </c>
      <c r="J1390" s="126">
        <v>1</v>
      </c>
      <c r="K1390" s="126">
        <v>2</v>
      </c>
      <c r="L1390" s="126">
        <v>5</v>
      </c>
      <c r="M1390" s="143" t="s">
        <v>4533</v>
      </c>
      <c r="N1390" s="126">
        <v>57</v>
      </c>
      <c r="O1390" s="126"/>
      <c r="Q1390" s="126">
        <v>0</v>
      </c>
      <c r="R1390" s="126"/>
      <c r="S1390" s="126"/>
      <c r="T1390" s="126"/>
      <c r="U1390" s="126">
        <v>58</v>
      </c>
      <c r="V1390" s="126" t="s">
        <v>4534</v>
      </c>
      <c r="W1390" s="126">
        <v>28</v>
      </c>
      <c r="X1390" s="126">
        <v>38</v>
      </c>
      <c r="Y1390" s="126">
        <v>178</v>
      </c>
      <c r="Z1390" s="126">
        <v>0</v>
      </c>
      <c r="AA1390" s="126">
        <v>0</v>
      </c>
      <c r="AB1390" s="126">
        <v>0</v>
      </c>
      <c r="AC1390" s="126">
        <v>0</v>
      </c>
      <c r="AD1390" s="126">
        <v>0</v>
      </c>
      <c r="AE1390" s="126">
        <v>6</v>
      </c>
      <c r="AF1390" s="126">
        <v>0.72</v>
      </c>
      <c r="AG1390" s="126">
        <v>2</v>
      </c>
      <c r="AH1390" s="126">
        <v>4</v>
      </c>
      <c r="AI1390" s="126">
        <v>1</v>
      </c>
      <c r="AJ1390" s="126"/>
      <c r="AK1390" s="126"/>
      <c r="AL1390" s="126"/>
      <c r="AM1390" s="126"/>
      <c r="AN1390" s="126"/>
      <c r="AO1390" s="126"/>
      <c r="AP1390" s="126"/>
      <c r="AQ1390" s="126"/>
      <c r="AR1390" s="126"/>
      <c r="AS1390" s="126"/>
      <c r="AT1390" s="126"/>
      <c r="AU1390" s="126"/>
      <c r="AV1390" s="126"/>
      <c r="AW1390" s="126"/>
      <c r="AX1390" s="126"/>
      <c r="AY1390" s="126"/>
      <c r="AZ1390" s="126"/>
      <c r="BA1390" s="126"/>
      <c r="BB1390" s="126"/>
      <c r="BC1390" s="126"/>
      <c r="BD1390" s="126"/>
      <c r="BE1390" s="126"/>
      <c r="BF1390" s="126"/>
      <c r="BG1390" s="126"/>
      <c r="BH1390" s="126"/>
      <c r="BI1390" s="126"/>
      <c r="BJ1390" s="126"/>
      <c r="BK1390" s="126"/>
      <c r="BL1390" s="126"/>
      <c r="BM1390" s="126"/>
      <c r="BN1390" s="126"/>
      <c r="BO1390" s="126"/>
      <c r="BP1390" s="126"/>
      <c r="BQ1390" s="126"/>
      <c r="BR1390" s="126">
        <v>6</v>
      </c>
      <c r="BS1390" s="126">
        <v>9</v>
      </c>
      <c r="BT1390" s="126">
        <v>10</v>
      </c>
      <c r="BU1390" s="126"/>
      <c r="BV1390" s="126">
        <v>91</v>
      </c>
      <c r="BW1390" s="126">
        <v>63</v>
      </c>
      <c r="BX1390" s="126">
        <v>1</v>
      </c>
      <c r="BY1390" s="126">
        <v>0</v>
      </c>
      <c r="BZ1390" s="126">
        <v>378</v>
      </c>
      <c r="CA1390" s="126">
        <v>215</v>
      </c>
      <c r="CB1390" s="126"/>
      <c r="CC1390" s="126"/>
      <c r="CD1390" s="126"/>
      <c r="CE1390" s="126"/>
    </row>
    <row r="1391" spans="1:83" ht="11.25" customHeight="1" x14ac:dyDescent="0.2">
      <c r="A1391" s="126" t="s">
        <v>6484</v>
      </c>
      <c r="B1391" s="20">
        <v>466</v>
      </c>
      <c r="C1391" s="20" t="str">
        <f>VLOOKUP(File2Modul(A1391),ModulVerantwortung,2,FALSE)</f>
        <v>winkho06</v>
      </c>
      <c r="D1391" s="20"/>
      <c r="E1391" s="109" t="s">
        <v>4535</v>
      </c>
      <c r="F1391" s="126">
        <v>1</v>
      </c>
      <c r="G1391" s="126">
        <v>0</v>
      </c>
      <c r="H1391" s="126">
        <v>0</v>
      </c>
      <c r="I1391" s="126">
        <v>1</v>
      </c>
      <c r="J1391" s="126">
        <v>1</v>
      </c>
      <c r="K1391" s="126">
        <v>2</v>
      </c>
      <c r="L1391" s="126">
        <v>3</v>
      </c>
      <c r="M1391" s="143" t="s">
        <v>4536</v>
      </c>
      <c r="N1391" s="126">
        <v>6</v>
      </c>
      <c r="O1391" s="126"/>
      <c r="Q1391" s="126">
        <v>0</v>
      </c>
      <c r="R1391" s="126"/>
      <c r="S1391" s="126"/>
      <c r="T1391" s="126"/>
      <c r="U1391" s="126">
        <v>6</v>
      </c>
      <c r="V1391" s="126" t="s">
        <v>3507</v>
      </c>
      <c r="W1391" s="126">
        <v>3</v>
      </c>
      <c r="X1391" s="126">
        <v>4</v>
      </c>
      <c r="Y1391" s="126">
        <v>17</v>
      </c>
      <c r="Z1391" s="126">
        <v>0</v>
      </c>
      <c r="AA1391" s="126">
        <v>0</v>
      </c>
      <c r="AB1391" s="126">
        <v>0</v>
      </c>
      <c r="AC1391" s="126">
        <v>0</v>
      </c>
      <c r="AD1391" s="126">
        <v>0</v>
      </c>
      <c r="AE1391" s="126">
        <v>1</v>
      </c>
      <c r="AF1391" s="126">
        <v>0.17</v>
      </c>
      <c r="AG1391" s="126">
        <v>0</v>
      </c>
      <c r="AH1391" s="126">
        <v>0</v>
      </c>
      <c r="AI1391" s="126">
        <v>1</v>
      </c>
      <c r="AJ1391" s="126"/>
      <c r="AK1391" s="126"/>
      <c r="AL1391" s="126"/>
      <c r="AM1391" s="126"/>
      <c r="AN1391" s="126"/>
      <c r="AO1391" s="126"/>
      <c r="AP1391" s="126"/>
      <c r="AQ1391" s="126"/>
      <c r="AR1391" s="126"/>
      <c r="AS1391" s="126"/>
      <c r="AT1391" s="126"/>
      <c r="AU1391" s="126"/>
      <c r="AV1391" s="126"/>
      <c r="AW1391" s="126"/>
      <c r="AX1391" s="126"/>
      <c r="AY1391" s="126"/>
      <c r="AZ1391" s="126"/>
      <c r="BA1391" s="126"/>
      <c r="BB1391" s="126"/>
      <c r="BC1391" s="126"/>
      <c r="BD1391" s="126"/>
      <c r="BE1391" s="126"/>
      <c r="BF1391" s="126"/>
      <c r="BG1391" s="126"/>
      <c r="BH1391" s="126"/>
      <c r="BI1391" s="126"/>
      <c r="BJ1391" s="126"/>
      <c r="BK1391" s="126"/>
      <c r="BL1391" s="126"/>
      <c r="BM1391" s="126"/>
      <c r="BN1391" s="126"/>
      <c r="BO1391" s="126"/>
      <c r="BP1391" s="126"/>
      <c r="BQ1391" s="126"/>
      <c r="BR1391" s="126">
        <v>18</v>
      </c>
      <c r="BS1391" s="126">
        <v>18</v>
      </c>
      <c r="BT1391" s="126">
        <v>21</v>
      </c>
      <c r="BU1391" s="126"/>
      <c r="BV1391" s="126">
        <v>7</v>
      </c>
      <c r="BW1391" s="126">
        <v>7</v>
      </c>
      <c r="BX1391" s="126">
        <v>1</v>
      </c>
      <c r="BY1391" s="126">
        <v>0</v>
      </c>
      <c r="BZ1391" s="126">
        <v>94</v>
      </c>
      <c r="CA1391" s="126">
        <v>37</v>
      </c>
      <c r="CB1391" s="126"/>
      <c r="CC1391" s="126"/>
      <c r="CD1391" s="126"/>
      <c r="CE1391" s="126"/>
    </row>
    <row r="1392" spans="1:83" ht="11.25" customHeight="1" x14ac:dyDescent="0.2">
      <c r="A1392" s="126" t="s">
        <v>6484</v>
      </c>
      <c r="B1392" s="20">
        <v>498</v>
      </c>
      <c r="C1392" s="20" t="str">
        <f>VLOOKUP(File2Modul(A1392),ModulVerantwortung,2,FALSE)</f>
        <v>winkho06</v>
      </c>
      <c r="D1392" s="20"/>
      <c r="E1392" s="109" t="s">
        <v>4537</v>
      </c>
      <c r="F1392" s="126">
        <v>4</v>
      </c>
      <c r="G1392" s="126">
        <v>1</v>
      </c>
      <c r="H1392" s="126">
        <v>0</v>
      </c>
      <c r="I1392" s="126">
        <v>8</v>
      </c>
      <c r="J1392" s="126">
        <v>1</v>
      </c>
      <c r="K1392" s="126">
        <v>2</v>
      </c>
      <c r="L1392" s="126">
        <v>5</v>
      </c>
      <c r="M1392" s="143" t="s">
        <v>4538</v>
      </c>
      <c r="N1392" s="126">
        <v>21</v>
      </c>
      <c r="O1392" s="126"/>
      <c r="Q1392" s="126">
        <v>2</v>
      </c>
      <c r="R1392" s="126"/>
      <c r="S1392" s="126"/>
      <c r="T1392" s="126"/>
      <c r="U1392" s="126">
        <v>20</v>
      </c>
      <c r="V1392" s="126" t="s">
        <v>3598</v>
      </c>
      <c r="W1392" s="126">
        <v>9</v>
      </c>
      <c r="X1392" s="126">
        <v>13</v>
      </c>
      <c r="Y1392" s="126">
        <v>59</v>
      </c>
      <c r="Z1392" s="126">
        <v>0</v>
      </c>
      <c r="AA1392" s="126">
        <v>0</v>
      </c>
      <c r="AB1392" s="126">
        <v>0</v>
      </c>
      <c r="AC1392" s="126">
        <v>0</v>
      </c>
      <c r="AD1392" s="126">
        <v>0</v>
      </c>
      <c r="AE1392" s="126">
        <v>2</v>
      </c>
      <c r="AF1392" s="126">
        <v>0.4</v>
      </c>
      <c r="AG1392" s="126">
        <v>1</v>
      </c>
      <c r="AH1392" s="126">
        <v>1</v>
      </c>
      <c r="AI1392" s="126">
        <v>1</v>
      </c>
      <c r="AJ1392" s="126"/>
      <c r="AK1392" s="126"/>
      <c r="AL1392" s="126"/>
      <c r="AM1392" s="126"/>
      <c r="AN1392" s="126"/>
      <c r="AO1392" s="126"/>
      <c r="AP1392" s="126"/>
      <c r="AQ1392" s="126"/>
      <c r="AR1392" s="126"/>
      <c r="AS1392" s="126"/>
      <c r="AT1392" s="126"/>
      <c r="AU1392" s="126"/>
      <c r="AV1392" s="126"/>
      <c r="AW1392" s="126"/>
      <c r="AX1392" s="126"/>
      <c r="AY1392" s="126"/>
      <c r="AZ1392" s="126"/>
      <c r="BA1392" s="126"/>
      <c r="BB1392" s="126"/>
      <c r="BC1392" s="126"/>
      <c r="BD1392" s="126"/>
      <c r="BE1392" s="126"/>
      <c r="BF1392" s="126"/>
      <c r="BG1392" s="126"/>
      <c r="BH1392" s="126"/>
      <c r="BI1392" s="126"/>
      <c r="BJ1392" s="126"/>
      <c r="BK1392" s="126"/>
      <c r="BL1392" s="126"/>
      <c r="BM1392" s="126"/>
      <c r="BN1392" s="126"/>
      <c r="BO1392" s="126"/>
      <c r="BP1392" s="126"/>
      <c r="BQ1392" s="126"/>
      <c r="BR1392" s="126">
        <v>6</v>
      </c>
      <c r="BS1392" s="126">
        <v>9</v>
      </c>
      <c r="BT1392" s="126">
        <v>10</v>
      </c>
      <c r="BU1392" s="126"/>
      <c r="BV1392" s="126">
        <v>33</v>
      </c>
      <c r="BW1392" s="126">
        <v>23</v>
      </c>
      <c r="BX1392" s="126">
        <v>1</v>
      </c>
      <c r="BY1392" s="126">
        <v>0</v>
      </c>
      <c r="BZ1392" s="126">
        <v>144</v>
      </c>
      <c r="CA1392" s="126">
        <v>75</v>
      </c>
      <c r="CB1392" s="126"/>
      <c r="CC1392" s="126"/>
      <c r="CD1392" s="126"/>
      <c r="CE1392" s="126"/>
    </row>
    <row r="1393" spans="1:83" ht="11.25" customHeight="1" x14ac:dyDescent="0.2">
      <c r="A1393" s="126" t="s">
        <v>6484</v>
      </c>
      <c r="B1393" s="20">
        <v>572</v>
      </c>
      <c r="C1393" s="20" t="str">
        <f>VLOOKUP(File2Modul(A1393),ModulVerantwortung,2,FALSE)</f>
        <v>winkho06</v>
      </c>
      <c r="D1393" s="20"/>
      <c r="E1393" s="109" t="s">
        <v>4539</v>
      </c>
      <c r="F1393" s="126">
        <v>6</v>
      </c>
      <c r="G1393" s="126">
        <v>3</v>
      </c>
      <c r="H1393" s="126">
        <v>0</v>
      </c>
      <c r="I1393" s="126">
        <v>16</v>
      </c>
      <c r="J1393" s="126">
        <v>1</v>
      </c>
      <c r="K1393" s="126">
        <v>2</v>
      </c>
      <c r="L1393" s="126">
        <v>6</v>
      </c>
      <c r="M1393" s="143" t="s">
        <v>4540</v>
      </c>
      <c r="N1393" s="126">
        <v>32</v>
      </c>
      <c r="O1393" s="126"/>
      <c r="Q1393" s="126">
        <v>2</v>
      </c>
      <c r="R1393" s="126"/>
      <c r="S1393" s="126"/>
      <c r="T1393" s="126"/>
      <c r="U1393" s="126">
        <v>36</v>
      </c>
      <c r="V1393" s="126" t="s">
        <v>3836</v>
      </c>
      <c r="W1393" s="126">
        <v>14</v>
      </c>
      <c r="X1393" s="126">
        <v>20</v>
      </c>
      <c r="Y1393" s="126">
        <v>116</v>
      </c>
      <c r="Z1393" s="126">
        <v>0</v>
      </c>
      <c r="AA1393" s="126">
        <v>0</v>
      </c>
      <c r="AB1393" s="126">
        <v>0</v>
      </c>
      <c r="AC1393" s="126">
        <v>0</v>
      </c>
      <c r="AD1393" s="126">
        <v>0</v>
      </c>
      <c r="AE1393" s="126">
        <v>9</v>
      </c>
      <c r="AF1393" s="126">
        <v>0.44</v>
      </c>
      <c r="AG1393" s="126">
        <v>1</v>
      </c>
      <c r="AH1393" s="126">
        <v>1</v>
      </c>
      <c r="AI1393" s="126">
        <v>1</v>
      </c>
      <c r="AJ1393" s="126"/>
      <c r="AK1393" s="126"/>
      <c r="AL1393" s="126"/>
      <c r="AM1393" s="126"/>
      <c r="AN1393" s="126"/>
      <c r="AO1393" s="126"/>
      <c r="AP1393" s="126"/>
      <c r="AQ1393" s="126"/>
      <c r="AR1393" s="126"/>
      <c r="AS1393" s="126"/>
      <c r="AT1393" s="126"/>
      <c r="AU1393" s="126"/>
      <c r="AV1393" s="126"/>
      <c r="AW1393" s="126"/>
      <c r="AX1393" s="126"/>
      <c r="AY1393" s="126"/>
      <c r="AZ1393" s="126"/>
      <c r="BA1393" s="126"/>
      <c r="BB1393" s="126"/>
      <c r="BC1393" s="126"/>
      <c r="BD1393" s="126"/>
      <c r="BE1393" s="126"/>
      <c r="BF1393" s="126"/>
      <c r="BG1393" s="126"/>
      <c r="BH1393" s="126"/>
      <c r="BI1393" s="126"/>
      <c r="BJ1393" s="126"/>
      <c r="BK1393" s="126"/>
      <c r="BL1393" s="126"/>
      <c r="BM1393" s="126"/>
      <c r="BN1393" s="126"/>
      <c r="BO1393" s="126"/>
      <c r="BP1393" s="126"/>
      <c r="BQ1393" s="126"/>
      <c r="BR1393" s="126">
        <v>9</v>
      </c>
      <c r="BS1393" s="126">
        <v>12</v>
      </c>
      <c r="BT1393" s="126">
        <v>16</v>
      </c>
      <c r="BU1393" s="126"/>
      <c r="BV1393" s="126">
        <v>52</v>
      </c>
      <c r="BW1393" s="126">
        <v>41</v>
      </c>
      <c r="BX1393" s="126">
        <v>1</v>
      </c>
      <c r="BY1393" s="126">
        <v>0</v>
      </c>
      <c r="BZ1393" s="126">
        <v>338</v>
      </c>
      <c r="CA1393" s="126">
        <v>180</v>
      </c>
      <c r="CB1393" s="126"/>
      <c r="CC1393" s="126"/>
      <c r="CD1393" s="126"/>
      <c r="CE1393" s="126"/>
    </row>
    <row r="1394" spans="1:83" ht="11.25" customHeight="1" x14ac:dyDescent="0.2">
      <c r="A1394" s="126" t="s">
        <v>6484</v>
      </c>
      <c r="B1394" s="20">
        <v>711</v>
      </c>
      <c r="C1394" s="20" t="str">
        <f>VLOOKUP(File2Modul(A1394),ModulVerantwortung,2,FALSE)</f>
        <v>winkho06</v>
      </c>
      <c r="D1394" s="20"/>
      <c r="E1394" s="109" t="s">
        <v>4541</v>
      </c>
      <c r="F1394" s="126">
        <v>7</v>
      </c>
      <c r="G1394" s="126">
        <v>2</v>
      </c>
      <c r="H1394" s="126">
        <v>0</v>
      </c>
      <c r="I1394" s="126">
        <v>48</v>
      </c>
      <c r="J1394" s="126">
        <v>1</v>
      </c>
      <c r="K1394" s="126">
        <v>5</v>
      </c>
      <c r="L1394" s="126">
        <v>2</v>
      </c>
      <c r="M1394" s="143" t="s">
        <v>4542</v>
      </c>
      <c r="N1394" s="126">
        <v>21</v>
      </c>
      <c r="O1394" s="126"/>
      <c r="Q1394" s="126">
        <v>2</v>
      </c>
      <c r="R1394" s="126"/>
      <c r="S1394" s="126"/>
      <c r="T1394" s="126"/>
      <c r="U1394" s="126">
        <v>26</v>
      </c>
      <c r="V1394" s="126" t="s">
        <v>3650</v>
      </c>
      <c r="W1394" s="126">
        <v>6</v>
      </c>
      <c r="X1394" s="126">
        <v>13</v>
      </c>
      <c r="Y1394" s="126">
        <v>77</v>
      </c>
      <c r="Z1394" s="126">
        <v>0</v>
      </c>
      <c r="AA1394" s="126">
        <v>0</v>
      </c>
      <c r="AB1394" s="126">
        <v>0</v>
      </c>
      <c r="AC1394" s="126">
        <v>0</v>
      </c>
      <c r="AD1394" s="126">
        <v>0</v>
      </c>
      <c r="AE1394" s="126">
        <v>8</v>
      </c>
      <c r="AF1394" s="126">
        <v>1.85</v>
      </c>
      <c r="AG1394" s="126">
        <v>2</v>
      </c>
      <c r="AH1394" s="126">
        <v>0</v>
      </c>
      <c r="AI1394" s="126">
        <v>1</v>
      </c>
      <c r="AJ1394" s="126"/>
      <c r="AK1394" s="126"/>
      <c r="AL1394" s="126"/>
      <c r="AM1394" s="126"/>
      <c r="AN1394" s="126"/>
      <c r="AO1394" s="126"/>
      <c r="AP1394" s="126"/>
      <c r="AQ1394" s="126"/>
      <c r="AR1394" s="126"/>
      <c r="AS1394" s="126"/>
      <c r="AT1394" s="126"/>
      <c r="AU1394" s="126"/>
      <c r="AV1394" s="126"/>
      <c r="AW1394" s="126"/>
      <c r="AX1394" s="126"/>
      <c r="AY1394" s="126"/>
      <c r="AZ1394" s="126"/>
      <c r="BA1394" s="126"/>
      <c r="BB1394" s="126"/>
      <c r="BC1394" s="126"/>
      <c r="BD1394" s="126"/>
      <c r="BE1394" s="126"/>
      <c r="BF1394" s="126"/>
      <c r="BG1394" s="126"/>
      <c r="BH1394" s="126"/>
      <c r="BI1394" s="126"/>
      <c r="BJ1394" s="126"/>
      <c r="BK1394" s="126"/>
      <c r="BL1394" s="126"/>
      <c r="BM1394" s="126"/>
      <c r="BN1394" s="126"/>
      <c r="BO1394" s="126"/>
      <c r="BP1394" s="126"/>
      <c r="BQ1394" s="126"/>
      <c r="BR1394" s="126">
        <v>8</v>
      </c>
      <c r="BS1394" s="126">
        <v>12</v>
      </c>
      <c r="BT1394" s="126">
        <v>16</v>
      </c>
      <c r="BU1394" s="126"/>
      <c r="BV1394" s="126">
        <v>40</v>
      </c>
      <c r="BW1394" s="126">
        <v>29</v>
      </c>
      <c r="BX1394" s="126">
        <v>1</v>
      </c>
      <c r="BY1394" s="126">
        <v>0</v>
      </c>
      <c r="BZ1394" s="126">
        <v>239</v>
      </c>
      <c r="CA1394" s="126">
        <v>117</v>
      </c>
      <c r="CB1394" s="126"/>
      <c r="CC1394" s="126"/>
      <c r="CD1394" s="126"/>
      <c r="CE1394" s="126"/>
    </row>
    <row r="1395" spans="1:83" ht="11.25" customHeight="1" x14ac:dyDescent="0.2">
      <c r="A1395" s="126" t="s">
        <v>6484</v>
      </c>
      <c r="B1395" s="20">
        <v>801</v>
      </c>
      <c r="C1395" s="20" t="str">
        <f>VLOOKUP(File2Modul(A1395),ModulVerantwortung,2,FALSE)</f>
        <v>winkho06</v>
      </c>
      <c r="D1395" s="20"/>
      <c r="E1395" s="109" t="s">
        <v>4543</v>
      </c>
      <c r="F1395" s="126">
        <v>1</v>
      </c>
      <c r="G1395" s="126">
        <v>0</v>
      </c>
      <c r="H1395" s="126">
        <v>0</v>
      </c>
      <c r="I1395" s="126">
        <v>1</v>
      </c>
      <c r="J1395" s="126">
        <v>1</v>
      </c>
      <c r="K1395" s="126">
        <v>3</v>
      </c>
      <c r="L1395" s="126">
        <v>3</v>
      </c>
      <c r="M1395" s="143" t="s">
        <v>4544</v>
      </c>
      <c r="N1395" s="126">
        <v>5</v>
      </c>
      <c r="O1395" s="126"/>
      <c r="Q1395" s="126">
        <v>1</v>
      </c>
      <c r="R1395" s="126"/>
      <c r="S1395" s="126"/>
      <c r="T1395" s="126"/>
      <c r="U1395" s="126">
        <v>6</v>
      </c>
      <c r="V1395" s="126" t="s">
        <v>3507</v>
      </c>
      <c r="W1395" s="126">
        <v>4</v>
      </c>
      <c r="X1395" s="126">
        <v>5</v>
      </c>
      <c r="Y1395" s="126">
        <v>12</v>
      </c>
      <c r="Z1395" s="126">
        <v>0</v>
      </c>
      <c r="AA1395" s="126">
        <v>0</v>
      </c>
      <c r="AB1395" s="126">
        <v>0</v>
      </c>
      <c r="AC1395" s="126">
        <v>0</v>
      </c>
      <c r="AD1395" s="126">
        <v>0</v>
      </c>
      <c r="AE1395" s="126">
        <v>2</v>
      </c>
      <c r="AF1395" s="126">
        <v>0.17</v>
      </c>
      <c r="AG1395" s="126">
        <v>0</v>
      </c>
      <c r="AH1395" s="126">
        <v>0</v>
      </c>
      <c r="AI1395" s="126">
        <v>1</v>
      </c>
      <c r="AJ1395" s="126"/>
      <c r="AK1395" s="126"/>
      <c r="AL1395" s="126"/>
      <c r="AM1395" s="126"/>
      <c r="AN1395" s="126"/>
      <c r="AO1395" s="126"/>
      <c r="AP1395" s="126"/>
      <c r="AQ1395" s="126"/>
      <c r="AR1395" s="126"/>
      <c r="AS1395" s="126"/>
      <c r="AT1395" s="126"/>
      <c r="AU1395" s="126"/>
      <c r="AV1395" s="126"/>
      <c r="AW1395" s="126"/>
      <c r="AX1395" s="126"/>
      <c r="AY1395" s="126"/>
      <c r="AZ1395" s="126"/>
      <c r="BA1395" s="126"/>
      <c r="BB1395" s="126"/>
      <c r="BC1395" s="126"/>
      <c r="BD1395" s="126"/>
      <c r="BE1395" s="126"/>
      <c r="BF1395" s="126"/>
      <c r="BG1395" s="126"/>
      <c r="BH1395" s="126"/>
      <c r="BI1395" s="126"/>
      <c r="BJ1395" s="126"/>
      <c r="BK1395" s="126"/>
      <c r="BL1395" s="126"/>
      <c r="BM1395" s="126"/>
      <c r="BN1395" s="126"/>
      <c r="BO1395" s="126"/>
      <c r="BP1395" s="126"/>
      <c r="BQ1395" s="126"/>
      <c r="BR1395" s="126">
        <v>7</v>
      </c>
      <c r="BS1395" s="126">
        <v>7</v>
      </c>
      <c r="BT1395" s="126">
        <v>10</v>
      </c>
      <c r="BU1395" s="126"/>
      <c r="BV1395" s="126">
        <v>7</v>
      </c>
      <c r="BW1395" s="126">
        <v>7</v>
      </c>
      <c r="BX1395" s="126">
        <v>1</v>
      </c>
      <c r="BY1395" s="126">
        <v>0</v>
      </c>
      <c r="BZ1395" s="126">
        <v>31</v>
      </c>
      <c r="CA1395" s="126">
        <v>21</v>
      </c>
      <c r="CB1395" s="126"/>
      <c r="CC1395" s="126"/>
      <c r="CD1395" s="126"/>
      <c r="CE1395" s="126"/>
    </row>
    <row r="1396" spans="1:83" ht="11.25" customHeight="1" x14ac:dyDescent="0.2">
      <c r="A1396" s="126" t="s">
        <v>6484</v>
      </c>
      <c r="B1396" s="20">
        <v>0</v>
      </c>
      <c r="C1396" s="20" t="str">
        <f>VLOOKUP(File2Modul(A1396),ModulVerantwortung,2,FALSE)</f>
        <v>winkho06</v>
      </c>
      <c r="D1396" s="20"/>
      <c r="E1396" s="109" t="s">
        <v>6484</v>
      </c>
      <c r="F1396" s="126"/>
      <c r="G1396" s="126"/>
      <c r="H1396" s="126"/>
      <c r="I1396" s="126"/>
      <c r="J1396" s="126"/>
      <c r="K1396" s="126"/>
      <c r="L1396" s="126"/>
      <c r="M1396" s="143"/>
      <c r="N1396" s="126"/>
      <c r="O1396" s="126">
        <f>IF(ISNUMBER(T1396),IF(T1396&lt;&gt;0,S1396/T1396,O$23),"")</f>
        <v>1.3790322580645162</v>
      </c>
      <c r="P1396">
        <f>IF(AND(ISNUMBER(AQ1396),ISNUMBER(AR1396)),IF(OR(AQ1396&lt;&gt;0,AR1396&lt;&gt;0),(T1396+BG1396)/(AQ1396+AR1396),P$23),"")</f>
        <v>4098361.1639344264</v>
      </c>
      <c r="Q1396" s="126"/>
      <c r="R1396" s="126"/>
      <c r="S1396" s="126">
        <v>171</v>
      </c>
      <c r="T1396" s="126">
        <v>124</v>
      </c>
      <c r="U1396" s="126"/>
      <c r="V1396" s="126"/>
      <c r="W1396" s="126"/>
      <c r="X1396" s="126"/>
      <c r="Y1396" s="126"/>
      <c r="Z1396" s="126"/>
      <c r="AA1396" s="126"/>
      <c r="AB1396" s="126"/>
      <c r="AC1396" s="126"/>
      <c r="AD1396" s="126"/>
      <c r="AE1396" s="126"/>
      <c r="AF1396" s="126"/>
      <c r="AG1396" s="126"/>
      <c r="AH1396" s="126"/>
      <c r="AI1396" s="126"/>
      <c r="AJ1396" s="126" t="s">
        <v>3502</v>
      </c>
      <c r="AK1396" s="126">
        <v>7</v>
      </c>
      <c r="AL1396" s="126">
        <v>2</v>
      </c>
      <c r="AM1396" s="126">
        <v>7</v>
      </c>
      <c r="AN1396" s="126">
        <v>70</v>
      </c>
      <c r="AO1396" s="126" t="s">
        <v>3503</v>
      </c>
      <c r="AP1396" s="126">
        <v>131</v>
      </c>
      <c r="AQ1396" s="126">
        <v>48</v>
      </c>
      <c r="AR1396" s="126">
        <v>196</v>
      </c>
      <c r="AS1396" s="126">
        <v>1000000000</v>
      </c>
      <c r="AT1396" s="126">
        <v>1482</v>
      </c>
      <c r="AU1396" s="126">
        <v>1761</v>
      </c>
      <c r="AV1396" s="126">
        <v>6521</v>
      </c>
      <c r="AW1396" s="126">
        <v>8451767.1099999994</v>
      </c>
      <c r="AX1396" s="126">
        <v>1000000000</v>
      </c>
      <c r="AY1396" s="126">
        <v>1000000000</v>
      </c>
      <c r="AZ1396" s="126">
        <v>11171457498261.6</v>
      </c>
      <c r="BA1396" s="126">
        <v>8.15</v>
      </c>
      <c r="BB1396" s="126">
        <v>100</v>
      </c>
      <c r="BC1396" s="126">
        <v>165009122</v>
      </c>
      <c r="BD1396" s="126">
        <v>815</v>
      </c>
      <c r="BE1396" s="126">
        <v>318</v>
      </c>
      <c r="BF1396" s="126">
        <v>859</v>
      </c>
      <c r="BG1396" s="126">
        <v>1000000000</v>
      </c>
      <c r="BH1396" s="126">
        <v>143</v>
      </c>
      <c r="BI1396" s="126" t="s">
        <v>3504</v>
      </c>
      <c r="BJ1396" s="126">
        <v>1.9359999999999999</v>
      </c>
      <c r="BK1396" s="126">
        <v>2.3860000000000001</v>
      </c>
      <c r="BL1396" s="126">
        <v>2.8159999999999998</v>
      </c>
      <c r="BM1396" s="126">
        <v>3.2130000000000001</v>
      </c>
      <c r="BN1396" s="126">
        <v>3.3889999999999998</v>
      </c>
      <c r="BO1396" s="126">
        <v>3.4820000000000002</v>
      </c>
      <c r="BP1396" s="126" t="s">
        <v>3505</v>
      </c>
      <c r="BQ1396" s="126">
        <v>0.82899999999999996</v>
      </c>
      <c r="BR1396" s="126"/>
      <c r="BS1396" s="126"/>
      <c r="BT1396" s="126"/>
      <c r="BU1396" s="126"/>
      <c r="BV1396" s="126"/>
      <c r="BW1396" s="126"/>
      <c r="BX1396" s="126"/>
      <c r="BY1396" s="126"/>
      <c r="BZ1396" s="126"/>
      <c r="CA1396" s="126"/>
      <c r="CB1396" s="126"/>
      <c r="CC1396" s="126"/>
      <c r="CD1396" s="126"/>
      <c r="CE1396" s="126"/>
    </row>
    <row r="1397" spans="1:83" ht="11.25" customHeight="1" x14ac:dyDescent="0.2">
      <c r="A1397" s="126" t="s">
        <v>6485</v>
      </c>
      <c r="B1397" s="20">
        <v>88</v>
      </c>
      <c r="C1397" s="20" t="str">
        <f>VLOOKUP(File2Modul(A1397),ModulVerantwortung,2,FALSE)</f>
        <v>winkho06</v>
      </c>
      <c r="D1397" s="20"/>
      <c r="E1397" s="109" t="s">
        <v>4545</v>
      </c>
      <c r="F1397" s="126">
        <v>1</v>
      </c>
      <c r="G1397" s="126">
        <v>0</v>
      </c>
      <c r="H1397" s="126">
        <v>0</v>
      </c>
      <c r="I1397" s="126">
        <v>1</v>
      </c>
      <c r="J1397" s="126">
        <v>0</v>
      </c>
      <c r="K1397" s="126">
        <v>1</v>
      </c>
      <c r="L1397" s="126">
        <v>0</v>
      </c>
      <c r="M1397" s="143"/>
      <c r="N1397" s="126">
        <v>1</v>
      </c>
      <c r="O1397" s="126"/>
      <c r="Q1397" s="126">
        <v>0</v>
      </c>
      <c r="R1397" s="126"/>
      <c r="S1397" s="126"/>
      <c r="T1397" s="126"/>
      <c r="U1397" s="126">
        <v>5</v>
      </c>
      <c r="V1397" s="126" t="s">
        <v>3507</v>
      </c>
      <c r="W1397" s="126">
        <v>0</v>
      </c>
      <c r="X1397" s="126">
        <v>1</v>
      </c>
      <c r="Y1397" s="126">
        <v>9</v>
      </c>
      <c r="Z1397" s="126">
        <v>0</v>
      </c>
      <c r="AA1397" s="126">
        <v>0</v>
      </c>
      <c r="AB1397" s="126">
        <v>0</v>
      </c>
      <c r="AC1397" s="126">
        <v>0</v>
      </c>
      <c r="AD1397" s="126">
        <v>0</v>
      </c>
      <c r="AE1397" s="126">
        <v>1</v>
      </c>
      <c r="AF1397" s="126">
        <v>0.2</v>
      </c>
      <c r="AG1397" s="126">
        <v>0</v>
      </c>
      <c r="AH1397" s="126">
        <v>0</v>
      </c>
      <c r="AI1397" s="126">
        <v>1</v>
      </c>
      <c r="AJ1397" s="126"/>
      <c r="AK1397" s="126"/>
      <c r="AL1397" s="126"/>
      <c r="AM1397" s="126"/>
      <c r="AN1397" s="126"/>
      <c r="AO1397" s="126"/>
      <c r="AP1397" s="126"/>
      <c r="AQ1397" s="126"/>
      <c r="AR1397" s="126"/>
      <c r="AS1397" s="126"/>
      <c r="AT1397" s="126"/>
      <c r="AU1397" s="126"/>
      <c r="AV1397" s="126"/>
      <c r="AW1397" s="126"/>
      <c r="AX1397" s="126"/>
      <c r="AY1397" s="126"/>
      <c r="AZ1397" s="126"/>
      <c r="BA1397" s="126"/>
      <c r="BB1397" s="126"/>
      <c r="BC1397" s="126"/>
      <c r="BD1397" s="126"/>
      <c r="BE1397" s="126"/>
      <c r="BF1397" s="126"/>
      <c r="BG1397" s="126"/>
      <c r="BH1397" s="126"/>
      <c r="BI1397" s="126"/>
      <c r="BJ1397" s="126"/>
      <c r="BK1397" s="126"/>
      <c r="BL1397" s="126"/>
      <c r="BM1397" s="126"/>
      <c r="BN1397" s="126"/>
      <c r="BO1397" s="126"/>
      <c r="BP1397" s="126"/>
      <c r="BQ1397" s="126"/>
      <c r="BR1397" s="126">
        <v>68</v>
      </c>
      <c r="BS1397" s="126">
        <v>68</v>
      </c>
      <c r="BT1397" s="126">
        <v>68</v>
      </c>
      <c r="BU1397" s="126"/>
      <c r="BV1397" s="126">
        <v>1</v>
      </c>
      <c r="BW1397" s="126">
        <v>1</v>
      </c>
      <c r="BX1397" s="126">
        <v>1</v>
      </c>
      <c r="BY1397" s="126">
        <v>0</v>
      </c>
      <c r="BZ1397" s="126">
        <v>34</v>
      </c>
      <c r="CA1397" s="126">
        <v>34</v>
      </c>
      <c r="CB1397" s="126"/>
      <c r="CC1397" s="126"/>
      <c r="CD1397" s="126"/>
      <c r="CE1397" s="126"/>
    </row>
    <row r="1398" spans="1:83" ht="11.25" customHeight="1" x14ac:dyDescent="0.2">
      <c r="A1398" s="126" t="s">
        <v>6485</v>
      </c>
      <c r="B1398" s="20">
        <v>0</v>
      </c>
      <c r="C1398" s="20" t="str">
        <f>VLOOKUP(File2Modul(A1398),ModulVerantwortung,2,FALSE)</f>
        <v>winkho06</v>
      </c>
      <c r="D1398" s="20"/>
      <c r="E1398" s="109" t="s">
        <v>6485</v>
      </c>
      <c r="F1398" s="126"/>
      <c r="G1398" s="126"/>
      <c r="H1398" s="126"/>
      <c r="I1398" s="126"/>
      <c r="J1398" s="126"/>
      <c r="K1398" s="126"/>
      <c r="L1398" s="126"/>
      <c r="M1398" s="143"/>
      <c r="N1398" s="126"/>
      <c r="O1398" s="126">
        <f>IF(ISNUMBER(T1398),IF(T1398&lt;&gt;0,S1398/T1398,O$23),"")</f>
        <v>2.5</v>
      </c>
      <c r="P1398">
        <f>IF(AND(ISNUMBER(AQ1398),ISNUMBER(AR1398)),IF(OR(AQ1398&lt;&gt;0,AR1398&lt;&gt;0),(T1398+BG1398)/(AQ1398+AR1398),P$23),"")</f>
        <v>15151515.181818182</v>
      </c>
      <c r="Q1398" s="126"/>
      <c r="R1398" s="126"/>
      <c r="S1398" s="126">
        <v>5</v>
      </c>
      <c r="T1398" s="126">
        <v>2</v>
      </c>
      <c r="U1398" s="126"/>
      <c r="V1398" s="126"/>
      <c r="W1398" s="126"/>
      <c r="X1398" s="126"/>
      <c r="Y1398" s="126"/>
      <c r="Z1398" s="126"/>
      <c r="AA1398" s="126"/>
      <c r="AB1398" s="126"/>
      <c r="AC1398" s="126"/>
      <c r="AD1398" s="126"/>
      <c r="AE1398" s="126"/>
      <c r="AF1398" s="126"/>
      <c r="AG1398" s="126"/>
      <c r="AH1398" s="126"/>
      <c r="AI1398" s="126"/>
      <c r="AJ1398" s="126" t="s">
        <v>3502</v>
      </c>
      <c r="AK1398" s="126">
        <v>0</v>
      </c>
      <c r="AL1398" s="126">
        <v>0</v>
      </c>
      <c r="AM1398" s="126">
        <v>1</v>
      </c>
      <c r="AN1398" s="126">
        <v>0</v>
      </c>
      <c r="AO1398" s="126" t="s">
        <v>3503</v>
      </c>
      <c r="AP1398" s="126">
        <v>14</v>
      </c>
      <c r="AQ1398" s="126">
        <v>24</v>
      </c>
      <c r="AR1398" s="126">
        <v>42</v>
      </c>
      <c r="AS1398" s="126">
        <v>1000000000</v>
      </c>
      <c r="AT1398" s="126">
        <v>315</v>
      </c>
      <c r="AU1398" s="126">
        <v>337</v>
      </c>
      <c r="AV1398" s="126">
        <v>1141</v>
      </c>
      <c r="AW1398" s="126">
        <v>94443658.109999999</v>
      </c>
      <c r="AX1398" s="126">
        <v>1000000000</v>
      </c>
      <c r="AY1398" s="126">
        <v>1000000000</v>
      </c>
      <c r="AZ1398" s="126">
        <v>95142448620143.297</v>
      </c>
      <c r="BA1398" s="126">
        <v>0.01</v>
      </c>
      <c r="BB1398" s="126">
        <v>100</v>
      </c>
      <c r="BC1398" s="126">
        <v>688151892</v>
      </c>
      <c r="BD1398" s="126">
        <v>99</v>
      </c>
      <c r="BE1398" s="126">
        <v>10</v>
      </c>
      <c r="BF1398" s="126">
        <v>54</v>
      </c>
      <c r="BG1398" s="126">
        <v>1000000000</v>
      </c>
      <c r="BH1398" s="126">
        <v>0</v>
      </c>
      <c r="BI1398" s="126" t="s">
        <v>3504</v>
      </c>
      <c r="BJ1398" s="126">
        <v>0.21199999999999999</v>
      </c>
      <c r="BK1398" s="126">
        <v>0.22500000000000001</v>
      </c>
      <c r="BL1398" s="126">
        <v>0.224</v>
      </c>
      <c r="BM1398" s="126">
        <v>1.3859999999999999</v>
      </c>
      <c r="BN1398" s="126">
        <v>1.4830000000000001</v>
      </c>
      <c r="BO1398" s="126">
        <v>1.55</v>
      </c>
      <c r="BP1398" s="126" t="s">
        <v>3505</v>
      </c>
      <c r="BQ1398" s="126">
        <v>1.6</v>
      </c>
      <c r="BR1398" s="126"/>
      <c r="BS1398" s="126"/>
      <c r="BT1398" s="126"/>
      <c r="BU1398" s="126"/>
      <c r="BV1398" s="126"/>
      <c r="BW1398" s="126"/>
      <c r="BX1398" s="126"/>
      <c r="BY1398" s="126"/>
      <c r="BZ1398" s="126"/>
      <c r="CA1398" s="126"/>
      <c r="CB1398" s="126"/>
      <c r="CC1398" s="126"/>
      <c r="CD1398" s="126"/>
      <c r="CE1398" s="126"/>
    </row>
    <row r="1399" spans="1:83" ht="11.25" customHeight="1" x14ac:dyDescent="0.2">
      <c r="A1399" s="126" t="s">
        <v>6486</v>
      </c>
      <c r="B1399" s="20">
        <v>452</v>
      </c>
      <c r="C1399" s="20" t="str">
        <f>VLOOKUP(File2Modul(A1399),ModulVerantwortung,2,FALSE)</f>
        <v>winkho06</v>
      </c>
      <c r="D1399" s="20"/>
      <c r="E1399" s="109" t="s">
        <v>4546</v>
      </c>
      <c r="F1399" s="126">
        <v>2</v>
      </c>
      <c r="G1399" s="126">
        <v>1</v>
      </c>
      <c r="H1399" s="126">
        <v>0</v>
      </c>
      <c r="I1399" s="126">
        <v>2</v>
      </c>
      <c r="J1399" s="126">
        <v>0</v>
      </c>
      <c r="K1399" s="126">
        <v>0</v>
      </c>
      <c r="L1399" s="126">
        <v>0</v>
      </c>
      <c r="M1399" s="143"/>
      <c r="N1399" s="126">
        <v>4</v>
      </c>
      <c r="O1399" s="126"/>
      <c r="Q1399" s="126">
        <v>1</v>
      </c>
      <c r="R1399" s="126"/>
      <c r="S1399" s="126"/>
      <c r="T1399" s="126"/>
      <c r="U1399" s="126">
        <v>5</v>
      </c>
      <c r="V1399" s="126" t="s">
        <v>3513</v>
      </c>
      <c r="W1399" s="126">
        <v>0</v>
      </c>
      <c r="X1399" s="126">
        <v>2</v>
      </c>
      <c r="Y1399" s="126">
        <v>16</v>
      </c>
      <c r="Z1399" s="126">
        <v>0</v>
      </c>
      <c r="AA1399" s="126">
        <v>0</v>
      </c>
      <c r="AB1399" s="126">
        <v>0</v>
      </c>
      <c r="AC1399" s="126">
        <v>0</v>
      </c>
      <c r="AD1399" s="126">
        <v>0</v>
      </c>
      <c r="AE1399" s="126">
        <v>0</v>
      </c>
      <c r="AF1399" s="126">
        <v>0.4</v>
      </c>
      <c r="AG1399" s="126">
        <v>0</v>
      </c>
      <c r="AH1399" s="126">
        <v>0</v>
      </c>
      <c r="AI1399" s="126">
        <v>1</v>
      </c>
      <c r="AJ1399" s="126"/>
      <c r="AK1399" s="126"/>
      <c r="AL1399" s="126"/>
      <c r="AM1399" s="126"/>
      <c r="AN1399" s="126"/>
      <c r="AO1399" s="126"/>
      <c r="AP1399" s="126"/>
      <c r="AQ1399" s="126"/>
      <c r="AR1399" s="126"/>
      <c r="AS1399" s="126"/>
      <c r="AT1399" s="126"/>
      <c r="AU1399" s="126"/>
      <c r="AV1399" s="126"/>
      <c r="AW1399" s="126"/>
      <c r="AX1399" s="126"/>
      <c r="AY1399" s="126"/>
      <c r="AZ1399" s="126"/>
      <c r="BA1399" s="126"/>
      <c r="BB1399" s="126"/>
      <c r="BC1399" s="126"/>
      <c r="BD1399" s="126"/>
      <c r="BE1399" s="126"/>
      <c r="BF1399" s="126"/>
      <c r="BG1399" s="126"/>
      <c r="BH1399" s="126"/>
      <c r="BI1399" s="126"/>
      <c r="BJ1399" s="126"/>
      <c r="BK1399" s="126"/>
      <c r="BL1399" s="126"/>
      <c r="BM1399" s="126"/>
      <c r="BN1399" s="126"/>
      <c r="BO1399" s="126"/>
      <c r="BP1399" s="126"/>
      <c r="BQ1399" s="126"/>
      <c r="BR1399" s="126">
        <v>4</v>
      </c>
      <c r="BS1399" s="126">
        <v>7</v>
      </c>
      <c r="BT1399" s="126">
        <v>7</v>
      </c>
      <c r="BU1399" s="126"/>
      <c r="BV1399" s="126">
        <v>6</v>
      </c>
      <c r="BW1399" s="126">
        <v>4</v>
      </c>
      <c r="BX1399" s="126">
        <v>1</v>
      </c>
      <c r="BY1399" s="126">
        <v>0</v>
      </c>
      <c r="BZ1399" s="126">
        <v>19</v>
      </c>
      <c r="CA1399" s="126">
        <v>9</v>
      </c>
      <c r="CB1399" s="126"/>
      <c r="CC1399" s="126"/>
      <c r="CD1399" s="126"/>
      <c r="CE1399" s="126"/>
    </row>
    <row r="1400" spans="1:83" ht="11.25" customHeight="1" x14ac:dyDescent="0.2">
      <c r="A1400" s="126" t="s">
        <v>6486</v>
      </c>
      <c r="B1400" s="20">
        <v>482</v>
      </c>
      <c r="C1400" s="20" t="str">
        <f>VLOOKUP(File2Modul(A1400),ModulVerantwortung,2,FALSE)</f>
        <v>winkho06</v>
      </c>
      <c r="D1400" s="20"/>
      <c r="E1400" s="109" t="s">
        <v>6487</v>
      </c>
      <c r="F1400" s="126">
        <v>8</v>
      </c>
      <c r="G1400" s="126">
        <v>2</v>
      </c>
      <c r="H1400" s="126">
        <v>0</v>
      </c>
      <c r="I1400" s="126">
        <v>48</v>
      </c>
      <c r="J1400" s="126">
        <v>0</v>
      </c>
      <c r="K1400" s="126">
        <v>1</v>
      </c>
      <c r="L1400" s="126">
        <v>8</v>
      </c>
      <c r="M1400" s="143" t="s">
        <v>6488</v>
      </c>
      <c r="N1400" s="126">
        <v>28</v>
      </c>
      <c r="O1400" s="126"/>
      <c r="Q1400" s="126">
        <v>1</v>
      </c>
      <c r="R1400" s="126"/>
      <c r="S1400" s="126"/>
      <c r="T1400" s="126"/>
      <c r="U1400" s="126">
        <v>33</v>
      </c>
      <c r="V1400" s="126" t="s">
        <v>3810</v>
      </c>
      <c r="W1400" s="126">
        <v>12</v>
      </c>
      <c r="X1400" s="126">
        <v>20</v>
      </c>
      <c r="Y1400" s="126">
        <v>105</v>
      </c>
      <c r="Z1400" s="126">
        <v>0</v>
      </c>
      <c r="AA1400" s="126">
        <v>0</v>
      </c>
      <c r="AB1400" s="126">
        <v>0</v>
      </c>
      <c r="AC1400" s="126">
        <v>0</v>
      </c>
      <c r="AD1400" s="126">
        <v>0</v>
      </c>
      <c r="AE1400" s="126">
        <v>2</v>
      </c>
      <c r="AF1400" s="126">
        <v>1.45</v>
      </c>
      <c r="AG1400" s="126">
        <v>2</v>
      </c>
      <c r="AH1400" s="126">
        <v>0</v>
      </c>
      <c r="AI1400" s="126">
        <v>1</v>
      </c>
      <c r="AJ1400" s="126"/>
      <c r="AK1400" s="126"/>
      <c r="AL1400" s="126"/>
      <c r="AM1400" s="126"/>
      <c r="AN1400" s="126"/>
      <c r="AO1400" s="126"/>
      <c r="AP1400" s="126"/>
      <c r="AQ1400" s="126"/>
      <c r="AR1400" s="126"/>
      <c r="AS1400" s="126"/>
      <c r="AT1400" s="126"/>
      <c r="AU1400" s="126"/>
      <c r="AV1400" s="126"/>
      <c r="AW1400" s="126"/>
      <c r="AX1400" s="126"/>
      <c r="AY1400" s="126"/>
      <c r="AZ1400" s="126"/>
      <c r="BA1400" s="126"/>
      <c r="BB1400" s="126"/>
      <c r="BC1400" s="126"/>
      <c r="BD1400" s="126"/>
      <c r="BE1400" s="126"/>
      <c r="BF1400" s="126"/>
      <c r="BG1400" s="126"/>
      <c r="BH1400" s="126"/>
      <c r="BI1400" s="126"/>
      <c r="BJ1400" s="126"/>
      <c r="BK1400" s="126"/>
      <c r="BL1400" s="126"/>
      <c r="BM1400" s="126"/>
      <c r="BN1400" s="126"/>
      <c r="BO1400" s="126"/>
      <c r="BP1400" s="126"/>
      <c r="BQ1400" s="126"/>
      <c r="BR1400" s="126">
        <v>4</v>
      </c>
      <c r="BS1400" s="126">
        <v>6</v>
      </c>
      <c r="BT1400" s="126">
        <v>6</v>
      </c>
      <c r="BU1400" s="126"/>
      <c r="BV1400" s="126">
        <v>40</v>
      </c>
      <c r="BW1400" s="126">
        <v>30</v>
      </c>
      <c r="BX1400" s="126">
        <v>1</v>
      </c>
      <c r="BY1400" s="126">
        <v>0</v>
      </c>
      <c r="BZ1400" s="126">
        <v>135</v>
      </c>
      <c r="CA1400" s="126">
        <v>60</v>
      </c>
      <c r="CB1400" s="126"/>
      <c r="CC1400" s="126"/>
      <c r="CD1400" s="126"/>
      <c r="CE1400" s="126"/>
    </row>
    <row r="1401" spans="1:83" ht="11.25" customHeight="1" x14ac:dyDescent="0.2">
      <c r="A1401" s="126" t="s">
        <v>6486</v>
      </c>
      <c r="B1401" s="20">
        <v>602</v>
      </c>
      <c r="C1401" s="20" t="str">
        <f>VLOOKUP(File2Modul(A1401),ModulVerantwortung,2,FALSE)</f>
        <v>winkho06</v>
      </c>
      <c r="D1401" s="20"/>
      <c r="E1401" s="109" t="s">
        <v>6489</v>
      </c>
      <c r="F1401" s="126">
        <v>4</v>
      </c>
      <c r="G1401" s="126">
        <v>2</v>
      </c>
      <c r="H1401" s="126">
        <v>0</v>
      </c>
      <c r="I1401" s="126">
        <v>5</v>
      </c>
      <c r="J1401" s="126">
        <v>1</v>
      </c>
      <c r="K1401" s="126">
        <v>0</v>
      </c>
      <c r="L1401" s="126">
        <v>2</v>
      </c>
      <c r="M1401" s="143" t="s">
        <v>6490</v>
      </c>
      <c r="N1401" s="126">
        <v>14</v>
      </c>
      <c r="O1401" s="126"/>
      <c r="Q1401" s="126">
        <v>1</v>
      </c>
      <c r="R1401" s="126"/>
      <c r="S1401" s="126"/>
      <c r="T1401" s="126"/>
      <c r="U1401" s="126">
        <v>17</v>
      </c>
      <c r="V1401" s="126" t="s">
        <v>3767</v>
      </c>
      <c r="W1401" s="126">
        <v>4</v>
      </c>
      <c r="X1401" s="126">
        <v>8</v>
      </c>
      <c r="Y1401" s="126">
        <v>51</v>
      </c>
      <c r="Z1401" s="126">
        <v>0</v>
      </c>
      <c r="AA1401" s="126">
        <v>0</v>
      </c>
      <c r="AB1401" s="126">
        <v>0</v>
      </c>
      <c r="AC1401" s="126">
        <v>0</v>
      </c>
      <c r="AD1401" s="126">
        <v>0</v>
      </c>
      <c r="AE1401" s="126">
        <v>2</v>
      </c>
      <c r="AF1401" s="126">
        <v>0.28999999999999998</v>
      </c>
      <c r="AG1401" s="126">
        <v>1</v>
      </c>
      <c r="AH1401" s="126">
        <v>0</v>
      </c>
      <c r="AI1401" s="126">
        <v>1</v>
      </c>
      <c r="AJ1401" s="126"/>
      <c r="AK1401" s="126"/>
      <c r="AL1401" s="126"/>
      <c r="AM1401" s="126"/>
      <c r="AN1401" s="126"/>
      <c r="AO1401" s="126"/>
      <c r="AP1401" s="126"/>
      <c r="AQ1401" s="126"/>
      <c r="AR1401" s="126"/>
      <c r="AS1401" s="126"/>
      <c r="AT1401" s="126"/>
      <c r="AU1401" s="126"/>
      <c r="AV1401" s="126"/>
      <c r="AW1401" s="126"/>
      <c r="AX1401" s="126"/>
      <c r="AY1401" s="126"/>
      <c r="AZ1401" s="126"/>
      <c r="BA1401" s="126"/>
      <c r="BB1401" s="126"/>
      <c r="BC1401" s="126"/>
      <c r="BD1401" s="126"/>
      <c r="BE1401" s="126"/>
      <c r="BF1401" s="126"/>
      <c r="BG1401" s="126"/>
      <c r="BH1401" s="126"/>
      <c r="BI1401" s="126"/>
      <c r="BJ1401" s="126"/>
      <c r="BK1401" s="126"/>
      <c r="BL1401" s="126"/>
      <c r="BM1401" s="126"/>
      <c r="BN1401" s="126"/>
      <c r="BO1401" s="126"/>
      <c r="BP1401" s="126"/>
      <c r="BQ1401" s="126"/>
      <c r="BR1401" s="126">
        <v>5</v>
      </c>
      <c r="BS1401" s="126">
        <v>7</v>
      </c>
      <c r="BT1401" s="126">
        <v>8</v>
      </c>
      <c r="BU1401" s="126"/>
      <c r="BV1401" s="126">
        <v>20</v>
      </c>
      <c r="BW1401" s="126">
        <v>16</v>
      </c>
      <c r="BX1401" s="126">
        <v>1</v>
      </c>
      <c r="BY1401" s="126">
        <v>0</v>
      </c>
      <c r="BZ1401" s="126">
        <v>72</v>
      </c>
      <c r="CA1401" s="126">
        <v>42</v>
      </c>
      <c r="CB1401" s="126"/>
      <c r="CC1401" s="126"/>
      <c r="CD1401" s="126"/>
      <c r="CE1401" s="126"/>
    </row>
    <row r="1402" spans="1:83" ht="11.25" customHeight="1" x14ac:dyDescent="0.2">
      <c r="A1402" s="126" t="s">
        <v>6486</v>
      </c>
      <c r="B1402" s="20">
        <v>667</v>
      </c>
      <c r="C1402" s="20" t="str">
        <f>VLOOKUP(File2Modul(A1402),ModulVerantwortung,2,FALSE)</f>
        <v>winkho06</v>
      </c>
      <c r="D1402" s="20"/>
      <c r="E1402" s="109" t="s">
        <v>4547</v>
      </c>
      <c r="F1402" s="126">
        <v>6</v>
      </c>
      <c r="G1402" s="126">
        <v>3</v>
      </c>
      <c r="H1402" s="126">
        <v>0</v>
      </c>
      <c r="I1402" s="126">
        <v>12</v>
      </c>
      <c r="J1402" s="126">
        <v>0</v>
      </c>
      <c r="K1402" s="126">
        <v>0</v>
      </c>
      <c r="L1402" s="126">
        <v>2</v>
      </c>
      <c r="M1402" s="143" t="s">
        <v>6491</v>
      </c>
      <c r="N1402" s="126">
        <v>9</v>
      </c>
      <c r="O1402" s="126"/>
      <c r="Q1402" s="126">
        <v>2</v>
      </c>
      <c r="R1402" s="126"/>
      <c r="S1402" s="126"/>
      <c r="T1402" s="126"/>
      <c r="U1402" s="126">
        <v>11</v>
      </c>
      <c r="V1402" s="126" t="s">
        <v>4104</v>
      </c>
      <c r="W1402" s="126">
        <v>2</v>
      </c>
      <c r="X1402" s="126">
        <v>8</v>
      </c>
      <c r="Y1402" s="126">
        <v>38</v>
      </c>
      <c r="Z1402" s="126">
        <v>0</v>
      </c>
      <c r="AA1402" s="126">
        <v>0</v>
      </c>
      <c r="AB1402" s="126">
        <v>0</v>
      </c>
      <c r="AC1402" s="126">
        <v>0</v>
      </c>
      <c r="AD1402" s="126">
        <v>0</v>
      </c>
      <c r="AE1402" s="126">
        <v>1</v>
      </c>
      <c r="AF1402" s="126">
        <v>1.0900000000000001</v>
      </c>
      <c r="AG1402" s="126">
        <v>1</v>
      </c>
      <c r="AH1402" s="126">
        <v>3</v>
      </c>
      <c r="AI1402" s="126">
        <v>1</v>
      </c>
      <c r="AJ1402" s="126"/>
      <c r="AK1402" s="126"/>
      <c r="AL1402" s="126"/>
      <c r="AM1402" s="126"/>
      <c r="AN1402" s="126"/>
      <c r="AO1402" s="126"/>
      <c r="AP1402" s="126"/>
      <c r="AQ1402" s="126"/>
      <c r="AR1402" s="126"/>
      <c r="AS1402" s="126"/>
      <c r="AT1402" s="126"/>
      <c r="AU1402" s="126"/>
      <c r="AV1402" s="126"/>
      <c r="AW1402" s="126"/>
      <c r="AX1402" s="126"/>
      <c r="AY1402" s="126"/>
      <c r="AZ1402" s="126"/>
      <c r="BA1402" s="126"/>
      <c r="BB1402" s="126"/>
      <c r="BC1402" s="126"/>
      <c r="BD1402" s="126"/>
      <c r="BE1402" s="126"/>
      <c r="BF1402" s="126"/>
      <c r="BG1402" s="126"/>
      <c r="BH1402" s="126"/>
      <c r="BI1402" s="126"/>
      <c r="BJ1402" s="126"/>
      <c r="BK1402" s="126"/>
      <c r="BL1402" s="126"/>
      <c r="BM1402" s="126"/>
      <c r="BN1402" s="126"/>
      <c r="BO1402" s="126"/>
      <c r="BP1402" s="126"/>
      <c r="BQ1402" s="126"/>
      <c r="BR1402" s="126">
        <v>5</v>
      </c>
      <c r="BS1402" s="126">
        <v>9</v>
      </c>
      <c r="BT1402" s="126">
        <v>10</v>
      </c>
      <c r="BU1402" s="126"/>
      <c r="BV1402" s="126">
        <v>16</v>
      </c>
      <c r="BW1402" s="126">
        <v>10</v>
      </c>
      <c r="BX1402" s="126">
        <v>1</v>
      </c>
      <c r="BY1402" s="126">
        <v>0</v>
      </c>
      <c r="BZ1402" s="126">
        <v>65</v>
      </c>
      <c r="CA1402" s="126">
        <v>27</v>
      </c>
      <c r="CB1402" s="126"/>
      <c r="CC1402" s="126"/>
      <c r="CD1402" s="126"/>
      <c r="CE1402" s="126"/>
    </row>
    <row r="1403" spans="1:83" ht="11.25" customHeight="1" x14ac:dyDescent="0.2">
      <c r="A1403" s="126" t="s">
        <v>6486</v>
      </c>
      <c r="B1403" s="20">
        <v>718</v>
      </c>
      <c r="C1403" s="20" t="str">
        <f>VLOOKUP(File2Modul(A1403),ModulVerantwortung,2,FALSE)</f>
        <v>winkho06</v>
      </c>
      <c r="D1403" s="20"/>
      <c r="E1403" s="109" t="s">
        <v>6492</v>
      </c>
      <c r="F1403" s="126">
        <v>6</v>
      </c>
      <c r="G1403" s="126">
        <v>2</v>
      </c>
      <c r="H1403" s="126">
        <v>0</v>
      </c>
      <c r="I1403" s="126">
        <v>16</v>
      </c>
      <c r="J1403" s="126">
        <v>0</v>
      </c>
      <c r="K1403" s="126">
        <v>1</v>
      </c>
      <c r="L1403" s="126">
        <v>4</v>
      </c>
      <c r="M1403" s="143" t="s">
        <v>6493</v>
      </c>
      <c r="N1403" s="126">
        <v>19</v>
      </c>
      <c r="O1403" s="126"/>
      <c r="Q1403" s="126">
        <v>1</v>
      </c>
      <c r="R1403" s="126"/>
      <c r="S1403" s="126"/>
      <c r="T1403" s="126"/>
      <c r="U1403" s="126">
        <v>24</v>
      </c>
      <c r="V1403" s="126" t="s">
        <v>3790</v>
      </c>
      <c r="W1403" s="126">
        <v>7</v>
      </c>
      <c r="X1403" s="126">
        <v>13</v>
      </c>
      <c r="Y1403" s="126">
        <v>77</v>
      </c>
      <c r="Z1403" s="126">
        <v>0</v>
      </c>
      <c r="AA1403" s="126">
        <v>0</v>
      </c>
      <c r="AB1403" s="126">
        <v>0</v>
      </c>
      <c r="AC1403" s="126">
        <v>0</v>
      </c>
      <c r="AD1403" s="126">
        <v>0</v>
      </c>
      <c r="AE1403" s="126">
        <v>2</v>
      </c>
      <c r="AF1403" s="126">
        <v>0.67</v>
      </c>
      <c r="AG1403" s="126">
        <v>1</v>
      </c>
      <c r="AH1403" s="126">
        <v>0</v>
      </c>
      <c r="AI1403" s="126">
        <v>1</v>
      </c>
      <c r="AJ1403" s="126"/>
      <c r="AK1403" s="126"/>
      <c r="AL1403" s="126"/>
      <c r="AM1403" s="126"/>
      <c r="AN1403" s="126"/>
      <c r="AO1403" s="126"/>
      <c r="AP1403" s="126"/>
      <c r="AQ1403" s="126"/>
      <c r="AR1403" s="126"/>
      <c r="AS1403" s="126"/>
      <c r="AT1403" s="126"/>
      <c r="AU1403" s="126"/>
      <c r="AV1403" s="126"/>
      <c r="AW1403" s="126"/>
      <c r="AX1403" s="126"/>
      <c r="AY1403" s="126"/>
      <c r="AZ1403" s="126"/>
      <c r="BA1403" s="126"/>
      <c r="BB1403" s="126"/>
      <c r="BC1403" s="126"/>
      <c r="BD1403" s="126"/>
      <c r="BE1403" s="126"/>
      <c r="BF1403" s="126"/>
      <c r="BG1403" s="126"/>
      <c r="BH1403" s="126"/>
      <c r="BI1403" s="126"/>
      <c r="BJ1403" s="126"/>
      <c r="BK1403" s="126"/>
      <c r="BL1403" s="126"/>
      <c r="BM1403" s="126"/>
      <c r="BN1403" s="126"/>
      <c r="BO1403" s="126"/>
      <c r="BP1403" s="126"/>
      <c r="BQ1403" s="126"/>
      <c r="BR1403" s="126">
        <v>4</v>
      </c>
      <c r="BS1403" s="126">
        <v>6</v>
      </c>
      <c r="BT1403" s="126">
        <v>7</v>
      </c>
      <c r="BU1403" s="126"/>
      <c r="BV1403" s="126">
        <v>29</v>
      </c>
      <c r="BW1403" s="126">
        <v>21</v>
      </c>
      <c r="BX1403" s="126">
        <v>1</v>
      </c>
      <c r="BY1403" s="126">
        <v>0</v>
      </c>
      <c r="BZ1403" s="126">
        <v>96</v>
      </c>
      <c r="CA1403" s="126">
        <v>43</v>
      </c>
      <c r="CB1403" s="126"/>
      <c r="CC1403" s="126"/>
      <c r="CD1403" s="126"/>
      <c r="CE1403" s="126"/>
    </row>
    <row r="1404" spans="1:83" ht="11.25" customHeight="1" x14ac:dyDescent="0.2">
      <c r="A1404" s="126" t="s">
        <v>6486</v>
      </c>
      <c r="B1404" s="20">
        <v>806</v>
      </c>
      <c r="C1404" s="20" t="str">
        <f>VLOOKUP(File2Modul(A1404),ModulVerantwortung,2,FALSE)</f>
        <v>winkho06</v>
      </c>
      <c r="D1404" s="20"/>
      <c r="E1404" s="109" t="s">
        <v>6494</v>
      </c>
      <c r="F1404" s="126">
        <v>3</v>
      </c>
      <c r="G1404" s="126">
        <v>1</v>
      </c>
      <c r="H1404" s="126">
        <v>0</v>
      </c>
      <c r="I1404" s="126">
        <v>4</v>
      </c>
      <c r="J1404" s="126">
        <v>0</v>
      </c>
      <c r="K1404" s="126">
        <v>0</v>
      </c>
      <c r="L1404" s="126">
        <v>4</v>
      </c>
      <c r="M1404" s="143" t="s">
        <v>6495</v>
      </c>
      <c r="N1404" s="126">
        <v>15</v>
      </c>
      <c r="O1404" s="126"/>
      <c r="Q1404" s="126">
        <v>1</v>
      </c>
      <c r="R1404" s="126"/>
      <c r="S1404" s="126"/>
      <c r="T1404" s="126"/>
      <c r="U1404" s="126">
        <v>18</v>
      </c>
      <c r="V1404" s="126" t="s">
        <v>3516</v>
      </c>
      <c r="W1404" s="126">
        <v>7</v>
      </c>
      <c r="X1404" s="126">
        <v>10</v>
      </c>
      <c r="Y1404" s="126">
        <v>51</v>
      </c>
      <c r="Z1404" s="126">
        <v>0</v>
      </c>
      <c r="AA1404" s="126">
        <v>0</v>
      </c>
      <c r="AB1404" s="126">
        <v>0</v>
      </c>
      <c r="AC1404" s="126">
        <v>0</v>
      </c>
      <c r="AD1404" s="126">
        <v>0</v>
      </c>
      <c r="AE1404" s="126">
        <v>1</v>
      </c>
      <c r="AF1404" s="126">
        <v>0.22</v>
      </c>
      <c r="AG1404" s="126">
        <v>1</v>
      </c>
      <c r="AH1404" s="126">
        <v>0</v>
      </c>
      <c r="AI1404" s="126">
        <v>1</v>
      </c>
      <c r="AJ1404" s="126"/>
      <c r="AK1404" s="126"/>
      <c r="AL1404" s="126"/>
      <c r="AM1404" s="126"/>
      <c r="AN1404" s="126"/>
      <c r="AO1404" s="126"/>
      <c r="AP1404" s="126"/>
      <c r="AQ1404" s="126"/>
      <c r="AR1404" s="126"/>
      <c r="AS1404" s="126"/>
      <c r="AT1404" s="126"/>
      <c r="AU1404" s="126"/>
      <c r="AV1404" s="126"/>
      <c r="AW1404" s="126"/>
      <c r="AX1404" s="126"/>
      <c r="AY1404" s="126"/>
      <c r="AZ1404" s="126"/>
      <c r="BA1404" s="126"/>
      <c r="BB1404" s="126"/>
      <c r="BC1404" s="126"/>
      <c r="BD1404" s="126"/>
      <c r="BE1404" s="126"/>
      <c r="BF1404" s="126"/>
      <c r="BG1404" s="126"/>
      <c r="BH1404" s="126"/>
      <c r="BI1404" s="126"/>
      <c r="BJ1404" s="126"/>
      <c r="BK1404" s="126"/>
      <c r="BL1404" s="126"/>
      <c r="BM1404" s="126"/>
      <c r="BN1404" s="126"/>
      <c r="BO1404" s="126"/>
      <c r="BP1404" s="126"/>
      <c r="BQ1404" s="126"/>
      <c r="BR1404" s="126">
        <v>5</v>
      </c>
      <c r="BS1404" s="126">
        <v>7</v>
      </c>
      <c r="BT1404" s="126">
        <v>7</v>
      </c>
      <c r="BU1404" s="126"/>
      <c r="BV1404" s="126">
        <v>20</v>
      </c>
      <c r="BW1404" s="126">
        <v>16</v>
      </c>
      <c r="BX1404" s="126">
        <v>1</v>
      </c>
      <c r="BY1404" s="126">
        <v>0</v>
      </c>
      <c r="BZ1404" s="126">
        <v>78</v>
      </c>
      <c r="CA1404" s="126">
        <v>37</v>
      </c>
      <c r="CB1404" s="126"/>
      <c r="CC1404" s="126"/>
      <c r="CD1404" s="126"/>
      <c r="CE1404" s="126"/>
    </row>
    <row r="1405" spans="1:83" ht="11.25" customHeight="1" x14ac:dyDescent="0.2">
      <c r="A1405" s="126" t="s">
        <v>6486</v>
      </c>
      <c r="B1405" s="20">
        <v>868</v>
      </c>
      <c r="C1405" s="20" t="str">
        <f>VLOOKUP(File2Modul(A1405),ModulVerantwortung,2,FALSE)</f>
        <v>winkho06</v>
      </c>
      <c r="D1405" s="20"/>
      <c r="E1405" s="109" t="s">
        <v>4548</v>
      </c>
      <c r="F1405" s="126">
        <v>3</v>
      </c>
      <c r="G1405" s="126">
        <v>1</v>
      </c>
      <c r="H1405" s="126">
        <v>0</v>
      </c>
      <c r="I1405" s="126">
        <v>4</v>
      </c>
      <c r="J1405" s="126">
        <v>0</v>
      </c>
      <c r="K1405" s="126">
        <v>0</v>
      </c>
      <c r="L1405" s="126">
        <v>7</v>
      </c>
      <c r="M1405" s="143" t="s">
        <v>6496</v>
      </c>
      <c r="N1405" s="126">
        <v>14</v>
      </c>
      <c r="O1405" s="126"/>
      <c r="Q1405" s="126">
        <v>1</v>
      </c>
      <c r="R1405" s="126"/>
      <c r="S1405" s="126"/>
      <c r="T1405" s="126"/>
      <c r="U1405" s="126">
        <v>15</v>
      </c>
      <c r="V1405" s="126" t="s">
        <v>3904</v>
      </c>
      <c r="W1405" s="126">
        <v>10</v>
      </c>
      <c r="X1405" s="126">
        <v>13</v>
      </c>
      <c r="Y1405" s="126">
        <v>46</v>
      </c>
      <c r="Z1405" s="126">
        <v>0</v>
      </c>
      <c r="AA1405" s="126">
        <v>0</v>
      </c>
      <c r="AB1405" s="126">
        <v>0</v>
      </c>
      <c r="AC1405" s="126">
        <v>0</v>
      </c>
      <c r="AD1405" s="126">
        <v>0</v>
      </c>
      <c r="AE1405" s="126">
        <v>1</v>
      </c>
      <c r="AF1405" s="126">
        <v>0.27</v>
      </c>
      <c r="AG1405" s="126">
        <v>1</v>
      </c>
      <c r="AH1405" s="126">
        <v>1</v>
      </c>
      <c r="AI1405" s="126">
        <v>1</v>
      </c>
      <c r="AJ1405" s="126"/>
      <c r="AK1405" s="126"/>
      <c r="AL1405" s="126"/>
      <c r="AM1405" s="126"/>
      <c r="AN1405" s="126"/>
      <c r="AO1405" s="126"/>
      <c r="AP1405" s="126"/>
      <c r="AQ1405" s="126"/>
      <c r="AR1405" s="126"/>
      <c r="AS1405" s="126"/>
      <c r="AT1405" s="126"/>
      <c r="AU1405" s="126"/>
      <c r="AV1405" s="126"/>
      <c r="AW1405" s="126"/>
      <c r="AX1405" s="126"/>
      <c r="AY1405" s="126"/>
      <c r="AZ1405" s="126"/>
      <c r="BA1405" s="126"/>
      <c r="BB1405" s="126"/>
      <c r="BC1405" s="126"/>
      <c r="BD1405" s="126"/>
      <c r="BE1405" s="126"/>
      <c r="BF1405" s="126"/>
      <c r="BG1405" s="126"/>
      <c r="BH1405" s="126"/>
      <c r="BI1405" s="126"/>
      <c r="BJ1405" s="126"/>
      <c r="BK1405" s="126"/>
      <c r="BL1405" s="126"/>
      <c r="BM1405" s="126"/>
      <c r="BN1405" s="126"/>
      <c r="BO1405" s="126"/>
      <c r="BP1405" s="126"/>
      <c r="BQ1405" s="126"/>
      <c r="BR1405" s="126">
        <v>5</v>
      </c>
      <c r="BS1405" s="126">
        <v>6</v>
      </c>
      <c r="BT1405" s="126">
        <v>6</v>
      </c>
      <c r="BU1405" s="126"/>
      <c r="BV1405" s="126">
        <v>17</v>
      </c>
      <c r="BW1405" s="126">
        <v>15</v>
      </c>
      <c r="BX1405" s="126">
        <v>1</v>
      </c>
      <c r="BY1405" s="126">
        <v>0</v>
      </c>
      <c r="BZ1405" s="126">
        <v>64</v>
      </c>
      <c r="CA1405" s="126">
        <v>32</v>
      </c>
      <c r="CB1405" s="126"/>
      <c r="CC1405" s="126"/>
      <c r="CD1405" s="126"/>
      <c r="CE1405" s="126"/>
    </row>
    <row r="1406" spans="1:83" ht="11.25" customHeight="1" x14ac:dyDescent="0.2">
      <c r="A1406" s="126" t="s">
        <v>6486</v>
      </c>
      <c r="B1406" s="20">
        <v>933</v>
      </c>
      <c r="C1406" s="20" t="str">
        <f>VLOOKUP(File2Modul(A1406),ModulVerantwortung,2,FALSE)</f>
        <v>winkho06</v>
      </c>
      <c r="D1406" s="20"/>
      <c r="E1406" s="109" t="s">
        <v>4549</v>
      </c>
      <c r="F1406" s="126">
        <v>6</v>
      </c>
      <c r="G1406" s="126">
        <v>1</v>
      </c>
      <c r="H1406" s="126">
        <v>0</v>
      </c>
      <c r="I1406" s="126">
        <v>16</v>
      </c>
      <c r="J1406" s="126">
        <v>0</v>
      </c>
      <c r="K1406" s="126">
        <v>1</v>
      </c>
      <c r="L1406" s="126">
        <v>7</v>
      </c>
      <c r="M1406" s="143" t="s">
        <v>6497</v>
      </c>
      <c r="N1406" s="126">
        <v>25</v>
      </c>
      <c r="O1406" s="126"/>
      <c r="Q1406" s="126">
        <v>1</v>
      </c>
      <c r="R1406" s="126"/>
      <c r="S1406" s="126"/>
      <c r="T1406" s="126"/>
      <c r="U1406" s="126">
        <v>29</v>
      </c>
      <c r="V1406" s="126" t="s">
        <v>3850</v>
      </c>
      <c r="W1406" s="126">
        <v>10</v>
      </c>
      <c r="X1406" s="126">
        <v>16</v>
      </c>
      <c r="Y1406" s="126">
        <v>63</v>
      </c>
      <c r="Z1406" s="126">
        <v>0</v>
      </c>
      <c r="AA1406" s="126">
        <v>0</v>
      </c>
      <c r="AB1406" s="126">
        <v>0</v>
      </c>
      <c r="AC1406" s="126">
        <v>0</v>
      </c>
      <c r="AD1406" s="126">
        <v>0</v>
      </c>
      <c r="AE1406" s="126">
        <v>0</v>
      </c>
      <c r="AF1406" s="126">
        <v>0.55000000000000004</v>
      </c>
      <c r="AG1406" s="126">
        <v>1</v>
      </c>
      <c r="AH1406" s="126">
        <v>2</v>
      </c>
      <c r="AI1406" s="126">
        <v>1</v>
      </c>
      <c r="AJ1406" s="126"/>
      <c r="AK1406" s="126"/>
      <c r="AL1406" s="126"/>
      <c r="AM1406" s="126"/>
      <c r="AN1406" s="126"/>
      <c r="AO1406" s="126"/>
      <c r="AP1406" s="126"/>
      <c r="AQ1406" s="126"/>
      <c r="AR1406" s="126"/>
      <c r="AS1406" s="126"/>
      <c r="AT1406" s="126"/>
      <c r="AU1406" s="126"/>
      <c r="AV1406" s="126"/>
      <c r="AW1406" s="126"/>
      <c r="AX1406" s="126"/>
      <c r="AY1406" s="126"/>
      <c r="AZ1406" s="126"/>
      <c r="BA1406" s="126"/>
      <c r="BB1406" s="126"/>
      <c r="BC1406" s="126"/>
      <c r="BD1406" s="126"/>
      <c r="BE1406" s="126"/>
      <c r="BF1406" s="126"/>
      <c r="BG1406" s="126"/>
      <c r="BH1406" s="126"/>
      <c r="BI1406" s="126"/>
      <c r="BJ1406" s="126"/>
      <c r="BK1406" s="126"/>
      <c r="BL1406" s="126"/>
      <c r="BM1406" s="126"/>
      <c r="BN1406" s="126"/>
      <c r="BO1406" s="126"/>
      <c r="BP1406" s="126"/>
      <c r="BQ1406" s="126"/>
      <c r="BR1406" s="126">
        <v>4</v>
      </c>
      <c r="BS1406" s="126">
        <v>6</v>
      </c>
      <c r="BT1406" s="126">
        <v>6</v>
      </c>
      <c r="BU1406" s="126"/>
      <c r="BV1406" s="126">
        <v>36</v>
      </c>
      <c r="BW1406" s="126">
        <v>25</v>
      </c>
      <c r="BX1406" s="126">
        <v>1</v>
      </c>
      <c r="BY1406" s="126">
        <v>8</v>
      </c>
      <c r="BZ1406" s="126">
        <v>121</v>
      </c>
      <c r="CA1406" s="126">
        <v>50</v>
      </c>
      <c r="CB1406" s="126"/>
      <c r="CC1406" s="126"/>
      <c r="CD1406" s="126"/>
      <c r="CE1406" s="126"/>
    </row>
    <row r="1407" spans="1:83" ht="11.25" customHeight="1" x14ac:dyDescent="0.2">
      <c r="A1407" s="126" t="s">
        <v>6486</v>
      </c>
      <c r="B1407" s="20">
        <v>1008</v>
      </c>
      <c r="C1407" s="20" t="str">
        <f>VLOOKUP(File2Modul(A1407),ModulVerantwortung,2,FALSE)</f>
        <v>winkho06</v>
      </c>
      <c r="D1407" s="20"/>
      <c r="E1407" s="109" t="s">
        <v>4550</v>
      </c>
      <c r="F1407" s="126">
        <v>3</v>
      </c>
      <c r="G1407" s="126">
        <v>1</v>
      </c>
      <c r="H1407" s="126">
        <v>0</v>
      </c>
      <c r="I1407" s="126">
        <v>4</v>
      </c>
      <c r="J1407" s="126">
        <v>0</v>
      </c>
      <c r="K1407" s="126">
        <v>1</v>
      </c>
      <c r="L1407" s="126">
        <v>7</v>
      </c>
      <c r="M1407" s="143" t="s">
        <v>6498</v>
      </c>
      <c r="N1407" s="126">
        <v>13</v>
      </c>
      <c r="O1407" s="126"/>
      <c r="Q1407" s="126">
        <v>1</v>
      </c>
      <c r="R1407" s="126"/>
      <c r="S1407" s="126"/>
      <c r="T1407" s="126"/>
      <c r="U1407" s="126">
        <v>15</v>
      </c>
      <c r="V1407" s="126" t="s">
        <v>3516</v>
      </c>
      <c r="W1407" s="126">
        <v>10</v>
      </c>
      <c r="X1407" s="126">
        <v>13</v>
      </c>
      <c r="Y1407" s="126">
        <v>50</v>
      </c>
      <c r="Z1407" s="126">
        <v>0</v>
      </c>
      <c r="AA1407" s="126">
        <v>0</v>
      </c>
      <c r="AB1407" s="126">
        <v>0</v>
      </c>
      <c r="AC1407" s="126">
        <v>0</v>
      </c>
      <c r="AD1407" s="126">
        <v>0</v>
      </c>
      <c r="AE1407" s="126">
        <v>1</v>
      </c>
      <c r="AF1407" s="126">
        <v>0.27</v>
      </c>
      <c r="AG1407" s="126">
        <v>1</v>
      </c>
      <c r="AH1407" s="126">
        <v>0</v>
      </c>
      <c r="AI1407" s="126">
        <v>1</v>
      </c>
      <c r="AJ1407" s="126"/>
      <c r="AK1407" s="126"/>
      <c r="AL1407" s="126"/>
      <c r="AM1407" s="126"/>
      <c r="AN1407" s="126"/>
      <c r="AO1407" s="126"/>
      <c r="AP1407" s="126"/>
      <c r="AQ1407" s="126"/>
      <c r="AR1407" s="126"/>
      <c r="AS1407" s="126"/>
      <c r="AT1407" s="126"/>
      <c r="AU1407" s="126"/>
      <c r="AV1407" s="126"/>
      <c r="AW1407" s="126"/>
      <c r="AX1407" s="126"/>
      <c r="AY1407" s="126"/>
      <c r="AZ1407" s="126"/>
      <c r="BA1407" s="126"/>
      <c r="BB1407" s="126"/>
      <c r="BC1407" s="126"/>
      <c r="BD1407" s="126"/>
      <c r="BE1407" s="126"/>
      <c r="BF1407" s="126"/>
      <c r="BG1407" s="126"/>
      <c r="BH1407" s="126"/>
      <c r="BI1407" s="126"/>
      <c r="BJ1407" s="126"/>
      <c r="BK1407" s="126"/>
      <c r="BL1407" s="126"/>
      <c r="BM1407" s="126"/>
      <c r="BN1407" s="126"/>
      <c r="BO1407" s="126"/>
      <c r="BP1407" s="126"/>
      <c r="BQ1407" s="126"/>
      <c r="BR1407" s="126">
        <v>5</v>
      </c>
      <c r="BS1407" s="126">
        <v>7</v>
      </c>
      <c r="BT1407" s="126">
        <v>7</v>
      </c>
      <c r="BU1407" s="126"/>
      <c r="BV1407" s="126">
        <v>17</v>
      </c>
      <c r="BW1407" s="126">
        <v>14</v>
      </c>
      <c r="BX1407" s="126">
        <v>1</v>
      </c>
      <c r="BY1407" s="126">
        <v>0</v>
      </c>
      <c r="BZ1407" s="126">
        <v>73</v>
      </c>
      <c r="CA1407" s="126">
        <v>28</v>
      </c>
      <c r="CB1407" s="126"/>
      <c r="CC1407" s="126"/>
      <c r="CD1407" s="126"/>
      <c r="CE1407" s="126"/>
    </row>
    <row r="1408" spans="1:83" ht="11.25" customHeight="1" x14ac:dyDescent="0.2">
      <c r="A1408" s="126" t="s">
        <v>6486</v>
      </c>
      <c r="B1408" s="20">
        <v>1078</v>
      </c>
      <c r="C1408" s="20" t="str">
        <f>VLOOKUP(File2Modul(A1408),ModulVerantwortung,2,FALSE)</f>
        <v>winkho06</v>
      </c>
      <c r="D1408" s="20"/>
      <c r="E1408" s="109" t="s">
        <v>4551</v>
      </c>
      <c r="F1408" s="126">
        <v>3</v>
      </c>
      <c r="G1408" s="126">
        <v>1</v>
      </c>
      <c r="H1408" s="126">
        <v>0</v>
      </c>
      <c r="I1408" s="126">
        <v>4</v>
      </c>
      <c r="J1408" s="126">
        <v>0</v>
      </c>
      <c r="K1408" s="126">
        <v>0</v>
      </c>
      <c r="L1408" s="126">
        <v>10</v>
      </c>
      <c r="M1408" s="143" t="s">
        <v>6499</v>
      </c>
      <c r="N1408" s="126">
        <v>16</v>
      </c>
      <c r="O1408" s="126"/>
      <c r="Q1408" s="126">
        <v>1</v>
      </c>
      <c r="R1408" s="126"/>
      <c r="S1408" s="126"/>
      <c r="T1408" s="126"/>
      <c r="U1408" s="126">
        <v>17</v>
      </c>
      <c r="V1408" s="126" t="s">
        <v>3516</v>
      </c>
      <c r="W1408" s="126">
        <v>12</v>
      </c>
      <c r="X1408" s="126">
        <v>15</v>
      </c>
      <c r="Y1408" s="126">
        <v>59</v>
      </c>
      <c r="Z1408" s="126">
        <v>0</v>
      </c>
      <c r="AA1408" s="126">
        <v>0</v>
      </c>
      <c r="AB1408" s="126">
        <v>0</v>
      </c>
      <c r="AC1408" s="126">
        <v>0</v>
      </c>
      <c r="AD1408" s="126">
        <v>0</v>
      </c>
      <c r="AE1408" s="126">
        <v>2</v>
      </c>
      <c r="AF1408" s="126">
        <v>0.24</v>
      </c>
      <c r="AG1408" s="126">
        <v>1</v>
      </c>
      <c r="AH1408" s="126">
        <v>0</v>
      </c>
      <c r="AI1408" s="126">
        <v>1</v>
      </c>
      <c r="AJ1408" s="126"/>
      <c r="AK1408" s="126"/>
      <c r="AL1408" s="126"/>
      <c r="AM1408" s="126"/>
      <c r="AN1408" s="126"/>
      <c r="AO1408" s="126"/>
      <c r="AP1408" s="126"/>
      <c r="AQ1408" s="126"/>
      <c r="AR1408" s="126"/>
      <c r="AS1408" s="126"/>
      <c r="AT1408" s="126"/>
      <c r="AU1408" s="126"/>
      <c r="AV1408" s="126"/>
      <c r="AW1408" s="126"/>
      <c r="AX1408" s="126"/>
      <c r="AY1408" s="126"/>
      <c r="AZ1408" s="126"/>
      <c r="BA1408" s="126"/>
      <c r="BB1408" s="126"/>
      <c r="BC1408" s="126"/>
      <c r="BD1408" s="126"/>
      <c r="BE1408" s="126"/>
      <c r="BF1408" s="126"/>
      <c r="BG1408" s="126"/>
      <c r="BH1408" s="126"/>
      <c r="BI1408" s="126"/>
      <c r="BJ1408" s="126"/>
      <c r="BK1408" s="126"/>
      <c r="BL1408" s="126"/>
      <c r="BM1408" s="126"/>
      <c r="BN1408" s="126"/>
      <c r="BO1408" s="126"/>
      <c r="BP1408" s="126"/>
      <c r="BQ1408" s="126"/>
      <c r="BR1408" s="126">
        <v>5</v>
      </c>
      <c r="BS1408" s="126">
        <v>6</v>
      </c>
      <c r="BT1408" s="126">
        <v>6</v>
      </c>
      <c r="BU1408" s="126"/>
      <c r="BV1408" s="126">
        <v>20</v>
      </c>
      <c r="BW1408" s="126">
        <v>18</v>
      </c>
      <c r="BX1408" s="126">
        <v>1</v>
      </c>
      <c r="BY1408" s="126">
        <v>0</v>
      </c>
      <c r="BZ1408" s="126">
        <v>73</v>
      </c>
      <c r="CA1408" s="126">
        <v>36</v>
      </c>
      <c r="CB1408" s="126"/>
      <c r="CC1408" s="126"/>
      <c r="CD1408" s="126"/>
      <c r="CE1408" s="126"/>
    </row>
    <row r="1409" spans="1:83" ht="11.25" customHeight="1" x14ac:dyDescent="0.2">
      <c r="A1409" s="126" t="s">
        <v>6486</v>
      </c>
      <c r="B1409" s="20">
        <v>1152</v>
      </c>
      <c r="C1409" s="20" t="str">
        <f>VLOOKUP(File2Modul(A1409),ModulVerantwortung,2,FALSE)</f>
        <v>winkho06</v>
      </c>
      <c r="D1409" s="20"/>
      <c r="E1409" s="109" t="s">
        <v>4552</v>
      </c>
      <c r="F1409" s="126">
        <v>1</v>
      </c>
      <c r="G1409" s="126">
        <v>0</v>
      </c>
      <c r="H1409" s="126">
        <v>0</v>
      </c>
      <c r="I1409" s="126">
        <v>1</v>
      </c>
      <c r="J1409" s="126">
        <v>0</v>
      </c>
      <c r="K1409" s="126">
        <v>0</v>
      </c>
      <c r="L1409" s="126">
        <v>7</v>
      </c>
      <c r="M1409" s="143" t="s">
        <v>6500</v>
      </c>
      <c r="N1409" s="126">
        <v>12</v>
      </c>
      <c r="O1409" s="126"/>
      <c r="Q1409" s="126">
        <v>1</v>
      </c>
      <c r="R1409" s="126"/>
      <c r="S1409" s="126"/>
      <c r="T1409" s="126"/>
      <c r="U1409" s="126">
        <v>12</v>
      </c>
      <c r="V1409" s="126" t="s">
        <v>3507</v>
      </c>
      <c r="W1409" s="126">
        <v>10</v>
      </c>
      <c r="X1409" s="126">
        <v>11</v>
      </c>
      <c r="Y1409" s="126">
        <v>40</v>
      </c>
      <c r="Z1409" s="126">
        <v>0</v>
      </c>
      <c r="AA1409" s="126">
        <v>0</v>
      </c>
      <c r="AB1409" s="126">
        <v>0</v>
      </c>
      <c r="AC1409" s="126">
        <v>0</v>
      </c>
      <c r="AD1409" s="126">
        <v>0</v>
      </c>
      <c r="AE1409" s="126">
        <v>0</v>
      </c>
      <c r="AF1409" s="126">
        <v>0.08</v>
      </c>
      <c r="AG1409" s="126">
        <v>0</v>
      </c>
      <c r="AH1409" s="126">
        <v>0</v>
      </c>
      <c r="AI1409" s="126">
        <v>1</v>
      </c>
      <c r="AJ1409" s="126"/>
      <c r="AK1409" s="126"/>
      <c r="AL1409" s="126"/>
      <c r="AM1409" s="126"/>
      <c r="AN1409" s="126"/>
      <c r="AO1409" s="126"/>
      <c r="AP1409" s="126"/>
      <c r="AQ1409" s="126"/>
      <c r="AR1409" s="126"/>
      <c r="AS1409" s="126"/>
      <c r="AT1409" s="126"/>
      <c r="AU1409" s="126"/>
      <c r="AV1409" s="126"/>
      <c r="AW1409" s="126"/>
      <c r="AX1409" s="126"/>
      <c r="AY1409" s="126"/>
      <c r="AZ1409" s="126"/>
      <c r="BA1409" s="126"/>
      <c r="BB1409" s="126"/>
      <c r="BC1409" s="126"/>
      <c r="BD1409" s="126"/>
      <c r="BE1409" s="126"/>
      <c r="BF1409" s="126"/>
      <c r="BG1409" s="126"/>
      <c r="BH1409" s="126"/>
      <c r="BI1409" s="126"/>
      <c r="BJ1409" s="126"/>
      <c r="BK1409" s="126"/>
      <c r="BL1409" s="126"/>
      <c r="BM1409" s="126"/>
      <c r="BN1409" s="126"/>
      <c r="BO1409" s="126"/>
      <c r="BP1409" s="126"/>
      <c r="BQ1409" s="126"/>
      <c r="BR1409" s="126">
        <v>6</v>
      </c>
      <c r="BS1409" s="126">
        <v>6</v>
      </c>
      <c r="BT1409" s="126">
        <v>6</v>
      </c>
      <c r="BU1409" s="126"/>
      <c r="BV1409" s="126">
        <v>12</v>
      </c>
      <c r="BW1409" s="126">
        <v>12</v>
      </c>
      <c r="BX1409" s="126">
        <v>1</v>
      </c>
      <c r="BY1409" s="126">
        <v>0</v>
      </c>
      <c r="BZ1409" s="126">
        <v>51</v>
      </c>
      <c r="CA1409" s="126">
        <v>21</v>
      </c>
      <c r="CB1409" s="126"/>
      <c r="CC1409" s="126"/>
      <c r="CD1409" s="126"/>
      <c r="CE1409" s="126"/>
    </row>
    <row r="1410" spans="1:83" ht="11.25" customHeight="1" x14ac:dyDescent="0.2">
      <c r="A1410" s="126" t="s">
        <v>6486</v>
      </c>
      <c r="B1410" s="20">
        <v>1206</v>
      </c>
      <c r="C1410" s="20" t="str">
        <f>VLOOKUP(File2Modul(A1410),ModulVerantwortung,2,FALSE)</f>
        <v>winkho06</v>
      </c>
      <c r="D1410" s="20"/>
      <c r="E1410" s="109" t="s">
        <v>4553</v>
      </c>
      <c r="F1410" s="126">
        <v>7</v>
      </c>
      <c r="G1410" s="126">
        <v>1</v>
      </c>
      <c r="H1410" s="126">
        <v>0</v>
      </c>
      <c r="I1410" s="126">
        <v>7</v>
      </c>
      <c r="J1410" s="126">
        <v>0</v>
      </c>
      <c r="K1410" s="126">
        <v>0</v>
      </c>
      <c r="L1410" s="126">
        <v>9</v>
      </c>
      <c r="M1410" s="143" t="s">
        <v>6501</v>
      </c>
      <c r="N1410" s="126">
        <v>25</v>
      </c>
      <c r="O1410" s="126"/>
      <c r="Q1410" s="126">
        <v>0</v>
      </c>
      <c r="R1410" s="126"/>
      <c r="S1410" s="126"/>
      <c r="T1410" s="126"/>
      <c r="U1410" s="126">
        <v>32</v>
      </c>
      <c r="V1410" s="126" t="s">
        <v>3650</v>
      </c>
      <c r="W1410" s="126">
        <v>16</v>
      </c>
      <c r="X1410" s="126">
        <v>23</v>
      </c>
      <c r="Y1410" s="126">
        <v>68</v>
      </c>
      <c r="Z1410" s="126">
        <v>0</v>
      </c>
      <c r="AA1410" s="126">
        <v>0</v>
      </c>
      <c r="AB1410" s="126">
        <v>0</v>
      </c>
      <c r="AC1410" s="126">
        <v>0</v>
      </c>
      <c r="AD1410" s="126">
        <v>0</v>
      </c>
      <c r="AE1410" s="126">
        <v>0</v>
      </c>
      <c r="AF1410" s="126">
        <v>0.22</v>
      </c>
      <c r="AG1410" s="126">
        <v>1</v>
      </c>
      <c r="AH1410" s="126">
        <v>0</v>
      </c>
      <c r="AI1410" s="126">
        <v>1</v>
      </c>
      <c r="AJ1410" s="126"/>
      <c r="AK1410" s="126"/>
      <c r="AL1410" s="126"/>
      <c r="AM1410" s="126"/>
      <c r="AN1410" s="126"/>
      <c r="AO1410" s="126"/>
      <c r="AP1410" s="126"/>
      <c r="AQ1410" s="126"/>
      <c r="AR1410" s="126"/>
      <c r="AS1410" s="126"/>
      <c r="AT1410" s="126"/>
      <c r="AU1410" s="126"/>
      <c r="AV1410" s="126"/>
      <c r="AW1410" s="126"/>
      <c r="AX1410" s="126"/>
      <c r="AY1410" s="126"/>
      <c r="AZ1410" s="126"/>
      <c r="BA1410" s="126"/>
      <c r="BB1410" s="126"/>
      <c r="BC1410" s="126"/>
      <c r="BD1410" s="126"/>
      <c r="BE1410" s="126"/>
      <c r="BF1410" s="126"/>
      <c r="BG1410" s="126"/>
      <c r="BH1410" s="126"/>
      <c r="BI1410" s="126"/>
      <c r="BJ1410" s="126"/>
      <c r="BK1410" s="126"/>
      <c r="BL1410" s="126"/>
      <c r="BM1410" s="126"/>
      <c r="BN1410" s="126"/>
      <c r="BO1410" s="126"/>
      <c r="BP1410" s="126"/>
      <c r="BQ1410" s="126"/>
      <c r="BR1410" s="126">
        <v>3</v>
      </c>
      <c r="BS1410" s="126">
        <v>5</v>
      </c>
      <c r="BT1410" s="126">
        <v>5</v>
      </c>
      <c r="BU1410" s="126"/>
      <c r="BV1410" s="126">
        <v>40</v>
      </c>
      <c r="BW1410" s="126">
        <v>25</v>
      </c>
      <c r="BX1410" s="126">
        <v>1</v>
      </c>
      <c r="BY1410" s="126">
        <v>3</v>
      </c>
      <c r="BZ1410" s="126">
        <v>111</v>
      </c>
      <c r="CA1410" s="126">
        <v>33</v>
      </c>
      <c r="CB1410" s="126"/>
      <c r="CC1410" s="126"/>
      <c r="CD1410" s="126"/>
      <c r="CE1410" s="126"/>
    </row>
    <row r="1411" spans="1:83" ht="11.25" customHeight="1" x14ac:dyDescent="0.2">
      <c r="A1411" s="126" t="s">
        <v>6486</v>
      </c>
      <c r="B1411" s="20">
        <v>1287</v>
      </c>
      <c r="C1411" s="20" t="str">
        <f>VLOOKUP(File2Modul(A1411),ModulVerantwortung,2,FALSE)</f>
        <v>winkho06</v>
      </c>
      <c r="D1411" s="20"/>
      <c r="E1411" s="109" t="s">
        <v>6502</v>
      </c>
      <c r="F1411" s="126">
        <v>7</v>
      </c>
      <c r="G1411" s="126">
        <v>2</v>
      </c>
      <c r="H1411" s="126">
        <v>0</v>
      </c>
      <c r="I1411" s="126">
        <v>24</v>
      </c>
      <c r="J1411" s="126">
        <v>0</v>
      </c>
      <c r="K1411" s="126">
        <v>1</v>
      </c>
      <c r="L1411" s="126">
        <v>3</v>
      </c>
      <c r="M1411" s="143" t="s">
        <v>6503</v>
      </c>
      <c r="N1411" s="126">
        <v>17</v>
      </c>
      <c r="O1411" s="126"/>
      <c r="Q1411" s="126">
        <v>1</v>
      </c>
      <c r="R1411" s="126"/>
      <c r="S1411" s="126"/>
      <c r="T1411" s="126"/>
      <c r="U1411" s="126">
        <v>21</v>
      </c>
      <c r="V1411" s="126" t="s">
        <v>4441</v>
      </c>
      <c r="W1411" s="126">
        <v>4</v>
      </c>
      <c r="X1411" s="126">
        <v>11</v>
      </c>
      <c r="Y1411" s="126">
        <v>81</v>
      </c>
      <c r="Z1411" s="126">
        <v>0</v>
      </c>
      <c r="AA1411" s="126">
        <v>0</v>
      </c>
      <c r="AB1411" s="126">
        <v>0</v>
      </c>
      <c r="AC1411" s="126">
        <v>0</v>
      </c>
      <c r="AD1411" s="126">
        <v>0</v>
      </c>
      <c r="AE1411" s="126">
        <v>1</v>
      </c>
      <c r="AF1411" s="126">
        <v>1.1399999999999999</v>
      </c>
      <c r="AG1411" s="126">
        <v>1</v>
      </c>
      <c r="AH1411" s="126">
        <v>1</v>
      </c>
      <c r="AI1411" s="126">
        <v>1</v>
      </c>
      <c r="AJ1411" s="126"/>
      <c r="AK1411" s="126"/>
      <c r="AL1411" s="126"/>
      <c r="AM1411" s="126"/>
      <c r="AN1411" s="126"/>
      <c r="AO1411" s="126"/>
      <c r="AP1411" s="126"/>
      <c r="AQ1411" s="126"/>
      <c r="AR1411" s="126"/>
      <c r="AS1411" s="126"/>
      <c r="AT1411" s="126"/>
      <c r="AU1411" s="126"/>
      <c r="AV1411" s="126"/>
      <c r="AW1411" s="126"/>
      <c r="AX1411" s="126"/>
      <c r="AY1411" s="126"/>
      <c r="AZ1411" s="126"/>
      <c r="BA1411" s="126"/>
      <c r="BB1411" s="126"/>
      <c r="BC1411" s="126"/>
      <c r="BD1411" s="126"/>
      <c r="BE1411" s="126"/>
      <c r="BF1411" s="126"/>
      <c r="BG1411" s="126"/>
      <c r="BH1411" s="126"/>
      <c r="BI1411" s="126"/>
      <c r="BJ1411" s="126"/>
      <c r="BK1411" s="126"/>
      <c r="BL1411" s="126"/>
      <c r="BM1411" s="126"/>
      <c r="BN1411" s="126"/>
      <c r="BO1411" s="126"/>
      <c r="BP1411" s="126"/>
      <c r="BQ1411" s="126"/>
      <c r="BR1411" s="126">
        <v>4</v>
      </c>
      <c r="BS1411" s="126">
        <v>7</v>
      </c>
      <c r="BT1411" s="126">
        <v>7</v>
      </c>
      <c r="BU1411" s="126"/>
      <c r="BV1411" s="126">
        <v>27</v>
      </c>
      <c r="BW1411" s="126">
        <v>18</v>
      </c>
      <c r="BX1411" s="126">
        <v>1</v>
      </c>
      <c r="BY1411" s="126">
        <v>0</v>
      </c>
      <c r="BZ1411" s="126">
        <v>92</v>
      </c>
      <c r="CA1411" s="126">
        <v>42</v>
      </c>
      <c r="CB1411" s="126"/>
      <c r="CC1411" s="126"/>
      <c r="CD1411" s="126"/>
      <c r="CE1411" s="126"/>
    </row>
    <row r="1412" spans="1:83" ht="11.25" customHeight="1" x14ac:dyDescent="0.2">
      <c r="A1412" s="126" t="s">
        <v>6486</v>
      </c>
      <c r="B1412" s="20">
        <v>1380</v>
      </c>
      <c r="C1412" s="20" t="str">
        <f>VLOOKUP(File2Modul(A1412),ModulVerantwortung,2,FALSE)</f>
        <v>winkho06</v>
      </c>
      <c r="D1412" s="20"/>
      <c r="E1412" s="109" t="s">
        <v>6504</v>
      </c>
      <c r="F1412" s="126">
        <v>2</v>
      </c>
      <c r="G1412" s="126">
        <v>1</v>
      </c>
      <c r="H1412" s="126">
        <v>0</v>
      </c>
      <c r="I1412" s="126">
        <v>2</v>
      </c>
      <c r="J1412" s="126">
        <v>0</v>
      </c>
      <c r="K1412" s="126">
        <v>0</v>
      </c>
      <c r="L1412" s="126">
        <v>2</v>
      </c>
      <c r="M1412" s="143" t="s">
        <v>6505</v>
      </c>
      <c r="N1412" s="126">
        <v>6</v>
      </c>
      <c r="O1412" s="126"/>
      <c r="Q1412" s="126">
        <v>0</v>
      </c>
      <c r="R1412" s="126"/>
      <c r="S1412" s="126"/>
      <c r="T1412" s="126"/>
      <c r="U1412" s="126">
        <v>6</v>
      </c>
      <c r="V1412" s="126" t="s">
        <v>4097</v>
      </c>
      <c r="W1412" s="126">
        <v>2</v>
      </c>
      <c r="X1412" s="126">
        <v>4</v>
      </c>
      <c r="Y1412" s="126">
        <v>19</v>
      </c>
      <c r="Z1412" s="126">
        <v>0</v>
      </c>
      <c r="AA1412" s="126">
        <v>0</v>
      </c>
      <c r="AB1412" s="126">
        <v>0</v>
      </c>
      <c r="AC1412" s="126">
        <v>0</v>
      </c>
      <c r="AD1412" s="126">
        <v>0</v>
      </c>
      <c r="AE1412" s="126">
        <v>0</v>
      </c>
      <c r="AF1412" s="126">
        <v>0.33</v>
      </c>
      <c r="AG1412" s="126">
        <v>0</v>
      </c>
      <c r="AH1412" s="126">
        <v>2</v>
      </c>
      <c r="AI1412" s="126">
        <v>1</v>
      </c>
      <c r="AJ1412" s="126"/>
      <c r="AK1412" s="126"/>
      <c r="AL1412" s="126"/>
      <c r="AM1412" s="126"/>
      <c r="AN1412" s="126"/>
      <c r="AO1412" s="126"/>
      <c r="AP1412" s="126"/>
      <c r="AQ1412" s="126"/>
      <c r="AR1412" s="126"/>
      <c r="AS1412" s="126"/>
      <c r="AT1412" s="126"/>
      <c r="AU1412" s="126"/>
      <c r="AV1412" s="126"/>
      <c r="AW1412" s="126"/>
      <c r="AX1412" s="126"/>
      <c r="AY1412" s="126"/>
      <c r="AZ1412" s="126"/>
      <c r="BA1412" s="126"/>
      <c r="BB1412" s="126"/>
      <c r="BC1412" s="126"/>
      <c r="BD1412" s="126"/>
      <c r="BE1412" s="126"/>
      <c r="BF1412" s="126"/>
      <c r="BG1412" s="126"/>
      <c r="BH1412" s="126"/>
      <c r="BI1412" s="126"/>
      <c r="BJ1412" s="126"/>
      <c r="BK1412" s="126"/>
      <c r="BL1412" s="126"/>
      <c r="BM1412" s="126"/>
      <c r="BN1412" s="126"/>
      <c r="BO1412" s="126"/>
      <c r="BP1412" s="126"/>
      <c r="BQ1412" s="126"/>
      <c r="BR1412" s="126">
        <v>8</v>
      </c>
      <c r="BS1412" s="126">
        <v>9</v>
      </c>
      <c r="BT1412" s="126">
        <v>9</v>
      </c>
      <c r="BU1412" s="126"/>
      <c r="BV1412" s="126">
        <v>7</v>
      </c>
      <c r="BW1412" s="126">
        <v>6</v>
      </c>
      <c r="BX1412" s="126">
        <v>1</v>
      </c>
      <c r="BY1412" s="126">
        <v>0</v>
      </c>
      <c r="BZ1412" s="126">
        <v>40</v>
      </c>
      <c r="CA1412" s="126">
        <v>19</v>
      </c>
      <c r="CB1412" s="126"/>
      <c r="CC1412" s="126"/>
      <c r="CD1412" s="126"/>
      <c r="CE1412" s="126"/>
    </row>
    <row r="1413" spans="1:83" ht="11.25" customHeight="1" x14ac:dyDescent="0.2">
      <c r="A1413" s="126" t="s">
        <v>6486</v>
      </c>
      <c r="B1413" s="20">
        <v>1412</v>
      </c>
      <c r="C1413" s="20" t="str">
        <f>VLOOKUP(File2Modul(A1413),ModulVerantwortung,2,FALSE)</f>
        <v>winkho06</v>
      </c>
      <c r="D1413" s="20"/>
      <c r="E1413" s="109" t="s">
        <v>6506</v>
      </c>
      <c r="F1413" s="126">
        <v>2</v>
      </c>
      <c r="G1413" s="126">
        <v>1</v>
      </c>
      <c r="H1413" s="126">
        <v>0</v>
      </c>
      <c r="I1413" s="126">
        <v>2</v>
      </c>
      <c r="J1413" s="126">
        <v>0</v>
      </c>
      <c r="K1413" s="126">
        <v>0</v>
      </c>
      <c r="L1413" s="126">
        <v>2</v>
      </c>
      <c r="M1413" s="143" t="s">
        <v>6507</v>
      </c>
      <c r="N1413" s="126">
        <v>8</v>
      </c>
      <c r="O1413" s="126"/>
      <c r="Q1413" s="126">
        <v>0</v>
      </c>
      <c r="R1413" s="126"/>
      <c r="S1413" s="126"/>
      <c r="T1413" s="126"/>
      <c r="U1413" s="126">
        <v>8</v>
      </c>
      <c r="V1413" s="126" t="s">
        <v>3885</v>
      </c>
      <c r="W1413" s="126">
        <v>2</v>
      </c>
      <c r="X1413" s="126">
        <v>4</v>
      </c>
      <c r="Y1413" s="126">
        <v>30</v>
      </c>
      <c r="Z1413" s="126">
        <v>0</v>
      </c>
      <c r="AA1413" s="126">
        <v>0</v>
      </c>
      <c r="AB1413" s="126">
        <v>0</v>
      </c>
      <c r="AC1413" s="126">
        <v>0</v>
      </c>
      <c r="AD1413" s="126">
        <v>0</v>
      </c>
      <c r="AE1413" s="126">
        <v>0</v>
      </c>
      <c r="AF1413" s="126">
        <v>0.25</v>
      </c>
      <c r="AG1413" s="126">
        <v>0</v>
      </c>
      <c r="AH1413" s="126">
        <v>1</v>
      </c>
      <c r="AI1413" s="126">
        <v>1</v>
      </c>
      <c r="AJ1413" s="126"/>
      <c r="AK1413" s="126"/>
      <c r="AL1413" s="126"/>
      <c r="AM1413" s="126"/>
      <c r="AN1413" s="126"/>
      <c r="AO1413" s="126"/>
      <c r="AP1413" s="126"/>
      <c r="AQ1413" s="126"/>
      <c r="AR1413" s="126"/>
      <c r="AS1413" s="126"/>
      <c r="AT1413" s="126"/>
      <c r="AU1413" s="126"/>
      <c r="AV1413" s="126"/>
      <c r="AW1413" s="126"/>
      <c r="AX1413" s="126"/>
      <c r="AY1413" s="126"/>
      <c r="AZ1413" s="126"/>
      <c r="BA1413" s="126"/>
      <c r="BB1413" s="126"/>
      <c r="BC1413" s="126"/>
      <c r="BD1413" s="126"/>
      <c r="BE1413" s="126"/>
      <c r="BF1413" s="126"/>
      <c r="BG1413" s="126"/>
      <c r="BH1413" s="126"/>
      <c r="BI1413" s="126"/>
      <c r="BJ1413" s="126"/>
      <c r="BK1413" s="126"/>
      <c r="BL1413" s="126"/>
      <c r="BM1413" s="126"/>
      <c r="BN1413" s="126"/>
      <c r="BO1413" s="126"/>
      <c r="BP1413" s="126"/>
      <c r="BQ1413" s="126"/>
      <c r="BR1413" s="126">
        <v>7</v>
      </c>
      <c r="BS1413" s="126">
        <v>7</v>
      </c>
      <c r="BT1413" s="126">
        <v>7</v>
      </c>
      <c r="BU1413" s="126"/>
      <c r="BV1413" s="126">
        <v>9</v>
      </c>
      <c r="BW1413" s="126">
        <v>8</v>
      </c>
      <c r="BX1413" s="126">
        <v>1</v>
      </c>
      <c r="BY1413" s="126">
        <v>0</v>
      </c>
      <c r="BZ1413" s="126">
        <v>42</v>
      </c>
      <c r="CA1413" s="126">
        <v>21</v>
      </c>
      <c r="CB1413" s="126"/>
      <c r="CC1413" s="126"/>
      <c r="CD1413" s="126"/>
      <c r="CE1413" s="126"/>
    </row>
    <row r="1414" spans="1:83" ht="11.25" customHeight="1" x14ac:dyDescent="0.2">
      <c r="A1414" s="126" t="s">
        <v>6486</v>
      </c>
      <c r="B1414" s="20">
        <v>1455</v>
      </c>
      <c r="C1414" s="20" t="str">
        <f>VLOOKUP(File2Modul(A1414),ModulVerantwortung,2,FALSE)</f>
        <v>winkho06</v>
      </c>
      <c r="D1414" s="20"/>
      <c r="E1414" s="109" t="s">
        <v>6508</v>
      </c>
      <c r="F1414" s="126">
        <v>1</v>
      </c>
      <c r="G1414" s="126">
        <v>0</v>
      </c>
      <c r="H1414" s="126">
        <v>0</v>
      </c>
      <c r="I1414" s="126">
        <v>1</v>
      </c>
      <c r="J1414" s="126">
        <v>1</v>
      </c>
      <c r="K1414" s="126">
        <v>0</v>
      </c>
      <c r="L1414" s="126">
        <v>0</v>
      </c>
      <c r="M1414" s="143"/>
      <c r="N1414" s="126">
        <v>1</v>
      </c>
      <c r="O1414" s="126"/>
      <c r="Q1414" s="126">
        <v>0</v>
      </c>
      <c r="R1414" s="126"/>
      <c r="S1414" s="126"/>
      <c r="T1414" s="126"/>
      <c r="U1414" s="126">
        <v>1</v>
      </c>
      <c r="V1414" s="126" t="s">
        <v>3507</v>
      </c>
      <c r="W1414" s="126">
        <v>0</v>
      </c>
      <c r="X1414" s="126">
        <v>1</v>
      </c>
      <c r="Y1414" s="126">
        <v>1</v>
      </c>
      <c r="Z1414" s="126">
        <v>0</v>
      </c>
      <c r="AA1414" s="126">
        <v>0</v>
      </c>
      <c r="AB1414" s="126">
        <v>0</v>
      </c>
      <c r="AC1414" s="126">
        <v>0</v>
      </c>
      <c r="AD1414" s="126">
        <v>0</v>
      </c>
      <c r="AE1414" s="126">
        <v>0</v>
      </c>
      <c r="AF1414" s="126">
        <v>1</v>
      </c>
      <c r="AG1414" s="126">
        <v>0</v>
      </c>
      <c r="AH1414" s="126">
        <v>0</v>
      </c>
      <c r="AI1414" s="126">
        <v>1</v>
      </c>
      <c r="AJ1414" s="126"/>
      <c r="AK1414" s="126"/>
      <c r="AL1414" s="126"/>
      <c r="AM1414" s="126"/>
      <c r="AN1414" s="126"/>
      <c r="AO1414" s="126"/>
      <c r="AP1414" s="126"/>
      <c r="AQ1414" s="126"/>
      <c r="AR1414" s="126"/>
      <c r="AS1414" s="126"/>
      <c r="AT1414" s="126"/>
      <c r="AU1414" s="126"/>
      <c r="AV1414" s="126"/>
      <c r="AW1414" s="126"/>
      <c r="AX1414" s="126"/>
      <c r="AY1414" s="126"/>
      <c r="AZ1414" s="126"/>
      <c r="BA1414" s="126"/>
      <c r="BB1414" s="126"/>
      <c r="BC1414" s="126"/>
      <c r="BD1414" s="126"/>
      <c r="BE1414" s="126"/>
      <c r="BF1414" s="126"/>
      <c r="BG1414" s="126"/>
      <c r="BH1414" s="126"/>
      <c r="BI1414" s="126"/>
      <c r="BJ1414" s="126"/>
      <c r="BK1414" s="126"/>
      <c r="BL1414" s="126"/>
      <c r="BM1414" s="126"/>
      <c r="BN1414" s="126"/>
      <c r="BO1414" s="126"/>
      <c r="BP1414" s="126"/>
      <c r="BQ1414" s="126"/>
      <c r="BR1414" s="126">
        <v>5</v>
      </c>
      <c r="BS1414" s="126">
        <v>5</v>
      </c>
      <c r="BT1414" s="126">
        <v>5</v>
      </c>
      <c r="BU1414" s="126"/>
      <c r="BV1414" s="126">
        <v>1</v>
      </c>
      <c r="BW1414" s="126">
        <v>1</v>
      </c>
      <c r="BX1414" s="126">
        <v>1</v>
      </c>
      <c r="BY1414" s="126">
        <v>0</v>
      </c>
      <c r="BZ1414" s="126">
        <v>4</v>
      </c>
      <c r="CA1414" s="126">
        <v>1</v>
      </c>
      <c r="CB1414" s="126"/>
      <c r="CC1414" s="126"/>
      <c r="CD1414" s="126"/>
      <c r="CE1414" s="126"/>
    </row>
    <row r="1415" spans="1:83" ht="11.25" customHeight="1" x14ac:dyDescent="0.2">
      <c r="A1415" s="126" t="s">
        <v>6486</v>
      </c>
      <c r="B1415" s="20">
        <v>1468</v>
      </c>
      <c r="C1415" s="20" t="str">
        <f>VLOOKUP(File2Modul(A1415),ModulVerantwortung,2,FALSE)</f>
        <v>winkho06</v>
      </c>
      <c r="D1415" s="20"/>
      <c r="E1415" s="109" t="s">
        <v>6509</v>
      </c>
      <c r="F1415" s="126">
        <v>2</v>
      </c>
      <c r="G1415" s="126">
        <v>1</v>
      </c>
      <c r="H1415" s="126">
        <v>0</v>
      </c>
      <c r="I1415" s="126">
        <v>2</v>
      </c>
      <c r="J1415" s="126">
        <v>0</v>
      </c>
      <c r="K1415" s="126">
        <v>0</v>
      </c>
      <c r="L1415" s="126">
        <v>0</v>
      </c>
      <c r="M1415" s="143"/>
      <c r="N1415" s="126">
        <v>7</v>
      </c>
      <c r="O1415" s="126"/>
      <c r="Q1415" s="126">
        <v>0</v>
      </c>
      <c r="R1415" s="126"/>
      <c r="S1415" s="126"/>
      <c r="T1415" s="126"/>
      <c r="U1415" s="126">
        <v>8</v>
      </c>
      <c r="V1415" s="126" t="s">
        <v>3513</v>
      </c>
      <c r="W1415" s="126">
        <v>0</v>
      </c>
      <c r="X1415" s="126">
        <v>2</v>
      </c>
      <c r="Y1415" s="126">
        <v>23</v>
      </c>
      <c r="Z1415" s="126">
        <v>0</v>
      </c>
      <c r="AA1415" s="126">
        <v>0</v>
      </c>
      <c r="AB1415" s="126">
        <v>0</v>
      </c>
      <c r="AC1415" s="126">
        <v>0</v>
      </c>
      <c r="AD1415" s="126">
        <v>0</v>
      </c>
      <c r="AE1415" s="126">
        <v>0</v>
      </c>
      <c r="AF1415" s="126">
        <v>0.25</v>
      </c>
      <c r="AG1415" s="126">
        <v>0</v>
      </c>
      <c r="AH1415" s="126">
        <v>0</v>
      </c>
      <c r="AI1415" s="126">
        <v>1</v>
      </c>
      <c r="AJ1415" s="126"/>
      <c r="AK1415" s="126"/>
      <c r="AL1415" s="126"/>
      <c r="AM1415" s="126"/>
      <c r="AN1415" s="126"/>
      <c r="AO1415" s="126"/>
      <c r="AP1415" s="126"/>
      <c r="AQ1415" s="126"/>
      <c r="AR1415" s="126"/>
      <c r="AS1415" s="126"/>
      <c r="AT1415" s="126"/>
      <c r="AU1415" s="126"/>
      <c r="AV1415" s="126"/>
      <c r="AW1415" s="126"/>
      <c r="AX1415" s="126"/>
      <c r="AY1415" s="126"/>
      <c r="AZ1415" s="126"/>
      <c r="BA1415" s="126"/>
      <c r="BB1415" s="126"/>
      <c r="BC1415" s="126"/>
      <c r="BD1415" s="126"/>
      <c r="BE1415" s="126"/>
      <c r="BF1415" s="126"/>
      <c r="BG1415" s="126"/>
      <c r="BH1415" s="126"/>
      <c r="BI1415" s="126"/>
      <c r="BJ1415" s="126"/>
      <c r="BK1415" s="126"/>
      <c r="BL1415" s="126"/>
      <c r="BM1415" s="126"/>
      <c r="BN1415" s="126"/>
      <c r="BO1415" s="126"/>
      <c r="BP1415" s="126"/>
      <c r="BQ1415" s="126"/>
      <c r="BR1415" s="126">
        <v>4</v>
      </c>
      <c r="BS1415" s="126">
        <v>6</v>
      </c>
      <c r="BT1415" s="126">
        <v>6</v>
      </c>
      <c r="BU1415" s="126"/>
      <c r="BV1415" s="126">
        <v>9</v>
      </c>
      <c r="BW1415" s="126">
        <v>7</v>
      </c>
      <c r="BX1415" s="126">
        <v>1</v>
      </c>
      <c r="BY1415" s="126">
        <v>0</v>
      </c>
      <c r="BZ1415" s="126">
        <v>27</v>
      </c>
      <c r="CA1415" s="126">
        <v>16</v>
      </c>
      <c r="CB1415" s="126"/>
      <c r="CC1415" s="126"/>
      <c r="CD1415" s="126"/>
      <c r="CE1415" s="126"/>
    </row>
    <row r="1416" spans="1:83" ht="11.25" customHeight="1" x14ac:dyDescent="0.2">
      <c r="A1416" s="126" t="s">
        <v>6486</v>
      </c>
      <c r="B1416" s="20">
        <v>0</v>
      </c>
      <c r="C1416" s="20" t="str">
        <f>VLOOKUP(File2Modul(A1416),ModulVerantwortung,2,FALSE)</f>
        <v>winkho06</v>
      </c>
      <c r="D1416" s="20"/>
      <c r="E1416" s="109" t="s">
        <v>6486</v>
      </c>
      <c r="F1416" s="126"/>
      <c r="G1416" s="126"/>
      <c r="H1416" s="126"/>
      <c r="I1416" s="126"/>
      <c r="J1416" s="126"/>
      <c r="K1416" s="126"/>
      <c r="L1416" s="126"/>
      <c r="M1416" s="143"/>
      <c r="N1416" s="126"/>
      <c r="O1416" s="126">
        <f>IF(ISNUMBER(T1416),IF(T1416&lt;&gt;0,S1416/T1416,O$23),"")</f>
        <v>1.2532751091703056</v>
      </c>
      <c r="P1416">
        <f>IF(AND(ISNUMBER(AQ1416),ISNUMBER(AR1416)),IF(OR(AQ1416&lt;&gt;0,AR1416&lt;&gt;0),(T1416+BG1416)/(AQ1416+AR1416),P$23),"")</f>
        <v>12.503184713375797</v>
      </c>
      <c r="Q1416" s="126"/>
      <c r="R1416" s="126"/>
      <c r="S1416" s="126">
        <v>287</v>
      </c>
      <c r="T1416" s="126">
        <v>229</v>
      </c>
      <c r="U1416" s="126"/>
      <c r="V1416" s="126"/>
      <c r="W1416" s="126"/>
      <c r="X1416" s="126"/>
      <c r="Y1416" s="126"/>
      <c r="Z1416" s="126"/>
      <c r="AA1416" s="126"/>
      <c r="AB1416" s="126"/>
      <c r="AC1416" s="126"/>
      <c r="AD1416" s="126"/>
      <c r="AE1416" s="126"/>
      <c r="AF1416" s="126"/>
      <c r="AG1416" s="126"/>
      <c r="AH1416" s="126"/>
      <c r="AI1416" s="126"/>
      <c r="AJ1416" s="126" t="s">
        <v>3502</v>
      </c>
      <c r="AK1416" s="126">
        <v>25</v>
      </c>
      <c r="AL1416" s="126">
        <v>0</v>
      </c>
      <c r="AM1416" s="126">
        <v>17</v>
      </c>
      <c r="AN1416" s="126">
        <v>99</v>
      </c>
      <c r="AO1416" s="126" t="s">
        <v>3503</v>
      </c>
      <c r="AP1416" s="126">
        <v>118</v>
      </c>
      <c r="AQ1416" s="126">
        <v>31</v>
      </c>
      <c r="AR1416" s="126">
        <v>126</v>
      </c>
      <c r="AS1416" s="126">
        <v>2357</v>
      </c>
      <c r="AT1416" s="126">
        <v>884</v>
      </c>
      <c r="AU1416" s="126">
        <v>1033</v>
      </c>
      <c r="AV1416" s="126">
        <v>3657</v>
      </c>
      <c r="AW1416" s="126">
        <v>20.74</v>
      </c>
      <c r="AX1416" s="126">
        <v>356665</v>
      </c>
      <c r="AY1416" s="126">
        <v>17193</v>
      </c>
      <c r="AZ1416" s="126">
        <v>59.44</v>
      </c>
      <c r="BA1416" s="126">
        <v>14.93</v>
      </c>
      <c r="BB1416" s="126">
        <v>74.88</v>
      </c>
      <c r="BC1416" s="126">
        <v>5</v>
      </c>
      <c r="BD1416" s="126">
        <v>1493</v>
      </c>
      <c r="BE1416" s="126">
        <v>487</v>
      </c>
      <c r="BF1416" s="126">
        <v>612</v>
      </c>
      <c r="BG1416" s="126">
        <v>1734</v>
      </c>
      <c r="BH1416" s="126">
        <v>244</v>
      </c>
      <c r="BI1416" s="126" t="s">
        <v>3504</v>
      </c>
      <c r="BJ1416" s="126">
        <v>3.6560000000000001</v>
      </c>
      <c r="BK1416" s="126">
        <v>4.7</v>
      </c>
      <c r="BL1416" s="126">
        <v>5.8230000000000004</v>
      </c>
      <c r="BM1416" s="126">
        <v>4.0910000000000002</v>
      </c>
      <c r="BN1416" s="126">
        <v>4.2969999999999997</v>
      </c>
      <c r="BO1416" s="126">
        <v>4.3929999999999998</v>
      </c>
      <c r="BP1416" s="126" t="s">
        <v>3505</v>
      </c>
      <c r="BQ1416" s="126">
        <v>2.1240000000000001</v>
      </c>
      <c r="BR1416" s="126"/>
      <c r="BS1416" s="126"/>
      <c r="BT1416" s="126"/>
      <c r="BU1416" s="126"/>
      <c r="BV1416" s="126"/>
      <c r="BW1416" s="126"/>
      <c r="BX1416" s="126"/>
      <c r="BY1416" s="126"/>
      <c r="BZ1416" s="126"/>
      <c r="CA1416" s="126"/>
      <c r="CB1416" s="126"/>
      <c r="CC1416" s="126"/>
      <c r="CD1416" s="126"/>
      <c r="CE1416" s="126"/>
    </row>
    <row r="1417" spans="1:83" ht="11.25" customHeight="1" x14ac:dyDescent="0.2">
      <c r="A1417" s="126" t="s">
        <v>6510</v>
      </c>
      <c r="B1417" s="20">
        <v>139</v>
      </c>
      <c r="C1417" s="20" t="e">
        <f>VLOOKUP(File2Modul(A1417),ModulVerantwortung,2,FALSE)</f>
        <v>#N/A</v>
      </c>
      <c r="D1417" s="20"/>
      <c r="E1417" s="109" t="s">
        <v>6511</v>
      </c>
      <c r="F1417" s="126">
        <v>2</v>
      </c>
      <c r="G1417" s="126">
        <v>1</v>
      </c>
      <c r="H1417" s="126">
        <v>0</v>
      </c>
      <c r="I1417" s="126">
        <v>2</v>
      </c>
      <c r="J1417" s="126">
        <v>0</v>
      </c>
      <c r="K1417" s="126">
        <v>0</v>
      </c>
      <c r="L1417" s="126">
        <v>0</v>
      </c>
      <c r="M1417" s="143"/>
      <c r="N1417" s="126">
        <v>2</v>
      </c>
      <c r="O1417" s="126"/>
      <c r="Q1417" s="126">
        <v>0</v>
      </c>
      <c r="R1417" s="126"/>
      <c r="S1417" s="126"/>
      <c r="T1417" s="126"/>
      <c r="U1417" s="126">
        <v>3</v>
      </c>
      <c r="V1417" s="126" t="s">
        <v>3513</v>
      </c>
      <c r="W1417" s="126">
        <v>0</v>
      </c>
      <c r="X1417" s="126">
        <v>2</v>
      </c>
      <c r="Y1417" s="126">
        <v>9</v>
      </c>
      <c r="Z1417" s="126">
        <v>0</v>
      </c>
      <c r="AA1417" s="126">
        <v>0</v>
      </c>
      <c r="AB1417" s="126">
        <v>0</v>
      </c>
      <c r="AC1417" s="126">
        <v>0</v>
      </c>
      <c r="AD1417" s="126">
        <v>0</v>
      </c>
      <c r="AE1417" s="126">
        <v>1</v>
      </c>
      <c r="AF1417" s="126">
        <v>0.67</v>
      </c>
      <c r="AG1417" s="126">
        <v>0</v>
      </c>
      <c r="AH1417" s="126">
        <v>0</v>
      </c>
      <c r="AI1417" s="126">
        <v>1</v>
      </c>
      <c r="AJ1417" s="126"/>
      <c r="AK1417" s="126"/>
      <c r="AL1417" s="126"/>
      <c r="AM1417" s="126"/>
      <c r="AN1417" s="126"/>
      <c r="AO1417" s="126"/>
      <c r="AP1417" s="126"/>
      <c r="AQ1417" s="126"/>
      <c r="AR1417" s="126"/>
      <c r="AS1417" s="126"/>
      <c r="AT1417" s="126"/>
      <c r="AU1417" s="126"/>
      <c r="AV1417" s="126"/>
      <c r="AW1417" s="126"/>
      <c r="AX1417" s="126"/>
      <c r="AY1417" s="126"/>
      <c r="AZ1417" s="126"/>
      <c r="BA1417" s="126"/>
      <c r="BB1417" s="126"/>
      <c r="BC1417" s="126"/>
      <c r="BD1417" s="126"/>
      <c r="BE1417" s="126"/>
      <c r="BF1417" s="126"/>
      <c r="BG1417" s="126"/>
      <c r="BH1417" s="126"/>
      <c r="BI1417" s="126"/>
      <c r="BJ1417" s="126"/>
      <c r="BK1417" s="126"/>
      <c r="BL1417" s="126"/>
      <c r="BM1417" s="126"/>
      <c r="BN1417" s="126"/>
      <c r="BO1417" s="126"/>
      <c r="BP1417" s="126"/>
      <c r="BQ1417" s="126"/>
      <c r="BR1417" s="126">
        <v>10</v>
      </c>
      <c r="BS1417" s="126">
        <v>13</v>
      </c>
      <c r="BT1417" s="126">
        <v>20</v>
      </c>
      <c r="BU1417" s="126"/>
      <c r="BV1417" s="126">
        <v>4</v>
      </c>
      <c r="BW1417" s="126">
        <v>3</v>
      </c>
      <c r="BX1417" s="126">
        <v>1</v>
      </c>
      <c r="BY1417" s="126">
        <v>0</v>
      </c>
      <c r="BZ1417" s="126">
        <v>25</v>
      </c>
      <c r="CA1417" s="126">
        <v>16</v>
      </c>
      <c r="CB1417" s="126"/>
      <c r="CC1417" s="126"/>
      <c r="CD1417" s="126"/>
      <c r="CE1417" s="126"/>
    </row>
    <row r="1418" spans="1:83" ht="11.25" customHeight="1" x14ac:dyDescent="0.2">
      <c r="A1418" s="126" t="s">
        <v>6510</v>
      </c>
      <c r="B1418" s="20">
        <v>164</v>
      </c>
      <c r="C1418" s="20" t="e">
        <f>VLOOKUP(File2Modul(A1418),ModulVerantwortung,2,FALSE)</f>
        <v>#N/A</v>
      </c>
      <c r="D1418" s="20"/>
      <c r="E1418" s="109" t="s">
        <v>6512</v>
      </c>
      <c r="F1418" s="126">
        <v>3</v>
      </c>
      <c r="G1418" s="126">
        <v>2</v>
      </c>
      <c r="H1418" s="126">
        <v>0</v>
      </c>
      <c r="I1418" s="126">
        <v>3</v>
      </c>
      <c r="J1418" s="126">
        <v>1</v>
      </c>
      <c r="K1418" s="126">
        <v>0</v>
      </c>
      <c r="L1418" s="126">
        <v>2</v>
      </c>
      <c r="M1418" s="143" t="s">
        <v>6513</v>
      </c>
      <c r="N1418" s="126">
        <v>5</v>
      </c>
      <c r="O1418" s="126"/>
      <c r="Q1418" s="126">
        <v>0</v>
      </c>
      <c r="R1418" s="126"/>
      <c r="S1418" s="126"/>
      <c r="T1418" s="126"/>
      <c r="U1418" s="126">
        <v>7</v>
      </c>
      <c r="V1418" s="126" t="s">
        <v>3516</v>
      </c>
      <c r="W1418" s="126">
        <v>2</v>
      </c>
      <c r="X1418" s="126">
        <v>5</v>
      </c>
      <c r="Y1418" s="126">
        <v>21</v>
      </c>
      <c r="Z1418" s="126">
        <v>0</v>
      </c>
      <c r="AA1418" s="126">
        <v>0</v>
      </c>
      <c r="AB1418" s="126">
        <v>0</v>
      </c>
      <c r="AC1418" s="126">
        <v>0</v>
      </c>
      <c r="AD1418" s="126">
        <v>0</v>
      </c>
      <c r="AE1418" s="126">
        <v>1</v>
      </c>
      <c r="AF1418" s="126">
        <v>0.43</v>
      </c>
      <c r="AG1418" s="126">
        <v>0</v>
      </c>
      <c r="AH1418" s="126">
        <v>0</v>
      </c>
      <c r="AI1418" s="126">
        <v>1</v>
      </c>
      <c r="AJ1418" s="126"/>
      <c r="AK1418" s="126"/>
      <c r="AL1418" s="126"/>
      <c r="AM1418" s="126"/>
      <c r="AN1418" s="126"/>
      <c r="AO1418" s="126"/>
      <c r="AP1418" s="126"/>
      <c r="AQ1418" s="126"/>
      <c r="AR1418" s="126"/>
      <c r="AS1418" s="126"/>
      <c r="AT1418" s="126"/>
      <c r="AU1418" s="126"/>
      <c r="AV1418" s="126"/>
      <c r="AW1418" s="126"/>
      <c r="AX1418" s="126"/>
      <c r="AY1418" s="126"/>
      <c r="AZ1418" s="126"/>
      <c r="BA1418" s="126"/>
      <c r="BB1418" s="126"/>
      <c r="BC1418" s="126"/>
      <c r="BD1418" s="126"/>
      <c r="BE1418" s="126"/>
      <c r="BF1418" s="126"/>
      <c r="BG1418" s="126"/>
      <c r="BH1418" s="126"/>
      <c r="BI1418" s="126"/>
      <c r="BJ1418" s="126"/>
      <c r="BK1418" s="126"/>
      <c r="BL1418" s="126"/>
      <c r="BM1418" s="126"/>
      <c r="BN1418" s="126"/>
      <c r="BO1418" s="126"/>
      <c r="BP1418" s="126"/>
      <c r="BQ1418" s="126"/>
      <c r="BR1418" s="126">
        <v>6</v>
      </c>
      <c r="BS1418" s="126">
        <v>9</v>
      </c>
      <c r="BT1418" s="126">
        <v>11</v>
      </c>
      <c r="BU1418" s="126"/>
      <c r="BV1418" s="126">
        <v>9</v>
      </c>
      <c r="BW1418" s="126">
        <v>6</v>
      </c>
      <c r="BX1418" s="126">
        <v>1</v>
      </c>
      <c r="BY1418" s="126">
        <v>0</v>
      </c>
      <c r="BZ1418" s="126">
        <v>39</v>
      </c>
      <c r="CA1418" s="126">
        <v>17</v>
      </c>
      <c r="CB1418" s="126"/>
      <c r="CC1418" s="126"/>
      <c r="CD1418" s="126"/>
      <c r="CE1418" s="126"/>
    </row>
    <row r="1419" spans="1:83" ht="11.25" customHeight="1" x14ac:dyDescent="0.2">
      <c r="A1419" s="126" t="s">
        <v>6510</v>
      </c>
      <c r="B1419" s="20">
        <v>195</v>
      </c>
      <c r="C1419" s="20" t="e">
        <f>VLOOKUP(File2Modul(A1419),ModulVerantwortung,2,FALSE)</f>
        <v>#N/A</v>
      </c>
      <c r="D1419" s="20"/>
      <c r="E1419" s="109" t="s">
        <v>6514</v>
      </c>
      <c r="F1419" s="126">
        <v>1</v>
      </c>
      <c r="G1419" s="126">
        <v>0</v>
      </c>
      <c r="H1419" s="126">
        <v>0</v>
      </c>
      <c r="I1419" s="126">
        <v>1</v>
      </c>
      <c r="J1419" s="126">
        <v>0</v>
      </c>
      <c r="K1419" s="126">
        <v>0</v>
      </c>
      <c r="L1419" s="126">
        <v>0</v>
      </c>
      <c r="M1419" s="143"/>
      <c r="N1419" s="126">
        <v>1</v>
      </c>
      <c r="O1419" s="126"/>
      <c r="Q1419" s="126">
        <v>0</v>
      </c>
      <c r="R1419" s="126"/>
      <c r="S1419" s="126"/>
      <c r="T1419" s="126"/>
      <c r="U1419" s="126">
        <v>1</v>
      </c>
      <c r="V1419" s="126" t="s">
        <v>3507</v>
      </c>
      <c r="W1419" s="126">
        <v>0</v>
      </c>
      <c r="X1419" s="126">
        <v>1</v>
      </c>
      <c r="Y1419" s="126">
        <v>2</v>
      </c>
      <c r="Z1419" s="126">
        <v>0</v>
      </c>
      <c r="AA1419" s="126">
        <v>0</v>
      </c>
      <c r="AB1419" s="126">
        <v>0</v>
      </c>
      <c r="AC1419" s="126">
        <v>0</v>
      </c>
      <c r="AD1419" s="126">
        <v>0</v>
      </c>
      <c r="AE1419" s="126">
        <v>0</v>
      </c>
      <c r="AF1419" s="126">
        <v>1</v>
      </c>
      <c r="AG1419" s="126">
        <v>0</v>
      </c>
      <c r="AH1419" s="126">
        <v>0</v>
      </c>
      <c r="AI1419" s="126">
        <v>1</v>
      </c>
      <c r="AJ1419" s="126"/>
      <c r="AK1419" s="126"/>
      <c r="AL1419" s="126"/>
      <c r="AM1419" s="126"/>
      <c r="AN1419" s="126"/>
      <c r="AO1419" s="126"/>
      <c r="AP1419" s="126"/>
      <c r="AQ1419" s="126"/>
      <c r="AR1419" s="126"/>
      <c r="AS1419" s="126"/>
      <c r="AT1419" s="126"/>
      <c r="AU1419" s="126"/>
      <c r="AV1419" s="126"/>
      <c r="AW1419" s="126"/>
      <c r="AX1419" s="126"/>
      <c r="AY1419" s="126"/>
      <c r="AZ1419" s="126"/>
      <c r="BA1419" s="126"/>
      <c r="BB1419" s="126"/>
      <c r="BC1419" s="126"/>
      <c r="BD1419" s="126"/>
      <c r="BE1419" s="126"/>
      <c r="BF1419" s="126"/>
      <c r="BG1419" s="126"/>
      <c r="BH1419" s="126"/>
      <c r="BI1419" s="126"/>
      <c r="BJ1419" s="126"/>
      <c r="BK1419" s="126"/>
      <c r="BL1419" s="126"/>
      <c r="BM1419" s="126"/>
      <c r="BN1419" s="126"/>
      <c r="BO1419" s="126"/>
      <c r="BP1419" s="126"/>
      <c r="BQ1419" s="126"/>
      <c r="BR1419" s="126">
        <v>9</v>
      </c>
      <c r="BS1419" s="126">
        <v>9</v>
      </c>
      <c r="BT1419" s="126">
        <v>9</v>
      </c>
      <c r="BU1419" s="126"/>
      <c r="BV1419" s="126">
        <v>1</v>
      </c>
      <c r="BW1419" s="126">
        <v>1</v>
      </c>
      <c r="BX1419" s="126">
        <v>1</v>
      </c>
      <c r="BY1419" s="126">
        <v>0</v>
      </c>
      <c r="BZ1419" s="126">
        <v>6</v>
      </c>
      <c r="CA1419" s="126">
        <v>3</v>
      </c>
      <c r="CB1419" s="126"/>
      <c r="CC1419" s="126"/>
      <c r="CD1419" s="126"/>
      <c r="CE1419" s="126"/>
    </row>
    <row r="1420" spans="1:83" ht="11.25" customHeight="1" x14ac:dyDescent="0.2">
      <c r="A1420" s="126" t="s">
        <v>6510</v>
      </c>
      <c r="B1420" s="20">
        <v>217</v>
      </c>
      <c r="C1420" s="20" t="e">
        <f>VLOOKUP(File2Modul(A1420),ModulVerantwortung,2,FALSE)</f>
        <v>#N/A</v>
      </c>
      <c r="D1420" s="20"/>
      <c r="E1420" s="109" t="s">
        <v>6515</v>
      </c>
      <c r="F1420" s="126">
        <v>6</v>
      </c>
      <c r="G1420" s="126">
        <v>3</v>
      </c>
      <c r="H1420" s="126">
        <v>0</v>
      </c>
      <c r="I1420" s="126">
        <v>12</v>
      </c>
      <c r="J1420" s="126">
        <v>1</v>
      </c>
      <c r="K1420" s="126">
        <v>0</v>
      </c>
      <c r="L1420" s="126">
        <v>3</v>
      </c>
      <c r="M1420" s="143" t="s">
        <v>6516</v>
      </c>
      <c r="N1420" s="126">
        <v>15</v>
      </c>
      <c r="O1420" s="126"/>
      <c r="Q1420" s="126">
        <v>1</v>
      </c>
      <c r="R1420" s="126"/>
      <c r="S1420" s="126"/>
      <c r="T1420" s="126"/>
      <c r="U1420" s="126">
        <v>19</v>
      </c>
      <c r="V1420" s="126" t="s">
        <v>3836</v>
      </c>
      <c r="W1420" s="126">
        <v>7</v>
      </c>
      <c r="X1420" s="126">
        <v>13</v>
      </c>
      <c r="Y1420" s="126">
        <v>85</v>
      </c>
      <c r="Z1420" s="126">
        <v>0</v>
      </c>
      <c r="AA1420" s="126">
        <v>0</v>
      </c>
      <c r="AB1420" s="126">
        <v>0</v>
      </c>
      <c r="AC1420" s="126">
        <v>0</v>
      </c>
      <c r="AD1420" s="126">
        <v>0</v>
      </c>
      <c r="AE1420" s="126">
        <v>3</v>
      </c>
      <c r="AF1420" s="126">
        <v>0.63</v>
      </c>
      <c r="AG1420" s="126">
        <v>1</v>
      </c>
      <c r="AH1420" s="126">
        <v>1</v>
      </c>
      <c r="AI1420" s="126">
        <v>1</v>
      </c>
      <c r="AJ1420" s="126"/>
      <c r="AK1420" s="126"/>
      <c r="AL1420" s="126"/>
      <c r="AM1420" s="126"/>
      <c r="AN1420" s="126"/>
      <c r="AO1420" s="126"/>
      <c r="AP1420" s="126"/>
      <c r="AQ1420" s="126"/>
      <c r="AR1420" s="126"/>
      <c r="AS1420" s="126"/>
      <c r="AT1420" s="126"/>
      <c r="AU1420" s="126"/>
      <c r="AV1420" s="126"/>
      <c r="AW1420" s="126"/>
      <c r="AX1420" s="126"/>
      <c r="AY1420" s="126"/>
      <c r="AZ1420" s="126"/>
      <c r="BA1420" s="126"/>
      <c r="BB1420" s="126"/>
      <c r="BC1420" s="126"/>
      <c r="BD1420" s="126"/>
      <c r="BE1420" s="126"/>
      <c r="BF1420" s="126"/>
      <c r="BG1420" s="126"/>
      <c r="BH1420" s="126"/>
      <c r="BI1420" s="126"/>
      <c r="BJ1420" s="126"/>
      <c r="BK1420" s="126"/>
      <c r="BL1420" s="126"/>
      <c r="BM1420" s="126"/>
      <c r="BN1420" s="126"/>
      <c r="BO1420" s="126"/>
      <c r="BP1420" s="126"/>
      <c r="BQ1420" s="126"/>
      <c r="BR1420" s="126">
        <v>7</v>
      </c>
      <c r="BS1420" s="126">
        <v>10</v>
      </c>
      <c r="BT1420" s="126">
        <v>12</v>
      </c>
      <c r="BU1420" s="126"/>
      <c r="BV1420" s="126">
        <v>25</v>
      </c>
      <c r="BW1420" s="126">
        <v>18</v>
      </c>
      <c r="BX1420" s="126">
        <v>1</v>
      </c>
      <c r="BY1420" s="126">
        <v>0</v>
      </c>
      <c r="BZ1420" s="126">
        <v>120</v>
      </c>
      <c r="CA1420" s="126">
        <v>60</v>
      </c>
      <c r="CB1420" s="126"/>
      <c r="CC1420" s="126"/>
      <c r="CD1420" s="126"/>
      <c r="CE1420" s="126"/>
    </row>
    <row r="1421" spans="1:83" ht="11.25" customHeight="1" x14ac:dyDescent="0.2">
      <c r="A1421" s="126" t="s">
        <v>6510</v>
      </c>
      <c r="B1421" s="20">
        <v>322</v>
      </c>
      <c r="C1421" s="20" t="e">
        <f>VLOOKUP(File2Modul(A1421),ModulVerantwortung,2,FALSE)</f>
        <v>#N/A</v>
      </c>
      <c r="D1421" s="20"/>
      <c r="E1421" s="109" t="s">
        <v>6517</v>
      </c>
      <c r="F1421" s="126">
        <v>9</v>
      </c>
      <c r="G1421" s="126">
        <v>4</v>
      </c>
      <c r="H1421" s="126">
        <v>0</v>
      </c>
      <c r="I1421" s="126">
        <v>33</v>
      </c>
      <c r="J1421" s="126">
        <v>1</v>
      </c>
      <c r="K1421" s="126">
        <v>0</v>
      </c>
      <c r="L1421" s="126">
        <v>2</v>
      </c>
      <c r="M1421" s="143" t="s">
        <v>6518</v>
      </c>
      <c r="N1421" s="126">
        <v>18</v>
      </c>
      <c r="O1421" s="126"/>
      <c r="Q1421" s="126">
        <v>1</v>
      </c>
      <c r="R1421" s="126"/>
      <c r="S1421" s="126"/>
      <c r="T1421" s="126"/>
      <c r="U1421" s="126">
        <v>24</v>
      </c>
      <c r="V1421" s="126" t="s">
        <v>3915</v>
      </c>
      <c r="W1421" s="126">
        <v>7</v>
      </c>
      <c r="X1421" s="126">
        <v>16</v>
      </c>
      <c r="Y1421" s="126">
        <v>74</v>
      </c>
      <c r="Z1421" s="126">
        <v>0</v>
      </c>
      <c r="AA1421" s="126">
        <v>0</v>
      </c>
      <c r="AB1421" s="126">
        <v>0</v>
      </c>
      <c r="AC1421" s="126">
        <v>0</v>
      </c>
      <c r="AD1421" s="126">
        <v>0</v>
      </c>
      <c r="AE1421" s="126">
        <v>4</v>
      </c>
      <c r="AF1421" s="126">
        <v>1.38</v>
      </c>
      <c r="AG1421" s="126">
        <v>2</v>
      </c>
      <c r="AH1421" s="126">
        <v>0</v>
      </c>
      <c r="AI1421" s="126">
        <v>1</v>
      </c>
      <c r="AJ1421" s="126"/>
      <c r="AK1421" s="126"/>
      <c r="AL1421" s="126"/>
      <c r="AM1421" s="126"/>
      <c r="AN1421" s="126"/>
      <c r="AO1421" s="126"/>
      <c r="AP1421" s="126"/>
      <c r="AQ1421" s="126"/>
      <c r="AR1421" s="126"/>
      <c r="AS1421" s="126"/>
      <c r="AT1421" s="126"/>
      <c r="AU1421" s="126"/>
      <c r="AV1421" s="126"/>
      <c r="AW1421" s="126"/>
      <c r="AX1421" s="126"/>
      <c r="AY1421" s="126"/>
      <c r="AZ1421" s="126"/>
      <c r="BA1421" s="126"/>
      <c r="BB1421" s="126"/>
      <c r="BC1421" s="126"/>
      <c r="BD1421" s="126"/>
      <c r="BE1421" s="126"/>
      <c r="BF1421" s="126"/>
      <c r="BG1421" s="126"/>
      <c r="BH1421" s="126"/>
      <c r="BI1421" s="126"/>
      <c r="BJ1421" s="126"/>
      <c r="BK1421" s="126"/>
      <c r="BL1421" s="126"/>
      <c r="BM1421" s="126"/>
      <c r="BN1421" s="126"/>
      <c r="BO1421" s="126"/>
      <c r="BP1421" s="126"/>
      <c r="BQ1421" s="126"/>
      <c r="BR1421" s="126">
        <v>6</v>
      </c>
      <c r="BS1421" s="126">
        <v>9</v>
      </c>
      <c r="BT1421" s="126">
        <v>11</v>
      </c>
      <c r="BU1421" s="126"/>
      <c r="BV1421" s="126">
        <v>33</v>
      </c>
      <c r="BW1421" s="126">
        <v>22</v>
      </c>
      <c r="BX1421" s="126">
        <v>1</v>
      </c>
      <c r="BY1421" s="126">
        <v>0</v>
      </c>
      <c r="BZ1421" s="126">
        <v>131</v>
      </c>
      <c r="CA1421" s="126">
        <v>69</v>
      </c>
      <c r="CB1421" s="126"/>
      <c r="CC1421" s="126"/>
      <c r="CD1421" s="126"/>
      <c r="CE1421" s="126"/>
    </row>
    <row r="1422" spans="1:83" ht="11.25" customHeight="1" x14ac:dyDescent="0.2">
      <c r="A1422" s="126" t="s">
        <v>6510</v>
      </c>
      <c r="B1422" s="20">
        <v>410</v>
      </c>
      <c r="C1422" s="20" t="e">
        <f>VLOOKUP(File2Modul(A1422),ModulVerantwortung,2,FALSE)</f>
        <v>#N/A</v>
      </c>
      <c r="D1422" s="20"/>
      <c r="E1422" s="109" t="s">
        <v>6519</v>
      </c>
      <c r="F1422" s="126">
        <v>2</v>
      </c>
      <c r="G1422" s="126">
        <v>1</v>
      </c>
      <c r="H1422" s="126">
        <v>0</v>
      </c>
      <c r="I1422" s="126">
        <v>2</v>
      </c>
      <c r="J1422" s="126">
        <v>1</v>
      </c>
      <c r="K1422" s="126">
        <v>2</v>
      </c>
      <c r="L1422" s="126">
        <v>3</v>
      </c>
      <c r="M1422" s="143" t="s">
        <v>6520</v>
      </c>
      <c r="N1422" s="126">
        <v>5</v>
      </c>
      <c r="O1422" s="126"/>
      <c r="Q1422" s="126">
        <v>2</v>
      </c>
      <c r="R1422" s="126"/>
      <c r="S1422" s="126"/>
      <c r="T1422" s="126"/>
      <c r="U1422" s="126">
        <v>6</v>
      </c>
      <c r="V1422" s="126" t="s">
        <v>3513</v>
      </c>
      <c r="W1422" s="126">
        <v>3</v>
      </c>
      <c r="X1422" s="126">
        <v>5</v>
      </c>
      <c r="Y1422" s="126">
        <v>17</v>
      </c>
      <c r="Z1422" s="126">
        <v>0</v>
      </c>
      <c r="AA1422" s="126">
        <v>0</v>
      </c>
      <c r="AB1422" s="126">
        <v>0</v>
      </c>
      <c r="AC1422" s="126">
        <v>0</v>
      </c>
      <c r="AD1422" s="126">
        <v>0</v>
      </c>
      <c r="AE1422" s="126">
        <v>1</v>
      </c>
      <c r="AF1422" s="126">
        <v>0.33</v>
      </c>
      <c r="AG1422" s="126">
        <v>0</v>
      </c>
      <c r="AH1422" s="126">
        <v>0</v>
      </c>
      <c r="AI1422" s="126">
        <v>1</v>
      </c>
      <c r="AJ1422" s="126"/>
      <c r="AK1422" s="126"/>
      <c r="AL1422" s="126"/>
      <c r="AM1422" s="126"/>
      <c r="AN1422" s="126"/>
      <c r="AO1422" s="126"/>
      <c r="AP1422" s="126"/>
      <c r="AQ1422" s="126"/>
      <c r="AR1422" s="126"/>
      <c r="AS1422" s="126"/>
      <c r="AT1422" s="126"/>
      <c r="AU1422" s="126"/>
      <c r="AV1422" s="126"/>
      <c r="AW1422" s="126"/>
      <c r="AX1422" s="126"/>
      <c r="AY1422" s="126"/>
      <c r="AZ1422" s="126"/>
      <c r="BA1422" s="126"/>
      <c r="BB1422" s="126"/>
      <c r="BC1422" s="126"/>
      <c r="BD1422" s="126"/>
      <c r="BE1422" s="126"/>
      <c r="BF1422" s="126"/>
      <c r="BG1422" s="126"/>
      <c r="BH1422" s="126"/>
      <c r="BI1422" s="126"/>
      <c r="BJ1422" s="126"/>
      <c r="BK1422" s="126"/>
      <c r="BL1422" s="126"/>
      <c r="BM1422" s="126"/>
      <c r="BN1422" s="126"/>
      <c r="BO1422" s="126"/>
      <c r="BP1422" s="126"/>
      <c r="BQ1422" s="126"/>
      <c r="BR1422" s="126">
        <v>9</v>
      </c>
      <c r="BS1422" s="126">
        <v>11</v>
      </c>
      <c r="BT1422" s="126">
        <v>13</v>
      </c>
      <c r="BU1422" s="126"/>
      <c r="BV1422" s="126">
        <v>7</v>
      </c>
      <c r="BW1422" s="126">
        <v>6</v>
      </c>
      <c r="BX1422" s="126">
        <v>1</v>
      </c>
      <c r="BY1422" s="126">
        <v>0</v>
      </c>
      <c r="BZ1422" s="126">
        <v>48</v>
      </c>
      <c r="CA1422" s="126">
        <v>21</v>
      </c>
      <c r="CB1422" s="126"/>
      <c r="CC1422" s="126"/>
      <c r="CD1422" s="126"/>
      <c r="CE1422" s="126"/>
    </row>
    <row r="1423" spans="1:83" ht="11.25" customHeight="1" x14ac:dyDescent="0.2">
      <c r="A1423" s="126" t="s">
        <v>6510</v>
      </c>
      <c r="B1423" s="20">
        <v>438</v>
      </c>
      <c r="C1423" s="20" t="e">
        <f>VLOOKUP(File2Modul(A1423),ModulVerantwortung,2,FALSE)</f>
        <v>#N/A</v>
      </c>
      <c r="D1423" s="20"/>
      <c r="E1423" s="109" t="s">
        <v>6521</v>
      </c>
      <c r="F1423" s="126">
        <v>2</v>
      </c>
      <c r="G1423" s="126">
        <v>1</v>
      </c>
      <c r="H1423" s="126">
        <v>0</v>
      </c>
      <c r="I1423" s="126">
        <v>2</v>
      </c>
      <c r="J1423" s="126">
        <v>0</v>
      </c>
      <c r="K1423" s="126">
        <v>1</v>
      </c>
      <c r="L1423" s="126">
        <v>0</v>
      </c>
      <c r="M1423" s="143"/>
      <c r="N1423" s="126">
        <v>2</v>
      </c>
      <c r="O1423" s="126"/>
      <c r="Q1423" s="126">
        <v>1</v>
      </c>
      <c r="R1423" s="126"/>
      <c r="S1423" s="126"/>
      <c r="T1423" s="126"/>
      <c r="U1423" s="126">
        <v>3</v>
      </c>
      <c r="V1423" s="126" t="s">
        <v>3513</v>
      </c>
      <c r="W1423" s="126">
        <v>0</v>
      </c>
      <c r="X1423" s="126">
        <v>2</v>
      </c>
      <c r="Y1423" s="126">
        <v>10</v>
      </c>
      <c r="Z1423" s="126">
        <v>0</v>
      </c>
      <c r="AA1423" s="126">
        <v>0</v>
      </c>
      <c r="AB1423" s="126">
        <v>0</v>
      </c>
      <c r="AC1423" s="126">
        <v>0</v>
      </c>
      <c r="AD1423" s="126">
        <v>0</v>
      </c>
      <c r="AE1423" s="126">
        <v>1</v>
      </c>
      <c r="AF1423" s="126">
        <v>0.67</v>
      </c>
      <c r="AG1423" s="126">
        <v>0</v>
      </c>
      <c r="AH1423" s="126">
        <v>0</v>
      </c>
      <c r="AI1423" s="126">
        <v>1</v>
      </c>
      <c r="AJ1423" s="126"/>
      <c r="AK1423" s="126"/>
      <c r="AL1423" s="126"/>
      <c r="AM1423" s="126"/>
      <c r="AN1423" s="126"/>
      <c r="AO1423" s="126"/>
      <c r="AP1423" s="126"/>
      <c r="AQ1423" s="126"/>
      <c r="AR1423" s="126"/>
      <c r="AS1423" s="126"/>
      <c r="AT1423" s="126"/>
      <c r="AU1423" s="126"/>
      <c r="AV1423" s="126"/>
      <c r="AW1423" s="126"/>
      <c r="AX1423" s="126"/>
      <c r="AY1423" s="126"/>
      <c r="AZ1423" s="126"/>
      <c r="BA1423" s="126"/>
      <c r="BB1423" s="126"/>
      <c r="BC1423" s="126"/>
      <c r="BD1423" s="126"/>
      <c r="BE1423" s="126"/>
      <c r="BF1423" s="126"/>
      <c r="BG1423" s="126"/>
      <c r="BH1423" s="126"/>
      <c r="BI1423" s="126"/>
      <c r="BJ1423" s="126"/>
      <c r="BK1423" s="126"/>
      <c r="BL1423" s="126"/>
      <c r="BM1423" s="126"/>
      <c r="BN1423" s="126"/>
      <c r="BO1423" s="126"/>
      <c r="BP1423" s="126"/>
      <c r="BQ1423" s="126"/>
      <c r="BR1423" s="126">
        <v>7</v>
      </c>
      <c r="BS1423" s="126">
        <v>9</v>
      </c>
      <c r="BT1423" s="126">
        <v>14</v>
      </c>
      <c r="BU1423" s="126"/>
      <c r="BV1423" s="126">
        <v>4</v>
      </c>
      <c r="BW1423" s="126">
        <v>3</v>
      </c>
      <c r="BX1423" s="126">
        <v>1</v>
      </c>
      <c r="BY1423" s="126">
        <v>0</v>
      </c>
      <c r="BZ1423" s="126">
        <v>18</v>
      </c>
      <c r="CA1423" s="126">
        <v>11</v>
      </c>
      <c r="CB1423" s="126"/>
      <c r="CC1423" s="126"/>
      <c r="CD1423" s="126"/>
      <c r="CE1423" s="126"/>
    </row>
    <row r="1424" spans="1:83" ht="11.25" customHeight="1" x14ac:dyDescent="0.2">
      <c r="A1424" s="126" t="s">
        <v>6510</v>
      </c>
      <c r="B1424" s="20">
        <v>461</v>
      </c>
      <c r="C1424" s="20" t="e">
        <f>VLOOKUP(File2Modul(A1424),ModulVerantwortung,2,FALSE)</f>
        <v>#N/A</v>
      </c>
      <c r="D1424" s="20"/>
      <c r="E1424" s="109" t="s">
        <v>6522</v>
      </c>
      <c r="F1424" s="126">
        <v>2</v>
      </c>
      <c r="G1424" s="126">
        <v>1</v>
      </c>
      <c r="H1424" s="126">
        <v>0</v>
      </c>
      <c r="I1424" s="126">
        <v>2</v>
      </c>
      <c r="J1424" s="126">
        <v>1</v>
      </c>
      <c r="K1424" s="126">
        <v>1</v>
      </c>
      <c r="L1424" s="126">
        <v>1</v>
      </c>
      <c r="M1424" s="143" t="s">
        <v>6523</v>
      </c>
      <c r="N1424" s="126">
        <v>4</v>
      </c>
      <c r="O1424" s="126"/>
      <c r="Q1424" s="126">
        <v>1</v>
      </c>
      <c r="R1424" s="126"/>
      <c r="S1424" s="126"/>
      <c r="T1424" s="126"/>
      <c r="U1424" s="126">
        <v>6</v>
      </c>
      <c r="V1424" s="126" t="s">
        <v>3513</v>
      </c>
      <c r="W1424" s="126">
        <v>1</v>
      </c>
      <c r="X1424" s="126">
        <v>3</v>
      </c>
      <c r="Y1424" s="126">
        <v>17</v>
      </c>
      <c r="Z1424" s="126">
        <v>0</v>
      </c>
      <c r="AA1424" s="126">
        <v>0</v>
      </c>
      <c r="AB1424" s="126">
        <v>0</v>
      </c>
      <c r="AC1424" s="126">
        <v>0</v>
      </c>
      <c r="AD1424" s="126">
        <v>0</v>
      </c>
      <c r="AE1424" s="126">
        <v>1</v>
      </c>
      <c r="AF1424" s="126">
        <v>0.33</v>
      </c>
      <c r="AG1424" s="126">
        <v>0</v>
      </c>
      <c r="AH1424" s="126">
        <v>0</v>
      </c>
      <c r="AI1424" s="126">
        <v>1</v>
      </c>
      <c r="AJ1424" s="126"/>
      <c r="AK1424" s="126"/>
      <c r="AL1424" s="126"/>
      <c r="AM1424" s="126"/>
      <c r="AN1424" s="126"/>
      <c r="AO1424" s="126"/>
      <c r="AP1424" s="126"/>
      <c r="AQ1424" s="126"/>
      <c r="AR1424" s="126"/>
      <c r="AS1424" s="126"/>
      <c r="AT1424" s="126"/>
      <c r="AU1424" s="126"/>
      <c r="AV1424" s="126"/>
      <c r="AW1424" s="126"/>
      <c r="AX1424" s="126"/>
      <c r="AY1424" s="126"/>
      <c r="AZ1424" s="126"/>
      <c r="BA1424" s="126"/>
      <c r="BB1424" s="126"/>
      <c r="BC1424" s="126"/>
      <c r="BD1424" s="126"/>
      <c r="BE1424" s="126"/>
      <c r="BF1424" s="126"/>
      <c r="BG1424" s="126"/>
      <c r="BH1424" s="126"/>
      <c r="BI1424" s="126"/>
      <c r="BJ1424" s="126"/>
      <c r="BK1424" s="126"/>
      <c r="BL1424" s="126"/>
      <c r="BM1424" s="126"/>
      <c r="BN1424" s="126"/>
      <c r="BO1424" s="126"/>
      <c r="BP1424" s="126"/>
      <c r="BQ1424" s="126"/>
      <c r="BR1424" s="126">
        <v>7</v>
      </c>
      <c r="BS1424" s="126">
        <v>10</v>
      </c>
      <c r="BT1424" s="126">
        <v>13</v>
      </c>
      <c r="BU1424" s="126"/>
      <c r="BV1424" s="126">
        <v>7</v>
      </c>
      <c r="BW1424" s="126">
        <v>5</v>
      </c>
      <c r="BX1424" s="126">
        <v>1</v>
      </c>
      <c r="BY1424" s="126">
        <v>0</v>
      </c>
      <c r="BZ1424" s="126">
        <v>35</v>
      </c>
      <c r="CA1424" s="126">
        <v>19</v>
      </c>
      <c r="CB1424" s="126"/>
      <c r="CC1424" s="126"/>
      <c r="CD1424" s="126"/>
      <c r="CE1424" s="126"/>
    </row>
    <row r="1425" spans="1:83" ht="11.25" customHeight="1" x14ac:dyDescent="0.2">
      <c r="A1425" s="126" t="s">
        <v>6510</v>
      </c>
      <c r="B1425" s="20">
        <v>0</v>
      </c>
      <c r="C1425" s="20" t="e">
        <f>VLOOKUP(File2Modul(A1425),ModulVerantwortung,2,FALSE)</f>
        <v>#N/A</v>
      </c>
      <c r="D1425" s="20"/>
      <c r="E1425" s="109" t="s">
        <v>6510</v>
      </c>
      <c r="F1425" s="126"/>
      <c r="G1425" s="126"/>
      <c r="H1425" s="126"/>
      <c r="I1425" s="126"/>
      <c r="J1425" s="126"/>
      <c r="K1425" s="126"/>
      <c r="L1425" s="126"/>
      <c r="M1425" s="143"/>
      <c r="N1425" s="126"/>
      <c r="O1425" s="126">
        <f>IF(ISNUMBER(T1425),IF(T1425&lt;&gt;0,S1425/T1425,O$23),"")</f>
        <v>1.75</v>
      </c>
      <c r="P1425">
        <f>IF(AND(ISNUMBER(AQ1425),ISNUMBER(AR1425)),IF(OR(AQ1425&lt;&gt;0,AR1425&lt;&gt;0),(T1425+BG1425)/(AQ1425+AR1425),P$23),"")</f>
        <v>7142857.5142857144</v>
      </c>
      <c r="Q1425" s="126"/>
      <c r="R1425" s="126"/>
      <c r="S1425" s="126">
        <v>91</v>
      </c>
      <c r="T1425" s="126">
        <v>52</v>
      </c>
      <c r="U1425" s="126"/>
      <c r="V1425" s="126"/>
      <c r="W1425" s="126"/>
      <c r="X1425" s="126"/>
      <c r="Y1425" s="126"/>
      <c r="Z1425" s="126"/>
      <c r="AA1425" s="126"/>
      <c r="AB1425" s="126"/>
      <c r="AC1425" s="126"/>
      <c r="AD1425" s="126"/>
      <c r="AE1425" s="126"/>
      <c r="AF1425" s="126"/>
      <c r="AG1425" s="126"/>
      <c r="AH1425" s="126"/>
      <c r="AI1425" s="126"/>
      <c r="AJ1425" s="126" t="s">
        <v>3502</v>
      </c>
      <c r="AK1425" s="126">
        <v>7</v>
      </c>
      <c r="AL1425" s="126">
        <v>1</v>
      </c>
      <c r="AM1425" s="126">
        <v>8</v>
      </c>
      <c r="AN1425" s="126">
        <v>20</v>
      </c>
      <c r="AO1425" s="126" t="s">
        <v>3503</v>
      </c>
      <c r="AP1425" s="126">
        <v>54</v>
      </c>
      <c r="AQ1425" s="126">
        <v>35</v>
      </c>
      <c r="AR1425" s="126">
        <v>105</v>
      </c>
      <c r="AS1425" s="126">
        <v>1000000000</v>
      </c>
      <c r="AT1425" s="126">
        <v>773</v>
      </c>
      <c r="AU1425" s="126">
        <v>885</v>
      </c>
      <c r="AV1425" s="126">
        <v>3145</v>
      </c>
      <c r="AW1425" s="126">
        <v>21921963.960000001</v>
      </c>
      <c r="AX1425" s="126">
        <v>1000000000</v>
      </c>
      <c r="AY1425" s="126">
        <v>1000000000</v>
      </c>
      <c r="AZ1425" s="126">
        <v>26047980892672.801</v>
      </c>
      <c r="BA1425" s="126">
        <v>4.8</v>
      </c>
      <c r="BB1425" s="126">
        <v>100</v>
      </c>
      <c r="BC1425" s="126">
        <v>290146576</v>
      </c>
      <c r="BD1425" s="126">
        <v>480</v>
      </c>
      <c r="BE1425" s="126">
        <v>160</v>
      </c>
      <c r="BF1425" s="126">
        <v>301</v>
      </c>
      <c r="BG1425" s="126">
        <v>1000000000</v>
      </c>
      <c r="BH1425" s="126">
        <v>71</v>
      </c>
      <c r="BI1425" s="126" t="s">
        <v>3504</v>
      </c>
      <c r="BJ1425" s="126">
        <v>1.1100000000000001</v>
      </c>
      <c r="BK1425" s="126">
        <v>1.319</v>
      </c>
      <c r="BL1425" s="126">
        <v>1.492</v>
      </c>
      <c r="BM1425" s="126">
        <v>2.6019999999999999</v>
      </c>
      <c r="BN1425" s="126">
        <v>2.754</v>
      </c>
      <c r="BO1425" s="126">
        <v>2.8420000000000001</v>
      </c>
      <c r="BP1425" s="126" t="s">
        <v>3505</v>
      </c>
      <c r="BQ1425" s="126">
        <v>2.097</v>
      </c>
      <c r="BR1425" s="126"/>
      <c r="BS1425" s="126"/>
      <c r="BT1425" s="126"/>
      <c r="BU1425" s="126"/>
      <c r="BV1425" s="126"/>
      <c r="BW1425" s="126"/>
      <c r="BX1425" s="126"/>
      <c r="BY1425" s="126"/>
      <c r="BZ1425" s="126"/>
      <c r="CA1425" s="126"/>
      <c r="CB1425" s="126"/>
      <c r="CC1425" s="126"/>
      <c r="CD1425" s="126"/>
      <c r="CE1425" s="126"/>
    </row>
    <row r="1426" spans="1:83" ht="11.25" customHeight="1" x14ac:dyDescent="0.2">
      <c r="A1426" s="126" t="s">
        <v>6524</v>
      </c>
      <c r="B1426" s="20">
        <v>255</v>
      </c>
      <c r="C1426" s="20" t="str">
        <f>VLOOKUP(File2Modul(A1426),ModulVerantwortung,2,FALSE)</f>
        <v>winkho06</v>
      </c>
      <c r="D1426" s="20"/>
      <c r="E1426" s="109" t="s">
        <v>6525</v>
      </c>
      <c r="F1426" s="126">
        <v>5</v>
      </c>
      <c r="G1426" s="126">
        <v>3</v>
      </c>
      <c r="H1426" s="126">
        <v>0</v>
      </c>
      <c r="I1426" s="126">
        <v>8</v>
      </c>
      <c r="J1426" s="126">
        <v>1</v>
      </c>
      <c r="K1426" s="126">
        <v>1</v>
      </c>
      <c r="L1426" s="126">
        <v>0</v>
      </c>
      <c r="M1426" s="143"/>
      <c r="N1426" s="126">
        <v>14</v>
      </c>
      <c r="O1426" s="126"/>
      <c r="Q1426" s="126">
        <v>0</v>
      </c>
      <c r="R1426" s="126"/>
      <c r="S1426" s="126"/>
      <c r="T1426" s="126"/>
      <c r="U1426" s="126">
        <v>19</v>
      </c>
      <c r="V1426" s="126" t="s">
        <v>3729</v>
      </c>
      <c r="W1426" s="126">
        <v>0</v>
      </c>
      <c r="X1426" s="126">
        <v>5</v>
      </c>
      <c r="Y1426" s="126">
        <v>50</v>
      </c>
      <c r="Z1426" s="126">
        <v>0</v>
      </c>
      <c r="AA1426" s="126">
        <v>0</v>
      </c>
      <c r="AB1426" s="126">
        <v>0</v>
      </c>
      <c r="AC1426" s="126">
        <v>0</v>
      </c>
      <c r="AD1426" s="126">
        <v>0</v>
      </c>
      <c r="AE1426" s="126">
        <v>4</v>
      </c>
      <c r="AF1426" s="126">
        <v>0.42</v>
      </c>
      <c r="AG1426" s="126">
        <v>1</v>
      </c>
      <c r="AH1426" s="126">
        <v>0</v>
      </c>
      <c r="AI1426" s="126">
        <v>1</v>
      </c>
      <c r="AJ1426" s="126"/>
      <c r="AK1426" s="126"/>
      <c r="AL1426" s="126"/>
      <c r="AM1426" s="126"/>
      <c r="AN1426" s="126"/>
      <c r="AO1426" s="126"/>
      <c r="AP1426" s="126"/>
      <c r="AQ1426" s="126"/>
      <c r="AR1426" s="126"/>
      <c r="AS1426" s="126"/>
      <c r="AT1426" s="126"/>
      <c r="AU1426" s="126"/>
      <c r="AV1426" s="126"/>
      <c r="AW1426" s="126"/>
      <c r="AX1426" s="126"/>
      <c r="AY1426" s="126"/>
      <c r="AZ1426" s="126"/>
      <c r="BA1426" s="126"/>
      <c r="BB1426" s="126"/>
      <c r="BC1426" s="126"/>
      <c r="BD1426" s="126"/>
      <c r="BE1426" s="126"/>
      <c r="BF1426" s="126"/>
      <c r="BG1426" s="126"/>
      <c r="BH1426" s="126"/>
      <c r="BI1426" s="126"/>
      <c r="BJ1426" s="126"/>
      <c r="BK1426" s="126"/>
      <c r="BL1426" s="126"/>
      <c r="BM1426" s="126"/>
      <c r="BN1426" s="126"/>
      <c r="BO1426" s="126"/>
      <c r="BP1426" s="126"/>
      <c r="BQ1426" s="126"/>
      <c r="BR1426" s="126">
        <v>6</v>
      </c>
      <c r="BS1426" s="126">
        <v>9</v>
      </c>
      <c r="BT1426" s="126">
        <v>12</v>
      </c>
      <c r="BU1426" s="126"/>
      <c r="BV1426" s="126">
        <v>25</v>
      </c>
      <c r="BW1426" s="126">
        <v>18</v>
      </c>
      <c r="BX1426" s="126">
        <v>1</v>
      </c>
      <c r="BY1426" s="126">
        <v>0</v>
      </c>
      <c r="BZ1426" s="126">
        <v>111</v>
      </c>
      <c r="CA1426" s="126">
        <v>60</v>
      </c>
      <c r="CB1426" s="126"/>
      <c r="CC1426" s="126"/>
      <c r="CD1426" s="126"/>
      <c r="CE1426" s="126"/>
    </row>
    <row r="1427" spans="1:83" ht="11.25" customHeight="1" x14ac:dyDescent="0.2">
      <c r="A1427" s="126" t="s">
        <v>6524</v>
      </c>
      <c r="B1427" s="20">
        <v>322</v>
      </c>
      <c r="C1427" s="20" t="str">
        <f>VLOOKUP(File2Modul(A1427),ModulVerantwortung,2,FALSE)</f>
        <v>winkho06</v>
      </c>
      <c r="D1427" s="20"/>
      <c r="E1427" s="109" t="s">
        <v>4554</v>
      </c>
      <c r="F1427" s="126">
        <v>2</v>
      </c>
      <c r="G1427" s="126">
        <v>1</v>
      </c>
      <c r="H1427" s="126">
        <v>0</v>
      </c>
      <c r="I1427" s="126">
        <v>2</v>
      </c>
      <c r="J1427" s="126">
        <v>1</v>
      </c>
      <c r="K1427" s="126">
        <v>0</v>
      </c>
      <c r="L1427" s="126">
        <v>2</v>
      </c>
      <c r="M1427" s="143" t="s">
        <v>6526</v>
      </c>
      <c r="N1427" s="126">
        <v>11</v>
      </c>
      <c r="O1427" s="126"/>
      <c r="Q1427" s="126">
        <v>0</v>
      </c>
      <c r="R1427" s="126"/>
      <c r="S1427" s="126"/>
      <c r="T1427" s="126"/>
      <c r="U1427" s="126">
        <v>13</v>
      </c>
      <c r="V1427" s="126" t="s">
        <v>3513</v>
      </c>
      <c r="W1427" s="126">
        <v>2</v>
      </c>
      <c r="X1427" s="126">
        <v>4</v>
      </c>
      <c r="Y1427" s="126">
        <v>36</v>
      </c>
      <c r="Z1427" s="126">
        <v>0</v>
      </c>
      <c r="AA1427" s="126">
        <v>0</v>
      </c>
      <c r="AB1427" s="126">
        <v>0</v>
      </c>
      <c r="AC1427" s="126">
        <v>0</v>
      </c>
      <c r="AD1427" s="126">
        <v>0</v>
      </c>
      <c r="AE1427" s="126">
        <v>2</v>
      </c>
      <c r="AF1427" s="126">
        <v>0.15</v>
      </c>
      <c r="AG1427" s="126">
        <v>0</v>
      </c>
      <c r="AH1427" s="126">
        <v>0</v>
      </c>
      <c r="AI1427" s="126">
        <v>1</v>
      </c>
      <c r="AJ1427" s="126"/>
      <c r="AK1427" s="126"/>
      <c r="AL1427" s="126"/>
      <c r="AM1427" s="126"/>
      <c r="AN1427" s="126"/>
      <c r="AO1427" s="126"/>
      <c r="AP1427" s="126"/>
      <c r="AQ1427" s="126"/>
      <c r="AR1427" s="126"/>
      <c r="AS1427" s="126"/>
      <c r="AT1427" s="126"/>
      <c r="AU1427" s="126"/>
      <c r="AV1427" s="126"/>
      <c r="AW1427" s="126"/>
      <c r="AX1427" s="126"/>
      <c r="AY1427" s="126"/>
      <c r="AZ1427" s="126"/>
      <c r="BA1427" s="126"/>
      <c r="BB1427" s="126"/>
      <c r="BC1427" s="126"/>
      <c r="BD1427" s="126"/>
      <c r="BE1427" s="126"/>
      <c r="BF1427" s="126"/>
      <c r="BG1427" s="126"/>
      <c r="BH1427" s="126"/>
      <c r="BI1427" s="126"/>
      <c r="BJ1427" s="126"/>
      <c r="BK1427" s="126"/>
      <c r="BL1427" s="126"/>
      <c r="BM1427" s="126"/>
      <c r="BN1427" s="126"/>
      <c r="BO1427" s="126"/>
      <c r="BP1427" s="126"/>
      <c r="BQ1427" s="126"/>
      <c r="BR1427" s="126">
        <v>4</v>
      </c>
      <c r="BS1427" s="126">
        <v>5</v>
      </c>
      <c r="BT1427" s="126">
        <v>6</v>
      </c>
      <c r="BU1427" s="126"/>
      <c r="BV1427" s="126">
        <v>15</v>
      </c>
      <c r="BW1427" s="126">
        <v>13</v>
      </c>
      <c r="BX1427" s="126">
        <v>1</v>
      </c>
      <c r="BY1427" s="126">
        <v>0</v>
      </c>
      <c r="BZ1427" s="126">
        <v>46</v>
      </c>
      <c r="CA1427" s="126">
        <v>28</v>
      </c>
      <c r="CB1427" s="126"/>
      <c r="CC1427" s="126"/>
      <c r="CD1427" s="126"/>
      <c r="CE1427" s="126"/>
    </row>
    <row r="1428" spans="1:83" ht="11.25" customHeight="1" x14ac:dyDescent="0.2">
      <c r="A1428" s="126" t="s">
        <v>6524</v>
      </c>
      <c r="B1428" s="20">
        <v>372</v>
      </c>
      <c r="C1428" s="20" t="str">
        <f>VLOOKUP(File2Modul(A1428),ModulVerantwortung,2,FALSE)</f>
        <v>winkho06</v>
      </c>
      <c r="D1428" s="20"/>
      <c r="E1428" s="109" t="s">
        <v>4555</v>
      </c>
      <c r="F1428" s="126">
        <v>4</v>
      </c>
      <c r="G1428" s="126">
        <v>2</v>
      </c>
      <c r="H1428" s="126">
        <v>0</v>
      </c>
      <c r="I1428" s="126">
        <v>6</v>
      </c>
      <c r="J1428" s="126">
        <v>1</v>
      </c>
      <c r="K1428" s="126">
        <v>0</v>
      </c>
      <c r="L1428" s="126">
        <v>1</v>
      </c>
      <c r="M1428" s="143" t="s">
        <v>6527</v>
      </c>
      <c r="N1428" s="126">
        <v>8</v>
      </c>
      <c r="O1428" s="126"/>
      <c r="Q1428" s="126">
        <v>0</v>
      </c>
      <c r="R1428" s="126"/>
      <c r="S1428" s="126"/>
      <c r="T1428" s="126"/>
      <c r="U1428" s="126">
        <v>9</v>
      </c>
      <c r="V1428" s="126" t="s">
        <v>3767</v>
      </c>
      <c r="W1428" s="126">
        <v>2</v>
      </c>
      <c r="X1428" s="126">
        <v>6</v>
      </c>
      <c r="Y1428" s="126">
        <v>30</v>
      </c>
      <c r="Z1428" s="126">
        <v>0</v>
      </c>
      <c r="AA1428" s="126">
        <v>0</v>
      </c>
      <c r="AB1428" s="126">
        <v>0</v>
      </c>
      <c r="AC1428" s="126">
        <v>0</v>
      </c>
      <c r="AD1428" s="126">
        <v>0</v>
      </c>
      <c r="AE1428" s="126">
        <v>2</v>
      </c>
      <c r="AF1428" s="126">
        <v>0.67</v>
      </c>
      <c r="AG1428" s="126">
        <v>1</v>
      </c>
      <c r="AH1428" s="126">
        <v>0</v>
      </c>
      <c r="AI1428" s="126">
        <v>1</v>
      </c>
      <c r="AJ1428" s="126"/>
      <c r="AK1428" s="126"/>
      <c r="AL1428" s="126"/>
      <c r="AM1428" s="126"/>
      <c r="AN1428" s="126"/>
      <c r="AO1428" s="126"/>
      <c r="AP1428" s="126"/>
      <c r="AQ1428" s="126"/>
      <c r="AR1428" s="126"/>
      <c r="AS1428" s="126"/>
      <c r="AT1428" s="126"/>
      <c r="AU1428" s="126"/>
      <c r="AV1428" s="126"/>
      <c r="AW1428" s="126"/>
      <c r="AX1428" s="126"/>
      <c r="AY1428" s="126"/>
      <c r="AZ1428" s="126"/>
      <c r="BA1428" s="126"/>
      <c r="BB1428" s="126"/>
      <c r="BC1428" s="126"/>
      <c r="BD1428" s="126"/>
      <c r="BE1428" s="126"/>
      <c r="BF1428" s="126"/>
      <c r="BG1428" s="126"/>
      <c r="BH1428" s="126"/>
      <c r="BI1428" s="126"/>
      <c r="BJ1428" s="126"/>
      <c r="BK1428" s="126"/>
      <c r="BL1428" s="126"/>
      <c r="BM1428" s="126"/>
      <c r="BN1428" s="126"/>
      <c r="BO1428" s="126"/>
      <c r="BP1428" s="126"/>
      <c r="BQ1428" s="126"/>
      <c r="BR1428" s="126">
        <v>6</v>
      </c>
      <c r="BS1428" s="126">
        <v>8</v>
      </c>
      <c r="BT1428" s="126">
        <v>10</v>
      </c>
      <c r="BU1428" s="126"/>
      <c r="BV1428" s="126">
        <v>13</v>
      </c>
      <c r="BW1428" s="126">
        <v>10</v>
      </c>
      <c r="BX1428" s="126">
        <v>1</v>
      </c>
      <c r="BY1428" s="126">
        <v>0</v>
      </c>
      <c r="BZ1428" s="126">
        <v>53</v>
      </c>
      <c r="CA1428" s="126">
        <v>28</v>
      </c>
      <c r="CB1428" s="126"/>
      <c r="CC1428" s="126"/>
      <c r="CD1428" s="126"/>
      <c r="CE1428" s="126"/>
    </row>
    <row r="1429" spans="1:83" ht="11.25" customHeight="1" x14ac:dyDescent="0.2">
      <c r="A1429" s="126" t="s">
        <v>6524</v>
      </c>
      <c r="B1429" s="20">
        <v>416</v>
      </c>
      <c r="C1429" s="20" t="str">
        <f>VLOOKUP(File2Modul(A1429),ModulVerantwortung,2,FALSE)</f>
        <v>winkho06</v>
      </c>
      <c r="D1429" s="20"/>
      <c r="E1429" s="109" t="s">
        <v>4556</v>
      </c>
      <c r="F1429" s="126">
        <v>2</v>
      </c>
      <c r="G1429" s="126">
        <v>1</v>
      </c>
      <c r="H1429" s="126">
        <v>0</v>
      </c>
      <c r="I1429" s="126">
        <v>2</v>
      </c>
      <c r="J1429" s="126">
        <v>1</v>
      </c>
      <c r="K1429" s="126">
        <v>0</v>
      </c>
      <c r="L1429" s="126">
        <v>1</v>
      </c>
      <c r="M1429" s="143" t="s">
        <v>6528</v>
      </c>
      <c r="N1429" s="126">
        <v>4</v>
      </c>
      <c r="O1429" s="126"/>
      <c r="Q1429" s="126">
        <v>1</v>
      </c>
      <c r="R1429" s="126"/>
      <c r="S1429" s="126"/>
      <c r="T1429" s="126"/>
      <c r="U1429" s="126">
        <v>5</v>
      </c>
      <c r="V1429" s="126" t="s">
        <v>3513</v>
      </c>
      <c r="W1429" s="126">
        <v>1</v>
      </c>
      <c r="X1429" s="126">
        <v>3</v>
      </c>
      <c r="Y1429" s="126">
        <v>16</v>
      </c>
      <c r="Z1429" s="126">
        <v>0</v>
      </c>
      <c r="AA1429" s="126">
        <v>0</v>
      </c>
      <c r="AB1429" s="126">
        <v>0</v>
      </c>
      <c r="AC1429" s="126">
        <v>0</v>
      </c>
      <c r="AD1429" s="126">
        <v>0</v>
      </c>
      <c r="AE1429" s="126">
        <v>2</v>
      </c>
      <c r="AF1429" s="126">
        <v>0.4</v>
      </c>
      <c r="AG1429" s="126">
        <v>0</v>
      </c>
      <c r="AH1429" s="126">
        <v>0</v>
      </c>
      <c r="AI1429" s="126">
        <v>1</v>
      </c>
      <c r="AJ1429" s="126"/>
      <c r="AK1429" s="126"/>
      <c r="AL1429" s="126"/>
      <c r="AM1429" s="126"/>
      <c r="AN1429" s="126"/>
      <c r="AO1429" s="126"/>
      <c r="AP1429" s="126"/>
      <c r="AQ1429" s="126"/>
      <c r="AR1429" s="126"/>
      <c r="AS1429" s="126"/>
      <c r="AT1429" s="126"/>
      <c r="AU1429" s="126"/>
      <c r="AV1429" s="126"/>
      <c r="AW1429" s="126"/>
      <c r="AX1429" s="126"/>
      <c r="AY1429" s="126"/>
      <c r="AZ1429" s="126"/>
      <c r="BA1429" s="126"/>
      <c r="BB1429" s="126"/>
      <c r="BC1429" s="126"/>
      <c r="BD1429" s="126"/>
      <c r="BE1429" s="126"/>
      <c r="BF1429" s="126"/>
      <c r="BG1429" s="126"/>
      <c r="BH1429" s="126"/>
      <c r="BI1429" s="126"/>
      <c r="BJ1429" s="126"/>
      <c r="BK1429" s="126"/>
      <c r="BL1429" s="126"/>
      <c r="BM1429" s="126"/>
      <c r="BN1429" s="126"/>
      <c r="BO1429" s="126"/>
      <c r="BP1429" s="126"/>
      <c r="BQ1429" s="126"/>
      <c r="BR1429" s="126">
        <v>6</v>
      </c>
      <c r="BS1429" s="126">
        <v>7</v>
      </c>
      <c r="BT1429" s="126">
        <v>10</v>
      </c>
      <c r="BU1429" s="126"/>
      <c r="BV1429" s="126">
        <v>7</v>
      </c>
      <c r="BW1429" s="126">
        <v>6</v>
      </c>
      <c r="BX1429" s="126">
        <v>1</v>
      </c>
      <c r="BY1429" s="126">
        <v>0</v>
      </c>
      <c r="BZ1429" s="126">
        <v>26</v>
      </c>
      <c r="CA1429" s="126">
        <v>16</v>
      </c>
      <c r="CB1429" s="126"/>
      <c r="CC1429" s="126"/>
      <c r="CD1429" s="126"/>
      <c r="CE1429" s="126"/>
    </row>
    <row r="1430" spans="1:83" ht="11.25" customHeight="1" x14ac:dyDescent="0.2">
      <c r="A1430" s="126" t="s">
        <v>6524</v>
      </c>
      <c r="B1430" s="20">
        <v>446</v>
      </c>
      <c r="C1430" s="20" t="str">
        <f>VLOOKUP(File2Modul(A1430),ModulVerantwortung,2,FALSE)</f>
        <v>winkho06</v>
      </c>
      <c r="D1430" s="20"/>
      <c r="E1430" s="109" t="s">
        <v>6529</v>
      </c>
      <c r="F1430" s="126">
        <v>1</v>
      </c>
      <c r="G1430" s="126">
        <v>0</v>
      </c>
      <c r="H1430" s="126">
        <v>0</v>
      </c>
      <c r="I1430" s="126">
        <v>1</v>
      </c>
      <c r="J1430" s="126">
        <v>0</v>
      </c>
      <c r="K1430" s="126">
        <v>1</v>
      </c>
      <c r="L1430" s="126">
        <v>1</v>
      </c>
      <c r="M1430" s="143" t="s">
        <v>6530</v>
      </c>
      <c r="N1430" s="126">
        <v>4</v>
      </c>
      <c r="O1430" s="126"/>
      <c r="Q1430" s="126">
        <v>0</v>
      </c>
      <c r="R1430" s="126"/>
      <c r="S1430" s="126"/>
      <c r="T1430" s="126"/>
      <c r="U1430" s="126">
        <v>5</v>
      </c>
      <c r="V1430" s="126" t="s">
        <v>3507</v>
      </c>
      <c r="W1430" s="126">
        <v>1</v>
      </c>
      <c r="X1430" s="126">
        <v>2</v>
      </c>
      <c r="Y1430" s="126">
        <v>12</v>
      </c>
      <c r="Z1430" s="126">
        <v>0</v>
      </c>
      <c r="AA1430" s="126">
        <v>0</v>
      </c>
      <c r="AB1430" s="126">
        <v>0</v>
      </c>
      <c r="AC1430" s="126">
        <v>0</v>
      </c>
      <c r="AD1430" s="126">
        <v>0</v>
      </c>
      <c r="AE1430" s="126">
        <v>0</v>
      </c>
      <c r="AF1430" s="126">
        <v>0.2</v>
      </c>
      <c r="AG1430" s="126">
        <v>0</v>
      </c>
      <c r="AH1430" s="126">
        <v>0</v>
      </c>
      <c r="AI1430" s="126">
        <v>1</v>
      </c>
      <c r="AJ1430" s="126"/>
      <c r="AK1430" s="126"/>
      <c r="AL1430" s="126"/>
      <c r="AM1430" s="126"/>
      <c r="AN1430" s="126"/>
      <c r="AO1430" s="126"/>
      <c r="AP1430" s="126"/>
      <c r="AQ1430" s="126"/>
      <c r="AR1430" s="126"/>
      <c r="AS1430" s="126"/>
      <c r="AT1430" s="126"/>
      <c r="AU1430" s="126"/>
      <c r="AV1430" s="126"/>
      <c r="AW1430" s="126"/>
      <c r="AX1430" s="126"/>
      <c r="AY1430" s="126"/>
      <c r="AZ1430" s="126"/>
      <c r="BA1430" s="126"/>
      <c r="BB1430" s="126"/>
      <c r="BC1430" s="126"/>
      <c r="BD1430" s="126"/>
      <c r="BE1430" s="126"/>
      <c r="BF1430" s="126"/>
      <c r="BG1430" s="126"/>
      <c r="BH1430" s="126"/>
      <c r="BI1430" s="126"/>
      <c r="BJ1430" s="126"/>
      <c r="BK1430" s="126"/>
      <c r="BL1430" s="126"/>
      <c r="BM1430" s="126"/>
      <c r="BN1430" s="126"/>
      <c r="BO1430" s="126"/>
      <c r="BP1430" s="126"/>
      <c r="BQ1430" s="126"/>
      <c r="BR1430" s="126">
        <v>18</v>
      </c>
      <c r="BS1430" s="126">
        <v>18</v>
      </c>
      <c r="BT1430" s="126">
        <v>18</v>
      </c>
      <c r="BU1430" s="126"/>
      <c r="BV1430" s="126">
        <v>4</v>
      </c>
      <c r="BW1430" s="126">
        <v>4</v>
      </c>
      <c r="BX1430" s="126">
        <v>1</v>
      </c>
      <c r="BY1430" s="126">
        <v>0</v>
      </c>
      <c r="BZ1430" s="126">
        <v>46</v>
      </c>
      <c r="CA1430" s="126">
        <v>26</v>
      </c>
      <c r="CB1430" s="126"/>
      <c r="CC1430" s="126"/>
      <c r="CD1430" s="126"/>
      <c r="CE1430" s="126"/>
    </row>
    <row r="1431" spans="1:83" ht="11.25" customHeight="1" x14ac:dyDescent="0.2">
      <c r="A1431" s="126" t="s">
        <v>6524</v>
      </c>
      <c r="B1431" s="20">
        <v>470</v>
      </c>
      <c r="C1431" s="20" t="str">
        <f>VLOOKUP(File2Modul(A1431),ModulVerantwortung,2,FALSE)</f>
        <v>winkho06</v>
      </c>
      <c r="D1431" s="20"/>
      <c r="E1431" s="109" t="s">
        <v>4557</v>
      </c>
      <c r="F1431" s="126">
        <v>3</v>
      </c>
      <c r="G1431" s="126">
        <v>2</v>
      </c>
      <c r="H1431" s="126">
        <v>0</v>
      </c>
      <c r="I1431" s="126">
        <v>3</v>
      </c>
      <c r="J1431" s="126">
        <v>0</v>
      </c>
      <c r="K1431" s="126">
        <v>0</v>
      </c>
      <c r="L1431" s="126">
        <v>2</v>
      </c>
      <c r="M1431" s="143" t="s">
        <v>6531</v>
      </c>
      <c r="N1431" s="126">
        <v>4</v>
      </c>
      <c r="O1431" s="126"/>
      <c r="Q1431" s="126">
        <v>0</v>
      </c>
      <c r="R1431" s="126"/>
      <c r="S1431" s="126"/>
      <c r="T1431" s="126"/>
      <c r="U1431" s="126">
        <v>4</v>
      </c>
      <c r="V1431" s="126" t="s">
        <v>3516</v>
      </c>
      <c r="W1431" s="126">
        <v>2</v>
      </c>
      <c r="X1431" s="126">
        <v>5</v>
      </c>
      <c r="Y1431" s="126">
        <v>16</v>
      </c>
      <c r="Z1431" s="126">
        <v>0</v>
      </c>
      <c r="AA1431" s="126">
        <v>0</v>
      </c>
      <c r="AB1431" s="126">
        <v>0</v>
      </c>
      <c r="AC1431" s="126">
        <v>0</v>
      </c>
      <c r="AD1431" s="126">
        <v>0</v>
      </c>
      <c r="AE1431" s="126">
        <v>0</v>
      </c>
      <c r="AF1431" s="126">
        <v>0.75</v>
      </c>
      <c r="AG1431" s="126">
        <v>0</v>
      </c>
      <c r="AH1431" s="126">
        <v>0</v>
      </c>
      <c r="AI1431" s="126">
        <v>1</v>
      </c>
      <c r="AJ1431" s="126"/>
      <c r="AK1431" s="126"/>
      <c r="AL1431" s="126"/>
      <c r="AM1431" s="126"/>
      <c r="AN1431" s="126"/>
      <c r="AO1431" s="126"/>
      <c r="AP1431" s="126"/>
      <c r="AQ1431" s="126"/>
      <c r="AR1431" s="126"/>
      <c r="AS1431" s="126"/>
      <c r="AT1431" s="126"/>
      <c r="AU1431" s="126"/>
      <c r="AV1431" s="126"/>
      <c r="AW1431" s="126"/>
      <c r="AX1431" s="126"/>
      <c r="AY1431" s="126"/>
      <c r="AZ1431" s="126"/>
      <c r="BA1431" s="126"/>
      <c r="BB1431" s="126"/>
      <c r="BC1431" s="126"/>
      <c r="BD1431" s="126"/>
      <c r="BE1431" s="126"/>
      <c r="BF1431" s="126"/>
      <c r="BG1431" s="126"/>
      <c r="BH1431" s="126"/>
      <c r="BI1431" s="126"/>
      <c r="BJ1431" s="126"/>
      <c r="BK1431" s="126"/>
      <c r="BL1431" s="126"/>
      <c r="BM1431" s="126"/>
      <c r="BN1431" s="126"/>
      <c r="BO1431" s="126"/>
      <c r="BP1431" s="126"/>
      <c r="BQ1431" s="126"/>
      <c r="BR1431" s="126">
        <v>8</v>
      </c>
      <c r="BS1431" s="126">
        <v>12</v>
      </c>
      <c r="BT1431" s="126">
        <v>12</v>
      </c>
      <c r="BU1431" s="126"/>
      <c r="BV1431" s="126">
        <v>6</v>
      </c>
      <c r="BW1431" s="126">
        <v>4</v>
      </c>
      <c r="BX1431" s="126">
        <v>1</v>
      </c>
      <c r="BY1431" s="126">
        <v>0</v>
      </c>
      <c r="BZ1431" s="126">
        <v>37</v>
      </c>
      <c r="CA1431" s="126">
        <v>13</v>
      </c>
      <c r="CB1431" s="126"/>
      <c r="CC1431" s="126"/>
      <c r="CD1431" s="126"/>
      <c r="CE1431" s="126"/>
    </row>
    <row r="1432" spans="1:83" ht="11.25" customHeight="1" x14ac:dyDescent="0.2">
      <c r="A1432" s="126" t="s">
        <v>6524</v>
      </c>
      <c r="B1432" s="20">
        <v>0</v>
      </c>
      <c r="C1432" s="20" t="str">
        <f>VLOOKUP(File2Modul(A1432),ModulVerantwortung,2,FALSE)</f>
        <v>winkho06</v>
      </c>
      <c r="D1432" s="20"/>
      <c r="E1432" s="109" t="s">
        <v>6524</v>
      </c>
      <c r="F1432" s="126"/>
      <c r="G1432" s="126"/>
      <c r="H1432" s="126"/>
      <c r="I1432" s="126"/>
      <c r="J1432" s="126"/>
      <c r="K1432" s="126"/>
      <c r="L1432" s="126"/>
      <c r="M1432" s="143"/>
      <c r="N1432" s="126"/>
      <c r="O1432" s="126">
        <f>IF(ISNUMBER(T1432),IF(T1432&lt;&gt;0,S1432/T1432,O$23),"")</f>
        <v>1.4705882352941178</v>
      </c>
      <c r="P1432">
        <f>IF(AND(ISNUMBER(AQ1432),ISNUMBER(AR1432)),IF(OR(AQ1432&lt;&gt;0,AR1432&lt;&gt;0),(T1432+BG1432)/(AQ1432+AR1432),P$23),"")</f>
        <v>6.8655462184873945</v>
      </c>
      <c r="Q1432" s="126"/>
      <c r="R1432" s="126"/>
      <c r="S1432" s="126">
        <v>75</v>
      </c>
      <c r="T1432" s="126">
        <v>51</v>
      </c>
      <c r="U1432" s="126"/>
      <c r="V1432" s="126"/>
      <c r="W1432" s="126"/>
      <c r="X1432" s="126"/>
      <c r="Y1432" s="126"/>
      <c r="Z1432" s="126"/>
      <c r="AA1432" s="126"/>
      <c r="AB1432" s="126"/>
      <c r="AC1432" s="126"/>
      <c r="AD1432" s="126"/>
      <c r="AE1432" s="126"/>
      <c r="AF1432" s="126"/>
      <c r="AG1432" s="126"/>
      <c r="AH1432" s="126"/>
      <c r="AI1432" s="126"/>
      <c r="AJ1432" s="126" t="s">
        <v>3502</v>
      </c>
      <c r="AK1432" s="126">
        <v>3</v>
      </c>
      <c r="AL1432" s="126">
        <v>5</v>
      </c>
      <c r="AM1432" s="126">
        <v>6</v>
      </c>
      <c r="AN1432" s="126">
        <v>10</v>
      </c>
      <c r="AO1432" s="126" t="s">
        <v>3503</v>
      </c>
      <c r="AP1432" s="126">
        <v>61</v>
      </c>
      <c r="AQ1432" s="126">
        <v>24</v>
      </c>
      <c r="AR1432" s="126">
        <v>95</v>
      </c>
      <c r="AS1432" s="126">
        <v>1002</v>
      </c>
      <c r="AT1432" s="126">
        <v>637</v>
      </c>
      <c r="AU1432" s="126">
        <v>734</v>
      </c>
      <c r="AV1432" s="126">
        <v>2530</v>
      </c>
      <c r="AW1432" s="126">
        <v>18.350000000000001</v>
      </c>
      <c r="AX1432" s="126">
        <v>126747</v>
      </c>
      <c r="AY1432" s="126">
        <v>6909</v>
      </c>
      <c r="AZ1432" s="126">
        <v>21.12</v>
      </c>
      <c r="BA1432" s="126">
        <v>4.88</v>
      </c>
      <c r="BB1432" s="126">
        <v>76.900000000000006</v>
      </c>
      <c r="BC1432" s="126">
        <v>3</v>
      </c>
      <c r="BD1432" s="126">
        <v>488</v>
      </c>
      <c r="BE1432" s="126">
        <v>116</v>
      </c>
      <c r="BF1432" s="126">
        <v>233</v>
      </c>
      <c r="BG1432" s="126">
        <v>766</v>
      </c>
      <c r="BH1432" s="126">
        <v>45</v>
      </c>
      <c r="BI1432" s="126" t="s">
        <v>3504</v>
      </c>
      <c r="BJ1432" s="126">
        <v>1.1299999999999999</v>
      </c>
      <c r="BK1432" s="126">
        <v>1.343</v>
      </c>
      <c r="BL1432" s="126">
        <v>1.522</v>
      </c>
      <c r="BM1432" s="126">
        <v>2.6190000000000002</v>
      </c>
      <c r="BN1432" s="126">
        <v>2.7719999999999998</v>
      </c>
      <c r="BO1432" s="126">
        <v>2.86</v>
      </c>
      <c r="BP1432" s="126" t="s">
        <v>3505</v>
      </c>
      <c r="BQ1432" s="126">
        <v>2.8359999999999999</v>
      </c>
      <c r="BR1432" s="126"/>
      <c r="BS1432" s="126"/>
      <c r="BT1432" s="126"/>
      <c r="BU1432" s="126"/>
      <c r="BV1432" s="126"/>
      <c r="BW1432" s="126"/>
      <c r="BX1432" s="126"/>
      <c r="BY1432" s="126"/>
      <c r="BZ1432" s="126"/>
      <c r="CA1432" s="126"/>
      <c r="CB1432" s="126"/>
      <c r="CC1432" s="126"/>
      <c r="CD1432" s="126"/>
      <c r="CE1432" s="126"/>
    </row>
    <row r="1433" spans="1:83" ht="11.25" customHeight="1" x14ac:dyDescent="0.2">
      <c r="A1433" s="126" t="s">
        <v>6532</v>
      </c>
      <c r="B1433" s="20">
        <v>321</v>
      </c>
      <c r="C1433" s="20" t="str">
        <f>VLOOKUP(File2Modul(A1433),ModulVerantwortung,2,FALSE)</f>
        <v>winkho06</v>
      </c>
      <c r="D1433" s="20"/>
      <c r="E1433" s="109" t="s">
        <v>4558</v>
      </c>
      <c r="F1433" s="126">
        <v>8</v>
      </c>
      <c r="G1433" s="126">
        <v>4</v>
      </c>
      <c r="H1433" s="126">
        <v>0</v>
      </c>
      <c r="I1433" s="126">
        <v>9</v>
      </c>
      <c r="J1433" s="126">
        <v>0</v>
      </c>
      <c r="K1433" s="126">
        <v>1</v>
      </c>
      <c r="L1433" s="126">
        <v>4</v>
      </c>
      <c r="M1433" s="143" t="s">
        <v>6533</v>
      </c>
      <c r="N1433" s="126">
        <v>22</v>
      </c>
      <c r="O1433" s="126"/>
      <c r="Q1433" s="126">
        <v>1</v>
      </c>
      <c r="R1433" s="126"/>
      <c r="S1433" s="126"/>
      <c r="T1433" s="126"/>
      <c r="U1433" s="126">
        <v>19</v>
      </c>
      <c r="V1433" s="126" t="s">
        <v>3752</v>
      </c>
      <c r="W1433" s="126">
        <v>9</v>
      </c>
      <c r="X1433" s="126">
        <v>17</v>
      </c>
      <c r="Y1433" s="126">
        <v>53</v>
      </c>
      <c r="Z1433" s="126">
        <v>0</v>
      </c>
      <c r="AA1433" s="126">
        <v>0</v>
      </c>
      <c r="AB1433" s="126">
        <v>0</v>
      </c>
      <c r="AC1433" s="126">
        <v>0</v>
      </c>
      <c r="AD1433" s="126">
        <v>0</v>
      </c>
      <c r="AE1433" s="126">
        <v>2</v>
      </c>
      <c r="AF1433" s="126">
        <v>0.47</v>
      </c>
      <c r="AG1433" s="126">
        <v>1</v>
      </c>
      <c r="AH1433" s="126">
        <v>1</v>
      </c>
      <c r="AI1433" s="126">
        <v>1</v>
      </c>
      <c r="AJ1433" s="126"/>
      <c r="AK1433" s="126"/>
      <c r="AL1433" s="126"/>
      <c r="AM1433" s="126"/>
      <c r="AN1433" s="126"/>
      <c r="AO1433" s="126"/>
      <c r="AP1433" s="126"/>
      <c r="AQ1433" s="126"/>
      <c r="AR1433" s="126"/>
      <c r="AS1433" s="126"/>
      <c r="AT1433" s="126"/>
      <c r="AU1433" s="126"/>
      <c r="AV1433" s="126"/>
      <c r="AW1433" s="126"/>
      <c r="AX1433" s="126"/>
      <c r="AY1433" s="126"/>
      <c r="AZ1433" s="126"/>
      <c r="BA1433" s="126"/>
      <c r="BB1433" s="126"/>
      <c r="BC1433" s="126"/>
      <c r="BD1433" s="126"/>
      <c r="BE1433" s="126"/>
      <c r="BF1433" s="126"/>
      <c r="BG1433" s="126"/>
      <c r="BH1433" s="126"/>
      <c r="BI1433" s="126"/>
      <c r="BJ1433" s="126"/>
      <c r="BK1433" s="126"/>
      <c r="BL1433" s="126"/>
      <c r="BM1433" s="126"/>
      <c r="BN1433" s="126"/>
      <c r="BO1433" s="126"/>
      <c r="BP1433" s="126"/>
      <c r="BQ1433" s="126"/>
      <c r="BR1433" s="126">
        <v>5</v>
      </c>
      <c r="BS1433" s="126">
        <v>7</v>
      </c>
      <c r="BT1433" s="126">
        <v>7</v>
      </c>
      <c r="BU1433" s="126"/>
      <c r="BV1433" s="126">
        <v>34</v>
      </c>
      <c r="BW1433" s="126">
        <v>24</v>
      </c>
      <c r="BX1433" s="126">
        <v>1</v>
      </c>
      <c r="BY1433" s="126">
        <v>0</v>
      </c>
      <c r="BZ1433" s="126">
        <v>113</v>
      </c>
      <c r="CA1433" s="126">
        <v>58</v>
      </c>
      <c r="CB1433" s="126"/>
      <c r="CC1433" s="126"/>
      <c r="CD1433" s="126"/>
      <c r="CE1433" s="126"/>
    </row>
    <row r="1434" spans="1:83" ht="11.25" customHeight="1" x14ac:dyDescent="0.2">
      <c r="A1434" s="126" t="s">
        <v>6532</v>
      </c>
      <c r="B1434" s="20">
        <v>385</v>
      </c>
      <c r="C1434" s="20" t="str">
        <f>VLOOKUP(File2Modul(A1434),ModulVerantwortung,2,FALSE)</f>
        <v>winkho06</v>
      </c>
      <c r="D1434" s="20"/>
      <c r="E1434" s="109" t="s">
        <v>4559</v>
      </c>
      <c r="F1434" s="126">
        <v>2</v>
      </c>
      <c r="G1434" s="126">
        <v>1</v>
      </c>
      <c r="H1434" s="126">
        <v>0</v>
      </c>
      <c r="I1434" s="126">
        <v>2</v>
      </c>
      <c r="J1434" s="126">
        <v>1</v>
      </c>
      <c r="K1434" s="126">
        <v>0</v>
      </c>
      <c r="L1434" s="126">
        <v>2</v>
      </c>
      <c r="M1434" s="143" t="s">
        <v>6534</v>
      </c>
      <c r="N1434" s="126">
        <v>6</v>
      </c>
      <c r="O1434" s="126"/>
      <c r="Q1434" s="126">
        <v>1</v>
      </c>
      <c r="R1434" s="126"/>
      <c r="S1434" s="126"/>
      <c r="T1434" s="126"/>
      <c r="U1434" s="126">
        <v>9</v>
      </c>
      <c r="V1434" s="126" t="s">
        <v>3513</v>
      </c>
      <c r="W1434" s="126">
        <v>2</v>
      </c>
      <c r="X1434" s="126">
        <v>4</v>
      </c>
      <c r="Y1434" s="126">
        <v>23</v>
      </c>
      <c r="Z1434" s="126">
        <v>0</v>
      </c>
      <c r="AA1434" s="126">
        <v>0</v>
      </c>
      <c r="AB1434" s="126">
        <v>0</v>
      </c>
      <c r="AC1434" s="126">
        <v>0</v>
      </c>
      <c r="AD1434" s="126">
        <v>0</v>
      </c>
      <c r="AE1434" s="126">
        <v>2</v>
      </c>
      <c r="AF1434" s="126">
        <v>0.22</v>
      </c>
      <c r="AG1434" s="126">
        <v>0</v>
      </c>
      <c r="AH1434" s="126">
        <v>0</v>
      </c>
      <c r="AI1434" s="126">
        <v>1</v>
      </c>
      <c r="AJ1434" s="126"/>
      <c r="AK1434" s="126"/>
      <c r="AL1434" s="126"/>
      <c r="AM1434" s="126"/>
      <c r="AN1434" s="126"/>
      <c r="AO1434" s="126"/>
      <c r="AP1434" s="126"/>
      <c r="AQ1434" s="126"/>
      <c r="AR1434" s="126"/>
      <c r="AS1434" s="126"/>
      <c r="AT1434" s="126"/>
      <c r="AU1434" s="126"/>
      <c r="AV1434" s="126"/>
      <c r="AW1434" s="126"/>
      <c r="AX1434" s="126"/>
      <c r="AY1434" s="126"/>
      <c r="AZ1434" s="126"/>
      <c r="BA1434" s="126"/>
      <c r="BB1434" s="126"/>
      <c r="BC1434" s="126"/>
      <c r="BD1434" s="126"/>
      <c r="BE1434" s="126"/>
      <c r="BF1434" s="126"/>
      <c r="BG1434" s="126"/>
      <c r="BH1434" s="126"/>
      <c r="BI1434" s="126"/>
      <c r="BJ1434" s="126"/>
      <c r="BK1434" s="126"/>
      <c r="BL1434" s="126"/>
      <c r="BM1434" s="126"/>
      <c r="BN1434" s="126"/>
      <c r="BO1434" s="126"/>
      <c r="BP1434" s="126"/>
      <c r="BQ1434" s="126"/>
      <c r="BR1434" s="126">
        <v>4</v>
      </c>
      <c r="BS1434" s="126">
        <v>6</v>
      </c>
      <c r="BT1434" s="126">
        <v>8</v>
      </c>
      <c r="BU1434" s="126"/>
      <c r="BV1434" s="126">
        <v>10</v>
      </c>
      <c r="BW1434" s="126">
        <v>8</v>
      </c>
      <c r="BX1434" s="126">
        <v>1</v>
      </c>
      <c r="BY1434" s="126">
        <v>0</v>
      </c>
      <c r="BZ1434" s="126">
        <v>31</v>
      </c>
      <c r="CA1434" s="126">
        <v>18</v>
      </c>
      <c r="CB1434" s="126"/>
      <c r="CC1434" s="126"/>
      <c r="CD1434" s="126"/>
      <c r="CE1434" s="126"/>
    </row>
    <row r="1435" spans="1:83" ht="11.25" customHeight="1" x14ac:dyDescent="0.2">
      <c r="A1435" s="126" t="s">
        <v>6532</v>
      </c>
      <c r="B1435" s="20">
        <v>420</v>
      </c>
      <c r="C1435" s="20" t="str">
        <f>VLOOKUP(File2Modul(A1435),ModulVerantwortung,2,FALSE)</f>
        <v>winkho06</v>
      </c>
      <c r="D1435" s="20"/>
      <c r="E1435" s="109" t="s">
        <v>4560</v>
      </c>
      <c r="F1435" s="126">
        <v>2</v>
      </c>
      <c r="G1435" s="126">
        <v>1</v>
      </c>
      <c r="H1435" s="126">
        <v>0</v>
      </c>
      <c r="I1435" s="126">
        <v>2</v>
      </c>
      <c r="J1435" s="126">
        <v>1</v>
      </c>
      <c r="K1435" s="126">
        <v>1</v>
      </c>
      <c r="L1435" s="126">
        <v>3</v>
      </c>
      <c r="M1435" s="143" t="s">
        <v>6535</v>
      </c>
      <c r="N1435" s="126">
        <v>5</v>
      </c>
      <c r="O1435" s="126"/>
      <c r="Q1435" s="126">
        <v>1</v>
      </c>
      <c r="R1435" s="126"/>
      <c r="S1435" s="126"/>
      <c r="T1435" s="126"/>
      <c r="U1435" s="126">
        <v>8</v>
      </c>
      <c r="V1435" s="126" t="s">
        <v>3885</v>
      </c>
      <c r="W1435" s="126">
        <v>4</v>
      </c>
      <c r="X1435" s="126">
        <v>6</v>
      </c>
      <c r="Y1435" s="126">
        <v>25</v>
      </c>
      <c r="Z1435" s="126">
        <v>0</v>
      </c>
      <c r="AA1435" s="126">
        <v>0</v>
      </c>
      <c r="AB1435" s="126">
        <v>0</v>
      </c>
      <c r="AC1435" s="126">
        <v>0</v>
      </c>
      <c r="AD1435" s="126">
        <v>0</v>
      </c>
      <c r="AE1435" s="126">
        <v>1</v>
      </c>
      <c r="AF1435" s="126">
        <v>0.25</v>
      </c>
      <c r="AG1435" s="126">
        <v>0</v>
      </c>
      <c r="AH1435" s="126">
        <v>1</v>
      </c>
      <c r="AI1435" s="126">
        <v>1</v>
      </c>
      <c r="AJ1435" s="126"/>
      <c r="AK1435" s="126"/>
      <c r="AL1435" s="126"/>
      <c r="AM1435" s="126"/>
      <c r="AN1435" s="126"/>
      <c r="AO1435" s="126"/>
      <c r="AP1435" s="126"/>
      <c r="AQ1435" s="126"/>
      <c r="AR1435" s="126"/>
      <c r="AS1435" s="126"/>
      <c r="AT1435" s="126"/>
      <c r="AU1435" s="126"/>
      <c r="AV1435" s="126"/>
      <c r="AW1435" s="126"/>
      <c r="AX1435" s="126"/>
      <c r="AY1435" s="126"/>
      <c r="AZ1435" s="126"/>
      <c r="BA1435" s="126"/>
      <c r="BB1435" s="126"/>
      <c r="BC1435" s="126"/>
      <c r="BD1435" s="126"/>
      <c r="BE1435" s="126"/>
      <c r="BF1435" s="126"/>
      <c r="BG1435" s="126"/>
      <c r="BH1435" s="126"/>
      <c r="BI1435" s="126"/>
      <c r="BJ1435" s="126"/>
      <c r="BK1435" s="126"/>
      <c r="BL1435" s="126"/>
      <c r="BM1435" s="126"/>
      <c r="BN1435" s="126"/>
      <c r="BO1435" s="126"/>
      <c r="BP1435" s="126"/>
      <c r="BQ1435" s="126"/>
      <c r="BR1435" s="126">
        <v>7</v>
      </c>
      <c r="BS1435" s="126">
        <v>9</v>
      </c>
      <c r="BT1435" s="126">
        <v>11</v>
      </c>
      <c r="BU1435" s="126"/>
      <c r="BV1435" s="126">
        <v>8</v>
      </c>
      <c r="BW1435" s="126">
        <v>6</v>
      </c>
      <c r="BX1435" s="126">
        <v>1</v>
      </c>
      <c r="BY1435" s="126">
        <v>0</v>
      </c>
      <c r="BZ1435" s="126">
        <v>40</v>
      </c>
      <c r="CA1435" s="126">
        <v>18</v>
      </c>
      <c r="CB1435" s="126"/>
      <c r="CC1435" s="126"/>
      <c r="CD1435" s="126"/>
      <c r="CE1435" s="126"/>
    </row>
    <row r="1436" spans="1:83" ht="11.25" customHeight="1" x14ac:dyDescent="0.2">
      <c r="A1436" s="126" t="s">
        <v>6532</v>
      </c>
      <c r="B1436" s="20">
        <v>456</v>
      </c>
      <c r="C1436" s="20" t="str">
        <f>VLOOKUP(File2Modul(A1436),ModulVerantwortung,2,FALSE)</f>
        <v>winkho06</v>
      </c>
      <c r="D1436" s="20"/>
      <c r="E1436" s="109" t="s">
        <v>4561</v>
      </c>
      <c r="F1436" s="126">
        <v>5</v>
      </c>
      <c r="G1436" s="126">
        <v>4</v>
      </c>
      <c r="H1436" s="126">
        <v>0</v>
      </c>
      <c r="I1436" s="126">
        <v>5</v>
      </c>
      <c r="J1436" s="126">
        <v>1</v>
      </c>
      <c r="K1436" s="126">
        <v>0</v>
      </c>
      <c r="L1436" s="126">
        <v>1</v>
      </c>
      <c r="M1436" s="143" t="s">
        <v>6536</v>
      </c>
      <c r="N1436" s="126">
        <v>18</v>
      </c>
      <c r="O1436" s="126"/>
      <c r="Q1436" s="126">
        <v>1</v>
      </c>
      <c r="R1436" s="126"/>
      <c r="S1436" s="126"/>
      <c r="T1436" s="126"/>
      <c r="U1436" s="126">
        <v>26</v>
      </c>
      <c r="V1436" s="126" t="s">
        <v>3729</v>
      </c>
      <c r="W1436" s="126">
        <v>1</v>
      </c>
      <c r="X1436" s="126">
        <v>6</v>
      </c>
      <c r="Y1436" s="126">
        <v>75</v>
      </c>
      <c r="Z1436" s="126">
        <v>0</v>
      </c>
      <c r="AA1436" s="126">
        <v>0</v>
      </c>
      <c r="AB1436" s="126">
        <v>0</v>
      </c>
      <c r="AC1436" s="126">
        <v>0</v>
      </c>
      <c r="AD1436" s="126">
        <v>0</v>
      </c>
      <c r="AE1436" s="126">
        <v>4</v>
      </c>
      <c r="AF1436" s="126">
        <v>0.19</v>
      </c>
      <c r="AG1436" s="126">
        <v>1</v>
      </c>
      <c r="AH1436" s="126">
        <v>0</v>
      </c>
      <c r="AI1436" s="126">
        <v>1</v>
      </c>
      <c r="AJ1436" s="126"/>
      <c r="AK1436" s="126"/>
      <c r="AL1436" s="126"/>
      <c r="AM1436" s="126"/>
      <c r="AN1436" s="126"/>
      <c r="AO1436" s="126"/>
      <c r="AP1436" s="126"/>
      <c r="AQ1436" s="126"/>
      <c r="AR1436" s="126"/>
      <c r="AS1436" s="126"/>
      <c r="AT1436" s="126"/>
      <c r="AU1436" s="126"/>
      <c r="AV1436" s="126"/>
      <c r="AW1436" s="126"/>
      <c r="AX1436" s="126"/>
      <c r="AY1436" s="126"/>
      <c r="AZ1436" s="126"/>
      <c r="BA1436" s="126"/>
      <c r="BB1436" s="126"/>
      <c r="BC1436" s="126"/>
      <c r="BD1436" s="126"/>
      <c r="BE1436" s="126"/>
      <c r="BF1436" s="126"/>
      <c r="BG1436" s="126"/>
      <c r="BH1436" s="126"/>
      <c r="BI1436" s="126"/>
      <c r="BJ1436" s="126"/>
      <c r="BK1436" s="126"/>
      <c r="BL1436" s="126"/>
      <c r="BM1436" s="126"/>
      <c r="BN1436" s="126"/>
      <c r="BO1436" s="126"/>
      <c r="BP1436" s="126"/>
      <c r="BQ1436" s="126"/>
      <c r="BR1436" s="126">
        <v>4</v>
      </c>
      <c r="BS1436" s="126">
        <v>6</v>
      </c>
      <c r="BT1436" s="126">
        <v>7</v>
      </c>
      <c r="BU1436" s="126"/>
      <c r="BV1436" s="126">
        <v>29</v>
      </c>
      <c r="BW1436" s="126">
        <v>21</v>
      </c>
      <c r="BX1436" s="126">
        <v>1</v>
      </c>
      <c r="BY1436" s="126">
        <v>0</v>
      </c>
      <c r="BZ1436" s="126">
        <v>87</v>
      </c>
      <c r="CA1436" s="126">
        <v>51</v>
      </c>
      <c r="CB1436" s="126"/>
      <c r="CC1436" s="126"/>
      <c r="CD1436" s="126"/>
      <c r="CE1436" s="126"/>
    </row>
    <row r="1437" spans="1:83" ht="11.25" customHeight="1" x14ac:dyDescent="0.2">
      <c r="A1437" s="126" t="s">
        <v>6532</v>
      </c>
      <c r="B1437" s="20">
        <v>543</v>
      </c>
      <c r="C1437" s="20" t="str">
        <f>VLOOKUP(File2Modul(A1437),ModulVerantwortung,2,FALSE)</f>
        <v>winkho06</v>
      </c>
      <c r="D1437" s="20"/>
      <c r="E1437" s="109" t="s">
        <v>4562</v>
      </c>
      <c r="F1437" s="126">
        <v>4</v>
      </c>
      <c r="G1437" s="126">
        <v>2</v>
      </c>
      <c r="H1437" s="126">
        <v>0</v>
      </c>
      <c r="I1437" s="126">
        <v>5</v>
      </c>
      <c r="J1437" s="126">
        <v>0</v>
      </c>
      <c r="K1437" s="126">
        <v>1</v>
      </c>
      <c r="L1437" s="126">
        <v>4</v>
      </c>
      <c r="M1437" s="143" t="s">
        <v>6537</v>
      </c>
      <c r="N1437" s="126">
        <v>14</v>
      </c>
      <c r="O1437" s="126"/>
      <c r="Q1437" s="126">
        <v>1</v>
      </c>
      <c r="R1437" s="126"/>
      <c r="S1437" s="126"/>
      <c r="T1437" s="126"/>
      <c r="U1437" s="126">
        <v>10</v>
      </c>
      <c r="V1437" s="126" t="s">
        <v>3608</v>
      </c>
      <c r="W1437" s="126">
        <v>8</v>
      </c>
      <c r="X1437" s="126">
        <v>12</v>
      </c>
      <c r="Y1437" s="126">
        <v>24</v>
      </c>
      <c r="Z1437" s="126">
        <v>0</v>
      </c>
      <c r="AA1437" s="126">
        <v>0</v>
      </c>
      <c r="AB1437" s="126">
        <v>0</v>
      </c>
      <c r="AC1437" s="126">
        <v>0</v>
      </c>
      <c r="AD1437" s="126">
        <v>0</v>
      </c>
      <c r="AE1437" s="126">
        <v>0</v>
      </c>
      <c r="AF1437" s="126">
        <v>0.5</v>
      </c>
      <c r="AG1437" s="126">
        <v>1</v>
      </c>
      <c r="AH1437" s="126">
        <v>2</v>
      </c>
      <c r="AI1437" s="126">
        <v>1</v>
      </c>
      <c r="AJ1437" s="126"/>
      <c r="AK1437" s="126"/>
      <c r="AL1437" s="126"/>
      <c r="AM1437" s="126"/>
      <c r="AN1437" s="126"/>
      <c r="AO1437" s="126"/>
      <c r="AP1437" s="126"/>
      <c r="AQ1437" s="126"/>
      <c r="AR1437" s="126"/>
      <c r="AS1437" s="126"/>
      <c r="AT1437" s="126"/>
      <c r="AU1437" s="126"/>
      <c r="AV1437" s="126"/>
      <c r="AW1437" s="126"/>
      <c r="AX1437" s="126"/>
      <c r="AY1437" s="126"/>
      <c r="AZ1437" s="126"/>
      <c r="BA1437" s="126"/>
      <c r="BB1437" s="126"/>
      <c r="BC1437" s="126"/>
      <c r="BD1437" s="126"/>
      <c r="BE1437" s="126"/>
      <c r="BF1437" s="126"/>
      <c r="BG1437" s="126"/>
      <c r="BH1437" s="126"/>
      <c r="BI1437" s="126"/>
      <c r="BJ1437" s="126"/>
      <c r="BK1437" s="126"/>
      <c r="BL1437" s="126"/>
      <c r="BM1437" s="126"/>
      <c r="BN1437" s="126"/>
      <c r="BO1437" s="126"/>
      <c r="BP1437" s="126"/>
      <c r="BQ1437" s="126"/>
      <c r="BR1437" s="126">
        <v>5</v>
      </c>
      <c r="BS1437" s="126">
        <v>7</v>
      </c>
      <c r="BT1437" s="126">
        <v>7</v>
      </c>
      <c r="BU1437" s="126"/>
      <c r="BV1437" s="126">
        <v>19</v>
      </c>
      <c r="BW1437" s="126">
        <v>14</v>
      </c>
      <c r="BX1437" s="126">
        <v>1</v>
      </c>
      <c r="BY1437" s="126">
        <v>0</v>
      </c>
      <c r="BZ1437" s="126">
        <v>71</v>
      </c>
      <c r="CA1437" s="126">
        <v>31</v>
      </c>
      <c r="CB1437" s="126"/>
      <c r="CC1437" s="126"/>
      <c r="CD1437" s="126"/>
      <c r="CE1437" s="126"/>
    </row>
    <row r="1438" spans="1:83" ht="11.25" customHeight="1" x14ac:dyDescent="0.2">
      <c r="A1438" s="126" t="s">
        <v>6532</v>
      </c>
      <c r="B1438" s="20">
        <v>577</v>
      </c>
      <c r="C1438" s="20" t="str">
        <f>VLOOKUP(File2Modul(A1438),ModulVerantwortung,2,FALSE)</f>
        <v>winkho06</v>
      </c>
      <c r="D1438" s="20"/>
      <c r="E1438" s="109" t="s">
        <v>4563</v>
      </c>
      <c r="F1438" s="126">
        <v>1</v>
      </c>
      <c r="G1438" s="126">
        <v>0</v>
      </c>
      <c r="H1438" s="126">
        <v>0</v>
      </c>
      <c r="I1438" s="126">
        <v>1</v>
      </c>
      <c r="J1438" s="126">
        <v>0</v>
      </c>
      <c r="K1438" s="126">
        <v>0</v>
      </c>
      <c r="L1438" s="126">
        <v>2</v>
      </c>
      <c r="M1438" s="143" t="s">
        <v>6538</v>
      </c>
      <c r="N1438" s="126">
        <v>3</v>
      </c>
      <c r="O1438" s="126"/>
      <c r="Q1438" s="126">
        <v>0</v>
      </c>
      <c r="R1438" s="126"/>
      <c r="S1438" s="126"/>
      <c r="T1438" s="126"/>
      <c r="U1438" s="126">
        <v>3</v>
      </c>
      <c r="V1438" s="126" t="s">
        <v>3507</v>
      </c>
      <c r="W1438" s="126">
        <v>3</v>
      </c>
      <c r="X1438" s="126">
        <v>4</v>
      </c>
      <c r="Y1438" s="126">
        <v>8</v>
      </c>
      <c r="Z1438" s="126">
        <v>0</v>
      </c>
      <c r="AA1438" s="126">
        <v>0</v>
      </c>
      <c r="AB1438" s="126">
        <v>0</v>
      </c>
      <c r="AC1438" s="126">
        <v>0</v>
      </c>
      <c r="AD1438" s="126">
        <v>0</v>
      </c>
      <c r="AE1438" s="126">
        <v>0</v>
      </c>
      <c r="AF1438" s="126">
        <v>0.33</v>
      </c>
      <c r="AG1438" s="126">
        <v>0</v>
      </c>
      <c r="AH1438" s="126">
        <v>0</v>
      </c>
      <c r="AI1438" s="126">
        <v>1</v>
      </c>
      <c r="AJ1438" s="126"/>
      <c r="AK1438" s="126"/>
      <c r="AL1438" s="126"/>
      <c r="AM1438" s="126"/>
      <c r="AN1438" s="126"/>
      <c r="AO1438" s="126"/>
      <c r="AP1438" s="126"/>
      <c r="AQ1438" s="126"/>
      <c r="AR1438" s="126"/>
      <c r="AS1438" s="126"/>
      <c r="AT1438" s="126"/>
      <c r="AU1438" s="126"/>
      <c r="AV1438" s="126"/>
      <c r="AW1438" s="126"/>
      <c r="AX1438" s="126"/>
      <c r="AY1438" s="126"/>
      <c r="AZ1438" s="126"/>
      <c r="BA1438" s="126"/>
      <c r="BB1438" s="126"/>
      <c r="BC1438" s="126"/>
      <c r="BD1438" s="126"/>
      <c r="BE1438" s="126"/>
      <c r="BF1438" s="126"/>
      <c r="BG1438" s="126"/>
      <c r="BH1438" s="126"/>
      <c r="BI1438" s="126"/>
      <c r="BJ1438" s="126"/>
      <c r="BK1438" s="126"/>
      <c r="BL1438" s="126"/>
      <c r="BM1438" s="126"/>
      <c r="BN1438" s="126"/>
      <c r="BO1438" s="126"/>
      <c r="BP1438" s="126"/>
      <c r="BQ1438" s="126"/>
      <c r="BR1438" s="126">
        <v>5</v>
      </c>
      <c r="BS1438" s="126">
        <v>5</v>
      </c>
      <c r="BT1438" s="126">
        <v>5</v>
      </c>
      <c r="BU1438" s="126"/>
      <c r="BV1438" s="126">
        <v>3</v>
      </c>
      <c r="BW1438" s="126">
        <v>3</v>
      </c>
      <c r="BX1438" s="126">
        <v>1</v>
      </c>
      <c r="BY1438" s="126">
        <v>0</v>
      </c>
      <c r="BZ1438" s="126">
        <v>11</v>
      </c>
      <c r="CA1438" s="126">
        <v>5</v>
      </c>
      <c r="CB1438" s="126"/>
      <c r="CC1438" s="126"/>
      <c r="CD1438" s="126"/>
      <c r="CE1438" s="126"/>
    </row>
    <row r="1439" spans="1:83" ht="11.25" customHeight="1" x14ac:dyDescent="0.2">
      <c r="A1439" s="126" t="s">
        <v>6532</v>
      </c>
      <c r="B1439" s="20">
        <v>599</v>
      </c>
      <c r="C1439" s="20" t="str">
        <f>VLOOKUP(File2Modul(A1439),ModulVerantwortung,2,FALSE)</f>
        <v>winkho06</v>
      </c>
      <c r="D1439" s="20"/>
      <c r="E1439" s="109" t="s">
        <v>4564</v>
      </c>
      <c r="F1439" s="126">
        <v>6</v>
      </c>
      <c r="G1439" s="126">
        <v>2</v>
      </c>
      <c r="H1439" s="126">
        <v>0</v>
      </c>
      <c r="I1439" s="126">
        <v>24</v>
      </c>
      <c r="J1439" s="126">
        <v>0</v>
      </c>
      <c r="K1439" s="126">
        <v>1</v>
      </c>
      <c r="L1439" s="126">
        <v>8</v>
      </c>
      <c r="M1439" s="143" t="s">
        <v>6539</v>
      </c>
      <c r="N1439" s="126">
        <v>45</v>
      </c>
      <c r="O1439" s="126"/>
      <c r="Q1439" s="126">
        <v>1</v>
      </c>
      <c r="R1439" s="126"/>
      <c r="S1439" s="126"/>
      <c r="T1439" s="126"/>
      <c r="U1439" s="126">
        <v>44</v>
      </c>
      <c r="V1439" s="126" t="s">
        <v>6540</v>
      </c>
      <c r="W1439" s="126">
        <v>19</v>
      </c>
      <c r="X1439" s="126">
        <v>25</v>
      </c>
      <c r="Y1439" s="126">
        <v>124</v>
      </c>
      <c r="Z1439" s="126">
        <v>0</v>
      </c>
      <c r="AA1439" s="126">
        <v>0</v>
      </c>
      <c r="AB1439" s="126">
        <v>0</v>
      </c>
      <c r="AC1439" s="126">
        <v>0</v>
      </c>
      <c r="AD1439" s="126">
        <v>0</v>
      </c>
      <c r="AE1439" s="126">
        <v>11</v>
      </c>
      <c r="AF1439" s="126">
        <v>0.55000000000000004</v>
      </c>
      <c r="AG1439" s="126">
        <v>1</v>
      </c>
      <c r="AH1439" s="126">
        <v>5</v>
      </c>
      <c r="AI1439" s="126">
        <v>1</v>
      </c>
      <c r="AJ1439" s="126"/>
      <c r="AK1439" s="126"/>
      <c r="AL1439" s="126"/>
      <c r="AM1439" s="126"/>
      <c r="AN1439" s="126"/>
      <c r="AO1439" s="126"/>
      <c r="AP1439" s="126"/>
      <c r="AQ1439" s="126"/>
      <c r="AR1439" s="126"/>
      <c r="AS1439" s="126"/>
      <c r="AT1439" s="126"/>
      <c r="AU1439" s="126"/>
      <c r="AV1439" s="126"/>
      <c r="AW1439" s="126"/>
      <c r="AX1439" s="126"/>
      <c r="AY1439" s="126"/>
      <c r="AZ1439" s="126"/>
      <c r="BA1439" s="126"/>
      <c r="BB1439" s="126"/>
      <c r="BC1439" s="126"/>
      <c r="BD1439" s="126"/>
      <c r="BE1439" s="126"/>
      <c r="BF1439" s="126"/>
      <c r="BG1439" s="126"/>
      <c r="BH1439" s="126"/>
      <c r="BI1439" s="126"/>
      <c r="BJ1439" s="126"/>
      <c r="BK1439" s="126"/>
      <c r="BL1439" s="126"/>
      <c r="BM1439" s="126"/>
      <c r="BN1439" s="126"/>
      <c r="BO1439" s="126"/>
      <c r="BP1439" s="126"/>
      <c r="BQ1439" s="126"/>
      <c r="BR1439" s="126">
        <v>5</v>
      </c>
      <c r="BS1439" s="126">
        <v>7</v>
      </c>
      <c r="BT1439" s="126">
        <v>9</v>
      </c>
      <c r="BU1439" s="126"/>
      <c r="BV1439" s="126">
        <v>75</v>
      </c>
      <c r="BW1439" s="126">
        <v>56</v>
      </c>
      <c r="BX1439" s="126">
        <v>1</v>
      </c>
      <c r="BY1439" s="126">
        <v>0</v>
      </c>
      <c r="BZ1439" s="126">
        <v>245</v>
      </c>
      <c r="CA1439" s="126">
        <v>163</v>
      </c>
      <c r="CB1439" s="126"/>
      <c r="CC1439" s="126"/>
      <c r="CD1439" s="126"/>
      <c r="CE1439" s="126"/>
    </row>
    <row r="1440" spans="1:83" ht="11.25" customHeight="1" x14ac:dyDescent="0.2">
      <c r="A1440" s="126" t="s">
        <v>6532</v>
      </c>
      <c r="B1440" s="20">
        <v>745</v>
      </c>
      <c r="C1440" s="20" t="str">
        <f>VLOOKUP(File2Modul(A1440),ModulVerantwortung,2,FALSE)</f>
        <v>winkho06</v>
      </c>
      <c r="D1440" s="20"/>
      <c r="E1440" s="109" t="s">
        <v>4565</v>
      </c>
      <c r="F1440" s="126">
        <v>4</v>
      </c>
      <c r="G1440" s="126">
        <v>1</v>
      </c>
      <c r="H1440" s="126">
        <v>0</v>
      </c>
      <c r="I1440" s="126">
        <v>4</v>
      </c>
      <c r="J1440" s="126">
        <v>1</v>
      </c>
      <c r="K1440" s="126">
        <v>1</v>
      </c>
      <c r="L1440" s="126">
        <v>4</v>
      </c>
      <c r="M1440" s="143" t="s">
        <v>6541</v>
      </c>
      <c r="N1440" s="126">
        <v>13</v>
      </c>
      <c r="O1440" s="126"/>
      <c r="Q1440" s="126">
        <v>0</v>
      </c>
      <c r="R1440" s="126"/>
      <c r="S1440" s="126"/>
      <c r="T1440" s="126"/>
      <c r="U1440" s="126">
        <v>18</v>
      </c>
      <c r="V1440" s="126" t="s">
        <v>3767</v>
      </c>
      <c r="W1440" s="126">
        <v>4</v>
      </c>
      <c r="X1440" s="126">
        <v>8</v>
      </c>
      <c r="Y1440" s="126">
        <v>48</v>
      </c>
      <c r="Z1440" s="126">
        <v>0</v>
      </c>
      <c r="AA1440" s="126">
        <v>0</v>
      </c>
      <c r="AB1440" s="126">
        <v>0</v>
      </c>
      <c r="AC1440" s="126">
        <v>0</v>
      </c>
      <c r="AD1440" s="126">
        <v>0</v>
      </c>
      <c r="AE1440" s="126">
        <v>3</v>
      </c>
      <c r="AF1440" s="126">
        <v>0.22</v>
      </c>
      <c r="AG1440" s="126">
        <v>1</v>
      </c>
      <c r="AH1440" s="126">
        <v>0</v>
      </c>
      <c r="AI1440" s="126">
        <v>1</v>
      </c>
      <c r="AJ1440" s="126"/>
      <c r="AK1440" s="126"/>
      <c r="AL1440" s="126"/>
      <c r="AM1440" s="126"/>
      <c r="AN1440" s="126"/>
      <c r="AO1440" s="126"/>
      <c r="AP1440" s="126"/>
      <c r="AQ1440" s="126"/>
      <c r="AR1440" s="126"/>
      <c r="AS1440" s="126"/>
      <c r="AT1440" s="126"/>
      <c r="AU1440" s="126"/>
      <c r="AV1440" s="126"/>
      <c r="AW1440" s="126"/>
      <c r="AX1440" s="126"/>
      <c r="AY1440" s="126"/>
      <c r="AZ1440" s="126"/>
      <c r="BA1440" s="126"/>
      <c r="BB1440" s="126"/>
      <c r="BC1440" s="126"/>
      <c r="BD1440" s="126"/>
      <c r="BE1440" s="126"/>
      <c r="BF1440" s="126"/>
      <c r="BG1440" s="126"/>
      <c r="BH1440" s="126"/>
      <c r="BI1440" s="126"/>
      <c r="BJ1440" s="126"/>
      <c r="BK1440" s="126"/>
      <c r="BL1440" s="126"/>
      <c r="BM1440" s="126"/>
      <c r="BN1440" s="126"/>
      <c r="BO1440" s="126"/>
      <c r="BP1440" s="126"/>
      <c r="BQ1440" s="126"/>
      <c r="BR1440" s="126">
        <v>3</v>
      </c>
      <c r="BS1440" s="126">
        <v>5</v>
      </c>
      <c r="BT1440" s="126">
        <v>6</v>
      </c>
      <c r="BU1440" s="126"/>
      <c r="BV1440" s="126">
        <v>25</v>
      </c>
      <c r="BW1440" s="126">
        <v>16</v>
      </c>
      <c r="BX1440" s="126">
        <v>1</v>
      </c>
      <c r="BY1440" s="126">
        <v>0</v>
      </c>
      <c r="BZ1440" s="126">
        <v>63</v>
      </c>
      <c r="CA1440" s="126">
        <v>26</v>
      </c>
      <c r="CB1440" s="126"/>
      <c r="CC1440" s="126"/>
      <c r="CD1440" s="126"/>
      <c r="CE1440" s="126"/>
    </row>
    <row r="1441" spans="1:83" ht="11.25" customHeight="1" x14ac:dyDescent="0.2">
      <c r="A1441" s="126" t="s">
        <v>6532</v>
      </c>
      <c r="B1441" s="20">
        <v>808</v>
      </c>
      <c r="C1441" s="20" t="str">
        <f>VLOOKUP(File2Modul(A1441),ModulVerantwortung,2,FALSE)</f>
        <v>winkho06</v>
      </c>
      <c r="D1441" s="20"/>
      <c r="E1441" s="109" t="s">
        <v>4566</v>
      </c>
      <c r="F1441" s="126">
        <v>1</v>
      </c>
      <c r="G1441" s="126">
        <v>0</v>
      </c>
      <c r="H1441" s="126">
        <v>0</v>
      </c>
      <c r="I1441" s="126">
        <v>1</v>
      </c>
      <c r="J1441" s="126">
        <v>1</v>
      </c>
      <c r="K1441" s="126">
        <v>0</v>
      </c>
      <c r="L1441" s="126">
        <v>1</v>
      </c>
      <c r="M1441" s="143" t="s">
        <v>6542</v>
      </c>
      <c r="N1441" s="126">
        <v>1</v>
      </c>
      <c r="O1441" s="126"/>
      <c r="Q1441" s="126">
        <v>0</v>
      </c>
      <c r="R1441" s="126"/>
      <c r="S1441" s="126"/>
      <c r="T1441" s="126"/>
      <c r="U1441" s="126">
        <v>1</v>
      </c>
      <c r="V1441" s="126" t="s">
        <v>3507</v>
      </c>
      <c r="W1441" s="126">
        <v>1</v>
      </c>
      <c r="X1441" s="126">
        <v>2</v>
      </c>
      <c r="Y1441" s="126">
        <v>1</v>
      </c>
      <c r="Z1441" s="126">
        <v>0</v>
      </c>
      <c r="AA1441" s="126">
        <v>0</v>
      </c>
      <c r="AB1441" s="126">
        <v>0</v>
      </c>
      <c r="AC1441" s="126">
        <v>0</v>
      </c>
      <c r="AD1441" s="126">
        <v>0</v>
      </c>
      <c r="AE1441" s="126">
        <v>0</v>
      </c>
      <c r="AF1441" s="126">
        <v>1</v>
      </c>
      <c r="AG1441" s="126">
        <v>0</v>
      </c>
      <c r="AH1441" s="126">
        <v>0</v>
      </c>
      <c r="AI1441" s="126">
        <v>1</v>
      </c>
      <c r="AJ1441" s="126"/>
      <c r="AK1441" s="126"/>
      <c r="AL1441" s="126"/>
      <c r="AM1441" s="126"/>
      <c r="AN1441" s="126"/>
      <c r="AO1441" s="126"/>
      <c r="AP1441" s="126"/>
      <c r="AQ1441" s="126"/>
      <c r="AR1441" s="126"/>
      <c r="AS1441" s="126"/>
      <c r="AT1441" s="126"/>
      <c r="AU1441" s="126"/>
      <c r="AV1441" s="126"/>
      <c r="AW1441" s="126"/>
      <c r="AX1441" s="126"/>
      <c r="AY1441" s="126"/>
      <c r="AZ1441" s="126"/>
      <c r="BA1441" s="126"/>
      <c r="BB1441" s="126"/>
      <c r="BC1441" s="126"/>
      <c r="BD1441" s="126"/>
      <c r="BE1441" s="126"/>
      <c r="BF1441" s="126"/>
      <c r="BG1441" s="126"/>
      <c r="BH1441" s="126"/>
      <c r="BI1441" s="126"/>
      <c r="BJ1441" s="126"/>
      <c r="BK1441" s="126"/>
      <c r="BL1441" s="126"/>
      <c r="BM1441" s="126"/>
      <c r="BN1441" s="126"/>
      <c r="BO1441" s="126"/>
      <c r="BP1441" s="126"/>
      <c r="BQ1441" s="126"/>
      <c r="BR1441" s="126">
        <v>10</v>
      </c>
      <c r="BS1441" s="126">
        <v>10</v>
      </c>
      <c r="BT1441" s="126">
        <v>10</v>
      </c>
      <c r="BU1441" s="126"/>
      <c r="BV1441" s="126">
        <v>1</v>
      </c>
      <c r="BW1441" s="126">
        <v>1</v>
      </c>
      <c r="BX1441" s="126">
        <v>1</v>
      </c>
      <c r="BY1441" s="126">
        <v>0</v>
      </c>
      <c r="BZ1441" s="126">
        <v>7</v>
      </c>
      <c r="CA1441" s="126">
        <v>3</v>
      </c>
      <c r="CB1441" s="126"/>
      <c r="CC1441" s="126"/>
      <c r="CD1441" s="126"/>
      <c r="CE1441" s="126"/>
    </row>
    <row r="1442" spans="1:83" ht="11.25" customHeight="1" x14ac:dyDescent="0.2">
      <c r="A1442" s="126" t="s">
        <v>6532</v>
      </c>
      <c r="B1442" s="20">
        <v>823</v>
      </c>
      <c r="C1442" s="20" t="str">
        <f>VLOOKUP(File2Modul(A1442),ModulVerantwortung,2,FALSE)</f>
        <v>winkho06</v>
      </c>
      <c r="D1442" s="20"/>
      <c r="E1442" s="109" t="s">
        <v>4567</v>
      </c>
      <c r="F1442" s="126">
        <v>4</v>
      </c>
      <c r="G1442" s="126">
        <v>2</v>
      </c>
      <c r="H1442" s="126">
        <v>0</v>
      </c>
      <c r="I1442" s="126">
        <v>6</v>
      </c>
      <c r="J1442" s="126">
        <v>1</v>
      </c>
      <c r="K1442" s="126">
        <v>1</v>
      </c>
      <c r="L1442" s="126">
        <v>7</v>
      </c>
      <c r="M1442" s="143" t="s">
        <v>6543</v>
      </c>
      <c r="N1442" s="126">
        <v>20</v>
      </c>
      <c r="O1442" s="126"/>
      <c r="Q1442" s="126">
        <v>0</v>
      </c>
      <c r="R1442" s="126"/>
      <c r="S1442" s="126"/>
      <c r="T1442" s="126"/>
      <c r="U1442" s="126">
        <v>14</v>
      </c>
      <c r="V1442" s="126" t="s">
        <v>3598</v>
      </c>
      <c r="W1442" s="126">
        <v>11</v>
      </c>
      <c r="X1442" s="126">
        <v>15</v>
      </c>
      <c r="Y1442" s="126">
        <v>39</v>
      </c>
      <c r="Z1442" s="126">
        <v>0</v>
      </c>
      <c r="AA1442" s="126">
        <v>0</v>
      </c>
      <c r="AB1442" s="126">
        <v>0</v>
      </c>
      <c r="AC1442" s="126">
        <v>0</v>
      </c>
      <c r="AD1442" s="126">
        <v>0</v>
      </c>
      <c r="AE1442" s="126">
        <v>1</v>
      </c>
      <c r="AF1442" s="126">
        <v>0.43</v>
      </c>
      <c r="AG1442" s="126">
        <v>1</v>
      </c>
      <c r="AH1442" s="126">
        <v>1</v>
      </c>
      <c r="AI1442" s="126">
        <v>1</v>
      </c>
      <c r="AJ1442" s="126"/>
      <c r="AK1442" s="126"/>
      <c r="AL1442" s="126"/>
      <c r="AM1442" s="126"/>
      <c r="AN1442" s="126"/>
      <c r="AO1442" s="126"/>
      <c r="AP1442" s="126"/>
      <c r="AQ1442" s="126"/>
      <c r="AR1442" s="126"/>
      <c r="AS1442" s="126"/>
      <c r="AT1442" s="126"/>
      <c r="AU1442" s="126"/>
      <c r="AV1442" s="126"/>
      <c r="AW1442" s="126"/>
      <c r="AX1442" s="126"/>
      <c r="AY1442" s="126"/>
      <c r="AZ1442" s="126"/>
      <c r="BA1442" s="126"/>
      <c r="BB1442" s="126"/>
      <c r="BC1442" s="126"/>
      <c r="BD1442" s="126"/>
      <c r="BE1442" s="126"/>
      <c r="BF1442" s="126"/>
      <c r="BG1442" s="126"/>
      <c r="BH1442" s="126"/>
      <c r="BI1442" s="126"/>
      <c r="BJ1442" s="126"/>
      <c r="BK1442" s="126"/>
      <c r="BL1442" s="126"/>
      <c r="BM1442" s="126"/>
      <c r="BN1442" s="126"/>
      <c r="BO1442" s="126"/>
      <c r="BP1442" s="126"/>
      <c r="BQ1442" s="126"/>
      <c r="BR1442" s="126">
        <v>4</v>
      </c>
      <c r="BS1442" s="126">
        <v>5</v>
      </c>
      <c r="BT1442" s="126">
        <v>5</v>
      </c>
      <c r="BU1442" s="126"/>
      <c r="BV1442" s="126">
        <v>27</v>
      </c>
      <c r="BW1442" s="126">
        <v>21</v>
      </c>
      <c r="BX1442" s="126">
        <v>1</v>
      </c>
      <c r="BY1442" s="126">
        <v>0</v>
      </c>
      <c r="BZ1442" s="126">
        <v>73</v>
      </c>
      <c r="CA1442" s="126">
        <v>44</v>
      </c>
      <c r="CB1442" s="126"/>
      <c r="CC1442" s="126"/>
      <c r="CD1442" s="126"/>
      <c r="CE1442" s="126"/>
    </row>
    <row r="1443" spans="1:83" ht="11.25" customHeight="1" x14ac:dyDescent="0.2">
      <c r="A1443" s="126" t="s">
        <v>6532</v>
      </c>
      <c r="B1443" s="20">
        <v>873</v>
      </c>
      <c r="C1443" s="20" t="str">
        <f>VLOOKUP(File2Modul(A1443),ModulVerantwortung,2,FALSE)</f>
        <v>winkho06</v>
      </c>
      <c r="D1443" s="20"/>
      <c r="E1443" s="109" t="s">
        <v>4568</v>
      </c>
      <c r="F1443" s="126">
        <v>3</v>
      </c>
      <c r="G1443" s="126">
        <v>1</v>
      </c>
      <c r="H1443" s="126">
        <v>0</v>
      </c>
      <c r="I1443" s="126">
        <v>4</v>
      </c>
      <c r="J1443" s="126">
        <v>0</v>
      </c>
      <c r="K1443" s="126">
        <v>0</v>
      </c>
      <c r="L1443" s="126">
        <v>2</v>
      </c>
      <c r="M1443" s="143" t="s">
        <v>6544</v>
      </c>
      <c r="N1443" s="126">
        <v>8</v>
      </c>
      <c r="O1443" s="126"/>
      <c r="Q1443" s="126">
        <v>0</v>
      </c>
      <c r="R1443" s="126"/>
      <c r="S1443" s="126"/>
      <c r="T1443" s="126"/>
      <c r="U1443" s="126">
        <v>4</v>
      </c>
      <c r="V1443" s="126" t="s">
        <v>3516</v>
      </c>
      <c r="W1443" s="126">
        <v>2</v>
      </c>
      <c r="X1443" s="126">
        <v>5</v>
      </c>
      <c r="Y1443" s="126">
        <v>9</v>
      </c>
      <c r="Z1443" s="126">
        <v>0</v>
      </c>
      <c r="AA1443" s="126">
        <v>0</v>
      </c>
      <c r="AB1443" s="126">
        <v>0</v>
      </c>
      <c r="AC1443" s="126">
        <v>0</v>
      </c>
      <c r="AD1443" s="126">
        <v>0</v>
      </c>
      <c r="AE1443" s="126">
        <v>0</v>
      </c>
      <c r="AF1443" s="126">
        <v>1</v>
      </c>
      <c r="AG1443" s="126">
        <v>1</v>
      </c>
      <c r="AH1443" s="126">
        <v>0</v>
      </c>
      <c r="AI1443" s="126">
        <v>1</v>
      </c>
      <c r="AJ1443" s="126"/>
      <c r="AK1443" s="126"/>
      <c r="AL1443" s="126"/>
      <c r="AM1443" s="126"/>
      <c r="AN1443" s="126"/>
      <c r="AO1443" s="126"/>
      <c r="AP1443" s="126"/>
      <c r="AQ1443" s="126"/>
      <c r="AR1443" s="126"/>
      <c r="AS1443" s="126"/>
      <c r="AT1443" s="126"/>
      <c r="AU1443" s="126"/>
      <c r="AV1443" s="126"/>
      <c r="AW1443" s="126"/>
      <c r="AX1443" s="126"/>
      <c r="AY1443" s="126"/>
      <c r="AZ1443" s="126"/>
      <c r="BA1443" s="126"/>
      <c r="BB1443" s="126"/>
      <c r="BC1443" s="126"/>
      <c r="BD1443" s="126"/>
      <c r="BE1443" s="126"/>
      <c r="BF1443" s="126"/>
      <c r="BG1443" s="126"/>
      <c r="BH1443" s="126"/>
      <c r="BI1443" s="126"/>
      <c r="BJ1443" s="126"/>
      <c r="BK1443" s="126"/>
      <c r="BL1443" s="126"/>
      <c r="BM1443" s="126"/>
      <c r="BN1443" s="126"/>
      <c r="BO1443" s="126"/>
      <c r="BP1443" s="126"/>
      <c r="BQ1443" s="126"/>
      <c r="BR1443" s="126">
        <v>3</v>
      </c>
      <c r="BS1443" s="126">
        <v>4</v>
      </c>
      <c r="BT1443" s="126">
        <v>4</v>
      </c>
      <c r="BU1443" s="126"/>
      <c r="BV1443" s="126">
        <v>10</v>
      </c>
      <c r="BW1443" s="126">
        <v>8</v>
      </c>
      <c r="BX1443" s="126">
        <v>1</v>
      </c>
      <c r="BY1443" s="126">
        <v>0</v>
      </c>
      <c r="BZ1443" s="126">
        <v>20</v>
      </c>
      <c r="CA1443" s="126">
        <v>12</v>
      </c>
      <c r="CB1443" s="126"/>
      <c r="CC1443" s="126"/>
      <c r="CD1443" s="126"/>
      <c r="CE1443" s="126"/>
    </row>
    <row r="1444" spans="1:83" ht="11.25" customHeight="1" x14ac:dyDescent="0.2">
      <c r="A1444" s="126" t="s">
        <v>6532</v>
      </c>
      <c r="B1444" s="20">
        <v>893</v>
      </c>
      <c r="C1444" s="20" t="str">
        <f>VLOOKUP(File2Modul(A1444),ModulVerantwortung,2,FALSE)</f>
        <v>winkho06</v>
      </c>
      <c r="D1444" s="20"/>
      <c r="E1444" s="109" t="s">
        <v>4569</v>
      </c>
      <c r="F1444" s="126">
        <v>4</v>
      </c>
      <c r="G1444" s="126">
        <v>1</v>
      </c>
      <c r="H1444" s="126">
        <v>0</v>
      </c>
      <c r="I1444" s="126">
        <v>8</v>
      </c>
      <c r="J1444" s="126">
        <v>0</v>
      </c>
      <c r="K1444" s="126">
        <v>1</v>
      </c>
      <c r="L1444" s="126">
        <v>3</v>
      </c>
      <c r="M1444" s="143" t="s">
        <v>6545</v>
      </c>
      <c r="N1444" s="126">
        <v>12</v>
      </c>
      <c r="O1444" s="126"/>
      <c r="Q1444" s="126">
        <v>1</v>
      </c>
      <c r="R1444" s="126"/>
      <c r="S1444" s="126"/>
      <c r="T1444" s="126"/>
      <c r="U1444" s="126">
        <v>7</v>
      </c>
      <c r="V1444" s="126" t="s">
        <v>3767</v>
      </c>
      <c r="W1444" s="126">
        <v>3</v>
      </c>
      <c r="X1444" s="126">
        <v>7</v>
      </c>
      <c r="Y1444" s="126">
        <v>16</v>
      </c>
      <c r="Z1444" s="126">
        <v>0</v>
      </c>
      <c r="AA1444" s="126">
        <v>0</v>
      </c>
      <c r="AB1444" s="126">
        <v>0</v>
      </c>
      <c r="AC1444" s="126">
        <v>0</v>
      </c>
      <c r="AD1444" s="126">
        <v>0</v>
      </c>
      <c r="AE1444" s="126">
        <v>1</v>
      </c>
      <c r="AF1444" s="126">
        <v>1.1399999999999999</v>
      </c>
      <c r="AG1444" s="126">
        <v>1</v>
      </c>
      <c r="AH1444" s="126">
        <v>0</v>
      </c>
      <c r="AI1444" s="126">
        <v>1</v>
      </c>
      <c r="AJ1444" s="126"/>
      <c r="AK1444" s="126"/>
      <c r="AL1444" s="126"/>
      <c r="AM1444" s="126"/>
      <c r="AN1444" s="126"/>
      <c r="AO1444" s="126"/>
      <c r="AP1444" s="126"/>
      <c r="AQ1444" s="126"/>
      <c r="AR1444" s="126"/>
      <c r="AS1444" s="126"/>
      <c r="AT1444" s="126"/>
      <c r="AU1444" s="126"/>
      <c r="AV1444" s="126"/>
      <c r="AW1444" s="126"/>
      <c r="AX1444" s="126"/>
      <c r="AY1444" s="126"/>
      <c r="AZ1444" s="126"/>
      <c r="BA1444" s="126"/>
      <c r="BB1444" s="126"/>
      <c r="BC1444" s="126"/>
      <c r="BD1444" s="126"/>
      <c r="BE1444" s="126"/>
      <c r="BF1444" s="126"/>
      <c r="BG1444" s="126"/>
      <c r="BH1444" s="126"/>
      <c r="BI1444" s="126"/>
      <c r="BJ1444" s="126"/>
      <c r="BK1444" s="126"/>
      <c r="BL1444" s="126"/>
      <c r="BM1444" s="126"/>
      <c r="BN1444" s="126"/>
      <c r="BO1444" s="126"/>
      <c r="BP1444" s="126"/>
      <c r="BQ1444" s="126"/>
      <c r="BR1444" s="126">
        <v>3</v>
      </c>
      <c r="BS1444" s="126">
        <v>4</v>
      </c>
      <c r="BT1444" s="126">
        <v>4</v>
      </c>
      <c r="BU1444" s="126"/>
      <c r="BV1444" s="126">
        <v>16</v>
      </c>
      <c r="BW1444" s="126">
        <v>13</v>
      </c>
      <c r="BX1444" s="126">
        <v>1</v>
      </c>
      <c r="BY1444" s="126">
        <v>0</v>
      </c>
      <c r="BZ1444" s="126">
        <v>33</v>
      </c>
      <c r="CA1444" s="126">
        <v>24</v>
      </c>
      <c r="CB1444" s="126"/>
      <c r="CC1444" s="126"/>
      <c r="CD1444" s="126"/>
      <c r="CE1444" s="126"/>
    </row>
    <row r="1445" spans="1:83" ht="11.25" customHeight="1" x14ac:dyDescent="0.2">
      <c r="A1445" s="126" t="s">
        <v>6532</v>
      </c>
      <c r="B1445" s="20">
        <v>919</v>
      </c>
      <c r="C1445" s="20" t="str">
        <f>VLOOKUP(File2Modul(A1445),ModulVerantwortung,2,FALSE)</f>
        <v>winkho06</v>
      </c>
      <c r="D1445" s="20"/>
      <c r="E1445" s="109" t="s">
        <v>4570</v>
      </c>
      <c r="F1445" s="126">
        <v>1</v>
      </c>
      <c r="G1445" s="126">
        <v>0</v>
      </c>
      <c r="H1445" s="126">
        <v>0</v>
      </c>
      <c r="I1445" s="126">
        <v>1</v>
      </c>
      <c r="J1445" s="126">
        <v>0</v>
      </c>
      <c r="K1445" s="126">
        <v>0</v>
      </c>
      <c r="L1445" s="126">
        <v>2</v>
      </c>
      <c r="M1445" s="143" t="s">
        <v>6546</v>
      </c>
      <c r="N1445" s="126">
        <v>4</v>
      </c>
      <c r="O1445" s="126"/>
      <c r="Q1445" s="126">
        <v>1</v>
      </c>
      <c r="R1445" s="126"/>
      <c r="S1445" s="126"/>
      <c r="T1445" s="126"/>
      <c r="U1445" s="126">
        <v>4</v>
      </c>
      <c r="V1445" s="126" t="s">
        <v>3507</v>
      </c>
      <c r="W1445" s="126">
        <v>2</v>
      </c>
      <c r="X1445" s="126">
        <v>3</v>
      </c>
      <c r="Y1445" s="126">
        <v>11</v>
      </c>
      <c r="Z1445" s="126">
        <v>0</v>
      </c>
      <c r="AA1445" s="126">
        <v>0</v>
      </c>
      <c r="AB1445" s="126">
        <v>0</v>
      </c>
      <c r="AC1445" s="126">
        <v>0</v>
      </c>
      <c r="AD1445" s="126">
        <v>0</v>
      </c>
      <c r="AE1445" s="126">
        <v>0</v>
      </c>
      <c r="AF1445" s="126">
        <v>0.25</v>
      </c>
      <c r="AG1445" s="126">
        <v>0</v>
      </c>
      <c r="AH1445" s="126">
        <v>0</v>
      </c>
      <c r="AI1445" s="126">
        <v>1</v>
      </c>
      <c r="AJ1445" s="126"/>
      <c r="AK1445" s="126"/>
      <c r="AL1445" s="126"/>
      <c r="AM1445" s="126"/>
      <c r="AN1445" s="126"/>
      <c r="AO1445" s="126"/>
      <c r="AP1445" s="126"/>
      <c r="AQ1445" s="126"/>
      <c r="AR1445" s="126"/>
      <c r="AS1445" s="126"/>
      <c r="AT1445" s="126"/>
      <c r="AU1445" s="126"/>
      <c r="AV1445" s="126"/>
      <c r="AW1445" s="126"/>
      <c r="AX1445" s="126"/>
      <c r="AY1445" s="126"/>
      <c r="AZ1445" s="126"/>
      <c r="BA1445" s="126"/>
      <c r="BB1445" s="126"/>
      <c r="BC1445" s="126"/>
      <c r="BD1445" s="126"/>
      <c r="BE1445" s="126"/>
      <c r="BF1445" s="126"/>
      <c r="BG1445" s="126"/>
      <c r="BH1445" s="126"/>
      <c r="BI1445" s="126"/>
      <c r="BJ1445" s="126"/>
      <c r="BK1445" s="126"/>
      <c r="BL1445" s="126"/>
      <c r="BM1445" s="126"/>
      <c r="BN1445" s="126"/>
      <c r="BO1445" s="126"/>
      <c r="BP1445" s="126"/>
      <c r="BQ1445" s="126"/>
      <c r="BR1445" s="126">
        <v>6</v>
      </c>
      <c r="BS1445" s="126">
        <v>6</v>
      </c>
      <c r="BT1445" s="126">
        <v>6</v>
      </c>
      <c r="BU1445" s="126"/>
      <c r="BV1445" s="126">
        <v>4</v>
      </c>
      <c r="BW1445" s="126">
        <v>4</v>
      </c>
      <c r="BX1445" s="126">
        <v>1</v>
      </c>
      <c r="BY1445" s="126">
        <v>0</v>
      </c>
      <c r="BZ1445" s="126">
        <v>18</v>
      </c>
      <c r="CA1445" s="126">
        <v>9</v>
      </c>
      <c r="CB1445" s="126"/>
      <c r="CC1445" s="126"/>
      <c r="CD1445" s="126"/>
      <c r="CE1445" s="126"/>
    </row>
    <row r="1446" spans="1:83" ht="11.25" customHeight="1" x14ac:dyDescent="0.2">
      <c r="A1446" s="126" t="s">
        <v>6532</v>
      </c>
      <c r="B1446" s="20">
        <v>940</v>
      </c>
      <c r="C1446" s="20" t="str">
        <f>VLOOKUP(File2Modul(A1446),ModulVerantwortung,2,FALSE)</f>
        <v>winkho06</v>
      </c>
      <c r="D1446" s="20"/>
      <c r="E1446" s="109" t="s">
        <v>4571</v>
      </c>
      <c r="F1446" s="126">
        <v>4</v>
      </c>
      <c r="G1446" s="126">
        <v>2</v>
      </c>
      <c r="H1446" s="126">
        <v>0</v>
      </c>
      <c r="I1446" s="126">
        <v>4</v>
      </c>
      <c r="J1446" s="126">
        <v>0</v>
      </c>
      <c r="K1446" s="126">
        <v>0</v>
      </c>
      <c r="L1446" s="126">
        <v>2</v>
      </c>
      <c r="M1446" s="143" t="s">
        <v>6547</v>
      </c>
      <c r="N1446" s="126">
        <v>7</v>
      </c>
      <c r="O1446" s="126"/>
      <c r="Q1446" s="126">
        <v>1</v>
      </c>
      <c r="R1446" s="126"/>
      <c r="S1446" s="126"/>
      <c r="T1446" s="126"/>
      <c r="U1446" s="126">
        <v>9</v>
      </c>
      <c r="V1446" s="126" t="s">
        <v>3598</v>
      </c>
      <c r="W1446" s="126">
        <v>2</v>
      </c>
      <c r="X1446" s="126">
        <v>6</v>
      </c>
      <c r="Y1446" s="126">
        <v>39</v>
      </c>
      <c r="Z1446" s="126">
        <v>0</v>
      </c>
      <c r="AA1446" s="126">
        <v>0</v>
      </c>
      <c r="AB1446" s="126">
        <v>0</v>
      </c>
      <c r="AC1446" s="126">
        <v>0</v>
      </c>
      <c r="AD1446" s="126">
        <v>0</v>
      </c>
      <c r="AE1446" s="126">
        <v>3</v>
      </c>
      <c r="AF1446" s="126">
        <v>0.44</v>
      </c>
      <c r="AG1446" s="126">
        <v>1</v>
      </c>
      <c r="AH1446" s="126">
        <v>1</v>
      </c>
      <c r="AI1446" s="126">
        <v>1</v>
      </c>
      <c r="AJ1446" s="126"/>
      <c r="AK1446" s="126"/>
      <c r="AL1446" s="126"/>
      <c r="AM1446" s="126"/>
      <c r="AN1446" s="126"/>
      <c r="AO1446" s="126"/>
      <c r="AP1446" s="126"/>
      <c r="AQ1446" s="126"/>
      <c r="AR1446" s="126"/>
      <c r="AS1446" s="126"/>
      <c r="AT1446" s="126"/>
      <c r="AU1446" s="126"/>
      <c r="AV1446" s="126"/>
      <c r="AW1446" s="126"/>
      <c r="AX1446" s="126"/>
      <c r="AY1446" s="126"/>
      <c r="AZ1446" s="126"/>
      <c r="BA1446" s="126"/>
      <c r="BB1446" s="126"/>
      <c r="BC1446" s="126"/>
      <c r="BD1446" s="126"/>
      <c r="BE1446" s="126"/>
      <c r="BF1446" s="126"/>
      <c r="BG1446" s="126"/>
      <c r="BH1446" s="126"/>
      <c r="BI1446" s="126"/>
      <c r="BJ1446" s="126"/>
      <c r="BK1446" s="126"/>
      <c r="BL1446" s="126"/>
      <c r="BM1446" s="126"/>
      <c r="BN1446" s="126"/>
      <c r="BO1446" s="126"/>
      <c r="BP1446" s="126"/>
      <c r="BQ1446" s="126"/>
      <c r="BR1446" s="126">
        <v>5</v>
      </c>
      <c r="BS1446" s="126">
        <v>7</v>
      </c>
      <c r="BT1446" s="126">
        <v>10</v>
      </c>
      <c r="BU1446" s="126"/>
      <c r="BV1446" s="126">
        <v>15</v>
      </c>
      <c r="BW1446" s="126">
        <v>10</v>
      </c>
      <c r="BX1446" s="126">
        <v>1</v>
      </c>
      <c r="BY1446" s="126">
        <v>0</v>
      </c>
      <c r="BZ1446" s="126">
        <v>50</v>
      </c>
      <c r="CA1446" s="126">
        <v>25</v>
      </c>
      <c r="CB1446" s="126"/>
      <c r="CC1446" s="126"/>
      <c r="CD1446" s="126"/>
      <c r="CE1446" s="126"/>
    </row>
    <row r="1447" spans="1:83" ht="11.25" customHeight="1" x14ac:dyDescent="0.2">
      <c r="A1447" s="126" t="s">
        <v>6532</v>
      </c>
      <c r="B1447" s="20">
        <v>992</v>
      </c>
      <c r="C1447" s="20" t="str">
        <f>VLOOKUP(File2Modul(A1447),ModulVerantwortung,2,FALSE)</f>
        <v>winkho06</v>
      </c>
      <c r="D1447" s="20"/>
      <c r="E1447" s="109" t="s">
        <v>6548</v>
      </c>
      <c r="F1447" s="126">
        <v>3</v>
      </c>
      <c r="G1447" s="126">
        <v>2</v>
      </c>
      <c r="H1447" s="126">
        <v>0</v>
      </c>
      <c r="I1447" s="126">
        <v>3</v>
      </c>
      <c r="J1447" s="126">
        <v>1</v>
      </c>
      <c r="K1447" s="126">
        <v>1</v>
      </c>
      <c r="L1447" s="126">
        <v>0</v>
      </c>
      <c r="M1447" s="143"/>
      <c r="N1447" s="126">
        <v>6</v>
      </c>
      <c r="O1447" s="126"/>
      <c r="Q1447" s="126">
        <v>1</v>
      </c>
      <c r="R1447" s="126"/>
      <c r="S1447" s="126"/>
      <c r="T1447" s="126"/>
      <c r="U1447" s="126">
        <v>9</v>
      </c>
      <c r="V1447" s="126" t="s">
        <v>3516</v>
      </c>
      <c r="W1447" s="126">
        <v>0</v>
      </c>
      <c r="X1447" s="126">
        <v>3</v>
      </c>
      <c r="Y1447" s="126">
        <v>22</v>
      </c>
      <c r="Z1447" s="126">
        <v>0</v>
      </c>
      <c r="AA1447" s="126">
        <v>0</v>
      </c>
      <c r="AB1447" s="126">
        <v>0</v>
      </c>
      <c r="AC1447" s="126">
        <v>0</v>
      </c>
      <c r="AD1447" s="126">
        <v>0</v>
      </c>
      <c r="AE1447" s="126">
        <v>1</v>
      </c>
      <c r="AF1447" s="126">
        <v>0.33</v>
      </c>
      <c r="AG1447" s="126">
        <v>0</v>
      </c>
      <c r="AH1447" s="126">
        <v>0</v>
      </c>
      <c r="AI1447" s="126">
        <v>1</v>
      </c>
      <c r="AJ1447" s="126"/>
      <c r="AK1447" s="126"/>
      <c r="AL1447" s="126"/>
      <c r="AM1447" s="126"/>
      <c r="AN1447" s="126"/>
      <c r="AO1447" s="126"/>
      <c r="AP1447" s="126"/>
      <c r="AQ1447" s="126"/>
      <c r="AR1447" s="126"/>
      <c r="AS1447" s="126"/>
      <c r="AT1447" s="126"/>
      <c r="AU1447" s="126"/>
      <c r="AV1447" s="126"/>
      <c r="AW1447" s="126"/>
      <c r="AX1447" s="126"/>
      <c r="AY1447" s="126"/>
      <c r="AZ1447" s="126"/>
      <c r="BA1447" s="126"/>
      <c r="BB1447" s="126"/>
      <c r="BC1447" s="126"/>
      <c r="BD1447" s="126"/>
      <c r="BE1447" s="126"/>
      <c r="BF1447" s="126"/>
      <c r="BG1447" s="126"/>
      <c r="BH1447" s="126"/>
      <c r="BI1447" s="126"/>
      <c r="BJ1447" s="126"/>
      <c r="BK1447" s="126"/>
      <c r="BL1447" s="126"/>
      <c r="BM1447" s="126"/>
      <c r="BN1447" s="126"/>
      <c r="BO1447" s="126"/>
      <c r="BP1447" s="126"/>
      <c r="BQ1447" s="126"/>
      <c r="BR1447" s="126">
        <v>6</v>
      </c>
      <c r="BS1447" s="126">
        <v>10</v>
      </c>
      <c r="BT1447" s="126">
        <v>12</v>
      </c>
      <c r="BU1447" s="126"/>
      <c r="BV1447" s="126">
        <v>11</v>
      </c>
      <c r="BW1447" s="126">
        <v>7</v>
      </c>
      <c r="BX1447" s="126">
        <v>1</v>
      </c>
      <c r="BY1447" s="126">
        <v>0</v>
      </c>
      <c r="BZ1447" s="126">
        <v>50</v>
      </c>
      <c r="CA1447" s="126">
        <v>24</v>
      </c>
      <c r="CB1447" s="126"/>
      <c r="CC1447" s="126"/>
      <c r="CD1447" s="126"/>
      <c r="CE1447" s="126"/>
    </row>
    <row r="1448" spans="1:83" ht="11.25" customHeight="1" x14ac:dyDescent="0.2">
      <c r="A1448" s="126" t="s">
        <v>6532</v>
      </c>
      <c r="B1448" s="20">
        <v>0</v>
      </c>
      <c r="C1448" s="20" t="str">
        <f>VLOOKUP(File2Modul(A1448),ModulVerantwortung,2,FALSE)</f>
        <v>winkho06</v>
      </c>
      <c r="D1448" s="20"/>
      <c r="E1448" s="109" t="s">
        <v>6532</v>
      </c>
      <c r="F1448" s="126"/>
      <c r="G1448" s="126"/>
      <c r="H1448" s="126"/>
      <c r="I1448" s="126"/>
      <c r="J1448" s="126"/>
      <c r="K1448" s="126"/>
      <c r="L1448" s="126"/>
      <c r="M1448" s="143"/>
      <c r="N1448" s="126"/>
      <c r="O1448" s="126">
        <f>IF(ISNUMBER(T1448),IF(T1448&lt;&gt;0,S1448/T1448,O$23),"")</f>
        <v>1.2708333333333333</v>
      </c>
      <c r="P1448">
        <f>IF(AND(ISNUMBER(AQ1448),ISNUMBER(AR1448)),IF(OR(AQ1448&lt;&gt;0,AR1448&lt;&gt;0),(T1448+BG1448)/(AQ1448+AR1448),P$23),"")</f>
        <v>10.037267080745341</v>
      </c>
      <c r="Q1448" s="126"/>
      <c r="R1448" s="126"/>
      <c r="S1448" s="126">
        <v>183</v>
      </c>
      <c r="T1448" s="126">
        <v>144</v>
      </c>
      <c r="U1448" s="126"/>
      <c r="V1448" s="126"/>
      <c r="W1448" s="126"/>
      <c r="X1448" s="126"/>
      <c r="Y1448" s="126"/>
      <c r="Z1448" s="126"/>
      <c r="AA1448" s="126"/>
      <c r="AB1448" s="126"/>
      <c r="AC1448" s="126"/>
      <c r="AD1448" s="126"/>
      <c r="AE1448" s="126"/>
      <c r="AF1448" s="126"/>
      <c r="AG1448" s="126"/>
      <c r="AH1448" s="126"/>
      <c r="AI1448" s="126"/>
      <c r="AJ1448" s="126" t="s">
        <v>3502</v>
      </c>
      <c r="AK1448" s="126">
        <v>14</v>
      </c>
      <c r="AL1448" s="126">
        <v>1</v>
      </c>
      <c r="AM1448" s="126">
        <v>15</v>
      </c>
      <c r="AN1448" s="126">
        <v>64</v>
      </c>
      <c r="AO1448" s="126" t="s">
        <v>3503</v>
      </c>
      <c r="AP1448" s="126">
        <v>117</v>
      </c>
      <c r="AQ1448" s="126">
        <v>38</v>
      </c>
      <c r="AR1448" s="126">
        <v>123</v>
      </c>
      <c r="AS1448" s="126">
        <v>2078</v>
      </c>
      <c r="AT1448" s="126">
        <v>911</v>
      </c>
      <c r="AU1448" s="126">
        <v>1053</v>
      </c>
      <c r="AV1448" s="126">
        <v>3782</v>
      </c>
      <c r="AW1448" s="126">
        <v>18.57</v>
      </c>
      <c r="AX1448" s="126">
        <v>282838</v>
      </c>
      <c r="AY1448" s="126">
        <v>15234</v>
      </c>
      <c r="AZ1448" s="126">
        <v>47.14</v>
      </c>
      <c r="BA1448" s="126">
        <v>10.16</v>
      </c>
      <c r="BB1448" s="126">
        <v>78.45</v>
      </c>
      <c r="BC1448" s="126">
        <v>4</v>
      </c>
      <c r="BD1448" s="126">
        <v>1016</v>
      </c>
      <c r="BE1448" s="126">
        <v>340</v>
      </c>
      <c r="BF1448" s="126">
        <v>602</v>
      </c>
      <c r="BG1448" s="126">
        <v>1472</v>
      </c>
      <c r="BH1448" s="126">
        <v>152</v>
      </c>
      <c r="BI1448" s="126" t="s">
        <v>3504</v>
      </c>
      <c r="BJ1448" s="126">
        <v>2.44</v>
      </c>
      <c r="BK1448" s="126">
        <v>3.0539999999999998</v>
      </c>
      <c r="BL1448" s="126">
        <v>3.669</v>
      </c>
      <c r="BM1448" s="126">
        <v>3.5089999999999999</v>
      </c>
      <c r="BN1448" s="126">
        <v>3.6949999999999998</v>
      </c>
      <c r="BO1448" s="126">
        <v>3.79</v>
      </c>
      <c r="BP1448" s="126" t="s">
        <v>3505</v>
      </c>
      <c r="BQ1448" s="126">
        <v>1.5389999999999999</v>
      </c>
      <c r="BR1448" s="126"/>
      <c r="BS1448" s="126"/>
      <c r="BT1448" s="126"/>
      <c r="BU1448" s="126"/>
      <c r="BV1448" s="126"/>
      <c r="BW1448" s="126"/>
      <c r="BX1448" s="126"/>
      <c r="BY1448" s="126"/>
      <c r="BZ1448" s="126"/>
      <c r="CA1448" s="126"/>
      <c r="CB1448" s="126"/>
      <c r="CC1448" s="126"/>
      <c r="CD1448" s="126"/>
      <c r="CE1448" s="126"/>
    </row>
    <row r="1449" spans="1:83" ht="11.25" customHeight="1" x14ac:dyDescent="0.2">
      <c r="A1449" s="126" t="s">
        <v>6549</v>
      </c>
      <c r="B1449" s="20">
        <v>278</v>
      </c>
      <c r="C1449" s="20" t="str">
        <f>VLOOKUP(File2Modul(A1449),ModulVerantwortung,2,FALSE)</f>
        <v>winkho06</v>
      </c>
      <c r="D1449" s="20"/>
      <c r="E1449" s="109" t="s">
        <v>4572</v>
      </c>
      <c r="F1449" s="126">
        <v>2</v>
      </c>
      <c r="G1449" s="126">
        <v>1</v>
      </c>
      <c r="H1449" s="126">
        <v>0</v>
      </c>
      <c r="I1449" s="126">
        <v>2</v>
      </c>
      <c r="J1449" s="126">
        <v>1</v>
      </c>
      <c r="K1449" s="126">
        <v>0</v>
      </c>
      <c r="L1449" s="126">
        <v>0</v>
      </c>
      <c r="M1449" s="143"/>
      <c r="N1449" s="126">
        <v>4</v>
      </c>
      <c r="O1449" s="126"/>
      <c r="Q1449" s="126">
        <v>0</v>
      </c>
      <c r="R1449" s="126"/>
      <c r="S1449" s="126"/>
      <c r="T1449" s="126"/>
      <c r="U1449" s="126">
        <v>5</v>
      </c>
      <c r="V1449" s="126" t="s">
        <v>3885</v>
      </c>
      <c r="W1449" s="126">
        <v>0</v>
      </c>
      <c r="X1449" s="126">
        <v>2</v>
      </c>
      <c r="Y1449" s="126">
        <v>16</v>
      </c>
      <c r="Z1449" s="126">
        <v>0</v>
      </c>
      <c r="AA1449" s="126">
        <v>0</v>
      </c>
      <c r="AB1449" s="126">
        <v>0</v>
      </c>
      <c r="AC1449" s="126">
        <v>0</v>
      </c>
      <c r="AD1449" s="126">
        <v>0</v>
      </c>
      <c r="AE1449" s="126">
        <v>1</v>
      </c>
      <c r="AF1449" s="126">
        <v>0.4</v>
      </c>
      <c r="AG1449" s="126">
        <v>0</v>
      </c>
      <c r="AH1449" s="126">
        <v>1</v>
      </c>
      <c r="AI1449" s="126">
        <v>1</v>
      </c>
      <c r="AJ1449" s="126"/>
      <c r="AK1449" s="126"/>
      <c r="AL1449" s="126"/>
      <c r="AM1449" s="126"/>
      <c r="AN1449" s="126"/>
      <c r="AO1449" s="126"/>
      <c r="AP1449" s="126"/>
      <c r="AQ1449" s="126"/>
      <c r="AR1449" s="126"/>
      <c r="AS1449" s="126"/>
      <c r="AT1449" s="126"/>
      <c r="AU1449" s="126"/>
      <c r="AV1449" s="126"/>
      <c r="AW1449" s="126"/>
      <c r="AX1449" s="126"/>
      <c r="AY1449" s="126"/>
      <c r="AZ1449" s="126"/>
      <c r="BA1449" s="126"/>
      <c r="BB1449" s="126"/>
      <c r="BC1449" s="126"/>
      <c r="BD1449" s="126"/>
      <c r="BE1449" s="126"/>
      <c r="BF1449" s="126"/>
      <c r="BG1449" s="126"/>
      <c r="BH1449" s="126"/>
      <c r="BI1449" s="126"/>
      <c r="BJ1449" s="126"/>
      <c r="BK1449" s="126"/>
      <c r="BL1449" s="126"/>
      <c r="BM1449" s="126"/>
      <c r="BN1449" s="126"/>
      <c r="BO1449" s="126"/>
      <c r="BP1449" s="126"/>
      <c r="BQ1449" s="126"/>
      <c r="BR1449" s="126">
        <v>5</v>
      </c>
      <c r="BS1449" s="126">
        <v>8</v>
      </c>
      <c r="BT1449" s="126">
        <v>10</v>
      </c>
      <c r="BU1449" s="126"/>
      <c r="BV1449" s="126">
        <v>7</v>
      </c>
      <c r="BW1449" s="126">
        <v>5</v>
      </c>
      <c r="BX1449" s="126">
        <v>1</v>
      </c>
      <c r="BY1449" s="126">
        <v>0</v>
      </c>
      <c r="BZ1449" s="126">
        <v>28</v>
      </c>
      <c r="CA1449" s="126">
        <v>13</v>
      </c>
      <c r="CB1449" s="126"/>
      <c r="CC1449" s="126"/>
      <c r="CD1449" s="126"/>
      <c r="CE1449" s="126"/>
    </row>
    <row r="1450" spans="1:83" ht="11.25" customHeight="1" x14ac:dyDescent="0.2">
      <c r="A1450" s="126" t="s">
        <v>6549</v>
      </c>
      <c r="B1450" s="20">
        <v>307</v>
      </c>
      <c r="C1450" s="20" t="str">
        <f>VLOOKUP(File2Modul(A1450),ModulVerantwortung,2,FALSE)</f>
        <v>winkho06</v>
      </c>
      <c r="D1450" s="20"/>
      <c r="E1450" s="109" t="s">
        <v>4573</v>
      </c>
      <c r="F1450" s="126">
        <v>3</v>
      </c>
      <c r="G1450" s="126">
        <v>2</v>
      </c>
      <c r="H1450" s="126">
        <v>0</v>
      </c>
      <c r="I1450" s="126">
        <v>3</v>
      </c>
      <c r="J1450" s="126">
        <v>0</v>
      </c>
      <c r="K1450" s="126">
        <v>0</v>
      </c>
      <c r="L1450" s="126">
        <v>5</v>
      </c>
      <c r="M1450" s="143" t="s">
        <v>6550</v>
      </c>
      <c r="N1450" s="126">
        <v>17</v>
      </c>
      <c r="O1450" s="126"/>
      <c r="Q1450" s="126">
        <v>0</v>
      </c>
      <c r="R1450" s="126"/>
      <c r="S1450" s="126"/>
      <c r="T1450" s="126"/>
      <c r="U1450" s="126">
        <v>10</v>
      </c>
      <c r="V1450" s="126" t="s">
        <v>3516</v>
      </c>
      <c r="W1450" s="126">
        <v>11</v>
      </c>
      <c r="X1450" s="126">
        <v>14</v>
      </c>
      <c r="Y1450" s="126">
        <v>30</v>
      </c>
      <c r="Z1450" s="126">
        <v>0</v>
      </c>
      <c r="AA1450" s="126">
        <v>0</v>
      </c>
      <c r="AB1450" s="126">
        <v>0</v>
      </c>
      <c r="AC1450" s="126">
        <v>0</v>
      </c>
      <c r="AD1450" s="126">
        <v>0</v>
      </c>
      <c r="AE1450" s="126">
        <v>1</v>
      </c>
      <c r="AF1450" s="126">
        <v>0.3</v>
      </c>
      <c r="AG1450" s="126">
        <v>0</v>
      </c>
      <c r="AH1450" s="126">
        <v>0</v>
      </c>
      <c r="AI1450" s="126">
        <v>1</v>
      </c>
      <c r="AJ1450" s="126"/>
      <c r="AK1450" s="126"/>
      <c r="AL1450" s="126"/>
      <c r="AM1450" s="126"/>
      <c r="AN1450" s="126"/>
      <c r="AO1450" s="126"/>
      <c r="AP1450" s="126"/>
      <c r="AQ1450" s="126"/>
      <c r="AR1450" s="126"/>
      <c r="AS1450" s="126"/>
      <c r="AT1450" s="126"/>
      <c r="AU1450" s="126"/>
      <c r="AV1450" s="126"/>
      <c r="AW1450" s="126"/>
      <c r="AX1450" s="126"/>
      <c r="AY1450" s="126"/>
      <c r="AZ1450" s="126"/>
      <c r="BA1450" s="126"/>
      <c r="BB1450" s="126"/>
      <c r="BC1450" s="126"/>
      <c r="BD1450" s="126"/>
      <c r="BE1450" s="126"/>
      <c r="BF1450" s="126"/>
      <c r="BG1450" s="126"/>
      <c r="BH1450" s="126"/>
      <c r="BI1450" s="126"/>
      <c r="BJ1450" s="126"/>
      <c r="BK1450" s="126"/>
      <c r="BL1450" s="126"/>
      <c r="BM1450" s="126"/>
      <c r="BN1450" s="126"/>
      <c r="BO1450" s="126"/>
      <c r="BP1450" s="126"/>
      <c r="BQ1450" s="126"/>
      <c r="BR1450" s="126">
        <v>2</v>
      </c>
      <c r="BS1450" s="126">
        <v>3</v>
      </c>
      <c r="BT1450" s="126">
        <v>4</v>
      </c>
      <c r="BU1450" s="126"/>
      <c r="BV1450" s="126">
        <v>24</v>
      </c>
      <c r="BW1450" s="126">
        <v>18</v>
      </c>
      <c r="BX1450" s="126">
        <v>1</v>
      </c>
      <c r="BY1450" s="126">
        <v>0</v>
      </c>
      <c r="BZ1450" s="126">
        <v>44</v>
      </c>
      <c r="CA1450" s="126">
        <v>27</v>
      </c>
      <c r="CB1450" s="126"/>
      <c r="CC1450" s="126"/>
      <c r="CD1450" s="126"/>
      <c r="CE1450" s="126"/>
    </row>
    <row r="1451" spans="1:83" ht="11.25" customHeight="1" x14ac:dyDescent="0.2">
      <c r="A1451" s="126" t="s">
        <v>6549</v>
      </c>
      <c r="B1451" s="20">
        <v>351</v>
      </c>
      <c r="C1451" s="20" t="str">
        <f>VLOOKUP(File2Modul(A1451),ModulVerantwortung,2,FALSE)</f>
        <v>winkho06</v>
      </c>
      <c r="D1451" s="20"/>
      <c r="E1451" s="109" t="s">
        <v>4574</v>
      </c>
      <c r="F1451" s="126">
        <v>8</v>
      </c>
      <c r="G1451" s="126">
        <v>3</v>
      </c>
      <c r="H1451" s="126">
        <v>0</v>
      </c>
      <c r="I1451" s="126">
        <v>8</v>
      </c>
      <c r="J1451" s="126">
        <v>1</v>
      </c>
      <c r="K1451" s="126">
        <v>1</v>
      </c>
      <c r="L1451" s="126">
        <v>1</v>
      </c>
      <c r="M1451" s="143" t="s">
        <v>6551</v>
      </c>
      <c r="N1451" s="126">
        <v>17</v>
      </c>
      <c r="O1451" s="126"/>
      <c r="Q1451" s="126">
        <v>1</v>
      </c>
      <c r="R1451" s="126"/>
      <c r="S1451" s="126"/>
      <c r="T1451" s="126"/>
      <c r="U1451" s="126">
        <v>25</v>
      </c>
      <c r="V1451" s="126" t="s">
        <v>4008</v>
      </c>
      <c r="W1451" s="126">
        <v>1</v>
      </c>
      <c r="X1451" s="126">
        <v>9</v>
      </c>
      <c r="Y1451" s="126">
        <v>73</v>
      </c>
      <c r="Z1451" s="126">
        <v>0</v>
      </c>
      <c r="AA1451" s="126">
        <v>0</v>
      </c>
      <c r="AB1451" s="126">
        <v>0</v>
      </c>
      <c r="AC1451" s="126">
        <v>0</v>
      </c>
      <c r="AD1451" s="126">
        <v>0</v>
      </c>
      <c r="AE1451" s="126">
        <v>0</v>
      </c>
      <c r="AF1451" s="126">
        <v>0.32</v>
      </c>
      <c r="AG1451" s="126">
        <v>1</v>
      </c>
      <c r="AH1451" s="126">
        <v>2</v>
      </c>
      <c r="AI1451" s="126">
        <v>1</v>
      </c>
      <c r="AJ1451" s="126"/>
      <c r="AK1451" s="126"/>
      <c r="AL1451" s="126"/>
      <c r="AM1451" s="126"/>
      <c r="AN1451" s="126"/>
      <c r="AO1451" s="126"/>
      <c r="AP1451" s="126"/>
      <c r="AQ1451" s="126"/>
      <c r="AR1451" s="126"/>
      <c r="AS1451" s="126"/>
      <c r="AT1451" s="126"/>
      <c r="AU1451" s="126"/>
      <c r="AV1451" s="126"/>
      <c r="AW1451" s="126"/>
      <c r="AX1451" s="126"/>
      <c r="AY1451" s="126"/>
      <c r="AZ1451" s="126"/>
      <c r="BA1451" s="126"/>
      <c r="BB1451" s="126"/>
      <c r="BC1451" s="126"/>
      <c r="BD1451" s="126"/>
      <c r="BE1451" s="126"/>
      <c r="BF1451" s="126"/>
      <c r="BG1451" s="126"/>
      <c r="BH1451" s="126"/>
      <c r="BI1451" s="126"/>
      <c r="BJ1451" s="126"/>
      <c r="BK1451" s="126"/>
      <c r="BL1451" s="126"/>
      <c r="BM1451" s="126"/>
      <c r="BN1451" s="126"/>
      <c r="BO1451" s="126"/>
      <c r="BP1451" s="126"/>
      <c r="BQ1451" s="126"/>
      <c r="BR1451" s="126">
        <v>3</v>
      </c>
      <c r="BS1451" s="126">
        <v>7</v>
      </c>
      <c r="BT1451" s="126">
        <v>7</v>
      </c>
      <c r="BU1451" s="126"/>
      <c r="BV1451" s="126">
        <v>34</v>
      </c>
      <c r="BW1451" s="126">
        <v>17</v>
      </c>
      <c r="BX1451" s="126">
        <v>1</v>
      </c>
      <c r="BY1451" s="126">
        <v>0</v>
      </c>
      <c r="BZ1451" s="126">
        <v>97</v>
      </c>
      <c r="CA1451" s="126">
        <v>33</v>
      </c>
      <c r="CB1451" s="126"/>
      <c r="CC1451" s="126"/>
      <c r="CD1451" s="126"/>
      <c r="CE1451" s="126"/>
    </row>
    <row r="1452" spans="1:83" ht="11.25" customHeight="1" x14ac:dyDescent="0.2">
      <c r="A1452" s="126" t="s">
        <v>6549</v>
      </c>
      <c r="B1452" s="20">
        <v>436</v>
      </c>
      <c r="C1452" s="20" t="str">
        <f>VLOOKUP(File2Modul(A1452),ModulVerantwortung,2,FALSE)</f>
        <v>winkho06</v>
      </c>
      <c r="D1452" s="20"/>
      <c r="E1452" s="109" t="s">
        <v>4575</v>
      </c>
      <c r="F1452" s="126">
        <v>2</v>
      </c>
      <c r="G1452" s="126">
        <v>1</v>
      </c>
      <c r="H1452" s="126">
        <v>0</v>
      </c>
      <c r="I1452" s="126">
        <v>2</v>
      </c>
      <c r="J1452" s="126">
        <v>0</v>
      </c>
      <c r="K1452" s="126">
        <v>0</v>
      </c>
      <c r="L1452" s="126">
        <v>1</v>
      </c>
      <c r="M1452" s="143" t="s">
        <v>6552</v>
      </c>
      <c r="N1452" s="126">
        <v>4</v>
      </c>
      <c r="O1452" s="126"/>
      <c r="Q1452" s="126">
        <v>0</v>
      </c>
      <c r="R1452" s="126"/>
      <c r="S1452" s="126"/>
      <c r="T1452" s="126"/>
      <c r="U1452" s="126">
        <v>4</v>
      </c>
      <c r="V1452" s="126" t="s">
        <v>4097</v>
      </c>
      <c r="W1452" s="126">
        <v>1</v>
      </c>
      <c r="X1452" s="126">
        <v>3</v>
      </c>
      <c r="Y1452" s="126">
        <v>12</v>
      </c>
      <c r="Z1452" s="126">
        <v>0</v>
      </c>
      <c r="AA1452" s="126">
        <v>0</v>
      </c>
      <c r="AB1452" s="126">
        <v>0</v>
      </c>
      <c r="AC1452" s="126">
        <v>0</v>
      </c>
      <c r="AD1452" s="126">
        <v>0</v>
      </c>
      <c r="AE1452" s="126">
        <v>0</v>
      </c>
      <c r="AF1452" s="126">
        <v>0.5</v>
      </c>
      <c r="AG1452" s="126">
        <v>0</v>
      </c>
      <c r="AH1452" s="126">
        <v>2</v>
      </c>
      <c r="AI1452" s="126">
        <v>1</v>
      </c>
      <c r="AJ1452" s="126"/>
      <c r="AK1452" s="126"/>
      <c r="AL1452" s="126"/>
      <c r="AM1452" s="126"/>
      <c r="AN1452" s="126"/>
      <c r="AO1452" s="126"/>
      <c r="AP1452" s="126"/>
      <c r="AQ1452" s="126"/>
      <c r="AR1452" s="126"/>
      <c r="AS1452" s="126"/>
      <c r="AT1452" s="126"/>
      <c r="AU1452" s="126"/>
      <c r="AV1452" s="126"/>
      <c r="AW1452" s="126"/>
      <c r="AX1452" s="126"/>
      <c r="AY1452" s="126"/>
      <c r="AZ1452" s="126"/>
      <c r="BA1452" s="126"/>
      <c r="BB1452" s="126"/>
      <c r="BC1452" s="126"/>
      <c r="BD1452" s="126"/>
      <c r="BE1452" s="126"/>
      <c r="BF1452" s="126"/>
      <c r="BG1452" s="126"/>
      <c r="BH1452" s="126"/>
      <c r="BI1452" s="126"/>
      <c r="BJ1452" s="126"/>
      <c r="BK1452" s="126"/>
      <c r="BL1452" s="126"/>
      <c r="BM1452" s="126"/>
      <c r="BN1452" s="126"/>
      <c r="BO1452" s="126"/>
      <c r="BP1452" s="126"/>
      <c r="BQ1452" s="126"/>
      <c r="BR1452" s="126">
        <v>8</v>
      </c>
      <c r="BS1452" s="126">
        <v>11</v>
      </c>
      <c r="BT1452" s="126">
        <v>11</v>
      </c>
      <c r="BU1452" s="126"/>
      <c r="BV1452" s="126">
        <v>5</v>
      </c>
      <c r="BW1452" s="126">
        <v>4</v>
      </c>
      <c r="BX1452" s="126">
        <v>1</v>
      </c>
      <c r="BY1452" s="126">
        <v>0</v>
      </c>
      <c r="BZ1452" s="126">
        <v>30</v>
      </c>
      <c r="CA1452" s="126">
        <v>14</v>
      </c>
      <c r="CB1452" s="126"/>
      <c r="CC1452" s="126"/>
      <c r="CD1452" s="126"/>
      <c r="CE1452" s="126"/>
    </row>
    <row r="1453" spans="1:83" ht="11.25" customHeight="1" x14ac:dyDescent="0.2">
      <c r="A1453" s="126" t="s">
        <v>6549</v>
      </c>
      <c r="B1453" s="20">
        <v>460</v>
      </c>
      <c r="C1453" s="20" t="str">
        <f>VLOOKUP(File2Modul(A1453),ModulVerantwortung,2,FALSE)</f>
        <v>winkho06</v>
      </c>
      <c r="D1453" s="20"/>
      <c r="E1453" s="109" t="s">
        <v>4576</v>
      </c>
      <c r="F1453" s="126">
        <v>3</v>
      </c>
      <c r="G1453" s="126">
        <v>2</v>
      </c>
      <c r="H1453" s="126">
        <v>0</v>
      </c>
      <c r="I1453" s="126">
        <v>3</v>
      </c>
      <c r="J1453" s="126">
        <v>0</v>
      </c>
      <c r="K1453" s="126">
        <v>0</v>
      </c>
      <c r="L1453" s="126">
        <v>3</v>
      </c>
      <c r="M1453" s="143" t="s">
        <v>6553</v>
      </c>
      <c r="N1453" s="126">
        <v>12</v>
      </c>
      <c r="O1453" s="126"/>
      <c r="Q1453" s="126">
        <v>0</v>
      </c>
      <c r="R1453" s="126"/>
      <c r="S1453" s="126"/>
      <c r="T1453" s="126"/>
      <c r="U1453" s="126">
        <v>9</v>
      </c>
      <c r="V1453" s="126" t="s">
        <v>3516</v>
      </c>
      <c r="W1453" s="126">
        <v>7</v>
      </c>
      <c r="X1453" s="126">
        <v>10</v>
      </c>
      <c r="Y1453" s="126">
        <v>27</v>
      </c>
      <c r="Z1453" s="126">
        <v>0</v>
      </c>
      <c r="AA1453" s="126">
        <v>0</v>
      </c>
      <c r="AB1453" s="126">
        <v>0</v>
      </c>
      <c r="AC1453" s="126">
        <v>0</v>
      </c>
      <c r="AD1453" s="126">
        <v>0</v>
      </c>
      <c r="AE1453" s="126">
        <v>1</v>
      </c>
      <c r="AF1453" s="126">
        <v>0.33</v>
      </c>
      <c r="AG1453" s="126">
        <v>0</v>
      </c>
      <c r="AH1453" s="126">
        <v>0</v>
      </c>
      <c r="AI1453" s="126">
        <v>1</v>
      </c>
      <c r="AJ1453" s="126"/>
      <c r="AK1453" s="126"/>
      <c r="AL1453" s="126"/>
      <c r="AM1453" s="126"/>
      <c r="AN1453" s="126"/>
      <c r="AO1453" s="126"/>
      <c r="AP1453" s="126"/>
      <c r="AQ1453" s="126"/>
      <c r="AR1453" s="126"/>
      <c r="AS1453" s="126"/>
      <c r="AT1453" s="126"/>
      <c r="AU1453" s="126"/>
      <c r="AV1453" s="126"/>
      <c r="AW1453" s="126"/>
      <c r="AX1453" s="126"/>
      <c r="AY1453" s="126"/>
      <c r="AZ1453" s="126"/>
      <c r="BA1453" s="126"/>
      <c r="BB1453" s="126"/>
      <c r="BC1453" s="126"/>
      <c r="BD1453" s="126"/>
      <c r="BE1453" s="126"/>
      <c r="BF1453" s="126"/>
      <c r="BG1453" s="126"/>
      <c r="BH1453" s="126"/>
      <c r="BI1453" s="126"/>
      <c r="BJ1453" s="126"/>
      <c r="BK1453" s="126"/>
      <c r="BL1453" s="126"/>
      <c r="BM1453" s="126"/>
      <c r="BN1453" s="126"/>
      <c r="BO1453" s="126"/>
      <c r="BP1453" s="126"/>
      <c r="BQ1453" s="126"/>
      <c r="BR1453" s="126">
        <v>3</v>
      </c>
      <c r="BS1453" s="126">
        <v>5</v>
      </c>
      <c r="BT1453" s="126">
        <v>5</v>
      </c>
      <c r="BU1453" s="126"/>
      <c r="BV1453" s="126">
        <v>19</v>
      </c>
      <c r="BW1453" s="126">
        <v>13</v>
      </c>
      <c r="BX1453" s="126">
        <v>1</v>
      </c>
      <c r="BY1453" s="126">
        <v>0</v>
      </c>
      <c r="BZ1453" s="126">
        <v>44</v>
      </c>
      <c r="CA1453" s="126">
        <v>26</v>
      </c>
      <c r="CB1453" s="126"/>
      <c r="CC1453" s="126"/>
      <c r="CD1453" s="126"/>
      <c r="CE1453" s="126"/>
    </row>
    <row r="1454" spans="1:83" ht="11.25" customHeight="1" x14ac:dyDescent="0.2">
      <c r="A1454" s="126" t="s">
        <v>6549</v>
      </c>
      <c r="B1454" s="20">
        <v>501</v>
      </c>
      <c r="C1454" s="20" t="str">
        <f>VLOOKUP(File2Modul(A1454),ModulVerantwortung,2,FALSE)</f>
        <v>winkho06</v>
      </c>
      <c r="D1454" s="20"/>
      <c r="E1454" s="109" t="s">
        <v>4577</v>
      </c>
      <c r="F1454" s="126">
        <v>1</v>
      </c>
      <c r="G1454" s="126">
        <v>0</v>
      </c>
      <c r="H1454" s="126">
        <v>0</v>
      </c>
      <c r="I1454" s="126">
        <v>1</v>
      </c>
      <c r="J1454" s="126">
        <v>1</v>
      </c>
      <c r="K1454" s="126">
        <v>0</v>
      </c>
      <c r="L1454" s="126">
        <v>0</v>
      </c>
      <c r="M1454" s="143"/>
      <c r="N1454" s="126">
        <v>1</v>
      </c>
      <c r="O1454" s="126"/>
      <c r="Q1454" s="126">
        <v>0</v>
      </c>
      <c r="R1454" s="126"/>
      <c r="S1454" s="126"/>
      <c r="T1454" s="126"/>
      <c r="U1454" s="126">
        <v>1</v>
      </c>
      <c r="V1454" s="126" t="s">
        <v>3507</v>
      </c>
      <c r="W1454" s="126">
        <v>0</v>
      </c>
      <c r="X1454" s="126">
        <v>1</v>
      </c>
      <c r="Y1454" s="126">
        <v>1</v>
      </c>
      <c r="Z1454" s="126">
        <v>0</v>
      </c>
      <c r="AA1454" s="126">
        <v>0</v>
      </c>
      <c r="AB1454" s="126">
        <v>0</v>
      </c>
      <c r="AC1454" s="126">
        <v>0</v>
      </c>
      <c r="AD1454" s="126">
        <v>0</v>
      </c>
      <c r="AE1454" s="126">
        <v>0</v>
      </c>
      <c r="AF1454" s="126">
        <v>1</v>
      </c>
      <c r="AG1454" s="126">
        <v>0</v>
      </c>
      <c r="AH1454" s="126">
        <v>0</v>
      </c>
      <c r="AI1454" s="126">
        <v>1</v>
      </c>
      <c r="AJ1454" s="126"/>
      <c r="AK1454" s="126"/>
      <c r="AL1454" s="126"/>
      <c r="AM1454" s="126"/>
      <c r="AN1454" s="126"/>
      <c r="AO1454" s="126"/>
      <c r="AP1454" s="126"/>
      <c r="AQ1454" s="126"/>
      <c r="AR1454" s="126"/>
      <c r="AS1454" s="126"/>
      <c r="AT1454" s="126"/>
      <c r="AU1454" s="126"/>
      <c r="AV1454" s="126"/>
      <c r="AW1454" s="126"/>
      <c r="AX1454" s="126"/>
      <c r="AY1454" s="126"/>
      <c r="AZ1454" s="126"/>
      <c r="BA1454" s="126"/>
      <c r="BB1454" s="126"/>
      <c r="BC1454" s="126"/>
      <c r="BD1454" s="126"/>
      <c r="BE1454" s="126"/>
      <c r="BF1454" s="126"/>
      <c r="BG1454" s="126"/>
      <c r="BH1454" s="126"/>
      <c r="BI1454" s="126"/>
      <c r="BJ1454" s="126"/>
      <c r="BK1454" s="126"/>
      <c r="BL1454" s="126"/>
      <c r="BM1454" s="126"/>
      <c r="BN1454" s="126"/>
      <c r="BO1454" s="126"/>
      <c r="BP1454" s="126"/>
      <c r="BQ1454" s="126"/>
      <c r="BR1454" s="126">
        <v>9</v>
      </c>
      <c r="BS1454" s="126">
        <v>9</v>
      </c>
      <c r="BT1454" s="126">
        <v>9</v>
      </c>
      <c r="BU1454" s="126"/>
      <c r="BV1454" s="126">
        <v>1</v>
      </c>
      <c r="BW1454" s="126">
        <v>1</v>
      </c>
      <c r="BX1454" s="126">
        <v>1</v>
      </c>
      <c r="BY1454" s="126">
        <v>0</v>
      </c>
      <c r="BZ1454" s="126">
        <v>7</v>
      </c>
      <c r="CA1454" s="126">
        <v>2</v>
      </c>
      <c r="CB1454" s="126"/>
      <c r="CC1454" s="126"/>
      <c r="CD1454" s="126"/>
      <c r="CE1454" s="126"/>
    </row>
    <row r="1455" spans="1:83" ht="11.25" customHeight="1" x14ac:dyDescent="0.2">
      <c r="A1455" s="126" t="s">
        <v>6549</v>
      </c>
      <c r="B1455" s="20">
        <v>516</v>
      </c>
      <c r="C1455" s="20" t="str">
        <f>VLOOKUP(File2Modul(A1455),ModulVerantwortung,2,FALSE)</f>
        <v>winkho06</v>
      </c>
      <c r="D1455" s="20"/>
      <c r="E1455" s="109" t="s">
        <v>4578</v>
      </c>
      <c r="F1455" s="126">
        <v>1</v>
      </c>
      <c r="G1455" s="126">
        <v>0</v>
      </c>
      <c r="H1455" s="126">
        <v>0</v>
      </c>
      <c r="I1455" s="126">
        <v>1</v>
      </c>
      <c r="J1455" s="126">
        <v>1</v>
      </c>
      <c r="K1455" s="126">
        <v>0</v>
      </c>
      <c r="L1455" s="126">
        <v>0</v>
      </c>
      <c r="M1455" s="143"/>
      <c r="N1455" s="126">
        <v>1</v>
      </c>
      <c r="O1455" s="126"/>
      <c r="Q1455" s="126">
        <v>0</v>
      </c>
      <c r="R1455" s="126"/>
      <c r="S1455" s="126"/>
      <c r="T1455" s="126"/>
      <c r="U1455" s="126">
        <v>1</v>
      </c>
      <c r="V1455" s="126" t="s">
        <v>3507</v>
      </c>
      <c r="W1455" s="126">
        <v>0</v>
      </c>
      <c r="X1455" s="126">
        <v>1</v>
      </c>
      <c r="Y1455" s="126">
        <v>1</v>
      </c>
      <c r="Z1455" s="126">
        <v>0</v>
      </c>
      <c r="AA1455" s="126">
        <v>0</v>
      </c>
      <c r="AB1455" s="126">
        <v>0</v>
      </c>
      <c r="AC1455" s="126">
        <v>0</v>
      </c>
      <c r="AD1455" s="126">
        <v>0</v>
      </c>
      <c r="AE1455" s="126">
        <v>0</v>
      </c>
      <c r="AF1455" s="126">
        <v>1</v>
      </c>
      <c r="AG1455" s="126">
        <v>0</v>
      </c>
      <c r="AH1455" s="126">
        <v>0</v>
      </c>
      <c r="AI1455" s="126">
        <v>1</v>
      </c>
      <c r="AJ1455" s="126"/>
      <c r="AK1455" s="126"/>
      <c r="AL1455" s="126"/>
      <c r="AM1455" s="126"/>
      <c r="AN1455" s="126"/>
      <c r="AO1455" s="126"/>
      <c r="AP1455" s="126"/>
      <c r="AQ1455" s="126"/>
      <c r="AR1455" s="126"/>
      <c r="AS1455" s="126"/>
      <c r="AT1455" s="126"/>
      <c r="AU1455" s="126"/>
      <c r="AV1455" s="126"/>
      <c r="AW1455" s="126"/>
      <c r="AX1455" s="126"/>
      <c r="AY1455" s="126"/>
      <c r="AZ1455" s="126"/>
      <c r="BA1455" s="126"/>
      <c r="BB1455" s="126"/>
      <c r="BC1455" s="126"/>
      <c r="BD1455" s="126"/>
      <c r="BE1455" s="126"/>
      <c r="BF1455" s="126"/>
      <c r="BG1455" s="126"/>
      <c r="BH1455" s="126"/>
      <c r="BI1455" s="126"/>
      <c r="BJ1455" s="126"/>
      <c r="BK1455" s="126"/>
      <c r="BL1455" s="126"/>
      <c r="BM1455" s="126"/>
      <c r="BN1455" s="126"/>
      <c r="BO1455" s="126"/>
      <c r="BP1455" s="126"/>
      <c r="BQ1455" s="126"/>
      <c r="BR1455" s="126">
        <v>9</v>
      </c>
      <c r="BS1455" s="126">
        <v>9</v>
      </c>
      <c r="BT1455" s="126">
        <v>9</v>
      </c>
      <c r="BU1455" s="126"/>
      <c r="BV1455" s="126">
        <v>1</v>
      </c>
      <c r="BW1455" s="126">
        <v>1</v>
      </c>
      <c r="BX1455" s="126">
        <v>1</v>
      </c>
      <c r="BY1455" s="126">
        <v>0</v>
      </c>
      <c r="BZ1455" s="126">
        <v>7</v>
      </c>
      <c r="CA1455" s="126">
        <v>2</v>
      </c>
      <c r="CB1455" s="126"/>
      <c r="CC1455" s="126"/>
      <c r="CD1455" s="126"/>
      <c r="CE1455" s="126"/>
    </row>
    <row r="1456" spans="1:83" ht="11.25" customHeight="1" x14ac:dyDescent="0.2">
      <c r="A1456" s="126" t="s">
        <v>6549</v>
      </c>
      <c r="B1456" s="20">
        <v>532</v>
      </c>
      <c r="C1456" s="20" t="str">
        <f>VLOOKUP(File2Modul(A1456),ModulVerantwortung,2,FALSE)</f>
        <v>winkho06</v>
      </c>
      <c r="D1456" s="20"/>
      <c r="E1456" s="109" t="s">
        <v>4579</v>
      </c>
      <c r="F1456" s="126">
        <v>1</v>
      </c>
      <c r="G1456" s="126">
        <v>0</v>
      </c>
      <c r="H1456" s="126">
        <v>0</v>
      </c>
      <c r="I1456" s="126">
        <v>1</v>
      </c>
      <c r="J1456" s="126">
        <v>1</v>
      </c>
      <c r="K1456" s="126">
        <v>0</v>
      </c>
      <c r="L1456" s="126">
        <v>0</v>
      </c>
      <c r="M1456" s="143"/>
      <c r="N1456" s="126">
        <v>1</v>
      </c>
      <c r="O1456" s="126"/>
      <c r="Q1456" s="126">
        <v>0</v>
      </c>
      <c r="R1456" s="126"/>
      <c r="S1456" s="126"/>
      <c r="T1456" s="126"/>
      <c r="U1456" s="126">
        <v>1</v>
      </c>
      <c r="V1456" s="126" t="s">
        <v>3507</v>
      </c>
      <c r="W1456" s="126">
        <v>0</v>
      </c>
      <c r="X1456" s="126">
        <v>1</v>
      </c>
      <c r="Y1456" s="126">
        <v>1</v>
      </c>
      <c r="Z1456" s="126">
        <v>0</v>
      </c>
      <c r="AA1456" s="126">
        <v>0</v>
      </c>
      <c r="AB1456" s="126">
        <v>0</v>
      </c>
      <c r="AC1456" s="126">
        <v>0</v>
      </c>
      <c r="AD1456" s="126">
        <v>0</v>
      </c>
      <c r="AE1456" s="126">
        <v>0</v>
      </c>
      <c r="AF1456" s="126">
        <v>1</v>
      </c>
      <c r="AG1456" s="126">
        <v>0</v>
      </c>
      <c r="AH1456" s="126">
        <v>0</v>
      </c>
      <c r="AI1456" s="126">
        <v>1</v>
      </c>
      <c r="AJ1456" s="126"/>
      <c r="AK1456" s="126"/>
      <c r="AL1456" s="126"/>
      <c r="AM1456" s="126"/>
      <c r="AN1456" s="126"/>
      <c r="AO1456" s="126"/>
      <c r="AP1456" s="126"/>
      <c r="AQ1456" s="126"/>
      <c r="AR1456" s="126"/>
      <c r="AS1456" s="126"/>
      <c r="AT1456" s="126"/>
      <c r="AU1456" s="126"/>
      <c r="AV1456" s="126"/>
      <c r="AW1456" s="126"/>
      <c r="AX1456" s="126"/>
      <c r="AY1456" s="126"/>
      <c r="AZ1456" s="126"/>
      <c r="BA1456" s="126"/>
      <c r="BB1456" s="126"/>
      <c r="BC1456" s="126"/>
      <c r="BD1456" s="126"/>
      <c r="BE1456" s="126"/>
      <c r="BF1456" s="126"/>
      <c r="BG1456" s="126"/>
      <c r="BH1456" s="126"/>
      <c r="BI1456" s="126"/>
      <c r="BJ1456" s="126"/>
      <c r="BK1456" s="126"/>
      <c r="BL1456" s="126"/>
      <c r="BM1456" s="126"/>
      <c r="BN1456" s="126"/>
      <c r="BO1456" s="126"/>
      <c r="BP1456" s="126"/>
      <c r="BQ1456" s="126"/>
      <c r="BR1456" s="126">
        <v>5</v>
      </c>
      <c r="BS1456" s="126">
        <v>5</v>
      </c>
      <c r="BT1456" s="126">
        <v>5</v>
      </c>
      <c r="BU1456" s="126"/>
      <c r="BV1456" s="126">
        <v>1</v>
      </c>
      <c r="BW1456" s="126">
        <v>1</v>
      </c>
      <c r="BX1456" s="126">
        <v>1</v>
      </c>
      <c r="BY1456" s="126">
        <v>0</v>
      </c>
      <c r="BZ1456" s="126">
        <v>4</v>
      </c>
      <c r="CA1456" s="126">
        <v>1</v>
      </c>
      <c r="CB1456" s="126"/>
      <c r="CC1456" s="126"/>
      <c r="CD1456" s="126"/>
      <c r="CE1456" s="126"/>
    </row>
    <row r="1457" spans="1:83" ht="11.25" customHeight="1" x14ac:dyDescent="0.2">
      <c r="A1457" s="126" t="s">
        <v>6549</v>
      </c>
      <c r="B1457" s="20">
        <v>550</v>
      </c>
      <c r="C1457" s="20" t="str">
        <f>VLOOKUP(File2Modul(A1457),ModulVerantwortung,2,FALSE)</f>
        <v>winkho06</v>
      </c>
      <c r="D1457" s="20"/>
      <c r="E1457" s="109" t="s">
        <v>4580</v>
      </c>
      <c r="F1457" s="126">
        <v>8</v>
      </c>
      <c r="G1457" s="126">
        <v>2</v>
      </c>
      <c r="H1457" s="126">
        <v>0</v>
      </c>
      <c r="I1457" s="126">
        <v>72</v>
      </c>
      <c r="J1457" s="126">
        <v>1</v>
      </c>
      <c r="K1457" s="126">
        <v>1</v>
      </c>
      <c r="L1457" s="126">
        <v>6</v>
      </c>
      <c r="M1457" s="143" t="s">
        <v>6554</v>
      </c>
      <c r="N1457" s="126">
        <v>16</v>
      </c>
      <c r="O1457" s="126"/>
      <c r="Q1457" s="126">
        <v>0</v>
      </c>
      <c r="R1457" s="126"/>
      <c r="S1457" s="126"/>
      <c r="T1457" s="126"/>
      <c r="U1457" s="126">
        <v>19</v>
      </c>
      <c r="V1457" s="126" t="s">
        <v>6555</v>
      </c>
      <c r="W1457" s="126">
        <v>10</v>
      </c>
      <c r="X1457" s="126">
        <v>18</v>
      </c>
      <c r="Y1457" s="126">
        <v>66</v>
      </c>
      <c r="Z1457" s="126">
        <v>0</v>
      </c>
      <c r="AA1457" s="126">
        <v>0</v>
      </c>
      <c r="AB1457" s="126">
        <v>0</v>
      </c>
      <c r="AC1457" s="126">
        <v>0</v>
      </c>
      <c r="AD1457" s="126">
        <v>0</v>
      </c>
      <c r="AE1457" s="126">
        <v>1</v>
      </c>
      <c r="AF1457" s="126">
        <v>3.79</v>
      </c>
      <c r="AG1457" s="126">
        <v>2</v>
      </c>
      <c r="AH1457" s="126">
        <v>6</v>
      </c>
      <c r="AI1457" s="126">
        <v>1</v>
      </c>
      <c r="AJ1457" s="126"/>
      <c r="AK1457" s="126"/>
      <c r="AL1457" s="126"/>
      <c r="AM1457" s="126"/>
      <c r="AN1457" s="126"/>
      <c r="AO1457" s="126"/>
      <c r="AP1457" s="126"/>
      <c r="AQ1457" s="126"/>
      <c r="AR1457" s="126"/>
      <c r="AS1457" s="126"/>
      <c r="AT1457" s="126"/>
      <c r="AU1457" s="126"/>
      <c r="AV1457" s="126"/>
      <c r="AW1457" s="126"/>
      <c r="AX1457" s="126"/>
      <c r="AY1457" s="126"/>
      <c r="AZ1457" s="126"/>
      <c r="BA1457" s="126"/>
      <c r="BB1457" s="126"/>
      <c r="BC1457" s="126"/>
      <c r="BD1457" s="126"/>
      <c r="BE1457" s="126"/>
      <c r="BF1457" s="126"/>
      <c r="BG1457" s="126"/>
      <c r="BH1457" s="126"/>
      <c r="BI1457" s="126"/>
      <c r="BJ1457" s="126"/>
      <c r="BK1457" s="126"/>
      <c r="BL1457" s="126"/>
      <c r="BM1457" s="126"/>
      <c r="BN1457" s="126"/>
      <c r="BO1457" s="126"/>
      <c r="BP1457" s="126"/>
      <c r="BQ1457" s="126"/>
      <c r="BR1457" s="126">
        <v>7</v>
      </c>
      <c r="BS1457" s="126">
        <v>12</v>
      </c>
      <c r="BT1457" s="126">
        <v>12</v>
      </c>
      <c r="BU1457" s="126"/>
      <c r="BV1457" s="126">
        <v>26</v>
      </c>
      <c r="BW1457" s="126">
        <v>17</v>
      </c>
      <c r="BX1457" s="126">
        <v>1</v>
      </c>
      <c r="BY1457" s="126">
        <v>0</v>
      </c>
      <c r="BZ1457" s="126">
        <v>143</v>
      </c>
      <c r="CA1457" s="126">
        <v>62</v>
      </c>
      <c r="CB1457" s="126"/>
      <c r="CC1457" s="126"/>
      <c r="CD1457" s="126"/>
      <c r="CE1457" s="126"/>
    </row>
    <row r="1458" spans="1:83" ht="11.25" customHeight="1" x14ac:dyDescent="0.2">
      <c r="A1458" s="126" t="s">
        <v>6549</v>
      </c>
      <c r="B1458" s="20">
        <v>628</v>
      </c>
      <c r="C1458" s="20" t="str">
        <f>VLOOKUP(File2Modul(A1458),ModulVerantwortung,2,FALSE)</f>
        <v>winkho06</v>
      </c>
      <c r="D1458" s="20"/>
      <c r="E1458" s="109" t="s">
        <v>4581</v>
      </c>
      <c r="F1458" s="126">
        <v>5</v>
      </c>
      <c r="G1458" s="126">
        <v>3</v>
      </c>
      <c r="H1458" s="126">
        <v>0</v>
      </c>
      <c r="I1458" s="126">
        <v>5</v>
      </c>
      <c r="J1458" s="126">
        <v>0</v>
      </c>
      <c r="K1458" s="126">
        <v>0</v>
      </c>
      <c r="L1458" s="126">
        <v>3</v>
      </c>
      <c r="M1458" s="143" t="s">
        <v>6556</v>
      </c>
      <c r="N1458" s="126">
        <v>13</v>
      </c>
      <c r="O1458" s="126"/>
      <c r="Q1458" s="126">
        <v>1</v>
      </c>
      <c r="R1458" s="126"/>
      <c r="S1458" s="126"/>
      <c r="T1458" s="126"/>
      <c r="U1458" s="126">
        <v>15</v>
      </c>
      <c r="V1458" s="126" t="s">
        <v>4001</v>
      </c>
      <c r="W1458" s="126">
        <v>6</v>
      </c>
      <c r="X1458" s="126">
        <v>11</v>
      </c>
      <c r="Y1458" s="126">
        <v>46</v>
      </c>
      <c r="Z1458" s="126">
        <v>0</v>
      </c>
      <c r="AA1458" s="126">
        <v>0</v>
      </c>
      <c r="AB1458" s="126">
        <v>0</v>
      </c>
      <c r="AC1458" s="126">
        <v>0</v>
      </c>
      <c r="AD1458" s="126">
        <v>0</v>
      </c>
      <c r="AE1458" s="126">
        <v>1</v>
      </c>
      <c r="AF1458" s="126">
        <v>0.33</v>
      </c>
      <c r="AG1458" s="126">
        <v>1</v>
      </c>
      <c r="AH1458" s="126">
        <v>3</v>
      </c>
      <c r="AI1458" s="126">
        <v>1</v>
      </c>
      <c r="AJ1458" s="126"/>
      <c r="AK1458" s="126"/>
      <c r="AL1458" s="126"/>
      <c r="AM1458" s="126"/>
      <c r="AN1458" s="126"/>
      <c r="AO1458" s="126"/>
      <c r="AP1458" s="126"/>
      <c r="AQ1458" s="126"/>
      <c r="AR1458" s="126"/>
      <c r="AS1458" s="126"/>
      <c r="AT1458" s="126"/>
      <c r="AU1458" s="126"/>
      <c r="AV1458" s="126"/>
      <c r="AW1458" s="126"/>
      <c r="AX1458" s="126"/>
      <c r="AY1458" s="126"/>
      <c r="AZ1458" s="126"/>
      <c r="BA1458" s="126"/>
      <c r="BB1458" s="126"/>
      <c r="BC1458" s="126"/>
      <c r="BD1458" s="126"/>
      <c r="BE1458" s="126"/>
      <c r="BF1458" s="126"/>
      <c r="BG1458" s="126"/>
      <c r="BH1458" s="126"/>
      <c r="BI1458" s="126"/>
      <c r="BJ1458" s="126"/>
      <c r="BK1458" s="126"/>
      <c r="BL1458" s="126"/>
      <c r="BM1458" s="126"/>
      <c r="BN1458" s="126"/>
      <c r="BO1458" s="126"/>
      <c r="BP1458" s="126"/>
      <c r="BQ1458" s="126"/>
      <c r="BR1458" s="126">
        <v>5</v>
      </c>
      <c r="BS1458" s="126">
        <v>8</v>
      </c>
      <c r="BT1458" s="126">
        <v>8</v>
      </c>
      <c r="BU1458" s="126"/>
      <c r="BV1458" s="126">
        <v>22</v>
      </c>
      <c r="BW1458" s="126">
        <v>14</v>
      </c>
      <c r="BX1458" s="126">
        <v>1</v>
      </c>
      <c r="BY1458" s="126">
        <v>0</v>
      </c>
      <c r="BZ1458" s="126">
        <v>79</v>
      </c>
      <c r="CA1458" s="126">
        <v>37</v>
      </c>
      <c r="CB1458" s="126"/>
      <c r="CC1458" s="126"/>
      <c r="CD1458" s="126"/>
      <c r="CE1458" s="126"/>
    </row>
    <row r="1459" spans="1:83" ht="11.25" customHeight="1" x14ac:dyDescent="0.2">
      <c r="A1459" s="126" t="s">
        <v>6549</v>
      </c>
      <c r="B1459" s="20">
        <v>686</v>
      </c>
      <c r="C1459" s="20" t="str">
        <f>VLOOKUP(File2Modul(A1459),ModulVerantwortung,2,FALSE)</f>
        <v>winkho06</v>
      </c>
      <c r="D1459" s="20"/>
      <c r="E1459" s="109" t="s">
        <v>4582</v>
      </c>
      <c r="F1459" s="126">
        <v>2</v>
      </c>
      <c r="G1459" s="126">
        <v>1</v>
      </c>
      <c r="H1459" s="126">
        <v>0</v>
      </c>
      <c r="I1459" s="126">
        <v>2</v>
      </c>
      <c r="J1459" s="126">
        <v>0</v>
      </c>
      <c r="K1459" s="126">
        <v>1</v>
      </c>
      <c r="L1459" s="126">
        <v>3</v>
      </c>
      <c r="M1459" s="143" t="s">
        <v>6557</v>
      </c>
      <c r="N1459" s="126">
        <v>13</v>
      </c>
      <c r="O1459" s="126"/>
      <c r="Q1459" s="126">
        <v>0</v>
      </c>
      <c r="R1459" s="126"/>
      <c r="S1459" s="126"/>
      <c r="T1459" s="126"/>
      <c r="U1459" s="126">
        <v>12</v>
      </c>
      <c r="V1459" s="126" t="s">
        <v>3885</v>
      </c>
      <c r="W1459" s="126">
        <v>3</v>
      </c>
      <c r="X1459" s="126">
        <v>5</v>
      </c>
      <c r="Y1459" s="126">
        <v>32</v>
      </c>
      <c r="Z1459" s="126">
        <v>0</v>
      </c>
      <c r="AA1459" s="126">
        <v>0</v>
      </c>
      <c r="AB1459" s="126">
        <v>0</v>
      </c>
      <c r="AC1459" s="126">
        <v>0</v>
      </c>
      <c r="AD1459" s="126">
        <v>0</v>
      </c>
      <c r="AE1459" s="126">
        <v>1</v>
      </c>
      <c r="AF1459" s="126">
        <v>0.17</v>
      </c>
      <c r="AG1459" s="126">
        <v>0</v>
      </c>
      <c r="AH1459" s="126">
        <v>1</v>
      </c>
      <c r="AI1459" s="126">
        <v>1</v>
      </c>
      <c r="AJ1459" s="126"/>
      <c r="AK1459" s="126"/>
      <c r="AL1459" s="126"/>
      <c r="AM1459" s="126"/>
      <c r="AN1459" s="126"/>
      <c r="AO1459" s="126"/>
      <c r="AP1459" s="126"/>
      <c r="AQ1459" s="126"/>
      <c r="AR1459" s="126"/>
      <c r="AS1459" s="126"/>
      <c r="AT1459" s="126"/>
      <c r="AU1459" s="126"/>
      <c r="AV1459" s="126"/>
      <c r="AW1459" s="126"/>
      <c r="AX1459" s="126"/>
      <c r="AY1459" s="126"/>
      <c r="AZ1459" s="126"/>
      <c r="BA1459" s="126"/>
      <c r="BB1459" s="126"/>
      <c r="BC1459" s="126"/>
      <c r="BD1459" s="126"/>
      <c r="BE1459" s="126"/>
      <c r="BF1459" s="126"/>
      <c r="BG1459" s="126"/>
      <c r="BH1459" s="126"/>
      <c r="BI1459" s="126"/>
      <c r="BJ1459" s="126"/>
      <c r="BK1459" s="126"/>
      <c r="BL1459" s="126"/>
      <c r="BM1459" s="126"/>
      <c r="BN1459" s="126"/>
      <c r="BO1459" s="126"/>
      <c r="BP1459" s="126"/>
      <c r="BQ1459" s="126"/>
      <c r="BR1459" s="126">
        <v>5</v>
      </c>
      <c r="BS1459" s="126">
        <v>6</v>
      </c>
      <c r="BT1459" s="126">
        <v>6</v>
      </c>
      <c r="BU1459" s="126"/>
      <c r="BV1459" s="126">
        <v>17</v>
      </c>
      <c r="BW1459" s="126">
        <v>14</v>
      </c>
      <c r="BX1459" s="126">
        <v>1</v>
      </c>
      <c r="BY1459" s="126">
        <v>0</v>
      </c>
      <c r="BZ1459" s="126">
        <v>52</v>
      </c>
      <c r="CA1459" s="126">
        <v>35</v>
      </c>
      <c r="CB1459" s="126"/>
      <c r="CC1459" s="126"/>
      <c r="CD1459" s="126"/>
      <c r="CE1459" s="126"/>
    </row>
    <row r="1460" spans="1:83" ht="11.25" customHeight="1" x14ac:dyDescent="0.2">
      <c r="A1460" s="126" t="s">
        <v>6549</v>
      </c>
      <c r="B1460" s="20">
        <v>730</v>
      </c>
      <c r="C1460" s="20" t="str">
        <f>VLOOKUP(File2Modul(A1460),ModulVerantwortung,2,FALSE)</f>
        <v>winkho06</v>
      </c>
      <c r="D1460" s="20"/>
      <c r="E1460" s="109" t="s">
        <v>4583</v>
      </c>
      <c r="F1460" s="126">
        <v>2</v>
      </c>
      <c r="G1460" s="126">
        <v>1</v>
      </c>
      <c r="H1460" s="126">
        <v>0</v>
      </c>
      <c r="I1460" s="126">
        <v>2</v>
      </c>
      <c r="J1460" s="126">
        <v>0</v>
      </c>
      <c r="K1460" s="126">
        <v>1</v>
      </c>
      <c r="L1460" s="126">
        <v>1</v>
      </c>
      <c r="M1460" s="143" t="s">
        <v>6558</v>
      </c>
      <c r="N1460" s="126">
        <v>3</v>
      </c>
      <c r="O1460" s="126"/>
      <c r="Q1460" s="126">
        <v>0</v>
      </c>
      <c r="R1460" s="126"/>
      <c r="S1460" s="126"/>
      <c r="T1460" s="126"/>
      <c r="U1460" s="126">
        <v>5</v>
      </c>
      <c r="V1460" s="126" t="s">
        <v>3885</v>
      </c>
      <c r="W1460" s="126">
        <v>1</v>
      </c>
      <c r="X1460" s="126">
        <v>3</v>
      </c>
      <c r="Y1460" s="126">
        <v>17</v>
      </c>
      <c r="Z1460" s="126">
        <v>0</v>
      </c>
      <c r="AA1460" s="126">
        <v>0</v>
      </c>
      <c r="AB1460" s="126">
        <v>0</v>
      </c>
      <c r="AC1460" s="126">
        <v>0</v>
      </c>
      <c r="AD1460" s="126">
        <v>0</v>
      </c>
      <c r="AE1460" s="126">
        <v>1</v>
      </c>
      <c r="AF1460" s="126">
        <v>0.4</v>
      </c>
      <c r="AG1460" s="126">
        <v>0</v>
      </c>
      <c r="AH1460" s="126">
        <v>1</v>
      </c>
      <c r="AI1460" s="126">
        <v>1</v>
      </c>
      <c r="AJ1460" s="126"/>
      <c r="AK1460" s="126"/>
      <c r="AL1460" s="126"/>
      <c r="AM1460" s="126"/>
      <c r="AN1460" s="126"/>
      <c r="AO1460" s="126"/>
      <c r="AP1460" s="126"/>
      <c r="AQ1460" s="126"/>
      <c r="AR1460" s="126"/>
      <c r="AS1460" s="126"/>
      <c r="AT1460" s="126"/>
      <c r="AU1460" s="126"/>
      <c r="AV1460" s="126"/>
      <c r="AW1460" s="126"/>
      <c r="AX1460" s="126"/>
      <c r="AY1460" s="126"/>
      <c r="AZ1460" s="126"/>
      <c r="BA1460" s="126"/>
      <c r="BB1460" s="126"/>
      <c r="BC1460" s="126"/>
      <c r="BD1460" s="126"/>
      <c r="BE1460" s="126"/>
      <c r="BF1460" s="126"/>
      <c r="BG1460" s="126"/>
      <c r="BH1460" s="126"/>
      <c r="BI1460" s="126"/>
      <c r="BJ1460" s="126"/>
      <c r="BK1460" s="126"/>
      <c r="BL1460" s="126"/>
      <c r="BM1460" s="126"/>
      <c r="BN1460" s="126"/>
      <c r="BO1460" s="126"/>
      <c r="BP1460" s="126"/>
      <c r="BQ1460" s="126"/>
      <c r="BR1460" s="126">
        <v>7</v>
      </c>
      <c r="BS1460" s="126">
        <v>11</v>
      </c>
      <c r="BT1460" s="126">
        <v>14</v>
      </c>
      <c r="BU1460" s="126"/>
      <c r="BV1460" s="126">
        <v>6</v>
      </c>
      <c r="BW1460" s="126">
        <v>4</v>
      </c>
      <c r="BX1460" s="126">
        <v>1</v>
      </c>
      <c r="BY1460" s="126">
        <v>0</v>
      </c>
      <c r="BZ1460" s="126">
        <v>30</v>
      </c>
      <c r="CA1460" s="126">
        <v>14</v>
      </c>
      <c r="CB1460" s="126"/>
      <c r="CC1460" s="126"/>
      <c r="CD1460" s="126"/>
      <c r="CE1460" s="126"/>
    </row>
    <row r="1461" spans="1:83" ht="11.25" customHeight="1" x14ac:dyDescent="0.2">
      <c r="A1461" s="126" t="s">
        <v>6549</v>
      </c>
      <c r="B1461" s="20">
        <v>758</v>
      </c>
      <c r="C1461" s="20" t="str">
        <f>VLOOKUP(File2Modul(A1461),ModulVerantwortung,2,FALSE)</f>
        <v>winkho06</v>
      </c>
      <c r="D1461" s="20"/>
      <c r="E1461" s="109" t="s">
        <v>4584</v>
      </c>
      <c r="F1461" s="126">
        <v>1</v>
      </c>
      <c r="G1461" s="126">
        <v>0</v>
      </c>
      <c r="H1461" s="126">
        <v>0</v>
      </c>
      <c r="I1461" s="126">
        <v>1</v>
      </c>
      <c r="J1461" s="126">
        <v>0</v>
      </c>
      <c r="K1461" s="126">
        <v>0</v>
      </c>
      <c r="L1461" s="126">
        <v>2</v>
      </c>
      <c r="M1461" s="143" t="s">
        <v>6559</v>
      </c>
      <c r="N1461" s="126">
        <v>13</v>
      </c>
      <c r="O1461" s="126"/>
      <c r="Q1461" s="126">
        <v>0</v>
      </c>
      <c r="R1461" s="126"/>
      <c r="S1461" s="126"/>
      <c r="T1461" s="126"/>
      <c r="U1461" s="126">
        <v>7</v>
      </c>
      <c r="V1461" s="126" t="s">
        <v>3507</v>
      </c>
      <c r="W1461" s="126">
        <v>4</v>
      </c>
      <c r="X1461" s="126">
        <v>5</v>
      </c>
      <c r="Y1461" s="126">
        <v>15</v>
      </c>
      <c r="Z1461" s="126">
        <v>0</v>
      </c>
      <c r="AA1461" s="126">
        <v>0</v>
      </c>
      <c r="AB1461" s="126">
        <v>0</v>
      </c>
      <c r="AC1461" s="126">
        <v>0</v>
      </c>
      <c r="AD1461" s="126">
        <v>0</v>
      </c>
      <c r="AE1461" s="126">
        <v>0</v>
      </c>
      <c r="AF1461" s="126">
        <v>0.14000000000000001</v>
      </c>
      <c r="AG1461" s="126">
        <v>0</v>
      </c>
      <c r="AH1461" s="126">
        <v>0</v>
      </c>
      <c r="AI1461" s="126">
        <v>1</v>
      </c>
      <c r="AJ1461" s="126"/>
      <c r="AK1461" s="126"/>
      <c r="AL1461" s="126"/>
      <c r="AM1461" s="126"/>
      <c r="AN1461" s="126"/>
      <c r="AO1461" s="126"/>
      <c r="AP1461" s="126"/>
      <c r="AQ1461" s="126"/>
      <c r="AR1461" s="126"/>
      <c r="AS1461" s="126"/>
      <c r="AT1461" s="126"/>
      <c r="AU1461" s="126"/>
      <c r="AV1461" s="126"/>
      <c r="AW1461" s="126"/>
      <c r="AX1461" s="126"/>
      <c r="AY1461" s="126"/>
      <c r="AZ1461" s="126"/>
      <c r="BA1461" s="126"/>
      <c r="BB1461" s="126"/>
      <c r="BC1461" s="126"/>
      <c r="BD1461" s="126"/>
      <c r="BE1461" s="126"/>
      <c r="BF1461" s="126"/>
      <c r="BG1461" s="126"/>
      <c r="BH1461" s="126"/>
      <c r="BI1461" s="126"/>
      <c r="BJ1461" s="126"/>
      <c r="BK1461" s="126"/>
      <c r="BL1461" s="126"/>
      <c r="BM1461" s="126"/>
      <c r="BN1461" s="126"/>
      <c r="BO1461" s="126"/>
      <c r="BP1461" s="126"/>
      <c r="BQ1461" s="126"/>
      <c r="BR1461" s="126">
        <v>3</v>
      </c>
      <c r="BS1461" s="126">
        <v>4</v>
      </c>
      <c r="BT1461" s="126">
        <v>4</v>
      </c>
      <c r="BU1461" s="126"/>
      <c r="BV1461" s="126">
        <v>15</v>
      </c>
      <c r="BW1461" s="126">
        <v>13</v>
      </c>
      <c r="BX1461" s="126">
        <v>1</v>
      </c>
      <c r="BY1461" s="126">
        <v>0</v>
      </c>
      <c r="BZ1461" s="126">
        <v>28</v>
      </c>
      <c r="CA1461" s="126">
        <v>24</v>
      </c>
      <c r="CB1461" s="126"/>
      <c r="CC1461" s="126"/>
      <c r="CD1461" s="126"/>
      <c r="CE1461" s="126"/>
    </row>
    <row r="1462" spans="1:83" ht="11.25" customHeight="1" x14ac:dyDescent="0.2">
      <c r="A1462" s="126" t="s">
        <v>6549</v>
      </c>
      <c r="B1462" s="20">
        <v>785</v>
      </c>
      <c r="C1462" s="20" t="str">
        <f>VLOOKUP(File2Modul(A1462),ModulVerantwortung,2,FALSE)</f>
        <v>winkho06</v>
      </c>
      <c r="D1462" s="20"/>
      <c r="E1462" s="109" t="s">
        <v>4585</v>
      </c>
      <c r="F1462" s="126">
        <v>2</v>
      </c>
      <c r="G1462" s="126">
        <v>1</v>
      </c>
      <c r="H1462" s="126">
        <v>0</v>
      </c>
      <c r="I1462" s="126">
        <v>2</v>
      </c>
      <c r="J1462" s="126">
        <v>0</v>
      </c>
      <c r="K1462" s="126">
        <v>1</v>
      </c>
      <c r="L1462" s="126">
        <v>0</v>
      </c>
      <c r="M1462" s="143"/>
      <c r="N1462" s="126">
        <v>7</v>
      </c>
      <c r="O1462" s="126"/>
      <c r="Q1462" s="126">
        <v>0</v>
      </c>
      <c r="R1462" s="126"/>
      <c r="S1462" s="126"/>
      <c r="T1462" s="126"/>
      <c r="U1462" s="126">
        <v>8</v>
      </c>
      <c r="V1462" s="126" t="s">
        <v>3513</v>
      </c>
      <c r="W1462" s="126">
        <v>0</v>
      </c>
      <c r="X1462" s="126">
        <v>2</v>
      </c>
      <c r="Y1462" s="126">
        <v>20</v>
      </c>
      <c r="Z1462" s="126">
        <v>0</v>
      </c>
      <c r="AA1462" s="126">
        <v>0</v>
      </c>
      <c r="AB1462" s="126">
        <v>0</v>
      </c>
      <c r="AC1462" s="126">
        <v>0</v>
      </c>
      <c r="AD1462" s="126">
        <v>0</v>
      </c>
      <c r="AE1462" s="126">
        <v>0</v>
      </c>
      <c r="AF1462" s="126">
        <v>0.25</v>
      </c>
      <c r="AG1462" s="126">
        <v>0</v>
      </c>
      <c r="AH1462" s="126">
        <v>0</v>
      </c>
      <c r="AI1462" s="126">
        <v>1</v>
      </c>
      <c r="AJ1462" s="126"/>
      <c r="AK1462" s="126"/>
      <c r="AL1462" s="126"/>
      <c r="AM1462" s="126"/>
      <c r="AN1462" s="126"/>
      <c r="AO1462" s="126"/>
      <c r="AP1462" s="126"/>
      <c r="AQ1462" s="126"/>
      <c r="AR1462" s="126"/>
      <c r="AS1462" s="126"/>
      <c r="AT1462" s="126"/>
      <c r="AU1462" s="126"/>
      <c r="AV1462" s="126"/>
      <c r="AW1462" s="126"/>
      <c r="AX1462" s="126"/>
      <c r="AY1462" s="126"/>
      <c r="AZ1462" s="126"/>
      <c r="BA1462" s="126"/>
      <c r="BB1462" s="126"/>
      <c r="BC1462" s="126"/>
      <c r="BD1462" s="126"/>
      <c r="BE1462" s="126"/>
      <c r="BF1462" s="126"/>
      <c r="BG1462" s="126"/>
      <c r="BH1462" s="126"/>
      <c r="BI1462" s="126"/>
      <c r="BJ1462" s="126"/>
      <c r="BK1462" s="126"/>
      <c r="BL1462" s="126"/>
      <c r="BM1462" s="126"/>
      <c r="BN1462" s="126"/>
      <c r="BO1462" s="126"/>
      <c r="BP1462" s="126"/>
      <c r="BQ1462" s="126"/>
      <c r="BR1462" s="126">
        <v>5</v>
      </c>
      <c r="BS1462" s="126">
        <v>6</v>
      </c>
      <c r="BT1462" s="126">
        <v>6</v>
      </c>
      <c r="BU1462" s="126"/>
      <c r="BV1462" s="126">
        <v>9</v>
      </c>
      <c r="BW1462" s="126">
        <v>7</v>
      </c>
      <c r="BX1462" s="126">
        <v>1</v>
      </c>
      <c r="BY1462" s="126">
        <v>0</v>
      </c>
      <c r="BZ1462" s="126">
        <v>27</v>
      </c>
      <c r="CA1462" s="126">
        <v>18</v>
      </c>
      <c r="CB1462" s="126"/>
      <c r="CC1462" s="126"/>
      <c r="CD1462" s="126"/>
      <c r="CE1462" s="126"/>
    </row>
    <row r="1463" spans="1:83" ht="11.25" customHeight="1" x14ac:dyDescent="0.2">
      <c r="A1463" s="126" t="s">
        <v>6549</v>
      </c>
      <c r="B1463" s="20">
        <v>816</v>
      </c>
      <c r="C1463" s="20" t="str">
        <f>VLOOKUP(File2Modul(A1463),ModulVerantwortung,2,FALSE)</f>
        <v>winkho06</v>
      </c>
      <c r="D1463" s="20"/>
      <c r="E1463" s="109" t="s">
        <v>4586</v>
      </c>
      <c r="F1463" s="126">
        <v>2</v>
      </c>
      <c r="G1463" s="126">
        <v>1</v>
      </c>
      <c r="H1463" s="126">
        <v>0</v>
      </c>
      <c r="I1463" s="126">
        <v>2</v>
      </c>
      <c r="J1463" s="126">
        <v>0</v>
      </c>
      <c r="K1463" s="126">
        <v>0</v>
      </c>
      <c r="L1463" s="126">
        <v>0</v>
      </c>
      <c r="M1463" s="143"/>
      <c r="N1463" s="126">
        <v>7</v>
      </c>
      <c r="O1463" s="126"/>
      <c r="Q1463" s="126">
        <v>0</v>
      </c>
      <c r="R1463" s="126"/>
      <c r="S1463" s="126"/>
      <c r="T1463" s="126"/>
      <c r="U1463" s="126">
        <v>8</v>
      </c>
      <c r="V1463" s="126" t="s">
        <v>3513</v>
      </c>
      <c r="W1463" s="126">
        <v>0</v>
      </c>
      <c r="X1463" s="126">
        <v>2</v>
      </c>
      <c r="Y1463" s="126">
        <v>21</v>
      </c>
      <c r="Z1463" s="126">
        <v>0</v>
      </c>
      <c r="AA1463" s="126">
        <v>0</v>
      </c>
      <c r="AB1463" s="126">
        <v>0</v>
      </c>
      <c r="AC1463" s="126">
        <v>0</v>
      </c>
      <c r="AD1463" s="126">
        <v>0</v>
      </c>
      <c r="AE1463" s="126">
        <v>0</v>
      </c>
      <c r="AF1463" s="126">
        <v>0.25</v>
      </c>
      <c r="AG1463" s="126">
        <v>0</v>
      </c>
      <c r="AH1463" s="126">
        <v>0</v>
      </c>
      <c r="AI1463" s="126">
        <v>1</v>
      </c>
      <c r="AJ1463" s="126"/>
      <c r="AK1463" s="126"/>
      <c r="AL1463" s="126"/>
      <c r="AM1463" s="126"/>
      <c r="AN1463" s="126"/>
      <c r="AO1463" s="126"/>
      <c r="AP1463" s="126"/>
      <c r="AQ1463" s="126"/>
      <c r="AR1463" s="126"/>
      <c r="AS1463" s="126"/>
      <c r="AT1463" s="126"/>
      <c r="AU1463" s="126"/>
      <c r="AV1463" s="126"/>
      <c r="AW1463" s="126"/>
      <c r="AX1463" s="126"/>
      <c r="AY1463" s="126"/>
      <c r="AZ1463" s="126"/>
      <c r="BA1463" s="126"/>
      <c r="BB1463" s="126"/>
      <c r="BC1463" s="126"/>
      <c r="BD1463" s="126"/>
      <c r="BE1463" s="126"/>
      <c r="BF1463" s="126"/>
      <c r="BG1463" s="126"/>
      <c r="BH1463" s="126"/>
      <c r="BI1463" s="126"/>
      <c r="BJ1463" s="126"/>
      <c r="BK1463" s="126"/>
      <c r="BL1463" s="126"/>
      <c r="BM1463" s="126"/>
      <c r="BN1463" s="126"/>
      <c r="BO1463" s="126"/>
      <c r="BP1463" s="126"/>
      <c r="BQ1463" s="126"/>
      <c r="BR1463" s="126">
        <v>5</v>
      </c>
      <c r="BS1463" s="126">
        <v>6</v>
      </c>
      <c r="BT1463" s="126">
        <v>6</v>
      </c>
      <c r="BU1463" s="126"/>
      <c r="BV1463" s="126">
        <v>9</v>
      </c>
      <c r="BW1463" s="126">
        <v>7</v>
      </c>
      <c r="BX1463" s="126">
        <v>1</v>
      </c>
      <c r="BY1463" s="126">
        <v>0</v>
      </c>
      <c r="BZ1463" s="126">
        <v>28</v>
      </c>
      <c r="CA1463" s="126">
        <v>19</v>
      </c>
      <c r="CB1463" s="126"/>
      <c r="CC1463" s="126"/>
      <c r="CD1463" s="126"/>
      <c r="CE1463" s="126"/>
    </row>
    <row r="1464" spans="1:83" ht="11.25" customHeight="1" x14ac:dyDescent="0.2">
      <c r="A1464" s="126" t="s">
        <v>6549</v>
      </c>
      <c r="B1464" s="20">
        <v>0</v>
      </c>
      <c r="C1464" s="20" t="str">
        <f>VLOOKUP(File2Modul(A1464),ModulVerantwortung,2,FALSE)</f>
        <v>winkho06</v>
      </c>
      <c r="D1464" s="20"/>
      <c r="E1464" s="109" t="s">
        <v>6549</v>
      </c>
      <c r="F1464" s="126"/>
      <c r="G1464" s="126"/>
      <c r="H1464" s="126"/>
      <c r="I1464" s="126"/>
      <c r="J1464" s="126"/>
      <c r="K1464" s="126"/>
      <c r="L1464" s="126"/>
      <c r="M1464" s="143"/>
      <c r="N1464" s="126"/>
      <c r="O1464" s="126">
        <f>IF(ISNUMBER(T1464),IF(T1464&lt;&gt;0,S1464/T1464,O$23),"")</f>
        <v>1.7142857142857142</v>
      </c>
      <c r="P1464">
        <f>IF(AND(ISNUMBER(AQ1464),ISNUMBER(AR1464)),IF(OR(AQ1464&lt;&gt;0,AR1464&lt;&gt;0),(T1464+BG1464)/(AQ1464+AR1464),P$23),"")</f>
        <v>13.463414634146341</v>
      </c>
      <c r="Q1464" s="126"/>
      <c r="R1464" s="126"/>
      <c r="S1464" s="126">
        <v>144</v>
      </c>
      <c r="T1464" s="126">
        <v>84</v>
      </c>
      <c r="U1464" s="126"/>
      <c r="V1464" s="126"/>
      <c r="W1464" s="126"/>
      <c r="X1464" s="126"/>
      <c r="Y1464" s="126"/>
      <c r="Z1464" s="126"/>
      <c r="AA1464" s="126"/>
      <c r="AB1464" s="126"/>
      <c r="AC1464" s="126"/>
      <c r="AD1464" s="126"/>
      <c r="AE1464" s="126"/>
      <c r="AF1464" s="126"/>
      <c r="AG1464" s="126"/>
      <c r="AH1464" s="126"/>
      <c r="AI1464" s="126"/>
      <c r="AJ1464" s="126" t="s">
        <v>3502</v>
      </c>
      <c r="AK1464" s="126">
        <v>9</v>
      </c>
      <c r="AL1464" s="126">
        <v>1</v>
      </c>
      <c r="AM1464" s="126">
        <v>15</v>
      </c>
      <c r="AN1464" s="126">
        <v>37</v>
      </c>
      <c r="AO1464" s="126" t="s">
        <v>3503</v>
      </c>
      <c r="AP1464" s="126">
        <v>92</v>
      </c>
      <c r="AQ1464" s="126">
        <v>27</v>
      </c>
      <c r="AR1464" s="126">
        <v>96</v>
      </c>
      <c r="AS1464" s="126">
        <v>1975</v>
      </c>
      <c r="AT1464" s="126">
        <v>663</v>
      </c>
      <c r="AU1464" s="126">
        <v>761</v>
      </c>
      <c r="AV1464" s="126">
        <v>2646</v>
      </c>
      <c r="AW1464" s="126">
        <v>22.25</v>
      </c>
      <c r="AX1464" s="126">
        <v>305137</v>
      </c>
      <c r="AY1464" s="126">
        <v>13711</v>
      </c>
      <c r="AZ1464" s="126">
        <v>50.86</v>
      </c>
      <c r="BA1464" s="126">
        <v>8.39</v>
      </c>
      <c r="BB1464" s="126">
        <v>83.5</v>
      </c>
      <c r="BC1464" s="126">
        <v>5</v>
      </c>
      <c r="BD1464" s="126">
        <v>839</v>
      </c>
      <c r="BE1464" s="126">
        <v>277</v>
      </c>
      <c r="BF1464" s="126">
        <v>396</v>
      </c>
      <c r="BG1464" s="126">
        <v>1572</v>
      </c>
      <c r="BH1464" s="126">
        <v>118</v>
      </c>
      <c r="BI1464" s="126" t="s">
        <v>3504</v>
      </c>
      <c r="BJ1464" s="126">
        <v>1.996</v>
      </c>
      <c r="BK1464" s="126">
        <v>2.4649999999999999</v>
      </c>
      <c r="BL1464" s="126">
        <v>2.9159999999999999</v>
      </c>
      <c r="BM1464" s="126">
        <v>3.2509999999999999</v>
      </c>
      <c r="BN1464" s="126">
        <v>3.4279999999999999</v>
      </c>
      <c r="BO1464" s="126">
        <v>3.5209999999999999</v>
      </c>
      <c r="BP1464" s="126" t="s">
        <v>3505</v>
      </c>
      <c r="BQ1464" s="126">
        <v>2.0099999999999998</v>
      </c>
      <c r="BR1464" s="126"/>
      <c r="BS1464" s="126"/>
      <c r="BT1464" s="126"/>
      <c r="BU1464" s="126"/>
      <c r="BV1464" s="126"/>
      <c r="BW1464" s="126"/>
      <c r="BX1464" s="126"/>
      <c r="BY1464" s="126"/>
      <c r="BZ1464" s="126"/>
      <c r="CA1464" s="126"/>
      <c r="CB1464" s="126"/>
      <c r="CC1464" s="126"/>
      <c r="CD1464" s="126"/>
      <c r="CE1464" s="126"/>
    </row>
    <row r="1465" spans="1:83" ht="11.25" customHeight="1" x14ac:dyDescent="0.2">
      <c r="A1465" s="126" t="s">
        <v>6560</v>
      </c>
      <c r="B1465" s="20">
        <v>822</v>
      </c>
      <c r="C1465" s="20" t="str">
        <f>VLOOKUP(File2Modul(A1465),ModulVerantwortung,2,FALSE)</f>
        <v>winkho06</v>
      </c>
      <c r="D1465" s="20"/>
      <c r="E1465" s="109" t="s">
        <v>6561</v>
      </c>
      <c r="F1465" s="126">
        <v>1</v>
      </c>
      <c r="G1465" s="126">
        <v>0</v>
      </c>
      <c r="H1465" s="126">
        <v>0</v>
      </c>
      <c r="I1465" s="126">
        <v>1</v>
      </c>
      <c r="J1465" s="126">
        <v>0</v>
      </c>
      <c r="K1465" s="126">
        <v>1</v>
      </c>
      <c r="L1465" s="126">
        <v>0</v>
      </c>
      <c r="M1465" s="143"/>
      <c r="N1465" s="126">
        <v>1</v>
      </c>
      <c r="O1465" s="126"/>
      <c r="Q1465" s="126">
        <v>0</v>
      </c>
      <c r="R1465" s="126"/>
      <c r="S1465" s="126"/>
      <c r="T1465" s="126"/>
      <c r="U1465" s="126">
        <v>1</v>
      </c>
      <c r="V1465" s="126" t="s">
        <v>3507</v>
      </c>
      <c r="W1465" s="126">
        <v>0</v>
      </c>
      <c r="X1465" s="126">
        <v>1</v>
      </c>
      <c r="Y1465" s="126">
        <v>1</v>
      </c>
      <c r="Z1465" s="126">
        <v>0</v>
      </c>
      <c r="AA1465" s="126">
        <v>0</v>
      </c>
      <c r="AB1465" s="126">
        <v>0</v>
      </c>
      <c r="AC1465" s="126">
        <v>0</v>
      </c>
      <c r="AD1465" s="126">
        <v>0</v>
      </c>
      <c r="AE1465" s="126">
        <v>0</v>
      </c>
      <c r="AF1465" s="126">
        <v>1</v>
      </c>
      <c r="AG1465" s="126">
        <v>0</v>
      </c>
      <c r="AH1465" s="126">
        <v>0</v>
      </c>
      <c r="AI1465" s="126">
        <v>1</v>
      </c>
      <c r="AJ1465" s="126"/>
      <c r="AK1465" s="126"/>
      <c r="AL1465" s="126"/>
      <c r="AM1465" s="126"/>
      <c r="AN1465" s="126"/>
      <c r="AO1465" s="126"/>
      <c r="AP1465" s="126"/>
      <c r="AQ1465" s="126"/>
      <c r="AR1465" s="126"/>
      <c r="AS1465" s="126"/>
      <c r="AT1465" s="126"/>
      <c r="AU1465" s="126"/>
      <c r="AV1465" s="126"/>
      <c r="AW1465" s="126"/>
      <c r="AX1465" s="126"/>
      <c r="AY1465" s="126"/>
      <c r="AZ1465" s="126"/>
      <c r="BA1465" s="126"/>
      <c r="BB1465" s="126"/>
      <c r="BC1465" s="126"/>
      <c r="BD1465" s="126"/>
      <c r="BE1465" s="126"/>
      <c r="BF1465" s="126"/>
      <c r="BG1465" s="126"/>
      <c r="BH1465" s="126"/>
      <c r="BI1465" s="126"/>
      <c r="BJ1465" s="126"/>
      <c r="BK1465" s="126"/>
      <c r="BL1465" s="126"/>
      <c r="BM1465" s="126"/>
      <c r="BN1465" s="126"/>
      <c r="BO1465" s="126"/>
      <c r="BP1465" s="126"/>
      <c r="BQ1465" s="126"/>
      <c r="BR1465" s="126">
        <v>6</v>
      </c>
      <c r="BS1465" s="126">
        <v>6</v>
      </c>
      <c r="BT1465" s="126">
        <v>6</v>
      </c>
      <c r="BU1465" s="126"/>
      <c r="BV1465" s="126">
        <v>1</v>
      </c>
      <c r="BW1465" s="126">
        <v>1</v>
      </c>
      <c r="BX1465" s="126">
        <v>1</v>
      </c>
      <c r="BY1465" s="126">
        <v>0</v>
      </c>
      <c r="BZ1465" s="126">
        <v>4</v>
      </c>
      <c r="CA1465" s="126">
        <v>2</v>
      </c>
      <c r="CB1465" s="126"/>
      <c r="CC1465" s="126"/>
      <c r="CD1465" s="126"/>
      <c r="CE1465" s="126"/>
    </row>
    <row r="1466" spans="1:83" ht="11.25" customHeight="1" x14ac:dyDescent="0.2">
      <c r="A1466" s="126" t="s">
        <v>6560</v>
      </c>
      <c r="B1466" s="20">
        <v>835</v>
      </c>
      <c r="C1466" s="20" t="str">
        <f>VLOOKUP(File2Modul(A1466),ModulVerantwortung,2,FALSE)</f>
        <v>winkho06</v>
      </c>
      <c r="D1466" s="20"/>
      <c r="E1466" s="109" t="s">
        <v>4587</v>
      </c>
      <c r="F1466" s="126">
        <v>1</v>
      </c>
      <c r="G1466" s="126">
        <v>0</v>
      </c>
      <c r="H1466" s="126">
        <v>0</v>
      </c>
      <c r="I1466" s="126">
        <v>1</v>
      </c>
      <c r="J1466" s="126">
        <v>0</v>
      </c>
      <c r="K1466" s="126">
        <v>0</v>
      </c>
      <c r="L1466" s="126">
        <v>1</v>
      </c>
      <c r="M1466" s="143" t="s">
        <v>6562</v>
      </c>
      <c r="N1466" s="126">
        <v>1</v>
      </c>
      <c r="O1466" s="126"/>
      <c r="Q1466" s="126">
        <v>0</v>
      </c>
      <c r="R1466" s="126"/>
      <c r="S1466" s="126"/>
      <c r="T1466" s="126"/>
      <c r="U1466" s="126">
        <v>1</v>
      </c>
      <c r="V1466" s="126" t="s">
        <v>3507</v>
      </c>
      <c r="W1466" s="126">
        <v>1</v>
      </c>
      <c r="X1466" s="126">
        <v>2</v>
      </c>
      <c r="Y1466" s="126">
        <v>2</v>
      </c>
      <c r="Z1466" s="126">
        <v>0</v>
      </c>
      <c r="AA1466" s="126">
        <v>0</v>
      </c>
      <c r="AB1466" s="126">
        <v>0</v>
      </c>
      <c r="AC1466" s="126">
        <v>0</v>
      </c>
      <c r="AD1466" s="126">
        <v>0</v>
      </c>
      <c r="AE1466" s="126">
        <v>0</v>
      </c>
      <c r="AF1466" s="126">
        <v>1</v>
      </c>
      <c r="AG1466" s="126">
        <v>0</v>
      </c>
      <c r="AH1466" s="126">
        <v>0</v>
      </c>
      <c r="AI1466" s="126">
        <v>1</v>
      </c>
      <c r="AJ1466" s="126"/>
      <c r="AK1466" s="126"/>
      <c r="AL1466" s="126"/>
      <c r="AM1466" s="126"/>
      <c r="AN1466" s="126"/>
      <c r="AO1466" s="126"/>
      <c r="AP1466" s="126"/>
      <c r="AQ1466" s="126"/>
      <c r="AR1466" s="126"/>
      <c r="AS1466" s="126"/>
      <c r="AT1466" s="126"/>
      <c r="AU1466" s="126"/>
      <c r="AV1466" s="126"/>
      <c r="AW1466" s="126"/>
      <c r="AX1466" s="126"/>
      <c r="AY1466" s="126"/>
      <c r="AZ1466" s="126"/>
      <c r="BA1466" s="126"/>
      <c r="BB1466" s="126"/>
      <c r="BC1466" s="126"/>
      <c r="BD1466" s="126"/>
      <c r="BE1466" s="126"/>
      <c r="BF1466" s="126"/>
      <c r="BG1466" s="126"/>
      <c r="BH1466" s="126"/>
      <c r="BI1466" s="126"/>
      <c r="BJ1466" s="126"/>
      <c r="BK1466" s="126"/>
      <c r="BL1466" s="126"/>
      <c r="BM1466" s="126"/>
      <c r="BN1466" s="126"/>
      <c r="BO1466" s="126"/>
      <c r="BP1466" s="126"/>
      <c r="BQ1466" s="126"/>
      <c r="BR1466" s="126">
        <v>6</v>
      </c>
      <c r="BS1466" s="126">
        <v>6</v>
      </c>
      <c r="BT1466" s="126">
        <v>6</v>
      </c>
      <c r="BU1466" s="126"/>
      <c r="BV1466" s="126">
        <v>1</v>
      </c>
      <c r="BW1466" s="126">
        <v>1</v>
      </c>
      <c r="BX1466" s="126">
        <v>1</v>
      </c>
      <c r="BY1466" s="126">
        <v>0</v>
      </c>
      <c r="BZ1466" s="126">
        <v>5</v>
      </c>
      <c r="CA1466" s="126">
        <v>1</v>
      </c>
      <c r="CB1466" s="126"/>
      <c r="CC1466" s="126"/>
      <c r="CD1466" s="126"/>
      <c r="CE1466" s="126"/>
    </row>
    <row r="1467" spans="1:83" ht="11.25" customHeight="1" x14ac:dyDescent="0.2">
      <c r="A1467" s="126" t="s">
        <v>6560</v>
      </c>
      <c r="B1467" s="20">
        <v>849</v>
      </c>
      <c r="C1467" s="20" t="str">
        <f>VLOOKUP(File2Modul(A1467),ModulVerantwortung,2,FALSE)</f>
        <v>winkho06</v>
      </c>
      <c r="D1467" s="20"/>
      <c r="E1467" s="109" t="s">
        <v>4588</v>
      </c>
      <c r="F1467" s="126">
        <v>1</v>
      </c>
      <c r="G1467" s="126">
        <v>0</v>
      </c>
      <c r="H1467" s="126">
        <v>0</v>
      </c>
      <c r="I1467" s="126">
        <v>1</v>
      </c>
      <c r="J1467" s="126">
        <v>0</v>
      </c>
      <c r="K1467" s="126">
        <v>1</v>
      </c>
      <c r="L1467" s="126">
        <v>1</v>
      </c>
      <c r="M1467" s="143" t="s">
        <v>6563</v>
      </c>
      <c r="N1467" s="126">
        <v>1</v>
      </c>
      <c r="O1467" s="126"/>
      <c r="Q1467" s="126">
        <v>0</v>
      </c>
      <c r="R1467" s="126"/>
      <c r="S1467" s="126"/>
      <c r="T1467" s="126"/>
      <c r="U1467" s="126">
        <v>1</v>
      </c>
      <c r="V1467" s="126" t="s">
        <v>3507</v>
      </c>
      <c r="W1467" s="126">
        <v>1</v>
      </c>
      <c r="X1467" s="126">
        <v>2</v>
      </c>
      <c r="Y1467" s="126">
        <v>2</v>
      </c>
      <c r="Z1467" s="126">
        <v>0</v>
      </c>
      <c r="AA1467" s="126">
        <v>0</v>
      </c>
      <c r="AB1467" s="126">
        <v>0</v>
      </c>
      <c r="AC1467" s="126">
        <v>0</v>
      </c>
      <c r="AD1467" s="126">
        <v>0</v>
      </c>
      <c r="AE1467" s="126">
        <v>0</v>
      </c>
      <c r="AF1467" s="126">
        <v>1</v>
      </c>
      <c r="AG1467" s="126">
        <v>0</v>
      </c>
      <c r="AH1467" s="126">
        <v>0</v>
      </c>
      <c r="AI1467" s="126">
        <v>1</v>
      </c>
      <c r="AJ1467" s="126"/>
      <c r="AK1467" s="126"/>
      <c r="AL1467" s="126"/>
      <c r="AM1467" s="126"/>
      <c r="AN1467" s="126"/>
      <c r="AO1467" s="126"/>
      <c r="AP1467" s="126"/>
      <c r="AQ1467" s="126"/>
      <c r="AR1467" s="126"/>
      <c r="AS1467" s="126"/>
      <c r="AT1467" s="126"/>
      <c r="AU1467" s="126"/>
      <c r="AV1467" s="126"/>
      <c r="AW1467" s="126"/>
      <c r="AX1467" s="126"/>
      <c r="AY1467" s="126"/>
      <c r="AZ1467" s="126"/>
      <c r="BA1467" s="126"/>
      <c r="BB1467" s="126"/>
      <c r="BC1467" s="126"/>
      <c r="BD1467" s="126"/>
      <c r="BE1467" s="126"/>
      <c r="BF1467" s="126"/>
      <c r="BG1467" s="126"/>
      <c r="BH1467" s="126"/>
      <c r="BI1467" s="126"/>
      <c r="BJ1467" s="126"/>
      <c r="BK1467" s="126"/>
      <c r="BL1467" s="126"/>
      <c r="BM1467" s="126"/>
      <c r="BN1467" s="126"/>
      <c r="BO1467" s="126"/>
      <c r="BP1467" s="126"/>
      <c r="BQ1467" s="126"/>
      <c r="BR1467" s="126">
        <v>7</v>
      </c>
      <c r="BS1467" s="126">
        <v>7</v>
      </c>
      <c r="BT1467" s="126">
        <v>7</v>
      </c>
      <c r="BU1467" s="126"/>
      <c r="BV1467" s="126">
        <v>1</v>
      </c>
      <c r="BW1467" s="126">
        <v>1</v>
      </c>
      <c r="BX1467" s="126">
        <v>1</v>
      </c>
      <c r="BY1467" s="126">
        <v>0</v>
      </c>
      <c r="BZ1467" s="126">
        <v>5</v>
      </c>
      <c r="CA1467" s="126">
        <v>2</v>
      </c>
      <c r="CB1467" s="126"/>
      <c r="CC1467" s="126"/>
      <c r="CD1467" s="126"/>
      <c r="CE1467" s="126"/>
    </row>
    <row r="1468" spans="1:83" ht="11.25" customHeight="1" x14ac:dyDescent="0.2">
      <c r="A1468" s="126" t="s">
        <v>6560</v>
      </c>
      <c r="B1468" s="20">
        <v>866</v>
      </c>
      <c r="C1468" s="20" t="str">
        <f>VLOOKUP(File2Modul(A1468),ModulVerantwortung,2,FALSE)</f>
        <v>winkho06</v>
      </c>
      <c r="D1468" s="20"/>
      <c r="E1468" s="109" t="s">
        <v>4589</v>
      </c>
      <c r="F1468" s="126">
        <v>3</v>
      </c>
      <c r="G1468" s="126">
        <v>2</v>
      </c>
      <c r="H1468" s="126">
        <v>0</v>
      </c>
      <c r="I1468" s="126">
        <v>3</v>
      </c>
      <c r="J1468" s="126">
        <v>1</v>
      </c>
      <c r="K1468" s="126">
        <v>1</v>
      </c>
      <c r="L1468" s="126">
        <v>0</v>
      </c>
      <c r="M1468" s="143"/>
      <c r="N1468" s="126">
        <v>5</v>
      </c>
      <c r="O1468" s="126"/>
      <c r="Q1468" s="126">
        <v>0</v>
      </c>
      <c r="R1468" s="126"/>
      <c r="S1468" s="126"/>
      <c r="T1468" s="126"/>
      <c r="U1468" s="126">
        <v>7</v>
      </c>
      <c r="V1468" s="126" t="s">
        <v>3516</v>
      </c>
      <c r="W1468" s="126">
        <v>0</v>
      </c>
      <c r="X1468" s="126">
        <v>3</v>
      </c>
      <c r="Y1468" s="126">
        <v>26</v>
      </c>
      <c r="Z1468" s="126">
        <v>0</v>
      </c>
      <c r="AA1468" s="126">
        <v>0</v>
      </c>
      <c r="AB1468" s="126">
        <v>0</v>
      </c>
      <c r="AC1468" s="126">
        <v>0</v>
      </c>
      <c r="AD1468" s="126">
        <v>0</v>
      </c>
      <c r="AE1468" s="126">
        <v>0</v>
      </c>
      <c r="AF1468" s="126">
        <v>0.43</v>
      </c>
      <c r="AG1468" s="126">
        <v>0</v>
      </c>
      <c r="AH1468" s="126">
        <v>0</v>
      </c>
      <c r="AI1468" s="126">
        <v>1</v>
      </c>
      <c r="AJ1468" s="126"/>
      <c r="AK1468" s="126"/>
      <c r="AL1468" s="126"/>
      <c r="AM1468" s="126"/>
      <c r="AN1468" s="126"/>
      <c r="AO1468" s="126"/>
      <c r="AP1468" s="126"/>
      <c r="AQ1468" s="126"/>
      <c r="AR1468" s="126"/>
      <c r="AS1468" s="126"/>
      <c r="AT1468" s="126"/>
      <c r="AU1468" s="126"/>
      <c r="AV1468" s="126"/>
      <c r="AW1468" s="126"/>
      <c r="AX1468" s="126"/>
      <c r="AY1468" s="126"/>
      <c r="AZ1468" s="126"/>
      <c r="BA1468" s="126"/>
      <c r="BB1468" s="126"/>
      <c r="BC1468" s="126"/>
      <c r="BD1468" s="126"/>
      <c r="BE1468" s="126"/>
      <c r="BF1468" s="126"/>
      <c r="BG1468" s="126"/>
      <c r="BH1468" s="126"/>
      <c r="BI1468" s="126"/>
      <c r="BJ1468" s="126"/>
      <c r="BK1468" s="126"/>
      <c r="BL1468" s="126"/>
      <c r="BM1468" s="126"/>
      <c r="BN1468" s="126"/>
      <c r="BO1468" s="126"/>
      <c r="BP1468" s="126"/>
      <c r="BQ1468" s="126"/>
      <c r="BR1468" s="126">
        <v>7</v>
      </c>
      <c r="BS1468" s="126">
        <v>12</v>
      </c>
      <c r="BT1468" s="126">
        <v>12</v>
      </c>
      <c r="BU1468" s="126"/>
      <c r="BV1468" s="126">
        <v>9</v>
      </c>
      <c r="BW1468" s="126">
        <v>5</v>
      </c>
      <c r="BX1468" s="126">
        <v>1</v>
      </c>
      <c r="BY1468" s="126">
        <v>0</v>
      </c>
      <c r="BZ1468" s="126">
        <v>44</v>
      </c>
      <c r="CA1468" s="126">
        <v>19</v>
      </c>
      <c r="CB1468" s="126"/>
      <c r="CC1468" s="126"/>
      <c r="CD1468" s="126"/>
      <c r="CE1468" s="126"/>
    </row>
    <row r="1469" spans="1:83" ht="11.25" customHeight="1" x14ac:dyDescent="0.2">
      <c r="A1469" s="126" t="s">
        <v>6560</v>
      </c>
      <c r="B1469" s="20">
        <v>904</v>
      </c>
      <c r="C1469" s="20" t="str">
        <f>VLOOKUP(File2Modul(A1469),ModulVerantwortung,2,FALSE)</f>
        <v>winkho06</v>
      </c>
      <c r="D1469" s="20"/>
      <c r="E1469" s="109" t="s">
        <v>4590</v>
      </c>
      <c r="F1469" s="126">
        <v>2</v>
      </c>
      <c r="G1469" s="126">
        <v>1</v>
      </c>
      <c r="H1469" s="126">
        <v>0</v>
      </c>
      <c r="I1469" s="126">
        <v>2</v>
      </c>
      <c r="J1469" s="126">
        <v>0</v>
      </c>
      <c r="K1469" s="126">
        <v>1</v>
      </c>
      <c r="L1469" s="126">
        <v>6</v>
      </c>
      <c r="M1469" s="143" t="s">
        <v>6564</v>
      </c>
      <c r="N1469" s="126">
        <v>16</v>
      </c>
      <c r="O1469" s="126"/>
      <c r="Q1469" s="126">
        <v>0</v>
      </c>
      <c r="R1469" s="126"/>
      <c r="S1469" s="126"/>
      <c r="T1469" s="126"/>
      <c r="U1469" s="126">
        <v>24</v>
      </c>
      <c r="V1469" s="126" t="s">
        <v>4591</v>
      </c>
      <c r="W1469" s="126">
        <v>7</v>
      </c>
      <c r="X1469" s="126">
        <v>9</v>
      </c>
      <c r="Y1469" s="126">
        <v>61</v>
      </c>
      <c r="Z1469" s="126">
        <v>0</v>
      </c>
      <c r="AA1469" s="126">
        <v>0</v>
      </c>
      <c r="AB1469" s="126">
        <v>0</v>
      </c>
      <c r="AC1469" s="126">
        <v>0</v>
      </c>
      <c r="AD1469" s="126">
        <v>0</v>
      </c>
      <c r="AE1469" s="126">
        <v>6</v>
      </c>
      <c r="AF1469" s="126">
        <v>0.08</v>
      </c>
      <c r="AG1469" s="126">
        <v>0</v>
      </c>
      <c r="AH1469" s="126">
        <v>5</v>
      </c>
      <c r="AI1469" s="126">
        <v>1</v>
      </c>
      <c r="AJ1469" s="126"/>
      <c r="AK1469" s="126"/>
      <c r="AL1469" s="126"/>
      <c r="AM1469" s="126"/>
      <c r="AN1469" s="126"/>
      <c r="AO1469" s="126"/>
      <c r="AP1469" s="126"/>
      <c r="AQ1469" s="126"/>
      <c r="AR1469" s="126"/>
      <c r="AS1469" s="126"/>
      <c r="AT1469" s="126"/>
      <c r="AU1469" s="126"/>
      <c r="AV1469" s="126"/>
      <c r="AW1469" s="126"/>
      <c r="AX1469" s="126"/>
      <c r="AY1469" s="126"/>
      <c r="AZ1469" s="126"/>
      <c r="BA1469" s="126"/>
      <c r="BB1469" s="126"/>
      <c r="BC1469" s="126"/>
      <c r="BD1469" s="126"/>
      <c r="BE1469" s="126"/>
      <c r="BF1469" s="126"/>
      <c r="BG1469" s="126"/>
      <c r="BH1469" s="126"/>
      <c r="BI1469" s="126"/>
      <c r="BJ1469" s="126"/>
      <c r="BK1469" s="126"/>
      <c r="BL1469" s="126"/>
      <c r="BM1469" s="126"/>
      <c r="BN1469" s="126"/>
      <c r="BO1469" s="126"/>
      <c r="BP1469" s="126"/>
      <c r="BQ1469" s="126"/>
      <c r="BR1469" s="126">
        <v>8</v>
      </c>
      <c r="BS1469" s="126">
        <v>8</v>
      </c>
      <c r="BT1469" s="126">
        <v>12</v>
      </c>
      <c r="BU1469" s="126"/>
      <c r="BV1469" s="126">
        <v>24</v>
      </c>
      <c r="BW1469" s="126">
        <v>22</v>
      </c>
      <c r="BX1469" s="126">
        <v>1</v>
      </c>
      <c r="BY1469" s="126">
        <v>0</v>
      </c>
      <c r="BZ1469" s="126">
        <v>115</v>
      </c>
      <c r="CA1469" s="126">
        <v>77</v>
      </c>
      <c r="CB1469" s="126"/>
      <c r="CC1469" s="126"/>
      <c r="CD1469" s="126"/>
      <c r="CE1469" s="126"/>
    </row>
    <row r="1470" spans="1:83" ht="11.25" customHeight="1" x14ac:dyDescent="0.2">
      <c r="A1470" s="126" t="s">
        <v>6560</v>
      </c>
      <c r="B1470" s="20">
        <v>978</v>
      </c>
      <c r="C1470" s="20" t="str">
        <f>VLOOKUP(File2Modul(A1470),ModulVerantwortung,2,FALSE)</f>
        <v>winkho06</v>
      </c>
      <c r="D1470" s="20"/>
      <c r="E1470" s="109" t="s">
        <v>4592</v>
      </c>
      <c r="F1470" s="126">
        <v>2</v>
      </c>
      <c r="G1470" s="126">
        <v>1</v>
      </c>
      <c r="H1470" s="126">
        <v>0</v>
      </c>
      <c r="I1470" s="126">
        <v>2</v>
      </c>
      <c r="J1470" s="126">
        <v>1</v>
      </c>
      <c r="K1470" s="126">
        <v>0</v>
      </c>
      <c r="L1470" s="126">
        <v>1</v>
      </c>
      <c r="M1470" s="143" t="s">
        <v>6565</v>
      </c>
      <c r="N1470" s="126">
        <v>5</v>
      </c>
      <c r="O1470" s="126"/>
      <c r="Q1470" s="126">
        <v>0</v>
      </c>
      <c r="R1470" s="126"/>
      <c r="S1470" s="126"/>
      <c r="T1470" s="126"/>
      <c r="U1470" s="126">
        <v>6</v>
      </c>
      <c r="V1470" s="126" t="s">
        <v>3513</v>
      </c>
      <c r="W1470" s="126">
        <v>1</v>
      </c>
      <c r="X1470" s="126">
        <v>3</v>
      </c>
      <c r="Y1470" s="126">
        <v>21</v>
      </c>
      <c r="Z1470" s="126">
        <v>0</v>
      </c>
      <c r="AA1470" s="126">
        <v>0</v>
      </c>
      <c r="AB1470" s="126">
        <v>0</v>
      </c>
      <c r="AC1470" s="126">
        <v>0</v>
      </c>
      <c r="AD1470" s="126">
        <v>0</v>
      </c>
      <c r="AE1470" s="126">
        <v>2</v>
      </c>
      <c r="AF1470" s="126">
        <v>0.33</v>
      </c>
      <c r="AG1470" s="126">
        <v>0</v>
      </c>
      <c r="AH1470" s="126">
        <v>0</v>
      </c>
      <c r="AI1470" s="126">
        <v>1</v>
      </c>
      <c r="AJ1470" s="126"/>
      <c r="AK1470" s="126"/>
      <c r="AL1470" s="126"/>
      <c r="AM1470" s="126"/>
      <c r="AN1470" s="126"/>
      <c r="AO1470" s="126"/>
      <c r="AP1470" s="126"/>
      <c r="AQ1470" s="126"/>
      <c r="AR1470" s="126"/>
      <c r="AS1470" s="126"/>
      <c r="AT1470" s="126"/>
      <c r="AU1470" s="126"/>
      <c r="AV1470" s="126"/>
      <c r="AW1470" s="126"/>
      <c r="AX1470" s="126"/>
      <c r="AY1470" s="126"/>
      <c r="AZ1470" s="126"/>
      <c r="BA1470" s="126"/>
      <c r="BB1470" s="126"/>
      <c r="BC1470" s="126"/>
      <c r="BD1470" s="126"/>
      <c r="BE1470" s="126"/>
      <c r="BF1470" s="126"/>
      <c r="BG1470" s="126"/>
      <c r="BH1470" s="126"/>
      <c r="BI1470" s="126"/>
      <c r="BJ1470" s="126"/>
      <c r="BK1470" s="126"/>
      <c r="BL1470" s="126"/>
      <c r="BM1470" s="126"/>
      <c r="BN1470" s="126"/>
      <c r="BO1470" s="126"/>
      <c r="BP1470" s="126"/>
      <c r="BQ1470" s="126"/>
      <c r="BR1470" s="126">
        <v>4</v>
      </c>
      <c r="BS1470" s="126">
        <v>5</v>
      </c>
      <c r="BT1470" s="126">
        <v>8</v>
      </c>
      <c r="BU1470" s="126"/>
      <c r="BV1470" s="126">
        <v>9</v>
      </c>
      <c r="BW1470" s="126">
        <v>7</v>
      </c>
      <c r="BX1470" s="126">
        <v>1</v>
      </c>
      <c r="BY1470" s="126">
        <v>0</v>
      </c>
      <c r="BZ1470" s="126">
        <v>25</v>
      </c>
      <c r="CA1470" s="126">
        <v>15</v>
      </c>
      <c r="CB1470" s="126"/>
      <c r="CC1470" s="126"/>
      <c r="CD1470" s="126"/>
      <c r="CE1470" s="126"/>
    </row>
    <row r="1471" spans="1:83" ht="11.25" customHeight="1" x14ac:dyDescent="0.2">
      <c r="A1471" s="126" t="s">
        <v>6560</v>
      </c>
      <c r="B1471" s="20">
        <v>1011</v>
      </c>
      <c r="C1471" s="20" t="str">
        <f>VLOOKUP(File2Modul(A1471),ModulVerantwortung,2,FALSE)</f>
        <v>winkho06</v>
      </c>
      <c r="D1471" s="20"/>
      <c r="E1471" s="109" t="s">
        <v>4593</v>
      </c>
      <c r="F1471" s="126">
        <v>1</v>
      </c>
      <c r="G1471" s="126">
        <v>0</v>
      </c>
      <c r="H1471" s="126">
        <v>0</v>
      </c>
      <c r="I1471" s="126">
        <v>1</v>
      </c>
      <c r="J1471" s="126">
        <v>1</v>
      </c>
      <c r="K1471" s="126">
        <v>0</v>
      </c>
      <c r="L1471" s="126">
        <v>1</v>
      </c>
      <c r="M1471" s="143" t="s">
        <v>6566</v>
      </c>
      <c r="N1471" s="126">
        <v>1</v>
      </c>
      <c r="O1471" s="126"/>
      <c r="Q1471" s="126">
        <v>0</v>
      </c>
      <c r="R1471" s="126"/>
      <c r="S1471" s="126"/>
      <c r="T1471" s="126"/>
      <c r="U1471" s="126">
        <v>1</v>
      </c>
      <c r="V1471" s="126" t="s">
        <v>3507</v>
      </c>
      <c r="W1471" s="126">
        <v>1</v>
      </c>
      <c r="X1471" s="126">
        <v>2</v>
      </c>
      <c r="Y1471" s="126">
        <v>1</v>
      </c>
      <c r="Z1471" s="126">
        <v>0</v>
      </c>
      <c r="AA1471" s="126">
        <v>0</v>
      </c>
      <c r="AB1471" s="126">
        <v>0</v>
      </c>
      <c r="AC1471" s="126">
        <v>0</v>
      </c>
      <c r="AD1471" s="126">
        <v>0</v>
      </c>
      <c r="AE1471" s="126">
        <v>0</v>
      </c>
      <c r="AF1471" s="126">
        <v>1</v>
      </c>
      <c r="AG1471" s="126">
        <v>0</v>
      </c>
      <c r="AH1471" s="126">
        <v>0</v>
      </c>
      <c r="AI1471" s="126">
        <v>1</v>
      </c>
      <c r="AJ1471" s="126"/>
      <c r="AK1471" s="126"/>
      <c r="AL1471" s="126"/>
      <c r="AM1471" s="126"/>
      <c r="AN1471" s="126"/>
      <c r="AO1471" s="126"/>
      <c r="AP1471" s="126"/>
      <c r="AQ1471" s="126"/>
      <c r="AR1471" s="126"/>
      <c r="AS1471" s="126"/>
      <c r="AT1471" s="126"/>
      <c r="AU1471" s="126"/>
      <c r="AV1471" s="126"/>
      <c r="AW1471" s="126"/>
      <c r="AX1471" s="126"/>
      <c r="AY1471" s="126"/>
      <c r="AZ1471" s="126"/>
      <c r="BA1471" s="126"/>
      <c r="BB1471" s="126"/>
      <c r="BC1471" s="126"/>
      <c r="BD1471" s="126"/>
      <c r="BE1471" s="126"/>
      <c r="BF1471" s="126"/>
      <c r="BG1471" s="126"/>
      <c r="BH1471" s="126"/>
      <c r="BI1471" s="126"/>
      <c r="BJ1471" s="126"/>
      <c r="BK1471" s="126"/>
      <c r="BL1471" s="126"/>
      <c r="BM1471" s="126"/>
      <c r="BN1471" s="126"/>
      <c r="BO1471" s="126"/>
      <c r="BP1471" s="126"/>
      <c r="BQ1471" s="126"/>
      <c r="BR1471" s="126">
        <v>7</v>
      </c>
      <c r="BS1471" s="126">
        <v>7</v>
      </c>
      <c r="BT1471" s="126">
        <v>7</v>
      </c>
      <c r="BU1471" s="126"/>
      <c r="BV1471" s="126">
        <v>1</v>
      </c>
      <c r="BW1471" s="126">
        <v>1</v>
      </c>
      <c r="BX1471" s="126">
        <v>1</v>
      </c>
      <c r="BY1471" s="126">
        <v>0</v>
      </c>
      <c r="BZ1471" s="126">
        <v>6</v>
      </c>
      <c r="CA1471" s="126">
        <v>1</v>
      </c>
      <c r="CB1471" s="126"/>
      <c r="CC1471" s="126"/>
      <c r="CD1471" s="126"/>
      <c r="CE1471" s="126"/>
    </row>
    <row r="1472" spans="1:83" ht="11.25" customHeight="1" x14ac:dyDescent="0.2">
      <c r="A1472" s="126" t="s">
        <v>6560</v>
      </c>
      <c r="B1472" s="20">
        <v>1025</v>
      </c>
      <c r="C1472" s="20" t="str">
        <f>VLOOKUP(File2Modul(A1472),ModulVerantwortung,2,FALSE)</f>
        <v>winkho06</v>
      </c>
      <c r="D1472" s="20"/>
      <c r="E1472" s="109" t="s">
        <v>4594</v>
      </c>
      <c r="F1472" s="126">
        <v>1</v>
      </c>
      <c r="G1472" s="126">
        <v>0</v>
      </c>
      <c r="H1472" s="126">
        <v>0</v>
      </c>
      <c r="I1472" s="126">
        <v>1</v>
      </c>
      <c r="J1472" s="126">
        <v>1</v>
      </c>
      <c r="K1472" s="126">
        <v>0</v>
      </c>
      <c r="L1472" s="126">
        <v>0</v>
      </c>
      <c r="M1472" s="143"/>
      <c r="N1472" s="126">
        <v>1</v>
      </c>
      <c r="O1472" s="126"/>
      <c r="Q1472" s="126">
        <v>0</v>
      </c>
      <c r="R1472" s="126"/>
      <c r="S1472" s="126"/>
      <c r="T1472" s="126"/>
      <c r="U1472" s="126">
        <v>1</v>
      </c>
      <c r="V1472" s="126" t="s">
        <v>3507</v>
      </c>
      <c r="W1472" s="126">
        <v>0</v>
      </c>
      <c r="X1472" s="126">
        <v>1</v>
      </c>
      <c r="Y1472" s="126">
        <v>1</v>
      </c>
      <c r="Z1472" s="126">
        <v>0</v>
      </c>
      <c r="AA1472" s="126">
        <v>0</v>
      </c>
      <c r="AB1472" s="126">
        <v>0</v>
      </c>
      <c r="AC1472" s="126">
        <v>0</v>
      </c>
      <c r="AD1472" s="126">
        <v>0</v>
      </c>
      <c r="AE1472" s="126">
        <v>0</v>
      </c>
      <c r="AF1472" s="126">
        <v>1</v>
      </c>
      <c r="AG1472" s="126">
        <v>0</v>
      </c>
      <c r="AH1472" s="126">
        <v>0</v>
      </c>
      <c r="AI1472" s="126">
        <v>1</v>
      </c>
      <c r="AJ1472" s="126"/>
      <c r="AK1472" s="126"/>
      <c r="AL1472" s="126"/>
      <c r="AM1472" s="126"/>
      <c r="AN1472" s="126"/>
      <c r="AO1472" s="126"/>
      <c r="AP1472" s="126"/>
      <c r="AQ1472" s="126"/>
      <c r="AR1472" s="126"/>
      <c r="AS1472" s="126"/>
      <c r="AT1472" s="126"/>
      <c r="AU1472" s="126"/>
      <c r="AV1472" s="126"/>
      <c r="AW1472" s="126"/>
      <c r="AX1472" s="126"/>
      <c r="AY1472" s="126"/>
      <c r="AZ1472" s="126"/>
      <c r="BA1472" s="126"/>
      <c r="BB1472" s="126"/>
      <c r="BC1472" s="126"/>
      <c r="BD1472" s="126"/>
      <c r="BE1472" s="126"/>
      <c r="BF1472" s="126"/>
      <c r="BG1472" s="126"/>
      <c r="BH1472" s="126"/>
      <c r="BI1472" s="126"/>
      <c r="BJ1472" s="126"/>
      <c r="BK1472" s="126"/>
      <c r="BL1472" s="126"/>
      <c r="BM1472" s="126"/>
      <c r="BN1472" s="126"/>
      <c r="BO1472" s="126"/>
      <c r="BP1472" s="126"/>
      <c r="BQ1472" s="126"/>
      <c r="BR1472" s="126">
        <v>5</v>
      </c>
      <c r="BS1472" s="126">
        <v>5</v>
      </c>
      <c r="BT1472" s="126">
        <v>5</v>
      </c>
      <c r="BU1472" s="126"/>
      <c r="BV1472" s="126">
        <v>1</v>
      </c>
      <c r="BW1472" s="126">
        <v>1</v>
      </c>
      <c r="BX1472" s="126">
        <v>1</v>
      </c>
      <c r="BY1472" s="126">
        <v>0</v>
      </c>
      <c r="BZ1472" s="126">
        <v>4</v>
      </c>
      <c r="CA1472" s="126">
        <v>1</v>
      </c>
      <c r="CB1472" s="126"/>
      <c r="CC1472" s="126"/>
      <c r="CD1472" s="126"/>
      <c r="CE1472" s="126"/>
    </row>
    <row r="1473" spans="1:83" ht="11.25" customHeight="1" x14ac:dyDescent="0.2">
      <c r="A1473" s="126" t="s">
        <v>6560</v>
      </c>
      <c r="B1473" s="20">
        <v>1039</v>
      </c>
      <c r="C1473" s="20" t="str">
        <f>VLOOKUP(File2Modul(A1473),ModulVerantwortung,2,FALSE)</f>
        <v>winkho06</v>
      </c>
      <c r="D1473" s="20"/>
      <c r="E1473" s="109" t="s">
        <v>4595</v>
      </c>
      <c r="F1473" s="126">
        <v>1</v>
      </c>
      <c r="G1473" s="126">
        <v>0</v>
      </c>
      <c r="H1473" s="126">
        <v>0</v>
      </c>
      <c r="I1473" s="126">
        <v>1</v>
      </c>
      <c r="J1473" s="126">
        <v>1</v>
      </c>
      <c r="K1473" s="126">
        <v>0</v>
      </c>
      <c r="L1473" s="126">
        <v>1</v>
      </c>
      <c r="M1473" s="143" t="s">
        <v>6567</v>
      </c>
      <c r="N1473" s="126">
        <v>1</v>
      </c>
      <c r="O1473" s="126"/>
      <c r="Q1473" s="126">
        <v>0</v>
      </c>
      <c r="R1473" s="126"/>
      <c r="S1473" s="126"/>
      <c r="T1473" s="126"/>
      <c r="U1473" s="126">
        <v>1</v>
      </c>
      <c r="V1473" s="126" t="s">
        <v>3507</v>
      </c>
      <c r="W1473" s="126">
        <v>1</v>
      </c>
      <c r="X1473" s="126">
        <v>2</v>
      </c>
      <c r="Y1473" s="126">
        <v>1</v>
      </c>
      <c r="Z1473" s="126">
        <v>0</v>
      </c>
      <c r="AA1473" s="126">
        <v>0</v>
      </c>
      <c r="AB1473" s="126">
        <v>0</v>
      </c>
      <c r="AC1473" s="126">
        <v>0</v>
      </c>
      <c r="AD1473" s="126">
        <v>0</v>
      </c>
      <c r="AE1473" s="126">
        <v>0</v>
      </c>
      <c r="AF1473" s="126">
        <v>1</v>
      </c>
      <c r="AG1473" s="126">
        <v>0</v>
      </c>
      <c r="AH1473" s="126">
        <v>0</v>
      </c>
      <c r="AI1473" s="126">
        <v>1</v>
      </c>
      <c r="AJ1473" s="126"/>
      <c r="AK1473" s="126"/>
      <c r="AL1473" s="126"/>
      <c r="AM1473" s="126"/>
      <c r="AN1473" s="126"/>
      <c r="AO1473" s="126"/>
      <c r="AP1473" s="126"/>
      <c r="AQ1473" s="126"/>
      <c r="AR1473" s="126"/>
      <c r="AS1473" s="126"/>
      <c r="AT1473" s="126"/>
      <c r="AU1473" s="126"/>
      <c r="AV1473" s="126"/>
      <c r="AW1473" s="126"/>
      <c r="AX1473" s="126"/>
      <c r="AY1473" s="126"/>
      <c r="AZ1473" s="126"/>
      <c r="BA1473" s="126"/>
      <c r="BB1473" s="126"/>
      <c r="BC1473" s="126"/>
      <c r="BD1473" s="126"/>
      <c r="BE1473" s="126"/>
      <c r="BF1473" s="126"/>
      <c r="BG1473" s="126"/>
      <c r="BH1473" s="126"/>
      <c r="BI1473" s="126"/>
      <c r="BJ1473" s="126"/>
      <c r="BK1473" s="126"/>
      <c r="BL1473" s="126"/>
      <c r="BM1473" s="126"/>
      <c r="BN1473" s="126"/>
      <c r="BO1473" s="126"/>
      <c r="BP1473" s="126"/>
      <c r="BQ1473" s="126"/>
      <c r="BR1473" s="126">
        <v>7</v>
      </c>
      <c r="BS1473" s="126">
        <v>7</v>
      </c>
      <c r="BT1473" s="126">
        <v>7</v>
      </c>
      <c r="BU1473" s="126"/>
      <c r="BV1473" s="126">
        <v>1</v>
      </c>
      <c r="BW1473" s="126">
        <v>1</v>
      </c>
      <c r="BX1473" s="126">
        <v>1</v>
      </c>
      <c r="BY1473" s="126">
        <v>0</v>
      </c>
      <c r="BZ1473" s="126">
        <v>6</v>
      </c>
      <c r="CA1473" s="126">
        <v>1</v>
      </c>
      <c r="CB1473" s="126"/>
      <c r="CC1473" s="126"/>
      <c r="CD1473" s="126"/>
      <c r="CE1473" s="126"/>
    </row>
    <row r="1474" spans="1:83" ht="11.25" customHeight="1" x14ac:dyDescent="0.2">
      <c r="A1474" s="126" t="s">
        <v>6560</v>
      </c>
      <c r="B1474" s="20">
        <v>1053</v>
      </c>
      <c r="C1474" s="20" t="str">
        <f>VLOOKUP(File2Modul(A1474),ModulVerantwortung,2,FALSE)</f>
        <v>winkho06</v>
      </c>
      <c r="D1474" s="20"/>
      <c r="E1474" s="109" t="s">
        <v>6568</v>
      </c>
      <c r="F1474" s="126">
        <v>1</v>
      </c>
      <c r="G1474" s="126">
        <v>0</v>
      </c>
      <c r="H1474" s="126">
        <v>0</v>
      </c>
      <c r="I1474" s="126">
        <v>1</v>
      </c>
      <c r="J1474" s="126">
        <v>1</v>
      </c>
      <c r="K1474" s="126">
        <v>0</v>
      </c>
      <c r="L1474" s="126">
        <v>0</v>
      </c>
      <c r="M1474" s="143"/>
      <c r="N1474" s="126">
        <v>1</v>
      </c>
      <c r="O1474" s="126"/>
      <c r="Q1474" s="126">
        <v>0</v>
      </c>
      <c r="R1474" s="126"/>
      <c r="S1474" s="126"/>
      <c r="T1474" s="126"/>
      <c r="U1474" s="126">
        <v>1</v>
      </c>
      <c r="V1474" s="126" t="s">
        <v>3507</v>
      </c>
      <c r="W1474" s="126">
        <v>0</v>
      </c>
      <c r="X1474" s="126">
        <v>1</v>
      </c>
      <c r="Y1474" s="126">
        <v>1</v>
      </c>
      <c r="Z1474" s="126">
        <v>0</v>
      </c>
      <c r="AA1474" s="126">
        <v>0</v>
      </c>
      <c r="AB1474" s="126">
        <v>0</v>
      </c>
      <c r="AC1474" s="126">
        <v>0</v>
      </c>
      <c r="AD1474" s="126">
        <v>0</v>
      </c>
      <c r="AE1474" s="126">
        <v>0</v>
      </c>
      <c r="AF1474" s="126">
        <v>1</v>
      </c>
      <c r="AG1474" s="126">
        <v>0</v>
      </c>
      <c r="AH1474" s="126">
        <v>0</v>
      </c>
      <c r="AI1474" s="126">
        <v>1</v>
      </c>
      <c r="AJ1474" s="126"/>
      <c r="AK1474" s="126"/>
      <c r="AL1474" s="126"/>
      <c r="AM1474" s="126"/>
      <c r="AN1474" s="126"/>
      <c r="AO1474" s="126"/>
      <c r="AP1474" s="126"/>
      <c r="AQ1474" s="126"/>
      <c r="AR1474" s="126"/>
      <c r="AS1474" s="126"/>
      <c r="AT1474" s="126"/>
      <c r="AU1474" s="126"/>
      <c r="AV1474" s="126"/>
      <c r="AW1474" s="126"/>
      <c r="AX1474" s="126"/>
      <c r="AY1474" s="126"/>
      <c r="AZ1474" s="126"/>
      <c r="BA1474" s="126"/>
      <c r="BB1474" s="126"/>
      <c r="BC1474" s="126"/>
      <c r="BD1474" s="126"/>
      <c r="BE1474" s="126"/>
      <c r="BF1474" s="126"/>
      <c r="BG1474" s="126"/>
      <c r="BH1474" s="126"/>
      <c r="BI1474" s="126"/>
      <c r="BJ1474" s="126"/>
      <c r="BK1474" s="126"/>
      <c r="BL1474" s="126"/>
      <c r="BM1474" s="126"/>
      <c r="BN1474" s="126"/>
      <c r="BO1474" s="126"/>
      <c r="BP1474" s="126"/>
      <c r="BQ1474" s="126"/>
      <c r="BR1474" s="126">
        <v>5</v>
      </c>
      <c r="BS1474" s="126">
        <v>5</v>
      </c>
      <c r="BT1474" s="126">
        <v>5</v>
      </c>
      <c r="BU1474" s="126"/>
      <c r="BV1474" s="126">
        <v>1</v>
      </c>
      <c r="BW1474" s="126">
        <v>1</v>
      </c>
      <c r="BX1474" s="126">
        <v>1</v>
      </c>
      <c r="BY1474" s="126">
        <v>0</v>
      </c>
      <c r="BZ1474" s="126">
        <v>4</v>
      </c>
      <c r="CA1474" s="126">
        <v>1</v>
      </c>
      <c r="CB1474" s="126"/>
      <c r="CC1474" s="126"/>
      <c r="CD1474" s="126"/>
      <c r="CE1474" s="126"/>
    </row>
    <row r="1475" spans="1:83" ht="11.25" customHeight="1" x14ac:dyDescent="0.2">
      <c r="A1475" s="126" t="s">
        <v>6560</v>
      </c>
      <c r="B1475" s="20">
        <v>1064</v>
      </c>
      <c r="C1475" s="20" t="str">
        <f>VLOOKUP(File2Modul(A1475),ModulVerantwortung,2,FALSE)</f>
        <v>winkho06</v>
      </c>
      <c r="D1475" s="20"/>
      <c r="E1475" s="109" t="s">
        <v>4596</v>
      </c>
      <c r="F1475" s="126">
        <v>1</v>
      </c>
      <c r="G1475" s="126">
        <v>0</v>
      </c>
      <c r="H1475" s="126">
        <v>0</v>
      </c>
      <c r="I1475" s="126">
        <v>1</v>
      </c>
      <c r="J1475" s="126">
        <v>0</v>
      </c>
      <c r="K1475" s="126">
        <v>0</v>
      </c>
      <c r="L1475" s="126">
        <v>0</v>
      </c>
      <c r="M1475" s="143"/>
      <c r="N1475" s="126">
        <v>1</v>
      </c>
      <c r="O1475" s="126"/>
      <c r="Q1475" s="126">
        <v>0</v>
      </c>
      <c r="R1475" s="126"/>
      <c r="S1475" s="126"/>
      <c r="T1475" s="126"/>
      <c r="U1475" s="126">
        <v>1</v>
      </c>
      <c r="V1475" s="126" t="s">
        <v>3507</v>
      </c>
      <c r="W1475" s="126">
        <v>0</v>
      </c>
      <c r="X1475" s="126">
        <v>1</v>
      </c>
      <c r="Y1475" s="126">
        <v>1</v>
      </c>
      <c r="Z1475" s="126">
        <v>0</v>
      </c>
      <c r="AA1475" s="126">
        <v>0</v>
      </c>
      <c r="AB1475" s="126">
        <v>0</v>
      </c>
      <c r="AC1475" s="126">
        <v>0</v>
      </c>
      <c r="AD1475" s="126">
        <v>0</v>
      </c>
      <c r="AE1475" s="126">
        <v>0</v>
      </c>
      <c r="AF1475" s="126">
        <v>1</v>
      </c>
      <c r="AG1475" s="126">
        <v>0</v>
      </c>
      <c r="AH1475" s="126">
        <v>0</v>
      </c>
      <c r="AI1475" s="126">
        <v>1</v>
      </c>
      <c r="AJ1475" s="126"/>
      <c r="AK1475" s="126"/>
      <c r="AL1475" s="126"/>
      <c r="AM1475" s="126"/>
      <c r="AN1475" s="126"/>
      <c r="AO1475" s="126"/>
      <c r="AP1475" s="126"/>
      <c r="AQ1475" s="126"/>
      <c r="AR1475" s="126"/>
      <c r="AS1475" s="126"/>
      <c r="AT1475" s="126"/>
      <c r="AU1475" s="126"/>
      <c r="AV1475" s="126"/>
      <c r="AW1475" s="126"/>
      <c r="AX1475" s="126"/>
      <c r="AY1475" s="126"/>
      <c r="AZ1475" s="126"/>
      <c r="BA1475" s="126"/>
      <c r="BB1475" s="126"/>
      <c r="BC1475" s="126"/>
      <c r="BD1475" s="126"/>
      <c r="BE1475" s="126"/>
      <c r="BF1475" s="126"/>
      <c r="BG1475" s="126"/>
      <c r="BH1475" s="126"/>
      <c r="BI1475" s="126"/>
      <c r="BJ1475" s="126"/>
      <c r="BK1475" s="126"/>
      <c r="BL1475" s="126"/>
      <c r="BM1475" s="126"/>
      <c r="BN1475" s="126"/>
      <c r="BO1475" s="126"/>
      <c r="BP1475" s="126"/>
      <c r="BQ1475" s="126"/>
      <c r="BR1475" s="126">
        <v>9</v>
      </c>
      <c r="BS1475" s="126">
        <v>9</v>
      </c>
      <c r="BT1475" s="126">
        <v>9</v>
      </c>
      <c r="BU1475" s="126"/>
      <c r="BV1475" s="126">
        <v>1</v>
      </c>
      <c r="BW1475" s="126">
        <v>1</v>
      </c>
      <c r="BX1475" s="126">
        <v>1</v>
      </c>
      <c r="BY1475" s="126">
        <v>0</v>
      </c>
      <c r="BZ1475" s="126">
        <v>6</v>
      </c>
      <c r="CA1475" s="126">
        <v>3</v>
      </c>
      <c r="CB1475" s="126"/>
      <c r="CC1475" s="126"/>
      <c r="CD1475" s="126"/>
      <c r="CE1475" s="126"/>
    </row>
    <row r="1476" spans="1:83" ht="11.25" customHeight="1" x14ac:dyDescent="0.2">
      <c r="A1476" s="126" t="s">
        <v>6560</v>
      </c>
      <c r="B1476" s="20">
        <v>1076</v>
      </c>
      <c r="C1476" s="20" t="str">
        <f>VLOOKUP(File2Modul(A1476),ModulVerantwortung,2,FALSE)</f>
        <v>winkho06</v>
      </c>
      <c r="D1476" s="20"/>
      <c r="E1476" s="109" t="s">
        <v>4597</v>
      </c>
      <c r="F1476" s="126">
        <v>1</v>
      </c>
      <c r="G1476" s="126">
        <v>0</v>
      </c>
      <c r="H1476" s="126">
        <v>0</v>
      </c>
      <c r="I1476" s="126">
        <v>1</v>
      </c>
      <c r="J1476" s="126">
        <v>0</v>
      </c>
      <c r="K1476" s="126">
        <v>0</v>
      </c>
      <c r="L1476" s="126">
        <v>1</v>
      </c>
      <c r="M1476" s="143" t="s">
        <v>6569</v>
      </c>
      <c r="N1476" s="126">
        <v>1</v>
      </c>
      <c r="O1476" s="126"/>
      <c r="Q1476" s="126">
        <v>0</v>
      </c>
      <c r="R1476" s="126"/>
      <c r="S1476" s="126"/>
      <c r="T1476" s="126"/>
      <c r="U1476" s="126">
        <v>1</v>
      </c>
      <c r="V1476" s="126" t="s">
        <v>3507</v>
      </c>
      <c r="W1476" s="126">
        <v>1</v>
      </c>
      <c r="X1476" s="126">
        <v>2</v>
      </c>
      <c r="Y1476" s="126">
        <v>1</v>
      </c>
      <c r="Z1476" s="126">
        <v>0</v>
      </c>
      <c r="AA1476" s="126">
        <v>0</v>
      </c>
      <c r="AB1476" s="126">
        <v>0</v>
      </c>
      <c r="AC1476" s="126">
        <v>0</v>
      </c>
      <c r="AD1476" s="126">
        <v>0</v>
      </c>
      <c r="AE1476" s="126">
        <v>0</v>
      </c>
      <c r="AF1476" s="126">
        <v>1</v>
      </c>
      <c r="AG1476" s="126">
        <v>0</v>
      </c>
      <c r="AH1476" s="126">
        <v>0</v>
      </c>
      <c r="AI1476" s="126">
        <v>1</v>
      </c>
      <c r="AJ1476" s="126"/>
      <c r="AK1476" s="126"/>
      <c r="AL1476" s="126"/>
      <c r="AM1476" s="126"/>
      <c r="AN1476" s="126"/>
      <c r="AO1476" s="126"/>
      <c r="AP1476" s="126"/>
      <c r="AQ1476" s="126"/>
      <c r="AR1476" s="126"/>
      <c r="AS1476" s="126"/>
      <c r="AT1476" s="126"/>
      <c r="AU1476" s="126"/>
      <c r="AV1476" s="126"/>
      <c r="AW1476" s="126"/>
      <c r="AX1476" s="126"/>
      <c r="AY1476" s="126"/>
      <c r="AZ1476" s="126"/>
      <c r="BA1476" s="126"/>
      <c r="BB1476" s="126"/>
      <c r="BC1476" s="126"/>
      <c r="BD1476" s="126"/>
      <c r="BE1476" s="126"/>
      <c r="BF1476" s="126"/>
      <c r="BG1476" s="126"/>
      <c r="BH1476" s="126"/>
      <c r="BI1476" s="126"/>
      <c r="BJ1476" s="126"/>
      <c r="BK1476" s="126"/>
      <c r="BL1476" s="126"/>
      <c r="BM1476" s="126"/>
      <c r="BN1476" s="126"/>
      <c r="BO1476" s="126"/>
      <c r="BP1476" s="126"/>
      <c r="BQ1476" s="126"/>
      <c r="BR1476" s="126">
        <v>6</v>
      </c>
      <c r="BS1476" s="126">
        <v>6</v>
      </c>
      <c r="BT1476" s="126">
        <v>6</v>
      </c>
      <c r="BU1476" s="126"/>
      <c r="BV1476" s="126">
        <v>1</v>
      </c>
      <c r="BW1476" s="126">
        <v>1</v>
      </c>
      <c r="BX1476" s="126">
        <v>1</v>
      </c>
      <c r="BY1476" s="126">
        <v>0</v>
      </c>
      <c r="BZ1476" s="126">
        <v>5</v>
      </c>
      <c r="CA1476" s="126">
        <v>1</v>
      </c>
      <c r="CB1476" s="126"/>
      <c r="CC1476" s="126"/>
      <c r="CD1476" s="126"/>
      <c r="CE1476" s="126"/>
    </row>
    <row r="1477" spans="1:83" ht="11.25" customHeight="1" x14ac:dyDescent="0.2">
      <c r="A1477" s="126" t="s">
        <v>6560</v>
      </c>
      <c r="B1477" s="20">
        <v>1090</v>
      </c>
      <c r="C1477" s="20" t="str">
        <f>VLOOKUP(File2Modul(A1477),ModulVerantwortung,2,FALSE)</f>
        <v>winkho06</v>
      </c>
      <c r="D1477" s="20"/>
      <c r="E1477" s="109" t="s">
        <v>4598</v>
      </c>
      <c r="F1477" s="126">
        <v>6</v>
      </c>
      <c r="G1477" s="126">
        <v>3</v>
      </c>
      <c r="H1477" s="126">
        <v>0</v>
      </c>
      <c r="I1477" s="126">
        <v>12</v>
      </c>
      <c r="J1477" s="126">
        <v>0</v>
      </c>
      <c r="K1477" s="126">
        <v>2</v>
      </c>
      <c r="L1477" s="126">
        <v>1</v>
      </c>
      <c r="M1477" s="143" t="s">
        <v>6570</v>
      </c>
      <c r="N1477" s="126">
        <v>8</v>
      </c>
      <c r="O1477" s="126"/>
      <c r="Q1477" s="126">
        <v>0</v>
      </c>
      <c r="R1477" s="126"/>
      <c r="S1477" s="126"/>
      <c r="T1477" s="126"/>
      <c r="U1477" s="126">
        <v>9</v>
      </c>
      <c r="V1477" s="126" t="s">
        <v>3836</v>
      </c>
      <c r="W1477" s="126">
        <v>1</v>
      </c>
      <c r="X1477" s="126">
        <v>7</v>
      </c>
      <c r="Y1477" s="126">
        <v>33</v>
      </c>
      <c r="Z1477" s="126">
        <v>0</v>
      </c>
      <c r="AA1477" s="126">
        <v>0</v>
      </c>
      <c r="AB1477" s="126">
        <v>0</v>
      </c>
      <c r="AC1477" s="126">
        <v>0</v>
      </c>
      <c r="AD1477" s="126">
        <v>0</v>
      </c>
      <c r="AE1477" s="126">
        <v>0</v>
      </c>
      <c r="AF1477" s="126">
        <v>1.33</v>
      </c>
      <c r="AG1477" s="126">
        <v>1</v>
      </c>
      <c r="AH1477" s="126">
        <v>1</v>
      </c>
      <c r="AI1477" s="126">
        <v>1</v>
      </c>
      <c r="AJ1477" s="126"/>
      <c r="AK1477" s="126"/>
      <c r="AL1477" s="126"/>
      <c r="AM1477" s="126"/>
      <c r="AN1477" s="126"/>
      <c r="AO1477" s="126"/>
      <c r="AP1477" s="126"/>
      <c r="AQ1477" s="126"/>
      <c r="AR1477" s="126"/>
      <c r="AS1477" s="126"/>
      <c r="AT1477" s="126"/>
      <c r="AU1477" s="126"/>
      <c r="AV1477" s="126"/>
      <c r="AW1477" s="126"/>
      <c r="AX1477" s="126"/>
      <c r="AY1477" s="126"/>
      <c r="AZ1477" s="126"/>
      <c r="BA1477" s="126"/>
      <c r="BB1477" s="126"/>
      <c r="BC1477" s="126"/>
      <c r="BD1477" s="126"/>
      <c r="BE1477" s="126"/>
      <c r="BF1477" s="126"/>
      <c r="BG1477" s="126"/>
      <c r="BH1477" s="126"/>
      <c r="BI1477" s="126"/>
      <c r="BJ1477" s="126"/>
      <c r="BK1477" s="126"/>
      <c r="BL1477" s="126"/>
      <c r="BM1477" s="126"/>
      <c r="BN1477" s="126"/>
      <c r="BO1477" s="126"/>
      <c r="BP1477" s="126"/>
      <c r="BQ1477" s="126"/>
      <c r="BR1477" s="126">
        <v>6</v>
      </c>
      <c r="BS1477" s="126">
        <v>12</v>
      </c>
      <c r="BT1477" s="126">
        <v>12</v>
      </c>
      <c r="BU1477" s="126"/>
      <c r="BV1477" s="126">
        <v>14</v>
      </c>
      <c r="BW1477" s="126">
        <v>8</v>
      </c>
      <c r="BX1477" s="126">
        <v>1</v>
      </c>
      <c r="BY1477" s="126">
        <v>0</v>
      </c>
      <c r="BZ1477" s="126">
        <v>68</v>
      </c>
      <c r="CA1477" s="126">
        <v>29</v>
      </c>
      <c r="CB1477" s="126"/>
      <c r="CC1477" s="126"/>
      <c r="CD1477" s="126"/>
      <c r="CE1477" s="126"/>
    </row>
    <row r="1478" spans="1:83" ht="11.25" customHeight="1" x14ac:dyDescent="0.2">
      <c r="A1478" s="126" t="s">
        <v>6560</v>
      </c>
      <c r="B1478" s="20">
        <v>1136</v>
      </c>
      <c r="C1478" s="20" t="str">
        <f>VLOOKUP(File2Modul(A1478),ModulVerantwortung,2,FALSE)</f>
        <v>winkho06</v>
      </c>
      <c r="D1478" s="20"/>
      <c r="E1478" s="109" t="s">
        <v>4599</v>
      </c>
      <c r="F1478" s="126">
        <v>3</v>
      </c>
      <c r="G1478" s="126">
        <v>2</v>
      </c>
      <c r="H1478" s="126">
        <v>0</v>
      </c>
      <c r="I1478" s="126">
        <v>3</v>
      </c>
      <c r="J1478" s="126">
        <v>0</v>
      </c>
      <c r="K1478" s="126">
        <v>1</v>
      </c>
      <c r="L1478" s="126">
        <v>1</v>
      </c>
      <c r="M1478" s="143" t="s">
        <v>6571</v>
      </c>
      <c r="N1478" s="126">
        <v>4</v>
      </c>
      <c r="O1478" s="126"/>
      <c r="Q1478" s="126">
        <v>0</v>
      </c>
      <c r="R1478" s="126"/>
      <c r="S1478" s="126"/>
      <c r="T1478" s="126"/>
      <c r="U1478" s="126">
        <v>4</v>
      </c>
      <c r="V1478" s="126" t="s">
        <v>3516</v>
      </c>
      <c r="W1478" s="126">
        <v>1</v>
      </c>
      <c r="X1478" s="126">
        <v>4</v>
      </c>
      <c r="Y1478" s="126">
        <v>14</v>
      </c>
      <c r="Z1478" s="126">
        <v>0</v>
      </c>
      <c r="AA1478" s="126">
        <v>0</v>
      </c>
      <c r="AB1478" s="126">
        <v>0</v>
      </c>
      <c r="AC1478" s="126">
        <v>0</v>
      </c>
      <c r="AD1478" s="126">
        <v>0</v>
      </c>
      <c r="AE1478" s="126">
        <v>0</v>
      </c>
      <c r="AF1478" s="126">
        <v>0.75</v>
      </c>
      <c r="AG1478" s="126">
        <v>0</v>
      </c>
      <c r="AH1478" s="126">
        <v>0</v>
      </c>
      <c r="AI1478" s="126">
        <v>1</v>
      </c>
      <c r="AJ1478" s="126"/>
      <c r="AK1478" s="126"/>
      <c r="AL1478" s="126"/>
      <c r="AM1478" s="126"/>
      <c r="AN1478" s="126"/>
      <c r="AO1478" s="126"/>
      <c r="AP1478" s="126"/>
      <c r="AQ1478" s="126"/>
      <c r="AR1478" s="126"/>
      <c r="AS1478" s="126"/>
      <c r="AT1478" s="126"/>
      <c r="AU1478" s="126"/>
      <c r="AV1478" s="126"/>
      <c r="AW1478" s="126"/>
      <c r="AX1478" s="126"/>
      <c r="AY1478" s="126"/>
      <c r="AZ1478" s="126"/>
      <c r="BA1478" s="126"/>
      <c r="BB1478" s="126"/>
      <c r="BC1478" s="126"/>
      <c r="BD1478" s="126"/>
      <c r="BE1478" s="126"/>
      <c r="BF1478" s="126"/>
      <c r="BG1478" s="126"/>
      <c r="BH1478" s="126"/>
      <c r="BI1478" s="126"/>
      <c r="BJ1478" s="126"/>
      <c r="BK1478" s="126"/>
      <c r="BL1478" s="126"/>
      <c r="BM1478" s="126"/>
      <c r="BN1478" s="126"/>
      <c r="BO1478" s="126"/>
      <c r="BP1478" s="126"/>
      <c r="BQ1478" s="126"/>
      <c r="BR1478" s="126">
        <v>6</v>
      </c>
      <c r="BS1478" s="126">
        <v>9</v>
      </c>
      <c r="BT1478" s="126">
        <v>9</v>
      </c>
      <c r="BU1478" s="126"/>
      <c r="BV1478" s="126">
        <v>6</v>
      </c>
      <c r="BW1478" s="126">
        <v>4</v>
      </c>
      <c r="BX1478" s="126">
        <v>1</v>
      </c>
      <c r="BY1478" s="126">
        <v>0</v>
      </c>
      <c r="BZ1478" s="126">
        <v>26</v>
      </c>
      <c r="CA1478" s="126">
        <v>11</v>
      </c>
      <c r="CB1478" s="126"/>
      <c r="CC1478" s="126"/>
      <c r="CD1478" s="126"/>
      <c r="CE1478" s="126"/>
    </row>
    <row r="1479" spans="1:83" ht="11.25" customHeight="1" x14ac:dyDescent="0.2">
      <c r="A1479" s="126" t="s">
        <v>6560</v>
      </c>
      <c r="B1479" s="20">
        <v>1160</v>
      </c>
      <c r="C1479" s="20" t="str">
        <f>VLOOKUP(File2Modul(A1479),ModulVerantwortung,2,FALSE)</f>
        <v>winkho06</v>
      </c>
      <c r="D1479" s="20"/>
      <c r="E1479" s="109" t="s">
        <v>4600</v>
      </c>
      <c r="F1479" s="126">
        <v>1</v>
      </c>
      <c r="G1479" s="126">
        <v>0</v>
      </c>
      <c r="H1479" s="126">
        <v>0</v>
      </c>
      <c r="I1479" s="126">
        <v>1</v>
      </c>
      <c r="J1479" s="126">
        <v>0</v>
      </c>
      <c r="K1479" s="126">
        <v>0</v>
      </c>
      <c r="L1479" s="126">
        <v>0</v>
      </c>
      <c r="M1479" s="143"/>
      <c r="N1479" s="126">
        <v>1</v>
      </c>
      <c r="O1479" s="126"/>
      <c r="Q1479" s="126">
        <v>1</v>
      </c>
      <c r="R1479" s="126"/>
      <c r="S1479" s="126"/>
      <c r="T1479" s="126"/>
      <c r="U1479" s="126">
        <v>1</v>
      </c>
      <c r="V1479" s="126" t="s">
        <v>3507</v>
      </c>
      <c r="W1479" s="126">
        <v>0</v>
      </c>
      <c r="X1479" s="126">
        <v>1</v>
      </c>
      <c r="Y1479" s="126">
        <v>1</v>
      </c>
      <c r="Z1479" s="126">
        <v>0</v>
      </c>
      <c r="AA1479" s="126">
        <v>0</v>
      </c>
      <c r="AB1479" s="126">
        <v>0</v>
      </c>
      <c r="AC1479" s="126">
        <v>0</v>
      </c>
      <c r="AD1479" s="126">
        <v>0</v>
      </c>
      <c r="AE1479" s="126">
        <v>0</v>
      </c>
      <c r="AF1479" s="126">
        <v>1</v>
      </c>
      <c r="AG1479" s="126">
        <v>0</v>
      </c>
      <c r="AH1479" s="126">
        <v>0</v>
      </c>
      <c r="AI1479" s="126">
        <v>1</v>
      </c>
      <c r="AJ1479" s="126"/>
      <c r="AK1479" s="126"/>
      <c r="AL1479" s="126"/>
      <c r="AM1479" s="126"/>
      <c r="AN1479" s="126"/>
      <c r="AO1479" s="126"/>
      <c r="AP1479" s="126"/>
      <c r="AQ1479" s="126"/>
      <c r="AR1479" s="126"/>
      <c r="AS1479" s="126"/>
      <c r="AT1479" s="126"/>
      <c r="AU1479" s="126"/>
      <c r="AV1479" s="126"/>
      <c r="AW1479" s="126"/>
      <c r="AX1479" s="126"/>
      <c r="AY1479" s="126"/>
      <c r="AZ1479" s="126"/>
      <c r="BA1479" s="126"/>
      <c r="BB1479" s="126"/>
      <c r="BC1479" s="126"/>
      <c r="BD1479" s="126"/>
      <c r="BE1479" s="126"/>
      <c r="BF1479" s="126"/>
      <c r="BG1479" s="126"/>
      <c r="BH1479" s="126"/>
      <c r="BI1479" s="126"/>
      <c r="BJ1479" s="126"/>
      <c r="BK1479" s="126"/>
      <c r="BL1479" s="126"/>
      <c r="BM1479" s="126"/>
      <c r="BN1479" s="126"/>
      <c r="BO1479" s="126"/>
      <c r="BP1479" s="126"/>
      <c r="BQ1479" s="126"/>
      <c r="BR1479" s="126">
        <v>9</v>
      </c>
      <c r="BS1479" s="126">
        <v>9</v>
      </c>
      <c r="BT1479" s="126">
        <v>9</v>
      </c>
      <c r="BU1479" s="126"/>
      <c r="BV1479" s="126">
        <v>1</v>
      </c>
      <c r="BW1479" s="126">
        <v>1</v>
      </c>
      <c r="BX1479" s="126">
        <v>1</v>
      </c>
      <c r="BY1479" s="126">
        <v>0</v>
      </c>
      <c r="BZ1479" s="126">
        <v>6</v>
      </c>
      <c r="CA1479" s="126">
        <v>3</v>
      </c>
      <c r="CB1479" s="126"/>
      <c r="CC1479" s="126"/>
      <c r="CD1479" s="126"/>
      <c r="CE1479" s="126"/>
    </row>
    <row r="1480" spans="1:83" ht="11.25" customHeight="1" x14ac:dyDescent="0.2">
      <c r="A1480" s="126" t="s">
        <v>6560</v>
      </c>
      <c r="B1480" s="20">
        <v>1172</v>
      </c>
      <c r="C1480" s="20" t="str">
        <f>VLOOKUP(File2Modul(A1480),ModulVerantwortung,2,FALSE)</f>
        <v>winkho06</v>
      </c>
      <c r="D1480" s="20"/>
      <c r="E1480" s="109" t="s">
        <v>4601</v>
      </c>
      <c r="F1480" s="126">
        <v>1</v>
      </c>
      <c r="G1480" s="126">
        <v>0</v>
      </c>
      <c r="H1480" s="126">
        <v>0</v>
      </c>
      <c r="I1480" s="126">
        <v>1</v>
      </c>
      <c r="J1480" s="126">
        <v>0</v>
      </c>
      <c r="K1480" s="126">
        <v>0</v>
      </c>
      <c r="L1480" s="126">
        <v>1</v>
      </c>
      <c r="M1480" s="143" t="s">
        <v>6572</v>
      </c>
      <c r="N1480" s="126">
        <v>1</v>
      </c>
      <c r="O1480" s="126"/>
      <c r="Q1480" s="126">
        <v>0</v>
      </c>
      <c r="R1480" s="126"/>
      <c r="S1480" s="126"/>
      <c r="T1480" s="126"/>
      <c r="U1480" s="126">
        <v>1</v>
      </c>
      <c r="V1480" s="126" t="s">
        <v>3507</v>
      </c>
      <c r="W1480" s="126">
        <v>1</v>
      </c>
      <c r="X1480" s="126">
        <v>2</v>
      </c>
      <c r="Y1480" s="126">
        <v>1</v>
      </c>
      <c r="Z1480" s="126">
        <v>0</v>
      </c>
      <c r="AA1480" s="126">
        <v>0</v>
      </c>
      <c r="AB1480" s="126">
        <v>0</v>
      </c>
      <c r="AC1480" s="126">
        <v>0</v>
      </c>
      <c r="AD1480" s="126">
        <v>0</v>
      </c>
      <c r="AE1480" s="126">
        <v>0</v>
      </c>
      <c r="AF1480" s="126">
        <v>1</v>
      </c>
      <c r="AG1480" s="126">
        <v>0</v>
      </c>
      <c r="AH1480" s="126">
        <v>0</v>
      </c>
      <c r="AI1480" s="126">
        <v>1</v>
      </c>
      <c r="AJ1480" s="126"/>
      <c r="AK1480" s="126"/>
      <c r="AL1480" s="126"/>
      <c r="AM1480" s="126"/>
      <c r="AN1480" s="126"/>
      <c r="AO1480" s="126"/>
      <c r="AP1480" s="126"/>
      <c r="AQ1480" s="126"/>
      <c r="AR1480" s="126"/>
      <c r="AS1480" s="126"/>
      <c r="AT1480" s="126"/>
      <c r="AU1480" s="126"/>
      <c r="AV1480" s="126"/>
      <c r="AW1480" s="126"/>
      <c r="AX1480" s="126"/>
      <c r="AY1480" s="126"/>
      <c r="AZ1480" s="126"/>
      <c r="BA1480" s="126"/>
      <c r="BB1480" s="126"/>
      <c r="BC1480" s="126"/>
      <c r="BD1480" s="126"/>
      <c r="BE1480" s="126"/>
      <c r="BF1480" s="126"/>
      <c r="BG1480" s="126"/>
      <c r="BH1480" s="126"/>
      <c r="BI1480" s="126"/>
      <c r="BJ1480" s="126"/>
      <c r="BK1480" s="126"/>
      <c r="BL1480" s="126"/>
      <c r="BM1480" s="126"/>
      <c r="BN1480" s="126"/>
      <c r="BO1480" s="126"/>
      <c r="BP1480" s="126"/>
      <c r="BQ1480" s="126"/>
      <c r="BR1480" s="126">
        <v>6</v>
      </c>
      <c r="BS1480" s="126">
        <v>6</v>
      </c>
      <c r="BT1480" s="126">
        <v>6</v>
      </c>
      <c r="BU1480" s="126"/>
      <c r="BV1480" s="126">
        <v>1</v>
      </c>
      <c r="BW1480" s="126">
        <v>1</v>
      </c>
      <c r="BX1480" s="126">
        <v>1</v>
      </c>
      <c r="BY1480" s="126">
        <v>0</v>
      </c>
      <c r="BZ1480" s="126">
        <v>5</v>
      </c>
      <c r="CA1480" s="126">
        <v>1</v>
      </c>
      <c r="CB1480" s="126"/>
      <c r="CC1480" s="126"/>
      <c r="CD1480" s="126"/>
      <c r="CE1480" s="126"/>
    </row>
    <row r="1481" spans="1:83" ht="11.25" customHeight="1" x14ac:dyDescent="0.2">
      <c r="A1481" s="126" t="s">
        <v>6560</v>
      </c>
      <c r="B1481" s="20">
        <v>1184</v>
      </c>
      <c r="C1481" s="20" t="str">
        <f>VLOOKUP(File2Modul(A1481),ModulVerantwortung,2,FALSE)</f>
        <v>winkho06</v>
      </c>
      <c r="D1481" s="20"/>
      <c r="E1481" s="109" t="s">
        <v>6573</v>
      </c>
      <c r="F1481" s="126">
        <v>4</v>
      </c>
      <c r="G1481" s="126">
        <v>2</v>
      </c>
      <c r="H1481" s="126">
        <v>0</v>
      </c>
      <c r="I1481" s="126">
        <v>6</v>
      </c>
      <c r="J1481" s="126">
        <v>0</v>
      </c>
      <c r="K1481" s="126">
        <v>0</v>
      </c>
      <c r="L1481" s="126">
        <v>0</v>
      </c>
      <c r="M1481" s="143"/>
      <c r="N1481" s="126">
        <v>6</v>
      </c>
      <c r="O1481" s="126"/>
      <c r="Q1481" s="126">
        <v>0</v>
      </c>
      <c r="R1481" s="126"/>
      <c r="S1481" s="126"/>
      <c r="T1481" s="126"/>
      <c r="U1481" s="126">
        <v>8</v>
      </c>
      <c r="V1481" s="126" t="s">
        <v>3767</v>
      </c>
      <c r="W1481" s="126">
        <v>0</v>
      </c>
      <c r="X1481" s="126">
        <v>4</v>
      </c>
      <c r="Y1481" s="126">
        <v>26</v>
      </c>
      <c r="Z1481" s="126">
        <v>0</v>
      </c>
      <c r="AA1481" s="126">
        <v>0</v>
      </c>
      <c r="AB1481" s="126">
        <v>0</v>
      </c>
      <c r="AC1481" s="126">
        <v>0</v>
      </c>
      <c r="AD1481" s="126">
        <v>0</v>
      </c>
      <c r="AE1481" s="126">
        <v>2</v>
      </c>
      <c r="AF1481" s="126">
        <v>0.75</v>
      </c>
      <c r="AG1481" s="126">
        <v>1</v>
      </c>
      <c r="AH1481" s="126">
        <v>0</v>
      </c>
      <c r="AI1481" s="126">
        <v>1</v>
      </c>
      <c r="AJ1481" s="126"/>
      <c r="AK1481" s="126"/>
      <c r="AL1481" s="126"/>
      <c r="AM1481" s="126"/>
      <c r="AN1481" s="126"/>
      <c r="AO1481" s="126"/>
      <c r="AP1481" s="126"/>
      <c r="AQ1481" s="126"/>
      <c r="AR1481" s="126"/>
      <c r="AS1481" s="126"/>
      <c r="AT1481" s="126"/>
      <c r="AU1481" s="126"/>
      <c r="AV1481" s="126"/>
      <c r="AW1481" s="126"/>
      <c r="AX1481" s="126"/>
      <c r="AY1481" s="126"/>
      <c r="AZ1481" s="126"/>
      <c r="BA1481" s="126"/>
      <c r="BB1481" s="126"/>
      <c r="BC1481" s="126"/>
      <c r="BD1481" s="126"/>
      <c r="BE1481" s="126"/>
      <c r="BF1481" s="126"/>
      <c r="BG1481" s="126"/>
      <c r="BH1481" s="126"/>
      <c r="BI1481" s="126"/>
      <c r="BJ1481" s="126"/>
      <c r="BK1481" s="126"/>
      <c r="BL1481" s="126"/>
      <c r="BM1481" s="126"/>
      <c r="BN1481" s="126"/>
      <c r="BO1481" s="126"/>
      <c r="BP1481" s="126"/>
      <c r="BQ1481" s="126"/>
      <c r="BR1481" s="126">
        <v>8</v>
      </c>
      <c r="BS1481" s="126">
        <v>11</v>
      </c>
      <c r="BT1481" s="126">
        <v>13</v>
      </c>
      <c r="BU1481" s="126"/>
      <c r="BV1481" s="126">
        <v>10</v>
      </c>
      <c r="BW1481" s="126">
        <v>7</v>
      </c>
      <c r="BX1481" s="126">
        <v>1</v>
      </c>
      <c r="BY1481" s="126">
        <v>0</v>
      </c>
      <c r="BZ1481" s="126">
        <v>51</v>
      </c>
      <c r="CA1481" s="126">
        <v>31</v>
      </c>
      <c r="CB1481" s="126"/>
      <c r="CC1481" s="126"/>
      <c r="CD1481" s="126"/>
      <c r="CE1481" s="126"/>
    </row>
    <row r="1482" spans="1:83" ht="11.25" customHeight="1" x14ac:dyDescent="0.2">
      <c r="A1482" s="126" t="s">
        <v>6560</v>
      </c>
      <c r="B1482" s="20">
        <v>1226</v>
      </c>
      <c r="C1482" s="20" t="str">
        <f>VLOOKUP(File2Modul(A1482),ModulVerantwortung,2,FALSE)</f>
        <v>winkho06</v>
      </c>
      <c r="D1482" s="20"/>
      <c r="E1482" s="109" t="s">
        <v>6574</v>
      </c>
      <c r="F1482" s="126">
        <v>6</v>
      </c>
      <c r="G1482" s="126">
        <v>3</v>
      </c>
      <c r="H1482" s="126">
        <v>0</v>
      </c>
      <c r="I1482" s="126">
        <v>13</v>
      </c>
      <c r="J1482" s="126">
        <v>0</v>
      </c>
      <c r="K1482" s="126">
        <v>0</v>
      </c>
      <c r="L1482" s="126">
        <v>5</v>
      </c>
      <c r="M1482" s="143" t="s">
        <v>6575</v>
      </c>
      <c r="N1482" s="126">
        <v>17</v>
      </c>
      <c r="O1482" s="126"/>
      <c r="Q1482" s="126">
        <v>0</v>
      </c>
      <c r="R1482" s="126"/>
      <c r="S1482" s="126"/>
      <c r="T1482" s="126"/>
      <c r="U1482" s="126">
        <v>20</v>
      </c>
      <c r="V1482" s="126" t="s">
        <v>3790</v>
      </c>
      <c r="W1482" s="126">
        <v>7</v>
      </c>
      <c r="X1482" s="126">
        <v>13</v>
      </c>
      <c r="Y1482" s="126">
        <v>69</v>
      </c>
      <c r="Z1482" s="126">
        <v>0</v>
      </c>
      <c r="AA1482" s="126">
        <v>0</v>
      </c>
      <c r="AB1482" s="126">
        <v>0</v>
      </c>
      <c r="AC1482" s="126">
        <v>0</v>
      </c>
      <c r="AD1482" s="126">
        <v>0</v>
      </c>
      <c r="AE1482" s="126">
        <v>2</v>
      </c>
      <c r="AF1482" s="126">
        <v>0.65</v>
      </c>
      <c r="AG1482" s="126">
        <v>1</v>
      </c>
      <c r="AH1482" s="126">
        <v>0</v>
      </c>
      <c r="AI1482" s="126">
        <v>1</v>
      </c>
      <c r="AJ1482" s="126"/>
      <c r="AK1482" s="126"/>
      <c r="AL1482" s="126"/>
      <c r="AM1482" s="126"/>
      <c r="AN1482" s="126"/>
      <c r="AO1482" s="126"/>
      <c r="AP1482" s="126"/>
      <c r="AQ1482" s="126"/>
      <c r="AR1482" s="126"/>
      <c r="AS1482" s="126"/>
      <c r="AT1482" s="126"/>
      <c r="AU1482" s="126"/>
      <c r="AV1482" s="126"/>
      <c r="AW1482" s="126"/>
      <c r="AX1482" s="126"/>
      <c r="AY1482" s="126"/>
      <c r="AZ1482" s="126"/>
      <c r="BA1482" s="126"/>
      <c r="BB1482" s="126"/>
      <c r="BC1482" s="126"/>
      <c r="BD1482" s="126"/>
      <c r="BE1482" s="126"/>
      <c r="BF1482" s="126"/>
      <c r="BG1482" s="126"/>
      <c r="BH1482" s="126"/>
      <c r="BI1482" s="126"/>
      <c r="BJ1482" s="126"/>
      <c r="BK1482" s="126"/>
      <c r="BL1482" s="126"/>
      <c r="BM1482" s="126"/>
      <c r="BN1482" s="126"/>
      <c r="BO1482" s="126"/>
      <c r="BP1482" s="126"/>
      <c r="BQ1482" s="126"/>
      <c r="BR1482" s="126">
        <v>5</v>
      </c>
      <c r="BS1482" s="126">
        <v>6</v>
      </c>
      <c r="BT1482" s="126">
        <v>7</v>
      </c>
      <c r="BU1482" s="126"/>
      <c r="BV1482" s="126">
        <v>24</v>
      </c>
      <c r="BW1482" s="126">
        <v>18</v>
      </c>
      <c r="BX1482" s="126">
        <v>1</v>
      </c>
      <c r="BY1482" s="126">
        <v>0</v>
      </c>
      <c r="BZ1482" s="126">
        <v>83</v>
      </c>
      <c r="CA1482" s="126">
        <v>40</v>
      </c>
      <c r="CB1482" s="126"/>
      <c r="CC1482" s="126"/>
      <c r="CD1482" s="126"/>
      <c r="CE1482" s="126"/>
    </row>
    <row r="1483" spans="1:83" ht="11.25" customHeight="1" x14ac:dyDescent="0.2">
      <c r="A1483" s="126" t="s">
        <v>6560</v>
      </c>
      <c r="B1483" s="20">
        <v>1306</v>
      </c>
      <c r="C1483" s="20" t="str">
        <f>VLOOKUP(File2Modul(A1483),ModulVerantwortung,2,FALSE)</f>
        <v>winkho06</v>
      </c>
      <c r="D1483" s="20"/>
      <c r="E1483" s="109" t="s">
        <v>6576</v>
      </c>
      <c r="F1483" s="126">
        <v>3</v>
      </c>
      <c r="G1483" s="126">
        <v>2</v>
      </c>
      <c r="H1483" s="126">
        <v>0</v>
      </c>
      <c r="I1483" s="126">
        <v>3</v>
      </c>
      <c r="J1483" s="126">
        <v>0</v>
      </c>
      <c r="K1483" s="126">
        <v>1</v>
      </c>
      <c r="L1483" s="126">
        <v>1</v>
      </c>
      <c r="M1483" s="143" t="s">
        <v>6577</v>
      </c>
      <c r="N1483" s="126">
        <v>4</v>
      </c>
      <c r="O1483" s="126"/>
      <c r="Q1483" s="126">
        <v>1</v>
      </c>
      <c r="R1483" s="126"/>
      <c r="S1483" s="126"/>
      <c r="T1483" s="126"/>
      <c r="U1483" s="126">
        <v>5</v>
      </c>
      <c r="V1483" s="126" t="s">
        <v>3516</v>
      </c>
      <c r="W1483" s="126">
        <v>2</v>
      </c>
      <c r="X1483" s="126">
        <v>5</v>
      </c>
      <c r="Y1483" s="126">
        <v>11</v>
      </c>
      <c r="Z1483" s="126">
        <v>0</v>
      </c>
      <c r="AA1483" s="126">
        <v>0</v>
      </c>
      <c r="AB1483" s="126">
        <v>0</v>
      </c>
      <c r="AC1483" s="126">
        <v>0</v>
      </c>
      <c r="AD1483" s="126">
        <v>0</v>
      </c>
      <c r="AE1483" s="126">
        <v>0</v>
      </c>
      <c r="AF1483" s="126">
        <v>0.6</v>
      </c>
      <c r="AG1483" s="126">
        <v>0</v>
      </c>
      <c r="AH1483" s="126">
        <v>0</v>
      </c>
      <c r="AI1483" s="126">
        <v>1</v>
      </c>
      <c r="AJ1483" s="126"/>
      <c r="AK1483" s="126"/>
      <c r="AL1483" s="126"/>
      <c r="AM1483" s="126"/>
      <c r="AN1483" s="126"/>
      <c r="AO1483" s="126"/>
      <c r="AP1483" s="126"/>
      <c r="AQ1483" s="126"/>
      <c r="AR1483" s="126"/>
      <c r="AS1483" s="126"/>
      <c r="AT1483" s="126"/>
      <c r="AU1483" s="126"/>
      <c r="AV1483" s="126"/>
      <c r="AW1483" s="126"/>
      <c r="AX1483" s="126"/>
      <c r="AY1483" s="126"/>
      <c r="AZ1483" s="126"/>
      <c r="BA1483" s="126"/>
      <c r="BB1483" s="126"/>
      <c r="BC1483" s="126"/>
      <c r="BD1483" s="126"/>
      <c r="BE1483" s="126"/>
      <c r="BF1483" s="126"/>
      <c r="BG1483" s="126"/>
      <c r="BH1483" s="126"/>
      <c r="BI1483" s="126"/>
      <c r="BJ1483" s="126"/>
      <c r="BK1483" s="126"/>
      <c r="BL1483" s="126"/>
      <c r="BM1483" s="126"/>
      <c r="BN1483" s="126"/>
      <c r="BO1483" s="126"/>
      <c r="BP1483" s="126"/>
      <c r="BQ1483" s="126"/>
      <c r="BR1483" s="126">
        <v>6</v>
      </c>
      <c r="BS1483" s="126">
        <v>10</v>
      </c>
      <c r="BT1483" s="126">
        <v>10</v>
      </c>
      <c r="BU1483" s="126"/>
      <c r="BV1483" s="126">
        <v>7</v>
      </c>
      <c r="BW1483" s="126">
        <v>4</v>
      </c>
      <c r="BX1483" s="126">
        <v>1</v>
      </c>
      <c r="BY1483" s="126">
        <v>0</v>
      </c>
      <c r="BZ1483" s="126">
        <v>29</v>
      </c>
      <c r="CA1483" s="126">
        <v>14</v>
      </c>
      <c r="CB1483" s="126"/>
      <c r="CC1483" s="126"/>
      <c r="CD1483" s="126"/>
      <c r="CE1483" s="126"/>
    </row>
    <row r="1484" spans="1:83" ht="11.25" customHeight="1" x14ac:dyDescent="0.2">
      <c r="A1484" s="126" t="s">
        <v>6560</v>
      </c>
      <c r="B1484" s="20">
        <v>1330</v>
      </c>
      <c r="C1484" s="20" t="str">
        <f>VLOOKUP(File2Modul(A1484),ModulVerantwortung,2,FALSE)</f>
        <v>winkho06</v>
      </c>
      <c r="D1484" s="20"/>
      <c r="E1484" s="109" t="s">
        <v>6578</v>
      </c>
      <c r="F1484" s="126">
        <v>5</v>
      </c>
      <c r="G1484" s="126">
        <v>3</v>
      </c>
      <c r="H1484" s="126">
        <v>0</v>
      </c>
      <c r="I1484" s="126">
        <v>5</v>
      </c>
      <c r="J1484" s="126">
        <v>0</v>
      </c>
      <c r="K1484" s="126">
        <v>1</v>
      </c>
      <c r="L1484" s="126">
        <v>3</v>
      </c>
      <c r="M1484" s="143" t="s">
        <v>6579</v>
      </c>
      <c r="N1484" s="126">
        <v>9</v>
      </c>
      <c r="O1484" s="126"/>
      <c r="Q1484" s="126">
        <v>1</v>
      </c>
      <c r="R1484" s="126"/>
      <c r="S1484" s="126"/>
      <c r="T1484" s="126"/>
      <c r="U1484" s="126">
        <v>10</v>
      </c>
      <c r="V1484" s="126" t="s">
        <v>3729</v>
      </c>
      <c r="W1484" s="126">
        <v>4</v>
      </c>
      <c r="X1484" s="126">
        <v>9</v>
      </c>
      <c r="Y1484" s="126">
        <v>27</v>
      </c>
      <c r="Z1484" s="126">
        <v>0</v>
      </c>
      <c r="AA1484" s="126">
        <v>0</v>
      </c>
      <c r="AB1484" s="126">
        <v>0</v>
      </c>
      <c r="AC1484" s="126">
        <v>0</v>
      </c>
      <c r="AD1484" s="126">
        <v>0</v>
      </c>
      <c r="AE1484" s="126">
        <v>0</v>
      </c>
      <c r="AF1484" s="126">
        <v>0.5</v>
      </c>
      <c r="AG1484" s="126">
        <v>1</v>
      </c>
      <c r="AH1484" s="126">
        <v>0</v>
      </c>
      <c r="AI1484" s="126">
        <v>1</v>
      </c>
      <c r="AJ1484" s="126"/>
      <c r="AK1484" s="126"/>
      <c r="AL1484" s="126"/>
      <c r="AM1484" s="126"/>
      <c r="AN1484" s="126"/>
      <c r="AO1484" s="126"/>
      <c r="AP1484" s="126"/>
      <c r="AQ1484" s="126"/>
      <c r="AR1484" s="126"/>
      <c r="AS1484" s="126"/>
      <c r="AT1484" s="126"/>
      <c r="AU1484" s="126"/>
      <c r="AV1484" s="126"/>
      <c r="AW1484" s="126"/>
      <c r="AX1484" s="126"/>
      <c r="AY1484" s="126"/>
      <c r="AZ1484" s="126"/>
      <c r="BA1484" s="126"/>
      <c r="BB1484" s="126"/>
      <c r="BC1484" s="126"/>
      <c r="BD1484" s="126"/>
      <c r="BE1484" s="126"/>
      <c r="BF1484" s="126"/>
      <c r="BG1484" s="126"/>
      <c r="BH1484" s="126"/>
      <c r="BI1484" s="126"/>
      <c r="BJ1484" s="126"/>
      <c r="BK1484" s="126"/>
      <c r="BL1484" s="126"/>
      <c r="BM1484" s="126"/>
      <c r="BN1484" s="126"/>
      <c r="BO1484" s="126"/>
      <c r="BP1484" s="126"/>
      <c r="BQ1484" s="126"/>
      <c r="BR1484" s="126">
        <v>5</v>
      </c>
      <c r="BS1484" s="126">
        <v>8</v>
      </c>
      <c r="BT1484" s="126">
        <v>8</v>
      </c>
      <c r="BU1484" s="126"/>
      <c r="BV1484" s="126">
        <v>14</v>
      </c>
      <c r="BW1484" s="126">
        <v>9</v>
      </c>
      <c r="BX1484" s="126">
        <v>1</v>
      </c>
      <c r="BY1484" s="126">
        <v>0</v>
      </c>
      <c r="BZ1484" s="126">
        <v>57</v>
      </c>
      <c r="CA1484" s="126">
        <v>23</v>
      </c>
      <c r="CB1484" s="126"/>
      <c r="CC1484" s="126"/>
      <c r="CD1484" s="126"/>
      <c r="CE1484" s="126"/>
    </row>
    <row r="1485" spans="1:83" ht="11.25" customHeight="1" x14ac:dyDescent="0.2">
      <c r="A1485" s="126" t="s">
        <v>6560</v>
      </c>
      <c r="B1485" s="20">
        <v>0</v>
      </c>
      <c r="C1485" s="20" t="str">
        <f>VLOOKUP(File2Modul(A1485),ModulVerantwortung,2,FALSE)</f>
        <v>winkho06</v>
      </c>
      <c r="D1485" s="20"/>
      <c r="E1485" s="109" t="s">
        <v>6560</v>
      </c>
      <c r="F1485" s="126"/>
      <c r="G1485" s="126"/>
      <c r="H1485" s="126"/>
      <c r="I1485" s="126"/>
      <c r="J1485" s="126"/>
      <c r="K1485" s="126"/>
      <c r="L1485" s="126"/>
      <c r="M1485" s="143"/>
      <c r="N1485" s="126"/>
      <c r="O1485" s="126">
        <f>IF(ISNUMBER(T1485),IF(T1485&lt;&gt;0,S1485/T1485,O$23),"")</f>
        <v>1.35</v>
      </c>
      <c r="P1485">
        <f>IF(AND(ISNUMBER(AQ1485),ISNUMBER(AR1485)),IF(OR(AQ1485&lt;&gt;0,AR1485&lt;&gt;0),(T1485+BG1485)/(AQ1485+AR1485),P$23),"")</f>
        <v>4.3050847457627119</v>
      </c>
      <c r="Q1485" s="126"/>
      <c r="R1485" s="126"/>
      <c r="S1485" s="126">
        <v>108</v>
      </c>
      <c r="T1485" s="126">
        <v>80</v>
      </c>
      <c r="U1485" s="126"/>
      <c r="V1485" s="126"/>
      <c r="W1485" s="126"/>
      <c r="X1485" s="126"/>
      <c r="Y1485" s="126"/>
      <c r="Z1485" s="126"/>
      <c r="AA1485" s="126"/>
      <c r="AB1485" s="126"/>
      <c r="AC1485" s="126"/>
      <c r="AD1485" s="126"/>
      <c r="AE1485" s="126"/>
      <c r="AF1485" s="126"/>
      <c r="AG1485" s="126"/>
      <c r="AH1485" s="126"/>
      <c r="AI1485" s="126"/>
      <c r="AJ1485" s="126" t="s">
        <v>3502</v>
      </c>
      <c r="AK1485" s="126">
        <v>8</v>
      </c>
      <c r="AL1485" s="126">
        <v>1</v>
      </c>
      <c r="AM1485" s="126">
        <v>20</v>
      </c>
      <c r="AN1485" s="126">
        <v>17</v>
      </c>
      <c r="AO1485" s="126" t="s">
        <v>3503</v>
      </c>
      <c r="AP1485" s="126">
        <v>234</v>
      </c>
      <c r="AQ1485" s="126">
        <v>35</v>
      </c>
      <c r="AR1485" s="126">
        <v>378</v>
      </c>
      <c r="AS1485" s="126">
        <v>2414</v>
      </c>
      <c r="AT1485" s="126">
        <v>2726</v>
      </c>
      <c r="AU1485" s="126">
        <v>3416</v>
      </c>
      <c r="AV1485" s="126">
        <v>12865</v>
      </c>
      <c r="AW1485" s="126">
        <v>11.28</v>
      </c>
      <c r="AX1485" s="126">
        <v>236554</v>
      </c>
      <c r="AY1485" s="126">
        <v>20978</v>
      </c>
      <c r="AZ1485" s="126">
        <v>39.43</v>
      </c>
      <c r="BA1485" s="126">
        <v>13.59</v>
      </c>
      <c r="BB1485" s="126">
        <v>65.53</v>
      </c>
      <c r="BC1485" s="126">
        <v>4</v>
      </c>
      <c r="BD1485" s="126">
        <v>1359</v>
      </c>
      <c r="BE1485" s="126">
        <v>362</v>
      </c>
      <c r="BF1485" s="126">
        <v>709</v>
      </c>
      <c r="BG1485" s="126">
        <v>1698</v>
      </c>
      <c r="BH1485" s="126">
        <v>75</v>
      </c>
      <c r="BI1485" s="126" t="s">
        <v>3504</v>
      </c>
      <c r="BJ1485" s="126">
        <v>3.3119999999999998</v>
      </c>
      <c r="BK1485" s="126">
        <v>4.2300000000000004</v>
      </c>
      <c r="BL1485" s="126">
        <v>5.202</v>
      </c>
      <c r="BM1485" s="126">
        <v>3.9409999999999998</v>
      </c>
      <c r="BN1485" s="126">
        <v>4.141</v>
      </c>
      <c r="BO1485" s="126">
        <v>4.2380000000000004</v>
      </c>
      <c r="BP1485" s="126" t="s">
        <v>3505</v>
      </c>
      <c r="BQ1485" s="126">
        <v>1.6479999999999999</v>
      </c>
      <c r="BR1485" s="126"/>
      <c r="BS1485" s="126"/>
      <c r="BT1485" s="126"/>
      <c r="BU1485" s="126"/>
      <c r="BV1485" s="126"/>
      <c r="BW1485" s="126"/>
      <c r="BX1485" s="126"/>
      <c r="BY1485" s="126"/>
      <c r="BZ1485" s="126"/>
      <c r="CA1485" s="126"/>
      <c r="CB1485" s="126"/>
      <c r="CC1485" s="126"/>
      <c r="CD1485" s="126"/>
      <c r="CE1485" s="126"/>
    </row>
    <row r="1486" spans="1:83" ht="11.25" customHeight="1" x14ac:dyDescent="0.2">
      <c r="A1486" s="126" t="s">
        <v>6580</v>
      </c>
      <c r="B1486" s="20">
        <v>0</v>
      </c>
      <c r="C1486" s="20" t="str">
        <f>VLOOKUP(File2Modul(A1486),ModulVerantwortung,2,FALSE)</f>
        <v>funke03</v>
      </c>
      <c r="D1486" s="20"/>
      <c r="E1486" s="109" t="s">
        <v>6580</v>
      </c>
      <c r="F1486" s="126"/>
      <c r="G1486" s="126"/>
      <c r="H1486" s="126"/>
      <c r="I1486" s="126"/>
      <c r="J1486" s="126"/>
      <c r="K1486" s="126"/>
      <c r="L1486" s="126"/>
      <c r="M1486" s="143"/>
      <c r="N1486" s="126"/>
      <c r="O1486" s="126">
        <f>IF(ISNUMBER(T1486),IF(T1486&lt;&gt;0,S1486/T1486,O$23),"")</f>
        <v>29</v>
      </c>
      <c r="P1486">
        <f>IF(AND(ISNUMBER(AQ1486),ISNUMBER(AR1486)),IF(OR(AQ1486&lt;&gt;0,AR1486&lt;&gt;0),(T1486+BG1486)/(AQ1486+AR1486),P$23),"")</f>
        <v>1.6458333333333333</v>
      </c>
      <c r="Q1486" s="126"/>
      <c r="R1486" s="126"/>
      <c r="S1486" s="126">
        <v>29</v>
      </c>
      <c r="T1486" s="126">
        <v>1</v>
      </c>
      <c r="U1486" s="126"/>
      <c r="V1486" s="126"/>
      <c r="W1486" s="126"/>
      <c r="X1486" s="126"/>
      <c r="Y1486" s="126"/>
      <c r="Z1486" s="126"/>
      <c r="AA1486" s="126"/>
      <c r="AB1486" s="126"/>
      <c r="AC1486" s="126"/>
      <c r="AD1486" s="126"/>
      <c r="AE1486" s="126"/>
      <c r="AF1486" s="126"/>
      <c r="AG1486" s="126"/>
      <c r="AH1486" s="126"/>
      <c r="AI1486" s="126"/>
      <c r="AJ1486" s="126" t="s">
        <v>3502</v>
      </c>
      <c r="AK1486" s="126">
        <v>0</v>
      </c>
      <c r="AL1486" s="126">
        <v>1</v>
      </c>
      <c r="AM1486" s="126">
        <v>0</v>
      </c>
      <c r="AN1486" s="126">
        <v>0</v>
      </c>
      <c r="AO1486" s="126" t="s">
        <v>3503</v>
      </c>
      <c r="AP1486" s="126">
        <v>38</v>
      </c>
      <c r="AQ1486" s="126">
        <v>10</v>
      </c>
      <c r="AR1486" s="126">
        <v>38</v>
      </c>
      <c r="AS1486" s="126">
        <v>123</v>
      </c>
      <c r="AT1486" s="126">
        <v>214</v>
      </c>
      <c r="AU1486" s="126">
        <v>233</v>
      </c>
      <c r="AV1486" s="126">
        <v>735</v>
      </c>
      <c r="AW1486" s="126">
        <v>3.23</v>
      </c>
      <c r="AX1486" s="126">
        <v>2217</v>
      </c>
      <c r="AY1486" s="126">
        <v>687</v>
      </c>
      <c r="AZ1486" s="126">
        <v>0.37</v>
      </c>
      <c r="BA1486" s="126">
        <v>0.01</v>
      </c>
      <c r="BB1486" s="126">
        <v>98.22</v>
      </c>
      <c r="BC1486" s="126">
        <v>0</v>
      </c>
      <c r="BD1486" s="126">
        <v>103</v>
      </c>
      <c r="BE1486" s="126">
        <v>23</v>
      </c>
      <c r="BF1486" s="126">
        <v>44</v>
      </c>
      <c r="BG1486" s="126">
        <v>78</v>
      </c>
      <c r="BH1486" s="126">
        <v>17</v>
      </c>
      <c r="BI1486" s="126" t="s">
        <v>3504</v>
      </c>
      <c r="BJ1486" s="126">
        <v>0.221</v>
      </c>
      <c r="BK1486" s="126">
        <v>0.23499999999999999</v>
      </c>
      <c r="BL1486" s="126">
        <v>0.23499999999999999</v>
      </c>
      <c r="BM1486" s="126">
        <v>1.4079999999999999</v>
      </c>
      <c r="BN1486" s="126">
        <v>1.506</v>
      </c>
      <c r="BO1486" s="126">
        <v>1.5740000000000001</v>
      </c>
      <c r="BP1486" s="126" t="s">
        <v>3505</v>
      </c>
      <c r="BQ1486" s="126">
        <v>2.1030000000000002</v>
      </c>
      <c r="BR1486" s="126"/>
      <c r="BS1486" s="126"/>
      <c r="BT1486" s="126"/>
      <c r="BU1486" s="126"/>
      <c r="BV1486" s="126"/>
      <c r="BW1486" s="126"/>
      <c r="BX1486" s="126"/>
      <c r="BY1486" s="126"/>
      <c r="BZ1486" s="126"/>
      <c r="CA1486" s="126"/>
      <c r="CB1486" s="126"/>
      <c r="CC1486" s="126"/>
      <c r="CD1486" s="126"/>
      <c r="CE1486" s="126"/>
    </row>
    <row r="1487" spans="1:83" ht="11.25" customHeight="1" x14ac:dyDescent="0.2">
      <c r="A1487" s="126" t="s">
        <v>6581</v>
      </c>
      <c r="B1487" s="20">
        <v>721</v>
      </c>
      <c r="C1487" s="20" t="str">
        <f>VLOOKUP(File2Modul(A1487),ModulVerantwortung,2,FALSE)</f>
        <v>funke03</v>
      </c>
      <c r="D1487" s="20"/>
      <c r="E1487" s="109" t="s">
        <v>4602</v>
      </c>
      <c r="F1487" s="126">
        <v>3</v>
      </c>
      <c r="G1487" s="126">
        <v>1</v>
      </c>
      <c r="H1487" s="126">
        <v>0</v>
      </c>
      <c r="I1487" s="126">
        <v>4</v>
      </c>
      <c r="J1487" s="126">
        <v>0</v>
      </c>
      <c r="K1487" s="126">
        <v>2</v>
      </c>
      <c r="L1487" s="126">
        <v>9</v>
      </c>
      <c r="M1487" s="143" t="s">
        <v>6582</v>
      </c>
      <c r="N1487" s="126">
        <v>22</v>
      </c>
      <c r="O1487" s="126"/>
      <c r="Q1487" s="126">
        <v>0</v>
      </c>
      <c r="R1487" s="126"/>
      <c r="S1487" s="126"/>
      <c r="T1487" s="126"/>
      <c r="U1487" s="126">
        <v>24</v>
      </c>
      <c r="V1487" s="126" t="s">
        <v>3988</v>
      </c>
      <c r="W1487" s="126">
        <v>9</v>
      </c>
      <c r="X1487" s="126">
        <v>12</v>
      </c>
      <c r="Y1487" s="126">
        <v>80</v>
      </c>
      <c r="Z1487" s="126">
        <v>0</v>
      </c>
      <c r="AA1487" s="126">
        <v>0</v>
      </c>
      <c r="AB1487" s="126">
        <v>0</v>
      </c>
      <c r="AC1487" s="126">
        <v>0</v>
      </c>
      <c r="AD1487" s="126">
        <v>0</v>
      </c>
      <c r="AE1487" s="126">
        <v>3</v>
      </c>
      <c r="AF1487" s="126">
        <v>0.17</v>
      </c>
      <c r="AG1487" s="126">
        <v>1</v>
      </c>
      <c r="AH1487" s="126">
        <v>2</v>
      </c>
      <c r="AI1487" s="126">
        <v>1</v>
      </c>
      <c r="AJ1487" s="126"/>
      <c r="AK1487" s="126"/>
      <c r="AL1487" s="126"/>
      <c r="AM1487" s="126"/>
      <c r="AN1487" s="126"/>
      <c r="AO1487" s="126"/>
      <c r="AP1487" s="126"/>
      <c r="AQ1487" s="126"/>
      <c r="AR1487" s="126"/>
      <c r="AS1487" s="126"/>
      <c r="AT1487" s="126"/>
      <c r="AU1487" s="126"/>
      <c r="AV1487" s="126"/>
      <c r="AW1487" s="126"/>
      <c r="AX1487" s="126"/>
      <c r="AY1487" s="126"/>
      <c r="AZ1487" s="126"/>
      <c r="BA1487" s="126"/>
      <c r="BB1487" s="126"/>
      <c r="BC1487" s="126"/>
      <c r="BD1487" s="126"/>
      <c r="BE1487" s="126"/>
      <c r="BF1487" s="126"/>
      <c r="BG1487" s="126"/>
      <c r="BH1487" s="126"/>
      <c r="BI1487" s="126"/>
      <c r="BJ1487" s="126"/>
      <c r="BK1487" s="126"/>
      <c r="BL1487" s="126"/>
      <c r="BM1487" s="126"/>
      <c r="BN1487" s="126"/>
      <c r="BO1487" s="126"/>
      <c r="BP1487" s="126"/>
      <c r="BQ1487" s="126"/>
      <c r="BR1487" s="126">
        <v>6</v>
      </c>
      <c r="BS1487" s="126">
        <v>7</v>
      </c>
      <c r="BT1487" s="126">
        <v>7</v>
      </c>
      <c r="BU1487" s="126"/>
      <c r="BV1487" s="126">
        <v>28</v>
      </c>
      <c r="BW1487" s="126">
        <v>24</v>
      </c>
      <c r="BX1487" s="126">
        <v>1</v>
      </c>
      <c r="BY1487" s="126">
        <v>0</v>
      </c>
      <c r="BZ1487" s="126">
        <v>105</v>
      </c>
      <c r="CA1487" s="126">
        <v>68</v>
      </c>
      <c r="CB1487" s="126"/>
      <c r="CC1487" s="126"/>
      <c r="CD1487" s="126"/>
      <c r="CE1487" s="126"/>
    </row>
    <row r="1488" spans="1:83" ht="11.25" customHeight="1" x14ac:dyDescent="0.2">
      <c r="A1488" s="126" t="s">
        <v>6581</v>
      </c>
      <c r="B1488" s="20">
        <v>818</v>
      </c>
      <c r="C1488" s="20" t="str">
        <f>VLOOKUP(File2Modul(A1488),ModulVerantwortung,2,FALSE)</f>
        <v>funke03</v>
      </c>
      <c r="D1488" s="20"/>
      <c r="E1488" s="109" t="s">
        <v>4603</v>
      </c>
      <c r="F1488" s="126">
        <v>6</v>
      </c>
      <c r="G1488" s="126">
        <v>1</v>
      </c>
      <c r="H1488" s="126">
        <v>0</v>
      </c>
      <c r="I1488" s="126">
        <v>6</v>
      </c>
      <c r="J1488" s="126">
        <v>0</v>
      </c>
      <c r="K1488" s="126">
        <v>0</v>
      </c>
      <c r="L1488" s="126">
        <v>3</v>
      </c>
      <c r="M1488" s="143" t="s">
        <v>6583</v>
      </c>
      <c r="N1488" s="126">
        <v>20</v>
      </c>
      <c r="O1488" s="126"/>
      <c r="Q1488" s="126">
        <v>1</v>
      </c>
      <c r="R1488" s="126"/>
      <c r="S1488" s="126"/>
      <c r="T1488" s="126"/>
      <c r="U1488" s="126">
        <v>28</v>
      </c>
      <c r="V1488" s="126" t="s">
        <v>3790</v>
      </c>
      <c r="W1488" s="126">
        <v>3</v>
      </c>
      <c r="X1488" s="126">
        <v>9</v>
      </c>
      <c r="Y1488" s="126">
        <v>69</v>
      </c>
      <c r="Z1488" s="126">
        <v>0</v>
      </c>
      <c r="AA1488" s="126">
        <v>0</v>
      </c>
      <c r="AB1488" s="126">
        <v>0</v>
      </c>
      <c r="AC1488" s="126">
        <v>0</v>
      </c>
      <c r="AD1488" s="126">
        <v>0</v>
      </c>
      <c r="AE1488" s="126">
        <v>2</v>
      </c>
      <c r="AF1488" s="126">
        <v>0.21</v>
      </c>
      <c r="AG1488" s="126">
        <v>1</v>
      </c>
      <c r="AH1488" s="126">
        <v>0</v>
      </c>
      <c r="AI1488" s="126">
        <v>1</v>
      </c>
      <c r="AJ1488" s="126"/>
      <c r="AK1488" s="126"/>
      <c r="AL1488" s="126"/>
      <c r="AM1488" s="126"/>
      <c r="AN1488" s="126"/>
      <c r="AO1488" s="126"/>
      <c r="AP1488" s="126"/>
      <c r="AQ1488" s="126"/>
      <c r="AR1488" s="126"/>
      <c r="AS1488" s="126"/>
      <c r="AT1488" s="126"/>
      <c r="AU1488" s="126"/>
      <c r="AV1488" s="126"/>
      <c r="AW1488" s="126"/>
      <c r="AX1488" s="126"/>
      <c r="AY1488" s="126"/>
      <c r="AZ1488" s="126"/>
      <c r="BA1488" s="126"/>
      <c r="BB1488" s="126"/>
      <c r="BC1488" s="126"/>
      <c r="BD1488" s="126"/>
      <c r="BE1488" s="126"/>
      <c r="BF1488" s="126"/>
      <c r="BG1488" s="126"/>
      <c r="BH1488" s="126"/>
      <c r="BI1488" s="126"/>
      <c r="BJ1488" s="126"/>
      <c r="BK1488" s="126"/>
      <c r="BL1488" s="126"/>
      <c r="BM1488" s="126"/>
      <c r="BN1488" s="126"/>
      <c r="BO1488" s="126"/>
      <c r="BP1488" s="126"/>
      <c r="BQ1488" s="126"/>
      <c r="BR1488" s="126">
        <v>4</v>
      </c>
      <c r="BS1488" s="126">
        <v>7</v>
      </c>
      <c r="BT1488" s="126">
        <v>8</v>
      </c>
      <c r="BU1488" s="126"/>
      <c r="BV1488" s="126">
        <v>35</v>
      </c>
      <c r="BW1488" s="126">
        <v>22</v>
      </c>
      <c r="BX1488" s="126">
        <v>1</v>
      </c>
      <c r="BY1488" s="126">
        <v>0</v>
      </c>
      <c r="BZ1488" s="126">
        <v>110</v>
      </c>
      <c r="CA1488" s="126">
        <v>61</v>
      </c>
      <c r="CB1488" s="126"/>
      <c r="CC1488" s="126"/>
      <c r="CD1488" s="126"/>
      <c r="CE1488" s="126"/>
    </row>
    <row r="1489" spans="1:83" ht="11.25" customHeight="1" x14ac:dyDescent="0.2">
      <c r="A1489" s="126" t="s">
        <v>6581</v>
      </c>
      <c r="B1489" s="20">
        <v>897</v>
      </c>
      <c r="C1489" s="20" t="str">
        <f>VLOOKUP(File2Modul(A1489),ModulVerantwortung,2,FALSE)</f>
        <v>funke03</v>
      </c>
      <c r="D1489" s="20"/>
      <c r="E1489" s="109" t="s">
        <v>4604</v>
      </c>
      <c r="F1489" s="126">
        <v>6</v>
      </c>
      <c r="G1489" s="126">
        <v>1</v>
      </c>
      <c r="H1489" s="126">
        <v>0</v>
      </c>
      <c r="I1489" s="126">
        <v>6</v>
      </c>
      <c r="J1489" s="126">
        <v>0</v>
      </c>
      <c r="K1489" s="126">
        <v>0</v>
      </c>
      <c r="L1489" s="126">
        <v>3</v>
      </c>
      <c r="M1489" s="143" t="s">
        <v>6584</v>
      </c>
      <c r="N1489" s="126">
        <v>20</v>
      </c>
      <c r="O1489" s="126"/>
      <c r="Q1489" s="126">
        <v>1</v>
      </c>
      <c r="R1489" s="126"/>
      <c r="S1489" s="126"/>
      <c r="T1489" s="126"/>
      <c r="U1489" s="126">
        <v>28</v>
      </c>
      <c r="V1489" s="126" t="s">
        <v>3790</v>
      </c>
      <c r="W1489" s="126">
        <v>3</v>
      </c>
      <c r="X1489" s="126">
        <v>9</v>
      </c>
      <c r="Y1489" s="126">
        <v>69</v>
      </c>
      <c r="Z1489" s="126">
        <v>0</v>
      </c>
      <c r="AA1489" s="126">
        <v>0</v>
      </c>
      <c r="AB1489" s="126">
        <v>0</v>
      </c>
      <c r="AC1489" s="126">
        <v>0</v>
      </c>
      <c r="AD1489" s="126">
        <v>0</v>
      </c>
      <c r="AE1489" s="126">
        <v>2</v>
      </c>
      <c r="AF1489" s="126">
        <v>0.21</v>
      </c>
      <c r="AG1489" s="126">
        <v>1</v>
      </c>
      <c r="AH1489" s="126">
        <v>0</v>
      </c>
      <c r="AI1489" s="126">
        <v>1</v>
      </c>
      <c r="AJ1489" s="126"/>
      <c r="AK1489" s="126"/>
      <c r="AL1489" s="126"/>
      <c r="AM1489" s="126"/>
      <c r="AN1489" s="126"/>
      <c r="AO1489" s="126"/>
      <c r="AP1489" s="126"/>
      <c r="AQ1489" s="126"/>
      <c r="AR1489" s="126"/>
      <c r="AS1489" s="126"/>
      <c r="AT1489" s="126"/>
      <c r="AU1489" s="126"/>
      <c r="AV1489" s="126"/>
      <c r="AW1489" s="126"/>
      <c r="AX1489" s="126"/>
      <c r="AY1489" s="126"/>
      <c r="AZ1489" s="126"/>
      <c r="BA1489" s="126"/>
      <c r="BB1489" s="126"/>
      <c r="BC1489" s="126"/>
      <c r="BD1489" s="126"/>
      <c r="BE1489" s="126"/>
      <c r="BF1489" s="126"/>
      <c r="BG1489" s="126"/>
      <c r="BH1489" s="126"/>
      <c r="BI1489" s="126"/>
      <c r="BJ1489" s="126"/>
      <c r="BK1489" s="126"/>
      <c r="BL1489" s="126"/>
      <c r="BM1489" s="126"/>
      <c r="BN1489" s="126"/>
      <c r="BO1489" s="126"/>
      <c r="BP1489" s="126"/>
      <c r="BQ1489" s="126"/>
      <c r="BR1489" s="126">
        <v>4</v>
      </c>
      <c r="BS1489" s="126">
        <v>7</v>
      </c>
      <c r="BT1489" s="126">
        <v>8</v>
      </c>
      <c r="BU1489" s="126"/>
      <c r="BV1489" s="126">
        <v>35</v>
      </c>
      <c r="BW1489" s="126">
        <v>22</v>
      </c>
      <c r="BX1489" s="126">
        <v>1</v>
      </c>
      <c r="BY1489" s="126">
        <v>0</v>
      </c>
      <c r="BZ1489" s="126">
        <v>110</v>
      </c>
      <c r="CA1489" s="126">
        <v>61</v>
      </c>
      <c r="CB1489" s="126"/>
      <c r="CC1489" s="126"/>
      <c r="CD1489" s="126"/>
      <c r="CE1489" s="126"/>
    </row>
    <row r="1490" spans="1:83" ht="11.25" customHeight="1" x14ac:dyDescent="0.2">
      <c r="A1490" s="126" t="s">
        <v>6581</v>
      </c>
      <c r="B1490" s="20">
        <v>983</v>
      </c>
      <c r="C1490" s="20" t="str">
        <f>VLOOKUP(File2Modul(A1490),ModulVerantwortung,2,FALSE)</f>
        <v>funke03</v>
      </c>
      <c r="D1490" s="20"/>
      <c r="E1490" s="109" t="s">
        <v>4605</v>
      </c>
      <c r="F1490" s="126">
        <v>4</v>
      </c>
      <c r="G1490" s="126">
        <v>1</v>
      </c>
      <c r="H1490" s="126">
        <v>0</v>
      </c>
      <c r="I1490" s="126">
        <v>8</v>
      </c>
      <c r="J1490" s="126">
        <v>0</v>
      </c>
      <c r="K1490" s="126">
        <v>0</v>
      </c>
      <c r="L1490" s="126">
        <v>1</v>
      </c>
      <c r="M1490" s="143" t="s">
        <v>6585</v>
      </c>
      <c r="N1490" s="126">
        <v>12</v>
      </c>
      <c r="O1490" s="126"/>
      <c r="Q1490" s="126">
        <v>1</v>
      </c>
      <c r="R1490" s="126"/>
      <c r="S1490" s="126"/>
      <c r="T1490" s="126"/>
      <c r="U1490" s="126">
        <v>10</v>
      </c>
      <c r="V1490" s="126" t="s">
        <v>3608</v>
      </c>
      <c r="W1490" s="126">
        <v>1</v>
      </c>
      <c r="X1490" s="126">
        <v>5</v>
      </c>
      <c r="Y1490" s="126">
        <v>35</v>
      </c>
      <c r="Z1490" s="126">
        <v>0</v>
      </c>
      <c r="AA1490" s="126">
        <v>0</v>
      </c>
      <c r="AB1490" s="126">
        <v>0</v>
      </c>
      <c r="AC1490" s="126">
        <v>0</v>
      </c>
      <c r="AD1490" s="126">
        <v>0</v>
      </c>
      <c r="AE1490" s="126">
        <v>1</v>
      </c>
      <c r="AF1490" s="126">
        <v>0.8</v>
      </c>
      <c r="AG1490" s="126">
        <v>1</v>
      </c>
      <c r="AH1490" s="126">
        <v>2</v>
      </c>
      <c r="AI1490" s="126">
        <v>1</v>
      </c>
      <c r="AJ1490" s="126"/>
      <c r="AK1490" s="126"/>
      <c r="AL1490" s="126"/>
      <c r="AM1490" s="126"/>
      <c r="AN1490" s="126"/>
      <c r="AO1490" s="126"/>
      <c r="AP1490" s="126"/>
      <c r="AQ1490" s="126"/>
      <c r="AR1490" s="126"/>
      <c r="AS1490" s="126"/>
      <c r="AT1490" s="126"/>
      <c r="AU1490" s="126"/>
      <c r="AV1490" s="126"/>
      <c r="AW1490" s="126"/>
      <c r="AX1490" s="126"/>
      <c r="AY1490" s="126"/>
      <c r="AZ1490" s="126"/>
      <c r="BA1490" s="126"/>
      <c r="BB1490" s="126"/>
      <c r="BC1490" s="126"/>
      <c r="BD1490" s="126"/>
      <c r="BE1490" s="126"/>
      <c r="BF1490" s="126"/>
      <c r="BG1490" s="126"/>
      <c r="BH1490" s="126"/>
      <c r="BI1490" s="126"/>
      <c r="BJ1490" s="126"/>
      <c r="BK1490" s="126"/>
      <c r="BL1490" s="126"/>
      <c r="BM1490" s="126"/>
      <c r="BN1490" s="126"/>
      <c r="BO1490" s="126"/>
      <c r="BP1490" s="126"/>
      <c r="BQ1490" s="126"/>
      <c r="BR1490" s="126">
        <v>6</v>
      </c>
      <c r="BS1490" s="126">
        <v>10</v>
      </c>
      <c r="BT1490" s="126">
        <v>11</v>
      </c>
      <c r="BU1490" s="126"/>
      <c r="BV1490" s="126">
        <v>20</v>
      </c>
      <c r="BW1490" s="126">
        <v>13</v>
      </c>
      <c r="BX1490" s="126">
        <v>1</v>
      </c>
      <c r="BY1490" s="126">
        <v>0</v>
      </c>
      <c r="BZ1490" s="126">
        <v>82</v>
      </c>
      <c r="CA1490" s="126">
        <v>50</v>
      </c>
      <c r="CB1490" s="126"/>
      <c r="CC1490" s="126"/>
      <c r="CD1490" s="126"/>
      <c r="CE1490" s="126"/>
    </row>
    <row r="1491" spans="1:83" ht="11.25" customHeight="1" x14ac:dyDescent="0.2">
      <c r="A1491" s="126" t="s">
        <v>6581</v>
      </c>
      <c r="B1491" s="20">
        <v>1043</v>
      </c>
      <c r="C1491" s="20" t="str">
        <f>VLOOKUP(File2Modul(A1491),ModulVerantwortung,2,FALSE)</f>
        <v>funke03</v>
      </c>
      <c r="D1491" s="20"/>
      <c r="E1491" s="109" t="s">
        <v>4606</v>
      </c>
      <c r="F1491" s="126">
        <v>4</v>
      </c>
      <c r="G1491" s="126">
        <v>1</v>
      </c>
      <c r="H1491" s="126">
        <v>0</v>
      </c>
      <c r="I1491" s="126">
        <v>8</v>
      </c>
      <c r="J1491" s="126">
        <v>0</v>
      </c>
      <c r="K1491" s="126">
        <v>0</v>
      </c>
      <c r="L1491" s="126">
        <v>1</v>
      </c>
      <c r="M1491" s="143" t="s">
        <v>6586</v>
      </c>
      <c r="N1491" s="126">
        <v>17</v>
      </c>
      <c r="O1491" s="126"/>
      <c r="Q1491" s="126">
        <v>1</v>
      </c>
      <c r="R1491" s="126"/>
      <c r="S1491" s="126"/>
      <c r="T1491" s="126"/>
      <c r="U1491" s="126">
        <v>20</v>
      </c>
      <c r="V1491" s="126" t="s">
        <v>3767</v>
      </c>
      <c r="W1491" s="126">
        <v>8</v>
      </c>
      <c r="X1491" s="126">
        <v>12</v>
      </c>
      <c r="Y1491" s="126">
        <v>51</v>
      </c>
      <c r="Z1491" s="126">
        <v>0</v>
      </c>
      <c r="AA1491" s="126">
        <v>0</v>
      </c>
      <c r="AB1491" s="126">
        <v>0</v>
      </c>
      <c r="AC1491" s="126">
        <v>0</v>
      </c>
      <c r="AD1491" s="126">
        <v>0</v>
      </c>
      <c r="AE1491" s="126">
        <v>3</v>
      </c>
      <c r="AF1491" s="126">
        <v>0.4</v>
      </c>
      <c r="AG1491" s="126">
        <v>1</v>
      </c>
      <c r="AH1491" s="126">
        <v>0</v>
      </c>
      <c r="AI1491" s="126">
        <v>1</v>
      </c>
      <c r="AJ1491" s="126"/>
      <c r="AK1491" s="126"/>
      <c r="AL1491" s="126"/>
      <c r="AM1491" s="126"/>
      <c r="AN1491" s="126"/>
      <c r="AO1491" s="126"/>
      <c r="AP1491" s="126"/>
      <c r="AQ1491" s="126"/>
      <c r="AR1491" s="126"/>
      <c r="AS1491" s="126"/>
      <c r="AT1491" s="126"/>
      <c r="AU1491" s="126"/>
      <c r="AV1491" s="126"/>
      <c r="AW1491" s="126"/>
      <c r="AX1491" s="126"/>
      <c r="AY1491" s="126"/>
      <c r="AZ1491" s="126"/>
      <c r="BA1491" s="126"/>
      <c r="BB1491" s="126"/>
      <c r="BC1491" s="126"/>
      <c r="BD1491" s="126"/>
      <c r="BE1491" s="126"/>
      <c r="BF1491" s="126"/>
      <c r="BG1491" s="126"/>
      <c r="BH1491" s="126"/>
      <c r="BI1491" s="126"/>
      <c r="BJ1491" s="126"/>
      <c r="BK1491" s="126"/>
      <c r="BL1491" s="126"/>
      <c r="BM1491" s="126"/>
      <c r="BN1491" s="126"/>
      <c r="BO1491" s="126"/>
      <c r="BP1491" s="126"/>
      <c r="BQ1491" s="126"/>
      <c r="BR1491" s="126">
        <v>11</v>
      </c>
      <c r="BS1491" s="126">
        <v>14</v>
      </c>
      <c r="BT1491" s="126">
        <v>17</v>
      </c>
      <c r="BU1491" s="126"/>
      <c r="BV1491" s="126">
        <v>26</v>
      </c>
      <c r="BW1491" s="126">
        <v>20</v>
      </c>
      <c r="BX1491" s="126">
        <v>1</v>
      </c>
      <c r="BY1491" s="126">
        <v>0</v>
      </c>
      <c r="BZ1491" s="126">
        <v>180</v>
      </c>
      <c r="CA1491" s="126">
        <v>119</v>
      </c>
      <c r="CB1491" s="126"/>
      <c r="CC1491" s="126"/>
      <c r="CD1491" s="126"/>
      <c r="CE1491" s="126"/>
    </row>
    <row r="1492" spans="1:83" ht="11.25" customHeight="1" x14ac:dyDescent="0.2">
      <c r="A1492" s="126" t="s">
        <v>6581</v>
      </c>
      <c r="B1492" s="20">
        <v>1124</v>
      </c>
      <c r="C1492" s="20" t="str">
        <f>VLOOKUP(File2Modul(A1492),ModulVerantwortung,2,FALSE)</f>
        <v>funke03</v>
      </c>
      <c r="D1492" s="20"/>
      <c r="E1492" s="109" t="s">
        <v>4607</v>
      </c>
      <c r="F1492" s="126">
        <v>9</v>
      </c>
      <c r="G1492" s="126">
        <v>3</v>
      </c>
      <c r="H1492" s="126">
        <v>0</v>
      </c>
      <c r="I1492" s="126">
        <v>24</v>
      </c>
      <c r="J1492" s="126">
        <v>0</v>
      </c>
      <c r="K1492" s="126">
        <v>2</v>
      </c>
      <c r="L1492" s="126">
        <v>7</v>
      </c>
      <c r="M1492" s="143" t="s">
        <v>6587</v>
      </c>
      <c r="N1492" s="126">
        <v>40</v>
      </c>
      <c r="O1492" s="126"/>
      <c r="Q1492" s="126">
        <v>1</v>
      </c>
      <c r="R1492" s="126"/>
      <c r="S1492" s="126"/>
      <c r="T1492" s="126"/>
      <c r="U1492" s="126">
        <v>45</v>
      </c>
      <c r="V1492" s="126" t="s">
        <v>3915</v>
      </c>
      <c r="W1492" s="126">
        <v>7</v>
      </c>
      <c r="X1492" s="126">
        <v>16</v>
      </c>
      <c r="Y1492" s="126">
        <v>112</v>
      </c>
      <c r="Z1492" s="126">
        <v>0</v>
      </c>
      <c r="AA1492" s="126">
        <v>0</v>
      </c>
      <c r="AB1492" s="126">
        <v>0</v>
      </c>
      <c r="AC1492" s="126">
        <v>0</v>
      </c>
      <c r="AD1492" s="126">
        <v>0</v>
      </c>
      <c r="AE1492" s="126">
        <v>3</v>
      </c>
      <c r="AF1492" s="126">
        <v>0.53</v>
      </c>
      <c r="AG1492" s="126">
        <v>1</v>
      </c>
      <c r="AH1492" s="126">
        <v>0</v>
      </c>
      <c r="AI1492" s="126">
        <v>1</v>
      </c>
      <c r="AJ1492" s="126"/>
      <c r="AK1492" s="126"/>
      <c r="AL1492" s="126"/>
      <c r="AM1492" s="126"/>
      <c r="AN1492" s="126"/>
      <c r="AO1492" s="126"/>
      <c r="AP1492" s="126"/>
      <c r="AQ1492" s="126"/>
      <c r="AR1492" s="126"/>
      <c r="AS1492" s="126"/>
      <c r="AT1492" s="126"/>
      <c r="AU1492" s="126"/>
      <c r="AV1492" s="126"/>
      <c r="AW1492" s="126"/>
      <c r="AX1492" s="126"/>
      <c r="AY1492" s="126"/>
      <c r="AZ1492" s="126"/>
      <c r="BA1492" s="126"/>
      <c r="BB1492" s="126"/>
      <c r="BC1492" s="126"/>
      <c r="BD1492" s="126"/>
      <c r="BE1492" s="126"/>
      <c r="BF1492" s="126"/>
      <c r="BG1492" s="126"/>
      <c r="BH1492" s="126"/>
      <c r="BI1492" s="126"/>
      <c r="BJ1492" s="126"/>
      <c r="BK1492" s="126"/>
      <c r="BL1492" s="126"/>
      <c r="BM1492" s="126"/>
      <c r="BN1492" s="126"/>
      <c r="BO1492" s="126"/>
      <c r="BP1492" s="126"/>
      <c r="BQ1492" s="126"/>
      <c r="BR1492" s="126">
        <v>4</v>
      </c>
      <c r="BS1492" s="126">
        <v>7</v>
      </c>
      <c r="BT1492" s="126">
        <v>7</v>
      </c>
      <c r="BU1492" s="126"/>
      <c r="BV1492" s="126">
        <v>66</v>
      </c>
      <c r="BW1492" s="126">
        <v>43</v>
      </c>
      <c r="BX1492" s="126">
        <v>1</v>
      </c>
      <c r="BY1492" s="126">
        <v>9</v>
      </c>
      <c r="BZ1492" s="126">
        <v>203</v>
      </c>
      <c r="CA1492" s="126">
        <v>114</v>
      </c>
      <c r="CB1492" s="126"/>
      <c r="CC1492" s="126"/>
      <c r="CD1492" s="126"/>
      <c r="CE1492" s="126"/>
    </row>
    <row r="1493" spans="1:83" ht="11.25" customHeight="1" x14ac:dyDescent="0.2">
      <c r="A1493" s="126" t="s">
        <v>6581</v>
      </c>
      <c r="B1493" s="20">
        <v>1254</v>
      </c>
      <c r="C1493" s="20" t="str">
        <f>VLOOKUP(File2Modul(A1493),ModulVerantwortung,2,FALSE)</f>
        <v>funke03</v>
      </c>
      <c r="D1493" s="20"/>
      <c r="E1493" s="109" t="s">
        <v>6588</v>
      </c>
      <c r="F1493" s="126">
        <v>4</v>
      </c>
      <c r="G1493" s="126">
        <v>1</v>
      </c>
      <c r="H1493" s="126">
        <v>0</v>
      </c>
      <c r="I1493" s="126">
        <v>8</v>
      </c>
      <c r="J1493" s="126">
        <v>0</v>
      </c>
      <c r="K1493" s="126">
        <v>1</v>
      </c>
      <c r="L1493" s="126">
        <v>1</v>
      </c>
      <c r="M1493" s="143" t="s">
        <v>6589</v>
      </c>
      <c r="N1493" s="126">
        <v>9</v>
      </c>
      <c r="O1493" s="126"/>
      <c r="Q1493" s="126">
        <v>1</v>
      </c>
      <c r="R1493" s="126"/>
      <c r="S1493" s="126"/>
      <c r="T1493" s="126"/>
      <c r="U1493" s="126">
        <v>12</v>
      </c>
      <c r="V1493" s="126" t="s">
        <v>3767</v>
      </c>
      <c r="W1493" s="126">
        <v>6</v>
      </c>
      <c r="X1493" s="126">
        <v>10</v>
      </c>
      <c r="Y1493" s="126">
        <v>35</v>
      </c>
      <c r="Z1493" s="126">
        <v>0</v>
      </c>
      <c r="AA1493" s="126">
        <v>0</v>
      </c>
      <c r="AB1493" s="126">
        <v>0</v>
      </c>
      <c r="AC1493" s="126">
        <v>0</v>
      </c>
      <c r="AD1493" s="126">
        <v>0</v>
      </c>
      <c r="AE1493" s="126">
        <v>0</v>
      </c>
      <c r="AF1493" s="126">
        <v>0.67</v>
      </c>
      <c r="AG1493" s="126">
        <v>1</v>
      </c>
      <c r="AH1493" s="126">
        <v>0</v>
      </c>
      <c r="AI1493" s="126">
        <v>1</v>
      </c>
      <c r="AJ1493" s="126"/>
      <c r="AK1493" s="126"/>
      <c r="AL1493" s="126"/>
      <c r="AM1493" s="126"/>
      <c r="AN1493" s="126"/>
      <c r="AO1493" s="126"/>
      <c r="AP1493" s="126"/>
      <c r="AQ1493" s="126"/>
      <c r="AR1493" s="126"/>
      <c r="AS1493" s="126"/>
      <c r="AT1493" s="126"/>
      <c r="AU1493" s="126"/>
      <c r="AV1493" s="126"/>
      <c r="AW1493" s="126"/>
      <c r="AX1493" s="126"/>
      <c r="AY1493" s="126"/>
      <c r="AZ1493" s="126"/>
      <c r="BA1493" s="126"/>
      <c r="BB1493" s="126"/>
      <c r="BC1493" s="126"/>
      <c r="BD1493" s="126"/>
      <c r="BE1493" s="126"/>
      <c r="BF1493" s="126"/>
      <c r="BG1493" s="126"/>
      <c r="BH1493" s="126"/>
      <c r="BI1493" s="126"/>
      <c r="BJ1493" s="126"/>
      <c r="BK1493" s="126"/>
      <c r="BL1493" s="126"/>
      <c r="BM1493" s="126"/>
      <c r="BN1493" s="126"/>
      <c r="BO1493" s="126"/>
      <c r="BP1493" s="126"/>
      <c r="BQ1493" s="126"/>
      <c r="BR1493" s="126">
        <v>7</v>
      </c>
      <c r="BS1493" s="126">
        <v>11</v>
      </c>
      <c r="BT1493" s="126">
        <v>11</v>
      </c>
      <c r="BU1493" s="126"/>
      <c r="BV1493" s="126">
        <v>15</v>
      </c>
      <c r="BW1493" s="126">
        <v>9</v>
      </c>
      <c r="BX1493" s="126">
        <v>1</v>
      </c>
      <c r="BY1493" s="126">
        <v>0</v>
      </c>
      <c r="BZ1493" s="126">
        <v>80</v>
      </c>
      <c r="CA1493" s="126">
        <v>27</v>
      </c>
      <c r="CB1493" s="126"/>
      <c r="CC1493" s="126"/>
      <c r="CD1493" s="126"/>
      <c r="CE1493" s="126"/>
    </row>
    <row r="1494" spans="1:83" ht="11.25" customHeight="1" x14ac:dyDescent="0.2">
      <c r="A1494" s="126" t="s">
        <v>6581</v>
      </c>
      <c r="B1494" s="20">
        <v>1302</v>
      </c>
      <c r="C1494" s="20" t="str">
        <f>VLOOKUP(File2Modul(A1494),ModulVerantwortung,2,FALSE)</f>
        <v>funke03</v>
      </c>
      <c r="D1494" s="20"/>
      <c r="E1494" s="109" t="s">
        <v>4608</v>
      </c>
      <c r="F1494" s="126">
        <v>7</v>
      </c>
      <c r="G1494" s="126">
        <v>3</v>
      </c>
      <c r="H1494" s="126">
        <v>0</v>
      </c>
      <c r="I1494" s="126">
        <v>7</v>
      </c>
      <c r="J1494" s="126">
        <v>0</v>
      </c>
      <c r="K1494" s="126">
        <v>1</v>
      </c>
      <c r="L1494" s="126">
        <v>1</v>
      </c>
      <c r="M1494" s="143" t="s">
        <v>6590</v>
      </c>
      <c r="N1494" s="126">
        <v>15</v>
      </c>
      <c r="O1494" s="126"/>
      <c r="Q1494" s="126">
        <v>1</v>
      </c>
      <c r="R1494" s="126"/>
      <c r="S1494" s="126"/>
      <c r="T1494" s="126"/>
      <c r="U1494" s="126">
        <v>22</v>
      </c>
      <c r="V1494" s="126" t="s">
        <v>4441</v>
      </c>
      <c r="W1494" s="126">
        <v>2</v>
      </c>
      <c r="X1494" s="126">
        <v>9</v>
      </c>
      <c r="Y1494" s="126">
        <v>59</v>
      </c>
      <c r="Z1494" s="126">
        <v>0</v>
      </c>
      <c r="AA1494" s="126">
        <v>0</v>
      </c>
      <c r="AB1494" s="126">
        <v>0</v>
      </c>
      <c r="AC1494" s="126">
        <v>0</v>
      </c>
      <c r="AD1494" s="126">
        <v>0</v>
      </c>
      <c r="AE1494" s="126">
        <v>0</v>
      </c>
      <c r="AF1494" s="126">
        <v>0.32</v>
      </c>
      <c r="AG1494" s="126">
        <v>1</v>
      </c>
      <c r="AH1494" s="126">
        <v>1</v>
      </c>
      <c r="AI1494" s="126">
        <v>1</v>
      </c>
      <c r="AJ1494" s="126"/>
      <c r="AK1494" s="126"/>
      <c r="AL1494" s="126"/>
      <c r="AM1494" s="126"/>
      <c r="AN1494" s="126"/>
      <c r="AO1494" s="126"/>
      <c r="AP1494" s="126"/>
      <c r="AQ1494" s="126"/>
      <c r="AR1494" s="126"/>
      <c r="AS1494" s="126"/>
      <c r="AT1494" s="126"/>
      <c r="AU1494" s="126"/>
      <c r="AV1494" s="126"/>
      <c r="AW1494" s="126"/>
      <c r="AX1494" s="126"/>
      <c r="AY1494" s="126"/>
      <c r="AZ1494" s="126"/>
      <c r="BA1494" s="126"/>
      <c r="BB1494" s="126"/>
      <c r="BC1494" s="126"/>
      <c r="BD1494" s="126"/>
      <c r="BE1494" s="126"/>
      <c r="BF1494" s="126"/>
      <c r="BG1494" s="126"/>
      <c r="BH1494" s="126"/>
      <c r="BI1494" s="126"/>
      <c r="BJ1494" s="126"/>
      <c r="BK1494" s="126"/>
      <c r="BL1494" s="126"/>
      <c r="BM1494" s="126"/>
      <c r="BN1494" s="126"/>
      <c r="BO1494" s="126"/>
      <c r="BP1494" s="126"/>
      <c r="BQ1494" s="126"/>
      <c r="BR1494" s="126">
        <v>3</v>
      </c>
      <c r="BS1494" s="126">
        <v>7</v>
      </c>
      <c r="BT1494" s="126">
        <v>7</v>
      </c>
      <c r="BU1494" s="126"/>
      <c r="BV1494" s="126">
        <v>30</v>
      </c>
      <c r="BW1494" s="126">
        <v>15</v>
      </c>
      <c r="BX1494" s="126">
        <v>1</v>
      </c>
      <c r="BY1494" s="126">
        <v>0</v>
      </c>
      <c r="BZ1494" s="126">
        <v>83</v>
      </c>
      <c r="CA1494" s="126">
        <v>31</v>
      </c>
      <c r="CB1494" s="126"/>
      <c r="CC1494" s="126"/>
      <c r="CD1494" s="126"/>
      <c r="CE1494" s="126"/>
    </row>
    <row r="1495" spans="1:83" ht="11.25" customHeight="1" x14ac:dyDescent="0.2">
      <c r="A1495" s="126" t="s">
        <v>6581</v>
      </c>
      <c r="B1495" s="20">
        <v>1379</v>
      </c>
      <c r="C1495" s="20" t="str">
        <f>VLOOKUP(File2Modul(A1495),ModulVerantwortung,2,FALSE)</f>
        <v>funke03</v>
      </c>
      <c r="D1495" s="20"/>
      <c r="E1495" s="109" t="s">
        <v>4609</v>
      </c>
      <c r="F1495" s="126">
        <v>3</v>
      </c>
      <c r="G1495" s="126">
        <v>2</v>
      </c>
      <c r="H1495" s="126">
        <v>0</v>
      </c>
      <c r="I1495" s="126">
        <v>3</v>
      </c>
      <c r="J1495" s="126">
        <v>0</v>
      </c>
      <c r="K1495" s="126">
        <v>0</v>
      </c>
      <c r="L1495" s="126">
        <v>2</v>
      </c>
      <c r="M1495" s="143" t="s">
        <v>6591</v>
      </c>
      <c r="N1495" s="126">
        <v>8</v>
      </c>
      <c r="O1495" s="126"/>
      <c r="Q1495" s="126">
        <v>1</v>
      </c>
      <c r="R1495" s="126"/>
      <c r="S1495" s="126"/>
      <c r="T1495" s="126"/>
      <c r="U1495" s="126">
        <v>9</v>
      </c>
      <c r="V1495" s="126" t="s">
        <v>3516</v>
      </c>
      <c r="W1495" s="126">
        <v>2</v>
      </c>
      <c r="X1495" s="126">
        <v>5</v>
      </c>
      <c r="Y1495" s="126">
        <v>23</v>
      </c>
      <c r="Z1495" s="126">
        <v>0</v>
      </c>
      <c r="AA1495" s="126">
        <v>0</v>
      </c>
      <c r="AB1495" s="126">
        <v>0</v>
      </c>
      <c r="AC1495" s="126">
        <v>0</v>
      </c>
      <c r="AD1495" s="126">
        <v>0</v>
      </c>
      <c r="AE1495" s="126">
        <v>1</v>
      </c>
      <c r="AF1495" s="126">
        <v>0.33</v>
      </c>
      <c r="AG1495" s="126">
        <v>0</v>
      </c>
      <c r="AH1495" s="126">
        <v>0</v>
      </c>
      <c r="AI1495" s="126">
        <v>1</v>
      </c>
      <c r="AJ1495" s="126"/>
      <c r="AK1495" s="126"/>
      <c r="AL1495" s="126"/>
      <c r="AM1495" s="126"/>
      <c r="AN1495" s="126"/>
      <c r="AO1495" s="126"/>
      <c r="AP1495" s="126"/>
      <c r="AQ1495" s="126"/>
      <c r="AR1495" s="126"/>
      <c r="AS1495" s="126"/>
      <c r="AT1495" s="126"/>
      <c r="AU1495" s="126"/>
      <c r="AV1495" s="126"/>
      <c r="AW1495" s="126"/>
      <c r="AX1495" s="126"/>
      <c r="AY1495" s="126"/>
      <c r="AZ1495" s="126"/>
      <c r="BA1495" s="126"/>
      <c r="BB1495" s="126"/>
      <c r="BC1495" s="126"/>
      <c r="BD1495" s="126"/>
      <c r="BE1495" s="126"/>
      <c r="BF1495" s="126"/>
      <c r="BG1495" s="126"/>
      <c r="BH1495" s="126"/>
      <c r="BI1495" s="126"/>
      <c r="BJ1495" s="126"/>
      <c r="BK1495" s="126"/>
      <c r="BL1495" s="126"/>
      <c r="BM1495" s="126"/>
      <c r="BN1495" s="126"/>
      <c r="BO1495" s="126"/>
      <c r="BP1495" s="126"/>
      <c r="BQ1495" s="126"/>
      <c r="BR1495" s="126">
        <v>7</v>
      </c>
      <c r="BS1495" s="126">
        <v>10</v>
      </c>
      <c r="BT1495" s="126">
        <v>11</v>
      </c>
      <c r="BU1495" s="126"/>
      <c r="BV1495" s="126">
        <v>12</v>
      </c>
      <c r="BW1495" s="126">
        <v>9</v>
      </c>
      <c r="BX1495" s="126">
        <v>1</v>
      </c>
      <c r="BY1495" s="126">
        <v>0</v>
      </c>
      <c r="BZ1495" s="126">
        <v>55</v>
      </c>
      <c r="CA1495" s="126">
        <v>37</v>
      </c>
      <c r="CB1495" s="126"/>
      <c r="CC1495" s="126"/>
      <c r="CD1495" s="126"/>
      <c r="CE1495" s="126"/>
    </row>
    <row r="1496" spans="1:83" ht="11.25" customHeight="1" x14ac:dyDescent="0.2">
      <c r="A1496" s="126" t="s">
        <v>6581</v>
      </c>
      <c r="B1496" s="20">
        <v>1426</v>
      </c>
      <c r="C1496" s="20" t="str">
        <f>VLOOKUP(File2Modul(A1496),ModulVerantwortung,2,FALSE)</f>
        <v>funke03</v>
      </c>
      <c r="D1496" s="20"/>
      <c r="E1496" s="109" t="s">
        <v>4610</v>
      </c>
      <c r="F1496" s="126">
        <v>9</v>
      </c>
      <c r="G1496" s="126">
        <v>4</v>
      </c>
      <c r="H1496" s="126">
        <v>0</v>
      </c>
      <c r="I1496" s="126">
        <v>12</v>
      </c>
      <c r="J1496" s="126">
        <v>0</v>
      </c>
      <c r="K1496" s="126">
        <v>0</v>
      </c>
      <c r="L1496" s="126">
        <v>2</v>
      </c>
      <c r="M1496" s="143" t="s">
        <v>6592</v>
      </c>
      <c r="N1496" s="126">
        <v>30</v>
      </c>
      <c r="O1496" s="126"/>
      <c r="Q1496" s="126">
        <v>1</v>
      </c>
      <c r="R1496" s="126"/>
      <c r="S1496" s="126"/>
      <c r="T1496" s="126"/>
      <c r="U1496" s="126">
        <v>30</v>
      </c>
      <c r="V1496" s="126" t="s">
        <v>3915</v>
      </c>
      <c r="W1496" s="126">
        <v>2</v>
      </c>
      <c r="X1496" s="126">
        <v>11</v>
      </c>
      <c r="Y1496" s="126">
        <v>83</v>
      </c>
      <c r="Z1496" s="126">
        <v>0</v>
      </c>
      <c r="AA1496" s="126">
        <v>0</v>
      </c>
      <c r="AB1496" s="126">
        <v>0</v>
      </c>
      <c r="AC1496" s="126">
        <v>0</v>
      </c>
      <c r="AD1496" s="126">
        <v>0</v>
      </c>
      <c r="AE1496" s="126">
        <v>0</v>
      </c>
      <c r="AF1496" s="126">
        <v>0.4</v>
      </c>
      <c r="AG1496" s="126">
        <v>1</v>
      </c>
      <c r="AH1496" s="126">
        <v>0</v>
      </c>
      <c r="AI1496" s="126">
        <v>1</v>
      </c>
      <c r="AJ1496" s="126"/>
      <c r="AK1496" s="126"/>
      <c r="AL1496" s="126"/>
      <c r="AM1496" s="126"/>
      <c r="AN1496" s="126"/>
      <c r="AO1496" s="126"/>
      <c r="AP1496" s="126"/>
      <c r="AQ1496" s="126"/>
      <c r="AR1496" s="126"/>
      <c r="AS1496" s="126"/>
      <c r="AT1496" s="126"/>
      <c r="AU1496" s="126"/>
      <c r="AV1496" s="126"/>
      <c r="AW1496" s="126"/>
      <c r="AX1496" s="126"/>
      <c r="AY1496" s="126"/>
      <c r="AZ1496" s="126"/>
      <c r="BA1496" s="126"/>
      <c r="BB1496" s="126"/>
      <c r="BC1496" s="126"/>
      <c r="BD1496" s="126"/>
      <c r="BE1496" s="126"/>
      <c r="BF1496" s="126"/>
      <c r="BG1496" s="126"/>
      <c r="BH1496" s="126"/>
      <c r="BI1496" s="126"/>
      <c r="BJ1496" s="126"/>
      <c r="BK1496" s="126"/>
      <c r="BL1496" s="126"/>
      <c r="BM1496" s="126"/>
      <c r="BN1496" s="126"/>
      <c r="BO1496" s="126"/>
      <c r="BP1496" s="126"/>
      <c r="BQ1496" s="126"/>
      <c r="BR1496" s="126">
        <v>4</v>
      </c>
      <c r="BS1496" s="126">
        <v>7</v>
      </c>
      <c r="BT1496" s="126">
        <v>7</v>
      </c>
      <c r="BU1496" s="126"/>
      <c r="BV1496" s="126">
        <v>54</v>
      </c>
      <c r="BW1496" s="126">
        <v>30</v>
      </c>
      <c r="BX1496" s="126">
        <v>1</v>
      </c>
      <c r="BY1496" s="126">
        <v>0</v>
      </c>
      <c r="BZ1496" s="126">
        <v>149</v>
      </c>
      <c r="CA1496" s="126">
        <v>76</v>
      </c>
      <c r="CB1496" s="126"/>
      <c r="CC1496" s="126"/>
      <c r="CD1496" s="126"/>
      <c r="CE1496" s="126"/>
    </row>
    <row r="1497" spans="1:83" ht="11.25" customHeight="1" x14ac:dyDescent="0.2">
      <c r="A1497" s="126" t="s">
        <v>6581</v>
      </c>
      <c r="B1497" s="20">
        <v>1526</v>
      </c>
      <c r="C1497" s="20" t="str">
        <f>VLOOKUP(File2Modul(A1497),ModulVerantwortung,2,FALSE)</f>
        <v>funke03</v>
      </c>
      <c r="D1497" s="20"/>
      <c r="E1497" s="109" t="s">
        <v>4611</v>
      </c>
      <c r="F1497" s="126">
        <v>10</v>
      </c>
      <c r="G1497" s="126">
        <v>1</v>
      </c>
      <c r="H1497" s="126">
        <v>0</v>
      </c>
      <c r="I1497" s="126">
        <v>512</v>
      </c>
      <c r="J1497" s="126">
        <v>0</v>
      </c>
      <c r="K1497" s="126">
        <v>0</v>
      </c>
      <c r="L1497" s="126">
        <v>3</v>
      </c>
      <c r="M1497" s="143" t="s">
        <v>6593</v>
      </c>
      <c r="N1497" s="126">
        <v>39</v>
      </c>
      <c r="O1497" s="126"/>
      <c r="Q1497" s="126">
        <v>1</v>
      </c>
      <c r="R1497" s="126"/>
      <c r="S1497" s="126"/>
      <c r="T1497" s="126"/>
      <c r="U1497" s="126">
        <v>49</v>
      </c>
      <c r="V1497" s="126" t="s">
        <v>3657</v>
      </c>
      <c r="W1497" s="126">
        <v>21</v>
      </c>
      <c r="X1497" s="126">
        <v>31</v>
      </c>
      <c r="Y1497" s="126">
        <v>148</v>
      </c>
      <c r="Z1497" s="126">
        <v>0</v>
      </c>
      <c r="AA1497" s="126">
        <v>0</v>
      </c>
      <c r="AB1497" s="126">
        <v>0</v>
      </c>
      <c r="AC1497" s="126">
        <v>0</v>
      </c>
      <c r="AD1497" s="126">
        <v>0</v>
      </c>
      <c r="AE1497" s="126">
        <v>2</v>
      </c>
      <c r="AF1497" s="126">
        <v>10.45</v>
      </c>
      <c r="AG1497" s="126">
        <v>3</v>
      </c>
      <c r="AH1497" s="126">
        <v>0</v>
      </c>
      <c r="AI1497" s="126">
        <v>1</v>
      </c>
      <c r="AJ1497" s="126"/>
      <c r="AK1497" s="126"/>
      <c r="AL1497" s="126"/>
      <c r="AM1497" s="126"/>
      <c r="AN1497" s="126"/>
      <c r="AO1497" s="126"/>
      <c r="AP1497" s="126"/>
      <c r="AQ1497" s="126"/>
      <c r="AR1497" s="126"/>
      <c r="AS1497" s="126"/>
      <c r="AT1497" s="126"/>
      <c r="AU1497" s="126"/>
      <c r="AV1497" s="126"/>
      <c r="AW1497" s="126"/>
      <c r="AX1497" s="126"/>
      <c r="AY1497" s="126"/>
      <c r="AZ1497" s="126"/>
      <c r="BA1497" s="126"/>
      <c r="BB1497" s="126"/>
      <c r="BC1497" s="126"/>
      <c r="BD1497" s="126"/>
      <c r="BE1497" s="126"/>
      <c r="BF1497" s="126"/>
      <c r="BG1497" s="126"/>
      <c r="BH1497" s="126"/>
      <c r="BI1497" s="126"/>
      <c r="BJ1497" s="126"/>
      <c r="BK1497" s="126"/>
      <c r="BL1497" s="126"/>
      <c r="BM1497" s="126"/>
      <c r="BN1497" s="126"/>
      <c r="BO1497" s="126"/>
      <c r="BP1497" s="126"/>
      <c r="BQ1497" s="126"/>
      <c r="BR1497" s="126">
        <v>6</v>
      </c>
      <c r="BS1497" s="126">
        <v>9</v>
      </c>
      <c r="BT1497" s="126">
        <v>10</v>
      </c>
      <c r="BU1497" s="126"/>
      <c r="BV1497" s="126">
        <v>59</v>
      </c>
      <c r="BW1497" s="126">
        <v>41</v>
      </c>
      <c r="BX1497" s="126">
        <v>1</v>
      </c>
      <c r="BY1497" s="126">
        <v>0</v>
      </c>
      <c r="BZ1497" s="126">
        <v>259</v>
      </c>
      <c r="CA1497" s="126">
        <v>133</v>
      </c>
      <c r="CB1497" s="126"/>
      <c r="CC1497" s="126"/>
      <c r="CD1497" s="126"/>
      <c r="CE1497" s="126"/>
    </row>
    <row r="1498" spans="1:83" ht="11.25" customHeight="1" x14ac:dyDescent="0.2">
      <c r="A1498" s="126" t="s">
        <v>6581</v>
      </c>
      <c r="B1498" s="20">
        <v>1686</v>
      </c>
      <c r="C1498" s="20" t="str">
        <f>VLOOKUP(File2Modul(A1498),ModulVerantwortung,2,FALSE)</f>
        <v>funke03</v>
      </c>
      <c r="D1498" s="20"/>
      <c r="E1498" s="109" t="s">
        <v>4612</v>
      </c>
      <c r="F1498" s="126">
        <v>1</v>
      </c>
      <c r="G1498" s="126">
        <v>0</v>
      </c>
      <c r="H1498" s="126">
        <v>0</v>
      </c>
      <c r="I1498" s="126">
        <v>1</v>
      </c>
      <c r="J1498" s="126">
        <v>1</v>
      </c>
      <c r="K1498" s="126">
        <v>0</v>
      </c>
      <c r="L1498" s="126">
        <v>0</v>
      </c>
      <c r="M1498" s="143"/>
      <c r="N1498" s="126">
        <v>1</v>
      </c>
      <c r="O1498" s="126"/>
      <c r="Q1498" s="126">
        <v>0</v>
      </c>
      <c r="R1498" s="126"/>
      <c r="S1498" s="126"/>
      <c r="T1498" s="126"/>
      <c r="U1498" s="126">
        <v>1</v>
      </c>
      <c r="V1498" s="126" t="s">
        <v>3507</v>
      </c>
      <c r="W1498" s="126">
        <v>0</v>
      </c>
      <c r="X1498" s="126">
        <v>1</v>
      </c>
      <c r="Y1498" s="126">
        <v>1</v>
      </c>
      <c r="Z1498" s="126">
        <v>0</v>
      </c>
      <c r="AA1498" s="126">
        <v>0</v>
      </c>
      <c r="AB1498" s="126">
        <v>0</v>
      </c>
      <c r="AC1498" s="126">
        <v>0</v>
      </c>
      <c r="AD1498" s="126">
        <v>0</v>
      </c>
      <c r="AE1498" s="126">
        <v>0</v>
      </c>
      <c r="AF1498" s="126">
        <v>1</v>
      </c>
      <c r="AG1498" s="126">
        <v>0</v>
      </c>
      <c r="AH1498" s="126">
        <v>0</v>
      </c>
      <c r="AI1498" s="126">
        <v>1</v>
      </c>
      <c r="AJ1498" s="126"/>
      <c r="AK1498" s="126"/>
      <c r="AL1498" s="126"/>
      <c r="AM1498" s="126"/>
      <c r="AN1498" s="126"/>
      <c r="AO1498" s="126"/>
      <c r="AP1498" s="126"/>
      <c r="AQ1498" s="126"/>
      <c r="AR1498" s="126"/>
      <c r="AS1498" s="126"/>
      <c r="AT1498" s="126"/>
      <c r="AU1498" s="126"/>
      <c r="AV1498" s="126"/>
      <c r="AW1498" s="126"/>
      <c r="AX1498" s="126"/>
      <c r="AY1498" s="126"/>
      <c r="AZ1498" s="126"/>
      <c r="BA1498" s="126"/>
      <c r="BB1498" s="126"/>
      <c r="BC1498" s="126"/>
      <c r="BD1498" s="126"/>
      <c r="BE1498" s="126"/>
      <c r="BF1498" s="126"/>
      <c r="BG1498" s="126"/>
      <c r="BH1498" s="126"/>
      <c r="BI1498" s="126"/>
      <c r="BJ1498" s="126"/>
      <c r="BK1498" s="126"/>
      <c r="BL1498" s="126"/>
      <c r="BM1498" s="126"/>
      <c r="BN1498" s="126"/>
      <c r="BO1498" s="126"/>
      <c r="BP1498" s="126"/>
      <c r="BQ1498" s="126"/>
      <c r="BR1498" s="126">
        <v>5</v>
      </c>
      <c r="BS1498" s="126">
        <v>5</v>
      </c>
      <c r="BT1498" s="126">
        <v>5</v>
      </c>
      <c r="BU1498" s="126"/>
      <c r="BV1498" s="126">
        <v>1</v>
      </c>
      <c r="BW1498" s="126">
        <v>1</v>
      </c>
      <c r="BX1498" s="126">
        <v>1</v>
      </c>
      <c r="BY1498" s="126">
        <v>0</v>
      </c>
      <c r="BZ1498" s="126">
        <v>4</v>
      </c>
      <c r="CA1498" s="126">
        <v>1</v>
      </c>
      <c r="CB1498" s="126"/>
      <c r="CC1498" s="126"/>
      <c r="CD1498" s="126"/>
      <c r="CE1498" s="126"/>
    </row>
    <row r="1499" spans="1:83" ht="11.25" customHeight="1" x14ac:dyDescent="0.2">
      <c r="A1499" s="126" t="s">
        <v>6581</v>
      </c>
      <c r="B1499" s="20">
        <v>1699</v>
      </c>
      <c r="C1499" s="20" t="str">
        <f>VLOOKUP(File2Modul(A1499),ModulVerantwortung,2,FALSE)</f>
        <v>funke03</v>
      </c>
      <c r="D1499" s="20"/>
      <c r="E1499" s="109" t="s">
        <v>4613</v>
      </c>
      <c r="F1499" s="126">
        <v>18</v>
      </c>
      <c r="G1499" s="126">
        <v>4</v>
      </c>
      <c r="H1499" s="126">
        <v>0</v>
      </c>
      <c r="I1499" s="126">
        <v>99</v>
      </c>
      <c r="J1499" s="126">
        <v>0</v>
      </c>
      <c r="K1499" s="126">
        <v>1</v>
      </c>
      <c r="L1499" s="126">
        <v>2</v>
      </c>
      <c r="M1499" s="143" t="s">
        <v>6594</v>
      </c>
      <c r="N1499" s="126">
        <v>57</v>
      </c>
      <c r="O1499" s="126"/>
      <c r="Q1499" s="126">
        <v>1</v>
      </c>
      <c r="R1499" s="126"/>
      <c r="S1499" s="126"/>
      <c r="T1499" s="126"/>
      <c r="U1499" s="126">
        <v>47</v>
      </c>
      <c r="V1499" s="126" t="s">
        <v>4614</v>
      </c>
      <c r="W1499" s="126">
        <v>3</v>
      </c>
      <c r="X1499" s="126">
        <v>21</v>
      </c>
      <c r="Y1499" s="126">
        <v>153</v>
      </c>
      <c r="Z1499" s="126">
        <v>0</v>
      </c>
      <c r="AA1499" s="126">
        <v>0</v>
      </c>
      <c r="AB1499" s="126">
        <v>0</v>
      </c>
      <c r="AC1499" s="126">
        <v>0</v>
      </c>
      <c r="AD1499" s="126">
        <v>0</v>
      </c>
      <c r="AE1499" s="126">
        <v>5</v>
      </c>
      <c r="AF1499" s="126">
        <v>2.11</v>
      </c>
      <c r="AG1499" s="126">
        <v>2</v>
      </c>
      <c r="AH1499" s="126">
        <v>1</v>
      </c>
      <c r="AI1499" s="126">
        <v>1</v>
      </c>
      <c r="AJ1499" s="126"/>
      <c r="AK1499" s="126"/>
      <c r="AL1499" s="126"/>
      <c r="AM1499" s="126"/>
      <c r="AN1499" s="126"/>
      <c r="AO1499" s="126"/>
      <c r="AP1499" s="126"/>
      <c r="AQ1499" s="126"/>
      <c r="AR1499" s="126"/>
      <c r="AS1499" s="126"/>
      <c r="AT1499" s="126"/>
      <c r="AU1499" s="126"/>
      <c r="AV1499" s="126"/>
      <c r="AW1499" s="126"/>
      <c r="AX1499" s="126"/>
      <c r="AY1499" s="126"/>
      <c r="AZ1499" s="126"/>
      <c r="BA1499" s="126"/>
      <c r="BB1499" s="126"/>
      <c r="BC1499" s="126"/>
      <c r="BD1499" s="126"/>
      <c r="BE1499" s="126"/>
      <c r="BF1499" s="126"/>
      <c r="BG1499" s="126"/>
      <c r="BH1499" s="126"/>
      <c r="BI1499" s="126"/>
      <c r="BJ1499" s="126"/>
      <c r="BK1499" s="126"/>
      <c r="BL1499" s="126"/>
      <c r="BM1499" s="126"/>
      <c r="BN1499" s="126"/>
      <c r="BO1499" s="126"/>
      <c r="BP1499" s="126"/>
      <c r="BQ1499" s="126"/>
      <c r="BR1499" s="126">
        <v>3</v>
      </c>
      <c r="BS1499" s="126">
        <v>6</v>
      </c>
      <c r="BT1499" s="126">
        <v>6</v>
      </c>
      <c r="BU1499" s="126"/>
      <c r="BV1499" s="126">
        <v>91</v>
      </c>
      <c r="BW1499" s="126">
        <v>59</v>
      </c>
      <c r="BX1499" s="126">
        <v>1</v>
      </c>
      <c r="BY1499" s="126">
        <v>0</v>
      </c>
      <c r="BZ1499" s="126">
        <v>227</v>
      </c>
      <c r="CA1499" s="126">
        <v>135</v>
      </c>
      <c r="CB1499" s="126"/>
      <c r="CC1499" s="126"/>
      <c r="CD1499" s="126"/>
      <c r="CE1499" s="126"/>
    </row>
    <row r="1500" spans="1:83" ht="11.25" customHeight="1" x14ac:dyDescent="0.2">
      <c r="A1500" s="126" t="s">
        <v>6581</v>
      </c>
      <c r="B1500" s="20">
        <v>1868</v>
      </c>
      <c r="C1500" s="20" t="str">
        <f>VLOOKUP(File2Modul(A1500),ModulVerantwortung,2,FALSE)</f>
        <v>funke03</v>
      </c>
      <c r="D1500" s="20"/>
      <c r="E1500" s="109" t="s">
        <v>4615</v>
      </c>
      <c r="F1500" s="126">
        <v>2</v>
      </c>
      <c r="G1500" s="126">
        <v>1</v>
      </c>
      <c r="H1500" s="126">
        <v>0</v>
      </c>
      <c r="I1500" s="126">
        <v>2</v>
      </c>
      <c r="J1500" s="126">
        <v>0</v>
      </c>
      <c r="K1500" s="126">
        <v>1</v>
      </c>
      <c r="L1500" s="126">
        <v>0</v>
      </c>
      <c r="M1500" s="143"/>
      <c r="N1500" s="126">
        <v>5</v>
      </c>
      <c r="O1500" s="126"/>
      <c r="Q1500" s="126">
        <v>0</v>
      </c>
      <c r="R1500" s="126"/>
      <c r="S1500" s="126"/>
      <c r="T1500" s="126"/>
      <c r="U1500" s="126">
        <v>6</v>
      </c>
      <c r="V1500" s="126" t="s">
        <v>3885</v>
      </c>
      <c r="W1500" s="126">
        <v>0</v>
      </c>
      <c r="X1500" s="126">
        <v>2</v>
      </c>
      <c r="Y1500" s="126">
        <v>18</v>
      </c>
      <c r="Z1500" s="126">
        <v>0</v>
      </c>
      <c r="AA1500" s="126">
        <v>0</v>
      </c>
      <c r="AB1500" s="126">
        <v>0</v>
      </c>
      <c r="AC1500" s="126">
        <v>0</v>
      </c>
      <c r="AD1500" s="126">
        <v>0</v>
      </c>
      <c r="AE1500" s="126">
        <v>0</v>
      </c>
      <c r="AF1500" s="126">
        <v>0.33</v>
      </c>
      <c r="AG1500" s="126">
        <v>0</v>
      </c>
      <c r="AH1500" s="126">
        <v>1</v>
      </c>
      <c r="AI1500" s="126">
        <v>1</v>
      </c>
      <c r="AJ1500" s="126"/>
      <c r="AK1500" s="126"/>
      <c r="AL1500" s="126"/>
      <c r="AM1500" s="126"/>
      <c r="AN1500" s="126"/>
      <c r="AO1500" s="126"/>
      <c r="AP1500" s="126"/>
      <c r="AQ1500" s="126"/>
      <c r="AR1500" s="126"/>
      <c r="AS1500" s="126"/>
      <c r="AT1500" s="126"/>
      <c r="AU1500" s="126"/>
      <c r="AV1500" s="126"/>
      <c r="AW1500" s="126"/>
      <c r="AX1500" s="126"/>
      <c r="AY1500" s="126"/>
      <c r="AZ1500" s="126"/>
      <c r="BA1500" s="126"/>
      <c r="BB1500" s="126"/>
      <c r="BC1500" s="126"/>
      <c r="BD1500" s="126"/>
      <c r="BE1500" s="126"/>
      <c r="BF1500" s="126"/>
      <c r="BG1500" s="126"/>
      <c r="BH1500" s="126"/>
      <c r="BI1500" s="126"/>
      <c r="BJ1500" s="126"/>
      <c r="BK1500" s="126"/>
      <c r="BL1500" s="126"/>
      <c r="BM1500" s="126"/>
      <c r="BN1500" s="126"/>
      <c r="BO1500" s="126"/>
      <c r="BP1500" s="126"/>
      <c r="BQ1500" s="126"/>
      <c r="BR1500" s="126">
        <v>9</v>
      </c>
      <c r="BS1500" s="126">
        <v>13</v>
      </c>
      <c r="BT1500" s="126">
        <v>13</v>
      </c>
      <c r="BU1500" s="126"/>
      <c r="BV1500" s="126">
        <v>7</v>
      </c>
      <c r="BW1500" s="126">
        <v>5</v>
      </c>
      <c r="BX1500" s="126">
        <v>1</v>
      </c>
      <c r="BY1500" s="126">
        <v>0</v>
      </c>
      <c r="BZ1500" s="126">
        <v>42</v>
      </c>
      <c r="CA1500" s="126">
        <v>25</v>
      </c>
      <c r="CB1500" s="126"/>
      <c r="CC1500" s="126"/>
      <c r="CD1500" s="126"/>
      <c r="CE1500" s="126"/>
    </row>
    <row r="1501" spans="1:83" ht="11.25" customHeight="1" x14ac:dyDescent="0.2">
      <c r="A1501" s="126" t="s">
        <v>6581</v>
      </c>
      <c r="B1501" s="20">
        <v>1897</v>
      </c>
      <c r="C1501" s="20" t="str">
        <f>VLOOKUP(File2Modul(A1501),ModulVerantwortung,2,FALSE)</f>
        <v>funke03</v>
      </c>
      <c r="D1501" s="20"/>
      <c r="E1501" s="109" t="s">
        <v>4616</v>
      </c>
      <c r="F1501" s="126">
        <v>1</v>
      </c>
      <c r="G1501" s="126">
        <v>0</v>
      </c>
      <c r="H1501" s="126">
        <v>0</v>
      </c>
      <c r="I1501" s="126">
        <v>1</v>
      </c>
      <c r="J1501" s="126">
        <v>0</v>
      </c>
      <c r="K1501" s="126">
        <v>1</v>
      </c>
      <c r="L1501" s="126">
        <v>0</v>
      </c>
      <c r="M1501" s="143"/>
      <c r="N1501" s="126">
        <v>2</v>
      </c>
      <c r="O1501" s="126"/>
      <c r="Q1501" s="126">
        <v>0</v>
      </c>
      <c r="R1501" s="126"/>
      <c r="S1501" s="126"/>
      <c r="T1501" s="126"/>
      <c r="U1501" s="126">
        <v>2</v>
      </c>
      <c r="V1501" s="126" t="s">
        <v>3507</v>
      </c>
      <c r="W1501" s="126">
        <v>0</v>
      </c>
      <c r="X1501" s="126">
        <v>1</v>
      </c>
      <c r="Y1501" s="126">
        <v>5</v>
      </c>
      <c r="Z1501" s="126">
        <v>0</v>
      </c>
      <c r="AA1501" s="126">
        <v>0</v>
      </c>
      <c r="AB1501" s="126">
        <v>0</v>
      </c>
      <c r="AC1501" s="126">
        <v>0</v>
      </c>
      <c r="AD1501" s="126">
        <v>0</v>
      </c>
      <c r="AE1501" s="126">
        <v>0</v>
      </c>
      <c r="AF1501" s="126">
        <v>0.5</v>
      </c>
      <c r="AG1501" s="126">
        <v>0</v>
      </c>
      <c r="AH1501" s="126">
        <v>0</v>
      </c>
      <c r="AI1501" s="126">
        <v>1</v>
      </c>
      <c r="AJ1501" s="126"/>
      <c r="AK1501" s="126"/>
      <c r="AL1501" s="126"/>
      <c r="AM1501" s="126"/>
      <c r="AN1501" s="126"/>
      <c r="AO1501" s="126"/>
      <c r="AP1501" s="126"/>
      <c r="AQ1501" s="126"/>
      <c r="AR1501" s="126"/>
      <c r="AS1501" s="126"/>
      <c r="AT1501" s="126"/>
      <c r="AU1501" s="126"/>
      <c r="AV1501" s="126"/>
      <c r="AW1501" s="126"/>
      <c r="AX1501" s="126"/>
      <c r="AY1501" s="126"/>
      <c r="AZ1501" s="126"/>
      <c r="BA1501" s="126"/>
      <c r="BB1501" s="126"/>
      <c r="BC1501" s="126"/>
      <c r="BD1501" s="126"/>
      <c r="BE1501" s="126"/>
      <c r="BF1501" s="126"/>
      <c r="BG1501" s="126"/>
      <c r="BH1501" s="126"/>
      <c r="BI1501" s="126"/>
      <c r="BJ1501" s="126"/>
      <c r="BK1501" s="126"/>
      <c r="BL1501" s="126"/>
      <c r="BM1501" s="126"/>
      <c r="BN1501" s="126"/>
      <c r="BO1501" s="126"/>
      <c r="BP1501" s="126"/>
      <c r="BQ1501" s="126"/>
      <c r="BR1501" s="126">
        <v>11</v>
      </c>
      <c r="BS1501" s="126">
        <v>11</v>
      </c>
      <c r="BT1501" s="126">
        <v>11</v>
      </c>
      <c r="BU1501" s="126"/>
      <c r="BV1501" s="126">
        <v>2</v>
      </c>
      <c r="BW1501" s="126">
        <v>2</v>
      </c>
      <c r="BX1501" s="126">
        <v>1</v>
      </c>
      <c r="BY1501" s="126">
        <v>0</v>
      </c>
      <c r="BZ1501" s="126">
        <v>13</v>
      </c>
      <c r="CA1501" s="126">
        <v>10</v>
      </c>
      <c r="CB1501" s="126"/>
      <c r="CC1501" s="126"/>
      <c r="CD1501" s="126"/>
      <c r="CE1501" s="126"/>
    </row>
    <row r="1502" spans="1:83" ht="11.25" customHeight="1" x14ac:dyDescent="0.2">
      <c r="A1502" s="126" t="s">
        <v>6581</v>
      </c>
      <c r="B1502" s="20">
        <v>1912</v>
      </c>
      <c r="C1502" s="20" t="str">
        <f>VLOOKUP(File2Modul(A1502),ModulVerantwortung,2,FALSE)</f>
        <v>funke03</v>
      </c>
      <c r="D1502" s="20"/>
      <c r="E1502" s="109" t="s">
        <v>4617</v>
      </c>
      <c r="F1502" s="126">
        <v>1</v>
      </c>
      <c r="G1502" s="126">
        <v>0</v>
      </c>
      <c r="H1502" s="126">
        <v>0</v>
      </c>
      <c r="I1502" s="126">
        <v>1</v>
      </c>
      <c r="J1502" s="126">
        <v>0</v>
      </c>
      <c r="K1502" s="126">
        <v>0</v>
      </c>
      <c r="L1502" s="126">
        <v>0</v>
      </c>
      <c r="M1502" s="143"/>
      <c r="N1502" s="126">
        <v>1</v>
      </c>
      <c r="O1502" s="126"/>
      <c r="Q1502" s="126">
        <v>0</v>
      </c>
      <c r="R1502" s="126"/>
      <c r="S1502" s="126"/>
      <c r="T1502" s="126"/>
      <c r="U1502" s="126">
        <v>1</v>
      </c>
      <c r="V1502" s="126" t="s">
        <v>3507</v>
      </c>
      <c r="W1502" s="126">
        <v>0</v>
      </c>
      <c r="X1502" s="126">
        <v>1</v>
      </c>
      <c r="Y1502" s="126">
        <v>2</v>
      </c>
      <c r="Z1502" s="126">
        <v>0</v>
      </c>
      <c r="AA1502" s="126">
        <v>0</v>
      </c>
      <c r="AB1502" s="126">
        <v>0</v>
      </c>
      <c r="AC1502" s="126">
        <v>0</v>
      </c>
      <c r="AD1502" s="126">
        <v>0</v>
      </c>
      <c r="AE1502" s="126">
        <v>0</v>
      </c>
      <c r="AF1502" s="126">
        <v>1</v>
      </c>
      <c r="AG1502" s="126">
        <v>0</v>
      </c>
      <c r="AH1502" s="126">
        <v>0</v>
      </c>
      <c r="AI1502" s="126">
        <v>1</v>
      </c>
      <c r="AJ1502" s="126"/>
      <c r="AK1502" s="126"/>
      <c r="AL1502" s="126"/>
      <c r="AM1502" s="126"/>
      <c r="AN1502" s="126"/>
      <c r="AO1502" s="126"/>
      <c r="AP1502" s="126"/>
      <c r="AQ1502" s="126"/>
      <c r="AR1502" s="126"/>
      <c r="AS1502" s="126"/>
      <c r="AT1502" s="126"/>
      <c r="AU1502" s="126"/>
      <c r="AV1502" s="126"/>
      <c r="AW1502" s="126"/>
      <c r="AX1502" s="126"/>
      <c r="AY1502" s="126"/>
      <c r="AZ1502" s="126"/>
      <c r="BA1502" s="126"/>
      <c r="BB1502" s="126"/>
      <c r="BC1502" s="126"/>
      <c r="BD1502" s="126"/>
      <c r="BE1502" s="126"/>
      <c r="BF1502" s="126"/>
      <c r="BG1502" s="126"/>
      <c r="BH1502" s="126"/>
      <c r="BI1502" s="126"/>
      <c r="BJ1502" s="126"/>
      <c r="BK1502" s="126"/>
      <c r="BL1502" s="126"/>
      <c r="BM1502" s="126"/>
      <c r="BN1502" s="126"/>
      <c r="BO1502" s="126"/>
      <c r="BP1502" s="126"/>
      <c r="BQ1502" s="126"/>
      <c r="BR1502" s="126">
        <v>9</v>
      </c>
      <c r="BS1502" s="126">
        <v>9</v>
      </c>
      <c r="BT1502" s="126">
        <v>9</v>
      </c>
      <c r="BU1502" s="126"/>
      <c r="BV1502" s="126">
        <v>1</v>
      </c>
      <c r="BW1502" s="126">
        <v>1</v>
      </c>
      <c r="BX1502" s="126">
        <v>1</v>
      </c>
      <c r="BY1502" s="126">
        <v>0</v>
      </c>
      <c r="BZ1502" s="126">
        <v>6</v>
      </c>
      <c r="CA1502" s="126">
        <v>3</v>
      </c>
      <c r="CB1502" s="126"/>
      <c r="CC1502" s="126"/>
      <c r="CD1502" s="126"/>
      <c r="CE1502" s="126"/>
    </row>
    <row r="1503" spans="1:83" ht="11.25" customHeight="1" x14ac:dyDescent="0.2">
      <c r="A1503" s="126" t="s">
        <v>6581</v>
      </c>
      <c r="B1503" s="20">
        <v>0</v>
      </c>
      <c r="C1503" s="20" t="str">
        <f>VLOOKUP(File2Modul(A1503),ModulVerantwortung,2,FALSE)</f>
        <v>funke03</v>
      </c>
      <c r="D1503" s="20"/>
      <c r="E1503" s="109" t="s">
        <v>6581</v>
      </c>
      <c r="F1503" s="126"/>
      <c r="G1503" s="126"/>
      <c r="H1503" s="126"/>
      <c r="I1503" s="126"/>
      <c r="J1503" s="126"/>
      <c r="K1503" s="126"/>
      <c r="L1503" s="126"/>
      <c r="M1503" s="143"/>
      <c r="N1503" s="126"/>
      <c r="O1503" s="126">
        <f>IF(ISNUMBER(T1503),IF(T1503&lt;&gt;0,S1503/T1503,O$23),"")</f>
        <v>1.8225108225108224</v>
      </c>
      <c r="P1503">
        <f>IF(AND(ISNUMBER(AQ1503),ISNUMBER(AR1503)),IF(OR(AQ1503&lt;&gt;0,AR1503&lt;&gt;0),(T1503+BG1503)/(AQ1503+AR1503),P$23),"")</f>
        <v>9.0592105263157894</v>
      </c>
      <c r="Q1503" s="126"/>
      <c r="R1503" s="126"/>
      <c r="S1503" s="126">
        <v>421</v>
      </c>
      <c r="T1503" s="126">
        <v>231</v>
      </c>
      <c r="U1503" s="126"/>
      <c r="V1503" s="126"/>
      <c r="W1503" s="126"/>
      <c r="X1503" s="126"/>
      <c r="Y1503" s="126"/>
      <c r="Z1503" s="126"/>
      <c r="AA1503" s="126"/>
      <c r="AB1503" s="126"/>
      <c r="AC1503" s="126"/>
      <c r="AD1503" s="126"/>
      <c r="AE1503" s="126"/>
      <c r="AF1503" s="126"/>
      <c r="AG1503" s="126"/>
      <c r="AH1503" s="126"/>
      <c r="AI1503" s="126"/>
      <c r="AJ1503" s="126" t="s">
        <v>3502</v>
      </c>
      <c r="AK1503" s="126">
        <v>16</v>
      </c>
      <c r="AL1503" s="126">
        <v>2</v>
      </c>
      <c r="AM1503" s="126">
        <v>16</v>
      </c>
      <c r="AN1503" s="126">
        <v>59</v>
      </c>
      <c r="AO1503" s="126" t="s">
        <v>3503</v>
      </c>
      <c r="AP1503" s="126">
        <v>232</v>
      </c>
      <c r="AQ1503" s="126">
        <v>36</v>
      </c>
      <c r="AR1503" s="126">
        <v>268</v>
      </c>
      <c r="AS1503" s="126">
        <v>3661</v>
      </c>
      <c r="AT1503" s="126">
        <v>1913</v>
      </c>
      <c r="AU1503" s="126">
        <v>2348</v>
      </c>
      <c r="AV1503" s="126">
        <v>8672</v>
      </c>
      <c r="AW1503" s="126">
        <v>16.399999999999999</v>
      </c>
      <c r="AX1503" s="126">
        <v>495083</v>
      </c>
      <c r="AY1503" s="126">
        <v>30196</v>
      </c>
      <c r="AZ1503" s="126">
        <v>82.51</v>
      </c>
      <c r="BA1503" s="126">
        <v>19.16</v>
      </c>
      <c r="BB1503" s="126">
        <v>76.78</v>
      </c>
      <c r="BC1503" s="126">
        <v>6</v>
      </c>
      <c r="BD1503" s="126">
        <v>1916</v>
      </c>
      <c r="BE1503" s="126">
        <v>653</v>
      </c>
      <c r="BF1503" s="126">
        <v>1133</v>
      </c>
      <c r="BG1503" s="126">
        <v>2523</v>
      </c>
      <c r="BH1503" s="126">
        <v>314</v>
      </c>
      <c r="BI1503" s="126" t="s">
        <v>3504</v>
      </c>
      <c r="BJ1503" s="126">
        <v>4.75</v>
      </c>
      <c r="BK1503" s="126">
        <v>6.2140000000000004</v>
      </c>
      <c r="BL1503" s="126">
        <v>7.8559999999999999</v>
      </c>
      <c r="BM1503" s="126">
        <v>4.5199999999999996</v>
      </c>
      <c r="BN1503" s="126">
        <v>4.7380000000000004</v>
      </c>
      <c r="BO1503" s="126">
        <v>4.835</v>
      </c>
      <c r="BP1503" s="126" t="s">
        <v>3505</v>
      </c>
      <c r="BQ1503" s="126">
        <v>1.627</v>
      </c>
      <c r="BR1503" s="126"/>
      <c r="BS1503" s="126"/>
      <c r="BT1503" s="126"/>
      <c r="BU1503" s="126"/>
      <c r="BV1503" s="126"/>
      <c r="BW1503" s="126"/>
      <c r="BX1503" s="126"/>
      <c r="BY1503" s="126"/>
      <c r="BZ1503" s="126"/>
      <c r="CA1503" s="126"/>
      <c r="CB1503" s="126"/>
      <c r="CC1503" s="126"/>
      <c r="CD1503" s="126"/>
      <c r="CE1503" s="126"/>
    </row>
    <row r="1504" spans="1:83" ht="11.25" customHeight="1" x14ac:dyDescent="0.2">
      <c r="A1504" s="126" t="s">
        <v>6595</v>
      </c>
      <c r="B1504" s="20">
        <v>0</v>
      </c>
      <c r="C1504" s="20" t="e">
        <f>VLOOKUP(File2Modul(A1504),ModulVerantwortung,2,FALSE)</f>
        <v>#N/A</v>
      </c>
      <c r="D1504" s="20"/>
      <c r="E1504" s="109" t="s">
        <v>6595</v>
      </c>
      <c r="F1504" s="126"/>
      <c r="G1504" s="126"/>
      <c r="H1504" s="126"/>
      <c r="I1504" s="126"/>
      <c r="J1504" s="126"/>
      <c r="K1504" s="126"/>
      <c r="L1504" s="126"/>
      <c r="M1504" s="143"/>
      <c r="N1504" s="126"/>
      <c r="O1504" s="126">
        <f>IF(ISNUMBER(T1504),IF(T1504&lt;&gt;0,S1504/T1504,O$23),"")</f>
        <v>21</v>
      </c>
      <c r="P1504">
        <f>IF(AND(ISNUMBER(AQ1504),ISNUMBER(AR1504)),IF(OR(AQ1504&lt;&gt;0,AR1504&lt;&gt;0),(T1504+BG1504)/(AQ1504+AR1504),P$23),"")</f>
        <v>1.6538461538461537</v>
      </c>
      <c r="Q1504" s="126"/>
      <c r="R1504" s="126"/>
      <c r="S1504" s="126">
        <v>21</v>
      </c>
      <c r="T1504" s="126">
        <v>1</v>
      </c>
      <c r="U1504" s="126"/>
      <c r="V1504" s="126"/>
      <c r="W1504" s="126"/>
      <c r="X1504" s="126"/>
      <c r="Y1504" s="126"/>
      <c r="Z1504" s="126"/>
      <c r="AA1504" s="126"/>
      <c r="AB1504" s="126"/>
      <c r="AC1504" s="126"/>
      <c r="AD1504" s="126"/>
      <c r="AE1504" s="126"/>
      <c r="AF1504" s="126"/>
      <c r="AG1504" s="126"/>
      <c r="AH1504" s="126"/>
      <c r="AI1504" s="126"/>
      <c r="AJ1504" s="126" t="s">
        <v>3502</v>
      </c>
      <c r="AK1504" s="126">
        <v>0</v>
      </c>
      <c r="AL1504" s="126">
        <v>1</v>
      </c>
      <c r="AM1504" s="126">
        <v>0</v>
      </c>
      <c r="AN1504" s="126">
        <v>0</v>
      </c>
      <c r="AO1504" s="126" t="s">
        <v>3503</v>
      </c>
      <c r="AP1504" s="126">
        <v>15</v>
      </c>
      <c r="AQ1504" s="126">
        <v>11</v>
      </c>
      <c r="AR1504" s="126">
        <v>15</v>
      </c>
      <c r="AS1504" s="126">
        <v>59</v>
      </c>
      <c r="AT1504" s="126">
        <v>100</v>
      </c>
      <c r="AU1504" s="126">
        <v>97</v>
      </c>
      <c r="AV1504" s="126">
        <v>306</v>
      </c>
      <c r="AW1504" s="126">
        <v>3.99</v>
      </c>
      <c r="AX1504" s="126">
        <v>1107</v>
      </c>
      <c r="AY1504" s="126">
        <v>277</v>
      </c>
      <c r="AZ1504" s="126">
        <v>0.18</v>
      </c>
      <c r="BA1504" s="126">
        <v>0</v>
      </c>
      <c r="BB1504" s="126">
        <v>97.41</v>
      </c>
      <c r="BC1504" s="126">
        <v>0</v>
      </c>
      <c r="BD1504" s="126">
        <v>74</v>
      </c>
      <c r="BE1504" s="126">
        <v>11</v>
      </c>
      <c r="BF1504" s="126">
        <v>16</v>
      </c>
      <c r="BG1504" s="126">
        <v>42</v>
      </c>
      <c r="BH1504" s="126">
        <v>9</v>
      </c>
      <c r="BI1504" s="126" t="s">
        <v>3504</v>
      </c>
      <c r="BJ1504" s="126">
        <v>0.156</v>
      </c>
      <c r="BK1504" s="126">
        <v>0.16200000000000001</v>
      </c>
      <c r="BL1504" s="126">
        <v>0.158</v>
      </c>
      <c r="BM1504" s="126">
        <v>1.234</v>
      </c>
      <c r="BN1504" s="126">
        <v>1.323</v>
      </c>
      <c r="BO1504" s="126">
        <v>1.3859999999999999</v>
      </c>
      <c r="BP1504" s="126" t="s">
        <v>3505</v>
      </c>
      <c r="BQ1504" s="126">
        <v>2.4380000000000002</v>
      </c>
      <c r="BR1504" s="126"/>
      <c r="BS1504" s="126"/>
      <c r="BT1504" s="126"/>
      <c r="BU1504" s="126"/>
      <c r="BV1504" s="126"/>
      <c r="BW1504" s="126"/>
      <c r="BX1504" s="126"/>
      <c r="BY1504" s="126"/>
      <c r="BZ1504" s="126"/>
      <c r="CA1504" s="126"/>
      <c r="CB1504" s="126"/>
      <c r="CC1504" s="126"/>
      <c r="CD1504" s="126"/>
      <c r="CE1504" s="126"/>
    </row>
    <row r="1505" spans="1:83" ht="11.25" customHeight="1" x14ac:dyDescent="0.2">
      <c r="A1505" s="126" t="s">
        <v>6596</v>
      </c>
      <c r="B1505" s="20">
        <v>549</v>
      </c>
      <c r="C1505" s="20" t="e">
        <f>VLOOKUP(File2Modul(A1505),ModulVerantwortung,2,FALSE)</f>
        <v>#N/A</v>
      </c>
      <c r="D1505" s="20"/>
      <c r="E1505" s="109" t="s">
        <v>6597</v>
      </c>
      <c r="F1505" s="126">
        <v>3</v>
      </c>
      <c r="G1505" s="126">
        <v>1</v>
      </c>
      <c r="H1505" s="126">
        <v>0</v>
      </c>
      <c r="I1505" s="126">
        <v>4</v>
      </c>
      <c r="J1505" s="126">
        <v>0</v>
      </c>
      <c r="K1505" s="126">
        <v>2</v>
      </c>
      <c r="L1505" s="126">
        <v>6</v>
      </c>
      <c r="M1505" s="143" t="s">
        <v>6598</v>
      </c>
      <c r="N1505" s="126">
        <v>20</v>
      </c>
      <c r="O1505" s="126"/>
      <c r="Q1505" s="126">
        <v>0</v>
      </c>
      <c r="R1505" s="126"/>
      <c r="S1505" s="126"/>
      <c r="T1505" s="126"/>
      <c r="U1505" s="126">
        <v>22</v>
      </c>
      <c r="V1505" s="126" t="s">
        <v>3988</v>
      </c>
      <c r="W1505" s="126">
        <v>6</v>
      </c>
      <c r="X1505" s="126">
        <v>9</v>
      </c>
      <c r="Y1505" s="126">
        <v>75</v>
      </c>
      <c r="Z1505" s="126">
        <v>0</v>
      </c>
      <c r="AA1505" s="126">
        <v>0</v>
      </c>
      <c r="AB1505" s="126">
        <v>0</v>
      </c>
      <c r="AC1505" s="126">
        <v>0</v>
      </c>
      <c r="AD1505" s="126">
        <v>0</v>
      </c>
      <c r="AE1505" s="126">
        <v>3</v>
      </c>
      <c r="AF1505" s="126">
        <v>0.18</v>
      </c>
      <c r="AG1505" s="126">
        <v>1</v>
      </c>
      <c r="AH1505" s="126">
        <v>2</v>
      </c>
      <c r="AI1505" s="126">
        <v>1</v>
      </c>
      <c r="AJ1505" s="126"/>
      <c r="AK1505" s="126"/>
      <c r="AL1505" s="126"/>
      <c r="AM1505" s="126"/>
      <c r="AN1505" s="126"/>
      <c r="AO1505" s="126"/>
      <c r="AP1505" s="126"/>
      <c r="AQ1505" s="126"/>
      <c r="AR1505" s="126"/>
      <c r="AS1505" s="126"/>
      <c r="AT1505" s="126"/>
      <c r="AU1505" s="126"/>
      <c r="AV1505" s="126"/>
      <c r="AW1505" s="126"/>
      <c r="AX1505" s="126"/>
      <c r="AY1505" s="126"/>
      <c r="AZ1505" s="126"/>
      <c r="BA1505" s="126"/>
      <c r="BB1505" s="126"/>
      <c r="BC1505" s="126"/>
      <c r="BD1505" s="126"/>
      <c r="BE1505" s="126"/>
      <c r="BF1505" s="126"/>
      <c r="BG1505" s="126"/>
      <c r="BH1505" s="126"/>
      <c r="BI1505" s="126"/>
      <c r="BJ1505" s="126"/>
      <c r="BK1505" s="126"/>
      <c r="BL1505" s="126"/>
      <c r="BM1505" s="126"/>
      <c r="BN1505" s="126"/>
      <c r="BO1505" s="126"/>
      <c r="BP1505" s="126"/>
      <c r="BQ1505" s="126"/>
      <c r="BR1505" s="126">
        <v>6</v>
      </c>
      <c r="BS1505" s="126">
        <v>7</v>
      </c>
      <c r="BT1505" s="126">
        <v>8</v>
      </c>
      <c r="BU1505" s="126"/>
      <c r="BV1505" s="126">
        <v>26</v>
      </c>
      <c r="BW1505" s="126">
        <v>22</v>
      </c>
      <c r="BX1505" s="126">
        <v>1</v>
      </c>
      <c r="BY1505" s="126">
        <v>0</v>
      </c>
      <c r="BZ1505" s="126">
        <v>105</v>
      </c>
      <c r="CA1505" s="126">
        <v>70</v>
      </c>
      <c r="CB1505" s="126"/>
      <c r="CC1505" s="126"/>
      <c r="CD1505" s="126"/>
      <c r="CE1505" s="126"/>
    </row>
    <row r="1506" spans="1:83" ht="11.25" customHeight="1" x14ac:dyDescent="0.2">
      <c r="A1506" s="126" t="s">
        <v>6596</v>
      </c>
      <c r="B1506" s="20">
        <v>648</v>
      </c>
      <c r="C1506" s="20" t="e">
        <f>VLOOKUP(File2Modul(A1506),ModulVerantwortung,2,FALSE)</f>
        <v>#N/A</v>
      </c>
      <c r="D1506" s="20"/>
      <c r="E1506" s="109" t="s">
        <v>6599</v>
      </c>
      <c r="F1506" s="126">
        <v>8</v>
      </c>
      <c r="G1506" s="126">
        <v>1</v>
      </c>
      <c r="H1506" s="126">
        <v>0</v>
      </c>
      <c r="I1506" s="126">
        <v>8</v>
      </c>
      <c r="J1506" s="126">
        <v>0</v>
      </c>
      <c r="K1506" s="126">
        <v>0</v>
      </c>
      <c r="L1506" s="126">
        <v>2</v>
      </c>
      <c r="M1506" s="143" t="s">
        <v>6600</v>
      </c>
      <c r="N1506" s="126">
        <v>29</v>
      </c>
      <c r="O1506" s="126"/>
      <c r="Q1506" s="126">
        <v>1</v>
      </c>
      <c r="R1506" s="126"/>
      <c r="S1506" s="126"/>
      <c r="T1506" s="126"/>
      <c r="U1506" s="126">
        <v>29</v>
      </c>
      <c r="V1506" s="126" t="s">
        <v>3810</v>
      </c>
      <c r="W1506" s="126">
        <v>2</v>
      </c>
      <c r="X1506" s="126">
        <v>10</v>
      </c>
      <c r="Y1506" s="126">
        <v>64</v>
      </c>
      <c r="Z1506" s="126">
        <v>0</v>
      </c>
      <c r="AA1506" s="126">
        <v>0</v>
      </c>
      <c r="AB1506" s="126">
        <v>0</v>
      </c>
      <c r="AC1506" s="126">
        <v>0</v>
      </c>
      <c r="AD1506" s="126">
        <v>0</v>
      </c>
      <c r="AE1506" s="126">
        <v>2</v>
      </c>
      <c r="AF1506" s="126">
        <v>0.28000000000000003</v>
      </c>
      <c r="AG1506" s="126">
        <v>1</v>
      </c>
      <c r="AH1506" s="126">
        <v>0</v>
      </c>
      <c r="AI1506" s="126">
        <v>1</v>
      </c>
      <c r="AJ1506" s="126"/>
      <c r="AK1506" s="126"/>
      <c r="AL1506" s="126"/>
      <c r="AM1506" s="126"/>
      <c r="AN1506" s="126"/>
      <c r="AO1506" s="126"/>
      <c r="AP1506" s="126"/>
      <c r="AQ1506" s="126"/>
      <c r="AR1506" s="126"/>
      <c r="AS1506" s="126"/>
      <c r="AT1506" s="126"/>
      <c r="AU1506" s="126"/>
      <c r="AV1506" s="126"/>
      <c r="AW1506" s="126"/>
      <c r="AX1506" s="126"/>
      <c r="AY1506" s="126"/>
      <c r="AZ1506" s="126"/>
      <c r="BA1506" s="126"/>
      <c r="BB1506" s="126"/>
      <c r="BC1506" s="126"/>
      <c r="BD1506" s="126"/>
      <c r="BE1506" s="126"/>
      <c r="BF1506" s="126"/>
      <c r="BG1506" s="126"/>
      <c r="BH1506" s="126"/>
      <c r="BI1506" s="126"/>
      <c r="BJ1506" s="126"/>
      <c r="BK1506" s="126"/>
      <c r="BL1506" s="126"/>
      <c r="BM1506" s="126"/>
      <c r="BN1506" s="126"/>
      <c r="BO1506" s="126"/>
      <c r="BP1506" s="126"/>
      <c r="BQ1506" s="126"/>
      <c r="BR1506" s="126">
        <v>3</v>
      </c>
      <c r="BS1506" s="126">
        <v>6</v>
      </c>
      <c r="BT1506" s="126">
        <v>7</v>
      </c>
      <c r="BU1506" s="126"/>
      <c r="BV1506" s="126">
        <v>57</v>
      </c>
      <c r="BW1506" s="126">
        <v>31</v>
      </c>
      <c r="BX1506" s="126">
        <v>1</v>
      </c>
      <c r="BY1506" s="126">
        <v>0</v>
      </c>
      <c r="BZ1506" s="126">
        <v>135</v>
      </c>
      <c r="CA1506" s="126">
        <v>76</v>
      </c>
      <c r="CB1506" s="126"/>
      <c r="CC1506" s="126"/>
      <c r="CD1506" s="126"/>
      <c r="CE1506" s="126"/>
    </row>
    <row r="1507" spans="1:83" ht="11.25" customHeight="1" x14ac:dyDescent="0.2">
      <c r="A1507" s="126" t="s">
        <v>6596</v>
      </c>
      <c r="B1507" s="20">
        <v>736</v>
      </c>
      <c r="C1507" s="20" t="e">
        <f>VLOOKUP(File2Modul(A1507),ModulVerantwortung,2,FALSE)</f>
        <v>#N/A</v>
      </c>
      <c r="D1507" s="20"/>
      <c r="E1507" s="109" t="s">
        <v>6601</v>
      </c>
      <c r="F1507" s="126">
        <v>2</v>
      </c>
      <c r="G1507" s="126">
        <v>1</v>
      </c>
      <c r="H1507" s="126">
        <v>0</v>
      </c>
      <c r="I1507" s="126">
        <v>2</v>
      </c>
      <c r="J1507" s="126">
        <v>0</v>
      </c>
      <c r="K1507" s="126">
        <v>0</v>
      </c>
      <c r="L1507" s="126">
        <v>1</v>
      </c>
      <c r="M1507" s="143" t="s">
        <v>6602</v>
      </c>
      <c r="N1507" s="126">
        <v>5</v>
      </c>
      <c r="O1507" s="126"/>
      <c r="Q1507" s="126">
        <v>1</v>
      </c>
      <c r="R1507" s="126"/>
      <c r="S1507" s="126"/>
      <c r="T1507" s="126"/>
      <c r="U1507" s="126">
        <v>6</v>
      </c>
      <c r="V1507" s="126" t="s">
        <v>3513</v>
      </c>
      <c r="W1507" s="126">
        <v>2</v>
      </c>
      <c r="X1507" s="126">
        <v>4</v>
      </c>
      <c r="Y1507" s="126">
        <v>20</v>
      </c>
      <c r="Z1507" s="126">
        <v>0</v>
      </c>
      <c r="AA1507" s="126">
        <v>0</v>
      </c>
      <c r="AB1507" s="126">
        <v>0</v>
      </c>
      <c r="AC1507" s="126">
        <v>0</v>
      </c>
      <c r="AD1507" s="126">
        <v>0</v>
      </c>
      <c r="AE1507" s="126">
        <v>1</v>
      </c>
      <c r="AF1507" s="126">
        <v>0.33</v>
      </c>
      <c r="AG1507" s="126">
        <v>0</v>
      </c>
      <c r="AH1507" s="126">
        <v>0</v>
      </c>
      <c r="AI1507" s="126">
        <v>1</v>
      </c>
      <c r="AJ1507" s="126"/>
      <c r="AK1507" s="126"/>
      <c r="AL1507" s="126"/>
      <c r="AM1507" s="126"/>
      <c r="AN1507" s="126"/>
      <c r="AO1507" s="126"/>
      <c r="AP1507" s="126"/>
      <c r="AQ1507" s="126"/>
      <c r="AR1507" s="126"/>
      <c r="AS1507" s="126"/>
      <c r="AT1507" s="126"/>
      <c r="AU1507" s="126"/>
      <c r="AV1507" s="126"/>
      <c r="AW1507" s="126"/>
      <c r="AX1507" s="126"/>
      <c r="AY1507" s="126"/>
      <c r="AZ1507" s="126"/>
      <c r="BA1507" s="126"/>
      <c r="BB1507" s="126"/>
      <c r="BC1507" s="126"/>
      <c r="BD1507" s="126"/>
      <c r="BE1507" s="126"/>
      <c r="BF1507" s="126"/>
      <c r="BG1507" s="126"/>
      <c r="BH1507" s="126"/>
      <c r="BI1507" s="126"/>
      <c r="BJ1507" s="126"/>
      <c r="BK1507" s="126"/>
      <c r="BL1507" s="126"/>
      <c r="BM1507" s="126"/>
      <c r="BN1507" s="126"/>
      <c r="BO1507" s="126"/>
      <c r="BP1507" s="126"/>
      <c r="BQ1507" s="126"/>
      <c r="BR1507" s="126">
        <v>9</v>
      </c>
      <c r="BS1507" s="126">
        <v>12</v>
      </c>
      <c r="BT1507" s="126">
        <v>14</v>
      </c>
      <c r="BU1507" s="126"/>
      <c r="BV1507" s="126">
        <v>8</v>
      </c>
      <c r="BW1507" s="126">
        <v>6</v>
      </c>
      <c r="BX1507" s="126">
        <v>1</v>
      </c>
      <c r="BY1507" s="126">
        <v>0</v>
      </c>
      <c r="BZ1507" s="126">
        <v>45</v>
      </c>
      <c r="CA1507" s="126">
        <v>29</v>
      </c>
      <c r="CB1507" s="126"/>
      <c r="CC1507" s="126"/>
      <c r="CD1507" s="126"/>
      <c r="CE1507" s="126"/>
    </row>
    <row r="1508" spans="1:83" ht="11.25" customHeight="1" x14ac:dyDescent="0.2">
      <c r="A1508" s="126" t="s">
        <v>6596</v>
      </c>
      <c r="B1508" s="20">
        <v>784</v>
      </c>
      <c r="C1508" s="20" t="e">
        <f>VLOOKUP(File2Modul(A1508),ModulVerantwortung,2,FALSE)</f>
        <v>#N/A</v>
      </c>
      <c r="D1508" s="20"/>
      <c r="E1508" s="109" t="s">
        <v>6603</v>
      </c>
      <c r="F1508" s="126">
        <v>16</v>
      </c>
      <c r="G1508" s="126">
        <v>4</v>
      </c>
      <c r="H1508" s="126">
        <v>0</v>
      </c>
      <c r="I1508" s="126">
        <v>44</v>
      </c>
      <c r="J1508" s="126">
        <v>0</v>
      </c>
      <c r="K1508" s="126">
        <v>1</v>
      </c>
      <c r="L1508" s="126">
        <v>2</v>
      </c>
      <c r="M1508" s="143" t="s">
        <v>6604</v>
      </c>
      <c r="N1508" s="126">
        <v>59</v>
      </c>
      <c r="O1508" s="126"/>
      <c r="Q1508" s="126">
        <v>1</v>
      </c>
      <c r="R1508" s="126"/>
      <c r="S1508" s="126"/>
      <c r="T1508" s="126"/>
      <c r="U1508" s="126">
        <v>59</v>
      </c>
      <c r="V1508" s="126" t="s">
        <v>6605</v>
      </c>
      <c r="W1508" s="126">
        <v>3</v>
      </c>
      <c r="X1508" s="126">
        <v>19</v>
      </c>
      <c r="Y1508" s="126">
        <v>165</v>
      </c>
      <c r="Z1508" s="126">
        <v>0</v>
      </c>
      <c r="AA1508" s="126">
        <v>0</v>
      </c>
      <c r="AB1508" s="126">
        <v>0</v>
      </c>
      <c r="AC1508" s="126">
        <v>0</v>
      </c>
      <c r="AD1508" s="126">
        <v>0</v>
      </c>
      <c r="AE1508" s="126">
        <v>2</v>
      </c>
      <c r="AF1508" s="126">
        <v>0.75</v>
      </c>
      <c r="AG1508" s="126">
        <v>2</v>
      </c>
      <c r="AH1508" s="126">
        <v>1</v>
      </c>
      <c r="AI1508" s="126">
        <v>1</v>
      </c>
      <c r="AJ1508" s="126"/>
      <c r="AK1508" s="126"/>
      <c r="AL1508" s="126"/>
      <c r="AM1508" s="126"/>
      <c r="AN1508" s="126"/>
      <c r="AO1508" s="126"/>
      <c r="AP1508" s="126"/>
      <c r="AQ1508" s="126"/>
      <c r="AR1508" s="126"/>
      <c r="AS1508" s="126"/>
      <c r="AT1508" s="126"/>
      <c r="AU1508" s="126"/>
      <c r="AV1508" s="126"/>
      <c r="AW1508" s="126"/>
      <c r="AX1508" s="126"/>
      <c r="AY1508" s="126"/>
      <c r="AZ1508" s="126"/>
      <c r="BA1508" s="126"/>
      <c r="BB1508" s="126"/>
      <c r="BC1508" s="126"/>
      <c r="BD1508" s="126"/>
      <c r="BE1508" s="126"/>
      <c r="BF1508" s="126"/>
      <c r="BG1508" s="126"/>
      <c r="BH1508" s="126"/>
      <c r="BI1508" s="126"/>
      <c r="BJ1508" s="126"/>
      <c r="BK1508" s="126"/>
      <c r="BL1508" s="126"/>
      <c r="BM1508" s="126"/>
      <c r="BN1508" s="126"/>
      <c r="BO1508" s="126"/>
      <c r="BP1508" s="126"/>
      <c r="BQ1508" s="126"/>
      <c r="BR1508" s="126">
        <v>4</v>
      </c>
      <c r="BS1508" s="126">
        <v>7</v>
      </c>
      <c r="BT1508" s="126">
        <v>7</v>
      </c>
      <c r="BU1508" s="126"/>
      <c r="BV1508" s="126">
        <v>106</v>
      </c>
      <c r="BW1508" s="126">
        <v>61</v>
      </c>
      <c r="BX1508" s="126">
        <v>1</v>
      </c>
      <c r="BY1508" s="126">
        <v>0</v>
      </c>
      <c r="BZ1508" s="126">
        <v>283</v>
      </c>
      <c r="CA1508" s="126">
        <v>157</v>
      </c>
      <c r="CB1508" s="126"/>
      <c r="CC1508" s="126"/>
      <c r="CD1508" s="126"/>
      <c r="CE1508" s="126"/>
    </row>
    <row r="1509" spans="1:83" ht="11.25" customHeight="1" x14ac:dyDescent="0.2">
      <c r="A1509" s="126" t="s">
        <v>6596</v>
      </c>
      <c r="B1509" s="20">
        <v>966</v>
      </c>
      <c r="C1509" s="20" t="e">
        <f>VLOOKUP(File2Modul(A1509),ModulVerantwortung,2,FALSE)</f>
        <v>#N/A</v>
      </c>
      <c r="D1509" s="20"/>
      <c r="E1509" s="109" t="s">
        <v>6606</v>
      </c>
      <c r="F1509" s="126">
        <v>6</v>
      </c>
      <c r="G1509" s="126">
        <v>1</v>
      </c>
      <c r="H1509" s="126">
        <v>0</v>
      </c>
      <c r="I1509" s="126">
        <v>32</v>
      </c>
      <c r="J1509" s="126">
        <v>0</v>
      </c>
      <c r="K1509" s="126">
        <v>0</v>
      </c>
      <c r="L1509" s="126">
        <v>2</v>
      </c>
      <c r="M1509" s="143" t="s">
        <v>6607</v>
      </c>
      <c r="N1509" s="126">
        <v>20</v>
      </c>
      <c r="O1509" s="126"/>
      <c r="Q1509" s="126">
        <v>1</v>
      </c>
      <c r="R1509" s="126"/>
      <c r="S1509" s="126"/>
      <c r="T1509" s="126"/>
      <c r="U1509" s="126">
        <v>26</v>
      </c>
      <c r="V1509" s="126" t="s">
        <v>3790</v>
      </c>
      <c r="W1509" s="126">
        <v>10</v>
      </c>
      <c r="X1509" s="126">
        <v>16</v>
      </c>
      <c r="Y1509" s="126">
        <v>90</v>
      </c>
      <c r="Z1509" s="126">
        <v>0</v>
      </c>
      <c r="AA1509" s="126">
        <v>0</v>
      </c>
      <c r="AB1509" s="126">
        <v>0</v>
      </c>
      <c r="AC1509" s="126">
        <v>0</v>
      </c>
      <c r="AD1509" s="126">
        <v>0</v>
      </c>
      <c r="AE1509" s="126">
        <v>2</v>
      </c>
      <c r="AF1509" s="126">
        <v>1.23</v>
      </c>
      <c r="AG1509" s="126">
        <v>2</v>
      </c>
      <c r="AH1509" s="126">
        <v>0</v>
      </c>
      <c r="AI1509" s="126">
        <v>1</v>
      </c>
      <c r="AJ1509" s="126"/>
      <c r="AK1509" s="126"/>
      <c r="AL1509" s="126"/>
      <c r="AM1509" s="126"/>
      <c r="AN1509" s="126"/>
      <c r="AO1509" s="126"/>
      <c r="AP1509" s="126"/>
      <c r="AQ1509" s="126"/>
      <c r="AR1509" s="126"/>
      <c r="AS1509" s="126"/>
      <c r="AT1509" s="126"/>
      <c r="AU1509" s="126"/>
      <c r="AV1509" s="126"/>
      <c r="AW1509" s="126"/>
      <c r="AX1509" s="126"/>
      <c r="AY1509" s="126"/>
      <c r="AZ1509" s="126"/>
      <c r="BA1509" s="126"/>
      <c r="BB1509" s="126"/>
      <c r="BC1509" s="126"/>
      <c r="BD1509" s="126"/>
      <c r="BE1509" s="126"/>
      <c r="BF1509" s="126"/>
      <c r="BG1509" s="126"/>
      <c r="BH1509" s="126"/>
      <c r="BI1509" s="126"/>
      <c r="BJ1509" s="126"/>
      <c r="BK1509" s="126"/>
      <c r="BL1509" s="126"/>
      <c r="BM1509" s="126"/>
      <c r="BN1509" s="126"/>
      <c r="BO1509" s="126"/>
      <c r="BP1509" s="126"/>
      <c r="BQ1509" s="126"/>
      <c r="BR1509" s="126">
        <v>7</v>
      </c>
      <c r="BS1509" s="126">
        <v>10</v>
      </c>
      <c r="BT1509" s="126">
        <v>11</v>
      </c>
      <c r="BU1509" s="126"/>
      <c r="BV1509" s="126">
        <v>32</v>
      </c>
      <c r="BW1509" s="126">
        <v>22</v>
      </c>
      <c r="BX1509" s="126">
        <v>1</v>
      </c>
      <c r="BY1509" s="126">
        <v>0</v>
      </c>
      <c r="BZ1509" s="126">
        <v>149</v>
      </c>
      <c r="CA1509" s="126">
        <v>76</v>
      </c>
      <c r="CB1509" s="126"/>
      <c r="CC1509" s="126"/>
      <c r="CD1509" s="126"/>
      <c r="CE1509" s="126"/>
    </row>
    <row r="1510" spans="1:83" ht="11.25" customHeight="1" x14ac:dyDescent="0.2">
      <c r="A1510" s="126" t="s">
        <v>6596</v>
      </c>
      <c r="B1510" s="20">
        <v>1069</v>
      </c>
      <c r="C1510" s="20" t="e">
        <f>VLOOKUP(File2Modul(A1510),ModulVerantwortung,2,FALSE)</f>
        <v>#N/A</v>
      </c>
      <c r="D1510" s="20"/>
      <c r="E1510" s="109" t="s">
        <v>6608</v>
      </c>
      <c r="F1510" s="126">
        <v>10</v>
      </c>
      <c r="G1510" s="126">
        <v>1</v>
      </c>
      <c r="H1510" s="126">
        <v>0</v>
      </c>
      <c r="I1510" s="126">
        <v>18</v>
      </c>
      <c r="J1510" s="126">
        <v>0</v>
      </c>
      <c r="K1510" s="126">
        <v>0</v>
      </c>
      <c r="L1510" s="126">
        <v>2</v>
      </c>
      <c r="M1510" s="143" t="s">
        <v>6609</v>
      </c>
      <c r="N1510" s="126">
        <v>35</v>
      </c>
      <c r="O1510" s="126"/>
      <c r="Q1510" s="126">
        <v>1</v>
      </c>
      <c r="R1510" s="126"/>
      <c r="S1510" s="126"/>
      <c r="T1510" s="126"/>
      <c r="U1510" s="126">
        <v>45</v>
      </c>
      <c r="V1510" s="126" t="s">
        <v>3657</v>
      </c>
      <c r="W1510" s="126">
        <v>22</v>
      </c>
      <c r="X1510" s="126">
        <v>32</v>
      </c>
      <c r="Y1510" s="126">
        <v>97</v>
      </c>
      <c r="Z1510" s="126">
        <v>0</v>
      </c>
      <c r="AA1510" s="126">
        <v>0</v>
      </c>
      <c r="AB1510" s="126">
        <v>0</v>
      </c>
      <c r="AC1510" s="126">
        <v>0</v>
      </c>
      <c r="AD1510" s="126">
        <v>0</v>
      </c>
      <c r="AE1510" s="126">
        <v>1</v>
      </c>
      <c r="AF1510" s="126">
        <v>0.4</v>
      </c>
      <c r="AG1510" s="126">
        <v>1</v>
      </c>
      <c r="AH1510" s="126">
        <v>0</v>
      </c>
      <c r="AI1510" s="126">
        <v>1</v>
      </c>
      <c r="AJ1510" s="126"/>
      <c r="AK1510" s="126"/>
      <c r="AL1510" s="126"/>
      <c r="AM1510" s="126"/>
      <c r="AN1510" s="126"/>
      <c r="AO1510" s="126"/>
      <c r="AP1510" s="126"/>
      <c r="AQ1510" s="126"/>
      <c r="AR1510" s="126"/>
      <c r="AS1510" s="126"/>
      <c r="AT1510" s="126"/>
      <c r="AU1510" s="126"/>
      <c r="AV1510" s="126"/>
      <c r="AW1510" s="126"/>
      <c r="AX1510" s="126"/>
      <c r="AY1510" s="126"/>
      <c r="AZ1510" s="126"/>
      <c r="BA1510" s="126"/>
      <c r="BB1510" s="126"/>
      <c r="BC1510" s="126"/>
      <c r="BD1510" s="126"/>
      <c r="BE1510" s="126"/>
      <c r="BF1510" s="126"/>
      <c r="BG1510" s="126"/>
      <c r="BH1510" s="126"/>
      <c r="BI1510" s="126"/>
      <c r="BJ1510" s="126"/>
      <c r="BK1510" s="126"/>
      <c r="BL1510" s="126"/>
      <c r="BM1510" s="126"/>
      <c r="BN1510" s="126"/>
      <c r="BO1510" s="126"/>
      <c r="BP1510" s="126"/>
      <c r="BQ1510" s="126"/>
      <c r="BR1510" s="126">
        <v>5</v>
      </c>
      <c r="BS1510" s="126">
        <v>8</v>
      </c>
      <c r="BT1510" s="126">
        <v>8</v>
      </c>
      <c r="BU1510" s="126"/>
      <c r="BV1510" s="126">
        <v>57</v>
      </c>
      <c r="BW1510" s="126">
        <v>36</v>
      </c>
      <c r="BX1510" s="126">
        <v>1</v>
      </c>
      <c r="BY1510" s="126">
        <v>0</v>
      </c>
      <c r="BZ1510" s="126">
        <v>218</v>
      </c>
      <c r="CA1510" s="126">
        <v>96</v>
      </c>
      <c r="CB1510" s="126"/>
      <c r="CC1510" s="126"/>
      <c r="CD1510" s="126"/>
      <c r="CE1510" s="126"/>
    </row>
    <row r="1511" spans="1:83" ht="11.25" customHeight="1" x14ac:dyDescent="0.2">
      <c r="A1511" s="126" t="s">
        <v>6596</v>
      </c>
      <c r="B1511" s="20">
        <v>1189</v>
      </c>
      <c r="C1511" s="20" t="e">
        <f>VLOOKUP(File2Modul(A1511),ModulVerantwortung,2,FALSE)</f>
        <v>#N/A</v>
      </c>
      <c r="D1511" s="20"/>
      <c r="E1511" s="109" t="s">
        <v>6610</v>
      </c>
      <c r="F1511" s="126">
        <v>8</v>
      </c>
      <c r="G1511" s="126">
        <v>3</v>
      </c>
      <c r="H1511" s="126">
        <v>0</v>
      </c>
      <c r="I1511" s="126">
        <v>20</v>
      </c>
      <c r="J1511" s="126">
        <v>0</v>
      </c>
      <c r="K1511" s="126">
        <v>2</v>
      </c>
      <c r="L1511" s="126">
        <v>6</v>
      </c>
      <c r="M1511" s="143" t="s">
        <v>6611</v>
      </c>
      <c r="N1511" s="126">
        <v>37</v>
      </c>
      <c r="O1511" s="126"/>
      <c r="Q1511" s="126">
        <v>1</v>
      </c>
      <c r="R1511" s="126"/>
      <c r="S1511" s="126"/>
      <c r="T1511" s="126"/>
      <c r="U1511" s="126">
        <v>42</v>
      </c>
      <c r="V1511" s="126" t="s">
        <v>3810</v>
      </c>
      <c r="W1511" s="126">
        <v>6</v>
      </c>
      <c r="X1511" s="126">
        <v>14</v>
      </c>
      <c r="Y1511" s="126">
        <v>108</v>
      </c>
      <c r="Z1511" s="126">
        <v>0</v>
      </c>
      <c r="AA1511" s="126">
        <v>0</v>
      </c>
      <c r="AB1511" s="126">
        <v>0</v>
      </c>
      <c r="AC1511" s="126">
        <v>0</v>
      </c>
      <c r="AD1511" s="126">
        <v>0</v>
      </c>
      <c r="AE1511" s="126">
        <v>2</v>
      </c>
      <c r="AF1511" s="126">
        <v>0.48</v>
      </c>
      <c r="AG1511" s="126">
        <v>1</v>
      </c>
      <c r="AH1511" s="126">
        <v>0</v>
      </c>
      <c r="AI1511" s="126">
        <v>1</v>
      </c>
      <c r="AJ1511" s="126"/>
      <c r="AK1511" s="126"/>
      <c r="AL1511" s="126"/>
      <c r="AM1511" s="126"/>
      <c r="AN1511" s="126"/>
      <c r="AO1511" s="126"/>
      <c r="AP1511" s="126"/>
      <c r="AQ1511" s="126"/>
      <c r="AR1511" s="126"/>
      <c r="AS1511" s="126"/>
      <c r="AT1511" s="126"/>
      <c r="AU1511" s="126"/>
      <c r="AV1511" s="126"/>
      <c r="AW1511" s="126"/>
      <c r="AX1511" s="126"/>
      <c r="AY1511" s="126"/>
      <c r="AZ1511" s="126"/>
      <c r="BA1511" s="126"/>
      <c r="BB1511" s="126"/>
      <c r="BC1511" s="126"/>
      <c r="BD1511" s="126"/>
      <c r="BE1511" s="126"/>
      <c r="BF1511" s="126"/>
      <c r="BG1511" s="126"/>
      <c r="BH1511" s="126"/>
      <c r="BI1511" s="126"/>
      <c r="BJ1511" s="126"/>
      <c r="BK1511" s="126"/>
      <c r="BL1511" s="126"/>
      <c r="BM1511" s="126"/>
      <c r="BN1511" s="126"/>
      <c r="BO1511" s="126"/>
      <c r="BP1511" s="126"/>
      <c r="BQ1511" s="126"/>
      <c r="BR1511" s="126">
        <v>4</v>
      </c>
      <c r="BS1511" s="126">
        <v>6</v>
      </c>
      <c r="BT1511" s="126">
        <v>7</v>
      </c>
      <c r="BU1511" s="126"/>
      <c r="BV1511" s="126">
        <v>60</v>
      </c>
      <c r="BW1511" s="126">
        <v>39</v>
      </c>
      <c r="BX1511" s="126">
        <v>1</v>
      </c>
      <c r="BY1511" s="126">
        <v>9</v>
      </c>
      <c r="BZ1511" s="126">
        <v>175</v>
      </c>
      <c r="CA1511" s="126">
        <v>97</v>
      </c>
      <c r="CB1511" s="126"/>
      <c r="CC1511" s="126"/>
      <c r="CD1511" s="126"/>
      <c r="CE1511" s="126"/>
    </row>
    <row r="1512" spans="1:83" ht="11.25" customHeight="1" x14ac:dyDescent="0.2">
      <c r="A1512" s="126" t="s">
        <v>6596</v>
      </c>
      <c r="B1512" s="20">
        <v>1322</v>
      </c>
      <c r="C1512" s="20" t="e">
        <f>VLOOKUP(File2Modul(A1512),ModulVerantwortung,2,FALSE)</f>
        <v>#N/A</v>
      </c>
      <c r="D1512" s="20"/>
      <c r="E1512" s="109" t="s">
        <v>6612</v>
      </c>
      <c r="F1512" s="126">
        <v>9</v>
      </c>
      <c r="G1512" s="126">
        <v>2</v>
      </c>
      <c r="H1512" s="126">
        <v>0</v>
      </c>
      <c r="I1512" s="126">
        <v>81</v>
      </c>
      <c r="J1512" s="126">
        <v>0</v>
      </c>
      <c r="K1512" s="126">
        <v>0</v>
      </c>
      <c r="L1512" s="126">
        <v>2</v>
      </c>
      <c r="M1512" s="143" t="s">
        <v>6613</v>
      </c>
      <c r="N1512" s="126">
        <v>26</v>
      </c>
      <c r="O1512" s="126"/>
      <c r="Q1512" s="126">
        <v>1</v>
      </c>
      <c r="R1512" s="126"/>
      <c r="S1512" s="126"/>
      <c r="T1512" s="126"/>
      <c r="U1512" s="126">
        <v>30</v>
      </c>
      <c r="V1512" s="126" t="s">
        <v>3915</v>
      </c>
      <c r="W1512" s="126">
        <v>5</v>
      </c>
      <c r="X1512" s="126">
        <v>14</v>
      </c>
      <c r="Y1512" s="126">
        <v>78</v>
      </c>
      <c r="Z1512" s="126">
        <v>0</v>
      </c>
      <c r="AA1512" s="126">
        <v>0</v>
      </c>
      <c r="AB1512" s="126">
        <v>0</v>
      </c>
      <c r="AC1512" s="126">
        <v>0</v>
      </c>
      <c r="AD1512" s="126">
        <v>0</v>
      </c>
      <c r="AE1512" s="126">
        <v>1</v>
      </c>
      <c r="AF1512" s="126">
        <v>2.7</v>
      </c>
      <c r="AG1512" s="126">
        <v>2</v>
      </c>
      <c r="AH1512" s="126">
        <v>0</v>
      </c>
      <c r="AI1512" s="126">
        <v>1</v>
      </c>
      <c r="AJ1512" s="126"/>
      <c r="AK1512" s="126"/>
      <c r="AL1512" s="126"/>
      <c r="AM1512" s="126"/>
      <c r="AN1512" s="126"/>
      <c r="AO1512" s="126"/>
      <c r="AP1512" s="126"/>
      <c r="AQ1512" s="126"/>
      <c r="AR1512" s="126"/>
      <c r="AS1512" s="126"/>
      <c r="AT1512" s="126"/>
      <c r="AU1512" s="126"/>
      <c r="AV1512" s="126"/>
      <c r="AW1512" s="126"/>
      <c r="AX1512" s="126"/>
      <c r="AY1512" s="126"/>
      <c r="AZ1512" s="126"/>
      <c r="BA1512" s="126"/>
      <c r="BB1512" s="126"/>
      <c r="BC1512" s="126"/>
      <c r="BD1512" s="126"/>
      <c r="BE1512" s="126"/>
      <c r="BF1512" s="126"/>
      <c r="BG1512" s="126"/>
      <c r="BH1512" s="126"/>
      <c r="BI1512" s="126"/>
      <c r="BJ1512" s="126"/>
      <c r="BK1512" s="126"/>
      <c r="BL1512" s="126"/>
      <c r="BM1512" s="126"/>
      <c r="BN1512" s="126"/>
      <c r="BO1512" s="126"/>
      <c r="BP1512" s="126"/>
      <c r="BQ1512" s="126"/>
      <c r="BR1512" s="126">
        <v>8</v>
      </c>
      <c r="BS1512" s="126">
        <v>12</v>
      </c>
      <c r="BT1512" s="126">
        <v>12</v>
      </c>
      <c r="BU1512" s="126"/>
      <c r="BV1512" s="126">
        <v>39</v>
      </c>
      <c r="BW1512" s="126">
        <v>27</v>
      </c>
      <c r="BX1512" s="126">
        <v>1</v>
      </c>
      <c r="BY1512" s="126">
        <v>0</v>
      </c>
      <c r="BZ1512" s="126">
        <v>197</v>
      </c>
      <c r="CA1512" s="126">
        <v>131</v>
      </c>
      <c r="CB1512" s="126"/>
      <c r="CC1512" s="126"/>
      <c r="CD1512" s="126"/>
      <c r="CE1512" s="126"/>
    </row>
    <row r="1513" spans="1:83" ht="11.25" customHeight="1" x14ac:dyDescent="0.2">
      <c r="A1513" s="126" t="s">
        <v>6596</v>
      </c>
      <c r="B1513" s="20">
        <v>1423</v>
      </c>
      <c r="C1513" s="20" t="e">
        <f>VLOOKUP(File2Modul(A1513),ModulVerantwortung,2,FALSE)</f>
        <v>#N/A</v>
      </c>
      <c r="D1513" s="20"/>
      <c r="E1513" s="109" t="s">
        <v>6614</v>
      </c>
      <c r="F1513" s="126">
        <v>2</v>
      </c>
      <c r="G1513" s="126">
        <v>1</v>
      </c>
      <c r="H1513" s="126">
        <v>0</v>
      </c>
      <c r="I1513" s="126">
        <v>2</v>
      </c>
      <c r="J1513" s="126">
        <v>0</v>
      </c>
      <c r="K1513" s="126">
        <v>1</v>
      </c>
      <c r="L1513" s="126">
        <v>0</v>
      </c>
      <c r="M1513" s="143"/>
      <c r="N1513" s="126">
        <v>5</v>
      </c>
      <c r="O1513" s="126"/>
      <c r="Q1513" s="126">
        <v>0</v>
      </c>
      <c r="R1513" s="126"/>
      <c r="S1513" s="126"/>
      <c r="T1513" s="126"/>
      <c r="U1513" s="126">
        <v>6</v>
      </c>
      <c r="V1513" s="126" t="s">
        <v>3885</v>
      </c>
      <c r="W1513" s="126">
        <v>0</v>
      </c>
      <c r="X1513" s="126">
        <v>2</v>
      </c>
      <c r="Y1513" s="126">
        <v>18</v>
      </c>
      <c r="Z1513" s="126">
        <v>0</v>
      </c>
      <c r="AA1513" s="126">
        <v>0</v>
      </c>
      <c r="AB1513" s="126">
        <v>0</v>
      </c>
      <c r="AC1513" s="126">
        <v>0</v>
      </c>
      <c r="AD1513" s="126">
        <v>0</v>
      </c>
      <c r="AE1513" s="126">
        <v>0</v>
      </c>
      <c r="AF1513" s="126">
        <v>0.33</v>
      </c>
      <c r="AG1513" s="126">
        <v>0</v>
      </c>
      <c r="AH1513" s="126">
        <v>1</v>
      </c>
      <c r="AI1513" s="126">
        <v>1</v>
      </c>
      <c r="AJ1513" s="126"/>
      <c r="AK1513" s="126"/>
      <c r="AL1513" s="126"/>
      <c r="AM1513" s="126"/>
      <c r="AN1513" s="126"/>
      <c r="AO1513" s="126"/>
      <c r="AP1513" s="126"/>
      <c r="AQ1513" s="126"/>
      <c r="AR1513" s="126"/>
      <c r="AS1513" s="126"/>
      <c r="AT1513" s="126"/>
      <c r="AU1513" s="126"/>
      <c r="AV1513" s="126"/>
      <c r="AW1513" s="126"/>
      <c r="AX1513" s="126"/>
      <c r="AY1513" s="126"/>
      <c r="AZ1513" s="126"/>
      <c r="BA1513" s="126"/>
      <c r="BB1513" s="126"/>
      <c r="BC1513" s="126"/>
      <c r="BD1513" s="126"/>
      <c r="BE1513" s="126"/>
      <c r="BF1513" s="126"/>
      <c r="BG1513" s="126"/>
      <c r="BH1513" s="126"/>
      <c r="BI1513" s="126"/>
      <c r="BJ1513" s="126"/>
      <c r="BK1513" s="126"/>
      <c r="BL1513" s="126"/>
      <c r="BM1513" s="126"/>
      <c r="BN1513" s="126"/>
      <c r="BO1513" s="126"/>
      <c r="BP1513" s="126"/>
      <c r="BQ1513" s="126"/>
      <c r="BR1513" s="126">
        <v>9</v>
      </c>
      <c r="BS1513" s="126">
        <v>13</v>
      </c>
      <c r="BT1513" s="126">
        <v>13</v>
      </c>
      <c r="BU1513" s="126"/>
      <c r="BV1513" s="126">
        <v>7</v>
      </c>
      <c r="BW1513" s="126">
        <v>5</v>
      </c>
      <c r="BX1513" s="126">
        <v>1</v>
      </c>
      <c r="BY1513" s="126">
        <v>0</v>
      </c>
      <c r="BZ1513" s="126">
        <v>42</v>
      </c>
      <c r="CA1513" s="126">
        <v>25</v>
      </c>
      <c r="CB1513" s="126"/>
      <c r="CC1513" s="126"/>
      <c r="CD1513" s="126"/>
      <c r="CE1513" s="126"/>
    </row>
    <row r="1514" spans="1:83" ht="11.25" customHeight="1" x14ac:dyDescent="0.2">
      <c r="A1514" s="126" t="s">
        <v>6596</v>
      </c>
      <c r="B1514" s="20">
        <v>1452</v>
      </c>
      <c r="C1514" s="20" t="e">
        <f>VLOOKUP(File2Modul(A1514),ModulVerantwortung,2,FALSE)</f>
        <v>#N/A</v>
      </c>
      <c r="D1514" s="20"/>
      <c r="E1514" s="109" t="s">
        <v>6615</v>
      </c>
      <c r="F1514" s="126">
        <v>1</v>
      </c>
      <c r="G1514" s="126">
        <v>0</v>
      </c>
      <c r="H1514" s="126">
        <v>0</v>
      </c>
      <c r="I1514" s="126">
        <v>1</v>
      </c>
      <c r="J1514" s="126">
        <v>0</v>
      </c>
      <c r="K1514" s="126">
        <v>1</v>
      </c>
      <c r="L1514" s="126">
        <v>0</v>
      </c>
      <c r="M1514" s="143"/>
      <c r="N1514" s="126">
        <v>2</v>
      </c>
      <c r="O1514" s="126"/>
      <c r="Q1514" s="126">
        <v>0</v>
      </c>
      <c r="R1514" s="126"/>
      <c r="S1514" s="126"/>
      <c r="T1514" s="126"/>
      <c r="U1514" s="126">
        <v>2</v>
      </c>
      <c r="V1514" s="126" t="s">
        <v>3507</v>
      </c>
      <c r="W1514" s="126">
        <v>0</v>
      </c>
      <c r="X1514" s="126">
        <v>1</v>
      </c>
      <c r="Y1514" s="126">
        <v>5</v>
      </c>
      <c r="Z1514" s="126">
        <v>0</v>
      </c>
      <c r="AA1514" s="126">
        <v>0</v>
      </c>
      <c r="AB1514" s="126">
        <v>0</v>
      </c>
      <c r="AC1514" s="126">
        <v>0</v>
      </c>
      <c r="AD1514" s="126">
        <v>0</v>
      </c>
      <c r="AE1514" s="126">
        <v>0</v>
      </c>
      <c r="AF1514" s="126">
        <v>0.5</v>
      </c>
      <c r="AG1514" s="126">
        <v>0</v>
      </c>
      <c r="AH1514" s="126">
        <v>0</v>
      </c>
      <c r="AI1514" s="126">
        <v>1</v>
      </c>
      <c r="AJ1514" s="126"/>
      <c r="AK1514" s="126"/>
      <c r="AL1514" s="126"/>
      <c r="AM1514" s="126"/>
      <c r="AN1514" s="126"/>
      <c r="AO1514" s="126"/>
      <c r="AP1514" s="126"/>
      <c r="AQ1514" s="126"/>
      <c r="AR1514" s="126"/>
      <c r="AS1514" s="126"/>
      <c r="AT1514" s="126"/>
      <c r="AU1514" s="126"/>
      <c r="AV1514" s="126"/>
      <c r="AW1514" s="126"/>
      <c r="AX1514" s="126"/>
      <c r="AY1514" s="126"/>
      <c r="AZ1514" s="126"/>
      <c r="BA1514" s="126"/>
      <c r="BB1514" s="126"/>
      <c r="BC1514" s="126"/>
      <c r="BD1514" s="126"/>
      <c r="BE1514" s="126"/>
      <c r="BF1514" s="126"/>
      <c r="BG1514" s="126"/>
      <c r="BH1514" s="126"/>
      <c r="BI1514" s="126"/>
      <c r="BJ1514" s="126"/>
      <c r="BK1514" s="126"/>
      <c r="BL1514" s="126"/>
      <c r="BM1514" s="126"/>
      <c r="BN1514" s="126"/>
      <c r="BO1514" s="126"/>
      <c r="BP1514" s="126"/>
      <c r="BQ1514" s="126"/>
      <c r="BR1514" s="126">
        <v>11</v>
      </c>
      <c r="BS1514" s="126">
        <v>11</v>
      </c>
      <c r="BT1514" s="126">
        <v>11</v>
      </c>
      <c r="BU1514" s="126"/>
      <c r="BV1514" s="126">
        <v>2</v>
      </c>
      <c r="BW1514" s="126">
        <v>2</v>
      </c>
      <c r="BX1514" s="126">
        <v>1</v>
      </c>
      <c r="BY1514" s="126">
        <v>0</v>
      </c>
      <c r="BZ1514" s="126">
        <v>13</v>
      </c>
      <c r="CA1514" s="126">
        <v>10</v>
      </c>
      <c r="CB1514" s="126"/>
      <c r="CC1514" s="126"/>
      <c r="CD1514" s="126"/>
      <c r="CE1514" s="126"/>
    </row>
    <row r="1515" spans="1:83" ht="11.25" customHeight="1" x14ac:dyDescent="0.2">
      <c r="A1515" s="126" t="s">
        <v>6596</v>
      </c>
      <c r="B1515" s="20">
        <v>1475</v>
      </c>
      <c r="C1515" s="20" t="e">
        <f>VLOOKUP(File2Modul(A1515),ModulVerantwortung,2,FALSE)</f>
        <v>#N/A</v>
      </c>
      <c r="D1515" s="20"/>
      <c r="E1515" s="109" t="s">
        <v>6616</v>
      </c>
      <c r="F1515" s="126">
        <v>2</v>
      </c>
      <c r="G1515" s="126">
        <v>1</v>
      </c>
      <c r="H1515" s="126">
        <v>0</v>
      </c>
      <c r="I1515" s="126">
        <v>2</v>
      </c>
      <c r="J1515" s="126">
        <v>0</v>
      </c>
      <c r="K1515" s="126">
        <v>1</v>
      </c>
      <c r="L1515" s="126">
        <v>0</v>
      </c>
      <c r="M1515" s="143"/>
      <c r="N1515" s="126">
        <v>4</v>
      </c>
      <c r="O1515" s="126"/>
      <c r="Q1515" s="126">
        <v>0</v>
      </c>
      <c r="R1515" s="126"/>
      <c r="S1515" s="126"/>
      <c r="T1515" s="126"/>
      <c r="U1515" s="126">
        <v>5</v>
      </c>
      <c r="V1515" s="126" t="s">
        <v>3513</v>
      </c>
      <c r="W1515" s="126">
        <v>0</v>
      </c>
      <c r="X1515" s="126">
        <v>2</v>
      </c>
      <c r="Y1515" s="126">
        <v>13</v>
      </c>
      <c r="Z1515" s="126">
        <v>0</v>
      </c>
      <c r="AA1515" s="126">
        <v>0</v>
      </c>
      <c r="AB1515" s="126">
        <v>0</v>
      </c>
      <c r="AC1515" s="126">
        <v>0</v>
      </c>
      <c r="AD1515" s="126">
        <v>0</v>
      </c>
      <c r="AE1515" s="126">
        <v>0</v>
      </c>
      <c r="AF1515" s="126">
        <v>0.4</v>
      </c>
      <c r="AG1515" s="126">
        <v>0</v>
      </c>
      <c r="AH1515" s="126">
        <v>0</v>
      </c>
      <c r="AI1515" s="126">
        <v>1</v>
      </c>
      <c r="AJ1515" s="126"/>
      <c r="AK1515" s="126"/>
      <c r="AL1515" s="126"/>
      <c r="AM1515" s="126"/>
      <c r="AN1515" s="126"/>
      <c r="AO1515" s="126"/>
      <c r="AP1515" s="126"/>
      <c r="AQ1515" s="126"/>
      <c r="AR1515" s="126"/>
      <c r="AS1515" s="126"/>
      <c r="AT1515" s="126"/>
      <c r="AU1515" s="126"/>
      <c r="AV1515" s="126"/>
      <c r="AW1515" s="126"/>
      <c r="AX1515" s="126"/>
      <c r="AY1515" s="126"/>
      <c r="AZ1515" s="126"/>
      <c r="BA1515" s="126"/>
      <c r="BB1515" s="126"/>
      <c r="BC1515" s="126"/>
      <c r="BD1515" s="126"/>
      <c r="BE1515" s="126"/>
      <c r="BF1515" s="126"/>
      <c r="BG1515" s="126"/>
      <c r="BH1515" s="126"/>
      <c r="BI1515" s="126"/>
      <c r="BJ1515" s="126"/>
      <c r="BK1515" s="126"/>
      <c r="BL1515" s="126"/>
      <c r="BM1515" s="126"/>
      <c r="BN1515" s="126"/>
      <c r="BO1515" s="126"/>
      <c r="BP1515" s="126"/>
      <c r="BQ1515" s="126"/>
      <c r="BR1515" s="126">
        <v>6</v>
      </c>
      <c r="BS1515" s="126">
        <v>9</v>
      </c>
      <c r="BT1515" s="126">
        <v>9</v>
      </c>
      <c r="BU1515" s="126"/>
      <c r="BV1515" s="126">
        <v>6</v>
      </c>
      <c r="BW1515" s="126">
        <v>4</v>
      </c>
      <c r="BX1515" s="126">
        <v>1</v>
      </c>
      <c r="BY1515" s="126">
        <v>0</v>
      </c>
      <c r="BZ1515" s="126">
        <v>25</v>
      </c>
      <c r="CA1515" s="126">
        <v>13</v>
      </c>
      <c r="CB1515" s="126"/>
      <c r="CC1515" s="126"/>
      <c r="CD1515" s="126"/>
      <c r="CE1515" s="126"/>
    </row>
    <row r="1516" spans="1:83" ht="11.25" customHeight="1" x14ac:dyDescent="0.2">
      <c r="A1516" s="126" t="s">
        <v>6596</v>
      </c>
      <c r="B1516" s="20">
        <v>0</v>
      </c>
      <c r="C1516" s="20" t="e">
        <f>VLOOKUP(File2Modul(A1516),ModulVerantwortung,2,FALSE)</f>
        <v>#N/A</v>
      </c>
      <c r="D1516" s="20"/>
      <c r="E1516" s="109" t="s">
        <v>6596</v>
      </c>
      <c r="F1516" s="126"/>
      <c r="G1516" s="126"/>
      <c r="H1516" s="126"/>
      <c r="I1516" s="126"/>
      <c r="J1516" s="126"/>
      <c r="K1516" s="126"/>
      <c r="L1516" s="126"/>
      <c r="M1516" s="143"/>
      <c r="N1516" s="126"/>
      <c r="O1516" s="126">
        <f>IF(ISNUMBER(T1516),IF(T1516&lt;&gt;0,S1516/T1516,O$23),"")</f>
        <v>1.896551724137931</v>
      </c>
      <c r="P1516">
        <f>IF(AND(ISNUMBER(AQ1516),ISNUMBER(AR1516)),IF(OR(AQ1516&lt;&gt;0,AR1516&lt;&gt;0),(T1516+BG1516)/(AQ1516+AR1516),P$23),"")</f>
        <v>4000000.696</v>
      </c>
      <c r="Q1516" s="126"/>
      <c r="R1516" s="126"/>
      <c r="S1516" s="126">
        <v>330</v>
      </c>
      <c r="T1516" s="126">
        <v>174</v>
      </c>
      <c r="U1516" s="126"/>
      <c r="V1516" s="126"/>
      <c r="W1516" s="126"/>
      <c r="X1516" s="126"/>
      <c r="Y1516" s="126"/>
      <c r="Z1516" s="126"/>
      <c r="AA1516" s="126"/>
      <c r="AB1516" s="126"/>
      <c r="AC1516" s="126"/>
      <c r="AD1516" s="126"/>
      <c r="AE1516" s="126"/>
      <c r="AF1516" s="126"/>
      <c r="AG1516" s="126"/>
      <c r="AH1516" s="126"/>
      <c r="AI1516" s="126"/>
      <c r="AJ1516" s="126" t="s">
        <v>3502</v>
      </c>
      <c r="AK1516" s="126">
        <v>10</v>
      </c>
      <c r="AL1516" s="126">
        <v>2</v>
      </c>
      <c r="AM1516" s="126">
        <v>11</v>
      </c>
      <c r="AN1516" s="126">
        <v>53</v>
      </c>
      <c r="AO1516" s="126" t="s">
        <v>3503</v>
      </c>
      <c r="AP1516" s="126">
        <v>193</v>
      </c>
      <c r="AQ1516" s="126">
        <v>37</v>
      </c>
      <c r="AR1516" s="126">
        <v>213</v>
      </c>
      <c r="AS1516" s="126">
        <v>1000000000</v>
      </c>
      <c r="AT1516" s="126">
        <v>1525</v>
      </c>
      <c r="AU1516" s="126">
        <v>1840</v>
      </c>
      <c r="AV1516" s="126">
        <v>6733</v>
      </c>
      <c r="AW1516" s="126">
        <v>5369843.8399999999</v>
      </c>
      <c r="AX1516" s="126">
        <v>1000000000</v>
      </c>
      <c r="AY1516" s="126">
        <v>1000000000</v>
      </c>
      <c r="AZ1516" s="126">
        <v>7129169611025.9297</v>
      </c>
      <c r="BA1516" s="126">
        <v>14.98</v>
      </c>
      <c r="BB1516" s="126">
        <v>100</v>
      </c>
      <c r="BC1516" s="126">
        <v>122309639</v>
      </c>
      <c r="BD1516" s="126">
        <v>1498</v>
      </c>
      <c r="BE1516" s="126">
        <v>522</v>
      </c>
      <c r="BF1516" s="126">
        <v>940</v>
      </c>
      <c r="BG1516" s="126">
        <v>1000000000</v>
      </c>
      <c r="BH1516" s="126">
        <v>223</v>
      </c>
      <c r="BI1516" s="126" t="s">
        <v>3504</v>
      </c>
      <c r="BJ1516" s="126">
        <v>3.669</v>
      </c>
      <c r="BK1516" s="126">
        <v>4.7169999999999996</v>
      </c>
      <c r="BL1516" s="126">
        <v>5.8470000000000004</v>
      </c>
      <c r="BM1516" s="126">
        <v>4.0970000000000004</v>
      </c>
      <c r="BN1516" s="126">
        <v>4.3029999999999999</v>
      </c>
      <c r="BO1516" s="126">
        <v>4.399</v>
      </c>
      <c r="BP1516" s="126" t="s">
        <v>3505</v>
      </c>
      <c r="BQ1516" s="126">
        <v>1.456</v>
      </c>
      <c r="BR1516" s="126"/>
      <c r="BS1516" s="126"/>
      <c r="BT1516" s="126"/>
      <c r="BU1516" s="126"/>
      <c r="BV1516" s="126"/>
      <c r="BW1516" s="126"/>
      <c r="BX1516" s="126"/>
      <c r="BY1516" s="126"/>
      <c r="BZ1516" s="126"/>
      <c r="CA1516" s="126"/>
      <c r="CB1516" s="126"/>
      <c r="CC1516" s="126"/>
      <c r="CD1516" s="126"/>
      <c r="CE1516" s="126"/>
    </row>
    <row r="1517" spans="1:83" ht="11.25" customHeight="1" x14ac:dyDescent="0.2">
      <c r="A1517" s="126" t="s">
        <v>6617</v>
      </c>
      <c r="B1517" s="20">
        <v>0</v>
      </c>
      <c r="C1517" s="20" t="e">
        <f>VLOOKUP(File2Modul(A1517),ModulVerantwortung,2,FALSE)</f>
        <v>#N/A</v>
      </c>
      <c r="D1517" s="20"/>
      <c r="E1517" s="109" t="s">
        <v>6617</v>
      </c>
      <c r="F1517" s="126"/>
      <c r="G1517" s="126"/>
      <c r="H1517" s="126"/>
      <c r="I1517" s="126"/>
      <c r="J1517" s="126"/>
      <c r="K1517" s="126"/>
      <c r="L1517" s="126"/>
      <c r="M1517" s="143"/>
      <c r="N1517" s="126"/>
      <c r="O1517" s="126">
        <f>IF(ISNUMBER(T1517),IF(T1517&lt;&gt;0,S1517/T1517,O$23),"")</f>
        <v>27</v>
      </c>
      <c r="P1517">
        <f>IF(AND(ISNUMBER(AQ1517),ISNUMBER(AR1517)),IF(OR(AQ1517&lt;&gt;0,AR1517&lt;&gt;0),(T1517+BG1517)/(AQ1517+AR1517),P$23),"")</f>
        <v>1.4444444444444444</v>
      </c>
      <c r="Q1517" s="126"/>
      <c r="R1517" s="126"/>
      <c r="S1517" s="126">
        <v>27</v>
      </c>
      <c r="T1517" s="126">
        <v>1</v>
      </c>
      <c r="U1517" s="126"/>
      <c r="V1517" s="126"/>
      <c r="W1517" s="126"/>
      <c r="X1517" s="126"/>
      <c r="Y1517" s="126"/>
      <c r="Z1517" s="126"/>
      <c r="AA1517" s="126"/>
      <c r="AB1517" s="126"/>
      <c r="AC1517" s="126"/>
      <c r="AD1517" s="126"/>
      <c r="AE1517" s="126"/>
      <c r="AF1517" s="126"/>
      <c r="AG1517" s="126"/>
      <c r="AH1517" s="126"/>
      <c r="AI1517" s="126"/>
      <c r="AJ1517" s="126" t="s">
        <v>3502</v>
      </c>
      <c r="AK1517" s="126">
        <v>0</v>
      </c>
      <c r="AL1517" s="126">
        <v>1</v>
      </c>
      <c r="AM1517" s="126">
        <v>0</v>
      </c>
      <c r="AN1517" s="126">
        <v>0</v>
      </c>
      <c r="AO1517" s="126" t="s">
        <v>3503</v>
      </c>
      <c r="AP1517" s="126">
        <v>35</v>
      </c>
      <c r="AQ1517" s="126">
        <v>10</v>
      </c>
      <c r="AR1517" s="126">
        <v>35</v>
      </c>
      <c r="AS1517" s="126">
        <v>101</v>
      </c>
      <c r="AT1517" s="126">
        <v>197</v>
      </c>
      <c r="AU1517" s="126">
        <v>213</v>
      </c>
      <c r="AV1517" s="126">
        <v>669</v>
      </c>
      <c r="AW1517" s="126">
        <v>2.88</v>
      </c>
      <c r="AX1517" s="126">
        <v>1596</v>
      </c>
      <c r="AY1517" s="126">
        <v>555</v>
      </c>
      <c r="AZ1517" s="126">
        <v>0.27</v>
      </c>
      <c r="BA1517" s="126">
        <v>0</v>
      </c>
      <c r="BB1517" s="126">
        <v>98.46</v>
      </c>
      <c r="BC1517" s="126">
        <v>0</v>
      </c>
      <c r="BD1517" s="126">
        <v>64</v>
      </c>
      <c r="BE1517" s="126">
        <v>19</v>
      </c>
      <c r="BF1517" s="126">
        <v>36</v>
      </c>
      <c r="BG1517" s="126">
        <v>64</v>
      </c>
      <c r="BH1517" s="126">
        <v>15</v>
      </c>
      <c r="BI1517" s="126" t="s">
        <v>3504</v>
      </c>
      <c r="BJ1517" s="126">
        <v>0.13400000000000001</v>
      </c>
      <c r="BK1517" s="126">
        <v>0.13800000000000001</v>
      </c>
      <c r="BL1517" s="126">
        <v>0.13300000000000001</v>
      </c>
      <c r="BM1517" s="126">
        <v>1.1639999999999999</v>
      </c>
      <c r="BN1517" s="126">
        <v>1.25</v>
      </c>
      <c r="BO1517" s="126">
        <v>1.3109999999999999</v>
      </c>
      <c r="BP1517" s="126" t="s">
        <v>3505</v>
      </c>
      <c r="BQ1517" s="126">
        <v>1.3740000000000001</v>
      </c>
      <c r="BR1517" s="126"/>
      <c r="BS1517" s="126"/>
      <c r="BT1517" s="126"/>
      <c r="BU1517" s="126"/>
      <c r="BV1517" s="126"/>
      <c r="BW1517" s="126"/>
      <c r="BX1517" s="126"/>
      <c r="BY1517" s="126"/>
      <c r="BZ1517" s="126"/>
      <c r="CA1517" s="126"/>
      <c r="CB1517" s="126"/>
      <c r="CC1517" s="126"/>
      <c r="CD1517" s="126"/>
      <c r="CE1517" s="126"/>
    </row>
    <row r="1518" spans="1:83" ht="11.25" customHeight="1" x14ac:dyDescent="0.2">
      <c r="A1518" s="126" t="s">
        <v>6618</v>
      </c>
      <c r="B1518" s="20">
        <v>428</v>
      </c>
      <c r="C1518" s="20" t="e">
        <f>VLOOKUP(File2Modul(A1518),ModulVerantwortung,2,FALSE)</f>
        <v>#N/A</v>
      </c>
      <c r="D1518" s="20"/>
      <c r="E1518" s="109" t="s">
        <v>6619</v>
      </c>
      <c r="F1518" s="126">
        <v>2</v>
      </c>
      <c r="G1518" s="126">
        <v>1</v>
      </c>
      <c r="H1518" s="126">
        <v>0</v>
      </c>
      <c r="I1518" s="126">
        <v>2</v>
      </c>
      <c r="J1518" s="126">
        <v>0</v>
      </c>
      <c r="K1518" s="126">
        <v>0</v>
      </c>
      <c r="L1518" s="126">
        <v>1</v>
      </c>
      <c r="M1518" s="143" t="s">
        <v>6620</v>
      </c>
      <c r="N1518" s="126">
        <v>4</v>
      </c>
      <c r="O1518" s="126"/>
      <c r="Q1518" s="126">
        <v>1</v>
      </c>
      <c r="R1518" s="126"/>
      <c r="S1518" s="126"/>
      <c r="T1518" s="126"/>
      <c r="U1518" s="126">
        <v>5</v>
      </c>
      <c r="V1518" s="126" t="s">
        <v>3513</v>
      </c>
      <c r="W1518" s="126">
        <v>1</v>
      </c>
      <c r="X1518" s="126">
        <v>3</v>
      </c>
      <c r="Y1518" s="126">
        <v>15</v>
      </c>
      <c r="Z1518" s="126">
        <v>0</v>
      </c>
      <c r="AA1518" s="126">
        <v>0</v>
      </c>
      <c r="AB1518" s="126">
        <v>0</v>
      </c>
      <c r="AC1518" s="126">
        <v>0</v>
      </c>
      <c r="AD1518" s="126">
        <v>0</v>
      </c>
      <c r="AE1518" s="126">
        <v>1</v>
      </c>
      <c r="AF1518" s="126">
        <v>0.4</v>
      </c>
      <c r="AG1518" s="126">
        <v>0</v>
      </c>
      <c r="AH1518" s="126">
        <v>0</v>
      </c>
      <c r="AI1518" s="126">
        <v>1</v>
      </c>
      <c r="AJ1518" s="126"/>
      <c r="AK1518" s="126"/>
      <c r="AL1518" s="126"/>
      <c r="AM1518" s="126"/>
      <c r="AN1518" s="126"/>
      <c r="AO1518" s="126"/>
      <c r="AP1518" s="126"/>
      <c r="AQ1518" s="126"/>
      <c r="AR1518" s="126"/>
      <c r="AS1518" s="126"/>
      <c r="AT1518" s="126"/>
      <c r="AU1518" s="126"/>
      <c r="AV1518" s="126"/>
      <c r="AW1518" s="126"/>
      <c r="AX1518" s="126"/>
      <c r="AY1518" s="126"/>
      <c r="AZ1518" s="126"/>
      <c r="BA1518" s="126"/>
      <c r="BB1518" s="126"/>
      <c r="BC1518" s="126"/>
      <c r="BD1518" s="126"/>
      <c r="BE1518" s="126"/>
      <c r="BF1518" s="126"/>
      <c r="BG1518" s="126"/>
      <c r="BH1518" s="126"/>
      <c r="BI1518" s="126"/>
      <c r="BJ1518" s="126"/>
      <c r="BK1518" s="126"/>
      <c r="BL1518" s="126"/>
      <c r="BM1518" s="126"/>
      <c r="BN1518" s="126"/>
      <c r="BO1518" s="126"/>
      <c r="BP1518" s="126"/>
      <c r="BQ1518" s="126"/>
      <c r="BR1518" s="126">
        <v>6</v>
      </c>
      <c r="BS1518" s="126">
        <v>9</v>
      </c>
      <c r="BT1518" s="126">
        <v>12</v>
      </c>
      <c r="BU1518" s="126"/>
      <c r="BV1518" s="126">
        <v>7</v>
      </c>
      <c r="BW1518" s="126">
        <v>5</v>
      </c>
      <c r="BX1518" s="126">
        <v>1</v>
      </c>
      <c r="BY1518" s="126">
        <v>0</v>
      </c>
      <c r="BZ1518" s="126">
        <v>29</v>
      </c>
      <c r="CA1518" s="126">
        <v>19</v>
      </c>
      <c r="CB1518" s="126"/>
      <c r="CC1518" s="126"/>
      <c r="CD1518" s="126"/>
      <c r="CE1518" s="126"/>
    </row>
    <row r="1519" spans="1:83" ht="11.25" customHeight="1" x14ac:dyDescent="0.2">
      <c r="A1519" s="126" t="s">
        <v>6618</v>
      </c>
      <c r="B1519" s="20">
        <v>453</v>
      </c>
      <c r="C1519" s="20" t="e">
        <f>VLOOKUP(File2Modul(A1519),ModulVerantwortung,2,FALSE)</f>
        <v>#N/A</v>
      </c>
      <c r="D1519" s="20"/>
      <c r="E1519" s="109" t="s">
        <v>6621</v>
      </c>
      <c r="F1519" s="126">
        <v>10</v>
      </c>
      <c r="G1519" s="126">
        <v>2</v>
      </c>
      <c r="H1519" s="126">
        <v>0</v>
      </c>
      <c r="I1519" s="126">
        <v>10</v>
      </c>
      <c r="J1519" s="126">
        <v>0</v>
      </c>
      <c r="K1519" s="126">
        <v>0</v>
      </c>
      <c r="L1519" s="126">
        <v>1</v>
      </c>
      <c r="M1519" s="143" t="s">
        <v>6622</v>
      </c>
      <c r="N1519" s="126">
        <v>22</v>
      </c>
      <c r="O1519" s="126"/>
      <c r="Q1519" s="126">
        <v>1</v>
      </c>
      <c r="R1519" s="126"/>
      <c r="S1519" s="126"/>
      <c r="T1519" s="126"/>
      <c r="U1519" s="126">
        <v>34</v>
      </c>
      <c r="V1519" s="126" t="s">
        <v>3657</v>
      </c>
      <c r="W1519" s="126">
        <v>1</v>
      </c>
      <c r="X1519" s="126">
        <v>11</v>
      </c>
      <c r="Y1519" s="126">
        <v>88</v>
      </c>
      <c r="Z1519" s="126">
        <v>0</v>
      </c>
      <c r="AA1519" s="126">
        <v>0</v>
      </c>
      <c r="AB1519" s="126">
        <v>0</v>
      </c>
      <c r="AC1519" s="126">
        <v>0</v>
      </c>
      <c r="AD1519" s="126">
        <v>0</v>
      </c>
      <c r="AE1519" s="126">
        <v>0</v>
      </c>
      <c r="AF1519" s="126">
        <v>0.28999999999999998</v>
      </c>
      <c r="AG1519" s="126">
        <v>1</v>
      </c>
      <c r="AH1519" s="126">
        <v>0</v>
      </c>
      <c r="AI1519" s="126">
        <v>1</v>
      </c>
      <c r="AJ1519" s="126"/>
      <c r="AK1519" s="126"/>
      <c r="AL1519" s="126"/>
      <c r="AM1519" s="126"/>
      <c r="AN1519" s="126"/>
      <c r="AO1519" s="126"/>
      <c r="AP1519" s="126"/>
      <c r="AQ1519" s="126"/>
      <c r="AR1519" s="126"/>
      <c r="AS1519" s="126"/>
      <c r="AT1519" s="126"/>
      <c r="AU1519" s="126"/>
      <c r="AV1519" s="126"/>
      <c r="AW1519" s="126"/>
      <c r="AX1519" s="126"/>
      <c r="AY1519" s="126"/>
      <c r="AZ1519" s="126"/>
      <c r="BA1519" s="126"/>
      <c r="BB1519" s="126"/>
      <c r="BC1519" s="126"/>
      <c r="BD1519" s="126"/>
      <c r="BE1519" s="126"/>
      <c r="BF1519" s="126"/>
      <c r="BG1519" s="126"/>
      <c r="BH1519" s="126"/>
      <c r="BI1519" s="126"/>
      <c r="BJ1519" s="126"/>
      <c r="BK1519" s="126"/>
      <c r="BL1519" s="126"/>
      <c r="BM1519" s="126"/>
      <c r="BN1519" s="126"/>
      <c r="BO1519" s="126"/>
      <c r="BP1519" s="126"/>
      <c r="BQ1519" s="126"/>
      <c r="BR1519" s="126">
        <v>4</v>
      </c>
      <c r="BS1519" s="126">
        <v>9</v>
      </c>
      <c r="BT1519" s="126">
        <v>9</v>
      </c>
      <c r="BU1519" s="126"/>
      <c r="BV1519" s="126">
        <v>45</v>
      </c>
      <c r="BW1519" s="126">
        <v>22</v>
      </c>
      <c r="BX1519" s="126">
        <v>1</v>
      </c>
      <c r="BY1519" s="126">
        <v>0</v>
      </c>
      <c r="BZ1519" s="126">
        <v>137</v>
      </c>
      <c r="CA1519" s="126">
        <v>61</v>
      </c>
      <c r="CB1519" s="126"/>
      <c r="CC1519" s="126"/>
      <c r="CD1519" s="126"/>
      <c r="CE1519" s="126"/>
    </row>
    <row r="1520" spans="1:83" ht="11.25" customHeight="1" x14ac:dyDescent="0.2">
      <c r="A1520" s="126" t="s">
        <v>6618</v>
      </c>
      <c r="B1520" s="20">
        <v>551</v>
      </c>
      <c r="C1520" s="20" t="e">
        <f>VLOOKUP(File2Modul(A1520),ModulVerantwortung,2,FALSE)</f>
        <v>#N/A</v>
      </c>
      <c r="D1520" s="20"/>
      <c r="E1520" s="109" t="s">
        <v>6623</v>
      </c>
      <c r="F1520" s="126">
        <v>4</v>
      </c>
      <c r="G1520" s="126">
        <v>2</v>
      </c>
      <c r="H1520" s="126">
        <v>0</v>
      </c>
      <c r="I1520" s="126">
        <v>6</v>
      </c>
      <c r="J1520" s="126">
        <v>0</v>
      </c>
      <c r="K1520" s="126">
        <v>0</v>
      </c>
      <c r="L1520" s="126">
        <v>3</v>
      </c>
      <c r="M1520" s="143" t="s">
        <v>6624</v>
      </c>
      <c r="N1520" s="126">
        <v>15</v>
      </c>
      <c r="O1520" s="126"/>
      <c r="Q1520" s="126">
        <v>0</v>
      </c>
      <c r="R1520" s="126"/>
      <c r="S1520" s="126"/>
      <c r="T1520" s="126"/>
      <c r="U1520" s="126">
        <v>19</v>
      </c>
      <c r="V1520" s="126" t="s">
        <v>3767</v>
      </c>
      <c r="W1520" s="126">
        <v>4</v>
      </c>
      <c r="X1520" s="126">
        <v>8</v>
      </c>
      <c r="Y1520" s="126">
        <v>44</v>
      </c>
      <c r="Z1520" s="126">
        <v>0</v>
      </c>
      <c r="AA1520" s="126">
        <v>0</v>
      </c>
      <c r="AB1520" s="126">
        <v>0</v>
      </c>
      <c r="AC1520" s="126">
        <v>0</v>
      </c>
      <c r="AD1520" s="126">
        <v>0</v>
      </c>
      <c r="AE1520" s="126">
        <v>2</v>
      </c>
      <c r="AF1520" s="126">
        <v>0.32</v>
      </c>
      <c r="AG1520" s="126">
        <v>1</v>
      </c>
      <c r="AH1520" s="126">
        <v>0</v>
      </c>
      <c r="AI1520" s="126">
        <v>1</v>
      </c>
      <c r="AJ1520" s="126"/>
      <c r="AK1520" s="126"/>
      <c r="AL1520" s="126"/>
      <c r="AM1520" s="126"/>
      <c r="AN1520" s="126"/>
      <c r="AO1520" s="126"/>
      <c r="AP1520" s="126"/>
      <c r="AQ1520" s="126"/>
      <c r="AR1520" s="126"/>
      <c r="AS1520" s="126"/>
      <c r="AT1520" s="126"/>
      <c r="AU1520" s="126"/>
      <c r="AV1520" s="126"/>
      <c r="AW1520" s="126"/>
      <c r="AX1520" s="126"/>
      <c r="AY1520" s="126"/>
      <c r="AZ1520" s="126"/>
      <c r="BA1520" s="126"/>
      <c r="BB1520" s="126"/>
      <c r="BC1520" s="126"/>
      <c r="BD1520" s="126"/>
      <c r="BE1520" s="126"/>
      <c r="BF1520" s="126"/>
      <c r="BG1520" s="126"/>
      <c r="BH1520" s="126"/>
      <c r="BI1520" s="126"/>
      <c r="BJ1520" s="126"/>
      <c r="BK1520" s="126"/>
      <c r="BL1520" s="126"/>
      <c r="BM1520" s="126"/>
      <c r="BN1520" s="126"/>
      <c r="BO1520" s="126"/>
      <c r="BP1520" s="126"/>
      <c r="BQ1520" s="126"/>
      <c r="BR1520" s="126">
        <v>9</v>
      </c>
      <c r="BS1520" s="126">
        <v>11</v>
      </c>
      <c r="BT1520" s="126">
        <v>13</v>
      </c>
      <c r="BU1520" s="126"/>
      <c r="BV1520" s="126">
        <v>22</v>
      </c>
      <c r="BW1520" s="126">
        <v>17</v>
      </c>
      <c r="BX1520" s="126">
        <v>1</v>
      </c>
      <c r="BY1520" s="126">
        <v>0</v>
      </c>
      <c r="BZ1520" s="126">
        <v>122</v>
      </c>
      <c r="CA1520" s="126">
        <v>79</v>
      </c>
      <c r="CB1520" s="126"/>
      <c r="CC1520" s="126"/>
      <c r="CD1520" s="126"/>
      <c r="CE1520" s="126"/>
    </row>
    <row r="1521" spans="1:83" ht="11.25" customHeight="1" x14ac:dyDescent="0.2">
      <c r="A1521" s="126" t="s">
        <v>6618</v>
      </c>
      <c r="B1521" s="20">
        <v>605</v>
      </c>
      <c r="C1521" s="20" t="e">
        <f>VLOOKUP(File2Modul(A1521),ModulVerantwortung,2,FALSE)</f>
        <v>#N/A</v>
      </c>
      <c r="D1521" s="20"/>
      <c r="E1521" s="109" t="s">
        <v>6625</v>
      </c>
      <c r="F1521" s="126">
        <v>8</v>
      </c>
      <c r="G1521" s="126">
        <v>1</v>
      </c>
      <c r="H1521" s="126">
        <v>0</v>
      </c>
      <c r="I1521" s="126">
        <v>128</v>
      </c>
      <c r="J1521" s="126">
        <v>0</v>
      </c>
      <c r="K1521" s="126">
        <v>0</v>
      </c>
      <c r="L1521" s="126">
        <v>4</v>
      </c>
      <c r="M1521" s="143" t="s">
        <v>6626</v>
      </c>
      <c r="N1521" s="126">
        <v>31</v>
      </c>
      <c r="O1521" s="126"/>
      <c r="Q1521" s="126">
        <v>1</v>
      </c>
      <c r="R1521" s="126"/>
      <c r="S1521" s="126"/>
      <c r="T1521" s="126"/>
      <c r="U1521" s="126">
        <v>39</v>
      </c>
      <c r="V1521" s="126" t="s">
        <v>3810</v>
      </c>
      <c r="W1521" s="126">
        <v>20</v>
      </c>
      <c r="X1521" s="126">
        <v>28</v>
      </c>
      <c r="Y1521" s="126">
        <v>123</v>
      </c>
      <c r="Z1521" s="126">
        <v>0</v>
      </c>
      <c r="AA1521" s="126">
        <v>0</v>
      </c>
      <c r="AB1521" s="126">
        <v>0</v>
      </c>
      <c r="AC1521" s="126">
        <v>0</v>
      </c>
      <c r="AD1521" s="126">
        <v>0</v>
      </c>
      <c r="AE1521" s="126">
        <v>1</v>
      </c>
      <c r="AF1521" s="126">
        <v>3.28</v>
      </c>
      <c r="AG1521" s="126">
        <v>2</v>
      </c>
      <c r="AH1521" s="126">
        <v>0</v>
      </c>
      <c r="AI1521" s="126">
        <v>1</v>
      </c>
      <c r="AJ1521" s="126"/>
      <c r="AK1521" s="126"/>
      <c r="AL1521" s="126"/>
      <c r="AM1521" s="126"/>
      <c r="AN1521" s="126"/>
      <c r="AO1521" s="126"/>
      <c r="AP1521" s="126"/>
      <c r="AQ1521" s="126"/>
      <c r="AR1521" s="126"/>
      <c r="AS1521" s="126"/>
      <c r="AT1521" s="126"/>
      <c r="AU1521" s="126"/>
      <c r="AV1521" s="126"/>
      <c r="AW1521" s="126"/>
      <c r="AX1521" s="126"/>
      <c r="AY1521" s="126"/>
      <c r="AZ1521" s="126"/>
      <c r="BA1521" s="126"/>
      <c r="BB1521" s="126"/>
      <c r="BC1521" s="126"/>
      <c r="BD1521" s="126"/>
      <c r="BE1521" s="126"/>
      <c r="BF1521" s="126"/>
      <c r="BG1521" s="126"/>
      <c r="BH1521" s="126"/>
      <c r="BI1521" s="126"/>
      <c r="BJ1521" s="126"/>
      <c r="BK1521" s="126"/>
      <c r="BL1521" s="126"/>
      <c r="BM1521" s="126"/>
      <c r="BN1521" s="126"/>
      <c r="BO1521" s="126"/>
      <c r="BP1521" s="126"/>
      <c r="BQ1521" s="126"/>
      <c r="BR1521" s="126">
        <v>6</v>
      </c>
      <c r="BS1521" s="126">
        <v>9</v>
      </c>
      <c r="BT1521" s="126">
        <v>9</v>
      </c>
      <c r="BU1521" s="126"/>
      <c r="BV1521" s="126">
        <v>46</v>
      </c>
      <c r="BW1521" s="126">
        <v>32</v>
      </c>
      <c r="BX1521" s="126">
        <v>1</v>
      </c>
      <c r="BY1521" s="126">
        <v>0</v>
      </c>
      <c r="BZ1521" s="126">
        <v>207</v>
      </c>
      <c r="CA1521" s="126">
        <v>99</v>
      </c>
      <c r="CB1521" s="126"/>
      <c r="CC1521" s="126"/>
      <c r="CD1521" s="126"/>
      <c r="CE1521" s="126"/>
    </row>
    <row r="1522" spans="1:83" ht="11.25" customHeight="1" x14ac:dyDescent="0.2">
      <c r="A1522" s="126" t="s">
        <v>6618</v>
      </c>
      <c r="B1522" s="20">
        <v>740</v>
      </c>
      <c r="C1522" s="20" t="e">
        <f>VLOOKUP(File2Modul(A1522),ModulVerantwortung,2,FALSE)</f>
        <v>#N/A</v>
      </c>
      <c r="D1522" s="20"/>
      <c r="E1522" s="109" t="s">
        <v>6627</v>
      </c>
      <c r="F1522" s="126">
        <v>1</v>
      </c>
      <c r="G1522" s="126">
        <v>0</v>
      </c>
      <c r="H1522" s="126">
        <v>0</v>
      </c>
      <c r="I1522" s="126">
        <v>1</v>
      </c>
      <c r="J1522" s="126">
        <v>1</v>
      </c>
      <c r="K1522" s="126">
        <v>0</v>
      </c>
      <c r="L1522" s="126">
        <v>0</v>
      </c>
      <c r="M1522" s="143"/>
      <c r="N1522" s="126">
        <v>1</v>
      </c>
      <c r="O1522" s="126"/>
      <c r="Q1522" s="126">
        <v>0</v>
      </c>
      <c r="R1522" s="126"/>
      <c r="S1522" s="126"/>
      <c r="T1522" s="126"/>
      <c r="U1522" s="126">
        <v>1</v>
      </c>
      <c r="V1522" s="126" t="s">
        <v>3507</v>
      </c>
      <c r="W1522" s="126">
        <v>0</v>
      </c>
      <c r="X1522" s="126">
        <v>1</v>
      </c>
      <c r="Y1522" s="126">
        <v>1</v>
      </c>
      <c r="Z1522" s="126">
        <v>0</v>
      </c>
      <c r="AA1522" s="126">
        <v>0</v>
      </c>
      <c r="AB1522" s="126">
        <v>0</v>
      </c>
      <c r="AC1522" s="126">
        <v>0</v>
      </c>
      <c r="AD1522" s="126">
        <v>0</v>
      </c>
      <c r="AE1522" s="126">
        <v>0</v>
      </c>
      <c r="AF1522" s="126">
        <v>1</v>
      </c>
      <c r="AG1522" s="126">
        <v>0</v>
      </c>
      <c r="AH1522" s="126">
        <v>0</v>
      </c>
      <c r="AI1522" s="126">
        <v>1</v>
      </c>
      <c r="AJ1522" s="126"/>
      <c r="AK1522" s="126"/>
      <c r="AL1522" s="126"/>
      <c r="AM1522" s="126"/>
      <c r="AN1522" s="126"/>
      <c r="AO1522" s="126"/>
      <c r="AP1522" s="126"/>
      <c r="AQ1522" s="126"/>
      <c r="AR1522" s="126"/>
      <c r="AS1522" s="126"/>
      <c r="AT1522" s="126"/>
      <c r="AU1522" s="126"/>
      <c r="AV1522" s="126"/>
      <c r="AW1522" s="126"/>
      <c r="AX1522" s="126"/>
      <c r="AY1522" s="126"/>
      <c r="AZ1522" s="126"/>
      <c r="BA1522" s="126"/>
      <c r="BB1522" s="126"/>
      <c r="BC1522" s="126"/>
      <c r="BD1522" s="126"/>
      <c r="BE1522" s="126"/>
      <c r="BF1522" s="126"/>
      <c r="BG1522" s="126"/>
      <c r="BH1522" s="126"/>
      <c r="BI1522" s="126"/>
      <c r="BJ1522" s="126"/>
      <c r="BK1522" s="126"/>
      <c r="BL1522" s="126"/>
      <c r="BM1522" s="126"/>
      <c r="BN1522" s="126"/>
      <c r="BO1522" s="126"/>
      <c r="BP1522" s="126"/>
      <c r="BQ1522" s="126"/>
      <c r="BR1522" s="126">
        <v>5</v>
      </c>
      <c r="BS1522" s="126">
        <v>5</v>
      </c>
      <c r="BT1522" s="126">
        <v>5</v>
      </c>
      <c r="BU1522" s="126"/>
      <c r="BV1522" s="126">
        <v>1</v>
      </c>
      <c r="BW1522" s="126">
        <v>1</v>
      </c>
      <c r="BX1522" s="126">
        <v>1</v>
      </c>
      <c r="BY1522" s="126">
        <v>0</v>
      </c>
      <c r="BZ1522" s="126">
        <v>4</v>
      </c>
      <c r="CA1522" s="126">
        <v>1</v>
      </c>
      <c r="CB1522" s="126"/>
      <c r="CC1522" s="126"/>
      <c r="CD1522" s="126"/>
      <c r="CE1522" s="126"/>
    </row>
    <row r="1523" spans="1:83" ht="11.25" customHeight="1" x14ac:dyDescent="0.2">
      <c r="A1523" s="126" t="s">
        <v>6618</v>
      </c>
      <c r="B1523" s="20">
        <v>756</v>
      </c>
      <c r="C1523" s="20" t="e">
        <f>VLOOKUP(File2Modul(A1523),ModulVerantwortung,2,FALSE)</f>
        <v>#N/A</v>
      </c>
      <c r="D1523" s="20"/>
      <c r="E1523" s="109" t="s">
        <v>6628</v>
      </c>
      <c r="F1523" s="126">
        <v>6</v>
      </c>
      <c r="G1523" s="126">
        <v>2</v>
      </c>
      <c r="H1523" s="126">
        <v>0</v>
      </c>
      <c r="I1523" s="126">
        <v>12</v>
      </c>
      <c r="J1523" s="126">
        <v>0</v>
      </c>
      <c r="K1523" s="126">
        <v>2</v>
      </c>
      <c r="L1523" s="126">
        <v>4</v>
      </c>
      <c r="M1523" s="143" t="s">
        <v>6629</v>
      </c>
      <c r="N1523" s="126">
        <v>21</v>
      </c>
      <c r="O1523" s="126"/>
      <c r="Q1523" s="126">
        <v>1</v>
      </c>
      <c r="R1523" s="126"/>
      <c r="S1523" s="126"/>
      <c r="T1523" s="126"/>
      <c r="U1523" s="126">
        <v>28</v>
      </c>
      <c r="V1523" s="126" t="s">
        <v>3790</v>
      </c>
      <c r="W1523" s="126">
        <v>4</v>
      </c>
      <c r="X1523" s="126">
        <v>10</v>
      </c>
      <c r="Y1523" s="126">
        <v>76</v>
      </c>
      <c r="Z1523" s="126">
        <v>0</v>
      </c>
      <c r="AA1523" s="126">
        <v>0</v>
      </c>
      <c r="AB1523" s="126">
        <v>0</v>
      </c>
      <c r="AC1523" s="126">
        <v>0</v>
      </c>
      <c r="AD1523" s="126">
        <v>0</v>
      </c>
      <c r="AE1523" s="126">
        <v>1</v>
      </c>
      <c r="AF1523" s="126">
        <v>0.43</v>
      </c>
      <c r="AG1523" s="126">
        <v>1</v>
      </c>
      <c r="AH1523" s="126">
        <v>0</v>
      </c>
      <c r="AI1523" s="126">
        <v>1</v>
      </c>
      <c r="AJ1523" s="126"/>
      <c r="AK1523" s="126"/>
      <c r="AL1523" s="126"/>
      <c r="AM1523" s="126"/>
      <c r="AN1523" s="126"/>
      <c r="AO1523" s="126"/>
      <c r="AP1523" s="126"/>
      <c r="AQ1523" s="126"/>
      <c r="AR1523" s="126"/>
      <c r="AS1523" s="126"/>
      <c r="AT1523" s="126"/>
      <c r="AU1523" s="126"/>
      <c r="AV1523" s="126"/>
      <c r="AW1523" s="126"/>
      <c r="AX1523" s="126"/>
      <c r="AY1523" s="126"/>
      <c r="AZ1523" s="126"/>
      <c r="BA1523" s="126"/>
      <c r="BB1523" s="126"/>
      <c r="BC1523" s="126"/>
      <c r="BD1523" s="126"/>
      <c r="BE1523" s="126"/>
      <c r="BF1523" s="126"/>
      <c r="BG1523" s="126"/>
      <c r="BH1523" s="126"/>
      <c r="BI1523" s="126"/>
      <c r="BJ1523" s="126"/>
      <c r="BK1523" s="126"/>
      <c r="BL1523" s="126"/>
      <c r="BM1523" s="126"/>
      <c r="BN1523" s="126"/>
      <c r="BO1523" s="126"/>
      <c r="BP1523" s="126"/>
      <c r="BQ1523" s="126"/>
      <c r="BR1523" s="126">
        <v>4</v>
      </c>
      <c r="BS1523" s="126">
        <v>7</v>
      </c>
      <c r="BT1523" s="126">
        <v>7</v>
      </c>
      <c r="BU1523" s="126"/>
      <c r="BV1523" s="126">
        <v>35</v>
      </c>
      <c r="BW1523" s="126">
        <v>22</v>
      </c>
      <c r="BX1523" s="126">
        <v>1</v>
      </c>
      <c r="BY1523" s="126">
        <v>6</v>
      </c>
      <c r="BZ1523" s="126">
        <v>111</v>
      </c>
      <c r="CA1523" s="126">
        <v>54</v>
      </c>
      <c r="CB1523" s="126"/>
      <c r="CC1523" s="126"/>
      <c r="CD1523" s="126"/>
      <c r="CE1523" s="126"/>
    </row>
    <row r="1524" spans="1:83" ht="11.25" customHeight="1" x14ac:dyDescent="0.2">
      <c r="A1524" s="126" t="s">
        <v>6618</v>
      </c>
      <c r="B1524" s="20">
        <v>845</v>
      </c>
      <c r="C1524" s="20" t="e">
        <f>VLOOKUP(File2Modul(A1524),ModulVerantwortung,2,FALSE)</f>
        <v>#N/A</v>
      </c>
      <c r="D1524" s="20"/>
      <c r="E1524" s="109" t="s">
        <v>6630</v>
      </c>
      <c r="F1524" s="126">
        <v>2</v>
      </c>
      <c r="G1524" s="126">
        <v>1</v>
      </c>
      <c r="H1524" s="126">
        <v>0</v>
      </c>
      <c r="I1524" s="126">
        <v>2</v>
      </c>
      <c r="J1524" s="126">
        <v>0</v>
      </c>
      <c r="K1524" s="126">
        <v>2</v>
      </c>
      <c r="L1524" s="126">
        <v>8</v>
      </c>
      <c r="M1524" s="143" t="s">
        <v>6631</v>
      </c>
      <c r="N1524" s="126">
        <v>14</v>
      </c>
      <c r="O1524" s="126"/>
      <c r="Q1524" s="126">
        <v>0</v>
      </c>
      <c r="R1524" s="126"/>
      <c r="S1524" s="126"/>
      <c r="T1524" s="126"/>
      <c r="U1524" s="126">
        <v>16</v>
      </c>
      <c r="V1524" s="126" t="s">
        <v>3513</v>
      </c>
      <c r="W1524" s="126">
        <v>8</v>
      </c>
      <c r="X1524" s="126">
        <v>10</v>
      </c>
      <c r="Y1524" s="126">
        <v>54</v>
      </c>
      <c r="Z1524" s="126">
        <v>0</v>
      </c>
      <c r="AA1524" s="126">
        <v>0</v>
      </c>
      <c r="AB1524" s="126">
        <v>0</v>
      </c>
      <c r="AC1524" s="126">
        <v>0</v>
      </c>
      <c r="AD1524" s="126">
        <v>0</v>
      </c>
      <c r="AE1524" s="126">
        <v>1</v>
      </c>
      <c r="AF1524" s="126">
        <v>0.13</v>
      </c>
      <c r="AG1524" s="126">
        <v>0</v>
      </c>
      <c r="AH1524" s="126">
        <v>0</v>
      </c>
      <c r="AI1524" s="126">
        <v>1</v>
      </c>
      <c r="AJ1524" s="126"/>
      <c r="AK1524" s="126"/>
      <c r="AL1524" s="126"/>
      <c r="AM1524" s="126"/>
      <c r="AN1524" s="126"/>
      <c r="AO1524" s="126"/>
      <c r="AP1524" s="126"/>
      <c r="AQ1524" s="126"/>
      <c r="AR1524" s="126"/>
      <c r="AS1524" s="126"/>
      <c r="AT1524" s="126"/>
      <c r="AU1524" s="126"/>
      <c r="AV1524" s="126"/>
      <c r="AW1524" s="126"/>
      <c r="AX1524" s="126"/>
      <c r="AY1524" s="126"/>
      <c r="AZ1524" s="126"/>
      <c r="BA1524" s="126"/>
      <c r="BB1524" s="126"/>
      <c r="BC1524" s="126"/>
      <c r="BD1524" s="126"/>
      <c r="BE1524" s="126"/>
      <c r="BF1524" s="126"/>
      <c r="BG1524" s="126"/>
      <c r="BH1524" s="126"/>
      <c r="BI1524" s="126"/>
      <c r="BJ1524" s="126"/>
      <c r="BK1524" s="126"/>
      <c r="BL1524" s="126"/>
      <c r="BM1524" s="126"/>
      <c r="BN1524" s="126"/>
      <c r="BO1524" s="126"/>
      <c r="BP1524" s="126"/>
      <c r="BQ1524" s="126"/>
      <c r="BR1524" s="126">
        <v>5</v>
      </c>
      <c r="BS1524" s="126">
        <v>6</v>
      </c>
      <c r="BT1524" s="126">
        <v>6</v>
      </c>
      <c r="BU1524" s="126"/>
      <c r="BV1524" s="126">
        <v>17</v>
      </c>
      <c r="BW1524" s="126">
        <v>15</v>
      </c>
      <c r="BX1524" s="126">
        <v>1</v>
      </c>
      <c r="BY1524" s="126">
        <v>0</v>
      </c>
      <c r="BZ1524" s="126">
        <v>59</v>
      </c>
      <c r="CA1524" s="126">
        <v>36</v>
      </c>
      <c r="CB1524" s="126"/>
      <c r="CC1524" s="126"/>
      <c r="CD1524" s="126"/>
      <c r="CE1524" s="126"/>
    </row>
    <row r="1525" spans="1:83" ht="11.25" customHeight="1" x14ac:dyDescent="0.2">
      <c r="A1525" s="126" t="s">
        <v>6618</v>
      </c>
      <c r="B1525" s="20">
        <v>909</v>
      </c>
      <c r="C1525" s="20" t="e">
        <f>VLOOKUP(File2Modul(A1525),ModulVerantwortung,2,FALSE)</f>
        <v>#N/A</v>
      </c>
      <c r="D1525" s="20"/>
      <c r="E1525" s="109" t="s">
        <v>6632</v>
      </c>
      <c r="F1525" s="126">
        <v>8</v>
      </c>
      <c r="G1525" s="126">
        <v>1</v>
      </c>
      <c r="H1525" s="126">
        <v>0</v>
      </c>
      <c r="I1525" s="126">
        <v>8</v>
      </c>
      <c r="J1525" s="126">
        <v>0</v>
      </c>
      <c r="K1525" s="126">
        <v>0</v>
      </c>
      <c r="L1525" s="126">
        <v>4</v>
      </c>
      <c r="M1525" s="143" t="s">
        <v>6633</v>
      </c>
      <c r="N1525" s="126">
        <v>24</v>
      </c>
      <c r="O1525" s="126"/>
      <c r="Q1525" s="126">
        <v>1</v>
      </c>
      <c r="R1525" s="126"/>
      <c r="S1525" s="126"/>
      <c r="T1525" s="126"/>
      <c r="U1525" s="126">
        <v>34</v>
      </c>
      <c r="V1525" s="126" t="s">
        <v>3810</v>
      </c>
      <c r="W1525" s="126">
        <v>4</v>
      </c>
      <c r="X1525" s="126">
        <v>12</v>
      </c>
      <c r="Y1525" s="126">
        <v>91</v>
      </c>
      <c r="Z1525" s="126">
        <v>0</v>
      </c>
      <c r="AA1525" s="126">
        <v>0</v>
      </c>
      <c r="AB1525" s="126">
        <v>0</v>
      </c>
      <c r="AC1525" s="126">
        <v>0</v>
      </c>
      <c r="AD1525" s="126">
        <v>0</v>
      </c>
      <c r="AE1525" s="126">
        <v>2</v>
      </c>
      <c r="AF1525" s="126">
        <v>0.24</v>
      </c>
      <c r="AG1525" s="126">
        <v>1</v>
      </c>
      <c r="AH1525" s="126">
        <v>0</v>
      </c>
      <c r="AI1525" s="126">
        <v>1</v>
      </c>
      <c r="AJ1525" s="126"/>
      <c r="AK1525" s="126"/>
      <c r="AL1525" s="126"/>
      <c r="AM1525" s="126"/>
      <c r="AN1525" s="126"/>
      <c r="AO1525" s="126"/>
      <c r="AP1525" s="126"/>
      <c r="AQ1525" s="126"/>
      <c r="AR1525" s="126"/>
      <c r="AS1525" s="126"/>
      <c r="AT1525" s="126"/>
      <c r="AU1525" s="126"/>
      <c r="AV1525" s="126"/>
      <c r="AW1525" s="126"/>
      <c r="AX1525" s="126"/>
      <c r="AY1525" s="126"/>
      <c r="AZ1525" s="126"/>
      <c r="BA1525" s="126"/>
      <c r="BB1525" s="126"/>
      <c r="BC1525" s="126"/>
      <c r="BD1525" s="126"/>
      <c r="BE1525" s="126"/>
      <c r="BF1525" s="126"/>
      <c r="BG1525" s="126"/>
      <c r="BH1525" s="126"/>
      <c r="BI1525" s="126"/>
      <c r="BJ1525" s="126"/>
      <c r="BK1525" s="126"/>
      <c r="BL1525" s="126"/>
      <c r="BM1525" s="126"/>
      <c r="BN1525" s="126"/>
      <c r="BO1525" s="126"/>
      <c r="BP1525" s="126"/>
      <c r="BQ1525" s="126"/>
      <c r="BR1525" s="126">
        <v>5</v>
      </c>
      <c r="BS1525" s="126">
        <v>8</v>
      </c>
      <c r="BT1525" s="126">
        <v>9</v>
      </c>
      <c r="BU1525" s="126"/>
      <c r="BV1525" s="126">
        <v>43</v>
      </c>
      <c r="BW1525" s="126">
        <v>26</v>
      </c>
      <c r="BX1525" s="126">
        <v>1</v>
      </c>
      <c r="BY1525" s="126">
        <v>0</v>
      </c>
      <c r="BZ1525" s="126">
        <v>140</v>
      </c>
      <c r="CA1525" s="126">
        <v>77</v>
      </c>
      <c r="CB1525" s="126"/>
      <c r="CC1525" s="126"/>
      <c r="CD1525" s="126"/>
      <c r="CE1525" s="126"/>
    </row>
    <row r="1526" spans="1:83" ht="11.25" customHeight="1" x14ac:dyDescent="0.2">
      <c r="A1526" s="126" t="s">
        <v>6618</v>
      </c>
      <c r="B1526" s="20">
        <v>1016</v>
      </c>
      <c r="C1526" s="20" t="e">
        <f>VLOOKUP(File2Modul(A1526),ModulVerantwortung,2,FALSE)</f>
        <v>#N/A</v>
      </c>
      <c r="D1526" s="20"/>
      <c r="E1526" s="109" t="s">
        <v>6634</v>
      </c>
      <c r="F1526" s="126">
        <v>2</v>
      </c>
      <c r="G1526" s="126">
        <v>1</v>
      </c>
      <c r="H1526" s="126">
        <v>0</v>
      </c>
      <c r="I1526" s="126">
        <v>2</v>
      </c>
      <c r="J1526" s="126">
        <v>0</v>
      </c>
      <c r="K1526" s="126">
        <v>1</v>
      </c>
      <c r="L1526" s="126">
        <v>0</v>
      </c>
      <c r="M1526" s="143"/>
      <c r="N1526" s="126">
        <v>5</v>
      </c>
      <c r="O1526" s="126"/>
      <c r="Q1526" s="126">
        <v>0</v>
      </c>
      <c r="R1526" s="126"/>
      <c r="S1526" s="126"/>
      <c r="T1526" s="126"/>
      <c r="U1526" s="126">
        <v>6</v>
      </c>
      <c r="V1526" s="126" t="s">
        <v>3513</v>
      </c>
      <c r="W1526" s="126">
        <v>0</v>
      </c>
      <c r="X1526" s="126">
        <v>2</v>
      </c>
      <c r="Y1526" s="126">
        <v>17</v>
      </c>
      <c r="Z1526" s="126">
        <v>0</v>
      </c>
      <c r="AA1526" s="126">
        <v>0</v>
      </c>
      <c r="AB1526" s="126">
        <v>0</v>
      </c>
      <c r="AC1526" s="126">
        <v>0</v>
      </c>
      <c r="AD1526" s="126">
        <v>0</v>
      </c>
      <c r="AE1526" s="126">
        <v>0</v>
      </c>
      <c r="AF1526" s="126">
        <v>0.33</v>
      </c>
      <c r="AG1526" s="126">
        <v>0</v>
      </c>
      <c r="AH1526" s="126">
        <v>0</v>
      </c>
      <c r="AI1526" s="126">
        <v>1</v>
      </c>
      <c r="AJ1526" s="126"/>
      <c r="AK1526" s="126"/>
      <c r="AL1526" s="126"/>
      <c r="AM1526" s="126"/>
      <c r="AN1526" s="126"/>
      <c r="AO1526" s="126"/>
      <c r="AP1526" s="126"/>
      <c r="AQ1526" s="126"/>
      <c r="AR1526" s="126"/>
      <c r="AS1526" s="126"/>
      <c r="AT1526" s="126"/>
      <c r="AU1526" s="126"/>
      <c r="AV1526" s="126"/>
      <c r="AW1526" s="126"/>
      <c r="AX1526" s="126"/>
      <c r="AY1526" s="126"/>
      <c r="AZ1526" s="126"/>
      <c r="BA1526" s="126"/>
      <c r="BB1526" s="126"/>
      <c r="BC1526" s="126"/>
      <c r="BD1526" s="126"/>
      <c r="BE1526" s="126"/>
      <c r="BF1526" s="126"/>
      <c r="BG1526" s="126"/>
      <c r="BH1526" s="126"/>
      <c r="BI1526" s="126"/>
      <c r="BJ1526" s="126"/>
      <c r="BK1526" s="126"/>
      <c r="BL1526" s="126"/>
      <c r="BM1526" s="126"/>
      <c r="BN1526" s="126"/>
      <c r="BO1526" s="126"/>
      <c r="BP1526" s="126"/>
      <c r="BQ1526" s="126"/>
      <c r="BR1526" s="126">
        <v>7</v>
      </c>
      <c r="BS1526" s="126">
        <v>9</v>
      </c>
      <c r="BT1526" s="126">
        <v>9</v>
      </c>
      <c r="BU1526" s="126"/>
      <c r="BV1526" s="126">
        <v>7</v>
      </c>
      <c r="BW1526" s="126">
        <v>5</v>
      </c>
      <c r="BX1526" s="126">
        <v>1</v>
      </c>
      <c r="BY1526" s="126">
        <v>0</v>
      </c>
      <c r="BZ1526" s="126">
        <v>30</v>
      </c>
      <c r="CA1526" s="126">
        <v>19</v>
      </c>
      <c r="CB1526" s="126"/>
      <c r="CC1526" s="126"/>
      <c r="CD1526" s="126"/>
      <c r="CE1526" s="126"/>
    </row>
    <row r="1527" spans="1:83" ht="11.25" customHeight="1" x14ac:dyDescent="0.2">
      <c r="A1527" s="126" t="s">
        <v>6618</v>
      </c>
      <c r="B1527" s="20">
        <v>1044</v>
      </c>
      <c r="C1527" s="20" t="e">
        <f>VLOOKUP(File2Modul(A1527),ModulVerantwortung,2,FALSE)</f>
        <v>#N/A</v>
      </c>
      <c r="D1527" s="20"/>
      <c r="E1527" s="109" t="s">
        <v>6635</v>
      </c>
      <c r="F1527" s="126">
        <v>1</v>
      </c>
      <c r="G1527" s="126">
        <v>0</v>
      </c>
      <c r="H1527" s="126">
        <v>0</v>
      </c>
      <c r="I1527" s="126">
        <v>1</v>
      </c>
      <c r="J1527" s="126">
        <v>0</v>
      </c>
      <c r="K1527" s="126">
        <v>1</v>
      </c>
      <c r="L1527" s="126">
        <v>0</v>
      </c>
      <c r="M1527" s="143"/>
      <c r="N1527" s="126">
        <v>2</v>
      </c>
      <c r="O1527" s="126"/>
      <c r="Q1527" s="126">
        <v>0</v>
      </c>
      <c r="R1527" s="126"/>
      <c r="S1527" s="126"/>
      <c r="T1527" s="126"/>
      <c r="U1527" s="126">
        <v>2</v>
      </c>
      <c r="V1527" s="126" t="s">
        <v>3507</v>
      </c>
      <c r="W1527" s="126">
        <v>0</v>
      </c>
      <c r="X1527" s="126">
        <v>1</v>
      </c>
      <c r="Y1527" s="126">
        <v>3</v>
      </c>
      <c r="Z1527" s="126">
        <v>0</v>
      </c>
      <c r="AA1527" s="126">
        <v>0</v>
      </c>
      <c r="AB1527" s="126">
        <v>0</v>
      </c>
      <c r="AC1527" s="126">
        <v>0</v>
      </c>
      <c r="AD1527" s="126">
        <v>0</v>
      </c>
      <c r="AE1527" s="126">
        <v>0</v>
      </c>
      <c r="AF1527" s="126">
        <v>0.5</v>
      </c>
      <c r="AG1527" s="126">
        <v>0</v>
      </c>
      <c r="AH1527" s="126">
        <v>0</v>
      </c>
      <c r="AI1527" s="126">
        <v>1</v>
      </c>
      <c r="AJ1527" s="126"/>
      <c r="AK1527" s="126"/>
      <c r="AL1527" s="126"/>
      <c r="AM1527" s="126"/>
      <c r="AN1527" s="126"/>
      <c r="AO1527" s="126"/>
      <c r="AP1527" s="126"/>
      <c r="AQ1527" s="126"/>
      <c r="AR1527" s="126"/>
      <c r="AS1527" s="126"/>
      <c r="AT1527" s="126"/>
      <c r="AU1527" s="126"/>
      <c r="AV1527" s="126"/>
      <c r="AW1527" s="126"/>
      <c r="AX1527" s="126"/>
      <c r="AY1527" s="126"/>
      <c r="AZ1527" s="126"/>
      <c r="BA1527" s="126"/>
      <c r="BB1527" s="126"/>
      <c r="BC1527" s="126"/>
      <c r="BD1527" s="126"/>
      <c r="BE1527" s="126"/>
      <c r="BF1527" s="126"/>
      <c r="BG1527" s="126"/>
      <c r="BH1527" s="126"/>
      <c r="BI1527" s="126"/>
      <c r="BJ1527" s="126"/>
      <c r="BK1527" s="126"/>
      <c r="BL1527" s="126"/>
      <c r="BM1527" s="126"/>
      <c r="BN1527" s="126"/>
      <c r="BO1527" s="126"/>
      <c r="BP1527" s="126"/>
      <c r="BQ1527" s="126"/>
      <c r="BR1527" s="126">
        <v>9</v>
      </c>
      <c r="BS1527" s="126">
        <v>9</v>
      </c>
      <c r="BT1527" s="126">
        <v>9</v>
      </c>
      <c r="BU1527" s="126"/>
      <c r="BV1527" s="126">
        <v>2</v>
      </c>
      <c r="BW1527" s="126">
        <v>2</v>
      </c>
      <c r="BX1527" s="126">
        <v>1</v>
      </c>
      <c r="BY1527" s="126">
        <v>0</v>
      </c>
      <c r="BZ1527" s="126">
        <v>10</v>
      </c>
      <c r="CA1527" s="126">
        <v>8</v>
      </c>
      <c r="CB1527" s="126"/>
      <c r="CC1527" s="126"/>
      <c r="CD1527" s="126"/>
      <c r="CE1527" s="126"/>
    </row>
    <row r="1528" spans="1:83" ht="11.25" customHeight="1" x14ac:dyDescent="0.2">
      <c r="A1528" s="126" t="s">
        <v>6618</v>
      </c>
      <c r="B1528" s="20">
        <v>1059</v>
      </c>
      <c r="C1528" s="20" t="e">
        <f>VLOOKUP(File2Modul(A1528),ModulVerantwortung,2,FALSE)</f>
        <v>#N/A</v>
      </c>
      <c r="D1528" s="20"/>
      <c r="E1528" s="109" t="s">
        <v>6636</v>
      </c>
      <c r="F1528" s="126">
        <v>2</v>
      </c>
      <c r="G1528" s="126">
        <v>1</v>
      </c>
      <c r="H1528" s="126">
        <v>0</v>
      </c>
      <c r="I1528" s="126">
        <v>2</v>
      </c>
      <c r="J1528" s="126">
        <v>0</v>
      </c>
      <c r="K1528" s="126">
        <v>1</v>
      </c>
      <c r="L1528" s="126">
        <v>2</v>
      </c>
      <c r="M1528" s="143" t="s">
        <v>6637</v>
      </c>
      <c r="N1528" s="126">
        <v>6</v>
      </c>
      <c r="O1528" s="126"/>
      <c r="Q1528" s="126">
        <v>1</v>
      </c>
      <c r="R1528" s="126"/>
      <c r="S1528" s="126"/>
      <c r="T1528" s="126"/>
      <c r="U1528" s="126">
        <v>6</v>
      </c>
      <c r="V1528" s="126" t="s">
        <v>3513</v>
      </c>
      <c r="W1528" s="126">
        <v>2</v>
      </c>
      <c r="X1528" s="126">
        <v>4</v>
      </c>
      <c r="Y1528" s="126">
        <v>17</v>
      </c>
      <c r="Z1528" s="126">
        <v>0</v>
      </c>
      <c r="AA1528" s="126">
        <v>0</v>
      </c>
      <c r="AB1528" s="126">
        <v>0</v>
      </c>
      <c r="AC1528" s="126">
        <v>0</v>
      </c>
      <c r="AD1528" s="126">
        <v>0</v>
      </c>
      <c r="AE1528" s="126">
        <v>0</v>
      </c>
      <c r="AF1528" s="126">
        <v>0.33</v>
      </c>
      <c r="AG1528" s="126">
        <v>0</v>
      </c>
      <c r="AH1528" s="126">
        <v>0</v>
      </c>
      <c r="AI1528" s="126">
        <v>1</v>
      </c>
      <c r="AJ1528" s="126"/>
      <c r="AK1528" s="126"/>
      <c r="AL1528" s="126"/>
      <c r="AM1528" s="126"/>
      <c r="AN1528" s="126"/>
      <c r="AO1528" s="126"/>
      <c r="AP1528" s="126"/>
      <c r="AQ1528" s="126"/>
      <c r="AR1528" s="126"/>
      <c r="AS1528" s="126"/>
      <c r="AT1528" s="126"/>
      <c r="AU1528" s="126"/>
      <c r="AV1528" s="126"/>
      <c r="AW1528" s="126"/>
      <c r="AX1528" s="126"/>
      <c r="AY1528" s="126"/>
      <c r="AZ1528" s="126"/>
      <c r="BA1528" s="126"/>
      <c r="BB1528" s="126"/>
      <c r="BC1528" s="126"/>
      <c r="BD1528" s="126"/>
      <c r="BE1528" s="126"/>
      <c r="BF1528" s="126"/>
      <c r="BG1528" s="126"/>
      <c r="BH1528" s="126"/>
      <c r="BI1528" s="126"/>
      <c r="BJ1528" s="126"/>
      <c r="BK1528" s="126"/>
      <c r="BL1528" s="126"/>
      <c r="BM1528" s="126"/>
      <c r="BN1528" s="126"/>
      <c r="BO1528" s="126"/>
      <c r="BP1528" s="126"/>
      <c r="BQ1528" s="126"/>
      <c r="BR1528" s="126">
        <v>8</v>
      </c>
      <c r="BS1528" s="126">
        <v>10</v>
      </c>
      <c r="BT1528" s="126">
        <v>10</v>
      </c>
      <c r="BU1528" s="126"/>
      <c r="BV1528" s="126">
        <v>7</v>
      </c>
      <c r="BW1528" s="126">
        <v>6</v>
      </c>
      <c r="BX1528" s="126">
        <v>1</v>
      </c>
      <c r="BY1528" s="126">
        <v>0</v>
      </c>
      <c r="BZ1528" s="126">
        <v>38</v>
      </c>
      <c r="CA1528" s="126">
        <v>23</v>
      </c>
      <c r="CB1528" s="126"/>
      <c r="CC1528" s="126"/>
      <c r="CD1528" s="126"/>
      <c r="CE1528" s="126"/>
    </row>
    <row r="1529" spans="1:83" ht="11.25" customHeight="1" x14ac:dyDescent="0.2">
      <c r="A1529" s="126" t="s">
        <v>6618</v>
      </c>
      <c r="B1529" s="20">
        <v>1088</v>
      </c>
      <c r="C1529" s="20" t="e">
        <f>VLOOKUP(File2Modul(A1529),ModulVerantwortung,2,FALSE)</f>
        <v>#N/A</v>
      </c>
      <c r="D1529" s="20"/>
      <c r="E1529" s="109" t="s">
        <v>6638</v>
      </c>
      <c r="F1529" s="126">
        <v>5</v>
      </c>
      <c r="G1529" s="126">
        <v>3</v>
      </c>
      <c r="H1529" s="126">
        <v>0</v>
      </c>
      <c r="I1529" s="126">
        <v>5</v>
      </c>
      <c r="J1529" s="126">
        <v>0</v>
      </c>
      <c r="K1529" s="126">
        <v>0</v>
      </c>
      <c r="L1529" s="126">
        <v>0</v>
      </c>
      <c r="M1529" s="143"/>
      <c r="N1529" s="126">
        <v>11</v>
      </c>
      <c r="O1529" s="126"/>
      <c r="Q1529" s="126">
        <v>1</v>
      </c>
      <c r="R1529" s="126"/>
      <c r="S1529" s="126"/>
      <c r="T1529" s="126"/>
      <c r="U1529" s="126">
        <v>19</v>
      </c>
      <c r="V1529" s="126" t="s">
        <v>3729</v>
      </c>
      <c r="W1529" s="126">
        <v>0</v>
      </c>
      <c r="X1529" s="126">
        <v>5</v>
      </c>
      <c r="Y1529" s="126">
        <v>49</v>
      </c>
      <c r="Z1529" s="126">
        <v>0</v>
      </c>
      <c r="AA1529" s="126">
        <v>0</v>
      </c>
      <c r="AB1529" s="126">
        <v>0</v>
      </c>
      <c r="AC1529" s="126">
        <v>0</v>
      </c>
      <c r="AD1529" s="126">
        <v>0</v>
      </c>
      <c r="AE1529" s="126">
        <v>0</v>
      </c>
      <c r="AF1529" s="126">
        <v>0.26</v>
      </c>
      <c r="AG1529" s="126">
        <v>1</v>
      </c>
      <c r="AH1529" s="126">
        <v>0</v>
      </c>
      <c r="AI1529" s="126">
        <v>1</v>
      </c>
      <c r="AJ1529" s="126"/>
      <c r="AK1529" s="126"/>
      <c r="AL1529" s="126"/>
      <c r="AM1529" s="126"/>
      <c r="AN1529" s="126"/>
      <c r="AO1529" s="126"/>
      <c r="AP1529" s="126"/>
      <c r="AQ1529" s="126"/>
      <c r="AR1529" s="126"/>
      <c r="AS1529" s="126"/>
      <c r="AT1529" s="126"/>
      <c r="AU1529" s="126"/>
      <c r="AV1529" s="126"/>
      <c r="AW1529" s="126"/>
      <c r="AX1529" s="126"/>
      <c r="AY1529" s="126"/>
      <c r="AZ1529" s="126"/>
      <c r="BA1529" s="126"/>
      <c r="BB1529" s="126"/>
      <c r="BC1529" s="126"/>
      <c r="BD1529" s="126"/>
      <c r="BE1529" s="126"/>
      <c r="BF1529" s="126"/>
      <c r="BG1529" s="126"/>
      <c r="BH1529" s="126"/>
      <c r="BI1529" s="126"/>
      <c r="BJ1529" s="126"/>
      <c r="BK1529" s="126"/>
      <c r="BL1529" s="126"/>
      <c r="BM1529" s="126"/>
      <c r="BN1529" s="126"/>
      <c r="BO1529" s="126"/>
      <c r="BP1529" s="126"/>
      <c r="BQ1529" s="126"/>
      <c r="BR1529" s="126">
        <v>4</v>
      </c>
      <c r="BS1529" s="126">
        <v>9</v>
      </c>
      <c r="BT1529" s="126">
        <v>9</v>
      </c>
      <c r="BU1529" s="126"/>
      <c r="BV1529" s="126">
        <v>25</v>
      </c>
      <c r="BW1529" s="126">
        <v>11</v>
      </c>
      <c r="BX1529" s="126">
        <v>1</v>
      </c>
      <c r="BY1529" s="126">
        <v>0</v>
      </c>
      <c r="BZ1529" s="126">
        <v>74</v>
      </c>
      <c r="CA1529" s="126">
        <v>29</v>
      </c>
      <c r="CB1529" s="126"/>
      <c r="CC1529" s="126"/>
      <c r="CD1529" s="126"/>
      <c r="CE1529" s="126"/>
    </row>
    <row r="1530" spans="1:83" ht="11.25" customHeight="1" x14ac:dyDescent="0.2">
      <c r="A1530" s="126" t="s">
        <v>6618</v>
      </c>
      <c r="B1530" s="20">
        <v>1148</v>
      </c>
      <c r="C1530" s="20" t="e">
        <f>VLOOKUP(File2Modul(A1530),ModulVerantwortung,2,FALSE)</f>
        <v>#N/A</v>
      </c>
      <c r="D1530" s="20"/>
      <c r="E1530" s="109" t="s">
        <v>6639</v>
      </c>
      <c r="F1530" s="126">
        <v>9</v>
      </c>
      <c r="G1530" s="126">
        <v>2</v>
      </c>
      <c r="H1530" s="126">
        <v>0</v>
      </c>
      <c r="I1530" s="126">
        <v>81</v>
      </c>
      <c r="J1530" s="126">
        <v>0</v>
      </c>
      <c r="K1530" s="126">
        <v>0</v>
      </c>
      <c r="L1530" s="126">
        <v>2</v>
      </c>
      <c r="M1530" s="143" t="s">
        <v>6640</v>
      </c>
      <c r="N1530" s="126">
        <v>30</v>
      </c>
      <c r="O1530" s="126"/>
      <c r="Q1530" s="126">
        <v>1</v>
      </c>
      <c r="R1530" s="126"/>
      <c r="S1530" s="126"/>
      <c r="T1530" s="126"/>
      <c r="U1530" s="126">
        <v>35</v>
      </c>
      <c r="V1530" s="126" t="s">
        <v>3915</v>
      </c>
      <c r="W1530" s="126">
        <v>5</v>
      </c>
      <c r="X1530" s="126">
        <v>14</v>
      </c>
      <c r="Y1530" s="126">
        <v>91</v>
      </c>
      <c r="Z1530" s="126">
        <v>0</v>
      </c>
      <c r="AA1530" s="126">
        <v>0</v>
      </c>
      <c r="AB1530" s="126">
        <v>0</v>
      </c>
      <c r="AC1530" s="126">
        <v>0</v>
      </c>
      <c r="AD1530" s="126">
        <v>0</v>
      </c>
      <c r="AE1530" s="126">
        <v>1</v>
      </c>
      <c r="AF1530" s="126">
        <v>2.31</v>
      </c>
      <c r="AG1530" s="126">
        <v>2</v>
      </c>
      <c r="AH1530" s="126">
        <v>0</v>
      </c>
      <c r="AI1530" s="126">
        <v>1</v>
      </c>
      <c r="AJ1530" s="126"/>
      <c r="AK1530" s="126"/>
      <c r="AL1530" s="126"/>
      <c r="AM1530" s="126"/>
      <c r="AN1530" s="126"/>
      <c r="AO1530" s="126"/>
      <c r="AP1530" s="126"/>
      <c r="AQ1530" s="126"/>
      <c r="AR1530" s="126"/>
      <c r="AS1530" s="126"/>
      <c r="AT1530" s="126"/>
      <c r="AU1530" s="126"/>
      <c r="AV1530" s="126"/>
      <c r="AW1530" s="126"/>
      <c r="AX1530" s="126"/>
      <c r="AY1530" s="126"/>
      <c r="AZ1530" s="126"/>
      <c r="BA1530" s="126"/>
      <c r="BB1530" s="126"/>
      <c r="BC1530" s="126"/>
      <c r="BD1530" s="126"/>
      <c r="BE1530" s="126"/>
      <c r="BF1530" s="126"/>
      <c r="BG1530" s="126"/>
      <c r="BH1530" s="126"/>
      <c r="BI1530" s="126"/>
      <c r="BJ1530" s="126"/>
      <c r="BK1530" s="126"/>
      <c r="BL1530" s="126"/>
      <c r="BM1530" s="126"/>
      <c r="BN1530" s="126"/>
      <c r="BO1530" s="126"/>
      <c r="BP1530" s="126"/>
      <c r="BQ1530" s="126"/>
      <c r="BR1530" s="126">
        <v>8</v>
      </c>
      <c r="BS1530" s="126">
        <v>11</v>
      </c>
      <c r="BT1530" s="126">
        <v>11</v>
      </c>
      <c r="BU1530" s="126"/>
      <c r="BV1530" s="126">
        <v>43</v>
      </c>
      <c r="BW1530" s="126">
        <v>31</v>
      </c>
      <c r="BX1530" s="126">
        <v>1</v>
      </c>
      <c r="BY1530" s="126">
        <v>0</v>
      </c>
      <c r="BZ1530" s="126">
        <v>203</v>
      </c>
      <c r="CA1530" s="126">
        <v>141</v>
      </c>
      <c r="CB1530" s="126"/>
      <c r="CC1530" s="126"/>
      <c r="CD1530" s="126"/>
      <c r="CE1530" s="126"/>
    </row>
    <row r="1531" spans="1:83" ht="11.25" customHeight="1" x14ac:dyDescent="0.2">
      <c r="A1531" s="126" t="s">
        <v>6618</v>
      </c>
      <c r="B1531" s="20">
        <v>0</v>
      </c>
      <c r="C1531" s="20" t="e">
        <f>VLOOKUP(File2Modul(A1531),ModulVerantwortung,2,FALSE)</f>
        <v>#N/A</v>
      </c>
      <c r="D1531" s="20"/>
      <c r="E1531" s="109" t="s">
        <v>6618</v>
      </c>
      <c r="F1531" s="126"/>
      <c r="G1531" s="126"/>
      <c r="H1531" s="126"/>
      <c r="I1531" s="126"/>
      <c r="J1531" s="126"/>
      <c r="K1531" s="126"/>
      <c r="L1531" s="126"/>
      <c r="M1531" s="143"/>
      <c r="N1531" s="126"/>
      <c r="O1531" s="126">
        <f>IF(ISNUMBER(T1531),IF(T1531&lt;&gt;0,S1531/T1531,O$23),"")</f>
        <v>1.4</v>
      </c>
      <c r="P1531">
        <f>IF(AND(ISNUMBER(AQ1531),ISNUMBER(AR1531)),IF(OR(AQ1531&lt;&gt;0,AR1531&lt;&gt;0),(T1531+BG1531)/(AQ1531+AR1531),P$23),"")</f>
        <v>9.3069767441860467</v>
      </c>
      <c r="Q1531" s="126"/>
      <c r="R1531" s="126"/>
      <c r="S1531" s="126">
        <v>245</v>
      </c>
      <c r="T1531" s="126">
        <v>175</v>
      </c>
      <c r="U1531" s="126"/>
      <c r="V1531" s="126"/>
      <c r="W1531" s="126"/>
      <c r="X1531" s="126"/>
      <c r="Y1531" s="126"/>
      <c r="Z1531" s="126"/>
      <c r="AA1531" s="126"/>
      <c r="AB1531" s="126"/>
      <c r="AC1531" s="126"/>
      <c r="AD1531" s="126"/>
      <c r="AE1531" s="126"/>
      <c r="AF1531" s="126"/>
      <c r="AG1531" s="126"/>
      <c r="AH1531" s="126"/>
      <c r="AI1531" s="126"/>
      <c r="AJ1531" s="126" t="s">
        <v>3502</v>
      </c>
      <c r="AK1531" s="126">
        <v>11</v>
      </c>
      <c r="AL1531" s="126">
        <v>2</v>
      </c>
      <c r="AM1531" s="126">
        <v>13</v>
      </c>
      <c r="AN1531" s="126">
        <v>44</v>
      </c>
      <c r="AO1531" s="126" t="s">
        <v>3503</v>
      </c>
      <c r="AP1531" s="126">
        <v>169</v>
      </c>
      <c r="AQ1531" s="126">
        <v>29</v>
      </c>
      <c r="AR1531" s="126">
        <v>186</v>
      </c>
      <c r="AS1531" s="126">
        <v>2556</v>
      </c>
      <c r="AT1531" s="126">
        <v>1279</v>
      </c>
      <c r="AU1531" s="126">
        <v>1543</v>
      </c>
      <c r="AV1531" s="126">
        <v>5531</v>
      </c>
      <c r="AW1531" s="126">
        <v>15.61</v>
      </c>
      <c r="AX1531" s="126">
        <v>309206</v>
      </c>
      <c r="AY1531" s="126">
        <v>19804</v>
      </c>
      <c r="AZ1531" s="126">
        <v>51.53</v>
      </c>
      <c r="BA1531" s="126">
        <v>12.41</v>
      </c>
      <c r="BB1531" s="126">
        <v>75.92</v>
      </c>
      <c r="BC1531" s="126">
        <v>5</v>
      </c>
      <c r="BD1531" s="126">
        <v>1241</v>
      </c>
      <c r="BE1531" s="126">
        <v>468</v>
      </c>
      <c r="BF1531" s="126">
        <v>725</v>
      </c>
      <c r="BG1531" s="126">
        <v>1826</v>
      </c>
      <c r="BH1531" s="126">
        <v>219</v>
      </c>
      <c r="BI1531" s="126" t="s">
        <v>3504</v>
      </c>
      <c r="BJ1531" s="126">
        <v>3.0110000000000001</v>
      </c>
      <c r="BK1531" s="126">
        <v>3.8210000000000002</v>
      </c>
      <c r="BL1531" s="126">
        <v>4.665</v>
      </c>
      <c r="BM1531" s="126">
        <v>3.8</v>
      </c>
      <c r="BN1531" s="126">
        <v>3.9969999999999999</v>
      </c>
      <c r="BO1531" s="126">
        <v>4.0919999999999996</v>
      </c>
      <c r="BP1531" s="126" t="s">
        <v>3505</v>
      </c>
      <c r="BQ1531" s="126">
        <v>1.5640000000000001</v>
      </c>
      <c r="BR1531" s="126"/>
      <c r="BS1531" s="126"/>
      <c r="BT1531" s="126"/>
      <c r="BU1531" s="126"/>
      <c r="BV1531" s="126"/>
      <c r="BW1531" s="126"/>
      <c r="BX1531" s="126"/>
      <c r="BY1531" s="126"/>
      <c r="BZ1531" s="126"/>
      <c r="CA1531" s="126"/>
      <c r="CB1531" s="126"/>
      <c r="CC1531" s="126"/>
      <c r="CD1531" s="126"/>
      <c r="CE1531" s="126"/>
    </row>
    <row r="1532" spans="1:83" ht="11.25" customHeight="1" x14ac:dyDescent="0.2">
      <c r="A1532" s="126" t="s">
        <v>6641</v>
      </c>
      <c r="B1532" s="20">
        <v>355</v>
      </c>
      <c r="C1532" s="20" t="str">
        <f>VLOOKUP(File2Modul(A1532),ModulVerantwortung,2,FALSE)</f>
        <v>schult38</v>
      </c>
      <c r="D1532" s="20"/>
      <c r="E1532" s="109" t="s">
        <v>4618</v>
      </c>
      <c r="F1532" s="126">
        <v>2</v>
      </c>
      <c r="G1532" s="126">
        <v>1</v>
      </c>
      <c r="H1532" s="126">
        <v>0</v>
      </c>
      <c r="I1532" s="126">
        <v>2</v>
      </c>
      <c r="J1532" s="126">
        <v>0</v>
      </c>
      <c r="K1532" s="126">
        <v>0</v>
      </c>
      <c r="L1532" s="126">
        <v>3</v>
      </c>
      <c r="M1532" s="143" t="s">
        <v>6642</v>
      </c>
      <c r="N1532" s="126">
        <v>5</v>
      </c>
      <c r="O1532" s="126"/>
      <c r="Q1532" s="126">
        <v>0</v>
      </c>
      <c r="R1532" s="126"/>
      <c r="S1532" s="126"/>
      <c r="T1532" s="126"/>
      <c r="U1532" s="126">
        <v>6</v>
      </c>
      <c r="V1532" s="126" t="s">
        <v>3513</v>
      </c>
      <c r="W1532" s="126">
        <v>3</v>
      </c>
      <c r="X1532" s="126">
        <v>5</v>
      </c>
      <c r="Y1532" s="126">
        <v>16</v>
      </c>
      <c r="Z1532" s="126">
        <v>0</v>
      </c>
      <c r="AA1532" s="126">
        <v>0</v>
      </c>
      <c r="AB1532" s="126">
        <v>0</v>
      </c>
      <c r="AC1532" s="126">
        <v>0</v>
      </c>
      <c r="AD1532" s="126">
        <v>0</v>
      </c>
      <c r="AE1532" s="126">
        <v>1</v>
      </c>
      <c r="AF1532" s="126">
        <v>0.33</v>
      </c>
      <c r="AG1532" s="126">
        <v>0</v>
      </c>
      <c r="AH1532" s="126">
        <v>0</v>
      </c>
      <c r="AI1532" s="126">
        <v>1</v>
      </c>
      <c r="AJ1532" s="126"/>
      <c r="AK1532" s="126"/>
      <c r="AL1532" s="126"/>
      <c r="AM1532" s="126"/>
      <c r="AN1532" s="126"/>
      <c r="AO1532" s="126"/>
      <c r="AP1532" s="126"/>
      <c r="AQ1532" s="126"/>
      <c r="AR1532" s="126"/>
      <c r="AS1532" s="126"/>
      <c r="AT1532" s="126"/>
      <c r="AU1532" s="126"/>
      <c r="AV1532" s="126"/>
      <c r="AW1532" s="126"/>
      <c r="AX1532" s="126"/>
      <c r="AY1532" s="126"/>
      <c r="AZ1532" s="126"/>
      <c r="BA1532" s="126"/>
      <c r="BB1532" s="126"/>
      <c r="BC1532" s="126"/>
      <c r="BD1532" s="126"/>
      <c r="BE1532" s="126"/>
      <c r="BF1532" s="126"/>
      <c r="BG1532" s="126"/>
      <c r="BH1532" s="126"/>
      <c r="BI1532" s="126"/>
      <c r="BJ1532" s="126"/>
      <c r="BK1532" s="126"/>
      <c r="BL1532" s="126"/>
      <c r="BM1532" s="126"/>
      <c r="BN1532" s="126"/>
      <c r="BO1532" s="126"/>
      <c r="BP1532" s="126"/>
      <c r="BQ1532" s="126"/>
      <c r="BR1532" s="126">
        <v>6</v>
      </c>
      <c r="BS1532" s="126">
        <v>8</v>
      </c>
      <c r="BT1532" s="126">
        <v>8</v>
      </c>
      <c r="BU1532" s="126"/>
      <c r="BV1532" s="126">
        <v>6</v>
      </c>
      <c r="BW1532" s="126">
        <v>5</v>
      </c>
      <c r="BX1532" s="126">
        <v>1</v>
      </c>
      <c r="BY1532" s="126">
        <v>0</v>
      </c>
      <c r="BZ1532" s="126">
        <v>28</v>
      </c>
      <c r="CA1532" s="126">
        <v>13</v>
      </c>
      <c r="CB1532" s="126"/>
      <c r="CC1532" s="126"/>
      <c r="CD1532" s="126"/>
      <c r="CE1532" s="126"/>
    </row>
    <row r="1533" spans="1:83" ht="11.25" customHeight="1" x14ac:dyDescent="0.2">
      <c r="A1533" s="126" t="s">
        <v>6641</v>
      </c>
      <c r="B1533" s="20">
        <v>387</v>
      </c>
      <c r="C1533" s="20" t="str">
        <f>VLOOKUP(File2Modul(A1533),ModulVerantwortung,2,FALSE)</f>
        <v>schult38</v>
      </c>
      <c r="D1533" s="20"/>
      <c r="E1533" s="109" t="s">
        <v>6643</v>
      </c>
      <c r="F1533" s="126">
        <v>4</v>
      </c>
      <c r="G1533" s="126">
        <v>1</v>
      </c>
      <c r="H1533" s="126">
        <v>0</v>
      </c>
      <c r="I1533" s="126">
        <v>6</v>
      </c>
      <c r="J1533" s="126">
        <v>1</v>
      </c>
      <c r="K1533" s="126">
        <v>1</v>
      </c>
      <c r="L1533" s="126">
        <v>7</v>
      </c>
      <c r="M1533" s="143" t="s">
        <v>6644</v>
      </c>
      <c r="N1533" s="126">
        <v>21</v>
      </c>
      <c r="O1533" s="126"/>
      <c r="Q1533" s="126">
        <v>1</v>
      </c>
      <c r="R1533" s="126"/>
      <c r="S1533" s="126"/>
      <c r="T1533" s="126"/>
      <c r="U1533" s="126">
        <v>32</v>
      </c>
      <c r="V1533" s="126" t="s">
        <v>3767</v>
      </c>
      <c r="W1533" s="126">
        <v>11</v>
      </c>
      <c r="X1533" s="126">
        <v>15</v>
      </c>
      <c r="Y1533" s="126">
        <v>86</v>
      </c>
      <c r="Z1533" s="126">
        <v>0</v>
      </c>
      <c r="AA1533" s="126">
        <v>0</v>
      </c>
      <c r="AB1533" s="126">
        <v>0</v>
      </c>
      <c r="AC1533" s="126">
        <v>0</v>
      </c>
      <c r="AD1533" s="126">
        <v>0</v>
      </c>
      <c r="AE1533" s="126">
        <v>2</v>
      </c>
      <c r="AF1533" s="126">
        <v>0.19</v>
      </c>
      <c r="AG1533" s="126">
        <v>1</v>
      </c>
      <c r="AH1533" s="126">
        <v>0</v>
      </c>
      <c r="AI1533" s="126">
        <v>1</v>
      </c>
      <c r="AJ1533" s="126"/>
      <c r="AK1533" s="126"/>
      <c r="AL1533" s="126"/>
      <c r="AM1533" s="126"/>
      <c r="AN1533" s="126"/>
      <c r="AO1533" s="126"/>
      <c r="AP1533" s="126"/>
      <c r="AQ1533" s="126"/>
      <c r="AR1533" s="126"/>
      <c r="AS1533" s="126"/>
      <c r="AT1533" s="126"/>
      <c r="AU1533" s="126"/>
      <c r="AV1533" s="126"/>
      <c r="AW1533" s="126"/>
      <c r="AX1533" s="126"/>
      <c r="AY1533" s="126"/>
      <c r="AZ1533" s="126"/>
      <c r="BA1533" s="126"/>
      <c r="BB1533" s="126"/>
      <c r="BC1533" s="126"/>
      <c r="BD1533" s="126"/>
      <c r="BE1533" s="126"/>
      <c r="BF1533" s="126"/>
      <c r="BG1533" s="126"/>
      <c r="BH1533" s="126"/>
      <c r="BI1533" s="126"/>
      <c r="BJ1533" s="126"/>
      <c r="BK1533" s="126"/>
      <c r="BL1533" s="126"/>
      <c r="BM1533" s="126"/>
      <c r="BN1533" s="126"/>
      <c r="BO1533" s="126"/>
      <c r="BP1533" s="126"/>
      <c r="BQ1533" s="126"/>
      <c r="BR1533" s="126">
        <v>5</v>
      </c>
      <c r="BS1533" s="126">
        <v>9</v>
      </c>
      <c r="BT1533" s="126">
        <v>9</v>
      </c>
      <c r="BU1533" s="126"/>
      <c r="BV1533" s="126">
        <v>35</v>
      </c>
      <c r="BW1533" s="126">
        <v>21</v>
      </c>
      <c r="BX1533" s="126">
        <v>1</v>
      </c>
      <c r="BY1533" s="126">
        <v>0</v>
      </c>
      <c r="BZ1533" s="126">
        <v>144</v>
      </c>
      <c r="CA1533" s="126">
        <v>65</v>
      </c>
      <c r="CB1533" s="126"/>
      <c r="CC1533" s="126"/>
      <c r="CD1533" s="126"/>
      <c r="CE1533" s="126"/>
    </row>
    <row r="1534" spans="1:83" ht="11.25" customHeight="1" x14ac:dyDescent="0.2">
      <c r="A1534" s="126" t="s">
        <v>6641</v>
      </c>
      <c r="B1534" s="20">
        <v>483</v>
      </c>
      <c r="C1534" s="20" t="str">
        <f>VLOOKUP(File2Modul(A1534),ModulVerantwortung,2,FALSE)</f>
        <v>schult38</v>
      </c>
      <c r="D1534" s="20"/>
      <c r="E1534" s="109" t="s">
        <v>6645</v>
      </c>
      <c r="F1534" s="126">
        <v>1</v>
      </c>
      <c r="G1534" s="126">
        <v>0</v>
      </c>
      <c r="H1534" s="126">
        <v>0</v>
      </c>
      <c r="I1534" s="126">
        <v>1</v>
      </c>
      <c r="J1534" s="126">
        <v>0</v>
      </c>
      <c r="K1534" s="126">
        <v>0</v>
      </c>
      <c r="L1534" s="126">
        <v>1</v>
      </c>
      <c r="M1534" s="143" t="s">
        <v>6646</v>
      </c>
      <c r="N1534" s="126">
        <v>9</v>
      </c>
      <c r="O1534" s="126"/>
      <c r="Q1534" s="126">
        <v>1</v>
      </c>
      <c r="R1534" s="126"/>
      <c r="S1534" s="126"/>
      <c r="T1534" s="126"/>
      <c r="U1534" s="126">
        <v>9</v>
      </c>
      <c r="V1534" s="126" t="s">
        <v>3507</v>
      </c>
      <c r="W1534" s="126">
        <v>1</v>
      </c>
      <c r="X1534" s="126">
        <v>2</v>
      </c>
      <c r="Y1534" s="126">
        <v>11</v>
      </c>
      <c r="Z1534" s="126">
        <v>0</v>
      </c>
      <c r="AA1534" s="126">
        <v>0</v>
      </c>
      <c r="AB1534" s="126">
        <v>0</v>
      </c>
      <c r="AC1534" s="126">
        <v>0</v>
      </c>
      <c r="AD1534" s="126">
        <v>0</v>
      </c>
      <c r="AE1534" s="126">
        <v>0</v>
      </c>
      <c r="AF1534" s="126">
        <v>0.11</v>
      </c>
      <c r="AG1534" s="126">
        <v>0</v>
      </c>
      <c r="AH1534" s="126">
        <v>0</v>
      </c>
      <c r="AI1534" s="126">
        <v>1</v>
      </c>
      <c r="AJ1534" s="126"/>
      <c r="AK1534" s="126"/>
      <c r="AL1534" s="126"/>
      <c r="AM1534" s="126"/>
      <c r="AN1534" s="126"/>
      <c r="AO1534" s="126"/>
      <c r="AP1534" s="126"/>
      <c r="AQ1534" s="126"/>
      <c r="AR1534" s="126"/>
      <c r="AS1534" s="126"/>
      <c r="AT1534" s="126"/>
      <c r="AU1534" s="126"/>
      <c r="AV1534" s="126"/>
      <c r="AW1534" s="126"/>
      <c r="AX1534" s="126"/>
      <c r="AY1534" s="126"/>
      <c r="AZ1534" s="126"/>
      <c r="BA1534" s="126"/>
      <c r="BB1534" s="126"/>
      <c r="BC1534" s="126"/>
      <c r="BD1534" s="126"/>
      <c r="BE1534" s="126"/>
      <c r="BF1534" s="126"/>
      <c r="BG1534" s="126"/>
      <c r="BH1534" s="126"/>
      <c r="BI1534" s="126"/>
      <c r="BJ1534" s="126"/>
      <c r="BK1534" s="126"/>
      <c r="BL1534" s="126"/>
      <c r="BM1534" s="126"/>
      <c r="BN1534" s="126"/>
      <c r="BO1534" s="126"/>
      <c r="BP1534" s="126"/>
      <c r="BQ1534" s="126"/>
      <c r="BR1534" s="126">
        <v>7</v>
      </c>
      <c r="BS1534" s="126">
        <v>7</v>
      </c>
      <c r="BT1534" s="126">
        <v>7</v>
      </c>
      <c r="BU1534" s="126"/>
      <c r="BV1534" s="126">
        <v>9</v>
      </c>
      <c r="BW1534" s="126">
        <v>9</v>
      </c>
      <c r="BX1534" s="126">
        <v>1</v>
      </c>
      <c r="BY1534" s="126">
        <v>0</v>
      </c>
      <c r="BZ1534" s="126">
        <v>39</v>
      </c>
      <c r="CA1534" s="126">
        <v>31</v>
      </c>
      <c r="CB1534" s="126"/>
      <c r="CC1534" s="126"/>
      <c r="CD1534" s="126"/>
      <c r="CE1534" s="126"/>
    </row>
    <row r="1535" spans="1:83" ht="11.25" customHeight="1" x14ac:dyDescent="0.2">
      <c r="A1535" s="126" t="s">
        <v>6641</v>
      </c>
      <c r="B1535" s="20">
        <v>505</v>
      </c>
      <c r="C1535" s="20" t="str">
        <f>VLOOKUP(File2Modul(A1535),ModulVerantwortung,2,FALSE)</f>
        <v>schult38</v>
      </c>
      <c r="D1535" s="20"/>
      <c r="E1535" s="109" t="s">
        <v>4619</v>
      </c>
      <c r="F1535" s="126">
        <v>1</v>
      </c>
      <c r="G1535" s="126">
        <v>0</v>
      </c>
      <c r="H1535" s="126">
        <v>0</v>
      </c>
      <c r="I1535" s="126">
        <v>1</v>
      </c>
      <c r="J1535" s="126">
        <v>0</v>
      </c>
      <c r="K1535" s="126">
        <v>1</v>
      </c>
      <c r="L1535" s="126">
        <v>0</v>
      </c>
      <c r="M1535" s="143"/>
      <c r="N1535" s="126">
        <v>1</v>
      </c>
      <c r="O1535" s="126"/>
      <c r="Q1535" s="126">
        <v>0</v>
      </c>
      <c r="R1535" s="126"/>
      <c r="S1535" s="126"/>
      <c r="T1535" s="126"/>
      <c r="U1535" s="126">
        <v>1</v>
      </c>
      <c r="V1535" s="126" t="s">
        <v>3507</v>
      </c>
      <c r="W1535" s="126">
        <v>0</v>
      </c>
      <c r="X1535" s="126">
        <v>1</v>
      </c>
      <c r="Y1535" s="126">
        <v>1</v>
      </c>
      <c r="Z1535" s="126">
        <v>0</v>
      </c>
      <c r="AA1535" s="126">
        <v>0</v>
      </c>
      <c r="AB1535" s="126">
        <v>0</v>
      </c>
      <c r="AC1535" s="126">
        <v>0</v>
      </c>
      <c r="AD1535" s="126">
        <v>0</v>
      </c>
      <c r="AE1535" s="126">
        <v>0</v>
      </c>
      <c r="AF1535" s="126">
        <v>1</v>
      </c>
      <c r="AG1535" s="126">
        <v>0</v>
      </c>
      <c r="AH1535" s="126">
        <v>0</v>
      </c>
      <c r="AI1535" s="126">
        <v>1</v>
      </c>
      <c r="AJ1535" s="126"/>
      <c r="AK1535" s="126"/>
      <c r="AL1535" s="126"/>
      <c r="AM1535" s="126"/>
      <c r="AN1535" s="126"/>
      <c r="AO1535" s="126"/>
      <c r="AP1535" s="126"/>
      <c r="AQ1535" s="126"/>
      <c r="AR1535" s="126"/>
      <c r="AS1535" s="126"/>
      <c r="AT1535" s="126"/>
      <c r="AU1535" s="126"/>
      <c r="AV1535" s="126"/>
      <c r="AW1535" s="126"/>
      <c r="AX1535" s="126"/>
      <c r="AY1535" s="126"/>
      <c r="AZ1535" s="126"/>
      <c r="BA1535" s="126"/>
      <c r="BB1535" s="126"/>
      <c r="BC1535" s="126"/>
      <c r="BD1535" s="126"/>
      <c r="BE1535" s="126"/>
      <c r="BF1535" s="126"/>
      <c r="BG1535" s="126"/>
      <c r="BH1535" s="126"/>
      <c r="BI1535" s="126"/>
      <c r="BJ1535" s="126"/>
      <c r="BK1535" s="126"/>
      <c r="BL1535" s="126"/>
      <c r="BM1535" s="126"/>
      <c r="BN1535" s="126"/>
      <c r="BO1535" s="126"/>
      <c r="BP1535" s="126"/>
      <c r="BQ1535" s="126"/>
      <c r="BR1535" s="126">
        <v>7</v>
      </c>
      <c r="BS1535" s="126">
        <v>7</v>
      </c>
      <c r="BT1535" s="126">
        <v>7</v>
      </c>
      <c r="BU1535" s="126"/>
      <c r="BV1535" s="126">
        <v>1</v>
      </c>
      <c r="BW1535" s="126">
        <v>1</v>
      </c>
      <c r="BX1535" s="126">
        <v>1</v>
      </c>
      <c r="BY1535" s="126">
        <v>0</v>
      </c>
      <c r="BZ1535" s="126">
        <v>5</v>
      </c>
      <c r="CA1535" s="126">
        <v>2</v>
      </c>
      <c r="CB1535" s="126"/>
      <c r="CC1535" s="126"/>
      <c r="CD1535" s="126"/>
      <c r="CE1535" s="126"/>
    </row>
    <row r="1536" spans="1:83" ht="11.25" customHeight="1" x14ac:dyDescent="0.2">
      <c r="A1536" s="126" t="s">
        <v>6641</v>
      </c>
      <c r="B1536" s="20">
        <v>516</v>
      </c>
      <c r="C1536" s="20" t="str">
        <f>VLOOKUP(File2Modul(A1536),ModulVerantwortung,2,FALSE)</f>
        <v>schult38</v>
      </c>
      <c r="D1536" s="20"/>
      <c r="E1536" s="109" t="s">
        <v>4620</v>
      </c>
      <c r="F1536" s="126">
        <v>1</v>
      </c>
      <c r="G1536" s="126">
        <v>0</v>
      </c>
      <c r="H1536" s="126">
        <v>0</v>
      </c>
      <c r="I1536" s="126">
        <v>1</v>
      </c>
      <c r="J1536" s="126">
        <v>0</v>
      </c>
      <c r="K1536" s="126">
        <v>0</v>
      </c>
      <c r="L1536" s="126">
        <v>1</v>
      </c>
      <c r="M1536" s="143" t="s">
        <v>6647</v>
      </c>
      <c r="N1536" s="126">
        <v>1</v>
      </c>
      <c r="O1536" s="126"/>
      <c r="Q1536" s="126">
        <v>1</v>
      </c>
      <c r="R1536" s="126"/>
      <c r="S1536" s="126"/>
      <c r="T1536" s="126"/>
      <c r="U1536" s="126">
        <v>1</v>
      </c>
      <c r="V1536" s="126" t="s">
        <v>3507</v>
      </c>
      <c r="W1536" s="126">
        <v>1</v>
      </c>
      <c r="X1536" s="126">
        <v>2</v>
      </c>
      <c r="Y1536" s="126">
        <v>1</v>
      </c>
      <c r="Z1536" s="126">
        <v>0</v>
      </c>
      <c r="AA1536" s="126">
        <v>0</v>
      </c>
      <c r="AB1536" s="126">
        <v>0</v>
      </c>
      <c r="AC1536" s="126">
        <v>0</v>
      </c>
      <c r="AD1536" s="126">
        <v>0</v>
      </c>
      <c r="AE1536" s="126">
        <v>0</v>
      </c>
      <c r="AF1536" s="126">
        <v>1</v>
      </c>
      <c r="AG1536" s="126">
        <v>0</v>
      </c>
      <c r="AH1536" s="126">
        <v>0</v>
      </c>
      <c r="AI1536" s="126">
        <v>1</v>
      </c>
      <c r="AJ1536" s="126"/>
      <c r="AK1536" s="126"/>
      <c r="AL1536" s="126"/>
      <c r="AM1536" s="126"/>
      <c r="AN1536" s="126"/>
      <c r="AO1536" s="126"/>
      <c r="AP1536" s="126"/>
      <c r="AQ1536" s="126"/>
      <c r="AR1536" s="126"/>
      <c r="AS1536" s="126"/>
      <c r="AT1536" s="126"/>
      <c r="AU1536" s="126"/>
      <c r="AV1536" s="126"/>
      <c r="AW1536" s="126"/>
      <c r="AX1536" s="126"/>
      <c r="AY1536" s="126"/>
      <c r="AZ1536" s="126"/>
      <c r="BA1536" s="126"/>
      <c r="BB1536" s="126"/>
      <c r="BC1536" s="126"/>
      <c r="BD1536" s="126"/>
      <c r="BE1536" s="126"/>
      <c r="BF1536" s="126"/>
      <c r="BG1536" s="126"/>
      <c r="BH1536" s="126"/>
      <c r="BI1536" s="126"/>
      <c r="BJ1536" s="126"/>
      <c r="BK1536" s="126"/>
      <c r="BL1536" s="126"/>
      <c r="BM1536" s="126"/>
      <c r="BN1536" s="126"/>
      <c r="BO1536" s="126"/>
      <c r="BP1536" s="126"/>
      <c r="BQ1536" s="126"/>
      <c r="BR1536" s="126">
        <v>7</v>
      </c>
      <c r="BS1536" s="126">
        <v>7</v>
      </c>
      <c r="BT1536" s="126">
        <v>7</v>
      </c>
      <c r="BU1536" s="126"/>
      <c r="BV1536" s="126">
        <v>1</v>
      </c>
      <c r="BW1536" s="126">
        <v>1</v>
      </c>
      <c r="BX1536" s="126">
        <v>1</v>
      </c>
      <c r="BY1536" s="126">
        <v>0</v>
      </c>
      <c r="BZ1536" s="126">
        <v>5</v>
      </c>
      <c r="CA1536" s="126">
        <v>2</v>
      </c>
      <c r="CB1536" s="126"/>
      <c r="CC1536" s="126"/>
      <c r="CD1536" s="126"/>
      <c r="CE1536" s="126"/>
    </row>
    <row r="1537" spans="1:83" ht="11.25" customHeight="1" x14ac:dyDescent="0.2">
      <c r="A1537" s="126" t="s">
        <v>6641</v>
      </c>
      <c r="B1537" s="20">
        <v>528</v>
      </c>
      <c r="C1537" s="20" t="str">
        <f>VLOOKUP(File2Modul(A1537),ModulVerantwortung,2,FALSE)</f>
        <v>schult38</v>
      </c>
      <c r="D1537" s="20"/>
      <c r="E1537" s="109" t="s">
        <v>4621</v>
      </c>
      <c r="F1537" s="126">
        <v>1</v>
      </c>
      <c r="G1537" s="126">
        <v>0</v>
      </c>
      <c r="H1537" s="126">
        <v>0</v>
      </c>
      <c r="I1537" s="126">
        <v>1</v>
      </c>
      <c r="J1537" s="126">
        <v>0</v>
      </c>
      <c r="K1537" s="126">
        <v>1</v>
      </c>
      <c r="L1537" s="126">
        <v>3</v>
      </c>
      <c r="M1537" s="143" t="s">
        <v>6648</v>
      </c>
      <c r="N1537" s="126">
        <v>5</v>
      </c>
      <c r="O1537" s="126"/>
      <c r="Q1537" s="126">
        <v>1</v>
      </c>
      <c r="R1537" s="126"/>
      <c r="S1537" s="126"/>
      <c r="T1537" s="126"/>
      <c r="U1537" s="126">
        <v>3</v>
      </c>
      <c r="V1537" s="126" t="s">
        <v>3507</v>
      </c>
      <c r="W1537" s="126">
        <v>3</v>
      </c>
      <c r="X1537" s="126">
        <v>4</v>
      </c>
      <c r="Y1537" s="126">
        <v>3</v>
      </c>
      <c r="Z1537" s="126">
        <v>0</v>
      </c>
      <c r="AA1537" s="126">
        <v>0</v>
      </c>
      <c r="AB1537" s="126">
        <v>0</v>
      </c>
      <c r="AC1537" s="126">
        <v>0</v>
      </c>
      <c r="AD1537" s="126">
        <v>0</v>
      </c>
      <c r="AE1537" s="126">
        <v>1</v>
      </c>
      <c r="AF1537" s="126">
        <v>0.33</v>
      </c>
      <c r="AG1537" s="126">
        <v>0</v>
      </c>
      <c r="AH1537" s="126">
        <v>0</v>
      </c>
      <c r="AI1537" s="126">
        <v>1</v>
      </c>
      <c r="AJ1537" s="126"/>
      <c r="AK1537" s="126"/>
      <c r="AL1537" s="126"/>
      <c r="AM1537" s="126"/>
      <c r="AN1537" s="126"/>
      <c r="AO1537" s="126"/>
      <c r="AP1537" s="126"/>
      <c r="AQ1537" s="126"/>
      <c r="AR1537" s="126"/>
      <c r="AS1537" s="126"/>
      <c r="AT1537" s="126"/>
      <c r="AU1537" s="126"/>
      <c r="AV1537" s="126"/>
      <c r="AW1537" s="126"/>
      <c r="AX1537" s="126"/>
      <c r="AY1537" s="126"/>
      <c r="AZ1537" s="126"/>
      <c r="BA1537" s="126"/>
      <c r="BB1537" s="126"/>
      <c r="BC1537" s="126"/>
      <c r="BD1537" s="126"/>
      <c r="BE1537" s="126"/>
      <c r="BF1537" s="126"/>
      <c r="BG1537" s="126"/>
      <c r="BH1537" s="126"/>
      <c r="BI1537" s="126"/>
      <c r="BJ1537" s="126"/>
      <c r="BK1537" s="126"/>
      <c r="BL1537" s="126"/>
      <c r="BM1537" s="126"/>
      <c r="BN1537" s="126"/>
      <c r="BO1537" s="126"/>
      <c r="BP1537" s="126"/>
      <c r="BQ1537" s="126"/>
      <c r="BR1537" s="126">
        <v>3</v>
      </c>
      <c r="BS1537" s="126">
        <v>4</v>
      </c>
      <c r="BT1537" s="126">
        <v>5</v>
      </c>
      <c r="BU1537" s="126"/>
      <c r="BV1537" s="126">
        <v>7</v>
      </c>
      <c r="BW1537" s="126">
        <v>6</v>
      </c>
      <c r="BX1537" s="126">
        <v>1</v>
      </c>
      <c r="BY1537" s="126">
        <v>0</v>
      </c>
      <c r="BZ1537" s="126">
        <v>16</v>
      </c>
      <c r="CA1537" s="126">
        <v>11</v>
      </c>
      <c r="CB1537" s="126"/>
      <c r="CC1537" s="126"/>
      <c r="CD1537" s="126"/>
      <c r="CE1537" s="126"/>
    </row>
    <row r="1538" spans="1:83" ht="11.25" customHeight="1" x14ac:dyDescent="0.2">
      <c r="A1538" s="126" t="s">
        <v>6641</v>
      </c>
      <c r="B1538" s="20">
        <v>541</v>
      </c>
      <c r="C1538" s="20" t="str">
        <f>VLOOKUP(File2Modul(A1538),ModulVerantwortung,2,FALSE)</f>
        <v>schult38</v>
      </c>
      <c r="D1538" s="20"/>
      <c r="E1538" s="109" t="s">
        <v>4622</v>
      </c>
      <c r="F1538" s="126">
        <v>2</v>
      </c>
      <c r="G1538" s="126">
        <v>1</v>
      </c>
      <c r="H1538" s="126">
        <v>0</v>
      </c>
      <c r="I1538" s="126">
        <v>2</v>
      </c>
      <c r="J1538" s="126">
        <v>0</v>
      </c>
      <c r="K1538" s="126">
        <v>0</v>
      </c>
      <c r="L1538" s="126">
        <v>5</v>
      </c>
      <c r="M1538" s="143" t="s">
        <v>6649</v>
      </c>
      <c r="N1538" s="126">
        <v>7</v>
      </c>
      <c r="O1538" s="126"/>
      <c r="Q1538" s="126">
        <v>1</v>
      </c>
      <c r="R1538" s="126"/>
      <c r="S1538" s="126"/>
      <c r="T1538" s="126"/>
      <c r="U1538" s="126">
        <v>8</v>
      </c>
      <c r="V1538" s="126" t="s">
        <v>3513</v>
      </c>
      <c r="W1538" s="126">
        <v>5</v>
      </c>
      <c r="X1538" s="126">
        <v>7</v>
      </c>
      <c r="Y1538" s="126">
        <v>22</v>
      </c>
      <c r="Z1538" s="126">
        <v>0</v>
      </c>
      <c r="AA1538" s="126">
        <v>0</v>
      </c>
      <c r="AB1538" s="126">
        <v>0</v>
      </c>
      <c r="AC1538" s="126">
        <v>0</v>
      </c>
      <c r="AD1538" s="126">
        <v>0</v>
      </c>
      <c r="AE1538" s="126">
        <v>1</v>
      </c>
      <c r="AF1538" s="126">
        <v>0.25</v>
      </c>
      <c r="AG1538" s="126">
        <v>0</v>
      </c>
      <c r="AH1538" s="126">
        <v>0</v>
      </c>
      <c r="AI1538" s="126">
        <v>1</v>
      </c>
      <c r="AJ1538" s="126"/>
      <c r="AK1538" s="126"/>
      <c r="AL1538" s="126"/>
      <c r="AM1538" s="126"/>
      <c r="AN1538" s="126"/>
      <c r="AO1538" s="126"/>
      <c r="AP1538" s="126"/>
      <c r="AQ1538" s="126"/>
      <c r="AR1538" s="126"/>
      <c r="AS1538" s="126"/>
      <c r="AT1538" s="126"/>
      <c r="AU1538" s="126"/>
      <c r="AV1538" s="126"/>
      <c r="AW1538" s="126"/>
      <c r="AX1538" s="126"/>
      <c r="AY1538" s="126"/>
      <c r="AZ1538" s="126"/>
      <c r="BA1538" s="126"/>
      <c r="BB1538" s="126"/>
      <c r="BC1538" s="126"/>
      <c r="BD1538" s="126"/>
      <c r="BE1538" s="126"/>
      <c r="BF1538" s="126"/>
      <c r="BG1538" s="126"/>
      <c r="BH1538" s="126"/>
      <c r="BI1538" s="126"/>
      <c r="BJ1538" s="126"/>
      <c r="BK1538" s="126"/>
      <c r="BL1538" s="126"/>
      <c r="BM1538" s="126"/>
      <c r="BN1538" s="126"/>
      <c r="BO1538" s="126"/>
      <c r="BP1538" s="126"/>
      <c r="BQ1538" s="126"/>
      <c r="BR1538" s="126">
        <v>7</v>
      </c>
      <c r="BS1538" s="126">
        <v>8</v>
      </c>
      <c r="BT1538" s="126">
        <v>9</v>
      </c>
      <c r="BU1538" s="126"/>
      <c r="BV1538" s="126">
        <v>9</v>
      </c>
      <c r="BW1538" s="126">
        <v>8</v>
      </c>
      <c r="BX1538" s="126">
        <v>1</v>
      </c>
      <c r="BY1538" s="126">
        <v>0</v>
      </c>
      <c r="BZ1538" s="126">
        <v>45</v>
      </c>
      <c r="CA1538" s="126">
        <v>24</v>
      </c>
      <c r="CB1538" s="126"/>
      <c r="CC1538" s="126"/>
      <c r="CD1538" s="126"/>
      <c r="CE1538" s="126"/>
    </row>
    <row r="1539" spans="1:83" ht="11.25" customHeight="1" x14ac:dyDescent="0.2">
      <c r="A1539" s="126" t="s">
        <v>6641</v>
      </c>
      <c r="B1539" s="20">
        <v>573</v>
      </c>
      <c r="C1539" s="20" t="str">
        <f>VLOOKUP(File2Modul(A1539),ModulVerantwortung,2,FALSE)</f>
        <v>schult38</v>
      </c>
      <c r="D1539" s="20"/>
      <c r="E1539" s="109" t="s">
        <v>4623</v>
      </c>
      <c r="F1539" s="126">
        <v>1</v>
      </c>
      <c r="G1539" s="126">
        <v>0</v>
      </c>
      <c r="H1539" s="126">
        <v>0</v>
      </c>
      <c r="I1539" s="126">
        <v>1</v>
      </c>
      <c r="J1539" s="126">
        <v>0</v>
      </c>
      <c r="K1539" s="126">
        <v>0</v>
      </c>
      <c r="L1539" s="126">
        <v>1</v>
      </c>
      <c r="M1539" s="143" t="s">
        <v>6650</v>
      </c>
      <c r="N1539" s="126">
        <v>1</v>
      </c>
      <c r="O1539" s="126"/>
      <c r="Q1539" s="126">
        <v>0</v>
      </c>
      <c r="R1539" s="126"/>
      <c r="S1539" s="126"/>
      <c r="T1539" s="126"/>
      <c r="U1539" s="126">
        <v>1</v>
      </c>
      <c r="V1539" s="126" t="s">
        <v>3507</v>
      </c>
      <c r="W1539" s="126">
        <v>1</v>
      </c>
      <c r="X1539" s="126">
        <v>2</v>
      </c>
      <c r="Y1539" s="126">
        <v>2</v>
      </c>
      <c r="Z1539" s="126">
        <v>0</v>
      </c>
      <c r="AA1539" s="126">
        <v>0</v>
      </c>
      <c r="AB1539" s="126">
        <v>0</v>
      </c>
      <c r="AC1539" s="126">
        <v>0</v>
      </c>
      <c r="AD1539" s="126">
        <v>0</v>
      </c>
      <c r="AE1539" s="126">
        <v>0</v>
      </c>
      <c r="AF1539" s="126">
        <v>1</v>
      </c>
      <c r="AG1539" s="126">
        <v>0</v>
      </c>
      <c r="AH1539" s="126">
        <v>0</v>
      </c>
      <c r="AI1539" s="126">
        <v>1</v>
      </c>
      <c r="AJ1539" s="126"/>
      <c r="AK1539" s="126"/>
      <c r="AL1539" s="126"/>
      <c r="AM1539" s="126"/>
      <c r="AN1539" s="126"/>
      <c r="AO1539" s="126"/>
      <c r="AP1539" s="126"/>
      <c r="AQ1539" s="126"/>
      <c r="AR1539" s="126"/>
      <c r="AS1539" s="126"/>
      <c r="AT1539" s="126"/>
      <c r="AU1539" s="126"/>
      <c r="AV1539" s="126"/>
      <c r="AW1539" s="126"/>
      <c r="AX1539" s="126"/>
      <c r="AY1539" s="126"/>
      <c r="AZ1539" s="126"/>
      <c r="BA1539" s="126"/>
      <c r="BB1539" s="126"/>
      <c r="BC1539" s="126"/>
      <c r="BD1539" s="126"/>
      <c r="BE1539" s="126"/>
      <c r="BF1539" s="126"/>
      <c r="BG1539" s="126"/>
      <c r="BH1539" s="126"/>
      <c r="BI1539" s="126"/>
      <c r="BJ1539" s="126"/>
      <c r="BK1539" s="126"/>
      <c r="BL1539" s="126"/>
      <c r="BM1539" s="126"/>
      <c r="BN1539" s="126"/>
      <c r="BO1539" s="126"/>
      <c r="BP1539" s="126"/>
      <c r="BQ1539" s="126"/>
      <c r="BR1539" s="126">
        <v>6</v>
      </c>
      <c r="BS1539" s="126">
        <v>6</v>
      </c>
      <c r="BT1539" s="126">
        <v>6</v>
      </c>
      <c r="BU1539" s="126"/>
      <c r="BV1539" s="126">
        <v>1</v>
      </c>
      <c r="BW1539" s="126">
        <v>1</v>
      </c>
      <c r="BX1539" s="126">
        <v>1</v>
      </c>
      <c r="BY1539" s="126">
        <v>0</v>
      </c>
      <c r="BZ1539" s="126">
        <v>5</v>
      </c>
      <c r="CA1539" s="126">
        <v>1</v>
      </c>
      <c r="CB1539" s="126"/>
      <c r="CC1539" s="126"/>
      <c r="CD1539" s="126"/>
      <c r="CE1539" s="126"/>
    </row>
    <row r="1540" spans="1:83" ht="11.25" customHeight="1" x14ac:dyDescent="0.2">
      <c r="A1540" s="126" t="s">
        <v>6641</v>
      </c>
      <c r="B1540" s="20">
        <v>586</v>
      </c>
      <c r="C1540" s="20" t="str">
        <f>VLOOKUP(File2Modul(A1540),ModulVerantwortung,2,FALSE)</f>
        <v>schult38</v>
      </c>
      <c r="D1540" s="20"/>
      <c r="E1540" s="109" t="s">
        <v>6651</v>
      </c>
      <c r="F1540" s="126">
        <v>1</v>
      </c>
      <c r="G1540" s="126">
        <v>0</v>
      </c>
      <c r="H1540" s="126">
        <v>0</v>
      </c>
      <c r="I1540" s="126">
        <v>1</v>
      </c>
      <c r="J1540" s="126">
        <v>0</v>
      </c>
      <c r="K1540" s="126">
        <v>1</v>
      </c>
      <c r="L1540" s="126">
        <v>2</v>
      </c>
      <c r="M1540" s="143" t="s">
        <v>6652</v>
      </c>
      <c r="N1540" s="126">
        <v>1</v>
      </c>
      <c r="O1540" s="126"/>
      <c r="Q1540" s="126">
        <v>0</v>
      </c>
      <c r="R1540" s="126"/>
      <c r="S1540" s="126"/>
      <c r="T1540" s="126"/>
      <c r="U1540" s="126">
        <v>1</v>
      </c>
      <c r="V1540" s="126" t="s">
        <v>3507</v>
      </c>
      <c r="W1540" s="126">
        <v>2</v>
      </c>
      <c r="X1540" s="126">
        <v>3</v>
      </c>
      <c r="Y1540" s="126">
        <v>4</v>
      </c>
      <c r="Z1540" s="126">
        <v>0</v>
      </c>
      <c r="AA1540" s="126">
        <v>0</v>
      </c>
      <c r="AB1540" s="126">
        <v>0</v>
      </c>
      <c r="AC1540" s="126">
        <v>0</v>
      </c>
      <c r="AD1540" s="126">
        <v>0</v>
      </c>
      <c r="AE1540" s="126">
        <v>0</v>
      </c>
      <c r="AF1540" s="126">
        <v>1</v>
      </c>
      <c r="AG1540" s="126">
        <v>0</v>
      </c>
      <c r="AH1540" s="126">
        <v>0</v>
      </c>
      <c r="AI1540" s="126">
        <v>1</v>
      </c>
      <c r="AJ1540" s="126"/>
      <c r="AK1540" s="126"/>
      <c r="AL1540" s="126"/>
      <c r="AM1540" s="126"/>
      <c r="AN1540" s="126"/>
      <c r="AO1540" s="126"/>
      <c r="AP1540" s="126"/>
      <c r="AQ1540" s="126"/>
      <c r="AR1540" s="126"/>
      <c r="AS1540" s="126"/>
      <c r="AT1540" s="126"/>
      <c r="AU1540" s="126"/>
      <c r="AV1540" s="126"/>
      <c r="AW1540" s="126"/>
      <c r="AX1540" s="126"/>
      <c r="AY1540" s="126"/>
      <c r="AZ1540" s="126"/>
      <c r="BA1540" s="126"/>
      <c r="BB1540" s="126"/>
      <c r="BC1540" s="126"/>
      <c r="BD1540" s="126"/>
      <c r="BE1540" s="126"/>
      <c r="BF1540" s="126"/>
      <c r="BG1540" s="126"/>
      <c r="BH1540" s="126"/>
      <c r="BI1540" s="126"/>
      <c r="BJ1540" s="126"/>
      <c r="BK1540" s="126"/>
      <c r="BL1540" s="126"/>
      <c r="BM1540" s="126"/>
      <c r="BN1540" s="126"/>
      <c r="BO1540" s="126"/>
      <c r="BP1540" s="126"/>
      <c r="BQ1540" s="126"/>
      <c r="BR1540" s="126">
        <v>10</v>
      </c>
      <c r="BS1540" s="126">
        <v>10</v>
      </c>
      <c r="BT1540" s="126">
        <v>10</v>
      </c>
      <c r="BU1540" s="126"/>
      <c r="BV1540" s="126">
        <v>1</v>
      </c>
      <c r="BW1540" s="126">
        <v>1</v>
      </c>
      <c r="BX1540" s="126">
        <v>1</v>
      </c>
      <c r="BY1540" s="126">
        <v>0</v>
      </c>
      <c r="BZ1540" s="126">
        <v>7</v>
      </c>
      <c r="CA1540" s="126">
        <v>3</v>
      </c>
      <c r="CB1540" s="126"/>
      <c r="CC1540" s="126"/>
      <c r="CD1540" s="126"/>
      <c r="CE1540" s="126"/>
    </row>
    <row r="1541" spans="1:83" ht="11.25" customHeight="1" x14ac:dyDescent="0.2">
      <c r="A1541" s="126" t="s">
        <v>6641</v>
      </c>
      <c r="B1541" s="20">
        <v>601</v>
      </c>
      <c r="C1541" s="20" t="str">
        <f>VLOOKUP(File2Modul(A1541),ModulVerantwortung,2,FALSE)</f>
        <v>schult38</v>
      </c>
      <c r="D1541" s="20"/>
      <c r="E1541" s="109" t="s">
        <v>6653</v>
      </c>
      <c r="F1541" s="126">
        <v>1</v>
      </c>
      <c r="G1541" s="126">
        <v>0</v>
      </c>
      <c r="H1541" s="126">
        <v>0</v>
      </c>
      <c r="I1541" s="126">
        <v>1</v>
      </c>
      <c r="J1541" s="126">
        <v>0</v>
      </c>
      <c r="K1541" s="126">
        <v>1</v>
      </c>
      <c r="L1541" s="126">
        <v>2</v>
      </c>
      <c r="M1541" s="143" t="s">
        <v>6654</v>
      </c>
      <c r="N1541" s="126">
        <v>1</v>
      </c>
      <c r="O1541" s="126"/>
      <c r="Q1541" s="126">
        <v>0</v>
      </c>
      <c r="R1541" s="126"/>
      <c r="S1541" s="126"/>
      <c r="T1541" s="126"/>
      <c r="U1541" s="126">
        <v>1</v>
      </c>
      <c r="V1541" s="126" t="s">
        <v>3507</v>
      </c>
      <c r="W1541" s="126">
        <v>2</v>
      </c>
      <c r="X1541" s="126">
        <v>3</v>
      </c>
      <c r="Y1541" s="126">
        <v>3</v>
      </c>
      <c r="Z1541" s="126">
        <v>0</v>
      </c>
      <c r="AA1541" s="126">
        <v>0</v>
      </c>
      <c r="AB1541" s="126">
        <v>0</v>
      </c>
      <c r="AC1541" s="126">
        <v>0</v>
      </c>
      <c r="AD1541" s="126">
        <v>0</v>
      </c>
      <c r="AE1541" s="126">
        <v>0</v>
      </c>
      <c r="AF1541" s="126">
        <v>1</v>
      </c>
      <c r="AG1541" s="126">
        <v>0</v>
      </c>
      <c r="AH1541" s="126">
        <v>0</v>
      </c>
      <c r="AI1541" s="126">
        <v>1</v>
      </c>
      <c r="AJ1541" s="126"/>
      <c r="AK1541" s="126"/>
      <c r="AL1541" s="126"/>
      <c r="AM1541" s="126"/>
      <c r="AN1541" s="126"/>
      <c r="AO1541" s="126"/>
      <c r="AP1541" s="126"/>
      <c r="AQ1541" s="126"/>
      <c r="AR1541" s="126"/>
      <c r="AS1541" s="126"/>
      <c r="AT1541" s="126"/>
      <c r="AU1541" s="126"/>
      <c r="AV1541" s="126"/>
      <c r="AW1541" s="126"/>
      <c r="AX1541" s="126"/>
      <c r="AY1541" s="126"/>
      <c r="AZ1541" s="126"/>
      <c r="BA1541" s="126"/>
      <c r="BB1541" s="126"/>
      <c r="BC1541" s="126"/>
      <c r="BD1541" s="126"/>
      <c r="BE1541" s="126"/>
      <c r="BF1541" s="126"/>
      <c r="BG1541" s="126"/>
      <c r="BH1541" s="126"/>
      <c r="BI1541" s="126"/>
      <c r="BJ1541" s="126"/>
      <c r="BK1541" s="126"/>
      <c r="BL1541" s="126"/>
      <c r="BM1541" s="126"/>
      <c r="BN1541" s="126"/>
      <c r="BO1541" s="126"/>
      <c r="BP1541" s="126"/>
      <c r="BQ1541" s="126"/>
      <c r="BR1541" s="126">
        <v>10</v>
      </c>
      <c r="BS1541" s="126">
        <v>10</v>
      </c>
      <c r="BT1541" s="126">
        <v>10</v>
      </c>
      <c r="BU1541" s="126"/>
      <c r="BV1541" s="126">
        <v>1</v>
      </c>
      <c r="BW1541" s="126">
        <v>1</v>
      </c>
      <c r="BX1541" s="126">
        <v>1</v>
      </c>
      <c r="BY1541" s="126">
        <v>0</v>
      </c>
      <c r="BZ1541" s="126">
        <v>7</v>
      </c>
      <c r="CA1541" s="126">
        <v>3</v>
      </c>
      <c r="CB1541" s="126"/>
      <c r="CC1541" s="126"/>
      <c r="CD1541" s="126"/>
      <c r="CE1541" s="126"/>
    </row>
    <row r="1542" spans="1:83" ht="11.25" customHeight="1" x14ac:dyDescent="0.2">
      <c r="A1542" s="126" t="s">
        <v>6641</v>
      </c>
      <c r="B1542" s="20">
        <v>614</v>
      </c>
      <c r="C1542" s="20" t="str">
        <f>VLOOKUP(File2Modul(A1542),ModulVerantwortung,2,FALSE)</f>
        <v>schult38</v>
      </c>
      <c r="D1542" s="20"/>
      <c r="E1542" s="109" t="s">
        <v>4624</v>
      </c>
      <c r="F1542" s="126">
        <v>4</v>
      </c>
      <c r="G1542" s="126">
        <v>1</v>
      </c>
      <c r="H1542" s="126">
        <v>0</v>
      </c>
      <c r="I1542" s="126">
        <v>8</v>
      </c>
      <c r="J1542" s="126">
        <v>0</v>
      </c>
      <c r="K1542" s="126">
        <v>0</v>
      </c>
      <c r="L1542" s="126">
        <v>9</v>
      </c>
      <c r="M1542" s="143" t="s">
        <v>6655</v>
      </c>
      <c r="N1542" s="126">
        <v>24</v>
      </c>
      <c r="O1542" s="126"/>
      <c r="Q1542" s="126">
        <v>1</v>
      </c>
      <c r="R1542" s="126"/>
      <c r="S1542" s="126"/>
      <c r="T1542" s="126"/>
      <c r="U1542" s="126">
        <v>30</v>
      </c>
      <c r="V1542" s="126" t="s">
        <v>3598</v>
      </c>
      <c r="W1542" s="126">
        <v>26</v>
      </c>
      <c r="X1542" s="126">
        <v>30</v>
      </c>
      <c r="Y1542" s="126">
        <v>70</v>
      </c>
      <c r="Z1542" s="126">
        <v>0</v>
      </c>
      <c r="AA1542" s="126">
        <v>0</v>
      </c>
      <c r="AB1542" s="126">
        <v>0</v>
      </c>
      <c r="AC1542" s="126">
        <v>0</v>
      </c>
      <c r="AD1542" s="126">
        <v>0</v>
      </c>
      <c r="AE1542" s="126">
        <v>5</v>
      </c>
      <c r="AF1542" s="126">
        <v>0.27</v>
      </c>
      <c r="AG1542" s="126">
        <v>1</v>
      </c>
      <c r="AH1542" s="126">
        <v>1</v>
      </c>
      <c r="AI1542" s="126">
        <v>1</v>
      </c>
      <c r="AJ1542" s="126"/>
      <c r="AK1542" s="126"/>
      <c r="AL1542" s="126"/>
      <c r="AM1542" s="126"/>
      <c r="AN1542" s="126"/>
      <c r="AO1542" s="126"/>
      <c r="AP1542" s="126"/>
      <c r="AQ1542" s="126"/>
      <c r="AR1542" s="126"/>
      <c r="AS1542" s="126"/>
      <c r="AT1542" s="126"/>
      <c r="AU1542" s="126"/>
      <c r="AV1542" s="126"/>
      <c r="AW1542" s="126"/>
      <c r="AX1542" s="126"/>
      <c r="AY1542" s="126"/>
      <c r="AZ1542" s="126"/>
      <c r="BA1542" s="126"/>
      <c r="BB1542" s="126"/>
      <c r="BC1542" s="126"/>
      <c r="BD1542" s="126"/>
      <c r="BE1542" s="126"/>
      <c r="BF1542" s="126"/>
      <c r="BG1542" s="126"/>
      <c r="BH1542" s="126"/>
      <c r="BI1542" s="126"/>
      <c r="BJ1542" s="126"/>
      <c r="BK1542" s="126"/>
      <c r="BL1542" s="126"/>
      <c r="BM1542" s="126"/>
      <c r="BN1542" s="126"/>
      <c r="BO1542" s="126"/>
      <c r="BP1542" s="126"/>
      <c r="BQ1542" s="126"/>
      <c r="BR1542" s="126">
        <v>6</v>
      </c>
      <c r="BS1542" s="126">
        <v>7</v>
      </c>
      <c r="BT1542" s="126">
        <v>9</v>
      </c>
      <c r="BU1542" s="126"/>
      <c r="BV1542" s="126">
        <v>35</v>
      </c>
      <c r="BW1542" s="126">
        <v>29</v>
      </c>
      <c r="BX1542" s="126">
        <v>1</v>
      </c>
      <c r="BY1542" s="126">
        <v>0</v>
      </c>
      <c r="BZ1542" s="126">
        <v>137</v>
      </c>
      <c r="CA1542" s="126">
        <v>81</v>
      </c>
      <c r="CB1542" s="126"/>
      <c r="CC1542" s="126"/>
      <c r="CD1542" s="126"/>
      <c r="CE1542" s="126"/>
    </row>
    <row r="1543" spans="1:83" ht="11.25" customHeight="1" x14ac:dyDescent="0.2">
      <c r="A1543" s="126" t="s">
        <v>6641</v>
      </c>
      <c r="B1543" s="20">
        <v>695</v>
      </c>
      <c r="C1543" s="20" t="str">
        <f>VLOOKUP(File2Modul(A1543),ModulVerantwortung,2,FALSE)</f>
        <v>schult38</v>
      </c>
      <c r="D1543" s="20"/>
      <c r="E1543" s="109" t="s">
        <v>6656</v>
      </c>
      <c r="F1543" s="126">
        <v>1</v>
      </c>
      <c r="G1543" s="126">
        <v>0</v>
      </c>
      <c r="H1543" s="126">
        <v>0</v>
      </c>
      <c r="I1543" s="126">
        <v>1</v>
      </c>
      <c r="J1543" s="126">
        <v>0</v>
      </c>
      <c r="K1543" s="126">
        <v>1</v>
      </c>
      <c r="L1543" s="126">
        <v>0</v>
      </c>
      <c r="M1543" s="143"/>
      <c r="N1543" s="126">
        <v>1</v>
      </c>
      <c r="O1543" s="126"/>
      <c r="Q1543" s="126">
        <v>0</v>
      </c>
      <c r="R1543" s="126"/>
      <c r="S1543" s="126"/>
      <c r="T1543" s="126"/>
      <c r="U1543" s="126">
        <v>1</v>
      </c>
      <c r="V1543" s="126" t="s">
        <v>3507</v>
      </c>
      <c r="W1543" s="126">
        <v>0</v>
      </c>
      <c r="X1543" s="126">
        <v>1</v>
      </c>
      <c r="Y1543" s="126">
        <v>3</v>
      </c>
      <c r="Z1543" s="126">
        <v>0</v>
      </c>
      <c r="AA1543" s="126">
        <v>0</v>
      </c>
      <c r="AB1543" s="126">
        <v>0</v>
      </c>
      <c r="AC1543" s="126">
        <v>0</v>
      </c>
      <c r="AD1543" s="126">
        <v>0</v>
      </c>
      <c r="AE1543" s="126">
        <v>0</v>
      </c>
      <c r="AF1543" s="126">
        <v>1</v>
      </c>
      <c r="AG1543" s="126">
        <v>0</v>
      </c>
      <c r="AH1543" s="126">
        <v>0</v>
      </c>
      <c r="AI1543" s="126">
        <v>1</v>
      </c>
      <c r="AJ1543" s="126"/>
      <c r="AK1543" s="126"/>
      <c r="AL1543" s="126"/>
      <c r="AM1543" s="126"/>
      <c r="AN1543" s="126"/>
      <c r="AO1543" s="126"/>
      <c r="AP1543" s="126"/>
      <c r="AQ1543" s="126"/>
      <c r="AR1543" s="126"/>
      <c r="AS1543" s="126"/>
      <c r="AT1543" s="126"/>
      <c r="AU1543" s="126"/>
      <c r="AV1543" s="126"/>
      <c r="AW1543" s="126"/>
      <c r="AX1543" s="126"/>
      <c r="AY1543" s="126"/>
      <c r="AZ1543" s="126"/>
      <c r="BA1543" s="126"/>
      <c r="BB1543" s="126"/>
      <c r="BC1543" s="126"/>
      <c r="BD1543" s="126"/>
      <c r="BE1543" s="126"/>
      <c r="BF1543" s="126"/>
      <c r="BG1543" s="126"/>
      <c r="BH1543" s="126"/>
      <c r="BI1543" s="126"/>
      <c r="BJ1543" s="126"/>
      <c r="BK1543" s="126"/>
      <c r="BL1543" s="126"/>
      <c r="BM1543" s="126"/>
      <c r="BN1543" s="126"/>
      <c r="BO1543" s="126"/>
      <c r="BP1543" s="126"/>
      <c r="BQ1543" s="126"/>
      <c r="BR1543" s="126">
        <v>10</v>
      </c>
      <c r="BS1543" s="126">
        <v>10</v>
      </c>
      <c r="BT1543" s="126">
        <v>10</v>
      </c>
      <c r="BU1543" s="126"/>
      <c r="BV1543" s="126">
        <v>1</v>
      </c>
      <c r="BW1543" s="126">
        <v>1</v>
      </c>
      <c r="BX1543" s="126">
        <v>1</v>
      </c>
      <c r="BY1543" s="126">
        <v>0</v>
      </c>
      <c r="BZ1543" s="126">
        <v>7</v>
      </c>
      <c r="CA1543" s="126">
        <v>3</v>
      </c>
      <c r="CB1543" s="126"/>
      <c r="CC1543" s="126"/>
      <c r="CD1543" s="126"/>
      <c r="CE1543" s="126"/>
    </row>
    <row r="1544" spans="1:83" ht="11.25" customHeight="1" x14ac:dyDescent="0.2">
      <c r="A1544" s="126" t="s">
        <v>6641</v>
      </c>
      <c r="B1544" s="20">
        <v>710</v>
      </c>
      <c r="C1544" s="20" t="str">
        <f>VLOOKUP(File2Modul(A1544),ModulVerantwortung,2,FALSE)</f>
        <v>schult38</v>
      </c>
      <c r="D1544" s="20"/>
      <c r="E1544" s="109" t="s">
        <v>6657</v>
      </c>
      <c r="F1544" s="126">
        <v>6</v>
      </c>
      <c r="G1544" s="126">
        <v>2</v>
      </c>
      <c r="H1544" s="126">
        <v>0</v>
      </c>
      <c r="I1544" s="126">
        <v>6</v>
      </c>
      <c r="J1544" s="126">
        <v>0</v>
      </c>
      <c r="K1544" s="126">
        <v>1</v>
      </c>
      <c r="L1544" s="126">
        <v>5</v>
      </c>
      <c r="M1544" s="143" t="s">
        <v>6658</v>
      </c>
      <c r="N1544" s="126">
        <v>32</v>
      </c>
      <c r="O1544" s="126"/>
      <c r="Q1544" s="126">
        <v>0</v>
      </c>
      <c r="R1544" s="126"/>
      <c r="S1544" s="126"/>
      <c r="T1544" s="126"/>
      <c r="U1544" s="126">
        <v>25</v>
      </c>
      <c r="V1544" s="126" t="s">
        <v>3790</v>
      </c>
      <c r="W1544" s="126">
        <v>13</v>
      </c>
      <c r="X1544" s="126">
        <v>19</v>
      </c>
      <c r="Y1544" s="126">
        <v>59</v>
      </c>
      <c r="Z1544" s="126">
        <v>0</v>
      </c>
      <c r="AA1544" s="126">
        <v>0</v>
      </c>
      <c r="AB1544" s="126">
        <v>0</v>
      </c>
      <c r="AC1544" s="126">
        <v>0</v>
      </c>
      <c r="AD1544" s="126">
        <v>0</v>
      </c>
      <c r="AE1544" s="126">
        <v>2</v>
      </c>
      <c r="AF1544" s="126">
        <v>0.24</v>
      </c>
      <c r="AG1544" s="126">
        <v>1</v>
      </c>
      <c r="AH1544" s="126">
        <v>0</v>
      </c>
      <c r="AI1544" s="126">
        <v>1</v>
      </c>
      <c r="AJ1544" s="126"/>
      <c r="AK1544" s="126"/>
      <c r="AL1544" s="126"/>
      <c r="AM1544" s="126"/>
      <c r="AN1544" s="126"/>
      <c r="AO1544" s="126"/>
      <c r="AP1544" s="126"/>
      <c r="AQ1544" s="126"/>
      <c r="AR1544" s="126"/>
      <c r="AS1544" s="126"/>
      <c r="AT1544" s="126"/>
      <c r="AU1544" s="126"/>
      <c r="AV1544" s="126"/>
      <c r="AW1544" s="126"/>
      <c r="AX1544" s="126"/>
      <c r="AY1544" s="126"/>
      <c r="AZ1544" s="126"/>
      <c r="BA1544" s="126"/>
      <c r="BB1544" s="126"/>
      <c r="BC1544" s="126"/>
      <c r="BD1544" s="126"/>
      <c r="BE1544" s="126"/>
      <c r="BF1544" s="126"/>
      <c r="BG1544" s="126"/>
      <c r="BH1544" s="126"/>
      <c r="BI1544" s="126"/>
      <c r="BJ1544" s="126"/>
      <c r="BK1544" s="126"/>
      <c r="BL1544" s="126"/>
      <c r="BM1544" s="126"/>
      <c r="BN1544" s="126"/>
      <c r="BO1544" s="126"/>
      <c r="BP1544" s="126"/>
      <c r="BQ1544" s="126"/>
      <c r="BR1544" s="126">
        <v>3</v>
      </c>
      <c r="BS1544" s="126">
        <v>5</v>
      </c>
      <c r="BT1544" s="126">
        <v>5</v>
      </c>
      <c r="BU1544" s="126"/>
      <c r="BV1544" s="126">
        <v>51</v>
      </c>
      <c r="BW1544" s="126">
        <v>33</v>
      </c>
      <c r="BX1544" s="126">
        <v>1</v>
      </c>
      <c r="BY1544" s="126">
        <v>0</v>
      </c>
      <c r="BZ1544" s="126">
        <v>110</v>
      </c>
      <c r="CA1544" s="126">
        <v>55</v>
      </c>
      <c r="CB1544" s="126"/>
      <c r="CC1544" s="126"/>
      <c r="CD1544" s="126"/>
      <c r="CE1544" s="126"/>
    </row>
    <row r="1545" spans="1:83" ht="11.25" customHeight="1" x14ac:dyDescent="0.2">
      <c r="A1545" s="126" t="s">
        <v>6641</v>
      </c>
      <c r="B1545" s="20">
        <v>0</v>
      </c>
      <c r="C1545" s="20" t="str">
        <f>VLOOKUP(File2Modul(A1545),ModulVerantwortung,2,FALSE)</f>
        <v>schult38</v>
      </c>
      <c r="D1545" s="20"/>
      <c r="E1545" s="109" t="s">
        <v>6641</v>
      </c>
      <c r="F1545" s="126"/>
      <c r="G1545" s="126"/>
      <c r="H1545" s="126"/>
      <c r="I1545" s="126"/>
      <c r="J1545" s="126"/>
      <c r="K1545" s="126"/>
      <c r="L1545" s="126"/>
      <c r="M1545" s="143"/>
      <c r="N1545" s="126"/>
      <c r="O1545" s="126">
        <f>IF(ISNUMBER(T1545),IF(T1545&lt;&gt;0,S1545/T1545,O$23),"")</f>
        <v>0.92708333333333337</v>
      </c>
      <c r="P1545">
        <f>IF(AND(ISNUMBER(AQ1545),ISNUMBER(AR1545)),IF(OR(AQ1545&lt;&gt;0,AR1545&lt;&gt;0),(T1545+BG1545)/(AQ1545+AR1545),P$23),"")</f>
        <v>8.1627906976744189</v>
      </c>
      <c r="Q1545" s="126"/>
      <c r="R1545" s="126"/>
      <c r="S1545" s="126">
        <v>89</v>
      </c>
      <c r="T1545" s="126">
        <v>96</v>
      </c>
      <c r="U1545" s="126"/>
      <c r="V1545" s="126"/>
      <c r="W1545" s="126"/>
      <c r="X1545" s="126"/>
      <c r="Y1545" s="126"/>
      <c r="Z1545" s="126"/>
      <c r="AA1545" s="126"/>
      <c r="AB1545" s="126"/>
      <c r="AC1545" s="126"/>
      <c r="AD1545" s="126"/>
      <c r="AE1545" s="126"/>
      <c r="AF1545" s="126"/>
      <c r="AG1545" s="126"/>
      <c r="AH1545" s="126"/>
      <c r="AI1545" s="126"/>
      <c r="AJ1545" s="126" t="s">
        <v>3502</v>
      </c>
      <c r="AK1545" s="126">
        <v>8</v>
      </c>
      <c r="AL1545" s="126">
        <v>4</v>
      </c>
      <c r="AM1545" s="126">
        <v>13</v>
      </c>
      <c r="AN1545" s="126">
        <v>63</v>
      </c>
      <c r="AO1545" s="126" t="s">
        <v>3503</v>
      </c>
      <c r="AP1545" s="126">
        <v>136</v>
      </c>
      <c r="AQ1545" s="126">
        <v>28</v>
      </c>
      <c r="AR1545" s="126">
        <v>187</v>
      </c>
      <c r="AS1545" s="126">
        <v>2065</v>
      </c>
      <c r="AT1545" s="126">
        <v>1279</v>
      </c>
      <c r="AU1545" s="126">
        <v>1546</v>
      </c>
      <c r="AV1545" s="126">
        <v>5531</v>
      </c>
      <c r="AW1545" s="126">
        <v>16.309999999999999</v>
      </c>
      <c r="AX1545" s="126">
        <v>260965</v>
      </c>
      <c r="AY1545" s="126">
        <v>16000</v>
      </c>
      <c r="AZ1545" s="126">
        <v>43.49</v>
      </c>
      <c r="BA1545" s="126">
        <v>7.71</v>
      </c>
      <c r="BB1545" s="126">
        <v>82.27</v>
      </c>
      <c r="BC1545" s="126">
        <v>4</v>
      </c>
      <c r="BD1545" s="126">
        <v>771</v>
      </c>
      <c r="BE1545" s="126">
        <v>212</v>
      </c>
      <c r="BF1545" s="126">
        <v>400</v>
      </c>
      <c r="BG1545" s="126">
        <v>1659</v>
      </c>
      <c r="BH1545" s="126">
        <v>66</v>
      </c>
      <c r="BI1545" s="126" t="s">
        <v>3504</v>
      </c>
      <c r="BJ1545" s="126">
        <v>1.8260000000000001</v>
      </c>
      <c r="BK1545" s="126">
        <v>2.242</v>
      </c>
      <c r="BL1545" s="126">
        <v>2.6349999999999998</v>
      </c>
      <c r="BM1545" s="126">
        <v>3.1429999999999998</v>
      </c>
      <c r="BN1545" s="126">
        <v>3.3159999999999998</v>
      </c>
      <c r="BO1545" s="126">
        <v>3.4089999999999998</v>
      </c>
      <c r="BP1545" s="126" t="s">
        <v>3505</v>
      </c>
      <c r="BQ1545" s="126">
        <v>1.9259999999999999</v>
      </c>
      <c r="BR1545" s="126"/>
      <c r="BS1545" s="126"/>
      <c r="BT1545" s="126"/>
      <c r="BU1545" s="126"/>
      <c r="BV1545" s="126"/>
      <c r="BW1545" s="126"/>
      <c r="BX1545" s="126"/>
      <c r="BY1545" s="126"/>
      <c r="BZ1545" s="126"/>
      <c r="CA1545" s="126"/>
      <c r="CB1545" s="126"/>
      <c r="CC1545" s="126"/>
      <c r="CD1545" s="126"/>
      <c r="CE1545" s="126"/>
    </row>
    <row r="1546" spans="1:83" ht="11.25" customHeight="1" x14ac:dyDescent="0.2">
      <c r="A1546" s="126" t="s">
        <v>6659</v>
      </c>
      <c r="B1546" s="20">
        <v>135</v>
      </c>
      <c r="C1546" s="20" t="str">
        <f>VLOOKUP(File2Modul(A1546),ModulVerantwortung,2,FALSE)</f>
        <v>schult38</v>
      </c>
      <c r="D1546" s="20"/>
      <c r="E1546" s="109" t="s">
        <v>4625</v>
      </c>
      <c r="F1546" s="126">
        <v>2</v>
      </c>
      <c r="G1546" s="126">
        <v>1</v>
      </c>
      <c r="H1546" s="126">
        <v>0</v>
      </c>
      <c r="I1546" s="126">
        <v>2</v>
      </c>
      <c r="J1546" s="126">
        <v>0</v>
      </c>
      <c r="K1546" s="126">
        <v>0</v>
      </c>
      <c r="L1546" s="126">
        <v>5</v>
      </c>
      <c r="M1546" s="143" t="s">
        <v>6660</v>
      </c>
      <c r="N1546" s="126">
        <v>17</v>
      </c>
      <c r="O1546" s="126"/>
      <c r="Q1546" s="126">
        <v>0</v>
      </c>
      <c r="R1546" s="126"/>
      <c r="S1546" s="126"/>
      <c r="T1546" s="126"/>
      <c r="U1546" s="126">
        <v>17</v>
      </c>
      <c r="V1546" s="126" t="s">
        <v>3513</v>
      </c>
      <c r="W1546" s="126">
        <v>5</v>
      </c>
      <c r="X1546" s="126">
        <v>7</v>
      </c>
      <c r="Y1546" s="126">
        <v>36</v>
      </c>
      <c r="Z1546" s="126">
        <v>0</v>
      </c>
      <c r="AA1546" s="126">
        <v>0</v>
      </c>
      <c r="AB1546" s="126">
        <v>0</v>
      </c>
      <c r="AC1546" s="126">
        <v>0</v>
      </c>
      <c r="AD1546" s="126">
        <v>0</v>
      </c>
      <c r="AE1546" s="126">
        <v>2</v>
      </c>
      <c r="AF1546" s="126">
        <v>0.12</v>
      </c>
      <c r="AG1546" s="126">
        <v>0</v>
      </c>
      <c r="AH1546" s="126">
        <v>0</v>
      </c>
      <c r="AI1546" s="126">
        <v>1</v>
      </c>
      <c r="AJ1546" s="126"/>
      <c r="AK1546" s="126"/>
      <c r="AL1546" s="126"/>
      <c r="AM1546" s="126"/>
      <c r="AN1546" s="126"/>
      <c r="AO1546" s="126"/>
      <c r="AP1546" s="126"/>
      <c r="AQ1546" s="126"/>
      <c r="AR1546" s="126"/>
      <c r="AS1546" s="126"/>
      <c r="AT1546" s="126"/>
      <c r="AU1546" s="126"/>
      <c r="AV1546" s="126"/>
      <c r="AW1546" s="126"/>
      <c r="AX1546" s="126"/>
      <c r="AY1546" s="126"/>
      <c r="AZ1546" s="126"/>
      <c r="BA1546" s="126"/>
      <c r="BB1546" s="126"/>
      <c r="BC1546" s="126"/>
      <c r="BD1546" s="126"/>
      <c r="BE1546" s="126"/>
      <c r="BF1546" s="126"/>
      <c r="BG1546" s="126"/>
      <c r="BH1546" s="126"/>
      <c r="BI1546" s="126"/>
      <c r="BJ1546" s="126"/>
      <c r="BK1546" s="126"/>
      <c r="BL1546" s="126"/>
      <c r="BM1546" s="126"/>
      <c r="BN1546" s="126"/>
      <c r="BO1546" s="126"/>
      <c r="BP1546" s="126"/>
      <c r="BQ1546" s="126"/>
      <c r="BR1546" s="126">
        <v>7</v>
      </c>
      <c r="BS1546" s="126">
        <v>7</v>
      </c>
      <c r="BT1546" s="126">
        <v>8</v>
      </c>
      <c r="BU1546" s="126"/>
      <c r="BV1546" s="126">
        <v>20</v>
      </c>
      <c r="BW1546" s="126">
        <v>19</v>
      </c>
      <c r="BX1546" s="126">
        <v>1</v>
      </c>
      <c r="BY1546" s="126">
        <v>0</v>
      </c>
      <c r="BZ1546" s="126">
        <v>86</v>
      </c>
      <c r="CA1546" s="126">
        <v>55</v>
      </c>
      <c r="CB1546" s="126"/>
      <c r="CC1546" s="126"/>
      <c r="CD1546" s="126"/>
      <c r="CE1546" s="126"/>
    </row>
    <row r="1547" spans="1:83" ht="11.25" customHeight="1" x14ac:dyDescent="0.2">
      <c r="A1547" s="126" t="s">
        <v>6659</v>
      </c>
      <c r="B1547" s="20">
        <v>181</v>
      </c>
      <c r="C1547" s="20" t="str">
        <f>VLOOKUP(File2Modul(A1547),ModulVerantwortung,2,FALSE)</f>
        <v>schult38</v>
      </c>
      <c r="D1547" s="20"/>
      <c r="E1547" s="109" t="s">
        <v>4626</v>
      </c>
      <c r="F1547" s="126">
        <v>2</v>
      </c>
      <c r="G1547" s="126">
        <v>1</v>
      </c>
      <c r="H1547" s="126">
        <v>0</v>
      </c>
      <c r="I1547" s="126">
        <v>2</v>
      </c>
      <c r="J1547" s="126">
        <v>0</v>
      </c>
      <c r="K1547" s="126">
        <v>0</v>
      </c>
      <c r="L1547" s="126">
        <v>3</v>
      </c>
      <c r="M1547" s="143" t="s">
        <v>6661</v>
      </c>
      <c r="N1547" s="126">
        <v>5</v>
      </c>
      <c r="O1547" s="126"/>
      <c r="Q1547" s="126">
        <v>0</v>
      </c>
      <c r="R1547" s="126"/>
      <c r="S1547" s="126"/>
      <c r="T1547" s="126"/>
      <c r="U1547" s="126">
        <v>5</v>
      </c>
      <c r="V1547" s="126" t="s">
        <v>3513</v>
      </c>
      <c r="W1547" s="126">
        <v>3</v>
      </c>
      <c r="X1547" s="126">
        <v>5</v>
      </c>
      <c r="Y1547" s="126">
        <v>12</v>
      </c>
      <c r="Z1547" s="126">
        <v>0</v>
      </c>
      <c r="AA1547" s="126">
        <v>0</v>
      </c>
      <c r="AB1547" s="126">
        <v>0</v>
      </c>
      <c r="AC1547" s="126">
        <v>0</v>
      </c>
      <c r="AD1547" s="126">
        <v>0</v>
      </c>
      <c r="AE1547" s="126">
        <v>0</v>
      </c>
      <c r="AF1547" s="126">
        <v>0.4</v>
      </c>
      <c r="AG1547" s="126">
        <v>0</v>
      </c>
      <c r="AH1547" s="126">
        <v>0</v>
      </c>
      <c r="AI1547" s="126">
        <v>1</v>
      </c>
      <c r="AJ1547" s="126"/>
      <c r="AK1547" s="126"/>
      <c r="AL1547" s="126"/>
      <c r="AM1547" s="126"/>
      <c r="AN1547" s="126"/>
      <c r="AO1547" s="126"/>
      <c r="AP1547" s="126"/>
      <c r="AQ1547" s="126"/>
      <c r="AR1547" s="126"/>
      <c r="AS1547" s="126"/>
      <c r="AT1547" s="126"/>
      <c r="AU1547" s="126"/>
      <c r="AV1547" s="126"/>
      <c r="AW1547" s="126"/>
      <c r="AX1547" s="126"/>
      <c r="AY1547" s="126"/>
      <c r="AZ1547" s="126"/>
      <c r="BA1547" s="126"/>
      <c r="BB1547" s="126"/>
      <c r="BC1547" s="126"/>
      <c r="BD1547" s="126"/>
      <c r="BE1547" s="126"/>
      <c r="BF1547" s="126"/>
      <c r="BG1547" s="126"/>
      <c r="BH1547" s="126"/>
      <c r="BI1547" s="126"/>
      <c r="BJ1547" s="126"/>
      <c r="BK1547" s="126"/>
      <c r="BL1547" s="126"/>
      <c r="BM1547" s="126"/>
      <c r="BN1547" s="126"/>
      <c r="BO1547" s="126"/>
      <c r="BP1547" s="126"/>
      <c r="BQ1547" s="126"/>
      <c r="BR1547" s="126">
        <v>7</v>
      </c>
      <c r="BS1547" s="126">
        <v>9</v>
      </c>
      <c r="BT1547" s="126">
        <v>9</v>
      </c>
      <c r="BU1547" s="126"/>
      <c r="BV1547" s="126">
        <v>6</v>
      </c>
      <c r="BW1547" s="126">
        <v>5</v>
      </c>
      <c r="BX1547" s="126">
        <v>1</v>
      </c>
      <c r="BY1547" s="126">
        <v>0</v>
      </c>
      <c r="BZ1547" s="126">
        <v>32</v>
      </c>
      <c r="CA1547" s="126">
        <v>13</v>
      </c>
      <c r="CB1547" s="126"/>
      <c r="CC1547" s="126"/>
      <c r="CD1547" s="126"/>
      <c r="CE1547" s="126"/>
    </row>
    <row r="1548" spans="1:83" ht="11.25" customHeight="1" x14ac:dyDescent="0.2">
      <c r="A1548" s="126" t="s">
        <v>6659</v>
      </c>
      <c r="B1548" s="20">
        <v>203</v>
      </c>
      <c r="C1548" s="20" t="str">
        <f>VLOOKUP(File2Modul(A1548),ModulVerantwortung,2,FALSE)</f>
        <v>schult38</v>
      </c>
      <c r="D1548" s="20"/>
      <c r="E1548" s="109" t="s">
        <v>4627</v>
      </c>
      <c r="F1548" s="126">
        <v>1</v>
      </c>
      <c r="G1548" s="126">
        <v>0</v>
      </c>
      <c r="H1548" s="126">
        <v>0</v>
      </c>
      <c r="I1548" s="126">
        <v>1</v>
      </c>
      <c r="J1548" s="126">
        <v>0</v>
      </c>
      <c r="K1548" s="126">
        <v>0</v>
      </c>
      <c r="L1548" s="126">
        <v>4</v>
      </c>
      <c r="M1548" s="143" t="s">
        <v>6662</v>
      </c>
      <c r="N1548" s="126">
        <v>6</v>
      </c>
      <c r="O1548" s="126"/>
      <c r="Q1548" s="126">
        <v>0</v>
      </c>
      <c r="R1548" s="126"/>
      <c r="S1548" s="126"/>
      <c r="T1548" s="126"/>
      <c r="U1548" s="126">
        <v>7</v>
      </c>
      <c r="V1548" s="126" t="s">
        <v>3507</v>
      </c>
      <c r="W1548" s="126">
        <v>4</v>
      </c>
      <c r="X1548" s="126">
        <v>5</v>
      </c>
      <c r="Y1548" s="126">
        <v>15</v>
      </c>
      <c r="Z1548" s="126">
        <v>0</v>
      </c>
      <c r="AA1548" s="126">
        <v>0</v>
      </c>
      <c r="AB1548" s="126">
        <v>0</v>
      </c>
      <c r="AC1548" s="126">
        <v>0</v>
      </c>
      <c r="AD1548" s="126">
        <v>0</v>
      </c>
      <c r="AE1548" s="126">
        <v>1</v>
      </c>
      <c r="AF1548" s="126">
        <v>0.14000000000000001</v>
      </c>
      <c r="AG1548" s="126">
        <v>0</v>
      </c>
      <c r="AH1548" s="126">
        <v>0</v>
      </c>
      <c r="AI1548" s="126">
        <v>1</v>
      </c>
      <c r="AJ1548" s="126"/>
      <c r="AK1548" s="126"/>
      <c r="AL1548" s="126"/>
      <c r="AM1548" s="126"/>
      <c r="AN1548" s="126"/>
      <c r="AO1548" s="126"/>
      <c r="AP1548" s="126"/>
      <c r="AQ1548" s="126"/>
      <c r="AR1548" s="126"/>
      <c r="AS1548" s="126"/>
      <c r="AT1548" s="126"/>
      <c r="AU1548" s="126"/>
      <c r="AV1548" s="126"/>
      <c r="AW1548" s="126"/>
      <c r="AX1548" s="126"/>
      <c r="AY1548" s="126"/>
      <c r="AZ1548" s="126"/>
      <c r="BA1548" s="126"/>
      <c r="BB1548" s="126"/>
      <c r="BC1548" s="126"/>
      <c r="BD1548" s="126"/>
      <c r="BE1548" s="126"/>
      <c r="BF1548" s="126"/>
      <c r="BG1548" s="126"/>
      <c r="BH1548" s="126"/>
      <c r="BI1548" s="126"/>
      <c r="BJ1548" s="126"/>
      <c r="BK1548" s="126"/>
      <c r="BL1548" s="126"/>
      <c r="BM1548" s="126"/>
      <c r="BN1548" s="126"/>
      <c r="BO1548" s="126"/>
      <c r="BP1548" s="126"/>
      <c r="BQ1548" s="126"/>
      <c r="BR1548" s="126">
        <v>7</v>
      </c>
      <c r="BS1548" s="126">
        <v>7</v>
      </c>
      <c r="BT1548" s="126">
        <v>9</v>
      </c>
      <c r="BU1548" s="126"/>
      <c r="BV1548" s="126">
        <v>7</v>
      </c>
      <c r="BW1548" s="126">
        <v>7</v>
      </c>
      <c r="BX1548" s="126">
        <v>1</v>
      </c>
      <c r="BY1548" s="126">
        <v>0</v>
      </c>
      <c r="BZ1548" s="126">
        <v>35</v>
      </c>
      <c r="CA1548" s="126">
        <v>20</v>
      </c>
      <c r="CB1548" s="126"/>
      <c r="CC1548" s="126"/>
      <c r="CD1548" s="126"/>
      <c r="CE1548" s="126"/>
    </row>
    <row r="1549" spans="1:83" ht="11.25" customHeight="1" x14ac:dyDescent="0.2">
      <c r="A1549" s="126" t="s">
        <v>6659</v>
      </c>
      <c r="B1549" s="20">
        <v>228</v>
      </c>
      <c r="C1549" s="20" t="str">
        <f>VLOOKUP(File2Modul(A1549),ModulVerantwortung,2,FALSE)</f>
        <v>schult38</v>
      </c>
      <c r="D1549" s="20"/>
      <c r="E1549" s="109" t="s">
        <v>4628</v>
      </c>
      <c r="F1549" s="126">
        <v>1</v>
      </c>
      <c r="G1549" s="126">
        <v>0</v>
      </c>
      <c r="H1549" s="126">
        <v>0</v>
      </c>
      <c r="I1549" s="126">
        <v>1</v>
      </c>
      <c r="J1549" s="126">
        <v>0</v>
      </c>
      <c r="K1549" s="126">
        <v>0</v>
      </c>
      <c r="L1549" s="126">
        <v>3</v>
      </c>
      <c r="M1549" s="143" t="s">
        <v>6663</v>
      </c>
      <c r="N1549" s="126">
        <v>4</v>
      </c>
      <c r="O1549" s="126"/>
      <c r="Q1549" s="126">
        <v>0</v>
      </c>
      <c r="R1549" s="126"/>
      <c r="S1549" s="126"/>
      <c r="T1549" s="126"/>
      <c r="U1549" s="126">
        <v>4</v>
      </c>
      <c r="V1549" s="126" t="s">
        <v>3507</v>
      </c>
      <c r="W1549" s="126">
        <v>3</v>
      </c>
      <c r="X1549" s="126">
        <v>4</v>
      </c>
      <c r="Y1549" s="126">
        <v>8</v>
      </c>
      <c r="Z1549" s="126">
        <v>0</v>
      </c>
      <c r="AA1549" s="126">
        <v>0</v>
      </c>
      <c r="AB1549" s="126">
        <v>0</v>
      </c>
      <c r="AC1549" s="126">
        <v>0</v>
      </c>
      <c r="AD1549" s="126">
        <v>0</v>
      </c>
      <c r="AE1549" s="126">
        <v>0</v>
      </c>
      <c r="AF1549" s="126">
        <v>0.25</v>
      </c>
      <c r="AG1549" s="126">
        <v>0</v>
      </c>
      <c r="AH1549" s="126">
        <v>0</v>
      </c>
      <c r="AI1549" s="126">
        <v>1</v>
      </c>
      <c r="AJ1549" s="126"/>
      <c r="AK1549" s="126"/>
      <c r="AL1549" s="126"/>
      <c r="AM1549" s="126"/>
      <c r="AN1549" s="126"/>
      <c r="AO1549" s="126"/>
      <c r="AP1549" s="126"/>
      <c r="AQ1549" s="126"/>
      <c r="AR1549" s="126"/>
      <c r="AS1549" s="126"/>
      <c r="AT1549" s="126"/>
      <c r="AU1549" s="126"/>
      <c r="AV1549" s="126"/>
      <c r="AW1549" s="126"/>
      <c r="AX1549" s="126"/>
      <c r="AY1549" s="126"/>
      <c r="AZ1549" s="126"/>
      <c r="BA1549" s="126"/>
      <c r="BB1549" s="126"/>
      <c r="BC1549" s="126"/>
      <c r="BD1549" s="126"/>
      <c r="BE1549" s="126"/>
      <c r="BF1549" s="126"/>
      <c r="BG1549" s="126"/>
      <c r="BH1549" s="126"/>
      <c r="BI1549" s="126"/>
      <c r="BJ1549" s="126"/>
      <c r="BK1549" s="126"/>
      <c r="BL1549" s="126"/>
      <c r="BM1549" s="126"/>
      <c r="BN1549" s="126"/>
      <c r="BO1549" s="126"/>
      <c r="BP1549" s="126"/>
      <c r="BQ1549" s="126"/>
      <c r="BR1549" s="126">
        <v>6</v>
      </c>
      <c r="BS1549" s="126">
        <v>6</v>
      </c>
      <c r="BT1549" s="126">
        <v>6</v>
      </c>
      <c r="BU1549" s="126"/>
      <c r="BV1549" s="126">
        <v>4</v>
      </c>
      <c r="BW1549" s="126">
        <v>4</v>
      </c>
      <c r="BX1549" s="126">
        <v>1</v>
      </c>
      <c r="BY1549" s="126">
        <v>0</v>
      </c>
      <c r="BZ1549" s="126">
        <v>17</v>
      </c>
      <c r="CA1549" s="126">
        <v>7</v>
      </c>
      <c r="CB1549" s="126"/>
      <c r="CC1549" s="126"/>
      <c r="CD1549" s="126"/>
      <c r="CE1549" s="126"/>
    </row>
    <row r="1550" spans="1:83" ht="11.25" customHeight="1" x14ac:dyDescent="0.2">
      <c r="A1550" s="126" t="s">
        <v>6659</v>
      </c>
      <c r="B1550" s="20">
        <v>246</v>
      </c>
      <c r="C1550" s="20" t="str">
        <f>VLOOKUP(File2Modul(A1550),ModulVerantwortung,2,FALSE)</f>
        <v>schult38</v>
      </c>
      <c r="D1550" s="20"/>
      <c r="E1550" s="109" t="s">
        <v>4629</v>
      </c>
      <c r="F1550" s="126">
        <v>1</v>
      </c>
      <c r="G1550" s="126">
        <v>0</v>
      </c>
      <c r="H1550" s="126">
        <v>0</v>
      </c>
      <c r="I1550" s="126">
        <v>1</v>
      </c>
      <c r="J1550" s="126">
        <v>0</v>
      </c>
      <c r="K1550" s="126">
        <v>0</v>
      </c>
      <c r="L1550" s="126">
        <v>2</v>
      </c>
      <c r="M1550" s="143" t="s">
        <v>6664</v>
      </c>
      <c r="N1550" s="126">
        <v>3</v>
      </c>
      <c r="O1550" s="126"/>
      <c r="Q1550" s="126">
        <v>0</v>
      </c>
      <c r="R1550" s="126"/>
      <c r="S1550" s="126"/>
      <c r="T1550" s="126"/>
      <c r="U1550" s="126">
        <v>3</v>
      </c>
      <c r="V1550" s="126" t="s">
        <v>3507</v>
      </c>
      <c r="W1550" s="126">
        <v>2</v>
      </c>
      <c r="X1550" s="126">
        <v>3</v>
      </c>
      <c r="Y1550" s="126">
        <v>5</v>
      </c>
      <c r="Z1550" s="126">
        <v>0</v>
      </c>
      <c r="AA1550" s="126">
        <v>0</v>
      </c>
      <c r="AB1550" s="126">
        <v>0</v>
      </c>
      <c r="AC1550" s="126">
        <v>0</v>
      </c>
      <c r="AD1550" s="126">
        <v>0</v>
      </c>
      <c r="AE1550" s="126">
        <v>0</v>
      </c>
      <c r="AF1550" s="126">
        <v>0.33</v>
      </c>
      <c r="AG1550" s="126">
        <v>0</v>
      </c>
      <c r="AH1550" s="126">
        <v>0</v>
      </c>
      <c r="AI1550" s="126">
        <v>1</v>
      </c>
      <c r="AJ1550" s="126"/>
      <c r="AK1550" s="126"/>
      <c r="AL1550" s="126"/>
      <c r="AM1550" s="126"/>
      <c r="AN1550" s="126"/>
      <c r="AO1550" s="126"/>
      <c r="AP1550" s="126"/>
      <c r="AQ1550" s="126"/>
      <c r="AR1550" s="126"/>
      <c r="AS1550" s="126"/>
      <c r="AT1550" s="126"/>
      <c r="AU1550" s="126"/>
      <c r="AV1550" s="126"/>
      <c r="AW1550" s="126"/>
      <c r="AX1550" s="126"/>
      <c r="AY1550" s="126"/>
      <c r="AZ1550" s="126"/>
      <c r="BA1550" s="126"/>
      <c r="BB1550" s="126"/>
      <c r="BC1550" s="126"/>
      <c r="BD1550" s="126"/>
      <c r="BE1550" s="126"/>
      <c r="BF1550" s="126"/>
      <c r="BG1550" s="126"/>
      <c r="BH1550" s="126"/>
      <c r="BI1550" s="126"/>
      <c r="BJ1550" s="126"/>
      <c r="BK1550" s="126"/>
      <c r="BL1550" s="126"/>
      <c r="BM1550" s="126"/>
      <c r="BN1550" s="126"/>
      <c r="BO1550" s="126"/>
      <c r="BP1550" s="126"/>
      <c r="BQ1550" s="126"/>
      <c r="BR1550" s="126">
        <v>5</v>
      </c>
      <c r="BS1550" s="126">
        <v>5</v>
      </c>
      <c r="BT1550" s="126">
        <v>5</v>
      </c>
      <c r="BU1550" s="126"/>
      <c r="BV1550" s="126">
        <v>3</v>
      </c>
      <c r="BW1550" s="126">
        <v>3</v>
      </c>
      <c r="BX1550" s="126">
        <v>1</v>
      </c>
      <c r="BY1550" s="126">
        <v>0</v>
      </c>
      <c r="BZ1550" s="126">
        <v>11</v>
      </c>
      <c r="CA1550" s="126">
        <v>5</v>
      </c>
      <c r="CB1550" s="126"/>
      <c r="CC1550" s="126"/>
      <c r="CD1550" s="126"/>
      <c r="CE1550" s="126"/>
    </row>
    <row r="1551" spans="1:83" ht="11.25" customHeight="1" x14ac:dyDescent="0.2">
      <c r="A1551" s="126" t="s">
        <v>6659</v>
      </c>
      <c r="B1551" s="20">
        <v>263</v>
      </c>
      <c r="C1551" s="20" t="str">
        <f>VLOOKUP(File2Modul(A1551),ModulVerantwortung,2,FALSE)</f>
        <v>schult38</v>
      </c>
      <c r="D1551" s="20"/>
      <c r="E1551" s="109" t="s">
        <v>4630</v>
      </c>
      <c r="F1551" s="126">
        <v>1</v>
      </c>
      <c r="G1551" s="126">
        <v>0</v>
      </c>
      <c r="H1551" s="126">
        <v>0</v>
      </c>
      <c r="I1551" s="126">
        <v>1</v>
      </c>
      <c r="J1551" s="126">
        <v>1</v>
      </c>
      <c r="K1551" s="126">
        <v>0</v>
      </c>
      <c r="L1551" s="126">
        <v>0</v>
      </c>
      <c r="M1551" s="143"/>
      <c r="N1551" s="126">
        <v>1</v>
      </c>
      <c r="O1551" s="126"/>
      <c r="Q1551" s="126">
        <v>0</v>
      </c>
      <c r="R1551" s="126"/>
      <c r="S1551" s="126"/>
      <c r="T1551" s="126"/>
      <c r="U1551" s="126">
        <v>1</v>
      </c>
      <c r="V1551" s="126" t="s">
        <v>3507</v>
      </c>
      <c r="W1551" s="126">
        <v>0</v>
      </c>
      <c r="X1551" s="126">
        <v>1</v>
      </c>
      <c r="Y1551" s="126">
        <v>2</v>
      </c>
      <c r="Z1551" s="126">
        <v>0</v>
      </c>
      <c r="AA1551" s="126">
        <v>0</v>
      </c>
      <c r="AB1551" s="126">
        <v>0</v>
      </c>
      <c r="AC1551" s="126">
        <v>0</v>
      </c>
      <c r="AD1551" s="126">
        <v>0</v>
      </c>
      <c r="AE1551" s="126">
        <v>0</v>
      </c>
      <c r="AF1551" s="126">
        <v>1</v>
      </c>
      <c r="AG1551" s="126">
        <v>0</v>
      </c>
      <c r="AH1551" s="126">
        <v>0</v>
      </c>
      <c r="AI1551" s="126">
        <v>1</v>
      </c>
      <c r="AJ1551" s="126"/>
      <c r="AK1551" s="126"/>
      <c r="AL1551" s="126"/>
      <c r="AM1551" s="126"/>
      <c r="AN1551" s="126"/>
      <c r="AO1551" s="126"/>
      <c r="AP1551" s="126"/>
      <c r="AQ1551" s="126"/>
      <c r="AR1551" s="126"/>
      <c r="AS1551" s="126"/>
      <c r="AT1551" s="126"/>
      <c r="AU1551" s="126"/>
      <c r="AV1551" s="126"/>
      <c r="AW1551" s="126"/>
      <c r="AX1551" s="126"/>
      <c r="AY1551" s="126"/>
      <c r="AZ1551" s="126"/>
      <c r="BA1551" s="126"/>
      <c r="BB1551" s="126"/>
      <c r="BC1551" s="126"/>
      <c r="BD1551" s="126"/>
      <c r="BE1551" s="126"/>
      <c r="BF1551" s="126"/>
      <c r="BG1551" s="126"/>
      <c r="BH1551" s="126"/>
      <c r="BI1551" s="126"/>
      <c r="BJ1551" s="126"/>
      <c r="BK1551" s="126"/>
      <c r="BL1551" s="126"/>
      <c r="BM1551" s="126"/>
      <c r="BN1551" s="126"/>
      <c r="BO1551" s="126"/>
      <c r="BP1551" s="126"/>
      <c r="BQ1551" s="126"/>
      <c r="BR1551" s="126">
        <v>5</v>
      </c>
      <c r="BS1551" s="126">
        <v>5</v>
      </c>
      <c r="BT1551" s="126">
        <v>5</v>
      </c>
      <c r="BU1551" s="126"/>
      <c r="BV1551" s="126">
        <v>1</v>
      </c>
      <c r="BW1551" s="126">
        <v>1</v>
      </c>
      <c r="BX1551" s="126">
        <v>1</v>
      </c>
      <c r="BY1551" s="126">
        <v>0</v>
      </c>
      <c r="BZ1551" s="126">
        <v>4</v>
      </c>
      <c r="CA1551" s="126">
        <v>1</v>
      </c>
      <c r="CB1551" s="126"/>
      <c r="CC1551" s="126"/>
      <c r="CD1551" s="126"/>
      <c r="CE1551" s="126"/>
    </row>
    <row r="1552" spans="1:83" ht="11.25" customHeight="1" x14ac:dyDescent="0.2">
      <c r="A1552" s="126" t="s">
        <v>6659</v>
      </c>
      <c r="B1552" s="20">
        <v>0</v>
      </c>
      <c r="C1552" s="20" t="str">
        <f>VLOOKUP(File2Modul(A1552),ModulVerantwortung,2,FALSE)</f>
        <v>schult38</v>
      </c>
      <c r="D1552" s="20"/>
      <c r="E1552" s="109" t="s">
        <v>6659</v>
      </c>
      <c r="F1552" s="126"/>
      <c r="G1552" s="126"/>
      <c r="H1552" s="126"/>
      <c r="I1552" s="126"/>
      <c r="J1552" s="126"/>
      <c r="K1552" s="126"/>
      <c r="L1552" s="126"/>
      <c r="M1552" s="143"/>
      <c r="N1552" s="126"/>
      <c r="O1552" s="126">
        <f>IF(ISNUMBER(T1552),IF(T1552&lt;&gt;0,S1552/T1552,O$23),"")</f>
        <v>0.63157894736842102</v>
      </c>
      <c r="P1552">
        <f>IF(AND(ISNUMBER(AQ1552),ISNUMBER(AR1552)),IF(OR(AQ1552&lt;&gt;0,AR1552&lt;&gt;0),(T1552+BG1552)/(AQ1552+AR1552),P$23),"")</f>
        <v>14705882.911764706</v>
      </c>
      <c r="Q1552" s="126"/>
      <c r="R1552" s="126"/>
      <c r="S1552" s="126">
        <v>24</v>
      </c>
      <c r="T1552" s="126">
        <v>38</v>
      </c>
      <c r="U1552" s="126"/>
      <c r="V1552" s="126"/>
      <c r="W1552" s="126"/>
      <c r="X1552" s="126"/>
      <c r="Y1552" s="126"/>
      <c r="Z1552" s="126"/>
      <c r="AA1552" s="126"/>
      <c r="AB1552" s="126"/>
      <c r="AC1552" s="126"/>
      <c r="AD1552" s="126"/>
      <c r="AE1552" s="126"/>
      <c r="AF1552" s="126"/>
      <c r="AG1552" s="126"/>
      <c r="AH1552" s="126"/>
      <c r="AI1552" s="126"/>
      <c r="AJ1552" s="126" t="s">
        <v>3502</v>
      </c>
      <c r="AK1552" s="126">
        <v>1</v>
      </c>
      <c r="AL1552" s="126">
        <v>1</v>
      </c>
      <c r="AM1552" s="126">
        <v>6</v>
      </c>
      <c r="AN1552" s="126">
        <v>19</v>
      </c>
      <c r="AO1552" s="126" t="s">
        <v>3503</v>
      </c>
      <c r="AP1552" s="126">
        <v>35</v>
      </c>
      <c r="AQ1552" s="126">
        <v>22</v>
      </c>
      <c r="AR1552" s="126">
        <v>46</v>
      </c>
      <c r="AS1552" s="126">
        <v>1000000000</v>
      </c>
      <c r="AT1552" s="126">
        <v>326</v>
      </c>
      <c r="AU1552" s="126">
        <v>352</v>
      </c>
      <c r="AV1552" s="126">
        <v>1187</v>
      </c>
      <c r="AW1552" s="126">
        <v>31582204.73</v>
      </c>
      <c r="AX1552" s="126">
        <v>1000000000</v>
      </c>
      <c r="AY1552" s="126">
        <v>1000000000</v>
      </c>
      <c r="AZ1552" s="126">
        <v>32042582958740.199</v>
      </c>
      <c r="BA1552" s="126">
        <v>2.67</v>
      </c>
      <c r="BB1552" s="126">
        <v>100</v>
      </c>
      <c r="BC1552" s="126">
        <v>333109042</v>
      </c>
      <c r="BD1552" s="126">
        <v>267</v>
      </c>
      <c r="BE1552" s="126">
        <v>62</v>
      </c>
      <c r="BF1552" s="126">
        <v>112</v>
      </c>
      <c r="BG1552" s="126">
        <v>1000000000</v>
      </c>
      <c r="BH1552" s="126">
        <v>16</v>
      </c>
      <c r="BI1552" s="126" t="s">
        <v>3504</v>
      </c>
      <c r="BJ1552" s="126">
        <v>0.6</v>
      </c>
      <c r="BK1552" s="126">
        <v>0.68400000000000005</v>
      </c>
      <c r="BL1552" s="126">
        <v>0.73799999999999999</v>
      </c>
      <c r="BM1552" s="126">
        <v>2.0590000000000002</v>
      </c>
      <c r="BN1552" s="126">
        <v>2.1880000000000002</v>
      </c>
      <c r="BO1552" s="126">
        <v>2.2679999999999998</v>
      </c>
      <c r="BP1552" s="126" t="s">
        <v>3505</v>
      </c>
      <c r="BQ1552" s="126">
        <v>2.218</v>
      </c>
      <c r="BR1552" s="126"/>
      <c r="BS1552" s="126"/>
      <c r="BT1552" s="126"/>
      <c r="BU1552" s="126"/>
      <c r="BV1552" s="126"/>
      <c r="BW1552" s="126"/>
      <c r="BX1552" s="126"/>
      <c r="BY1552" s="126"/>
      <c r="BZ1552" s="126"/>
      <c r="CA1552" s="126"/>
      <c r="CB1552" s="126"/>
      <c r="CC1552" s="126"/>
      <c r="CD1552" s="126"/>
      <c r="CE1552" s="126"/>
    </row>
    <row r="1553" spans="1:83" ht="11.25" customHeight="1" x14ac:dyDescent="0.2">
      <c r="A1553" s="126" t="s">
        <v>6665</v>
      </c>
      <c r="B1553" s="20">
        <v>0</v>
      </c>
      <c r="C1553" s="20" t="e">
        <f>VLOOKUP(File2Modul(A1553),ModulVerantwortung,2,FALSE)</f>
        <v>#N/A</v>
      </c>
      <c r="D1553" s="20"/>
      <c r="E1553" s="109" t="s">
        <v>6665</v>
      </c>
      <c r="F1553" s="126"/>
      <c r="G1553" s="126"/>
      <c r="H1553" s="126"/>
      <c r="I1553" s="126"/>
      <c r="J1553" s="126"/>
      <c r="K1553" s="126"/>
      <c r="L1553" s="126"/>
      <c r="M1553" s="143"/>
      <c r="N1553" s="126"/>
      <c r="O1553" s="126">
        <f>IF(ISNUMBER(T1553),IF(T1553&lt;&gt;0,S1553/T1553,O$23),"")</f>
        <v>22</v>
      </c>
      <c r="P1553">
        <f>IF(AND(ISNUMBER(AQ1553),ISNUMBER(AR1553)),IF(OR(AQ1553&lt;&gt;0,AR1553&lt;&gt;0),(T1553+BG1553)/(AQ1553+AR1553),P$23),"")</f>
        <v>1.3783783783783783</v>
      </c>
      <c r="Q1553" s="126"/>
      <c r="R1553" s="126"/>
      <c r="S1553" s="126">
        <v>22</v>
      </c>
      <c r="T1553" s="126">
        <v>1</v>
      </c>
      <c r="U1553" s="126"/>
      <c r="V1553" s="126"/>
      <c r="W1553" s="126"/>
      <c r="X1553" s="126"/>
      <c r="Y1553" s="126"/>
      <c r="Z1553" s="126"/>
      <c r="AA1553" s="126"/>
      <c r="AB1553" s="126"/>
      <c r="AC1553" s="126"/>
      <c r="AD1553" s="126"/>
      <c r="AE1553" s="126"/>
      <c r="AF1553" s="126"/>
      <c r="AG1553" s="126"/>
      <c r="AH1553" s="126"/>
      <c r="AI1553" s="126"/>
      <c r="AJ1553" s="126" t="s">
        <v>3502</v>
      </c>
      <c r="AK1553" s="126">
        <v>0</v>
      </c>
      <c r="AL1553" s="126">
        <v>1</v>
      </c>
      <c r="AM1553" s="126">
        <v>0</v>
      </c>
      <c r="AN1553" s="126">
        <v>0</v>
      </c>
      <c r="AO1553" s="126" t="s">
        <v>3503</v>
      </c>
      <c r="AP1553" s="126">
        <v>27</v>
      </c>
      <c r="AQ1553" s="126">
        <v>10</v>
      </c>
      <c r="AR1553" s="126">
        <v>27</v>
      </c>
      <c r="AS1553" s="126">
        <v>79</v>
      </c>
      <c r="AT1553" s="126">
        <v>155</v>
      </c>
      <c r="AU1553" s="126">
        <v>162</v>
      </c>
      <c r="AV1553" s="126">
        <v>508</v>
      </c>
      <c r="AW1553" s="126">
        <v>2.92</v>
      </c>
      <c r="AX1553" s="126">
        <v>1202</v>
      </c>
      <c r="AY1553" s="126">
        <v>412</v>
      </c>
      <c r="AZ1553" s="126">
        <v>0.2</v>
      </c>
      <c r="BA1553" s="126">
        <v>0</v>
      </c>
      <c r="BB1553" s="126">
        <v>98.19</v>
      </c>
      <c r="BC1553" s="126">
        <v>0</v>
      </c>
      <c r="BD1553" s="126">
        <v>59</v>
      </c>
      <c r="BE1553" s="126">
        <v>15</v>
      </c>
      <c r="BF1553" s="126">
        <v>28</v>
      </c>
      <c r="BG1553" s="126">
        <v>50</v>
      </c>
      <c r="BH1553" s="126">
        <v>11</v>
      </c>
      <c r="BI1553" s="126" t="s">
        <v>3504</v>
      </c>
      <c r="BJ1553" s="126">
        <v>0.123</v>
      </c>
      <c r="BK1553" s="126">
        <v>0.126</v>
      </c>
      <c r="BL1553" s="126">
        <v>0.121</v>
      </c>
      <c r="BM1553" s="126">
        <v>1.127</v>
      </c>
      <c r="BN1553" s="126">
        <v>1.2110000000000001</v>
      </c>
      <c r="BO1553" s="126">
        <v>1.27</v>
      </c>
      <c r="BP1553" s="126" t="s">
        <v>3505</v>
      </c>
      <c r="BQ1553" s="126">
        <v>1.617</v>
      </c>
      <c r="BR1553" s="126"/>
      <c r="BS1553" s="126"/>
      <c r="BT1553" s="126"/>
      <c r="BU1553" s="126"/>
      <c r="BV1553" s="126"/>
      <c r="BW1553" s="126"/>
      <c r="BX1553" s="126"/>
      <c r="BY1553" s="126"/>
      <c r="BZ1553" s="126"/>
      <c r="CA1553" s="126"/>
      <c r="CB1553" s="126"/>
      <c r="CC1553" s="126"/>
      <c r="CD1553" s="126"/>
      <c r="CE1553" s="126"/>
    </row>
    <row r="1554" spans="1:83" ht="11.25" customHeight="1" x14ac:dyDescent="0.2">
      <c r="A1554" s="126" t="s">
        <v>6666</v>
      </c>
      <c r="B1554" s="20">
        <v>362</v>
      </c>
      <c r="C1554" s="20" t="e">
        <f>VLOOKUP(File2Modul(A1554),ModulVerantwortung,2,FALSE)</f>
        <v>#N/A</v>
      </c>
      <c r="D1554" s="20"/>
      <c r="E1554" s="109" t="s">
        <v>6667</v>
      </c>
      <c r="F1554" s="126">
        <v>2</v>
      </c>
      <c r="G1554" s="126">
        <v>1</v>
      </c>
      <c r="H1554" s="126">
        <v>0</v>
      </c>
      <c r="I1554" s="126">
        <v>2</v>
      </c>
      <c r="J1554" s="126">
        <v>0</v>
      </c>
      <c r="K1554" s="126">
        <v>0</v>
      </c>
      <c r="L1554" s="126">
        <v>1</v>
      </c>
      <c r="M1554" s="143" t="s">
        <v>6668</v>
      </c>
      <c r="N1554" s="126">
        <v>4</v>
      </c>
      <c r="O1554" s="126"/>
      <c r="Q1554" s="126">
        <v>1</v>
      </c>
      <c r="R1554" s="126"/>
      <c r="S1554" s="126"/>
      <c r="T1554" s="126"/>
      <c r="U1554" s="126">
        <v>5</v>
      </c>
      <c r="V1554" s="126" t="s">
        <v>3513</v>
      </c>
      <c r="W1554" s="126">
        <v>1</v>
      </c>
      <c r="X1554" s="126">
        <v>3</v>
      </c>
      <c r="Y1554" s="126">
        <v>15</v>
      </c>
      <c r="Z1554" s="126">
        <v>0</v>
      </c>
      <c r="AA1554" s="126">
        <v>0</v>
      </c>
      <c r="AB1554" s="126">
        <v>0</v>
      </c>
      <c r="AC1554" s="126">
        <v>0</v>
      </c>
      <c r="AD1554" s="126">
        <v>0</v>
      </c>
      <c r="AE1554" s="126">
        <v>1</v>
      </c>
      <c r="AF1554" s="126">
        <v>0.4</v>
      </c>
      <c r="AG1554" s="126">
        <v>0</v>
      </c>
      <c r="AH1554" s="126">
        <v>0</v>
      </c>
      <c r="AI1554" s="126">
        <v>1</v>
      </c>
      <c r="AJ1554" s="126"/>
      <c r="AK1554" s="126"/>
      <c r="AL1554" s="126"/>
      <c r="AM1554" s="126"/>
      <c r="AN1554" s="126"/>
      <c r="AO1554" s="126"/>
      <c r="AP1554" s="126"/>
      <c r="AQ1554" s="126"/>
      <c r="AR1554" s="126"/>
      <c r="AS1554" s="126"/>
      <c r="AT1554" s="126"/>
      <c r="AU1554" s="126"/>
      <c r="AV1554" s="126"/>
      <c r="AW1554" s="126"/>
      <c r="AX1554" s="126"/>
      <c r="AY1554" s="126"/>
      <c r="AZ1554" s="126"/>
      <c r="BA1554" s="126"/>
      <c r="BB1554" s="126"/>
      <c r="BC1554" s="126"/>
      <c r="BD1554" s="126"/>
      <c r="BE1554" s="126"/>
      <c r="BF1554" s="126"/>
      <c r="BG1554" s="126"/>
      <c r="BH1554" s="126"/>
      <c r="BI1554" s="126"/>
      <c r="BJ1554" s="126"/>
      <c r="BK1554" s="126"/>
      <c r="BL1554" s="126"/>
      <c r="BM1554" s="126"/>
      <c r="BN1554" s="126"/>
      <c r="BO1554" s="126"/>
      <c r="BP1554" s="126"/>
      <c r="BQ1554" s="126"/>
      <c r="BR1554" s="126">
        <v>6</v>
      </c>
      <c r="BS1554" s="126">
        <v>9</v>
      </c>
      <c r="BT1554" s="126">
        <v>12</v>
      </c>
      <c r="BU1554" s="126"/>
      <c r="BV1554" s="126">
        <v>7</v>
      </c>
      <c r="BW1554" s="126">
        <v>5</v>
      </c>
      <c r="BX1554" s="126">
        <v>1</v>
      </c>
      <c r="BY1554" s="126">
        <v>0</v>
      </c>
      <c r="BZ1554" s="126">
        <v>29</v>
      </c>
      <c r="CA1554" s="126">
        <v>19</v>
      </c>
      <c r="CB1554" s="126"/>
      <c r="CC1554" s="126"/>
      <c r="CD1554" s="126"/>
      <c r="CE1554" s="126"/>
    </row>
    <row r="1555" spans="1:83" ht="11.25" customHeight="1" x14ac:dyDescent="0.2">
      <c r="A1555" s="126" t="s">
        <v>6666</v>
      </c>
      <c r="B1555" s="20">
        <v>387</v>
      </c>
      <c r="C1555" s="20" t="e">
        <f>VLOOKUP(File2Modul(A1555),ModulVerantwortung,2,FALSE)</f>
        <v>#N/A</v>
      </c>
      <c r="D1555" s="20"/>
      <c r="E1555" s="109" t="s">
        <v>6669</v>
      </c>
      <c r="F1555" s="126">
        <v>8</v>
      </c>
      <c r="G1555" s="126">
        <v>2</v>
      </c>
      <c r="H1555" s="126">
        <v>0</v>
      </c>
      <c r="I1555" s="126">
        <v>8</v>
      </c>
      <c r="J1555" s="126">
        <v>0</v>
      </c>
      <c r="K1555" s="126">
        <v>0</v>
      </c>
      <c r="L1555" s="126">
        <v>1</v>
      </c>
      <c r="M1555" s="143" t="s">
        <v>6670</v>
      </c>
      <c r="N1555" s="126">
        <v>18</v>
      </c>
      <c r="O1555" s="126"/>
      <c r="Q1555" s="126">
        <v>1</v>
      </c>
      <c r="R1555" s="126"/>
      <c r="S1555" s="126"/>
      <c r="T1555" s="126"/>
      <c r="U1555" s="126">
        <v>28</v>
      </c>
      <c r="V1555" s="126" t="s">
        <v>3810</v>
      </c>
      <c r="W1555" s="126">
        <v>1</v>
      </c>
      <c r="X1555" s="126">
        <v>9</v>
      </c>
      <c r="Y1555" s="126">
        <v>74</v>
      </c>
      <c r="Z1555" s="126">
        <v>0</v>
      </c>
      <c r="AA1555" s="126">
        <v>0</v>
      </c>
      <c r="AB1555" s="126">
        <v>0</v>
      </c>
      <c r="AC1555" s="126">
        <v>0</v>
      </c>
      <c r="AD1555" s="126">
        <v>0</v>
      </c>
      <c r="AE1555" s="126">
        <v>0</v>
      </c>
      <c r="AF1555" s="126">
        <v>0.28999999999999998</v>
      </c>
      <c r="AG1555" s="126">
        <v>1</v>
      </c>
      <c r="AH1555" s="126">
        <v>0</v>
      </c>
      <c r="AI1555" s="126">
        <v>1</v>
      </c>
      <c r="AJ1555" s="126"/>
      <c r="AK1555" s="126"/>
      <c r="AL1555" s="126"/>
      <c r="AM1555" s="126"/>
      <c r="AN1555" s="126"/>
      <c r="AO1555" s="126"/>
      <c r="AP1555" s="126"/>
      <c r="AQ1555" s="126"/>
      <c r="AR1555" s="126"/>
      <c r="AS1555" s="126"/>
      <c r="AT1555" s="126"/>
      <c r="AU1555" s="126"/>
      <c r="AV1555" s="126"/>
      <c r="AW1555" s="126"/>
      <c r="AX1555" s="126"/>
      <c r="AY1555" s="126"/>
      <c r="AZ1555" s="126"/>
      <c r="BA1555" s="126"/>
      <c r="BB1555" s="126"/>
      <c r="BC1555" s="126"/>
      <c r="BD1555" s="126"/>
      <c r="BE1555" s="126"/>
      <c r="BF1555" s="126"/>
      <c r="BG1555" s="126"/>
      <c r="BH1555" s="126"/>
      <c r="BI1555" s="126"/>
      <c r="BJ1555" s="126"/>
      <c r="BK1555" s="126"/>
      <c r="BL1555" s="126"/>
      <c r="BM1555" s="126"/>
      <c r="BN1555" s="126"/>
      <c r="BO1555" s="126"/>
      <c r="BP1555" s="126"/>
      <c r="BQ1555" s="126"/>
      <c r="BR1555" s="126">
        <v>4</v>
      </c>
      <c r="BS1555" s="126">
        <v>9</v>
      </c>
      <c r="BT1555" s="126">
        <v>9</v>
      </c>
      <c r="BU1555" s="126"/>
      <c r="BV1555" s="126">
        <v>37</v>
      </c>
      <c r="BW1555" s="126">
        <v>18</v>
      </c>
      <c r="BX1555" s="126">
        <v>1</v>
      </c>
      <c r="BY1555" s="126">
        <v>0</v>
      </c>
      <c r="BZ1555" s="126">
        <v>115</v>
      </c>
      <c r="CA1555" s="126">
        <v>51</v>
      </c>
      <c r="CB1555" s="126"/>
      <c r="CC1555" s="126"/>
      <c r="CD1555" s="126"/>
      <c r="CE1555" s="126"/>
    </row>
    <row r="1556" spans="1:83" ht="11.25" customHeight="1" x14ac:dyDescent="0.2">
      <c r="A1556" s="126" t="s">
        <v>6666</v>
      </c>
      <c r="B1556" s="20">
        <v>471</v>
      </c>
      <c r="C1556" s="20" t="e">
        <f>VLOOKUP(File2Modul(A1556),ModulVerantwortung,2,FALSE)</f>
        <v>#N/A</v>
      </c>
      <c r="D1556" s="20"/>
      <c r="E1556" s="109" t="s">
        <v>6671</v>
      </c>
      <c r="F1556" s="126">
        <v>6</v>
      </c>
      <c r="G1556" s="126">
        <v>1</v>
      </c>
      <c r="H1556" s="126">
        <v>0</v>
      </c>
      <c r="I1556" s="126">
        <v>32</v>
      </c>
      <c r="J1556" s="126">
        <v>0</v>
      </c>
      <c r="K1556" s="126">
        <v>0</v>
      </c>
      <c r="L1556" s="126">
        <v>4</v>
      </c>
      <c r="M1556" s="143" t="s">
        <v>6672</v>
      </c>
      <c r="N1556" s="126">
        <v>23</v>
      </c>
      <c r="O1556" s="126"/>
      <c r="Q1556" s="126">
        <v>1</v>
      </c>
      <c r="R1556" s="126"/>
      <c r="S1556" s="126"/>
      <c r="T1556" s="126"/>
      <c r="U1556" s="126">
        <v>29</v>
      </c>
      <c r="V1556" s="126" t="s">
        <v>3790</v>
      </c>
      <c r="W1556" s="126">
        <v>16</v>
      </c>
      <c r="X1556" s="126">
        <v>22</v>
      </c>
      <c r="Y1556" s="126">
        <v>91</v>
      </c>
      <c r="Z1556" s="126">
        <v>0</v>
      </c>
      <c r="AA1556" s="126">
        <v>0</v>
      </c>
      <c r="AB1556" s="126">
        <v>0</v>
      </c>
      <c r="AC1556" s="126">
        <v>0</v>
      </c>
      <c r="AD1556" s="126">
        <v>0</v>
      </c>
      <c r="AE1556" s="126">
        <v>1</v>
      </c>
      <c r="AF1556" s="126">
        <v>1.1000000000000001</v>
      </c>
      <c r="AG1556" s="126">
        <v>2</v>
      </c>
      <c r="AH1556" s="126">
        <v>0</v>
      </c>
      <c r="AI1556" s="126">
        <v>1</v>
      </c>
      <c r="AJ1556" s="126"/>
      <c r="AK1556" s="126"/>
      <c r="AL1556" s="126"/>
      <c r="AM1556" s="126"/>
      <c r="AN1556" s="126"/>
      <c r="AO1556" s="126"/>
      <c r="AP1556" s="126"/>
      <c r="AQ1556" s="126"/>
      <c r="AR1556" s="126"/>
      <c r="AS1556" s="126"/>
      <c r="AT1556" s="126"/>
      <c r="AU1556" s="126"/>
      <c r="AV1556" s="126"/>
      <c r="AW1556" s="126"/>
      <c r="AX1556" s="126"/>
      <c r="AY1556" s="126"/>
      <c r="AZ1556" s="126"/>
      <c r="BA1556" s="126"/>
      <c r="BB1556" s="126"/>
      <c r="BC1556" s="126"/>
      <c r="BD1556" s="126"/>
      <c r="BE1556" s="126"/>
      <c r="BF1556" s="126"/>
      <c r="BG1556" s="126"/>
      <c r="BH1556" s="126"/>
      <c r="BI1556" s="126"/>
      <c r="BJ1556" s="126"/>
      <c r="BK1556" s="126"/>
      <c r="BL1556" s="126"/>
      <c r="BM1556" s="126"/>
      <c r="BN1556" s="126"/>
      <c r="BO1556" s="126"/>
      <c r="BP1556" s="126"/>
      <c r="BQ1556" s="126"/>
      <c r="BR1556" s="126">
        <v>6</v>
      </c>
      <c r="BS1556" s="126">
        <v>9</v>
      </c>
      <c r="BT1556" s="126">
        <v>10</v>
      </c>
      <c r="BU1556" s="126"/>
      <c r="BV1556" s="126">
        <v>34</v>
      </c>
      <c r="BW1556" s="126">
        <v>24</v>
      </c>
      <c r="BX1556" s="126">
        <v>1</v>
      </c>
      <c r="BY1556" s="126">
        <v>0</v>
      </c>
      <c r="BZ1556" s="126">
        <v>157</v>
      </c>
      <c r="CA1556" s="126">
        <v>73</v>
      </c>
      <c r="CB1556" s="126"/>
      <c r="CC1556" s="126"/>
      <c r="CD1556" s="126"/>
      <c r="CE1556" s="126"/>
    </row>
    <row r="1557" spans="1:83" ht="11.25" customHeight="1" x14ac:dyDescent="0.2">
      <c r="A1557" s="126" t="s">
        <v>6666</v>
      </c>
      <c r="B1557" s="20">
        <v>573</v>
      </c>
      <c r="C1557" s="20" t="e">
        <f>VLOOKUP(File2Modul(A1557),ModulVerantwortung,2,FALSE)</f>
        <v>#N/A</v>
      </c>
      <c r="D1557" s="20"/>
      <c r="E1557" s="109" t="s">
        <v>6673</v>
      </c>
      <c r="F1557" s="126">
        <v>1</v>
      </c>
      <c r="G1557" s="126">
        <v>0</v>
      </c>
      <c r="H1557" s="126">
        <v>0</v>
      </c>
      <c r="I1557" s="126">
        <v>1</v>
      </c>
      <c r="J1557" s="126">
        <v>0</v>
      </c>
      <c r="K1557" s="126">
        <v>1</v>
      </c>
      <c r="L1557" s="126">
        <v>0</v>
      </c>
      <c r="M1557" s="143"/>
      <c r="N1557" s="126">
        <v>1</v>
      </c>
      <c r="O1557" s="126"/>
      <c r="Q1557" s="126">
        <v>0</v>
      </c>
      <c r="R1557" s="126"/>
      <c r="S1557" s="126"/>
      <c r="T1557" s="126"/>
      <c r="U1557" s="126">
        <v>1</v>
      </c>
      <c r="V1557" s="126" t="s">
        <v>3507</v>
      </c>
      <c r="W1557" s="126">
        <v>0</v>
      </c>
      <c r="X1557" s="126">
        <v>1</v>
      </c>
      <c r="Y1557" s="126">
        <v>1</v>
      </c>
      <c r="Z1557" s="126">
        <v>0</v>
      </c>
      <c r="AA1557" s="126">
        <v>0</v>
      </c>
      <c r="AB1557" s="126">
        <v>0</v>
      </c>
      <c r="AC1557" s="126">
        <v>0</v>
      </c>
      <c r="AD1557" s="126">
        <v>0</v>
      </c>
      <c r="AE1557" s="126">
        <v>0</v>
      </c>
      <c r="AF1557" s="126">
        <v>1</v>
      </c>
      <c r="AG1557" s="126">
        <v>0</v>
      </c>
      <c r="AH1557" s="126">
        <v>0</v>
      </c>
      <c r="AI1557" s="126">
        <v>1</v>
      </c>
      <c r="AJ1557" s="126"/>
      <c r="AK1557" s="126"/>
      <c r="AL1557" s="126"/>
      <c r="AM1557" s="126"/>
      <c r="AN1557" s="126"/>
      <c r="AO1557" s="126"/>
      <c r="AP1557" s="126"/>
      <c r="AQ1557" s="126"/>
      <c r="AR1557" s="126"/>
      <c r="AS1557" s="126"/>
      <c r="AT1557" s="126"/>
      <c r="AU1557" s="126"/>
      <c r="AV1557" s="126"/>
      <c r="AW1557" s="126"/>
      <c r="AX1557" s="126"/>
      <c r="AY1557" s="126"/>
      <c r="AZ1557" s="126"/>
      <c r="BA1557" s="126"/>
      <c r="BB1557" s="126"/>
      <c r="BC1557" s="126"/>
      <c r="BD1557" s="126"/>
      <c r="BE1557" s="126"/>
      <c r="BF1557" s="126"/>
      <c r="BG1557" s="126"/>
      <c r="BH1557" s="126"/>
      <c r="BI1557" s="126"/>
      <c r="BJ1557" s="126"/>
      <c r="BK1557" s="126"/>
      <c r="BL1557" s="126"/>
      <c r="BM1557" s="126"/>
      <c r="BN1557" s="126"/>
      <c r="BO1557" s="126"/>
      <c r="BP1557" s="126"/>
      <c r="BQ1557" s="126"/>
      <c r="BR1557" s="126">
        <v>7</v>
      </c>
      <c r="BS1557" s="126">
        <v>7</v>
      </c>
      <c r="BT1557" s="126">
        <v>7</v>
      </c>
      <c r="BU1557" s="126"/>
      <c r="BV1557" s="126">
        <v>1</v>
      </c>
      <c r="BW1557" s="126">
        <v>1</v>
      </c>
      <c r="BX1557" s="126">
        <v>1</v>
      </c>
      <c r="BY1557" s="126">
        <v>0</v>
      </c>
      <c r="BZ1557" s="126">
        <v>5</v>
      </c>
      <c r="CA1557" s="126">
        <v>2</v>
      </c>
      <c r="CB1557" s="126"/>
      <c r="CC1557" s="126"/>
      <c r="CD1557" s="126"/>
      <c r="CE1557" s="126"/>
    </row>
    <row r="1558" spans="1:83" ht="11.25" customHeight="1" x14ac:dyDescent="0.2">
      <c r="A1558" s="126" t="s">
        <v>6666</v>
      </c>
      <c r="B1558" s="20">
        <v>589</v>
      </c>
      <c r="C1558" s="20" t="e">
        <f>VLOOKUP(File2Modul(A1558),ModulVerantwortung,2,FALSE)</f>
        <v>#N/A</v>
      </c>
      <c r="D1558" s="20"/>
      <c r="E1558" s="109" t="s">
        <v>6674</v>
      </c>
      <c r="F1558" s="126">
        <v>6</v>
      </c>
      <c r="G1558" s="126">
        <v>2</v>
      </c>
      <c r="H1558" s="126">
        <v>0</v>
      </c>
      <c r="I1558" s="126">
        <v>12</v>
      </c>
      <c r="J1558" s="126">
        <v>0</v>
      </c>
      <c r="K1558" s="126">
        <v>2</v>
      </c>
      <c r="L1558" s="126">
        <v>4</v>
      </c>
      <c r="M1558" s="143" t="s">
        <v>6675</v>
      </c>
      <c r="N1558" s="126">
        <v>21</v>
      </c>
      <c r="O1558" s="126"/>
      <c r="Q1558" s="126">
        <v>1</v>
      </c>
      <c r="R1558" s="126"/>
      <c r="S1558" s="126"/>
      <c r="T1558" s="126"/>
      <c r="U1558" s="126">
        <v>28</v>
      </c>
      <c r="V1558" s="126" t="s">
        <v>3790</v>
      </c>
      <c r="W1558" s="126">
        <v>4</v>
      </c>
      <c r="X1558" s="126">
        <v>10</v>
      </c>
      <c r="Y1558" s="126">
        <v>76</v>
      </c>
      <c r="Z1558" s="126">
        <v>0</v>
      </c>
      <c r="AA1558" s="126">
        <v>0</v>
      </c>
      <c r="AB1558" s="126">
        <v>0</v>
      </c>
      <c r="AC1558" s="126">
        <v>0</v>
      </c>
      <c r="AD1558" s="126">
        <v>0</v>
      </c>
      <c r="AE1558" s="126">
        <v>1</v>
      </c>
      <c r="AF1558" s="126">
        <v>0.43</v>
      </c>
      <c r="AG1558" s="126">
        <v>1</v>
      </c>
      <c r="AH1558" s="126">
        <v>0</v>
      </c>
      <c r="AI1558" s="126">
        <v>1</v>
      </c>
      <c r="AJ1558" s="126"/>
      <c r="AK1558" s="126"/>
      <c r="AL1558" s="126"/>
      <c r="AM1558" s="126"/>
      <c r="AN1558" s="126"/>
      <c r="AO1558" s="126"/>
      <c r="AP1558" s="126"/>
      <c r="AQ1558" s="126"/>
      <c r="AR1558" s="126"/>
      <c r="AS1558" s="126"/>
      <c r="AT1558" s="126"/>
      <c r="AU1558" s="126"/>
      <c r="AV1558" s="126"/>
      <c r="AW1558" s="126"/>
      <c r="AX1558" s="126"/>
      <c r="AY1558" s="126"/>
      <c r="AZ1558" s="126"/>
      <c r="BA1558" s="126"/>
      <c r="BB1558" s="126"/>
      <c r="BC1558" s="126"/>
      <c r="BD1558" s="126"/>
      <c r="BE1558" s="126"/>
      <c r="BF1558" s="126"/>
      <c r="BG1558" s="126"/>
      <c r="BH1558" s="126"/>
      <c r="BI1558" s="126"/>
      <c r="BJ1558" s="126"/>
      <c r="BK1558" s="126"/>
      <c r="BL1558" s="126"/>
      <c r="BM1558" s="126"/>
      <c r="BN1558" s="126"/>
      <c r="BO1558" s="126"/>
      <c r="BP1558" s="126"/>
      <c r="BQ1558" s="126"/>
      <c r="BR1558" s="126">
        <v>4</v>
      </c>
      <c r="BS1558" s="126">
        <v>7</v>
      </c>
      <c r="BT1558" s="126">
        <v>7</v>
      </c>
      <c r="BU1558" s="126"/>
      <c r="BV1558" s="126">
        <v>35</v>
      </c>
      <c r="BW1558" s="126">
        <v>22</v>
      </c>
      <c r="BX1558" s="126">
        <v>1</v>
      </c>
      <c r="BY1558" s="126">
        <v>6</v>
      </c>
      <c r="BZ1558" s="126">
        <v>111</v>
      </c>
      <c r="CA1558" s="126">
        <v>54</v>
      </c>
      <c r="CB1558" s="126"/>
      <c r="CC1558" s="126"/>
      <c r="CD1558" s="126"/>
      <c r="CE1558" s="126"/>
    </row>
    <row r="1559" spans="1:83" ht="11.25" customHeight="1" x14ac:dyDescent="0.2">
      <c r="A1559" s="126" t="s">
        <v>6666</v>
      </c>
      <c r="B1559" s="20">
        <v>679</v>
      </c>
      <c r="C1559" s="20" t="e">
        <f>VLOOKUP(File2Modul(A1559),ModulVerantwortung,2,FALSE)</f>
        <v>#N/A</v>
      </c>
      <c r="D1559" s="20"/>
      <c r="E1559" s="109" t="s">
        <v>6676</v>
      </c>
      <c r="F1559" s="126">
        <v>2</v>
      </c>
      <c r="G1559" s="126">
        <v>1</v>
      </c>
      <c r="H1559" s="126">
        <v>0</v>
      </c>
      <c r="I1559" s="126">
        <v>2</v>
      </c>
      <c r="J1559" s="126">
        <v>0</v>
      </c>
      <c r="K1559" s="126">
        <v>2</v>
      </c>
      <c r="L1559" s="126">
        <v>7</v>
      </c>
      <c r="M1559" s="143" t="s">
        <v>6677</v>
      </c>
      <c r="N1559" s="126">
        <v>14</v>
      </c>
      <c r="O1559" s="126"/>
      <c r="Q1559" s="126">
        <v>0</v>
      </c>
      <c r="R1559" s="126"/>
      <c r="S1559" s="126"/>
      <c r="T1559" s="126"/>
      <c r="U1559" s="126">
        <v>16</v>
      </c>
      <c r="V1559" s="126" t="s">
        <v>3513</v>
      </c>
      <c r="W1559" s="126">
        <v>7</v>
      </c>
      <c r="X1559" s="126">
        <v>9</v>
      </c>
      <c r="Y1559" s="126">
        <v>53</v>
      </c>
      <c r="Z1559" s="126">
        <v>0</v>
      </c>
      <c r="AA1559" s="126">
        <v>0</v>
      </c>
      <c r="AB1559" s="126">
        <v>0</v>
      </c>
      <c r="AC1559" s="126">
        <v>0</v>
      </c>
      <c r="AD1559" s="126">
        <v>0</v>
      </c>
      <c r="AE1559" s="126">
        <v>1</v>
      </c>
      <c r="AF1559" s="126">
        <v>0.13</v>
      </c>
      <c r="AG1559" s="126">
        <v>0</v>
      </c>
      <c r="AH1559" s="126">
        <v>0</v>
      </c>
      <c r="AI1559" s="126">
        <v>1</v>
      </c>
      <c r="AJ1559" s="126"/>
      <c r="AK1559" s="126"/>
      <c r="AL1559" s="126"/>
      <c r="AM1559" s="126"/>
      <c r="AN1559" s="126"/>
      <c r="AO1559" s="126"/>
      <c r="AP1559" s="126"/>
      <c r="AQ1559" s="126"/>
      <c r="AR1559" s="126"/>
      <c r="AS1559" s="126"/>
      <c r="AT1559" s="126"/>
      <c r="AU1559" s="126"/>
      <c r="AV1559" s="126"/>
      <c r="AW1559" s="126"/>
      <c r="AX1559" s="126"/>
      <c r="AY1559" s="126"/>
      <c r="AZ1559" s="126"/>
      <c r="BA1559" s="126"/>
      <c r="BB1559" s="126"/>
      <c r="BC1559" s="126"/>
      <c r="BD1559" s="126"/>
      <c r="BE1559" s="126"/>
      <c r="BF1559" s="126"/>
      <c r="BG1559" s="126"/>
      <c r="BH1559" s="126"/>
      <c r="BI1559" s="126"/>
      <c r="BJ1559" s="126"/>
      <c r="BK1559" s="126"/>
      <c r="BL1559" s="126"/>
      <c r="BM1559" s="126"/>
      <c r="BN1559" s="126"/>
      <c r="BO1559" s="126"/>
      <c r="BP1559" s="126"/>
      <c r="BQ1559" s="126"/>
      <c r="BR1559" s="126">
        <v>5</v>
      </c>
      <c r="BS1559" s="126">
        <v>6</v>
      </c>
      <c r="BT1559" s="126">
        <v>7</v>
      </c>
      <c r="BU1559" s="126"/>
      <c r="BV1559" s="126">
        <v>17</v>
      </c>
      <c r="BW1559" s="126">
        <v>15</v>
      </c>
      <c r="BX1559" s="126">
        <v>1</v>
      </c>
      <c r="BY1559" s="126">
        <v>0</v>
      </c>
      <c r="BZ1559" s="126">
        <v>60</v>
      </c>
      <c r="CA1559" s="126">
        <v>39</v>
      </c>
      <c r="CB1559" s="126"/>
      <c r="CC1559" s="126"/>
      <c r="CD1559" s="126"/>
      <c r="CE1559" s="126"/>
    </row>
    <row r="1560" spans="1:83" ht="11.25" customHeight="1" x14ac:dyDescent="0.2">
      <c r="A1560" s="126" t="s">
        <v>6666</v>
      </c>
      <c r="B1560" s="20">
        <v>742</v>
      </c>
      <c r="C1560" s="20" t="e">
        <f>VLOOKUP(File2Modul(A1560),ModulVerantwortung,2,FALSE)</f>
        <v>#N/A</v>
      </c>
      <c r="D1560" s="20"/>
      <c r="E1560" s="109" t="s">
        <v>6678</v>
      </c>
      <c r="F1560" s="126">
        <v>6</v>
      </c>
      <c r="G1560" s="126">
        <v>1</v>
      </c>
      <c r="H1560" s="126">
        <v>0</v>
      </c>
      <c r="I1560" s="126">
        <v>6</v>
      </c>
      <c r="J1560" s="126">
        <v>0</v>
      </c>
      <c r="K1560" s="126">
        <v>0</v>
      </c>
      <c r="L1560" s="126">
        <v>4</v>
      </c>
      <c r="M1560" s="143" t="s">
        <v>6679</v>
      </c>
      <c r="N1560" s="126">
        <v>20</v>
      </c>
      <c r="O1560" s="126"/>
      <c r="Q1560" s="126">
        <v>1</v>
      </c>
      <c r="R1560" s="126"/>
      <c r="S1560" s="126"/>
      <c r="T1560" s="126"/>
      <c r="U1560" s="126">
        <v>28</v>
      </c>
      <c r="V1560" s="126" t="s">
        <v>3790</v>
      </c>
      <c r="W1560" s="126">
        <v>4</v>
      </c>
      <c r="X1560" s="126">
        <v>10</v>
      </c>
      <c r="Y1560" s="126">
        <v>75</v>
      </c>
      <c r="Z1560" s="126">
        <v>0</v>
      </c>
      <c r="AA1560" s="126">
        <v>0</v>
      </c>
      <c r="AB1560" s="126">
        <v>0</v>
      </c>
      <c r="AC1560" s="126">
        <v>0</v>
      </c>
      <c r="AD1560" s="126">
        <v>0</v>
      </c>
      <c r="AE1560" s="126">
        <v>2</v>
      </c>
      <c r="AF1560" s="126">
        <v>0.21</v>
      </c>
      <c r="AG1560" s="126">
        <v>1</v>
      </c>
      <c r="AH1560" s="126">
        <v>0</v>
      </c>
      <c r="AI1560" s="126">
        <v>1</v>
      </c>
      <c r="AJ1560" s="126"/>
      <c r="AK1560" s="126"/>
      <c r="AL1560" s="126"/>
      <c r="AM1560" s="126"/>
      <c r="AN1560" s="126"/>
      <c r="AO1560" s="126"/>
      <c r="AP1560" s="126"/>
      <c r="AQ1560" s="126"/>
      <c r="AR1560" s="126"/>
      <c r="AS1560" s="126"/>
      <c r="AT1560" s="126"/>
      <c r="AU1560" s="126"/>
      <c r="AV1560" s="126"/>
      <c r="AW1560" s="126"/>
      <c r="AX1560" s="126"/>
      <c r="AY1560" s="126"/>
      <c r="AZ1560" s="126"/>
      <c r="BA1560" s="126"/>
      <c r="BB1560" s="126"/>
      <c r="BC1560" s="126"/>
      <c r="BD1560" s="126"/>
      <c r="BE1560" s="126"/>
      <c r="BF1560" s="126"/>
      <c r="BG1560" s="126"/>
      <c r="BH1560" s="126"/>
      <c r="BI1560" s="126"/>
      <c r="BJ1560" s="126"/>
      <c r="BK1560" s="126"/>
      <c r="BL1560" s="126"/>
      <c r="BM1560" s="126"/>
      <c r="BN1560" s="126"/>
      <c r="BO1560" s="126"/>
      <c r="BP1560" s="126"/>
      <c r="BQ1560" s="126"/>
      <c r="BR1560" s="126">
        <v>5</v>
      </c>
      <c r="BS1560" s="126">
        <v>8</v>
      </c>
      <c r="BT1560" s="126">
        <v>9</v>
      </c>
      <c r="BU1560" s="126"/>
      <c r="BV1560" s="126">
        <v>35</v>
      </c>
      <c r="BW1560" s="126">
        <v>22</v>
      </c>
      <c r="BX1560" s="126">
        <v>1</v>
      </c>
      <c r="BY1560" s="126">
        <v>0</v>
      </c>
      <c r="BZ1560" s="126">
        <v>118</v>
      </c>
      <c r="CA1560" s="126">
        <v>67</v>
      </c>
      <c r="CB1560" s="126"/>
      <c r="CC1560" s="126"/>
      <c r="CD1560" s="126"/>
      <c r="CE1560" s="126"/>
    </row>
    <row r="1561" spans="1:83" ht="11.25" customHeight="1" x14ac:dyDescent="0.2">
      <c r="A1561" s="126" t="s">
        <v>6666</v>
      </c>
      <c r="B1561" s="20">
        <v>833</v>
      </c>
      <c r="C1561" s="20" t="e">
        <f>VLOOKUP(File2Modul(A1561),ModulVerantwortung,2,FALSE)</f>
        <v>#N/A</v>
      </c>
      <c r="D1561" s="20"/>
      <c r="E1561" s="109" t="s">
        <v>6680</v>
      </c>
      <c r="F1561" s="126">
        <v>2</v>
      </c>
      <c r="G1561" s="126">
        <v>1</v>
      </c>
      <c r="H1561" s="126">
        <v>0</v>
      </c>
      <c r="I1561" s="126">
        <v>2</v>
      </c>
      <c r="J1561" s="126">
        <v>0</v>
      </c>
      <c r="K1561" s="126">
        <v>1</v>
      </c>
      <c r="L1561" s="126">
        <v>0</v>
      </c>
      <c r="M1561" s="143"/>
      <c r="N1561" s="126">
        <v>5</v>
      </c>
      <c r="O1561" s="126"/>
      <c r="Q1561" s="126">
        <v>0</v>
      </c>
      <c r="R1561" s="126"/>
      <c r="S1561" s="126"/>
      <c r="T1561" s="126"/>
      <c r="U1561" s="126">
        <v>6</v>
      </c>
      <c r="V1561" s="126" t="s">
        <v>3513</v>
      </c>
      <c r="W1561" s="126">
        <v>0</v>
      </c>
      <c r="X1561" s="126">
        <v>2</v>
      </c>
      <c r="Y1561" s="126">
        <v>17</v>
      </c>
      <c r="Z1561" s="126">
        <v>0</v>
      </c>
      <c r="AA1561" s="126">
        <v>0</v>
      </c>
      <c r="AB1561" s="126">
        <v>0</v>
      </c>
      <c r="AC1561" s="126">
        <v>0</v>
      </c>
      <c r="AD1561" s="126">
        <v>0</v>
      </c>
      <c r="AE1561" s="126">
        <v>0</v>
      </c>
      <c r="AF1561" s="126">
        <v>0.33</v>
      </c>
      <c r="AG1561" s="126">
        <v>0</v>
      </c>
      <c r="AH1561" s="126">
        <v>0</v>
      </c>
      <c r="AI1561" s="126">
        <v>1</v>
      </c>
      <c r="AJ1561" s="126"/>
      <c r="AK1561" s="126"/>
      <c r="AL1561" s="126"/>
      <c r="AM1561" s="126"/>
      <c r="AN1561" s="126"/>
      <c r="AO1561" s="126"/>
      <c r="AP1561" s="126"/>
      <c r="AQ1561" s="126"/>
      <c r="AR1561" s="126"/>
      <c r="AS1561" s="126"/>
      <c r="AT1561" s="126"/>
      <c r="AU1561" s="126"/>
      <c r="AV1561" s="126"/>
      <c r="AW1561" s="126"/>
      <c r="AX1561" s="126"/>
      <c r="AY1561" s="126"/>
      <c r="AZ1561" s="126"/>
      <c r="BA1561" s="126"/>
      <c r="BB1561" s="126"/>
      <c r="BC1561" s="126"/>
      <c r="BD1561" s="126"/>
      <c r="BE1561" s="126"/>
      <c r="BF1561" s="126"/>
      <c r="BG1561" s="126"/>
      <c r="BH1561" s="126"/>
      <c r="BI1561" s="126"/>
      <c r="BJ1561" s="126"/>
      <c r="BK1561" s="126"/>
      <c r="BL1561" s="126"/>
      <c r="BM1561" s="126"/>
      <c r="BN1561" s="126"/>
      <c r="BO1561" s="126"/>
      <c r="BP1561" s="126"/>
      <c r="BQ1561" s="126"/>
      <c r="BR1561" s="126">
        <v>7</v>
      </c>
      <c r="BS1561" s="126">
        <v>9</v>
      </c>
      <c r="BT1561" s="126">
        <v>9</v>
      </c>
      <c r="BU1561" s="126"/>
      <c r="BV1561" s="126">
        <v>7</v>
      </c>
      <c r="BW1561" s="126">
        <v>5</v>
      </c>
      <c r="BX1561" s="126">
        <v>1</v>
      </c>
      <c r="BY1561" s="126">
        <v>0</v>
      </c>
      <c r="BZ1561" s="126">
        <v>30</v>
      </c>
      <c r="CA1561" s="126">
        <v>19</v>
      </c>
      <c r="CB1561" s="126"/>
      <c r="CC1561" s="126"/>
      <c r="CD1561" s="126"/>
      <c r="CE1561" s="126"/>
    </row>
    <row r="1562" spans="1:83" ht="11.25" customHeight="1" x14ac:dyDescent="0.2">
      <c r="A1562" s="126" t="s">
        <v>6666</v>
      </c>
      <c r="B1562" s="20">
        <v>861</v>
      </c>
      <c r="C1562" s="20" t="e">
        <f>VLOOKUP(File2Modul(A1562),ModulVerantwortung,2,FALSE)</f>
        <v>#N/A</v>
      </c>
      <c r="D1562" s="20"/>
      <c r="E1562" s="109" t="s">
        <v>6681</v>
      </c>
      <c r="F1562" s="126">
        <v>1</v>
      </c>
      <c r="G1562" s="126">
        <v>0</v>
      </c>
      <c r="H1562" s="126">
        <v>0</v>
      </c>
      <c r="I1562" s="126">
        <v>1</v>
      </c>
      <c r="J1562" s="126">
        <v>0</v>
      </c>
      <c r="K1562" s="126">
        <v>1</v>
      </c>
      <c r="L1562" s="126">
        <v>0</v>
      </c>
      <c r="M1562" s="143"/>
      <c r="N1562" s="126">
        <v>2</v>
      </c>
      <c r="O1562" s="126"/>
      <c r="Q1562" s="126">
        <v>0</v>
      </c>
      <c r="R1562" s="126"/>
      <c r="S1562" s="126"/>
      <c r="T1562" s="126"/>
      <c r="U1562" s="126">
        <v>2</v>
      </c>
      <c r="V1562" s="126" t="s">
        <v>3507</v>
      </c>
      <c r="W1562" s="126">
        <v>0</v>
      </c>
      <c r="X1562" s="126">
        <v>1</v>
      </c>
      <c r="Y1562" s="126">
        <v>3</v>
      </c>
      <c r="Z1562" s="126">
        <v>0</v>
      </c>
      <c r="AA1562" s="126">
        <v>0</v>
      </c>
      <c r="AB1562" s="126">
        <v>0</v>
      </c>
      <c r="AC1562" s="126">
        <v>0</v>
      </c>
      <c r="AD1562" s="126">
        <v>0</v>
      </c>
      <c r="AE1562" s="126">
        <v>0</v>
      </c>
      <c r="AF1562" s="126">
        <v>0.5</v>
      </c>
      <c r="AG1562" s="126">
        <v>0</v>
      </c>
      <c r="AH1562" s="126">
        <v>0</v>
      </c>
      <c r="AI1562" s="126">
        <v>1</v>
      </c>
      <c r="AJ1562" s="126"/>
      <c r="AK1562" s="126"/>
      <c r="AL1562" s="126"/>
      <c r="AM1562" s="126"/>
      <c r="AN1562" s="126"/>
      <c r="AO1562" s="126"/>
      <c r="AP1562" s="126"/>
      <c r="AQ1562" s="126"/>
      <c r="AR1562" s="126"/>
      <c r="AS1562" s="126"/>
      <c r="AT1562" s="126"/>
      <c r="AU1562" s="126"/>
      <c r="AV1562" s="126"/>
      <c r="AW1562" s="126"/>
      <c r="AX1562" s="126"/>
      <c r="AY1562" s="126"/>
      <c r="AZ1562" s="126"/>
      <c r="BA1562" s="126"/>
      <c r="BB1562" s="126"/>
      <c r="BC1562" s="126"/>
      <c r="BD1562" s="126"/>
      <c r="BE1562" s="126"/>
      <c r="BF1562" s="126"/>
      <c r="BG1562" s="126"/>
      <c r="BH1562" s="126"/>
      <c r="BI1562" s="126"/>
      <c r="BJ1562" s="126"/>
      <c r="BK1562" s="126"/>
      <c r="BL1562" s="126"/>
      <c r="BM1562" s="126"/>
      <c r="BN1562" s="126"/>
      <c r="BO1562" s="126"/>
      <c r="BP1562" s="126"/>
      <c r="BQ1562" s="126"/>
      <c r="BR1562" s="126">
        <v>9</v>
      </c>
      <c r="BS1562" s="126">
        <v>9</v>
      </c>
      <c r="BT1562" s="126">
        <v>9</v>
      </c>
      <c r="BU1562" s="126"/>
      <c r="BV1562" s="126">
        <v>2</v>
      </c>
      <c r="BW1562" s="126">
        <v>2</v>
      </c>
      <c r="BX1562" s="126">
        <v>1</v>
      </c>
      <c r="BY1562" s="126">
        <v>0</v>
      </c>
      <c r="BZ1562" s="126">
        <v>10</v>
      </c>
      <c r="CA1562" s="126">
        <v>8</v>
      </c>
      <c r="CB1562" s="126"/>
      <c r="CC1562" s="126"/>
      <c r="CD1562" s="126"/>
      <c r="CE1562" s="126"/>
    </row>
    <row r="1563" spans="1:83" ht="11.25" customHeight="1" x14ac:dyDescent="0.2">
      <c r="A1563" s="126" t="s">
        <v>6666</v>
      </c>
      <c r="B1563" s="20">
        <v>875</v>
      </c>
      <c r="C1563" s="20" t="e">
        <f>VLOOKUP(File2Modul(A1563),ModulVerantwortung,2,FALSE)</f>
        <v>#N/A</v>
      </c>
      <c r="D1563" s="20"/>
      <c r="E1563" s="109" t="s">
        <v>6682</v>
      </c>
      <c r="F1563" s="126">
        <v>5</v>
      </c>
      <c r="G1563" s="126">
        <v>2</v>
      </c>
      <c r="H1563" s="126">
        <v>0</v>
      </c>
      <c r="I1563" s="126">
        <v>9</v>
      </c>
      <c r="J1563" s="126">
        <v>0</v>
      </c>
      <c r="K1563" s="126">
        <v>0</v>
      </c>
      <c r="L1563" s="126">
        <v>1</v>
      </c>
      <c r="M1563" s="143" t="s">
        <v>6683</v>
      </c>
      <c r="N1563" s="126">
        <v>13</v>
      </c>
      <c r="O1563" s="126"/>
      <c r="Q1563" s="126">
        <v>1</v>
      </c>
      <c r="R1563" s="126"/>
      <c r="S1563" s="126"/>
      <c r="T1563" s="126"/>
      <c r="U1563" s="126">
        <v>15</v>
      </c>
      <c r="V1563" s="126" t="s">
        <v>3729</v>
      </c>
      <c r="W1563" s="126">
        <v>2</v>
      </c>
      <c r="X1563" s="126">
        <v>7</v>
      </c>
      <c r="Y1563" s="126">
        <v>38</v>
      </c>
      <c r="Z1563" s="126">
        <v>0</v>
      </c>
      <c r="AA1563" s="126">
        <v>0</v>
      </c>
      <c r="AB1563" s="126">
        <v>0</v>
      </c>
      <c r="AC1563" s="126">
        <v>0</v>
      </c>
      <c r="AD1563" s="126">
        <v>0</v>
      </c>
      <c r="AE1563" s="126">
        <v>0</v>
      </c>
      <c r="AF1563" s="126">
        <v>0.6</v>
      </c>
      <c r="AG1563" s="126">
        <v>1</v>
      </c>
      <c r="AH1563" s="126">
        <v>0</v>
      </c>
      <c r="AI1563" s="126">
        <v>1</v>
      </c>
      <c r="AJ1563" s="126"/>
      <c r="AK1563" s="126"/>
      <c r="AL1563" s="126"/>
      <c r="AM1563" s="126"/>
      <c r="AN1563" s="126"/>
      <c r="AO1563" s="126"/>
      <c r="AP1563" s="126"/>
      <c r="AQ1563" s="126"/>
      <c r="AR1563" s="126"/>
      <c r="AS1563" s="126"/>
      <c r="AT1563" s="126"/>
      <c r="AU1563" s="126"/>
      <c r="AV1563" s="126"/>
      <c r="AW1563" s="126"/>
      <c r="AX1563" s="126"/>
      <c r="AY1563" s="126"/>
      <c r="AZ1563" s="126"/>
      <c r="BA1563" s="126"/>
      <c r="BB1563" s="126"/>
      <c r="BC1563" s="126"/>
      <c r="BD1563" s="126"/>
      <c r="BE1563" s="126"/>
      <c r="BF1563" s="126"/>
      <c r="BG1563" s="126"/>
      <c r="BH1563" s="126"/>
      <c r="BI1563" s="126"/>
      <c r="BJ1563" s="126"/>
      <c r="BK1563" s="126"/>
      <c r="BL1563" s="126"/>
      <c r="BM1563" s="126"/>
      <c r="BN1563" s="126"/>
      <c r="BO1563" s="126"/>
      <c r="BP1563" s="126"/>
      <c r="BQ1563" s="126"/>
      <c r="BR1563" s="126">
        <v>8</v>
      </c>
      <c r="BS1563" s="126">
        <v>12</v>
      </c>
      <c r="BT1563" s="126">
        <v>12</v>
      </c>
      <c r="BU1563" s="126"/>
      <c r="BV1563" s="126">
        <v>19</v>
      </c>
      <c r="BW1563" s="126">
        <v>13</v>
      </c>
      <c r="BX1563" s="126">
        <v>1</v>
      </c>
      <c r="BY1563" s="126">
        <v>0</v>
      </c>
      <c r="BZ1563" s="126">
        <v>98</v>
      </c>
      <c r="CA1563" s="126">
        <v>66</v>
      </c>
      <c r="CB1563" s="126"/>
      <c r="CC1563" s="126"/>
      <c r="CD1563" s="126"/>
      <c r="CE1563" s="126"/>
    </row>
    <row r="1564" spans="1:83" ht="11.25" customHeight="1" x14ac:dyDescent="0.2">
      <c r="A1564" s="126" t="s">
        <v>6666</v>
      </c>
      <c r="B1564" s="20">
        <v>0</v>
      </c>
      <c r="C1564" s="20" t="e">
        <f>VLOOKUP(File2Modul(A1564),ModulVerantwortung,2,FALSE)</f>
        <v>#N/A</v>
      </c>
      <c r="D1564" s="20"/>
      <c r="E1564" s="109" t="s">
        <v>6666</v>
      </c>
      <c r="F1564" s="126"/>
      <c r="G1564" s="126"/>
      <c r="H1564" s="126"/>
      <c r="I1564" s="126"/>
      <c r="J1564" s="126"/>
      <c r="K1564" s="126"/>
      <c r="L1564" s="126"/>
      <c r="M1564" s="143"/>
      <c r="N1564" s="126"/>
      <c r="O1564" s="126">
        <f>IF(ISNUMBER(T1564),IF(T1564&lt;&gt;0,S1564/T1564,O$23),"")</f>
        <v>1.4529914529914529</v>
      </c>
      <c r="P1564">
        <f>IF(AND(ISNUMBER(AQ1564),ISNUMBER(AR1564)),IF(OR(AQ1564&lt;&gt;0,AR1564&lt;&gt;0),(T1564+BG1564)/(AQ1564+AR1564),P$23),"")</f>
        <v>8.8734939759036138</v>
      </c>
      <c r="Q1564" s="126"/>
      <c r="R1564" s="126"/>
      <c r="S1564" s="126">
        <v>170</v>
      </c>
      <c r="T1564" s="126">
        <v>117</v>
      </c>
      <c r="U1564" s="126"/>
      <c r="V1564" s="126"/>
      <c r="W1564" s="126"/>
      <c r="X1564" s="126"/>
      <c r="Y1564" s="126"/>
      <c r="Z1564" s="126"/>
      <c r="AA1564" s="126"/>
      <c r="AB1564" s="126"/>
      <c r="AC1564" s="126"/>
      <c r="AD1564" s="126"/>
      <c r="AE1564" s="126"/>
      <c r="AF1564" s="126"/>
      <c r="AG1564" s="126"/>
      <c r="AH1564" s="126"/>
      <c r="AI1564" s="126"/>
      <c r="AJ1564" s="126" t="s">
        <v>3502</v>
      </c>
      <c r="AK1564" s="126">
        <v>9</v>
      </c>
      <c r="AL1564" s="126">
        <v>1</v>
      </c>
      <c r="AM1564" s="126">
        <v>10</v>
      </c>
      <c r="AN1564" s="126">
        <v>33</v>
      </c>
      <c r="AO1564" s="126" t="s">
        <v>3503</v>
      </c>
      <c r="AP1564" s="126">
        <v>132</v>
      </c>
      <c r="AQ1564" s="126">
        <v>26</v>
      </c>
      <c r="AR1564" s="126">
        <v>140</v>
      </c>
      <c r="AS1564" s="126">
        <v>1820</v>
      </c>
      <c r="AT1564" s="126">
        <v>944</v>
      </c>
      <c r="AU1564" s="126">
        <v>1120</v>
      </c>
      <c r="AV1564" s="126">
        <v>3936</v>
      </c>
      <c r="AW1564" s="126">
        <v>14.18</v>
      </c>
      <c r="AX1564" s="126">
        <v>190278</v>
      </c>
      <c r="AY1564" s="126">
        <v>13423</v>
      </c>
      <c r="AZ1564" s="126">
        <v>31.71</v>
      </c>
      <c r="BA1564" s="126">
        <v>9.15</v>
      </c>
      <c r="BB1564" s="126">
        <v>71.150000000000006</v>
      </c>
      <c r="BC1564" s="126">
        <v>3</v>
      </c>
      <c r="BD1564" s="126">
        <v>915</v>
      </c>
      <c r="BE1564" s="126">
        <v>312</v>
      </c>
      <c r="BF1564" s="126">
        <v>461</v>
      </c>
      <c r="BG1564" s="126">
        <v>1356</v>
      </c>
      <c r="BH1564" s="126">
        <v>150</v>
      </c>
      <c r="BI1564" s="126" t="s">
        <v>3504</v>
      </c>
      <c r="BJ1564" s="126">
        <v>2.1859999999999999</v>
      </c>
      <c r="BK1564" s="126">
        <v>2.7160000000000002</v>
      </c>
      <c r="BL1564" s="126">
        <v>3.2360000000000002</v>
      </c>
      <c r="BM1564" s="126">
        <v>3.3650000000000002</v>
      </c>
      <c r="BN1564" s="126">
        <v>3.5470000000000002</v>
      </c>
      <c r="BO1564" s="126">
        <v>3.64</v>
      </c>
      <c r="BP1564" s="126" t="s">
        <v>3505</v>
      </c>
      <c r="BQ1564" s="126">
        <v>1.8480000000000001</v>
      </c>
      <c r="BR1564" s="126"/>
      <c r="BS1564" s="126"/>
      <c r="BT1564" s="126"/>
      <c r="BU1564" s="126"/>
      <c r="BV1564" s="126"/>
      <c r="BW1564" s="126"/>
      <c r="BX1564" s="126"/>
      <c r="BY1564" s="126"/>
      <c r="BZ1564" s="126"/>
      <c r="CA1564" s="126"/>
      <c r="CB1564" s="126"/>
      <c r="CC1564" s="126"/>
      <c r="CD1564" s="126"/>
      <c r="CE1564" s="126"/>
    </row>
    <row r="1565" spans="1:83" ht="11.25" customHeight="1" x14ac:dyDescent="0.2">
      <c r="A1565" s="126" t="s">
        <v>6684</v>
      </c>
      <c r="B1565" s="20">
        <v>323</v>
      </c>
      <c r="C1565" s="20" t="str">
        <f>VLOOKUP(File2Modul(A1565),ModulVerantwortung,2,FALSE)</f>
        <v>schult38</v>
      </c>
      <c r="D1565" s="20"/>
      <c r="E1565" s="109" t="s">
        <v>4631</v>
      </c>
      <c r="F1565" s="126">
        <v>2</v>
      </c>
      <c r="G1565" s="126">
        <v>1</v>
      </c>
      <c r="H1565" s="126">
        <v>0</v>
      </c>
      <c r="I1565" s="126">
        <v>2</v>
      </c>
      <c r="J1565" s="126">
        <v>0</v>
      </c>
      <c r="K1565" s="126">
        <v>0</v>
      </c>
      <c r="L1565" s="126">
        <v>3</v>
      </c>
      <c r="M1565" s="143" t="s">
        <v>6685</v>
      </c>
      <c r="N1565" s="126">
        <v>5</v>
      </c>
      <c r="O1565" s="126"/>
      <c r="Q1565" s="126">
        <v>0</v>
      </c>
      <c r="R1565" s="126"/>
      <c r="S1565" s="126"/>
      <c r="T1565" s="126"/>
      <c r="U1565" s="126">
        <v>6</v>
      </c>
      <c r="V1565" s="126" t="s">
        <v>3513</v>
      </c>
      <c r="W1565" s="126">
        <v>3</v>
      </c>
      <c r="X1565" s="126">
        <v>5</v>
      </c>
      <c r="Y1565" s="126">
        <v>25</v>
      </c>
      <c r="Z1565" s="126">
        <v>0</v>
      </c>
      <c r="AA1565" s="126">
        <v>0</v>
      </c>
      <c r="AB1565" s="126">
        <v>0</v>
      </c>
      <c r="AC1565" s="126">
        <v>0</v>
      </c>
      <c r="AD1565" s="126">
        <v>0</v>
      </c>
      <c r="AE1565" s="126">
        <v>0</v>
      </c>
      <c r="AF1565" s="126">
        <v>0.33</v>
      </c>
      <c r="AG1565" s="126">
        <v>0</v>
      </c>
      <c r="AH1565" s="126">
        <v>0</v>
      </c>
      <c r="AI1565" s="126">
        <v>1</v>
      </c>
      <c r="AJ1565" s="126"/>
      <c r="AK1565" s="126"/>
      <c r="AL1565" s="126"/>
      <c r="AM1565" s="126"/>
      <c r="AN1565" s="126"/>
      <c r="AO1565" s="126"/>
      <c r="AP1565" s="126"/>
      <c r="AQ1565" s="126"/>
      <c r="AR1565" s="126"/>
      <c r="AS1565" s="126"/>
      <c r="AT1565" s="126"/>
      <c r="AU1565" s="126"/>
      <c r="AV1565" s="126"/>
      <c r="AW1565" s="126"/>
      <c r="AX1565" s="126"/>
      <c r="AY1565" s="126"/>
      <c r="AZ1565" s="126"/>
      <c r="BA1565" s="126"/>
      <c r="BB1565" s="126"/>
      <c r="BC1565" s="126"/>
      <c r="BD1565" s="126"/>
      <c r="BE1565" s="126"/>
      <c r="BF1565" s="126"/>
      <c r="BG1565" s="126"/>
      <c r="BH1565" s="126"/>
      <c r="BI1565" s="126"/>
      <c r="BJ1565" s="126"/>
      <c r="BK1565" s="126"/>
      <c r="BL1565" s="126"/>
      <c r="BM1565" s="126"/>
      <c r="BN1565" s="126"/>
      <c r="BO1565" s="126"/>
      <c r="BP1565" s="126"/>
      <c r="BQ1565" s="126"/>
      <c r="BR1565" s="126">
        <v>5</v>
      </c>
      <c r="BS1565" s="126">
        <v>7</v>
      </c>
      <c r="BT1565" s="126">
        <v>7</v>
      </c>
      <c r="BU1565" s="126"/>
      <c r="BV1565" s="126">
        <v>7</v>
      </c>
      <c r="BW1565" s="126">
        <v>5</v>
      </c>
      <c r="BX1565" s="126">
        <v>1</v>
      </c>
      <c r="BY1565" s="126">
        <v>0</v>
      </c>
      <c r="BZ1565" s="126">
        <v>25</v>
      </c>
      <c r="CA1565" s="126">
        <v>11</v>
      </c>
      <c r="CB1565" s="126"/>
      <c r="CC1565" s="126"/>
      <c r="CD1565" s="126"/>
      <c r="CE1565" s="126"/>
    </row>
    <row r="1566" spans="1:83" ht="11.25" customHeight="1" x14ac:dyDescent="0.2">
      <c r="A1566" s="126" t="s">
        <v>6684</v>
      </c>
      <c r="B1566" s="20">
        <v>358</v>
      </c>
      <c r="C1566" s="20" t="str">
        <f>VLOOKUP(File2Modul(A1566),ModulVerantwortung,2,FALSE)</f>
        <v>schult38</v>
      </c>
      <c r="D1566" s="20"/>
      <c r="E1566" s="109" t="s">
        <v>4632</v>
      </c>
      <c r="F1566" s="126">
        <v>2</v>
      </c>
      <c r="G1566" s="126">
        <v>1</v>
      </c>
      <c r="H1566" s="126">
        <v>0</v>
      </c>
      <c r="I1566" s="126">
        <v>2</v>
      </c>
      <c r="J1566" s="126">
        <v>0</v>
      </c>
      <c r="K1566" s="126">
        <v>0</v>
      </c>
      <c r="L1566" s="126">
        <v>1</v>
      </c>
      <c r="M1566" s="143" t="s">
        <v>6686</v>
      </c>
      <c r="N1566" s="126">
        <v>3</v>
      </c>
      <c r="O1566" s="126"/>
      <c r="Q1566" s="126">
        <v>0</v>
      </c>
      <c r="R1566" s="126"/>
      <c r="S1566" s="126"/>
      <c r="T1566" s="126"/>
      <c r="U1566" s="126">
        <v>3</v>
      </c>
      <c r="V1566" s="126" t="s">
        <v>3513</v>
      </c>
      <c r="W1566" s="126">
        <v>1</v>
      </c>
      <c r="X1566" s="126">
        <v>3</v>
      </c>
      <c r="Y1566" s="126">
        <v>17</v>
      </c>
      <c r="Z1566" s="126">
        <v>0</v>
      </c>
      <c r="AA1566" s="126">
        <v>0</v>
      </c>
      <c r="AB1566" s="126">
        <v>0</v>
      </c>
      <c r="AC1566" s="126">
        <v>0</v>
      </c>
      <c r="AD1566" s="126">
        <v>0</v>
      </c>
      <c r="AE1566" s="126">
        <v>0</v>
      </c>
      <c r="AF1566" s="126">
        <v>0.67</v>
      </c>
      <c r="AG1566" s="126">
        <v>0</v>
      </c>
      <c r="AH1566" s="126">
        <v>0</v>
      </c>
      <c r="AI1566" s="126">
        <v>1</v>
      </c>
      <c r="AJ1566" s="126"/>
      <c r="AK1566" s="126"/>
      <c r="AL1566" s="126"/>
      <c r="AM1566" s="126"/>
      <c r="AN1566" s="126"/>
      <c r="AO1566" s="126"/>
      <c r="AP1566" s="126"/>
      <c r="AQ1566" s="126"/>
      <c r="AR1566" s="126"/>
      <c r="AS1566" s="126"/>
      <c r="AT1566" s="126"/>
      <c r="AU1566" s="126"/>
      <c r="AV1566" s="126"/>
      <c r="AW1566" s="126"/>
      <c r="AX1566" s="126"/>
      <c r="AY1566" s="126"/>
      <c r="AZ1566" s="126"/>
      <c r="BA1566" s="126"/>
      <c r="BB1566" s="126"/>
      <c r="BC1566" s="126"/>
      <c r="BD1566" s="126"/>
      <c r="BE1566" s="126"/>
      <c r="BF1566" s="126"/>
      <c r="BG1566" s="126"/>
      <c r="BH1566" s="126"/>
      <c r="BI1566" s="126"/>
      <c r="BJ1566" s="126"/>
      <c r="BK1566" s="126"/>
      <c r="BL1566" s="126"/>
      <c r="BM1566" s="126"/>
      <c r="BN1566" s="126"/>
      <c r="BO1566" s="126"/>
      <c r="BP1566" s="126"/>
      <c r="BQ1566" s="126"/>
      <c r="BR1566" s="126">
        <v>4</v>
      </c>
      <c r="BS1566" s="126">
        <v>6</v>
      </c>
      <c r="BT1566" s="126">
        <v>6</v>
      </c>
      <c r="BU1566" s="126"/>
      <c r="BV1566" s="126">
        <v>4</v>
      </c>
      <c r="BW1566" s="126">
        <v>3</v>
      </c>
      <c r="BX1566" s="126">
        <v>1</v>
      </c>
      <c r="BY1566" s="126">
        <v>0</v>
      </c>
      <c r="BZ1566" s="126">
        <v>13</v>
      </c>
      <c r="CA1566" s="126">
        <v>6</v>
      </c>
      <c r="CB1566" s="126"/>
      <c r="CC1566" s="126"/>
      <c r="CD1566" s="126"/>
      <c r="CE1566" s="126"/>
    </row>
    <row r="1567" spans="1:83" ht="11.25" customHeight="1" x14ac:dyDescent="0.2">
      <c r="A1567" s="126" t="s">
        <v>6684</v>
      </c>
      <c r="B1567" s="20">
        <v>385</v>
      </c>
      <c r="C1567" s="20" t="str">
        <f>VLOOKUP(File2Modul(A1567),ModulVerantwortung,2,FALSE)</f>
        <v>schult38</v>
      </c>
      <c r="D1567" s="20"/>
      <c r="E1567" s="109" t="s">
        <v>4633</v>
      </c>
      <c r="F1567" s="126">
        <v>1</v>
      </c>
      <c r="G1567" s="126">
        <v>0</v>
      </c>
      <c r="H1567" s="126">
        <v>0</v>
      </c>
      <c r="I1567" s="126">
        <v>1</v>
      </c>
      <c r="J1567" s="126">
        <v>1</v>
      </c>
      <c r="K1567" s="126">
        <v>0</v>
      </c>
      <c r="L1567" s="126">
        <v>0</v>
      </c>
      <c r="M1567" s="143"/>
      <c r="N1567" s="126">
        <v>1</v>
      </c>
      <c r="O1567" s="126"/>
      <c r="Q1567" s="126">
        <v>0</v>
      </c>
      <c r="R1567" s="126"/>
      <c r="S1567" s="126"/>
      <c r="T1567" s="126"/>
      <c r="U1567" s="126">
        <v>1</v>
      </c>
      <c r="V1567" s="126" t="s">
        <v>3507</v>
      </c>
      <c r="W1567" s="126">
        <v>0</v>
      </c>
      <c r="X1567" s="126">
        <v>1</v>
      </c>
      <c r="Y1567" s="126">
        <v>1</v>
      </c>
      <c r="Z1567" s="126">
        <v>0</v>
      </c>
      <c r="AA1567" s="126">
        <v>0</v>
      </c>
      <c r="AB1567" s="126">
        <v>0</v>
      </c>
      <c r="AC1567" s="126">
        <v>0</v>
      </c>
      <c r="AD1567" s="126">
        <v>0</v>
      </c>
      <c r="AE1567" s="126">
        <v>0</v>
      </c>
      <c r="AF1567" s="126">
        <v>1</v>
      </c>
      <c r="AG1567" s="126">
        <v>0</v>
      </c>
      <c r="AH1567" s="126">
        <v>0</v>
      </c>
      <c r="AI1567" s="126">
        <v>1</v>
      </c>
      <c r="AJ1567" s="126"/>
      <c r="AK1567" s="126"/>
      <c r="AL1567" s="126"/>
      <c r="AM1567" s="126"/>
      <c r="AN1567" s="126"/>
      <c r="AO1567" s="126"/>
      <c r="AP1567" s="126"/>
      <c r="AQ1567" s="126"/>
      <c r="AR1567" s="126"/>
      <c r="AS1567" s="126"/>
      <c r="AT1567" s="126"/>
      <c r="AU1567" s="126"/>
      <c r="AV1567" s="126"/>
      <c r="AW1567" s="126"/>
      <c r="AX1567" s="126"/>
      <c r="AY1567" s="126"/>
      <c r="AZ1567" s="126"/>
      <c r="BA1567" s="126"/>
      <c r="BB1567" s="126"/>
      <c r="BC1567" s="126"/>
      <c r="BD1567" s="126"/>
      <c r="BE1567" s="126"/>
      <c r="BF1567" s="126"/>
      <c r="BG1567" s="126"/>
      <c r="BH1567" s="126"/>
      <c r="BI1567" s="126"/>
      <c r="BJ1567" s="126"/>
      <c r="BK1567" s="126"/>
      <c r="BL1567" s="126"/>
      <c r="BM1567" s="126"/>
      <c r="BN1567" s="126"/>
      <c r="BO1567" s="126"/>
      <c r="BP1567" s="126"/>
      <c r="BQ1567" s="126"/>
      <c r="BR1567" s="126">
        <v>5</v>
      </c>
      <c r="BS1567" s="126">
        <v>5</v>
      </c>
      <c r="BT1567" s="126">
        <v>5</v>
      </c>
      <c r="BU1567" s="126"/>
      <c r="BV1567" s="126">
        <v>1</v>
      </c>
      <c r="BW1567" s="126">
        <v>1</v>
      </c>
      <c r="BX1567" s="126">
        <v>1</v>
      </c>
      <c r="BY1567" s="126">
        <v>0</v>
      </c>
      <c r="BZ1567" s="126">
        <v>4</v>
      </c>
      <c r="CA1567" s="126">
        <v>1</v>
      </c>
      <c r="CB1567" s="126"/>
      <c r="CC1567" s="126"/>
      <c r="CD1567" s="126"/>
      <c r="CE1567" s="126"/>
    </row>
    <row r="1568" spans="1:83" ht="11.25" customHeight="1" x14ac:dyDescent="0.2">
      <c r="A1568" s="126" t="s">
        <v>6684</v>
      </c>
      <c r="B1568" s="20">
        <v>397</v>
      </c>
      <c r="C1568" s="20" t="str">
        <f>VLOOKUP(File2Modul(A1568),ModulVerantwortung,2,FALSE)</f>
        <v>schult38</v>
      </c>
      <c r="D1568" s="20"/>
      <c r="E1568" s="109" t="s">
        <v>4634</v>
      </c>
      <c r="F1568" s="126">
        <v>5</v>
      </c>
      <c r="G1568" s="126">
        <v>2</v>
      </c>
      <c r="H1568" s="126">
        <v>0</v>
      </c>
      <c r="I1568" s="126">
        <v>12</v>
      </c>
      <c r="J1568" s="126">
        <v>0</v>
      </c>
      <c r="K1568" s="126">
        <v>1</v>
      </c>
      <c r="L1568" s="126">
        <v>4</v>
      </c>
      <c r="M1568" s="143" t="s">
        <v>6687</v>
      </c>
      <c r="N1568" s="126">
        <v>25</v>
      </c>
      <c r="O1568" s="126"/>
      <c r="Q1568" s="126">
        <v>1</v>
      </c>
      <c r="R1568" s="126"/>
      <c r="S1568" s="126"/>
      <c r="T1568" s="126"/>
      <c r="U1568" s="126">
        <v>45</v>
      </c>
      <c r="V1568" s="126" t="s">
        <v>3729</v>
      </c>
      <c r="W1568" s="126">
        <v>12</v>
      </c>
      <c r="X1568" s="126">
        <v>17</v>
      </c>
      <c r="Y1568" s="126">
        <v>73</v>
      </c>
      <c r="Z1568" s="126">
        <v>0</v>
      </c>
      <c r="AA1568" s="126">
        <v>0</v>
      </c>
      <c r="AB1568" s="126">
        <v>0</v>
      </c>
      <c r="AC1568" s="126">
        <v>0</v>
      </c>
      <c r="AD1568" s="126">
        <v>0</v>
      </c>
      <c r="AE1568" s="126">
        <v>12</v>
      </c>
      <c r="AF1568" s="126">
        <v>0.27</v>
      </c>
      <c r="AG1568" s="126">
        <v>1</v>
      </c>
      <c r="AH1568" s="126">
        <v>0</v>
      </c>
      <c r="AI1568" s="126">
        <v>1</v>
      </c>
      <c r="AJ1568" s="126"/>
      <c r="AK1568" s="126"/>
      <c r="AL1568" s="126"/>
      <c r="AM1568" s="126"/>
      <c r="AN1568" s="126"/>
      <c r="AO1568" s="126"/>
      <c r="AP1568" s="126"/>
      <c r="AQ1568" s="126"/>
      <c r="AR1568" s="126"/>
      <c r="AS1568" s="126"/>
      <c r="AT1568" s="126"/>
      <c r="AU1568" s="126"/>
      <c r="AV1568" s="126"/>
      <c r="AW1568" s="126"/>
      <c r="AX1568" s="126"/>
      <c r="AY1568" s="126"/>
      <c r="AZ1568" s="126"/>
      <c r="BA1568" s="126"/>
      <c r="BB1568" s="126"/>
      <c r="BC1568" s="126"/>
      <c r="BD1568" s="126"/>
      <c r="BE1568" s="126"/>
      <c r="BF1568" s="126"/>
      <c r="BG1568" s="126"/>
      <c r="BH1568" s="126"/>
      <c r="BI1568" s="126"/>
      <c r="BJ1568" s="126"/>
      <c r="BK1568" s="126"/>
      <c r="BL1568" s="126"/>
      <c r="BM1568" s="126"/>
      <c r="BN1568" s="126"/>
      <c r="BO1568" s="126"/>
      <c r="BP1568" s="126"/>
      <c r="BQ1568" s="126"/>
      <c r="BR1568" s="126">
        <v>8</v>
      </c>
      <c r="BS1568" s="126">
        <v>9</v>
      </c>
      <c r="BT1568" s="126">
        <v>14</v>
      </c>
      <c r="BU1568" s="126"/>
      <c r="BV1568" s="126">
        <v>42</v>
      </c>
      <c r="BW1568" s="126">
        <v>37</v>
      </c>
      <c r="BX1568" s="126">
        <v>1</v>
      </c>
      <c r="BY1568" s="126">
        <v>0</v>
      </c>
      <c r="BZ1568" s="126">
        <v>226</v>
      </c>
      <c r="CA1568" s="126">
        <v>129</v>
      </c>
      <c r="CB1568" s="126"/>
      <c r="CC1568" s="126"/>
      <c r="CD1568" s="126"/>
      <c r="CE1568" s="126"/>
    </row>
    <row r="1569" spans="1:83" ht="11.25" customHeight="1" x14ac:dyDescent="0.2">
      <c r="A1569" s="126" t="s">
        <v>6684</v>
      </c>
      <c r="B1569" s="20">
        <v>480</v>
      </c>
      <c r="C1569" s="20" t="str">
        <f>VLOOKUP(File2Modul(A1569),ModulVerantwortung,2,FALSE)</f>
        <v>schult38</v>
      </c>
      <c r="D1569" s="20"/>
      <c r="E1569" s="109" t="s">
        <v>4635</v>
      </c>
      <c r="F1569" s="126">
        <v>3</v>
      </c>
      <c r="G1569" s="126">
        <v>2</v>
      </c>
      <c r="H1569" s="126">
        <v>0</v>
      </c>
      <c r="I1569" s="126">
        <v>3</v>
      </c>
      <c r="J1569" s="126">
        <v>0</v>
      </c>
      <c r="K1569" s="126">
        <v>0</v>
      </c>
      <c r="L1569" s="126">
        <v>1</v>
      </c>
      <c r="M1569" s="143" t="s">
        <v>6688</v>
      </c>
      <c r="N1569" s="126">
        <v>3</v>
      </c>
      <c r="O1569" s="126"/>
      <c r="Q1569" s="126">
        <v>1</v>
      </c>
      <c r="R1569" s="126"/>
      <c r="S1569" s="126"/>
      <c r="T1569" s="126"/>
      <c r="U1569" s="126">
        <v>4</v>
      </c>
      <c r="V1569" s="126" t="s">
        <v>3516</v>
      </c>
      <c r="W1569" s="126">
        <v>1</v>
      </c>
      <c r="X1569" s="126">
        <v>4</v>
      </c>
      <c r="Y1569" s="126">
        <v>13</v>
      </c>
      <c r="Z1569" s="126">
        <v>0</v>
      </c>
      <c r="AA1569" s="126">
        <v>0</v>
      </c>
      <c r="AB1569" s="126">
        <v>0</v>
      </c>
      <c r="AC1569" s="126">
        <v>0</v>
      </c>
      <c r="AD1569" s="126">
        <v>0</v>
      </c>
      <c r="AE1569" s="126">
        <v>2</v>
      </c>
      <c r="AF1569" s="126">
        <v>0.75</v>
      </c>
      <c r="AG1569" s="126">
        <v>0</v>
      </c>
      <c r="AH1569" s="126">
        <v>0</v>
      </c>
      <c r="AI1569" s="126">
        <v>1</v>
      </c>
      <c r="AJ1569" s="126"/>
      <c r="AK1569" s="126"/>
      <c r="AL1569" s="126"/>
      <c r="AM1569" s="126"/>
      <c r="AN1569" s="126"/>
      <c r="AO1569" s="126"/>
      <c r="AP1569" s="126"/>
      <c r="AQ1569" s="126"/>
      <c r="AR1569" s="126"/>
      <c r="AS1569" s="126"/>
      <c r="AT1569" s="126"/>
      <c r="AU1569" s="126"/>
      <c r="AV1569" s="126"/>
      <c r="AW1569" s="126"/>
      <c r="AX1569" s="126"/>
      <c r="AY1569" s="126"/>
      <c r="AZ1569" s="126"/>
      <c r="BA1569" s="126"/>
      <c r="BB1569" s="126"/>
      <c r="BC1569" s="126"/>
      <c r="BD1569" s="126"/>
      <c r="BE1569" s="126"/>
      <c r="BF1569" s="126"/>
      <c r="BG1569" s="126"/>
      <c r="BH1569" s="126"/>
      <c r="BI1569" s="126"/>
      <c r="BJ1569" s="126"/>
      <c r="BK1569" s="126"/>
      <c r="BL1569" s="126"/>
      <c r="BM1569" s="126"/>
      <c r="BN1569" s="126"/>
      <c r="BO1569" s="126"/>
      <c r="BP1569" s="126"/>
      <c r="BQ1569" s="126"/>
      <c r="BR1569" s="126">
        <v>11</v>
      </c>
      <c r="BS1569" s="126">
        <v>15</v>
      </c>
      <c r="BT1569" s="126">
        <v>26</v>
      </c>
      <c r="BU1569" s="126"/>
      <c r="BV1569" s="126">
        <v>7</v>
      </c>
      <c r="BW1569" s="126">
        <v>5</v>
      </c>
      <c r="BX1569" s="126">
        <v>1</v>
      </c>
      <c r="BY1569" s="126">
        <v>0</v>
      </c>
      <c r="BZ1569" s="126">
        <v>53</v>
      </c>
      <c r="CA1569" s="126">
        <v>25</v>
      </c>
      <c r="CB1569" s="126"/>
      <c r="CC1569" s="126"/>
      <c r="CD1569" s="126"/>
      <c r="CE1569" s="126"/>
    </row>
    <row r="1570" spans="1:83" ht="11.25" customHeight="1" x14ac:dyDescent="0.2">
      <c r="A1570" s="126" t="s">
        <v>6684</v>
      </c>
      <c r="B1570" s="20">
        <v>504</v>
      </c>
      <c r="C1570" s="20" t="str">
        <f>VLOOKUP(File2Modul(A1570),ModulVerantwortung,2,FALSE)</f>
        <v>schult38</v>
      </c>
      <c r="D1570" s="20"/>
      <c r="E1570" s="109" t="s">
        <v>4636</v>
      </c>
      <c r="F1570" s="126">
        <v>1</v>
      </c>
      <c r="G1570" s="126">
        <v>0</v>
      </c>
      <c r="H1570" s="126">
        <v>0</v>
      </c>
      <c r="I1570" s="126">
        <v>1</v>
      </c>
      <c r="J1570" s="126">
        <v>0</v>
      </c>
      <c r="K1570" s="126">
        <v>0</v>
      </c>
      <c r="L1570" s="126">
        <v>2</v>
      </c>
      <c r="M1570" s="143" t="s">
        <v>6689</v>
      </c>
      <c r="N1570" s="126">
        <v>12</v>
      </c>
      <c r="O1570" s="126"/>
      <c r="Q1570" s="126">
        <v>0</v>
      </c>
      <c r="R1570" s="126"/>
      <c r="S1570" s="126"/>
      <c r="T1570" s="126"/>
      <c r="U1570" s="126">
        <v>21</v>
      </c>
      <c r="V1570" s="126" t="s">
        <v>3507</v>
      </c>
      <c r="W1570" s="126">
        <v>10</v>
      </c>
      <c r="X1570" s="126">
        <v>11</v>
      </c>
      <c r="Y1570" s="126">
        <v>27</v>
      </c>
      <c r="Z1570" s="126">
        <v>0</v>
      </c>
      <c r="AA1570" s="126">
        <v>0</v>
      </c>
      <c r="AB1570" s="126">
        <v>0</v>
      </c>
      <c r="AC1570" s="126">
        <v>0</v>
      </c>
      <c r="AD1570" s="126">
        <v>0</v>
      </c>
      <c r="AE1570" s="126">
        <v>0</v>
      </c>
      <c r="AF1570" s="126">
        <v>0.05</v>
      </c>
      <c r="AG1570" s="126">
        <v>0</v>
      </c>
      <c r="AH1570" s="126">
        <v>0</v>
      </c>
      <c r="AI1570" s="126">
        <v>1</v>
      </c>
      <c r="AJ1570" s="126"/>
      <c r="AK1570" s="126"/>
      <c r="AL1570" s="126"/>
      <c r="AM1570" s="126"/>
      <c r="AN1570" s="126"/>
      <c r="AO1570" s="126"/>
      <c r="AP1570" s="126"/>
      <c r="AQ1570" s="126"/>
      <c r="AR1570" s="126"/>
      <c r="AS1570" s="126"/>
      <c r="AT1570" s="126"/>
      <c r="AU1570" s="126"/>
      <c r="AV1570" s="126"/>
      <c r="AW1570" s="126"/>
      <c r="AX1570" s="126"/>
      <c r="AY1570" s="126"/>
      <c r="AZ1570" s="126"/>
      <c r="BA1570" s="126"/>
      <c r="BB1570" s="126"/>
      <c r="BC1570" s="126"/>
      <c r="BD1570" s="126"/>
      <c r="BE1570" s="126"/>
      <c r="BF1570" s="126"/>
      <c r="BG1570" s="126"/>
      <c r="BH1570" s="126"/>
      <c r="BI1570" s="126"/>
      <c r="BJ1570" s="126"/>
      <c r="BK1570" s="126"/>
      <c r="BL1570" s="126"/>
      <c r="BM1570" s="126"/>
      <c r="BN1570" s="126"/>
      <c r="BO1570" s="126"/>
      <c r="BP1570" s="126"/>
      <c r="BQ1570" s="126"/>
      <c r="BR1570" s="126">
        <v>15</v>
      </c>
      <c r="BS1570" s="126">
        <v>15</v>
      </c>
      <c r="BT1570" s="126">
        <v>15</v>
      </c>
      <c r="BU1570" s="126"/>
      <c r="BV1570" s="126">
        <v>12</v>
      </c>
      <c r="BW1570" s="126">
        <v>12</v>
      </c>
      <c r="BX1570" s="126">
        <v>1</v>
      </c>
      <c r="BY1570" s="126">
        <v>0</v>
      </c>
      <c r="BZ1570" s="126">
        <v>126</v>
      </c>
      <c r="CA1570" s="126">
        <v>56</v>
      </c>
      <c r="CB1570" s="126"/>
      <c r="CC1570" s="126"/>
      <c r="CD1570" s="126"/>
      <c r="CE1570" s="126"/>
    </row>
    <row r="1571" spans="1:83" ht="11.25" customHeight="1" x14ac:dyDescent="0.2">
      <c r="A1571" s="126" t="s">
        <v>6684</v>
      </c>
      <c r="B1571" s="20">
        <v>542</v>
      </c>
      <c r="C1571" s="20" t="str">
        <f>VLOOKUP(File2Modul(A1571),ModulVerantwortung,2,FALSE)</f>
        <v>schult38</v>
      </c>
      <c r="D1571" s="20"/>
      <c r="E1571" s="109" t="s">
        <v>4637</v>
      </c>
      <c r="F1571" s="126">
        <v>1</v>
      </c>
      <c r="G1571" s="126">
        <v>0</v>
      </c>
      <c r="H1571" s="126">
        <v>0</v>
      </c>
      <c r="I1571" s="126">
        <v>1</v>
      </c>
      <c r="J1571" s="126">
        <v>0</v>
      </c>
      <c r="K1571" s="126">
        <v>0</v>
      </c>
      <c r="L1571" s="126">
        <v>1</v>
      </c>
      <c r="M1571" s="143" t="s">
        <v>6690</v>
      </c>
      <c r="N1571" s="126">
        <v>2</v>
      </c>
      <c r="O1571" s="126"/>
      <c r="Q1571" s="126">
        <v>0</v>
      </c>
      <c r="R1571" s="126"/>
      <c r="S1571" s="126"/>
      <c r="T1571" s="126"/>
      <c r="U1571" s="126">
        <v>2</v>
      </c>
      <c r="V1571" s="126" t="s">
        <v>3507</v>
      </c>
      <c r="W1571" s="126">
        <v>2</v>
      </c>
      <c r="X1571" s="126">
        <v>3</v>
      </c>
      <c r="Y1571" s="126">
        <v>4</v>
      </c>
      <c r="Z1571" s="126">
        <v>0</v>
      </c>
      <c r="AA1571" s="126">
        <v>0</v>
      </c>
      <c r="AB1571" s="126">
        <v>0</v>
      </c>
      <c r="AC1571" s="126">
        <v>0</v>
      </c>
      <c r="AD1571" s="126">
        <v>0</v>
      </c>
      <c r="AE1571" s="126">
        <v>0</v>
      </c>
      <c r="AF1571" s="126">
        <v>0.5</v>
      </c>
      <c r="AG1571" s="126">
        <v>0</v>
      </c>
      <c r="AH1571" s="126">
        <v>0</v>
      </c>
      <c r="AI1571" s="126">
        <v>1</v>
      </c>
      <c r="AJ1571" s="126"/>
      <c r="AK1571" s="126"/>
      <c r="AL1571" s="126"/>
      <c r="AM1571" s="126"/>
      <c r="AN1571" s="126"/>
      <c r="AO1571" s="126"/>
      <c r="AP1571" s="126"/>
      <c r="AQ1571" s="126"/>
      <c r="AR1571" s="126"/>
      <c r="AS1571" s="126"/>
      <c r="AT1571" s="126"/>
      <c r="AU1571" s="126"/>
      <c r="AV1571" s="126"/>
      <c r="AW1571" s="126"/>
      <c r="AX1571" s="126"/>
      <c r="AY1571" s="126"/>
      <c r="AZ1571" s="126"/>
      <c r="BA1571" s="126"/>
      <c r="BB1571" s="126"/>
      <c r="BC1571" s="126"/>
      <c r="BD1571" s="126"/>
      <c r="BE1571" s="126"/>
      <c r="BF1571" s="126"/>
      <c r="BG1571" s="126"/>
      <c r="BH1571" s="126"/>
      <c r="BI1571" s="126"/>
      <c r="BJ1571" s="126"/>
      <c r="BK1571" s="126"/>
      <c r="BL1571" s="126"/>
      <c r="BM1571" s="126"/>
      <c r="BN1571" s="126"/>
      <c r="BO1571" s="126"/>
      <c r="BP1571" s="126"/>
      <c r="BQ1571" s="126"/>
      <c r="BR1571" s="126">
        <v>6</v>
      </c>
      <c r="BS1571" s="126">
        <v>6</v>
      </c>
      <c r="BT1571" s="126">
        <v>6</v>
      </c>
      <c r="BU1571" s="126"/>
      <c r="BV1571" s="126">
        <v>2</v>
      </c>
      <c r="BW1571" s="126">
        <v>2</v>
      </c>
      <c r="BX1571" s="126">
        <v>1</v>
      </c>
      <c r="BY1571" s="126">
        <v>0</v>
      </c>
      <c r="BZ1571" s="126">
        <v>8</v>
      </c>
      <c r="CA1571" s="126">
        <v>4</v>
      </c>
      <c r="CB1571" s="126"/>
      <c r="CC1571" s="126"/>
      <c r="CD1571" s="126"/>
      <c r="CE1571" s="126"/>
    </row>
    <row r="1572" spans="1:83" ht="11.25" customHeight="1" x14ac:dyDescent="0.2">
      <c r="A1572" s="126" t="s">
        <v>6684</v>
      </c>
      <c r="B1572" s="20">
        <v>557</v>
      </c>
      <c r="C1572" s="20" t="str">
        <f>VLOOKUP(File2Modul(A1572),ModulVerantwortung,2,FALSE)</f>
        <v>schult38</v>
      </c>
      <c r="D1572" s="20"/>
      <c r="E1572" s="109" t="s">
        <v>4638</v>
      </c>
      <c r="F1572" s="126">
        <v>6</v>
      </c>
      <c r="G1572" s="126">
        <v>3</v>
      </c>
      <c r="H1572" s="126">
        <v>0</v>
      </c>
      <c r="I1572" s="126">
        <v>6</v>
      </c>
      <c r="J1572" s="126">
        <v>0</v>
      </c>
      <c r="K1572" s="126">
        <v>1</v>
      </c>
      <c r="L1572" s="126">
        <v>10</v>
      </c>
      <c r="M1572" s="143" t="s">
        <v>6691</v>
      </c>
      <c r="N1572" s="126">
        <v>23</v>
      </c>
      <c r="O1572" s="126"/>
      <c r="Q1572" s="126">
        <v>2</v>
      </c>
      <c r="R1572" s="126"/>
      <c r="S1572" s="126"/>
      <c r="T1572" s="126"/>
      <c r="U1572" s="126">
        <v>36</v>
      </c>
      <c r="V1572" s="126" t="s">
        <v>3836</v>
      </c>
      <c r="W1572" s="126">
        <v>12</v>
      </c>
      <c r="X1572" s="126">
        <v>18</v>
      </c>
      <c r="Y1572" s="126">
        <v>94</v>
      </c>
      <c r="Z1572" s="126">
        <v>0</v>
      </c>
      <c r="AA1572" s="126">
        <v>0</v>
      </c>
      <c r="AB1572" s="126">
        <v>0</v>
      </c>
      <c r="AC1572" s="126">
        <v>0</v>
      </c>
      <c r="AD1572" s="126">
        <v>0</v>
      </c>
      <c r="AE1572" s="126">
        <v>6</v>
      </c>
      <c r="AF1572" s="126">
        <v>0.17</v>
      </c>
      <c r="AG1572" s="126">
        <v>1</v>
      </c>
      <c r="AH1572" s="126">
        <v>1</v>
      </c>
      <c r="AI1572" s="126">
        <v>1</v>
      </c>
      <c r="AJ1572" s="126"/>
      <c r="AK1572" s="126"/>
      <c r="AL1572" s="126"/>
      <c r="AM1572" s="126"/>
      <c r="AN1572" s="126"/>
      <c r="AO1572" s="126"/>
      <c r="AP1572" s="126"/>
      <c r="AQ1572" s="126"/>
      <c r="AR1572" s="126"/>
      <c r="AS1572" s="126"/>
      <c r="AT1572" s="126"/>
      <c r="AU1572" s="126"/>
      <c r="AV1572" s="126"/>
      <c r="AW1572" s="126"/>
      <c r="AX1572" s="126"/>
      <c r="AY1572" s="126"/>
      <c r="AZ1572" s="126"/>
      <c r="BA1572" s="126"/>
      <c r="BB1572" s="126"/>
      <c r="BC1572" s="126"/>
      <c r="BD1572" s="126"/>
      <c r="BE1572" s="126"/>
      <c r="BF1572" s="126"/>
      <c r="BG1572" s="126"/>
      <c r="BH1572" s="126"/>
      <c r="BI1572" s="126"/>
      <c r="BJ1572" s="126"/>
      <c r="BK1572" s="126"/>
      <c r="BL1572" s="126"/>
      <c r="BM1572" s="126"/>
      <c r="BN1572" s="126"/>
      <c r="BO1572" s="126"/>
      <c r="BP1572" s="126"/>
      <c r="BQ1572" s="126"/>
      <c r="BR1572" s="126">
        <v>6</v>
      </c>
      <c r="BS1572" s="126">
        <v>10</v>
      </c>
      <c r="BT1572" s="126">
        <v>11</v>
      </c>
      <c r="BU1572" s="126"/>
      <c r="BV1572" s="126">
        <v>37</v>
      </c>
      <c r="BW1572" s="126">
        <v>25</v>
      </c>
      <c r="BX1572" s="126">
        <v>1</v>
      </c>
      <c r="BY1572" s="126">
        <v>0</v>
      </c>
      <c r="BZ1572" s="126">
        <v>176</v>
      </c>
      <c r="CA1572" s="126">
        <v>77</v>
      </c>
      <c r="CB1572" s="126"/>
      <c r="CC1572" s="126"/>
      <c r="CD1572" s="126"/>
      <c r="CE1572" s="126"/>
    </row>
    <row r="1573" spans="1:83" ht="11.25" customHeight="1" x14ac:dyDescent="0.2">
      <c r="A1573" s="126" t="s">
        <v>6684</v>
      </c>
      <c r="B1573" s="20">
        <v>662</v>
      </c>
      <c r="C1573" s="20" t="str">
        <f>VLOOKUP(File2Modul(A1573),ModulVerantwortung,2,FALSE)</f>
        <v>schult38</v>
      </c>
      <c r="D1573" s="20"/>
      <c r="E1573" s="109" t="s">
        <v>4639</v>
      </c>
      <c r="F1573" s="126">
        <v>1</v>
      </c>
      <c r="G1573" s="126">
        <v>0</v>
      </c>
      <c r="H1573" s="126">
        <v>0</v>
      </c>
      <c r="I1573" s="126">
        <v>1</v>
      </c>
      <c r="J1573" s="126">
        <v>0</v>
      </c>
      <c r="K1573" s="126">
        <v>0</v>
      </c>
      <c r="L1573" s="126">
        <v>3</v>
      </c>
      <c r="M1573" s="143" t="s">
        <v>6692</v>
      </c>
      <c r="N1573" s="126">
        <v>5</v>
      </c>
      <c r="O1573" s="126"/>
      <c r="Q1573" s="126">
        <v>0</v>
      </c>
      <c r="R1573" s="126"/>
      <c r="S1573" s="126"/>
      <c r="T1573" s="126"/>
      <c r="U1573" s="126">
        <v>2</v>
      </c>
      <c r="V1573" s="126" t="s">
        <v>3507</v>
      </c>
      <c r="W1573" s="126">
        <v>3</v>
      </c>
      <c r="X1573" s="126">
        <v>4</v>
      </c>
      <c r="Y1573" s="126">
        <v>4</v>
      </c>
      <c r="Z1573" s="126">
        <v>0</v>
      </c>
      <c r="AA1573" s="126">
        <v>0</v>
      </c>
      <c r="AB1573" s="126">
        <v>0</v>
      </c>
      <c r="AC1573" s="126">
        <v>0</v>
      </c>
      <c r="AD1573" s="126">
        <v>0</v>
      </c>
      <c r="AE1573" s="126">
        <v>0</v>
      </c>
      <c r="AF1573" s="126">
        <v>0.5</v>
      </c>
      <c r="AG1573" s="126">
        <v>0</v>
      </c>
      <c r="AH1573" s="126">
        <v>0</v>
      </c>
      <c r="AI1573" s="126">
        <v>1</v>
      </c>
      <c r="AJ1573" s="126"/>
      <c r="AK1573" s="126"/>
      <c r="AL1573" s="126"/>
      <c r="AM1573" s="126"/>
      <c r="AN1573" s="126"/>
      <c r="AO1573" s="126"/>
      <c r="AP1573" s="126"/>
      <c r="AQ1573" s="126"/>
      <c r="AR1573" s="126"/>
      <c r="AS1573" s="126"/>
      <c r="AT1573" s="126"/>
      <c r="AU1573" s="126"/>
      <c r="AV1573" s="126"/>
      <c r="AW1573" s="126"/>
      <c r="AX1573" s="126"/>
      <c r="AY1573" s="126"/>
      <c r="AZ1573" s="126"/>
      <c r="BA1573" s="126"/>
      <c r="BB1573" s="126"/>
      <c r="BC1573" s="126"/>
      <c r="BD1573" s="126"/>
      <c r="BE1573" s="126"/>
      <c r="BF1573" s="126"/>
      <c r="BG1573" s="126"/>
      <c r="BH1573" s="126"/>
      <c r="BI1573" s="126"/>
      <c r="BJ1573" s="126"/>
      <c r="BK1573" s="126"/>
      <c r="BL1573" s="126"/>
      <c r="BM1573" s="126"/>
      <c r="BN1573" s="126"/>
      <c r="BO1573" s="126"/>
      <c r="BP1573" s="126"/>
      <c r="BQ1573" s="126"/>
      <c r="BR1573" s="126">
        <v>3</v>
      </c>
      <c r="BS1573" s="126">
        <v>3</v>
      </c>
      <c r="BT1573" s="126">
        <v>3</v>
      </c>
      <c r="BU1573" s="126"/>
      <c r="BV1573" s="126">
        <v>6</v>
      </c>
      <c r="BW1573" s="126">
        <v>5</v>
      </c>
      <c r="BX1573" s="126">
        <v>1</v>
      </c>
      <c r="BY1573" s="126">
        <v>0</v>
      </c>
      <c r="BZ1573" s="126">
        <v>13</v>
      </c>
      <c r="CA1573" s="126">
        <v>6</v>
      </c>
      <c r="CB1573" s="126"/>
      <c r="CC1573" s="126"/>
      <c r="CD1573" s="126"/>
      <c r="CE1573" s="126"/>
    </row>
    <row r="1574" spans="1:83" ht="11.25" customHeight="1" x14ac:dyDescent="0.2">
      <c r="A1574" s="126" t="s">
        <v>6684</v>
      </c>
      <c r="B1574" s="20">
        <v>677</v>
      </c>
      <c r="C1574" s="20" t="str">
        <f>VLOOKUP(File2Modul(A1574),ModulVerantwortung,2,FALSE)</f>
        <v>schult38</v>
      </c>
      <c r="D1574" s="20"/>
      <c r="E1574" s="109" t="s">
        <v>4640</v>
      </c>
      <c r="F1574" s="126">
        <v>8</v>
      </c>
      <c r="G1574" s="126">
        <v>3</v>
      </c>
      <c r="H1574" s="126">
        <v>0</v>
      </c>
      <c r="I1574" s="126">
        <v>12</v>
      </c>
      <c r="J1574" s="126">
        <v>0</v>
      </c>
      <c r="K1574" s="126">
        <v>1</v>
      </c>
      <c r="L1574" s="126">
        <v>10</v>
      </c>
      <c r="M1574" s="143" t="s">
        <v>6693</v>
      </c>
      <c r="N1574" s="126">
        <v>26</v>
      </c>
      <c r="O1574" s="126"/>
      <c r="Q1574" s="126">
        <v>1</v>
      </c>
      <c r="R1574" s="126"/>
      <c r="S1574" s="126"/>
      <c r="T1574" s="126"/>
      <c r="U1574" s="126">
        <v>39</v>
      </c>
      <c r="V1574" s="126" t="s">
        <v>3810</v>
      </c>
      <c r="W1574" s="126">
        <v>21</v>
      </c>
      <c r="X1574" s="126">
        <v>29</v>
      </c>
      <c r="Y1574" s="126">
        <v>94</v>
      </c>
      <c r="Z1574" s="126">
        <v>0</v>
      </c>
      <c r="AA1574" s="126">
        <v>0</v>
      </c>
      <c r="AB1574" s="126">
        <v>0</v>
      </c>
      <c r="AC1574" s="126">
        <v>0</v>
      </c>
      <c r="AD1574" s="126">
        <v>0</v>
      </c>
      <c r="AE1574" s="126">
        <v>3</v>
      </c>
      <c r="AF1574" s="126">
        <v>0.31</v>
      </c>
      <c r="AG1574" s="126">
        <v>1</v>
      </c>
      <c r="AH1574" s="126">
        <v>0</v>
      </c>
      <c r="AI1574" s="126">
        <v>1</v>
      </c>
      <c r="AJ1574" s="126"/>
      <c r="AK1574" s="126"/>
      <c r="AL1574" s="126"/>
      <c r="AM1574" s="126"/>
      <c r="AN1574" s="126"/>
      <c r="AO1574" s="126"/>
      <c r="AP1574" s="126"/>
      <c r="AQ1574" s="126"/>
      <c r="AR1574" s="126"/>
      <c r="AS1574" s="126"/>
      <c r="AT1574" s="126"/>
      <c r="AU1574" s="126"/>
      <c r="AV1574" s="126"/>
      <c r="AW1574" s="126"/>
      <c r="AX1574" s="126"/>
      <c r="AY1574" s="126"/>
      <c r="AZ1574" s="126"/>
      <c r="BA1574" s="126"/>
      <c r="BB1574" s="126"/>
      <c r="BC1574" s="126"/>
      <c r="BD1574" s="126"/>
      <c r="BE1574" s="126"/>
      <c r="BF1574" s="126"/>
      <c r="BG1574" s="126"/>
      <c r="BH1574" s="126"/>
      <c r="BI1574" s="126"/>
      <c r="BJ1574" s="126"/>
      <c r="BK1574" s="126"/>
      <c r="BL1574" s="126"/>
      <c r="BM1574" s="126"/>
      <c r="BN1574" s="126"/>
      <c r="BO1574" s="126"/>
      <c r="BP1574" s="126"/>
      <c r="BQ1574" s="126"/>
      <c r="BR1574" s="126">
        <v>9</v>
      </c>
      <c r="BS1574" s="126">
        <v>13</v>
      </c>
      <c r="BT1574" s="126">
        <v>14</v>
      </c>
      <c r="BU1574" s="126"/>
      <c r="BV1574" s="126">
        <v>39</v>
      </c>
      <c r="BW1574" s="126">
        <v>29</v>
      </c>
      <c r="BX1574" s="126">
        <v>1</v>
      </c>
      <c r="BY1574" s="126">
        <v>0</v>
      </c>
      <c r="BZ1574" s="126">
        <v>274</v>
      </c>
      <c r="CA1574" s="126">
        <v>113</v>
      </c>
      <c r="CB1574" s="126"/>
      <c r="CC1574" s="126"/>
      <c r="CD1574" s="126"/>
      <c r="CE1574" s="126"/>
    </row>
    <row r="1575" spans="1:83" ht="11.25" customHeight="1" x14ac:dyDescent="0.2">
      <c r="A1575" s="126" t="s">
        <v>6684</v>
      </c>
      <c r="B1575" s="20">
        <v>0</v>
      </c>
      <c r="C1575" s="20" t="str">
        <f>VLOOKUP(File2Modul(A1575),ModulVerantwortung,2,FALSE)</f>
        <v>schult38</v>
      </c>
      <c r="D1575" s="20"/>
      <c r="E1575" s="109" t="s">
        <v>6684</v>
      </c>
      <c r="F1575" s="126"/>
      <c r="G1575" s="126"/>
      <c r="H1575" s="126"/>
      <c r="I1575" s="126"/>
      <c r="J1575" s="126"/>
      <c r="K1575" s="126"/>
      <c r="L1575" s="126"/>
      <c r="M1575" s="143"/>
      <c r="N1575" s="126"/>
      <c r="O1575" s="126">
        <f>IF(ISNUMBER(T1575),IF(T1575&lt;&gt;0,S1575/T1575,O$23),"")</f>
        <v>1.0175438596491229</v>
      </c>
      <c r="P1575">
        <f>IF(AND(ISNUMBER(AQ1575),ISNUMBER(AR1575)),IF(OR(AQ1575&lt;&gt;0,AR1575&lt;&gt;0),(T1575+BG1575)/(AQ1575+AR1575),P$23),"")</f>
        <v>4464286.2232142854</v>
      </c>
      <c r="Q1575" s="126"/>
      <c r="R1575" s="126"/>
      <c r="S1575" s="126">
        <v>116</v>
      </c>
      <c r="T1575" s="126">
        <v>114</v>
      </c>
      <c r="U1575" s="126"/>
      <c r="V1575" s="126"/>
      <c r="W1575" s="126"/>
      <c r="X1575" s="126"/>
      <c r="Y1575" s="126"/>
      <c r="Z1575" s="126"/>
      <c r="AA1575" s="126"/>
      <c r="AB1575" s="126"/>
      <c r="AC1575" s="126"/>
      <c r="AD1575" s="126"/>
      <c r="AE1575" s="126"/>
      <c r="AF1575" s="126"/>
      <c r="AG1575" s="126"/>
      <c r="AH1575" s="126"/>
      <c r="AI1575" s="126"/>
      <c r="AJ1575" s="126" t="s">
        <v>3502</v>
      </c>
      <c r="AK1575" s="126">
        <v>8</v>
      </c>
      <c r="AL1575" s="126">
        <v>2</v>
      </c>
      <c r="AM1575" s="126">
        <v>10</v>
      </c>
      <c r="AN1575" s="126">
        <v>63</v>
      </c>
      <c r="AO1575" s="126" t="s">
        <v>3503</v>
      </c>
      <c r="AP1575" s="126">
        <v>134</v>
      </c>
      <c r="AQ1575" s="126">
        <v>44</v>
      </c>
      <c r="AR1575" s="126">
        <v>180</v>
      </c>
      <c r="AS1575" s="126">
        <v>1000000000</v>
      </c>
      <c r="AT1575" s="126">
        <v>1342</v>
      </c>
      <c r="AU1575" s="126">
        <v>1589</v>
      </c>
      <c r="AV1575" s="126">
        <v>5836</v>
      </c>
      <c r="AW1575" s="126">
        <v>8099798.5800000001</v>
      </c>
      <c r="AX1575" s="126">
        <v>1000000000</v>
      </c>
      <c r="AY1575" s="126">
        <v>1000000000</v>
      </c>
      <c r="AZ1575" s="126">
        <v>10539667057078.9</v>
      </c>
      <c r="BA1575" s="126">
        <v>7.73</v>
      </c>
      <c r="BB1575" s="126">
        <v>100</v>
      </c>
      <c r="BC1575" s="126">
        <v>158727675</v>
      </c>
      <c r="BD1575" s="126">
        <v>773</v>
      </c>
      <c r="BE1575" s="126">
        <v>259</v>
      </c>
      <c r="BF1575" s="126">
        <v>557</v>
      </c>
      <c r="BG1575" s="126">
        <v>1000000000</v>
      </c>
      <c r="BH1575" s="126">
        <v>86</v>
      </c>
      <c r="BI1575" s="126" t="s">
        <v>3504</v>
      </c>
      <c r="BJ1575" s="126">
        <v>1.831</v>
      </c>
      <c r="BK1575" s="126">
        <v>2.2480000000000002</v>
      </c>
      <c r="BL1575" s="126">
        <v>2.6429999999999998</v>
      </c>
      <c r="BM1575" s="126">
        <v>3.1459999999999999</v>
      </c>
      <c r="BN1575" s="126">
        <v>3.32</v>
      </c>
      <c r="BO1575" s="126">
        <v>3.4119999999999999</v>
      </c>
      <c r="BP1575" s="126" t="s">
        <v>3505</v>
      </c>
      <c r="BQ1575" s="126">
        <v>1.018</v>
      </c>
      <c r="BR1575" s="126"/>
      <c r="BS1575" s="126"/>
      <c r="BT1575" s="126"/>
      <c r="BU1575" s="126"/>
      <c r="BV1575" s="126"/>
      <c r="BW1575" s="126"/>
      <c r="BX1575" s="126"/>
      <c r="BY1575" s="126"/>
      <c r="BZ1575" s="126"/>
      <c r="CA1575" s="126"/>
      <c r="CB1575" s="126"/>
      <c r="CC1575" s="126"/>
      <c r="CD1575" s="126"/>
      <c r="CE1575" s="126"/>
    </row>
    <row r="1576" spans="1:83" ht="11.25" customHeight="1" x14ac:dyDescent="0.2">
      <c r="A1576" s="126" t="s">
        <v>6694</v>
      </c>
      <c r="B1576" s="20">
        <v>348</v>
      </c>
      <c r="C1576" s="20" t="e">
        <f>VLOOKUP(File2Modul(A1576),ModulVerantwortung,2,FALSE)</f>
        <v>#N/A</v>
      </c>
      <c r="D1576" s="20"/>
      <c r="E1576" s="109" t="s">
        <v>6695</v>
      </c>
      <c r="F1576" s="126">
        <v>4</v>
      </c>
      <c r="G1576" s="126">
        <v>2</v>
      </c>
      <c r="H1576" s="126">
        <v>0</v>
      </c>
      <c r="I1576" s="126">
        <v>5</v>
      </c>
      <c r="J1576" s="126">
        <v>1</v>
      </c>
      <c r="K1576" s="126">
        <v>2</v>
      </c>
      <c r="L1576" s="126">
        <v>2</v>
      </c>
      <c r="M1576" s="143" t="s">
        <v>6696</v>
      </c>
      <c r="N1576" s="126">
        <v>12</v>
      </c>
      <c r="O1576" s="126"/>
      <c r="Q1576" s="126">
        <v>1</v>
      </c>
      <c r="R1576" s="126"/>
      <c r="S1576" s="126"/>
      <c r="T1576" s="126"/>
      <c r="U1576" s="126">
        <v>13</v>
      </c>
      <c r="V1576" s="126" t="s">
        <v>3767</v>
      </c>
      <c r="W1576" s="126">
        <v>2</v>
      </c>
      <c r="X1576" s="126">
        <v>6</v>
      </c>
      <c r="Y1576" s="126">
        <v>58</v>
      </c>
      <c r="Z1576" s="126">
        <v>0</v>
      </c>
      <c r="AA1576" s="126">
        <v>0</v>
      </c>
      <c r="AB1576" s="126">
        <v>0</v>
      </c>
      <c r="AC1576" s="126">
        <v>0</v>
      </c>
      <c r="AD1576" s="126">
        <v>0</v>
      </c>
      <c r="AE1576" s="126">
        <v>2</v>
      </c>
      <c r="AF1576" s="126">
        <v>0.38</v>
      </c>
      <c r="AG1576" s="126">
        <v>1</v>
      </c>
      <c r="AH1576" s="126">
        <v>0</v>
      </c>
      <c r="AI1576" s="126">
        <v>1</v>
      </c>
      <c r="AJ1576" s="126"/>
      <c r="AK1576" s="126"/>
      <c r="AL1576" s="126"/>
      <c r="AM1576" s="126"/>
      <c r="AN1576" s="126"/>
      <c r="AO1576" s="126"/>
      <c r="AP1576" s="126"/>
      <c r="AQ1576" s="126"/>
      <c r="AR1576" s="126"/>
      <c r="AS1576" s="126"/>
      <c r="AT1576" s="126"/>
      <c r="AU1576" s="126"/>
      <c r="AV1576" s="126"/>
      <c r="AW1576" s="126"/>
      <c r="AX1576" s="126"/>
      <c r="AY1576" s="126"/>
      <c r="AZ1576" s="126"/>
      <c r="BA1576" s="126"/>
      <c r="BB1576" s="126"/>
      <c r="BC1576" s="126"/>
      <c r="BD1576" s="126"/>
      <c r="BE1576" s="126"/>
      <c r="BF1576" s="126"/>
      <c r="BG1576" s="126"/>
      <c r="BH1576" s="126"/>
      <c r="BI1576" s="126"/>
      <c r="BJ1576" s="126"/>
      <c r="BK1576" s="126"/>
      <c r="BL1576" s="126"/>
      <c r="BM1576" s="126"/>
      <c r="BN1576" s="126"/>
      <c r="BO1576" s="126"/>
      <c r="BP1576" s="126"/>
      <c r="BQ1576" s="126"/>
      <c r="BR1576" s="126">
        <v>7</v>
      </c>
      <c r="BS1576" s="126">
        <v>8</v>
      </c>
      <c r="BT1576" s="126">
        <v>9</v>
      </c>
      <c r="BU1576" s="126"/>
      <c r="BV1576" s="126">
        <v>17</v>
      </c>
      <c r="BW1576" s="126">
        <v>14</v>
      </c>
      <c r="BX1576" s="126">
        <v>1</v>
      </c>
      <c r="BY1576" s="126">
        <v>0</v>
      </c>
      <c r="BZ1576" s="126">
        <v>81</v>
      </c>
      <c r="CA1576" s="126">
        <v>38</v>
      </c>
      <c r="CB1576" s="126"/>
      <c r="CC1576" s="126"/>
      <c r="CD1576" s="126"/>
      <c r="CE1576" s="126"/>
    </row>
    <row r="1577" spans="1:83" ht="11.25" customHeight="1" x14ac:dyDescent="0.2">
      <c r="A1577" s="126" t="s">
        <v>6694</v>
      </c>
      <c r="B1577" s="20">
        <v>416</v>
      </c>
      <c r="C1577" s="20" t="e">
        <f>VLOOKUP(File2Modul(A1577),ModulVerantwortung,2,FALSE)</f>
        <v>#N/A</v>
      </c>
      <c r="D1577" s="20"/>
      <c r="E1577" s="109" t="s">
        <v>6697</v>
      </c>
      <c r="F1577" s="126">
        <v>5</v>
      </c>
      <c r="G1577" s="126">
        <v>2</v>
      </c>
      <c r="H1577" s="126">
        <v>0</v>
      </c>
      <c r="I1577" s="126">
        <v>6</v>
      </c>
      <c r="J1577" s="126">
        <v>0</v>
      </c>
      <c r="K1577" s="126">
        <v>0</v>
      </c>
      <c r="L1577" s="126">
        <v>7</v>
      </c>
      <c r="M1577" s="143" t="s">
        <v>6698</v>
      </c>
      <c r="N1577" s="126">
        <v>10</v>
      </c>
      <c r="O1577" s="126"/>
      <c r="Q1577" s="126">
        <v>0</v>
      </c>
      <c r="R1577" s="126"/>
      <c r="S1577" s="126"/>
      <c r="T1577" s="126"/>
      <c r="U1577" s="126">
        <v>11</v>
      </c>
      <c r="V1577" s="126" t="s">
        <v>3729</v>
      </c>
      <c r="W1577" s="126">
        <v>8</v>
      </c>
      <c r="X1577" s="126">
        <v>13</v>
      </c>
      <c r="Y1577" s="126">
        <v>36</v>
      </c>
      <c r="Z1577" s="126">
        <v>0</v>
      </c>
      <c r="AA1577" s="126">
        <v>0</v>
      </c>
      <c r="AB1577" s="126">
        <v>0</v>
      </c>
      <c r="AC1577" s="126">
        <v>0</v>
      </c>
      <c r="AD1577" s="126">
        <v>0</v>
      </c>
      <c r="AE1577" s="126">
        <v>1</v>
      </c>
      <c r="AF1577" s="126">
        <v>0.55000000000000004</v>
      </c>
      <c r="AG1577" s="126">
        <v>1</v>
      </c>
      <c r="AH1577" s="126">
        <v>0</v>
      </c>
      <c r="AI1577" s="126">
        <v>1</v>
      </c>
      <c r="AJ1577" s="126"/>
      <c r="AK1577" s="126"/>
      <c r="AL1577" s="126"/>
      <c r="AM1577" s="126"/>
      <c r="AN1577" s="126"/>
      <c r="AO1577" s="126"/>
      <c r="AP1577" s="126"/>
      <c r="AQ1577" s="126"/>
      <c r="AR1577" s="126"/>
      <c r="AS1577" s="126"/>
      <c r="AT1577" s="126"/>
      <c r="AU1577" s="126"/>
      <c r="AV1577" s="126"/>
      <c r="AW1577" s="126"/>
      <c r="AX1577" s="126"/>
      <c r="AY1577" s="126"/>
      <c r="AZ1577" s="126"/>
      <c r="BA1577" s="126"/>
      <c r="BB1577" s="126"/>
      <c r="BC1577" s="126"/>
      <c r="BD1577" s="126"/>
      <c r="BE1577" s="126"/>
      <c r="BF1577" s="126"/>
      <c r="BG1577" s="126"/>
      <c r="BH1577" s="126"/>
      <c r="BI1577" s="126"/>
      <c r="BJ1577" s="126"/>
      <c r="BK1577" s="126"/>
      <c r="BL1577" s="126"/>
      <c r="BM1577" s="126"/>
      <c r="BN1577" s="126"/>
      <c r="BO1577" s="126"/>
      <c r="BP1577" s="126"/>
      <c r="BQ1577" s="126"/>
      <c r="BR1577" s="126">
        <v>4</v>
      </c>
      <c r="BS1577" s="126">
        <v>6</v>
      </c>
      <c r="BT1577" s="126">
        <v>7</v>
      </c>
      <c r="BU1577" s="126"/>
      <c r="BV1577" s="126">
        <v>16</v>
      </c>
      <c r="BW1577" s="126">
        <v>11</v>
      </c>
      <c r="BX1577" s="126">
        <v>1</v>
      </c>
      <c r="BY1577" s="126">
        <v>0</v>
      </c>
      <c r="BZ1577" s="126">
        <v>55</v>
      </c>
      <c r="CA1577" s="126">
        <v>21</v>
      </c>
      <c r="CB1577" s="126"/>
      <c r="CC1577" s="126"/>
      <c r="CD1577" s="126"/>
      <c r="CE1577" s="126"/>
    </row>
    <row r="1578" spans="1:83" ht="11.25" customHeight="1" x14ac:dyDescent="0.2">
      <c r="A1578" s="126" t="s">
        <v>6694</v>
      </c>
      <c r="B1578" s="20">
        <v>462</v>
      </c>
      <c r="C1578" s="20" t="e">
        <f>VLOOKUP(File2Modul(A1578),ModulVerantwortung,2,FALSE)</f>
        <v>#N/A</v>
      </c>
      <c r="D1578" s="20"/>
      <c r="E1578" s="109" t="s">
        <v>6699</v>
      </c>
      <c r="F1578" s="126">
        <v>4</v>
      </c>
      <c r="G1578" s="126">
        <v>2</v>
      </c>
      <c r="H1578" s="126">
        <v>0</v>
      </c>
      <c r="I1578" s="126">
        <v>6</v>
      </c>
      <c r="J1578" s="126">
        <v>0</v>
      </c>
      <c r="K1578" s="126">
        <v>0</v>
      </c>
      <c r="L1578" s="126">
        <v>3</v>
      </c>
      <c r="M1578" s="143" t="s">
        <v>6700</v>
      </c>
      <c r="N1578" s="126">
        <v>7</v>
      </c>
      <c r="O1578" s="126"/>
      <c r="Q1578" s="126">
        <v>0</v>
      </c>
      <c r="R1578" s="126"/>
      <c r="S1578" s="126"/>
      <c r="T1578" s="126"/>
      <c r="U1578" s="126">
        <v>9</v>
      </c>
      <c r="V1578" s="126" t="s">
        <v>3767</v>
      </c>
      <c r="W1578" s="126">
        <v>4</v>
      </c>
      <c r="X1578" s="126">
        <v>8</v>
      </c>
      <c r="Y1578" s="126">
        <v>23</v>
      </c>
      <c r="Z1578" s="126">
        <v>0</v>
      </c>
      <c r="AA1578" s="126">
        <v>0</v>
      </c>
      <c r="AB1578" s="126">
        <v>0</v>
      </c>
      <c r="AC1578" s="126">
        <v>0</v>
      </c>
      <c r="AD1578" s="126">
        <v>0</v>
      </c>
      <c r="AE1578" s="126">
        <v>1</v>
      </c>
      <c r="AF1578" s="126">
        <v>0.67</v>
      </c>
      <c r="AG1578" s="126">
        <v>1</v>
      </c>
      <c r="AH1578" s="126">
        <v>0</v>
      </c>
      <c r="AI1578" s="126">
        <v>1</v>
      </c>
      <c r="AJ1578" s="126"/>
      <c r="AK1578" s="126"/>
      <c r="AL1578" s="126"/>
      <c r="AM1578" s="126"/>
      <c r="AN1578" s="126"/>
      <c r="AO1578" s="126"/>
      <c r="AP1578" s="126"/>
      <c r="AQ1578" s="126"/>
      <c r="AR1578" s="126"/>
      <c r="AS1578" s="126"/>
      <c r="AT1578" s="126"/>
      <c r="AU1578" s="126"/>
      <c r="AV1578" s="126"/>
      <c r="AW1578" s="126"/>
      <c r="AX1578" s="126"/>
      <c r="AY1578" s="126"/>
      <c r="AZ1578" s="126"/>
      <c r="BA1578" s="126"/>
      <c r="BB1578" s="126"/>
      <c r="BC1578" s="126"/>
      <c r="BD1578" s="126"/>
      <c r="BE1578" s="126"/>
      <c r="BF1578" s="126"/>
      <c r="BG1578" s="126"/>
      <c r="BH1578" s="126"/>
      <c r="BI1578" s="126"/>
      <c r="BJ1578" s="126"/>
      <c r="BK1578" s="126"/>
      <c r="BL1578" s="126"/>
      <c r="BM1578" s="126"/>
      <c r="BN1578" s="126"/>
      <c r="BO1578" s="126"/>
      <c r="BP1578" s="126"/>
      <c r="BQ1578" s="126"/>
      <c r="BR1578" s="126">
        <v>5</v>
      </c>
      <c r="BS1578" s="126">
        <v>8</v>
      </c>
      <c r="BT1578" s="126">
        <v>8</v>
      </c>
      <c r="BU1578" s="126"/>
      <c r="BV1578" s="126">
        <v>11</v>
      </c>
      <c r="BW1578" s="126">
        <v>7</v>
      </c>
      <c r="BX1578" s="126">
        <v>1</v>
      </c>
      <c r="BY1578" s="126">
        <v>0</v>
      </c>
      <c r="BZ1578" s="126">
        <v>42</v>
      </c>
      <c r="CA1578" s="126">
        <v>19</v>
      </c>
      <c r="CB1578" s="126"/>
      <c r="CC1578" s="126"/>
      <c r="CD1578" s="126"/>
      <c r="CE1578" s="126"/>
    </row>
    <row r="1579" spans="1:83" ht="11.25" customHeight="1" x14ac:dyDescent="0.2">
      <c r="A1579" s="126" t="s">
        <v>6694</v>
      </c>
      <c r="B1579" s="20">
        <v>495</v>
      </c>
      <c r="C1579" s="20" t="e">
        <f>VLOOKUP(File2Modul(A1579),ModulVerantwortung,2,FALSE)</f>
        <v>#N/A</v>
      </c>
      <c r="D1579" s="20"/>
      <c r="E1579" s="109" t="s">
        <v>6701</v>
      </c>
      <c r="F1579" s="126">
        <v>2</v>
      </c>
      <c r="G1579" s="126">
        <v>1</v>
      </c>
      <c r="H1579" s="126">
        <v>0</v>
      </c>
      <c r="I1579" s="126">
        <v>2</v>
      </c>
      <c r="J1579" s="126">
        <v>0</v>
      </c>
      <c r="K1579" s="126">
        <v>0</v>
      </c>
      <c r="L1579" s="126">
        <v>3</v>
      </c>
      <c r="M1579" s="143" t="s">
        <v>6702</v>
      </c>
      <c r="N1579" s="126">
        <v>4</v>
      </c>
      <c r="O1579" s="126"/>
      <c r="Q1579" s="126">
        <v>0</v>
      </c>
      <c r="R1579" s="126"/>
      <c r="S1579" s="126"/>
      <c r="T1579" s="126"/>
      <c r="U1579" s="126">
        <v>6</v>
      </c>
      <c r="V1579" s="126" t="s">
        <v>3513</v>
      </c>
      <c r="W1579" s="126">
        <v>4</v>
      </c>
      <c r="X1579" s="126">
        <v>6</v>
      </c>
      <c r="Y1579" s="126">
        <v>17</v>
      </c>
      <c r="Z1579" s="126">
        <v>0</v>
      </c>
      <c r="AA1579" s="126">
        <v>0</v>
      </c>
      <c r="AB1579" s="126">
        <v>0</v>
      </c>
      <c r="AC1579" s="126">
        <v>0</v>
      </c>
      <c r="AD1579" s="126">
        <v>0</v>
      </c>
      <c r="AE1579" s="126">
        <v>1</v>
      </c>
      <c r="AF1579" s="126">
        <v>0.33</v>
      </c>
      <c r="AG1579" s="126">
        <v>0</v>
      </c>
      <c r="AH1579" s="126">
        <v>0</v>
      </c>
      <c r="AI1579" s="126">
        <v>1</v>
      </c>
      <c r="AJ1579" s="126"/>
      <c r="AK1579" s="126"/>
      <c r="AL1579" s="126"/>
      <c r="AM1579" s="126"/>
      <c r="AN1579" s="126"/>
      <c r="AO1579" s="126"/>
      <c r="AP1579" s="126"/>
      <c r="AQ1579" s="126"/>
      <c r="AR1579" s="126"/>
      <c r="AS1579" s="126"/>
      <c r="AT1579" s="126"/>
      <c r="AU1579" s="126"/>
      <c r="AV1579" s="126"/>
      <c r="AW1579" s="126"/>
      <c r="AX1579" s="126"/>
      <c r="AY1579" s="126"/>
      <c r="AZ1579" s="126"/>
      <c r="BA1579" s="126"/>
      <c r="BB1579" s="126"/>
      <c r="BC1579" s="126"/>
      <c r="BD1579" s="126"/>
      <c r="BE1579" s="126"/>
      <c r="BF1579" s="126"/>
      <c r="BG1579" s="126"/>
      <c r="BH1579" s="126"/>
      <c r="BI1579" s="126"/>
      <c r="BJ1579" s="126"/>
      <c r="BK1579" s="126"/>
      <c r="BL1579" s="126"/>
      <c r="BM1579" s="126"/>
      <c r="BN1579" s="126"/>
      <c r="BO1579" s="126"/>
      <c r="BP1579" s="126"/>
      <c r="BQ1579" s="126"/>
      <c r="BR1579" s="126">
        <v>6</v>
      </c>
      <c r="BS1579" s="126">
        <v>9</v>
      </c>
      <c r="BT1579" s="126">
        <v>11</v>
      </c>
      <c r="BU1579" s="126"/>
      <c r="BV1579" s="126">
        <v>7</v>
      </c>
      <c r="BW1579" s="126">
        <v>5</v>
      </c>
      <c r="BX1579" s="126">
        <v>1</v>
      </c>
      <c r="BY1579" s="126">
        <v>0</v>
      </c>
      <c r="BZ1579" s="126">
        <v>31</v>
      </c>
      <c r="CA1579" s="126">
        <v>16</v>
      </c>
      <c r="CB1579" s="126"/>
      <c r="CC1579" s="126"/>
      <c r="CD1579" s="126"/>
      <c r="CE1579" s="126"/>
    </row>
    <row r="1580" spans="1:83" ht="11.25" customHeight="1" x14ac:dyDescent="0.2">
      <c r="A1580" s="126" t="s">
        <v>6694</v>
      </c>
      <c r="B1580" s="20">
        <v>523</v>
      </c>
      <c r="C1580" s="20" t="e">
        <f>VLOOKUP(File2Modul(A1580),ModulVerantwortung,2,FALSE)</f>
        <v>#N/A</v>
      </c>
      <c r="D1580" s="20"/>
      <c r="E1580" s="109" t="s">
        <v>6703</v>
      </c>
      <c r="F1580" s="126">
        <v>5</v>
      </c>
      <c r="G1580" s="126">
        <v>3</v>
      </c>
      <c r="H1580" s="126">
        <v>0</v>
      </c>
      <c r="I1580" s="126">
        <v>8</v>
      </c>
      <c r="J1580" s="126">
        <v>0</v>
      </c>
      <c r="K1580" s="126">
        <v>1</v>
      </c>
      <c r="L1580" s="126">
        <v>3</v>
      </c>
      <c r="M1580" s="143" t="s">
        <v>6704</v>
      </c>
      <c r="N1580" s="126">
        <v>7</v>
      </c>
      <c r="O1580" s="126"/>
      <c r="Q1580" s="126">
        <v>0</v>
      </c>
      <c r="R1580" s="126"/>
      <c r="S1580" s="126"/>
      <c r="T1580" s="126"/>
      <c r="U1580" s="126">
        <v>9</v>
      </c>
      <c r="V1580" s="126" t="s">
        <v>3729</v>
      </c>
      <c r="W1580" s="126">
        <v>4</v>
      </c>
      <c r="X1580" s="126">
        <v>9</v>
      </c>
      <c r="Y1580" s="126">
        <v>29</v>
      </c>
      <c r="Z1580" s="126">
        <v>0</v>
      </c>
      <c r="AA1580" s="126">
        <v>0</v>
      </c>
      <c r="AB1580" s="126">
        <v>0</v>
      </c>
      <c r="AC1580" s="126">
        <v>0</v>
      </c>
      <c r="AD1580" s="126">
        <v>0</v>
      </c>
      <c r="AE1580" s="126">
        <v>2</v>
      </c>
      <c r="AF1580" s="126">
        <v>0.89</v>
      </c>
      <c r="AG1580" s="126">
        <v>1</v>
      </c>
      <c r="AH1580" s="126">
        <v>0</v>
      </c>
      <c r="AI1580" s="126">
        <v>1</v>
      </c>
      <c r="AJ1580" s="126"/>
      <c r="AK1580" s="126"/>
      <c r="AL1580" s="126"/>
      <c r="AM1580" s="126"/>
      <c r="AN1580" s="126"/>
      <c r="AO1580" s="126"/>
      <c r="AP1580" s="126"/>
      <c r="AQ1580" s="126"/>
      <c r="AR1580" s="126"/>
      <c r="AS1580" s="126"/>
      <c r="AT1580" s="126"/>
      <c r="AU1580" s="126"/>
      <c r="AV1580" s="126"/>
      <c r="AW1580" s="126"/>
      <c r="AX1580" s="126"/>
      <c r="AY1580" s="126"/>
      <c r="AZ1580" s="126"/>
      <c r="BA1580" s="126"/>
      <c r="BB1580" s="126"/>
      <c r="BC1580" s="126"/>
      <c r="BD1580" s="126"/>
      <c r="BE1580" s="126"/>
      <c r="BF1580" s="126"/>
      <c r="BG1580" s="126"/>
      <c r="BH1580" s="126"/>
      <c r="BI1580" s="126"/>
      <c r="BJ1580" s="126"/>
      <c r="BK1580" s="126"/>
      <c r="BL1580" s="126"/>
      <c r="BM1580" s="126"/>
      <c r="BN1580" s="126"/>
      <c r="BO1580" s="126"/>
      <c r="BP1580" s="126"/>
      <c r="BQ1580" s="126"/>
      <c r="BR1580" s="126">
        <v>7</v>
      </c>
      <c r="BS1580" s="126">
        <v>12</v>
      </c>
      <c r="BT1580" s="126">
        <v>15</v>
      </c>
      <c r="BU1580" s="126"/>
      <c r="BV1580" s="126">
        <v>14</v>
      </c>
      <c r="BW1580" s="126">
        <v>9</v>
      </c>
      <c r="BX1580" s="126">
        <v>1</v>
      </c>
      <c r="BY1580" s="126">
        <v>0</v>
      </c>
      <c r="BZ1580" s="126">
        <v>72</v>
      </c>
      <c r="CA1580" s="126">
        <v>36</v>
      </c>
      <c r="CB1580" s="126"/>
      <c r="CC1580" s="126"/>
      <c r="CD1580" s="126"/>
      <c r="CE1580" s="126"/>
    </row>
    <row r="1581" spans="1:83" ht="11.25" customHeight="1" x14ac:dyDescent="0.2">
      <c r="A1581" s="126" t="s">
        <v>6694</v>
      </c>
      <c r="B1581" s="20">
        <v>562</v>
      </c>
      <c r="C1581" s="20" t="e">
        <f>VLOOKUP(File2Modul(A1581),ModulVerantwortung,2,FALSE)</f>
        <v>#N/A</v>
      </c>
      <c r="D1581" s="20"/>
      <c r="E1581" s="109" t="s">
        <v>6705</v>
      </c>
      <c r="F1581" s="126">
        <v>2</v>
      </c>
      <c r="G1581" s="126">
        <v>1</v>
      </c>
      <c r="H1581" s="126">
        <v>0</v>
      </c>
      <c r="I1581" s="126">
        <v>2</v>
      </c>
      <c r="J1581" s="126">
        <v>0</v>
      </c>
      <c r="K1581" s="126">
        <v>0</v>
      </c>
      <c r="L1581" s="126">
        <v>3</v>
      </c>
      <c r="M1581" s="143" t="s">
        <v>6706</v>
      </c>
      <c r="N1581" s="126">
        <v>4</v>
      </c>
      <c r="O1581" s="126"/>
      <c r="Q1581" s="126">
        <v>0</v>
      </c>
      <c r="R1581" s="126"/>
      <c r="S1581" s="126"/>
      <c r="T1581" s="126"/>
      <c r="U1581" s="126">
        <v>6</v>
      </c>
      <c r="V1581" s="126" t="s">
        <v>3513</v>
      </c>
      <c r="W1581" s="126">
        <v>4</v>
      </c>
      <c r="X1581" s="126">
        <v>6</v>
      </c>
      <c r="Y1581" s="126">
        <v>15</v>
      </c>
      <c r="Z1581" s="126">
        <v>0</v>
      </c>
      <c r="AA1581" s="126">
        <v>0</v>
      </c>
      <c r="AB1581" s="126">
        <v>0</v>
      </c>
      <c r="AC1581" s="126">
        <v>0</v>
      </c>
      <c r="AD1581" s="126">
        <v>0</v>
      </c>
      <c r="AE1581" s="126">
        <v>1</v>
      </c>
      <c r="AF1581" s="126">
        <v>0.33</v>
      </c>
      <c r="AG1581" s="126">
        <v>0</v>
      </c>
      <c r="AH1581" s="126">
        <v>0</v>
      </c>
      <c r="AI1581" s="126">
        <v>1</v>
      </c>
      <c r="AJ1581" s="126"/>
      <c r="AK1581" s="126"/>
      <c r="AL1581" s="126"/>
      <c r="AM1581" s="126"/>
      <c r="AN1581" s="126"/>
      <c r="AO1581" s="126"/>
      <c r="AP1581" s="126"/>
      <c r="AQ1581" s="126"/>
      <c r="AR1581" s="126"/>
      <c r="AS1581" s="126"/>
      <c r="AT1581" s="126"/>
      <c r="AU1581" s="126"/>
      <c r="AV1581" s="126"/>
      <c r="AW1581" s="126"/>
      <c r="AX1581" s="126"/>
      <c r="AY1581" s="126"/>
      <c r="AZ1581" s="126"/>
      <c r="BA1581" s="126"/>
      <c r="BB1581" s="126"/>
      <c r="BC1581" s="126"/>
      <c r="BD1581" s="126"/>
      <c r="BE1581" s="126"/>
      <c r="BF1581" s="126"/>
      <c r="BG1581" s="126"/>
      <c r="BH1581" s="126"/>
      <c r="BI1581" s="126"/>
      <c r="BJ1581" s="126"/>
      <c r="BK1581" s="126"/>
      <c r="BL1581" s="126"/>
      <c r="BM1581" s="126"/>
      <c r="BN1581" s="126"/>
      <c r="BO1581" s="126"/>
      <c r="BP1581" s="126"/>
      <c r="BQ1581" s="126"/>
      <c r="BR1581" s="126">
        <v>6</v>
      </c>
      <c r="BS1581" s="126">
        <v>9</v>
      </c>
      <c r="BT1581" s="126">
        <v>11</v>
      </c>
      <c r="BU1581" s="126"/>
      <c r="BV1581" s="126">
        <v>7</v>
      </c>
      <c r="BW1581" s="126">
        <v>5</v>
      </c>
      <c r="BX1581" s="126">
        <v>1</v>
      </c>
      <c r="BY1581" s="126">
        <v>0</v>
      </c>
      <c r="BZ1581" s="126">
        <v>31</v>
      </c>
      <c r="CA1581" s="126">
        <v>16</v>
      </c>
      <c r="CB1581" s="126"/>
      <c r="CC1581" s="126"/>
      <c r="CD1581" s="126"/>
      <c r="CE1581" s="126"/>
    </row>
    <row r="1582" spans="1:83" ht="11.25" customHeight="1" x14ac:dyDescent="0.2">
      <c r="A1582" s="126" t="s">
        <v>6694</v>
      </c>
      <c r="B1582" s="20">
        <v>587</v>
      </c>
      <c r="C1582" s="20" t="e">
        <f>VLOOKUP(File2Modul(A1582),ModulVerantwortung,2,FALSE)</f>
        <v>#N/A</v>
      </c>
      <c r="D1582" s="20"/>
      <c r="E1582" s="109" t="s">
        <v>6707</v>
      </c>
      <c r="F1582" s="126">
        <v>2</v>
      </c>
      <c r="G1582" s="126">
        <v>1</v>
      </c>
      <c r="H1582" s="126">
        <v>0</v>
      </c>
      <c r="I1582" s="126">
        <v>2</v>
      </c>
      <c r="J1582" s="126">
        <v>0</v>
      </c>
      <c r="K1582" s="126">
        <v>0</v>
      </c>
      <c r="L1582" s="126">
        <v>4</v>
      </c>
      <c r="M1582" s="143" t="s">
        <v>6708</v>
      </c>
      <c r="N1582" s="126">
        <v>6</v>
      </c>
      <c r="O1582" s="126"/>
      <c r="Q1582" s="126">
        <v>0</v>
      </c>
      <c r="R1582" s="126"/>
      <c r="S1582" s="126"/>
      <c r="T1582" s="126"/>
      <c r="U1582" s="126">
        <v>8</v>
      </c>
      <c r="V1582" s="126" t="s">
        <v>3513</v>
      </c>
      <c r="W1582" s="126">
        <v>6</v>
      </c>
      <c r="X1582" s="126">
        <v>8</v>
      </c>
      <c r="Y1582" s="126">
        <v>22</v>
      </c>
      <c r="Z1582" s="126">
        <v>0</v>
      </c>
      <c r="AA1582" s="126">
        <v>0</v>
      </c>
      <c r="AB1582" s="126">
        <v>0</v>
      </c>
      <c r="AC1582" s="126">
        <v>0</v>
      </c>
      <c r="AD1582" s="126">
        <v>0</v>
      </c>
      <c r="AE1582" s="126">
        <v>3</v>
      </c>
      <c r="AF1582" s="126">
        <v>0.25</v>
      </c>
      <c r="AG1582" s="126">
        <v>0</v>
      </c>
      <c r="AH1582" s="126">
        <v>0</v>
      </c>
      <c r="AI1582" s="126">
        <v>1</v>
      </c>
      <c r="AJ1582" s="126"/>
      <c r="AK1582" s="126"/>
      <c r="AL1582" s="126"/>
      <c r="AM1582" s="126"/>
      <c r="AN1582" s="126"/>
      <c r="AO1582" s="126"/>
      <c r="AP1582" s="126"/>
      <c r="AQ1582" s="126"/>
      <c r="AR1582" s="126"/>
      <c r="AS1582" s="126"/>
      <c r="AT1582" s="126"/>
      <c r="AU1582" s="126"/>
      <c r="AV1582" s="126"/>
      <c r="AW1582" s="126"/>
      <c r="AX1582" s="126"/>
      <c r="AY1582" s="126"/>
      <c r="AZ1582" s="126"/>
      <c r="BA1582" s="126"/>
      <c r="BB1582" s="126"/>
      <c r="BC1582" s="126"/>
      <c r="BD1582" s="126"/>
      <c r="BE1582" s="126"/>
      <c r="BF1582" s="126"/>
      <c r="BG1582" s="126"/>
      <c r="BH1582" s="126"/>
      <c r="BI1582" s="126"/>
      <c r="BJ1582" s="126"/>
      <c r="BK1582" s="126"/>
      <c r="BL1582" s="126"/>
      <c r="BM1582" s="126"/>
      <c r="BN1582" s="126"/>
      <c r="BO1582" s="126"/>
      <c r="BP1582" s="126"/>
      <c r="BQ1582" s="126"/>
      <c r="BR1582" s="126">
        <v>6</v>
      </c>
      <c r="BS1582" s="126">
        <v>8</v>
      </c>
      <c r="BT1582" s="126">
        <v>12</v>
      </c>
      <c r="BU1582" s="126"/>
      <c r="BV1582" s="126">
        <v>11</v>
      </c>
      <c r="BW1582" s="126">
        <v>9</v>
      </c>
      <c r="BX1582" s="126">
        <v>1</v>
      </c>
      <c r="BY1582" s="126">
        <v>0</v>
      </c>
      <c r="BZ1582" s="126">
        <v>44</v>
      </c>
      <c r="CA1582" s="126">
        <v>30</v>
      </c>
      <c r="CB1582" s="126"/>
      <c r="CC1582" s="126"/>
      <c r="CD1582" s="126"/>
      <c r="CE1582" s="126"/>
    </row>
    <row r="1583" spans="1:83" ht="11.25" customHeight="1" x14ac:dyDescent="0.2">
      <c r="A1583" s="126" t="s">
        <v>6694</v>
      </c>
      <c r="B1583" s="20">
        <v>619</v>
      </c>
      <c r="C1583" s="20" t="e">
        <f>VLOOKUP(File2Modul(A1583),ModulVerantwortung,2,FALSE)</f>
        <v>#N/A</v>
      </c>
      <c r="D1583" s="20"/>
      <c r="E1583" s="109" t="s">
        <v>6709</v>
      </c>
      <c r="F1583" s="126">
        <v>5</v>
      </c>
      <c r="G1583" s="126">
        <v>2</v>
      </c>
      <c r="H1583" s="126">
        <v>0</v>
      </c>
      <c r="I1583" s="126">
        <v>9</v>
      </c>
      <c r="J1583" s="126">
        <v>0</v>
      </c>
      <c r="K1583" s="126">
        <v>0</v>
      </c>
      <c r="L1583" s="126">
        <v>5</v>
      </c>
      <c r="M1583" s="143" t="s">
        <v>6710</v>
      </c>
      <c r="N1583" s="126">
        <v>10</v>
      </c>
      <c r="O1583" s="126"/>
      <c r="Q1583" s="126">
        <v>0</v>
      </c>
      <c r="R1583" s="126"/>
      <c r="S1583" s="126"/>
      <c r="T1583" s="126"/>
      <c r="U1583" s="126">
        <v>14</v>
      </c>
      <c r="V1583" s="126" t="s">
        <v>3729</v>
      </c>
      <c r="W1583" s="126">
        <v>10</v>
      </c>
      <c r="X1583" s="126">
        <v>15</v>
      </c>
      <c r="Y1583" s="126">
        <v>36</v>
      </c>
      <c r="Z1583" s="126">
        <v>0</v>
      </c>
      <c r="AA1583" s="126">
        <v>0</v>
      </c>
      <c r="AB1583" s="126">
        <v>0</v>
      </c>
      <c r="AC1583" s="126">
        <v>0</v>
      </c>
      <c r="AD1583" s="126">
        <v>0</v>
      </c>
      <c r="AE1583" s="126">
        <v>2</v>
      </c>
      <c r="AF1583" s="126">
        <v>0.64</v>
      </c>
      <c r="AG1583" s="126">
        <v>1</v>
      </c>
      <c r="AH1583" s="126">
        <v>0</v>
      </c>
      <c r="AI1583" s="126">
        <v>1</v>
      </c>
      <c r="AJ1583" s="126"/>
      <c r="AK1583" s="126"/>
      <c r="AL1583" s="126"/>
      <c r="AM1583" s="126"/>
      <c r="AN1583" s="126"/>
      <c r="AO1583" s="126"/>
      <c r="AP1583" s="126"/>
      <c r="AQ1583" s="126"/>
      <c r="AR1583" s="126"/>
      <c r="AS1583" s="126"/>
      <c r="AT1583" s="126"/>
      <c r="AU1583" s="126"/>
      <c r="AV1583" s="126"/>
      <c r="AW1583" s="126"/>
      <c r="AX1583" s="126"/>
      <c r="AY1583" s="126"/>
      <c r="AZ1583" s="126"/>
      <c r="BA1583" s="126"/>
      <c r="BB1583" s="126"/>
      <c r="BC1583" s="126"/>
      <c r="BD1583" s="126"/>
      <c r="BE1583" s="126"/>
      <c r="BF1583" s="126"/>
      <c r="BG1583" s="126"/>
      <c r="BH1583" s="126"/>
      <c r="BI1583" s="126"/>
      <c r="BJ1583" s="126"/>
      <c r="BK1583" s="126"/>
      <c r="BL1583" s="126"/>
      <c r="BM1583" s="126"/>
      <c r="BN1583" s="126"/>
      <c r="BO1583" s="126"/>
      <c r="BP1583" s="126"/>
      <c r="BQ1583" s="126"/>
      <c r="BR1583" s="126">
        <v>6</v>
      </c>
      <c r="BS1583" s="126">
        <v>9</v>
      </c>
      <c r="BT1583" s="126">
        <v>11</v>
      </c>
      <c r="BU1583" s="126"/>
      <c r="BV1583" s="126">
        <v>18</v>
      </c>
      <c r="BW1583" s="126">
        <v>12</v>
      </c>
      <c r="BX1583" s="126">
        <v>1</v>
      </c>
      <c r="BY1583" s="126">
        <v>0</v>
      </c>
      <c r="BZ1583" s="126">
        <v>76</v>
      </c>
      <c r="CA1583" s="126">
        <v>38</v>
      </c>
      <c r="CB1583" s="126"/>
      <c r="CC1583" s="126"/>
      <c r="CD1583" s="126"/>
      <c r="CE1583" s="126"/>
    </row>
    <row r="1584" spans="1:83" ht="11.25" customHeight="1" x14ac:dyDescent="0.2">
      <c r="A1584" s="126" t="s">
        <v>6694</v>
      </c>
      <c r="B1584" s="20">
        <v>665</v>
      </c>
      <c r="C1584" s="20" t="e">
        <f>VLOOKUP(File2Modul(A1584),ModulVerantwortung,2,FALSE)</f>
        <v>#N/A</v>
      </c>
      <c r="D1584" s="20"/>
      <c r="E1584" s="109" t="s">
        <v>6711</v>
      </c>
      <c r="F1584" s="126">
        <v>2</v>
      </c>
      <c r="G1584" s="126">
        <v>1</v>
      </c>
      <c r="H1584" s="126">
        <v>0</v>
      </c>
      <c r="I1584" s="126">
        <v>2</v>
      </c>
      <c r="J1584" s="126">
        <v>0</v>
      </c>
      <c r="K1584" s="126">
        <v>0</v>
      </c>
      <c r="L1584" s="126">
        <v>3</v>
      </c>
      <c r="M1584" s="143" t="s">
        <v>6712</v>
      </c>
      <c r="N1584" s="126">
        <v>4</v>
      </c>
      <c r="O1584" s="126"/>
      <c r="Q1584" s="126">
        <v>0</v>
      </c>
      <c r="R1584" s="126"/>
      <c r="S1584" s="126"/>
      <c r="T1584" s="126"/>
      <c r="U1584" s="126">
        <v>6</v>
      </c>
      <c r="V1584" s="126" t="s">
        <v>3513</v>
      </c>
      <c r="W1584" s="126">
        <v>4</v>
      </c>
      <c r="X1584" s="126">
        <v>6</v>
      </c>
      <c r="Y1584" s="126">
        <v>14</v>
      </c>
      <c r="Z1584" s="126">
        <v>0</v>
      </c>
      <c r="AA1584" s="126">
        <v>0</v>
      </c>
      <c r="AB1584" s="126">
        <v>0</v>
      </c>
      <c r="AC1584" s="126">
        <v>0</v>
      </c>
      <c r="AD1584" s="126">
        <v>0</v>
      </c>
      <c r="AE1584" s="126">
        <v>1</v>
      </c>
      <c r="AF1584" s="126">
        <v>0.33</v>
      </c>
      <c r="AG1584" s="126">
        <v>0</v>
      </c>
      <c r="AH1584" s="126">
        <v>0</v>
      </c>
      <c r="AI1584" s="126">
        <v>1</v>
      </c>
      <c r="AJ1584" s="126"/>
      <c r="AK1584" s="126"/>
      <c r="AL1584" s="126"/>
      <c r="AM1584" s="126"/>
      <c r="AN1584" s="126"/>
      <c r="AO1584" s="126"/>
      <c r="AP1584" s="126"/>
      <c r="AQ1584" s="126"/>
      <c r="AR1584" s="126"/>
      <c r="AS1584" s="126"/>
      <c r="AT1584" s="126"/>
      <c r="AU1584" s="126"/>
      <c r="AV1584" s="126"/>
      <c r="AW1584" s="126"/>
      <c r="AX1584" s="126"/>
      <c r="AY1584" s="126"/>
      <c r="AZ1584" s="126"/>
      <c r="BA1584" s="126"/>
      <c r="BB1584" s="126"/>
      <c r="BC1584" s="126"/>
      <c r="BD1584" s="126"/>
      <c r="BE1584" s="126"/>
      <c r="BF1584" s="126"/>
      <c r="BG1584" s="126"/>
      <c r="BH1584" s="126"/>
      <c r="BI1584" s="126"/>
      <c r="BJ1584" s="126"/>
      <c r="BK1584" s="126"/>
      <c r="BL1584" s="126"/>
      <c r="BM1584" s="126"/>
      <c r="BN1584" s="126"/>
      <c r="BO1584" s="126"/>
      <c r="BP1584" s="126"/>
      <c r="BQ1584" s="126"/>
      <c r="BR1584" s="126">
        <v>6</v>
      </c>
      <c r="BS1584" s="126">
        <v>9</v>
      </c>
      <c r="BT1584" s="126">
        <v>11</v>
      </c>
      <c r="BU1584" s="126"/>
      <c r="BV1584" s="126">
        <v>7</v>
      </c>
      <c r="BW1584" s="126">
        <v>5</v>
      </c>
      <c r="BX1584" s="126">
        <v>1</v>
      </c>
      <c r="BY1584" s="126">
        <v>0</v>
      </c>
      <c r="BZ1584" s="126">
        <v>31</v>
      </c>
      <c r="CA1584" s="126">
        <v>16</v>
      </c>
      <c r="CB1584" s="126"/>
      <c r="CC1584" s="126"/>
      <c r="CD1584" s="126"/>
      <c r="CE1584" s="126"/>
    </row>
    <row r="1585" spans="1:83" ht="11.25" customHeight="1" x14ac:dyDescent="0.2">
      <c r="A1585" s="126" t="s">
        <v>6694</v>
      </c>
      <c r="B1585" s="20">
        <v>689</v>
      </c>
      <c r="C1585" s="20" t="e">
        <f>VLOOKUP(File2Modul(A1585),ModulVerantwortung,2,FALSE)</f>
        <v>#N/A</v>
      </c>
      <c r="D1585" s="20"/>
      <c r="E1585" s="109" t="s">
        <v>6713</v>
      </c>
      <c r="F1585" s="126">
        <v>11</v>
      </c>
      <c r="G1585" s="126">
        <v>3</v>
      </c>
      <c r="H1585" s="126">
        <v>0</v>
      </c>
      <c r="I1585" s="126">
        <v>336</v>
      </c>
      <c r="J1585" s="126">
        <v>0</v>
      </c>
      <c r="K1585" s="126">
        <v>0</v>
      </c>
      <c r="L1585" s="126">
        <v>6</v>
      </c>
      <c r="M1585" s="143" t="s">
        <v>6714</v>
      </c>
      <c r="N1585" s="126">
        <v>28</v>
      </c>
      <c r="O1585" s="126"/>
      <c r="Q1585" s="126">
        <v>0</v>
      </c>
      <c r="R1585" s="126"/>
      <c r="S1585" s="126"/>
      <c r="T1585" s="126"/>
      <c r="U1585" s="126">
        <v>38</v>
      </c>
      <c r="V1585" s="126" t="s">
        <v>6059</v>
      </c>
      <c r="W1585" s="126">
        <v>10</v>
      </c>
      <c r="X1585" s="126">
        <v>21</v>
      </c>
      <c r="Y1585" s="126">
        <v>124</v>
      </c>
      <c r="Z1585" s="126">
        <v>0</v>
      </c>
      <c r="AA1585" s="126">
        <v>0</v>
      </c>
      <c r="AB1585" s="126">
        <v>0</v>
      </c>
      <c r="AC1585" s="126">
        <v>0</v>
      </c>
      <c r="AD1585" s="126">
        <v>0</v>
      </c>
      <c r="AE1585" s="126">
        <v>7</v>
      </c>
      <c r="AF1585" s="126">
        <v>8.84</v>
      </c>
      <c r="AG1585" s="126">
        <v>3</v>
      </c>
      <c r="AH1585" s="126">
        <v>0</v>
      </c>
      <c r="AI1585" s="126">
        <v>1</v>
      </c>
      <c r="AJ1585" s="126"/>
      <c r="AK1585" s="126"/>
      <c r="AL1585" s="126"/>
      <c r="AM1585" s="126"/>
      <c r="AN1585" s="126"/>
      <c r="AO1585" s="126"/>
      <c r="AP1585" s="126"/>
      <c r="AQ1585" s="126"/>
      <c r="AR1585" s="126"/>
      <c r="AS1585" s="126"/>
      <c r="AT1585" s="126"/>
      <c r="AU1585" s="126"/>
      <c r="AV1585" s="126"/>
      <c r="AW1585" s="126"/>
      <c r="AX1585" s="126"/>
      <c r="AY1585" s="126"/>
      <c r="AZ1585" s="126"/>
      <c r="BA1585" s="126"/>
      <c r="BB1585" s="126"/>
      <c r="BC1585" s="126"/>
      <c r="BD1585" s="126"/>
      <c r="BE1585" s="126"/>
      <c r="BF1585" s="126"/>
      <c r="BG1585" s="126"/>
      <c r="BH1585" s="126"/>
      <c r="BI1585" s="126"/>
      <c r="BJ1585" s="126"/>
      <c r="BK1585" s="126"/>
      <c r="BL1585" s="126"/>
      <c r="BM1585" s="126"/>
      <c r="BN1585" s="126"/>
      <c r="BO1585" s="126"/>
      <c r="BP1585" s="126"/>
      <c r="BQ1585" s="126"/>
      <c r="BR1585" s="126">
        <v>7</v>
      </c>
      <c r="BS1585" s="126">
        <v>11</v>
      </c>
      <c r="BT1585" s="126">
        <v>13</v>
      </c>
      <c r="BU1585" s="126"/>
      <c r="BV1585" s="126">
        <v>48</v>
      </c>
      <c r="BW1585" s="126">
        <v>34</v>
      </c>
      <c r="BX1585" s="126">
        <v>1</v>
      </c>
      <c r="BY1585" s="126">
        <v>0</v>
      </c>
      <c r="BZ1585" s="126">
        <v>245</v>
      </c>
      <c r="CA1585" s="126">
        <v>135</v>
      </c>
      <c r="CB1585" s="126"/>
      <c r="CC1585" s="126"/>
      <c r="CD1585" s="126"/>
      <c r="CE1585" s="126"/>
    </row>
    <row r="1586" spans="1:83" ht="11.25" customHeight="1" x14ac:dyDescent="0.2">
      <c r="A1586" s="126" t="s">
        <v>6694</v>
      </c>
      <c r="B1586" s="20">
        <v>823</v>
      </c>
      <c r="C1586" s="20" t="e">
        <f>VLOOKUP(File2Modul(A1586),ModulVerantwortung,2,FALSE)</f>
        <v>#N/A</v>
      </c>
      <c r="D1586" s="20"/>
      <c r="E1586" s="109" t="s">
        <v>6715</v>
      </c>
      <c r="F1586" s="126">
        <v>4</v>
      </c>
      <c r="G1586" s="126">
        <v>3</v>
      </c>
      <c r="H1586" s="126">
        <v>0</v>
      </c>
      <c r="I1586" s="126">
        <v>4</v>
      </c>
      <c r="J1586" s="126">
        <v>0</v>
      </c>
      <c r="K1586" s="126">
        <v>0</v>
      </c>
      <c r="L1586" s="126">
        <v>3</v>
      </c>
      <c r="M1586" s="143" t="s">
        <v>6716</v>
      </c>
      <c r="N1586" s="126">
        <v>8</v>
      </c>
      <c r="O1586" s="126"/>
      <c r="Q1586" s="126">
        <v>0</v>
      </c>
      <c r="R1586" s="126"/>
      <c r="S1586" s="126"/>
      <c r="T1586" s="126"/>
      <c r="U1586" s="126">
        <v>11</v>
      </c>
      <c r="V1586" s="126" t="s">
        <v>3767</v>
      </c>
      <c r="W1586" s="126">
        <v>6</v>
      </c>
      <c r="X1586" s="126">
        <v>10</v>
      </c>
      <c r="Y1586" s="126">
        <v>34</v>
      </c>
      <c r="Z1586" s="126">
        <v>0</v>
      </c>
      <c r="AA1586" s="126">
        <v>0</v>
      </c>
      <c r="AB1586" s="126">
        <v>0</v>
      </c>
      <c r="AC1586" s="126">
        <v>0</v>
      </c>
      <c r="AD1586" s="126">
        <v>0</v>
      </c>
      <c r="AE1586" s="126">
        <v>2</v>
      </c>
      <c r="AF1586" s="126">
        <v>0.36</v>
      </c>
      <c r="AG1586" s="126">
        <v>1</v>
      </c>
      <c r="AH1586" s="126">
        <v>0</v>
      </c>
      <c r="AI1586" s="126">
        <v>1</v>
      </c>
      <c r="AJ1586" s="126"/>
      <c r="AK1586" s="126"/>
      <c r="AL1586" s="126"/>
      <c r="AM1586" s="126"/>
      <c r="AN1586" s="126"/>
      <c r="AO1586" s="126"/>
      <c r="AP1586" s="126"/>
      <c r="AQ1586" s="126"/>
      <c r="AR1586" s="126"/>
      <c r="AS1586" s="126"/>
      <c r="AT1586" s="126"/>
      <c r="AU1586" s="126"/>
      <c r="AV1586" s="126"/>
      <c r="AW1586" s="126"/>
      <c r="AX1586" s="126"/>
      <c r="AY1586" s="126"/>
      <c r="AZ1586" s="126"/>
      <c r="BA1586" s="126"/>
      <c r="BB1586" s="126"/>
      <c r="BC1586" s="126"/>
      <c r="BD1586" s="126"/>
      <c r="BE1586" s="126"/>
      <c r="BF1586" s="126"/>
      <c r="BG1586" s="126"/>
      <c r="BH1586" s="126"/>
      <c r="BI1586" s="126"/>
      <c r="BJ1586" s="126"/>
      <c r="BK1586" s="126"/>
      <c r="BL1586" s="126"/>
      <c r="BM1586" s="126"/>
      <c r="BN1586" s="126"/>
      <c r="BO1586" s="126"/>
      <c r="BP1586" s="126"/>
      <c r="BQ1586" s="126"/>
      <c r="BR1586" s="126">
        <v>7</v>
      </c>
      <c r="BS1586" s="126">
        <v>10</v>
      </c>
      <c r="BT1586" s="126">
        <v>13</v>
      </c>
      <c r="BU1586" s="126"/>
      <c r="BV1586" s="126">
        <v>15</v>
      </c>
      <c r="BW1586" s="126">
        <v>10</v>
      </c>
      <c r="BX1586" s="126">
        <v>1</v>
      </c>
      <c r="BY1586" s="126">
        <v>0</v>
      </c>
      <c r="BZ1586" s="126">
        <v>71</v>
      </c>
      <c r="CA1586" s="126">
        <v>34</v>
      </c>
      <c r="CB1586" s="126"/>
      <c r="CC1586" s="126"/>
      <c r="CD1586" s="126"/>
      <c r="CE1586" s="126"/>
    </row>
    <row r="1587" spans="1:83" ht="11.25" customHeight="1" x14ac:dyDescent="0.2">
      <c r="A1587" s="126" t="s">
        <v>6694</v>
      </c>
      <c r="B1587" s="20">
        <v>867</v>
      </c>
      <c r="C1587" s="20" t="e">
        <f>VLOOKUP(File2Modul(A1587),ModulVerantwortung,2,FALSE)</f>
        <v>#N/A</v>
      </c>
      <c r="D1587" s="20"/>
      <c r="E1587" s="109" t="s">
        <v>6717</v>
      </c>
      <c r="F1587" s="126">
        <v>7</v>
      </c>
      <c r="G1587" s="126">
        <v>2</v>
      </c>
      <c r="H1587" s="126">
        <v>0</v>
      </c>
      <c r="I1587" s="126">
        <v>33</v>
      </c>
      <c r="J1587" s="126">
        <v>1</v>
      </c>
      <c r="K1587" s="126">
        <v>1</v>
      </c>
      <c r="L1587" s="126">
        <v>2</v>
      </c>
      <c r="M1587" s="143" t="s">
        <v>6718</v>
      </c>
      <c r="N1587" s="126">
        <v>16</v>
      </c>
      <c r="O1587" s="126"/>
      <c r="Q1587" s="126">
        <v>1</v>
      </c>
      <c r="R1587" s="126"/>
      <c r="S1587" s="126"/>
      <c r="T1587" s="126"/>
      <c r="U1587" s="126">
        <v>20</v>
      </c>
      <c r="V1587" s="126" t="s">
        <v>3650</v>
      </c>
      <c r="W1587" s="126">
        <v>3</v>
      </c>
      <c r="X1587" s="126">
        <v>10</v>
      </c>
      <c r="Y1587" s="126">
        <v>90</v>
      </c>
      <c r="Z1587" s="126">
        <v>0</v>
      </c>
      <c r="AA1587" s="126">
        <v>0</v>
      </c>
      <c r="AB1587" s="126">
        <v>0</v>
      </c>
      <c r="AC1587" s="126">
        <v>0</v>
      </c>
      <c r="AD1587" s="126">
        <v>0</v>
      </c>
      <c r="AE1587" s="126">
        <v>3</v>
      </c>
      <c r="AF1587" s="126">
        <v>1.65</v>
      </c>
      <c r="AG1587" s="126">
        <v>2</v>
      </c>
      <c r="AH1587" s="126">
        <v>0</v>
      </c>
      <c r="AI1587" s="126">
        <v>1</v>
      </c>
      <c r="AJ1587" s="126"/>
      <c r="AK1587" s="126"/>
      <c r="AL1587" s="126"/>
      <c r="AM1587" s="126"/>
      <c r="AN1587" s="126"/>
      <c r="AO1587" s="126"/>
      <c r="AP1587" s="126"/>
      <c r="AQ1587" s="126"/>
      <c r="AR1587" s="126"/>
      <c r="AS1587" s="126"/>
      <c r="AT1587" s="126"/>
      <c r="AU1587" s="126"/>
      <c r="AV1587" s="126"/>
      <c r="AW1587" s="126"/>
      <c r="AX1587" s="126"/>
      <c r="AY1587" s="126"/>
      <c r="AZ1587" s="126"/>
      <c r="BA1587" s="126"/>
      <c r="BB1587" s="126"/>
      <c r="BC1587" s="126"/>
      <c r="BD1587" s="126"/>
      <c r="BE1587" s="126"/>
      <c r="BF1587" s="126"/>
      <c r="BG1587" s="126"/>
      <c r="BH1587" s="126"/>
      <c r="BI1587" s="126"/>
      <c r="BJ1587" s="126"/>
      <c r="BK1587" s="126"/>
      <c r="BL1587" s="126"/>
      <c r="BM1587" s="126"/>
      <c r="BN1587" s="126"/>
      <c r="BO1587" s="126"/>
      <c r="BP1587" s="126"/>
      <c r="BQ1587" s="126"/>
      <c r="BR1587" s="126">
        <v>7</v>
      </c>
      <c r="BS1587" s="126">
        <v>10</v>
      </c>
      <c r="BT1587" s="126">
        <v>12</v>
      </c>
      <c r="BU1587" s="126"/>
      <c r="BV1587" s="126">
        <v>26</v>
      </c>
      <c r="BW1587" s="126">
        <v>19</v>
      </c>
      <c r="BX1587" s="126">
        <v>1</v>
      </c>
      <c r="BY1587" s="126">
        <v>0</v>
      </c>
      <c r="BZ1587" s="126">
        <v>141</v>
      </c>
      <c r="CA1587" s="126">
        <v>61</v>
      </c>
      <c r="CB1587" s="126"/>
      <c r="CC1587" s="126"/>
      <c r="CD1587" s="126"/>
      <c r="CE1587" s="126"/>
    </row>
    <row r="1588" spans="1:83" ht="11.25" customHeight="1" x14ac:dyDescent="0.2">
      <c r="A1588" s="126" t="s">
        <v>6694</v>
      </c>
      <c r="B1588" s="20">
        <v>970</v>
      </c>
      <c r="C1588" s="20" t="e">
        <f>VLOOKUP(File2Modul(A1588),ModulVerantwortung,2,FALSE)</f>
        <v>#N/A</v>
      </c>
      <c r="D1588" s="20"/>
      <c r="E1588" s="109" t="s">
        <v>6719</v>
      </c>
      <c r="F1588" s="126">
        <v>2</v>
      </c>
      <c r="G1588" s="126">
        <v>1</v>
      </c>
      <c r="H1588" s="126">
        <v>0</v>
      </c>
      <c r="I1588" s="126">
        <v>2</v>
      </c>
      <c r="J1588" s="126">
        <v>1</v>
      </c>
      <c r="K1588" s="126">
        <v>0</v>
      </c>
      <c r="L1588" s="126">
        <v>2</v>
      </c>
      <c r="M1588" s="143" t="s">
        <v>6720</v>
      </c>
      <c r="N1588" s="126">
        <v>4</v>
      </c>
      <c r="O1588" s="126"/>
      <c r="Q1588" s="126">
        <v>1</v>
      </c>
      <c r="R1588" s="126"/>
      <c r="S1588" s="126"/>
      <c r="T1588" s="126"/>
      <c r="U1588" s="126">
        <v>8</v>
      </c>
      <c r="V1588" s="126" t="s">
        <v>3513</v>
      </c>
      <c r="W1588" s="126">
        <v>4</v>
      </c>
      <c r="X1588" s="126">
        <v>6</v>
      </c>
      <c r="Y1588" s="126">
        <v>27</v>
      </c>
      <c r="Z1588" s="126">
        <v>0</v>
      </c>
      <c r="AA1588" s="126">
        <v>0</v>
      </c>
      <c r="AB1588" s="126">
        <v>0</v>
      </c>
      <c r="AC1588" s="126">
        <v>0</v>
      </c>
      <c r="AD1588" s="126">
        <v>0</v>
      </c>
      <c r="AE1588" s="126">
        <v>5</v>
      </c>
      <c r="AF1588" s="126">
        <v>0.25</v>
      </c>
      <c r="AG1588" s="126">
        <v>0</v>
      </c>
      <c r="AH1588" s="126">
        <v>0</v>
      </c>
      <c r="AI1588" s="126">
        <v>1</v>
      </c>
      <c r="AJ1588" s="126"/>
      <c r="AK1588" s="126"/>
      <c r="AL1588" s="126"/>
      <c r="AM1588" s="126"/>
      <c r="AN1588" s="126"/>
      <c r="AO1588" s="126"/>
      <c r="AP1588" s="126"/>
      <c r="AQ1588" s="126"/>
      <c r="AR1588" s="126"/>
      <c r="AS1588" s="126"/>
      <c r="AT1588" s="126"/>
      <c r="AU1588" s="126"/>
      <c r="AV1588" s="126"/>
      <c r="AW1588" s="126"/>
      <c r="AX1588" s="126"/>
      <c r="AY1588" s="126"/>
      <c r="AZ1588" s="126"/>
      <c r="BA1588" s="126"/>
      <c r="BB1588" s="126"/>
      <c r="BC1588" s="126"/>
      <c r="BD1588" s="126"/>
      <c r="BE1588" s="126"/>
      <c r="BF1588" s="126"/>
      <c r="BG1588" s="126"/>
      <c r="BH1588" s="126"/>
      <c r="BI1588" s="126"/>
      <c r="BJ1588" s="126"/>
      <c r="BK1588" s="126"/>
      <c r="BL1588" s="126"/>
      <c r="BM1588" s="126"/>
      <c r="BN1588" s="126"/>
      <c r="BO1588" s="126"/>
      <c r="BP1588" s="126"/>
      <c r="BQ1588" s="126"/>
      <c r="BR1588" s="126">
        <v>10</v>
      </c>
      <c r="BS1588" s="126">
        <v>11</v>
      </c>
      <c r="BT1588" s="126">
        <v>26</v>
      </c>
      <c r="BU1588" s="126"/>
      <c r="BV1588" s="126">
        <v>10</v>
      </c>
      <c r="BW1588" s="126">
        <v>9</v>
      </c>
      <c r="BX1588" s="126">
        <v>1</v>
      </c>
      <c r="BY1588" s="126">
        <v>0</v>
      </c>
      <c r="BZ1588" s="126">
        <v>68</v>
      </c>
      <c r="CA1588" s="126">
        <v>38</v>
      </c>
      <c r="CB1588" s="126"/>
      <c r="CC1588" s="126"/>
      <c r="CD1588" s="126"/>
      <c r="CE1588" s="126"/>
    </row>
    <row r="1589" spans="1:83" ht="11.25" customHeight="1" x14ac:dyDescent="0.2">
      <c r="A1589" s="126" t="s">
        <v>6694</v>
      </c>
      <c r="B1589" s="20">
        <v>1012</v>
      </c>
      <c r="C1589" s="20" t="e">
        <f>VLOOKUP(File2Modul(A1589),ModulVerantwortung,2,FALSE)</f>
        <v>#N/A</v>
      </c>
      <c r="D1589" s="20"/>
      <c r="E1589" s="109" t="s">
        <v>6721</v>
      </c>
      <c r="F1589" s="126">
        <v>2</v>
      </c>
      <c r="G1589" s="126">
        <v>1</v>
      </c>
      <c r="H1589" s="126">
        <v>0</v>
      </c>
      <c r="I1589" s="126">
        <v>2</v>
      </c>
      <c r="J1589" s="126">
        <v>1</v>
      </c>
      <c r="K1589" s="126">
        <v>0</v>
      </c>
      <c r="L1589" s="126">
        <v>2</v>
      </c>
      <c r="M1589" s="143" t="s">
        <v>6722</v>
      </c>
      <c r="N1589" s="126">
        <v>5</v>
      </c>
      <c r="O1589" s="126"/>
      <c r="Q1589" s="126">
        <v>1</v>
      </c>
      <c r="R1589" s="126"/>
      <c r="S1589" s="126"/>
      <c r="T1589" s="126"/>
      <c r="U1589" s="126">
        <v>9</v>
      </c>
      <c r="V1589" s="126" t="s">
        <v>3513</v>
      </c>
      <c r="W1589" s="126">
        <v>4</v>
      </c>
      <c r="X1589" s="126">
        <v>6</v>
      </c>
      <c r="Y1589" s="126">
        <v>28</v>
      </c>
      <c r="Z1589" s="126">
        <v>0</v>
      </c>
      <c r="AA1589" s="126">
        <v>0</v>
      </c>
      <c r="AB1589" s="126">
        <v>0</v>
      </c>
      <c r="AC1589" s="126">
        <v>0</v>
      </c>
      <c r="AD1589" s="126">
        <v>0</v>
      </c>
      <c r="AE1589" s="126">
        <v>5</v>
      </c>
      <c r="AF1589" s="126">
        <v>0.22</v>
      </c>
      <c r="AG1589" s="126">
        <v>0</v>
      </c>
      <c r="AH1589" s="126">
        <v>0</v>
      </c>
      <c r="AI1589" s="126">
        <v>1</v>
      </c>
      <c r="AJ1589" s="126"/>
      <c r="AK1589" s="126"/>
      <c r="AL1589" s="126"/>
      <c r="AM1589" s="126"/>
      <c r="AN1589" s="126"/>
      <c r="AO1589" s="126"/>
      <c r="AP1589" s="126"/>
      <c r="AQ1589" s="126"/>
      <c r="AR1589" s="126"/>
      <c r="AS1589" s="126"/>
      <c r="AT1589" s="126"/>
      <c r="AU1589" s="126"/>
      <c r="AV1589" s="126"/>
      <c r="AW1589" s="126"/>
      <c r="AX1589" s="126"/>
      <c r="AY1589" s="126"/>
      <c r="AZ1589" s="126"/>
      <c r="BA1589" s="126"/>
      <c r="BB1589" s="126"/>
      <c r="BC1589" s="126"/>
      <c r="BD1589" s="126"/>
      <c r="BE1589" s="126"/>
      <c r="BF1589" s="126"/>
      <c r="BG1589" s="126"/>
      <c r="BH1589" s="126"/>
      <c r="BI1589" s="126"/>
      <c r="BJ1589" s="126"/>
      <c r="BK1589" s="126"/>
      <c r="BL1589" s="126"/>
      <c r="BM1589" s="126"/>
      <c r="BN1589" s="126"/>
      <c r="BO1589" s="126"/>
      <c r="BP1589" s="126"/>
      <c r="BQ1589" s="126"/>
      <c r="BR1589" s="126">
        <v>9</v>
      </c>
      <c r="BS1589" s="126">
        <v>10</v>
      </c>
      <c r="BT1589" s="126">
        <v>20</v>
      </c>
      <c r="BU1589" s="126"/>
      <c r="BV1589" s="126">
        <v>11</v>
      </c>
      <c r="BW1589" s="126">
        <v>10</v>
      </c>
      <c r="BX1589" s="126">
        <v>1</v>
      </c>
      <c r="BY1589" s="126">
        <v>0</v>
      </c>
      <c r="BZ1589" s="126">
        <v>64</v>
      </c>
      <c r="CA1589" s="126">
        <v>39</v>
      </c>
      <c r="CB1589" s="126"/>
      <c r="CC1589" s="126"/>
      <c r="CD1589" s="126"/>
      <c r="CE1589" s="126"/>
    </row>
    <row r="1590" spans="1:83" ht="11.25" customHeight="1" x14ac:dyDescent="0.2">
      <c r="A1590" s="126" t="s">
        <v>6694</v>
      </c>
      <c r="B1590" s="20">
        <v>1055</v>
      </c>
      <c r="C1590" s="20" t="e">
        <f>VLOOKUP(File2Modul(A1590),ModulVerantwortung,2,FALSE)</f>
        <v>#N/A</v>
      </c>
      <c r="D1590" s="20"/>
      <c r="E1590" s="109" t="s">
        <v>6723</v>
      </c>
      <c r="F1590" s="126">
        <v>2</v>
      </c>
      <c r="G1590" s="126">
        <v>1</v>
      </c>
      <c r="H1590" s="126">
        <v>0</v>
      </c>
      <c r="I1590" s="126">
        <v>2</v>
      </c>
      <c r="J1590" s="126">
        <v>1</v>
      </c>
      <c r="K1590" s="126">
        <v>0</v>
      </c>
      <c r="L1590" s="126">
        <v>2</v>
      </c>
      <c r="M1590" s="143" t="s">
        <v>6724</v>
      </c>
      <c r="N1590" s="126">
        <v>7</v>
      </c>
      <c r="O1590" s="126"/>
      <c r="Q1590" s="126">
        <v>1</v>
      </c>
      <c r="R1590" s="126"/>
      <c r="S1590" s="126"/>
      <c r="T1590" s="126"/>
      <c r="U1590" s="126">
        <v>8</v>
      </c>
      <c r="V1590" s="126" t="s">
        <v>3513</v>
      </c>
      <c r="W1590" s="126">
        <v>4</v>
      </c>
      <c r="X1590" s="126">
        <v>6</v>
      </c>
      <c r="Y1590" s="126">
        <v>32</v>
      </c>
      <c r="Z1590" s="126">
        <v>0</v>
      </c>
      <c r="AA1590" s="126">
        <v>0</v>
      </c>
      <c r="AB1590" s="126">
        <v>0</v>
      </c>
      <c r="AC1590" s="126">
        <v>0</v>
      </c>
      <c r="AD1590" s="126">
        <v>0</v>
      </c>
      <c r="AE1590" s="126">
        <v>5</v>
      </c>
      <c r="AF1590" s="126">
        <v>0.25</v>
      </c>
      <c r="AG1590" s="126">
        <v>0</v>
      </c>
      <c r="AH1590" s="126">
        <v>0</v>
      </c>
      <c r="AI1590" s="126">
        <v>1</v>
      </c>
      <c r="AJ1590" s="126"/>
      <c r="AK1590" s="126"/>
      <c r="AL1590" s="126"/>
      <c r="AM1590" s="126"/>
      <c r="AN1590" s="126"/>
      <c r="AO1590" s="126"/>
      <c r="AP1590" s="126"/>
      <c r="AQ1590" s="126"/>
      <c r="AR1590" s="126"/>
      <c r="AS1590" s="126"/>
      <c r="AT1590" s="126"/>
      <c r="AU1590" s="126"/>
      <c r="AV1590" s="126"/>
      <c r="AW1590" s="126"/>
      <c r="AX1590" s="126"/>
      <c r="AY1590" s="126"/>
      <c r="AZ1590" s="126"/>
      <c r="BA1590" s="126"/>
      <c r="BB1590" s="126"/>
      <c r="BC1590" s="126"/>
      <c r="BD1590" s="126"/>
      <c r="BE1590" s="126"/>
      <c r="BF1590" s="126"/>
      <c r="BG1590" s="126"/>
      <c r="BH1590" s="126"/>
      <c r="BI1590" s="126"/>
      <c r="BJ1590" s="126"/>
      <c r="BK1590" s="126"/>
      <c r="BL1590" s="126"/>
      <c r="BM1590" s="126"/>
      <c r="BN1590" s="126"/>
      <c r="BO1590" s="126"/>
      <c r="BP1590" s="126"/>
      <c r="BQ1590" s="126"/>
      <c r="BR1590" s="126">
        <v>8</v>
      </c>
      <c r="BS1590" s="126">
        <v>9</v>
      </c>
      <c r="BT1590" s="126">
        <v>15</v>
      </c>
      <c r="BU1590" s="126"/>
      <c r="BV1590" s="126">
        <v>13</v>
      </c>
      <c r="BW1590" s="126">
        <v>12</v>
      </c>
      <c r="BX1590" s="126">
        <v>1</v>
      </c>
      <c r="BY1590" s="126">
        <v>0</v>
      </c>
      <c r="BZ1590" s="126">
        <v>69</v>
      </c>
      <c r="CA1590" s="126">
        <v>41</v>
      </c>
      <c r="CB1590" s="126"/>
      <c r="CC1590" s="126"/>
      <c r="CD1590" s="126"/>
      <c r="CE1590" s="126"/>
    </row>
    <row r="1591" spans="1:83" ht="11.25" customHeight="1" x14ac:dyDescent="0.2">
      <c r="A1591" s="126" t="s">
        <v>6694</v>
      </c>
      <c r="B1591" s="20">
        <v>1101</v>
      </c>
      <c r="C1591" s="20" t="e">
        <f>VLOOKUP(File2Modul(A1591),ModulVerantwortung,2,FALSE)</f>
        <v>#N/A</v>
      </c>
      <c r="D1591" s="20"/>
      <c r="E1591" s="109" t="s">
        <v>6725</v>
      </c>
      <c r="F1591" s="126">
        <v>2</v>
      </c>
      <c r="G1591" s="126">
        <v>1</v>
      </c>
      <c r="H1591" s="126">
        <v>0</v>
      </c>
      <c r="I1591" s="126">
        <v>2</v>
      </c>
      <c r="J1591" s="126">
        <v>1</v>
      </c>
      <c r="K1591" s="126">
        <v>2</v>
      </c>
      <c r="L1591" s="126">
        <v>0</v>
      </c>
      <c r="M1591" s="143"/>
      <c r="N1591" s="126">
        <v>7</v>
      </c>
      <c r="O1591" s="126"/>
      <c r="Q1591" s="126">
        <v>1</v>
      </c>
      <c r="R1591" s="126"/>
      <c r="S1591" s="126"/>
      <c r="T1591" s="126"/>
      <c r="U1591" s="126">
        <v>10</v>
      </c>
      <c r="V1591" s="126" t="s">
        <v>3513</v>
      </c>
      <c r="W1591" s="126">
        <v>0</v>
      </c>
      <c r="X1591" s="126">
        <v>2</v>
      </c>
      <c r="Y1591" s="126">
        <v>28</v>
      </c>
      <c r="Z1591" s="126">
        <v>0</v>
      </c>
      <c r="AA1591" s="126">
        <v>0</v>
      </c>
      <c r="AB1591" s="126">
        <v>0</v>
      </c>
      <c r="AC1591" s="126">
        <v>0</v>
      </c>
      <c r="AD1591" s="126">
        <v>0</v>
      </c>
      <c r="AE1591" s="126">
        <v>3</v>
      </c>
      <c r="AF1591" s="126">
        <v>0.2</v>
      </c>
      <c r="AG1591" s="126">
        <v>0</v>
      </c>
      <c r="AH1591" s="126">
        <v>0</v>
      </c>
      <c r="AI1591" s="126">
        <v>1</v>
      </c>
      <c r="AJ1591" s="126"/>
      <c r="AK1591" s="126"/>
      <c r="AL1591" s="126"/>
      <c r="AM1591" s="126"/>
      <c r="AN1591" s="126"/>
      <c r="AO1591" s="126"/>
      <c r="AP1591" s="126"/>
      <c r="AQ1591" s="126"/>
      <c r="AR1591" s="126"/>
      <c r="AS1591" s="126"/>
      <c r="AT1591" s="126"/>
      <c r="AU1591" s="126"/>
      <c r="AV1591" s="126"/>
      <c r="AW1591" s="126"/>
      <c r="AX1591" s="126"/>
      <c r="AY1591" s="126"/>
      <c r="AZ1591" s="126"/>
      <c r="BA1591" s="126"/>
      <c r="BB1591" s="126"/>
      <c r="BC1591" s="126"/>
      <c r="BD1591" s="126"/>
      <c r="BE1591" s="126"/>
      <c r="BF1591" s="126"/>
      <c r="BG1591" s="126"/>
      <c r="BH1591" s="126"/>
      <c r="BI1591" s="126"/>
      <c r="BJ1591" s="126"/>
      <c r="BK1591" s="126"/>
      <c r="BL1591" s="126"/>
      <c r="BM1591" s="126"/>
      <c r="BN1591" s="126"/>
      <c r="BO1591" s="126"/>
      <c r="BP1591" s="126"/>
      <c r="BQ1591" s="126"/>
      <c r="BR1591" s="126">
        <v>5</v>
      </c>
      <c r="BS1591" s="126">
        <v>6</v>
      </c>
      <c r="BT1591" s="126">
        <v>8</v>
      </c>
      <c r="BU1591" s="126"/>
      <c r="BV1591" s="126">
        <v>11</v>
      </c>
      <c r="BW1591" s="126">
        <v>10</v>
      </c>
      <c r="BX1591" s="126">
        <v>1</v>
      </c>
      <c r="BY1591" s="126">
        <v>0</v>
      </c>
      <c r="BZ1591" s="126">
        <v>35</v>
      </c>
      <c r="CA1591" s="126">
        <v>26</v>
      </c>
      <c r="CB1591" s="126"/>
      <c r="CC1591" s="126"/>
      <c r="CD1591" s="126"/>
      <c r="CE1591" s="126"/>
    </row>
    <row r="1592" spans="1:83" ht="11.25" customHeight="1" x14ac:dyDescent="0.2">
      <c r="A1592" s="126" t="s">
        <v>6694</v>
      </c>
      <c r="B1592" s="20">
        <v>1141</v>
      </c>
      <c r="C1592" s="20" t="e">
        <f>VLOOKUP(File2Modul(A1592),ModulVerantwortung,2,FALSE)</f>
        <v>#N/A</v>
      </c>
      <c r="D1592" s="20"/>
      <c r="E1592" s="109" t="s">
        <v>6726</v>
      </c>
      <c r="F1592" s="126">
        <v>6</v>
      </c>
      <c r="G1592" s="126">
        <v>2</v>
      </c>
      <c r="H1592" s="126">
        <v>0</v>
      </c>
      <c r="I1592" s="126">
        <v>20</v>
      </c>
      <c r="J1592" s="126">
        <v>1</v>
      </c>
      <c r="K1592" s="126">
        <v>0</v>
      </c>
      <c r="L1592" s="126">
        <v>0</v>
      </c>
      <c r="M1592" s="143"/>
      <c r="N1592" s="126">
        <v>11</v>
      </c>
      <c r="O1592" s="126"/>
      <c r="Q1592" s="126">
        <v>1</v>
      </c>
      <c r="R1592" s="126"/>
      <c r="S1592" s="126"/>
      <c r="T1592" s="126"/>
      <c r="U1592" s="126">
        <v>72</v>
      </c>
      <c r="V1592" s="126" t="s">
        <v>3836</v>
      </c>
      <c r="W1592" s="126">
        <v>0</v>
      </c>
      <c r="X1592" s="126">
        <v>6</v>
      </c>
      <c r="Y1592" s="126">
        <v>123</v>
      </c>
      <c r="Z1592" s="126">
        <v>0</v>
      </c>
      <c r="AA1592" s="126">
        <v>0</v>
      </c>
      <c r="AB1592" s="126">
        <v>0</v>
      </c>
      <c r="AC1592" s="126">
        <v>0</v>
      </c>
      <c r="AD1592" s="126">
        <v>0</v>
      </c>
      <c r="AE1592" s="126">
        <v>6</v>
      </c>
      <c r="AF1592" s="126">
        <v>0.28000000000000003</v>
      </c>
      <c r="AG1592" s="126">
        <v>1</v>
      </c>
      <c r="AH1592" s="126">
        <v>1</v>
      </c>
      <c r="AI1592" s="126">
        <v>1</v>
      </c>
      <c r="AJ1592" s="126"/>
      <c r="AK1592" s="126"/>
      <c r="AL1592" s="126"/>
      <c r="AM1592" s="126"/>
      <c r="AN1592" s="126"/>
      <c r="AO1592" s="126"/>
      <c r="AP1592" s="126"/>
      <c r="AQ1592" s="126"/>
      <c r="AR1592" s="126"/>
      <c r="AS1592" s="126"/>
      <c r="AT1592" s="126"/>
      <c r="AU1592" s="126"/>
      <c r="AV1592" s="126"/>
      <c r="AW1592" s="126"/>
      <c r="AX1592" s="126"/>
      <c r="AY1592" s="126"/>
      <c r="AZ1592" s="126"/>
      <c r="BA1592" s="126"/>
      <c r="BB1592" s="126"/>
      <c r="BC1592" s="126"/>
      <c r="BD1592" s="126"/>
      <c r="BE1592" s="126"/>
      <c r="BF1592" s="126"/>
      <c r="BG1592" s="126"/>
      <c r="BH1592" s="126"/>
      <c r="BI1592" s="126"/>
      <c r="BJ1592" s="126"/>
      <c r="BK1592" s="126"/>
      <c r="BL1592" s="126"/>
      <c r="BM1592" s="126"/>
      <c r="BN1592" s="126"/>
      <c r="BO1592" s="126"/>
      <c r="BP1592" s="126"/>
      <c r="BQ1592" s="126"/>
      <c r="BR1592" s="126">
        <v>20</v>
      </c>
      <c r="BS1592" s="126">
        <v>26</v>
      </c>
      <c r="BT1592" s="126">
        <v>38</v>
      </c>
      <c r="BU1592" s="126"/>
      <c r="BV1592" s="126">
        <v>21</v>
      </c>
      <c r="BW1592" s="126">
        <v>16</v>
      </c>
      <c r="BX1592" s="126">
        <v>1</v>
      </c>
      <c r="BY1592" s="126">
        <v>0</v>
      </c>
      <c r="BZ1592" s="126">
        <v>314</v>
      </c>
      <c r="CA1592" s="126">
        <v>111</v>
      </c>
      <c r="CB1592" s="126"/>
      <c r="CC1592" s="126"/>
      <c r="CD1592" s="126"/>
      <c r="CE1592" s="126"/>
    </row>
    <row r="1593" spans="1:83" ht="11.25" customHeight="1" x14ac:dyDescent="0.2">
      <c r="A1593" s="126" t="s">
        <v>6694</v>
      </c>
      <c r="B1593" s="20">
        <v>0</v>
      </c>
      <c r="C1593" s="20" t="e">
        <f>VLOOKUP(File2Modul(A1593),ModulVerantwortung,2,FALSE)</f>
        <v>#N/A</v>
      </c>
      <c r="D1593" s="20"/>
      <c r="E1593" s="109" t="s">
        <v>6694</v>
      </c>
      <c r="F1593" s="126"/>
      <c r="G1593" s="126"/>
      <c r="H1593" s="126"/>
      <c r="I1593" s="126"/>
      <c r="J1593" s="126"/>
      <c r="K1593" s="126"/>
      <c r="L1593" s="126"/>
      <c r="M1593" s="143"/>
      <c r="N1593" s="126"/>
      <c r="O1593" s="126">
        <f>IF(ISNUMBER(T1593),IF(T1593&lt;&gt;0,S1593/T1593,O$23),"")</f>
        <v>1.7975460122699387</v>
      </c>
      <c r="P1593">
        <f>IF(AND(ISNUMBER(AQ1593),ISNUMBER(AR1593)),IF(OR(AQ1593&lt;&gt;0,AR1593&lt;&gt;0),(T1593+BG1593)/(AQ1593+AR1593),P$23),"")</f>
        <v>7.3949579831932777</v>
      </c>
      <c r="Q1593" s="126"/>
      <c r="R1593" s="126"/>
      <c r="S1593" s="126">
        <v>293</v>
      </c>
      <c r="T1593" s="126">
        <v>163</v>
      </c>
      <c r="U1593" s="126"/>
      <c r="V1593" s="126"/>
      <c r="W1593" s="126"/>
      <c r="X1593" s="126"/>
      <c r="Y1593" s="126"/>
      <c r="Z1593" s="126"/>
      <c r="AA1593" s="126"/>
      <c r="AB1593" s="126"/>
      <c r="AC1593" s="126"/>
      <c r="AD1593" s="126"/>
      <c r="AE1593" s="126"/>
      <c r="AF1593" s="126"/>
      <c r="AG1593" s="126"/>
      <c r="AH1593" s="126"/>
      <c r="AI1593" s="126"/>
      <c r="AJ1593" s="126" t="s">
        <v>3502</v>
      </c>
      <c r="AK1593" s="126">
        <v>10</v>
      </c>
      <c r="AL1593" s="126">
        <v>61</v>
      </c>
      <c r="AM1593" s="126">
        <v>17</v>
      </c>
      <c r="AN1593" s="126">
        <v>68</v>
      </c>
      <c r="AO1593" s="126" t="s">
        <v>3503</v>
      </c>
      <c r="AP1593" s="126">
        <v>251</v>
      </c>
      <c r="AQ1593" s="126">
        <v>45</v>
      </c>
      <c r="AR1593" s="126">
        <v>312</v>
      </c>
      <c r="AS1593" s="126">
        <v>3437</v>
      </c>
      <c r="AT1593" s="126">
        <v>2304</v>
      </c>
      <c r="AU1593" s="126">
        <v>2832</v>
      </c>
      <c r="AV1593" s="126">
        <v>10669</v>
      </c>
      <c r="AW1593" s="126">
        <v>14.43</v>
      </c>
      <c r="AX1593" s="126">
        <v>420574</v>
      </c>
      <c r="AY1593" s="126">
        <v>29145</v>
      </c>
      <c r="AZ1593" s="126">
        <v>70.099999999999994</v>
      </c>
      <c r="BA1593" s="126">
        <v>12.66</v>
      </c>
      <c r="BB1593" s="126">
        <v>81.94</v>
      </c>
      <c r="BC1593" s="126">
        <v>6</v>
      </c>
      <c r="BD1593" s="126">
        <v>1266</v>
      </c>
      <c r="BE1593" s="126">
        <v>520</v>
      </c>
      <c r="BF1593" s="126">
        <v>941</v>
      </c>
      <c r="BG1593" s="126">
        <v>2477</v>
      </c>
      <c r="BH1593" s="126">
        <v>246</v>
      </c>
      <c r="BI1593" s="126" t="s">
        <v>3504</v>
      </c>
      <c r="BJ1593" s="126">
        <v>3.0739999999999998</v>
      </c>
      <c r="BK1593" s="126">
        <v>3.907</v>
      </c>
      <c r="BL1593" s="126">
        <v>4.7779999999999996</v>
      </c>
      <c r="BM1593" s="126">
        <v>3.831</v>
      </c>
      <c r="BN1593" s="126">
        <v>4.0279999999999996</v>
      </c>
      <c r="BO1593" s="126">
        <v>4.1239999999999997</v>
      </c>
      <c r="BP1593" s="126" t="s">
        <v>3505</v>
      </c>
      <c r="BQ1593" s="126">
        <v>0.82499999999999996</v>
      </c>
      <c r="BR1593" s="126"/>
      <c r="BS1593" s="126"/>
      <c r="BT1593" s="126"/>
      <c r="BU1593" s="126"/>
      <c r="BV1593" s="126"/>
      <c r="BW1593" s="126"/>
      <c r="BX1593" s="126"/>
      <c r="BY1593" s="126"/>
      <c r="BZ1593" s="126"/>
      <c r="CA1593" s="126"/>
      <c r="CB1593" s="126"/>
      <c r="CC1593" s="126"/>
      <c r="CD1593" s="126"/>
      <c r="CE1593" s="126"/>
    </row>
    <row r="1594" spans="1:83" ht="11.25" customHeight="1" x14ac:dyDescent="0.2">
      <c r="A1594" s="126" t="s">
        <v>6727</v>
      </c>
      <c r="B1594" s="20">
        <v>310</v>
      </c>
      <c r="C1594" s="20" t="e">
        <f>VLOOKUP(File2Modul(A1594),ModulVerantwortung,2,FALSE)</f>
        <v>#N/A</v>
      </c>
      <c r="D1594" s="20"/>
      <c r="E1594" s="109" t="s">
        <v>6728</v>
      </c>
      <c r="F1594" s="126">
        <v>4</v>
      </c>
      <c r="G1594" s="126">
        <v>1</v>
      </c>
      <c r="H1594" s="126">
        <v>0</v>
      </c>
      <c r="I1594" s="126">
        <v>8</v>
      </c>
      <c r="J1594" s="126">
        <v>0</v>
      </c>
      <c r="K1594" s="126">
        <v>0</v>
      </c>
      <c r="L1594" s="126">
        <v>4</v>
      </c>
      <c r="M1594" s="143" t="s">
        <v>6729</v>
      </c>
      <c r="N1594" s="126">
        <v>6</v>
      </c>
      <c r="O1594" s="126"/>
      <c r="Q1594" s="126">
        <v>0</v>
      </c>
      <c r="R1594" s="126"/>
      <c r="S1594" s="126"/>
      <c r="T1594" s="126"/>
      <c r="U1594" s="126">
        <v>6</v>
      </c>
      <c r="V1594" s="126" t="s">
        <v>3767</v>
      </c>
      <c r="W1594" s="126">
        <v>6</v>
      </c>
      <c r="X1594" s="126">
        <v>10</v>
      </c>
      <c r="Y1594" s="126">
        <v>18</v>
      </c>
      <c r="Z1594" s="126">
        <v>0</v>
      </c>
      <c r="AA1594" s="126">
        <v>0</v>
      </c>
      <c r="AB1594" s="126">
        <v>0</v>
      </c>
      <c r="AC1594" s="126">
        <v>0</v>
      </c>
      <c r="AD1594" s="126">
        <v>0</v>
      </c>
      <c r="AE1594" s="126">
        <v>0</v>
      </c>
      <c r="AF1594" s="126">
        <v>1.33</v>
      </c>
      <c r="AG1594" s="126">
        <v>1</v>
      </c>
      <c r="AH1594" s="126">
        <v>0</v>
      </c>
      <c r="AI1594" s="126">
        <v>1</v>
      </c>
      <c r="AJ1594" s="126"/>
      <c r="AK1594" s="126"/>
      <c r="AL1594" s="126"/>
      <c r="AM1594" s="126"/>
      <c r="AN1594" s="126"/>
      <c r="AO1594" s="126"/>
      <c r="AP1594" s="126"/>
      <c r="AQ1594" s="126"/>
      <c r="AR1594" s="126"/>
      <c r="AS1594" s="126"/>
      <c r="AT1594" s="126"/>
      <c r="AU1594" s="126"/>
      <c r="AV1594" s="126"/>
      <c r="AW1594" s="126"/>
      <c r="AX1594" s="126"/>
      <c r="AY1594" s="126"/>
      <c r="AZ1594" s="126"/>
      <c r="BA1594" s="126"/>
      <c r="BB1594" s="126"/>
      <c r="BC1594" s="126"/>
      <c r="BD1594" s="126"/>
      <c r="BE1594" s="126"/>
      <c r="BF1594" s="126"/>
      <c r="BG1594" s="126"/>
      <c r="BH1594" s="126"/>
      <c r="BI1594" s="126"/>
      <c r="BJ1594" s="126"/>
      <c r="BK1594" s="126"/>
      <c r="BL1594" s="126"/>
      <c r="BM1594" s="126"/>
      <c r="BN1594" s="126"/>
      <c r="BO1594" s="126"/>
      <c r="BP1594" s="126"/>
      <c r="BQ1594" s="126"/>
      <c r="BR1594" s="126">
        <v>5</v>
      </c>
      <c r="BS1594" s="126">
        <v>7</v>
      </c>
      <c r="BT1594" s="126">
        <v>7</v>
      </c>
      <c r="BU1594" s="126"/>
      <c r="BV1594" s="126">
        <v>9</v>
      </c>
      <c r="BW1594" s="126">
        <v>6</v>
      </c>
      <c r="BX1594" s="126">
        <v>1</v>
      </c>
      <c r="BY1594" s="126">
        <v>0</v>
      </c>
      <c r="BZ1594" s="126">
        <v>35</v>
      </c>
      <c r="CA1594" s="126">
        <v>12</v>
      </c>
      <c r="CB1594" s="126"/>
      <c r="CC1594" s="126"/>
      <c r="CD1594" s="126"/>
      <c r="CE1594" s="126"/>
    </row>
    <row r="1595" spans="1:83" ht="11.25" customHeight="1" x14ac:dyDescent="0.2">
      <c r="A1595" s="126" t="s">
        <v>6727</v>
      </c>
      <c r="B1595" s="20">
        <v>339</v>
      </c>
      <c r="C1595" s="20" t="e">
        <f>VLOOKUP(File2Modul(A1595),ModulVerantwortung,2,FALSE)</f>
        <v>#N/A</v>
      </c>
      <c r="D1595" s="20"/>
      <c r="E1595" s="109" t="s">
        <v>6730</v>
      </c>
      <c r="F1595" s="126">
        <v>2</v>
      </c>
      <c r="G1595" s="126">
        <v>1</v>
      </c>
      <c r="H1595" s="126">
        <v>0</v>
      </c>
      <c r="I1595" s="126">
        <v>2</v>
      </c>
      <c r="J1595" s="126">
        <v>1</v>
      </c>
      <c r="K1595" s="126">
        <v>0</v>
      </c>
      <c r="L1595" s="126">
        <v>0</v>
      </c>
      <c r="M1595" s="143"/>
      <c r="N1595" s="126">
        <v>4</v>
      </c>
      <c r="O1595" s="126"/>
      <c r="Q1595" s="126">
        <v>0</v>
      </c>
      <c r="R1595" s="126"/>
      <c r="S1595" s="126"/>
      <c r="T1595" s="126"/>
      <c r="U1595" s="126">
        <v>6</v>
      </c>
      <c r="V1595" s="126" t="s">
        <v>3513</v>
      </c>
      <c r="W1595" s="126">
        <v>0</v>
      </c>
      <c r="X1595" s="126">
        <v>2</v>
      </c>
      <c r="Y1595" s="126">
        <v>14</v>
      </c>
      <c r="Z1595" s="126">
        <v>0</v>
      </c>
      <c r="AA1595" s="126">
        <v>0</v>
      </c>
      <c r="AB1595" s="126">
        <v>0</v>
      </c>
      <c r="AC1595" s="126">
        <v>0</v>
      </c>
      <c r="AD1595" s="126">
        <v>0</v>
      </c>
      <c r="AE1595" s="126">
        <v>1</v>
      </c>
      <c r="AF1595" s="126">
        <v>0.33</v>
      </c>
      <c r="AG1595" s="126">
        <v>0</v>
      </c>
      <c r="AH1595" s="126">
        <v>0</v>
      </c>
      <c r="AI1595" s="126">
        <v>1</v>
      </c>
      <c r="AJ1595" s="126"/>
      <c r="AK1595" s="126"/>
      <c r="AL1595" s="126"/>
      <c r="AM1595" s="126"/>
      <c r="AN1595" s="126"/>
      <c r="AO1595" s="126"/>
      <c r="AP1595" s="126"/>
      <c r="AQ1595" s="126"/>
      <c r="AR1595" s="126"/>
      <c r="AS1595" s="126"/>
      <c r="AT1595" s="126"/>
      <c r="AU1595" s="126"/>
      <c r="AV1595" s="126"/>
      <c r="AW1595" s="126"/>
      <c r="AX1595" s="126"/>
      <c r="AY1595" s="126"/>
      <c r="AZ1595" s="126"/>
      <c r="BA1595" s="126"/>
      <c r="BB1595" s="126"/>
      <c r="BC1595" s="126"/>
      <c r="BD1595" s="126"/>
      <c r="BE1595" s="126"/>
      <c r="BF1595" s="126"/>
      <c r="BG1595" s="126"/>
      <c r="BH1595" s="126"/>
      <c r="BI1595" s="126"/>
      <c r="BJ1595" s="126"/>
      <c r="BK1595" s="126"/>
      <c r="BL1595" s="126"/>
      <c r="BM1595" s="126"/>
      <c r="BN1595" s="126"/>
      <c r="BO1595" s="126"/>
      <c r="BP1595" s="126"/>
      <c r="BQ1595" s="126"/>
      <c r="BR1595" s="126">
        <v>5</v>
      </c>
      <c r="BS1595" s="126">
        <v>7</v>
      </c>
      <c r="BT1595" s="126">
        <v>9</v>
      </c>
      <c r="BU1595" s="126"/>
      <c r="BV1595" s="126">
        <v>7</v>
      </c>
      <c r="BW1595" s="126">
        <v>5</v>
      </c>
      <c r="BX1595" s="126">
        <v>1</v>
      </c>
      <c r="BY1595" s="126">
        <v>0</v>
      </c>
      <c r="BZ1595" s="126">
        <v>25</v>
      </c>
      <c r="CA1595" s="126">
        <v>13</v>
      </c>
      <c r="CB1595" s="126"/>
      <c r="CC1595" s="126"/>
      <c r="CD1595" s="126"/>
      <c r="CE1595" s="126"/>
    </row>
    <row r="1596" spans="1:83" ht="11.25" customHeight="1" x14ac:dyDescent="0.2">
      <c r="A1596" s="126" t="s">
        <v>6727</v>
      </c>
      <c r="B1596" s="20">
        <v>364</v>
      </c>
      <c r="C1596" s="20" t="e">
        <f>VLOOKUP(File2Modul(A1596),ModulVerantwortung,2,FALSE)</f>
        <v>#N/A</v>
      </c>
      <c r="D1596" s="20"/>
      <c r="E1596" s="109" t="s">
        <v>6731</v>
      </c>
      <c r="F1596" s="126">
        <v>1</v>
      </c>
      <c r="G1596" s="126">
        <v>0</v>
      </c>
      <c r="H1596" s="126">
        <v>0</v>
      </c>
      <c r="I1596" s="126">
        <v>1</v>
      </c>
      <c r="J1596" s="126">
        <v>1</v>
      </c>
      <c r="K1596" s="126">
        <v>0</v>
      </c>
      <c r="L1596" s="126">
        <v>0</v>
      </c>
      <c r="M1596" s="143"/>
      <c r="N1596" s="126">
        <v>1</v>
      </c>
      <c r="O1596" s="126"/>
      <c r="Q1596" s="126">
        <v>0</v>
      </c>
      <c r="R1596" s="126"/>
      <c r="S1596" s="126"/>
      <c r="T1596" s="126"/>
      <c r="U1596" s="126">
        <v>1</v>
      </c>
      <c r="V1596" s="126" t="s">
        <v>3507</v>
      </c>
      <c r="W1596" s="126">
        <v>0</v>
      </c>
      <c r="X1596" s="126">
        <v>1</v>
      </c>
      <c r="Y1596" s="126">
        <v>1</v>
      </c>
      <c r="Z1596" s="126">
        <v>0</v>
      </c>
      <c r="AA1596" s="126">
        <v>0</v>
      </c>
      <c r="AB1596" s="126">
        <v>0</v>
      </c>
      <c r="AC1596" s="126">
        <v>0</v>
      </c>
      <c r="AD1596" s="126">
        <v>0</v>
      </c>
      <c r="AE1596" s="126">
        <v>0</v>
      </c>
      <c r="AF1596" s="126">
        <v>1</v>
      </c>
      <c r="AG1596" s="126">
        <v>0</v>
      </c>
      <c r="AH1596" s="126">
        <v>0</v>
      </c>
      <c r="AI1596" s="126">
        <v>1</v>
      </c>
      <c r="AJ1596" s="126"/>
      <c r="AK1596" s="126"/>
      <c r="AL1596" s="126"/>
      <c r="AM1596" s="126"/>
      <c r="AN1596" s="126"/>
      <c r="AO1596" s="126"/>
      <c r="AP1596" s="126"/>
      <c r="AQ1596" s="126"/>
      <c r="AR1596" s="126"/>
      <c r="AS1596" s="126"/>
      <c r="AT1596" s="126"/>
      <c r="AU1596" s="126"/>
      <c r="AV1596" s="126"/>
      <c r="AW1596" s="126"/>
      <c r="AX1596" s="126"/>
      <c r="AY1596" s="126"/>
      <c r="AZ1596" s="126"/>
      <c r="BA1596" s="126"/>
      <c r="BB1596" s="126"/>
      <c r="BC1596" s="126"/>
      <c r="BD1596" s="126"/>
      <c r="BE1596" s="126"/>
      <c r="BF1596" s="126"/>
      <c r="BG1596" s="126"/>
      <c r="BH1596" s="126"/>
      <c r="BI1596" s="126"/>
      <c r="BJ1596" s="126"/>
      <c r="BK1596" s="126"/>
      <c r="BL1596" s="126"/>
      <c r="BM1596" s="126"/>
      <c r="BN1596" s="126"/>
      <c r="BO1596" s="126"/>
      <c r="BP1596" s="126"/>
      <c r="BQ1596" s="126"/>
      <c r="BR1596" s="126">
        <v>5</v>
      </c>
      <c r="BS1596" s="126">
        <v>5</v>
      </c>
      <c r="BT1596" s="126">
        <v>5</v>
      </c>
      <c r="BU1596" s="126"/>
      <c r="BV1596" s="126">
        <v>1</v>
      </c>
      <c r="BW1596" s="126">
        <v>1</v>
      </c>
      <c r="BX1596" s="126">
        <v>1</v>
      </c>
      <c r="BY1596" s="126">
        <v>0</v>
      </c>
      <c r="BZ1596" s="126">
        <v>4</v>
      </c>
      <c r="CA1596" s="126">
        <v>1</v>
      </c>
      <c r="CB1596" s="126"/>
      <c r="CC1596" s="126"/>
      <c r="CD1596" s="126"/>
      <c r="CE1596" s="126"/>
    </row>
    <row r="1597" spans="1:83" ht="11.25" customHeight="1" x14ac:dyDescent="0.2">
      <c r="A1597" s="126" t="s">
        <v>6727</v>
      </c>
      <c r="B1597" s="20">
        <v>375</v>
      </c>
      <c r="C1597" s="20" t="e">
        <f>VLOOKUP(File2Modul(A1597),ModulVerantwortung,2,FALSE)</f>
        <v>#N/A</v>
      </c>
      <c r="D1597" s="20"/>
      <c r="E1597" s="109" t="s">
        <v>6732</v>
      </c>
      <c r="F1597" s="126">
        <v>2</v>
      </c>
      <c r="G1597" s="126">
        <v>1</v>
      </c>
      <c r="H1597" s="126">
        <v>0</v>
      </c>
      <c r="I1597" s="126">
        <v>2</v>
      </c>
      <c r="J1597" s="126">
        <v>1</v>
      </c>
      <c r="K1597" s="126">
        <v>1</v>
      </c>
      <c r="L1597" s="126">
        <v>2</v>
      </c>
      <c r="M1597" s="143" t="s">
        <v>6733</v>
      </c>
      <c r="N1597" s="126">
        <v>5</v>
      </c>
      <c r="O1597" s="126"/>
      <c r="Q1597" s="126">
        <v>0</v>
      </c>
      <c r="R1597" s="126"/>
      <c r="S1597" s="126"/>
      <c r="T1597" s="126"/>
      <c r="U1597" s="126">
        <v>6</v>
      </c>
      <c r="V1597" s="126" t="s">
        <v>3513</v>
      </c>
      <c r="W1597" s="126">
        <v>2</v>
      </c>
      <c r="X1597" s="126">
        <v>4</v>
      </c>
      <c r="Y1597" s="126">
        <v>20</v>
      </c>
      <c r="Z1597" s="126">
        <v>0</v>
      </c>
      <c r="AA1597" s="126">
        <v>0</v>
      </c>
      <c r="AB1597" s="126">
        <v>0</v>
      </c>
      <c r="AC1597" s="126">
        <v>0</v>
      </c>
      <c r="AD1597" s="126">
        <v>0</v>
      </c>
      <c r="AE1597" s="126">
        <v>3</v>
      </c>
      <c r="AF1597" s="126">
        <v>0.33</v>
      </c>
      <c r="AG1597" s="126">
        <v>0</v>
      </c>
      <c r="AH1597" s="126">
        <v>0</v>
      </c>
      <c r="AI1597" s="126">
        <v>1</v>
      </c>
      <c r="AJ1597" s="126"/>
      <c r="AK1597" s="126"/>
      <c r="AL1597" s="126"/>
      <c r="AM1597" s="126"/>
      <c r="AN1597" s="126"/>
      <c r="AO1597" s="126"/>
      <c r="AP1597" s="126"/>
      <c r="AQ1597" s="126"/>
      <c r="AR1597" s="126"/>
      <c r="AS1597" s="126"/>
      <c r="AT1597" s="126"/>
      <c r="AU1597" s="126"/>
      <c r="AV1597" s="126"/>
      <c r="AW1597" s="126"/>
      <c r="AX1597" s="126"/>
      <c r="AY1597" s="126"/>
      <c r="AZ1597" s="126"/>
      <c r="BA1597" s="126"/>
      <c r="BB1597" s="126"/>
      <c r="BC1597" s="126"/>
      <c r="BD1597" s="126"/>
      <c r="BE1597" s="126"/>
      <c r="BF1597" s="126"/>
      <c r="BG1597" s="126"/>
      <c r="BH1597" s="126"/>
      <c r="BI1597" s="126"/>
      <c r="BJ1597" s="126"/>
      <c r="BK1597" s="126"/>
      <c r="BL1597" s="126"/>
      <c r="BM1597" s="126"/>
      <c r="BN1597" s="126"/>
      <c r="BO1597" s="126"/>
      <c r="BP1597" s="126"/>
      <c r="BQ1597" s="126"/>
      <c r="BR1597" s="126">
        <v>5</v>
      </c>
      <c r="BS1597" s="126">
        <v>6</v>
      </c>
      <c r="BT1597" s="126">
        <v>10</v>
      </c>
      <c r="BU1597" s="126"/>
      <c r="BV1597" s="126">
        <v>10</v>
      </c>
      <c r="BW1597" s="126">
        <v>8</v>
      </c>
      <c r="BX1597" s="126">
        <v>1</v>
      </c>
      <c r="BY1597" s="126">
        <v>0</v>
      </c>
      <c r="BZ1597" s="126">
        <v>35</v>
      </c>
      <c r="CA1597" s="126">
        <v>19</v>
      </c>
      <c r="CB1597" s="126"/>
      <c r="CC1597" s="126"/>
      <c r="CD1597" s="126"/>
      <c r="CE1597" s="126"/>
    </row>
    <row r="1598" spans="1:83" ht="11.25" customHeight="1" x14ac:dyDescent="0.2">
      <c r="A1598" s="126" t="s">
        <v>6727</v>
      </c>
      <c r="B1598" s="20">
        <v>405</v>
      </c>
      <c r="C1598" s="20" t="e">
        <f>VLOOKUP(File2Modul(A1598),ModulVerantwortung,2,FALSE)</f>
        <v>#N/A</v>
      </c>
      <c r="D1598" s="20"/>
      <c r="E1598" s="109" t="s">
        <v>6734</v>
      </c>
      <c r="F1598" s="126">
        <v>2</v>
      </c>
      <c r="G1598" s="126">
        <v>1</v>
      </c>
      <c r="H1598" s="126">
        <v>0</v>
      </c>
      <c r="I1598" s="126">
        <v>2</v>
      </c>
      <c r="J1598" s="126">
        <v>1</v>
      </c>
      <c r="K1598" s="126">
        <v>1</v>
      </c>
      <c r="L1598" s="126">
        <v>0</v>
      </c>
      <c r="M1598" s="143"/>
      <c r="N1598" s="126">
        <v>3</v>
      </c>
      <c r="O1598" s="126"/>
      <c r="Q1598" s="126">
        <v>1</v>
      </c>
      <c r="R1598" s="126"/>
      <c r="S1598" s="126"/>
      <c r="T1598" s="126"/>
      <c r="U1598" s="126">
        <v>4</v>
      </c>
      <c r="V1598" s="126" t="s">
        <v>4097</v>
      </c>
      <c r="W1598" s="126">
        <v>0</v>
      </c>
      <c r="X1598" s="126">
        <v>2</v>
      </c>
      <c r="Y1598" s="126">
        <v>11</v>
      </c>
      <c r="Z1598" s="126">
        <v>0</v>
      </c>
      <c r="AA1598" s="126">
        <v>0</v>
      </c>
      <c r="AB1598" s="126">
        <v>0</v>
      </c>
      <c r="AC1598" s="126">
        <v>0</v>
      </c>
      <c r="AD1598" s="126">
        <v>0</v>
      </c>
      <c r="AE1598" s="126">
        <v>1</v>
      </c>
      <c r="AF1598" s="126">
        <v>0.5</v>
      </c>
      <c r="AG1598" s="126">
        <v>0</v>
      </c>
      <c r="AH1598" s="126">
        <v>2</v>
      </c>
      <c r="AI1598" s="126">
        <v>1</v>
      </c>
      <c r="AJ1598" s="126"/>
      <c r="AK1598" s="126"/>
      <c r="AL1598" s="126"/>
      <c r="AM1598" s="126"/>
      <c r="AN1598" s="126"/>
      <c r="AO1598" s="126"/>
      <c r="AP1598" s="126"/>
      <c r="AQ1598" s="126"/>
      <c r="AR1598" s="126"/>
      <c r="AS1598" s="126"/>
      <c r="AT1598" s="126"/>
      <c r="AU1598" s="126"/>
      <c r="AV1598" s="126"/>
      <c r="AW1598" s="126"/>
      <c r="AX1598" s="126"/>
      <c r="AY1598" s="126"/>
      <c r="AZ1598" s="126"/>
      <c r="BA1598" s="126"/>
      <c r="BB1598" s="126"/>
      <c r="BC1598" s="126"/>
      <c r="BD1598" s="126"/>
      <c r="BE1598" s="126"/>
      <c r="BF1598" s="126"/>
      <c r="BG1598" s="126"/>
      <c r="BH1598" s="126"/>
      <c r="BI1598" s="126"/>
      <c r="BJ1598" s="126"/>
      <c r="BK1598" s="126"/>
      <c r="BL1598" s="126"/>
      <c r="BM1598" s="126"/>
      <c r="BN1598" s="126"/>
      <c r="BO1598" s="126"/>
      <c r="BP1598" s="126"/>
      <c r="BQ1598" s="126"/>
      <c r="BR1598" s="126">
        <v>11</v>
      </c>
      <c r="BS1598" s="126">
        <v>14</v>
      </c>
      <c r="BT1598" s="126">
        <v>19</v>
      </c>
      <c r="BU1598" s="126"/>
      <c r="BV1598" s="126">
        <v>5</v>
      </c>
      <c r="BW1598" s="126">
        <v>4</v>
      </c>
      <c r="BX1598" s="126">
        <v>1</v>
      </c>
      <c r="BY1598" s="126">
        <v>0</v>
      </c>
      <c r="BZ1598" s="126">
        <v>37</v>
      </c>
      <c r="CA1598" s="126">
        <v>20</v>
      </c>
      <c r="CB1598" s="126"/>
      <c r="CC1598" s="126"/>
      <c r="CD1598" s="126"/>
      <c r="CE1598" s="126"/>
    </row>
    <row r="1599" spans="1:83" ht="11.25" customHeight="1" x14ac:dyDescent="0.2">
      <c r="A1599" s="126" t="s">
        <v>6727</v>
      </c>
      <c r="B1599" s="20">
        <v>426</v>
      </c>
      <c r="C1599" s="20" t="e">
        <f>VLOOKUP(File2Modul(A1599),ModulVerantwortung,2,FALSE)</f>
        <v>#N/A</v>
      </c>
      <c r="D1599" s="20"/>
      <c r="E1599" s="109" t="s">
        <v>6735</v>
      </c>
      <c r="F1599" s="126">
        <v>7</v>
      </c>
      <c r="G1599" s="126">
        <v>3</v>
      </c>
      <c r="H1599" s="126">
        <v>0</v>
      </c>
      <c r="I1599" s="126">
        <v>21</v>
      </c>
      <c r="J1599" s="126">
        <v>0</v>
      </c>
      <c r="K1599" s="126">
        <v>1</v>
      </c>
      <c r="L1599" s="126">
        <v>5</v>
      </c>
      <c r="M1599" s="143" t="s">
        <v>6736</v>
      </c>
      <c r="N1599" s="126">
        <v>20</v>
      </c>
      <c r="O1599" s="126"/>
      <c r="Q1599" s="126">
        <v>2</v>
      </c>
      <c r="R1599" s="126"/>
      <c r="S1599" s="126"/>
      <c r="T1599" s="126"/>
      <c r="U1599" s="126">
        <v>23</v>
      </c>
      <c r="V1599" s="126" t="s">
        <v>4061</v>
      </c>
      <c r="W1599" s="126">
        <v>7</v>
      </c>
      <c r="X1599" s="126">
        <v>14</v>
      </c>
      <c r="Y1599" s="126">
        <v>74</v>
      </c>
      <c r="Z1599" s="126">
        <v>0</v>
      </c>
      <c r="AA1599" s="126">
        <v>0</v>
      </c>
      <c r="AB1599" s="126">
        <v>0</v>
      </c>
      <c r="AC1599" s="126">
        <v>0</v>
      </c>
      <c r="AD1599" s="126">
        <v>0</v>
      </c>
      <c r="AE1599" s="126">
        <v>3</v>
      </c>
      <c r="AF1599" s="126">
        <v>0.91</v>
      </c>
      <c r="AG1599" s="126">
        <v>1</v>
      </c>
      <c r="AH1599" s="126">
        <v>2</v>
      </c>
      <c r="AI1599" s="126">
        <v>1</v>
      </c>
      <c r="AJ1599" s="126"/>
      <c r="AK1599" s="126"/>
      <c r="AL1599" s="126"/>
      <c r="AM1599" s="126"/>
      <c r="AN1599" s="126"/>
      <c r="AO1599" s="126"/>
      <c r="AP1599" s="126"/>
      <c r="AQ1599" s="126"/>
      <c r="AR1599" s="126"/>
      <c r="AS1599" s="126"/>
      <c r="AT1599" s="126"/>
      <c r="AU1599" s="126"/>
      <c r="AV1599" s="126"/>
      <c r="AW1599" s="126"/>
      <c r="AX1599" s="126"/>
      <c r="AY1599" s="126"/>
      <c r="AZ1599" s="126"/>
      <c r="BA1599" s="126"/>
      <c r="BB1599" s="126"/>
      <c r="BC1599" s="126"/>
      <c r="BD1599" s="126"/>
      <c r="BE1599" s="126"/>
      <c r="BF1599" s="126"/>
      <c r="BG1599" s="126"/>
      <c r="BH1599" s="126"/>
      <c r="BI1599" s="126"/>
      <c r="BJ1599" s="126"/>
      <c r="BK1599" s="126"/>
      <c r="BL1599" s="126"/>
      <c r="BM1599" s="126"/>
      <c r="BN1599" s="126"/>
      <c r="BO1599" s="126"/>
      <c r="BP1599" s="126"/>
      <c r="BQ1599" s="126"/>
      <c r="BR1599" s="126">
        <v>9</v>
      </c>
      <c r="BS1599" s="126">
        <v>12</v>
      </c>
      <c r="BT1599" s="126">
        <v>13</v>
      </c>
      <c r="BU1599" s="126"/>
      <c r="BV1599" s="126">
        <v>31</v>
      </c>
      <c r="BW1599" s="126">
        <v>23</v>
      </c>
      <c r="BX1599" s="126">
        <v>1</v>
      </c>
      <c r="BY1599" s="126">
        <v>0</v>
      </c>
      <c r="BZ1599" s="126">
        <v>184</v>
      </c>
      <c r="CA1599" s="126">
        <v>95</v>
      </c>
      <c r="CB1599" s="126"/>
      <c r="CC1599" s="126"/>
      <c r="CD1599" s="126"/>
      <c r="CE1599" s="126"/>
    </row>
    <row r="1600" spans="1:83" ht="11.25" customHeight="1" x14ac:dyDescent="0.2">
      <c r="A1600" s="126" t="s">
        <v>6727</v>
      </c>
      <c r="B1600" s="20">
        <v>510</v>
      </c>
      <c r="C1600" s="20" t="e">
        <f>VLOOKUP(File2Modul(A1600),ModulVerantwortung,2,FALSE)</f>
        <v>#N/A</v>
      </c>
      <c r="D1600" s="20"/>
      <c r="E1600" s="109" t="s">
        <v>6737</v>
      </c>
      <c r="F1600" s="126">
        <v>13</v>
      </c>
      <c r="G1600" s="126">
        <v>4</v>
      </c>
      <c r="H1600" s="126">
        <v>0</v>
      </c>
      <c r="I1600" s="126">
        <v>60</v>
      </c>
      <c r="J1600" s="126">
        <v>0</v>
      </c>
      <c r="K1600" s="126">
        <v>2</v>
      </c>
      <c r="L1600" s="126">
        <v>7</v>
      </c>
      <c r="M1600" s="143" t="s">
        <v>6738</v>
      </c>
      <c r="N1600" s="126">
        <v>27</v>
      </c>
      <c r="O1600" s="126"/>
      <c r="Q1600" s="126">
        <v>0</v>
      </c>
      <c r="R1600" s="126"/>
      <c r="S1600" s="126"/>
      <c r="T1600" s="126"/>
      <c r="U1600" s="126">
        <v>36</v>
      </c>
      <c r="V1600" s="126" t="s">
        <v>6739</v>
      </c>
      <c r="W1600" s="126">
        <v>7</v>
      </c>
      <c r="X1600" s="126">
        <v>20</v>
      </c>
      <c r="Y1600" s="126">
        <v>121</v>
      </c>
      <c r="Z1600" s="126">
        <v>0</v>
      </c>
      <c r="AA1600" s="126">
        <v>0</v>
      </c>
      <c r="AB1600" s="126">
        <v>0</v>
      </c>
      <c r="AC1600" s="126">
        <v>0</v>
      </c>
      <c r="AD1600" s="126">
        <v>0</v>
      </c>
      <c r="AE1600" s="126">
        <v>3</v>
      </c>
      <c r="AF1600" s="126">
        <v>1.67</v>
      </c>
      <c r="AG1600" s="126">
        <v>2</v>
      </c>
      <c r="AH1600" s="126">
        <v>4</v>
      </c>
      <c r="AI1600" s="126">
        <v>1</v>
      </c>
      <c r="AJ1600" s="126"/>
      <c r="AK1600" s="126"/>
      <c r="AL1600" s="126"/>
      <c r="AM1600" s="126"/>
      <c r="AN1600" s="126"/>
      <c r="AO1600" s="126"/>
      <c r="AP1600" s="126"/>
      <c r="AQ1600" s="126"/>
      <c r="AR1600" s="126"/>
      <c r="AS1600" s="126"/>
      <c r="AT1600" s="126"/>
      <c r="AU1600" s="126"/>
      <c r="AV1600" s="126"/>
      <c r="AW1600" s="126"/>
      <c r="AX1600" s="126"/>
      <c r="AY1600" s="126"/>
      <c r="AZ1600" s="126"/>
      <c r="BA1600" s="126"/>
      <c r="BB1600" s="126"/>
      <c r="BC1600" s="126"/>
      <c r="BD1600" s="126"/>
      <c r="BE1600" s="126"/>
      <c r="BF1600" s="126"/>
      <c r="BG1600" s="126"/>
      <c r="BH1600" s="126"/>
      <c r="BI1600" s="126"/>
      <c r="BJ1600" s="126"/>
      <c r="BK1600" s="126"/>
      <c r="BL1600" s="126"/>
      <c r="BM1600" s="126"/>
      <c r="BN1600" s="126"/>
      <c r="BO1600" s="126"/>
      <c r="BP1600" s="126"/>
      <c r="BQ1600" s="126"/>
      <c r="BR1600" s="126">
        <v>5</v>
      </c>
      <c r="BS1600" s="126">
        <v>9</v>
      </c>
      <c r="BT1600" s="126">
        <v>10</v>
      </c>
      <c r="BU1600" s="126"/>
      <c r="BV1600" s="126">
        <v>48</v>
      </c>
      <c r="BW1600" s="126">
        <v>30</v>
      </c>
      <c r="BX1600" s="126">
        <v>1</v>
      </c>
      <c r="BY1600" s="126">
        <v>0</v>
      </c>
      <c r="BZ1600" s="126">
        <v>189</v>
      </c>
      <c r="CA1600" s="126">
        <v>84</v>
      </c>
      <c r="CB1600" s="126"/>
      <c r="CC1600" s="126"/>
      <c r="CD1600" s="126"/>
      <c r="CE1600" s="126"/>
    </row>
    <row r="1601" spans="1:83" ht="11.25" customHeight="1" x14ac:dyDescent="0.2">
      <c r="A1601" s="126" t="s">
        <v>6727</v>
      </c>
      <c r="B1601" s="20">
        <v>641</v>
      </c>
      <c r="C1601" s="20" t="e">
        <f>VLOOKUP(File2Modul(A1601),ModulVerantwortung,2,FALSE)</f>
        <v>#N/A</v>
      </c>
      <c r="D1601" s="20"/>
      <c r="E1601" s="109" t="s">
        <v>6740</v>
      </c>
      <c r="F1601" s="126">
        <v>3</v>
      </c>
      <c r="G1601" s="126">
        <v>2</v>
      </c>
      <c r="H1601" s="126">
        <v>0</v>
      </c>
      <c r="I1601" s="126">
        <v>3</v>
      </c>
      <c r="J1601" s="126">
        <v>0</v>
      </c>
      <c r="K1601" s="126">
        <v>0</v>
      </c>
      <c r="L1601" s="126">
        <v>1</v>
      </c>
      <c r="M1601" s="143" t="s">
        <v>6741</v>
      </c>
      <c r="N1601" s="126">
        <v>4</v>
      </c>
      <c r="O1601" s="126"/>
      <c r="Q1601" s="126">
        <v>0</v>
      </c>
      <c r="R1601" s="126"/>
      <c r="S1601" s="126"/>
      <c r="T1601" s="126"/>
      <c r="U1601" s="126">
        <v>5</v>
      </c>
      <c r="V1601" s="126" t="s">
        <v>3516</v>
      </c>
      <c r="W1601" s="126">
        <v>1</v>
      </c>
      <c r="X1601" s="126">
        <v>4</v>
      </c>
      <c r="Y1601" s="126">
        <v>16</v>
      </c>
      <c r="Z1601" s="126">
        <v>0</v>
      </c>
      <c r="AA1601" s="126">
        <v>0</v>
      </c>
      <c r="AB1601" s="126">
        <v>0</v>
      </c>
      <c r="AC1601" s="126">
        <v>0</v>
      </c>
      <c r="AD1601" s="126">
        <v>0</v>
      </c>
      <c r="AE1601" s="126">
        <v>2</v>
      </c>
      <c r="AF1601" s="126">
        <v>0.6</v>
      </c>
      <c r="AG1601" s="126">
        <v>0</v>
      </c>
      <c r="AH1601" s="126">
        <v>0</v>
      </c>
      <c r="AI1601" s="126">
        <v>1</v>
      </c>
      <c r="AJ1601" s="126"/>
      <c r="AK1601" s="126"/>
      <c r="AL1601" s="126"/>
      <c r="AM1601" s="126"/>
      <c r="AN1601" s="126"/>
      <c r="AO1601" s="126"/>
      <c r="AP1601" s="126"/>
      <c r="AQ1601" s="126"/>
      <c r="AR1601" s="126"/>
      <c r="AS1601" s="126"/>
      <c r="AT1601" s="126"/>
      <c r="AU1601" s="126"/>
      <c r="AV1601" s="126"/>
      <c r="AW1601" s="126"/>
      <c r="AX1601" s="126"/>
      <c r="AY1601" s="126"/>
      <c r="AZ1601" s="126"/>
      <c r="BA1601" s="126"/>
      <c r="BB1601" s="126"/>
      <c r="BC1601" s="126"/>
      <c r="BD1601" s="126"/>
      <c r="BE1601" s="126"/>
      <c r="BF1601" s="126"/>
      <c r="BG1601" s="126"/>
      <c r="BH1601" s="126"/>
      <c r="BI1601" s="126"/>
      <c r="BJ1601" s="126"/>
      <c r="BK1601" s="126"/>
      <c r="BL1601" s="126"/>
      <c r="BM1601" s="126"/>
      <c r="BN1601" s="126"/>
      <c r="BO1601" s="126"/>
      <c r="BP1601" s="126"/>
      <c r="BQ1601" s="126"/>
      <c r="BR1601" s="126">
        <v>8</v>
      </c>
      <c r="BS1601" s="126">
        <v>11</v>
      </c>
      <c r="BT1601" s="126">
        <v>14</v>
      </c>
      <c r="BU1601" s="126"/>
      <c r="BV1601" s="126">
        <v>7</v>
      </c>
      <c r="BW1601" s="126">
        <v>5</v>
      </c>
      <c r="BX1601" s="126">
        <v>1</v>
      </c>
      <c r="BY1601" s="126">
        <v>0</v>
      </c>
      <c r="BZ1601" s="126">
        <v>37</v>
      </c>
      <c r="CA1601" s="126">
        <v>21</v>
      </c>
      <c r="CB1601" s="126"/>
      <c r="CC1601" s="126"/>
      <c r="CD1601" s="126"/>
      <c r="CE1601" s="126"/>
    </row>
    <row r="1602" spans="1:83" ht="11.25" customHeight="1" x14ac:dyDescent="0.2">
      <c r="A1602" s="126" t="s">
        <v>6727</v>
      </c>
      <c r="B1602" s="20">
        <v>667</v>
      </c>
      <c r="C1602" s="20" t="e">
        <f>VLOOKUP(File2Modul(A1602),ModulVerantwortung,2,FALSE)</f>
        <v>#N/A</v>
      </c>
      <c r="D1602" s="20"/>
      <c r="E1602" s="109" t="s">
        <v>6742</v>
      </c>
      <c r="F1602" s="126">
        <v>1</v>
      </c>
      <c r="G1602" s="126">
        <v>0</v>
      </c>
      <c r="H1602" s="126">
        <v>0</v>
      </c>
      <c r="I1602" s="126">
        <v>1</v>
      </c>
      <c r="J1602" s="126">
        <v>1</v>
      </c>
      <c r="K1602" s="126">
        <v>1</v>
      </c>
      <c r="L1602" s="126">
        <v>0</v>
      </c>
      <c r="M1602" s="143"/>
      <c r="N1602" s="126">
        <v>1</v>
      </c>
      <c r="O1602" s="126"/>
      <c r="Q1602" s="126">
        <v>0</v>
      </c>
      <c r="R1602" s="126"/>
      <c r="S1602" s="126"/>
      <c r="T1602" s="126"/>
      <c r="U1602" s="126">
        <v>1</v>
      </c>
      <c r="V1602" s="126" t="s">
        <v>3507</v>
      </c>
      <c r="W1602" s="126">
        <v>0</v>
      </c>
      <c r="X1602" s="126">
        <v>1</v>
      </c>
      <c r="Y1602" s="126">
        <v>3</v>
      </c>
      <c r="Z1602" s="126">
        <v>0</v>
      </c>
      <c r="AA1602" s="126">
        <v>0</v>
      </c>
      <c r="AB1602" s="126">
        <v>0</v>
      </c>
      <c r="AC1602" s="126">
        <v>0</v>
      </c>
      <c r="AD1602" s="126">
        <v>0</v>
      </c>
      <c r="AE1602" s="126">
        <v>0</v>
      </c>
      <c r="AF1602" s="126">
        <v>1</v>
      </c>
      <c r="AG1602" s="126">
        <v>0</v>
      </c>
      <c r="AH1602" s="126">
        <v>0</v>
      </c>
      <c r="AI1602" s="126">
        <v>1</v>
      </c>
      <c r="AJ1602" s="126"/>
      <c r="AK1602" s="126"/>
      <c r="AL1602" s="126"/>
      <c r="AM1602" s="126"/>
      <c r="AN1602" s="126"/>
      <c r="AO1602" s="126"/>
      <c r="AP1602" s="126"/>
      <c r="AQ1602" s="126"/>
      <c r="AR1602" s="126"/>
      <c r="AS1602" s="126"/>
      <c r="AT1602" s="126"/>
      <c r="AU1602" s="126"/>
      <c r="AV1602" s="126"/>
      <c r="AW1602" s="126"/>
      <c r="AX1602" s="126"/>
      <c r="AY1602" s="126"/>
      <c r="AZ1602" s="126"/>
      <c r="BA1602" s="126"/>
      <c r="BB1602" s="126"/>
      <c r="BC1602" s="126"/>
      <c r="BD1602" s="126"/>
      <c r="BE1602" s="126"/>
      <c r="BF1602" s="126"/>
      <c r="BG1602" s="126"/>
      <c r="BH1602" s="126"/>
      <c r="BI1602" s="126"/>
      <c r="BJ1602" s="126"/>
      <c r="BK1602" s="126"/>
      <c r="BL1602" s="126"/>
      <c r="BM1602" s="126"/>
      <c r="BN1602" s="126"/>
      <c r="BO1602" s="126"/>
      <c r="BP1602" s="126"/>
      <c r="BQ1602" s="126"/>
      <c r="BR1602" s="126">
        <v>10</v>
      </c>
      <c r="BS1602" s="126">
        <v>10</v>
      </c>
      <c r="BT1602" s="126">
        <v>10</v>
      </c>
      <c r="BU1602" s="126"/>
      <c r="BV1602" s="126">
        <v>1</v>
      </c>
      <c r="BW1602" s="126">
        <v>1</v>
      </c>
      <c r="BX1602" s="126">
        <v>1</v>
      </c>
      <c r="BY1602" s="126">
        <v>0</v>
      </c>
      <c r="BZ1602" s="126">
        <v>7</v>
      </c>
      <c r="CA1602" s="126">
        <v>3</v>
      </c>
      <c r="CB1602" s="126"/>
      <c r="CC1602" s="126"/>
      <c r="CD1602" s="126"/>
      <c r="CE1602" s="126"/>
    </row>
    <row r="1603" spans="1:83" ht="11.25" customHeight="1" x14ac:dyDescent="0.2">
      <c r="A1603" s="126" t="s">
        <v>6727</v>
      </c>
      <c r="B1603" s="20">
        <v>680</v>
      </c>
      <c r="C1603" s="20" t="e">
        <f>VLOOKUP(File2Modul(A1603),ModulVerantwortung,2,FALSE)</f>
        <v>#N/A</v>
      </c>
      <c r="D1603" s="20"/>
      <c r="E1603" s="109" t="s">
        <v>6743</v>
      </c>
      <c r="F1603" s="126">
        <v>4</v>
      </c>
      <c r="G1603" s="126">
        <v>2</v>
      </c>
      <c r="H1603" s="126">
        <v>0</v>
      </c>
      <c r="I1603" s="126">
        <v>5</v>
      </c>
      <c r="J1603" s="126">
        <v>0</v>
      </c>
      <c r="K1603" s="126">
        <v>0</v>
      </c>
      <c r="L1603" s="126">
        <v>3</v>
      </c>
      <c r="M1603" s="143" t="s">
        <v>6744</v>
      </c>
      <c r="N1603" s="126">
        <v>11</v>
      </c>
      <c r="O1603" s="126"/>
      <c r="Q1603" s="126">
        <v>0</v>
      </c>
      <c r="R1603" s="126"/>
      <c r="S1603" s="126"/>
      <c r="T1603" s="126"/>
      <c r="U1603" s="126">
        <v>11</v>
      </c>
      <c r="V1603" s="126" t="s">
        <v>3767</v>
      </c>
      <c r="W1603" s="126">
        <v>3</v>
      </c>
      <c r="X1603" s="126">
        <v>7</v>
      </c>
      <c r="Y1603" s="126">
        <v>28</v>
      </c>
      <c r="Z1603" s="126">
        <v>0</v>
      </c>
      <c r="AA1603" s="126">
        <v>0</v>
      </c>
      <c r="AB1603" s="126">
        <v>0</v>
      </c>
      <c r="AC1603" s="126">
        <v>0</v>
      </c>
      <c r="AD1603" s="126">
        <v>0</v>
      </c>
      <c r="AE1603" s="126">
        <v>3</v>
      </c>
      <c r="AF1603" s="126">
        <v>0.45</v>
      </c>
      <c r="AG1603" s="126">
        <v>1</v>
      </c>
      <c r="AH1603" s="126">
        <v>0</v>
      </c>
      <c r="AI1603" s="126">
        <v>1</v>
      </c>
      <c r="AJ1603" s="126"/>
      <c r="AK1603" s="126"/>
      <c r="AL1603" s="126"/>
      <c r="AM1603" s="126"/>
      <c r="AN1603" s="126"/>
      <c r="AO1603" s="126"/>
      <c r="AP1603" s="126"/>
      <c r="AQ1603" s="126"/>
      <c r="AR1603" s="126"/>
      <c r="AS1603" s="126"/>
      <c r="AT1603" s="126"/>
      <c r="AU1603" s="126"/>
      <c r="AV1603" s="126"/>
      <c r="AW1603" s="126"/>
      <c r="AX1603" s="126"/>
      <c r="AY1603" s="126"/>
      <c r="AZ1603" s="126"/>
      <c r="BA1603" s="126"/>
      <c r="BB1603" s="126"/>
      <c r="BC1603" s="126"/>
      <c r="BD1603" s="126"/>
      <c r="BE1603" s="126"/>
      <c r="BF1603" s="126"/>
      <c r="BG1603" s="126"/>
      <c r="BH1603" s="126"/>
      <c r="BI1603" s="126"/>
      <c r="BJ1603" s="126"/>
      <c r="BK1603" s="126"/>
      <c r="BL1603" s="126"/>
      <c r="BM1603" s="126"/>
      <c r="BN1603" s="126"/>
      <c r="BO1603" s="126"/>
      <c r="BP1603" s="126"/>
      <c r="BQ1603" s="126"/>
      <c r="BR1603" s="126">
        <v>7</v>
      </c>
      <c r="BS1603" s="126">
        <v>8</v>
      </c>
      <c r="BT1603" s="126">
        <v>11</v>
      </c>
      <c r="BU1603" s="126"/>
      <c r="BV1603" s="126">
        <v>17</v>
      </c>
      <c r="BW1603" s="126">
        <v>14</v>
      </c>
      <c r="BX1603" s="126">
        <v>1</v>
      </c>
      <c r="BY1603" s="126">
        <v>0</v>
      </c>
      <c r="BZ1603" s="126">
        <v>76</v>
      </c>
      <c r="CA1603" s="126">
        <v>46</v>
      </c>
      <c r="CB1603" s="126"/>
      <c r="CC1603" s="126"/>
      <c r="CD1603" s="126"/>
      <c r="CE1603" s="126"/>
    </row>
    <row r="1604" spans="1:83" ht="11.25" customHeight="1" x14ac:dyDescent="0.2">
      <c r="A1604" s="126" t="s">
        <v>6727</v>
      </c>
      <c r="B1604" s="20">
        <v>721</v>
      </c>
      <c r="C1604" s="20" t="e">
        <f>VLOOKUP(File2Modul(A1604),ModulVerantwortung,2,FALSE)</f>
        <v>#N/A</v>
      </c>
      <c r="D1604" s="20"/>
      <c r="E1604" s="109" t="s">
        <v>6745</v>
      </c>
      <c r="F1604" s="126">
        <v>3</v>
      </c>
      <c r="G1604" s="126">
        <v>2</v>
      </c>
      <c r="H1604" s="126">
        <v>0</v>
      </c>
      <c r="I1604" s="126">
        <v>3</v>
      </c>
      <c r="J1604" s="126">
        <v>0</v>
      </c>
      <c r="K1604" s="126">
        <v>1</v>
      </c>
      <c r="L1604" s="126">
        <v>1</v>
      </c>
      <c r="M1604" s="143" t="s">
        <v>6746</v>
      </c>
      <c r="N1604" s="126">
        <v>6</v>
      </c>
      <c r="O1604" s="126"/>
      <c r="Q1604" s="126">
        <v>0</v>
      </c>
      <c r="R1604" s="126"/>
      <c r="S1604" s="126"/>
      <c r="T1604" s="126"/>
      <c r="U1604" s="126">
        <v>7</v>
      </c>
      <c r="V1604" s="126" t="s">
        <v>3516</v>
      </c>
      <c r="W1604" s="126">
        <v>2</v>
      </c>
      <c r="X1604" s="126">
        <v>5</v>
      </c>
      <c r="Y1604" s="126">
        <v>18</v>
      </c>
      <c r="Z1604" s="126">
        <v>0</v>
      </c>
      <c r="AA1604" s="126">
        <v>0</v>
      </c>
      <c r="AB1604" s="126">
        <v>0</v>
      </c>
      <c r="AC1604" s="126">
        <v>0</v>
      </c>
      <c r="AD1604" s="126">
        <v>0</v>
      </c>
      <c r="AE1604" s="126">
        <v>0</v>
      </c>
      <c r="AF1604" s="126">
        <v>0.43</v>
      </c>
      <c r="AG1604" s="126">
        <v>0</v>
      </c>
      <c r="AH1604" s="126">
        <v>0</v>
      </c>
      <c r="AI1604" s="126">
        <v>1</v>
      </c>
      <c r="AJ1604" s="126"/>
      <c r="AK1604" s="126"/>
      <c r="AL1604" s="126"/>
      <c r="AM1604" s="126"/>
      <c r="AN1604" s="126"/>
      <c r="AO1604" s="126"/>
      <c r="AP1604" s="126"/>
      <c r="AQ1604" s="126"/>
      <c r="AR1604" s="126"/>
      <c r="AS1604" s="126"/>
      <c r="AT1604" s="126"/>
      <c r="AU1604" s="126"/>
      <c r="AV1604" s="126"/>
      <c r="AW1604" s="126"/>
      <c r="AX1604" s="126"/>
      <c r="AY1604" s="126"/>
      <c r="AZ1604" s="126"/>
      <c r="BA1604" s="126"/>
      <c r="BB1604" s="126"/>
      <c r="BC1604" s="126"/>
      <c r="BD1604" s="126"/>
      <c r="BE1604" s="126"/>
      <c r="BF1604" s="126"/>
      <c r="BG1604" s="126"/>
      <c r="BH1604" s="126"/>
      <c r="BI1604" s="126"/>
      <c r="BJ1604" s="126"/>
      <c r="BK1604" s="126"/>
      <c r="BL1604" s="126"/>
      <c r="BM1604" s="126"/>
      <c r="BN1604" s="126"/>
      <c r="BO1604" s="126"/>
      <c r="BP1604" s="126"/>
      <c r="BQ1604" s="126"/>
      <c r="BR1604" s="126">
        <v>8</v>
      </c>
      <c r="BS1604" s="126">
        <v>12</v>
      </c>
      <c r="BT1604" s="126">
        <v>12</v>
      </c>
      <c r="BU1604" s="126"/>
      <c r="BV1604" s="126">
        <v>9</v>
      </c>
      <c r="BW1604" s="126">
        <v>6</v>
      </c>
      <c r="BX1604" s="126">
        <v>1</v>
      </c>
      <c r="BY1604" s="126">
        <v>0</v>
      </c>
      <c r="BZ1604" s="126">
        <v>52</v>
      </c>
      <c r="CA1604" s="126">
        <v>21</v>
      </c>
      <c r="CB1604" s="126"/>
      <c r="CC1604" s="126"/>
      <c r="CD1604" s="126"/>
      <c r="CE1604" s="126"/>
    </row>
    <row r="1605" spans="1:83" ht="11.25" customHeight="1" x14ac:dyDescent="0.2">
      <c r="A1605" s="126" t="s">
        <v>6727</v>
      </c>
      <c r="B1605" s="20">
        <v>751</v>
      </c>
      <c r="C1605" s="20" t="e">
        <f>VLOOKUP(File2Modul(A1605),ModulVerantwortung,2,FALSE)</f>
        <v>#N/A</v>
      </c>
      <c r="D1605" s="20"/>
      <c r="E1605" s="109" t="s">
        <v>6747</v>
      </c>
      <c r="F1605" s="126">
        <v>13</v>
      </c>
      <c r="G1605" s="126">
        <v>3</v>
      </c>
      <c r="H1605" s="126">
        <v>0</v>
      </c>
      <c r="I1605" s="126">
        <v>24</v>
      </c>
      <c r="J1605" s="126">
        <v>1</v>
      </c>
      <c r="K1605" s="126">
        <v>0</v>
      </c>
      <c r="L1605" s="126">
        <v>6</v>
      </c>
      <c r="M1605" s="143" t="s">
        <v>6748</v>
      </c>
      <c r="N1605" s="126">
        <v>44</v>
      </c>
      <c r="O1605" s="126"/>
      <c r="Q1605" s="126">
        <v>0</v>
      </c>
      <c r="R1605" s="126"/>
      <c r="S1605" s="126"/>
      <c r="T1605" s="126"/>
      <c r="U1605" s="126">
        <v>57</v>
      </c>
      <c r="V1605" s="126" t="s">
        <v>5441</v>
      </c>
      <c r="W1605" s="126">
        <v>8</v>
      </c>
      <c r="X1605" s="126">
        <v>21</v>
      </c>
      <c r="Y1605" s="126">
        <v>120</v>
      </c>
      <c r="Z1605" s="126">
        <v>0</v>
      </c>
      <c r="AA1605" s="126">
        <v>0</v>
      </c>
      <c r="AB1605" s="126">
        <v>0</v>
      </c>
      <c r="AC1605" s="126">
        <v>0</v>
      </c>
      <c r="AD1605" s="126">
        <v>0</v>
      </c>
      <c r="AE1605" s="126">
        <v>4</v>
      </c>
      <c r="AF1605" s="126">
        <v>0.42</v>
      </c>
      <c r="AG1605" s="126">
        <v>1</v>
      </c>
      <c r="AH1605" s="126">
        <v>1</v>
      </c>
      <c r="AI1605" s="126">
        <v>1</v>
      </c>
      <c r="AJ1605" s="126"/>
      <c r="AK1605" s="126"/>
      <c r="AL1605" s="126"/>
      <c r="AM1605" s="126"/>
      <c r="AN1605" s="126"/>
      <c r="AO1605" s="126"/>
      <c r="AP1605" s="126"/>
      <c r="AQ1605" s="126"/>
      <c r="AR1605" s="126"/>
      <c r="AS1605" s="126"/>
      <c r="AT1605" s="126"/>
      <c r="AU1605" s="126"/>
      <c r="AV1605" s="126"/>
      <c r="AW1605" s="126"/>
      <c r="AX1605" s="126"/>
      <c r="AY1605" s="126"/>
      <c r="AZ1605" s="126"/>
      <c r="BA1605" s="126"/>
      <c r="BB1605" s="126"/>
      <c r="BC1605" s="126"/>
      <c r="BD1605" s="126"/>
      <c r="BE1605" s="126"/>
      <c r="BF1605" s="126"/>
      <c r="BG1605" s="126"/>
      <c r="BH1605" s="126"/>
      <c r="BI1605" s="126"/>
      <c r="BJ1605" s="126"/>
      <c r="BK1605" s="126"/>
      <c r="BL1605" s="126"/>
      <c r="BM1605" s="126"/>
      <c r="BN1605" s="126"/>
      <c r="BO1605" s="126"/>
      <c r="BP1605" s="126"/>
      <c r="BQ1605" s="126"/>
      <c r="BR1605" s="126">
        <v>5</v>
      </c>
      <c r="BS1605" s="126">
        <v>7</v>
      </c>
      <c r="BT1605" s="126">
        <v>8</v>
      </c>
      <c r="BU1605" s="126"/>
      <c r="BV1605" s="126">
        <v>63</v>
      </c>
      <c r="BW1605" s="126">
        <v>46</v>
      </c>
      <c r="BX1605" s="126">
        <v>1</v>
      </c>
      <c r="BY1605" s="126">
        <v>4</v>
      </c>
      <c r="BZ1605" s="126">
        <v>235</v>
      </c>
      <c r="CA1605" s="126">
        <v>119</v>
      </c>
      <c r="CB1605" s="126"/>
      <c r="CC1605" s="126"/>
      <c r="CD1605" s="126"/>
      <c r="CE1605" s="126"/>
    </row>
    <row r="1606" spans="1:83" ht="11.25" customHeight="1" x14ac:dyDescent="0.2">
      <c r="A1606" s="126" t="s">
        <v>6727</v>
      </c>
      <c r="B1606" s="20">
        <v>883</v>
      </c>
      <c r="C1606" s="20" t="e">
        <f>VLOOKUP(File2Modul(A1606),ModulVerantwortung,2,FALSE)</f>
        <v>#N/A</v>
      </c>
      <c r="D1606" s="20"/>
      <c r="E1606" s="109" t="s">
        <v>6749</v>
      </c>
      <c r="F1606" s="126">
        <v>5</v>
      </c>
      <c r="G1606" s="126">
        <v>3</v>
      </c>
      <c r="H1606" s="126">
        <v>0</v>
      </c>
      <c r="I1606" s="126">
        <v>5</v>
      </c>
      <c r="J1606" s="126">
        <v>1</v>
      </c>
      <c r="K1606" s="126">
        <v>0</v>
      </c>
      <c r="L1606" s="126">
        <v>2</v>
      </c>
      <c r="M1606" s="143" t="s">
        <v>6750</v>
      </c>
      <c r="N1606" s="126">
        <v>23</v>
      </c>
      <c r="O1606" s="126"/>
      <c r="Q1606" s="126">
        <v>1</v>
      </c>
      <c r="R1606" s="126"/>
      <c r="S1606" s="126"/>
      <c r="T1606" s="126"/>
      <c r="U1606" s="126">
        <v>29</v>
      </c>
      <c r="V1606" s="126" t="s">
        <v>3729</v>
      </c>
      <c r="W1606" s="126">
        <v>2</v>
      </c>
      <c r="X1606" s="126">
        <v>7</v>
      </c>
      <c r="Y1606" s="126">
        <v>62</v>
      </c>
      <c r="Z1606" s="126">
        <v>0</v>
      </c>
      <c r="AA1606" s="126">
        <v>0</v>
      </c>
      <c r="AB1606" s="126">
        <v>0</v>
      </c>
      <c r="AC1606" s="126">
        <v>0</v>
      </c>
      <c r="AD1606" s="126">
        <v>0</v>
      </c>
      <c r="AE1606" s="126">
        <v>3</v>
      </c>
      <c r="AF1606" s="126">
        <v>0.17</v>
      </c>
      <c r="AG1606" s="126">
        <v>1</v>
      </c>
      <c r="AH1606" s="126">
        <v>0</v>
      </c>
      <c r="AI1606" s="126">
        <v>1</v>
      </c>
      <c r="AJ1606" s="126"/>
      <c r="AK1606" s="126"/>
      <c r="AL1606" s="126"/>
      <c r="AM1606" s="126"/>
      <c r="AN1606" s="126"/>
      <c r="AO1606" s="126"/>
      <c r="AP1606" s="126"/>
      <c r="AQ1606" s="126"/>
      <c r="AR1606" s="126"/>
      <c r="AS1606" s="126"/>
      <c r="AT1606" s="126"/>
      <c r="AU1606" s="126"/>
      <c r="AV1606" s="126"/>
      <c r="AW1606" s="126"/>
      <c r="AX1606" s="126"/>
      <c r="AY1606" s="126"/>
      <c r="AZ1606" s="126"/>
      <c r="BA1606" s="126"/>
      <c r="BB1606" s="126"/>
      <c r="BC1606" s="126"/>
      <c r="BD1606" s="126"/>
      <c r="BE1606" s="126"/>
      <c r="BF1606" s="126"/>
      <c r="BG1606" s="126"/>
      <c r="BH1606" s="126"/>
      <c r="BI1606" s="126"/>
      <c r="BJ1606" s="126"/>
      <c r="BK1606" s="126"/>
      <c r="BL1606" s="126"/>
      <c r="BM1606" s="126"/>
      <c r="BN1606" s="126"/>
      <c r="BO1606" s="126"/>
      <c r="BP1606" s="126"/>
      <c r="BQ1606" s="126"/>
      <c r="BR1606" s="126">
        <v>4</v>
      </c>
      <c r="BS1606" s="126">
        <v>6</v>
      </c>
      <c r="BT1606" s="126">
        <v>6</v>
      </c>
      <c r="BU1606" s="126"/>
      <c r="BV1606" s="126">
        <v>35</v>
      </c>
      <c r="BW1606" s="126">
        <v>25</v>
      </c>
      <c r="BX1606" s="126">
        <v>1</v>
      </c>
      <c r="BY1606" s="126">
        <v>5</v>
      </c>
      <c r="BZ1606" s="126">
        <v>101</v>
      </c>
      <c r="CA1606" s="126">
        <v>58</v>
      </c>
      <c r="CB1606" s="126"/>
      <c r="CC1606" s="126"/>
      <c r="CD1606" s="126"/>
      <c r="CE1606" s="126"/>
    </row>
    <row r="1607" spans="1:83" ht="11.25" customHeight="1" x14ac:dyDescent="0.2">
      <c r="A1607" s="126" t="s">
        <v>6727</v>
      </c>
      <c r="B1607" s="20">
        <v>958</v>
      </c>
      <c r="C1607" s="20" t="e">
        <f>VLOOKUP(File2Modul(A1607),ModulVerantwortung,2,FALSE)</f>
        <v>#N/A</v>
      </c>
      <c r="D1607" s="20"/>
      <c r="E1607" s="109" t="s">
        <v>6751</v>
      </c>
      <c r="F1607" s="126">
        <v>6</v>
      </c>
      <c r="G1607" s="126">
        <v>4</v>
      </c>
      <c r="H1607" s="126">
        <v>0</v>
      </c>
      <c r="I1607" s="126">
        <v>6</v>
      </c>
      <c r="J1607" s="126">
        <v>1</v>
      </c>
      <c r="K1607" s="126">
        <v>1</v>
      </c>
      <c r="L1607" s="126">
        <v>2</v>
      </c>
      <c r="M1607" s="143" t="s">
        <v>6752</v>
      </c>
      <c r="N1607" s="126">
        <v>31</v>
      </c>
      <c r="O1607" s="126"/>
      <c r="Q1607" s="126">
        <v>1</v>
      </c>
      <c r="R1607" s="126"/>
      <c r="S1607" s="126"/>
      <c r="T1607" s="126"/>
      <c r="U1607" s="126">
        <v>39</v>
      </c>
      <c r="V1607" s="126" t="s">
        <v>3790</v>
      </c>
      <c r="W1607" s="126">
        <v>2</v>
      </c>
      <c r="X1607" s="126">
        <v>8</v>
      </c>
      <c r="Y1607" s="126">
        <v>101</v>
      </c>
      <c r="Z1607" s="126">
        <v>0</v>
      </c>
      <c r="AA1607" s="126">
        <v>0</v>
      </c>
      <c r="AB1607" s="126">
        <v>0</v>
      </c>
      <c r="AC1607" s="126">
        <v>0</v>
      </c>
      <c r="AD1607" s="126">
        <v>0</v>
      </c>
      <c r="AE1607" s="126">
        <v>5</v>
      </c>
      <c r="AF1607" s="126">
        <v>0.15</v>
      </c>
      <c r="AG1607" s="126">
        <v>1</v>
      </c>
      <c r="AH1607" s="126">
        <v>0</v>
      </c>
      <c r="AI1607" s="126">
        <v>1</v>
      </c>
      <c r="AJ1607" s="126"/>
      <c r="AK1607" s="126"/>
      <c r="AL1607" s="126"/>
      <c r="AM1607" s="126"/>
      <c r="AN1607" s="126"/>
      <c r="AO1607" s="126"/>
      <c r="AP1607" s="126"/>
      <c r="AQ1607" s="126"/>
      <c r="AR1607" s="126"/>
      <c r="AS1607" s="126"/>
      <c r="AT1607" s="126"/>
      <c r="AU1607" s="126"/>
      <c r="AV1607" s="126"/>
      <c r="AW1607" s="126"/>
      <c r="AX1607" s="126"/>
      <c r="AY1607" s="126"/>
      <c r="AZ1607" s="126"/>
      <c r="BA1607" s="126"/>
      <c r="BB1607" s="126"/>
      <c r="BC1607" s="126"/>
      <c r="BD1607" s="126"/>
      <c r="BE1607" s="126"/>
      <c r="BF1607" s="126"/>
      <c r="BG1607" s="126"/>
      <c r="BH1607" s="126"/>
      <c r="BI1607" s="126"/>
      <c r="BJ1607" s="126"/>
      <c r="BK1607" s="126"/>
      <c r="BL1607" s="126"/>
      <c r="BM1607" s="126"/>
      <c r="BN1607" s="126"/>
      <c r="BO1607" s="126"/>
      <c r="BP1607" s="126"/>
      <c r="BQ1607" s="126"/>
      <c r="BR1607" s="126">
        <v>5</v>
      </c>
      <c r="BS1607" s="126">
        <v>7</v>
      </c>
      <c r="BT1607" s="126">
        <v>8</v>
      </c>
      <c r="BU1607" s="126"/>
      <c r="BV1607" s="126">
        <v>46</v>
      </c>
      <c r="BW1607" s="126">
        <v>34</v>
      </c>
      <c r="BX1607" s="126">
        <v>1</v>
      </c>
      <c r="BY1607" s="126">
        <v>6</v>
      </c>
      <c r="BZ1607" s="126">
        <v>162</v>
      </c>
      <c r="CA1607" s="126">
        <v>91</v>
      </c>
      <c r="CB1607" s="126"/>
      <c r="CC1607" s="126"/>
      <c r="CD1607" s="126"/>
      <c r="CE1607" s="126"/>
    </row>
    <row r="1608" spans="1:83" ht="11.25" customHeight="1" x14ac:dyDescent="0.2">
      <c r="A1608" s="126" t="s">
        <v>6727</v>
      </c>
      <c r="B1608" s="20">
        <v>0</v>
      </c>
      <c r="C1608" s="20" t="e">
        <f>VLOOKUP(File2Modul(A1608),ModulVerantwortung,2,FALSE)</f>
        <v>#N/A</v>
      </c>
      <c r="D1608" s="20"/>
      <c r="E1608" s="109" t="s">
        <v>6727</v>
      </c>
      <c r="F1608" s="126"/>
      <c r="G1608" s="126"/>
      <c r="H1608" s="126"/>
      <c r="I1608" s="126"/>
      <c r="J1608" s="126"/>
      <c r="K1608" s="126"/>
      <c r="L1608" s="126"/>
      <c r="M1608" s="143"/>
      <c r="N1608" s="126"/>
      <c r="O1608" s="126">
        <f>IF(ISNUMBER(T1608),IF(T1608&lt;&gt;0,S1608/T1608,O$23),"")</f>
        <v>1.0718232044198894</v>
      </c>
      <c r="P1608">
        <f>IF(AND(ISNUMBER(AQ1608),ISNUMBER(AR1608)),IF(OR(AQ1608&lt;&gt;0,AR1608&lt;&gt;0),(T1608+BG1608)/(AQ1608+AR1608),P$23),"")</f>
        <v>103.9245283018868</v>
      </c>
      <c r="Q1608" s="126"/>
      <c r="R1608" s="126"/>
      <c r="S1608" s="126">
        <v>194</v>
      </c>
      <c r="T1608" s="126">
        <v>181</v>
      </c>
      <c r="U1608" s="126"/>
      <c r="V1608" s="126"/>
      <c r="W1608" s="126"/>
      <c r="X1608" s="126"/>
      <c r="Y1608" s="126"/>
      <c r="Z1608" s="126"/>
      <c r="AA1608" s="126"/>
      <c r="AB1608" s="126"/>
      <c r="AC1608" s="126"/>
      <c r="AD1608" s="126"/>
      <c r="AE1608" s="126"/>
      <c r="AF1608" s="126"/>
      <c r="AG1608" s="126"/>
      <c r="AH1608" s="126"/>
      <c r="AI1608" s="126"/>
      <c r="AJ1608" s="126" t="s">
        <v>3502</v>
      </c>
      <c r="AK1608" s="126">
        <v>7</v>
      </c>
      <c r="AL1608" s="126">
        <v>4</v>
      </c>
      <c r="AM1608" s="126">
        <v>14</v>
      </c>
      <c r="AN1608" s="126">
        <v>34</v>
      </c>
      <c r="AO1608" s="126" t="s">
        <v>3503</v>
      </c>
      <c r="AP1608" s="126">
        <v>189</v>
      </c>
      <c r="AQ1608" s="126">
        <v>47</v>
      </c>
      <c r="AR1608" s="126">
        <v>218</v>
      </c>
      <c r="AS1608" s="126">
        <v>28170</v>
      </c>
      <c r="AT1608" s="126">
        <v>1632</v>
      </c>
      <c r="AU1608" s="126">
        <v>1955</v>
      </c>
      <c r="AV1608" s="126">
        <v>7263</v>
      </c>
      <c r="AW1608" s="126">
        <v>156.68</v>
      </c>
      <c r="AX1608" s="126">
        <v>35529891</v>
      </c>
      <c r="AY1608" s="126">
        <v>226764</v>
      </c>
      <c r="AZ1608" s="126">
        <v>5921.65</v>
      </c>
      <c r="BA1608" s="126">
        <v>10.61</v>
      </c>
      <c r="BB1608" s="126">
        <v>99.82</v>
      </c>
      <c r="BC1608" s="126">
        <v>108</v>
      </c>
      <c r="BD1608" s="126">
        <v>1061</v>
      </c>
      <c r="BE1608" s="126">
        <v>507</v>
      </c>
      <c r="BF1608" s="126">
        <v>803</v>
      </c>
      <c r="BG1608" s="126">
        <v>27359</v>
      </c>
      <c r="BH1608" s="126">
        <v>150</v>
      </c>
      <c r="BI1608" s="126" t="s">
        <v>3504</v>
      </c>
      <c r="BJ1608" s="126">
        <v>2.5539999999999998</v>
      </c>
      <c r="BK1608" s="126">
        <v>3.206</v>
      </c>
      <c r="BL1608" s="126">
        <v>3.8650000000000002</v>
      </c>
      <c r="BM1608" s="126">
        <v>3.57</v>
      </c>
      <c r="BN1608" s="126">
        <v>3.758</v>
      </c>
      <c r="BO1608" s="126">
        <v>3.8530000000000002</v>
      </c>
      <c r="BP1608" s="126" t="s">
        <v>3505</v>
      </c>
      <c r="BQ1608" s="126">
        <v>0.81499999999999995</v>
      </c>
      <c r="BR1608" s="126"/>
      <c r="BS1608" s="126"/>
      <c r="BT1608" s="126"/>
      <c r="BU1608" s="126"/>
      <c r="BV1608" s="126"/>
      <c r="BW1608" s="126"/>
      <c r="BX1608" s="126"/>
      <c r="BY1608" s="126"/>
      <c r="BZ1608" s="126"/>
      <c r="CA1608" s="126"/>
      <c r="CB1608" s="126"/>
      <c r="CC1608" s="126"/>
      <c r="CD1608" s="126"/>
      <c r="CE1608" s="126"/>
    </row>
    <row r="1609" spans="1:83" ht="11.25" customHeight="1" x14ac:dyDescent="0.2">
      <c r="A1609" s="126" t="s">
        <v>6753</v>
      </c>
      <c r="B1609" s="20">
        <v>0</v>
      </c>
      <c r="C1609" s="20" t="e">
        <f>VLOOKUP(File2Modul(A1609),ModulVerantwortung,2,FALSE)</f>
        <v>#N/A</v>
      </c>
      <c r="D1609" s="20"/>
      <c r="E1609" s="109" t="s">
        <v>6753</v>
      </c>
      <c r="F1609" s="126"/>
      <c r="G1609" s="126"/>
      <c r="H1609" s="126"/>
      <c r="I1609" s="126"/>
      <c r="J1609" s="126"/>
      <c r="K1609" s="126"/>
      <c r="L1609" s="126"/>
      <c r="M1609" s="143"/>
      <c r="N1609" s="126"/>
      <c r="O1609" s="126">
        <f>IF(ISNUMBER(T1609),IF(T1609&lt;&gt;0,S1609/T1609,O$23),"")</f>
        <v>15</v>
      </c>
      <c r="P1609">
        <f>IF(AND(ISNUMBER(AQ1609),ISNUMBER(AR1609)),IF(OR(AQ1609&lt;&gt;0,AR1609&lt;&gt;0),(T1609+BG1609)/(AQ1609+AR1609),P$23),"")</f>
        <v>1.8095238095238095</v>
      </c>
      <c r="Q1609" s="126"/>
      <c r="R1609" s="126"/>
      <c r="S1609" s="126">
        <v>15</v>
      </c>
      <c r="T1609" s="126">
        <v>1</v>
      </c>
      <c r="U1609" s="126"/>
      <c r="V1609" s="126"/>
      <c r="W1609" s="126"/>
      <c r="X1609" s="126"/>
      <c r="Y1609" s="126"/>
      <c r="Z1609" s="126"/>
      <c r="AA1609" s="126"/>
      <c r="AB1609" s="126"/>
      <c r="AC1609" s="126"/>
      <c r="AD1609" s="126"/>
      <c r="AE1609" s="126"/>
      <c r="AF1609" s="126"/>
      <c r="AG1609" s="126"/>
      <c r="AH1609" s="126"/>
      <c r="AI1609" s="126"/>
      <c r="AJ1609" s="126" t="s">
        <v>3502</v>
      </c>
      <c r="AK1609" s="126">
        <v>0</v>
      </c>
      <c r="AL1609" s="126">
        <v>1</v>
      </c>
      <c r="AM1609" s="126">
        <v>0</v>
      </c>
      <c r="AN1609" s="126">
        <v>0</v>
      </c>
      <c r="AO1609" s="126" t="s">
        <v>3503</v>
      </c>
      <c r="AP1609" s="126">
        <v>10</v>
      </c>
      <c r="AQ1609" s="126">
        <v>11</v>
      </c>
      <c r="AR1609" s="126">
        <v>10</v>
      </c>
      <c r="AS1609" s="126">
        <v>49</v>
      </c>
      <c r="AT1609" s="126">
        <v>76</v>
      </c>
      <c r="AU1609" s="126">
        <v>71</v>
      </c>
      <c r="AV1609" s="126">
        <v>223</v>
      </c>
      <c r="AW1609" s="126">
        <v>5</v>
      </c>
      <c r="AX1609" s="126">
        <v>1077</v>
      </c>
      <c r="AY1609" s="126">
        <v>215</v>
      </c>
      <c r="AZ1609" s="126">
        <v>0.18</v>
      </c>
      <c r="BA1609" s="126">
        <v>0</v>
      </c>
      <c r="BB1609" s="126">
        <v>97.54</v>
      </c>
      <c r="BC1609" s="126">
        <v>0</v>
      </c>
      <c r="BD1609" s="126">
        <v>71</v>
      </c>
      <c r="BE1609" s="126">
        <v>6</v>
      </c>
      <c r="BF1609" s="126">
        <v>11</v>
      </c>
      <c r="BG1609" s="126">
        <v>37</v>
      </c>
      <c r="BH1609" s="126">
        <v>4</v>
      </c>
      <c r="BI1609" s="126" t="s">
        <v>3504</v>
      </c>
      <c r="BJ1609" s="126">
        <v>0.14899999999999999</v>
      </c>
      <c r="BK1609" s="126">
        <v>0.155</v>
      </c>
      <c r="BL1609" s="126">
        <v>0.151</v>
      </c>
      <c r="BM1609" s="126">
        <v>1.214</v>
      </c>
      <c r="BN1609" s="126">
        <v>1.302</v>
      </c>
      <c r="BO1609" s="126">
        <v>1.3640000000000001</v>
      </c>
      <c r="BP1609" s="126" t="s">
        <v>3505</v>
      </c>
      <c r="BQ1609" s="126">
        <v>3.98</v>
      </c>
      <c r="BR1609" s="126"/>
      <c r="BS1609" s="126"/>
      <c r="BT1609" s="126"/>
      <c r="BU1609" s="126"/>
      <c r="BV1609" s="126"/>
      <c r="BW1609" s="126"/>
      <c r="BX1609" s="126"/>
      <c r="BY1609" s="126"/>
      <c r="BZ1609" s="126"/>
      <c r="CA1609" s="126"/>
      <c r="CB1609" s="126"/>
      <c r="CC1609" s="126"/>
      <c r="CD1609" s="126"/>
      <c r="CE1609" s="126"/>
    </row>
    <row r="1610" spans="1:83" ht="11.25" customHeight="1" x14ac:dyDescent="0.2">
      <c r="A1610" s="126" t="s">
        <v>6754</v>
      </c>
      <c r="B1610" s="20">
        <v>439</v>
      </c>
      <c r="C1610" s="20" t="e">
        <f>VLOOKUP(File2Modul(A1610),ModulVerantwortung,2,FALSE)</f>
        <v>#N/A</v>
      </c>
      <c r="D1610" s="20"/>
      <c r="E1610" s="109" t="s">
        <v>6755</v>
      </c>
      <c r="F1610" s="126">
        <v>2</v>
      </c>
      <c r="G1610" s="126">
        <v>1</v>
      </c>
      <c r="H1610" s="126">
        <v>0</v>
      </c>
      <c r="I1610" s="126">
        <v>2</v>
      </c>
      <c r="J1610" s="126">
        <v>0</v>
      </c>
      <c r="K1610" s="126">
        <v>0</v>
      </c>
      <c r="L1610" s="126">
        <v>1</v>
      </c>
      <c r="M1610" s="143" t="s">
        <v>6756</v>
      </c>
      <c r="N1610" s="126">
        <v>5</v>
      </c>
      <c r="O1610" s="126"/>
      <c r="Q1610" s="126">
        <v>1</v>
      </c>
      <c r="R1610" s="126"/>
      <c r="S1610" s="126"/>
      <c r="T1610" s="126"/>
      <c r="U1610" s="126">
        <v>6</v>
      </c>
      <c r="V1610" s="126" t="s">
        <v>3513</v>
      </c>
      <c r="W1610" s="126">
        <v>2</v>
      </c>
      <c r="X1610" s="126">
        <v>4</v>
      </c>
      <c r="Y1610" s="126">
        <v>19</v>
      </c>
      <c r="Z1610" s="126">
        <v>0</v>
      </c>
      <c r="AA1610" s="126">
        <v>0</v>
      </c>
      <c r="AB1610" s="126">
        <v>0</v>
      </c>
      <c r="AC1610" s="126">
        <v>0</v>
      </c>
      <c r="AD1610" s="126">
        <v>0</v>
      </c>
      <c r="AE1610" s="126">
        <v>1</v>
      </c>
      <c r="AF1610" s="126">
        <v>0.33</v>
      </c>
      <c r="AG1610" s="126">
        <v>0</v>
      </c>
      <c r="AH1610" s="126">
        <v>0</v>
      </c>
      <c r="AI1610" s="126">
        <v>1</v>
      </c>
      <c r="AJ1610" s="126"/>
      <c r="AK1610" s="126"/>
      <c r="AL1610" s="126"/>
      <c r="AM1610" s="126"/>
      <c r="AN1610" s="126"/>
      <c r="AO1610" s="126"/>
      <c r="AP1610" s="126"/>
      <c r="AQ1610" s="126"/>
      <c r="AR1610" s="126"/>
      <c r="AS1610" s="126"/>
      <c r="AT1610" s="126"/>
      <c r="AU1610" s="126"/>
      <c r="AV1610" s="126"/>
      <c r="AW1610" s="126"/>
      <c r="AX1610" s="126"/>
      <c r="AY1610" s="126"/>
      <c r="AZ1610" s="126"/>
      <c r="BA1610" s="126"/>
      <c r="BB1610" s="126"/>
      <c r="BC1610" s="126"/>
      <c r="BD1610" s="126"/>
      <c r="BE1610" s="126"/>
      <c r="BF1610" s="126"/>
      <c r="BG1610" s="126"/>
      <c r="BH1610" s="126"/>
      <c r="BI1610" s="126"/>
      <c r="BJ1610" s="126"/>
      <c r="BK1610" s="126"/>
      <c r="BL1610" s="126"/>
      <c r="BM1610" s="126"/>
      <c r="BN1610" s="126"/>
      <c r="BO1610" s="126"/>
      <c r="BP1610" s="126"/>
      <c r="BQ1610" s="126"/>
      <c r="BR1610" s="126">
        <v>9</v>
      </c>
      <c r="BS1610" s="126">
        <v>12</v>
      </c>
      <c r="BT1610" s="126">
        <v>14</v>
      </c>
      <c r="BU1610" s="126"/>
      <c r="BV1610" s="126">
        <v>8</v>
      </c>
      <c r="BW1610" s="126">
        <v>6</v>
      </c>
      <c r="BX1610" s="126">
        <v>1</v>
      </c>
      <c r="BY1610" s="126">
        <v>0</v>
      </c>
      <c r="BZ1610" s="126">
        <v>45</v>
      </c>
      <c r="CA1610" s="126">
        <v>29</v>
      </c>
      <c r="CB1610" s="126"/>
      <c r="CC1610" s="126"/>
      <c r="CD1610" s="126"/>
      <c r="CE1610" s="126"/>
    </row>
    <row r="1611" spans="1:83" ht="11.25" customHeight="1" x14ac:dyDescent="0.2">
      <c r="A1611" s="126" t="s">
        <v>6754</v>
      </c>
      <c r="B1611" s="20">
        <v>483</v>
      </c>
      <c r="C1611" s="20" t="e">
        <f>VLOOKUP(File2Modul(A1611),ModulVerantwortung,2,FALSE)</f>
        <v>#N/A</v>
      </c>
      <c r="D1611" s="20"/>
      <c r="E1611" s="109" t="s">
        <v>6757</v>
      </c>
      <c r="F1611" s="126">
        <v>10</v>
      </c>
      <c r="G1611" s="126">
        <v>2</v>
      </c>
      <c r="H1611" s="126">
        <v>0</v>
      </c>
      <c r="I1611" s="126">
        <v>10</v>
      </c>
      <c r="J1611" s="126">
        <v>0</v>
      </c>
      <c r="K1611" s="126">
        <v>0</v>
      </c>
      <c r="L1611" s="126">
        <v>2</v>
      </c>
      <c r="M1611" s="143" t="s">
        <v>6758</v>
      </c>
      <c r="N1611" s="126">
        <v>32</v>
      </c>
      <c r="O1611" s="126"/>
      <c r="Q1611" s="126">
        <v>1</v>
      </c>
      <c r="R1611" s="126"/>
      <c r="S1611" s="126"/>
      <c r="T1611" s="126"/>
      <c r="U1611" s="126">
        <v>32</v>
      </c>
      <c r="V1611" s="126" t="s">
        <v>3657</v>
      </c>
      <c r="W1611" s="126">
        <v>2</v>
      </c>
      <c r="X1611" s="126">
        <v>12</v>
      </c>
      <c r="Y1611" s="126">
        <v>74</v>
      </c>
      <c r="Z1611" s="126">
        <v>0</v>
      </c>
      <c r="AA1611" s="126">
        <v>0</v>
      </c>
      <c r="AB1611" s="126">
        <v>0</v>
      </c>
      <c r="AC1611" s="126">
        <v>0</v>
      </c>
      <c r="AD1611" s="126">
        <v>0</v>
      </c>
      <c r="AE1611" s="126">
        <v>0</v>
      </c>
      <c r="AF1611" s="126">
        <v>0.31</v>
      </c>
      <c r="AG1611" s="126">
        <v>1</v>
      </c>
      <c r="AH1611" s="126">
        <v>0</v>
      </c>
      <c r="AI1611" s="126">
        <v>1</v>
      </c>
      <c r="AJ1611" s="126"/>
      <c r="AK1611" s="126"/>
      <c r="AL1611" s="126"/>
      <c r="AM1611" s="126"/>
      <c r="AN1611" s="126"/>
      <c r="AO1611" s="126"/>
      <c r="AP1611" s="126"/>
      <c r="AQ1611" s="126"/>
      <c r="AR1611" s="126"/>
      <c r="AS1611" s="126"/>
      <c r="AT1611" s="126"/>
      <c r="AU1611" s="126"/>
      <c r="AV1611" s="126"/>
      <c r="AW1611" s="126"/>
      <c r="AX1611" s="126"/>
      <c r="AY1611" s="126"/>
      <c r="AZ1611" s="126"/>
      <c r="BA1611" s="126"/>
      <c r="BB1611" s="126"/>
      <c r="BC1611" s="126"/>
      <c r="BD1611" s="126"/>
      <c r="BE1611" s="126"/>
      <c r="BF1611" s="126"/>
      <c r="BG1611" s="126"/>
      <c r="BH1611" s="126"/>
      <c r="BI1611" s="126"/>
      <c r="BJ1611" s="126"/>
      <c r="BK1611" s="126"/>
      <c r="BL1611" s="126"/>
      <c r="BM1611" s="126"/>
      <c r="BN1611" s="126"/>
      <c r="BO1611" s="126"/>
      <c r="BP1611" s="126"/>
      <c r="BQ1611" s="126"/>
      <c r="BR1611" s="126">
        <v>3</v>
      </c>
      <c r="BS1611" s="126">
        <v>6</v>
      </c>
      <c r="BT1611" s="126">
        <v>6</v>
      </c>
      <c r="BU1611" s="126"/>
      <c r="BV1611" s="126">
        <v>63</v>
      </c>
      <c r="BW1611" s="126">
        <v>32</v>
      </c>
      <c r="BX1611" s="126">
        <v>1</v>
      </c>
      <c r="BY1611" s="126">
        <v>0</v>
      </c>
      <c r="BZ1611" s="126">
        <v>146</v>
      </c>
      <c r="CA1611" s="126">
        <v>70</v>
      </c>
      <c r="CB1611" s="126"/>
      <c r="CC1611" s="126"/>
      <c r="CD1611" s="126"/>
      <c r="CE1611" s="126"/>
    </row>
    <row r="1612" spans="1:83" ht="11.25" customHeight="1" x14ac:dyDescent="0.2">
      <c r="A1612" s="126" t="s">
        <v>6754</v>
      </c>
      <c r="B1612" s="20">
        <v>576</v>
      </c>
      <c r="C1612" s="20" t="e">
        <f>VLOOKUP(File2Modul(A1612),ModulVerantwortung,2,FALSE)</f>
        <v>#N/A</v>
      </c>
      <c r="D1612" s="20"/>
      <c r="E1612" s="109" t="s">
        <v>6759</v>
      </c>
      <c r="F1612" s="126">
        <v>11</v>
      </c>
      <c r="G1612" s="126">
        <v>1</v>
      </c>
      <c r="H1612" s="126">
        <v>0</v>
      </c>
      <c r="I1612" s="126">
        <v>11</v>
      </c>
      <c r="J1612" s="126">
        <v>0</v>
      </c>
      <c r="K1612" s="126">
        <v>0</v>
      </c>
      <c r="L1612" s="126">
        <v>2</v>
      </c>
      <c r="M1612" s="143" t="s">
        <v>6760</v>
      </c>
      <c r="N1612" s="126">
        <v>40</v>
      </c>
      <c r="O1612" s="126"/>
      <c r="Q1612" s="126">
        <v>1</v>
      </c>
      <c r="R1612" s="126"/>
      <c r="S1612" s="126"/>
      <c r="T1612" s="126"/>
      <c r="U1612" s="126">
        <v>51</v>
      </c>
      <c r="V1612" s="126" t="s">
        <v>6059</v>
      </c>
      <c r="W1612" s="126">
        <v>28</v>
      </c>
      <c r="X1612" s="126">
        <v>39</v>
      </c>
      <c r="Y1612" s="126">
        <v>97</v>
      </c>
      <c r="Z1612" s="126">
        <v>0</v>
      </c>
      <c r="AA1612" s="126">
        <v>0</v>
      </c>
      <c r="AB1612" s="126">
        <v>0</v>
      </c>
      <c r="AC1612" s="126">
        <v>0</v>
      </c>
      <c r="AD1612" s="126">
        <v>0</v>
      </c>
      <c r="AE1612" s="126">
        <v>0</v>
      </c>
      <c r="AF1612" s="126">
        <v>0.22</v>
      </c>
      <c r="AG1612" s="126">
        <v>1</v>
      </c>
      <c r="AH1612" s="126">
        <v>0</v>
      </c>
      <c r="AI1612" s="126">
        <v>1</v>
      </c>
      <c r="AJ1612" s="126"/>
      <c r="AK1612" s="126"/>
      <c r="AL1612" s="126"/>
      <c r="AM1612" s="126"/>
      <c r="AN1612" s="126"/>
      <c r="AO1612" s="126"/>
      <c r="AP1612" s="126"/>
      <c r="AQ1612" s="126"/>
      <c r="AR1612" s="126"/>
      <c r="AS1612" s="126"/>
      <c r="AT1612" s="126"/>
      <c r="AU1612" s="126"/>
      <c r="AV1612" s="126"/>
      <c r="AW1612" s="126"/>
      <c r="AX1612" s="126"/>
      <c r="AY1612" s="126"/>
      <c r="AZ1612" s="126"/>
      <c r="BA1612" s="126"/>
      <c r="BB1612" s="126"/>
      <c r="BC1612" s="126"/>
      <c r="BD1612" s="126"/>
      <c r="BE1612" s="126"/>
      <c r="BF1612" s="126"/>
      <c r="BG1612" s="126"/>
      <c r="BH1612" s="126"/>
      <c r="BI1612" s="126"/>
      <c r="BJ1612" s="126"/>
      <c r="BK1612" s="126"/>
      <c r="BL1612" s="126"/>
      <c r="BM1612" s="126"/>
      <c r="BN1612" s="126"/>
      <c r="BO1612" s="126"/>
      <c r="BP1612" s="126"/>
      <c r="BQ1612" s="126"/>
      <c r="BR1612" s="126">
        <v>5</v>
      </c>
      <c r="BS1612" s="126">
        <v>8</v>
      </c>
      <c r="BT1612" s="126">
        <v>8</v>
      </c>
      <c r="BU1612" s="126"/>
      <c r="BV1612" s="126">
        <v>63</v>
      </c>
      <c r="BW1612" s="126">
        <v>40</v>
      </c>
      <c r="BX1612" s="126">
        <v>1</v>
      </c>
      <c r="BY1612" s="126">
        <v>0</v>
      </c>
      <c r="BZ1612" s="126">
        <v>246</v>
      </c>
      <c r="CA1612" s="126">
        <v>107</v>
      </c>
      <c r="CB1612" s="126"/>
      <c r="CC1612" s="126"/>
      <c r="CD1612" s="126"/>
      <c r="CE1612" s="126"/>
    </row>
    <row r="1613" spans="1:83" ht="11.25" customHeight="1" x14ac:dyDescent="0.2">
      <c r="A1613" s="126" t="s">
        <v>6754</v>
      </c>
      <c r="B1613" s="20">
        <v>696</v>
      </c>
      <c r="C1613" s="20" t="e">
        <f>VLOOKUP(File2Modul(A1613),ModulVerantwortung,2,FALSE)</f>
        <v>#N/A</v>
      </c>
      <c r="D1613" s="20"/>
      <c r="E1613" s="109" t="s">
        <v>6761</v>
      </c>
      <c r="F1613" s="126">
        <v>8</v>
      </c>
      <c r="G1613" s="126">
        <v>3</v>
      </c>
      <c r="H1613" s="126">
        <v>0</v>
      </c>
      <c r="I1613" s="126">
        <v>20</v>
      </c>
      <c r="J1613" s="126">
        <v>0</v>
      </c>
      <c r="K1613" s="126">
        <v>2</v>
      </c>
      <c r="L1613" s="126">
        <v>4</v>
      </c>
      <c r="M1613" s="143" t="s">
        <v>6762</v>
      </c>
      <c r="N1613" s="126">
        <v>35</v>
      </c>
      <c r="O1613" s="126"/>
      <c r="Q1613" s="126">
        <v>1</v>
      </c>
      <c r="R1613" s="126"/>
      <c r="S1613" s="126"/>
      <c r="T1613" s="126"/>
      <c r="U1613" s="126">
        <v>40</v>
      </c>
      <c r="V1613" s="126" t="s">
        <v>3810</v>
      </c>
      <c r="W1613" s="126">
        <v>4</v>
      </c>
      <c r="X1613" s="126">
        <v>12</v>
      </c>
      <c r="Y1613" s="126">
        <v>102</v>
      </c>
      <c r="Z1613" s="126">
        <v>0</v>
      </c>
      <c r="AA1613" s="126">
        <v>0</v>
      </c>
      <c r="AB1613" s="126">
        <v>0</v>
      </c>
      <c r="AC1613" s="126">
        <v>0</v>
      </c>
      <c r="AD1613" s="126">
        <v>0</v>
      </c>
      <c r="AE1613" s="126">
        <v>2</v>
      </c>
      <c r="AF1613" s="126">
        <v>0.5</v>
      </c>
      <c r="AG1613" s="126">
        <v>1</v>
      </c>
      <c r="AH1613" s="126">
        <v>0</v>
      </c>
      <c r="AI1613" s="126">
        <v>1</v>
      </c>
      <c r="AJ1613" s="126"/>
      <c r="AK1613" s="126"/>
      <c r="AL1613" s="126"/>
      <c r="AM1613" s="126"/>
      <c r="AN1613" s="126"/>
      <c r="AO1613" s="126"/>
      <c r="AP1613" s="126"/>
      <c r="AQ1613" s="126"/>
      <c r="AR1613" s="126"/>
      <c r="AS1613" s="126"/>
      <c r="AT1613" s="126"/>
      <c r="AU1613" s="126"/>
      <c r="AV1613" s="126"/>
      <c r="AW1613" s="126"/>
      <c r="AX1613" s="126"/>
      <c r="AY1613" s="126"/>
      <c r="AZ1613" s="126"/>
      <c r="BA1613" s="126"/>
      <c r="BB1613" s="126"/>
      <c r="BC1613" s="126"/>
      <c r="BD1613" s="126"/>
      <c r="BE1613" s="126"/>
      <c r="BF1613" s="126"/>
      <c r="BG1613" s="126"/>
      <c r="BH1613" s="126"/>
      <c r="BI1613" s="126"/>
      <c r="BJ1613" s="126"/>
      <c r="BK1613" s="126"/>
      <c r="BL1613" s="126"/>
      <c r="BM1613" s="126"/>
      <c r="BN1613" s="126"/>
      <c r="BO1613" s="126"/>
      <c r="BP1613" s="126"/>
      <c r="BQ1613" s="126"/>
      <c r="BR1613" s="126">
        <v>4</v>
      </c>
      <c r="BS1613" s="126">
        <v>7</v>
      </c>
      <c r="BT1613" s="126">
        <v>7</v>
      </c>
      <c r="BU1613" s="126"/>
      <c r="BV1613" s="126">
        <v>58</v>
      </c>
      <c r="BW1613" s="126">
        <v>37</v>
      </c>
      <c r="BX1613" s="126">
        <v>1</v>
      </c>
      <c r="BY1613" s="126">
        <v>9</v>
      </c>
      <c r="BZ1613" s="126">
        <v>169</v>
      </c>
      <c r="CA1613" s="126">
        <v>94</v>
      </c>
      <c r="CB1613" s="126"/>
      <c r="CC1613" s="126"/>
      <c r="CD1613" s="126"/>
      <c r="CE1613" s="126"/>
    </row>
    <row r="1614" spans="1:83" ht="11.25" customHeight="1" x14ac:dyDescent="0.2">
      <c r="A1614" s="126" t="s">
        <v>6754</v>
      </c>
      <c r="B1614" s="20">
        <v>825</v>
      </c>
      <c r="C1614" s="20" t="e">
        <f>VLOOKUP(File2Modul(A1614),ModulVerantwortung,2,FALSE)</f>
        <v>#N/A</v>
      </c>
      <c r="D1614" s="20"/>
      <c r="E1614" s="109" t="s">
        <v>6763</v>
      </c>
      <c r="F1614" s="126">
        <v>1</v>
      </c>
      <c r="G1614" s="126">
        <v>0</v>
      </c>
      <c r="H1614" s="126">
        <v>0</v>
      </c>
      <c r="I1614" s="126">
        <v>1</v>
      </c>
      <c r="J1614" s="126">
        <v>0</v>
      </c>
      <c r="K1614" s="126">
        <v>2</v>
      </c>
      <c r="L1614" s="126">
        <v>4</v>
      </c>
      <c r="M1614" s="143" t="s">
        <v>6764</v>
      </c>
      <c r="N1614" s="126">
        <v>6</v>
      </c>
      <c r="O1614" s="126"/>
      <c r="Q1614" s="126">
        <v>0</v>
      </c>
      <c r="R1614" s="126"/>
      <c r="S1614" s="126"/>
      <c r="T1614" s="126"/>
      <c r="U1614" s="126">
        <v>6</v>
      </c>
      <c r="V1614" s="126" t="s">
        <v>3507</v>
      </c>
      <c r="W1614" s="126">
        <v>4</v>
      </c>
      <c r="X1614" s="126">
        <v>5</v>
      </c>
      <c r="Y1614" s="126">
        <v>26</v>
      </c>
      <c r="Z1614" s="126">
        <v>0</v>
      </c>
      <c r="AA1614" s="126">
        <v>0</v>
      </c>
      <c r="AB1614" s="126">
        <v>0</v>
      </c>
      <c r="AC1614" s="126">
        <v>0</v>
      </c>
      <c r="AD1614" s="126">
        <v>0</v>
      </c>
      <c r="AE1614" s="126">
        <v>0</v>
      </c>
      <c r="AF1614" s="126">
        <v>0.17</v>
      </c>
      <c r="AG1614" s="126">
        <v>0</v>
      </c>
      <c r="AH1614" s="126">
        <v>0</v>
      </c>
      <c r="AI1614" s="126">
        <v>1</v>
      </c>
      <c r="AJ1614" s="126"/>
      <c r="AK1614" s="126"/>
      <c r="AL1614" s="126"/>
      <c r="AM1614" s="126"/>
      <c r="AN1614" s="126"/>
      <c r="AO1614" s="126"/>
      <c r="AP1614" s="126"/>
      <c r="AQ1614" s="126"/>
      <c r="AR1614" s="126"/>
      <c r="AS1614" s="126"/>
      <c r="AT1614" s="126"/>
      <c r="AU1614" s="126"/>
      <c r="AV1614" s="126"/>
      <c r="AW1614" s="126"/>
      <c r="AX1614" s="126"/>
      <c r="AY1614" s="126"/>
      <c r="AZ1614" s="126"/>
      <c r="BA1614" s="126"/>
      <c r="BB1614" s="126"/>
      <c r="BC1614" s="126"/>
      <c r="BD1614" s="126"/>
      <c r="BE1614" s="126"/>
      <c r="BF1614" s="126"/>
      <c r="BG1614" s="126"/>
      <c r="BH1614" s="126"/>
      <c r="BI1614" s="126"/>
      <c r="BJ1614" s="126"/>
      <c r="BK1614" s="126"/>
      <c r="BL1614" s="126"/>
      <c r="BM1614" s="126"/>
      <c r="BN1614" s="126"/>
      <c r="BO1614" s="126"/>
      <c r="BP1614" s="126"/>
      <c r="BQ1614" s="126"/>
      <c r="BR1614" s="126">
        <v>6</v>
      </c>
      <c r="BS1614" s="126">
        <v>6</v>
      </c>
      <c r="BT1614" s="126">
        <v>6</v>
      </c>
      <c r="BU1614" s="126"/>
      <c r="BV1614" s="126">
        <v>6</v>
      </c>
      <c r="BW1614" s="126">
        <v>6</v>
      </c>
      <c r="BX1614" s="126">
        <v>1</v>
      </c>
      <c r="BY1614" s="126">
        <v>0</v>
      </c>
      <c r="BZ1614" s="126">
        <v>25</v>
      </c>
      <c r="CA1614" s="126">
        <v>15</v>
      </c>
      <c r="CB1614" s="126"/>
      <c r="CC1614" s="126"/>
      <c r="CD1614" s="126"/>
      <c r="CE1614" s="126"/>
    </row>
    <row r="1615" spans="1:83" ht="11.25" customHeight="1" x14ac:dyDescent="0.2">
      <c r="A1615" s="126" t="s">
        <v>6754</v>
      </c>
      <c r="B1615" s="20">
        <v>875</v>
      </c>
      <c r="C1615" s="20" t="e">
        <f>VLOOKUP(File2Modul(A1615),ModulVerantwortung,2,FALSE)</f>
        <v>#N/A</v>
      </c>
      <c r="D1615" s="20"/>
      <c r="E1615" s="109" t="s">
        <v>6765</v>
      </c>
      <c r="F1615" s="126">
        <v>8</v>
      </c>
      <c r="G1615" s="126">
        <v>1</v>
      </c>
      <c r="H1615" s="126">
        <v>0</v>
      </c>
      <c r="I1615" s="126">
        <v>8</v>
      </c>
      <c r="J1615" s="126">
        <v>0</v>
      </c>
      <c r="K1615" s="126">
        <v>0</v>
      </c>
      <c r="L1615" s="126">
        <v>2</v>
      </c>
      <c r="M1615" s="143" t="s">
        <v>6766</v>
      </c>
      <c r="N1615" s="126">
        <v>29</v>
      </c>
      <c r="O1615" s="126"/>
      <c r="Q1615" s="126">
        <v>1</v>
      </c>
      <c r="R1615" s="126"/>
      <c r="S1615" s="126"/>
      <c r="T1615" s="126"/>
      <c r="U1615" s="126">
        <v>40</v>
      </c>
      <c r="V1615" s="126" t="s">
        <v>3810</v>
      </c>
      <c r="W1615" s="126">
        <v>2</v>
      </c>
      <c r="X1615" s="126">
        <v>10</v>
      </c>
      <c r="Y1615" s="126">
        <v>88</v>
      </c>
      <c r="Z1615" s="126">
        <v>0</v>
      </c>
      <c r="AA1615" s="126">
        <v>0</v>
      </c>
      <c r="AB1615" s="126">
        <v>0</v>
      </c>
      <c r="AC1615" s="126">
        <v>0</v>
      </c>
      <c r="AD1615" s="126">
        <v>0</v>
      </c>
      <c r="AE1615" s="126">
        <v>2</v>
      </c>
      <c r="AF1615" s="126">
        <v>0.2</v>
      </c>
      <c r="AG1615" s="126">
        <v>1</v>
      </c>
      <c r="AH1615" s="126">
        <v>0</v>
      </c>
      <c r="AI1615" s="126">
        <v>1</v>
      </c>
      <c r="AJ1615" s="126"/>
      <c r="AK1615" s="126"/>
      <c r="AL1615" s="126"/>
      <c r="AM1615" s="126"/>
      <c r="AN1615" s="126"/>
      <c r="AO1615" s="126"/>
      <c r="AP1615" s="126"/>
      <c r="AQ1615" s="126"/>
      <c r="AR1615" s="126"/>
      <c r="AS1615" s="126"/>
      <c r="AT1615" s="126"/>
      <c r="AU1615" s="126"/>
      <c r="AV1615" s="126"/>
      <c r="AW1615" s="126"/>
      <c r="AX1615" s="126"/>
      <c r="AY1615" s="126"/>
      <c r="AZ1615" s="126"/>
      <c r="BA1615" s="126"/>
      <c r="BB1615" s="126"/>
      <c r="BC1615" s="126"/>
      <c r="BD1615" s="126"/>
      <c r="BE1615" s="126"/>
      <c r="BF1615" s="126"/>
      <c r="BG1615" s="126"/>
      <c r="BH1615" s="126"/>
      <c r="BI1615" s="126"/>
      <c r="BJ1615" s="126"/>
      <c r="BK1615" s="126"/>
      <c r="BL1615" s="126"/>
      <c r="BM1615" s="126"/>
      <c r="BN1615" s="126"/>
      <c r="BO1615" s="126"/>
      <c r="BP1615" s="126"/>
      <c r="BQ1615" s="126"/>
      <c r="BR1615" s="126">
        <v>4</v>
      </c>
      <c r="BS1615" s="126">
        <v>8</v>
      </c>
      <c r="BT1615" s="126">
        <v>9</v>
      </c>
      <c r="BU1615" s="126"/>
      <c r="BV1615" s="126">
        <v>68</v>
      </c>
      <c r="BW1615" s="126">
        <v>31</v>
      </c>
      <c r="BX1615" s="126">
        <v>1</v>
      </c>
      <c r="BY1615" s="126">
        <v>0</v>
      </c>
      <c r="BZ1615" s="126">
        <v>179</v>
      </c>
      <c r="CA1615" s="126">
        <v>98</v>
      </c>
      <c r="CB1615" s="126"/>
      <c r="CC1615" s="126"/>
      <c r="CD1615" s="126"/>
      <c r="CE1615" s="126"/>
    </row>
    <row r="1616" spans="1:83" ht="11.25" customHeight="1" x14ac:dyDescent="0.2">
      <c r="A1616" s="126" t="s">
        <v>6754</v>
      </c>
      <c r="B1616" s="20">
        <v>985</v>
      </c>
      <c r="C1616" s="20" t="e">
        <f>VLOOKUP(File2Modul(A1616),ModulVerantwortung,2,FALSE)</f>
        <v>#N/A</v>
      </c>
      <c r="D1616" s="20"/>
      <c r="E1616" s="109" t="s">
        <v>6767</v>
      </c>
      <c r="F1616" s="126">
        <v>2</v>
      </c>
      <c r="G1616" s="126">
        <v>1</v>
      </c>
      <c r="H1616" s="126">
        <v>0</v>
      </c>
      <c r="I1616" s="126">
        <v>2</v>
      </c>
      <c r="J1616" s="126">
        <v>0</v>
      </c>
      <c r="K1616" s="126">
        <v>1</v>
      </c>
      <c r="L1616" s="126">
        <v>0</v>
      </c>
      <c r="M1616" s="143"/>
      <c r="N1616" s="126">
        <v>4</v>
      </c>
      <c r="O1616" s="126"/>
      <c r="Q1616" s="126">
        <v>0</v>
      </c>
      <c r="R1616" s="126"/>
      <c r="S1616" s="126"/>
      <c r="T1616" s="126"/>
      <c r="U1616" s="126">
        <v>5</v>
      </c>
      <c r="V1616" s="126" t="s">
        <v>3885</v>
      </c>
      <c r="W1616" s="126">
        <v>0</v>
      </c>
      <c r="X1616" s="126">
        <v>2</v>
      </c>
      <c r="Y1616" s="126">
        <v>15</v>
      </c>
      <c r="Z1616" s="126">
        <v>0</v>
      </c>
      <c r="AA1616" s="126">
        <v>0</v>
      </c>
      <c r="AB1616" s="126">
        <v>0</v>
      </c>
      <c r="AC1616" s="126">
        <v>0</v>
      </c>
      <c r="AD1616" s="126">
        <v>0</v>
      </c>
      <c r="AE1616" s="126">
        <v>0</v>
      </c>
      <c r="AF1616" s="126">
        <v>0.4</v>
      </c>
      <c r="AG1616" s="126">
        <v>0</v>
      </c>
      <c r="AH1616" s="126">
        <v>1</v>
      </c>
      <c r="AI1616" s="126">
        <v>1</v>
      </c>
      <c r="AJ1616" s="126"/>
      <c r="AK1616" s="126"/>
      <c r="AL1616" s="126"/>
      <c r="AM1616" s="126"/>
      <c r="AN1616" s="126"/>
      <c r="AO1616" s="126"/>
      <c r="AP1616" s="126"/>
      <c r="AQ1616" s="126"/>
      <c r="AR1616" s="126"/>
      <c r="AS1616" s="126"/>
      <c r="AT1616" s="126"/>
      <c r="AU1616" s="126"/>
      <c r="AV1616" s="126"/>
      <c r="AW1616" s="126"/>
      <c r="AX1616" s="126"/>
      <c r="AY1616" s="126"/>
      <c r="AZ1616" s="126"/>
      <c r="BA1616" s="126"/>
      <c r="BB1616" s="126"/>
      <c r="BC1616" s="126"/>
      <c r="BD1616" s="126"/>
      <c r="BE1616" s="126"/>
      <c r="BF1616" s="126"/>
      <c r="BG1616" s="126"/>
      <c r="BH1616" s="126"/>
      <c r="BI1616" s="126"/>
      <c r="BJ1616" s="126"/>
      <c r="BK1616" s="126"/>
      <c r="BL1616" s="126"/>
      <c r="BM1616" s="126"/>
      <c r="BN1616" s="126"/>
      <c r="BO1616" s="126"/>
      <c r="BP1616" s="126"/>
      <c r="BQ1616" s="126"/>
      <c r="BR1616" s="126">
        <v>9</v>
      </c>
      <c r="BS1616" s="126">
        <v>14</v>
      </c>
      <c r="BT1616" s="126">
        <v>14</v>
      </c>
      <c r="BU1616" s="126"/>
      <c r="BV1616" s="126">
        <v>6</v>
      </c>
      <c r="BW1616" s="126">
        <v>4</v>
      </c>
      <c r="BX1616" s="126">
        <v>1</v>
      </c>
      <c r="BY1616" s="126">
        <v>0</v>
      </c>
      <c r="BZ1616" s="126">
        <v>38</v>
      </c>
      <c r="CA1616" s="126">
        <v>21</v>
      </c>
      <c r="CB1616" s="126"/>
      <c r="CC1616" s="126"/>
      <c r="CD1616" s="126"/>
      <c r="CE1616" s="126"/>
    </row>
    <row r="1617" spans="1:83" ht="11.25" customHeight="1" x14ac:dyDescent="0.2">
      <c r="A1617" s="126" t="s">
        <v>6754</v>
      </c>
      <c r="B1617" s="20">
        <v>1011</v>
      </c>
      <c r="C1617" s="20" t="e">
        <f>VLOOKUP(File2Modul(A1617),ModulVerantwortung,2,FALSE)</f>
        <v>#N/A</v>
      </c>
      <c r="D1617" s="20"/>
      <c r="E1617" s="109" t="s">
        <v>6768</v>
      </c>
      <c r="F1617" s="126">
        <v>1</v>
      </c>
      <c r="G1617" s="126">
        <v>0</v>
      </c>
      <c r="H1617" s="126">
        <v>0</v>
      </c>
      <c r="I1617" s="126">
        <v>1</v>
      </c>
      <c r="J1617" s="126">
        <v>0</v>
      </c>
      <c r="K1617" s="126">
        <v>1</v>
      </c>
      <c r="L1617" s="126">
        <v>0</v>
      </c>
      <c r="M1617" s="143"/>
      <c r="N1617" s="126">
        <v>2</v>
      </c>
      <c r="O1617" s="126"/>
      <c r="Q1617" s="126">
        <v>0</v>
      </c>
      <c r="R1617" s="126"/>
      <c r="S1617" s="126"/>
      <c r="T1617" s="126"/>
      <c r="U1617" s="126">
        <v>2</v>
      </c>
      <c r="V1617" s="126" t="s">
        <v>3507</v>
      </c>
      <c r="W1617" s="126">
        <v>0</v>
      </c>
      <c r="X1617" s="126">
        <v>1</v>
      </c>
      <c r="Y1617" s="126">
        <v>5</v>
      </c>
      <c r="Z1617" s="126">
        <v>0</v>
      </c>
      <c r="AA1617" s="126">
        <v>0</v>
      </c>
      <c r="AB1617" s="126">
        <v>0</v>
      </c>
      <c r="AC1617" s="126">
        <v>0</v>
      </c>
      <c r="AD1617" s="126">
        <v>0</v>
      </c>
      <c r="AE1617" s="126">
        <v>0</v>
      </c>
      <c r="AF1617" s="126">
        <v>0.5</v>
      </c>
      <c r="AG1617" s="126">
        <v>0</v>
      </c>
      <c r="AH1617" s="126">
        <v>0</v>
      </c>
      <c r="AI1617" s="126">
        <v>1</v>
      </c>
      <c r="AJ1617" s="126"/>
      <c r="AK1617" s="126"/>
      <c r="AL1617" s="126"/>
      <c r="AM1617" s="126"/>
      <c r="AN1617" s="126"/>
      <c r="AO1617" s="126"/>
      <c r="AP1617" s="126"/>
      <c r="AQ1617" s="126"/>
      <c r="AR1617" s="126"/>
      <c r="AS1617" s="126"/>
      <c r="AT1617" s="126"/>
      <c r="AU1617" s="126"/>
      <c r="AV1617" s="126"/>
      <c r="AW1617" s="126"/>
      <c r="AX1617" s="126"/>
      <c r="AY1617" s="126"/>
      <c r="AZ1617" s="126"/>
      <c r="BA1617" s="126"/>
      <c r="BB1617" s="126"/>
      <c r="BC1617" s="126"/>
      <c r="BD1617" s="126"/>
      <c r="BE1617" s="126"/>
      <c r="BF1617" s="126"/>
      <c r="BG1617" s="126"/>
      <c r="BH1617" s="126"/>
      <c r="BI1617" s="126"/>
      <c r="BJ1617" s="126"/>
      <c r="BK1617" s="126"/>
      <c r="BL1617" s="126"/>
      <c r="BM1617" s="126"/>
      <c r="BN1617" s="126"/>
      <c r="BO1617" s="126"/>
      <c r="BP1617" s="126"/>
      <c r="BQ1617" s="126"/>
      <c r="BR1617" s="126">
        <v>11</v>
      </c>
      <c r="BS1617" s="126">
        <v>11</v>
      </c>
      <c r="BT1617" s="126">
        <v>11</v>
      </c>
      <c r="BU1617" s="126"/>
      <c r="BV1617" s="126">
        <v>2</v>
      </c>
      <c r="BW1617" s="126">
        <v>2</v>
      </c>
      <c r="BX1617" s="126">
        <v>1</v>
      </c>
      <c r="BY1617" s="126">
        <v>0</v>
      </c>
      <c r="BZ1617" s="126">
        <v>13</v>
      </c>
      <c r="CA1617" s="126">
        <v>10</v>
      </c>
      <c r="CB1617" s="126"/>
      <c r="CC1617" s="126"/>
      <c r="CD1617" s="126"/>
      <c r="CE1617" s="126"/>
    </row>
    <row r="1618" spans="1:83" ht="11.25" customHeight="1" x14ac:dyDescent="0.2">
      <c r="A1618" s="126" t="s">
        <v>6754</v>
      </c>
      <c r="B1618" s="20">
        <v>1034</v>
      </c>
      <c r="C1618" s="20" t="e">
        <f>VLOOKUP(File2Modul(A1618),ModulVerantwortung,2,FALSE)</f>
        <v>#N/A</v>
      </c>
      <c r="D1618" s="20"/>
      <c r="E1618" s="109" t="s">
        <v>6769</v>
      </c>
      <c r="F1618" s="126">
        <v>2</v>
      </c>
      <c r="G1618" s="126">
        <v>1</v>
      </c>
      <c r="H1618" s="126">
        <v>0</v>
      </c>
      <c r="I1618" s="126">
        <v>2</v>
      </c>
      <c r="J1618" s="126">
        <v>0</v>
      </c>
      <c r="K1618" s="126">
        <v>1</v>
      </c>
      <c r="L1618" s="126">
        <v>0</v>
      </c>
      <c r="M1618" s="143"/>
      <c r="N1618" s="126">
        <v>4</v>
      </c>
      <c r="O1618" s="126"/>
      <c r="Q1618" s="126">
        <v>0</v>
      </c>
      <c r="R1618" s="126"/>
      <c r="S1618" s="126"/>
      <c r="T1618" s="126"/>
      <c r="U1618" s="126">
        <v>5</v>
      </c>
      <c r="V1618" s="126" t="s">
        <v>3513</v>
      </c>
      <c r="W1618" s="126">
        <v>0</v>
      </c>
      <c r="X1618" s="126">
        <v>2</v>
      </c>
      <c r="Y1618" s="126">
        <v>13</v>
      </c>
      <c r="Z1618" s="126">
        <v>0</v>
      </c>
      <c r="AA1618" s="126">
        <v>0</v>
      </c>
      <c r="AB1618" s="126">
        <v>0</v>
      </c>
      <c r="AC1618" s="126">
        <v>0</v>
      </c>
      <c r="AD1618" s="126">
        <v>0</v>
      </c>
      <c r="AE1618" s="126">
        <v>0</v>
      </c>
      <c r="AF1618" s="126">
        <v>0.4</v>
      </c>
      <c r="AG1618" s="126">
        <v>0</v>
      </c>
      <c r="AH1618" s="126">
        <v>0</v>
      </c>
      <c r="AI1618" s="126">
        <v>1</v>
      </c>
      <c r="AJ1618" s="126"/>
      <c r="AK1618" s="126"/>
      <c r="AL1618" s="126"/>
      <c r="AM1618" s="126"/>
      <c r="AN1618" s="126"/>
      <c r="AO1618" s="126"/>
      <c r="AP1618" s="126"/>
      <c r="AQ1618" s="126"/>
      <c r="AR1618" s="126"/>
      <c r="AS1618" s="126"/>
      <c r="AT1618" s="126"/>
      <c r="AU1618" s="126"/>
      <c r="AV1618" s="126"/>
      <c r="AW1618" s="126"/>
      <c r="AX1618" s="126"/>
      <c r="AY1618" s="126"/>
      <c r="AZ1618" s="126"/>
      <c r="BA1618" s="126"/>
      <c r="BB1618" s="126"/>
      <c r="BC1618" s="126"/>
      <c r="BD1618" s="126"/>
      <c r="BE1618" s="126"/>
      <c r="BF1618" s="126"/>
      <c r="BG1618" s="126"/>
      <c r="BH1618" s="126"/>
      <c r="BI1618" s="126"/>
      <c r="BJ1618" s="126"/>
      <c r="BK1618" s="126"/>
      <c r="BL1618" s="126"/>
      <c r="BM1618" s="126"/>
      <c r="BN1618" s="126"/>
      <c r="BO1618" s="126"/>
      <c r="BP1618" s="126"/>
      <c r="BQ1618" s="126"/>
      <c r="BR1618" s="126">
        <v>6</v>
      </c>
      <c r="BS1618" s="126">
        <v>9</v>
      </c>
      <c r="BT1618" s="126">
        <v>9</v>
      </c>
      <c r="BU1618" s="126"/>
      <c r="BV1618" s="126">
        <v>6</v>
      </c>
      <c r="BW1618" s="126">
        <v>4</v>
      </c>
      <c r="BX1618" s="126">
        <v>1</v>
      </c>
      <c r="BY1618" s="126">
        <v>0</v>
      </c>
      <c r="BZ1618" s="126">
        <v>25</v>
      </c>
      <c r="CA1618" s="126">
        <v>13</v>
      </c>
      <c r="CB1618" s="126"/>
      <c r="CC1618" s="126"/>
      <c r="CD1618" s="126"/>
      <c r="CE1618" s="126"/>
    </row>
    <row r="1619" spans="1:83" ht="11.25" customHeight="1" x14ac:dyDescent="0.2">
      <c r="A1619" s="126" t="s">
        <v>6754</v>
      </c>
      <c r="B1619" s="20">
        <v>0</v>
      </c>
      <c r="C1619" s="20" t="e">
        <f>VLOOKUP(File2Modul(A1619),ModulVerantwortung,2,FALSE)</f>
        <v>#N/A</v>
      </c>
      <c r="D1619" s="20"/>
      <c r="E1619" s="109" t="s">
        <v>6754</v>
      </c>
      <c r="F1619" s="126"/>
      <c r="G1619" s="126"/>
      <c r="H1619" s="126"/>
      <c r="I1619" s="126"/>
      <c r="J1619" s="126"/>
      <c r="K1619" s="126"/>
      <c r="L1619" s="126"/>
      <c r="M1619" s="143"/>
      <c r="N1619" s="126"/>
      <c r="O1619" s="126">
        <f>IF(ISNUMBER(T1619),IF(T1619&lt;&gt;0,S1619/T1619,O$23),"")</f>
        <v>1.927927927927928</v>
      </c>
      <c r="P1619">
        <f>IF(AND(ISNUMBER(AQ1619),ISNUMBER(AR1619)),IF(OR(AQ1619&lt;&gt;0,AR1619&lt;&gt;0),(T1619+BG1619)/(AQ1619+AR1619),P$23),"")</f>
        <v>8.8368421052631572</v>
      </c>
      <c r="Q1619" s="126"/>
      <c r="R1619" s="126"/>
      <c r="S1619" s="126">
        <v>214</v>
      </c>
      <c r="T1619" s="126">
        <v>111</v>
      </c>
      <c r="U1619" s="126"/>
      <c r="V1619" s="126"/>
      <c r="W1619" s="126"/>
      <c r="X1619" s="126"/>
      <c r="Y1619" s="126"/>
      <c r="Z1619" s="126"/>
      <c r="AA1619" s="126"/>
      <c r="AB1619" s="126"/>
      <c r="AC1619" s="126"/>
      <c r="AD1619" s="126"/>
      <c r="AE1619" s="126"/>
      <c r="AF1619" s="126"/>
      <c r="AG1619" s="126"/>
      <c r="AH1619" s="126"/>
      <c r="AI1619" s="126"/>
      <c r="AJ1619" s="126" t="s">
        <v>3502</v>
      </c>
      <c r="AK1619" s="126">
        <v>7</v>
      </c>
      <c r="AL1619" s="126">
        <v>2</v>
      </c>
      <c r="AM1619" s="126">
        <v>9</v>
      </c>
      <c r="AN1619" s="126">
        <v>41</v>
      </c>
      <c r="AO1619" s="126" t="s">
        <v>3503</v>
      </c>
      <c r="AP1619" s="126">
        <v>149</v>
      </c>
      <c r="AQ1619" s="126">
        <v>31</v>
      </c>
      <c r="AR1619" s="126">
        <v>159</v>
      </c>
      <c r="AS1619" s="126">
        <v>2145</v>
      </c>
      <c r="AT1619" s="126">
        <v>1107</v>
      </c>
      <c r="AU1619" s="126">
        <v>1316</v>
      </c>
      <c r="AV1619" s="126">
        <v>4705</v>
      </c>
      <c r="AW1619" s="126">
        <v>14.86</v>
      </c>
      <c r="AX1619" s="126">
        <v>241218</v>
      </c>
      <c r="AY1619" s="126">
        <v>16237</v>
      </c>
      <c r="AZ1619" s="126">
        <v>40.200000000000003</v>
      </c>
      <c r="BA1619" s="126">
        <v>10.56</v>
      </c>
      <c r="BB1619" s="126">
        <v>73.73</v>
      </c>
      <c r="BC1619" s="126">
        <v>4</v>
      </c>
      <c r="BD1619" s="126">
        <v>1056</v>
      </c>
      <c r="BE1619" s="126">
        <v>343</v>
      </c>
      <c r="BF1619" s="126">
        <v>574</v>
      </c>
      <c r="BG1619" s="126">
        <v>1568</v>
      </c>
      <c r="BH1619" s="126">
        <v>123</v>
      </c>
      <c r="BI1619" s="126" t="s">
        <v>3504</v>
      </c>
      <c r="BJ1619" s="126">
        <v>2.5409999999999999</v>
      </c>
      <c r="BK1619" s="126">
        <v>3.1890000000000001</v>
      </c>
      <c r="BL1619" s="126">
        <v>3.843</v>
      </c>
      <c r="BM1619" s="126">
        <v>3.5630000000000002</v>
      </c>
      <c r="BN1619" s="126">
        <v>3.7519999999999998</v>
      </c>
      <c r="BO1619" s="126">
        <v>3.8460000000000001</v>
      </c>
      <c r="BP1619" s="126" t="s">
        <v>3505</v>
      </c>
      <c r="BQ1619" s="126">
        <v>1.694</v>
      </c>
      <c r="BR1619" s="126"/>
      <c r="BS1619" s="126"/>
      <c r="BT1619" s="126"/>
      <c r="BU1619" s="126"/>
      <c r="BV1619" s="126"/>
      <c r="BW1619" s="126"/>
      <c r="BX1619" s="126"/>
      <c r="BY1619" s="126"/>
      <c r="BZ1619" s="126"/>
      <c r="CA1619" s="126"/>
      <c r="CB1619" s="126"/>
      <c r="CC1619" s="126"/>
      <c r="CD1619" s="126"/>
      <c r="CE1619" s="126"/>
    </row>
    <row r="1620" spans="1:83" ht="11.25" customHeight="1" x14ac:dyDescent="0.2">
      <c r="A1620" s="126" t="s">
        <v>6770</v>
      </c>
      <c r="B1620" s="20">
        <v>0</v>
      </c>
      <c r="C1620" s="20" t="str">
        <f>VLOOKUP(File2Modul(A1620),ModulVerantwortung,2,FALSE)</f>
        <v>funke03</v>
      </c>
      <c r="D1620" s="20"/>
      <c r="E1620" s="109" t="s">
        <v>6770</v>
      </c>
      <c r="F1620" s="126"/>
      <c r="G1620" s="126"/>
      <c r="H1620" s="126"/>
      <c r="I1620" s="126"/>
      <c r="J1620" s="126"/>
      <c r="K1620" s="126"/>
      <c r="L1620" s="126"/>
      <c r="M1620" s="143"/>
      <c r="N1620" s="126"/>
      <c r="O1620" s="126">
        <f>IF(ISNUMBER(T1620),IF(T1620&lt;&gt;0,S1620/T1620,O$23),"")</f>
        <v>23</v>
      </c>
      <c r="P1620">
        <f>IF(AND(ISNUMBER(AQ1620),ISNUMBER(AR1620)),IF(OR(AQ1620&lt;&gt;0,AR1620&lt;&gt;0),(T1620+BG1620)/(AQ1620+AR1620),P$23),"")</f>
        <v>1.3783783783783783</v>
      </c>
      <c r="Q1620" s="126"/>
      <c r="R1620" s="126"/>
      <c r="S1620" s="126">
        <v>23</v>
      </c>
      <c r="T1620" s="126">
        <v>1</v>
      </c>
      <c r="U1620" s="126"/>
      <c r="V1620" s="126"/>
      <c r="W1620" s="126"/>
      <c r="X1620" s="126"/>
      <c r="Y1620" s="126"/>
      <c r="Z1620" s="126"/>
      <c r="AA1620" s="126"/>
      <c r="AB1620" s="126"/>
      <c r="AC1620" s="126"/>
      <c r="AD1620" s="126"/>
      <c r="AE1620" s="126"/>
      <c r="AF1620" s="126"/>
      <c r="AG1620" s="126"/>
      <c r="AH1620" s="126"/>
      <c r="AI1620" s="126"/>
      <c r="AJ1620" s="126" t="s">
        <v>3502</v>
      </c>
      <c r="AK1620" s="126">
        <v>0</v>
      </c>
      <c r="AL1620" s="126">
        <v>1</v>
      </c>
      <c r="AM1620" s="126">
        <v>0</v>
      </c>
      <c r="AN1620" s="126">
        <v>0</v>
      </c>
      <c r="AO1620" s="126" t="s">
        <v>3503</v>
      </c>
      <c r="AP1620" s="126">
        <v>27</v>
      </c>
      <c r="AQ1620" s="126">
        <v>10</v>
      </c>
      <c r="AR1620" s="126">
        <v>27</v>
      </c>
      <c r="AS1620" s="126">
        <v>79</v>
      </c>
      <c r="AT1620" s="126">
        <v>155</v>
      </c>
      <c r="AU1620" s="126">
        <v>162</v>
      </c>
      <c r="AV1620" s="126">
        <v>508</v>
      </c>
      <c r="AW1620" s="126">
        <v>2.92</v>
      </c>
      <c r="AX1620" s="126">
        <v>1202</v>
      </c>
      <c r="AY1620" s="126">
        <v>412</v>
      </c>
      <c r="AZ1620" s="126">
        <v>0.2</v>
      </c>
      <c r="BA1620" s="126">
        <v>0</v>
      </c>
      <c r="BB1620" s="126">
        <v>97.51</v>
      </c>
      <c r="BC1620" s="126">
        <v>0</v>
      </c>
      <c r="BD1620" s="126">
        <v>78</v>
      </c>
      <c r="BE1620" s="126">
        <v>15</v>
      </c>
      <c r="BF1620" s="126">
        <v>28</v>
      </c>
      <c r="BG1620" s="126">
        <v>50</v>
      </c>
      <c r="BH1620" s="126">
        <v>11</v>
      </c>
      <c r="BI1620" s="126" t="s">
        <v>3504</v>
      </c>
      <c r="BJ1620" s="126">
        <v>0.16500000000000001</v>
      </c>
      <c r="BK1620" s="126">
        <v>0.17199999999999999</v>
      </c>
      <c r="BL1620" s="126">
        <v>0.16900000000000001</v>
      </c>
      <c r="BM1620" s="126">
        <v>1.26</v>
      </c>
      <c r="BN1620" s="126">
        <v>1.351</v>
      </c>
      <c r="BO1620" s="126">
        <v>1.4139999999999999</v>
      </c>
      <c r="BP1620" s="126" t="s">
        <v>3505</v>
      </c>
      <c r="BQ1620" s="126">
        <v>2.1240000000000001</v>
      </c>
      <c r="BR1620" s="126"/>
      <c r="BS1620" s="126"/>
      <c r="BT1620" s="126"/>
      <c r="BU1620" s="126"/>
      <c r="BV1620" s="126"/>
      <c r="BW1620" s="126"/>
      <c r="BX1620" s="126"/>
      <c r="BY1620" s="126"/>
      <c r="BZ1620" s="126"/>
      <c r="CA1620" s="126"/>
      <c r="CB1620" s="126"/>
      <c r="CC1620" s="126"/>
      <c r="CD1620" s="126"/>
      <c r="CE1620" s="126"/>
    </row>
    <row r="1621" spans="1:83" ht="11.25" customHeight="1" x14ac:dyDescent="0.2">
      <c r="A1621" s="126" t="s">
        <v>6771</v>
      </c>
      <c r="B1621" s="20">
        <v>385</v>
      </c>
      <c r="C1621" s="20" t="str">
        <f>VLOOKUP(File2Modul(A1621),ModulVerantwortung,2,FALSE)</f>
        <v>funke03</v>
      </c>
      <c r="D1621" s="20"/>
      <c r="E1621" s="109" t="s">
        <v>4641</v>
      </c>
      <c r="F1621" s="126">
        <v>1</v>
      </c>
      <c r="G1621" s="126">
        <v>0</v>
      </c>
      <c r="H1621" s="126">
        <v>0</v>
      </c>
      <c r="I1621" s="126">
        <v>1</v>
      </c>
      <c r="J1621" s="126">
        <v>0</v>
      </c>
      <c r="K1621" s="126">
        <v>2</v>
      </c>
      <c r="L1621" s="126">
        <v>6</v>
      </c>
      <c r="M1621" s="143" t="s">
        <v>6772</v>
      </c>
      <c r="N1621" s="126">
        <v>8</v>
      </c>
      <c r="O1621" s="126"/>
      <c r="Q1621" s="126">
        <v>0</v>
      </c>
      <c r="R1621" s="126"/>
      <c r="S1621" s="126"/>
      <c r="T1621" s="126"/>
      <c r="U1621" s="126">
        <v>8</v>
      </c>
      <c r="V1621" s="126" t="s">
        <v>3507</v>
      </c>
      <c r="W1621" s="126">
        <v>6</v>
      </c>
      <c r="X1621" s="126">
        <v>7</v>
      </c>
      <c r="Y1621" s="126">
        <v>30</v>
      </c>
      <c r="Z1621" s="126">
        <v>0</v>
      </c>
      <c r="AA1621" s="126">
        <v>0</v>
      </c>
      <c r="AB1621" s="126">
        <v>0</v>
      </c>
      <c r="AC1621" s="126">
        <v>0</v>
      </c>
      <c r="AD1621" s="126">
        <v>0</v>
      </c>
      <c r="AE1621" s="126">
        <v>0</v>
      </c>
      <c r="AF1621" s="126">
        <v>0.13</v>
      </c>
      <c r="AG1621" s="126">
        <v>0</v>
      </c>
      <c r="AH1621" s="126">
        <v>0</v>
      </c>
      <c r="AI1621" s="126">
        <v>1</v>
      </c>
      <c r="AJ1621" s="126"/>
      <c r="AK1621" s="126"/>
      <c r="AL1621" s="126"/>
      <c r="AM1621" s="126"/>
      <c r="AN1621" s="126"/>
      <c r="AO1621" s="126"/>
      <c r="AP1621" s="126"/>
      <c r="AQ1621" s="126"/>
      <c r="AR1621" s="126"/>
      <c r="AS1621" s="126"/>
      <c r="AT1621" s="126"/>
      <c r="AU1621" s="126"/>
      <c r="AV1621" s="126"/>
      <c r="AW1621" s="126"/>
      <c r="AX1621" s="126"/>
      <c r="AY1621" s="126"/>
      <c r="AZ1621" s="126"/>
      <c r="BA1621" s="126"/>
      <c r="BB1621" s="126"/>
      <c r="BC1621" s="126"/>
      <c r="BD1621" s="126"/>
      <c r="BE1621" s="126"/>
      <c r="BF1621" s="126"/>
      <c r="BG1621" s="126"/>
      <c r="BH1621" s="126"/>
      <c r="BI1621" s="126"/>
      <c r="BJ1621" s="126"/>
      <c r="BK1621" s="126"/>
      <c r="BL1621" s="126"/>
      <c r="BM1621" s="126"/>
      <c r="BN1621" s="126"/>
      <c r="BO1621" s="126"/>
      <c r="BP1621" s="126"/>
      <c r="BQ1621" s="126"/>
      <c r="BR1621" s="126">
        <v>5</v>
      </c>
      <c r="BS1621" s="126">
        <v>5</v>
      </c>
      <c r="BT1621" s="126">
        <v>5</v>
      </c>
      <c r="BU1621" s="126"/>
      <c r="BV1621" s="126">
        <v>8</v>
      </c>
      <c r="BW1621" s="126">
        <v>8</v>
      </c>
      <c r="BX1621" s="126">
        <v>1</v>
      </c>
      <c r="BY1621" s="126">
        <v>0</v>
      </c>
      <c r="BZ1621" s="126">
        <v>27</v>
      </c>
      <c r="CA1621" s="126">
        <v>15</v>
      </c>
      <c r="CB1621" s="126"/>
      <c r="CC1621" s="126"/>
      <c r="CD1621" s="126"/>
      <c r="CE1621" s="126"/>
    </row>
    <row r="1622" spans="1:83" ht="11.25" customHeight="1" x14ac:dyDescent="0.2">
      <c r="A1622" s="126" t="s">
        <v>6771</v>
      </c>
      <c r="B1622" s="20">
        <v>425</v>
      </c>
      <c r="C1622" s="20" t="str">
        <f>VLOOKUP(File2Modul(A1622),ModulVerantwortung,2,FALSE)</f>
        <v>funke03</v>
      </c>
      <c r="D1622" s="20"/>
      <c r="E1622" s="109" t="s">
        <v>4642</v>
      </c>
      <c r="F1622" s="126">
        <v>6</v>
      </c>
      <c r="G1622" s="126">
        <v>1</v>
      </c>
      <c r="H1622" s="126">
        <v>0</v>
      </c>
      <c r="I1622" s="126">
        <v>6</v>
      </c>
      <c r="J1622" s="126">
        <v>0</v>
      </c>
      <c r="K1622" s="126">
        <v>0</v>
      </c>
      <c r="L1622" s="126">
        <v>4</v>
      </c>
      <c r="M1622" s="143" t="s">
        <v>6773</v>
      </c>
      <c r="N1622" s="126">
        <v>20</v>
      </c>
      <c r="O1622" s="126"/>
      <c r="Q1622" s="126">
        <v>1</v>
      </c>
      <c r="R1622" s="126"/>
      <c r="S1622" s="126"/>
      <c r="T1622" s="126"/>
      <c r="U1622" s="126">
        <v>28</v>
      </c>
      <c r="V1622" s="126" t="s">
        <v>3790</v>
      </c>
      <c r="W1622" s="126">
        <v>4</v>
      </c>
      <c r="X1622" s="126">
        <v>10</v>
      </c>
      <c r="Y1622" s="126">
        <v>75</v>
      </c>
      <c r="Z1622" s="126">
        <v>0</v>
      </c>
      <c r="AA1622" s="126">
        <v>0</v>
      </c>
      <c r="AB1622" s="126">
        <v>0</v>
      </c>
      <c r="AC1622" s="126">
        <v>0</v>
      </c>
      <c r="AD1622" s="126">
        <v>0</v>
      </c>
      <c r="AE1622" s="126">
        <v>2</v>
      </c>
      <c r="AF1622" s="126">
        <v>0.21</v>
      </c>
      <c r="AG1622" s="126">
        <v>1</v>
      </c>
      <c r="AH1622" s="126">
        <v>0</v>
      </c>
      <c r="AI1622" s="126">
        <v>1</v>
      </c>
      <c r="AJ1622" s="126"/>
      <c r="AK1622" s="126"/>
      <c r="AL1622" s="126"/>
      <c r="AM1622" s="126"/>
      <c r="AN1622" s="126"/>
      <c r="AO1622" s="126"/>
      <c r="AP1622" s="126"/>
      <c r="AQ1622" s="126"/>
      <c r="AR1622" s="126"/>
      <c r="AS1622" s="126"/>
      <c r="AT1622" s="126"/>
      <c r="AU1622" s="126"/>
      <c r="AV1622" s="126"/>
      <c r="AW1622" s="126"/>
      <c r="AX1622" s="126"/>
      <c r="AY1622" s="126"/>
      <c r="AZ1622" s="126"/>
      <c r="BA1622" s="126"/>
      <c r="BB1622" s="126"/>
      <c r="BC1622" s="126"/>
      <c r="BD1622" s="126"/>
      <c r="BE1622" s="126"/>
      <c r="BF1622" s="126"/>
      <c r="BG1622" s="126"/>
      <c r="BH1622" s="126"/>
      <c r="BI1622" s="126"/>
      <c r="BJ1622" s="126"/>
      <c r="BK1622" s="126"/>
      <c r="BL1622" s="126"/>
      <c r="BM1622" s="126"/>
      <c r="BN1622" s="126"/>
      <c r="BO1622" s="126"/>
      <c r="BP1622" s="126"/>
      <c r="BQ1622" s="126"/>
      <c r="BR1622" s="126">
        <v>5</v>
      </c>
      <c r="BS1622" s="126">
        <v>8</v>
      </c>
      <c r="BT1622" s="126">
        <v>9</v>
      </c>
      <c r="BU1622" s="126"/>
      <c r="BV1622" s="126">
        <v>35</v>
      </c>
      <c r="BW1622" s="126">
        <v>22</v>
      </c>
      <c r="BX1622" s="126">
        <v>1</v>
      </c>
      <c r="BY1622" s="126">
        <v>0</v>
      </c>
      <c r="BZ1622" s="126">
        <v>118</v>
      </c>
      <c r="CA1622" s="126">
        <v>67</v>
      </c>
      <c r="CB1622" s="126"/>
      <c r="CC1622" s="126"/>
      <c r="CD1622" s="126"/>
      <c r="CE1622" s="126"/>
    </row>
    <row r="1623" spans="1:83" ht="11.25" customHeight="1" x14ac:dyDescent="0.2">
      <c r="A1623" s="126" t="s">
        <v>6771</v>
      </c>
      <c r="B1623" s="20">
        <v>511</v>
      </c>
      <c r="C1623" s="20" t="str">
        <f>VLOOKUP(File2Modul(A1623),ModulVerantwortung,2,FALSE)</f>
        <v>funke03</v>
      </c>
      <c r="D1623" s="20"/>
      <c r="E1623" s="109" t="s">
        <v>4643</v>
      </c>
      <c r="F1623" s="126">
        <v>2</v>
      </c>
      <c r="G1623" s="126">
        <v>1</v>
      </c>
      <c r="H1623" s="126">
        <v>0</v>
      </c>
      <c r="I1623" s="126">
        <v>2</v>
      </c>
      <c r="J1623" s="126">
        <v>0</v>
      </c>
      <c r="K1623" s="126">
        <v>0</v>
      </c>
      <c r="L1623" s="126">
        <v>1</v>
      </c>
      <c r="M1623" s="143" t="s">
        <v>6774</v>
      </c>
      <c r="N1623" s="126">
        <v>4</v>
      </c>
      <c r="O1623" s="126"/>
      <c r="Q1623" s="126">
        <v>1</v>
      </c>
      <c r="R1623" s="126"/>
      <c r="S1623" s="126"/>
      <c r="T1623" s="126"/>
      <c r="U1623" s="126">
        <v>5</v>
      </c>
      <c r="V1623" s="126" t="s">
        <v>3513</v>
      </c>
      <c r="W1623" s="126">
        <v>1</v>
      </c>
      <c r="X1623" s="126">
        <v>3</v>
      </c>
      <c r="Y1623" s="126">
        <v>15</v>
      </c>
      <c r="Z1623" s="126">
        <v>0</v>
      </c>
      <c r="AA1623" s="126">
        <v>0</v>
      </c>
      <c r="AB1623" s="126">
        <v>0</v>
      </c>
      <c r="AC1623" s="126">
        <v>0</v>
      </c>
      <c r="AD1623" s="126">
        <v>0</v>
      </c>
      <c r="AE1623" s="126">
        <v>1</v>
      </c>
      <c r="AF1623" s="126">
        <v>0.4</v>
      </c>
      <c r="AG1623" s="126">
        <v>0</v>
      </c>
      <c r="AH1623" s="126">
        <v>0</v>
      </c>
      <c r="AI1623" s="126">
        <v>1</v>
      </c>
      <c r="AJ1623" s="126"/>
      <c r="AK1623" s="126"/>
      <c r="AL1623" s="126"/>
      <c r="AM1623" s="126"/>
      <c r="AN1623" s="126"/>
      <c r="AO1623" s="126"/>
      <c r="AP1623" s="126"/>
      <c r="AQ1623" s="126"/>
      <c r="AR1623" s="126"/>
      <c r="AS1623" s="126"/>
      <c r="AT1623" s="126"/>
      <c r="AU1623" s="126"/>
      <c r="AV1623" s="126"/>
      <c r="AW1623" s="126"/>
      <c r="AX1623" s="126"/>
      <c r="AY1623" s="126"/>
      <c r="AZ1623" s="126"/>
      <c r="BA1623" s="126"/>
      <c r="BB1623" s="126"/>
      <c r="BC1623" s="126"/>
      <c r="BD1623" s="126"/>
      <c r="BE1623" s="126"/>
      <c r="BF1623" s="126"/>
      <c r="BG1623" s="126"/>
      <c r="BH1623" s="126"/>
      <c r="BI1623" s="126"/>
      <c r="BJ1623" s="126"/>
      <c r="BK1623" s="126"/>
      <c r="BL1623" s="126"/>
      <c r="BM1623" s="126"/>
      <c r="BN1623" s="126"/>
      <c r="BO1623" s="126"/>
      <c r="BP1623" s="126"/>
      <c r="BQ1623" s="126"/>
      <c r="BR1623" s="126">
        <v>6</v>
      </c>
      <c r="BS1623" s="126">
        <v>9</v>
      </c>
      <c r="BT1623" s="126">
        <v>12</v>
      </c>
      <c r="BU1623" s="126"/>
      <c r="BV1623" s="126">
        <v>7</v>
      </c>
      <c r="BW1623" s="126">
        <v>5</v>
      </c>
      <c r="BX1623" s="126">
        <v>1</v>
      </c>
      <c r="BY1623" s="126">
        <v>0</v>
      </c>
      <c r="BZ1623" s="126">
        <v>29</v>
      </c>
      <c r="CA1623" s="126">
        <v>19</v>
      </c>
      <c r="CB1623" s="126"/>
      <c r="CC1623" s="126"/>
      <c r="CD1623" s="126"/>
      <c r="CE1623" s="126"/>
    </row>
    <row r="1624" spans="1:83" ht="11.25" customHeight="1" x14ac:dyDescent="0.2">
      <c r="A1624" s="126" t="s">
        <v>6771</v>
      </c>
      <c r="B1624" s="20">
        <v>541</v>
      </c>
      <c r="C1624" s="20" t="str">
        <f>VLOOKUP(File2Modul(A1624),ModulVerantwortung,2,FALSE)</f>
        <v>funke03</v>
      </c>
      <c r="D1624" s="20"/>
      <c r="E1624" s="109" t="s">
        <v>4644</v>
      </c>
      <c r="F1624" s="126">
        <v>6</v>
      </c>
      <c r="G1624" s="126">
        <v>2</v>
      </c>
      <c r="H1624" s="126">
        <v>0</v>
      </c>
      <c r="I1624" s="126">
        <v>12</v>
      </c>
      <c r="J1624" s="126">
        <v>0</v>
      </c>
      <c r="K1624" s="126">
        <v>2</v>
      </c>
      <c r="L1624" s="126">
        <v>4</v>
      </c>
      <c r="M1624" s="143" t="s">
        <v>6775</v>
      </c>
      <c r="N1624" s="126">
        <v>21</v>
      </c>
      <c r="O1624" s="126"/>
      <c r="Q1624" s="126">
        <v>1</v>
      </c>
      <c r="R1624" s="126"/>
      <c r="S1624" s="126"/>
      <c r="T1624" s="126"/>
      <c r="U1624" s="126">
        <v>28</v>
      </c>
      <c r="V1624" s="126" t="s">
        <v>3790</v>
      </c>
      <c r="W1624" s="126">
        <v>4</v>
      </c>
      <c r="X1624" s="126">
        <v>10</v>
      </c>
      <c r="Y1624" s="126">
        <v>75</v>
      </c>
      <c r="Z1624" s="126">
        <v>0</v>
      </c>
      <c r="AA1624" s="126">
        <v>0</v>
      </c>
      <c r="AB1624" s="126">
        <v>0</v>
      </c>
      <c r="AC1624" s="126">
        <v>0</v>
      </c>
      <c r="AD1624" s="126">
        <v>0</v>
      </c>
      <c r="AE1624" s="126">
        <v>1</v>
      </c>
      <c r="AF1624" s="126">
        <v>0.43</v>
      </c>
      <c r="AG1624" s="126">
        <v>1</v>
      </c>
      <c r="AH1624" s="126">
        <v>0</v>
      </c>
      <c r="AI1624" s="126">
        <v>1</v>
      </c>
      <c r="AJ1624" s="126"/>
      <c r="AK1624" s="126"/>
      <c r="AL1624" s="126"/>
      <c r="AM1624" s="126"/>
      <c r="AN1624" s="126"/>
      <c r="AO1624" s="126"/>
      <c r="AP1624" s="126"/>
      <c r="AQ1624" s="126"/>
      <c r="AR1624" s="126"/>
      <c r="AS1624" s="126"/>
      <c r="AT1624" s="126"/>
      <c r="AU1624" s="126"/>
      <c r="AV1624" s="126"/>
      <c r="AW1624" s="126"/>
      <c r="AX1624" s="126"/>
      <c r="AY1624" s="126"/>
      <c r="AZ1624" s="126"/>
      <c r="BA1624" s="126"/>
      <c r="BB1624" s="126"/>
      <c r="BC1624" s="126"/>
      <c r="BD1624" s="126"/>
      <c r="BE1624" s="126"/>
      <c r="BF1624" s="126"/>
      <c r="BG1624" s="126"/>
      <c r="BH1624" s="126"/>
      <c r="BI1624" s="126"/>
      <c r="BJ1624" s="126"/>
      <c r="BK1624" s="126"/>
      <c r="BL1624" s="126"/>
      <c r="BM1624" s="126"/>
      <c r="BN1624" s="126"/>
      <c r="BO1624" s="126"/>
      <c r="BP1624" s="126"/>
      <c r="BQ1624" s="126"/>
      <c r="BR1624" s="126">
        <v>4</v>
      </c>
      <c r="BS1624" s="126">
        <v>7</v>
      </c>
      <c r="BT1624" s="126">
        <v>7</v>
      </c>
      <c r="BU1624" s="126"/>
      <c r="BV1624" s="126">
        <v>35</v>
      </c>
      <c r="BW1624" s="126">
        <v>22</v>
      </c>
      <c r="BX1624" s="126">
        <v>1</v>
      </c>
      <c r="BY1624" s="126">
        <v>6</v>
      </c>
      <c r="BZ1624" s="126">
        <v>111</v>
      </c>
      <c r="CA1624" s="126">
        <v>54</v>
      </c>
      <c r="CB1624" s="126"/>
      <c r="CC1624" s="126"/>
      <c r="CD1624" s="126"/>
      <c r="CE1624" s="126"/>
    </row>
    <row r="1625" spans="1:83" ht="11.25" customHeight="1" x14ac:dyDescent="0.2">
      <c r="A1625" s="126" t="s">
        <v>6771</v>
      </c>
      <c r="B1625" s="20">
        <v>627</v>
      </c>
      <c r="C1625" s="20" t="str">
        <f>VLOOKUP(File2Modul(A1625),ModulVerantwortung,2,FALSE)</f>
        <v>funke03</v>
      </c>
      <c r="D1625" s="20"/>
      <c r="E1625" s="109" t="s">
        <v>4645</v>
      </c>
      <c r="F1625" s="126">
        <v>5</v>
      </c>
      <c r="G1625" s="126">
        <v>2</v>
      </c>
      <c r="H1625" s="126">
        <v>0</v>
      </c>
      <c r="I1625" s="126">
        <v>9</v>
      </c>
      <c r="J1625" s="126">
        <v>0</v>
      </c>
      <c r="K1625" s="126">
        <v>0</v>
      </c>
      <c r="L1625" s="126">
        <v>1</v>
      </c>
      <c r="M1625" s="143" t="s">
        <v>6776</v>
      </c>
      <c r="N1625" s="126">
        <v>13</v>
      </c>
      <c r="O1625" s="126"/>
      <c r="Q1625" s="126">
        <v>1</v>
      </c>
      <c r="R1625" s="126"/>
      <c r="S1625" s="126"/>
      <c r="T1625" s="126"/>
      <c r="U1625" s="126">
        <v>15</v>
      </c>
      <c r="V1625" s="126" t="s">
        <v>3729</v>
      </c>
      <c r="W1625" s="126">
        <v>2</v>
      </c>
      <c r="X1625" s="126">
        <v>7</v>
      </c>
      <c r="Y1625" s="126">
        <v>38</v>
      </c>
      <c r="Z1625" s="126">
        <v>0</v>
      </c>
      <c r="AA1625" s="126">
        <v>0</v>
      </c>
      <c r="AB1625" s="126">
        <v>0</v>
      </c>
      <c r="AC1625" s="126">
        <v>0</v>
      </c>
      <c r="AD1625" s="126">
        <v>0</v>
      </c>
      <c r="AE1625" s="126">
        <v>0</v>
      </c>
      <c r="AF1625" s="126">
        <v>0.6</v>
      </c>
      <c r="AG1625" s="126">
        <v>1</v>
      </c>
      <c r="AH1625" s="126">
        <v>0</v>
      </c>
      <c r="AI1625" s="126">
        <v>1</v>
      </c>
      <c r="AJ1625" s="126"/>
      <c r="AK1625" s="126"/>
      <c r="AL1625" s="126"/>
      <c r="AM1625" s="126"/>
      <c r="AN1625" s="126"/>
      <c r="AO1625" s="126"/>
      <c r="AP1625" s="126"/>
      <c r="AQ1625" s="126"/>
      <c r="AR1625" s="126"/>
      <c r="AS1625" s="126"/>
      <c r="AT1625" s="126"/>
      <c r="AU1625" s="126"/>
      <c r="AV1625" s="126"/>
      <c r="AW1625" s="126"/>
      <c r="AX1625" s="126"/>
      <c r="AY1625" s="126"/>
      <c r="AZ1625" s="126"/>
      <c r="BA1625" s="126"/>
      <c r="BB1625" s="126"/>
      <c r="BC1625" s="126"/>
      <c r="BD1625" s="126"/>
      <c r="BE1625" s="126"/>
      <c r="BF1625" s="126"/>
      <c r="BG1625" s="126"/>
      <c r="BH1625" s="126"/>
      <c r="BI1625" s="126"/>
      <c r="BJ1625" s="126"/>
      <c r="BK1625" s="126"/>
      <c r="BL1625" s="126"/>
      <c r="BM1625" s="126"/>
      <c r="BN1625" s="126"/>
      <c r="BO1625" s="126"/>
      <c r="BP1625" s="126"/>
      <c r="BQ1625" s="126"/>
      <c r="BR1625" s="126">
        <v>7</v>
      </c>
      <c r="BS1625" s="126">
        <v>11</v>
      </c>
      <c r="BT1625" s="126">
        <v>11</v>
      </c>
      <c r="BU1625" s="126"/>
      <c r="BV1625" s="126">
        <v>19</v>
      </c>
      <c r="BW1625" s="126">
        <v>13</v>
      </c>
      <c r="BX1625" s="126">
        <v>1</v>
      </c>
      <c r="BY1625" s="126">
        <v>0</v>
      </c>
      <c r="BZ1625" s="126">
        <v>90</v>
      </c>
      <c r="CA1625" s="126">
        <v>58</v>
      </c>
      <c r="CB1625" s="126"/>
      <c r="CC1625" s="126"/>
      <c r="CD1625" s="126"/>
      <c r="CE1625" s="126"/>
    </row>
    <row r="1626" spans="1:83" ht="11.25" customHeight="1" x14ac:dyDescent="0.2">
      <c r="A1626" s="126" t="s">
        <v>6771</v>
      </c>
      <c r="B1626" s="20">
        <v>675</v>
      </c>
      <c r="C1626" s="20" t="str">
        <f>VLOOKUP(File2Modul(A1626),ModulVerantwortung,2,FALSE)</f>
        <v>funke03</v>
      </c>
      <c r="D1626" s="20"/>
      <c r="E1626" s="109" t="s">
        <v>4646</v>
      </c>
      <c r="F1626" s="126">
        <v>8</v>
      </c>
      <c r="G1626" s="126">
        <v>2</v>
      </c>
      <c r="H1626" s="126">
        <v>0</v>
      </c>
      <c r="I1626" s="126">
        <v>8</v>
      </c>
      <c r="J1626" s="126">
        <v>0</v>
      </c>
      <c r="K1626" s="126">
        <v>0</v>
      </c>
      <c r="L1626" s="126">
        <v>1</v>
      </c>
      <c r="M1626" s="143" t="s">
        <v>6777</v>
      </c>
      <c r="N1626" s="126">
        <v>18</v>
      </c>
      <c r="O1626" s="126"/>
      <c r="Q1626" s="126">
        <v>1</v>
      </c>
      <c r="R1626" s="126"/>
      <c r="S1626" s="126"/>
      <c r="T1626" s="126"/>
      <c r="U1626" s="126">
        <v>28</v>
      </c>
      <c r="V1626" s="126" t="s">
        <v>3810</v>
      </c>
      <c r="W1626" s="126">
        <v>1</v>
      </c>
      <c r="X1626" s="126">
        <v>9</v>
      </c>
      <c r="Y1626" s="126">
        <v>74</v>
      </c>
      <c r="Z1626" s="126">
        <v>0</v>
      </c>
      <c r="AA1626" s="126">
        <v>0</v>
      </c>
      <c r="AB1626" s="126">
        <v>0</v>
      </c>
      <c r="AC1626" s="126">
        <v>0</v>
      </c>
      <c r="AD1626" s="126">
        <v>0</v>
      </c>
      <c r="AE1626" s="126">
        <v>0</v>
      </c>
      <c r="AF1626" s="126">
        <v>0.28999999999999998</v>
      </c>
      <c r="AG1626" s="126">
        <v>1</v>
      </c>
      <c r="AH1626" s="126">
        <v>0</v>
      </c>
      <c r="AI1626" s="126">
        <v>1</v>
      </c>
      <c r="AJ1626" s="126"/>
      <c r="AK1626" s="126"/>
      <c r="AL1626" s="126"/>
      <c r="AM1626" s="126"/>
      <c r="AN1626" s="126"/>
      <c r="AO1626" s="126"/>
      <c r="AP1626" s="126"/>
      <c r="AQ1626" s="126"/>
      <c r="AR1626" s="126"/>
      <c r="AS1626" s="126"/>
      <c r="AT1626" s="126"/>
      <c r="AU1626" s="126"/>
      <c r="AV1626" s="126"/>
      <c r="AW1626" s="126"/>
      <c r="AX1626" s="126"/>
      <c r="AY1626" s="126"/>
      <c r="AZ1626" s="126"/>
      <c r="BA1626" s="126"/>
      <c r="BB1626" s="126"/>
      <c r="BC1626" s="126"/>
      <c r="BD1626" s="126"/>
      <c r="BE1626" s="126"/>
      <c r="BF1626" s="126"/>
      <c r="BG1626" s="126"/>
      <c r="BH1626" s="126"/>
      <c r="BI1626" s="126"/>
      <c r="BJ1626" s="126"/>
      <c r="BK1626" s="126"/>
      <c r="BL1626" s="126"/>
      <c r="BM1626" s="126"/>
      <c r="BN1626" s="126"/>
      <c r="BO1626" s="126"/>
      <c r="BP1626" s="126"/>
      <c r="BQ1626" s="126"/>
      <c r="BR1626" s="126">
        <v>4</v>
      </c>
      <c r="BS1626" s="126">
        <v>9</v>
      </c>
      <c r="BT1626" s="126">
        <v>9</v>
      </c>
      <c r="BU1626" s="126"/>
      <c r="BV1626" s="126">
        <v>37</v>
      </c>
      <c r="BW1626" s="126">
        <v>18</v>
      </c>
      <c r="BX1626" s="126">
        <v>1</v>
      </c>
      <c r="BY1626" s="126">
        <v>0</v>
      </c>
      <c r="BZ1626" s="126">
        <v>115</v>
      </c>
      <c r="CA1626" s="126">
        <v>51</v>
      </c>
      <c r="CB1626" s="126"/>
      <c r="CC1626" s="126"/>
      <c r="CD1626" s="126"/>
      <c r="CE1626" s="126"/>
    </row>
    <row r="1627" spans="1:83" ht="11.25" customHeight="1" x14ac:dyDescent="0.2">
      <c r="A1627" s="126" t="s">
        <v>6771</v>
      </c>
      <c r="B1627" s="20">
        <v>759</v>
      </c>
      <c r="C1627" s="20" t="str">
        <f>VLOOKUP(File2Modul(A1627),ModulVerantwortung,2,FALSE)</f>
        <v>funke03</v>
      </c>
      <c r="D1627" s="20"/>
      <c r="E1627" s="109" t="s">
        <v>4647</v>
      </c>
      <c r="F1627" s="126">
        <v>6</v>
      </c>
      <c r="G1627" s="126">
        <v>1</v>
      </c>
      <c r="H1627" s="126">
        <v>0</v>
      </c>
      <c r="I1627" s="126">
        <v>32</v>
      </c>
      <c r="J1627" s="126">
        <v>0</v>
      </c>
      <c r="K1627" s="126">
        <v>0</v>
      </c>
      <c r="L1627" s="126">
        <v>4</v>
      </c>
      <c r="M1627" s="143" t="s">
        <v>6778</v>
      </c>
      <c r="N1627" s="126">
        <v>23</v>
      </c>
      <c r="O1627" s="126"/>
      <c r="Q1627" s="126">
        <v>1</v>
      </c>
      <c r="R1627" s="126"/>
      <c r="S1627" s="126"/>
      <c r="T1627" s="126"/>
      <c r="U1627" s="126">
        <v>29</v>
      </c>
      <c r="V1627" s="126" t="s">
        <v>3790</v>
      </c>
      <c r="W1627" s="126">
        <v>16</v>
      </c>
      <c r="X1627" s="126">
        <v>22</v>
      </c>
      <c r="Y1627" s="126">
        <v>90</v>
      </c>
      <c r="Z1627" s="126">
        <v>0</v>
      </c>
      <c r="AA1627" s="126">
        <v>0</v>
      </c>
      <c r="AB1627" s="126">
        <v>0</v>
      </c>
      <c r="AC1627" s="126">
        <v>0</v>
      </c>
      <c r="AD1627" s="126">
        <v>0</v>
      </c>
      <c r="AE1627" s="126">
        <v>1</v>
      </c>
      <c r="AF1627" s="126">
        <v>1.1000000000000001</v>
      </c>
      <c r="AG1627" s="126">
        <v>2</v>
      </c>
      <c r="AH1627" s="126">
        <v>0</v>
      </c>
      <c r="AI1627" s="126">
        <v>1</v>
      </c>
      <c r="AJ1627" s="126"/>
      <c r="AK1627" s="126"/>
      <c r="AL1627" s="126"/>
      <c r="AM1627" s="126"/>
      <c r="AN1627" s="126"/>
      <c r="AO1627" s="126"/>
      <c r="AP1627" s="126"/>
      <c r="AQ1627" s="126"/>
      <c r="AR1627" s="126"/>
      <c r="AS1627" s="126"/>
      <c r="AT1627" s="126"/>
      <c r="AU1627" s="126"/>
      <c r="AV1627" s="126"/>
      <c r="AW1627" s="126"/>
      <c r="AX1627" s="126"/>
      <c r="AY1627" s="126"/>
      <c r="AZ1627" s="126"/>
      <c r="BA1627" s="126"/>
      <c r="BB1627" s="126"/>
      <c r="BC1627" s="126"/>
      <c r="BD1627" s="126"/>
      <c r="BE1627" s="126"/>
      <c r="BF1627" s="126"/>
      <c r="BG1627" s="126"/>
      <c r="BH1627" s="126"/>
      <c r="BI1627" s="126"/>
      <c r="BJ1627" s="126"/>
      <c r="BK1627" s="126"/>
      <c r="BL1627" s="126"/>
      <c r="BM1627" s="126"/>
      <c r="BN1627" s="126"/>
      <c r="BO1627" s="126"/>
      <c r="BP1627" s="126"/>
      <c r="BQ1627" s="126"/>
      <c r="BR1627" s="126">
        <v>6</v>
      </c>
      <c r="BS1627" s="126">
        <v>9</v>
      </c>
      <c r="BT1627" s="126">
        <v>10</v>
      </c>
      <c r="BU1627" s="126"/>
      <c r="BV1627" s="126">
        <v>34</v>
      </c>
      <c r="BW1627" s="126">
        <v>24</v>
      </c>
      <c r="BX1627" s="126">
        <v>1</v>
      </c>
      <c r="BY1627" s="126">
        <v>0</v>
      </c>
      <c r="BZ1627" s="126">
        <v>157</v>
      </c>
      <c r="CA1627" s="126">
        <v>73</v>
      </c>
      <c r="CB1627" s="126"/>
      <c r="CC1627" s="126"/>
      <c r="CD1627" s="126"/>
      <c r="CE1627" s="126"/>
    </row>
    <row r="1628" spans="1:83" ht="11.25" customHeight="1" x14ac:dyDescent="0.2">
      <c r="A1628" s="126" t="s">
        <v>6771</v>
      </c>
      <c r="B1628" s="20">
        <v>864</v>
      </c>
      <c r="C1628" s="20" t="str">
        <f>VLOOKUP(File2Modul(A1628),ModulVerantwortung,2,FALSE)</f>
        <v>funke03</v>
      </c>
      <c r="D1628" s="20"/>
      <c r="E1628" s="109" t="s">
        <v>4648</v>
      </c>
      <c r="F1628" s="126">
        <v>2</v>
      </c>
      <c r="G1628" s="126">
        <v>1</v>
      </c>
      <c r="H1628" s="126">
        <v>0</v>
      </c>
      <c r="I1628" s="126">
        <v>2</v>
      </c>
      <c r="J1628" s="126">
        <v>0</v>
      </c>
      <c r="K1628" s="126">
        <v>1</v>
      </c>
      <c r="L1628" s="126">
        <v>0</v>
      </c>
      <c r="M1628" s="143"/>
      <c r="N1628" s="126">
        <v>4</v>
      </c>
      <c r="O1628" s="126"/>
      <c r="Q1628" s="126">
        <v>0</v>
      </c>
      <c r="R1628" s="126"/>
      <c r="S1628" s="126"/>
      <c r="T1628" s="126"/>
      <c r="U1628" s="126">
        <v>5</v>
      </c>
      <c r="V1628" s="126" t="s">
        <v>3513</v>
      </c>
      <c r="W1628" s="126">
        <v>0</v>
      </c>
      <c r="X1628" s="126">
        <v>2</v>
      </c>
      <c r="Y1628" s="126">
        <v>14</v>
      </c>
      <c r="Z1628" s="126">
        <v>0</v>
      </c>
      <c r="AA1628" s="126">
        <v>0</v>
      </c>
      <c r="AB1628" s="126">
        <v>0</v>
      </c>
      <c r="AC1628" s="126">
        <v>0</v>
      </c>
      <c r="AD1628" s="126">
        <v>0</v>
      </c>
      <c r="AE1628" s="126">
        <v>0</v>
      </c>
      <c r="AF1628" s="126">
        <v>0.4</v>
      </c>
      <c r="AG1628" s="126">
        <v>0</v>
      </c>
      <c r="AH1628" s="126">
        <v>0</v>
      </c>
      <c r="AI1628" s="126">
        <v>1</v>
      </c>
      <c r="AJ1628" s="126"/>
      <c r="AK1628" s="126"/>
      <c r="AL1628" s="126"/>
      <c r="AM1628" s="126"/>
      <c r="AN1628" s="126"/>
      <c r="AO1628" s="126"/>
      <c r="AP1628" s="126"/>
      <c r="AQ1628" s="126"/>
      <c r="AR1628" s="126"/>
      <c r="AS1628" s="126"/>
      <c r="AT1628" s="126"/>
      <c r="AU1628" s="126"/>
      <c r="AV1628" s="126"/>
      <c r="AW1628" s="126"/>
      <c r="AX1628" s="126"/>
      <c r="AY1628" s="126"/>
      <c r="AZ1628" s="126"/>
      <c r="BA1628" s="126"/>
      <c r="BB1628" s="126"/>
      <c r="BC1628" s="126"/>
      <c r="BD1628" s="126"/>
      <c r="BE1628" s="126"/>
      <c r="BF1628" s="126"/>
      <c r="BG1628" s="126"/>
      <c r="BH1628" s="126"/>
      <c r="BI1628" s="126"/>
      <c r="BJ1628" s="126"/>
      <c r="BK1628" s="126"/>
      <c r="BL1628" s="126"/>
      <c r="BM1628" s="126"/>
      <c r="BN1628" s="126"/>
      <c r="BO1628" s="126"/>
      <c r="BP1628" s="126"/>
      <c r="BQ1628" s="126"/>
      <c r="BR1628" s="126">
        <v>6</v>
      </c>
      <c r="BS1628" s="126">
        <v>10</v>
      </c>
      <c r="BT1628" s="126">
        <v>10</v>
      </c>
      <c r="BU1628" s="126"/>
      <c r="BV1628" s="126">
        <v>6</v>
      </c>
      <c r="BW1628" s="126">
        <v>4</v>
      </c>
      <c r="BX1628" s="126">
        <v>1</v>
      </c>
      <c r="BY1628" s="126">
        <v>0</v>
      </c>
      <c r="BZ1628" s="126">
        <v>26</v>
      </c>
      <c r="CA1628" s="126">
        <v>15</v>
      </c>
      <c r="CB1628" s="126"/>
      <c r="CC1628" s="126"/>
      <c r="CD1628" s="126"/>
      <c r="CE1628" s="126"/>
    </row>
    <row r="1629" spans="1:83" ht="11.25" customHeight="1" x14ac:dyDescent="0.2">
      <c r="A1629" s="126" t="s">
        <v>6771</v>
      </c>
      <c r="B1629" s="20">
        <v>889</v>
      </c>
      <c r="C1629" s="20" t="str">
        <f>VLOOKUP(File2Modul(A1629),ModulVerantwortung,2,FALSE)</f>
        <v>funke03</v>
      </c>
      <c r="D1629" s="20"/>
      <c r="E1629" s="109" t="s">
        <v>4649</v>
      </c>
      <c r="F1629" s="126">
        <v>1</v>
      </c>
      <c r="G1629" s="126">
        <v>0</v>
      </c>
      <c r="H1629" s="126">
        <v>0</v>
      </c>
      <c r="I1629" s="126">
        <v>1</v>
      </c>
      <c r="J1629" s="126">
        <v>0</v>
      </c>
      <c r="K1629" s="126">
        <v>1</v>
      </c>
      <c r="L1629" s="126">
        <v>0</v>
      </c>
      <c r="M1629" s="143"/>
      <c r="N1629" s="126">
        <v>2</v>
      </c>
      <c r="O1629" s="126"/>
      <c r="Q1629" s="126">
        <v>0</v>
      </c>
      <c r="R1629" s="126"/>
      <c r="S1629" s="126"/>
      <c r="T1629" s="126"/>
      <c r="U1629" s="126">
        <v>2</v>
      </c>
      <c r="V1629" s="126" t="s">
        <v>3507</v>
      </c>
      <c r="W1629" s="126">
        <v>0</v>
      </c>
      <c r="X1629" s="126">
        <v>1</v>
      </c>
      <c r="Y1629" s="126">
        <v>3</v>
      </c>
      <c r="Z1629" s="126">
        <v>0</v>
      </c>
      <c r="AA1629" s="126">
        <v>0</v>
      </c>
      <c r="AB1629" s="126">
        <v>0</v>
      </c>
      <c r="AC1629" s="126">
        <v>0</v>
      </c>
      <c r="AD1629" s="126">
        <v>0</v>
      </c>
      <c r="AE1629" s="126">
        <v>0</v>
      </c>
      <c r="AF1629" s="126">
        <v>0.5</v>
      </c>
      <c r="AG1629" s="126">
        <v>0</v>
      </c>
      <c r="AH1629" s="126">
        <v>0</v>
      </c>
      <c r="AI1629" s="126">
        <v>1</v>
      </c>
      <c r="AJ1629" s="126"/>
      <c r="AK1629" s="126"/>
      <c r="AL1629" s="126"/>
      <c r="AM1629" s="126"/>
      <c r="AN1629" s="126"/>
      <c r="AO1629" s="126"/>
      <c r="AP1629" s="126"/>
      <c r="AQ1629" s="126"/>
      <c r="AR1629" s="126"/>
      <c r="AS1629" s="126"/>
      <c r="AT1629" s="126"/>
      <c r="AU1629" s="126"/>
      <c r="AV1629" s="126"/>
      <c r="AW1629" s="126"/>
      <c r="AX1629" s="126"/>
      <c r="AY1629" s="126"/>
      <c r="AZ1629" s="126"/>
      <c r="BA1629" s="126"/>
      <c r="BB1629" s="126"/>
      <c r="BC1629" s="126"/>
      <c r="BD1629" s="126"/>
      <c r="BE1629" s="126"/>
      <c r="BF1629" s="126"/>
      <c r="BG1629" s="126"/>
      <c r="BH1629" s="126"/>
      <c r="BI1629" s="126"/>
      <c r="BJ1629" s="126"/>
      <c r="BK1629" s="126"/>
      <c r="BL1629" s="126"/>
      <c r="BM1629" s="126"/>
      <c r="BN1629" s="126"/>
      <c r="BO1629" s="126"/>
      <c r="BP1629" s="126"/>
      <c r="BQ1629" s="126"/>
      <c r="BR1629" s="126">
        <v>9</v>
      </c>
      <c r="BS1629" s="126">
        <v>9</v>
      </c>
      <c r="BT1629" s="126">
        <v>9</v>
      </c>
      <c r="BU1629" s="126"/>
      <c r="BV1629" s="126">
        <v>2</v>
      </c>
      <c r="BW1629" s="126">
        <v>2</v>
      </c>
      <c r="BX1629" s="126">
        <v>1</v>
      </c>
      <c r="BY1629" s="126">
        <v>0</v>
      </c>
      <c r="BZ1629" s="126">
        <v>10</v>
      </c>
      <c r="CA1629" s="126">
        <v>8</v>
      </c>
      <c r="CB1629" s="126"/>
      <c r="CC1629" s="126"/>
      <c r="CD1629" s="126"/>
      <c r="CE1629" s="126"/>
    </row>
    <row r="1630" spans="1:83" ht="11.25" customHeight="1" x14ac:dyDescent="0.2">
      <c r="A1630" s="126" t="s">
        <v>6771</v>
      </c>
      <c r="B1630" s="20">
        <v>0</v>
      </c>
      <c r="C1630" s="20" t="str">
        <f>VLOOKUP(File2Modul(A1630),ModulVerantwortung,2,FALSE)</f>
        <v>funke03</v>
      </c>
      <c r="D1630" s="20"/>
      <c r="E1630" s="109" t="s">
        <v>6771</v>
      </c>
      <c r="F1630" s="126"/>
      <c r="G1630" s="126"/>
      <c r="H1630" s="126"/>
      <c r="I1630" s="126"/>
      <c r="J1630" s="126"/>
      <c r="K1630" s="126"/>
      <c r="L1630" s="126"/>
      <c r="M1630" s="143"/>
      <c r="N1630" s="126"/>
      <c r="O1630" s="126">
        <f>IF(ISNUMBER(T1630),IF(T1630&lt;&gt;0,S1630/T1630,O$23),"")</f>
        <v>1.4537037037037037</v>
      </c>
      <c r="P1630">
        <f>IF(AND(ISNUMBER(AQ1630),ISNUMBER(AR1630)),IF(OR(AQ1630&lt;&gt;0,AR1630&lt;&gt;0),(T1630+BG1630)/(AQ1630+AR1630),P$23),"")</f>
        <v>9.2847682119205306</v>
      </c>
      <c r="Q1630" s="126"/>
      <c r="R1630" s="126"/>
      <c r="S1630" s="126">
        <v>157</v>
      </c>
      <c r="T1630" s="126">
        <v>108</v>
      </c>
      <c r="U1630" s="126"/>
      <c r="V1630" s="126"/>
      <c r="W1630" s="126"/>
      <c r="X1630" s="126"/>
      <c r="Y1630" s="126"/>
      <c r="Z1630" s="126"/>
      <c r="AA1630" s="126"/>
      <c r="AB1630" s="126"/>
      <c r="AC1630" s="126"/>
      <c r="AD1630" s="126"/>
      <c r="AE1630" s="126"/>
      <c r="AF1630" s="126"/>
      <c r="AG1630" s="126"/>
      <c r="AH1630" s="126"/>
      <c r="AI1630" s="126"/>
      <c r="AJ1630" s="126" t="s">
        <v>3502</v>
      </c>
      <c r="AK1630" s="126">
        <v>8</v>
      </c>
      <c r="AL1630" s="126">
        <v>1</v>
      </c>
      <c r="AM1630" s="126">
        <v>9</v>
      </c>
      <c r="AN1630" s="126">
        <v>33</v>
      </c>
      <c r="AO1630" s="126" t="s">
        <v>3503</v>
      </c>
      <c r="AP1630" s="126">
        <v>117</v>
      </c>
      <c r="AQ1630" s="126">
        <v>26</v>
      </c>
      <c r="AR1630" s="126">
        <v>125</v>
      </c>
      <c r="AS1630" s="126">
        <v>1713</v>
      </c>
      <c r="AT1630" s="126">
        <v>845</v>
      </c>
      <c r="AU1630" s="126">
        <v>993</v>
      </c>
      <c r="AV1630" s="126">
        <v>3476</v>
      </c>
      <c r="AW1630" s="126">
        <v>15.11</v>
      </c>
      <c r="AX1630" s="126">
        <v>187383</v>
      </c>
      <c r="AY1630" s="126">
        <v>12399</v>
      </c>
      <c r="AZ1630" s="126">
        <v>31.23</v>
      </c>
      <c r="BA1630" s="126">
        <v>8.94</v>
      </c>
      <c r="BB1630" s="126">
        <v>71.37</v>
      </c>
      <c r="BC1630" s="126">
        <v>3</v>
      </c>
      <c r="BD1630" s="126">
        <v>894</v>
      </c>
      <c r="BE1630" s="126">
        <v>290</v>
      </c>
      <c r="BF1630" s="126">
        <v>416</v>
      </c>
      <c r="BG1630" s="126">
        <v>1294</v>
      </c>
      <c r="BH1630" s="126">
        <v>139</v>
      </c>
      <c r="BI1630" s="126" t="s">
        <v>3504</v>
      </c>
      <c r="BJ1630" s="126">
        <v>2.1339999999999999</v>
      </c>
      <c r="BK1630" s="126">
        <v>2.6459999999999999</v>
      </c>
      <c r="BL1630" s="126">
        <v>3.1469999999999998</v>
      </c>
      <c r="BM1630" s="126">
        <v>3.3340000000000001</v>
      </c>
      <c r="BN1630" s="126">
        <v>3.5139999999999998</v>
      </c>
      <c r="BO1630" s="126">
        <v>3.6080000000000001</v>
      </c>
      <c r="BP1630" s="126" t="s">
        <v>3505</v>
      </c>
      <c r="BQ1630" s="126">
        <v>2.0840000000000001</v>
      </c>
      <c r="BR1630" s="126"/>
      <c r="BS1630" s="126"/>
      <c r="BT1630" s="126"/>
      <c r="BU1630" s="126"/>
      <c r="BV1630" s="126"/>
      <c r="BW1630" s="126"/>
      <c r="BX1630" s="126"/>
      <c r="BY1630" s="126"/>
      <c r="BZ1630" s="126"/>
      <c r="CA1630" s="126"/>
      <c r="CB1630" s="126"/>
      <c r="CC1630" s="126"/>
      <c r="CD1630" s="126"/>
      <c r="CE1630" s="126"/>
    </row>
    <row r="1631" spans="1:83" ht="11.25" customHeight="1" x14ac:dyDescent="0.2">
      <c r="A1631" s="126" t="s">
        <v>6779</v>
      </c>
      <c r="B1631" s="20">
        <v>0</v>
      </c>
      <c r="C1631" s="20" t="e">
        <f>VLOOKUP(File2Modul(A1631),ModulVerantwortung,2,FALSE)</f>
        <v>#N/A</v>
      </c>
      <c r="D1631" s="20"/>
      <c r="E1631" s="109" t="s">
        <v>6779</v>
      </c>
      <c r="F1631" s="126"/>
      <c r="G1631" s="126"/>
      <c r="H1631" s="126"/>
      <c r="I1631" s="126"/>
      <c r="J1631" s="126"/>
      <c r="K1631" s="126"/>
      <c r="L1631" s="126"/>
      <c r="M1631" s="143"/>
      <c r="N1631" s="126"/>
      <c r="O1631" s="126">
        <f>IF(ISNUMBER(T1631),IF(T1631&lt;&gt;0,S1631/T1631,O$23),"")</f>
        <v>6</v>
      </c>
      <c r="P1631">
        <f>IF(AND(ISNUMBER(AQ1631),ISNUMBER(AR1631)),IF(OR(AQ1631&lt;&gt;0,AR1631&lt;&gt;0),(T1631+BG1631)/(AQ1631+AR1631),P$23),"")</f>
        <v>154761.85714285713</v>
      </c>
      <c r="Q1631" s="126"/>
      <c r="R1631" s="126"/>
      <c r="S1631" s="126">
        <v>6</v>
      </c>
      <c r="T1631" s="126">
        <v>1</v>
      </c>
      <c r="U1631" s="126"/>
      <c r="V1631" s="126"/>
      <c r="W1631" s="126"/>
      <c r="X1631" s="126"/>
      <c r="Y1631" s="126"/>
      <c r="Z1631" s="126"/>
      <c r="AA1631" s="126"/>
      <c r="AB1631" s="126"/>
      <c r="AC1631" s="126"/>
      <c r="AD1631" s="126"/>
      <c r="AE1631" s="126"/>
      <c r="AF1631" s="126"/>
      <c r="AG1631" s="126"/>
      <c r="AH1631" s="126"/>
      <c r="AI1631" s="126"/>
      <c r="AJ1631" s="126" t="s">
        <v>3502</v>
      </c>
      <c r="AK1631" s="126">
        <v>0</v>
      </c>
      <c r="AL1631" s="126">
        <v>1</v>
      </c>
      <c r="AM1631" s="126">
        <v>0</v>
      </c>
      <c r="AN1631" s="126">
        <v>0</v>
      </c>
      <c r="AO1631" s="126" t="s">
        <v>3503</v>
      </c>
      <c r="AP1631" s="126">
        <v>17</v>
      </c>
      <c r="AQ1631" s="126">
        <v>16</v>
      </c>
      <c r="AR1631" s="126">
        <v>26</v>
      </c>
      <c r="AS1631" s="126">
        <v>6500038</v>
      </c>
      <c r="AT1631" s="126">
        <v>181</v>
      </c>
      <c r="AU1631" s="126">
        <v>186</v>
      </c>
      <c r="AV1631" s="126">
        <v>607</v>
      </c>
      <c r="AW1631" s="126">
        <v>434270.82</v>
      </c>
      <c r="AX1631" s="126">
        <v>1000000000</v>
      </c>
      <c r="AY1631" s="126">
        <v>35050268</v>
      </c>
      <c r="AZ1631" s="126">
        <v>2536884769.8800001</v>
      </c>
      <c r="BA1631" s="126">
        <v>0</v>
      </c>
      <c r="BB1631" s="126">
        <v>100</v>
      </c>
      <c r="BC1631" s="126">
        <v>614189</v>
      </c>
      <c r="BD1631" s="126">
        <v>54</v>
      </c>
      <c r="BE1631" s="126">
        <v>1</v>
      </c>
      <c r="BF1631" s="126">
        <v>40</v>
      </c>
      <c r="BG1631" s="126">
        <v>6499997</v>
      </c>
      <c r="BH1631" s="126">
        <v>0</v>
      </c>
      <c r="BI1631" s="126" t="s">
        <v>3504</v>
      </c>
      <c r="BJ1631" s="126">
        <v>0.112</v>
      </c>
      <c r="BK1631" s="126">
        <v>0.114</v>
      </c>
      <c r="BL1631" s="126">
        <v>0.108</v>
      </c>
      <c r="BM1631" s="126">
        <v>1.0880000000000001</v>
      </c>
      <c r="BN1631" s="126">
        <v>1.17</v>
      </c>
      <c r="BO1631" s="126">
        <v>1.228</v>
      </c>
      <c r="BP1631" s="126" t="s">
        <v>3505</v>
      </c>
      <c r="BQ1631" s="126">
        <v>1.2669999999999999</v>
      </c>
      <c r="BR1631" s="126"/>
      <c r="BS1631" s="126"/>
      <c r="BT1631" s="126"/>
      <c r="BU1631" s="126"/>
      <c r="BV1631" s="126"/>
      <c r="BW1631" s="126"/>
      <c r="BX1631" s="126"/>
      <c r="BY1631" s="126"/>
      <c r="BZ1631" s="126"/>
      <c r="CA1631" s="126"/>
      <c r="CB1631" s="126"/>
      <c r="CC1631" s="126"/>
      <c r="CD1631" s="126"/>
      <c r="CE1631" s="126"/>
    </row>
    <row r="1632" spans="1:83" ht="11.25" customHeight="1" x14ac:dyDescent="0.2">
      <c r="A1632" s="126" t="s">
        <v>6780</v>
      </c>
      <c r="B1632" s="20">
        <v>244</v>
      </c>
      <c r="C1632" s="20" t="e">
        <f>VLOOKUP(File2Modul(A1632),ModulVerantwortung,2,FALSE)</f>
        <v>#N/A</v>
      </c>
      <c r="D1632" s="20"/>
      <c r="E1632" s="109" t="s">
        <v>6781</v>
      </c>
      <c r="F1632" s="126">
        <v>2</v>
      </c>
      <c r="G1632" s="126">
        <v>1</v>
      </c>
      <c r="H1632" s="126">
        <v>0</v>
      </c>
      <c r="I1632" s="126">
        <v>2</v>
      </c>
      <c r="J1632" s="126">
        <v>0</v>
      </c>
      <c r="K1632" s="126">
        <v>0</v>
      </c>
      <c r="L1632" s="126">
        <v>8</v>
      </c>
      <c r="M1632" s="143" t="s">
        <v>6782</v>
      </c>
      <c r="N1632" s="126">
        <v>14</v>
      </c>
      <c r="O1632" s="126"/>
      <c r="Q1632" s="126">
        <v>0</v>
      </c>
      <c r="R1632" s="126"/>
      <c r="S1632" s="126"/>
      <c r="T1632" s="126"/>
      <c r="U1632" s="126">
        <v>13</v>
      </c>
      <c r="V1632" s="126" t="s">
        <v>3885</v>
      </c>
      <c r="W1632" s="126">
        <v>10</v>
      </c>
      <c r="X1632" s="126">
        <v>12</v>
      </c>
      <c r="Y1632" s="126">
        <v>29</v>
      </c>
      <c r="Z1632" s="126">
        <v>0</v>
      </c>
      <c r="AA1632" s="126">
        <v>0</v>
      </c>
      <c r="AB1632" s="126">
        <v>0</v>
      </c>
      <c r="AC1632" s="126">
        <v>0</v>
      </c>
      <c r="AD1632" s="126">
        <v>0</v>
      </c>
      <c r="AE1632" s="126">
        <v>1</v>
      </c>
      <c r="AF1632" s="126">
        <v>0.15</v>
      </c>
      <c r="AG1632" s="126">
        <v>0</v>
      </c>
      <c r="AH1632" s="126">
        <v>1</v>
      </c>
      <c r="AI1632" s="126">
        <v>1</v>
      </c>
      <c r="AJ1632" s="126"/>
      <c r="AK1632" s="126"/>
      <c r="AL1632" s="126"/>
      <c r="AM1632" s="126"/>
      <c r="AN1632" s="126"/>
      <c r="AO1632" s="126"/>
      <c r="AP1632" s="126"/>
      <c r="AQ1632" s="126"/>
      <c r="AR1632" s="126"/>
      <c r="AS1632" s="126"/>
      <c r="AT1632" s="126"/>
      <c r="AU1632" s="126"/>
      <c r="AV1632" s="126"/>
      <c r="AW1632" s="126"/>
      <c r="AX1632" s="126"/>
      <c r="AY1632" s="126"/>
      <c r="AZ1632" s="126"/>
      <c r="BA1632" s="126"/>
      <c r="BB1632" s="126"/>
      <c r="BC1632" s="126"/>
      <c r="BD1632" s="126"/>
      <c r="BE1632" s="126"/>
      <c r="BF1632" s="126"/>
      <c r="BG1632" s="126"/>
      <c r="BH1632" s="126"/>
      <c r="BI1632" s="126"/>
      <c r="BJ1632" s="126"/>
      <c r="BK1632" s="126"/>
      <c r="BL1632" s="126"/>
      <c r="BM1632" s="126"/>
      <c r="BN1632" s="126"/>
      <c r="BO1632" s="126"/>
      <c r="BP1632" s="126"/>
      <c r="BQ1632" s="126"/>
      <c r="BR1632" s="126">
        <v>5</v>
      </c>
      <c r="BS1632" s="126">
        <v>6</v>
      </c>
      <c r="BT1632" s="126">
        <v>6</v>
      </c>
      <c r="BU1632" s="126"/>
      <c r="BV1632" s="126">
        <v>18</v>
      </c>
      <c r="BW1632" s="126">
        <v>15</v>
      </c>
      <c r="BX1632" s="126">
        <v>1</v>
      </c>
      <c r="BY1632" s="126">
        <v>0</v>
      </c>
      <c r="BZ1632" s="126">
        <v>62</v>
      </c>
      <c r="CA1632" s="126">
        <v>29</v>
      </c>
      <c r="CB1632" s="126"/>
      <c r="CC1632" s="126"/>
      <c r="CD1632" s="126"/>
      <c r="CE1632" s="126"/>
    </row>
    <row r="1633" spans="1:83" ht="11.25" customHeight="1" x14ac:dyDescent="0.2">
      <c r="A1633" s="126" t="s">
        <v>6780</v>
      </c>
      <c r="B1633" s="20">
        <v>283</v>
      </c>
      <c r="C1633" s="20" t="e">
        <f>VLOOKUP(File2Modul(A1633),ModulVerantwortung,2,FALSE)</f>
        <v>#N/A</v>
      </c>
      <c r="D1633" s="20"/>
      <c r="E1633" s="109" t="s">
        <v>6783</v>
      </c>
      <c r="F1633" s="126">
        <v>3</v>
      </c>
      <c r="G1633" s="126">
        <v>2</v>
      </c>
      <c r="H1633" s="126">
        <v>0</v>
      </c>
      <c r="I1633" s="126">
        <v>3</v>
      </c>
      <c r="J1633" s="126">
        <v>0</v>
      </c>
      <c r="K1633" s="126">
        <v>0</v>
      </c>
      <c r="L1633" s="126">
        <v>6</v>
      </c>
      <c r="M1633" s="143" t="s">
        <v>6784</v>
      </c>
      <c r="N1633" s="126">
        <v>17</v>
      </c>
      <c r="O1633" s="126"/>
      <c r="Q1633" s="126">
        <v>1</v>
      </c>
      <c r="R1633" s="126"/>
      <c r="S1633" s="126"/>
      <c r="T1633" s="126"/>
      <c r="U1633" s="126">
        <v>18</v>
      </c>
      <c r="V1633" s="126" t="s">
        <v>3516</v>
      </c>
      <c r="W1633" s="126">
        <v>8</v>
      </c>
      <c r="X1633" s="126">
        <v>11</v>
      </c>
      <c r="Y1633" s="126">
        <v>47</v>
      </c>
      <c r="Z1633" s="126">
        <v>0</v>
      </c>
      <c r="AA1633" s="126">
        <v>0</v>
      </c>
      <c r="AB1633" s="126">
        <v>0</v>
      </c>
      <c r="AC1633" s="126">
        <v>0</v>
      </c>
      <c r="AD1633" s="126">
        <v>0</v>
      </c>
      <c r="AE1633" s="126">
        <v>3</v>
      </c>
      <c r="AF1633" s="126">
        <v>0.17</v>
      </c>
      <c r="AG1633" s="126">
        <v>0</v>
      </c>
      <c r="AH1633" s="126">
        <v>0</v>
      </c>
      <c r="AI1633" s="126">
        <v>1</v>
      </c>
      <c r="AJ1633" s="126"/>
      <c r="AK1633" s="126"/>
      <c r="AL1633" s="126"/>
      <c r="AM1633" s="126"/>
      <c r="AN1633" s="126"/>
      <c r="AO1633" s="126"/>
      <c r="AP1633" s="126"/>
      <c r="AQ1633" s="126"/>
      <c r="AR1633" s="126"/>
      <c r="AS1633" s="126"/>
      <c r="AT1633" s="126"/>
      <c r="AU1633" s="126"/>
      <c r="AV1633" s="126"/>
      <c r="AW1633" s="126"/>
      <c r="AX1633" s="126"/>
      <c r="AY1633" s="126"/>
      <c r="AZ1633" s="126"/>
      <c r="BA1633" s="126"/>
      <c r="BB1633" s="126"/>
      <c r="BC1633" s="126"/>
      <c r="BD1633" s="126"/>
      <c r="BE1633" s="126"/>
      <c r="BF1633" s="126"/>
      <c r="BG1633" s="126"/>
      <c r="BH1633" s="126"/>
      <c r="BI1633" s="126"/>
      <c r="BJ1633" s="126"/>
      <c r="BK1633" s="126"/>
      <c r="BL1633" s="126"/>
      <c r="BM1633" s="126"/>
      <c r="BN1633" s="126"/>
      <c r="BO1633" s="126"/>
      <c r="BP1633" s="126"/>
      <c r="BQ1633" s="126"/>
      <c r="BR1633" s="126">
        <v>4</v>
      </c>
      <c r="BS1633" s="126">
        <v>6</v>
      </c>
      <c r="BT1633" s="126">
        <v>7</v>
      </c>
      <c r="BU1633" s="126"/>
      <c r="BV1633" s="126">
        <v>25</v>
      </c>
      <c r="BW1633" s="126">
        <v>20</v>
      </c>
      <c r="BX1633" s="126">
        <v>1</v>
      </c>
      <c r="BY1633" s="126">
        <v>0</v>
      </c>
      <c r="BZ1633" s="126">
        <v>74</v>
      </c>
      <c r="CA1633" s="126">
        <v>50</v>
      </c>
      <c r="CB1633" s="126"/>
      <c r="CC1633" s="126"/>
      <c r="CD1633" s="126"/>
      <c r="CE1633" s="126"/>
    </row>
    <row r="1634" spans="1:83" ht="11.25" customHeight="1" x14ac:dyDescent="0.2">
      <c r="A1634" s="126" t="s">
        <v>6780</v>
      </c>
      <c r="B1634" s="20">
        <v>340</v>
      </c>
      <c r="C1634" s="20" t="e">
        <f>VLOOKUP(File2Modul(A1634),ModulVerantwortung,2,FALSE)</f>
        <v>#N/A</v>
      </c>
      <c r="D1634" s="20"/>
      <c r="E1634" s="109" t="s">
        <v>6785</v>
      </c>
      <c r="F1634" s="126">
        <v>3</v>
      </c>
      <c r="G1634" s="126">
        <v>2</v>
      </c>
      <c r="H1634" s="126">
        <v>0</v>
      </c>
      <c r="I1634" s="126">
        <v>3</v>
      </c>
      <c r="J1634" s="126">
        <v>0</v>
      </c>
      <c r="K1634" s="126">
        <v>0</v>
      </c>
      <c r="L1634" s="126">
        <v>6</v>
      </c>
      <c r="M1634" s="143" t="s">
        <v>6786</v>
      </c>
      <c r="N1634" s="126">
        <v>17</v>
      </c>
      <c r="O1634" s="126"/>
      <c r="Q1634" s="126">
        <v>1</v>
      </c>
      <c r="R1634" s="126"/>
      <c r="S1634" s="126"/>
      <c r="T1634" s="126"/>
      <c r="U1634" s="126">
        <v>18</v>
      </c>
      <c r="V1634" s="126" t="s">
        <v>3516</v>
      </c>
      <c r="W1634" s="126">
        <v>8</v>
      </c>
      <c r="X1634" s="126">
        <v>11</v>
      </c>
      <c r="Y1634" s="126">
        <v>47</v>
      </c>
      <c r="Z1634" s="126">
        <v>0</v>
      </c>
      <c r="AA1634" s="126">
        <v>0</v>
      </c>
      <c r="AB1634" s="126">
        <v>0</v>
      </c>
      <c r="AC1634" s="126">
        <v>0</v>
      </c>
      <c r="AD1634" s="126">
        <v>0</v>
      </c>
      <c r="AE1634" s="126">
        <v>3</v>
      </c>
      <c r="AF1634" s="126">
        <v>0.17</v>
      </c>
      <c r="AG1634" s="126">
        <v>0</v>
      </c>
      <c r="AH1634" s="126">
        <v>0</v>
      </c>
      <c r="AI1634" s="126">
        <v>1</v>
      </c>
      <c r="AJ1634" s="126"/>
      <c r="AK1634" s="126"/>
      <c r="AL1634" s="126"/>
      <c r="AM1634" s="126"/>
      <c r="AN1634" s="126"/>
      <c r="AO1634" s="126"/>
      <c r="AP1634" s="126"/>
      <c r="AQ1634" s="126"/>
      <c r="AR1634" s="126"/>
      <c r="AS1634" s="126"/>
      <c r="AT1634" s="126"/>
      <c r="AU1634" s="126"/>
      <c r="AV1634" s="126"/>
      <c r="AW1634" s="126"/>
      <c r="AX1634" s="126"/>
      <c r="AY1634" s="126"/>
      <c r="AZ1634" s="126"/>
      <c r="BA1634" s="126"/>
      <c r="BB1634" s="126"/>
      <c r="BC1634" s="126"/>
      <c r="BD1634" s="126"/>
      <c r="BE1634" s="126"/>
      <c r="BF1634" s="126"/>
      <c r="BG1634" s="126"/>
      <c r="BH1634" s="126"/>
      <c r="BI1634" s="126"/>
      <c r="BJ1634" s="126"/>
      <c r="BK1634" s="126"/>
      <c r="BL1634" s="126"/>
      <c r="BM1634" s="126"/>
      <c r="BN1634" s="126"/>
      <c r="BO1634" s="126"/>
      <c r="BP1634" s="126"/>
      <c r="BQ1634" s="126"/>
      <c r="BR1634" s="126">
        <v>4</v>
      </c>
      <c r="BS1634" s="126">
        <v>6</v>
      </c>
      <c r="BT1634" s="126">
        <v>7</v>
      </c>
      <c r="BU1634" s="126"/>
      <c r="BV1634" s="126">
        <v>25</v>
      </c>
      <c r="BW1634" s="126">
        <v>20</v>
      </c>
      <c r="BX1634" s="126">
        <v>1</v>
      </c>
      <c r="BY1634" s="126">
        <v>0</v>
      </c>
      <c r="BZ1634" s="126">
        <v>74</v>
      </c>
      <c r="CA1634" s="126">
        <v>50</v>
      </c>
      <c r="CB1634" s="126"/>
      <c r="CC1634" s="126"/>
      <c r="CD1634" s="126"/>
      <c r="CE1634" s="126"/>
    </row>
    <row r="1635" spans="1:83" ht="11.25" customHeight="1" x14ac:dyDescent="0.2">
      <c r="A1635" s="126" t="s">
        <v>6780</v>
      </c>
      <c r="B1635" s="20">
        <v>402</v>
      </c>
      <c r="C1635" s="20" t="e">
        <f>VLOOKUP(File2Modul(A1635),ModulVerantwortung,2,FALSE)</f>
        <v>#N/A</v>
      </c>
      <c r="D1635" s="20"/>
      <c r="E1635" s="109" t="s">
        <v>6787</v>
      </c>
      <c r="F1635" s="126">
        <v>4</v>
      </c>
      <c r="G1635" s="126">
        <v>3</v>
      </c>
      <c r="H1635" s="126">
        <v>0</v>
      </c>
      <c r="I1635" s="126">
        <v>4</v>
      </c>
      <c r="J1635" s="126">
        <v>1</v>
      </c>
      <c r="K1635" s="126">
        <v>4</v>
      </c>
      <c r="L1635" s="126">
        <v>0</v>
      </c>
      <c r="M1635" s="143"/>
      <c r="N1635" s="126">
        <v>18</v>
      </c>
      <c r="O1635" s="126"/>
      <c r="Q1635" s="126">
        <v>2</v>
      </c>
      <c r="R1635" s="126"/>
      <c r="S1635" s="126"/>
      <c r="T1635" s="126"/>
      <c r="U1635" s="126">
        <v>25</v>
      </c>
      <c r="V1635" s="126" t="s">
        <v>3767</v>
      </c>
      <c r="W1635" s="126">
        <v>0</v>
      </c>
      <c r="X1635" s="126">
        <v>4</v>
      </c>
      <c r="Y1635" s="126">
        <v>60</v>
      </c>
      <c r="Z1635" s="126">
        <v>0</v>
      </c>
      <c r="AA1635" s="126">
        <v>0</v>
      </c>
      <c r="AB1635" s="126">
        <v>0</v>
      </c>
      <c r="AC1635" s="126">
        <v>0</v>
      </c>
      <c r="AD1635" s="126">
        <v>0</v>
      </c>
      <c r="AE1635" s="126">
        <v>4</v>
      </c>
      <c r="AF1635" s="126">
        <v>0.16</v>
      </c>
      <c r="AG1635" s="126">
        <v>1</v>
      </c>
      <c r="AH1635" s="126">
        <v>0</v>
      </c>
      <c r="AI1635" s="126">
        <v>1</v>
      </c>
      <c r="AJ1635" s="126"/>
      <c r="AK1635" s="126"/>
      <c r="AL1635" s="126"/>
      <c r="AM1635" s="126"/>
      <c r="AN1635" s="126"/>
      <c r="AO1635" s="126"/>
      <c r="AP1635" s="126"/>
      <c r="AQ1635" s="126"/>
      <c r="AR1635" s="126"/>
      <c r="AS1635" s="126"/>
      <c r="AT1635" s="126"/>
      <c r="AU1635" s="126"/>
      <c r="AV1635" s="126"/>
      <c r="AW1635" s="126"/>
      <c r="AX1635" s="126"/>
      <c r="AY1635" s="126"/>
      <c r="AZ1635" s="126"/>
      <c r="BA1635" s="126"/>
      <c r="BB1635" s="126"/>
      <c r="BC1635" s="126"/>
      <c r="BD1635" s="126"/>
      <c r="BE1635" s="126"/>
      <c r="BF1635" s="126"/>
      <c r="BG1635" s="126"/>
      <c r="BH1635" s="126"/>
      <c r="BI1635" s="126"/>
      <c r="BJ1635" s="126"/>
      <c r="BK1635" s="126"/>
      <c r="BL1635" s="126"/>
      <c r="BM1635" s="126"/>
      <c r="BN1635" s="126"/>
      <c r="BO1635" s="126"/>
      <c r="BP1635" s="126"/>
      <c r="BQ1635" s="126"/>
      <c r="BR1635" s="126">
        <v>8</v>
      </c>
      <c r="BS1635" s="126">
        <v>11</v>
      </c>
      <c r="BT1635" s="126">
        <v>13</v>
      </c>
      <c r="BU1635" s="126"/>
      <c r="BV1635" s="126">
        <v>28</v>
      </c>
      <c r="BW1635" s="126">
        <v>22</v>
      </c>
      <c r="BX1635" s="126">
        <v>1</v>
      </c>
      <c r="BY1635" s="126">
        <v>0</v>
      </c>
      <c r="BZ1635" s="126">
        <v>164</v>
      </c>
      <c r="CA1635" s="126">
        <v>87</v>
      </c>
      <c r="CB1635" s="126"/>
      <c r="CC1635" s="126"/>
      <c r="CD1635" s="126"/>
      <c r="CE1635" s="126"/>
    </row>
    <row r="1636" spans="1:83" ht="11.25" customHeight="1" x14ac:dyDescent="0.2">
      <c r="A1636" s="126" t="s">
        <v>6780</v>
      </c>
      <c r="B1636" s="20">
        <v>472</v>
      </c>
      <c r="C1636" s="20" t="e">
        <f>VLOOKUP(File2Modul(A1636),ModulVerantwortung,2,FALSE)</f>
        <v>#N/A</v>
      </c>
      <c r="D1636" s="20"/>
      <c r="E1636" s="109" t="s">
        <v>6788</v>
      </c>
      <c r="F1636" s="126">
        <v>1</v>
      </c>
      <c r="G1636" s="126">
        <v>0</v>
      </c>
      <c r="H1636" s="126">
        <v>0</v>
      </c>
      <c r="I1636" s="126">
        <v>1</v>
      </c>
      <c r="J1636" s="126">
        <v>0</v>
      </c>
      <c r="K1636" s="126">
        <v>1</v>
      </c>
      <c r="L1636" s="126">
        <v>0</v>
      </c>
      <c r="M1636" s="143"/>
      <c r="N1636" s="126">
        <v>1</v>
      </c>
      <c r="O1636" s="126"/>
      <c r="Q1636" s="126">
        <v>0</v>
      </c>
      <c r="R1636" s="126"/>
      <c r="S1636" s="126"/>
      <c r="T1636" s="126"/>
      <c r="U1636" s="126">
        <v>1</v>
      </c>
      <c r="V1636" s="126" t="s">
        <v>3507</v>
      </c>
      <c r="W1636" s="126">
        <v>0</v>
      </c>
      <c r="X1636" s="126">
        <v>1</v>
      </c>
      <c r="Y1636" s="126">
        <v>1</v>
      </c>
      <c r="Z1636" s="126">
        <v>0</v>
      </c>
      <c r="AA1636" s="126">
        <v>0</v>
      </c>
      <c r="AB1636" s="126">
        <v>0</v>
      </c>
      <c r="AC1636" s="126">
        <v>0</v>
      </c>
      <c r="AD1636" s="126">
        <v>0</v>
      </c>
      <c r="AE1636" s="126">
        <v>0</v>
      </c>
      <c r="AF1636" s="126">
        <v>1</v>
      </c>
      <c r="AG1636" s="126">
        <v>0</v>
      </c>
      <c r="AH1636" s="126">
        <v>0</v>
      </c>
      <c r="AI1636" s="126">
        <v>1</v>
      </c>
      <c r="AJ1636" s="126"/>
      <c r="AK1636" s="126"/>
      <c r="AL1636" s="126"/>
      <c r="AM1636" s="126"/>
      <c r="AN1636" s="126"/>
      <c r="AO1636" s="126"/>
      <c r="AP1636" s="126"/>
      <c r="AQ1636" s="126"/>
      <c r="AR1636" s="126"/>
      <c r="AS1636" s="126"/>
      <c r="AT1636" s="126"/>
      <c r="AU1636" s="126"/>
      <c r="AV1636" s="126"/>
      <c r="AW1636" s="126"/>
      <c r="AX1636" s="126"/>
      <c r="AY1636" s="126"/>
      <c r="AZ1636" s="126"/>
      <c r="BA1636" s="126"/>
      <c r="BB1636" s="126"/>
      <c r="BC1636" s="126"/>
      <c r="BD1636" s="126"/>
      <c r="BE1636" s="126"/>
      <c r="BF1636" s="126"/>
      <c r="BG1636" s="126"/>
      <c r="BH1636" s="126"/>
      <c r="BI1636" s="126"/>
      <c r="BJ1636" s="126"/>
      <c r="BK1636" s="126"/>
      <c r="BL1636" s="126"/>
      <c r="BM1636" s="126"/>
      <c r="BN1636" s="126"/>
      <c r="BO1636" s="126"/>
      <c r="BP1636" s="126"/>
      <c r="BQ1636" s="126"/>
      <c r="BR1636" s="126">
        <v>7</v>
      </c>
      <c r="BS1636" s="126">
        <v>7</v>
      </c>
      <c r="BT1636" s="126">
        <v>7</v>
      </c>
      <c r="BU1636" s="126"/>
      <c r="BV1636" s="126">
        <v>1</v>
      </c>
      <c r="BW1636" s="126">
        <v>1</v>
      </c>
      <c r="BX1636" s="126">
        <v>1</v>
      </c>
      <c r="BY1636" s="126">
        <v>0</v>
      </c>
      <c r="BZ1636" s="126">
        <v>5</v>
      </c>
      <c r="CA1636" s="126">
        <v>2</v>
      </c>
      <c r="CB1636" s="126"/>
      <c r="CC1636" s="126"/>
      <c r="CD1636" s="126"/>
      <c r="CE1636" s="126"/>
    </row>
    <row r="1637" spans="1:83" ht="11.25" customHeight="1" x14ac:dyDescent="0.2">
      <c r="A1637" s="126" t="s">
        <v>6780</v>
      </c>
      <c r="B1637" s="20">
        <v>488</v>
      </c>
      <c r="C1637" s="20" t="e">
        <f>VLOOKUP(File2Modul(A1637),ModulVerantwortung,2,FALSE)</f>
        <v>#N/A</v>
      </c>
      <c r="D1637" s="20"/>
      <c r="E1637" s="109" t="s">
        <v>6789</v>
      </c>
      <c r="F1637" s="126">
        <v>4</v>
      </c>
      <c r="G1637" s="126">
        <v>1</v>
      </c>
      <c r="H1637" s="126">
        <v>0</v>
      </c>
      <c r="I1637" s="126">
        <v>4</v>
      </c>
      <c r="J1637" s="126">
        <v>1</v>
      </c>
      <c r="K1637" s="126">
        <v>2</v>
      </c>
      <c r="L1637" s="126">
        <v>1</v>
      </c>
      <c r="M1637" s="143" t="s">
        <v>6790</v>
      </c>
      <c r="N1637" s="126">
        <v>15</v>
      </c>
      <c r="O1637" s="126"/>
      <c r="Q1637" s="126">
        <v>0</v>
      </c>
      <c r="R1637" s="126"/>
      <c r="S1637" s="126"/>
      <c r="T1637" s="126"/>
      <c r="U1637" s="126">
        <v>20</v>
      </c>
      <c r="V1637" s="126" t="s">
        <v>3767</v>
      </c>
      <c r="W1637" s="126">
        <v>3</v>
      </c>
      <c r="X1637" s="126">
        <v>7</v>
      </c>
      <c r="Y1637" s="126">
        <v>38</v>
      </c>
      <c r="Z1637" s="126">
        <v>0</v>
      </c>
      <c r="AA1637" s="126">
        <v>0</v>
      </c>
      <c r="AB1637" s="126">
        <v>0</v>
      </c>
      <c r="AC1637" s="126">
        <v>0</v>
      </c>
      <c r="AD1637" s="126">
        <v>0</v>
      </c>
      <c r="AE1637" s="126">
        <v>2</v>
      </c>
      <c r="AF1637" s="126">
        <v>0.2</v>
      </c>
      <c r="AG1637" s="126">
        <v>1</v>
      </c>
      <c r="AH1637" s="126">
        <v>0</v>
      </c>
      <c r="AI1637" s="126">
        <v>1</v>
      </c>
      <c r="AJ1637" s="126"/>
      <c r="AK1637" s="126"/>
      <c r="AL1637" s="126"/>
      <c r="AM1637" s="126"/>
      <c r="AN1637" s="126"/>
      <c r="AO1637" s="126"/>
      <c r="AP1637" s="126"/>
      <c r="AQ1637" s="126"/>
      <c r="AR1637" s="126"/>
      <c r="AS1637" s="126"/>
      <c r="AT1637" s="126"/>
      <c r="AU1637" s="126"/>
      <c r="AV1637" s="126"/>
      <c r="AW1637" s="126"/>
      <c r="AX1637" s="126"/>
      <c r="AY1637" s="126"/>
      <c r="AZ1637" s="126"/>
      <c r="BA1637" s="126"/>
      <c r="BB1637" s="126"/>
      <c r="BC1637" s="126"/>
      <c r="BD1637" s="126"/>
      <c r="BE1637" s="126"/>
      <c r="BF1637" s="126"/>
      <c r="BG1637" s="126"/>
      <c r="BH1637" s="126"/>
      <c r="BI1637" s="126"/>
      <c r="BJ1637" s="126"/>
      <c r="BK1637" s="126"/>
      <c r="BL1637" s="126"/>
      <c r="BM1637" s="126"/>
      <c r="BN1637" s="126"/>
      <c r="BO1637" s="126"/>
      <c r="BP1637" s="126"/>
      <c r="BQ1637" s="126"/>
      <c r="BR1637" s="126">
        <v>3</v>
      </c>
      <c r="BS1637" s="126">
        <v>5</v>
      </c>
      <c r="BT1637" s="126">
        <v>6</v>
      </c>
      <c r="BU1637" s="126"/>
      <c r="BV1637" s="126">
        <v>26</v>
      </c>
      <c r="BW1637" s="126">
        <v>17</v>
      </c>
      <c r="BX1637" s="126">
        <v>1</v>
      </c>
      <c r="BY1637" s="126">
        <v>5</v>
      </c>
      <c r="BZ1637" s="126">
        <v>65</v>
      </c>
      <c r="CA1637" s="126">
        <v>35</v>
      </c>
      <c r="CB1637" s="126"/>
      <c r="CC1637" s="126"/>
      <c r="CD1637" s="126"/>
      <c r="CE1637" s="126"/>
    </row>
    <row r="1638" spans="1:83" ht="11.25" customHeight="1" x14ac:dyDescent="0.2">
      <c r="A1638" s="126" t="s">
        <v>6780</v>
      </c>
      <c r="B1638" s="20">
        <v>539</v>
      </c>
      <c r="C1638" s="20" t="e">
        <f>VLOOKUP(File2Modul(A1638),ModulVerantwortung,2,FALSE)</f>
        <v>#N/A</v>
      </c>
      <c r="D1638" s="20"/>
      <c r="E1638" s="109" t="s">
        <v>6791</v>
      </c>
      <c r="F1638" s="126">
        <v>4</v>
      </c>
      <c r="G1638" s="126">
        <v>1</v>
      </c>
      <c r="H1638" s="126">
        <v>0</v>
      </c>
      <c r="I1638" s="126">
        <v>4</v>
      </c>
      <c r="J1638" s="126">
        <v>1</v>
      </c>
      <c r="K1638" s="126">
        <v>1</v>
      </c>
      <c r="L1638" s="126">
        <v>0</v>
      </c>
      <c r="M1638" s="143"/>
      <c r="N1638" s="126">
        <v>9</v>
      </c>
      <c r="O1638" s="126"/>
      <c r="Q1638" s="126">
        <v>0</v>
      </c>
      <c r="R1638" s="126"/>
      <c r="S1638" s="126"/>
      <c r="T1638" s="126"/>
      <c r="U1638" s="126">
        <v>14</v>
      </c>
      <c r="V1638" s="126" t="s">
        <v>3767</v>
      </c>
      <c r="W1638" s="126">
        <v>0</v>
      </c>
      <c r="X1638" s="126">
        <v>4</v>
      </c>
      <c r="Y1638" s="126">
        <v>35</v>
      </c>
      <c r="Z1638" s="126">
        <v>0</v>
      </c>
      <c r="AA1638" s="126">
        <v>0</v>
      </c>
      <c r="AB1638" s="126">
        <v>0</v>
      </c>
      <c r="AC1638" s="126">
        <v>0</v>
      </c>
      <c r="AD1638" s="126">
        <v>0</v>
      </c>
      <c r="AE1638" s="126">
        <v>1</v>
      </c>
      <c r="AF1638" s="126">
        <v>0.28999999999999998</v>
      </c>
      <c r="AG1638" s="126">
        <v>1</v>
      </c>
      <c r="AH1638" s="126">
        <v>0</v>
      </c>
      <c r="AI1638" s="126">
        <v>1</v>
      </c>
      <c r="AJ1638" s="126"/>
      <c r="AK1638" s="126"/>
      <c r="AL1638" s="126"/>
      <c r="AM1638" s="126"/>
      <c r="AN1638" s="126"/>
      <c r="AO1638" s="126"/>
      <c r="AP1638" s="126"/>
      <c r="AQ1638" s="126"/>
      <c r="AR1638" s="126"/>
      <c r="AS1638" s="126"/>
      <c r="AT1638" s="126"/>
      <c r="AU1638" s="126"/>
      <c r="AV1638" s="126"/>
      <c r="AW1638" s="126"/>
      <c r="AX1638" s="126"/>
      <c r="AY1638" s="126"/>
      <c r="AZ1638" s="126"/>
      <c r="BA1638" s="126"/>
      <c r="BB1638" s="126"/>
      <c r="BC1638" s="126"/>
      <c r="BD1638" s="126"/>
      <c r="BE1638" s="126"/>
      <c r="BF1638" s="126"/>
      <c r="BG1638" s="126"/>
      <c r="BH1638" s="126"/>
      <c r="BI1638" s="126"/>
      <c r="BJ1638" s="126"/>
      <c r="BK1638" s="126"/>
      <c r="BL1638" s="126"/>
      <c r="BM1638" s="126"/>
      <c r="BN1638" s="126"/>
      <c r="BO1638" s="126"/>
      <c r="BP1638" s="126"/>
      <c r="BQ1638" s="126"/>
      <c r="BR1638" s="126">
        <v>2</v>
      </c>
      <c r="BS1638" s="126">
        <v>5</v>
      </c>
      <c r="BT1638" s="126">
        <v>6</v>
      </c>
      <c r="BU1638" s="126"/>
      <c r="BV1638" s="126">
        <v>19</v>
      </c>
      <c r="BW1638" s="126">
        <v>10</v>
      </c>
      <c r="BX1638" s="126">
        <v>1</v>
      </c>
      <c r="BY1638" s="126">
        <v>3</v>
      </c>
      <c r="BZ1638" s="126">
        <v>41</v>
      </c>
      <c r="CA1638" s="126">
        <v>14</v>
      </c>
      <c r="CB1638" s="126"/>
      <c r="CC1638" s="126"/>
      <c r="CD1638" s="126"/>
      <c r="CE1638" s="126"/>
    </row>
    <row r="1639" spans="1:83" ht="11.25" customHeight="1" x14ac:dyDescent="0.2">
      <c r="A1639" s="126" t="s">
        <v>6780</v>
      </c>
      <c r="B1639" s="20">
        <v>584</v>
      </c>
      <c r="C1639" s="20" t="e">
        <f>VLOOKUP(File2Modul(A1639),ModulVerantwortung,2,FALSE)</f>
        <v>#N/A</v>
      </c>
      <c r="D1639" s="20"/>
      <c r="E1639" s="109" t="s">
        <v>6792</v>
      </c>
      <c r="F1639" s="126">
        <v>1</v>
      </c>
      <c r="G1639" s="126">
        <v>0</v>
      </c>
      <c r="H1639" s="126">
        <v>0</v>
      </c>
      <c r="I1639" s="126">
        <v>1</v>
      </c>
      <c r="J1639" s="126">
        <v>0</v>
      </c>
      <c r="K1639" s="126">
        <v>0</v>
      </c>
      <c r="L1639" s="126">
        <v>0</v>
      </c>
      <c r="M1639" s="143"/>
      <c r="N1639" s="126">
        <v>3</v>
      </c>
      <c r="O1639" s="126"/>
      <c r="Q1639" s="126">
        <v>0</v>
      </c>
      <c r="R1639" s="126"/>
      <c r="S1639" s="126"/>
      <c r="T1639" s="126"/>
      <c r="U1639" s="126">
        <v>3</v>
      </c>
      <c r="V1639" s="126" t="s">
        <v>3507</v>
      </c>
      <c r="W1639" s="126">
        <v>0</v>
      </c>
      <c r="X1639" s="126">
        <v>1</v>
      </c>
      <c r="Y1639" s="126">
        <v>4</v>
      </c>
      <c r="Z1639" s="126">
        <v>0</v>
      </c>
      <c r="AA1639" s="126">
        <v>0</v>
      </c>
      <c r="AB1639" s="126">
        <v>0</v>
      </c>
      <c r="AC1639" s="126">
        <v>0</v>
      </c>
      <c r="AD1639" s="126">
        <v>0</v>
      </c>
      <c r="AE1639" s="126">
        <v>0</v>
      </c>
      <c r="AF1639" s="126">
        <v>0.33</v>
      </c>
      <c r="AG1639" s="126">
        <v>0</v>
      </c>
      <c r="AH1639" s="126">
        <v>0</v>
      </c>
      <c r="AI1639" s="126">
        <v>1</v>
      </c>
      <c r="AJ1639" s="126"/>
      <c r="AK1639" s="126"/>
      <c r="AL1639" s="126"/>
      <c r="AM1639" s="126"/>
      <c r="AN1639" s="126"/>
      <c r="AO1639" s="126"/>
      <c r="AP1639" s="126"/>
      <c r="AQ1639" s="126"/>
      <c r="AR1639" s="126"/>
      <c r="AS1639" s="126"/>
      <c r="AT1639" s="126"/>
      <c r="AU1639" s="126"/>
      <c r="AV1639" s="126"/>
      <c r="AW1639" s="126"/>
      <c r="AX1639" s="126"/>
      <c r="AY1639" s="126"/>
      <c r="AZ1639" s="126"/>
      <c r="BA1639" s="126"/>
      <c r="BB1639" s="126"/>
      <c r="BC1639" s="126"/>
      <c r="BD1639" s="126"/>
      <c r="BE1639" s="126"/>
      <c r="BF1639" s="126"/>
      <c r="BG1639" s="126"/>
      <c r="BH1639" s="126"/>
      <c r="BI1639" s="126"/>
      <c r="BJ1639" s="126"/>
      <c r="BK1639" s="126"/>
      <c r="BL1639" s="126"/>
      <c r="BM1639" s="126"/>
      <c r="BN1639" s="126"/>
      <c r="BO1639" s="126"/>
      <c r="BP1639" s="126"/>
      <c r="BQ1639" s="126"/>
      <c r="BR1639" s="126">
        <v>4</v>
      </c>
      <c r="BS1639" s="126">
        <v>4</v>
      </c>
      <c r="BT1639" s="126">
        <v>4</v>
      </c>
      <c r="BU1639" s="126"/>
      <c r="BV1639" s="126">
        <v>3</v>
      </c>
      <c r="BW1639" s="126">
        <v>3</v>
      </c>
      <c r="BX1639" s="126">
        <v>1</v>
      </c>
      <c r="BY1639" s="126">
        <v>0</v>
      </c>
      <c r="BZ1639" s="126">
        <v>8</v>
      </c>
      <c r="CA1639" s="126">
        <v>6</v>
      </c>
      <c r="CB1639" s="126"/>
      <c r="CC1639" s="126"/>
      <c r="CD1639" s="126"/>
      <c r="CE1639" s="126"/>
    </row>
    <row r="1640" spans="1:83" ht="11.25" customHeight="1" x14ac:dyDescent="0.2">
      <c r="A1640" s="126" t="s">
        <v>6780</v>
      </c>
      <c r="B1640" s="20">
        <v>598</v>
      </c>
      <c r="C1640" s="20" t="e">
        <f>VLOOKUP(File2Modul(A1640),ModulVerantwortung,2,FALSE)</f>
        <v>#N/A</v>
      </c>
      <c r="D1640" s="20"/>
      <c r="E1640" s="109" t="s">
        <v>6793</v>
      </c>
      <c r="F1640" s="126">
        <v>7</v>
      </c>
      <c r="G1640" s="126">
        <v>2</v>
      </c>
      <c r="H1640" s="126">
        <v>0</v>
      </c>
      <c r="I1640" s="126">
        <v>33</v>
      </c>
      <c r="J1640" s="126">
        <v>0</v>
      </c>
      <c r="K1640" s="126">
        <v>0</v>
      </c>
      <c r="L1640" s="126">
        <v>3</v>
      </c>
      <c r="M1640" s="143" t="s">
        <v>6794</v>
      </c>
      <c r="N1640" s="126">
        <v>19</v>
      </c>
      <c r="O1640" s="126"/>
      <c r="Q1640" s="126">
        <v>1</v>
      </c>
      <c r="R1640" s="126"/>
      <c r="S1640" s="126"/>
      <c r="T1640" s="126"/>
      <c r="U1640" s="126">
        <v>25</v>
      </c>
      <c r="V1640" s="126" t="s">
        <v>3650</v>
      </c>
      <c r="W1640" s="126">
        <v>13</v>
      </c>
      <c r="X1640" s="126">
        <v>20</v>
      </c>
      <c r="Y1640" s="126">
        <v>110</v>
      </c>
      <c r="Z1640" s="126">
        <v>0</v>
      </c>
      <c r="AA1640" s="126">
        <v>0</v>
      </c>
      <c r="AB1640" s="126">
        <v>0</v>
      </c>
      <c r="AC1640" s="126">
        <v>0</v>
      </c>
      <c r="AD1640" s="126">
        <v>0</v>
      </c>
      <c r="AE1640" s="126">
        <v>1</v>
      </c>
      <c r="AF1640" s="126">
        <v>1.32</v>
      </c>
      <c r="AG1640" s="126">
        <v>2</v>
      </c>
      <c r="AH1640" s="126">
        <v>0</v>
      </c>
      <c r="AI1640" s="126">
        <v>1</v>
      </c>
      <c r="AJ1640" s="126"/>
      <c r="AK1640" s="126"/>
      <c r="AL1640" s="126"/>
      <c r="AM1640" s="126"/>
      <c r="AN1640" s="126"/>
      <c r="AO1640" s="126"/>
      <c r="AP1640" s="126"/>
      <c r="AQ1640" s="126"/>
      <c r="AR1640" s="126"/>
      <c r="AS1640" s="126"/>
      <c r="AT1640" s="126"/>
      <c r="AU1640" s="126"/>
      <c r="AV1640" s="126"/>
      <c r="AW1640" s="126"/>
      <c r="AX1640" s="126"/>
      <c r="AY1640" s="126"/>
      <c r="AZ1640" s="126"/>
      <c r="BA1640" s="126"/>
      <c r="BB1640" s="126"/>
      <c r="BC1640" s="126"/>
      <c r="BD1640" s="126"/>
      <c r="BE1640" s="126"/>
      <c r="BF1640" s="126"/>
      <c r="BG1640" s="126"/>
      <c r="BH1640" s="126"/>
      <c r="BI1640" s="126"/>
      <c r="BJ1640" s="126"/>
      <c r="BK1640" s="126"/>
      <c r="BL1640" s="126"/>
      <c r="BM1640" s="126"/>
      <c r="BN1640" s="126"/>
      <c r="BO1640" s="126"/>
      <c r="BP1640" s="126"/>
      <c r="BQ1640" s="126"/>
      <c r="BR1640" s="126">
        <v>6</v>
      </c>
      <c r="BS1640" s="126">
        <v>10</v>
      </c>
      <c r="BT1640" s="126">
        <v>10</v>
      </c>
      <c r="BU1640" s="126"/>
      <c r="BV1640" s="126">
        <v>32</v>
      </c>
      <c r="BW1640" s="126">
        <v>20</v>
      </c>
      <c r="BX1640" s="126">
        <v>1</v>
      </c>
      <c r="BY1640" s="126">
        <v>0</v>
      </c>
      <c r="BZ1640" s="126">
        <v>142</v>
      </c>
      <c r="CA1640" s="126">
        <v>65</v>
      </c>
      <c r="CB1640" s="126"/>
      <c r="CC1640" s="126"/>
      <c r="CD1640" s="126"/>
      <c r="CE1640" s="126"/>
    </row>
    <row r="1641" spans="1:83" ht="11.25" customHeight="1" x14ac:dyDescent="0.2">
      <c r="A1641" s="126" t="s">
        <v>6780</v>
      </c>
      <c r="B1641" s="20">
        <v>729</v>
      </c>
      <c r="C1641" s="20" t="e">
        <f>VLOOKUP(File2Modul(A1641),ModulVerantwortung,2,FALSE)</f>
        <v>#N/A</v>
      </c>
      <c r="D1641" s="20"/>
      <c r="E1641" s="109" t="s">
        <v>6795</v>
      </c>
      <c r="F1641" s="126">
        <v>9</v>
      </c>
      <c r="G1641" s="126">
        <v>2</v>
      </c>
      <c r="H1641" s="126">
        <v>0</v>
      </c>
      <c r="I1641" s="126">
        <v>21</v>
      </c>
      <c r="J1641" s="126">
        <v>1</v>
      </c>
      <c r="K1641" s="126">
        <v>2</v>
      </c>
      <c r="L1641" s="126">
        <v>1</v>
      </c>
      <c r="M1641" s="143" t="s">
        <v>6796</v>
      </c>
      <c r="N1641" s="126">
        <v>20</v>
      </c>
      <c r="O1641" s="126"/>
      <c r="Q1641" s="126">
        <v>0</v>
      </c>
      <c r="R1641" s="126"/>
      <c r="S1641" s="126"/>
      <c r="T1641" s="126"/>
      <c r="U1641" s="126">
        <v>28</v>
      </c>
      <c r="V1641" s="126" t="s">
        <v>3915</v>
      </c>
      <c r="W1641" s="126">
        <v>3</v>
      </c>
      <c r="X1641" s="126">
        <v>12</v>
      </c>
      <c r="Y1641" s="126">
        <v>67</v>
      </c>
      <c r="Z1641" s="126">
        <v>0</v>
      </c>
      <c r="AA1641" s="126">
        <v>0</v>
      </c>
      <c r="AB1641" s="126">
        <v>0</v>
      </c>
      <c r="AC1641" s="126">
        <v>0</v>
      </c>
      <c r="AD1641" s="126">
        <v>0</v>
      </c>
      <c r="AE1641" s="126">
        <v>3</v>
      </c>
      <c r="AF1641" s="126">
        <v>0.75</v>
      </c>
      <c r="AG1641" s="126">
        <v>1</v>
      </c>
      <c r="AH1641" s="126">
        <v>0</v>
      </c>
      <c r="AI1641" s="126">
        <v>1</v>
      </c>
      <c r="AJ1641" s="126"/>
      <c r="AK1641" s="126"/>
      <c r="AL1641" s="126"/>
      <c r="AM1641" s="126"/>
      <c r="AN1641" s="126"/>
      <c r="AO1641" s="126"/>
      <c r="AP1641" s="126"/>
      <c r="AQ1641" s="126"/>
      <c r="AR1641" s="126"/>
      <c r="AS1641" s="126"/>
      <c r="AT1641" s="126"/>
      <c r="AU1641" s="126"/>
      <c r="AV1641" s="126"/>
      <c r="AW1641" s="126"/>
      <c r="AX1641" s="126"/>
      <c r="AY1641" s="126"/>
      <c r="AZ1641" s="126"/>
      <c r="BA1641" s="126"/>
      <c r="BB1641" s="126"/>
      <c r="BC1641" s="126"/>
      <c r="BD1641" s="126"/>
      <c r="BE1641" s="126"/>
      <c r="BF1641" s="126"/>
      <c r="BG1641" s="126"/>
      <c r="BH1641" s="126"/>
      <c r="BI1641" s="126"/>
      <c r="BJ1641" s="126"/>
      <c r="BK1641" s="126"/>
      <c r="BL1641" s="126"/>
      <c r="BM1641" s="126"/>
      <c r="BN1641" s="126"/>
      <c r="BO1641" s="126"/>
      <c r="BP1641" s="126"/>
      <c r="BQ1641" s="126"/>
      <c r="BR1641" s="126">
        <v>4</v>
      </c>
      <c r="BS1641" s="126">
        <v>7</v>
      </c>
      <c r="BT1641" s="126">
        <v>8</v>
      </c>
      <c r="BU1641" s="126"/>
      <c r="BV1641" s="126">
        <v>39</v>
      </c>
      <c r="BW1641" s="126">
        <v>23</v>
      </c>
      <c r="BX1641" s="126">
        <v>1</v>
      </c>
      <c r="BY1641" s="126">
        <v>3</v>
      </c>
      <c r="BZ1641" s="126">
        <v>113</v>
      </c>
      <c r="CA1641" s="126">
        <v>51</v>
      </c>
      <c r="CB1641" s="126"/>
      <c r="CC1641" s="126"/>
      <c r="CD1641" s="126"/>
      <c r="CE1641" s="126"/>
    </row>
    <row r="1642" spans="1:83" ht="11.25" customHeight="1" x14ac:dyDescent="0.2">
      <c r="A1642" s="126" t="s">
        <v>6780</v>
      </c>
      <c r="B1642" s="20">
        <v>807</v>
      </c>
      <c r="C1642" s="20" t="e">
        <f>VLOOKUP(File2Modul(A1642),ModulVerantwortung,2,FALSE)</f>
        <v>#N/A</v>
      </c>
      <c r="D1642" s="20"/>
      <c r="E1642" s="109" t="s">
        <v>6797</v>
      </c>
      <c r="F1642" s="126">
        <v>3</v>
      </c>
      <c r="G1642" s="126">
        <v>1</v>
      </c>
      <c r="H1642" s="126">
        <v>0</v>
      </c>
      <c r="I1642" s="126">
        <v>4</v>
      </c>
      <c r="J1642" s="126">
        <v>0</v>
      </c>
      <c r="K1642" s="126">
        <v>1</v>
      </c>
      <c r="L1642" s="126">
        <v>0</v>
      </c>
      <c r="M1642" s="143"/>
      <c r="N1642" s="126">
        <v>6</v>
      </c>
      <c r="O1642" s="126"/>
      <c r="Q1642" s="126">
        <v>2</v>
      </c>
      <c r="R1642" s="126"/>
      <c r="S1642" s="126"/>
      <c r="T1642" s="126"/>
      <c r="U1642" s="126">
        <v>8</v>
      </c>
      <c r="V1642" s="126" t="s">
        <v>3904</v>
      </c>
      <c r="W1642" s="126">
        <v>0</v>
      </c>
      <c r="X1642" s="126">
        <v>3</v>
      </c>
      <c r="Y1642" s="126">
        <v>21</v>
      </c>
      <c r="Z1642" s="126">
        <v>0</v>
      </c>
      <c r="AA1642" s="126">
        <v>0</v>
      </c>
      <c r="AB1642" s="126">
        <v>0</v>
      </c>
      <c r="AC1642" s="126">
        <v>0</v>
      </c>
      <c r="AD1642" s="126">
        <v>0</v>
      </c>
      <c r="AE1642" s="126">
        <v>1</v>
      </c>
      <c r="AF1642" s="126">
        <v>0.5</v>
      </c>
      <c r="AG1642" s="126">
        <v>1</v>
      </c>
      <c r="AH1642" s="126">
        <v>1</v>
      </c>
      <c r="AI1642" s="126">
        <v>1</v>
      </c>
      <c r="AJ1642" s="126"/>
      <c r="AK1642" s="126"/>
      <c r="AL1642" s="126"/>
      <c r="AM1642" s="126"/>
      <c r="AN1642" s="126"/>
      <c r="AO1642" s="126"/>
      <c r="AP1642" s="126"/>
      <c r="AQ1642" s="126"/>
      <c r="AR1642" s="126"/>
      <c r="AS1642" s="126"/>
      <c r="AT1642" s="126"/>
      <c r="AU1642" s="126"/>
      <c r="AV1642" s="126"/>
      <c r="AW1642" s="126"/>
      <c r="AX1642" s="126"/>
      <c r="AY1642" s="126"/>
      <c r="AZ1642" s="126"/>
      <c r="BA1642" s="126"/>
      <c r="BB1642" s="126"/>
      <c r="BC1642" s="126"/>
      <c r="BD1642" s="126"/>
      <c r="BE1642" s="126"/>
      <c r="BF1642" s="126"/>
      <c r="BG1642" s="126"/>
      <c r="BH1642" s="126"/>
      <c r="BI1642" s="126"/>
      <c r="BJ1642" s="126"/>
      <c r="BK1642" s="126"/>
      <c r="BL1642" s="126"/>
      <c r="BM1642" s="126"/>
      <c r="BN1642" s="126"/>
      <c r="BO1642" s="126"/>
      <c r="BP1642" s="126"/>
      <c r="BQ1642" s="126"/>
      <c r="BR1642" s="126">
        <v>8</v>
      </c>
      <c r="BS1642" s="126">
        <v>12</v>
      </c>
      <c r="BT1642" s="126">
        <v>14</v>
      </c>
      <c r="BU1642" s="126"/>
      <c r="BV1642" s="126">
        <v>10</v>
      </c>
      <c r="BW1642" s="126">
        <v>7</v>
      </c>
      <c r="BX1642" s="126">
        <v>1</v>
      </c>
      <c r="BY1642" s="126">
        <v>0</v>
      </c>
      <c r="BZ1642" s="126">
        <v>60</v>
      </c>
      <c r="CA1642" s="126">
        <v>29</v>
      </c>
      <c r="CB1642" s="126"/>
      <c r="CC1642" s="126"/>
      <c r="CD1642" s="126"/>
      <c r="CE1642" s="126"/>
    </row>
    <row r="1643" spans="1:83" ht="11.25" customHeight="1" x14ac:dyDescent="0.2">
      <c r="A1643" s="126" t="s">
        <v>6780</v>
      </c>
      <c r="B1643" s="20">
        <v>838</v>
      </c>
      <c r="C1643" s="20" t="e">
        <f>VLOOKUP(File2Modul(A1643),ModulVerantwortung,2,FALSE)</f>
        <v>#N/A</v>
      </c>
      <c r="D1643" s="20"/>
      <c r="E1643" s="109" t="s">
        <v>6798</v>
      </c>
      <c r="F1643" s="126">
        <v>10</v>
      </c>
      <c r="G1643" s="126">
        <v>2</v>
      </c>
      <c r="H1643" s="126">
        <v>0</v>
      </c>
      <c r="I1643" s="126">
        <v>258</v>
      </c>
      <c r="J1643" s="126">
        <v>1</v>
      </c>
      <c r="K1643" s="126">
        <v>0</v>
      </c>
      <c r="L1643" s="126">
        <v>3</v>
      </c>
      <c r="M1643" s="143" t="s">
        <v>6799</v>
      </c>
      <c r="N1643" s="126">
        <v>81</v>
      </c>
      <c r="O1643" s="126"/>
      <c r="Q1643" s="126">
        <v>0</v>
      </c>
      <c r="R1643" s="126"/>
      <c r="S1643" s="126"/>
      <c r="T1643" s="126"/>
      <c r="U1643" s="126">
        <v>91</v>
      </c>
      <c r="V1643" s="126" t="s">
        <v>3657</v>
      </c>
      <c r="W1643" s="126">
        <v>69</v>
      </c>
      <c r="X1643" s="126">
        <v>79</v>
      </c>
      <c r="Y1643" s="126">
        <v>194</v>
      </c>
      <c r="Z1643" s="126">
        <v>0</v>
      </c>
      <c r="AA1643" s="126">
        <v>0</v>
      </c>
      <c r="AB1643" s="126">
        <v>0</v>
      </c>
      <c r="AC1643" s="126">
        <v>0</v>
      </c>
      <c r="AD1643" s="126">
        <v>0</v>
      </c>
      <c r="AE1643" s="126">
        <v>3</v>
      </c>
      <c r="AF1643" s="126">
        <v>2.84</v>
      </c>
      <c r="AG1643" s="126">
        <v>2</v>
      </c>
      <c r="AH1643" s="126">
        <v>0</v>
      </c>
      <c r="AI1643" s="126">
        <v>1</v>
      </c>
      <c r="AJ1643" s="126"/>
      <c r="AK1643" s="126"/>
      <c r="AL1643" s="126"/>
      <c r="AM1643" s="126"/>
      <c r="AN1643" s="126"/>
      <c r="AO1643" s="126"/>
      <c r="AP1643" s="126"/>
      <c r="AQ1643" s="126"/>
      <c r="AR1643" s="126"/>
      <c r="AS1643" s="126"/>
      <c r="AT1643" s="126"/>
      <c r="AU1643" s="126"/>
      <c r="AV1643" s="126"/>
      <c r="AW1643" s="126"/>
      <c r="AX1643" s="126"/>
      <c r="AY1643" s="126"/>
      <c r="AZ1643" s="126"/>
      <c r="BA1643" s="126"/>
      <c r="BB1643" s="126"/>
      <c r="BC1643" s="126"/>
      <c r="BD1643" s="126"/>
      <c r="BE1643" s="126"/>
      <c r="BF1643" s="126"/>
      <c r="BG1643" s="126"/>
      <c r="BH1643" s="126"/>
      <c r="BI1643" s="126"/>
      <c r="BJ1643" s="126"/>
      <c r="BK1643" s="126"/>
      <c r="BL1643" s="126"/>
      <c r="BM1643" s="126"/>
      <c r="BN1643" s="126"/>
      <c r="BO1643" s="126"/>
      <c r="BP1643" s="126"/>
      <c r="BQ1643" s="126"/>
      <c r="BR1643" s="126">
        <v>7</v>
      </c>
      <c r="BS1643" s="126">
        <v>9</v>
      </c>
      <c r="BT1643" s="126">
        <v>9</v>
      </c>
      <c r="BU1643" s="126"/>
      <c r="BV1643" s="126">
        <v>102</v>
      </c>
      <c r="BW1643" s="126">
        <v>84</v>
      </c>
      <c r="BX1643" s="126">
        <v>1</v>
      </c>
      <c r="BY1643" s="126">
        <v>0</v>
      </c>
      <c r="BZ1643" s="126">
        <v>478</v>
      </c>
      <c r="CA1643" s="126">
        <v>321</v>
      </c>
      <c r="CB1643" s="126"/>
      <c r="CC1643" s="126"/>
      <c r="CD1643" s="126"/>
      <c r="CE1643" s="126"/>
    </row>
    <row r="1644" spans="1:83" ht="11.25" customHeight="1" x14ac:dyDescent="0.2">
      <c r="A1644" s="126" t="s">
        <v>6780</v>
      </c>
      <c r="B1644" s="20">
        <v>0</v>
      </c>
      <c r="C1644" s="20" t="e">
        <f>VLOOKUP(File2Modul(A1644),ModulVerantwortung,2,FALSE)</f>
        <v>#N/A</v>
      </c>
      <c r="D1644" s="20"/>
      <c r="E1644" s="109" t="s">
        <v>6780</v>
      </c>
      <c r="F1644" s="126"/>
      <c r="G1644" s="126"/>
      <c r="H1644" s="126"/>
      <c r="I1644" s="126"/>
      <c r="J1644" s="126"/>
      <c r="K1644" s="126"/>
      <c r="L1644" s="126"/>
      <c r="M1644" s="143"/>
      <c r="N1644" s="126"/>
      <c r="O1644" s="126">
        <f>IF(ISNUMBER(T1644),IF(T1644&lt;&gt;0,S1644/T1644,O$23),"")</f>
        <v>0.6619718309859155</v>
      </c>
      <c r="P1644">
        <f>IF(AND(ISNUMBER(AQ1644),ISNUMBER(AR1644)),IF(OR(AQ1644&lt;&gt;0,AR1644&lt;&gt;0),(T1644+BG1644)/(AQ1644+AR1644),P$23),"")</f>
        <v>4608295.9124423964</v>
      </c>
      <c r="Q1644" s="126"/>
      <c r="R1644" s="126"/>
      <c r="S1644" s="126">
        <v>141</v>
      </c>
      <c r="T1644" s="126">
        <v>213</v>
      </c>
      <c r="U1644" s="126"/>
      <c r="V1644" s="126"/>
      <c r="W1644" s="126"/>
      <c r="X1644" s="126"/>
      <c r="Y1644" s="126"/>
      <c r="Z1644" s="126"/>
      <c r="AA1644" s="126"/>
      <c r="AB1644" s="126"/>
      <c r="AC1644" s="126"/>
      <c r="AD1644" s="126"/>
      <c r="AE1644" s="126"/>
      <c r="AF1644" s="126"/>
      <c r="AG1644" s="126"/>
      <c r="AH1644" s="126"/>
      <c r="AI1644" s="126"/>
      <c r="AJ1644" s="126" t="s">
        <v>3502</v>
      </c>
      <c r="AK1644" s="126">
        <v>14</v>
      </c>
      <c r="AL1644" s="126">
        <v>4</v>
      </c>
      <c r="AM1644" s="126">
        <v>12</v>
      </c>
      <c r="AN1644" s="126">
        <v>110</v>
      </c>
      <c r="AO1644" s="126" t="s">
        <v>3503</v>
      </c>
      <c r="AP1644" s="126">
        <v>151</v>
      </c>
      <c r="AQ1644" s="126">
        <v>38</v>
      </c>
      <c r="AR1644" s="126">
        <v>179</v>
      </c>
      <c r="AS1644" s="126">
        <v>1000000000</v>
      </c>
      <c r="AT1644" s="126">
        <v>1293</v>
      </c>
      <c r="AU1644" s="126">
        <v>1539</v>
      </c>
      <c r="AV1644" s="126">
        <v>5599</v>
      </c>
      <c r="AW1644" s="126">
        <v>6989993.3899999997</v>
      </c>
      <c r="AX1644" s="126">
        <v>1000000000</v>
      </c>
      <c r="AY1644" s="126">
        <v>1000000000</v>
      </c>
      <c r="AZ1644" s="126">
        <v>9042198630418.6797</v>
      </c>
      <c r="BA1644" s="126">
        <v>10.34</v>
      </c>
      <c r="BB1644" s="126">
        <v>100</v>
      </c>
      <c r="BC1644" s="126">
        <v>143312505</v>
      </c>
      <c r="BD1644" s="126">
        <v>1034</v>
      </c>
      <c r="BE1644" s="126">
        <v>465</v>
      </c>
      <c r="BF1644" s="126">
        <v>833</v>
      </c>
      <c r="BG1644" s="126">
        <v>1000000000</v>
      </c>
      <c r="BH1644" s="126">
        <v>112</v>
      </c>
      <c r="BI1644" s="126" t="s">
        <v>3504</v>
      </c>
      <c r="BJ1644" s="126">
        <v>2.4860000000000002</v>
      </c>
      <c r="BK1644" s="126">
        <v>3.1139999999999999</v>
      </c>
      <c r="BL1644" s="126">
        <v>3.7469999999999999</v>
      </c>
      <c r="BM1644" s="126">
        <v>3.5339999999999998</v>
      </c>
      <c r="BN1644" s="126">
        <v>3.7210000000000001</v>
      </c>
      <c r="BO1644" s="126">
        <v>3.8149999999999999</v>
      </c>
      <c r="BP1644" s="126" t="s">
        <v>3505</v>
      </c>
      <c r="BQ1644" s="126">
        <v>0.71599999999999997</v>
      </c>
      <c r="BR1644" s="126"/>
      <c r="BS1644" s="126"/>
      <c r="BT1644" s="126"/>
      <c r="BU1644" s="126"/>
      <c r="BV1644" s="126"/>
      <c r="BW1644" s="126"/>
      <c r="BX1644" s="126"/>
      <c r="BY1644" s="126"/>
      <c r="BZ1644" s="126"/>
      <c r="CA1644" s="126"/>
      <c r="CB1644" s="126"/>
      <c r="CC1644" s="126"/>
      <c r="CD1644" s="126"/>
      <c r="CE1644" s="126"/>
    </row>
    <row r="1645" spans="1:83" ht="11.25" customHeight="1" x14ac:dyDescent="0.2">
      <c r="A1645" s="126" t="s">
        <v>6800</v>
      </c>
      <c r="B1645" s="20">
        <v>0</v>
      </c>
      <c r="C1645" s="20" t="e">
        <f>VLOOKUP(File2Modul(A1645),ModulVerantwortung,2,FALSE)</f>
        <v>#N/A</v>
      </c>
      <c r="D1645" s="20"/>
      <c r="E1645" s="109" t="s">
        <v>6800</v>
      </c>
      <c r="F1645" s="126"/>
      <c r="G1645" s="126"/>
      <c r="H1645" s="126"/>
      <c r="I1645" s="126"/>
      <c r="J1645" s="126"/>
      <c r="K1645" s="126"/>
      <c r="L1645" s="126"/>
      <c r="M1645" s="143"/>
      <c r="N1645" s="126"/>
      <c r="O1645" s="126">
        <f>IF(ISNUMBER(T1645),IF(T1645&lt;&gt;0,S1645/T1645,O$23),"")</f>
        <v>2.375</v>
      </c>
      <c r="P1645">
        <f>IF(AND(ISNUMBER(AQ1645),ISNUMBER(AR1645)),IF(OR(AQ1645&lt;&gt;0,AR1645&lt;&gt;0),(T1645+BG1645)/(AQ1645+AR1645),P$23),"")</f>
        <v>18518518.666666668</v>
      </c>
      <c r="Q1645" s="126"/>
      <c r="R1645" s="126"/>
      <c r="S1645" s="126">
        <v>19</v>
      </c>
      <c r="T1645" s="126">
        <v>8</v>
      </c>
      <c r="U1645" s="126"/>
      <c r="V1645" s="126"/>
      <c r="W1645" s="126"/>
      <c r="X1645" s="126"/>
      <c r="Y1645" s="126"/>
      <c r="Z1645" s="126"/>
      <c r="AA1645" s="126"/>
      <c r="AB1645" s="126"/>
      <c r="AC1645" s="126"/>
      <c r="AD1645" s="126"/>
      <c r="AE1645" s="126"/>
      <c r="AF1645" s="126"/>
      <c r="AG1645" s="126"/>
      <c r="AH1645" s="126"/>
      <c r="AI1645" s="126"/>
      <c r="AJ1645" s="126" t="s">
        <v>3502</v>
      </c>
      <c r="AK1645" s="126">
        <v>0</v>
      </c>
      <c r="AL1645" s="126">
        <v>8</v>
      </c>
      <c r="AM1645" s="126">
        <v>0</v>
      </c>
      <c r="AN1645" s="126">
        <v>0</v>
      </c>
      <c r="AO1645" s="126" t="s">
        <v>3503</v>
      </c>
      <c r="AP1645" s="126">
        <v>26</v>
      </c>
      <c r="AQ1645" s="126">
        <v>17</v>
      </c>
      <c r="AR1645" s="126">
        <v>37</v>
      </c>
      <c r="AS1645" s="126">
        <v>1000000000</v>
      </c>
      <c r="AT1645" s="126">
        <v>247</v>
      </c>
      <c r="AU1645" s="126">
        <v>262</v>
      </c>
      <c r="AV1645" s="126">
        <v>865</v>
      </c>
      <c r="AW1645" s="126">
        <v>42753593.159999996</v>
      </c>
      <c r="AX1645" s="126">
        <v>1000000000</v>
      </c>
      <c r="AY1645" s="126">
        <v>1000000000</v>
      </c>
      <c r="AZ1645" s="126">
        <v>41007019823340.602</v>
      </c>
      <c r="BA1645" s="126">
        <v>0.01</v>
      </c>
      <c r="BB1645" s="126">
        <v>100</v>
      </c>
      <c r="BC1645" s="126">
        <v>392651161</v>
      </c>
      <c r="BD1645" s="126">
        <v>112</v>
      </c>
      <c r="BE1645" s="126">
        <v>8</v>
      </c>
      <c r="BF1645" s="126">
        <v>70</v>
      </c>
      <c r="BG1645" s="126">
        <v>1000000000</v>
      </c>
      <c r="BH1645" s="126">
        <v>6</v>
      </c>
      <c r="BI1645" s="126" t="s">
        <v>3504</v>
      </c>
      <c r="BJ1645" s="126">
        <v>0.24099999999999999</v>
      </c>
      <c r="BK1645" s="126">
        <v>0.25800000000000001</v>
      </c>
      <c r="BL1645" s="126">
        <v>0.26</v>
      </c>
      <c r="BM1645" s="126">
        <v>1.456</v>
      </c>
      <c r="BN1645" s="126">
        <v>1.5569999999999999</v>
      </c>
      <c r="BO1645" s="126">
        <v>1.625</v>
      </c>
      <c r="BP1645" s="126" t="s">
        <v>3505</v>
      </c>
      <c r="BQ1645" s="126">
        <v>1.7729999999999999</v>
      </c>
      <c r="BR1645" s="126"/>
      <c r="BS1645" s="126"/>
      <c r="BT1645" s="126"/>
      <c r="BU1645" s="126"/>
      <c r="BV1645" s="126"/>
      <c r="BW1645" s="126"/>
      <c r="BX1645" s="126"/>
      <c r="BY1645" s="126"/>
      <c r="BZ1645" s="126"/>
      <c r="CA1645" s="126"/>
      <c r="CB1645" s="126"/>
      <c r="CC1645" s="126"/>
      <c r="CD1645" s="126"/>
      <c r="CE1645" s="126"/>
    </row>
    <row r="1646" spans="1:83" ht="11.25" customHeight="1" x14ac:dyDescent="0.2">
      <c r="A1646" s="126" t="s">
        <v>6801</v>
      </c>
      <c r="B1646" s="20">
        <v>126</v>
      </c>
      <c r="C1646" s="20" t="e">
        <f>VLOOKUP(File2Modul(A1646),ModulVerantwortung,2,FALSE)</f>
        <v>#N/A</v>
      </c>
      <c r="D1646" s="20"/>
      <c r="E1646" s="109" t="s">
        <v>6802</v>
      </c>
      <c r="F1646" s="126">
        <v>2</v>
      </c>
      <c r="G1646" s="126">
        <v>1</v>
      </c>
      <c r="H1646" s="126">
        <v>0</v>
      </c>
      <c r="I1646" s="126">
        <v>2</v>
      </c>
      <c r="J1646" s="126">
        <v>1</v>
      </c>
      <c r="K1646" s="126">
        <v>0</v>
      </c>
      <c r="L1646" s="126">
        <v>1</v>
      </c>
      <c r="M1646" s="143" t="s">
        <v>6803</v>
      </c>
      <c r="N1646" s="126">
        <v>5</v>
      </c>
      <c r="O1646" s="126"/>
      <c r="Q1646" s="126">
        <v>1</v>
      </c>
      <c r="R1646" s="126"/>
      <c r="S1646" s="126"/>
      <c r="T1646" s="126"/>
      <c r="U1646" s="126">
        <v>7</v>
      </c>
      <c r="V1646" s="126" t="s">
        <v>3513</v>
      </c>
      <c r="W1646" s="126">
        <v>2</v>
      </c>
      <c r="X1646" s="126">
        <v>4</v>
      </c>
      <c r="Y1646" s="126">
        <v>13</v>
      </c>
      <c r="Z1646" s="126">
        <v>0</v>
      </c>
      <c r="AA1646" s="126">
        <v>0</v>
      </c>
      <c r="AB1646" s="126">
        <v>0</v>
      </c>
      <c r="AC1646" s="126">
        <v>0</v>
      </c>
      <c r="AD1646" s="126">
        <v>0</v>
      </c>
      <c r="AE1646" s="126">
        <v>1</v>
      </c>
      <c r="AF1646" s="126">
        <v>0.28999999999999998</v>
      </c>
      <c r="AG1646" s="126">
        <v>0</v>
      </c>
      <c r="AH1646" s="126">
        <v>0</v>
      </c>
      <c r="AI1646" s="126">
        <v>1</v>
      </c>
      <c r="AJ1646" s="126"/>
      <c r="AK1646" s="126"/>
      <c r="AL1646" s="126"/>
      <c r="AM1646" s="126"/>
      <c r="AN1646" s="126"/>
      <c r="AO1646" s="126"/>
      <c r="AP1646" s="126"/>
      <c r="AQ1646" s="126"/>
      <c r="AR1646" s="126"/>
      <c r="AS1646" s="126"/>
      <c r="AT1646" s="126"/>
      <c r="AU1646" s="126"/>
      <c r="AV1646" s="126"/>
      <c r="AW1646" s="126"/>
      <c r="AX1646" s="126"/>
      <c r="AY1646" s="126"/>
      <c r="AZ1646" s="126"/>
      <c r="BA1646" s="126"/>
      <c r="BB1646" s="126"/>
      <c r="BC1646" s="126"/>
      <c r="BD1646" s="126"/>
      <c r="BE1646" s="126"/>
      <c r="BF1646" s="126"/>
      <c r="BG1646" s="126"/>
      <c r="BH1646" s="126"/>
      <c r="BI1646" s="126"/>
      <c r="BJ1646" s="126"/>
      <c r="BK1646" s="126"/>
      <c r="BL1646" s="126"/>
      <c r="BM1646" s="126"/>
      <c r="BN1646" s="126"/>
      <c r="BO1646" s="126"/>
      <c r="BP1646" s="126"/>
      <c r="BQ1646" s="126"/>
      <c r="BR1646" s="126">
        <v>5</v>
      </c>
      <c r="BS1646" s="126">
        <v>7</v>
      </c>
      <c r="BT1646" s="126">
        <v>8</v>
      </c>
      <c r="BU1646" s="126"/>
      <c r="BV1646" s="126">
        <v>8</v>
      </c>
      <c r="BW1646" s="126">
        <v>6</v>
      </c>
      <c r="BX1646" s="126">
        <v>1</v>
      </c>
      <c r="BY1646" s="126">
        <v>0</v>
      </c>
      <c r="BZ1646" s="126">
        <v>27</v>
      </c>
      <c r="CA1646" s="126">
        <v>16</v>
      </c>
      <c r="CB1646" s="126"/>
      <c r="CC1646" s="126"/>
      <c r="CD1646" s="126"/>
      <c r="CE1646" s="126"/>
    </row>
    <row r="1647" spans="1:83" ht="11.25" customHeight="1" x14ac:dyDescent="0.2">
      <c r="A1647" s="126" t="s">
        <v>6801</v>
      </c>
      <c r="B1647" s="20">
        <v>149</v>
      </c>
      <c r="C1647" s="20" t="e">
        <f>VLOOKUP(File2Modul(A1647),ModulVerantwortung,2,FALSE)</f>
        <v>#N/A</v>
      </c>
      <c r="D1647" s="20"/>
      <c r="E1647" s="109" t="s">
        <v>6804</v>
      </c>
      <c r="F1647" s="126">
        <v>1</v>
      </c>
      <c r="G1647" s="126">
        <v>0</v>
      </c>
      <c r="H1647" s="126">
        <v>0</v>
      </c>
      <c r="I1647" s="126">
        <v>1</v>
      </c>
      <c r="J1647" s="126">
        <v>1</v>
      </c>
      <c r="K1647" s="126">
        <v>0</v>
      </c>
      <c r="L1647" s="126">
        <v>2</v>
      </c>
      <c r="M1647" s="143" t="s">
        <v>6805</v>
      </c>
      <c r="N1647" s="126">
        <v>3</v>
      </c>
      <c r="O1647" s="126"/>
      <c r="Q1647" s="126">
        <v>1</v>
      </c>
      <c r="R1647" s="126"/>
      <c r="S1647" s="126"/>
      <c r="T1647" s="126"/>
      <c r="U1647" s="126">
        <v>4</v>
      </c>
      <c r="V1647" s="126" t="s">
        <v>3507</v>
      </c>
      <c r="W1647" s="126">
        <v>2</v>
      </c>
      <c r="X1647" s="126">
        <v>3</v>
      </c>
      <c r="Y1647" s="126">
        <v>8</v>
      </c>
      <c r="Z1647" s="126">
        <v>0</v>
      </c>
      <c r="AA1647" s="126">
        <v>0</v>
      </c>
      <c r="AB1647" s="126">
        <v>0</v>
      </c>
      <c r="AC1647" s="126">
        <v>0</v>
      </c>
      <c r="AD1647" s="126">
        <v>0</v>
      </c>
      <c r="AE1647" s="126">
        <v>1</v>
      </c>
      <c r="AF1647" s="126">
        <v>0.25</v>
      </c>
      <c r="AG1647" s="126">
        <v>0</v>
      </c>
      <c r="AH1647" s="126">
        <v>0</v>
      </c>
      <c r="AI1647" s="126">
        <v>1</v>
      </c>
      <c r="AJ1647" s="126"/>
      <c r="AK1647" s="126"/>
      <c r="AL1647" s="126"/>
      <c r="AM1647" s="126"/>
      <c r="AN1647" s="126"/>
      <c r="AO1647" s="126"/>
      <c r="AP1647" s="126"/>
      <c r="AQ1647" s="126"/>
      <c r="AR1647" s="126"/>
      <c r="AS1647" s="126"/>
      <c r="AT1647" s="126"/>
      <c r="AU1647" s="126"/>
      <c r="AV1647" s="126"/>
      <c r="AW1647" s="126"/>
      <c r="AX1647" s="126"/>
      <c r="AY1647" s="126"/>
      <c r="AZ1647" s="126"/>
      <c r="BA1647" s="126"/>
      <c r="BB1647" s="126"/>
      <c r="BC1647" s="126"/>
      <c r="BD1647" s="126"/>
      <c r="BE1647" s="126"/>
      <c r="BF1647" s="126"/>
      <c r="BG1647" s="126"/>
      <c r="BH1647" s="126"/>
      <c r="BI1647" s="126"/>
      <c r="BJ1647" s="126"/>
      <c r="BK1647" s="126"/>
      <c r="BL1647" s="126"/>
      <c r="BM1647" s="126"/>
      <c r="BN1647" s="126"/>
      <c r="BO1647" s="126"/>
      <c r="BP1647" s="126"/>
      <c r="BQ1647" s="126"/>
      <c r="BR1647" s="126">
        <v>5</v>
      </c>
      <c r="BS1647" s="126">
        <v>5</v>
      </c>
      <c r="BT1647" s="126">
        <v>7</v>
      </c>
      <c r="BU1647" s="126"/>
      <c r="BV1647" s="126">
        <v>4</v>
      </c>
      <c r="BW1647" s="126">
        <v>4</v>
      </c>
      <c r="BX1647" s="126">
        <v>1</v>
      </c>
      <c r="BY1647" s="126">
        <v>0</v>
      </c>
      <c r="BZ1647" s="126">
        <v>14</v>
      </c>
      <c r="CA1647" s="126">
        <v>8</v>
      </c>
      <c r="CB1647" s="126"/>
      <c r="CC1647" s="126"/>
      <c r="CD1647" s="126"/>
      <c r="CE1647" s="126"/>
    </row>
    <row r="1648" spans="1:83" ht="11.25" customHeight="1" x14ac:dyDescent="0.2">
      <c r="A1648" s="126" t="s">
        <v>6801</v>
      </c>
      <c r="B1648" s="20">
        <v>167</v>
      </c>
      <c r="C1648" s="20" t="e">
        <f>VLOOKUP(File2Modul(A1648),ModulVerantwortung,2,FALSE)</f>
        <v>#N/A</v>
      </c>
      <c r="D1648" s="20"/>
      <c r="E1648" s="109" t="s">
        <v>6806</v>
      </c>
      <c r="F1648" s="126">
        <v>2</v>
      </c>
      <c r="G1648" s="126">
        <v>1</v>
      </c>
      <c r="H1648" s="126">
        <v>0</v>
      </c>
      <c r="I1648" s="126">
        <v>2</v>
      </c>
      <c r="J1648" s="126">
        <v>1</v>
      </c>
      <c r="K1648" s="126">
        <v>0</v>
      </c>
      <c r="L1648" s="126">
        <v>1</v>
      </c>
      <c r="M1648" s="143" t="s">
        <v>6807</v>
      </c>
      <c r="N1648" s="126">
        <v>5</v>
      </c>
      <c r="O1648" s="126"/>
      <c r="Q1648" s="126">
        <v>1</v>
      </c>
      <c r="R1648" s="126"/>
      <c r="S1648" s="126"/>
      <c r="T1648" s="126"/>
      <c r="U1648" s="126">
        <v>7</v>
      </c>
      <c r="V1648" s="126" t="s">
        <v>3513</v>
      </c>
      <c r="W1648" s="126">
        <v>2</v>
      </c>
      <c r="X1648" s="126">
        <v>4</v>
      </c>
      <c r="Y1648" s="126">
        <v>16</v>
      </c>
      <c r="Z1648" s="126">
        <v>0</v>
      </c>
      <c r="AA1648" s="126">
        <v>0</v>
      </c>
      <c r="AB1648" s="126">
        <v>0</v>
      </c>
      <c r="AC1648" s="126">
        <v>0</v>
      </c>
      <c r="AD1648" s="126">
        <v>0</v>
      </c>
      <c r="AE1648" s="126">
        <v>1</v>
      </c>
      <c r="AF1648" s="126">
        <v>0.28999999999999998</v>
      </c>
      <c r="AG1648" s="126">
        <v>0</v>
      </c>
      <c r="AH1648" s="126">
        <v>0</v>
      </c>
      <c r="AI1648" s="126">
        <v>1</v>
      </c>
      <c r="AJ1648" s="126"/>
      <c r="AK1648" s="126"/>
      <c r="AL1648" s="126"/>
      <c r="AM1648" s="126"/>
      <c r="AN1648" s="126"/>
      <c r="AO1648" s="126"/>
      <c r="AP1648" s="126"/>
      <c r="AQ1648" s="126"/>
      <c r="AR1648" s="126"/>
      <c r="AS1648" s="126"/>
      <c r="AT1648" s="126"/>
      <c r="AU1648" s="126"/>
      <c r="AV1648" s="126"/>
      <c r="AW1648" s="126"/>
      <c r="AX1648" s="126"/>
      <c r="AY1648" s="126"/>
      <c r="AZ1648" s="126"/>
      <c r="BA1648" s="126"/>
      <c r="BB1648" s="126"/>
      <c r="BC1648" s="126"/>
      <c r="BD1648" s="126"/>
      <c r="BE1648" s="126"/>
      <c r="BF1648" s="126"/>
      <c r="BG1648" s="126"/>
      <c r="BH1648" s="126"/>
      <c r="BI1648" s="126"/>
      <c r="BJ1648" s="126"/>
      <c r="BK1648" s="126"/>
      <c r="BL1648" s="126"/>
      <c r="BM1648" s="126"/>
      <c r="BN1648" s="126"/>
      <c r="BO1648" s="126"/>
      <c r="BP1648" s="126"/>
      <c r="BQ1648" s="126"/>
      <c r="BR1648" s="126">
        <v>5</v>
      </c>
      <c r="BS1648" s="126">
        <v>7</v>
      </c>
      <c r="BT1648" s="126">
        <v>8</v>
      </c>
      <c r="BU1648" s="126"/>
      <c r="BV1648" s="126">
        <v>8</v>
      </c>
      <c r="BW1648" s="126">
        <v>6</v>
      </c>
      <c r="BX1648" s="126">
        <v>1</v>
      </c>
      <c r="BY1648" s="126">
        <v>0</v>
      </c>
      <c r="BZ1648" s="126">
        <v>27</v>
      </c>
      <c r="CA1648" s="126">
        <v>16</v>
      </c>
      <c r="CB1648" s="126"/>
      <c r="CC1648" s="126"/>
      <c r="CD1648" s="126"/>
      <c r="CE1648" s="126"/>
    </row>
    <row r="1649" spans="1:83" ht="11.25" customHeight="1" x14ac:dyDescent="0.2">
      <c r="A1649" s="126" t="s">
        <v>6801</v>
      </c>
      <c r="B1649" s="20">
        <v>194</v>
      </c>
      <c r="C1649" s="20" t="e">
        <f>VLOOKUP(File2Modul(A1649),ModulVerantwortung,2,FALSE)</f>
        <v>#N/A</v>
      </c>
      <c r="D1649" s="20"/>
      <c r="E1649" s="109" t="s">
        <v>6808</v>
      </c>
      <c r="F1649" s="126">
        <v>4</v>
      </c>
      <c r="G1649" s="126">
        <v>3</v>
      </c>
      <c r="H1649" s="126">
        <v>0</v>
      </c>
      <c r="I1649" s="126">
        <v>4</v>
      </c>
      <c r="J1649" s="126">
        <v>0</v>
      </c>
      <c r="K1649" s="126">
        <v>0</v>
      </c>
      <c r="L1649" s="126">
        <v>6</v>
      </c>
      <c r="M1649" s="143" t="s">
        <v>6809</v>
      </c>
      <c r="N1649" s="126">
        <v>19</v>
      </c>
      <c r="O1649" s="126"/>
      <c r="Q1649" s="126">
        <v>0</v>
      </c>
      <c r="R1649" s="126"/>
      <c r="S1649" s="126"/>
      <c r="T1649" s="126"/>
      <c r="U1649" s="126">
        <v>23</v>
      </c>
      <c r="V1649" s="126" t="s">
        <v>3767</v>
      </c>
      <c r="W1649" s="126">
        <v>13</v>
      </c>
      <c r="X1649" s="126">
        <v>17</v>
      </c>
      <c r="Y1649" s="126">
        <v>68</v>
      </c>
      <c r="Z1649" s="126">
        <v>0</v>
      </c>
      <c r="AA1649" s="126">
        <v>0</v>
      </c>
      <c r="AB1649" s="126">
        <v>0</v>
      </c>
      <c r="AC1649" s="126">
        <v>0</v>
      </c>
      <c r="AD1649" s="126">
        <v>0</v>
      </c>
      <c r="AE1649" s="126">
        <v>1</v>
      </c>
      <c r="AF1649" s="126">
        <v>0.17</v>
      </c>
      <c r="AG1649" s="126">
        <v>1</v>
      </c>
      <c r="AH1649" s="126">
        <v>0</v>
      </c>
      <c r="AI1649" s="126">
        <v>1</v>
      </c>
      <c r="AJ1649" s="126"/>
      <c r="AK1649" s="126"/>
      <c r="AL1649" s="126"/>
      <c r="AM1649" s="126"/>
      <c r="AN1649" s="126"/>
      <c r="AO1649" s="126"/>
      <c r="AP1649" s="126"/>
      <c r="AQ1649" s="126"/>
      <c r="AR1649" s="126"/>
      <c r="AS1649" s="126"/>
      <c r="AT1649" s="126"/>
      <c r="AU1649" s="126"/>
      <c r="AV1649" s="126"/>
      <c r="AW1649" s="126"/>
      <c r="AX1649" s="126"/>
      <c r="AY1649" s="126"/>
      <c r="AZ1649" s="126"/>
      <c r="BA1649" s="126"/>
      <c r="BB1649" s="126"/>
      <c r="BC1649" s="126"/>
      <c r="BD1649" s="126"/>
      <c r="BE1649" s="126"/>
      <c r="BF1649" s="126"/>
      <c r="BG1649" s="126"/>
      <c r="BH1649" s="126"/>
      <c r="BI1649" s="126"/>
      <c r="BJ1649" s="126"/>
      <c r="BK1649" s="126"/>
      <c r="BL1649" s="126"/>
      <c r="BM1649" s="126"/>
      <c r="BN1649" s="126"/>
      <c r="BO1649" s="126"/>
      <c r="BP1649" s="126"/>
      <c r="BQ1649" s="126"/>
      <c r="BR1649" s="126">
        <v>6</v>
      </c>
      <c r="BS1649" s="126">
        <v>8</v>
      </c>
      <c r="BT1649" s="126">
        <v>9</v>
      </c>
      <c r="BU1649" s="126"/>
      <c r="BV1649" s="126">
        <v>26</v>
      </c>
      <c r="BW1649" s="126">
        <v>20</v>
      </c>
      <c r="BX1649" s="126">
        <v>1</v>
      </c>
      <c r="BY1649" s="126">
        <v>0</v>
      </c>
      <c r="BZ1649" s="126">
        <v>120</v>
      </c>
      <c r="CA1649" s="126">
        <v>55</v>
      </c>
      <c r="CB1649" s="126"/>
      <c r="CC1649" s="126"/>
      <c r="CD1649" s="126"/>
      <c r="CE1649" s="126"/>
    </row>
    <row r="1650" spans="1:83" ht="11.25" customHeight="1" x14ac:dyDescent="0.2">
      <c r="A1650" s="126" t="s">
        <v>6801</v>
      </c>
      <c r="B1650" s="20">
        <v>274</v>
      </c>
      <c r="C1650" s="20" t="e">
        <f>VLOOKUP(File2Modul(A1650),ModulVerantwortung,2,FALSE)</f>
        <v>#N/A</v>
      </c>
      <c r="D1650" s="20"/>
      <c r="E1650" s="109" t="s">
        <v>6810</v>
      </c>
      <c r="F1650" s="126">
        <v>1</v>
      </c>
      <c r="G1650" s="126">
        <v>0</v>
      </c>
      <c r="H1650" s="126">
        <v>0</v>
      </c>
      <c r="I1650" s="126">
        <v>1</v>
      </c>
      <c r="J1650" s="126">
        <v>1</v>
      </c>
      <c r="K1650" s="126">
        <v>0</v>
      </c>
      <c r="L1650" s="126">
        <v>0</v>
      </c>
      <c r="M1650" s="143"/>
      <c r="N1650" s="126">
        <v>1</v>
      </c>
      <c r="O1650" s="126"/>
      <c r="Q1650" s="126">
        <v>0</v>
      </c>
      <c r="R1650" s="126"/>
      <c r="S1650" s="126"/>
      <c r="T1650" s="126"/>
      <c r="U1650" s="126">
        <v>1</v>
      </c>
      <c r="V1650" s="126" t="s">
        <v>3507</v>
      </c>
      <c r="W1650" s="126">
        <v>0</v>
      </c>
      <c r="X1650" s="126">
        <v>1</v>
      </c>
      <c r="Y1650" s="126">
        <v>1</v>
      </c>
      <c r="Z1650" s="126">
        <v>0</v>
      </c>
      <c r="AA1650" s="126">
        <v>0</v>
      </c>
      <c r="AB1650" s="126">
        <v>0</v>
      </c>
      <c r="AC1650" s="126">
        <v>0</v>
      </c>
      <c r="AD1650" s="126">
        <v>0</v>
      </c>
      <c r="AE1650" s="126">
        <v>0</v>
      </c>
      <c r="AF1650" s="126">
        <v>1</v>
      </c>
      <c r="AG1650" s="126">
        <v>0</v>
      </c>
      <c r="AH1650" s="126">
        <v>0</v>
      </c>
      <c r="AI1650" s="126">
        <v>1</v>
      </c>
      <c r="AJ1650" s="126"/>
      <c r="AK1650" s="126"/>
      <c r="AL1650" s="126"/>
      <c r="AM1650" s="126"/>
      <c r="AN1650" s="126"/>
      <c r="AO1650" s="126"/>
      <c r="AP1650" s="126"/>
      <c r="AQ1650" s="126"/>
      <c r="AR1650" s="126"/>
      <c r="AS1650" s="126"/>
      <c r="AT1650" s="126"/>
      <c r="AU1650" s="126"/>
      <c r="AV1650" s="126"/>
      <c r="AW1650" s="126"/>
      <c r="AX1650" s="126"/>
      <c r="AY1650" s="126"/>
      <c r="AZ1650" s="126"/>
      <c r="BA1650" s="126"/>
      <c r="BB1650" s="126"/>
      <c r="BC1650" s="126"/>
      <c r="BD1650" s="126"/>
      <c r="BE1650" s="126"/>
      <c r="BF1650" s="126"/>
      <c r="BG1650" s="126"/>
      <c r="BH1650" s="126"/>
      <c r="BI1650" s="126"/>
      <c r="BJ1650" s="126"/>
      <c r="BK1650" s="126"/>
      <c r="BL1650" s="126"/>
      <c r="BM1650" s="126"/>
      <c r="BN1650" s="126"/>
      <c r="BO1650" s="126"/>
      <c r="BP1650" s="126"/>
      <c r="BQ1650" s="126"/>
      <c r="BR1650" s="126">
        <v>5</v>
      </c>
      <c r="BS1650" s="126">
        <v>5</v>
      </c>
      <c r="BT1650" s="126">
        <v>5</v>
      </c>
      <c r="BU1650" s="126"/>
      <c r="BV1650" s="126">
        <v>1</v>
      </c>
      <c r="BW1650" s="126">
        <v>1</v>
      </c>
      <c r="BX1650" s="126">
        <v>1</v>
      </c>
      <c r="BY1650" s="126">
        <v>0</v>
      </c>
      <c r="BZ1650" s="126">
        <v>4</v>
      </c>
      <c r="CA1650" s="126">
        <v>1</v>
      </c>
      <c r="CB1650" s="126"/>
      <c r="CC1650" s="126"/>
      <c r="CD1650" s="126"/>
      <c r="CE1650" s="126"/>
    </row>
    <row r="1651" spans="1:83" ht="11.25" customHeight="1" x14ac:dyDescent="0.2">
      <c r="A1651" s="126" t="s">
        <v>6801</v>
      </c>
      <c r="B1651" s="20">
        <v>285</v>
      </c>
      <c r="C1651" s="20" t="e">
        <f>VLOOKUP(File2Modul(A1651),ModulVerantwortung,2,FALSE)</f>
        <v>#N/A</v>
      </c>
      <c r="D1651" s="20"/>
      <c r="E1651" s="109" t="s">
        <v>6811</v>
      </c>
      <c r="F1651" s="126">
        <v>1</v>
      </c>
      <c r="G1651" s="126">
        <v>0</v>
      </c>
      <c r="H1651" s="126">
        <v>0</v>
      </c>
      <c r="I1651" s="126">
        <v>1</v>
      </c>
      <c r="J1651" s="126">
        <v>0</v>
      </c>
      <c r="K1651" s="126">
        <v>0</v>
      </c>
      <c r="L1651" s="126">
        <v>0</v>
      </c>
      <c r="M1651" s="143"/>
      <c r="N1651" s="126">
        <v>2</v>
      </c>
      <c r="O1651" s="126"/>
      <c r="Q1651" s="126">
        <v>0</v>
      </c>
      <c r="R1651" s="126"/>
      <c r="S1651" s="126"/>
      <c r="T1651" s="126"/>
      <c r="U1651" s="126">
        <v>2</v>
      </c>
      <c r="V1651" s="126" t="s">
        <v>3507</v>
      </c>
      <c r="W1651" s="126">
        <v>0</v>
      </c>
      <c r="X1651" s="126">
        <v>1</v>
      </c>
      <c r="Y1651" s="126">
        <v>2</v>
      </c>
      <c r="Z1651" s="126">
        <v>0</v>
      </c>
      <c r="AA1651" s="126">
        <v>0</v>
      </c>
      <c r="AB1651" s="126">
        <v>0</v>
      </c>
      <c r="AC1651" s="126">
        <v>0</v>
      </c>
      <c r="AD1651" s="126">
        <v>0</v>
      </c>
      <c r="AE1651" s="126">
        <v>0</v>
      </c>
      <c r="AF1651" s="126">
        <v>0.5</v>
      </c>
      <c r="AG1651" s="126">
        <v>0</v>
      </c>
      <c r="AH1651" s="126">
        <v>0</v>
      </c>
      <c r="AI1651" s="126">
        <v>1</v>
      </c>
      <c r="AJ1651" s="126"/>
      <c r="AK1651" s="126"/>
      <c r="AL1651" s="126"/>
      <c r="AM1651" s="126"/>
      <c r="AN1651" s="126"/>
      <c r="AO1651" s="126"/>
      <c r="AP1651" s="126"/>
      <c r="AQ1651" s="126"/>
      <c r="AR1651" s="126"/>
      <c r="AS1651" s="126"/>
      <c r="AT1651" s="126"/>
      <c r="AU1651" s="126"/>
      <c r="AV1651" s="126"/>
      <c r="AW1651" s="126"/>
      <c r="AX1651" s="126"/>
      <c r="AY1651" s="126"/>
      <c r="AZ1651" s="126"/>
      <c r="BA1651" s="126"/>
      <c r="BB1651" s="126"/>
      <c r="BC1651" s="126"/>
      <c r="BD1651" s="126"/>
      <c r="BE1651" s="126"/>
      <c r="BF1651" s="126"/>
      <c r="BG1651" s="126"/>
      <c r="BH1651" s="126"/>
      <c r="BI1651" s="126"/>
      <c r="BJ1651" s="126"/>
      <c r="BK1651" s="126"/>
      <c r="BL1651" s="126"/>
      <c r="BM1651" s="126"/>
      <c r="BN1651" s="126"/>
      <c r="BO1651" s="126"/>
      <c r="BP1651" s="126"/>
      <c r="BQ1651" s="126"/>
      <c r="BR1651" s="126">
        <v>5</v>
      </c>
      <c r="BS1651" s="126">
        <v>5</v>
      </c>
      <c r="BT1651" s="126">
        <v>5</v>
      </c>
      <c r="BU1651" s="126"/>
      <c r="BV1651" s="126">
        <v>2</v>
      </c>
      <c r="BW1651" s="126">
        <v>2</v>
      </c>
      <c r="BX1651" s="126">
        <v>1</v>
      </c>
      <c r="BY1651" s="126">
        <v>0</v>
      </c>
      <c r="BZ1651" s="126">
        <v>6</v>
      </c>
      <c r="CA1651" s="126">
        <v>4</v>
      </c>
      <c r="CB1651" s="126"/>
      <c r="CC1651" s="126"/>
      <c r="CD1651" s="126"/>
      <c r="CE1651" s="126"/>
    </row>
    <row r="1652" spans="1:83" ht="11.25" customHeight="1" x14ac:dyDescent="0.2">
      <c r="A1652" s="126" t="s">
        <v>6801</v>
      </c>
      <c r="B1652" s="20">
        <v>301</v>
      </c>
      <c r="C1652" s="20" t="e">
        <f>VLOOKUP(File2Modul(A1652),ModulVerantwortung,2,FALSE)</f>
        <v>#N/A</v>
      </c>
      <c r="D1652" s="20"/>
      <c r="E1652" s="109" t="s">
        <v>6812</v>
      </c>
      <c r="F1652" s="126">
        <v>1</v>
      </c>
      <c r="G1652" s="126">
        <v>0</v>
      </c>
      <c r="H1652" s="126">
        <v>0</v>
      </c>
      <c r="I1652" s="126">
        <v>1</v>
      </c>
      <c r="J1652" s="126">
        <v>1</v>
      </c>
      <c r="K1652" s="126">
        <v>0</v>
      </c>
      <c r="L1652" s="126">
        <v>1</v>
      </c>
      <c r="M1652" s="143" t="s">
        <v>6813</v>
      </c>
      <c r="N1652" s="126">
        <v>5</v>
      </c>
      <c r="O1652" s="126"/>
      <c r="Q1652" s="126">
        <v>0</v>
      </c>
      <c r="R1652" s="126"/>
      <c r="S1652" s="126"/>
      <c r="T1652" s="126"/>
      <c r="U1652" s="126">
        <v>5</v>
      </c>
      <c r="V1652" s="126" t="s">
        <v>3507</v>
      </c>
      <c r="W1652" s="126">
        <v>1</v>
      </c>
      <c r="X1652" s="126">
        <v>2</v>
      </c>
      <c r="Y1652" s="126">
        <v>8</v>
      </c>
      <c r="Z1652" s="126">
        <v>0</v>
      </c>
      <c r="AA1652" s="126">
        <v>0</v>
      </c>
      <c r="AB1652" s="126">
        <v>0</v>
      </c>
      <c r="AC1652" s="126">
        <v>0</v>
      </c>
      <c r="AD1652" s="126">
        <v>0</v>
      </c>
      <c r="AE1652" s="126">
        <v>0</v>
      </c>
      <c r="AF1652" s="126">
        <v>0.2</v>
      </c>
      <c r="AG1652" s="126">
        <v>0</v>
      </c>
      <c r="AH1652" s="126">
        <v>0</v>
      </c>
      <c r="AI1652" s="126">
        <v>1</v>
      </c>
      <c r="AJ1652" s="126"/>
      <c r="AK1652" s="126"/>
      <c r="AL1652" s="126"/>
      <c r="AM1652" s="126"/>
      <c r="AN1652" s="126"/>
      <c r="AO1652" s="126"/>
      <c r="AP1652" s="126"/>
      <c r="AQ1652" s="126"/>
      <c r="AR1652" s="126"/>
      <c r="AS1652" s="126"/>
      <c r="AT1652" s="126"/>
      <c r="AU1652" s="126"/>
      <c r="AV1652" s="126"/>
      <c r="AW1652" s="126"/>
      <c r="AX1652" s="126"/>
      <c r="AY1652" s="126"/>
      <c r="AZ1652" s="126"/>
      <c r="BA1652" s="126"/>
      <c r="BB1652" s="126"/>
      <c r="BC1652" s="126"/>
      <c r="BD1652" s="126"/>
      <c r="BE1652" s="126"/>
      <c r="BF1652" s="126"/>
      <c r="BG1652" s="126"/>
      <c r="BH1652" s="126"/>
      <c r="BI1652" s="126"/>
      <c r="BJ1652" s="126"/>
      <c r="BK1652" s="126"/>
      <c r="BL1652" s="126"/>
      <c r="BM1652" s="126"/>
      <c r="BN1652" s="126"/>
      <c r="BO1652" s="126"/>
      <c r="BP1652" s="126"/>
      <c r="BQ1652" s="126"/>
      <c r="BR1652" s="126">
        <v>11</v>
      </c>
      <c r="BS1652" s="126">
        <v>11</v>
      </c>
      <c r="BT1652" s="126">
        <v>11</v>
      </c>
      <c r="BU1652" s="126"/>
      <c r="BV1652" s="126">
        <v>5</v>
      </c>
      <c r="BW1652" s="126">
        <v>5</v>
      </c>
      <c r="BX1652" s="126">
        <v>1</v>
      </c>
      <c r="BY1652" s="126">
        <v>0</v>
      </c>
      <c r="BZ1652" s="126">
        <v>35</v>
      </c>
      <c r="CA1652" s="126">
        <v>21</v>
      </c>
      <c r="CB1652" s="126"/>
      <c r="CC1652" s="126"/>
      <c r="CD1652" s="126"/>
      <c r="CE1652" s="126"/>
    </row>
    <row r="1653" spans="1:83" ht="11.25" customHeight="1" x14ac:dyDescent="0.2">
      <c r="A1653" s="126" t="s">
        <v>6801</v>
      </c>
      <c r="B1653" s="20">
        <v>0</v>
      </c>
      <c r="C1653" s="20" t="e">
        <f>VLOOKUP(File2Modul(A1653),ModulVerantwortung,2,FALSE)</f>
        <v>#N/A</v>
      </c>
      <c r="D1653" s="20"/>
      <c r="E1653" s="109" t="s">
        <v>6801</v>
      </c>
      <c r="F1653" s="126"/>
      <c r="G1653" s="126"/>
      <c r="H1653" s="126"/>
      <c r="I1653" s="126"/>
      <c r="J1653" s="126"/>
      <c r="K1653" s="126"/>
      <c r="L1653" s="126"/>
      <c r="M1653" s="143"/>
      <c r="N1653" s="126"/>
      <c r="O1653" s="126">
        <f>IF(ISNUMBER(T1653),IF(T1653&lt;&gt;0,S1653/T1653,O$23),"")</f>
        <v>0.93333333333333335</v>
      </c>
      <c r="P1653">
        <f>IF(AND(ISNUMBER(AQ1653),ISNUMBER(AR1653)),IF(OR(AQ1653&lt;&gt;0,AR1653&lt;&gt;0),(T1653+BG1653)/(AQ1653+AR1653),P$23),"")</f>
        <v>12345679.567901235</v>
      </c>
      <c r="Q1653" s="126"/>
      <c r="R1653" s="126"/>
      <c r="S1653" s="126">
        <v>42</v>
      </c>
      <c r="T1653" s="126">
        <v>45</v>
      </c>
      <c r="U1653" s="126"/>
      <c r="V1653" s="126"/>
      <c r="W1653" s="126"/>
      <c r="X1653" s="126"/>
      <c r="Y1653" s="126"/>
      <c r="Z1653" s="126"/>
      <c r="AA1653" s="126"/>
      <c r="AB1653" s="126"/>
      <c r="AC1653" s="126"/>
      <c r="AD1653" s="126"/>
      <c r="AE1653" s="126"/>
      <c r="AF1653" s="126"/>
      <c r="AG1653" s="126"/>
      <c r="AH1653" s="126"/>
      <c r="AI1653" s="126"/>
      <c r="AJ1653" s="126" t="s">
        <v>3502</v>
      </c>
      <c r="AK1653" s="126">
        <v>5</v>
      </c>
      <c r="AL1653" s="126">
        <v>2</v>
      </c>
      <c r="AM1653" s="126">
        <v>7</v>
      </c>
      <c r="AN1653" s="126">
        <v>21</v>
      </c>
      <c r="AO1653" s="126" t="s">
        <v>3503</v>
      </c>
      <c r="AP1653" s="126">
        <v>45</v>
      </c>
      <c r="AQ1653" s="126">
        <v>26</v>
      </c>
      <c r="AR1653" s="126">
        <v>55</v>
      </c>
      <c r="AS1653" s="126">
        <v>1000000000</v>
      </c>
      <c r="AT1653" s="126">
        <v>403</v>
      </c>
      <c r="AU1653" s="126">
        <v>440</v>
      </c>
      <c r="AV1653" s="126">
        <v>1509</v>
      </c>
      <c r="AW1653" s="126">
        <v>24284502.27</v>
      </c>
      <c r="AX1653" s="126">
        <v>1000000000</v>
      </c>
      <c r="AY1653" s="126">
        <v>1000000000</v>
      </c>
      <c r="AZ1653" s="126">
        <v>25660016967425.5</v>
      </c>
      <c r="BA1653" s="126">
        <v>0.04</v>
      </c>
      <c r="BB1653" s="126">
        <v>100</v>
      </c>
      <c r="BC1653" s="126">
        <v>287258375</v>
      </c>
      <c r="BD1653" s="126">
        <v>311</v>
      </c>
      <c r="BE1653" s="126">
        <v>96</v>
      </c>
      <c r="BF1653" s="126">
        <v>146</v>
      </c>
      <c r="BG1653" s="126">
        <v>1000000000</v>
      </c>
      <c r="BH1653" s="126">
        <v>27</v>
      </c>
      <c r="BI1653" s="126" t="s">
        <v>3504</v>
      </c>
      <c r="BJ1653" s="126">
        <v>0.70399999999999996</v>
      </c>
      <c r="BK1653" s="126">
        <v>0.81100000000000005</v>
      </c>
      <c r="BL1653" s="126">
        <v>0.88600000000000001</v>
      </c>
      <c r="BM1653" s="126">
        <v>2.1880000000000002</v>
      </c>
      <c r="BN1653" s="126">
        <v>2.323</v>
      </c>
      <c r="BO1653" s="126">
        <v>2.4049999999999998</v>
      </c>
      <c r="BP1653" s="126" t="s">
        <v>3505</v>
      </c>
      <c r="BQ1653" s="126">
        <v>1.4139999999999999</v>
      </c>
      <c r="BR1653" s="126"/>
      <c r="BS1653" s="126"/>
      <c r="BT1653" s="126"/>
      <c r="BU1653" s="126"/>
      <c r="BV1653" s="126"/>
      <c r="BW1653" s="126"/>
      <c r="BX1653" s="126"/>
      <c r="BY1653" s="126"/>
      <c r="BZ1653" s="126"/>
      <c r="CA1653" s="126"/>
      <c r="CB1653" s="126"/>
      <c r="CC1653" s="126"/>
      <c r="CD1653" s="126"/>
      <c r="CE1653" s="126"/>
    </row>
    <row r="1654" spans="1:83" ht="11.25" customHeight="1" x14ac:dyDescent="0.2">
      <c r="A1654" s="126" t="s">
        <v>6814</v>
      </c>
      <c r="B1654" s="20">
        <v>50</v>
      </c>
      <c r="C1654" s="20" t="e">
        <f>VLOOKUP(File2Modul(A1654),ModulVerantwortung,2,FALSE)</f>
        <v>#N/A</v>
      </c>
      <c r="D1654" s="20"/>
      <c r="E1654" s="109" t="s">
        <v>6815</v>
      </c>
      <c r="F1654" s="126">
        <v>2</v>
      </c>
      <c r="G1654" s="126">
        <v>1</v>
      </c>
      <c r="H1654" s="126">
        <v>0</v>
      </c>
      <c r="I1654" s="126">
        <v>2</v>
      </c>
      <c r="J1654" s="126">
        <v>0</v>
      </c>
      <c r="K1654" s="126">
        <v>0</v>
      </c>
      <c r="L1654" s="126">
        <v>3</v>
      </c>
      <c r="M1654" s="143" t="s">
        <v>6816</v>
      </c>
      <c r="N1654" s="126">
        <v>6</v>
      </c>
      <c r="O1654" s="126"/>
      <c r="Q1654" s="126">
        <v>0</v>
      </c>
      <c r="R1654" s="126"/>
      <c r="S1654" s="126"/>
      <c r="T1654" s="126"/>
      <c r="U1654" s="126">
        <v>8</v>
      </c>
      <c r="V1654" s="126" t="s">
        <v>3513</v>
      </c>
      <c r="W1654" s="126">
        <v>3</v>
      </c>
      <c r="X1654" s="126">
        <v>5</v>
      </c>
      <c r="Y1654" s="126">
        <v>23</v>
      </c>
      <c r="Z1654" s="126">
        <v>0</v>
      </c>
      <c r="AA1654" s="126">
        <v>0</v>
      </c>
      <c r="AB1654" s="126">
        <v>0</v>
      </c>
      <c r="AC1654" s="126">
        <v>0</v>
      </c>
      <c r="AD1654" s="126">
        <v>0</v>
      </c>
      <c r="AE1654" s="126">
        <v>2</v>
      </c>
      <c r="AF1654" s="126">
        <v>0.25</v>
      </c>
      <c r="AG1654" s="126">
        <v>0</v>
      </c>
      <c r="AH1654" s="126">
        <v>0</v>
      </c>
      <c r="AI1654" s="126">
        <v>1</v>
      </c>
      <c r="AJ1654" s="126"/>
      <c r="AK1654" s="126"/>
      <c r="AL1654" s="126"/>
      <c r="AM1654" s="126"/>
      <c r="AN1654" s="126"/>
      <c r="AO1654" s="126"/>
      <c r="AP1654" s="126"/>
      <c r="AQ1654" s="126"/>
      <c r="AR1654" s="126"/>
      <c r="AS1654" s="126"/>
      <c r="AT1654" s="126"/>
      <c r="AU1654" s="126"/>
      <c r="AV1654" s="126"/>
      <c r="AW1654" s="126"/>
      <c r="AX1654" s="126"/>
      <c r="AY1654" s="126"/>
      <c r="AZ1654" s="126"/>
      <c r="BA1654" s="126"/>
      <c r="BB1654" s="126"/>
      <c r="BC1654" s="126"/>
      <c r="BD1654" s="126"/>
      <c r="BE1654" s="126"/>
      <c r="BF1654" s="126"/>
      <c r="BG1654" s="126"/>
      <c r="BH1654" s="126"/>
      <c r="BI1654" s="126"/>
      <c r="BJ1654" s="126"/>
      <c r="BK1654" s="126"/>
      <c r="BL1654" s="126"/>
      <c r="BM1654" s="126"/>
      <c r="BN1654" s="126"/>
      <c r="BO1654" s="126"/>
      <c r="BP1654" s="126"/>
      <c r="BQ1654" s="126"/>
      <c r="BR1654" s="126">
        <v>5</v>
      </c>
      <c r="BS1654" s="126">
        <v>7</v>
      </c>
      <c r="BT1654" s="126">
        <v>9</v>
      </c>
      <c r="BU1654" s="126"/>
      <c r="BV1654" s="126">
        <v>10</v>
      </c>
      <c r="BW1654" s="126">
        <v>8</v>
      </c>
      <c r="BX1654" s="126">
        <v>1</v>
      </c>
      <c r="BY1654" s="126">
        <v>0</v>
      </c>
      <c r="BZ1654" s="126">
        <v>37</v>
      </c>
      <c r="CA1654" s="126">
        <v>21</v>
      </c>
      <c r="CB1654" s="126"/>
      <c r="CC1654" s="126"/>
      <c r="CD1654" s="126"/>
      <c r="CE1654" s="126"/>
    </row>
    <row r="1655" spans="1:83" ht="11.25" customHeight="1" x14ac:dyDescent="0.2">
      <c r="A1655" s="126" t="s">
        <v>6814</v>
      </c>
      <c r="B1655" s="20">
        <v>80</v>
      </c>
      <c r="C1655" s="20" t="e">
        <f>VLOOKUP(File2Modul(A1655),ModulVerantwortung,2,FALSE)</f>
        <v>#N/A</v>
      </c>
      <c r="D1655" s="20"/>
      <c r="E1655" s="109" t="s">
        <v>6817</v>
      </c>
      <c r="F1655" s="126">
        <v>7</v>
      </c>
      <c r="G1655" s="126">
        <v>2</v>
      </c>
      <c r="H1655" s="126">
        <v>0</v>
      </c>
      <c r="I1655" s="126">
        <v>16</v>
      </c>
      <c r="J1655" s="126">
        <v>0</v>
      </c>
      <c r="K1655" s="126">
        <v>0</v>
      </c>
      <c r="L1655" s="126">
        <v>3</v>
      </c>
      <c r="M1655" s="143" t="s">
        <v>6818</v>
      </c>
      <c r="N1655" s="126">
        <v>23</v>
      </c>
      <c r="O1655" s="126"/>
      <c r="Q1655" s="126">
        <v>1</v>
      </c>
      <c r="R1655" s="126"/>
      <c r="S1655" s="126"/>
      <c r="T1655" s="126"/>
      <c r="U1655" s="126">
        <v>34</v>
      </c>
      <c r="V1655" s="126" t="s">
        <v>3650</v>
      </c>
      <c r="W1655" s="126">
        <v>9</v>
      </c>
      <c r="X1655" s="126">
        <v>16</v>
      </c>
      <c r="Y1655" s="126">
        <v>77</v>
      </c>
      <c r="Z1655" s="126">
        <v>0</v>
      </c>
      <c r="AA1655" s="126">
        <v>0</v>
      </c>
      <c r="AB1655" s="126">
        <v>0</v>
      </c>
      <c r="AC1655" s="126">
        <v>0</v>
      </c>
      <c r="AD1655" s="126">
        <v>0</v>
      </c>
      <c r="AE1655" s="126">
        <v>5</v>
      </c>
      <c r="AF1655" s="126">
        <v>0.47</v>
      </c>
      <c r="AG1655" s="126">
        <v>1</v>
      </c>
      <c r="AH1655" s="126">
        <v>0</v>
      </c>
      <c r="AI1655" s="126">
        <v>1</v>
      </c>
      <c r="AJ1655" s="126"/>
      <c r="AK1655" s="126"/>
      <c r="AL1655" s="126"/>
      <c r="AM1655" s="126"/>
      <c r="AN1655" s="126"/>
      <c r="AO1655" s="126"/>
      <c r="AP1655" s="126"/>
      <c r="AQ1655" s="126"/>
      <c r="AR1655" s="126"/>
      <c r="AS1655" s="126"/>
      <c r="AT1655" s="126"/>
      <c r="AU1655" s="126"/>
      <c r="AV1655" s="126"/>
      <c r="AW1655" s="126"/>
      <c r="AX1655" s="126"/>
      <c r="AY1655" s="126"/>
      <c r="AZ1655" s="126"/>
      <c r="BA1655" s="126"/>
      <c r="BB1655" s="126"/>
      <c r="BC1655" s="126"/>
      <c r="BD1655" s="126"/>
      <c r="BE1655" s="126"/>
      <c r="BF1655" s="126"/>
      <c r="BG1655" s="126"/>
      <c r="BH1655" s="126"/>
      <c r="BI1655" s="126"/>
      <c r="BJ1655" s="126"/>
      <c r="BK1655" s="126"/>
      <c r="BL1655" s="126"/>
      <c r="BM1655" s="126"/>
      <c r="BN1655" s="126"/>
      <c r="BO1655" s="126"/>
      <c r="BP1655" s="126"/>
      <c r="BQ1655" s="126"/>
      <c r="BR1655" s="126">
        <v>5</v>
      </c>
      <c r="BS1655" s="126">
        <v>8</v>
      </c>
      <c r="BT1655" s="126">
        <v>9</v>
      </c>
      <c r="BU1655" s="126"/>
      <c r="BV1655" s="126">
        <v>36</v>
      </c>
      <c r="BW1655" s="126">
        <v>24</v>
      </c>
      <c r="BX1655" s="126">
        <v>1</v>
      </c>
      <c r="BY1655" s="126">
        <v>0</v>
      </c>
      <c r="BZ1655" s="126">
        <v>144</v>
      </c>
      <c r="CA1655" s="126">
        <v>69</v>
      </c>
      <c r="CB1655" s="126"/>
      <c r="CC1655" s="126"/>
      <c r="CD1655" s="126"/>
      <c r="CE1655" s="126"/>
    </row>
    <row r="1656" spans="1:83" ht="11.25" customHeight="1" x14ac:dyDescent="0.2">
      <c r="A1656" s="126" t="s">
        <v>6814</v>
      </c>
      <c r="B1656" s="20">
        <v>169</v>
      </c>
      <c r="C1656" s="20" t="e">
        <f>VLOOKUP(File2Modul(A1656),ModulVerantwortung,2,FALSE)</f>
        <v>#N/A</v>
      </c>
      <c r="D1656" s="20"/>
      <c r="E1656" s="109" t="s">
        <v>6819</v>
      </c>
      <c r="F1656" s="126">
        <v>11</v>
      </c>
      <c r="G1656" s="126">
        <v>3</v>
      </c>
      <c r="H1656" s="126">
        <v>0</v>
      </c>
      <c r="I1656" s="126">
        <v>36</v>
      </c>
      <c r="J1656" s="126">
        <v>0</v>
      </c>
      <c r="K1656" s="126">
        <v>1</v>
      </c>
      <c r="L1656" s="126">
        <v>3</v>
      </c>
      <c r="M1656" s="143" t="s">
        <v>6820</v>
      </c>
      <c r="N1656" s="126">
        <v>27</v>
      </c>
      <c r="O1656" s="126"/>
      <c r="Q1656" s="126">
        <v>1</v>
      </c>
      <c r="R1656" s="126"/>
      <c r="S1656" s="126"/>
      <c r="T1656" s="126"/>
      <c r="U1656" s="126">
        <v>42</v>
      </c>
      <c r="V1656" s="126" t="s">
        <v>6059</v>
      </c>
      <c r="W1656" s="126">
        <v>9</v>
      </c>
      <c r="X1656" s="126">
        <v>20</v>
      </c>
      <c r="Y1656" s="126">
        <v>110</v>
      </c>
      <c r="Z1656" s="126">
        <v>0</v>
      </c>
      <c r="AA1656" s="126">
        <v>0</v>
      </c>
      <c r="AB1656" s="126">
        <v>0</v>
      </c>
      <c r="AC1656" s="126">
        <v>0</v>
      </c>
      <c r="AD1656" s="126">
        <v>0</v>
      </c>
      <c r="AE1656" s="126">
        <v>5</v>
      </c>
      <c r="AF1656" s="126">
        <v>0.86</v>
      </c>
      <c r="AG1656" s="126">
        <v>2</v>
      </c>
      <c r="AH1656" s="126">
        <v>0</v>
      </c>
      <c r="AI1656" s="126">
        <v>1</v>
      </c>
      <c r="AJ1656" s="126"/>
      <c r="AK1656" s="126"/>
      <c r="AL1656" s="126"/>
      <c r="AM1656" s="126"/>
      <c r="AN1656" s="126"/>
      <c r="AO1656" s="126"/>
      <c r="AP1656" s="126"/>
      <c r="AQ1656" s="126"/>
      <c r="AR1656" s="126"/>
      <c r="AS1656" s="126"/>
      <c r="AT1656" s="126"/>
      <c r="AU1656" s="126"/>
      <c r="AV1656" s="126"/>
      <c r="AW1656" s="126"/>
      <c r="AX1656" s="126"/>
      <c r="AY1656" s="126"/>
      <c r="AZ1656" s="126"/>
      <c r="BA1656" s="126"/>
      <c r="BB1656" s="126"/>
      <c r="BC1656" s="126"/>
      <c r="BD1656" s="126"/>
      <c r="BE1656" s="126"/>
      <c r="BF1656" s="126"/>
      <c r="BG1656" s="126"/>
      <c r="BH1656" s="126"/>
      <c r="BI1656" s="126"/>
      <c r="BJ1656" s="126"/>
      <c r="BK1656" s="126"/>
      <c r="BL1656" s="126"/>
      <c r="BM1656" s="126"/>
      <c r="BN1656" s="126"/>
      <c r="BO1656" s="126"/>
      <c r="BP1656" s="126"/>
      <c r="BQ1656" s="126"/>
      <c r="BR1656" s="126">
        <v>5</v>
      </c>
      <c r="BS1656" s="126">
        <v>9</v>
      </c>
      <c r="BT1656" s="126">
        <v>9</v>
      </c>
      <c r="BU1656" s="126"/>
      <c r="BV1656" s="126">
        <v>48</v>
      </c>
      <c r="BW1656" s="126">
        <v>28</v>
      </c>
      <c r="BX1656" s="126">
        <v>1</v>
      </c>
      <c r="BY1656" s="126">
        <v>0</v>
      </c>
      <c r="BZ1656" s="126">
        <v>188</v>
      </c>
      <c r="CA1656" s="126">
        <v>81</v>
      </c>
      <c r="CB1656" s="126"/>
      <c r="CC1656" s="126"/>
      <c r="CD1656" s="126"/>
      <c r="CE1656" s="126"/>
    </row>
    <row r="1657" spans="1:83" ht="11.25" customHeight="1" x14ac:dyDescent="0.2">
      <c r="A1657" s="126" t="s">
        <v>6814</v>
      </c>
      <c r="B1657" s="20">
        <v>0</v>
      </c>
      <c r="C1657" s="20" t="e">
        <f>VLOOKUP(File2Modul(A1657),ModulVerantwortung,2,FALSE)</f>
        <v>#N/A</v>
      </c>
      <c r="D1657" s="20"/>
      <c r="E1657" s="109" t="s">
        <v>6814</v>
      </c>
      <c r="F1657" s="126"/>
      <c r="G1657" s="126"/>
      <c r="H1657" s="126"/>
      <c r="I1657" s="126"/>
      <c r="J1657" s="126"/>
      <c r="K1657" s="126"/>
      <c r="L1657" s="126"/>
      <c r="M1657" s="143"/>
      <c r="N1657" s="126"/>
      <c r="O1657" s="126">
        <f>IF(ISNUMBER(T1657),IF(T1657&lt;&gt;0,S1657/T1657,O$23),"")</f>
        <v>0.94339622641509435</v>
      </c>
      <c r="P1657">
        <f>IF(AND(ISNUMBER(AQ1657),ISNUMBER(AR1657)),IF(OR(AQ1657&lt;&gt;0,AR1657&lt;&gt;0),(T1657+BG1657)/(AQ1657+AR1657),P$23),"")</f>
        <v>10.75</v>
      </c>
      <c r="Q1657" s="126"/>
      <c r="R1657" s="126"/>
      <c r="S1657" s="126">
        <v>50</v>
      </c>
      <c r="T1657" s="126">
        <v>53</v>
      </c>
      <c r="U1657" s="126"/>
      <c r="V1657" s="126"/>
      <c r="W1657" s="126"/>
      <c r="X1657" s="126"/>
      <c r="Y1657" s="126"/>
      <c r="Z1657" s="126"/>
      <c r="AA1657" s="126"/>
      <c r="AB1657" s="126"/>
      <c r="AC1657" s="126"/>
      <c r="AD1657" s="126"/>
      <c r="AE1657" s="126"/>
      <c r="AF1657" s="126"/>
      <c r="AG1657" s="126"/>
      <c r="AH1657" s="126"/>
      <c r="AI1657" s="126"/>
      <c r="AJ1657" s="126" t="s">
        <v>3502</v>
      </c>
      <c r="AK1657" s="126">
        <v>2</v>
      </c>
      <c r="AL1657" s="126">
        <v>0</v>
      </c>
      <c r="AM1657" s="126">
        <v>3</v>
      </c>
      <c r="AN1657" s="126">
        <v>26</v>
      </c>
      <c r="AO1657" s="126" t="s">
        <v>3503</v>
      </c>
      <c r="AP1657" s="126">
        <v>45</v>
      </c>
      <c r="AQ1657" s="126">
        <v>19</v>
      </c>
      <c r="AR1657" s="126">
        <v>61</v>
      </c>
      <c r="AS1657" s="126">
        <v>993</v>
      </c>
      <c r="AT1657" s="126">
        <v>397</v>
      </c>
      <c r="AU1657" s="126">
        <v>442</v>
      </c>
      <c r="AV1657" s="126">
        <v>1483</v>
      </c>
      <c r="AW1657" s="126">
        <v>24.05</v>
      </c>
      <c r="AX1657" s="126">
        <v>150955</v>
      </c>
      <c r="AY1657" s="126">
        <v>6278</v>
      </c>
      <c r="AZ1657" s="126">
        <v>25.16</v>
      </c>
      <c r="BA1657" s="126">
        <v>0.05</v>
      </c>
      <c r="BB1657" s="126">
        <v>99.79</v>
      </c>
      <c r="BC1657" s="126">
        <v>3</v>
      </c>
      <c r="BD1657" s="126">
        <v>281</v>
      </c>
      <c r="BE1657" s="126">
        <v>164</v>
      </c>
      <c r="BF1657" s="126">
        <v>182</v>
      </c>
      <c r="BG1657" s="126">
        <v>807</v>
      </c>
      <c r="BH1657" s="126">
        <v>44</v>
      </c>
      <c r="BI1657" s="126" t="s">
        <v>3504</v>
      </c>
      <c r="BJ1657" s="126">
        <v>0.63300000000000001</v>
      </c>
      <c r="BK1657" s="126">
        <v>0.72399999999999998</v>
      </c>
      <c r="BL1657" s="126">
        <v>0.78500000000000003</v>
      </c>
      <c r="BM1657" s="126">
        <v>2.101</v>
      </c>
      <c r="BN1657" s="126">
        <v>2.2330000000000001</v>
      </c>
      <c r="BO1657" s="126">
        <v>2.3130000000000002</v>
      </c>
      <c r="BP1657" s="126" t="s">
        <v>3505</v>
      </c>
      <c r="BQ1657" s="126">
        <v>0.60899999999999999</v>
      </c>
      <c r="BR1657" s="126"/>
      <c r="BS1657" s="126"/>
      <c r="BT1657" s="126"/>
      <c r="BU1657" s="126"/>
      <c r="BV1657" s="126"/>
      <c r="BW1657" s="126"/>
      <c r="BX1657" s="126"/>
      <c r="BY1657" s="126"/>
      <c r="BZ1657" s="126"/>
      <c r="CA1657" s="126"/>
      <c r="CB1657" s="126"/>
      <c r="CC1657" s="126"/>
      <c r="CD1657" s="126"/>
      <c r="CE1657" s="126"/>
    </row>
    <row r="1658" spans="1:83" ht="11.25" customHeight="1" x14ac:dyDescent="0.2">
      <c r="A1658" s="126" t="s">
        <v>6821</v>
      </c>
      <c r="B1658" s="20">
        <v>139</v>
      </c>
      <c r="C1658" s="20" t="str">
        <f>VLOOKUP(File2Modul(A1658),ModulVerantwortung,2,FALSE)</f>
        <v>dimit008</v>
      </c>
      <c r="D1658" s="20"/>
      <c r="E1658" s="109" t="s">
        <v>4650</v>
      </c>
      <c r="F1658" s="126">
        <v>2</v>
      </c>
      <c r="G1658" s="126">
        <v>1</v>
      </c>
      <c r="H1658" s="126">
        <v>0</v>
      </c>
      <c r="I1658" s="126">
        <v>2</v>
      </c>
      <c r="J1658" s="126">
        <v>1</v>
      </c>
      <c r="K1658" s="126">
        <v>2</v>
      </c>
      <c r="L1658" s="126">
        <v>0</v>
      </c>
      <c r="M1658" s="143"/>
      <c r="N1658" s="126">
        <v>4</v>
      </c>
      <c r="O1658" s="126"/>
      <c r="Q1658" s="126">
        <v>0</v>
      </c>
      <c r="R1658" s="126"/>
      <c r="S1658" s="126"/>
      <c r="T1658" s="126"/>
      <c r="U1658" s="126">
        <v>5</v>
      </c>
      <c r="V1658" s="126" t="s">
        <v>3885</v>
      </c>
      <c r="W1658" s="126">
        <v>0</v>
      </c>
      <c r="X1658" s="126">
        <v>2</v>
      </c>
      <c r="Y1658" s="126">
        <v>14</v>
      </c>
      <c r="Z1658" s="126">
        <v>0</v>
      </c>
      <c r="AA1658" s="126">
        <v>0</v>
      </c>
      <c r="AB1658" s="126">
        <v>0</v>
      </c>
      <c r="AC1658" s="126">
        <v>0</v>
      </c>
      <c r="AD1658" s="126">
        <v>0</v>
      </c>
      <c r="AE1658" s="126">
        <v>1</v>
      </c>
      <c r="AF1658" s="126">
        <v>0.4</v>
      </c>
      <c r="AG1658" s="126">
        <v>0</v>
      </c>
      <c r="AH1658" s="126">
        <v>1</v>
      </c>
      <c r="AI1658" s="126">
        <v>1</v>
      </c>
      <c r="AJ1658" s="126"/>
      <c r="AK1658" s="126"/>
      <c r="AL1658" s="126"/>
      <c r="AM1658" s="126"/>
      <c r="AN1658" s="126"/>
      <c r="AO1658" s="126"/>
      <c r="AP1658" s="126"/>
      <c r="AQ1658" s="126"/>
      <c r="AR1658" s="126"/>
      <c r="AS1658" s="126"/>
      <c r="AT1658" s="126"/>
      <c r="AU1658" s="126"/>
      <c r="AV1658" s="126"/>
      <c r="AW1658" s="126"/>
      <c r="AX1658" s="126"/>
      <c r="AY1658" s="126"/>
      <c r="AZ1658" s="126"/>
      <c r="BA1658" s="126"/>
      <c r="BB1658" s="126"/>
      <c r="BC1658" s="126"/>
      <c r="BD1658" s="126"/>
      <c r="BE1658" s="126"/>
      <c r="BF1658" s="126"/>
      <c r="BG1658" s="126"/>
      <c r="BH1658" s="126"/>
      <c r="BI1658" s="126"/>
      <c r="BJ1658" s="126"/>
      <c r="BK1658" s="126"/>
      <c r="BL1658" s="126"/>
      <c r="BM1658" s="126"/>
      <c r="BN1658" s="126"/>
      <c r="BO1658" s="126"/>
      <c r="BP1658" s="126"/>
      <c r="BQ1658" s="126"/>
      <c r="BR1658" s="126">
        <v>7</v>
      </c>
      <c r="BS1658" s="126">
        <v>9</v>
      </c>
      <c r="BT1658" s="126">
        <v>11</v>
      </c>
      <c r="BU1658" s="126"/>
      <c r="BV1658" s="126">
        <v>6</v>
      </c>
      <c r="BW1658" s="126">
        <v>5</v>
      </c>
      <c r="BX1658" s="126">
        <v>1</v>
      </c>
      <c r="BY1658" s="126">
        <v>0</v>
      </c>
      <c r="BZ1658" s="126">
        <v>30</v>
      </c>
      <c r="CA1658" s="126">
        <v>16</v>
      </c>
      <c r="CB1658" s="126"/>
      <c r="CC1658" s="126"/>
      <c r="CD1658" s="126"/>
      <c r="CE1658" s="126"/>
    </row>
    <row r="1659" spans="1:83" ht="11.25" customHeight="1" x14ac:dyDescent="0.2">
      <c r="A1659" s="126" t="s">
        <v>6821</v>
      </c>
      <c r="B1659" s="20">
        <v>163</v>
      </c>
      <c r="C1659" s="20" t="str">
        <f>VLOOKUP(File2Modul(A1659),ModulVerantwortung,2,FALSE)</f>
        <v>dimit008</v>
      </c>
      <c r="D1659" s="20"/>
      <c r="E1659" s="109" t="s">
        <v>4651</v>
      </c>
      <c r="F1659" s="126">
        <v>2</v>
      </c>
      <c r="G1659" s="126">
        <v>1</v>
      </c>
      <c r="H1659" s="126">
        <v>0</v>
      </c>
      <c r="I1659" s="126">
        <v>2</v>
      </c>
      <c r="J1659" s="126">
        <v>0</v>
      </c>
      <c r="K1659" s="126">
        <v>0</v>
      </c>
      <c r="L1659" s="126">
        <v>0</v>
      </c>
      <c r="M1659" s="143"/>
      <c r="N1659" s="126">
        <v>8</v>
      </c>
      <c r="O1659" s="126"/>
      <c r="Q1659" s="126">
        <v>0</v>
      </c>
      <c r="R1659" s="126"/>
      <c r="S1659" s="126"/>
      <c r="T1659" s="126"/>
      <c r="U1659" s="126">
        <v>8</v>
      </c>
      <c r="V1659" s="126" t="s">
        <v>3513</v>
      </c>
      <c r="W1659" s="126">
        <v>0</v>
      </c>
      <c r="X1659" s="126">
        <v>2</v>
      </c>
      <c r="Y1659" s="126">
        <v>21</v>
      </c>
      <c r="Z1659" s="126">
        <v>0</v>
      </c>
      <c r="AA1659" s="126">
        <v>0</v>
      </c>
      <c r="AB1659" s="126">
        <v>0</v>
      </c>
      <c r="AC1659" s="126">
        <v>0</v>
      </c>
      <c r="AD1659" s="126">
        <v>0</v>
      </c>
      <c r="AE1659" s="126">
        <v>1</v>
      </c>
      <c r="AF1659" s="126">
        <v>0.25</v>
      </c>
      <c r="AG1659" s="126">
        <v>0</v>
      </c>
      <c r="AH1659" s="126">
        <v>0</v>
      </c>
      <c r="AI1659" s="126">
        <v>1</v>
      </c>
      <c r="AJ1659" s="126"/>
      <c r="AK1659" s="126"/>
      <c r="AL1659" s="126"/>
      <c r="AM1659" s="126"/>
      <c r="AN1659" s="126"/>
      <c r="AO1659" s="126"/>
      <c r="AP1659" s="126"/>
      <c r="AQ1659" s="126"/>
      <c r="AR1659" s="126"/>
      <c r="AS1659" s="126"/>
      <c r="AT1659" s="126"/>
      <c r="AU1659" s="126"/>
      <c r="AV1659" s="126"/>
      <c r="AW1659" s="126"/>
      <c r="AX1659" s="126"/>
      <c r="AY1659" s="126"/>
      <c r="AZ1659" s="126"/>
      <c r="BA1659" s="126"/>
      <c r="BB1659" s="126"/>
      <c r="BC1659" s="126"/>
      <c r="BD1659" s="126"/>
      <c r="BE1659" s="126"/>
      <c r="BF1659" s="126"/>
      <c r="BG1659" s="126"/>
      <c r="BH1659" s="126"/>
      <c r="BI1659" s="126"/>
      <c r="BJ1659" s="126"/>
      <c r="BK1659" s="126"/>
      <c r="BL1659" s="126"/>
      <c r="BM1659" s="126"/>
      <c r="BN1659" s="126"/>
      <c r="BO1659" s="126"/>
      <c r="BP1659" s="126"/>
      <c r="BQ1659" s="126"/>
      <c r="BR1659" s="126">
        <v>9</v>
      </c>
      <c r="BS1659" s="126">
        <v>10</v>
      </c>
      <c r="BT1659" s="126">
        <v>11</v>
      </c>
      <c r="BU1659" s="126"/>
      <c r="BV1659" s="126">
        <v>10</v>
      </c>
      <c r="BW1659" s="126">
        <v>9</v>
      </c>
      <c r="BX1659" s="126">
        <v>1</v>
      </c>
      <c r="BY1659" s="126">
        <v>0</v>
      </c>
      <c r="BZ1659" s="126">
        <v>55</v>
      </c>
      <c r="CA1659" s="126">
        <v>38</v>
      </c>
      <c r="CB1659" s="126"/>
      <c r="CC1659" s="126"/>
      <c r="CD1659" s="126"/>
      <c r="CE1659" s="126"/>
    </row>
    <row r="1660" spans="1:83" ht="11.25" customHeight="1" x14ac:dyDescent="0.2">
      <c r="A1660" s="126" t="s">
        <v>6821</v>
      </c>
      <c r="B1660" s="20">
        <v>194</v>
      </c>
      <c r="C1660" s="20" t="str">
        <f>VLOOKUP(File2Modul(A1660),ModulVerantwortung,2,FALSE)</f>
        <v>dimit008</v>
      </c>
      <c r="D1660" s="20"/>
      <c r="E1660" s="109" t="s">
        <v>4652</v>
      </c>
      <c r="F1660" s="126">
        <v>4</v>
      </c>
      <c r="G1660" s="126">
        <v>3</v>
      </c>
      <c r="H1660" s="126">
        <v>0</v>
      </c>
      <c r="I1660" s="126">
        <v>4</v>
      </c>
      <c r="J1660" s="126">
        <v>0</v>
      </c>
      <c r="K1660" s="126">
        <v>0</v>
      </c>
      <c r="L1660" s="126">
        <v>5</v>
      </c>
      <c r="M1660" s="143" t="s">
        <v>6822</v>
      </c>
      <c r="N1660" s="126">
        <v>9</v>
      </c>
      <c r="O1660" s="126"/>
      <c r="Q1660" s="126">
        <v>0</v>
      </c>
      <c r="R1660" s="126"/>
      <c r="S1660" s="126"/>
      <c r="T1660" s="126"/>
      <c r="U1660" s="126">
        <v>11</v>
      </c>
      <c r="V1660" s="126" t="s">
        <v>3767</v>
      </c>
      <c r="W1660" s="126">
        <v>5</v>
      </c>
      <c r="X1660" s="126">
        <v>9</v>
      </c>
      <c r="Y1660" s="126">
        <v>44</v>
      </c>
      <c r="Z1660" s="126">
        <v>0</v>
      </c>
      <c r="AA1660" s="126">
        <v>0</v>
      </c>
      <c r="AB1660" s="126">
        <v>0</v>
      </c>
      <c r="AC1660" s="126">
        <v>0</v>
      </c>
      <c r="AD1660" s="126">
        <v>0</v>
      </c>
      <c r="AE1660" s="126">
        <v>2</v>
      </c>
      <c r="AF1660" s="126">
        <v>0.36</v>
      </c>
      <c r="AG1660" s="126">
        <v>1</v>
      </c>
      <c r="AH1660" s="126">
        <v>0</v>
      </c>
      <c r="AI1660" s="126">
        <v>1</v>
      </c>
      <c r="AJ1660" s="126"/>
      <c r="AK1660" s="126"/>
      <c r="AL1660" s="126"/>
      <c r="AM1660" s="126"/>
      <c r="AN1660" s="126"/>
      <c r="AO1660" s="126"/>
      <c r="AP1660" s="126"/>
      <c r="AQ1660" s="126"/>
      <c r="AR1660" s="126"/>
      <c r="AS1660" s="126"/>
      <c r="AT1660" s="126"/>
      <c r="AU1660" s="126"/>
      <c r="AV1660" s="126"/>
      <c r="AW1660" s="126"/>
      <c r="AX1660" s="126"/>
      <c r="AY1660" s="126"/>
      <c r="AZ1660" s="126"/>
      <c r="BA1660" s="126"/>
      <c r="BB1660" s="126"/>
      <c r="BC1660" s="126"/>
      <c r="BD1660" s="126"/>
      <c r="BE1660" s="126"/>
      <c r="BF1660" s="126"/>
      <c r="BG1660" s="126"/>
      <c r="BH1660" s="126"/>
      <c r="BI1660" s="126"/>
      <c r="BJ1660" s="126"/>
      <c r="BK1660" s="126"/>
      <c r="BL1660" s="126"/>
      <c r="BM1660" s="126"/>
      <c r="BN1660" s="126"/>
      <c r="BO1660" s="126"/>
      <c r="BP1660" s="126"/>
      <c r="BQ1660" s="126"/>
      <c r="BR1660" s="126">
        <v>7</v>
      </c>
      <c r="BS1660" s="126">
        <v>11</v>
      </c>
      <c r="BT1660" s="126">
        <v>13</v>
      </c>
      <c r="BU1660" s="126"/>
      <c r="BV1660" s="126">
        <v>16</v>
      </c>
      <c r="BW1660" s="126">
        <v>11</v>
      </c>
      <c r="BX1660" s="126">
        <v>1</v>
      </c>
      <c r="BY1660" s="126">
        <v>0</v>
      </c>
      <c r="BZ1660" s="126">
        <v>83</v>
      </c>
      <c r="CA1660" s="126">
        <v>41</v>
      </c>
      <c r="CB1660" s="126"/>
      <c r="CC1660" s="126"/>
      <c r="CD1660" s="126"/>
      <c r="CE1660" s="126"/>
    </row>
    <row r="1661" spans="1:83" ht="11.25" customHeight="1" x14ac:dyDescent="0.2">
      <c r="A1661" s="126" t="s">
        <v>6821</v>
      </c>
      <c r="B1661" s="20">
        <v>253</v>
      </c>
      <c r="C1661" s="20" t="str">
        <f>VLOOKUP(File2Modul(A1661),ModulVerantwortung,2,FALSE)</f>
        <v>dimit008</v>
      </c>
      <c r="D1661" s="20"/>
      <c r="E1661" s="109" t="s">
        <v>4653</v>
      </c>
      <c r="F1661" s="126">
        <v>4</v>
      </c>
      <c r="G1661" s="126">
        <v>3</v>
      </c>
      <c r="H1661" s="126">
        <v>0</v>
      </c>
      <c r="I1661" s="126">
        <v>4</v>
      </c>
      <c r="J1661" s="126">
        <v>0</v>
      </c>
      <c r="K1661" s="126">
        <v>1</v>
      </c>
      <c r="L1661" s="126">
        <v>0</v>
      </c>
      <c r="M1661" s="143"/>
      <c r="N1661" s="126">
        <v>7</v>
      </c>
      <c r="O1661" s="126"/>
      <c r="Q1661" s="126">
        <v>1</v>
      </c>
      <c r="R1661" s="126"/>
      <c r="S1661" s="126"/>
      <c r="T1661" s="126"/>
      <c r="U1661" s="126">
        <v>10</v>
      </c>
      <c r="V1661" s="126" t="s">
        <v>3767</v>
      </c>
      <c r="W1661" s="126">
        <v>0</v>
      </c>
      <c r="X1661" s="126">
        <v>4</v>
      </c>
      <c r="Y1661" s="126">
        <v>19</v>
      </c>
      <c r="Z1661" s="126">
        <v>0</v>
      </c>
      <c r="AA1661" s="126">
        <v>0</v>
      </c>
      <c r="AB1661" s="126">
        <v>0</v>
      </c>
      <c r="AC1661" s="126">
        <v>0</v>
      </c>
      <c r="AD1661" s="126">
        <v>0</v>
      </c>
      <c r="AE1661" s="126">
        <v>0</v>
      </c>
      <c r="AF1661" s="126">
        <v>0.4</v>
      </c>
      <c r="AG1661" s="126">
        <v>1</v>
      </c>
      <c r="AH1661" s="126">
        <v>0</v>
      </c>
      <c r="AI1661" s="126">
        <v>1</v>
      </c>
      <c r="AJ1661" s="126"/>
      <c r="AK1661" s="126"/>
      <c r="AL1661" s="126"/>
      <c r="AM1661" s="126"/>
      <c r="AN1661" s="126"/>
      <c r="AO1661" s="126"/>
      <c r="AP1661" s="126"/>
      <c r="AQ1661" s="126"/>
      <c r="AR1661" s="126"/>
      <c r="AS1661" s="126"/>
      <c r="AT1661" s="126"/>
      <c r="AU1661" s="126"/>
      <c r="AV1661" s="126"/>
      <c r="AW1661" s="126"/>
      <c r="AX1661" s="126"/>
      <c r="AY1661" s="126"/>
      <c r="AZ1661" s="126"/>
      <c r="BA1661" s="126"/>
      <c r="BB1661" s="126"/>
      <c r="BC1661" s="126"/>
      <c r="BD1661" s="126"/>
      <c r="BE1661" s="126"/>
      <c r="BF1661" s="126"/>
      <c r="BG1661" s="126"/>
      <c r="BH1661" s="126"/>
      <c r="BI1661" s="126"/>
      <c r="BJ1661" s="126"/>
      <c r="BK1661" s="126"/>
      <c r="BL1661" s="126"/>
      <c r="BM1661" s="126"/>
      <c r="BN1661" s="126"/>
      <c r="BO1661" s="126"/>
      <c r="BP1661" s="126"/>
      <c r="BQ1661" s="126"/>
      <c r="BR1661" s="126">
        <v>8</v>
      </c>
      <c r="BS1661" s="126">
        <v>15</v>
      </c>
      <c r="BT1661" s="126">
        <v>15</v>
      </c>
      <c r="BU1661" s="126"/>
      <c r="BV1661" s="126">
        <v>13</v>
      </c>
      <c r="BW1661" s="126">
        <v>7</v>
      </c>
      <c r="BX1661" s="126">
        <v>1</v>
      </c>
      <c r="BY1661" s="126">
        <v>0</v>
      </c>
      <c r="BZ1661" s="126">
        <v>72</v>
      </c>
      <c r="CA1661" s="126">
        <v>35</v>
      </c>
      <c r="CB1661" s="126"/>
      <c r="CC1661" s="126"/>
      <c r="CD1661" s="126"/>
      <c r="CE1661" s="126"/>
    </row>
    <row r="1662" spans="1:83" ht="11.25" customHeight="1" x14ac:dyDescent="0.2">
      <c r="A1662" s="126" t="s">
        <v>6821</v>
      </c>
      <c r="B1662" s="20">
        <v>345</v>
      </c>
      <c r="C1662" s="20" t="str">
        <f>VLOOKUP(File2Modul(A1662),ModulVerantwortung,2,FALSE)</f>
        <v>dimit008</v>
      </c>
      <c r="D1662" s="20"/>
      <c r="E1662" s="109" t="s">
        <v>6823</v>
      </c>
      <c r="F1662" s="126">
        <v>12</v>
      </c>
      <c r="G1662" s="126">
        <v>3</v>
      </c>
      <c r="H1662" s="126">
        <v>0</v>
      </c>
      <c r="I1662" s="126">
        <v>24</v>
      </c>
      <c r="J1662" s="126">
        <v>0</v>
      </c>
      <c r="K1662" s="126">
        <v>2</v>
      </c>
      <c r="L1662" s="126">
        <v>0</v>
      </c>
      <c r="M1662" s="143"/>
      <c r="N1662" s="126">
        <v>19</v>
      </c>
      <c r="O1662" s="126"/>
      <c r="Q1662" s="126">
        <v>1</v>
      </c>
      <c r="R1662" s="126"/>
      <c r="S1662" s="126"/>
      <c r="T1662" s="126"/>
      <c r="U1662" s="126">
        <v>25</v>
      </c>
      <c r="V1662" s="126" t="s">
        <v>6824</v>
      </c>
      <c r="W1662" s="126">
        <v>0</v>
      </c>
      <c r="X1662" s="126">
        <v>12</v>
      </c>
      <c r="Y1662" s="126">
        <v>67</v>
      </c>
      <c r="Z1662" s="126">
        <v>0</v>
      </c>
      <c r="AA1662" s="126">
        <v>0</v>
      </c>
      <c r="AB1662" s="126">
        <v>0</v>
      </c>
      <c r="AC1662" s="126">
        <v>0</v>
      </c>
      <c r="AD1662" s="126">
        <v>0</v>
      </c>
      <c r="AE1662" s="126">
        <v>0</v>
      </c>
      <c r="AF1662" s="126">
        <v>0.96</v>
      </c>
      <c r="AG1662" s="126">
        <v>1</v>
      </c>
      <c r="AH1662" s="126">
        <v>2</v>
      </c>
      <c r="AI1662" s="126">
        <v>1</v>
      </c>
      <c r="AJ1662" s="126"/>
      <c r="AK1662" s="126"/>
      <c r="AL1662" s="126"/>
      <c r="AM1662" s="126"/>
      <c r="AN1662" s="126"/>
      <c r="AO1662" s="126"/>
      <c r="AP1662" s="126"/>
      <c r="AQ1662" s="126"/>
      <c r="AR1662" s="126"/>
      <c r="AS1662" s="126"/>
      <c r="AT1662" s="126"/>
      <c r="AU1662" s="126"/>
      <c r="AV1662" s="126"/>
      <c r="AW1662" s="126"/>
      <c r="AX1662" s="126"/>
      <c r="AY1662" s="126"/>
      <c r="AZ1662" s="126"/>
      <c r="BA1662" s="126"/>
      <c r="BB1662" s="126"/>
      <c r="BC1662" s="126"/>
      <c r="BD1662" s="126"/>
      <c r="BE1662" s="126"/>
      <c r="BF1662" s="126"/>
      <c r="BG1662" s="126"/>
      <c r="BH1662" s="126"/>
      <c r="BI1662" s="126"/>
      <c r="BJ1662" s="126"/>
      <c r="BK1662" s="126"/>
      <c r="BL1662" s="126"/>
      <c r="BM1662" s="126"/>
      <c r="BN1662" s="126"/>
      <c r="BO1662" s="126"/>
      <c r="BP1662" s="126"/>
      <c r="BQ1662" s="126"/>
      <c r="BR1662" s="126">
        <v>7</v>
      </c>
      <c r="BS1662" s="126">
        <v>14</v>
      </c>
      <c r="BT1662" s="126">
        <v>14</v>
      </c>
      <c r="BU1662" s="126"/>
      <c r="BV1662" s="126">
        <v>36</v>
      </c>
      <c r="BW1662" s="126">
        <v>19</v>
      </c>
      <c r="BX1662" s="126">
        <v>1</v>
      </c>
      <c r="BY1662" s="126">
        <v>0</v>
      </c>
      <c r="BZ1662" s="126">
        <v>193</v>
      </c>
      <c r="CA1662" s="126">
        <v>91</v>
      </c>
      <c r="CB1662" s="126"/>
      <c r="CC1662" s="126"/>
      <c r="CD1662" s="126"/>
      <c r="CE1662" s="126"/>
    </row>
    <row r="1663" spans="1:83" ht="11.25" customHeight="1" x14ac:dyDescent="0.2">
      <c r="A1663" s="126" t="s">
        <v>6821</v>
      </c>
      <c r="B1663" s="20">
        <v>427</v>
      </c>
      <c r="C1663" s="20" t="str">
        <f>VLOOKUP(File2Modul(A1663),ModulVerantwortung,2,FALSE)</f>
        <v>dimit008</v>
      </c>
      <c r="D1663" s="20"/>
      <c r="E1663" s="109" t="s">
        <v>6825</v>
      </c>
      <c r="F1663" s="126">
        <v>12</v>
      </c>
      <c r="G1663" s="126">
        <v>3</v>
      </c>
      <c r="H1663" s="126">
        <v>0</v>
      </c>
      <c r="I1663" s="126">
        <v>24</v>
      </c>
      <c r="J1663" s="126">
        <v>0</v>
      </c>
      <c r="K1663" s="126">
        <v>2</v>
      </c>
      <c r="L1663" s="126">
        <v>0</v>
      </c>
      <c r="M1663" s="143"/>
      <c r="N1663" s="126">
        <v>19</v>
      </c>
      <c r="O1663" s="126"/>
      <c r="Q1663" s="126">
        <v>1</v>
      </c>
      <c r="R1663" s="126"/>
      <c r="S1663" s="126"/>
      <c r="T1663" s="126"/>
      <c r="U1663" s="126">
        <v>26</v>
      </c>
      <c r="V1663" s="126" t="s">
        <v>6824</v>
      </c>
      <c r="W1663" s="126">
        <v>0</v>
      </c>
      <c r="X1663" s="126">
        <v>12</v>
      </c>
      <c r="Y1663" s="126">
        <v>63</v>
      </c>
      <c r="Z1663" s="126">
        <v>0</v>
      </c>
      <c r="AA1663" s="126">
        <v>0</v>
      </c>
      <c r="AB1663" s="126">
        <v>0</v>
      </c>
      <c r="AC1663" s="126">
        <v>0</v>
      </c>
      <c r="AD1663" s="126">
        <v>0</v>
      </c>
      <c r="AE1663" s="126">
        <v>0</v>
      </c>
      <c r="AF1663" s="126">
        <v>0.92</v>
      </c>
      <c r="AG1663" s="126">
        <v>1</v>
      </c>
      <c r="AH1663" s="126">
        <v>2</v>
      </c>
      <c r="AI1663" s="126">
        <v>1</v>
      </c>
      <c r="AJ1663" s="126"/>
      <c r="AK1663" s="126"/>
      <c r="AL1663" s="126"/>
      <c r="AM1663" s="126"/>
      <c r="AN1663" s="126"/>
      <c r="AO1663" s="126"/>
      <c r="AP1663" s="126"/>
      <c r="AQ1663" s="126"/>
      <c r="AR1663" s="126"/>
      <c r="AS1663" s="126"/>
      <c r="AT1663" s="126"/>
      <c r="AU1663" s="126"/>
      <c r="AV1663" s="126"/>
      <c r="AW1663" s="126"/>
      <c r="AX1663" s="126"/>
      <c r="AY1663" s="126"/>
      <c r="AZ1663" s="126"/>
      <c r="BA1663" s="126"/>
      <c r="BB1663" s="126"/>
      <c r="BC1663" s="126"/>
      <c r="BD1663" s="126"/>
      <c r="BE1663" s="126"/>
      <c r="BF1663" s="126"/>
      <c r="BG1663" s="126"/>
      <c r="BH1663" s="126"/>
      <c r="BI1663" s="126"/>
      <c r="BJ1663" s="126"/>
      <c r="BK1663" s="126"/>
      <c r="BL1663" s="126"/>
      <c r="BM1663" s="126"/>
      <c r="BN1663" s="126"/>
      <c r="BO1663" s="126"/>
      <c r="BP1663" s="126"/>
      <c r="BQ1663" s="126"/>
      <c r="BR1663" s="126">
        <v>7</v>
      </c>
      <c r="BS1663" s="126">
        <v>15</v>
      </c>
      <c r="BT1663" s="126">
        <v>15</v>
      </c>
      <c r="BU1663" s="126"/>
      <c r="BV1663" s="126">
        <v>37</v>
      </c>
      <c r="BW1663" s="126">
        <v>19</v>
      </c>
      <c r="BX1663" s="126">
        <v>1</v>
      </c>
      <c r="BY1663" s="126">
        <v>0</v>
      </c>
      <c r="BZ1663" s="126">
        <v>196</v>
      </c>
      <c r="CA1663" s="126">
        <v>91</v>
      </c>
      <c r="CB1663" s="126"/>
      <c r="CC1663" s="126"/>
      <c r="CD1663" s="126"/>
      <c r="CE1663" s="126"/>
    </row>
    <row r="1664" spans="1:83" ht="11.25" customHeight="1" x14ac:dyDescent="0.2">
      <c r="A1664" s="126" t="s">
        <v>6821</v>
      </c>
      <c r="B1664" s="20">
        <v>0</v>
      </c>
      <c r="C1664" s="20" t="str">
        <f>VLOOKUP(File2Modul(A1664),ModulVerantwortung,2,FALSE)</f>
        <v>dimit008</v>
      </c>
      <c r="D1664" s="20"/>
      <c r="E1664" s="109" t="s">
        <v>6821</v>
      </c>
      <c r="F1664" s="126"/>
      <c r="G1664" s="126"/>
      <c r="H1664" s="126"/>
      <c r="I1664" s="126"/>
      <c r="J1664" s="126"/>
      <c r="K1664" s="126"/>
      <c r="L1664" s="126"/>
      <c r="M1664" s="143"/>
      <c r="N1664" s="126"/>
      <c r="O1664" s="126">
        <f>IF(ISNUMBER(T1664),IF(T1664&lt;&gt;0,S1664/T1664,O$23),"")</f>
        <v>3.3404255319148937</v>
      </c>
      <c r="P1664">
        <f>IF(AND(ISNUMBER(AQ1664),ISNUMBER(AR1664)),IF(OR(AQ1664&lt;&gt;0,AR1664&lt;&gt;0),(T1664+BG1664)/(AQ1664+AR1664),P$23),"")</f>
        <v>8620690.0603448283</v>
      </c>
      <c r="Q1664" s="126"/>
      <c r="R1664" s="126"/>
      <c r="S1664" s="126">
        <v>157</v>
      </c>
      <c r="T1664" s="126">
        <v>47</v>
      </c>
      <c r="U1664" s="126"/>
      <c r="V1664" s="126"/>
      <c r="W1664" s="126"/>
      <c r="X1664" s="126"/>
      <c r="Y1664" s="126"/>
      <c r="Z1664" s="126"/>
      <c r="AA1664" s="126"/>
      <c r="AB1664" s="126"/>
      <c r="AC1664" s="126"/>
      <c r="AD1664" s="126"/>
      <c r="AE1664" s="126"/>
      <c r="AF1664" s="126"/>
      <c r="AG1664" s="126"/>
      <c r="AH1664" s="126"/>
      <c r="AI1664" s="126"/>
      <c r="AJ1664" s="126" t="s">
        <v>3502</v>
      </c>
      <c r="AK1664" s="126">
        <v>6</v>
      </c>
      <c r="AL1664" s="126">
        <v>4</v>
      </c>
      <c r="AM1664" s="126">
        <v>6</v>
      </c>
      <c r="AN1664" s="126">
        <v>0</v>
      </c>
      <c r="AO1664" s="126" t="s">
        <v>3503</v>
      </c>
      <c r="AP1664" s="126">
        <v>59</v>
      </c>
      <c r="AQ1664" s="126">
        <v>37</v>
      </c>
      <c r="AR1664" s="126">
        <v>79</v>
      </c>
      <c r="AS1664" s="126">
        <v>1000000000</v>
      </c>
      <c r="AT1664" s="126">
        <v>618</v>
      </c>
      <c r="AU1664" s="126">
        <v>691</v>
      </c>
      <c r="AV1664" s="126">
        <v>2445</v>
      </c>
      <c r="AW1664" s="126">
        <v>18956482.399999999</v>
      </c>
      <c r="AX1664" s="126">
        <v>1000000000</v>
      </c>
      <c r="AY1664" s="126">
        <v>1000000000</v>
      </c>
      <c r="AZ1664" s="126">
        <v>21667199337861.398</v>
      </c>
      <c r="BA1664" s="126">
        <v>5.56</v>
      </c>
      <c r="BB1664" s="126">
        <v>100</v>
      </c>
      <c r="BC1664" s="126">
        <v>256627537</v>
      </c>
      <c r="BD1664" s="126">
        <v>556</v>
      </c>
      <c r="BE1664" s="126">
        <v>150</v>
      </c>
      <c r="BF1664" s="126">
        <v>400</v>
      </c>
      <c r="BG1664" s="126">
        <v>1000000000</v>
      </c>
      <c r="BH1664" s="126">
        <v>82</v>
      </c>
      <c r="BI1664" s="126" t="s">
        <v>3504</v>
      </c>
      <c r="BJ1664" s="126">
        <v>1.296</v>
      </c>
      <c r="BK1664" s="126">
        <v>1.5549999999999999</v>
      </c>
      <c r="BL1664" s="126">
        <v>1.78</v>
      </c>
      <c r="BM1664" s="126">
        <v>2.7589999999999999</v>
      </c>
      <c r="BN1664" s="126">
        <v>2.9169999999999998</v>
      </c>
      <c r="BO1664" s="126">
        <v>3.0070000000000001</v>
      </c>
      <c r="BP1664" s="126" t="s">
        <v>3505</v>
      </c>
      <c r="BQ1664" s="126">
        <v>1.18</v>
      </c>
      <c r="BR1664" s="126"/>
      <c r="BS1664" s="126"/>
      <c r="BT1664" s="126"/>
      <c r="BU1664" s="126"/>
      <c r="BV1664" s="126"/>
      <c r="BW1664" s="126"/>
      <c r="BX1664" s="126"/>
      <c r="BY1664" s="126"/>
      <c r="BZ1664" s="126"/>
      <c r="CA1664" s="126"/>
      <c r="CB1664" s="126"/>
      <c r="CC1664" s="126"/>
      <c r="CD1664" s="126"/>
      <c r="CE1664" s="126"/>
    </row>
    <row r="1665" spans="1:83" ht="11.25" customHeight="1" x14ac:dyDescent="0.2">
      <c r="A1665" s="126" t="s">
        <v>6826</v>
      </c>
      <c r="B1665" s="20">
        <v>0</v>
      </c>
      <c r="C1665" s="20" t="str">
        <f>VLOOKUP(File2Modul(A1665),ModulVerantwortung,2,FALSE)</f>
        <v>dimit008</v>
      </c>
      <c r="D1665" s="20"/>
      <c r="E1665" s="109" t="s">
        <v>6826</v>
      </c>
      <c r="F1665" s="126"/>
      <c r="G1665" s="126"/>
      <c r="H1665" s="126"/>
      <c r="I1665" s="126"/>
      <c r="J1665" s="126"/>
      <c r="K1665" s="126"/>
      <c r="L1665" s="126"/>
      <c r="M1665" s="143"/>
      <c r="N1665" s="126"/>
      <c r="O1665" s="126">
        <f>IF(ISNUMBER(T1665),IF(T1665&lt;&gt;0,S1665/T1665,O$23),"")</f>
        <v>2.75</v>
      </c>
      <c r="P1665">
        <f>IF(AND(ISNUMBER(AQ1665),ISNUMBER(AR1665)),IF(OR(AQ1665&lt;&gt;0,AR1665&lt;&gt;0),(T1665+BG1665)/(AQ1665+AR1665),P$23),"")</f>
        <v>17857142.928571429</v>
      </c>
      <c r="Q1665" s="126"/>
      <c r="R1665" s="126"/>
      <c r="S1665" s="126">
        <v>11</v>
      </c>
      <c r="T1665" s="126">
        <v>4</v>
      </c>
      <c r="U1665" s="126"/>
      <c r="V1665" s="126"/>
      <c r="W1665" s="126"/>
      <c r="X1665" s="126"/>
      <c r="Y1665" s="126"/>
      <c r="Z1665" s="126"/>
      <c r="AA1665" s="126"/>
      <c r="AB1665" s="126"/>
      <c r="AC1665" s="126"/>
      <c r="AD1665" s="126"/>
      <c r="AE1665" s="126"/>
      <c r="AF1665" s="126"/>
      <c r="AG1665" s="126"/>
      <c r="AH1665" s="126"/>
      <c r="AI1665" s="126"/>
      <c r="AJ1665" s="126" t="s">
        <v>3502</v>
      </c>
      <c r="AK1665" s="126">
        <v>0</v>
      </c>
      <c r="AL1665" s="126">
        <v>4</v>
      </c>
      <c r="AM1665" s="126">
        <v>0</v>
      </c>
      <c r="AN1665" s="126">
        <v>0</v>
      </c>
      <c r="AO1665" s="126" t="s">
        <v>3503</v>
      </c>
      <c r="AP1665" s="126">
        <v>38</v>
      </c>
      <c r="AQ1665" s="126">
        <v>18</v>
      </c>
      <c r="AR1665" s="126">
        <v>38</v>
      </c>
      <c r="AS1665" s="126">
        <v>1000000000</v>
      </c>
      <c r="AT1665" s="126">
        <v>258</v>
      </c>
      <c r="AU1665" s="126">
        <v>274</v>
      </c>
      <c r="AV1665" s="126">
        <v>909</v>
      </c>
      <c r="AW1665" s="126">
        <v>27280314.66</v>
      </c>
      <c r="AX1665" s="126">
        <v>1000000000</v>
      </c>
      <c r="AY1665" s="126">
        <v>1000000000</v>
      </c>
      <c r="AZ1665" s="126">
        <v>26404411607221.898</v>
      </c>
      <c r="BA1665" s="126">
        <v>0</v>
      </c>
      <c r="BB1665" s="126">
        <v>100</v>
      </c>
      <c r="BC1665" s="126">
        <v>292787413</v>
      </c>
      <c r="BD1665" s="126">
        <v>82</v>
      </c>
      <c r="BE1665" s="126">
        <v>44</v>
      </c>
      <c r="BF1665" s="126">
        <v>56</v>
      </c>
      <c r="BG1665" s="126">
        <v>1000000000</v>
      </c>
      <c r="BH1665" s="126">
        <v>0</v>
      </c>
      <c r="BI1665" s="126" t="s">
        <v>3504</v>
      </c>
      <c r="BJ1665" s="126">
        <v>0.17399999999999999</v>
      </c>
      <c r="BK1665" s="126">
        <v>0.182</v>
      </c>
      <c r="BL1665" s="126">
        <v>0.17899999999999999</v>
      </c>
      <c r="BM1665" s="126">
        <v>1.2849999999999999</v>
      </c>
      <c r="BN1665" s="126">
        <v>1.3779999999999999</v>
      </c>
      <c r="BO1665" s="126">
        <v>1.4419999999999999</v>
      </c>
      <c r="BP1665" s="126" t="s">
        <v>3505</v>
      </c>
      <c r="BQ1665" s="126">
        <v>1.119</v>
      </c>
      <c r="BR1665" s="126"/>
      <c r="BS1665" s="126"/>
      <c r="BT1665" s="126"/>
      <c r="BU1665" s="126"/>
      <c r="BV1665" s="126"/>
      <c r="BW1665" s="126"/>
      <c r="BX1665" s="126"/>
      <c r="BY1665" s="126"/>
      <c r="BZ1665" s="126"/>
      <c r="CA1665" s="126"/>
      <c r="CB1665" s="126"/>
      <c r="CC1665" s="126"/>
      <c r="CD1665" s="126"/>
      <c r="CE1665" s="126"/>
    </row>
    <row r="1666" spans="1:83" ht="11.25" customHeight="1" x14ac:dyDescent="0.2">
      <c r="A1666" s="126" t="s">
        <v>6827</v>
      </c>
      <c r="B1666" s="20">
        <v>59</v>
      </c>
      <c r="C1666" s="20" t="str">
        <f>VLOOKUP(File2Modul(A1666),ModulVerantwortung,2,FALSE)</f>
        <v>dimit008</v>
      </c>
      <c r="D1666" s="20"/>
      <c r="E1666" s="109" t="s">
        <v>4654</v>
      </c>
      <c r="F1666" s="126">
        <v>3</v>
      </c>
      <c r="G1666" s="126">
        <v>1</v>
      </c>
      <c r="H1666" s="126">
        <v>0</v>
      </c>
      <c r="I1666" s="126">
        <v>3</v>
      </c>
      <c r="J1666" s="126">
        <v>1</v>
      </c>
      <c r="K1666" s="126">
        <v>1</v>
      </c>
      <c r="L1666" s="126">
        <v>2</v>
      </c>
      <c r="M1666" s="143" t="s">
        <v>6828</v>
      </c>
      <c r="N1666" s="126">
        <v>8</v>
      </c>
      <c r="O1666" s="126"/>
      <c r="Q1666" s="126">
        <v>0</v>
      </c>
      <c r="R1666" s="126"/>
      <c r="S1666" s="126"/>
      <c r="T1666" s="126"/>
      <c r="U1666" s="126">
        <v>14</v>
      </c>
      <c r="V1666" s="126" t="s">
        <v>3516</v>
      </c>
      <c r="W1666" s="126">
        <v>2</v>
      </c>
      <c r="X1666" s="126">
        <v>5</v>
      </c>
      <c r="Y1666" s="126">
        <v>31</v>
      </c>
      <c r="Z1666" s="126">
        <v>0</v>
      </c>
      <c r="AA1666" s="126">
        <v>0</v>
      </c>
      <c r="AB1666" s="126">
        <v>0</v>
      </c>
      <c r="AC1666" s="126">
        <v>0</v>
      </c>
      <c r="AD1666" s="126">
        <v>0</v>
      </c>
      <c r="AE1666" s="126">
        <v>1</v>
      </c>
      <c r="AF1666" s="126">
        <v>0.21</v>
      </c>
      <c r="AG1666" s="126">
        <v>0</v>
      </c>
      <c r="AH1666" s="126">
        <v>0</v>
      </c>
      <c r="AI1666" s="126">
        <v>1</v>
      </c>
      <c r="AJ1666" s="126"/>
      <c r="AK1666" s="126"/>
      <c r="AL1666" s="126"/>
      <c r="AM1666" s="126"/>
      <c r="AN1666" s="126"/>
      <c r="AO1666" s="126"/>
      <c r="AP1666" s="126"/>
      <c r="AQ1666" s="126"/>
      <c r="AR1666" s="126"/>
      <c r="AS1666" s="126"/>
      <c r="AT1666" s="126"/>
      <c r="AU1666" s="126"/>
      <c r="AV1666" s="126"/>
      <c r="AW1666" s="126"/>
      <c r="AX1666" s="126"/>
      <c r="AY1666" s="126"/>
      <c r="AZ1666" s="126"/>
      <c r="BA1666" s="126"/>
      <c r="BB1666" s="126"/>
      <c r="BC1666" s="126"/>
      <c r="BD1666" s="126"/>
      <c r="BE1666" s="126"/>
      <c r="BF1666" s="126"/>
      <c r="BG1666" s="126"/>
      <c r="BH1666" s="126"/>
      <c r="BI1666" s="126"/>
      <c r="BJ1666" s="126"/>
      <c r="BK1666" s="126"/>
      <c r="BL1666" s="126"/>
      <c r="BM1666" s="126"/>
      <c r="BN1666" s="126"/>
      <c r="BO1666" s="126"/>
      <c r="BP1666" s="126"/>
      <c r="BQ1666" s="126"/>
      <c r="BR1666" s="126">
        <v>3</v>
      </c>
      <c r="BS1666" s="126">
        <v>6</v>
      </c>
      <c r="BT1666" s="126">
        <v>7</v>
      </c>
      <c r="BU1666" s="126"/>
      <c r="BV1666" s="126">
        <v>15</v>
      </c>
      <c r="BW1666" s="126">
        <v>9</v>
      </c>
      <c r="BX1666" s="126">
        <v>1</v>
      </c>
      <c r="BY1666" s="126">
        <v>0</v>
      </c>
      <c r="BZ1666" s="126">
        <v>41</v>
      </c>
      <c r="CA1666" s="126">
        <v>16</v>
      </c>
      <c r="CB1666" s="126"/>
      <c r="CC1666" s="126"/>
      <c r="CD1666" s="126"/>
      <c r="CE1666" s="126"/>
    </row>
    <row r="1667" spans="1:83" ht="11.25" customHeight="1" x14ac:dyDescent="0.2">
      <c r="A1667" s="126" t="s">
        <v>6827</v>
      </c>
      <c r="B1667" s="20">
        <v>103</v>
      </c>
      <c r="C1667" s="20" t="str">
        <f>VLOOKUP(File2Modul(A1667),ModulVerantwortung,2,FALSE)</f>
        <v>dimit008</v>
      </c>
      <c r="D1667" s="20"/>
      <c r="E1667" s="109" t="s">
        <v>4655</v>
      </c>
      <c r="F1667" s="126">
        <v>4</v>
      </c>
      <c r="G1667" s="126">
        <v>2</v>
      </c>
      <c r="H1667" s="126">
        <v>0</v>
      </c>
      <c r="I1667" s="126">
        <v>4</v>
      </c>
      <c r="J1667" s="126">
        <v>1</v>
      </c>
      <c r="K1667" s="126">
        <v>1</v>
      </c>
      <c r="L1667" s="126">
        <v>2</v>
      </c>
      <c r="M1667" s="143" t="s">
        <v>6829</v>
      </c>
      <c r="N1667" s="126">
        <v>11</v>
      </c>
      <c r="O1667" s="126"/>
      <c r="Q1667" s="126">
        <v>0</v>
      </c>
      <c r="R1667" s="126"/>
      <c r="S1667" s="126"/>
      <c r="T1667" s="126"/>
      <c r="U1667" s="126">
        <v>18</v>
      </c>
      <c r="V1667" s="126" t="s">
        <v>3608</v>
      </c>
      <c r="W1667" s="126">
        <v>2</v>
      </c>
      <c r="X1667" s="126">
        <v>6</v>
      </c>
      <c r="Y1667" s="126">
        <v>39</v>
      </c>
      <c r="Z1667" s="126">
        <v>0</v>
      </c>
      <c r="AA1667" s="126">
        <v>0</v>
      </c>
      <c r="AB1667" s="126">
        <v>0</v>
      </c>
      <c r="AC1667" s="126">
        <v>0</v>
      </c>
      <c r="AD1667" s="126">
        <v>0</v>
      </c>
      <c r="AE1667" s="126">
        <v>1</v>
      </c>
      <c r="AF1667" s="126">
        <v>0.22</v>
      </c>
      <c r="AG1667" s="126">
        <v>1</v>
      </c>
      <c r="AH1667" s="126">
        <v>2</v>
      </c>
      <c r="AI1667" s="126">
        <v>1</v>
      </c>
      <c r="AJ1667" s="126"/>
      <c r="AK1667" s="126"/>
      <c r="AL1667" s="126"/>
      <c r="AM1667" s="126"/>
      <c r="AN1667" s="126"/>
      <c r="AO1667" s="126"/>
      <c r="AP1667" s="126"/>
      <c r="AQ1667" s="126"/>
      <c r="AR1667" s="126"/>
      <c r="AS1667" s="126"/>
      <c r="AT1667" s="126"/>
      <c r="AU1667" s="126"/>
      <c r="AV1667" s="126"/>
      <c r="AW1667" s="126"/>
      <c r="AX1667" s="126"/>
      <c r="AY1667" s="126"/>
      <c r="AZ1667" s="126"/>
      <c r="BA1667" s="126"/>
      <c r="BB1667" s="126"/>
      <c r="BC1667" s="126"/>
      <c r="BD1667" s="126"/>
      <c r="BE1667" s="126"/>
      <c r="BF1667" s="126"/>
      <c r="BG1667" s="126"/>
      <c r="BH1667" s="126"/>
      <c r="BI1667" s="126"/>
      <c r="BJ1667" s="126"/>
      <c r="BK1667" s="126"/>
      <c r="BL1667" s="126"/>
      <c r="BM1667" s="126"/>
      <c r="BN1667" s="126"/>
      <c r="BO1667" s="126"/>
      <c r="BP1667" s="126"/>
      <c r="BQ1667" s="126"/>
      <c r="BR1667" s="126">
        <v>5</v>
      </c>
      <c r="BS1667" s="126">
        <v>9</v>
      </c>
      <c r="BT1667" s="126">
        <v>10</v>
      </c>
      <c r="BU1667" s="126"/>
      <c r="BV1667" s="126">
        <v>20</v>
      </c>
      <c r="BW1667" s="126">
        <v>12</v>
      </c>
      <c r="BX1667" s="126">
        <v>1</v>
      </c>
      <c r="BY1667" s="126">
        <v>0</v>
      </c>
      <c r="BZ1667" s="126">
        <v>77</v>
      </c>
      <c r="CA1667" s="126">
        <v>35</v>
      </c>
      <c r="CB1667" s="126"/>
      <c r="CC1667" s="126"/>
      <c r="CD1667" s="126"/>
      <c r="CE1667" s="126"/>
    </row>
    <row r="1668" spans="1:83" ht="11.25" customHeight="1" x14ac:dyDescent="0.2">
      <c r="A1668" s="126" t="s">
        <v>6827</v>
      </c>
      <c r="B1668" s="20">
        <v>0</v>
      </c>
      <c r="C1668" s="20" t="str">
        <f>VLOOKUP(File2Modul(A1668),ModulVerantwortung,2,FALSE)</f>
        <v>dimit008</v>
      </c>
      <c r="D1668" s="20"/>
      <c r="E1668" s="109" t="s">
        <v>6827</v>
      </c>
      <c r="F1668" s="126"/>
      <c r="G1668" s="126"/>
      <c r="H1668" s="126"/>
      <c r="I1668" s="126"/>
      <c r="J1668" s="126"/>
      <c r="K1668" s="126"/>
      <c r="L1668" s="126"/>
      <c r="M1668" s="143"/>
      <c r="N1668" s="126"/>
      <c r="O1668" s="126">
        <f>IF(ISNUMBER(T1668),IF(T1668&lt;&gt;0,S1668/T1668,O$23),"")</f>
        <v>2</v>
      </c>
      <c r="P1668">
        <f>IF(AND(ISNUMBER(AQ1668),ISNUMBER(AR1668)),IF(OR(AQ1668&lt;&gt;0,AR1668&lt;&gt;0),(T1668+BG1668)/(AQ1668+AR1668),P$23),"")</f>
        <v>16949152.864406779</v>
      </c>
      <c r="Q1668" s="126"/>
      <c r="R1668" s="126"/>
      <c r="S1668" s="126">
        <v>38</v>
      </c>
      <c r="T1668" s="126">
        <v>19</v>
      </c>
      <c r="U1668" s="126"/>
      <c r="V1668" s="126"/>
      <c r="W1668" s="126"/>
      <c r="X1668" s="126"/>
      <c r="Y1668" s="126"/>
      <c r="Z1668" s="126"/>
      <c r="AA1668" s="126"/>
      <c r="AB1668" s="126"/>
      <c r="AC1668" s="126"/>
      <c r="AD1668" s="126"/>
      <c r="AE1668" s="126"/>
      <c r="AF1668" s="126"/>
      <c r="AG1668" s="126"/>
      <c r="AH1668" s="126"/>
      <c r="AI1668" s="126"/>
      <c r="AJ1668" s="126" t="s">
        <v>3502</v>
      </c>
      <c r="AK1668" s="126">
        <v>1</v>
      </c>
      <c r="AL1668" s="126">
        <v>0</v>
      </c>
      <c r="AM1668" s="126">
        <v>2</v>
      </c>
      <c r="AN1668" s="126">
        <v>10</v>
      </c>
      <c r="AO1668" s="126" t="s">
        <v>3503</v>
      </c>
      <c r="AP1668" s="126">
        <v>25</v>
      </c>
      <c r="AQ1668" s="126">
        <v>32</v>
      </c>
      <c r="AR1668" s="126">
        <v>27</v>
      </c>
      <c r="AS1668" s="126">
        <v>1000000000</v>
      </c>
      <c r="AT1668" s="126">
        <v>275</v>
      </c>
      <c r="AU1668" s="126">
        <v>288</v>
      </c>
      <c r="AV1668" s="126">
        <v>978</v>
      </c>
      <c r="AW1668" s="126">
        <v>45821413.939999998</v>
      </c>
      <c r="AX1668" s="126">
        <v>1000000000</v>
      </c>
      <c r="AY1668" s="126">
        <v>1000000000</v>
      </c>
      <c r="AZ1668" s="126">
        <v>44925170375160.398</v>
      </c>
      <c r="BA1668" s="126">
        <v>0.02</v>
      </c>
      <c r="BB1668" s="126">
        <v>100</v>
      </c>
      <c r="BC1668" s="126">
        <v>417280320</v>
      </c>
      <c r="BD1668" s="126">
        <v>144</v>
      </c>
      <c r="BE1668" s="126">
        <v>48</v>
      </c>
      <c r="BF1668" s="126">
        <v>67</v>
      </c>
      <c r="BG1668" s="126">
        <v>1000000000</v>
      </c>
      <c r="BH1668" s="126">
        <v>23</v>
      </c>
      <c r="BI1668" s="126" t="s">
        <v>3504</v>
      </c>
      <c r="BJ1668" s="126">
        <v>0.314</v>
      </c>
      <c r="BK1668" s="126">
        <v>0.34200000000000003</v>
      </c>
      <c r="BL1668" s="126">
        <v>0.35199999999999998</v>
      </c>
      <c r="BM1668" s="126">
        <v>1.609</v>
      </c>
      <c r="BN1668" s="126">
        <v>1.718</v>
      </c>
      <c r="BO1668" s="126">
        <v>1.79</v>
      </c>
      <c r="BP1668" s="126" t="s">
        <v>3505</v>
      </c>
      <c r="BQ1668" s="126">
        <v>2.2730000000000001</v>
      </c>
      <c r="BR1668" s="126"/>
      <c r="BS1668" s="126"/>
      <c r="BT1668" s="126"/>
      <c r="BU1668" s="126"/>
      <c r="BV1668" s="126"/>
      <c r="BW1668" s="126"/>
      <c r="BX1668" s="126"/>
      <c r="BY1668" s="126"/>
      <c r="BZ1668" s="126"/>
      <c r="CA1668" s="126"/>
      <c r="CB1668" s="126"/>
      <c r="CC1668" s="126"/>
      <c r="CD1668" s="126"/>
      <c r="CE1668" s="126"/>
    </row>
    <row r="1669" spans="1:83" ht="11.25" customHeight="1" x14ac:dyDescent="0.2">
      <c r="A1669" s="126" t="s">
        <v>6830</v>
      </c>
      <c r="B1669" s="20">
        <v>56</v>
      </c>
      <c r="C1669" s="20" t="str">
        <f>VLOOKUP(File2Modul(A1669),ModulVerantwortung,2,FALSE)</f>
        <v>dimit008</v>
      </c>
      <c r="D1669" s="20"/>
      <c r="E1669" s="109" t="s">
        <v>4656</v>
      </c>
      <c r="F1669" s="126">
        <v>1</v>
      </c>
      <c r="G1669" s="126">
        <v>0</v>
      </c>
      <c r="H1669" s="126">
        <v>0</v>
      </c>
      <c r="I1669" s="126">
        <v>1</v>
      </c>
      <c r="J1669" s="126">
        <v>1</v>
      </c>
      <c r="K1669" s="126">
        <v>0</v>
      </c>
      <c r="L1669" s="126">
        <v>0</v>
      </c>
      <c r="M1669" s="143"/>
      <c r="N1669" s="126">
        <v>1</v>
      </c>
      <c r="O1669" s="126"/>
      <c r="Q1669" s="126">
        <v>0</v>
      </c>
      <c r="R1669" s="126"/>
      <c r="S1669" s="126"/>
      <c r="T1669" s="126"/>
      <c r="U1669" s="126">
        <v>9</v>
      </c>
      <c r="V1669" s="126" t="s">
        <v>3507</v>
      </c>
      <c r="W1669" s="126">
        <v>0</v>
      </c>
      <c r="X1669" s="126">
        <v>1</v>
      </c>
      <c r="Y1669" s="126">
        <v>15</v>
      </c>
      <c r="Z1669" s="126">
        <v>0</v>
      </c>
      <c r="AA1669" s="126">
        <v>0</v>
      </c>
      <c r="AB1669" s="126">
        <v>0</v>
      </c>
      <c r="AC1669" s="126">
        <v>0</v>
      </c>
      <c r="AD1669" s="126">
        <v>0</v>
      </c>
      <c r="AE1669" s="126">
        <v>1</v>
      </c>
      <c r="AF1669" s="126">
        <v>0.11</v>
      </c>
      <c r="AG1669" s="126">
        <v>0</v>
      </c>
      <c r="AH1669" s="126">
        <v>0</v>
      </c>
      <c r="AI1669" s="126">
        <v>1</v>
      </c>
      <c r="AJ1669" s="126"/>
      <c r="AK1669" s="126"/>
      <c r="AL1669" s="126"/>
      <c r="AM1669" s="126"/>
      <c r="AN1669" s="126"/>
      <c r="AO1669" s="126"/>
      <c r="AP1669" s="126"/>
      <c r="AQ1669" s="126"/>
      <c r="AR1669" s="126"/>
      <c r="AS1669" s="126"/>
      <c r="AT1669" s="126"/>
      <c r="AU1669" s="126"/>
      <c r="AV1669" s="126"/>
      <c r="AW1669" s="126"/>
      <c r="AX1669" s="126"/>
      <c r="AY1669" s="126"/>
      <c r="AZ1669" s="126"/>
      <c r="BA1669" s="126"/>
      <c r="BB1669" s="126"/>
      <c r="BC1669" s="126"/>
      <c r="BD1669" s="126"/>
      <c r="BE1669" s="126"/>
      <c r="BF1669" s="126"/>
      <c r="BG1669" s="126"/>
      <c r="BH1669" s="126"/>
      <c r="BI1669" s="126"/>
      <c r="BJ1669" s="126"/>
      <c r="BK1669" s="126"/>
      <c r="BL1669" s="126"/>
      <c r="BM1669" s="126"/>
      <c r="BN1669" s="126"/>
      <c r="BO1669" s="126"/>
      <c r="BP1669" s="126"/>
      <c r="BQ1669" s="126"/>
      <c r="BR1669" s="126">
        <v>77</v>
      </c>
      <c r="BS1669" s="126">
        <v>77</v>
      </c>
      <c r="BT1669" s="126">
        <v>77</v>
      </c>
      <c r="BU1669" s="126"/>
      <c r="BV1669" s="126">
        <v>1</v>
      </c>
      <c r="BW1669" s="126">
        <v>1</v>
      </c>
      <c r="BX1669" s="126">
        <v>1</v>
      </c>
      <c r="BY1669" s="126">
        <v>0</v>
      </c>
      <c r="BZ1669" s="126">
        <v>47</v>
      </c>
      <c r="CA1669" s="126">
        <v>30</v>
      </c>
      <c r="CB1669" s="126"/>
      <c r="CC1669" s="126"/>
      <c r="CD1669" s="126"/>
      <c r="CE1669" s="126"/>
    </row>
    <row r="1670" spans="1:83" ht="11.25" customHeight="1" x14ac:dyDescent="0.2">
      <c r="A1670" s="126" t="s">
        <v>6830</v>
      </c>
      <c r="B1670" s="20">
        <v>0</v>
      </c>
      <c r="C1670" s="20" t="str">
        <f>VLOOKUP(File2Modul(A1670),ModulVerantwortung,2,FALSE)</f>
        <v>dimit008</v>
      </c>
      <c r="D1670" s="20"/>
      <c r="E1670" s="109" t="s">
        <v>6830</v>
      </c>
      <c r="F1670" s="126"/>
      <c r="G1670" s="126"/>
      <c r="H1670" s="126"/>
      <c r="I1670" s="126"/>
      <c r="J1670" s="126"/>
      <c r="K1670" s="126"/>
      <c r="L1670" s="126"/>
      <c r="M1670" s="143"/>
      <c r="N1670" s="126"/>
      <c r="O1670" s="126">
        <f>IF(ISNUMBER(T1670),IF(T1670&lt;&gt;0,S1670/T1670,O$23),"")</f>
        <v>12.5</v>
      </c>
      <c r="P1670">
        <f>IF(AND(ISNUMBER(AQ1670),ISNUMBER(AR1670)),IF(OR(AQ1670&lt;&gt;0,AR1670&lt;&gt;0),(T1670+BG1670)/(AQ1670+AR1670),P$23),"")</f>
        <v>16129032.290322581</v>
      </c>
      <c r="Q1670" s="126"/>
      <c r="R1670" s="126"/>
      <c r="S1670" s="126">
        <v>25</v>
      </c>
      <c r="T1670" s="126">
        <v>2</v>
      </c>
      <c r="U1670" s="126"/>
      <c r="V1670" s="126"/>
      <c r="W1670" s="126"/>
      <c r="X1670" s="126"/>
      <c r="Y1670" s="126"/>
      <c r="Z1670" s="126"/>
      <c r="AA1670" s="126"/>
      <c r="AB1670" s="126"/>
      <c r="AC1670" s="126"/>
      <c r="AD1670" s="126"/>
      <c r="AE1670" s="126"/>
      <c r="AF1670" s="126"/>
      <c r="AG1670" s="126"/>
      <c r="AH1670" s="126"/>
      <c r="AI1670" s="126"/>
      <c r="AJ1670" s="126" t="s">
        <v>3502</v>
      </c>
      <c r="AK1670" s="126">
        <v>0</v>
      </c>
      <c r="AL1670" s="126">
        <v>0</v>
      </c>
      <c r="AM1670" s="126">
        <v>1</v>
      </c>
      <c r="AN1670" s="126">
        <v>0</v>
      </c>
      <c r="AO1670" s="126" t="s">
        <v>3503</v>
      </c>
      <c r="AP1670" s="126">
        <v>15</v>
      </c>
      <c r="AQ1670" s="126">
        <v>24</v>
      </c>
      <c r="AR1670" s="126">
        <v>38</v>
      </c>
      <c r="AS1670" s="126">
        <v>1000000000</v>
      </c>
      <c r="AT1670" s="126">
        <v>292</v>
      </c>
      <c r="AU1670" s="126">
        <v>309</v>
      </c>
      <c r="AV1670" s="126">
        <v>1047</v>
      </c>
      <c r="AW1670" s="126">
        <v>85688079.719999999</v>
      </c>
      <c r="AX1670" s="126">
        <v>1000000000</v>
      </c>
      <c r="AY1670" s="126">
        <v>1000000000</v>
      </c>
      <c r="AZ1670" s="126">
        <v>85033941350670.906</v>
      </c>
      <c r="BA1670" s="126">
        <v>0</v>
      </c>
      <c r="BB1670" s="126">
        <v>100</v>
      </c>
      <c r="BC1670" s="126">
        <v>638503031</v>
      </c>
      <c r="BD1670" s="126">
        <v>72</v>
      </c>
      <c r="BE1670" s="126">
        <v>15</v>
      </c>
      <c r="BF1670" s="126">
        <v>51</v>
      </c>
      <c r="BG1670" s="126">
        <v>1000000000</v>
      </c>
      <c r="BH1670" s="126">
        <v>1</v>
      </c>
      <c r="BI1670" s="126" t="s">
        <v>3504</v>
      </c>
      <c r="BJ1670" s="126">
        <v>0.151</v>
      </c>
      <c r="BK1670" s="126">
        <v>0.158</v>
      </c>
      <c r="BL1670" s="126">
        <v>0.153</v>
      </c>
      <c r="BM1670" s="126">
        <v>1.22</v>
      </c>
      <c r="BN1670" s="126">
        <v>1.3089999999999999</v>
      </c>
      <c r="BO1670" s="126">
        <v>1.371</v>
      </c>
      <c r="BP1670" s="126" t="s">
        <v>3505</v>
      </c>
      <c r="BQ1670" s="126">
        <v>2.194</v>
      </c>
      <c r="BR1670" s="126"/>
      <c r="BS1670" s="126"/>
      <c r="BT1670" s="126"/>
      <c r="BU1670" s="126"/>
      <c r="BV1670" s="126"/>
      <c r="BW1670" s="126"/>
      <c r="BX1670" s="126"/>
      <c r="BY1670" s="126"/>
      <c r="BZ1670" s="126"/>
      <c r="CA1670" s="126"/>
      <c r="CB1670" s="126"/>
      <c r="CC1670" s="126"/>
      <c r="CD1670" s="126"/>
      <c r="CE1670" s="126"/>
    </row>
    <row r="1671" spans="1:83" ht="11.25" customHeight="1" x14ac:dyDescent="0.2">
      <c r="A1671" s="126" t="s">
        <v>6831</v>
      </c>
      <c r="B1671" s="20">
        <v>90</v>
      </c>
      <c r="C1671" s="20" t="e">
        <f>VLOOKUP(File2Modul(A1671),ModulVerantwortung,2,FALSE)</f>
        <v>#N/A</v>
      </c>
      <c r="D1671" s="20"/>
      <c r="E1671" s="109" t="s">
        <v>6832</v>
      </c>
      <c r="F1671" s="126">
        <v>2</v>
      </c>
      <c r="G1671" s="126">
        <v>1</v>
      </c>
      <c r="H1671" s="126">
        <v>0</v>
      </c>
      <c r="I1671" s="126">
        <v>2</v>
      </c>
      <c r="J1671" s="126">
        <v>0</v>
      </c>
      <c r="K1671" s="126">
        <v>1</v>
      </c>
      <c r="L1671" s="126">
        <v>0</v>
      </c>
      <c r="M1671" s="143"/>
      <c r="N1671" s="126">
        <v>2</v>
      </c>
      <c r="O1671" s="126"/>
      <c r="Q1671" s="126">
        <v>0</v>
      </c>
      <c r="R1671" s="126"/>
      <c r="S1671" s="126"/>
      <c r="T1671" s="126"/>
      <c r="U1671" s="126">
        <v>3</v>
      </c>
      <c r="V1671" s="126" t="s">
        <v>3513</v>
      </c>
      <c r="W1671" s="126">
        <v>0</v>
      </c>
      <c r="X1671" s="126">
        <v>2</v>
      </c>
      <c r="Y1671" s="126">
        <v>55</v>
      </c>
      <c r="Z1671" s="126">
        <v>0</v>
      </c>
      <c r="AA1671" s="126">
        <v>0</v>
      </c>
      <c r="AB1671" s="126">
        <v>0</v>
      </c>
      <c r="AC1671" s="126">
        <v>0</v>
      </c>
      <c r="AD1671" s="126">
        <v>0</v>
      </c>
      <c r="AE1671" s="126">
        <v>0</v>
      </c>
      <c r="AF1671" s="126">
        <v>0.67</v>
      </c>
      <c r="AG1671" s="126">
        <v>0</v>
      </c>
      <c r="AH1671" s="126">
        <v>0</v>
      </c>
      <c r="AI1671" s="126">
        <v>1</v>
      </c>
      <c r="AJ1671" s="126"/>
      <c r="AK1671" s="126"/>
      <c r="AL1671" s="126"/>
      <c r="AM1671" s="126"/>
      <c r="AN1671" s="126"/>
      <c r="AO1671" s="126"/>
      <c r="AP1671" s="126"/>
      <c r="AQ1671" s="126"/>
      <c r="AR1671" s="126"/>
      <c r="AS1671" s="126"/>
      <c r="AT1671" s="126"/>
      <c r="AU1671" s="126"/>
      <c r="AV1671" s="126"/>
      <c r="AW1671" s="126"/>
      <c r="AX1671" s="126"/>
      <c r="AY1671" s="126"/>
      <c r="AZ1671" s="126"/>
      <c r="BA1671" s="126"/>
      <c r="BB1671" s="126"/>
      <c r="BC1671" s="126"/>
      <c r="BD1671" s="126"/>
      <c r="BE1671" s="126"/>
      <c r="BF1671" s="126"/>
      <c r="BG1671" s="126"/>
      <c r="BH1671" s="126"/>
      <c r="BI1671" s="126"/>
      <c r="BJ1671" s="126"/>
      <c r="BK1671" s="126"/>
      <c r="BL1671" s="126"/>
      <c r="BM1671" s="126"/>
      <c r="BN1671" s="126"/>
      <c r="BO1671" s="126"/>
      <c r="BP1671" s="126"/>
      <c r="BQ1671" s="126"/>
      <c r="BR1671" s="126">
        <v>11</v>
      </c>
      <c r="BS1671" s="126">
        <v>23</v>
      </c>
      <c r="BT1671" s="126">
        <v>23</v>
      </c>
      <c r="BU1671" s="126"/>
      <c r="BV1671" s="126">
        <v>4</v>
      </c>
      <c r="BW1671" s="126">
        <v>2</v>
      </c>
      <c r="BX1671" s="126">
        <v>1</v>
      </c>
      <c r="BY1671" s="126">
        <v>0</v>
      </c>
      <c r="BZ1671" s="126">
        <v>35</v>
      </c>
      <c r="CA1671" s="126">
        <v>11</v>
      </c>
      <c r="CB1671" s="126"/>
      <c r="CC1671" s="126"/>
      <c r="CD1671" s="126"/>
      <c r="CE1671" s="126"/>
    </row>
    <row r="1672" spans="1:83" ht="11.25" customHeight="1" x14ac:dyDescent="0.2">
      <c r="A1672" s="126" t="s">
        <v>6831</v>
      </c>
      <c r="B1672" s="20">
        <v>159</v>
      </c>
      <c r="C1672" s="20" t="e">
        <f>VLOOKUP(File2Modul(A1672),ModulVerantwortung,2,FALSE)</f>
        <v>#N/A</v>
      </c>
      <c r="D1672" s="20"/>
      <c r="E1672" s="109" t="s">
        <v>6833</v>
      </c>
      <c r="F1672" s="126">
        <v>2</v>
      </c>
      <c r="G1672" s="126">
        <v>1</v>
      </c>
      <c r="H1672" s="126">
        <v>0</v>
      </c>
      <c r="I1672" s="126">
        <v>2</v>
      </c>
      <c r="J1672" s="126">
        <v>0</v>
      </c>
      <c r="K1672" s="126">
        <v>0</v>
      </c>
      <c r="L1672" s="126">
        <v>0</v>
      </c>
      <c r="M1672" s="143"/>
      <c r="N1672" s="126">
        <v>3</v>
      </c>
      <c r="O1672" s="126"/>
      <c r="Q1672" s="126">
        <v>0</v>
      </c>
      <c r="R1672" s="126"/>
      <c r="S1672" s="126"/>
      <c r="T1672" s="126"/>
      <c r="U1672" s="126">
        <v>5</v>
      </c>
      <c r="V1672" s="126" t="s">
        <v>3513</v>
      </c>
      <c r="W1672" s="126">
        <v>0</v>
      </c>
      <c r="X1672" s="126">
        <v>2</v>
      </c>
      <c r="Y1672" s="126">
        <v>12</v>
      </c>
      <c r="Z1672" s="126">
        <v>0</v>
      </c>
      <c r="AA1672" s="126">
        <v>0</v>
      </c>
      <c r="AB1672" s="126">
        <v>0</v>
      </c>
      <c r="AC1672" s="126">
        <v>0</v>
      </c>
      <c r="AD1672" s="126">
        <v>0</v>
      </c>
      <c r="AE1672" s="126">
        <v>1</v>
      </c>
      <c r="AF1672" s="126">
        <v>0.4</v>
      </c>
      <c r="AG1672" s="126">
        <v>0</v>
      </c>
      <c r="AH1672" s="126">
        <v>0</v>
      </c>
      <c r="AI1672" s="126">
        <v>1</v>
      </c>
      <c r="AJ1672" s="126"/>
      <c r="AK1672" s="126"/>
      <c r="AL1672" s="126"/>
      <c r="AM1672" s="126"/>
      <c r="AN1672" s="126"/>
      <c r="AO1672" s="126"/>
      <c r="AP1672" s="126"/>
      <c r="AQ1672" s="126"/>
      <c r="AR1672" s="126"/>
      <c r="AS1672" s="126"/>
      <c r="AT1672" s="126"/>
      <c r="AU1672" s="126"/>
      <c r="AV1672" s="126"/>
      <c r="AW1672" s="126"/>
      <c r="AX1672" s="126"/>
      <c r="AY1672" s="126"/>
      <c r="AZ1672" s="126"/>
      <c r="BA1672" s="126"/>
      <c r="BB1672" s="126"/>
      <c r="BC1672" s="126"/>
      <c r="BD1672" s="126"/>
      <c r="BE1672" s="126"/>
      <c r="BF1672" s="126"/>
      <c r="BG1672" s="126"/>
      <c r="BH1672" s="126"/>
      <c r="BI1672" s="126"/>
      <c r="BJ1672" s="126"/>
      <c r="BK1672" s="126"/>
      <c r="BL1672" s="126"/>
      <c r="BM1672" s="126"/>
      <c r="BN1672" s="126"/>
      <c r="BO1672" s="126"/>
      <c r="BP1672" s="126"/>
      <c r="BQ1672" s="126"/>
      <c r="BR1672" s="126">
        <v>6</v>
      </c>
      <c r="BS1672" s="126">
        <v>10</v>
      </c>
      <c r="BT1672" s="126">
        <v>13</v>
      </c>
      <c r="BU1672" s="126"/>
      <c r="BV1672" s="126">
        <v>6</v>
      </c>
      <c r="BW1672" s="126">
        <v>4</v>
      </c>
      <c r="BX1672" s="126">
        <v>1</v>
      </c>
      <c r="BY1672" s="126">
        <v>0</v>
      </c>
      <c r="BZ1672" s="126">
        <v>27</v>
      </c>
      <c r="CA1672" s="126">
        <v>14</v>
      </c>
      <c r="CB1672" s="126"/>
      <c r="CC1672" s="126"/>
      <c r="CD1672" s="126"/>
      <c r="CE1672" s="126"/>
    </row>
    <row r="1673" spans="1:83" ht="11.25" customHeight="1" x14ac:dyDescent="0.2">
      <c r="A1673" s="126" t="s">
        <v>6831</v>
      </c>
      <c r="B1673" s="20">
        <v>209</v>
      </c>
      <c r="C1673" s="20" t="e">
        <f>VLOOKUP(File2Modul(A1673),ModulVerantwortung,2,FALSE)</f>
        <v>#N/A</v>
      </c>
      <c r="D1673" s="20"/>
      <c r="E1673" s="109" t="s">
        <v>6834</v>
      </c>
      <c r="F1673" s="126">
        <v>6</v>
      </c>
      <c r="G1673" s="126">
        <v>3</v>
      </c>
      <c r="H1673" s="126">
        <v>0</v>
      </c>
      <c r="I1673" s="126">
        <v>6</v>
      </c>
      <c r="J1673" s="126">
        <v>1</v>
      </c>
      <c r="K1673" s="126">
        <v>0</v>
      </c>
      <c r="L1673" s="126">
        <v>0</v>
      </c>
      <c r="M1673" s="143"/>
      <c r="N1673" s="126">
        <v>10</v>
      </c>
      <c r="O1673" s="126"/>
      <c r="Q1673" s="126">
        <v>0</v>
      </c>
      <c r="R1673" s="126"/>
      <c r="S1673" s="126"/>
      <c r="T1673" s="126"/>
      <c r="U1673" s="126">
        <v>18</v>
      </c>
      <c r="V1673" s="126" t="s">
        <v>4104</v>
      </c>
      <c r="W1673" s="126">
        <v>0</v>
      </c>
      <c r="X1673" s="126">
        <v>6</v>
      </c>
      <c r="Y1673" s="126">
        <v>43</v>
      </c>
      <c r="Z1673" s="126">
        <v>0</v>
      </c>
      <c r="AA1673" s="126">
        <v>0</v>
      </c>
      <c r="AB1673" s="126">
        <v>0</v>
      </c>
      <c r="AC1673" s="126">
        <v>0</v>
      </c>
      <c r="AD1673" s="126">
        <v>0</v>
      </c>
      <c r="AE1673" s="126">
        <v>2</v>
      </c>
      <c r="AF1673" s="126">
        <v>0.33</v>
      </c>
      <c r="AG1673" s="126">
        <v>1</v>
      </c>
      <c r="AH1673" s="126">
        <v>3</v>
      </c>
      <c r="AI1673" s="126">
        <v>1</v>
      </c>
      <c r="AJ1673" s="126"/>
      <c r="AK1673" s="126"/>
      <c r="AL1673" s="126"/>
      <c r="AM1673" s="126"/>
      <c r="AN1673" s="126"/>
      <c r="AO1673" s="126"/>
      <c r="AP1673" s="126"/>
      <c r="AQ1673" s="126"/>
      <c r="AR1673" s="126"/>
      <c r="AS1673" s="126"/>
      <c r="AT1673" s="126"/>
      <c r="AU1673" s="126"/>
      <c r="AV1673" s="126"/>
      <c r="AW1673" s="126"/>
      <c r="AX1673" s="126"/>
      <c r="AY1673" s="126"/>
      <c r="AZ1673" s="126"/>
      <c r="BA1673" s="126"/>
      <c r="BB1673" s="126"/>
      <c r="BC1673" s="126"/>
      <c r="BD1673" s="126"/>
      <c r="BE1673" s="126"/>
      <c r="BF1673" s="126"/>
      <c r="BG1673" s="126"/>
      <c r="BH1673" s="126"/>
      <c r="BI1673" s="126"/>
      <c r="BJ1673" s="126"/>
      <c r="BK1673" s="126"/>
      <c r="BL1673" s="126"/>
      <c r="BM1673" s="126"/>
      <c r="BN1673" s="126"/>
      <c r="BO1673" s="126"/>
      <c r="BP1673" s="126"/>
      <c r="BQ1673" s="126"/>
      <c r="BR1673" s="126">
        <v>5</v>
      </c>
      <c r="BS1673" s="126">
        <v>9</v>
      </c>
      <c r="BT1673" s="126">
        <v>11</v>
      </c>
      <c r="BU1673" s="126"/>
      <c r="BV1673" s="126">
        <v>20</v>
      </c>
      <c r="BW1673" s="126">
        <v>12</v>
      </c>
      <c r="BX1673" s="126">
        <v>1</v>
      </c>
      <c r="BY1673" s="126">
        <v>0</v>
      </c>
      <c r="BZ1673" s="126">
        <v>80</v>
      </c>
      <c r="CA1673" s="126">
        <v>34</v>
      </c>
      <c r="CB1673" s="126"/>
      <c r="CC1673" s="126"/>
      <c r="CD1673" s="126"/>
      <c r="CE1673" s="126"/>
    </row>
    <row r="1674" spans="1:83" ht="11.25" customHeight="1" x14ac:dyDescent="0.2">
      <c r="A1674" s="126" t="s">
        <v>6831</v>
      </c>
      <c r="B1674" s="20">
        <v>0</v>
      </c>
      <c r="C1674" s="20" t="e">
        <f>VLOOKUP(File2Modul(A1674),ModulVerantwortung,2,FALSE)</f>
        <v>#N/A</v>
      </c>
      <c r="D1674" s="20"/>
      <c r="E1674" s="109" t="s">
        <v>6831</v>
      </c>
      <c r="F1674" s="126"/>
      <c r="G1674" s="126"/>
      <c r="H1674" s="126"/>
      <c r="I1674" s="126"/>
      <c r="J1674" s="126"/>
      <c r="K1674" s="126"/>
      <c r="L1674" s="126"/>
      <c r="M1674" s="143"/>
      <c r="N1674" s="126"/>
      <c r="O1674" s="126">
        <f>IF(ISNUMBER(T1674),IF(T1674&lt;&gt;0,S1674/T1674,O$23),"")</f>
        <v>5.4545454545454541</v>
      </c>
      <c r="P1674">
        <f>IF(AND(ISNUMBER(AQ1674),ISNUMBER(AR1674)),IF(OR(AQ1674&lt;&gt;0,AR1674&lt;&gt;0),(T1674+BG1674)/(AQ1674+AR1674),P$23),"")</f>
        <v>3.5964912280701755</v>
      </c>
      <c r="Q1674" s="126"/>
      <c r="R1674" s="126"/>
      <c r="S1674" s="126">
        <v>60</v>
      </c>
      <c r="T1674" s="126">
        <v>11</v>
      </c>
      <c r="U1674" s="126"/>
      <c r="V1674" s="126"/>
      <c r="W1674" s="126"/>
      <c r="X1674" s="126"/>
      <c r="Y1674" s="126"/>
      <c r="Z1674" s="126"/>
      <c r="AA1674" s="126"/>
      <c r="AB1674" s="126"/>
      <c r="AC1674" s="126"/>
      <c r="AD1674" s="126"/>
      <c r="AE1674" s="126"/>
      <c r="AF1674" s="126"/>
      <c r="AG1674" s="126"/>
      <c r="AH1674" s="126"/>
      <c r="AI1674" s="126"/>
      <c r="AJ1674" s="126" t="s">
        <v>3502</v>
      </c>
      <c r="AK1674" s="126">
        <v>0</v>
      </c>
      <c r="AL1674" s="126">
        <v>4</v>
      </c>
      <c r="AM1674" s="126">
        <v>3</v>
      </c>
      <c r="AN1674" s="126">
        <v>0</v>
      </c>
      <c r="AO1674" s="126" t="s">
        <v>3503</v>
      </c>
      <c r="AP1674" s="126">
        <v>29</v>
      </c>
      <c r="AQ1674" s="126">
        <v>23</v>
      </c>
      <c r="AR1674" s="126">
        <v>34</v>
      </c>
      <c r="AS1674" s="126">
        <v>268</v>
      </c>
      <c r="AT1674" s="126">
        <v>263</v>
      </c>
      <c r="AU1674" s="126">
        <v>277</v>
      </c>
      <c r="AV1674" s="126">
        <v>930</v>
      </c>
      <c r="AW1674" s="126">
        <v>10.18</v>
      </c>
      <c r="AX1674" s="126">
        <v>15911</v>
      </c>
      <c r="AY1674" s="126">
        <v>1563</v>
      </c>
      <c r="AZ1674" s="126">
        <v>2.65</v>
      </c>
      <c r="BA1674" s="126">
        <v>0.09</v>
      </c>
      <c r="BB1674" s="126">
        <v>96.54</v>
      </c>
      <c r="BC1674" s="126">
        <v>1</v>
      </c>
      <c r="BD1674" s="126">
        <v>303</v>
      </c>
      <c r="BE1674" s="126">
        <v>59</v>
      </c>
      <c r="BF1674" s="126">
        <v>73</v>
      </c>
      <c r="BG1674" s="126">
        <v>194</v>
      </c>
      <c r="BH1674" s="126">
        <v>32</v>
      </c>
      <c r="BI1674" s="126" t="s">
        <v>3504</v>
      </c>
      <c r="BJ1674" s="126">
        <v>0.68500000000000005</v>
      </c>
      <c r="BK1674" s="126">
        <v>0.78800000000000003</v>
      </c>
      <c r="BL1674" s="126">
        <v>0.85899999999999999</v>
      </c>
      <c r="BM1674" s="126">
        <v>2.165</v>
      </c>
      <c r="BN1674" s="126">
        <v>2.2999999999999998</v>
      </c>
      <c r="BO1674" s="126">
        <v>2.3809999999999998</v>
      </c>
      <c r="BP1674" s="126" t="s">
        <v>3505</v>
      </c>
      <c r="BQ1674" s="126">
        <v>0.747</v>
      </c>
      <c r="BR1674" s="126"/>
      <c r="BS1674" s="126"/>
      <c r="BT1674" s="126"/>
      <c r="BU1674" s="126"/>
      <c r="BV1674" s="126"/>
      <c r="BW1674" s="126"/>
      <c r="BX1674" s="126"/>
      <c r="BY1674" s="126"/>
      <c r="BZ1674" s="126"/>
      <c r="CA1674" s="126"/>
      <c r="CB1674" s="126"/>
      <c r="CC1674" s="126"/>
      <c r="CD1674" s="126"/>
      <c r="CE1674" s="126"/>
    </row>
    <row r="1675" spans="1:83" ht="11.25" customHeight="1" x14ac:dyDescent="0.2">
      <c r="A1675" s="126" t="s">
        <v>6835</v>
      </c>
      <c r="B1675" s="20">
        <v>0</v>
      </c>
      <c r="C1675" s="20" t="e">
        <f>VLOOKUP(File2Modul(A1675),ModulVerantwortung,2,FALSE)</f>
        <v>#N/A</v>
      </c>
      <c r="D1675" s="20"/>
      <c r="E1675" s="109" t="s">
        <v>6835</v>
      </c>
      <c r="F1675" s="126"/>
      <c r="G1675" s="126"/>
      <c r="H1675" s="126"/>
      <c r="I1675" s="126"/>
      <c r="J1675" s="126"/>
      <c r="K1675" s="126"/>
      <c r="L1675" s="126"/>
      <c r="M1675" s="143"/>
      <c r="N1675" s="126"/>
      <c r="O1675" s="126">
        <f>IF(ISNUMBER(T1675),IF(T1675&lt;&gt;0,S1675/T1675,O$23),"")</f>
        <v>4.5</v>
      </c>
      <c r="P1675">
        <f>IF(AND(ISNUMBER(AQ1675),ISNUMBER(AR1675)),IF(OR(AQ1675&lt;&gt;0,AR1675&lt;&gt;0),(T1675+BG1675)/(AQ1675+AR1675),P$23),"")</f>
        <v>1.4528301886792452</v>
      </c>
      <c r="Q1675" s="126"/>
      <c r="R1675" s="126"/>
      <c r="S1675" s="126">
        <v>27</v>
      </c>
      <c r="T1675" s="126">
        <v>6</v>
      </c>
      <c r="U1675" s="126"/>
      <c r="V1675" s="126"/>
      <c r="W1675" s="126"/>
      <c r="X1675" s="126"/>
      <c r="Y1675" s="126"/>
      <c r="Z1675" s="126"/>
      <c r="AA1675" s="126"/>
      <c r="AB1675" s="126"/>
      <c r="AC1675" s="126"/>
      <c r="AD1675" s="126"/>
      <c r="AE1675" s="126"/>
      <c r="AF1675" s="126"/>
      <c r="AG1675" s="126"/>
      <c r="AH1675" s="126"/>
      <c r="AI1675" s="126"/>
      <c r="AJ1675" s="126" t="s">
        <v>3502</v>
      </c>
      <c r="AK1675" s="126">
        <v>0</v>
      </c>
      <c r="AL1675" s="126">
        <v>1</v>
      </c>
      <c r="AM1675" s="126">
        <v>0</v>
      </c>
      <c r="AN1675" s="126">
        <v>0</v>
      </c>
      <c r="AO1675" s="126" t="s">
        <v>3503</v>
      </c>
      <c r="AP1675" s="126">
        <v>43</v>
      </c>
      <c r="AQ1675" s="126">
        <v>19</v>
      </c>
      <c r="AR1675" s="126">
        <v>87</v>
      </c>
      <c r="AS1675" s="126">
        <v>242</v>
      </c>
      <c r="AT1675" s="126">
        <v>556</v>
      </c>
      <c r="AU1675" s="126">
        <v>641</v>
      </c>
      <c r="AV1675" s="126">
        <v>2170</v>
      </c>
      <c r="AW1675" s="126">
        <v>6.59</v>
      </c>
      <c r="AX1675" s="126">
        <v>10727</v>
      </c>
      <c r="AY1675" s="126">
        <v>1628</v>
      </c>
      <c r="AZ1675" s="126">
        <v>1.79</v>
      </c>
      <c r="BA1675" s="126">
        <v>0.02</v>
      </c>
      <c r="BB1675" s="126">
        <v>98.87</v>
      </c>
      <c r="BC1675" s="126">
        <v>0</v>
      </c>
      <c r="BD1675" s="126">
        <v>186</v>
      </c>
      <c r="BE1675" s="126">
        <v>53</v>
      </c>
      <c r="BF1675" s="126">
        <v>93</v>
      </c>
      <c r="BG1675" s="126">
        <v>148</v>
      </c>
      <c r="BH1675" s="126">
        <v>1</v>
      </c>
      <c r="BI1675" s="126" t="s">
        <v>3504</v>
      </c>
      <c r="BJ1675" s="126">
        <v>0.41</v>
      </c>
      <c r="BK1675" s="126">
        <v>0.45600000000000002</v>
      </c>
      <c r="BL1675" s="126">
        <v>0.47799999999999998</v>
      </c>
      <c r="BM1675" s="126">
        <v>1.782</v>
      </c>
      <c r="BN1675" s="126">
        <v>1.899</v>
      </c>
      <c r="BO1675" s="126">
        <v>1.974</v>
      </c>
      <c r="BP1675" s="126" t="s">
        <v>3505</v>
      </c>
      <c r="BQ1675" s="126">
        <v>2.1560000000000001</v>
      </c>
      <c r="BR1675" s="126"/>
      <c r="BS1675" s="126"/>
      <c r="BT1675" s="126"/>
      <c r="BU1675" s="126"/>
      <c r="BV1675" s="126"/>
      <c r="BW1675" s="126"/>
      <c r="BX1675" s="126"/>
      <c r="BY1675" s="126"/>
      <c r="BZ1675" s="126"/>
      <c r="CA1675" s="126"/>
      <c r="CB1675" s="126"/>
      <c r="CC1675" s="126"/>
      <c r="CD1675" s="126"/>
      <c r="CE1675" s="126"/>
    </row>
    <row r="1676" spans="1:83" ht="11.25" customHeight="1" x14ac:dyDescent="0.2">
      <c r="A1676" s="126" t="s">
        <v>6836</v>
      </c>
      <c r="B1676" s="20">
        <v>0</v>
      </c>
      <c r="C1676" s="20" t="e">
        <f>VLOOKUP(File2Modul(A1676),ModulVerantwortung,2,FALSE)</f>
        <v>#N/A</v>
      </c>
      <c r="D1676" s="20"/>
      <c r="E1676" s="109" t="s">
        <v>6836</v>
      </c>
      <c r="F1676" s="126"/>
      <c r="G1676" s="126"/>
      <c r="H1676" s="126"/>
      <c r="I1676" s="126"/>
      <c r="J1676" s="126"/>
      <c r="K1676" s="126"/>
      <c r="L1676" s="126"/>
      <c r="M1676" s="143"/>
      <c r="N1676" s="126"/>
      <c r="O1676" s="126">
        <f>IF(ISNUMBER(T1676),IF(T1676&lt;&gt;0,S1676/T1676,O$23),"")</f>
        <v>0</v>
      </c>
      <c r="P1676">
        <f>IF(AND(ISNUMBER(AQ1676),ISNUMBER(AR1676)),IF(OR(AQ1676&lt;&gt;0,AR1676&lt;&gt;0),(T1676+BG1676)/(AQ1676+AR1676),P$23),"")</f>
        <v>4.2142857142857144</v>
      </c>
      <c r="Q1676" s="126"/>
      <c r="R1676" s="126"/>
      <c r="S1676" s="126">
        <v>27</v>
      </c>
      <c r="T1676" s="126">
        <v>0</v>
      </c>
      <c r="U1676" s="126"/>
      <c r="V1676" s="126"/>
      <c r="W1676" s="126"/>
      <c r="X1676" s="126"/>
      <c r="Y1676" s="126"/>
      <c r="Z1676" s="126"/>
      <c r="AA1676" s="126"/>
      <c r="AB1676" s="126"/>
      <c r="AC1676" s="126"/>
      <c r="AD1676" s="126"/>
      <c r="AE1676" s="126"/>
      <c r="AF1676" s="126"/>
      <c r="AG1676" s="126"/>
      <c r="AH1676" s="126"/>
      <c r="AI1676" s="126"/>
      <c r="AJ1676" s="126" t="s">
        <v>3502</v>
      </c>
      <c r="AK1676" s="126">
        <v>0</v>
      </c>
      <c r="AL1676" s="126">
        <v>0</v>
      </c>
      <c r="AM1676" s="126">
        <v>0</v>
      </c>
      <c r="AN1676" s="126">
        <v>0</v>
      </c>
      <c r="AO1676" s="126" t="s">
        <v>3503</v>
      </c>
      <c r="AP1676" s="126">
        <v>6</v>
      </c>
      <c r="AQ1676" s="126">
        <v>8</v>
      </c>
      <c r="AR1676" s="126">
        <v>6</v>
      </c>
      <c r="AS1676" s="126">
        <v>72</v>
      </c>
      <c r="AT1676" s="126">
        <v>45</v>
      </c>
      <c r="AU1676" s="126">
        <v>40</v>
      </c>
      <c r="AV1676" s="126">
        <v>120</v>
      </c>
      <c r="AW1676" s="126">
        <v>11.42</v>
      </c>
      <c r="AX1676" s="126">
        <v>3131</v>
      </c>
      <c r="AY1676" s="126">
        <v>274</v>
      </c>
      <c r="AZ1676" s="126">
        <v>0.52</v>
      </c>
      <c r="BA1676" s="126">
        <v>0.01</v>
      </c>
      <c r="BB1676" s="126">
        <v>98.55</v>
      </c>
      <c r="BC1676" s="126">
        <v>0</v>
      </c>
      <c r="BD1676" s="126">
        <v>123</v>
      </c>
      <c r="BE1676" s="126">
        <v>0</v>
      </c>
      <c r="BF1676" s="126">
        <v>12</v>
      </c>
      <c r="BG1676" s="126">
        <v>59</v>
      </c>
      <c r="BH1676" s="126">
        <v>0</v>
      </c>
      <c r="BI1676" s="126" t="s">
        <v>3504</v>
      </c>
      <c r="BJ1676" s="126">
        <v>0.26600000000000001</v>
      </c>
      <c r="BK1676" s="126">
        <v>0.28699999999999998</v>
      </c>
      <c r="BL1676" s="126">
        <v>0.29099999999999998</v>
      </c>
      <c r="BM1676" s="126">
        <v>1.5109999999999999</v>
      </c>
      <c r="BN1676" s="126">
        <v>1.615</v>
      </c>
      <c r="BO1676" s="126">
        <v>1.6850000000000001</v>
      </c>
      <c r="BP1676" s="126" t="s">
        <v>3505</v>
      </c>
      <c r="BQ1676" s="126">
        <v>3.056</v>
      </c>
      <c r="BR1676" s="126"/>
      <c r="BS1676" s="126"/>
      <c r="BT1676" s="126"/>
      <c r="BU1676" s="126"/>
      <c r="BV1676" s="126"/>
      <c r="BW1676" s="126"/>
      <c r="BX1676" s="126"/>
      <c r="BY1676" s="126"/>
      <c r="BZ1676" s="126"/>
      <c r="CA1676" s="126"/>
      <c r="CB1676" s="126"/>
      <c r="CC1676" s="126"/>
      <c r="CD1676" s="126"/>
      <c r="CE1676" s="126"/>
    </row>
    <row r="1677" spans="1:83" ht="11.25" customHeight="1" x14ac:dyDescent="0.2">
      <c r="A1677" s="126" t="s">
        <v>6837</v>
      </c>
      <c r="B1677" s="20">
        <v>296</v>
      </c>
      <c r="C1677" s="20" t="e">
        <f>VLOOKUP(File2Modul(A1677),ModulVerantwortung,2,FALSE)</f>
        <v>#N/A</v>
      </c>
      <c r="D1677" s="20"/>
      <c r="E1677" s="109" t="s">
        <v>6838</v>
      </c>
      <c r="F1677" s="126">
        <v>6</v>
      </c>
      <c r="G1677" s="126">
        <v>3</v>
      </c>
      <c r="H1677" s="126">
        <v>0</v>
      </c>
      <c r="I1677" s="126">
        <v>10</v>
      </c>
      <c r="J1677" s="126">
        <v>0</v>
      </c>
      <c r="K1677" s="126">
        <v>1</v>
      </c>
      <c r="L1677" s="126">
        <v>2</v>
      </c>
      <c r="M1677" s="143" t="s">
        <v>6839</v>
      </c>
      <c r="N1677" s="126">
        <v>11</v>
      </c>
      <c r="O1677" s="126"/>
      <c r="Q1677" s="126">
        <v>1</v>
      </c>
      <c r="R1677" s="126"/>
      <c r="S1677" s="126"/>
      <c r="T1677" s="126"/>
      <c r="U1677" s="126">
        <v>18</v>
      </c>
      <c r="V1677" s="126" t="s">
        <v>3836</v>
      </c>
      <c r="W1677" s="126">
        <v>2</v>
      </c>
      <c r="X1677" s="126">
        <v>8</v>
      </c>
      <c r="Y1677" s="126">
        <v>53</v>
      </c>
      <c r="Z1677" s="126">
        <v>0</v>
      </c>
      <c r="AA1677" s="126">
        <v>0</v>
      </c>
      <c r="AB1677" s="126">
        <v>0</v>
      </c>
      <c r="AC1677" s="126">
        <v>0</v>
      </c>
      <c r="AD1677" s="126">
        <v>0</v>
      </c>
      <c r="AE1677" s="126">
        <v>3</v>
      </c>
      <c r="AF1677" s="126">
        <v>0.56000000000000005</v>
      </c>
      <c r="AG1677" s="126">
        <v>1</v>
      </c>
      <c r="AH1677" s="126">
        <v>1</v>
      </c>
      <c r="AI1677" s="126">
        <v>1</v>
      </c>
      <c r="AJ1677" s="126"/>
      <c r="AK1677" s="126"/>
      <c r="AL1677" s="126"/>
      <c r="AM1677" s="126"/>
      <c r="AN1677" s="126"/>
      <c r="AO1677" s="126"/>
      <c r="AP1677" s="126"/>
      <c r="AQ1677" s="126"/>
      <c r="AR1677" s="126"/>
      <c r="AS1677" s="126"/>
      <c r="AT1677" s="126"/>
      <c r="AU1677" s="126"/>
      <c r="AV1677" s="126"/>
      <c r="AW1677" s="126"/>
      <c r="AX1677" s="126"/>
      <c r="AY1677" s="126"/>
      <c r="AZ1677" s="126"/>
      <c r="BA1677" s="126"/>
      <c r="BB1677" s="126"/>
      <c r="BC1677" s="126"/>
      <c r="BD1677" s="126"/>
      <c r="BE1677" s="126"/>
      <c r="BF1677" s="126"/>
      <c r="BG1677" s="126"/>
      <c r="BH1677" s="126"/>
      <c r="BI1677" s="126"/>
      <c r="BJ1677" s="126"/>
      <c r="BK1677" s="126"/>
      <c r="BL1677" s="126"/>
      <c r="BM1677" s="126"/>
      <c r="BN1677" s="126"/>
      <c r="BO1677" s="126"/>
      <c r="BP1677" s="126"/>
      <c r="BQ1677" s="126"/>
      <c r="BR1677" s="126">
        <v>6</v>
      </c>
      <c r="BS1677" s="126">
        <v>11</v>
      </c>
      <c r="BT1677" s="126">
        <v>15</v>
      </c>
      <c r="BU1677" s="126"/>
      <c r="BV1677" s="126">
        <v>24</v>
      </c>
      <c r="BW1677" s="126">
        <v>14</v>
      </c>
      <c r="BX1677" s="126">
        <v>1</v>
      </c>
      <c r="BY1677" s="126">
        <v>0</v>
      </c>
      <c r="BZ1677" s="126">
        <v>112</v>
      </c>
      <c r="CA1677" s="126">
        <v>55</v>
      </c>
      <c r="CB1677" s="126"/>
      <c r="CC1677" s="126"/>
      <c r="CD1677" s="126"/>
      <c r="CE1677" s="126"/>
    </row>
    <row r="1678" spans="1:83" ht="11.25" customHeight="1" x14ac:dyDescent="0.2">
      <c r="A1678" s="126" t="s">
        <v>6837</v>
      </c>
      <c r="B1678" s="20">
        <v>359</v>
      </c>
      <c r="C1678" s="20" t="e">
        <f>VLOOKUP(File2Modul(A1678),ModulVerantwortung,2,FALSE)</f>
        <v>#N/A</v>
      </c>
      <c r="D1678" s="20"/>
      <c r="E1678" s="109" t="s">
        <v>6840</v>
      </c>
      <c r="F1678" s="126">
        <v>5</v>
      </c>
      <c r="G1678" s="126">
        <v>3</v>
      </c>
      <c r="H1678" s="126">
        <v>0</v>
      </c>
      <c r="I1678" s="126">
        <v>8</v>
      </c>
      <c r="J1678" s="126">
        <v>0</v>
      </c>
      <c r="K1678" s="126">
        <v>1</v>
      </c>
      <c r="L1678" s="126">
        <v>4</v>
      </c>
      <c r="M1678" s="143" t="s">
        <v>6841</v>
      </c>
      <c r="N1678" s="126">
        <v>13</v>
      </c>
      <c r="O1678" s="126"/>
      <c r="Q1678" s="126">
        <v>1</v>
      </c>
      <c r="R1678" s="126"/>
      <c r="S1678" s="126"/>
      <c r="T1678" s="126"/>
      <c r="U1678" s="126">
        <v>17</v>
      </c>
      <c r="V1678" s="126" t="s">
        <v>3893</v>
      </c>
      <c r="W1678" s="126">
        <v>4</v>
      </c>
      <c r="X1678" s="126">
        <v>9</v>
      </c>
      <c r="Y1678" s="126">
        <v>56</v>
      </c>
      <c r="Z1678" s="126">
        <v>0</v>
      </c>
      <c r="AA1678" s="126">
        <v>0</v>
      </c>
      <c r="AB1678" s="126">
        <v>0</v>
      </c>
      <c r="AC1678" s="126">
        <v>0</v>
      </c>
      <c r="AD1678" s="126">
        <v>0</v>
      </c>
      <c r="AE1678" s="126">
        <v>3</v>
      </c>
      <c r="AF1678" s="126">
        <v>0.47</v>
      </c>
      <c r="AG1678" s="126">
        <v>1</v>
      </c>
      <c r="AH1678" s="126">
        <v>2</v>
      </c>
      <c r="AI1678" s="126">
        <v>1</v>
      </c>
      <c r="AJ1678" s="126"/>
      <c r="AK1678" s="126"/>
      <c r="AL1678" s="126"/>
      <c r="AM1678" s="126"/>
      <c r="AN1678" s="126"/>
      <c r="AO1678" s="126"/>
      <c r="AP1678" s="126"/>
      <c r="AQ1678" s="126"/>
      <c r="AR1678" s="126"/>
      <c r="AS1678" s="126"/>
      <c r="AT1678" s="126"/>
      <c r="AU1678" s="126"/>
      <c r="AV1678" s="126"/>
      <c r="AW1678" s="126"/>
      <c r="AX1678" s="126"/>
      <c r="AY1678" s="126"/>
      <c r="AZ1678" s="126"/>
      <c r="BA1678" s="126"/>
      <c r="BB1678" s="126"/>
      <c r="BC1678" s="126"/>
      <c r="BD1678" s="126"/>
      <c r="BE1678" s="126"/>
      <c r="BF1678" s="126"/>
      <c r="BG1678" s="126"/>
      <c r="BH1678" s="126"/>
      <c r="BI1678" s="126"/>
      <c r="BJ1678" s="126"/>
      <c r="BK1678" s="126"/>
      <c r="BL1678" s="126"/>
      <c r="BM1678" s="126"/>
      <c r="BN1678" s="126"/>
      <c r="BO1678" s="126"/>
      <c r="BP1678" s="126"/>
      <c r="BQ1678" s="126"/>
      <c r="BR1678" s="126">
        <v>8</v>
      </c>
      <c r="BS1678" s="126">
        <v>11</v>
      </c>
      <c r="BT1678" s="126">
        <v>13</v>
      </c>
      <c r="BU1678" s="126"/>
      <c r="BV1678" s="126">
        <v>21</v>
      </c>
      <c r="BW1678" s="126">
        <v>16</v>
      </c>
      <c r="BX1678" s="126">
        <v>1</v>
      </c>
      <c r="BY1678" s="126">
        <v>0</v>
      </c>
      <c r="BZ1678" s="126">
        <v>122</v>
      </c>
      <c r="CA1678" s="126">
        <v>59</v>
      </c>
      <c r="CB1678" s="126"/>
      <c r="CC1678" s="126"/>
      <c r="CD1678" s="126"/>
      <c r="CE1678" s="126"/>
    </row>
    <row r="1679" spans="1:83" ht="11.25" customHeight="1" x14ac:dyDescent="0.2">
      <c r="A1679" s="126" t="s">
        <v>6837</v>
      </c>
      <c r="B1679" s="20">
        <v>429</v>
      </c>
      <c r="C1679" s="20" t="e">
        <f>VLOOKUP(File2Modul(A1679),ModulVerantwortung,2,FALSE)</f>
        <v>#N/A</v>
      </c>
      <c r="D1679" s="20"/>
      <c r="E1679" s="109" t="s">
        <v>6842</v>
      </c>
      <c r="F1679" s="126">
        <v>3</v>
      </c>
      <c r="G1679" s="126">
        <v>2</v>
      </c>
      <c r="H1679" s="126">
        <v>0</v>
      </c>
      <c r="I1679" s="126">
        <v>3</v>
      </c>
      <c r="J1679" s="126">
        <v>1</v>
      </c>
      <c r="K1679" s="126">
        <v>1</v>
      </c>
      <c r="L1679" s="126">
        <v>0</v>
      </c>
      <c r="M1679" s="143"/>
      <c r="N1679" s="126">
        <v>4</v>
      </c>
      <c r="O1679" s="126"/>
      <c r="Q1679" s="126">
        <v>1</v>
      </c>
      <c r="R1679" s="126"/>
      <c r="S1679" s="126"/>
      <c r="T1679" s="126"/>
      <c r="U1679" s="126">
        <v>6</v>
      </c>
      <c r="V1679" s="126" t="s">
        <v>3904</v>
      </c>
      <c r="W1679" s="126">
        <v>0</v>
      </c>
      <c r="X1679" s="126">
        <v>3</v>
      </c>
      <c r="Y1679" s="126">
        <v>23</v>
      </c>
      <c r="Z1679" s="126">
        <v>0</v>
      </c>
      <c r="AA1679" s="126">
        <v>0</v>
      </c>
      <c r="AB1679" s="126">
        <v>0</v>
      </c>
      <c r="AC1679" s="126">
        <v>0</v>
      </c>
      <c r="AD1679" s="126">
        <v>0</v>
      </c>
      <c r="AE1679" s="126">
        <v>2</v>
      </c>
      <c r="AF1679" s="126">
        <v>0.5</v>
      </c>
      <c r="AG1679" s="126">
        <v>0</v>
      </c>
      <c r="AH1679" s="126">
        <v>1</v>
      </c>
      <c r="AI1679" s="126">
        <v>1</v>
      </c>
      <c r="AJ1679" s="126"/>
      <c r="AK1679" s="126"/>
      <c r="AL1679" s="126"/>
      <c r="AM1679" s="126"/>
      <c r="AN1679" s="126"/>
      <c r="AO1679" s="126"/>
      <c r="AP1679" s="126"/>
      <c r="AQ1679" s="126"/>
      <c r="AR1679" s="126"/>
      <c r="AS1679" s="126"/>
      <c r="AT1679" s="126"/>
      <c r="AU1679" s="126"/>
      <c r="AV1679" s="126"/>
      <c r="AW1679" s="126"/>
      <c r="AX1679" s="126"/>
      <c r="AY1679" s="126"/>
      <c r="AZ1679" s="126"/>
      <c r="BA1679" s="126"/>
      <c r="BB1679" s="126"/>
      <c r="BC1679" s="126"/>
      <c r="BD1679" s="126"/>
      <c r="BE1679" s="126"/>
      <c r="BF1679" s="126"/>
      <c r="BG1679" s="126"/>
      <c r="BH1679" s="126"/>
      <c r="BI1679" s="126"/>
      <c r="BJ1679" s="126"/>
      <c r="BK1679" s="126"/>
      <c r="BL1679" s="126"/>
      <c r="BM1679" s="126"/>
      <c r="BN1679" s="126"/>
      <c r="BO1679" s="126"/>
      <c r="BP1679" s="126"/>
      <c r="BQ1679" s="126"/>
      <c r="BR1679" s="126">
        <v>10</v>
      </c>
      <c r="BS1679" s="126">
        <v>13</v>
      </c>
      <c r="BT1679" s="126">
        <v>20</v>
      </c>
      <c r="BU1679" s="126"/>
      <c r="BV1679" s="126">
        <v>8</v>
      </c>
      <c r="BW1679" s="126">
        <v>6</v>
      </c>
      <c r="BX1679" s="126">
        <v>1</v>
      </c>
      <c r="BY1679" s="126">
        <v>0</v>
      </c>
      <c r="BZ1679" s="126">
        <v>53</v>
      </c>
      <c r="CA1679" s="126">
        <v>27</v>
      </c>
      <c r="CB1679" s="126"/>
      <c r="CC1679" s="126"/>
      <c r="CD1679" s="126"/>
      <c r="CE1679" s="126"/>
    </row>
    <row r="1680" spans="1:83" ht="11.25" customHeight="1" x14ac:dyDescent="0.2">
      <c r="A1680" s="126" t="s">
        <v>6837</v>
      </c>
      <c r="B1680" s="20">
        <v>465</v>
      </c>
      <c r="C1680" s="20" t="e">
        <f>VLOOKUP(File2Modul(A1680),ModulVerantwortung,2,FALSE)</f>
        <v>#N/A</v>
      </c>
      <c r="D1680" s="20"/>
      <c r="E1680" s="109" t="s">
        <v>6843</v>
      </c>
      <c r="F1680" s="126">
        <v>2</v>
      </c>
      <c r="G1680" s="126">
        <v>1</v>
      </c>
      <c r="H1680" s="126">
        <v>0</v>
      </c>
      <c r="I1680" s="126">
        <v>2</v>
      </c>
      <c r="J1680" s="126">
        <v>1</v>
      </c>
      <c r="K1680" s="126">
        <v>0</v>
      </c>
      <c r="L1680" s="126">
        <v>1</v>
      </c>
      <c r="M1680" s="143" t="s">
        <v>6844</v>
      </c>
      <c r="N1680" s="126">
        <v>3</v>
      </c>
      <c r="O1680" s="126"/>
      <c r="Q1680" s="126">
        <v>1</v>
      </c>
      <c r="R1680" s="126"/>
      <c r="S1680" s="126"/>
      <c r="T1680" s="126"/>
      <c r="U1680" s="126">
        <v>5</v>
      </c>
      <c r="V1680" s="126" t="s">
        <v>3513</v>
      </c>
      <c r="W1680" s="126">
        <v>1</v>
      </c>
      <c r="X1680" s="126">
        <v>3</v>
      </c>
      <c r="Y1680" s="126">
        <v>11</v>
      </c>
      <c r="Z1680" s="126">
        <v>0</v>
      </c>
      <c r="AA1680" s="126">
        <v>0</v>
      </c>
      <c r="AB1680" s="126">
        <v>0</v>
      </c>
      <c r="AC1680" s="126">
        <v>0</v>
      </c>
      <c r="AD1680" s="126">
        <v>0</v>
      </c>
      <c r="AE1680" s="126">
        <v>2</v>
      </c>
      <c r="AF1680" s="126">
        <v>0.4</v>
      </c>
      <c r="AG1680" s="126">
        <v>0</v>
      </c>
      <c r="AH1680" s="126">
        <v>0</v>
      </c>
      <c r="AI1680" s="126">
        <v>1</v>
      </c>
      <c r="AJ1680" s="126"/>
      <c r="AK1680" s="126"/>
      <c r="AL1680" s="126"/>
      <c r="AM1680" s="126"/>
      <c r="AN1680" s="126"/>
      <c r="AO1680" s="126"/>
      <c r="AP1680" s="126"/>
      <c r="AQ1680" s="126"/>
      <c r="AR1680" s="126"/>
      <c r="AS1680" s="126"/>
      <c r="AT1680" s="126"/>
      <c r="AU1680" s="126"/>
      <c r="AV1680" s="126"/>
      <c r="AW1680" s="126"/>
      <c r="AX1680" s="126"/>
      <c r="AY1680" s="126"/>
      <c r="AZ1680" s="126"/>
      <c r="BA1680" s="126"/>
      <c r="BB1680" s="126"/>
      <c r="BC1680" s="126"/>
      <c r="BD1680" s="126"/>
      <c r="BE1680" s="126"/>
      <c r="BF1680" s="126"/>
      <c r="BG1680" s="126"/>
      <c r="BH1680" s="126"/>
      <c r="BI1680" s="126"/>
      <c r="BJ1680" s="126"/>
      <c r="BK1680" s="126"/>
      <c r="BL1680" s="126"/>
      <c r="BM1680" s="126"/>
      <c r="BN1680" s="126"/>
      <c r="BO1680" s="126"/>
      <c r="BP1680" s="126"/>
      <c r="BQ1680" s="126"/>
      <c r="BR1680" s="126">
        <v>10</v>
      </c>
      <c r="BS1680" s="126">
        <v>12</v>
      </c>
      <c r="BT1680" s="126">
        <v>21</v>
      </c>
      <c r="BU1680" s="126"/>
      <c r="BV1680" s="126">
        <v>6</v>
      </c>
      <c r="BW1680" s="126">
        <v>5</v>
      </c>
      <c r="BX1680" s="126">
        <v>1</v>
      </c>
      <c r="BY1680" s="126">
        <v>0</v>
      </c>
      <c r="BZ1680" s="126">
        <v>40</v>
      </c>
      <c r="CA1680" s="126">
        <v>23</v>
      </c>
      <c r="CB1680" s="126"/>
      <c r="CC1680" s="126"/>
      <c r="CD1680" s="126"/>
      <c r="CE1680" s="126"/>
    </row>
    <row r="1681" spans="1:83" ht="11.25" customHeight="1" x14ac:dyDescent="0.2">
      <c r="A1681" s="126" t="s">
        <v>6837</v>
      </c>
      <c r="B1681" s="20">
        <v>489</v>
      </c>
      <c r="C1681" s="20" t="e">
        <f>VLOOKUP(File2Modul(A1681),ModulVerantwortung,2,FALSE)</f>
        <v>#N/A</v>
      </c>
      <c r="D1681" s="20"/>
      <c r="E1681" s="109" t="s">
        <v>6845</v>
      </c>
      <c r="F1681" s="126">
        <v>2</v>
      </c>
      <c r="G1681" s="126">
        <v>1</v>
      </c>
      <c r="H1681" s="126">
        <v>0</v>
      </c>
      <c r="I1681" s="126">
        <v>2</v>
      </c>
      <c r="J1681" s="126">
        <v>0</v>
      </c>
      <c r="K1681" s="126">
        <v>0</v>
      </c>
      <c r="L1681" s="126">
        <v>2</v>
      </c>
      <c r="M1681" s="143" t="s">
        <v>6846</v>
      </c>
      <c r="N1681" s="126">
        <v>6</v>
      </c>
      <c r="O1681" s="126"/>
      <c r="Q1681" s="126">
        <v>1</v>
      </c>
      <c r="R1681" s="126"/>
      <c r="S1681" s="126"/>
      <c r="T1681" s="126"/>
      <c r="U1681" s="126">
        <v>8</v>
      </c>
      <c r="V1681" s="126" t="s">
        <v>3513</v>
      </c>
      <c r="W1681" s="126">
        <v>2</v>
      </c>
      <c r="X1681" s="126">
        <v>4</v>
      </c>
      <c r="Y1681" s="126">
        <v>16</v>
      </c>
      <c r="Z1681" s="126">
        <v>0</v>
      </c>
      <c r="AA1681" s="126">
        <v>0</v>
      </c>
      <c r="AB1681" s="126">
        <v>0</v>
      </c>
      <c r="AC1681" s="126">
        <v>0</v>
      </c>
      <c r="AD1681" s="126">
        <v>0</v>
      </c>
      <c r="AE1681" s="126">
        <v>1</v>
      </c>
      <c r="AF1681" s="126">
        <v>0.25</v>
      </c>
      <c r="AG1681" s="126">
        <v>0</v>
      </c>
      <c r="AH1681" s="126">
        <v>0</v>
      </c>
      <c r="AI1681" s="126">
        <v>1</v>
      </c>
      <c r="AJ1681" s="126"/>
      <c r="AK1681" s="126"/>
      <c r="AL1681" s="126"/>
      <c r="AM1681" s="126"/>
      <c r="AN1681" s="126"/>
      <c r="AO1681" s="126"/>
      <c r="AP1681" s="126"/>
      <c r="AQ1681" s="126"/>
      <c r="AR1681" s="126"/>
      <c r="AS1681" s="126"/>
      <c r="AT1681" s="126"/>
      <c r="AU1681" s="126"/>
      <c r="AV1681" s="126"/>
      <c r="AW1681" s="126"/>
      <c r="AX1681" s="126"/>
      <c r="AY1681" s="126"/>
      <c r="AZ1681" s="126"/>
      <c r="BA1681" s="126"/>
      <c r="BB1681" s="126"/>
      <c r="BC1681" s="126"/>
      <c r="BD1681" s="126"/>
      <c r="BE1681" s="126"/>
      <c r="BF1681" s="126"/>
      <c r="BG1681" s="126"/>
      <c r="BH1681" s="126"/>
      <c r="BI1681" s="126"/>
      <c r="BJ1681" s="126"/>
      <c r="BK1681" s="126"/>
      <c r="BL1681" s="126"/>
      <c r="BM1681" s="126"/>
      <c r="BN1681" s="126"/>
      <c r="BO1681" s="126"/>
      <c r="BP1681" s="126"/>
      <c r="BQ1681" s="126"/>
      <c r="BR1681" s="126">
        <v>5</v>
      </c>
      <c r="BS1681" s="126">
        <v>6</v>
      </c>
      <c r="BT1681" s="126">
        <v>7</v>
      </c>
      <c r="BU1681" s="126"/>
      <c r="BV1681" s="126">
        <v>8</v>
      </c>
      <c r="BW1681" s="126">
        <v>7</v>
      </c>
      <c r="BX1681" s="126">
        <v>1</v>
      </c>
      <c r="BY1681" s="126">
        <v>0</v>
      </c>
      <c r="BZ1681" s="126">
        <v>26</v>
      </c>
      <c r="CA1681" s="126">
        <v>19</v>
      </c>
      <c r="CB1681" s="126"/>
      <c r="CC1681" s="126"/>
      <c r="CD1681" s="126"/>
      <c r="CE1681" s="126"/>
    </row>
    <row r="1682" spans="1:83" ht="11.25" customHeight="1" x14ac:dyDescent="0.2">
      <c r="A1682" s="126" t="s">
        <v>6837</v>
      </c>
      <c r="B1682" s="20">
        <v>518</v>
      </c>
      <c r="C1682" s="20" t="e">
        <f>VLOOKUP(File2Modul(A1682),ModulVerantwortung,2,FALSE)</f>
        <v>#N/A</v>
      </c>
      <c r="D1682" s="20"/>
      <c r="E1682" s="109" t="s">
        <v>6847</v>
      </c>
      <c r="F1682" s="126">
        <v>1</v>
      </c>
      <c r="G1682" s="126">
        <v>0</v>
      </c>
      <c r="H1682" s="126">
        <v>0</v>
      </c>
      <c r="I1682" s="126">
        <v>1</v>
      </c>
      <c r="J1682" s="126">
        <v>0</v>
      </c>
      <c r="K1682" s="126">
        <v>0</v>
      </c>
      <c r="L1682" s="126">
        <v>2</v>
      </c>
      <c r="M1682" s="143" t="s">
        <v>6848</v>
      </c>
      <c r="N1682" s="126">
        <v>2</v>
      </c>
      <c r="O1682" s="126"/>
      <c r="Q1682" s="126">
        <v>0</v>
      </c>
      <c r="R1682" s="126"/>
      <c r="S1682" s="126"/>
      <c r="T1682" s="126"/>
      <c r="U1682" s="126">
        <v>2</v>
      </c>
      <c r="V1682" s="126" t="s">
        <v>3507</v>
      </c>
      <c r="W1682" s="126">
        <v>2</v>
      </c>
      <c r="X1682" s="126">
        <v>3</v>
      </c>
      <c r="Y1682" s="126">
        <v>5</v>
      </c>
      <c r="Z1682" s="126">
        <v>0</v>
      </c>
      <c r="AA1682" s="126">
        <v>0</v>
      </c>
      <c r="AB1682" s="126">
        <v>0</v>
      </c>
      <c r="AC1682" s="126">
        <v>0</v>
      </c>
      <c r="AD1682" s="126">
        <v>0</v>
      </c>
      <c r="AE1682" s="126">
        <v>0</v>
      </c>
      <c r="AF1682" s="126">
        <v>0.5</v>
      </c>
      <c r="AG1682" s="126">
        <v>0</v>
      </c>
      <c r="AH1682" s="126">
        <v>0</v>
      </c>
      <c r="AI1682" s="126">
        <v>1</v>
      </c>
      <c r="AJ1682" s="126"/>
      <c r="AK1682" s="126"/>
      <c r="AL1682" s="126"/>
      <c r="AM1682" s="126"/>
      <c r="AN1682" s="126"/>
      <c r="AO1682" s="126"/>
      <c r="AP1682" s="126"/>
      <c r="AQ1682" s="126"/>
      <c r="AR1682" s="126"/>
      <c r="AS1682" s="126"/>
      <c r="AT1682" s="126"/>
      <c r="AU1682" s="126"/>
      <c r="AV1682" s="126"/>
      <c r="AW1682" s="126"/>
      <c r="AX1682" s="126"/>
      <c r="AY1682" s="126"/>
      <c r="AZ1682" s="126"/>
      <c r="BA1682" s="126"/>
      <c r="BB1682" s="126"/>
      <c r="BC1682" s="126"/>
      <c r="BD1682" s="126"/>
      <c r="BE1682" s="126"/>
      <c r="BF1682" s="126"/>
      <c r="BG1682" s="126"/>
      <c r="BH1682" s="126"/>
      <c r="BI1682" s="126"/>
      <c r="BJ1682" s="126"/>
      <c r="BK1682" s="126"/>
      <c r="BL1682" s="126"/>
      <c r="BM1682" s="126"/>
      <c r="BN1682" s="126"/>
      <c r="BO1682" s="126"/>
      <c r="BP1682" s="126"/>
      <c r="BQ1682" s="126"/>
      <c r="BR1682" s="126">
        <v>5</v>
      </c>
      <c r="BS1682" s="126">
        <v>5</v>
      </c>
      <c r="BT1682" s="126">
        <v>5</v>
      </c>
      <c r="BU1682" s="126"/>
      <c r="BV1682" s="126">
        <v>2</v>
      </c>
      <c r="BW1682" s="126">
        <v>2</v>
      </c>
      <c r="BX1682" s="126">
        <v>1</v>
      </c>
      <c r="BY1682" s="126">
        <v>0</v>
      </c>
      <c r="BZ1682" s="126">
        <v>8</v>
      </c>
      <c r="CA1682" s="126">
        <v>2</v>
      </c>
      <c r="CB1682" s="126"/>
      <c r="CC1682" s="126"/>
      <c r="CD1682" s="126"/>
      <c r="CE1682" s="126"/>
    </row>
    <row r="1683" spans="1:83" ht="11.25" customHeight="1" x14ac:dyDescent="0.2">
      <c r="A1683" s="126" t="s">
        <v>6837</v>
      </c>
      <c r="B1683" s="20">
        <v>536</v>
      </c>
      <c r="C1683" s="20" t="e">
        <f>VLOOKUP(File2Modul(A1683),ModulVerantwortung,2,FALSE)</f>
        <v>#N/A</v>
      </c>
      <c r="D1683" s="20"/>
      <c r="E1683" s="109" t="s">
        <v>6849</v>
      </c>
      <c r="F1683" s="126">
        <v>1</v>
      </c>
      <c r="G1683" s="126">
        <v>0</v>
      </c>
      <c r="H1683" s="126">
        <v>0</v>
      </c>
      <c r="I1683" s="126">
        <v>1</v>
      </c>
      <c r="J1683" s="126">
        <v>1</v>
      </c>
      <c r="K1683" s="126">
        <v>0</v>
      </c>
      <c r="L1683" s="126">
        <v>0</v>
      </c>
      <c r="M1683" s="143"/>
      <c r="N1683" s="126">
        <v>1</v>
      </c>
      <c r="O1683" s="126"/>
      <c r="Q1683" s="126">
        <v>0</v>
      </c>
      <c r="R1683" s="126"/>
      <c r="S1683" s="126"/>
      <c r="T1683" s="126"/>
      <c r="U1683" s="126">
        <v>2</v>
      </c>
      <c r="V1683" s="126" t="s">
        <v>3507</v>
      </c>
      <c r="W1683" s="126">
        <v>0</v>
      </c>
      <c r="X1683" s="126">
        <v>1</v>
      </c>
      <c r="Y1683" s="126">
        <v>12</v>
      </c>
      <c r="Z1683" s="126">
        <v>0</v>
      </c>
      <c r="AA1683" s="126">
        <v>0</v>
      </c>
      <c r="AB1683" s="126">
        <v>0</v>
      </c>
      <c r="AC1683" s="126">
        <v>0</v>
      </c>
      <c r="AD1683" s="126">
        <v>0</v>
      </c>
      <c r="AE1683" s="126">
        <v>1</v>
      </c>
      <c r="AF1683" s="126">
        <v>0.5</v>
      </c>
      <c r="AG1683" s="126">
        <v>0</v>
      </c>
      <c r="AH1683" s="126">
        <v>0</v>
      </c>
      <c r="AI1683" s="126">
        <v>1</v>
      </c>
      <c r="AJ1683" s="126"/>
      <c r="AK1683" s="126"/>
      <c r="AL1683" s="126"/>
      <c r="AM1683" s="126"/>
      <c r="AN1683" s="126"/>
      <c r="AO1683" s="126"/>
      <c r="AP1683" s="126"/>
      <c r="AQ1683" s="126"/>
      <c r="AR1683" s="126"/>
      <c r="AS1683" s="126"/>
      <c r="AT1683" s="126"/>
      <c r="AU1683" s="126"/>
      <c r="AV1683" s="126"/>
      <c r="AW1683" s="126"/>
      <c r="AX1683" s="126"/>
      <c r="AY1683" s="126"/>
      <c r="AZ1683" s="126"/>
      <c r="BA1683" s="126"/>
      <c r="BB1683" s="126"/>
      <c r="BC1683" s="126"/>
      <c r="BD1683" s="126"/>
      <c r="BE1683" s="126"/>
      <c r="BF1683" s="126"/>
      <c r="BG1683" s="126"/>
      <c r="BH1683" s="126"/>
      <c r="BI1683" s="126"/>
      <c r="BJ1683" s="126"/>
      <c r="BK1683" s="126"/>
      <c r="BL1683" s="126"/>
      <c r="BM1683" s="126"/>
      <c r="BN1683" s="126"/>
      <c r="BO1683" s="126"/>
      <c r="BP1683" s="126"/>
      <c r="BQ1683" s="126"/>
      <c r="BR1683" s="126">
        <v>11</v>
      </c>
      <c r="BS1683" s="126">
        <v>11</v>
      </c>
      <c r="BT1683" s="126">
        <v>22</v>
      </c>
      <c r="BU1683" s="126"/>
      <c r="BV1683" s="126">
        <v>2</v>
      </c>
      <c r="BW1683" s="126">
        <v>2</v>
      </c>
      <c r="BX1683" s="126">
        <v>1</v>
      </c>
      <c r="BY1683" s="126">
        <v>0</v>
      </c>
      <c r="BZ1683" s="126">
        <v>15</v>
      </c>
      <c r="CA1683" s="126">
        <v>7</v>
      </c>
      <c r="CB1683" s="126"/>
      <c r="CC1683" s="126"/>
      <c r="CD1683" s="126"/>
      <c r="CE1683" s="126"/>
    </row>
    <row r="1684" spans="1:83" ht="11.25" customHeight="1" x14ac:dyDescent="0.2">
      <c r="A1684" s="126" t="s">
        <v>6837</v>
      </c>
      <c r="B1684" s="20">
        <v>563</v>
      </c>
      <c r="C1684" s="20" t="e">
        <f>VLOOKUP(File2Modul(A1684),ModulVerantwortung,2,FALSE)</f>
        <v>#N/A</v>
      </c>
      <c r="D1684" s="20"/>
      <c r="E1684" s="109" t="s">
        <v>6850</v>
      </c>
      <c r="F1684" s="126">
        <v>6</v>
      </c>
      <c r="G1684" s="126">
        <v>2</v>
      </c>
      <c r="H1684" s="126">
        <v>0</v>
      </c>
      <c r="I1684" s="126">
        <v>15</v>
      </c>
      <c r="J1684" s="126">
        <v>0</v>
      </c>
      <c r="K1684" s="126">
        <v>1</v>
      </c>
      <c r="L1684" s="126">
        <v>5</v>
      </c>
      <c r="M1684" s="143" t="s">
        <v>6851</v>
      </c>
      <c r="N1684" s="126">
        <v>17</v>
      </c>
      <c r="O1684" s="126"/>
      <c r="Q1684" s="126">
        <v>0</v>
      </c>
      <c r="R1684" s="126"/>
      <c r="S1684" s="126"/>
      <c r="T1684" s="126"/>
      <c r="U1684" s="126">
        <v>19</v>
      </c>
      <c r="V1684" s="126" t="s">
        <v>3790</v>
      </c>
      <c r="W1684" s="126">
        <v>5</v>
      </c>
      <c r="X1684" s="126">
        <v>11</v>
      </c>
      <c r="Y1684" s="126">
        <v>73</v>
      </c>
      <c r="Z1684" s="126">
        <v>0</v>
      </c>
      <c r="AA1684" s="126">
        <v>0</v>
      </c>
      <c r="AB1684" s="126">
        <v>0</v>
      </c>
      <c r="AC1684" s="126">
        <v>0</v>
      </c>
      <c r="AD1684" s="126">
        <v>0</v>
      </c>
      <c r="AE1684" s="126">
        <v>3</v>
      </c>
      <c r="AF1684" s="126">
        <v>0.79</v>
      </c>
      <c r="AG1684" s="126">
        <v>1</v>
      </c>
      <c r="AH1684" s="126">
        <v>0</v>
      </c>
      <c r="AI1684" s="126">
        <v>1</v>
      </c>
      <c r="AJ1684" s="126"/>
      <c r="AK1684" s="126"/>
      <c r="AL1684" s="126"/>
      <c r="AM1684" s="126"/>
      <c r="AN1684" s="126"/>
      <c r="AO1684" s="126"/>
      <c r="AP1684" s="126"/>
      <c r="AQ1684" s="126"/>
      <c r="AR1684" s="126"/>
      <c r="AS1684" s="126"/>
      <c r="AT1684" s="126"/>
      <c r="AU1684" s="126"/>
      <c r="AV1684" s="126"/>
      <c r="AW1684" s="126"/>
      <c r="AX1684" s="126"/>
      <c r="AY1684" s="126"/>
      <c r="AZ1684" s="126"/>
      <c r="BA1684" s="126"/>
      <c r="BB1684" s="126"/>
      <c r="BC1684" s="126"/>
      <c r="BD1684" s="126"/>
      <c r="BE1684" s="126"/>
      <c r="BF1684" s="126"/>
      <c r="BG1684" s="126"/>
      <c r="BH1684" s="126"/>
      <c r="BI1684" s="126"/>
      <c r="BJ1684" s="126"/>
      <c r="BK1684" s="126"/>
      <c r="BL1684" s="126"/>
      <c r="BM1684" s="126"/>
      <c r="BN1684" s="126"/>
      <c r="BO1684" s="126"/>
      <c r="BP1684" s="126"/>
      <c r="BQ1684" s="126"/>
      <c r="BR1684" s="126">
        <v>6</v>
      </c>
      <c r="BS1684" s="126">
        <v>8</v>
      </c>
      <c r="BT1684" s="126">
        <v>9</v>
      </c>
      <c r="BU1684" s="126"/>
      <c r="BV1684" s="126">
        <v>26</v>
      </c>
      <c r="BW1684" s="126">
        <v>20</v>
      </c>
      <c r="BX1684" s="126">
        <v>1</v>
      </c>
      <c r="BY1684" s="126">
        <v>0</v>
      </c>
      <c r="BZ1684" s="126">
        <v>103</v>
      </c>
      <c r="CA1684" s="126">
        <v>60</v>
      </c>
      <c r="CB1684" s="126"/>
      <c r="CC1684" s="126"/>
      <c r="CD1684" s="126"/>
      <c r="CE1684" s="126"/>
    </row>
    <row r="1685" spans="1:83" ht="11.25" customHeight="1" x14ac:dyDescent="0.2">
      <c r="A1685" s="126" t="s">
        <v>6837</v>
      </c>
      <c r="B1685" s="20">
        <v>648</v>
      </c>
      <c r="C1685" s="20" t="e">
        <f>VLOOKUP(File2Modul(A1685),ModulVerantwortung,2,FALSE)</f>
        <v>#N/A</v>
      </c>
      <c r="D1685" s="20"/>
      <c r="E1685" s="109" t="s">
        <v>6852</v>
      </c>
      <c r="F1685" s="126">
        <v>1</v>
      </c>
      <c r="G1685" s="126">
        <v>0</v>
      </c>
      <c r="H1685" s="126">
        <v>0</v>
      </c>
      <c r="I1685" s="126">
        <v>1</v>
      </c>
      <c r="J1685" s="126">
        <v>1</v>
      </c>
      <c r="K1685" s="126">
        <v>1</v>
      </c>
      <c r="L1685" s="126">
        <v>0</v>
      </c>
      <c r="M1685" s="143"/>
      <c r="N1685" s="126">
        <v>1</v>
      </c>
      <c r="O1685" s="126"/>
      <c r="Q1685" s="126">
        <v>2</v>
      </c>
      <c r="R1685" s="126"/>
      <c r="S1685" s="126"/>
      <c r="T1685" s="126"/>
      <c r="U1685" s="126">
        <v>2</v>
      </c>
      <c r="V1685" s="126" t="s">
        <v>3507</v>
      </c>
      <c r="W1685" s="126">
        <v>0</v>
      </c>
      <c r="X1685" s="126">
        <v>1</v>
      </c>
      <c r="Y1685" s="126">
        <v>3</v>
      </c>
      <c r="Z1685" s="126">
        <v>0</v>
      </c>
      <c r="AA1685" s="126">
        <v>0</v>
      </c>
      <c r="AB1685" s="126">
        <v>0</v>
      </c>
      <c r="AC1685" s="126">
        <v>0</v>
      </c>
      <c r="AD1685" s="126">
        <v>0</v>
      </c>
      <c r="AE1685" s="126">
        <v>1</v>
      </c>
      <c r="AF1685" s="126">
        <v>0.5</v>
      </c>
      <c r="AG1685" s="126">
        <v>0</v>
      </c>
      <c r="AH1685" s="126">
        <v>0</v>
      </c>
      <c r="AI1685" s="126">
        <v>1</v>
      </c>
      <c r="AJ1685" s="126"/>
      <c r="AK1685" s="126"/>
      <c r="AL1685" s="126"/>
      <c r="AM1685" s="126"/>
      <c r="AN1685" s="126"/>
      <c r="AO1685" s="126"/>
      <c r="AP1685" s="126"/>
      <c r="AQ1685" s="126"/>
      <c r="AR1685" s="126"/>
      <c r="AS1685" s="126"/>
      <c r="AT1685" s="126"/>
      <c r="AU1685" s="126"/>
      <c r="AV1685" s="126"/>
      <c r="AW1685" s="126"/>
      <c r="AX1685" s="126"/>
      <c r="AY1685" s="126"/>
      <c r="AZ1685" s="126"/>
      <c r="BA1685" s="126"/>
      <c r="BB1685" s="126"/>
      <c r="BC1685" s="126"/>
      <c r="BD1685" s="126"/>
      <c r="BE1685" s="126"/>
      <c r="BF1685" s="126"/>
      <c r="BG1685" s="126"/>
      <c r="BH1685" s="126"/>
      <c r="BI1685" s="126"/>
      <c r="BJ1685" s="126"/>
      <c r="BK1685" s="126"/>
      <c r="BL1685" s="126"/>
      <c r="BM1685" s="126"/>
      <c r="BN1685" s="126"/>
      <c r="BO1685" s="126"/>
      <c r="BP1685" s="126"/>
      <c r="BQ1685" s="126"/>
      <c r="BR1685" s="126">
        <v>6</v>
      </c>
      <c r="BS1685" s="126">
        <v>6</v>
      </c>
      <c r="BT1685" s="126">
        <v>13</v>
      </c>
      <c r="BU1685" s="126"/>
      <c r="BV1685" s="126">
        <v>2</v>
      </c>
      <c r="BW1685" s="126">
        <v>2</v>
      </c>
      <c r="BX1685" s="126">
        <v>1</v>
      </c>
      <c r="BY1685" s="126">
        <v>0</v>
      </c>
      <c r="BZ1685" s="126">
        <v>9</v>
      </c>
      <c r="CA1685" s="126">
        <v>4</v>
      </c>
      <c r="CB1685" s="126"/>
      <c r="CC1685" s="126"/>
      <c r="CD1685" s="126"/>
      <c r="CE1685" s="126"/>
    </row>
    <row r="1686" spans="1:83" ht="11.25" customHeight="1" x14ac:dyDescent="0.2">
      <c r="A1686" s="126" t="s">
        <v>6837</v>
      </c>
      <c r="B1686" s="20">
        <v>669</v>
      </c>
      <c r="C1686" s="20" t="e">
        <f>VLOOKUP(File2Modul(A1686),ModulVerantwortung,2,FALSE)</f>
        <v>#N/A</v>
      </c>
      <c r="D1686" s="20"/>
      <c r="E1686" s="109" t="s">
        <v>6853</v>
      </c>
      <c r="F1686" s="126">
        <v>6</v>
      </c>
      <c r="G1686" s="126">
        <v>3</v>
      </c>
      <c r="H1686" s="126">
        <v>0</v>
      </c>
      <c r="I1686" s="126">
        <v>14</v>
      </c>
      <c r="J1686" s="126">
        <v>1</v>
      </c>
      <c r="K1686" s="126">
        <v>1</v>
      </c>
      <c r="L1686" s="126">
        <v>3</v>
      </c>
      <c r="M1686" s="143" t="s">
        <v>6854</v>
      </c>
      <c r="N1686" s="126">
        <v>12</v>
      </c>
      <c r="O1686" s="126"/>
      <c r="Q1686" s="126">
        <v>0</v>
      </c>
      <c r="R1686" s="126"/>
      <c r="S1686" s="126"/>
      <c r="T1686" s="126"/>
      <c r="U1686" s="126">
        <v>19</v>
      </c>
      <c r="V1686" s="126" t="s">
        <v>3850</v>
      </c>
      <c r="W1686" s="126">
        <v>3</v>
      </c>
      <c r="X1686" s="126">
        <v>9</v>
      </c>
      <c r="Y1686" s="126">
        <v>48</v>
      </c>
      <c r="Z1686" s="126">
        <v>0</v>
      </c>
      <c r="AA1686" s="126">
        <v>0</v>
      </c>
      <c r="AB1686" s="126">
        <v>0</v>
      </c>
      <c r="AC1686" s="126">
        <v>0</v>
      </c>
      <c r="AD1686" s="126">
        <v>0</v>
      </c>
      <c r="AE1686" s="126">
        <v>4</v>
      </c>
      <c r="AF1686" s="126">
        <v>0.74</v>
      </c>
      <c r="AG1686" s="126">
        <v>1</v>
      </c>
      <c r="AH1686" s="126">
        <v>2</v>
      </c>
      <c r="AI1686" s="126">
        <v>1</v>
      </c>
      <c r="AJ1686" s="126"/>
      <c r="AK1686" s="126"/>
      <c r="AL1686" s="126"/>
      <c r="AM1686" s="126"/>
      <c r="AN1686" s="126"/>
      <c r="AO1686" s="126"/>
      <c r="AP1686" s="126"/>
      <c r="AQ1686" s="126"/>
      <c r="AR1686" s="126"/>
      <c r="AS1686" s="126"/>
      <c r="AT1686" s="126"/>
      <c r="AU1686" s="126"/>
      <c r="AV1686" s="126"/>
      <c r="AW1686" s="126"/>
      <c r="AX1686" s="126"/>
      <c r="AY1686" s="126"/>
      <c r="AZ1686" s="126"/>
      <c r="BA1686" s="126"/>
      <c r="BB1686" s="126"/>
      <c r="BC1686" s="126"/>
      <c r="BD1686" s="126"/>
      <c r="BE1686" s="126"/>
      <c r="BF1686" s="126"/>
      <c r="BG1686" s="126"/>
      <c r="BH1686" s="126"/>
      <c r="BI1686" s="126"/>
      <c r="BJ1686" s="126"/>
      <c r="BK1686" s="126"/>
      <c r="BL1686" s="126"/>
      <c r="BM1686" s="126"/>
      <c r="BN1686" s="126"/>
      <c r="BO1686" s="126"/>
      <c r="BP1686" s="126"/>
      <c r="BQ1686" s="126"/>
      <c r="BR1686" s="126">
        <v>7</v>
      </c>
      <c r="BS1686" s="126">
        <v>10</v>
      </c>
      <c r="BT1686" s="126">
        <v>14</v>
      </c>
      <c r="BU1686" s="126"/>
      <c r="BV1686" s="126">
        <v>22</v>
      </c>
      <c r="BW1686" s="126">
        <v>16</v>
      </c>
      <c r="BX1686" s="126">
        <v>1</v>
      </c>
      <c r="BY1686" s="126">
        <v>0</v>
      </c>
      <c r="BZ1686" s="126">
        <v>113</v>
      </c>
      <c r="CA1686" s="126">
        <v>58</v>
      </c>
      <c r="CB1686" s="126"/>
      <c r="CC1686" s="126"/>
      <c r="CD1686" s="126"/>
      <c r="CE1686" s="126"/>
    </row>
    <row r="1687" spans="1:83" ht="11.25" customHeight="1" x14ac:dyDescent="0.2">
      <c r="A1687" s="126" t="s">
        <v>6837</v>
      </c>
      <c r="B1687" s="20">
        <v>727</v>
      </c>
      <c r="C1687" s="20" t="e">
        <f>VLOOKUP(File2Modul(A1687),ModulVerantwortung,2,FALSE)</f>
        <v>#N/A</v>
      </c>
      <c r="D1687" s="20"/>
      <c r="E1687" s="109" t="s">
        <v>6855</v>
      </c>
      <c r="F1687" s="126">
        <v>3</v>
      </c>
      <c r="G1687" s="126">
        <v>2</v>
      </c>
      <c r="H1687" s="126">
        <v>0</v>
      </c>
      <c r="I1687" s="126">
        <v>3</v>
      </c>
      <c r="J1687" s="126">
        <v>0</v>
      </c>
      <c r="K1687" s="126">
        <v>1</v>
      </c>
      <c r="L1687" s="126">
        <v>3</v>
      </c>
      <c r="M1687" s="143" t="s">
        <v>6856</v>
      </c>
      <c r="N1687" s="126">
        <v>5</v>
      </c>
      <c r="O1687" s="126"/>
      <c r="Q1687" s="126">
        <v>4</v>
      </c>
      <c r="R1687" s="126"/>
      <c r="S1687" s="126"/>
      <c r="T1687" s="126"/>
      <c r="U1687" s="126">
        <v>7</v>
      </c>
      <c r="V1687" s="126" t="s">
        <v>3516</v>
      </c>
      <c r="W1687" s="126">
        <v>3</v>
      </c>
      <c r="X1687" s="126">
        <v>6</v>
      </c>
      <c r="Y1687" s="126">
        <v>20</v>
      </c>
      <c r="Z1687" s="126">
        <v>0</v>
      </c>
      <c r="AA1687" s="126">
        <v>0</v>
      </c>
      <c r="AB1687" s="126">
        <v>0</v>
      </c>
      <c r="AC1687" s="126">
        <v>0</v>
      </c>
      <c r="AD1687" s="126">
        <v>0</v>
      </c>
      <c r="AE1687" s="126">
        <v>0</v>
      </c>
      <c r="AF1687" s="126">
        <v>0.43</v>
      </c>
      <c r="AG1687" s="126">
        <v>0</v>
      </c>
      <c r="AH1687" s="126">
        <v>0</v>
      </c>
      <c r="AI1687" s="126">
        <v>1</v>
      </c>
      <c r="AJ1687" s="126"/>
      <c r="AK1687" s="126"/>
      <c r="AL1687" s="126"/>
      <c r="AM1687" s="126"/>
      <c r="AN1687" s="126"/>
      <c r="AO1687" s="126"/>
      <c r="AP1687" s="126"/>
      <c r="AQ1687" s="126"/>
      <c r="AR1687" s="126"/>
      <c r="AS1687" s="126"/>
      <c r="AT1687" s="126"/>
      <c r="AU1687" s="126"/>
      <c r="AV1687" s="126"/>
      <c r="AW1687" s="126"/>
      <c r="AX1687" s="126"/>
      <c r="AY1687" s="126"/>
      <c r="AZ1687" s="126"/>
      <c r="BA1687" s="126"/>
      <c r="BB1687" s="126"/>
      <c r="BC1687" s="126"/>
      <c r="BD1687" s="126"/>
      <c r="BE1687" s="126"/>
      <c r="BF1687" s="126"/>
      <c r="BG1687" s="126"/>
      <c r="BH1687" s="126"/>
      <c r="BI1687" s="126"/>
      <c r="BJ1687" s="126"/>
      <c r="BK1687" s="126"/>
      <c r="BL1687" s="126"/>
      <c r="BM1687" s="126"/>
      <c r="BN1687" s="126"/>
      <c r="BO1687" s="126"/>
      <c r="BP1687" s="126"/>
      <c r="BQ1687" s="126"/>
      <c r="BR1687" s="126">
        <v>4</v>
      </c>
      <c r="BS1687" s="126">
        <v>8</v>
      </c>
      <c r="BT1687" s="126">
        <v>8</v>
      </c>
      <c r="BU1687" s="126"/>
      <c r="BV1687" s="126">
        <v>9</v>
      </c>
      <c r="BW1687" s="126">
        <v>5</v>
      </c>
      <c r="BX1687" s="126">
        <v>1</v>
      </c>
      <c r="BY1687" s="126">
        <v>1</v>
      </c>
      <c r="BZ1687" s="126">
        <v>28</v>
      </c>
      <c r="CA1687" s="126">
        <v>14</v>
      </c>
      <c r="CB1687" s="126"/>
      <c r="CC1687" s="126"/>
      <c r="CD1687" s="126"/>
      <c r="CE1687" s="126"/>
    </row>
    <row r="1688" spans="1:83" ht="11.25" customHeight="1" x14ac:dyDescent="0.2">
      <c r="A1688" s="126" t="s">
        <v>6837</v>
      </c>
      <c r="B1688" s="20">
        <v>759</v>
      </c>
      <c r="C1688" s="20" t="e">
        <f>VLOOKUP(File2Modul(A1688),ModulVerantwortung,2,FALSE)</f>
        <v>#N/A</v>
      </c>
      <c r="D1688" s="20"/>
      <c r="E1688" s="109" t="s">
        <v>6857</v>
      </c>
      <c r="F1688" s="126">
        <v>2</v>
      </c>
      <c r="G1688" s="126">
        <v>1</v>
      </c>
      <c r="H1688" s="126">
        <v>0</v>
      </c>
      <c r="I1688" s="126">
        <v>2</v>
      </c>
      <c r="J1688" s="126">
        <v>0</v>
      </c>
      <c r="K1688" s="126">
        <v>1</v>
      </c>
      <c r="L1688" s="126">
        <v>3</v>
      </c>
      <c r="M1688" s="143" t="s">
        <v>6858</v>
      </c>
      <c r="N1688" s="126">
        <v>6</v>
      </c>
      <c r="O1688" s="126"/>
      <c r="Q1688" s="126">
        <v>2</v>
      </c>
      <c r="R1688" s="126"/>
      <c r="S1688" s="126"/>
      <c r="T1688" s="126"/>
      <c r="U1688" s="126">
        <v>8</v>
      </c>
      <c r="V1688" s="126" t="s">
        <v>3513</v>
      </c>
      <c r="W1688" s="126">
        <v>3</v>
      </c>
      <c r="X1688" s="126">
        <v>5</v>
      </c>
      <c r="Y1688" s="126">
        <v>18</v>
      </c>
      <c r="Z1688" s="126">
        <v>0</v>
      </c>
      <c r="AA1688" s="126">
        <v>0</v>
      </c>
      <c r="AB1688" s="126">
        <v>0</v>
      </c>
      <c r="AC1688" s="126">
        <v>0</v>
      </c>
      <c r="AD1688" s="126">
        <v>0</v>
      </c>
      <c r="AE1688" s="126">
        <v>1</v>
      </c>
      <c r="AF1688" s="126">
        <v>0.25</v>
      </c>
      <c r="AG1688" s="126">
        <v>0</v>
      </c>
      <c r="AH1688" s="126">
        <v>0</v>
      </c>
      <c r="AI1688" s="126">
        <v>1</v>
      </c>
      <c r="AJ1688" s="126"/>
      <c r="AK1688" s="126"/>
      <c r="AL1688" s="126"/>
      <c r="AM1688" s="126"/>
      <c r="AN1688" s="126"/>
      <c r="AO1688" s="126"/>
      <c r="AP1688" s="126"/>
      <c r="AQ1688" s="126"/>
      <c r="AR1688" s="126"/>
      <c r="AS1688" s="126"/>
      <c r="AT1688" s="126"/>
      <c r="AU1688" s="126"/>
      <c r="AV1688" s="126"/>
      <c r="AW1688" s="126"/>
      <c r="AX1688" s="126"/>
      <c r="AY1688" s="126"/>
      <c r="AZ1688" s="126"/>
      <c r="BA1688" s="126"/>
      <c r="BB1688" s="126"/>
      <c r="BC1688" s="126"/>
      <c r="BD1688" s="126"/>
      <c r="BE1688" s="126"/>
      <c r="BF1688" s="126"/>
      <c r="BG1688" s="126"/>
      <c r="BH1688" s="126"/>
      <c r="BI1688" s="126"/>
      <c r="BJ1688" s="126"/>
      <c r="BK1688" s="126"/>
      <c r="BL1688" s="126"/>
      <c r="BM1688" s="126"/>
      <c r="BN1688" s="126"/>
      <c r="BO1688" s="126"/>
      <c r="BP1688" s="126"/>
      <c r="BQ1688" s="126"/>
      <c r="BR1688" s="126">
        <v>6</v>
      </c>
      <c r="BS1688" s="126">
        <v>7</v>
      </c>
      <c r="BT1688" s="126">
        <v>8</v>
      </c>
      <c r="BU1688" s="126"/>
      <c r="BV1688" s="126">
        <v>8</v>
      </c>
      <c r="BW1688" s="126">
        <v>7</v>
      </c>
      <c r="BX1688" s="126">
        <v>1</v>
      </c>
      <c r="BY1688" s="126">
        <v>0</v>
      </c>
      <c r="BZ1688" s="126">
        <v>30</v>
      </c>
      <c r="CA1688" s="126">
        <v>21</v>
      </c>
      <c r="CB1688" s="126"/>
      <c r="CC1688" s="126"/>
      <c r="CD1688" s="126"/>
      <c r="CE1688" s="126"/>
    </row>
    <row r="1689" spans="1:83" ht="11.25" customHeight="1" x14ac:dyDescent="0.2">
      <c r="A1689" s="126" t="s">
        <v>6837</v>
      </c>
      <c r="B1689" s="20">
        <v>795</v>
      </c>
      <c r="C1689" s="20" t="e">
        <f>VLOOKUP(File2Modul(A1689),ModulVerantwortung,2,FALSE)</f>
        <v>#N/A</v>
      </c>
      <c r="D1689" s="20"/>
      <c r="E1689" s="109" t="s">
        <v>6859</v>
      </c>
      <c r="F1689" s="126">
        <v>4</v>
      </c>
      <c r="G1689" s="126">
        <v>2</v>
      </c>
      <c r="H1689" s="126">
        <v>0</v>
      </c>
      <c r="I1689" s="126">
        <v>6</v>
      </c>
      <c r="J1689" s="126">
        <v>1</v>
      </c>
      <c r="K1689" s="126">
        <v>1</v>
      </c>
      <c r="L1689" s="126">
        <v>0</v>
      </c>
      <c r="M1689" s="143"/>
      <c r="N1689" s="126">
        <v>7</v>
      </c>
      <c r="O1689" s="126"/>
      <c r="Q1689" s="126">
        <v>0</v>
      </c>
      <c r="R1689" s="126"/>
      <c r="S1689" s="126"/>
      <c r="T1689" s="126"/>
      <c r="U1689" s="126">
        <v>9</v>
      </c>
      <c r="V1689" s="126" t="s">
        <v>3767</v>
      </c>
      <c r="W1689" s="126">
        <v>0</v>
      </c>
      <c r="X1689" s="126">
        <v>4</v>
      </c>
      <c r="Y1689" s="126">
        <v>61</v>
      </c>
      <c r="Z1689" s="126">
        <v>0</v>
      </c>
      <c r="AA1689" s="126">
        <v>0</v>
      </c>
      <c r="AB1689" s="126">
        <v>0</v>
      </c>
      <c r="AC1689" s="126">
        <v>0</v>
      </c>
      <c r="AD1689" s="126">
        <v>0</v>
      </c>
      <c r="AE1689" s="126">
        <v>1</v>
      </c>
      <c r="AF1689" s="126">
        <v>0.67</v>
      </c>
      <c r="AG1689" s="126">
        <v>1</v>
      </c>
      <c r="AH1689" s="126">
        <v>0</v>
      </c>
      <c r="AI1689" s="126">
        <v>1</v>
      </c>
      <c r="AJ1689" s="126"/>
      <c r="AK1689" s="126"/>
      <c r="AL1689" s="126"/>
      <c r="AM1689" s="126"/>
      <c r="AN1689" s="126"/>
      <c r="AO1689" s="126"/>
      <c r="AP1689" s="126"/>
      <c r="AQ1689" s="126"/>
      <c r="AR1689" s="126"/>
      <c r="AS1689" s="126"/>
      <c r="AT1689" s="126"/>
      <c r="AU1689" s="126"/>
      <c r="AV1689" s="126"/>
      <c r="AW1689" s="126"/>
      <c r="AX1689" s="126"/>
      <c r="AY1689" s="126"/>
      <c r="AZ1689" s="126"/>
      <c r="BA1689" s="126"/>
      <c r="BB1689" s="126"/>
      <c r="BC1689" s="126"/>
      <c r="BD1689" s="126"/>
      <c r="BE1689" s="126"/>
      <c r="BF1689" s="126"/>
      <c r="BG1689" s="126"/>
      <c r="BH1689" s="126"/>
      <c r="BI1689" s="126"/>
      <c r="BJ1689" s="126"/>
      <c r="BK1689" s="126"/>
      <c r="BL1689" s="126"/>
      <c r="BM1689" s="126"/>
      <c r="BN1689" s="126"/>
      <c r="BO1689" s="126"/>
      <c r="BP1689" s="126"/>
      <c r="BQ1689" s="126"/>
      <c r="BR1689" s="126">
        <v>9</v>
      </c>
      <c r="BS1689" s="126">
        <v>14</v>
      </c>
      <c r="BT1689" s="126">
        <v>16</v>
      </c>
      <c r="BU1689" s="126"/>
      <c r="BV1689" s="126">
        <v>12</v>
      </c>
      <c r="BW1689" s="126">
        <v>8</v>
      </c>
      <c r="BX1689" s="126">
        <v>1</v>
      </c>
      <c r="BY1689" s="126">
        <v>0</v>
      </c>
      <c r="BZ1689" s="126">
        <v>80</v>
      </c>
      <c r="CA1689" s="126">
        <v>32</v>
      </c>
      <c r="CB1689" s="126"/>
      <c r="CC1689" s="126"/>
      <c r="CD1689" s="126"/>
      <c r="CE1689" s="126"/>
    </row>
    <row r="1690" spans="1:83" ht="11.25" customHeight="1" x14ac:dyDescent="0.2">
      <c r="A1690" s="126" t="s">
        <v>6837</v>
      </c>
      <c r="B1690" s="20">
        <v>872</v>
      </c>
      <c r="C1690" s="20" t="e">
        <f>VLOOKUP(File2Modul(A1690),ModulVerantwortung,2,FALSE)</f>
        <v>#N/A</v>
      </c>
      <c r="D1690" s="20"/>
      <c r="E1690" s="109" t="s">
        <v>6860</v>
      </c>
      <c r="F1690" s="126">
        <v>4</v>
      </c>
      <c r="G1690" s="126">
        <v>3</v>
      </c>
      <c r="H1690" s="126">
        <v>0</v>
      </c>
      <c r="I1690" s="126">
        <v>4</v>
      </c>
      <c r="J1690" s="126">
        <v>1</v>
      </c>
      <c r="K1690" s="126">
        <v>0</v>
      </c>
      <c r="L1690" s="126">
        <v>0</v>
      </c>
      <c r="M1690" s="143"/>
      <c r="N1690" s="126">
        <v>7</v>
      </c>
      <c r="O1690" s="126"/>
      <c r="Q1690" s="126">
        <v>0</v>
      </c>
      <c r="R1690" s="126"/>
      <c r="S1690" s="126"/>
      <c r="T1690" s="126"/>
      <c r="U1690" s="126">
        <v>10</v>
      </c>
      <c r="V1690" s="126" t="s">
        <v>3767</v>
      </c>
      <c r="W1690" s="126">
        <v>0</v>
      </c>
      <c r="X1690" s="126">
        <v>4</v>
      </c>
      <c r="Y1690" s="126">
        <v>36</v>
      </c>
      <c r="Z1690" s="126">
        <v>0</v>
      </c>
      <c r="AA1690" s="126">
        <v>0</v>
      </c>
      <c r="AB1690" s="126">
        <v>0</v>
      </c>
      <c r="AC1690" s="126">
        <v>0</v>
      </c>
      <c r="AD1690" s="126">
        <v>0</v>
      </c>
      <c r="AE1690" s="126">
        <v>3</v>
      </c>
      <c r="AF1690" s="126">
        <v>0.4</v>
      </c>
      <c r="AG1690" s="126">
        <v>1</v>
      </c>
      <c r="AH1690" s="126">
        <v>0</v>
      </c>
      <c r="AI1690" s="126">
        <v>1</v>
      </c>
      <c r="AJ1690" s="126"/>
      <c r="AK1690" s="126"/>
      <c r="AL1690" s="126"/>
      <c r="AM1690" s="126"/>
      <c r="AN1690" s="126"/>
      <c r="AO1690" s="126"/>
      <c r="AP1690" s="126"/>
      <c r="AQ1690" s="126"/>
      <c r="AR1690" s="126"/>
      <c r="AS1690" s="126"/>
      <c r="AT1690" s="126"/>
      <c r="AU1690" s="126"/>
      <c r="AV1690" s="126"/>
      <c r="AW1690" s="126"/>
      <c r="AX1690" s="126"/>
      <c r="AY1690" s="126"/>
      <c r="AZ1690" s="126"/>
      <c r="BA1690" s="126"/>
      <c r="BB1690" s="126"/>
      <c r="BC1690" s="126"/>
      <c r="BD1690" s="126"/>
      <c r="BE1690" s="126"/>
      <c r="BF1690" s="126"/>
      <c r="BG1690" s="126"/>
      <c r="BH1690" s="126"/>
      <c r="BI1690" s="126"/>
      <c r="BJ1690" s="126"/>
      <c r="BK1690" s="126"/>
      <c r="BL1690" s="126"/>
      <c r="BM1690" s="126"/>
      <c r="BN1690" s="126"/>
      <c r="BO1690" s="126"/>
      <c r="BP1690" s="126"/>
      <c r="BQ1690" s="126"/>
      <c r="BR1690" s="126">
        <v>8</v>
      </c>
      <c r="BS1690" s="126">
        <v>11</v>
      </c>
      <c r="BT1690" s="126">
        <v>16</v>
      </c>
      <c r="BU1690" s="126"/>
      <c r="BV1690" s="126">
        <v>14</v>
      </c>
      <c r="BW1690" s="126">
        <v>10</v>
      </c>
      <c r="BX1690" s="126">
        <v>1</v>
      </c>
      <c r="BY1690" s="126">
        <v>0</v>
      </c>
      <c r="BZ1690" s="126">
        <v>72</v>
      </c>
      <c r="CA1690" s="126">
        <v>40</v>
      </c>
      <c r="CB1690" s="126"/>
      <c r="CC1690" s="126"/>
      <c r="CD1690" s="126"/>
      <c r="CE1690" s="126"/>
    </row>
    <row r="1691" spans="1:83" ht="11.25" customHeight="1" x14ac:dyDescent="0.2">
      <c r="A1691" s="126" t="s">
        <v>6837</v>
      </c>
      <c r="B1691" s="20">
        <v>926</v>
      </c>
      <c r="C1691" s="20" t="e">
        <f>VLOOKUP(File2Modul(A1691),ModulVerantwortung,2,FALSE)</f>
        <v>#N/A</v>
      </c>
      <c r="D1691" s="20"/>
      <c r="E1691" s="109" t="s">
        <v>6861</v>
      </c>
      <c r="F1691" s="126">
        <v>4</v>
      </c>
      <c r="G1691" s="126">
        <v>3</v>
      </c>
      <c r="H1691" s="126">
        <v>0</v>
      </c>
      <c r="I1691" s="126">
        <v>4</v>
      </c>
      <c r="J1691" s="126">
        <v>1</v>
      </c>
      <c r="K1691" s="126">
        <v>2</v>
      </c>
      <c r="L1691" s="126">
        <v>0</v>
      </c>
      <c r="M1691" s="143"/>
      <c r="N1691" s="126">
        <v>7</v>
      </c>
      <c r="O1691" s="126"/>
      <c r="Q1691" s="126">
        <v>0</v>
      </c>
      <c r="R1691" s="126"/>
      <c r="S1691" s="126"/>
      <c r="T1691" s="126"/>
      <c r="U1691" s="126">
        <v>10</v>
      </c>
      <c r="V1691" s="126" t="s">
        <v>3598</v>
      </c>
      <c r="W1691" s="126">
        <v>0</v>
      </c>
      <c r="X1691" s="126">
        <v>4</v>
      </c>
      <c r="Y1691" s="126">
        <v>32</v>
      </c>
      <c r="Z1691" s="126">
        <v>0</v>
      </c>
      <c r="AA1691" s="126">
        <v>0</v>
      </c>
      <c r="AB1691" s="126">
        <v>0</v>
      </c>
      <c r="AC1691" s="126">
        <v>0</v>
      </c>
      <c r="AD1691" s="126">
        <v>0</v>
      </c>
      <c r="AE1691" s="126">
        <v>2</v>
      </c>
      <c r="AF1691" s="126">
        <v>0.4</v>
      </c>
      <c r="AG1691" s="126">
        <v>1</v>
      </c>
      <c r="AH1691" s="126">
        <v>1</v>
      </c>
      <c r="AI1691" s="126">
        <v>1</v>
      </c>
      <c r="AJ1691" s="126"/>
      <c r="AK1691" s="126"/>
      <c r="AL1691" s="126"/>
      <c r="AM1691" s="126"/>
      <c r="AN1691" s="126"/>
      <c r="AO1691" s="126"/>
      <c r="AP1691" s="126"/>
      <c r="AQ1691" s="126"/>
      <c r="AR1691" s="126"/>
      <c r="AS1691" s="126"/>
      <c r="AT1691" s="126"/>
      <c r="AU1691" s="126"/>
      <c r="AV1691" s="126"/>
      <c r="AW1691" s="126"/>
      <c r="AX1691" s="126"/>
      <c r="AY1691" s="126"/>
      <c r="AZ1691" s="126"/>
      <c r="BA1691" s="126"/>
      <c r="BB1691" s="126"/>
      <c r="BC1691" s="126"/>
      <c r="BD1691" s="126"/>
      <c r="BE1691" s="126"/>
      <c r="BF1691" s="126"/>
      <c r="BG1691" s="126"/>
      <c r="BH1691" s="126"/>
      <c r="BI1691" s="126"/>
      <c r="BJ1691" s="126"/>
      <c r="BK1691" s="126"/>
      <c r="BL1691" s="126"/>
      <c r="BM1691" s="126"/>
      <c r="BN1691" s="126"/>
      <c r="BO1691" s="126"/>
      <c r="BP1691" s="126"/>
      <c r="BQ1691" s="126"/>
      <c r="BR1691" s="126">
        <v>8</v>
      </c>
      <c r="BS1691" s="126">
        <v>12</v>
      </c>
      <c r="BT1691" s="126">
        <v>16</v>
      </c>
      <c r="BU1691" s="126"/>
      <c r="BV1691" s="126">
        <v>13</v>
      </c>
      <c r="BW1691" s="126">
        <v>9</v>
      </c>
      <c r="BX1691" s="126">
        <v>1</v>
      </c>
      <c r="BY1691" s="126">
        <v>0</v>
      </c>
      <c r="BZ1691" s="126">
        <v>77</v>
      </c>
      <c r="CA1691" s="126">
        <v>37</v>
      </c>
      <c r="CB1691" s="126"/>
      <c r="CC1691" s="126"/>
      <c r="CD1691" s="126"/>
      <c r="CE1691" s="126"/>
    </row>
    <row r="1692" spans="1:83" ht="11.25" customHeight="1" x14ac:dyDescent="0.2">
      <c r="A1692" s="126" t="s">
        <v>6837</v>
      </c>
      <c r="B1692" s="20">
        <v>968</v>
      </c>
      <c r="C1692" s="20" t="e">
        <f>VLOOKUP(File2Modul(A1692),ModulVerantwortung,2,FALSE)</f>
        <v>#N/A</v>
      </c>
      <c r="D1692" s="20"/>
      <c r="E1692" s="109" t="s">
        <v>6862</v>
      </c>
      <c r="F1692" s="126">
        <v>1</v>
      </c>
      <c r="G1692" s="126">
        <v>0</v>
      </c>
      <c r="H1692" s="126">
        <v>0</v>
      </c>
      <c r="I1692" s="126">
        <v>1</v>
      </c>
      <c r="J1692" s="126">
        <v>0</v>
      </c>
      <c r="K1692" s="126">
        <v>1</v>
      </c>
      <c r="L1692" s="126">
        <v>0</v>
      </c>
      <c r="M1692" s="143"/>
      <c r="N1692" s="126">
        <v>1</v>
      </c>
      <c r="O1692" s="126"/>
      <c r="Q1692" s="126">
        <v>2</v>
      </c>
      <c r="R1692" s="126"/>
      <c r="S1692" s="126"/>
      <c r="T1692" s="126"/>
      <c r="U1692" s="126">
        <v>1</v>
      </c>
      <c r="V1692" s="126" t="s">
        <v>3507</v>
      </c>
      <c r="W1692" s="126">
        <v>0</v>
      </c>
      <c r="X1692" s="126">
        <v>1</v>
      </c>
      <c r="Y1692" s="126">
        <v>4</v>
      </c>
      <c r="Z1692" s="126">
        <v>0</v>
      </c>
      <c r="AA1692" s="126">
        <v>0</v>
      </c>
      <c r="AB1692" s="126">
        <v>0</v>
      </c>
      <c r="AC1692" s="126">
        <v>0</v>
      </c>
      <c r="AD1692" s="126">
        <v>0</v>
      </c>
      <c r="AE1692" s="126">
        <v>0</v>
      </c>
      <c r="AF1692" s="126">
        <v>1</v>
      </c>
      <c r="AG1692" s="126">
        <v>0</v>
      </c>
      <c r="AH1692" s="126">
        <v>0</v>
      </c>
      <c r="AI1692" s="126">
        <v>1</v>
      </c>
      <c r="AJ1692" s="126"/>
      <c r="AK1692" s="126"/>
      <c r="AL1692" s="126"/>
      <c r="AM1692" s="126"/>
      <c r="AN1692" s="126"/>
      <c r="AO1692" s="126"/>
      <c r="AP1692" s="126"/>
      <c r="AQ1692" s="126"/>
      <c r="AR1692" s="126"/>
      <c r="AS1692" s="126"/>
      <c r="AT1692" s="126"/>
      <c r="AU1692" s="126"/>
      <c r="AV1692" s="126"/>
      <c r="AW1692" s="126"/>
      <c r="AX1692" s="126"/>
      <c r="AY1692" s="126"/>
      <c r="AZ1692" s="126"/>
      <c r="BA1692" s="126"/>
      <c r="BB1692" s="126"/>
      <c r="BC1692" s="126"/>
      <c r="BD1692" s="126"/>
      <c r="BE1692" s="126"/>
      <c r="BF1692" s="126"/>
      <c r="BG1692" s="126"/>
      <c r="BH1692" s="126"/>
      <c r="BI1692" s="126"/>
      <c r="BJ1692" s="126"/>
      <c r="BK1692" s="126"/>
      <c r="BL1692" s="126"/>
      <c r="BM1692" s="126"/>
      <c r="BN1692" s="126"/>
      <c r="BO1692" s="126"/>
      <c r="BP1692" s="126"/>
      <c r="BQ1692" s="126"/>
      <c r="BR1692" s="126">
        <v>20</v>
      </c>
      <c r="BS1692" s="126">
        <v>20</v>
      </c>
      <c r="BT1692" s="126">
        <v>20</v>
      </c>
      <c r="BU1692" s="126"/>
      <c r="BV1692" s="126">
        <v>1</v>
      </c>
      <c r="BW1692" s="126">
        <v>1</v>
      </c>
      <c r="BX1692" s="126">
        <v>1</v>
      </c>
      <c r="BY1692" s="126">
        <v>0</v>
      </c>
      <c r="BZ1692" s="126">
        <v>14</v>
      </c>
      <c r="CA1692" s="126">
        <v>6</v>
      </c>
      <c r="CB1692" s="126"/>
      <c r="CC1692" s="126"/>
      <c r="CD1692" s="126"/>
      <c r="CE1692" s="126"/>
    </row>
    <row r="1693" spans="1:83" ht="11.25" customHeight="1" x14ac:dyDescent="0.2">
      <c r="A1693" s="126" t="s">
        <v>6837</v>
      </c>
      <c r="B1693" s="20">
        <v>989</v>
      </c>
      <c r="C1693" s="20" t="e">
        <f>VLOOKUP(File2Modul(A1693),ModulVerantwortung,2,FALSE)</f>
        <v>#N/A</v>
      </c>
      <c r="D1693" s="20"/>
      <c r="E1693" s="109" t="s">
        <v>6863</v>
      </c>
      <c r="F1693" s="126">
        <v>4</v>
      </c>
      <c r="G1693" s="126">
        <v>3</v>
      </c>
      <c r="H1693" s="126">
        <v>0</v>
      </c>
      <c r="I1693" s="126">
        <v>4</v>
      </c>
      <c r="J1693" s="126">
        <v>1</v>
      </c>
      <c r="K1693" s="126">
        <v>1</v>
      </c>
      <c r="L1693" s="126">
        <v>1</v>
      </c>
      <c r="M1693" s="143" t="s">
        <v>6864</v>
      </c>
      <c r="N1693" s="126">
        <v>6</v>
      </c>
      <c r="O1693" s="126"/>
      <c r="Q1693" s="126">
        <v>0</v>
      </c>
      <c r="R1693" s="126"/>
      <c r="S1693" s="126"/>
      <c r="T1693" s="126"/>
      <c r="U1693" s="126">
        <v>9</v>
      </c>
      <c r="V1693" s="126" t="s">
        <v>3767</v>
      </c>
      <c r="W1693" s="126">
        <v>1</v>
      </c>
      <c r="X1693" s="126">
        <v>5</v>
      </c>
      <c r="Y1693" s="126">
        <v>20</v>
      </c>
      <c r="Z1693" s="126">
        <v>0</v>
      </c>
      <c r="AA1693" s="126">
        <v>0</v>
      </c>
      <c r="AB1693" s="126">
        <v>0</v>
      </c>
      <c r="AC1693" s="126">
        <v>0</v>
      </c>
      <c r="AD1693" s="126">
        <v>0</v>
      </c>
      <c r="AE1693" s="126">
        <v>2</v>
      </c>
      <c r="AF1693" s="126">
        <v>0.44</v>
      </c>
      <c r="AG1693" s="126">
        <v>1</v>
      </c>
      <c r="AH1693" s="126">
        <v>0</v>
      </c>
      <c r="AI1693" s="126">
        <v>1</v>
      </c>
      <c r="AJ1693" s="126"/>
      <c r="AK1693" s="126"/>
      <c r="AL1693" s="126"/>
      <c r="AM1693" s="126"/>
      <c r="AN1693" s="126"/>
      <c r="AO1693" s="126"/>
      <c r="AP1693" s="126"/>
      <c r="AQ1693" s="126"/>
      <c r="AR1693" s="126"/>
      <c r="AS1693" s="126"/>
      <c r="AT1693" s="126"/>
      <c r="AU1693" s="126"/>
      <c r="AV1693" s="126"/>
      <c r="AW1693" s="126"/>
      <c r="AX1693" s="126"/>
      <c r="AY1693" s="126"/>
      <c r="AZ1693" s="126"/>
      <c r="BA1693" s="126"/>
      <c r="BB1693" s="126"/>
      <c r="BC1693" s="126"/>
      <c r="BD1693" s="126"/>
      <c r="BE1693" s="126"/>
      <c r="BF1693" s="126"/>
      <c r="BG1693" s="126"/>
      <c r="BH1693" s="126"/>
      <c r="BI1693" s="126"/>
      <c r="BJ1693" s="126"/>
      <c r="BK1693" s="126"/>
      <c r="BL1693" s="126"/>
      <c r="BM1693" s="126"/>
      <c r="BN1693" s="126"/>
      <c r="BO1693" s="126"/>
      <c r="BP1693" s="126"/>
      <c r="BQ1693" s="126"/>
      <c r="BR1693" s="126">
        <v>5</v>
      </c>
      <c r="BS1693" s="126">
        <v>8</v>
      </c>
      <c r="BT1693" s="126">
        <v>10</v>
      </c>
      <c r="BU1693" s="126"/>
      <c r="BV1693" s="126">
        <v>12</v>
      </c>
      <c r="BW1693" s="126">
        <v>8</v>
      </c>
      <c r="BX1693" s="126">
        <v>1</v>
      </c>
      <c r="BY1693" s="126">
        <v>0</v>
      </c>
      <c r="BZ1693" s="126">
        <v>42</v>
      </c>
      <c r="CA1693" s="126">
        <v>22</v>
      </c>
      <c r="CB1693" s="126"/>
      <c r="CC1693" s="126"/>
      <c r="CD1693" s="126"/>
      <c r="CE1693" s="126"/>
    </row>
    <row r="1694" spans="1:83" ht="11.25" customHeight="1" x14ac:dyDescent="0.2">
      <c r="A1694" s="126" t="s">
        <v>6837</v>
      </c>
      <c r="B1694" s="20">
        <v>1028</v>
      </c>
      <c r="C1694" s="20" t="e">
        <f>VLOOKUP(File2Modul(A1694),ModulVerantwortung,2,FALSE)</f>
        <v>#N/A</v>
      </c>
      <c r="D1694" s="20"/>
      <c r="E1694" s="109" t="s">
        <v>6865</v>
      </c>
      <c r="F1694" s="126">
        <v>3</v>
      </c>
      <c r="G1694" s="126">
        <v>2</v>
      </c>
      <c r="H1694" s="126">
        <v>0</v>
      </c>
      <c r="I1694" s="126">
        <v>3</v>
      </c>
      <c r="J1694" s="126">
        <v>1</v>
      </c>
      <c r="K1694" s="126">
        <v>2</v>
      </c>
      <c r="L1694" s="126">
        <v>1</v>
      </c>
      <c r="M1694" s="143" t="s">
        <v>6866</v>
      </c>
      <c r="N1694" s="126">
        <v>5</v>
      </c>
      <c r="O1694" s="126"/>
      <c r="Q1694" s="126">
        <v>0</v>
      </c>
      <c r="R1694" s="126"/>
      <c r="S1694" s="126"/>
      <c r="T1694" s="126"/>
      <c r="U1694" s="126">
        <v>8</v>
      </c>
      <c r="V1694" s="126" t="s">
        <v>3904</v>
      </c>
      <c r="W1694" s="126">
        <v>1</v>
      </c>
      <c r="X1694" s="126">
        <v>4</v>
      </c>
      <c r="Y1694" s="126">
        <v>16</v>
      </c>
      <c r="Z1694" s="126">
        <v>0</v>
      </c>
      <c r="AA1694" s="126">
        <v>0</v>
      </c>
      <c r="AB1694" s="126">
        <v>0</v>
      </c>
      <c r="AC1694" s="126">
        <v>0</v>
      </c>
      <c r="AD1694" s="126">
        <v>0</v>
      </c>
      <c r="AE1694" s="126">
        <v>1</v>
      </c>
      <c r="AF1694" s="126">
        <v>0.38</v>
      </c>
      <c r="AG1694" s="126">
        <v>0</v>
      </c>
      <c r="AH1694" s="126">
        <v>1</v>
      </c>
      <c r="AI1694" s="126">
        <v>1</v>
      </c>
      <c r="AJ1694" s="126"/>
      <c r="AK1694" s="126"/>
      <c r="AL1694" s="126"/>
      <c r="AM1694" s="126"/>
      <c r="AN1694" s="126"/>
      <c r="AO1694" s="126"/>
      <c r="AP1694" s="126"/>
      <c r="AQ1694" s="126"/>
      <c r="AR1694" s="126"/>
      <c r="AS1694" s="126"/>
      <c r="AT1694" s="126"/>
      <c r="AU1694" s="126"/>
      <c r="AV1694" s="126"/>
      <c r="AW1694" s="126"/>
      <c r="AX1694" s="126"/>
      <c r="AY1694" s="126"/>
      <c r="AZ1694" s="126"/>
      <c r="BA1694" s="126"/>
      <c r="BB1694" s="126"/>
      <c r="BC1694" s="126"/>
      <c r="BD1694" s="126"/>
      <c r="BE1694" s="126"/>
      <c r="BF1694" s="126"/>
      <c r="BG1694" s="126"/>
      <c r="BH1694" s="126"/>
      <c r="BI1694" s="126"/>
      <c r="BJ1694" s="126"/>
      <c r="BK1694" s="126"/>
      <c r="BL1694" s="126"/>
      <c r="BM1694" s="126"/>
      <c r="BN1694" s="126"/>
      <c r="BO1694" s="126"/>
      <c r="BP1694" s="126"/>
      <c r="BQ1694" s="126"/>
      <c r="BR1694" s="126">
        <v>6</v>
      </c>
      <c r="BS1694" s="126">
        <v>9</v>
      </c>
      <c r="BT1694" s="126">
        <v>11</v>
      </c>
      <c r="BU1694" s="126"/>
      <c r="BV1694" s="126">
        <v>9</v>
      </c>
      <c r="BW1694" s="126">
        <v>6</v>
      </c>
      <c r="BX1694" s="126">
        <v>1</v>
      </c>
      <c r="BY1694" s="126">
        <v>0</v>
      </c>
      <c r="BZ1694" s="126">
        <v>41</v>
      </c>
      <c r="CA1694" s="126">
        <v>17</v>
      </c>
      <c r="CB1694" s="126"/>
      <c r="CC1694" s="126"/>
      <c r="CD1694" s="126"/>
      <c r="CE1694" s="126"/>
    </row>
    <row r="1695" spans="1:83" ht="11.25" customHeight="1" x14ac:dyDescent="0.2">
      <c r="A1695" s="126" t="s">
        <v>6837</v>
      </c>
      <c r="B1695" s="20">
        <v>1062</v>
      </c>
      <c r="C1695" s="20" t="e">
        <f>VLOOKUP(File2Modul(A1695),ModulVerantwortung,2,FALSE)</f>
        <v>#N/A</v>
      </c>
      <c r="D1695" s="20"/>
      <c r="E1695" s="109" t="s">
        <v>6867</v>
      </c>
      <c r="F1695" s="126">
        <v>3</v>
      </c>
      <c r="G1695" s="126">
        <v>2</v>
      </c>
      <c r="H1695" s="126">
        <v>0</v>
      </c>
      <c r="I1695" s="126">
        <v>3</v>
      </c>
      <c r="J1695" s="126">
        <v>1</v>
      </c>
      <c r="K1695" s="126">
        <v>0</v>
      </c>
      <c r="L1695" s="126">
        <v>1</v>
      </c>
      <c r="M1695" s="143" t="s">
        <v>6868</v>
      </c>
      <c r="N1695" s="126">
        <v>8</v>
      </c>
      <c r="O1695" s="126"/>
      <c r="Q1695" s="126">
        <v>0</v>
      </c>
      <c r="R1695" s="126"/>
      <c r="S1695" s="126"/>
      <c r="T1695" s="126"/>
      <c r="U1695" s="126">
        <v>9</v>
      </c>
      <c r="V1695" s="126" t="s">
        <v>3516</v>
      </c>
      <c r="W1695" s="126">
        <v>1</v>
      </c>
      <c r="X1695" s="126">
        <v>4</v>
      </c>
      <c r="Y1695" s="126">
        <v>47</v>
      </c>
      <c r="Z1695" s="126">
        <v>0</v>
      </c>
      <c r="AA1695" s="126">
        <v>0</v>
      </c>
      <c r="AB1695" s="126">
        <v>0</v>
      </c>
      <c r="AC1695" s="126">
        <v>0</v>
      </c>
      <c r="AD1695" s="126">
        <v>0</v>
      </c>
      <c r="AE1695" s="126">
        <v>1</v>
      </c>
      <c r="AF1695" s="126">
        <v>0.33</v>
      </c>
      <c r="AG1695" s="126">
        <v>0</v>
      </c>
      <c r="AH1695" s="126">
        <v>0</v>
      </c>
      <c r="AI1695" s="126">
        <v>1</v>
      </c>
      <c r="AJ1695" s="126"/>
      <c r="AK1695" s="126"/>
      <c r="AL1695" s="126"/>
      <c r="AM1695" s="126"/>
      <c r="AN1695" s="126"/>
      <c r="AO1695" s="126"/>
      <c r="AP1695" s="126"/>
      <c r="AQ1695" s="126"/>
      <c r="AR1695" s="126"/>
      <c r="AS1695" s="126"/>
      <c r="AT1695" s="126"/>
      <c r="AU1695" s="126"/>
      <c r="AV1695" s="126"/>
      <c r="AW1695" s="126"/>
      <c r="AX1695" s="126"/>
      <c r="AY1695" s="126"/>
      <c r="AZ1695" s="126"/>
      <c r="BA1695" s="126"/>
      <c r="BB1695" s="126"/>
      <c r="BC1695" s="126"/>
      <c r="BD1695" s="126"/>
      <c r="BE1695" s="126"/>
      <c r="BF1695" s="126"/>
      <c r="BG1695" s="126"/>
      <c r="BH1695" s="126"/>
      <c r="BI1695" s="126"/>
      <c r="BJ1695" s="126"/>
      <c r="BK1695" s="126"/>
      <c r="BL1695" s="126"/>
      <c r="BM1695" s="126"/>
      <c r="BN1695" s="126"/>
      <c r="BO1695" s="126"/>
      <c r="BP1695" s="126"/>
      <c r="BQ1695" s="126"/>
      <c r="BR1695" s="126">
        <v>8</v>
      </c>
      <c r="BS1695" s="126">
        <v>9</v>
      </c>
      <c r="BT1695" s="126">
        <v>11</v>
      </c>
      <c r="BU1695" s="126"/>
      <c r="BV1695" s="126">
        <v>11</v>
      </c>
      <c r="BW1695" s="126">
        <v>9</v>
      </c>
      <c r="BX1695" s="126">
        <v>1</v>
      </c>
      <c r="BY1695" s="126">
        <v>0</v>
      </c>
      <c r="BZ1695" s="126">
        <v>56</v>
      </c>
      <c r="CA1695" s="126">
        <v>33</v>
      </c>
      <c r="CB1695" s="126"/>
      <c r="CC1695" s="126"/>
      <c r="CD1695" s="126"/>
      <c r="CE1695" s="126"/>
    </row>
    <row r="1696" spans="1:83" ht="11.25" customHeight="1" x14ac:dyDescent="0.2">
      <c r="A1696" s="126" t="s">
        <v>6837</v>
      </c>
      <c r="B1696" s="20">
        <v>1123</v>
      </c>
      <c r="C1696" s="20" t="e">
        <f>VLOOKUP(File2Modul(A1696),ModulVerantwortung,2,FALSE)</f>
        <v>#N/A</v>
      </c>
      <c r="D1696" s="20"/>
      <c r="E1696" s="109" t="s">
        <v>6869</v>
      </c>
      <c r="F1696" s="126">
        <v>2</v>
      </c>
      <c r="G1696" s="126">
        <v>1</v>
      </c>
      <c r="H1696" s="126">
        <v>0</v>
      </c>
      <c r="I1696" s="126">
        <v>2</v>
      </c>
      <c r="J1696" s="126">
        <v>0</v>
      </c>
      <c r="K1696" s="126">
        <v>0</v>
      </c>
      <c r="L1696" s="126">
        <v>2</v>
      </c>
      <c r="M1696" s="143" t="s">
        <v>6870</v>
      </c>
      <c r="N1696" s="126">
        <v>5</v>
      </c>
      <c r="O1696" s="126"/>
      <c r="Q1696" s="126">
        <v>0</v>
      </c>
      <c r="R1696" s="126"/>
      <c r="S1696" s="126"/>
      <c r="T1696" s="126"/>
      <c r="U1696" s="126">
        <v>6</v>
      </c>
      <c r="V1696" s="126" t="s">
        <v>3513</v>
      </c>
      <c r="W1696" s="126">
        <v>2</v>
      </c>
      <c r="X1696" s="126">
        <v>4</v>
      </c>
      <c r="Y1696" s="126">
        <v>25</v>
      </c>
      <c r="Z1696" s="126">
        <v>0</v>
      </c>
      <c r="AA1696" s="126">
        <v>0</v>
      </c>
      <c r="AB1696" s="126">
        <v>0</v>
      </c>
      <c r="AC1696" s="126">
        <v>0</v>
      </c>
      <c r="AD1696" s="126">
        <v>0</v>
      </c>
      <c r="AE1696" s="126">
        <v>0</v>
      </c>
      <c r="AF1696" s="126">
        <v>0.33</v>
      </c>
      <c r="AG1696" s="126">
        <v>0</v>
      </c>
      <c r="AH1696" s="126">
        <v>0</v>
      </c>
      <c r="AI1696" s="126">
        <v>1</v>
      </c>
      <c r="AJ1696" s="126"/>
      <c r="AK1696" s="126"/>
      <c r="AL1696" s="126"/>
      <c r="AM1696" s="126"/>
      <c r="AN1696" s="126"/>
      <c r="AO1696" s="126"/>
      <c r="AP1696" s="126"/>
      <c r="AQ1696" s="126"/>
      <c r="AR1696" s="126"/>
      <c r="AS1696" s="126"/>
      <c r="AT1696" s="126"/>
      <c r="AU1696" s="126"/>
      <c r="AV1696" s="126"/>
      <c r="AW1696" s="126"/>
      <c r="AX1696" s="126"/>
      <c r="AY1696" s="126"/>
      <c r="AZ1696" s="126"/>
      <c r="BA1696" s="126"/>
      <c r="BB1696" s="126"/>
      <c r="BC1696" s="126"/>
      <c r="BD1696" s="126"/>
      <c r="BE1696" s="126"/>
      <c r="BF1696" s="126"/>
      <c r="BG1696" s="126"/>
      <c r="BH1696" s="126"/>
      <c r="BI1696" s="126"/>
      <c r="BJ1696" s="126"/>
      <c r="BK1696" s="126"/>
      <c r="BL1696" s="126"/>
      <c r="BM1696" s="126"/>
      <c r="BN1696" s="126"/>
      <c r="BO1696" s="126"/>
      <c r="BP1696" s="126"/>
      <c r="BQ1696" s="126"/>
      <c r="BR1696" s="126">
        <v>8</v>
      </c>
      <c r="BS1696" s="126">
        <v>12</v>
      </c>
      <c r="BT1696" s="126">
        <v>12</v>
      </c>
      <c r="BU1696" s="126"/>
      <c r="BV1696" s="126">
        <v>7</v>
      </c>
      <c r="BW1696" s="126">
        <v>5</v>
      </c>
      <c r="BX1696" s="126">
        <v>1</v>
      </c>
      <c r="BY1696" s="126">
        <v>0</v>
      </c>
      <c r="BZ1696" s="126">
        <v>45</v>
      </c>
      <c r="CA1696" s="126">
        <v>17</v>
      </c>
      <c r="CB1696" s="126"/>
      <c r="CC1696" s="126"/>
      <c r="CD1696" s="126"/>
      <c r="CE1696" s="126"/>
    </row>
    <row r="1697" spans="1:83" ht="11.25" customHeight="1" x14ac:dyDescent="0.2">
      <c r="A1697" s="126" t="s">
        <v>6837</v>
      </c>
      <c r="B1697" s="20">
        <v>1163</v>
      </c>
      <c r="C1697" s="20" t="e">
        <f>VLOOKUP(File2Modul(A1697),ModulVerantwortung,2,FALSE)</f>
        <v>#N/A</v>
      </c>
      <c r="D1697" s="20"/>
      <c r="E1697" s="109" t="s">
        <v>6871</v>
      </c>
      <c r="F1697" s="126">
        <v>3</v>
      </c>
      <c r="G1697" s="126">
        <v>2</v>
      </c>
      <c r="H1697" s="126">
        <v>0</v>
      </c>
      <c r="I1697" s="126">
        <v>3</v>
      </c>
      <c r="J1697" s="126">
        <v>0</v>
      </c>
      <c r="K1697" s="126">
        <v>0</v>
      </c>
      <c r="L1697" s="126">
        <v>1</v>
      </c>
      <c r="M1697" s="143" t="s">
        <v>6872</v>
      </c>
      <c r="N1697" s="126">
        <v>4</v>
      </c>
      <c r="O1697" s="126"/>
      <c r="Q1697" s="126">
        <v>0</v>
      </c>
      <c r="R1697" s="126"/>
      <c r="S1697" s="126"/>
      <c r="T1697" s="126"/>
      <c r="U1697" s="126">
        <v>6</v>
      </c>
      <c r="V1697" s="126" t="s">
        <v>3516</v>
      </c>
      <c r="W1697" s="126">
        <v>1</v>
      </c>
      <c r="X1697" s="126">
        <v>4</v>
      </c>
      <c r="Y1697" s="126">
        <v>30</v>
      </c>
      <c r="Z1697" s="126">
        <v>0</v>
      </c>
      <c r="AA1697" s="126">
        <v>0</v>
      </c>
      <c r="AB1697" s="126">
        <v>0</v>
      </c>
      <c r="AC1697" s="126">
        <v>0</v>
      </c>
      <c r="AD1697" s="126">
        <v>0</v>
      </c>
      <c r="AE1697" s="126">
        <v>1</v>
      </c>
      <c r="AF1697" s="126">
        <v>0.5</v>
      </c>
      <c r="AG1697" s="126">
        <v>0</v>
      </c>
      <c r="AH1697" s="126">
        <v>0</v>
      </c>
      <c r="AI1697" s="126">
        <v>1</v>
      </c>
      <c r="AJ1697" s="126"/>
      <c r="AK1697" s="126"/>
      <c r="AL1697" s="126"/>
      <c r="AM1697" s="126"/>
      <c r="AN1697" s="126"/>
      <c r="AO1697" s="126"/>
      <c r="AP1697" s="126"/>
      <c r="AQ1697" s="126"/>
      <c r="AR1697" s="126"/>
      <c r="AS1697" s="126"/>
      <c r="AT1697" s="126"/>
      <c r="AU1697" s="126"/>
      <c r="AV1697" s="126"/>
      <c r="AW1697" s="126"/>
      <c r="AX1697" s="126"/>
      <c r="AY1697" s="126"/>
      <c r="AZ1697" s="126"/>
      <c r="BA1697" s="126"/>
      <c r="BB1697" s="126"/>
      <c r="BC1697" s="126"/>
      <c r="BD1697" s="126"/>
      <c r="BE1697" s="126"/>
      <c r="BF1697" s="126"/>
      <c r="BG1697" s="126"/>
      <c r="BH1697" s="126"/>
      <c r="BI1697" s="126"/>
      <c r="BJ1697" s="126"/>
      <c r="BK1697" s="126"/>
      <c r="BL1697" s="126"/>
      <c r="BM1697" s="126"/>
      <c r="BN1697" s="126"/>
      <c r="BO1697" s="126"/>
      <c r="BP1697" s="126"/>
      <c r="BQ1697" s="126"/>
      <c r="BR1697" s="126">
        <v>7</v>
      </c>
      <c r="BS1697" s="126">
        <v>14</v>
      </c>
      <c r="BT1697" s="126">
        <v>17</v>
      </c>
      <c r="BU1697" s="126"/>
      <c r="BV1697" s="126">
        <v>9</v>
      </c>
      <c r="BW1697" s="126">
        <v>5</v>
      </c>
      <c r="BX1697" s="126">
        <v>1</v>
      </c>
      <c r="BY1697" s="126">
        <v>0</v>
      </c>
      <c r="BZ1697" s="126">
        <v>47</v>
      </c>
      <c r="CA1697" s="126">
        <v>23</v>
      </c>
      <c r="CB1697" s="126"/>
      <c r="CC1697" s="126"/>
      <c r="CD1697" s="126"/>
      <c r="CE1697" s="126"/>
    </row>
    <row r="1698" spans="1:83" ht="11.25" customHeight="1" x14ac:dyDescent="0.2">
      <c r="A1698" s="126" t="s">
        <v>6837</v>
      </c>
      <c r="B1698" s="20">
        <v>1203</v>
      </c>
      <c r="C1698" s="20" t="e">
        <f>VLOOKUP(File2Modul(A1698),ModulVerantwortung,2,FALSE)</f>
        <v>#N/A</v>
      </c>
      <c r="D1698" s="20"/>
      <c r="E1698" s="109" t="s">
        <v>6873</v>
      </c>
      <c r="F1698" s="126">
        <v>2</v>
      </c>
      <c r="G1698" s="126">
        <v>1</v>
      </c>
      <c r="H1698" s="126">
        <v>0</v>
      </c>
      <c r="I1698" s="126">
        <v>2</v>
      </c>
      <c r="J1698" s="126">
        <v>0</v>
      </c>
      <c r="K1698" s="126">
        <v>0</v>
      </c>
      <c r="L1698" s="126">
        <v>1</v>
      </c>
      <c r="M1698" s="143" t="s">
        <v>6874</v>
      </c>
      <c r="N1698" s="126">
        <v>3</v>
      </c>
      <c r="O1698" s="126"/>
      <c r="Q1698" s="126">
        <v>1</v>
      </c>
      <c r="R1698" s="126"/>
      <c r="S1698" s="126"/>
      <c r="T1698" s="126"/>
      <c r="U1698" s="126">
        <v>3</v>
      </c>
      <c r="V1698" s="126" t="s">
        <v>3513</v>
      </c>
      <c r="W1698" s="126">
        <v>1</v>
      </c>
      <c r="X1698" s="126">
        <v>3</v>
      </c>
      <c r="Y1698" s="126">
        <v>7</v>
      </c>
      <c r="Z1698" s="126">
        <v>0</v>
      </c>
      <c r="AA1698" s="126">
        <v>0</v>
      </c>
      <c r="AB1698" s="126">
        <v>0</v>
      </c>
      <c r="AC1698" s="126">
        <v>0</v>
      </c>
      <c r="AD1698" s="126">
        <v>0</v>
      </c>
      <c r="AE1698" s="126">
        <v>1</v>
      </c>
      <c r="AF1698" s="126">
        <v>0.67</v>
      </c>
      <c r="AG1698" s="126">
        <v>0</v>
      </c>
      <c r="AH1698" s="126">
        <v>0</v>
      </c>
      <c r="AI1698" s="126">
        <v>1</v>
      </c>
      <c r="AJ1698" s="126"/>
      <c r="AK1698" s="126"/>
      <c r="AL1698" s="126"/>
      <c r="AM1698" s="126"/>
      <c r="AN1698" s="126"/>
      <c r="AO1698" s="126"/>
      <c r="AP1698" s="126"/>
      <c r="AQ1698" s="126"/>
      <c r="AR1698" s="126"/>
      <c r="AS1698" s="126"/>
      <c r="AT1698" s="126"/>
      <c r="AU1698" s="126"/>
      <c r="AV1698" s="126"/>
      <c r="AW1698" s="126"/>
      <c r="AX1698" s="126"/>
      <c r="AY1698" s="126"/>
      <c r="AZ1698" s="126"/>
      <c r="BA1698" s="126"/>
      <c r="BB1698" s="126"/>
      <c r="BC1698" s="126"/>
      <c r="BD1698" s="126"/>
      <c r="BE1698" s="126"/>
      <c r="BF1698" s="126"/>
      <c r="BG1698" s="126"/>
      <c r="BH1698" s="126"/>
      <c r="BI1698" s="126"/>
      <c r="BJ1698" s="126"/>
      <c r="BK1698" s="126"/>
      <c r="BL1698" s="126"/>
      <c r="BM1698" s="126"/>
      <c r="BN1698" s="126"/>
      <c r="BO1698" s="126"/>
      <c r="BP1698" s="126"/>
      <c r="BQ1698" s="126"/>
      <c r="BR1698" s="126">
        <v>6</v>
      </c>
      <c r="BS1698" s="126">
        <v>8</v>
      </c>
      <c r="BT1698" s="126">
        <v>11</v>
      </c>
      <c r="BU1698" s="126"/>
      <c r="BV1698" s="126">
        <v>5</v>
      </c>
      <c r="BW1698" s="126">
        <v>4</v>
      </c>
      <c r="BX1698" s="126">
        <v>1</v>
      </c>
      <c r="BY1698" s="126">
        <v>0</v>
      </c>
      <c r="BZ1698" s="126">
        <v>21</v>
      </c>
      <c r="CA1698" s="126">
        <v>13</v>
      </c>
      <c r="CB1698" s="126"/>
      <c r="CC1698" s="126"/>
      <c r="CD1698" s="126"/>
      <c r="CE1698" s="126"/>
    </row>
    <row r="1699" spans="1:83" ht="11.25" customHeight="1" x14ac:dyDescent="0.2">
      <c r="A1699" s="126" t="s">
        <v>6837</v>
      </c>
      <c r="B1699" s="20">
        <v>1221</v>
      </c>
      <c r="C1699" s="20" t="e">
        <f>VLOOKUP(File2Modul(A1699),ModulVerantwortung,2,FALSE)</f>
        <v>#N/A</v>
      </c>
      <c r="D1699" s="20"/>
      <c r="E1699" s="109" t="s">
        <v>6875</v>
      </c>
      <c r="F1699" s="126">
        <v>4</v>
      </c>
      <c r="G1699" s="126">
        <v>3</v>
      </c>
      <c r="H1699" s="126">
        <v>0</v>
      </c>
      <c r="I1699" s="126">
        <v>4</v>
      </c>
      <c r="J1699" s="126">
        <v>0</v>
      </c>
      <c r="K1699" s="126">
        <v>0</v>
      </c>
      <c r="L1699" s="126">
        <v>2</v>
      </c>
      <c r="M1699" s="143" t="s">
        <v>6876</v>
      </c>
      <c r="N1699" s="126">
        <v>6</v>
      </c>
      <c r="O1699" s="126"/>
      <c r="Q1699" s="126">
        <v>0</v>
      </c>
      <c r="R1699" s="126"/>
      <c r="S1699" s="126"/>
      <c r="T1699" s="126"/>
      <c r="U1699" s="126">
        <v>7</v>
      </c>
      <c r="V1699" s="126" t="s">
        <v>3767</v>
      </c>
      <c r="W1699" s="126">
        <v>2</v>
      </c>
      <c r="X1699" s="126">
        <v>6</v>
      </c>
      <c r="Y1699" s="126">
        <v>31</v>
      </c>
      <c r="Z1699" s="126">
        <v>0</v>
      </c>
      <c r="AA1699" s="126">
        <v>0</v>
      </c>
      <c r="AB1699" s="126">
        <v>0</v>
      </c>
      <c r="AC1699" s="126">
        <v>0</v>
      </c>
      <c r="AD1699" s="126">
        <v>0</v>
      </c>
      <c r="AE1699" s="126">
        <v>1</v>
      </c>
      <c r="AF1699" s="126">
        <v>0.56999999999999995</v>
      </c>
      <c r="AG1699" s="126">
        <v>1</v>
      </c>
      <c r="AH1699" s="126">
        <v>0</v>
      </c>
      <c r="AI1699" s="126">
        <v>1</v>
      </c>
      <c r="AJ1699" s="126"/>
      <c r="AK1699" s="126"/>
      <c r="AL1699" s="126"/>
      <c r="AM1699" s="126"/>
      <c r="AN1699" s="126"/>
      <c r="AO1699" s="126"/>
      <c r="AP1699" s="126"/>
      <c r="AQ1699" s="126"/>
      <c r="AR1699" s="126"/>
      <c r="AS1699" s="126"/>
      <c r="AT1699" s="126"/>
      <c r="AU1699" s="126"/>
      <c r="AV1699" s="126"/>
      <c r="AW1699" s="126"/>
      <c r="AX1699" s="126"/>
      <c r="AY1699" s="126"/>
      <c r="AZ1699" s="126"/>
      <c r="BA1699" s="126"/>
      <c r="BB1699" s="126"/>
      <c r="BC1699" s="126"/>
      <c r="BD1699" s="126"/>
      <c r="BE1699" s="126"/>
      <c r="BF1699" s="126"/>
      <c r="BG1699" s="126"/>
      <c r="BH1699" s="126"/>
      <c r="BI1699" s="126"/>
      <c r="BJ1699" s="126"/>
      <c r="BK1699" s="126"/>
      <c r="BL1699" s="126"/>
      <c r="BM1699" s="126"/>
      <c r="BN1699" s="126"/>
      <c r="BO1699" s="126"/>
      <c r="BP1699" s="126"/>
      <c r="BQ1699" s="126"/>
      <c r="BR1699" s="126">
        <v>7</v>
      </c>
      <c r="BS1699" s="126">
        <v>12</v>
      </c>
      <c r="BT1699" s="126">
        <v>14</v>
      </c>
      <c r="BU1699" s="126"/>
      <c r="BV1699" s="126">
        <v>11</v>
      </c>
      <c r="BW1699" s="126">
        <v>7</v>
      </c>
      <c r="BX1699" s="126">
        <v>1</v>
      </c>
      <c r="BY1699" s="126">
        <v>0</v>
      </c>
      <c r="BZ1699" s="126">
        <v>60</v>
      </c>
      <c r="CA1699" s="126">
        <v>24</v>
      </c>
      <c r="CB1699" s="126"/>
      <c r="CC1699" s="126"/>
      <c r="CD1699" s="126"/>
      <c r="CE1699" s="126"/>
    </row>
    <row r="1700" spans="1:83" ht="11.25" customHeight="1" x14ac:dyDescent="0.2">
      <c r="A1700" s="126" t="s">
        <v>6837</v>
      </c>
      <c r="B1700" s="20">
        <v>1271</v>
      </c>
      <c r="C1700" s="20" t="e">
        <f>VLOOKUP(File2Modul(A1700),ModulVerantwortung,2,FALSE)</f>
        <v>#N/A</v>
      </c>
      <c r="D1700" s="20"/>
      <c r="E1700" s="109" t="s">
        <v>6877</v>
      </c>
      <c r="F1700" s="126">
        <v>8</v>
      </c>
      <c r="G1700" s="126">
        <v>3</v>
      </c>
      <c r="H1700" s="126">
        <v>0</v>
      </c>
      <c r="I1700" s="126">
        <v>36</v>
      </c>
      <c r="J1700" s="126">
        <v>1</v>
      </c>
      <c r="K1700" s="126">
        <v>2</v>
      </c>
      <c r="L1700" s="126">
        <v>1</v>
      </c>
      <c r="M1700" s="143" t="s">
        <v>6878</v>
      </c>
      <c r="N1700" s="126">
        <v>15</v>
      </c>
      <c r="O1700" s="126"/>
      <c r="Q1700" s="126">
        <v>0</v>
      </c>
      <c r="R1700" s="126"/>
      <c r="S1700" s="126"/>
      <c r="T1700" s="126"/>
      <c r="U1700" s="126">
        <v>22</v>
      </c>
      <c r="V1700" s="126" t="s">
        <v>3752</v>
      </c>
      <c r="W1700" s="126">
        <v>1</v>
      </c>
      <c r="X1700" s="126">
        <v>9</v>
      </c>
      <c r="Y1700" s="126">
        <v>98</v>
      </c>
      <c r="Z1700" s="126">
        <v>0</v>
      </c>
      <c r="AA1700" s="126">
        <v>0</v>
      </c>
      <c r="AB1700" s="126">
        <v>0</v>
      </c>
      <c r="AC1700" s="126">
        <v>0</v>
      </c>
      <c r="AD1700" s="126">
        <v>0</v>
      </c>
      <c r="AE1700" s="126">
        <v>3</v>
      </c>
      <c r="AF1700" s="126">
        <v>1.64</v>
      </c>
      <c r="AG1700" s="126">
        <v>2</v>
      </c>
      <c r="AH1700" s="126">
        <v>1</v>
      </c>
      <c r="AI1700" s="126">
        <v>1</v>
      </c>
      <c r="AJ1700" s="126"/>
      <c r="AK1700" s="126"/>
      <c r="AL1700" s="126"/>
      <c r="AM1700" s="126"/>
      <c r="AN1700" s="126"/>
      <c r="AO1700" s="126"/>
      <c r="AP1700" s="126"/>
      <c r="AQ1700" s="126"/>
      <c r="AR1700" s="126"/>
      <c r="AS1700" s="126"/>
      <c r="AT1700" s="126"/>
      <c r="AU1700" s="126"/>
      <c r="AV1700" s="126"/>
      <c r="AW1700" s="126"/>
      <c r="AX1700" s="126"/>
      <c r="AY1700" s="126"/>
      <c r="AZ1700" s="126"/>
      <c r="BA1700" s="126"/>
      <c r="BB1700" s="126"/>
      <c r="BC1700" s="126"/>
      <c r="BD1700" s="126"/>
      <c r="BE1700" s="126"/>
      <c r="BF1700" s="126"/>
      <c r="BG1700" s="126"/>
      <c r="BH1700" s="126"/>
      <c r="BI1700" s="126"/>
      <c r="BJ1700" s="126"/>
      <c r="BK1700" s="126"/>
      <c r="BL1700" s="126"/>
      <c r="BM1700" s="126"/>
      <c r="BN1700" s="126"/>
      <c r="BO1700" s="126"/>
      <c r="BP1700" s="126"/>
      <c r="BQ1700" s="126"/>
      <c r="BR1700" s="126">
        <v>9</v>
      </c>
      <c r="BS1700" s="126">
        <v>15</v>
      </c>
      <c r="BT1700" s="126">
        <v>18</v>
      </c>
      <c r="BU1700" s="126"/>
      <c r="BV1700" s="126">
        <v>30</v>
      </c>
      <c r="BW1700" s="126">
        <v>18</v>
      </c>
      <c r="BX1700" s="126">
        <v>1</v>
      </c>
      <c r="BY1700" s="126">
        <v>0</v>
      </c>
      <c r="BZ1700" s="126">
        <v>192</v>
      </c>
      <c r="CA1700" s="126">
        <v>81</v>
      </c>
      <c r="CB1700" s="126"/>
      <c r="CC1700" s="126"/>
      <c r="CD1700" s="126"/>
      <c r="CE1700" s="126"/>
    </row>
    <row r="1701" spans="1:83" ht="11.25" customHeight="1" x14ac:dyDescent="0.2">
      <c r="A1701" s="126" t="s">
        <v>6837</v>
      </c>
      <c r="B1701" s="20">
        <v>0</v>
      </c>
      <c r="C1701" s="20" t="e">
        <f>VLOOKUP(File2Modul(A1701),ModulVerantwortung,2,FALSE)</f>
        <v>#N/A</v>
      </c>
      <c r="D1701" s="20"/>
      <c r="E1701" s="109" t="s">
        <v>6837</v>
      </c>
      <c r="F1701" s="126"/>
      <c r="G1701" s="126"/>
      <c r="H1701" s="126"/>
      <c r="I1701" s="126"/>
      <c r="J1701" s="126"/>
      <c r="K1701" s="126"/>
      <c r="L1701" s="126"/>
      <c r="M1701" s="143"/>
      <c r="N1701" s="126"/>
      <c r="O1701" s="126">
        <f>IF(ISNUMBER(T1701),IF(T1701&lt;&gt;0,S1701/T1701,O$23),"")</f>
        <v>1.7692307692307692</v>
      </c>
      <c r="P1701">
        <f>IF(AND(ISNUMBER(AQ1701),ISNUMBER(AR1701)),IF(OR(AQ1701&lt;&gt;0,AR1701&lt;&gt;0),(T1701+BG1701)/(AQ1701+AR1701),P$23),"")</f>
        <v>9.8103448275862064</v>
      </c>
      <c r="Q1701" s="126"/>
      <c r="R1701" s="126"/>
      <c r="S1701" s="126">
        <v>276</v>
      </c>
      <c r="T1701" s="126">
        <v>156</v>
      </c>
      <c r="U1701" s="126"/>
      <c r="V1701" s="126"/>
      <c r="W1701" s="126"/>
      <c r="X1701" s="126"/>
      <c r="Y1701" s="126"/>
      <c r="Z1701" s="126"/>
      <c r="AA1701" s="126"/>
      <c r="AB1701" s="126"/>
      <c r="AC1701" s="126"/>
      <c r="AD1701" s="126"/>
      <c r="AE1701" s="126"/>
      <c r="AF1701" s="126"/>
      <c r="AG1701" s="126"/>
      <c r="AH1701" s="126"/>
      <c r="AI1701" s="126"/>
      <c r="AJ1701" s="126" t="s">
        <v>3502</v>
      </c>
      <c r="AK1701" s="126">
        <v>12</v>
      </c>
      <c r="AL1701" s="126">
        <v>3</v>
      </c>
      <c r="AM1701" s="126">
        <v>24</v>
      </c>
      <c r="AN1701" s="126">
        <v>19</v>
      </c>
      <c r="AO1701" s="126" t="s">
        <v>3503</v>
      </c>
      <c r="AP1701" s="126">
        <v>155</v>
      </c>
      <c r="AQ1701" s="126">
        <v>43</v>
      </c>
      <c r="AR1701" s="126">
        <v>189</v>
      </c>
      <c r="AS1701" s="126">
        <v>3054</v>
      </c>
      <c r="AT1701" s="126">
        <v>1398</v>
      </c>
      <c r="AU1701" s="126">
        <v>1663</v>
      </c>
      <c r="AV1701" s="126">
        <v>6109</v>
      </c>
      <c r="AW1701" s="126">
        <v>20.95</v>
      </c>
      <c r="AX1701" s="126">
        <v>502872</v>
      </c>
      <c r="AY1701" s="126">
        <v>23998</v>
      </c>
      <c r="AZ1701" s="126">
        <v>83.81</v>
      </c>
      <c r="BA1701" s="126">
        <v>13.96</v>
      </c>
      <c r="BB1701" s="126">
        <v>83.34</v>
      </c>
      <c r="BC1701" s="126">
        <v>6</v>
      </c>
      <c r="BD1701" s="126">
        <v>1396</v>
      </c>
      <c r="BE1701" s="126">
        <v>399</v>
      </c>
      <c r="BF1701" s="126">
        <v>930</v>
      </c>
      <c r="BG1701" s="126">
        <v>2120</v>
      </c>
      <c r="BH1701" s="126">
        <v>171</v>
      </c>
      <c r="BI1701" s="126" t="s">
        <v>3504</v>
      </c>
      <c r="BJ1701" s="126">
        <v>3.407</v>
      </c>
      <c r="BK1701" s="126">
        <v>4.359</v>
      </c>
      <c r="BL1701" s="126">
        <v>5.3719999999999999</v>
      </c>
      <c r="BM1701" s="126">
        <v>3.9830000000000001</v>
      </c>
      <c r="BN1701" s="126">
        <v>4.1849999999999996</v>
      </c>
      <c r="BO1701" s="126">
        <v>4.2809999999999997</v>
      </c>
      <c r="BP1701" s="126" t="s">
        <v>3505</v>
      </c>
      <c r="BQ1701" s="126">
        <v>1.042</v>
      </c>
      <c r="BR1701" s="126"/>
      <c r="BS1701" s="126"/>
      <c r="BT1701" s="126"/>
      <c r="BU1701" s="126"/>
      <c r="BV1701" s="126"/>
      <c r="BW1701" s="126"/>
      <c r="BX1701" s="126"/>
      <c r="BY1701" s="126"/>
      <c r="BZ1701" s="126"/>
      <c r="CA1701" s="126"/>
      <c r="CB1701" s="126"/>
      <c r="CC1701" s="126"/>
      <c r="CD1701" s="126"/>
      <c r="CE1701" s="126"/>
    </row>
    <row r="1702" spans="1:83" ht="11.25" customHeight="1" x14ac:dyDescent="0.2">
      <c r="A1702" s="126" t="s">
        <v>6879</v>
      </c>
      <c r="B1702" s="20">
        <v>0</v>
      </c>
      <c r="C1702" s="20" t="e">
        <f>VLOOKUP(File2Modul(A1702),ModulVerantwortung,2,FALSE)</f>
        <v>#N/A</v>
      </c>
      <c r="D1702" s="20"/>
      <c r="E1702" s="109" t="s">
        <v>6879</v>
      </c>
      <c r="F1702" s="126"/>
      <c r="G1702" s="126"/>
      <c r="H1702" s="126"/>
      <c r="I1702" s="126"/>
      <c r="J1702" s="126"/>
      <c r="K1702" s="126"/>
      <c r="L1702" s="126"/>
      <c r="M1702" s="143"/>
      <c r="N1702" s="126"/>
      <c r="O1702" s="126">
        <f>IF(ISNUMBER(T1702),IF(T1702&lt;&gt;0,S1702/T1702,O$23),"")</f>
        <v>188</v>
      </c>
      <c r="P1702">
        <f>IF(AND(ISNUMBER(AQ1702),ISNUMBER(AR1702)),IF(OR(AQ1702&lt;&gt;0,AR1702&lt;&gt;0),(T1702+BG1702)/(AQ1702+AR1702),P$23),"")</f>
        <v>6451612.9096774198</v>
      </c>
      <c r="Q1702" s="126"/>
      <c r="R1702" s="126"/>
      <c r="S1702" s="126">
        <v>188</v>
      </c>
      <c r="T1702" s="126">
        <v>1</v>
      </c>
      <c r="U1702" s="126"/>
      <c r="V1702" s="126"/>
      <c r="W1702" s="126"/>
      <c r="X1702" s="126"/>
      <c r="Y1702" s="126"/>
      <c r="Z1702" s="126"/>
      <c r="AA1702" s="126"/>
      <c r="AB1702" s="126"/>
      <c r="AC1702" s="126"/>
      <c r="AD1702" s="126"/>
      <c r="AE1702" s="126"/>
      <c r="AF1702" s="126"/>
      <c r="AG1702" s="126"/>
      <c r="AH1702" s="126"/>
      <c r="AI1702" s="126"/>
      <c r="AJ1702" s="126" t="s">
        <v>3502</v>
      </c>
      <c r="AK1702" s="126">
        <v>0</v>
      </c>
      <c r="AL1702" s="126">
        <v>1</v>
      </c>
      <c r="AM1702" s="126">
        <v>0</v>
      </c>
      <c r="AN1702" s="126">
        <v>0</v>
      </c>
      <c r="AO1702" s="126" t="s">
        <v>3503</v>
      </c>
      <c r="AP1702" s="126">
        <v>6</v>
      </c>
      <c r="AQ1702" s="126">
        <v>19</v>
      </c>
      <c r="AR1702" s="126">
        <v>136</v>
      </c>
      <c r="AS1702" s="126">
        <v>1000000000</v>
      </c>
      <c r="AT1702" s="126">
        <v>871</v>
      </c>
      <c r="AU1702" s="126">
        <v>1045</v>
      </c>
      <c r="AV1702" s="126">
        <v>3596</v>
      </c>
      <c r="AW1702" s="126">
        <v>303171850.22000003</v>
      </c>
      <c r="AX1702" s="126">
        <v>1000000000</v>
      </c>
      <c r="AY1702" s="126">
        <v>1000000000</v>
      </c>
      <c r="AZ1702" s="126">
        <v>367652683062690</v>
      </c>
      <c r="BA1702" s="126">
        <v>0.03</v>
      </c>
      <c r="BB1702" s="126">
        <v>100</v>
      </c>
      <c r="BC1702" s="126">
        <v>1000000000</v>
      </c>
      <c r="BD1702" s="126">
        <v>321</v>
      </c>
      <c r="BE1702" s="126">
        <v>234</v>
      </c>
      <c r="BF1702" s="126">
        <v>264</v>
      </c>
      <c r="BG1702" s="126">
        <v>1000000000</v>
      </c>
      <c r="BH1702" s="126">
        <v>129</v>
      </c>
      <c r="BI1702" s="126" t="s">
        <v>3504</v>
      </c>
      <c r="BJ1702" s="126">
        <v>0.72799999999999998</v>
      </c>
      <c r="BK1702" s="126">
        <v>0.84</v>
      </c>
      <c r="BL1702" s="126">
        <v>0.92100000000000004</v>
      </c>
      <c r="BM1702" s="126">
        <v>2.2160000000000002</v>
      </c>
      <c r="BN1702" s="126">
        <v>2.3519999999999999</v>
      </c>
      <c r="BO1702" s="126">
        <v>2.4350000000000001</v>
      </c>
      <c r="BP1702" s="126" t="s">
        <v>3505</v>
      </c>
      <c r="BQ1702" s="126">
        <v>2.4159999999999999</v>
      </c>
      <c r="BR1702" s="126"/>
      <c r="BS1702" s="126"/>
      <c r="BT1702" s="126"/>
      <c r="BU1702" s="126"/>
      <c r="BV1702" s="126"/>
      <c r="BW1702" s="126"/>
      <c r="BX1702" s="126"/>
      <c r="BY1702" s="126"/>
      <c r="BZ1702" s="126"/>
      <c r="CA1702" s="126"/>
      <c r="CB1702" s="126"/>
      <c r="CC1702" s="126"/>
      <c r="CD1702" s="126"/>
      <c r="CE1702" s="126"/>
    </row>
    <row r="1703" spans="1:83" ht="11.25" customHeight="1" x14ac:dyDescent="0.2">
      <c r="A1703" s="126" t="s">
        <v>6880</v>
      </c>
      <c r="B1703" s="20">
        <v>0</v>
      </c>
      <c r="C1703" s="20" t="e">
        <f>VLOOKUP(File2Modul(A1703),ModulVerantwortung,2,FALSE)</f>
        <v>#N/A</v>
      </c>
      <c r="D1703" s="20"/>
      <c r="E1703" s="109" t="s">
        <v>6880</v>
      </c>
      <c r="F1703" s="126"/>
      <c r="G1703" s="126"/>
      <c r="H1703" s="126"/>
      <c r="I1703" s="126"/>
      <c r="J1703" s="126"/>
      <c r="K1703" s="126"/>
      <c r="L1703" s="126"/>
      <c r="M1703" s="143"/>
      <c r="N1703" s="126"/>
      <c r="O1703" s="126">
        <f>IF(ISNUMBER(T1703),IF(T1703&lt;&gt;0,S1703/T1703,O$23),"")</f>
        <v>8.6666666666666661</v>
      </c>
      <c r="P1703">
        <f>IF(AND(ISNUMBER(AQ1703),ISNUMBER(AR1703)),IF(OR(AQ1703&lt;&gt;0,AR1703&lt;&gt;0),(T1703+BG1703)/(AQ1703+AR1703),P$23),"")</f>
        <v>25641025.717948716</v>
      </c>
      <c r="Q1703" s="126"/>
      <c r="R1703" s="126"/>
      <c r="S1703" s="126">
        <v>26</v>
      </c>
      <c r="T1703" s="126">
        <v>3</v>
      </c>
      <c r="U1703" s="126"/>
      <c r="V1703" s="126"/>
      <c r="W1703" s="126"/>
      <c r="X1703" s="126"/>
      <c r="Y1703" s="126"/>
      <c r="Z1703" s="126"/>
      <c r="AA1703" s="126"/>
      <c r="AB1703" s="126"/>
      <c r="AC1703" s="126"/>
      <c r="AD1703" s="126"/>
      <c r="AE1703" s="126"/>
      <c r="AF1703" s="126"/>
      <c r="AG1703" s="126"/>
      <c r="AH1703" s="126"/>
      <c r="AI1703" s="126"/>
      <c r="AJ1703" s="126" t="s">
        <v>3502</v>
      </c>
      <c r="AK1703" s="126">
        <v>2</v>
      </c>
      <c r="AL1703" s="126">
        <v>1</v>
      </c>
      <c r="AM1703" s="126">
        <v>0</v>
      </c>
      <c r="AN1703" s="126">
        <v>0</v>
      </c>
      <c r="AO1703" s="126" t="s">
        <v>3503</v>
      </c>
      <c r="AP1703" s="126">
        <v>6</v>
      </c>
      <c r="AQ1703" s="126">
        <v>25</v>
      </c>
      <c r="AR1703" s="126">
        <v>14</v>
      </c>
      <c r="AS1703" s="126">
        <v>1000000000</v>
      </c>
      <c r="AT1703" s="126">
        <v>165</v>
      </c>
      <c r="AU1703" s="126">
        <v>169</v>
      </c>
      <c r="AV1703" s="126">
        <v>546</v>
      </c>
      <c r="AW1703" s="126">
        <v>220225092.44999999</v>
      </c>
      <c r="AX1703" s="126">
        <v>1000000000</v>
      </c>
      <c r="AY1703" s="126">
        <v>1000000000</v>
      </c>
      <c r="AZ1703" s="126">
        <v>193996365383013</v>
      </c>
      <c r="BA1703" s="126">
        <v>0.01</v>
      </c>
      <c r="BB1703" s="126">
        <v>100</v>
      </c>
      <c r="BC1703" s="126">
        <v>1000000000</v>
      </c>
      <c r="BD1703" s="126">
        <v>77</v>
      </c>
      <c r="BE1703" s="126">
        <v>24</v>
      </c>
      <c r="BF1703" s="126">
        <v>20</v>
      </c>
      <c r="BG1703" s="126">
        <v>1000000000</v>
      </c>
      <c r="BH1703" s="126">
        <v>5</v>
      </c>
      <c r="BI1703" s="126" t="s">
        <v>3504</v>
      </c>
      <c r="BJ1703" s="126">
        <v>0.16300000000000001</v>
      </c>
      <c r="BK1703" s="126">
        <v>0.17</v>
      </c>
      <c r="BL1703" s="126">
        <v>0.16600000000000001</v>
      </c>
      <c r="BM1703" s="126">
        <v>1.254</v>
      </c>
      <c r="BN1703" s="126">
        <v>1.3440000000000001</v>
      </c>
      <c r="BO1703" s="126">
        <v>1.407</v>
      </c>
      <c r="BP1703" s="126" t="s">
        <v>3505</v>
      </c>
      <c r="BQ1703" s="126">
        <v>3.0030000000000001</v>
      </c>
      <c r="BR1703" s="126"/>
      <c r="BS1703" s="126"/>
      <c r="BT1703" s="126"/>
      <c r="BU1703" s="126"/>
      <c r="BV1703" s="126"/>
      <c r="BW1703" s="126"/>
      <c r="BX1703" s="126"/>
      <c r="BY1703" s="126"/>
      <c r="BZ1703" s="126"/>
      <c r="CA1703" s="126"/>
      <c r="CB1703" s="126"/>
      <c r="CC1703" s="126"/>
      <c r="CD1703" s="126"/>
      <c r="CE1703" s="126"/>
    </row>
    <row r="1704" spans="1:83" ht="11.25" customHeight="1" x14ac:dyDescent="0.2">
      <c r="A1704" s="126" t="s">
        <v>6881</v>
      </c>
      <c r="B1704" s="20">
        <v>88</v>
      </c>
      <c r="C1704" s="20" t="e">
        <f>VLOOKUP(File2Modul(A1704),ModulVerantwortung,2,FALSE)</f>
        <v>#N/A</v>
      </c>
      <c r="D1704" s="20"/>
      <c r="E1704" s="109" t="s">
        <v>6882</v>
      </c>
      <c r="F1704" s="126">
        <v>1</v>
      </c>
      <c r="G1704" s="126">
        <v>0</v>
      </c>
      <c r="H1704" s="126">
        <v>0</v>
      </c>
      <c r="I1704" s="126">
        <v>1</v>
      </c>
      <c r="J1704" s="126">
        <v>0</v>
      </c>
      <c r="K1704" s="126">
        <v>0</v>
      </c>
      <c r="L1704" s="126">
        <v>0</v>
      </c>
      <c r="M1704" s="143"/>
      <c r="N1704" s="126">
        <v>2</v>
      </c>
      <c r="O1704" s="126"/>
      <c r="Q1704" s="126">
        <v>0</v>
      </c>
      <c r="R1704" s="126"/>
      <c r="S1704" s="126"/>
      <c r="T1704" s="126"/>
      <c r="U1704" s="126">
        <v>2</v>
      </c>
      <c r="V1704" s="126" t="s">
        <v>3507</v>
      </c>
      <c r="W1704" s="126">
        <v>0</v>
      </c>
      <c r="X1704" s="126">
        <v>1</v>
      </c>
      <c r="Y1704" s="126">
        <v>6</v>
      </c>
      <c r="Z1704" s="126">
        <v>0</v>
      </c>
      <c r="AA1704" s="126">
        <v>0</v>
      </c>
      <c r="AB1704" s="126">
        <v>0</v>
      </c>
      <c r="AC1704" s="126">
        <v>0</v>
      </c>
      <c r="AD1704" s="126">
        <v>0</v>
      </c>
      <c r="AE1704" s="126">
        <v>0</v>
      </c>
      <c r="AF1704" s="126">
        <v>0.5</v>
      </c>
      <c r="AG1704" s="126">
        <v>0</v>
      </c>
      <c r="AH1704" s="126">
        <v>0</v>
      </c>
      <c r="AI1704" s="126">
        <v>1</v>
      </c>
      <c r="AJ1704" s="126"/>
      <c r="AK1704" s="126"/>
      <c r="AL1704" s="126"/>
      <c r="AM1704" s="126"/>
      <c r="AN1704" s="126"/>
      <c r="AO1704" s="126"/>
      <c r="AP1704" s="126"/>
      <c r="AQ1704" s="126"/>
      <c r="AR1704" s="126"/>
      <c r="AS1704" s="126"/>
      <c r="AT1704" s="126"/>
      <c r="AU1704" s="126"/>
      <c r="AV1704" s="126"/>
      <c r="AW1704" s="126"/>
      <c r="AX1704" s="126"/>
      <c r="AY1704" s="126"/>
      <c r="AZ1704" s="126"/>
      <c r="BA1704" s="126"/>
      <c r="BB1704" s="126"/>
      <c r="BC1704" s="126"/>
      <c r="BD1704" s="126"/>
      <c r="BE1704" s="126"/>
      <c r="BF1704" s="126"/>
      <c r="BG1704" s="126"/>
      <c r="BH1704" s="126"/>
      <c r="BI1704" s="126"/>
      <c r="BJ1704" s="126"/>
      <c r="BK1704" s="126"/>
      <c r="BL1704" s="126"/>
      <c r="BM1704" s="126"/>
      <c r="BN1704" s="126"/>
      <c r="BO1704" s="126"/>
      <c r="BP1704" s="126"/>
      <c r="BQ1704" s="126"/>
      <c r="BR1704" s="126">
        <v>5</v>
      </c>
      <c r="BS1704" s="126">
        <v>5</v>
      </c>
      <c r="BT1704" s="126">
        <v>5</v>
      </c>
      <c r="BU1704" s="126"/>
      <c r="BV1704" s="126">
        <v>2</v>
      </c>
      <c r="BW1704" s="126">
        <v>2</v>
      </c>
      <c r="BX1704" s="126">
        <v>1</v>
      </c>
      <c r="BY1704" s="126">
        <v>0</v>
      </c>
      <c r="BZ1704" s="126">
        <v>6</v>
      </c>
      <c r="CA1704" s="126">
        <v>4</v>
      </c>
      <c r="CB1704" s="126"/>
      <c r="CC1704" s="126"/>
      <c r="CD1704" s="126"/>
      <c r="CE1704" s="126"/>
    </row>
    <row r="1705" spans="1:83" ht="11.25" customHeight="1" x14ac:dyDescent="0.2">
      <c r="A1705" s="126" t="s">
        <v>6881</v>
      </c>
      <c r="B1705" s="20">
        <v>105</v>
      </c>
      <c r="C1705" s="20" t="e">
        <f>VLOOKUP(File2Modul(A1705),ModulVerantwortung,2,FALSE)</f>
        <v>#N/A</v>
      </c>
      <c r="D1705" s="20"/>
      <c r="E1705" s="109" t="s">
        <v>6883</v>
      </c>
      <c r="F1705" s="126">
        <v>1</v>
      </c>
      <c r="G1705" s="126">
        <v>0</v>
      </c>
      <c r="H1705" s="126">
        <v>0</v>
      </c>
      <c r="I1705" s="126">
        <v>1</v>
      </c>
      <c r="J1705" s="126">
        <v>0</v>
      </c>
      <c r="K1705" s="126">
        <v>0</v>
      </c>
      <c r="L1705" s="126">
        <v>0</v>
      </c>
      <c r="M1705" s="143"/>
      <c r="N1705" s="126">
        <v>1</v>
      </c>
      <c r="O1705" s="126"/>
      <c r="Q1705" s="126">
        <v>0</v>
      </c>
      <c r="R1705" s="126"/>
      <c r="S1705" s="126"/>
      <c r="T1705" s="126"/>
      <c r="U1705" s="126">
        <v>1</v>
      </c>
      <c r="V1705" s="126" t="s">
        <v>3507</v>
      </c>
      <c r="W1705" s="126">
        <v>0</v>
      </c>
      <c r="X1705" s="126">
        <v>1</v>
      </c>
      <c r="Y1705" s="126">
        <v>2</v>
      </c>
      <c r="Z1705" s="126">
        <v>0</v>
      </c>
      <c r="AA1705" s="126">
        <v>0</v>
      </c>
      <c r="AB1705" s="126">
        <v>0</v>
      </c>
      <c r="AC1705" s="126">
        <v>0</v>
      </c>
      <c r="AD1705" s="126">
        <v>0</v>
      </c>
      <c r="AE1705" s="126">
        <v>0</v>
      </c>
      <c r="AF1705" s="126">
        <v>1</v>
      </c>
      <c r="AG1705" s="126">
        <v>0</v>
      </c>
      <c r="AH1705" s="126">
        <v>0</v>
      </c>
      <c r="AI1705" s="126">
        <v>1</v>
      </c>
      <c r="AJ1705" s="126"/>
      <c r="AK1705" s="126"/>
      <c r="AL1705" s="126"/>
      <c r="AM1705" s="126"/>
      <c r="AN1705" s="126"/>
      <c r="AO1705" s="126"/>
      <c r="AP1705" s="126"/>
      <c r="AQ1705" s="126"/>
      <c r="AR1705" s="126"/>
      <c r="AS1705" s="126"/>
      <c r="AT1705" s="126"/>
      <c r="AU1705" s="126"/>
      <c r="AV1705" s="126"/>
      <c r="AW1705" s="126"/>
      <c r="AX1705" s="126"/>
      <c r="AY1705" s="126"/>
      <c r="AZ1705" s="126"/>
      <c r="BA1705" s="126"/>
      <c r="BB1705" s="126"/>
      <c r="BC1705" s="126"/>
      <c r="BD1705" s="126"/>
      <c r="BE1705" s="126"/>
      <c r="BF1705" s="126"/>
      <c r="BG1705" s="126"/>
      <c r="BH1705" s="126"/>
      <c r="BI1705" s="126"/>
      <c r="BJ1705" s="126"/>
      <c r="BK1705" s="126"/>
      <c r="BL1705" s="126"/>
      <c r="BM1705" s="126"/>
      <c r="BN1705" s="126"/>
      <c r="BO1705" s="126"/>
      <c r="BP1705" s="126"/>
      <c r="BQ1705" s="126"/>
      <c r="BR1705" s="126">
        <v>6</v>
      </c>
      <c r="BS1705" s="126">
        <v>6</v>
      </c>
      <c r="BT1705" s="126">
        <v>6</v>
      </c>
      <c r="BU1705" s="126"/>
      <c r="BV1705" s="126">
        <v>1</v>
      </c>
      <c r="BW1705" s="126">
        <v>1</v>
      </c>
      <c r="BX1705" s="126">
        <v>1</v>
      </c>
      <c r="BY1705" s="126">
        <v>0</v>
      </c>
      <c r="BZ1705" s="126">
        <v>4</v>
      </c>
      <c r="CA1705" s="126">
        <v>2</v>
      </c>
      <c r="CB1705" s="126"/>
      <c r="CC1705" s="126"/>
      <c r="CD1705" s="126"/>
      <c r="CE1705" s="126"/>
    </row>
    <row r="1706" spans="1:83" ht="11.25" customHeight="1" x14ac:dyDescent="0.2">
      <c r="A1706" s="126" t="s">
        <v>6881</v>
      </c>
      <c r="B1706" s="20">
        <v>120</v>
      </c>
      <c r="C1706" s="20" t="e">
        <f>VLOOKUP(File2Modul(A1706),ModulVerantwortung,2,FALSE)</f>
        <v>#N/A</v>
      </c>
      <c r="D1706" s="20"/>
      <c r="E1706" s="109" t="s">
        <v>6884</v>
      </c>
      <c r="F1706" s="126">
        <v>1</v>
      </c>
      <c r="G1706" s="126">
        <v>0</v>
      </c>
      <c r="H1706" s="126">
        <v>0</v>
      </c>
      <c r="I1706" s="126">
        <v>1</v>
      </c>
      <c r="J1706" s="126">
        <v>0</v>
      </c>
      <c r="K1706" s="126">
        <v>1</v>
      </c>
      <c r="L1706" s="126">
        <v>0</v>
      </c>
      <c r="M1706" s="143"/>
      <c r="N1706" s="126">
        <v>1</v>
      </c>
      <c r="O1706" s="126"/>
      <c r="Q1706" s="126">
        <v>0</v>
      </c>
      <c r="R1706" s="126"/>
      <c r="S1706" s="126"/>
      <c r="T1706" s="126"/>
      <c r="U1706" s="126">
        <v>1</v>
      </c>
      <c r="V1706" s="126" t="s">
        <v>3507</v>
      </c>
      <c r="W1706" s="126">
        <v>0</v>
      </c>
      <c r="X1706" s="126">
        <v>1</v>
      </c>
      <c r="Y1706" s="126">
        <v>3</v>
      </c>
      <c r="Z1706" s="126">
        <v>0</v>
      </c>
      <c r="AA1706" s="126">
        <v>0</v>
      </c>
      <c r="AB1706" s="126">
        <v>0</v>
      </c>
      <c r="AC1706" s="126">
        <v>0</v>
      </c>
      <c r="AD1706" s="126">
        <v>0</v>
      </c>
      <c r="AE1706" s="126">
        <v>0</v>
      </c>
      <c r="AF1706" s="126">
        <v>1</v>
      </c>
      <c r="AG1706" s="126">
        <v>0</v>
      </c>
      <c r="AH1706" s="126">
        <v>0</v>
      </c>
      <c r="AI1706" s="126">
        <v>1</v>
      </c>
      <c r="AJ1706" s="126"/>
      <c r="AK1706" s="126"/>
      <c r="AL1706" s="126"/>
      <c r="AM1706" s="126"/>
      <c r="AN1706" s="126"/>
      <c r="AO1706" s="126"/>
      <c r="AP1706" s="126"/>
      <c r="AQ1706" s="126"/>
      <c r="AR1706" s="126"/>
      <c r="AS1706" s="126"/>
      <c r="AT1706" s="126"/>
      <c r="AU1706" s="126"/>
      <c r="AV1706" s="126"/>
      <c r="AW1706" s="126"/>
      <c r="AX1706" s="126"/>
      <c r="AY1706" s="126"/>
      <c r="AZ1706" s="126"/>
      <c r="BA1706" s="126"/>
      <c r="BB1706" s="126"/>
      <c r="BC1706" s="126"/>
      <c r="BD1706" s="126"/>
      <c r="BE1706" s="126"/>
      <c r="BF1706" s="126"/>
      <c r="BG1706" s="126"/>
      <c r="BH1706" s="126"/>
      <c r="BI1706" s="126"/>
      <c r="BJ1706" s="126"/>
      <c r="BK1706" s="126"/>
      <c r="BL1706" s="126"/>
      <c r="BM1706" s="126"/>
      <c r="BN1706" s="126"/>
      <c r="BO1706" s="126"/>
      <c r="BP1706" s="126"/>
      <c r="BQ1706" s="126"/>
      <c r="BR1706" s="126">
        <v>6</v>
      </c>
      <c r="BS1706" s="126">
        <v>6</v>
      </c>
      <c r="BT1706" s="126">
        <v>6</v>
      </c>
      <c r="BU1706" s="126"/>
      <c r="BV1706" s="126">
        <v>1</v>
      </c>
      <c r="BW1706" s="126">
        <v>1</v>
      </c>
      <c r="BX1706" s="126">
        <v>1</v>
      </c>
      <c r="BY1706" s="126">
        <v>0</v>
      </c>
      <c r="BZ1706" s="126">
        <v>4</v>
      </c>
      <c r="CA1706" s="126">
        <v>2</v>
      </c>
      <c r="CB1706" s="126"/>
      <c r="CC1706" s="126"/>
      <c r="CD1706" s="126"/>
      <c r="CE1706" s="126"/>
    </row>
    <row r="1707" spans="1:83" ht="11.25" customHeight="1" x14ac:dyDescent="0.2">
      <c r="A1707" s="126" t="s">
        <v>6881</v>
      </c>
      <c r="B1707" s="20">
        <v>134</v>
      </c>
      <c r="C1707" s="20" t="e">
        <f>VLOOKUP(File2Modul(A1707),ModulVerantwortung,2,FALSE)</f>
        <v>#N/A</v>
      </c>
      <c r="D1707" s="20"/>
      <c r="E1707" s="109" t="s">
        <v>6885</v>
      </c>
      <c r="F1707" s="126">
        <v>2</v>
      </c>
      <c r="G1707" s="126">
        <v>1</v>
      </c>
      <c r="H1707" s="126">
        <v>0</v>
      </c>
      <c r="I1707" s="126">
        <v>2</v>
      </c>
      <c r="J1707" s="126">
        <v>0</v>
      </c>
      <c r="K1707" s="126">
        <v>1</v>
      </c>
      <c r="L1707" s="126">
        <v>1</v>
      </c>
      <c r="M1707" s="143" t="s">
        <v>6886</v>
      </c>
      <c r="N1707" s="126">
        <v>2</v>
      </c>
      <c r="O1707" s="126"/>
      <c r="Q1707" s="126">
        <v>0</v>
      </c>
      <c r="R1707" s="126"/>
      <c r="S1707" s="126"/>
      <c r="T1707" s="126"/>
      <c r="U1707" s="126">
        <v>5</v>
      </c>
      <c r="V1707" s="126" t="s">
        <v>3513</v>
      </c>
      <c r="W1707" s="126">
        <v>1</v>
      </c>
      <c r="X1707" s="126">
        <v>3</v>
      </c>
      <c r="Y1707" s="126">
        <v>12</v>
      </c>
      <c r="Z1707" s="126">
        <v>0</v>
      </c>
      <c r="AA1707" s="126">
        <v>0</v>
      </c>
      <c r="AB1707" s="126">
        <v>0</v>
      </c>
      <c r="AC1707" s="126">
        <v>0</v>
      </c>
      <c r="AD1707" s="126">
        <v>0</v>
      </c>
      <c r="AE1707" s="126">
        <v>0</v>
      </c>
      <c r="AF1707" s="126">
        <v>0.4</v>
      </c>
      <c r="AG1707" s="126">
        <v>0</v>
      </c>
      <c r="AH1707" s="126">
        <v>0</v>
      </c>
      <c r="AI1707" s="126">
        <v>1</v>
      </c>
      <c r="AJ1707" s="126"/>
      <c r="AK1707" s="126"/>
      <c r="AL1707" s="126"/>
      <c r="AM1707" s="126"/>
      <c r="AN1707" s="126"/>
      <c r="AO1707" s="126"/>
      <c r="AP1707" s="126"/>
      <c r="AQ1707" s="126"/>
      <c r="AR1707" s="126"/>
      <c r="AS1707" s="126"/>
      <c r="AT1707" s="126"/>
      <c r="AU1707" s="126"/>
      <c r="AV1707" s="126"/>
      <c r="AW1707" s="126"/>
      <c r="AX1707" s="126"/>
      <c r="AY1707" s="126"/>
      <c r="AZ1707" s="126"/>
      <c r="BA1707" s="126"/>
      <c r="BB1707" s="126"/>
      <c r="BC1707" s="126"/>
      <c r="BD1707" s="126"/>
      <c r="BE1707" s="126"/>
      <c r="BF1707" s="126"/>
      <c r="BG1707" s="126"/>
      <c r="BH1707" s="126"/>
      <c r="BI1707" s="126"/>
      <c r="BJ1707" s="126"/>
      <c r="BK1707" s="126"/>
      <c r="BL1707" s="126"/>
      <c r="BM1707" s="126"/>
      <c r="BN1707" s="126"/>
      <c r="BO1707" s="126"/>
      <c r="BP1707" s="126"/>
      <c r="BQ1707" s="126"/>
      <c r="BR1707" s="126">
        <v>3</v>
      </c>
      <c r="BS1707" s="126">
        <v>10</v>
      </c>
      <c r="BT1707" s="126">
        <v>10</v>
      </c>
      <c r="BU1707" s="126"/>
      <c r="BV1707" s="126">
        <v>6</v>
      </c>
      <c r="BW1707" s="126">
        <v>2</v>
      </c>
      <c r="BX1707" s="126">
        <v>1</v>
      </c>
      <c r="BY1707" s="126">
        <v>0</v>
      </c>
      <c r="BZ1707" s="126">
        <v>16</v>
      </c>
      <c r="CA1707" s="126">
        <v>5</v>
      </c>
      <c r="CB1707" s="126"/>
      <c r="CC1707" s="126"/>
      <c r="CD1707" s="126"/>
      <c r="CE1707" s="126"/>
    </row>
    <row r="1708" spans="1:83" ht="11.25" customHeight="1" x14ac:dyDescent="0.2">
      <c r="A1708" s="126" t="s">
        <v>6881</v>
      </c>
      <c r="B1708" s="20">
        <v>156</v>
      </c>
      <c r="C1708" s="20" t="e">
        <f>VLOOKUP(File2Modul(A1708),ModulVerantwortung,2,FALSE)</f>
        <v>#N/A</v>
      </c>
      <c r="D1708" s="20"/>
      <c r="E1708" s="109" t="s">
        <v>6887</v>
      </c>
      <c r="F1708" s="126">
        <v>1</v>
      </c>
      <c r="G1708" s="126">
        <v>0</v>
      </c>
      <c r="H1708" s="126">
        <v>0</v>
      </c>
      <c r="I1708" s="126">
        <v>1</v>
      </c>
      <c r="J1708" s="126">
        <v>0</v>
      </c>
      <c r="K1708" s="126">
        <v>0</v>
      </c>
      <c r="L1708" s="126">
        <v>1</v>
      </c>
      <c r="M1708" s="143" t="s">
        <v>6888</v>
      </c>
      <c r="N1708" s="126">
        <v>1</v>
      </c>
      <c r="O1708" s="126"/>
      <c r="Q1708" s="126">
        <v>0</v>
      </c>
      <c r="R1708" s="126"/>
      <c r="S1708" s="126"/>
      <c r="T1708" s="126"/>
      <c r="U1708" s="126">
        <v>2</v>
      </c>
      <c r="V1708" s="126" t="s">
        <v>3507</v>
      </c>
      <c r="W1708" s="126">
        <v>1</v>
      </c>
      <c r="X1708" s="126">
        <v>2</v>
      </c>
      <c r="Y1708" s="126">
        <v>4</v>
      </c>
      <c r="Z1708" s="126">
        <v>0</v>
      </c>
      <c r="AA1708" s="126">
        <v>0</v>
      </c>
      <c r="AB1708" s="126">
        <v>0</v>
      </c>
      <c r="AC1708" s="126">
        <v>0</v>
      </c>
      <c r="AD1708" s="126">
        <v>0</v>
      </c>
      <c r="AE1708" s="126">
        <v>0</v>
      </c>
      <c r="AF1708" s="126">
        <v>0.5</v>
      </c>
      <c r="AG1708" s="126">
        <v>0</v>
      </c>
      <c r="AH1708" s="126">
        <v>0</v>
      </c>
      <c r="AI1708" s="126">
        <v>1</v>
      </c>
      <c r="AJ1708" s="126"/>
      <c r="AK1708" s="126"/>
      <c r="AL1708" s="126"/>
      <c r="AM1708" s="126"/>
      <c r="AN1708" s="126"/>
      <c r="AO1708" s="126"/>
      <c r="AP1708" s="126"/>
      <c r="AQ1708" s="126"/>
      <c r="AR1708" s="126"/>
      <c r="AS1708" s="126"/>
      <c r="AT1708" s="126"/>
      <c r="AU1708" s="126"/>
      <c r="AV1708" s="126"/>
      <c r="AW1708" s="126"/>
      <c r="AX1708" s="126"/>
      <c r="AY1708" s="126"/>
      <c r="AZ1708" s="126"/>
      <c r="BA1708" s="126"/>
      <c r="BB1708" s="126"/>
      <c r="BC1708" s="126"/>
      <c r="BD1708" s="126"/>
      <c r="BE1708" s="126"/>
      <c r="BF1708" s="126"/>
      <c r="BG1708" s="126"/>
      <c r="BH1708" s="126"/>
      <c r="BI1708" s="126"/>
      <c r="BJ1708" s="126"/>
      <c r="BK1708" s="126"/>
      <c r="BL1708" s="126"/>
      <c r="BM1708" s="126"/>
      <c r="BN1708" s="126"/>
      <c r="BO1708" s="126"/>
      <c r="BP1708" s="126"/>
      <c r="BQ1708" s="126"/>
      <c r="BR1708" s="126">
        <v>4</v>
      </c>
      <c r="BS1708" s="126">
        <v>9</v>
      </c>
      <c r="BT1708" s="126">
        <v>9</v>
      </c>
      <c r="BU1708" s="126"/>
      <c r="BV1708" s="126">
        <v>2</v>
      </c>
      <c r="BW1708" s="126">
        <v>1</v>
      </c>
      <c r="BX1708" s="126">
        <v>1</v>
      </c>
      <c r="BY1708" s="126">
        <v>0</v>
      </c>
      <c r="BZ1708" s="126">
        <v>6</v>
      </c>
      <c r="CA1708" s="126">
        <v>3</v>
      </c>
      <c r="CB1708" s="126"/>
      <c r="CC1708" s="126"/>
      <c r="CD1708" s="126"/>
      <c r="CE1708" s="126"/>
    </row>
    <row r="1709" spans="1:83" ht="11.25" customHeight="1" x14ac:dyDescent="0.2">
      <c r="A1709" s="126" t="s">
        <v>6881</v>
      </c>
      <c r="B1709" s="20">
        <v>175</v>
      </c>
      <c r="C1709" s="20" t="e">
        <f>VLOOKUP(File2Modul(A1709),ModulVerantwortung,2,FALSE)</f>
        <v>#N/A</v>
      </c>
      <c r="D1709" s="20"/>
      <c r="E1709" s="109" t="s">
        <v>6889</v>
      </c>
      <c r="F1709" s="126">
        <v>1</v>
      </c>
      <c r="G1709" s="126">
        <v>0</v>
      </c>
      <c r="H1709" s="126">
        <v>0</v>
      </c>
      <c r="I1709" s="126">
        <v>1</v>
      </c>
      <c r="J1709" s="126">
        <v>0</v>
      </c>
      <c r="K1709" s="126">
        <v>2</v>
      </c>
      <c r="L1709" s="126">
        <v>0</v>
      </c>
      <c r="M1709" s="143"/>
      <c r="N1709" s="126">
        <v>0</v>
      </c>
      <c r="O1709" s="126"/>
      <c r="Q1709" s="126">
        <v>0</v>
      </c>
      <c r="R1709" s="126"/>
      <c r="S1709" s="126"/>
      <c r="T1709" s="126"/>
      <c r="U1709" s="126">
        <v>0</v>
      </c>
      <c r="V1709" s="126" t="s">
        <v>3507</v>
      </c>
      <c r="W1709" s="126">
        <v>0</v>
      </c>
      <c r="X1709" s="126">
        <v>1</v>
      </c>
      <c r="Y1709" s="126">
        <v>2</v>
      </c>
      <c r="Z1709" s="126">
        <v>0</v>
      </c>
      <c r="AA1709" s="126">
        <v>0</v>
      </c>
      <c r="AB1709" s="126">
        <v>0</v>
      </c>
      <c r="AC1709" s="126">
        <v>0</v>
      </c>
      <c r="AD1709" s="126">
        <v>2</v>
      </c>
      <c r="AE1709" s="126">
        <v>0</v>
      </c>
      <c r="AF1709" s="126">
        <v>0</v>
      </c>
      <c r="AG1709" s="126">
        <v>0</v>
      </c>
      <c r="AH1709" s="126">
        <v>0</v>
      </c>
      <c r="AI1709" s="126">
        <v>1</v>
      </c>
      <c r="AJ1709" s="126"/>
      <c r="AK1709" s="126"/>
      <c r="AL1709" s="126"/>
      <c r="AM1709" s="126"/>
      <c r="AN1709" s="126"/>
      <c r="AO1709" s="126"/>
      <c r="AP1709" s="126"/>
      <c r="AQ1709" s="126"/>
      <c r="AR1709" s="126"/>
      <c r="AS1709" s="126"/>
      <c r="AT1709" s="126"/>
      <c r="AU1709" s="126"/>
      <c r="AV1709" s="126"/>
      <c r="AW1709" s="126"/>
      <c r="AX1709" s="126"/>
      <c r="AY1709" s="126"/>
      <c r="AZ1709" s="126"/>
      <c r="BA1709" s="126"/>
      <c r="BB1709" s="126"/>
      <c r="BC1709" s="126"/>
      <c r="BD1709" s="126"/>
      <c r="BE1709" s="126"/>
      <c r="BF1709" s="126"/>
      <c r="BG1709" s="126"/>
      <c r="BH1709" s="126"/>
      <c r="BI1709" s="126"/>
      <c r="BJ1709" s="126"/>
      <c r="BK1709" s="126"/>
      <c r="BL1709" s="126"/>
      <c r="BM1709" s="126"/>
      <c r="BN1709" s="126"/>
      <c r="BO1709" s="126"/>
      <c r="BP1709" s="126"/>
      <c r="BQ1709" s="126"/>
      <c r="BR1709" s="126">
        <v>0</v>
      </c>
      <c r="BS1709" s="126">
        <v>0</v>
      </c>
      <c r="BT1709" s="126">
        <v>0</v>
      </c>
      <c r="BU1709" s="126"/>
      <c r="BV1709" s="126">
        <v>0</v>
      </c>
      <c r="BW1709" s="126">
        <v>0</v>
      </c>
      <c r="BX1709" s="126">
        <v>1</v>
      </c>
      <c r="BY1709" s="126">
        <v>0</v>
      </c>
      <c r="BZ1709" s="126">
        <v>2</v>
      </c>
      <c r="CA1709" s="126">
        <v>0</v>
      </c>
      <c r="CB1709" s="126"/>
      <c r="CC1709" s="126"/>
      <c r="CD1709" s="126"/>
      <c r="CE1709" s="126"/>
    </row>
    <row r="1710" spans="1:83" ht="11.25" customHeight="1" x14ac:dyDescent="0.2">
      <c r="A1710" s="126" t="s">
        <v>6881</v>
      </c>
      <c r="B1710" s="20">
        <v>187</v>
      </c>
      <c r="C1710" s="20" t="e">
        <f>VLOOKUP(File2Modul(A1710),ModulVerantwortung,2,FALSE)</f>
        <v>#N/A</v>
      </c>
      <c r="D1710" s="20"/>
      <c r="E1710" s="109" t="s">
        <v>6890</v>
      </c>
      <c r="F1710" s="126">
        <v>1</v>
      </c>
      <c r="G1710" s="126">
        <v>0</v>
      </c>
      <c r="H1710" s="126">
        <v>0</v>
      </c>
      <c r="I1710" s="126">
        <v>1</v>
      </c>
      <c r="J1710" s="126">
        <v>0</v>
      </c>
      <c r="K1710" s="126">
        <v>0</v>
      </c>
      <c r="L1710" s="126">
        <v>0</v>
      </c>
      <c r="M1710" s="143"/>
      <c r="N1710" s="126">
        <v>0</v>
      </c>
      <c r="O1710" s="126"/>
      <c r="Q1710" s="126">
        <v>0</v>
      </c>
      <c r="R1710" s="126"/>
      <c r="S1710" s="126"/>
      <c r="T1710" s="126"/>
      <c r="U1710" s="126">
        <v>0</v>
      </c>
      <c r="V1710" s="126" t="s">
        <v>3507</v>
      </c>
      <c r="W1710" s="126">
        <v>0</v>
      </c>
      <c r="X1710" s="126">
        <v>1</v>
      </c>
      <c r="Y1710" s="126">
        <v>2</v>
      </c>
      <c r="Z1710" s="126">
        <v>0</v>
      </c>
      <c r="AA1710" s="126">
        <v>0</v>
      </c>
      <c r="AB1710" s="126">
        <v>0</v>
      </c>
      <c r="AC1710" s="126">
        <v>0</v>
      </c>
      <c r="AD1710" s="126">
        <v>0</v>
      </c>
      <c r="AE1710" s="126">
        <v>0</v>
      </c>
      <c r="AF1710" s="126">
        <v>0</v>
      </c>
      <c r="AG1710" s="126">
        <v>0</v>
      </c>
      <c r="AH1710" s="126">
        <v>0</v>
      </c>
      <c r="AI1710" s="126">
        <v>1</v>
      </c>
      <c r="AJ1710" s="126"/>
      <c r="AK1710" s="126"/>
      <c r="AL1710" s="126"/>
      <c r="AM1710" s="126"/>
      <c r="AN1710" s="126"/>
      <c r="AO1710" s="126"/>
      <c r="AP1710" s="126"/>
      <c r="AQ1710" s="126"/>
      <c r="AR1710" s="126"/>
      <c r="AS1710" s="126"/>
      <c r="AT1710" s="126"/>
      <c r="AU1710" s="126"/>
      <c r="AV1710" s="126"/>
      <c r="AW1710" s="126"/>
      <c r="AX1710" s="126"/>
      <c r="AY1710" s="126"/>
      <c r="AZ1710" s="126"/>
      <c r="BA1710" s="126"/>
      <c r="BB1710" s="126"/>
      <c r="BC1710" s="126"/>
      <c r="BD1710" s="126"/>
      <c r="BE1710" s="126"/>
      <c r="BF1710" s="126"/>
      <c r="BG1710" s="126"/>
      <c r="BH1710" s="126"/>
      <c r="BI1710" s="126"/>
      <c r="BJ1710" s="126"/>
      <c r="BK1710" s="126"/>
      <c r="BL1710" s="126"/>
      <c r="BM1710" s="126"/>
      <c r="BN1710" s="126"/>
      <c r="BO1710" s="126"/>
      <c r="BP1710" s="126"/>
      <c r="BQ1710" s="126"/>
      <c r="BR1710" s="126">
        <v>0</v>
      </c>
      <c r="BS1710" s="126">
        <v>0</v>
      </c>
      <c r="BT1710" s="126">
        <v>0</v>
      </c>
      <c r="BU1710" s="126"/>
      <c r="BV1710" s="126">
        <v>0</v>
      </c>
      <c r="BW1710" s="126">
        <v>0</v>
      </c>
      <c r="BX1710" s="126">
        <v>1</v>
      </c>
      <c r="BY1710" s="126">
        <v>0</v>
      </c>
      <c r="BZ1710" s="126">
        <v>2</v>
      </c>
      <c r="CA1710" s="126">
        <v>0</v>
      </c>
      <c r="CB1710" s="126"/>
      <c r="CC1710" s="126"/>
      <c r="CD1710" s="126"/>
      <c r="CE1710" s="126"/>
    </row>
    <row r="1711" spans="1:83" ht="11.25" customHeight="1" x14ac:dyDescent="0.2">
      <c r="A1711" s="126" t="s">
        <v>6881</v>
      </c>
      <c r="B1711" s="20">
        <v>206</v>
      </c>
      <c r="C1711" s="20" t="e">
        <f>VLOOKUP(File2Modul(A1711),ModulVerantwortung,2,FALSE)</f>
        <v>#N/A</v>
      </c>
      <c r="D1711" s="20"/>
      <c r="E1711" s="109" t="s">
        <v>6891</v>
      </c>
      <c r="F1711" s="126">
        <v>1</v>
      </c>
      <c r="G1711" s="126">
        <v>0</v>
      </c>
      <c r="H1711" s="126">
        <v>0</v>
      </c>
      <c r="I1711" s="126">
        <v>1</v>
      </c>
      <c r="J1711" s="126">
        <v>1</v>
      </c>
      <c r="K1711" s="126">
        <v>1</v>
      </c>
      <c r="L1711" s="126">
        <v>0</v>
      </c>
      <c r="M1711" s="143"/>
      <c r="N1711" s="126">
        <v>1</v>
      </c>
      <c r="O1711" s="126"/>
      <c r="Q1711" s="126">
        <v>0</v>
      </c>
      <c r="R1711" s="126"/>
      <c r="S1711" s="126"/>
      <c r="T1711" s="126"/>
      <c r="U1711" s="126">
        <v>1</v>
      </c>
      <c r="V1711" s="126" t="s">
        <v>3507</v>
      </c>
      <c r="W1711" s="126">
        <v>0</v>
      </c>
      <c r="X1711" s="126">
        <v>1</v>
      </c>
      <c r="Y1711" s="126">
        <v>1</v>
      </c>
      <c r="Z1711" s="126">
        <v>0</v>
      </c>
      <c r="AA1711" s="126">
        <v>0</v>
      </c>
      <c r="AB1711" s="126">
        <v>0</v>
      </c>
      <c r="AC1711" s="126">
        <v>0</v>
      </c>
      <c r="AD1711" s="126">
        <v>1</v>
      </c>
      <c r="AE1711" s="126">
        <v>0</v>
      </c>
      <c r="AF1711" s="126">
        <v>1</v>
      </c>
      <c r="AG1711" s="126">
        <v>0</v>
      </c>
      <c r="AH1711" s="126">
        <v>0</v>
      </c>
      <c r="AI1711" s="126">
        <v>1</v>
      </c>
      <c r="AJ1711" s="126"/>
      <c r="AK1711" s="126"/>
      <c r="AL1711" s="126"/>
      <c r="AM1711" s="126"/>
      <c r="AN1711" s="126"/>
      <c r="AO1711" s="126"/>
      <c r="AP1711" s="126"/>
      <c r="AQ1711" s="126"/>
      <c r="AR1711" s="126"/>
      <c r="AS1711" s="126"/>
      <c r="AT1711" s="126"/>
      <c r="AU1711" s="126"/>
      <c r="AV1711" s="126"/>
      <c r="AW1711" s="126"/>
      <c r="AX1711" s="126"/>
      <c r="AY1711" s="126"/>
      <c r="AZ1711" s="126"/>
      <c r="BA1711" s="126"/>
      <c r="BB1711" s="126"/>
      <c r="BC1711" s="126"/>
      <c r="BD1711" s="126"/>
      <c r="BE1711" s="126"/>
      <c r="BF1711" s="126"/>
      <c r="BG1711" s="126"/>
      <c r="BH1711" s="126"/>
      <c r="BI1711" s="126"/>
      <c r="BJ1711" s="126"/>
      <c r="BK1711" s="126"/>
      <c r="BL1711" s="126"/>
      <c r="BM1711" s="126"/>
      <c r="BN1711" s="126"/>
      <c r="BO1711" s="126"/>
      <c r="BP1711" s="126"/>
      <c r="BQ1711" s="126"/>
      <c r="BR1711" s="126">
        <v>5</v>
      </c>
      <c r="BS1711" s="126">
        <v>5</v>
      </c>
      <c r="BT1711" s="126">
        <v>5</v>
      </c>
      <c r="BU1711" s="126"/>
      <c r="BV1711" s="126">
        <v>1</v>
      </c>
      <c r="BW1711" s="126">
        <v>1</v>
      </c>
      <c r="BX1711" s="126">
        <v>1</v>
      </c>
      <c r="BY1711" s="126">
        <v>0</v>
      </c>
      <c r="BZ1711" s="126">
        <v>4</v>
      </c>
      <c r="CA1711" s="126">
        <v>1</v>
      </c>
      <c r="CB1711" s="126"/>
      <c r="CC1711" s="126"/>
      <c r="CD1711" s="126"/>
      <c r="CE1711" s="126"/>
    </row>
    <row r="1712" spans="1:83" ht="11.25" customHeight="1" x14ac:dyDescent="0.2">
      <c r="A1712" s="126" t="s">
        <v>6881</v>
      </c>
      <c r="B1712" s="20">
        <v>215</v>
      </c>
      <c r="C1712" s="20" t="e">
        <f>VLOOKUP(File2Modul(A1712),ModulVerantwortung,2,FALSE)</f>
        <v>#N/A</v>
      </c>
      <c r="D1712" s="20"/>
      <c r="E1712" s="109" t="s">
        <v>6892</v>
      </c>
      <c r="F1712" s="126">
        <v>1</v>
      </c>
      <c r="G1712" s="126">
        <v>0</v>
      </c>
      <c r="H1712" s="126">
        <v>0</v>
      </c>
      <c r="I1712" s="126">
        <v>1</v>
      </c>
      <c r="J1712" s="126">
        <v>0</v>
      </c>
      <c r="K1712" s="126">
        <v>0</v>
      </c>
      <c r="L1712" s="126">
        <v>0</v>
      </c>
      <c r="M1712" s="143"/>
      <c r="N1712" s="126">
        <v>0</v>
      </c>
      <c r="O1712" s="126"/>
      <c r="Q1712" s="126">
        <v>0</v>
      </c>
      <c r="R1712" s="126"/>
      <c r="S1712" s="126"/>
      <c r="T1712" s="126"/>
      <c r="U1712" s="126">
        <v>0</v>
      </c>
      <c r="V1712" s="126" t="s">
        <v>3507</v>
      </c>
      <c r="W1712" s="126">
        <v>0</v>
      </c>
      <c r="X1712" s="126">
        <v>1</v>
      </c>
      <c r="Y1712" s="126">
        <v>2</v>
      </c>
      <c r="Z1712" s="126">
        <v>0</v>
      </c>
      <c r="AA1712" s="126">
        <v>0</v>
      </c>
      <c r="AB1712" s="126">
        <v>0</v>
      </c>
      <c r="AC1712" s="126">
        <v>0</v>
      </c>
      <c r="AD1712" s="126">
        <v>0</v>
      </c>
      <c r="AE1712" s="126">
        <v>0</v>
      </c>
      <c r="AF1712" s="126">
        <v>0</v>
      </c>
      <c r="AG1712" s="126">
        <v>0</v>
      </c>
      <c r="AH1712" s="126">
        <v>0</v>
      </c>
      <c r="AI1712" s="126">
        <v>1</v>
      </c>
      <c r="AJ1712" s="126"/>
      <c r="AK1712" s="126"/>
      <c r="AL1712" s="126"/>
      <c r="AM1712" s="126"/>
      <c r="AN1712" s="126"/>
      <c r="AO1712" s="126"/>
      <c r="AP1712" s="126"/>
      <c r="AQ1712" s="126"/>
      <c r="AR1712" s="126"/>
      <c r="AS1712" s="126"/>
      <c r="AT1712" s="126"/>
      <c r="AU1712" s="126"/>
      <c r="AV1712" s="126"/>
      <c r="AW1712" s="126"/>
      <c r="AX1712" s="126"/>
      <c r="AY1712" s="126"/>
      <c r="AZ1712" s="126"/>
      <c r="BA1712" s="126"/>
      <c r="BB1712" s="126"/>
      <c r="BC1712" s="126"/>
      <c r="BD1712" s="126"/>
      <c r="BE1712" s="126"/>
      <c r="BF1712" s="126"/>
      <c r="BG1712" s="126"/>
      <c r="BH1712" s="126"/>
      <c r="BI1712" s="126"/>
      <c r="BJ1712" s="126"/>
      <c r="BK1712" s="126"/>
      <c r="BL1712" s="126"/>
      <c r="BM1712" s="126"/>
      <c r="BN1712" s="126"/>
      <c r="BO1712" s="126"/>
      <c r="BP1712" s="126"/>
      <c r="BQ1712" s="126"/>
      <c r="BR1712" s="126">
        <v>0</v>
      </c>
      <c r="BS1712" s="126">
        <v>0</v>
      </c>
      <c r="BT1712" s="126">
        <v>0</v>
      </c>
      <c r="BU1712" s="126"/>
      <c r="BV1712" s="126">
        <v>0</v>
      </c>
      <c r="BW1712" s="126">
        <v>0</v>
      </c>
      <c r="BX1712" s="126">
        <v>1</v>
      </c>
      <c r="BY1712" s="126">
        <v>0</v>
      </c>
      <c r="BZ1712" s="126">
        <v>2</v>
      </c>
      <c r="CA1712" s="126">
        <v>0</v>
      </c>
      <c r="CB1712" s="126"/>
      <c r="CC1712" s="126"/>
      <c r="CD1712" s="126"/>
      <c r="CE1712" s="126"/>
    </row>
    <row r="1713" spans="1:83" ht="11.25" customHeight="1" x14ac:dyDescent="0.2">
      <c r="A1713" s="126" t="s">
        <v>6881</v>
      </c>
      <c r="B1713" s="20">
        <v>225</v>
      </c>
      <c r="C1713" s="20" t="e">
        <f>VLOOKUP(File2Modul(A1713),ModulVerantwortung,2,FALSE)</f>
        <v>#N/A</v>
      </c>
      <c r="D1713" s="20"/>
      <c r="E1713" s="109" t="s">
        <v>6893</v>
      </c>
      <c r="F1713" s="126">
        <v>2</v>
      </c>
      <c r="G1713" s="126">
        <v>1</v>
      </c>
      <c r="H1713" s="126">
        <v>0</v>
      </c>
      <c r="I1713" s="126">
        <v>2</v>
      </c>
      <c r="J1713" s="126">
        <v>0</v>
      </c>
      <c r="K1713" s="126">
        <v>0</v>
      </c>
      <c r="L1713" s="126">
        <v>3</v>
      </c>
      <c r="M1713" s="143" t="s">
        <v>6894</v>
      </c>
      <c r="N1713" s="126">
        <v>4</v>
      </c>
      <c r="O1713" s="126"/>
      <c r="Q1713" s="126">
        <v>0</v>
      </c>
      <c r="R1713" s="126"/>
      <c r="S1713" s="126"/>
      <c r="T1713" s="126"/>
      <c r="U1713" s="126">
        <v>5</v>
      </c>
      <c r="V1713" s="126" t="s">
        <v>3513</v>
      </c>
      <c r="W1713" s="126">
        <v>3</v>
      </c>
      <c r="X1713" s="126">
        <v>5</v>
      </c>
      <c r="Y1713" s="126">
        <v>10</v>
      </c>
      <c r="Z1713" s="126">
        <v>0</v>
      </c>
      <c r="AA1713" s="126">
        <v>0</v>
      </c>
      <c r="AB1713" s="126">
        <v>0</v>
      </c>
      <c r="AC1713" s="126">
        <v>0</v>
      </c>
      <c r="AD1713" s="126">
        <v>0</v>
      </c>
      <c r="AE1713" s="126">
        <v>0</v>
      </c>
      <c r="AF1713" s="126">
        <v>0.4</v>
      </c>
      <c r="AG1713" s="126">
        <v>0</v>
      </c>
      <c r="AH1713" s="126">
        <v>0</v>
      </c>
      <c r="AI1713" s="126">
        <v>1</v>
      </c>
      <c r="AJ1713" s="126"/>
      <c r="AK1713" s="126"/>
      <c r="AL1713" s="126"/>
      <c r="AM1713" s="126"/>
      <c r="AN1713" s="126"/>
      <c r="AO1713" s="126"/>
      <c r="AP1713" s="126"/>
      <c r="AQ1713" s="126"/>
      <c r="AR1713" s="126"/>
      <c r="AS1713" s="126"/>
      <c r="AT1713" s="126"/>
      <c r="AU1713" s="126"/>
      <c r="AV1713" s="126"/>
      <c r="AW1713" s="126"/>
      <c r="AX1713" s="126"/>
      <c r="AY1713" s="126"/>
      <c r="AZ1713" s="126"/>
      <c r="BA1713" s="126"/>
      <c r="BB1713" s="126"/>
      <c r="BC1713" s="126"/>
      <c r="BD1713" s="126"/>
      <c r="BE1713" s="126"/>
      <c r="BF1713" s="126"/>
      <c r="BG1713" s="126"/>
      <c r="BH1713" s="126"/>
      <c r="BI1713" s="126"/>
      <c r="BJ1713" s="126"/>
      <c r="BK1713" s="126"/>
      <c r="BL1713" s="126"/>
      <c r="BM1713" s="126"/>
      <c r="BN1713" s="126"/>
      <c r="BO1713" s="126"/>
      <c r="BP1713" s="126"/>
      <c r="BQ1713" s="126"/>
      <c r="BR1713" s="126">
        <v>4</v>
      </c>
      <c r="BS1713" s="126">
        <v>6</v>
      </c>
      <c r="BT1713" s="126">
        <v>6</v>
      </c>
      <c r="BU1713" s="126"/>
      <c r="BV1713" s="126">
        <v>6</v>
      </c>
      <c r="BW1713" s="126">
        <v>4</v>
      </c>
      <c r="BX1713" s="126">
        <v>1</v>
      </c>
      <c r="BY1713" s="126">
        <v>0</v>
      </c>
      <c r="BZ1713" s="126">
        <v>20</v>
      </c>
      <c r="CA1713" s="126">
        <v>5</v>
      </c>
      <c r="CB1713" s="126"/>
      <c r="CC1713" s="126"/>
      <c r="CD1713" s="126"/>
      <c r="CE1713" s="126"/>
    </row>
    <row r="1714" spans="1:83" ht="11.25" customHeight="1" x14ac:dyDescent="0.2">
      <c r="A1714" s="126" t="s">
        <v>6881</v>
      </c>
      <c r="B1714" s="20">
        <v>242</v>
      </c>
      <c r="C1714" s="20" t="e">
        <f>VLOOKUP(File2Modul(A1714),ModulVerantwortung,2,FALSE)</f>
        <v>#N/A</v>
      </c>
      <c r="D1714" s="20"/>
      <c r="E1714" s="109" t="s">
        <v>6895</v>
      </c>
      <c r="F1714" s="126">
        <v>19</v>
      </c>
      <c r="G1714" s="126">
        <v>2</v>
      </c>
      <c r="H1714" s="126">
        <v>0</v>
      </c>
      <c r="I1714" s="126">
        <v>19</v>
      </c>
      <c r="J1714" s="126">
        <v>0</v>
      </c>
      <c r="K1714" s="126">
        <v>0</v>
      </c>
      <c r="L1714" s="126">
        <v>2</v>
      </c>
      <c r="M1714" s="143" t="s">
        <v>6896</v>
      </c>
      <c r="N1714" s="126">
        <v>38</v>
      </c>
      <c r="O1714" s="126"/>
      <c r="Q1714" s="126">
        <v>0</v>
      </c>
      <c r="R1714" s="126"/>
      <c r="S1714" s="126"/>
      <c r="T1714" s="126"/>
      <c r="U1714" s="126">
        <v>56</v>
      </c>
      <c r="V1714" s="126" t="s">
        <v>4332</v>
      </c>
      <c r="W1714" s="126">
        <v>18</v>
      </c>
      <c r="X1714" s="126">
        <v>37</v>
      </c>
      <c r="Y1714" s="126">
        <v>62</v>
      </c>
      <c r="Z1714" s="126">
        <v>0</v>
      </c>
      <c r="AA1714" s="126">
        <v>0</v>
      </c>
      <c r="AB1714" s="126">
        <v>0</v>
      </c>
      <c r="AC1714" s="126">
        <v>0</v>
      </c>
      <c r="AD1714" s="126">
        <v>0</v>
      </c>
      <c r="AE1714" s="126">
        <v>0</v>
      </c>
      <c r="AF1714" s="126">
        <v>0.34</v>
      </c>
      <c r="AG1714" s="126">
        <v>1</v>
      </c>
      <c r="AH1714" s="126">
        <v>0</v>
      </c>
      <c r="AI1714" s="126">
        <v>1</v>
      </c>
      <c r="AJ1714" s="126"/>
      <c r="AK1714" s="126"/>
      <c r="AL1714" s="126"/>
      <c r="AM1714" s="126"/>
      <c r="AN1714" s="126"/>
      <c r="AO1714" s="126"/>
      <c r="AP1714" s="126"/>
      <c r="AQ1714" s="126"/>
      <c r="AR1714" s="126"/>
      <c r="AS1714" s="126"/>
      <c r="AT1714" s="126"/>
      <c r="AU1714" s="126"/>
      <c r="AV1714" s="126"/>
      <c r="AW1714" s="126"/>
      <c r="AX1714" s="126"/>
      <c r="AY1714" s="126"/>
      <c r="AZ1714" s="126"/>
      <c r="BA1714" s="126"/>
      <c r="BB1714" s="126"/>
      <c r="BC1714" s="126"/>
      <c r="BD1714" s="126"/>
      <c r="BE1714" s="126"/>
      <c r="BF1714" s="126"/>
      <c r="BG1714" s="126"/>
      <c r="BH1714" s="126"/>
      <c r="BI1714" s="126"/>
      <c r="BJ1714" s="126"/>
      <c r="BK1714" s="126"/>
      <c r="BL1714" s="126"/>
      <c r="BM1714" s="126"/>
      <c r="BN1714" s="126"/>
      <c r="BO1714" s="126"/>
      <c r="BP1714" s="126"/>
      <c r="BQ1714" s="126"/>
      <c r="BR1714" s="126">
        <v>4</v>
      </c>
      <c r="BS1714" s="126">
        <v>6</v>
      </c>
      <c r="BT1714" s="126">
        <v>6</v>
      </c>
      <c r="BU1714" s="126"/>
      <c r="BV1714" s="126">
        <v>58</v>
      </c>
      <c r="BW1714" s="126">
        <v>38</v>
      </c>
      <c r="BX1714" s="126">
        <v>1</v>
      </c>
      <c r="BY1714" s="126">
        <v>0</v>
      </c>
      <c r="BZ1714" s="126">
        <v>162</v>
      </c>
      <c r="CA1714" s="126">
        <v>75</v>
      </c>
      <c r="CB1714" s="126"/>
      <c r="CC1714" s="126"/>
      <c r="CD1714" s="126"/>
      <c r="CE1714" s="126"/>
    </row>
    <row r="1715" spans="1:83" ht="11.25" customHeight="1" x14ac:dyDescent="0.2">
      <c r="A1715" s="126" t="s">
        <v>6881</v>
      </c>
      <c r="B1715" s="20">
        <v>0</v>
      </c>
      <c r="C1715" s="20" t="e">
        <f>VLOOKUP(File2Modul(A1715),ModulVerantwortung,2,FALSE)</f>
        <v>#N/A</v>
      </c>
      <c r="D1715" s="20"/>
      <c r="E1715" s="109" t="s">
        <v>6881</v>
      </c>
      <c r="F1715" s="126"/>
      <c r="G1715" s="126"/>
      <c r="H1715" s="126"/>
      <c r="I1715" s="126"/>
      <c r="J1715" s="126"/>
      <c r="K1715" s="126"/>
      <c r="L1715" s="126"/>
      <c r="M1715" s="143"/>
      <c r="N1715" s="126"/>
      <c r="O1715" s="126">
        <f>IF(ISNUMBER(T1715),IF(T1715&lt;&gt;0,S1715/T1715,O$23),"")</f>
        <v>1.4038461538461537</v>
      </c>
      <c r="P1715">
        <f>IF(AND(ISNUMBER(AQ1715),ISNUMBER(AR1715)),IF(OR(AQ1715&lt;&gt;0,AR1715&lt;&gt;0),(T1715+BG1715)/(AQ1715+AR1715),P$23),"")</f>
        <v>8.7169811320754711</v>
      </c>
      <c r="Q1715" s="126"/>
      <c r="R1715" s="126"/>
      <c r="S1715" s="126">
        <v>73</v>
      </c>
      <c r="T1715" s="126">
        <v>52</v>
      </c>
      <c r="U1715" s="126"/>
      <c r="V1715" s="126"/>
      <c r="W1715" s="126"/>
      <c r="X1715" s="126"/>
      <c r="Y1715" s="126"/>
      <c r="Z1715" s="126"/>
      <c r="AA1715" s="126"/>
      <c r="AB1715" s="126"/>
      <c r="AC1715" s="126"/>
      <c r="AD1715" s="126"/>
      <c r="AE1715" s="126"/>
      <c r="AF1715" s="126"/>
      <c r="AG1715" s="126"/>
      <c r="AH1715" s="126"/>
      <c r="AI1715" s="126"/>
      <c r="AJ1715" s="126" t="s">
        <v>3502</v>
      </c>
      <c r="AK1715" s="126">
        <v>2</v>
      </c>
      <c r="AL1715" s="126">
        <v>1</v>
      </c>
      <c r="AM1715" s="126">
        <v>11</v>
      </c>
      <c r="AN1715" s="126">
        <v>20</v>
      </c>
      <c r="AO1715" s="126" t="s">
        <v>3503</v>
      </c>
      <c r="AP1715" s="126">
        <v>78</v>
      </c>
      <c r="AQ1715" s="126">
        <v>26</v>
      </c>
      <c r="AR1715" s="126">
        <v>80</v>
      </c>
      <c r="AS1715" s="126">
        <v>1016</v>
      </c>
      <c r="AT1715" s="126">
        <v>556</v>
      </c>
      <c r="AU1715" s="126">
        <v>628</v>
      </c>
      <c r="AV1715" s="126">
        <v>2170</v>
      </c>
      <c r="AW1715" s="126">
        <v>13.52</v>
      </c>
      <c r="AX1715" s="126">
        <v>92387</v>
      </c>
      <c r="AY1715" s="126">
        <v>6836</v>
      </c>
      <c r="AZ1715" s="126">
        <v>15.4</v>
      </c>
      <c r="BA1715" s="126">
        <v>0.04</v>
      </c>
      <c r="BB1715" s="126">
        <v>99.73</v>
      </c>
      <c r="BC1715" s="126">
        <v>2</v>
      </c>
      <c r="BD1715" s="126">
        <v>306</v>
      </c>
      <c r="BE1715" s="126">
        <v>119</v>
      </c>
      <c r="BF1715" s="126">
        <v>138</v>
      </c>
      <c r="BG1715" s="126">
        <v>872</v>
      </c>
      <c r="BH1715" s="126">
        <v>25</v>
      </c>
      <c r="BI1715" s="126" t="s">
        <v>3504</v>
      </c>
      <c r="BJ1715" s="126">
        <v>0.69199999999999995</v>
      </c>
      <c r="BK1715" s="126">
        <v>0.79600000000000004</v>
      </c>
      <c r="BL1715" s="126">
        <v>0.86899999999999999</v>
      </c>
      <c r="BM1715" s="126">
        <v>2.1739999999999999</v>
      </c>
      <c r="BN1715" s="126">
        <v>2.3090000000000002</v>
      </c>
      <c r="BO1715" s="126">
        <v>2.39</v>
      </c>
      <c r="BP1715" s="126" t="s">
        <v>3505</v>
      </c>
      <c r="BQ1715" s="126">
        <v>1.6459999999999999</v>
      </c>
      <c r="BR1715" s="126"/>
      <c r="BS1715" s="126"/>
      <c r="BT1715" s="126"/>
      <c r="BU1715" s="126"/>
      <c r="BV1715" s="126"/>
      <c r="BW1715" s="126"/>
      <c r="BX1715" s="126"/>
      <c r="BY1715" s="126"/>
      <c r="BZ1715" s="126"/>
      <c r="CA1715" s="126"/>
      <c r="CB1715" s="126"/>
      <c r="CC1715" s="126"/>
      <c r="CD1715" s="126"/>
      <c r="CE1715" s="126"/>
    </row>
    <row r="1716" spans="1:83" ht="11.25" customHeight="1" x14ac:dyDescent="0.2">
      <c r="A1716" s="126" t="s">
        <v>6897</v>
      </c>
      <c r="B1716" s="20"/>
      <c r="C1716" s="20"/>
      <c r="D1716" s="20"/>
      <c r="E1716" s="109" t="s">
        <v>6897</v>
      </c>
      <c r="F1716" s="126"/>
      <c r="G1716" s="126"/>
      <c r="H1716" s="126"/>
      <c r="I1716" s="126"/>
      <c r="J1716" s="126"/>
      <c r="K1716" s="126"/>
      <c r="L1716" s="126"/>
      <c r="M1716" s="143"/>
      <c r="N1716" s="126"/>
      <c r="O1716" s="126"/>
      <c r="Q1716" s="126"/>
      <c r="R1716" s="126">
        <v>0</v>
      </c>
      <c r="S1716" s="126"/>
      <c r="T1716" s="126"/>
      <c r="U1716" s="126"/>
      <c r="V1716" s="126"/>
      <c r="W1716" s="126"/>
      <c r="X1716" s="126"/>
      <c r="Y1716" s="126"/>
      <c r="Z1716" s="126"/>
      <c r="AA1716" s="126"/>
      <c r="AB1716" s="126"/>
      <c r="AC1716" s="126"/>
      <c r="AD1716" s="126"/>
      <c r="AE1716" s="126"/>
      <c r="AF1716" s="126"/>
      <c r="AG1716" s="126"/>
      <c r="AH1716" s="126"/>
      <c r="AI1716" s="126"/>
      <c r="AJ1716" s="126"/>
      <c r="AK1716" s="126"/>
      <c r="AL1716" s="126"/>
      <c r="AM1716" s="126"/>
      <c r="AN1716" s="126"/>
      <c r="AO1716" s="126"/>
      <c r="AP1716" s="126"/>
      <c r="AQ1716" s="126"/>
      <c r="AR1716" s="126"/>
      <c r="AS1716" s="126"/>
      <c r="AT1716" s="126"/>
      <c r="AU1716" s="126"/>
      <c r="AV1716" s="126"/>
      <c r="AW1716" s="126"/>
      <c r="AX1716" s="126"/>
      <c r="AY1716" s="126"/>
      <c r="AZ1716" s="126"/>
      <c r="BA1716" s="126"/>
      <c r="BB1716" s="126"/>
      <c r="BC1716" s="126"/>
      <c r="BD1716" s="126"/>
      <c r="BE1716" s="126"/>
      <c r="BF1716" s="126"/>
      <c r="BG1716" s="126"/>
      <c r="BH1716" s="126"/>
      <c r="BI1716" s="126"/>
      <c r="BJ1716" s="126"/>
      <c r="BK1716" s="126"/>
      <c r="BL1716" s="126"/>
      <c r="BM1716" s="126"/>
      <c r="BN1716" s="126"/>
      <c r="BO1716" s="126"/>
      <c r="BP1716" s="126"/>
      <c r="BQ1716" s="126"/>
      <c r="BR1716" s="126"/>
      <c r="BS1716" s="126"/>
      <c r="BT1716" s="126"/>
      <c r="BU1716" s="126"/>
      <c r="BV1716" s="126"/>
      <c r="BW1716" s="126"/>
      <c r="BX1716" s="126"/>
      <c r="BY1716" s="126"/>
      <c r="BZ1716" s="126"/>
      <c r="CA1716" s="126"/>
      <c r="CB1716" s="126">
        <v>4896</v>
      </c>
      <c r="CC1716" s="126">
        <v>1511</v>
      </c>
      <c r="CD1716" s="126">
        <v>1048</v>
      </c>
      <c r="CE1716" s="126"/>
    </row>
    <row r="1717" spans="1:83" ht="11.25" customHeight="1" x14ac:dyDescent="0.2">
      <c r="A1717" s="126" t="s">
        <v>5231</v>
      </c>
      <c r="B1717" s="20"/>
      <c r="C1717" s="20"/>
      <c r="D1717" s="20"/>
      <c r="E1717" s="109" t="s">
        <v>6898</v>
      </c>
      <c r="F1717" s="126"/>
      <c r="G1717" s="126"/>
      <c r="H1717" s="126"/>
      <c r="I1717" s="126"/>
      <c r="J1717" s="126"/>
      <c r="K1717" s="126"/>
      <c r="L1717" s="126"/>
      <c r="M1717" s="143"/>
      <c r="N1717" s="126"/>
      <c r="O1717" s="126"/>
      <c r="Q1717" s="126">
        <v>1</v>
      </c>
      <c r="R1717" s="126"/>
      <c r="S1717" s="126"/>
      <c r="T1717" s="126"/>
      <c r="U1717" s="126"/>
      <c r="V1717" s="126"/>
      <c r="W1717" s="126"/>
      <c r="X1717" s="126"/>
      <c r="Y1717" s="126"/>
      <c r="Z1717" s="126"/>
      <c r="AA1717" s="126"/>
      <c r="AB1717" s="126"/>
      <c r="AC1717" s="126"/>
      <c r="AD1717" s="126"/>
      <c r="AE1717" s="126"/>
      <c r="AF1717" s="126"/>
      <c r="AG1717" s="126"/>
      <c r="AH1717" s="126"/>
      <c r="AI1717" s="126"/>
      <c r="AJ1717" s="126"/>
      <c r="AK1717" s="126"/>
      <c r="AL1717" s="126"/>
      <c r="AM1717" s="126"/>
      <c r="AN1717" s="126"/>
      <c r="AO1717" s="126"/>
      <c r="AP1717" s="126"/>
      <c r="AQ1717" s="126"/>
      <c r="AR1717" s="126"/>
      <c r="AS1717" s="126"/>
      <c r="AT1717" s="126"/>
      <c r="AU1717" s="126"/>
      <c r="AV1717" s="126"/>
      <c r="AW1717" s="126"/>
      <c r="AX1717" s="126"/>
      <c r="AY1717" s="126"/>
      <c r="AZ1717" s="126"/>
      <c r="BA1717" s="126"/>
      <c r="BB1717" s="126"/>
      <c r="BC1717" s="126"/>
      <c r="BD1717" s="126"/>
      <c r="BE1717" s="126"/>
      <c r="BF1717" s="126"/>
      <c r="BG1717" s="126"/>
      <c r="BH1717" s="126"/>
      <c r="BI1717" s="126"/>
      <c r="BJ1717" s="126"/>
      <c r="BK1717" s="126"/>
      <c r="BL1717" s="126"/>
      <c r="BM1717" s="126"/>
      <c r="BN1717" s="126"/>
      <c r="BO1717" s="126"/>
      <c r="BP1717" s="126"/>
      <c r="BQ1717" s="126"/>
      <c r="BR1717" s="126"/>
      <c r="BS1717" s="126"/>
      <c r="BT1717" s="126"/>
      <c r="BU1717" s="126"/>
      <c r="BV1717" s="126"/>
      <c r="BW1717" s="126"/>
      <c r="BX1717" s="126"/>
      <c r="BY1717" s="126"/>
      <c r="BZ1717" s="126"/>
      <c r="CA1717" s="126"/>
      <c r="CB1717" s="126"/>
      <c r="CC1717" s="126"/>
      <c r="CD1717" s="126"/>
      <c r="CE1717" s="126"/>
    </row>
    <row r="1718" spans="1:83" ht="11.25" customHeight="1" x14ac:dyDescent="0.2">
      <c r="A1718" s="126" t="s">
        <v>5571</v>
      </c>
      <c r="B1718" s="20"/>
      <c r="C1718" s="20"/>
      <c r="D1718" s="20"/>
      <c r="E1718" s="109" t="s">
        <v>6899</v>
      </c>
      <c r="F1718" s="126"/>
      <c r="G1718" s="126"/>
      <c r="H1718" s="126"/>
      <c r="I1718" s="126"/>
      <c r="J1718" s="126"/>
      <c r="K1718" s="126"/>
      <c r="L1718" s="126"/>
      <c r="M1718" s="143"/>
      <c r="N1718" s="126"/>
      <c r="O1718" s="126"/>
      <c r="Q1718" s="126">
        <v>1</v>
      </c>
      <c r="R1718" s="126"/>
      <c r="S1718" s="126"/>
      <c r="T1718" s="126"/>
      <c r="U1718" s="126"/>
      <c r="V1718" s="126"/>
      <c r="W1718" s="126"/>
      <c r="X1718" s="126"/>
      <c r="Y1718" s="126"/>
      <c r="Z1718" s="126"/>
      <c r="AA1718" s="126"/>
      <c r="AB1718" s="126"/>
      <c r="AC1718" s="126"/>
      <c r="AD1718" s="126"/>
      <c r="AE1718" s="126"/>
      <c r="AF1718" s="126"/>
      <c r="AG1718" s="126"/>
      <c r="AH1718" s="126"/>
      <c r="AI1718" s="126"/>
      <c r="AJ1718" s="126"/>
      <c r="AK1718" s="126"/>
      <c r="AL1718" s="126"/>
      <c r="AM1718" s="126"/>
      <c r="AN1718" s="126"/>
      <c r="AO1718" s="126"/>
      <c r="AP1718" s="126"/>
      <c r="AQ1718" s="126"/>
      <c r="AR1718" s="126"/>
      <c r="AS1718" s="126"/>
      <c r="AT1718" s="126"/>
      <c r="AU1718" s="126"/>
      <c r="AV1718" s="126"/>
      <c r="AW1718" s="126"/>
      <c r="AX1718" s="126"/>
      <c r="AY1718" s="126"/>
      <c r="AZ1718" s="126"/>
      <c r="BA1718" s="126"/>
      <c r="BB1718" s="126"/>
      <c r="BC1718" s="126"/>
      <c r="BD1718" s="126"/>
      <c r="BE1718" s="126"/>
      <c r="BF1718" s="126"/>
      <c r="BG1718" s="126"/>
      <c r="BH1718" s="126"/>
      <c r="BI1718" s="126"/>
      <c r="BJ1718" s="126"/>
      <c r="BK1718" s="126"/>
      <c r="BL1718" s="126"/>
      <c r="BM1718" s="126"/>
      <c r="BN1718" s="126"/>
      <c r="BO1718" s="126"/>
      <c r="BP1718" s="126"/>
      <c r="BQ1718" s="126"/>
      <c r="BR1718" s="126"/>
      <c r="BS1718" s="126"/>
      <c r="BT1718" s="126"/>
      <c r="BU1718" s="126"/>
      <c r="BV1718" s="126"/>
      <c r="BW1718" s="126"/>
      <c r="BX1718" s="126"/>
      <c r="BY1718" s="126"/>
      <c r="BZ1718" s="126"/>
      <c r="CA1718" s="126"/>
      <c r="CB1718" s="126"/>
      <c r="CC1718" s="126"/>
      <c r="CD1718" s="126"/>
      <c r="CE1718" s="126"/>
    </row>
    <row r="1719" spans="1:83" ht="11.25" customHeight="1" x14ac:dyDescent="0.2">
      <c r="A1719" s="126" t="s">
        <v>6007</v>
      </c>
      <c r="B1719" s="20"/>
      <c r="C1719" s="20"/>
      <c r="D1719" s="20"/>
      <c r="E1719" s="109" t="s">
        <v>6900</v>
      </c>
      <c r="F1719" s="126"/>
      <c r="G1719" s="126"/>
      <c r="H1719" s="126"/>
      <c r="I1719" s="126"/>
      <c r="J1719" s="126"/>
      <c r="K1719" s="126"/>
      <c r="L1719" s="126"/>
      <c r="M1719" s="143"/>
      <c r="N1719" s="126"/>
      <c r="O1719" s="126"/>
      <c r="Q1719" s="126">
        <v>1</v>
      </c>
      <c r="R1719" s="126"/>
      <c r="S1719" s="126"/>
      <c r="T1719" s="126"/>
      <c r="U1719" s="126"/>
      <c r="V1719" s="126"/>
      <c r="W1719" s="126"/>
      <c r="X1719" s="126"/>
      <c r="Y1719" s="126"/>
      <c r="Z1719" s="126"/>
      <c r="AA1719" s="126"/>
      <c r="AB1719" s="126"/>
      <c r="AC1719" s="126"/>
      <c r="AD1719" s="126"/>
      <c r="AE1719" s="126"/>
      <c r="AF1719" s="126"/>
      <c r="AG1719" s="126"/>
      <c r="AH1719" s="126"/>
      <c r="AI1719" s="126"/>
      <c r="AJ1719" s="126"/>
      <c r="AK1719" s="126"/>
      <c r="AL1719" s="126"/>
      <c r="AM1719" s="126"/>
      <c r="AN1719" s="126"/>
      <c r="AO1719" s="126"/>
      <c r="AP1719" s="126"/>
      <c r="AQ1719" s="126"/>
      <c r="AR1719" s="126"/>
      <c r="AS1719" s="126"/>
      <c r="AT1719" s="126"/>
      <c r="AU1719" s="126"/>
      <c r="AV1719" s="126"/>
      <c r="AW1719" s="126"/>
      <c r="AX1719" s="126"/>
      <c r="AY1719" s="126"/>
      <c r="AZ1719" s="126"/>
      <c r="BA1719" s="126"/>
      <c r="BB1719" s="126"/>
      <c r="BC1719" s="126"/>
      <c r="BD1719" s="126"/>
      <c r="BE1719" s="126"/>
      <c r="BF1719" s="126"/>
      <c r="BG1719" s="126"/>
      <c r="BH1719" s="126"/>
      <c r="BI1719" s="126"/>
      <c r="BJ1719" s="126"/>
      <c r="BK1719" s="126"/>
      <c r="BL1719" s="126"/>
      <c r="BM1719" s="126"/>
      <c r="BN1719" s="126"/>
      <c r="BO1719" s="126"/>
      <c r="BP1719" s="126"/>
      <c r="BQ1719" s="126"/>
      <c r="BR1719" s="126"/>
      <c r="BS1719" s="126"/>
      <c r="BT1719" s="126"/>
      <c r="BU1719" s="126"/>
      <c r="BV1719" s="126"/>
      <c r="BW1719" s="126"/>
      <c r="BX1719" s="126"/>
      <c r="BY1719" s="126"/>
      <c r="BZ1719" s="126"/>
      <c r="CA1719" s="126"/>
      <c r="CB1719" s="126"/>
      <c r="CC1719" s="126"/>
      <c r="CD1719" s="126"/>
      <c r="CE1719" s="126"/>
    </row>
    <row r="1720" spans="1:83" ht="11.25" customHeight="1" x14ac:dyDescent="0.2">
      <c r="A1720" s="126" t="s">
        <v>6007</v>
      </c>
      <c r="B1720" s="20"/>
      <c r="C1720" s="20"/>
      <c r="D1720" s="20"/>
      <c r="E1720" s="109" t="s">
        <v>6901</v>
      </c>
      <c r="F1720" s="126"/>
      <c r="G1720" s="126"/>
      <c r="H1720" s="126"/>
      <c r="I1720" s="126"/>
      <c r="J1720" s="126"/>
      <c r="K1720" s="126"/>
      <c r="L1720" s="126"/>
      <c r="M1720" s="143"/>
      <c r="N1720" s="126"/>
      <c r="O1720" s="126"/>
      <c r="Q1720" s="126">
        <v>1</v>
      </c>
      <c r="R1720" s="126"/>
      <c r="S1720" s="126"/>
      <c r="T1720" s="126"/>
      <c r="U1720" s="126"/>
      <c r="V1720" s="126"/>
      <c r="W1720" s="126"/>
      <c r="X1720" s="126"/>
      <c r="Y1720" s="126"/>
      <c r="Z1720" s="126"/>
      <c r="AA1720" s="126"/>
      <c r="AB1720" s="126"/>
      <c r="AC1720" s="126"/>
      <c r="AD1720" s="126"/>
      <c r="AE1720" s="126"/>
      <c r="AF1720" s="126"/>
      <c r="AG1720" s="126"/>
      <c r="AH1720" s="126"/>
      <c r="AI1720" s="126"/>
      <c r="AJ1720" s="126"/>
      <c r="AK1720" s="126"/>
      <c r="AL1720" s="126"/>
      <c r="AM1720" s="126"/>
      <c r="AN1720" s="126"/>
      <c r="AO1720" s="126"/>
      <c r="AP1720" s="126"/>
      <c r="AQ1720" s="126"/>
      <c r="AR1720" s="126"/>
      <c r="AS1720" s="126"/>
      <c r="AT1720" s="126"/>
      <c r="AU1720" s="126"/>
      <c r="AV1720" s="126"/>
      <c r="AW1720" s="126"/>
      <c r="AX1720" s="126"/>
      <c r="AY1720" s="126"/>
      <c r="AZ1720" s="126"/>
      <c r="BA1720" s="126"/>
      <c r="BB1720" s="126"/>
      <c r="BC1720" s="126"/>
      <c r="BD1720" s="126"/>
      <c r="BE1720" s="126"/>
      <c r="BF1720" s="126"/>
      <c r="BG1720" s="126"/>
      <c r="BH1720" s="126"/>
      <c r="BI1720" s="126"/>
      <c r="BJ1720" s="126"/>
      <c r="BK1720" s="126"/>
      <c r="BL1720" s="126"/>
      <c r="BM1720" s="126"/>
      <c r="BN1720" s="126"/>
      <c r="BO1720" s="126"/>
      <c r="BP1720" s="126"/>
      <c r="BQ1720" s="126"/>
      <c r="BR1720" s="126"/>
      <c r="BS1720" s="126"/>
      <c r="BT1720" s="126"/>
      <c r="BU1720" s="126"/>
      <c r="BV1720" s="126"/>
      <c r="BW1720" s="126"/>
      <c r="BX1720" s="126"/>
      <c r="BY1720" s="126"/>
      <c r="BZ1720" s="126"/>
      <c r="CA1720" s="126"/>
      <c r="CB1720" s="126"/>
      <c r="CC1720" s="126"/>
      <c r="CD1720" s="126"/>
      <c r="CE1720" s="126"/>
    </row>
    <row r="1721" spans="1:83" ht="11.25" customHeight="1" x14ac:dyDescent="0.2">
      <c r="A1721" s="126" t="s">
        <v>6007</v>
      </c>
      <c r="B1721" s="20"/>
      <c r="C1721" s="20"/>
      <c r="D1721" s="20"/>
      <c r="E1721" s="109" t="s">
        <v>6902</v>
      </c>
      <c r="F1721" s="126"/>
      <c r="G1721" s="126"/>
      <c r="H1721" s="126"/>
      <c r="I1721" s="126"/>
      <c r="J1721" s="126"/>
      <c r="K1721" s="126"/>
      <c r="L1721" s="126"/>
      <c r="M1721" s="143"/>
      <c r="N1721" s="126"/>
      <c r="O1721" s="126"/>
      <c r="Q1721" s="126">
        <v>1</v>
      </c>
      <c r="R1721" s="126"/>
      <c r="S1721" s="126"/>
      <c r="T1721" s="126"/>
      <c r="U1721" s="126"/>
      <c r="V1721" s="126"/>
      <c r="W1721" s="126"/>
      <c r="X1721" s="126"/>
      <c r="Y1721" s="126"/>
      <c r="Z1721" s="126"/>
      <c r="AA1721" s="126"/>
      <c r="AB1721" s="126"/>
      <c r="AC1721" s="126"/>
      <c r="AD1721" s="126"/>
      <c r="AE1721" s="126"/>
      <c r="AF1721" s="126"/>
      <c r="AG1721" s="126"/>
      <c r="AH1721" s="126"/>
      <c r="AI1721" s="126"/>
      <c r="AJ1721" s="126"/>
      <c r="AK1721" s="126"/>
      <c r="AL1721" s="126"/>
      <c r="AM1721" s="126"/>
      <c r="AN1721" s="126"/>
      <c r="AO1721" s="126"/>
      <c r="AP1721" s="126"/>
      <c r="AQ1721" s="126"/>
      <c r="AR1721" s="126"/>
      <c r="AS1721" s="126"/>
      <c r="AT1721" s="126"/>
      <c r="AU1721" s="126"/>
      <c r="AV1721" s="126"/>
      <c r="AW1721" s="126"/>
      <c r="AX1721" s="126"/>
      <c r="AY1721" s="126"/>
      <c r="AZ1721" s="126"/>
      <c r="BA1721" s="126"/>
      <c r="BB1721" s="126"/>
      <c r="BC1721" s="126"/>
      <c r="BD1721" s="126"/>
      <c r="BE1721" s="126"/>
      <c r="BF1721" s="126"/>
      <c r="BG1721" s="126"/>
      <c r="BH1721" s="126"/>
      <c r="BI1721" s="126"/>
      <c r="BJ1721" s="126"/>
      <c r="BK1721" s="126"/>
      <c r="BL1721" s="126"/>
      <c r="BM1721" s="126"/>
      <c r="BN1721" s="126"/>
      <c r="BO1721" s="126"/>
      <c r="BP1721" s="126"/>
      <c r="BQ1721" s="126"/>
      <c r="BR1721" s="126"/>
      <c r="BS1721" s="126"/>
      <c r="BT1721" s="126"/>
      <c r="BU1721" s="126"/>
      <c r="BV1721" s="126"/>
      <c r="BW1721" s="126"/>
      <c r="BX1721" s="126"/>
      <c r="BY1721" s="126"/>
      <c r="BZ1721" s="126"/>
      <c r="CA1721" s="126"/>
      <c r="CB1721" s="126"/>
      <c r="CC1721" s="126"/>
      <c r="CD1721" s="126"/>
      <c r="CE1721" s="126"/>
    </row>
    <row r="1722" spans="1:83" ht="11.25" customHeight="1" x14ac:dyDescent="0.2">
      <c r="A1722" s="126"/>
      <c r="B1722" s="20"/>
      <c r="C1722" s="20"/>
      <c r="D1722" s="20"/>
      <c r="E1722" s="109"/>
      <c r="F1722" s="126"/>
      <c r="G1722" s="126"/>
      <c r="H1722" s="126"/>
      <c r="I1722" s="126"/>
      <c r="J1722" s="126"/>
      <c r="K1722" s="126"/>
      <c r="L1722" s="126"/>
      <c r="M1722" s="143"/>
      <c r="N1722" s="126"/>
      <c r="O1722" s="126"/>
      <c r="Q1722" s="126"/>
      <c r="R1722" s="126"/>
      <c r="S1722" s="126"/>
      <c r="T1722" s="126"/>
      <c r="U1722" s="126"/>
      <c r="V1722" s="126"/>
      <c r="W1722" s="126"/>
      <c r="X1722" s="126"/>
      <c r="Y1722" s="126"/>
      <c r="Z1722" s="126"/>
      <c r="AA1722" s="126"/>
      <c r="AB1722" s="126"/>
      <c r="AC1722" s="126"/>
      <c r="AD1722" s="126"/>
      <c r="AE1722" s="126"/>
      <c r="AF1722" s="126"/>
      <c r="AG1722" s="126"/>
      <c r="AH1722" s="126"/>
      <c r="AI1722" s="126"/>
      <c r="AJ1722" s="126"/>
      <c r="AK1722" s="126"/>
      <c r="AL1722" s="126"/>
      <c r="AM1722" s="126"/>
      <c r="AN1722" s="126"/>
      <c r="AO1722" s="126"/>
      <c r="AP1722" s="126"/>
      <c r="AQ1722" s="126"/>
      <c r="AR1722" s="126"/>
      <c r="AS1722" s="126"/>
      <c r="AT1722" s="126"/>
      <c r="AU1722" s="126"/>
      <c r="AV1722" s="126"/>
      <c r="AW1722" s="126"/>
      <c r="AX1722" s="126"/>
      <c r="AY1722" s="126"/>
      <c r="AZ1722" s="126"/>
      <c r="BA1722" s="126"/>
      <c r="BB1722" s="126"/>
      <c r="BC1722" s="126"/>
      <c r="BD1722" s="126"/>
      <c r="BE1722" s="126"/>
      <c r="BF1722" s="126"/>
      <c r="BG1722" s="126"/>
      <c r="BH1722" s="126"/>
      <c r="BI1722" s="126"/>
      <c r="BJ1722" s="126"/>
      <c r="BK1722" s="126"/>
      <c r="BL1722" s="126"/>
      <c r="BM1722" s="126"/>
      <c r="BN1722" s="126"/>
      <c r="BO1722" s="126"/>
      <c r="BP1722" s="126"/>
      <c r="BQ1722" s="126"/>
      <c r="BR1722" s="126"/>
      <c r="BS1722" s="126"/>
      <c r="BT1722" s="126"/>
      <c r="BU1722" s="126"/>
      <c r="BV1722" s="126"/>
      <c r="BW1722" s="126"/>
      <c r="BX1722" s="126"/>
      <c r="BY1722" s="126"/>
      <c r="BZ1722" s="126"/>
      <c r="CA1722" s="126"/>
      <c r="CB1722" s="126"/>
      <c r="CC1722" s="126"/>
      <c r="CD1722" s="126"/>
      <c r="CE1722" s="126"/>
    </row>
    <row r="1723" spans="1:83" ht="11.25" customHeight="1" x14ac:dyDescent="0.2">
      <c r="A1723" s="126"/>
      <c r="B1723" s="20"/>
      <c r="C1723" s="20"/>
      <c r="D1723" s="20"/>
      <c r="E1723" s="109"/>
      <c r="F1723" s="126"/>
      <c r="G1723" s="126"/>
      <c r="H1723" s="126"/>
      <c r="I1723" s="126"/>
      <c r="J1723" s="126"/>
      <c r="K1723" s="126"/>
      <c r="L1723" s="126"/>
      <c r="M1723" s="143"/>
      <c r="N1723" s="126"/>
      <c r="O1723" s="126"/>
      <c r="Q1723" s="126"/>
      <c r="R1723" s="126"/>
      <c r="S1723" s="126"/>
      <c r="T1723" s="126"/>
      <c r="U1723" s="126"/>
      <c r="V1723" s="126"/>
      <c r="W1723" s="126"/>
      <c r="X1723" s="126"/>
      <c r="Y1723" s="126"/>
      <c r="Z1723" s="126"/>
      <c r="AA1723" s="126"/>
      <c r="AB1723" s="126"/>
      <c r="AC1723" s="126"/>
      <c r="AD1723" s="126"/>
      <c r="AE1723" s="126"/>
      <c r="AF1723" s="126"/>
      <c r="AG1723" s="126"/>
      <c r="AH1723" s="126"/>
      <c r="AI1723" s="126"/>
      <c r="AJ1723" s="126"/>
      <c r="AK1723" s="126"/>
      <c r="AL1723" s="126"/>
      <c r="AM1723" s="126"/>
      <c r="AN1723" s="126"/>
      <c r="AO1723" s="126"/>
      <c r="AP1723" s="126"/>
      <c r="AQ1723" s="126"/>
      <c r="AR1723" s="126"/>
      <c r="AS1723" s="126"/>
      <c r="AT1723" s="126"/>
      <c r="AU1723" s="126"/>
      <c r="AV1723" s="126"/>
      <c r="AW1723" s="126"/>
      <c r="AX1723" s="126"/>
      <c r="AY1723" s="126"/>
      <c r="AZ1723" s="126"/>
      <c r="BA1723" s="126"/>
      <c r="BB1723" s="126"/>
      <c r="BC1723" s="126"/>
      <c r="BD1723" s="126"/>
      <c r="BE1723" s="126"/>
      <c r="BF1723" s="126"/>
      <c r="BG1723" s="126"/>
      <c r="BH1723" s="126"/>
      <c r="BI1723" s="126"/>
      <c r="BJ1723" s="126"/>
      <c r="BK1723" s="126"/>
      <c r="BL1723" s="126"/>
      <c r="BM1723" s="126"/>
      <c r="BN1723" s="126"/>
      <c r="BO1723" s="126"/>
      <c r="BP1723" s="126"/>
      <c r="BQ1723" s="126"/>
      <c r="BR1723" s="126"/>
      <c r="BS1723" s="126"/>
      <c r="BT1723" s="126"/>
      <c r="BU1723" s="126"/>
      <c r="BV1723" s="126"/>
      <c r="BW1723" s="126"/>
      <c r="BX1723" s="126"/>
      <c r="BY1723" s="126"/>
      <c r="BZ1723" s="126"/>
      <c r="CA1723" s="126"/>
      <c r="CB1723" s="126"/>
      <c r="CC1723" s="126"/>
      <c r="CD1723" s="126"/>
      <c r="CE1723" s="126"/>
    </row>
    <row r="1724" spans="1:83" ht="11.25" customHeight="1" x14ac:dyDescent="0.2">
      <c r="A1724" s="126"/>
      <c r="B1724" s="20"/>
      <c r="C1724" s="20"/>
      <c r="D1724" s="20"/>
      <c r="E1724" s="109"/>
      <c r="F1724" s="126"/>
      <c r="G1724" s="126"/>
      <c r="H1724" s="126"/>
      <c r="I1724" s="126"/>
      <c r="J1724" s="126"/>
      <c r="K1724" s="126"/>
      <c r="L1724" s="126"/>
      <c r="M1724" s="143"/>
      <c r="N1724" s="126"/>
      <c r="O1724" s="126"/>
      <c r="Q1724" s="126"/>
      <c r="R1724" s="126"/>
      <c r="S1724" s="126"/>
      <c r="T1724" s="126"/>
      <c r="U1724" s="126"/>
      <c r="V1724" s="126"/>
      <c r="W1724" s="126"/>
      <c r="X1724" s="126"/>
      <c r="Y1724" s="126"/>
      <c r="Z1724" s="126"/>
      <c r="AA1724" s="126"/>
      <c r="AB1724" s="126"/>
      <c r="AC1724" s="126"/>
      <c r="AD1724" s="126"/>
      <c r="AE1724" s="126"/>
      <c r="AF1724" s="126"/>
      <c r="AG1724" s="126"/>
      <c r="AH1724" s="126"/>
      <c r="AI1724" s="126"/>
      <c r="AJ1724" s="126"/>
      <c r="AK1724" s="126"/>
      <c r="AL1724" s="126"/>
      <c r="AM1724" s="126"/>
      <c r="AN1724" s="126"/>
      <c r="AO1724" s="126"/>
      <c r="AP1724" s="126"/>
      <c r="AQ1724" s="126"/>
      <c r="AR1724" s="126"/>
      <c r="AS1724" s="126"/>
      <c r="AT1724" s="126"/>
      <c r="AU1724" s="126"/>
      <c r="AV1724" s="126"/>
      <c r="AW1724" s="126"/>
      <c r="AX1724" s="126"/>
      <c r="AY1724" s="126"/>
      <c r="AZ1724" s="126"/>
      <c r="BA1724" s="126"/>
      <c r="BB1724" s="126"/>
      <c r="BC1724" s="126"/>
      <c r="BD1724" s="126"/>
      <c r="BE1724" s="126"/>
      <c r="BF1724" s="126"/>
      <c r="BG1724" s="126"/>
      <c r="BH1724" s="126"/>
      <c r="BI1724" s="126"/>
      <c r="BJ1724" s="126"/>
      <c r="BK1724" s="126"/>
      <c r="BL1724" s="126"/>
      <c r="BM1724" s="126"/>
      <c r="BN1724" s="126"/>
      <c r="BO1724" s="126"/>
      <c r="BP1724" s="126"/>
      <c r="BQ1724" s="126"/>
      <c r="BR1724" s="126"/>
      <c r="BS1724" s="126"/>
      <c r="BT1724" s="126"/>
      <c r="BU1724" s="126"/>
      <c r="BV1724" s="126"/>
      <c r="BW1724" s="126"/>
      <c r="BX1724" s="126"/>
      <c r="BY1724" s="126"/>
      <c r="BZ1724" s="126"/>
      <c r="CA1724" s="126"/>
      <c r="CB1724" s="126"/>
      <c r="CC1724" s="126"/>
      <c r="CD1724" s="126"/>
      <c r="CE1724" s="126"/>
    </row>
    <row r="1725" spans="1:83" ht="11.25" customHeight="1" x14ac:dyDescent="0.2">
      <c r="A1725" s="126"/>
      <c r="B1725" s="20"/>
      <c r="C1725" s="20"/>
      <c r="D1725" s="20"/>
      <c r="E1725" s="109"/>
      <c r="F1725" s="126"/>
      <c r="G1725" s="126"/>
      <c r="H1725" s="126"/>
      <c r="I1725" s="126"/>
      <c r="J1725" s="126"/>
      <c r="K1725" s="126"/>
      <c r="L1725" s="126"/>
      <c r="M1725" s="143"/>
      <c r="N1725" s="126"/>
      <c r="O1725" s="126"/>
      <c r="Q1725" s="126"/>
      <c r="R1725" s="126"/>
      <c r="S1725" s="126"/>
      <c r="T1725" s="126"/>
      <c r="U1725" s="126"/>
      <c r="V1725" s="126"/>
      <c r="W1725" s="126"/>
      <c r="X1725" s="126"/>
      <c r="Y1725" s="126"/>
      <c r="Z1725" s="126"/>
      <c r="AA1725" s="126"/>
      <c r="AB1725" s="126"/>
      <c r="AC1725" s="126"/>
      <c r="AD1725" s="126"/>
      <c r="AE1725" s="126"/>
      <c r="AF1725" s="126"/>
      <c r="AG1725" s="126"/>
      <c r="AH1725" s="126"/>
      <c r="AI1725" s="126"/>
      <c r="AJ1725" s="126"/>
      <c r="AK1725" s="126"/>
      <c r="AL1725" s="126"/>
      <c r="AM1725" s="126"/>
      <c r="AN1725" s="126"/>
      <c r="AO1725" s="126"/>
      <c r="AP1725" s="126"/>
      <c r="AQ1725" s="126"/>
      <c r="AR1725" s="126"/>
      <c r="AS1725" s="126"/>
      <c r="AT1725" s="126"/>
      <c r="AU1725" s="126"/>
      <c r="AV1725" s="126"/>
      <c r="AW1725" s="126"/>
      <c r="AX1725" s="126"/>
      <c r="AY1725" s="126"/>
      <c r="AZ1725" s="126"/>
      <c r="BA1725" s="126"/>
      <c r="BB1725" s="126"/>
      <c r="BC1725" s="126"/>
      <c r="BD1725" s="126"/>
      <c r="BE1725" s="126"/>
      <c r="BF1725" s="126"/>
      <c r="BG1725" s="126"/>
      <c r="BH1725" s="126"/>
      <c r="BI1725" s="126"/>
      <c r="BJ1725" s="126"/>
      <c r="BK1725" s="126"/>
      <c r="BL1725" s="126"/>
      <c r="BM1725" s="126"/>
      <c r="BN1725" s="126"/>
      <c r="BO1725" s="126"/>
      <c r="BP1725" s="126"/>
      <c r="BQ1725" s="126"/>
      <c r="BR1725" s="126"/>
      <c r="BS1725" s="126"/>
      <c r="BT1725" s="126"/>
      <c r="BU1725" s="126"/>
      <c r="BV1725" s="126"/>
      <c r="BW1725" s="126"/>
      <c r="BX1725" s="126"/>
      <c r="BY1725" s="126"/>
      <c r="BZ1725" s="126"/>
      <c r="CA1725" s="126"/>
      <c r="CB1725" s="126"/>
      <c r="CC1725" s="126"/>
      <c r="CD1725" s="126"/>
      <c r="CE1725" s="126"/>
    </row>
    <row r="1726" spans="1:83" ht="11.25" customHeight="1" x14ac:dyDescent="0.2">
      <c r="A1726" s="126"/>
      <c r="B1726" s="20"/>
      <c r="C1726" s="20"/>
      <c r="D1726" s="20"/>
      <c r="E1726" s="109"/>
      <c r="F1726" s="126"/>
      <c r="G1726" s="126"/>
      <c r="H1726" s="126"/>
      <c r="I1726" s="126"/>
      <c r="J1726" s="126"/>
      <c r="K1726" s="126"/>
      <c r="L1726" s="126"/>
      <c r="M1726" s="143"/>
      <c r="N1726" s="126"/>
      <c r="O1726" s="126"/>
      <c r="Q1726" s="126"/>
      <c r="R1726" s="126"/>
      <c r="S1726" s="126"/>
      <c r="T1726" s="126"/>
      <c r="U1726" s="126"/>
      <c r="V1726" s="126"/>
      <c r="W1726" s="126"/>
      <c r="X1726" s="126"/>
      <c r="Y1726" s="126"/>
      <c r="Z1726" s="126"/>
      <c r="AA1726" s="126"/>
      <c r="AB1726" s="126"/>
      <c r="AC1726" s="126"/>
      <c r="AD1726" s="126"/>
      <c r="AE1726" s="126"/>
      <c r="AF1726" s="126"/>
      <c r="AG1726" s="126"/>
      <c r="AH1726" s="126"/>
      <c r="AI1726" s="126"/>
      <c r="AJ1726" s="126"/>
      <c r="AK1726" s="126"/>
      <c r="AL1726" s="126"/>
      <c r="AM1726" s="126"/>
      <c r="AN1726" s="126"/>
      <c r="AO1726" s="126"/>
      <c r="AP1726" s="126"/>
      <c r="AQ1726" s="126"/>
      <c r="AR1726" s="126"/>
      <c r="AS1726" s="126"/>
      <c r="AT1726" s="126"/>
      <c r="AU1726" s="126"/>
      <c r="AV1726" s="126"/>
      <c r="AW1726" s="126"/>
      <c r="AX1726" s="126"/>
      <c r="AY1726" s="126"/>
      <c r="AZ1726" s="126"/>
      <c r="BA1726" s="126"/>
      <c r="BB1726" s="126"/>
      <c r="BC1726" s="126"/>
      <c r="BD1726" s="126"/>
      <c r="BE1726" s="126"/>
      <c r="BF1726" s="126"/>
      <c r="BG1726" s="126"/>
      <c r="BH1726" s="126"/>
      <c r="BI1726" s="126"/>
      <c r="BJ1726" s="126"/>
      <c r="BK1726" s="126"/>
      <c r="BL1726" s="126"/>
      <c r="BM1726" s="126"/>
      <c r="BN1726" s="126"/>
      <c r="BO1726" s="126"/>
      <c r="BP1726" s="126"/>
      <c r="BQ1726" s="126"/>
      <c r="BR1726" s="126"/>
      <c r="BS1726" s="126"/>
      <c r="BT1726" s="126"/>
      <c r="BU1726" s="126"/>
      <c r="BV1726" s="126"/>
      <c r="BW1726" s="126"/>
      <c r="BX1726" s="126"/>
      <c r="BY1726" s="126"/>
      <c r="BZ1726" s="126"/>
      <c r="CA1726" s="126"/>
      <c r="CB1726" s="126"/>
      <c r="CC1726" s="126"/>
      <c r="CD1726" s="126"/>
      <c r="CE1726" s="126"/>
    </row>
    <row r="1727" spans="1:83" ht="11.25" customHeight="1" x14ac:dyDescent="0.2">
      <c r="A1727" s="126"/>
      <c r="B1727" s="20"/>
      <c r="C1727" s="20"/>
      <c r="D1727" s="20"/>
      <c r="E1727" s="109"/>
      <c r="F1727" s="126"/>
      <c r="G1727" s="126"/>
      <c r="H1727" s="126"/>
      <c r="I1727" s="126"/>
      <c r="J1727" s="126"/>
      <c r="K1727" s="126"/>
      <c r="L1727" s="126"/>
      <c r="M1727" s="143"/>
      <c r="N1727" s="126"/>
      <c r="O1727" s="126"/>
      <c r="Q1727" s="126"/>
      <c r="R1727" s="126"/>
      <c r="S1727" s="126"/>
      <c r="T1727" s="126"/>
      <c r="U1727" s="126"/>
      <c r="V1727" s="126"/>
      <c r="W1727" s="126"/>
      <c r="X1727" s="126"/>
      <c r="Y1727" s="126"/>
      <c r="Z1727" s="126"/>
      <c r="AA1727" s="126"/>
      <c r="AB1727" s="126"/>
      <c r="AC1727" s="126"/>
      <c r="AD1727" s="126"/>
      <c r="AE1727" s="126"/>
      <c r="AF1727" s="126"/>
      <c r="AG1727" s="126"/>
      <c r="AH1727" s="126"/>
      <c r="AI1727" s="126"/>
      <c r="AJ1727" s="126"/>
      <c r="AK1727" s="126"/>
      <c r="AL1727" s="126"/>
      <c r="AM1727" s="126"/>
      <c r="AN1727" s="126"/>
      <c r="AO1727" s="126"/>
      <c r="AP1727" s="126"/>
      <c r="AQ1727" s="126"/>
      <c r="AR1727" s="126"/>
      <c r="AS1727" s="126"/>
      <c r="AT1727" s="126"/>
      <c r="AU1727" s="126"/>
      <c r="AV1727" s="126"/>
      <c r="AW1727" s="126"/>
      <c r="AX1727" s="126"/>
      <c r="AY1727" s="126"/>
      <c r="AZ1727" s="126"/>
      <c r="BA1727" s="126"/>
      <c r="BB1727" s="126"/>
      <c r="BC1727" s="126"/>
      <c r="BD1727" s="126"/>
      <c r="BE1727" s="126"/>
      <c r="BF1727" s="126"/>
      <c r="BG1727" s="126"/>
      <c r="BH1727" s="126"/>
      <c r="BI1727" s="126"/>
      <c r="BJ1727" s="126"/>
      <c r="BK1727" s="126"/>
      <c r="BL1727" s="126"/>
      <c r="BM1727" s="126"/>
      <c r="BN1727" s="126"/>
      <c r="BO1727" s="126"/>
      <c r="BP1727" s="126"/>
      <c r="BQ1727" s="126"/>
      <c r="BR1727" s="126"/>
      <c r="BS1727" s="126"/>
      <c r="BT1727" s="126"/>
      <c r="BU1727" s="126"/>
      <c r="BV1727" s="126"/>
      <c r="BW1727" s="126"/>
      <c r="BX1727" s="126"/>
      <c r="BY1727" s="126"/>
      <c r="BZ1727" s="126"/>
      <c r="CA1727" s="126"/>
      <c r="CB1727" s="126"/>
      <c r="CC1727" s="126"/>
      <c r="CD1727" s="126"/>
      <c r="CE1727" s="126"/>
    </row>
    <row r="1728" spans="1:83" ht="11.25" customHeight="1" x14ac:dyDescent="0.2">
      <c r="A1728" s="126"/>
      <c r="B1728" s="20"/>
      <c r="C1728" s="20"/>
      <c r="D1728" s="20"/>
      <c r="E1728" s="109"/>
      <c r="F1728" s="126"/>
      <c r="G1728" s="126"/>
      <c r="H1728" s="126"/>
      <c r="I1728" s="126"/>
      <c r="J1728" s="126"/>
      <c r="K1728" s="126"/>
      <c r="L1728" s="126"/>
      <c r="M1728" s="143"/>
      <c r="N1728" s="126"/>
      <c r="O1728" s="126"/>
      <c r="Q1728" s="126"/>
      <c r="R1728" s="126"/>
      <c r="S1728" s="126"/>
      <c r="T1728" s="126"/>
      <c r="U1728" s="126"/>
      <c r="V1728" s="126"/>
      <c r="W1728" s="126"/>
      <c r="X1728" s="126"/>
      <c r="Y1728" s="126"/>
      <c r="Z1728" s="126"/>
      <c r="AA1728" s="126"/>
      <c r="AB1728" s="126"/>
      <c r="AC1728" s="126"/>
      <c r="AD1728" s="126"/>
      <c r="AE1728" s="126"/>
      <c r="AF1728" s="126"/>
      <c r="AG1728" s="126"/>
      <c r="AH1728" s="126"/>
      <c r="AI1728" s="126"/>
      <c r="AJ1728" s="126"/>
      <c r="AK1728" s="126"/>
      <c r="AL1728" s="126"/>
      <c r="AM1728" s="126"/>
      <c r="AN1728" s="126"/>
      <c r="AO1728" s="126"/>
      <c r="AP1728" s="126"/>
      <c r="AQ1728" s="126"/>
      <c r="AR1728" s="126"/>
      <c r="AS1728" s="126"/>
      <c r="AT1728" s="126"/>
      <c r="AU1728" s="126"/>
      <c r="AV1728" s="126"/>
      <c r="AW1728" s="126"/>
      <c r="AX1728" s="126"/>
      <c r="AY1728" s="126"/>
      <c r="AZ1728" s="126"/>
      <c r="BA1728" s="126"/>
      <c r="BB1728" s="126"/>
      <c r="BC1728" s="126"/>
      <c r="BD1728" s="126"/>
      <c r="BE1728" s="126"/>
      <c r="BF1728" s="126"/>
      <c r="BG1728" s="126"/>
      <c r="BH1728" s="126"/>
      <c r="BI1728" s="126"/>
      <c r="BJ1728" s="126"/>
      <c r="BK1728" s="126"/>
      <c r="BL1728" s="126"/>
      <c r="BM1728" s="126"/>
      <c r="BN1728" s="126"/>
      <c r="BO1728" s="126"/>
      <c r="BP1728" s="126"/>
      <c r="BQ1728" s="126"/>
      <c r="BR1728" s="126"/>
      <c r="BS1728" s="126"/>
      <c r="BT1728" s="126"/>
      <c r="BU1728" s="126"/>
      <c r="BV1728" s="126"/>
      <c r="BW1728" s="126"/>
      <c r="BX1728" s="126"/>
      <c r="BY1728" s="126"/>
      <c r="BZ1728" s="126"/>
      <c r="CA1728" s="126"/>
      <c r="CB1728" s="126"/>
      <c r="CC1728" s="126"/>
      <c r="CD1728" s="126"/>
      <c r="CE1728" s="126"/>
    </row>
    <row r="1729" spans="1:83" ht="11.25" customHeight="1" x14ac:dyDescent="0.2">
      <c r="A1729" s="126"/>
      <c r="B1729" s="20"/>
      <c r="C1729" s="20"/>
      <c r="D1729" s="20"/>
      <c r="E1729" s="109"/>
      <c r="F1729" s="126"/>
      <c r="G1729" s="126"/>
      <c r="H1729" s="126"/>
      <c r="I1729" s="126"/>
      <c r="J1729" s="126"/>
      <c r="K1729" s="126"/>
      <c r="L1729" s="126"/>
      <c r="M1729" s="143"/>
      <c r="N1729" s="126"/>
      <c r="O1729" s="126"/>
      <c r="Q1729" s="126"/>
      <c r="R1729" s="126"/>
      <c r="S1729" s="126"/>
      <c r="T1729" s="126"/>
      <c r="U1729" s="126"/>
      <c r="V1729" s="126"/>
      <c r="W1729" s="126"/>
      <c r="X1729" s="126"/>
      <c r="Y1729" s="126"/>
      <c r="Z1729" s="126"/>
      <c r="AA1729" s="126"/>
      <c r="AB1729" s="126"/>
      <c r="AC1729" s="126"/>
      <c r="AD1729" s="126"/>
      <c r="AE1729" s="126"/>
      <c r="AF1729" s="126"/>
      <c r="AG1729" s="126"/>
      <c r="AH1729" s="126"/>
      <c r="AI1729" s="126"/>
      <c r="AJ1729" s="126"/>
      <c r="AK1729" s="126"/>
      <c r="AL1729" s="126"/>
      <c r="AM1729" s="126"/>
      <c r="AN1729" s="126"/>
      <c r="AO1729" s="126"/>
      <c r="AP1729" s="126"/>
      <c r="AQ1729" s="126"/>
      <c r="AR1729" s="126"/>
      <c r="AS1729" s="126"/>
      <c r="AT1729" s="126"/>
      <c r="AU1729" s="126"/>
      <c r="AV1729" s="126"/>
      <c r="AW1729" s="126"/>
      <c r="AX1729" s="126"/>
      <c r="AY1729" s="126"/>
      <c r="AZ1729" s="126"/>
      <c r="BA1729" s="126"/>
      <c r="BB1729" s="126"/>
      <c r="BC1729" s="126"/>
      <c r="BD1729" s="126"/>
      <c r="BE1729" s="126"/>
      <c r="BF1729" s="126"/>
      <c r="BG1729" s="126"/>
      <c r="BH1729" s="126"/>
      <c r="BI1729" s="126"/>
      <c r="BJ1729" s="126"/>
      <c r="BK1729" s="126"/>
      <c r="BL1729" s="126"/>
      <c r="BM1729" s="126"/>
      <c r="BN1729" s="126"/>
      <c r="BO1729" s="126"/>
      <c r="BP1729" s="126"/>
      <c r="BQ1729" s="126"/>
      <c r="BR1729" s="126"/>
      <c r="BS1729" s="126"/>
      <c r="BT1729" s="126"/>
      <c r="BU1729" s="126"/>
      <c r="BV1729" s="126"/>
      <c r="BW1729" s="126"/>
      <c r="BX1729" s="126"/>
      <c r="BY1729" s="126"/>
      <c r="BZ1729" s="126"/>
      <c r="CA1729" s="126"/>
      <c r="CB1729" s="126"/>
      <c r="CC1729" s="126"/>
      <c r="CD1729" s="126"/>
      <c r="CE1729" s="126"/>
    </row>
    <row r="1730" spans="1:83" ht="11.25" customHeight="1" x14ac:dyDescent="0.2">
      <c r="A1730" s="126"/>
      <c r="B1730" s="20"/>
      <c r="C1730" s="20"/>
      <c r="D1730" s="20"/>
      <c r="E1730" s="109"/>
      <c r="F1730" s="126"/>
      <c r="G1730" s="126"/>
      <c r="H1730" s="126"/>
      <c r="I1730" s="126"/>
      <c r="J1730" s="126"/>
      <c r="K1730" s="126"/>
      <c r="L1730" s="126"/>
      <c r="M1730" s="143"/>
      <c r="N1730" s="126"/>
      <c r="O1730" s="126"/>
      <c r="Q1730" s="126"/>
      <c r="R1730" s="126"/>
      <c r="S1730" s="126"/>
      <c r="T1730" s="126"/>
      <c r="U1730" s="126"/>
      <c r="V1730" s="126"/>
      <c r="W1730" s="126"/>
      <c r="X1730" s="126"/>
      <c r="Y1730" s="126"/>
      <c r="Z1730" s="126"/>
      <c r="AA1730" s="126"/>
      <c r="AB1730" s="126"/>
      <c r="AC1730" s="126"/>
      <c r="AD1730" s="126"/>
      <c r="AE1730" s="126"/>
      <c r="AF1730" s="126"/>
      <c r="AG1730" s="126"/>
      <c r="AH1730" s="126"/>
      <c r="AI1730" s="126"/>
      <c r="AJ1730" s="126"/>
      <c r="AK1730" s="126"/>
      <c r="AL1730" s="126"/>
      <c r="AM1730" s="126"/>
      <c r="AN1730" s="126"/>
      <c r="AO1730" s="126"/>
      <c r="AP1730" s="126"/>
      <c r="AQ1730" s="126"/>
      <c r="AR1730" s="126"/>
      <c r="AS1730" s="126"/>
      <c r="AT1730" s="126"/>
      <c r="AU1730" s="126"/>
      <c r="AV1730" s="126"/>
      <c r="AW1730" s="126"/>
      <c r="AX1730" s="126"/>
      <c r="AY1730" s="126"/>
      <c r="AZ1730" s="126"/>
      <c r="BA1730" s="126"/>
      <c r="BB1730" s="126"/>
      <c r="BC1730" s="126"/>
      <c r="BD1730" s="126"/>
      <c r="BE1730" s="126"/>
      <c r="BF1730" s="126"/>
      <c r="BG1730" s="126"/>
      <c r="BH1730" s="126"/>
      <c r="BI1730" s="126"/>
      <c r="BJ1730" s="126"/>
      <c r="BK1730" s="126"/>
      <c r="BL1730" s="126"/>
      <c r="BM1730" s="126"/>
      <c r="BN1730" s="126"/>
      <c r="BO1730" s="126"/>
      <c r="BP1730" s="126"/>
      <c r="BQ1730" s="126"/>
      <c r="BR1730" s="126"/>
      <c r="BS1730" s="126"/>
      <c r="BT1730" s="126"/>
      <c r="BU1730" s="126"/>
      <c r="BV1730" s="126"/>
      <c r="BW1730" s="126"/>
      <c r="BX1730" s="126"/>
      <c r="BY1730" s="126"/>
      <c r="BZ1730" s="126"/>
      <c r="CA1730" s="126"/>
      <c r="CB1730" s="126"/>
      <c r="CC1730" s="126"/>
      <c r="CD1730" s="126"/>
      <c r="CE1730" s="126"/>
    </row>
    <row r="1731" spans="1:83" ht="11.25" customHeight="1" x14ac:dyDescent="0.2">
      <c r="A1731" s="126"/>
      <c r="B1731" s="20"/>
      <c r="C1731" s="20"/>
      <c r="D1731" s="20"/>
      <c r="E1731" s="109"/>
      <c r="F1731" s="126"/>
      <c r="G1731" s="126"/>
      <c r="H1731" s="126"/>
      <c r="I1731" s="126"/>
      <c r="J1731" s="126"/>
      <c r="K1731" s="126"/>
      <c r="L1731" s="126"/>
      <c r="M1731" s="143"/>
      <c r="N1731" s="126"/>
      <c r="O1731" s="126"/>
      <c r="Q1731" s="126"/>
      <c r="R1731" s="126"/>
      <c r="S1731" s="126"/>
      <c r="T1731" s="126"/>
      <c r="U1731" s="126"/>
      <c r="V1731" s="126"/>
      <c r="W1731" s="126"/>
      <c r="X1731" s="126"/>
      <c r="Y1731" s="126"/>
      <c r="Z1731" s="126"/>
      <c r="AA1731" s="126"/>
      <c r="AB1731" s="126"/>
      <c r="AC1731" s="126"/>
      <c r="AD1731" s="126"/>
      <c r="AE1731" s="126"/>
      <c r="AF1731" s="126"/>
      <c r="AG1731" s="126"/>
      <c r="AH1731" s="126"/>
      <c r="AI1731" s="126"/>
      <c r="AJ1731" s="126"/>
      <c r="AK1731" s="126"/>
      <c r="AL1731" s="126"/>
      <c r="AM1731" s="126"/>
      <c r="AN1731" s="126"/>
      <c r="AO1731" s="126"/>
      <c r="AP1731" s="126"/>
      <c r="AQ1731" s="126"/>
      <c r="AR1731" s="126"/>
      <c r="AS1731" s="126"/>
      <c r="AT1731" s="126"/>
      <c r="AU1731" s="126"/>
      <c r="AV1731" s="126"/>
      <c r="AW1731" s="126"/>
      <c r="AX1731" s="126"/>
      <c r="AY1731" s="126"/>
      <c r="AZ1731" s="126"/>
      <c r="BA1731" s="126"/>
      <c r="BB1731" s="126"/>
      <c r="BC1731" s="126"/>
      <c r="BD1731" s="126"/>
      <c r="BE1731" s="126"/>
      <c r="BF1731" s="126"/>
      <c r="BG1731" s="126"/>
      <c r="BH1731" s="126"/>
      <c r="BI1731" s="126"/>
      <c r="BJ1731" s="126"/>
      <c r="BK1731" s="126"/>
      <c r="BL1731" s="126"/>
      <c r="BM1731" s="126"/>
      <c r="BN1731" s="126"/>
      <c r="BO1731" s="126"/>
      <c r="BP1731" s="126"/>
      <c r="BQ1731" s="126"/>
      <c r="BR1731" s="126"/>
      <c r="BS1731" s="126"/>
      <c r="BT1731" s="126"/>
      <c r="BU1731" s="126"/>
      <c r="BV1731" s="126"/>
      <c r="BW1731" s="126"/>
      <c r="BX1731" s="126"/>
      <c r="BY1731" s="126"/>
      <c r="BZ1731" s="126"/>
      <c r="CA1731" s="126"/>
      <c r="CB1731" s="126"/>
      <c r="CC1731" s="126"/>
      <c r="CD1731" s="126"/>
      <c r="CE1731" s="126"/>
    </row>
    <row r="1732" spans="1:83" ht="11.25" customHeight="1" x14ac:dyDescent="0.2">
      <c r="A1732" s="126"/>
      <c r="B1732" s="20"/>
      <c r="C1732" s="20"/>
      <c r="D1732" s="20"/>
      <c r="E1732" s="109"/>
      <c r="F1732" s="126"/>
      <c r="G1732" s="126"/>
      <c r="H1732" s="126"/>
      <c r="I1732" s="126"/>
      <c r="J1732" s="126"/>
      <c r="K1732" s="126"/>
      <c r="L1732" s="126"/>
      <c r="M1732" s="143"/>
      <c r="N1732" s="126"/>
      <c r="O1732" s="126"/>
      <c r="Q1732" s="126"/>
      <c r="R1732" s="126"/>
      <c r="S1732" s="126"/>
      <c r="T1732" s="126"/>
      <c r="U1732" s="126"/>
      <c r="V1732" s="126"/>
      <c r="W1732" s="126"/>
      <c r="X1732" s="126"/>
      <c r="Y1732" s="126"/>
      <c r="Z1732" s="126"/>
      <c r="AA1732" s="126"/>
      <c r="AB1732" s="126"/>
      <c r="AC1732" s="126"/>
      <c r="AD1732" s="126"/>
      <c r="AE1732" s="126"/>
      <c r="AF1732" s="126"/>
      <c r="AG1732" s="126"/>
      <c r="AH1732" s="126"/>
      <c r="AI1732" s="126"/>
      <c r="AJ1732" s="126"/>
      <c r="AK1732" s="126"/>
      <c r="AL1732" s="126"/>
      <c r="AM1732" s="126"/>
      <c r="AN1732" s="126"/>
      <c r="AO1732" s="126"/>
      <c r="AP1732" s="126"/>
      <c r="AQ1732" s="126"/>
      <c r="AR1732" s="126"/>
      <c r="AS1732" s="126"/>
      <c r="AT1732" s="126"/>
      <c r="AU1732" s="126"/>
      <c r="AV1732" s="126"/>
      <c r="AW1732" s="126"/>
      <c r="AX1732" s="126"/>
      <c r="AY1732" s="126"/>
      <c r="AZ1732" s="126"/>
      <c r="BA1732" s="126"/>
      <c r="BB1732" s="126"/>
      <c r="BC1732" s="126"/>
      <c r="BD1732" s="126"/>
      <c r="BE1732" s="126"/>
      <c r="BF1732" s="126"/>
      <c r="BG1732" s="126"/>
      <c r="BH1732" s="126"/>
      <c r="BI1732" s="126"/>
      <c r="BJ1732" s="126"/>
      <c r="BK1732" s="126"/>
      <c r="BL1732" s="126"/>
      <c r="BM1732" s="126"/>
      <c r="BN1732" s="126"/>
      <c r="BO1732" s="126"/>
      <c r="BP1732" s="126"/>
      <c r="BQ1732" s="126"/>
      <c r="BR1732" s="126"/>
      <c r="BS1732" s="126"/>
      <c r="BT1732" s="126"/>
      <c r="BU1732" s="126"/>
      <c r="BV1732" s="126"/>
      <c r="BW1732" s="126"/>
      <c r="BX1732" s="126"/>
      <c r="BY1732" s="126"/>
      <c r="BZ1732" s="126"/>
      <c r="CA1732" s="126"/>
      <c r="CB1732" s="126"/>
      <c r="CC1732" s="126"/>
      <c r="CD1732" s="126"/>
      <c r="CE1732" s="126"/>
    </row>
    <row r="1733" spans="1:83" ht="11.25" customHeight="1" x14ac:dyDescent="0.2">
      <c r="A1733" s="126"/>
      <c r="B1733" s="20"/>
      <c r="C1733" s="20"/>
      <c r="D1733" s="20"/>
      <c r="E1733" s="109"/>
      <c r="F1733" s="126"/>
      <c r="G1733" s="126"/>
      <c r="H1733" s="126"/>
      <c r="I1733" s="126"/>
      <c r="J1733" s="126"/>
      <c r="K1733" s="126"/>
      <c r="L1733" s="126"/>
      <c r="M1733" s="143"/>
      <c r="N1733" s="126"/>
      <c r="O1733" s="126"/>
      <c r="Q1733" s="126"/>
      <c r="R1733" s="126"/>
      <c r="S1733" s="126"/>
      <c r="T1733" s="126"/>
      <c r="U1733" s="126"/>
      <c r="V1733" s="126"/>
      <c r="W1733" s="126"/>
      <c r="X1733" s="126"/>
      <c r="Y1733" s="126"/>
      <c r="Z1733" s="126"/>
      <c r="AA1733" s="126"/>
      <c r="AB1733" s="126"/>
      <c r="AC1733" s="126"/>
      <c r="AD1733" s="126"/>
      <c r="AE1733" s="126"/>
      <c r="AF1733" s="126"/>
      <c r="AG1733" s="126"/>
      <c r="AH1733" s="126"/>
      <c r="AI1733" s="126"/>
      <c r="AJ1733" s="126"/>
      <c r="AK1733" s="126"/>
      <c r="AL1733" s="126"/>
      <c r="AM1733" s="126"/>
      <c r="AN1733" s="126"/>
      <c r="AO1733" s="126"/>
      <c r="AP1733" s="126"/>
      <c r="AQ1733" s="126"/>
      <c r="AR1733" s="126"/>
      <c r="AS1733" s="126"/>
      <c r="AT1733" s="126"/>
      <c r="AU1733" s="126"/>
      <c r="AV1733" s="126"/>
      <c r="AW1733" s="126"/>
      <c r="AX1733" s="126"/>
      <c r="AY1733" s="126"/>
      <c r="AZ1733" s="126"/>
      <c r="BA1733" s="126"/>
      <c r="BB1733" s="126"/>
      <c r="BC1733" s="126"/>
      <c r="BD1733" s="126"/>
      <c r="BE1733" s="126"/>
      <c r="BF1733" s="126"/>
      <c r="BG1733" s="126"/>
      <c r="BH1733" s="126"/>
      <c r="BI1733" s="126"/>
      <c r="BJ1733" s="126"/>
      <c r="BK1733" s="126"/>
      <c r="BL1733" s="126"/>
      <c r="BM1733" s="126"/>
      <c r="BN1733" s="126"/>
      <c r="BO1733" s="126"/>
      <c r="BP1733" s="126"/>
      <c r="BQ1733" s="126"/>
      <c r="BR1733" s="126"/>
      <c r="BS1733" s="126"/>
      <c r="BT1733" s="126"/>
      <c r="BU1733" s="126"/>
      <c r="BV1733" s="126"/>
      <c r="BW1733" s="126"/>
      <c r="BX1733" s="126"/>
      <c r="BY1733" s="126"/>
      <c r="BZ1733" s="126"/>
      <c r="CA1733" s="126"/>
      <c r="CB1733" s="126"/>
      <c r="CC1733" s="126"/>
      <c r="CD1733" s="126"/>
      <c r="CE1733" s="126"/>
    </row>
    <row r="1734" spans="1:83" ht="11.25" customHeight="1" x14ac:dyDescent="0.2">
      <c r="A1734" s="126"/>
      <c r="B1734" s="20"/>
      <c r="C1734" s="20"/>
      <c r="D1734" s="20"/>
      <c r="E1734" s="109"/>
      <c r="F1734" s="126"/>
      <c r="G1734" s="126"/>
      <c r="H1734" s="126"/>
      <c r="I1734" s="126"/>
      <c r="J1734" s="126"/>
      <c r="K1734" s="126"/>
      <c r="L1734" s="126"/>
      <c r="M1734" s="143"/>
      <c r="N1734" s="126"/>
      <c r="O1734" s="126"/>
      <c r="Q1734" s="126"/>
      <c r="R1734" s="126"/>
      <c r="S1734" s="126"/>
      <c r="T1734" s="126"/>
      <c r="U1734" s="126"/>
      <c r="V1734" s="126"/>
      <c r="W1734" s="126"/>
      <c r="X1734" s="126"/>
      <c r="Y1734" s="126"/>
      <c r="Z1734" s="126"/>
      <c r="AA1734" s="126"/>
      <c r="AB1734" s="126"/>
      <c r="AC1734" s="126"/>
      <c r="AD1734" s="126"/>
      <c r="AE1734" s="126"/>
      <c r="AF1734" s="126"/>
      <c r="AG1734" s="126"/>
      <c r="AH1734" s="126"/>
      <c r="AI1734" s="126"/>
      <c r="AJ1734" s="126"/>
      <c r="AK1734" s="126"/>
      <c r="AL1734" s="126"/>
      <c r="AM1734" s="126"/>
      <c r="AN1734" s="126"/>
      <c r="AO1734" s="126"/>
      <c r="AP1734" s="126"/>
      <c r="AQ1734" s="126"/>
      <c r="AR1734" s="126"/>
      <c r="AS1734" s="126"/>
      <c r="AT1734" s="126"/>
      <c r="AU1734" s="126"/>
      <c r="AV1734" s="126"/>
      <c r="AW1734" s="126"/>
      <c r="AX1734" s="126"/>
      <c r="AY1734" s="126"/>
      <c r="AZ1734" s="126"/>
      <c r="BA1734" s="126"/>
      <c r="BB1734" s="126"/>
      <c r="BC1734" s="126"/>
      <c r="BD1734" s="126"/>
      <c r="BE1734" s="126"/>
      <c r="BF1734" s="126"/>
      <c r="BG1734" s="126"/>
      <c r="BH1734" s="126"/>
      <c r="BI1734" s="126"/>
      <c r="BJ1734" s="126"/>
      <c r="BK1734" s="126"/>
      <c r="BL1734" s="126"/>
      <c r="BM1734" s="126"/>
      <c r="BN1734" s="126"/>
      <c r="BO1734" s="126"/>
      <c r="BP1734" s="126"/>
      <c r="BQ1734" s="126"/>
      <c r="BR1734" s="126"/>
      <c r="BS1734" s="126"/>
      <c r="BT1734" s="126"/>
      <c r="BU1734" s="126"/>
      <c r="BV1734" s="126"/>
      <c r="BW1734" s="126"/>
      <c r="BX1734" s="126"/>
      <c r="BY1734" s="126"/>
      <c r="BZ1734" s="126"/>
      <c r="CA1734" s="126"/>
      <c r="CB1734" s="126"/>
      <c r="CC1734" s="126"/>
      <c r="CD1734" s="126"/>
      <c r="CE1734" s="126"/>
    </row>
    <row r="1735" spans="1:83" ht="11.25" customHeight="1" x14ac:dyDescent="0.2">
      <c r="A1735" s="126"/>
      <c r="B1735" s="20"/>
      <c r="C1735" s="20"/>
      <c r="D1735" s="20"/>
      <c r="E1735" s="109"/>
      <c r="F1735" s="126"/>
      <c r="G1735" s="126"/>
      <c r="H1735" s="126"/>
      <c r="I1735" s="126"/>
      <c r="J1735" s="126"/>
      <c r="K1735" s="126"/>
      <c r="L1735" s="126"/>
      <c r="M1735" s="143"/>
      <c r="N1735" s="126"/>
      <c r="O1735" s="126"/>
      <c r="Q1735" s="126"/>
      <c r="R1735" s="126"/>
      <c r="S1735" s="126"/>
      <c r="T1735" s="126"/>
      <c r="U1735" s="126"/>
      <c r="V1735" s="126"/>
      <c r="W1735" s="126"/>
      <c r="X1735" s="126"/>
      <c r="Y1735" s="126"/>
      <c r="Z1735" s="126"/>
      <c r="AA1735" s="126"/>
      <c r="AB1735" s="126"/>
      <c r="AC1735" s="126"/>
      <c r="AD1735" s="126"/>
      <c r="AE1735" s="126"/>
      <c r="AF1735" s="126"/>
      <c r="AG1735" s="126"/>
      <c r="AH1735" s="126"/>
      <c r="AI1735" s="126"/>
      <c r="AJ1735" s="126"/>
      <c r="AK1735" s="126"/>
      <c r="AL1735" s="126"/>
      <c r="AM1735" s="126"/>
      <c r="AN1735" s="126"/>
      <c r="AO1735" s="126"/>
      <c r="AP1735" s="126"/>
      <c r="AQ1735" s="126"/>
      <c r="AR1735" s="126"/>
      <c r="AS1735" s="126"/>
      <c r="AT1735" s="126"/>
      <c r="AU1735" s="126"/>
      <c r="AV1735" s="126"/>
      <c r="AW1735" s="126"/>
      <c r="AX1735" s="126"/>
      <c r="AY1735" s="126"/>
      <c r="AZ1735" s="126"/>
      <c r="BA1735" s="126"/>
      <c r="BB1735" s="126"/>
      <c r="BC1735" s="126"/>
      <c r="BD1735" s="126"/>
      <c r="BE1735" s="126"/>
      <c r="BF1735" s="126"/>
      <c r="BG1735" s="126"/>
      <c r="BH1735" s="126"/>
      <c r="BI1735" s="126"/>
      <c r="BJ1735" s="126"/>
      <c r="BK1735" s="126"/>
      <c r="BL1735" s="126"/>
      <c r="BM1735" s="126"/>
      <c r="BN1735" s="126"/>
      <c r="BO1735" s="126"/>
      <c r="BP1735" s="126"/>
      <c r="BQ1735" s="126"/>
      <c r="BR1735" s="126"/>
      <c r="BS1735" s="126"/>
      <c r="BT1735" s="126"/>
      <c r="BU1735" s="126"/>
      <c r="BV1735" s="126"/>
      <c r="BW1735" s="126"/>
      <c r="BX1735" s="126"/>
      <c r="BY1735" s="126"/>
      <c r="BZ1735" s="126"/>
      <c r="CA1735" s="126"/>
      <c r="CB1735" s="126"/>
      <c r="CC1735" s="126"/>
      <c r="CD1735" s="126"/>
      <c r="CE1735" s="126"/>
    </row>
    <row r="1736" spans="1:83" ht="11.25" customHeight="1" x14ac:dyDescent="0.2">
      <c r="A1736" s="126"/>
      <c r="B1736" s="20"/>
      <c r="C1736" s="20"/>
      <c r="D1736" s="20"/>
      <c r="E1736" s="109"/>
      <c r="F1736" s="126"/>
      <c r="G1736" s="126"/>
      <c r="H1736" s="126"/>
      <c r="I1736" s="126"/>
      <c r="J1736" s="126"/>
      <c r="K1736" s="126"/>
      <c r="L1736" s="126"/>
      <c r="M1736" s="143"/>
      <c r="N1736" s="126"/>
      <c r="O1736" s="126"/>
      <c r="Q1736" s="126"/>
      <c r="R1736" s="126"/>
      <c r="S1736" s="126"/>
      <c r="T1736" s="126"/>
      <c r="U1736" s="126"/>
      <c r="V1736" s="126"/>
      <c r="W1736" s="126"/>
      <c r="X1736" s="126"/>
      <c r="Y1736" s="126"/>
      <c r="Z1736" s="126"/>
      <c r="AA1736" s="126"/>
      <c r="AB1736" s="126"/>
      <c r="AC1736" s="126"/>
      <c r="AD1736" s="126"/>
      <c r="AE1736" s="126"/>
      <c r="AF1736" s="126"/>
      <c r="AG1736" s="126"/>
      <c r="AH1736" s="126"/>
      <c r="AI1736" s="126"/>
      <c r="AJ1736" s="126"/>
      <c r="AK1736" s="126"/>
      <c r="AL1736" s="126"/>
      <c r="AM1736" s="126"/>
      <c r="AN1736" s="126"/>
      <c r="AO1736" s="126"/>
      <c r="AP1736" s="126"/>
      <c r="AQ1736" s="126"/>
      <c r="AR1736" s="126"/>
      <c r="AS1736" s="126"/>
      <c r="AT1736" s="126"/>
      <c r="AU1736" s="126"/>
      <c r="AV1736" s="126"/>
      <c r="AW1736" s="126"/>
      <c r="AX1736" s="126"/>
      <c r="AY1736" s="126"/>
      <c r="AZ1736" s="126"/>
      <c r="BA1736" s="126"/>
      <c r="BB1736" s="126"/>
      <c r="BC1736" s="126"/>
      <c r="BD1736" s="126"/>
      <c r="BE1736" s="126"/>
      <c r="BF1736" s="126"/>
      <c r="BG1736" s="126"/>
      <c r="BH1736" s="126"/>
      <c r="BI1736" s="126"/>
      <c r="BJ1736" s="126"/>
      <c r="BK1736" s="126"/>
      <c r="BL1736" s="126"/>
      <c r="BM1736" s="126"/>
      <c r="BN1736" s="126"/>
      <c r="BO1736" s="126"/>
      <c r="BP1736" s="126"/>
      <c r="BQ1736" s="126"/>
      <c r="BR1736" s="126"/>
      <c r="BS1736" s="126"/>
      <c r="BT1736" s="126"/>
      <c r="BU1736" s="126"/>
      <c r="BV1736" s="126"/>
      <c r="BW1736" s="126"/>
      <c r="BX1736" s="126"/>
      <c r="BY1736" s="126"/>
      <c r="BZ1736" s="126"/>
      <c r="CA1736" s="126"/>
      <c r="CB1736" s="126"/>
      <c r="CC1736" s="126"/>
      <c r="CD1736" s="126"/>
      <c r="CE1736" s="126"/>
    </row>
    <row r="1737" spans="1:83" ht="11.25" customHeight="1" x14ac:dyDescent="0.2">
      <c r="A1737" s="126"/>
      <c r="B1737" s="20"/>
      <c r="C1737" s="20"/>
      <c r="D1737" s="20"/>
      <c r="E1737" s="109"/>
      <c r="F1737" s="126"/>
      <c r="G1737" s="126"/>
      <c r="H1737" s="126"/>
      <c r="I1737" s="126"/>
      <c r="J1737" s="126"/>
      <c r="K1737" s="126"/>
      <c r="L1737" s="126"/>
      <c r="M1737" s="143"/>
      <c r="N1737" s="126"/>
      <c r="O1737" s="126"/>
      <c r="Q1737" s="126"/>
      <c r="R1737" s="126"/>
      <c r="S1737" s="126"/>
      <c r="T1737" s="126"/>
      <c r="U1737" s="126"/>
      <c r="V1737" s="126"/>
      <c r="W1737" s="126"/>
      <c r="X1737" s="126"/>
      <c r="Y1737" s="126"/>
      <c r="Z1737" s="126"/>
      <c r="AA1737" s="126"/>
      <c r="AB1737" s="126"/>
      <c r="AC1737" s="126"/>
      <c r="AD1737" s="126"/>
      <c r="AE1737" s="126"/>
      <c r="AF1737" s="126"/>
      <c r="AG1737" s="126"/>
      <c r="AH1737" s="126"/>
      <c r="AI1737" s="126"/>
      <c r="AJ1737" s="126"/>
      <c r="AK1737" s="126"/>
      <c r="AL1737" s="126"/>
      <c r="AM1737" s="126"/>
      <c r="AN1737" s="126"/>
      <c r="AO1737" s="126"/>
      <c r="AP1737" s="126"/>
      <c r="AQ1737" s="126"/>
      <c r="AR1737" s="126"/>
      <c r="AS1737" s="126"/>
      <c r="AT1737" s="126"/>
      <c r="AU1737" s="126"/>
      <c r="AV1737" s="126"/>
      <c r="AW1737" s="126"/>
      <c r="AX1737" s="126"/>
      <c r="AY1737" s="126"/>
      <c r="AZ1737" s="126"/>
      <c r="BA1737" s="126"/>
      <c r="BB1737" s="126"/>
      <c r="BC1737" s="126"/>
      <c r="BD1737" s="126"/>
      <c r="BE1737" s="126"/>
      <c r="BF1737" s="126"/>
      <c r="BG1737" s="126"/>
      <c r="BH1737" s="126"/>
      <c r="BI1737" s="126"/>
      <c r="BJ1737" s="126"/>
      <c r="BK1737" s="126"/>
      <c r="BL1737" s="126"/>
      <c r="BM1737" s="126"/>
      <c r="BN1737" s="126"/>
      <c r="BO1737" s="126"/>
      <c r="BP1737" s="126"/>
      <c r="BQ1737" s="126"/>
      <c r="BR1737" s="126"/>
      <c r="BS1737" s="126"/>
      <c r="BT1737" s="126"/>
      <c r="BU1737" s="126"/>
      <c r="BV1737" s="126"/>
      <c r="BW1737" s="126"/>
      <c r="BX1737" s="126"/>
      <c r="BY1737" s="126"/>
      <c r="BZ1737" s="126"/>
      <c r="CA1737" s="126"/>
      <c r="CB1737" s="126"/>
      <c r="CC1737" s="126"/>
      <c r="CD1737" s="126"/>
      <c r="CE1737" s="126"/>
    </row>
    <row r="1738" spans="1:83" ht="11.25" customHeight="1" x14ac:dyDescent="0.2">
      <c r="A1738" s="126"/>
      <c r="B1738" s="20"/>
      <c r="C1738" s="20"/>
      <c r="D1738" s="20"/>
      <c r="E1738" s="109"/>
      <c r="F1738" s="126"/>
      <c r="G1738" s="126"/>
      <c r="H1738" s="126"/>
      <c r="I1738" s="126"/>
      <c r="J1738" s="126"/>
      <c r="K1738" s="126"/>
      <c r="L1738" s="126"/>
      <c r="M1738" s="143"/>
      <c r="N1738" s="126"/>
      <c r="O1738" s="126"/>
      <c r="Q1738" s="126"/>
      <c r="R1738" s="126"/>
      <c r="S1738" s="126"/>
      <c r="T1738" s="126"/>
      <c r="U1738" s="126"/>
      <c r="V1738" s="126"/>
      <c r="W1738" s="126"/>
      <c r="X1738" s="126"/>
      <c r="Y1738" s="126"/>
      <c r="Z1738" s="126"/>
      <c r="AA1738" s="126"/>
      <c r="AB1738" s="126"/>
      <c r="AC1738" s="126"/>
      <c r="AD1738" s="126"/>
      <c r="AE1738" s="126"/>
      <c r="AF1738" s="126"/>
      <c r="AG1738" s="126"/>
      <c r="AH1738" s="126"/>
      <c r="AI1738" s="126"/>
      <c r="AJ1738" s="126"/>
      <c r="AK1738" s="126"/>
      <c r="AL1738" s="126"/>
      <c r="AM1738" s="126"/>
      <c r="AN1738" s="126"/>
      <c r="AO1738" s="126"/>
      <c r="AP1738" s="126"/>
      <c r="AQ1738" s="126"/>
      <c r="AR1738" s="126"/>
      <c r="AS1738" s="126"/>
      <c r="AT1738" s="126"/>
      <c r="AU1738" s="126"/>
      <c r="AV1738" s="126"/>
      <c r="AW1738" s="126"/>
      <c r="AX1738" s="126"/>
      <c r="AY1738" s="126"/>
      <c r="AZ1738" s="126"/>
      <c r="BA1738" s="126"/>
      <c r="BB1738" s="126"/>
      <c r="BC1738" s="126"/>
      <c r="BD1738" s="126"/>
      <c r="BE1738" s="126"/>
      <c r="BF1738" s="126"/>
      <c r="BG1738" s="126"/>
      <c r="BH1738" s="126"/>
      <c r="BI1738" s="126"/>
      <c r="BJ1738" s="126"/>
      <c r="BK1738" s="126"/>
      <c r="BL1738" s="126"/>
      <c r="BM1738" s="126"/>
      <c r="BN1738" s="126"/>
      <c r="BO1738" s="126"/>
      <c r="BP1738" s="126"/>
      <c r="BQ1738" s="126"/>
      <c r="BR1738" s="126"/>
      <c r="BS1738" s="126"/>
      <c r="BT1738" s="126"/>
      <c r="BU1738" s="126"/>
      <c r="BV1738" s="126"/>
      <c r="BW1738" s="126"/>
      <c r="BX1738" s="126"/>
      <c r="BY1738" s="126"/>
      <c r="BZ1738" s="126"/>
      <c r="CA1738" s="126"/>
      <c r="CB1738" s="126"/>
      <c r="CC1738" s="126"/>
      <c r="CD1738" s="126"/>
      <c r="CE1738" s="126"/>
    </row>
    <row r="1739" spans="1:83" ht="11.25" customHeight="1" x14ac:dyDescent="0.2">
      <c r="A1739" s="126"/>
      <c r="B1739" s="20"/>
      <c r="C1739" s="20"/>
      <c r="D1739" s="20"/>
      <c r="E1739" s="109"/>
      <c r="F1739" s="126"/>
      <c r="G1739" s="126"/>
      <c r="H1739" s="126"/>
      <c r="I1739" s="126"/>
      <c r="J1739" s="126"/>
      <c r="K1739" s="126"/>
      <c r="L1739" s="126"/>
      <c r="M1739" s="143"/>
      <c r="N1739" s="126"/>
      <c r="O1739" s="126"/>
      <c r="Q1739" s="126"/>
      <c r="R1739" s="126"/>
      <c r="S1739" s="126"/>
      <c r="T1739" s="126"/>
      <c r="U1739" s="126"/>
      <c r="V1739" s="126"/>
      <c r="W1739" s="126"/>
      <c r="X1739" s="126"/>
      <c r="Y1739" s="126"/>
      <c r="Z1739" s="126"/>
      <c r="AA1739" s="126"/>
      <c r="AB1739" s="126"/>
      <c r="AC1739" s="126"/>
      <c r="AD1739" s="126"/>
      <c r="AE1739" s="126"/>
      <c r="AF1739" s="126"/>
      <c r="AG1739" s="126"/>
      <c r="AH1739" s="126"/>
      <c r="AI1739" s="126"/>
      <c r="AJ1739" s="126"/>
      <c r="AK1739" s="126"/>
      <c r="AL1739" s="126"/>
      <c r="AM1739" s="126"/>
      <c r="AN1739" s="126"/>
      <c r="AO1739" s="126"/>
      <c r="AP1739" s="126"/>
      <c r="AQ1739" s="126"/>
      <c r="AR1739" s="126"/>
      <c r="AS1739" s="126"/>
      <c r="AT1739" s="126"/>
      <c r="AU1739" s="126"/>
      <c r="AV1739" s="126"/>
      <c r="AW1739" s="126"/>
      <c r="AX1739" s="126"/>
      <c r="AY1739" s="126"/>
      <c r="AZ1739" s="126"/>
      <c r="BA1739" s="126"/>
      <c r="BB1739" s="126"/>
      <c r="BC1739" s="126"/>
      <c r="BD1739" s="126"/>
      <c r="BE1739" s="126"/>
      <c r="BF1739" s="126"/>
      <c r="BG1739" s="126"/>
      <c r="BH1739" s="126"/>
      <c r="BI1739" s="126"/>
      <c r="BJ1739" s="126"/>
      <c r="BK1739" s="126"/>
      <c r="BL1739" s="126"/>
      <c r="BM1739" s="126"/>
      <c r="BN1739" s="126"/>
      <c r="BO1739" s="126"/>
      <c r="BP1739" s="126"/>
      <c r="BQ1739" s="126"/>
      <c r="BR1739" s="126"/>
      <c r="BS1739" s="126"/>
      <c r="BT1739" s="126"/>
      <c r="BU1739" s="126"/>
      <c r="BV1739" s="126"/>
      <c r="BW1739" s="126"/>
      <c r="BX1739" s="126"/>
      <c r="BY1739" s="126"/>
      <c r="BZ1739" s="126"/>
      <c r="CA1739" s="126"/>
      <c r="CB1739" s="126"/>
      <c r="CC1739" s="126"/>
      <c r="CD1739" s="126"/>
      <c r="CE1739" s="126"/>
    </row>
    <row r="1740" spans="1:83" ht="11.25" customHeight="1" x14ac:dyDescent="0.2">
      <c r="A1740" s="126"/>
      <c r="B1740" s="20"/>
      <c r="C1740" s="20"/>
      <c r="D1740" s="20"/>
      <c r="E1740" s="109"/>
      <c r="F1740" s="126"/>
      <c r="G1740" s="126"/>
      <c r="H1740" s="126"/>
      <c r="I1740" s="126"/>
      <c r="J1740" s="126"/>
      <c r="K1740" s="126"/>
      <c r="L1740" s="126"/>
      <c r="M1740" s="143"/>
      <c r="N1740" s="126"/>
      <c r="O1740" s="126"/>
      <c r="Q1740" s="126"/>
      <c r="R1740" s="126"/>
      <c r="S1740" s="126"/>
      <c r="T1740" s="126"/>
      <c r="U1740" s="126"/>
      <c r="V1740" s="126"/>
      <c r="W1740" s="126"/>
      <c r="X1740" s="126"/>
      <c r="Y1740" s="126"/>
      <c r="Z1740" s="126"/>
      <c r="AA1740" s="126"/>
      <c r="AB1740" s="126"/>
      <c r="AC1740" s="126"/>
      <c r="AD1740" s="126"/>
      <c r="AE1740" s="126"/>
      <c r="AF1740" s="126"/>
      <c r="AG1740" s="126"/>
      <c r="AH1740" s="126"/>
      <c r="AI1740" s="126"/>
      <c r="AJ1740" s="126"/>
      <c r="AK1740" s="126"/>
      <c r="AL1740" s="126"/>
      <c r="AM1740" s="126"/>
      <c r="AN1740" s="126"/>
      <c r="AO1740" s="126"/>
      <c r="AP1740" s="126"/>
      <c r="AQ1740" s="126"/>
      <c r="AR1740" s="126"/>
      <c r="AS1740" s="126"/>
      <c r="AT1740" s="126"/>
      <c r="AU1740" s="126"/>
      <c r="AV1740" s="126"/>
      <c r="AW1740" s="126"/>
      <c r="AX1740" s="126"/>
      <c r="AY1740" s="126"/>
      <c r="AZ1740" s="126"/>
      <c r="BA1740" s="126"/>
      <c r="BB1740" s="126"/>
      <c r="BC1740" s="126"/>
      <c r="BD1740" s="126"/>
      <c r="BE1740" s="126"/>
      <c r="BF1740" s="126"/>
      <c r="BG1740" s="126"/>
      <c r="BH1740" s="126"/>
      <c r="BI1740" s="126"/>
      <c r="BJ1740" s="126"/>
      <c r="BK1740" s="126"/>
      <c r="BL1740" s="126"/>
      <c r="BM1740" s="126"/>
      <c r="BN1740" s="126"/>
      <c r="BO1740" s="126"/>
      <c r="BP1740" s="126"/>
      <c r="BQ1740" s="126"/>
      <c r="BR1740" s="126"/>
      <c r="BS1740" s="126"/>
      <c r="BT1740" s="126"/>
      <c r="BU1740" s="126"/>
      <c r="BV1740" s="126"/>
      <c r="BW1740" s="126"/>
      <c r="BX1740" s="126"/>
      <c r="BY1740" s="126"/>
      <c r="BZ1740" s="126"/>
      <c r="CA1740" s="126"/>
      <c r="CB1740" s="126"/>
      <c r="CC1740" s="126"/>
      <c r="CD1740" s="126"/>
      <c r="CE1740" s="126"/>
    </row>
    <row r="1741" spans="1:83" ht="11.25" customHeight="1" x14ac:dyDescent="0.2">
      <c r="A1741" s="126"/>
      <c r="B1741" s="20"/>
      <c r="C1741" s="20"/>
      <c r="D1741" s="20"/>
      <c r="E1741" s="109"/>
      <c r="F1741" s="126"/>
      <c r="G1741" s="126"/>
      <c r="H1741" s="126"/>
      <c r="I1741" s="126"/>
      <c r="J1741" s="126"/>
      <c r="K1741" s="126"/>
      <c r="L1741" s="126"/>
      <c r="M1741" s="143"/>
      <c r="N1741" s="126"/>
      <c r="O1741" s="126"/>
      <c r="Q1741" s="126"/>
      <c r="R1741" s="126"/>
      <c r="S1741" s="126"/>
      <c r="T1741" s="126"/>
      <c r="U1741" s="126"/>
      <c r="V1741" s="126"/>
      <c r="W1741" s="126"/>
      <c r="X1741" s="126"/>
      <c r="Y1741" s="126"/>
      <c r="Z1741" s="126"/>
      <c r="AA1741" s="126"/>
      <c r="AB1741" s="126"/>
      <c r="AC1741" s="126"/>
      <c r="AD1741" s="126"/>
      <c r="AE1741" s="126"/>
      <c r="AF1741" s="126"/>
      <c r="AG1741" s="126"/>
      <c r="AH1741" s="126"/>
      <c r="AI1741" s="126"/>
      <c r="AJ1741" s="126"/>
      <c r="AK1741" s="126"/>
      <c r="AL1741" s="126"/>
      <c r="AM1741" s="126"/>
      <c r="AN1741" s="126"/>
      <c r="AO1741" s="126"/>
      <c r="AP1741" s="126"/>
      <c r="AQ1741" s="126"/>
      <c r="AR1741" s="126"/>
      <c r="AS1741" s="126"/>
      <c r="AT1741" s="126"/>
      <c r="AU1741" s="126"/>
      <c r="AV1741" s="126"/>
      <c r="AW1741" s="126"/>
      <c r="AX1741" s="126"/>
      <c r="AY1741" s="126"/>
      <c r="AZ1741" s="126"/>
      <c r="BA1741" s="126"/>
      <c r="BB1741" s="126"/>
      <c r="BC1741" s="126"/>
      <c r="BD1741" s="126"/>
      <c r="BE1741" s="126"/>
      <c r="BF1741" s="126"/>
      <c r="BG1741" s="126"/>
      <c r="BH1741" s="126"/>
      <c r="BI1741" s="126"/>
      <c r="BJ1741" s="126"/>
      <c r="BK1741" s="126"/>
      <c r="BL1741" s="126"/>
      <c r="BM1741" s="126"/>
      <c r="BN1741" s="126"/>
      <c r="BO1741" s="126"/>
      <c r="BP1741" s="126"/>
      <c r="BQ1741" s="126"/>
      <c r="BR1741" s="126"/>
      <c r="BS1741" s="126"/>
      <c r="BT1741" s="126"/>
      <c r="BU1741" s="126"/>
      <c r="BV1741" s="126"/>
      <c r="BW1741" s="126"/>
      <c r="BX1741" s="126"/>
      <c r="BY1741" s="126"/>
      <c r="BZ1741" s="126"/>
      <c r="CA1741" s="126"/>
      <c r="CB1741" s="126"/>
      <c r="CC1741" s="126"/>
      <c r="CD1741" s="126"/>
      <c r="CE1741" s="126"/>
    </row>
    <row r="1742" spans="1:83" ht="11.25" customHeight="1" x14ac:dyDescent="0.2">
      <c r="A1742" s="126"/>
      <c r="B1742" s="20"/>
      <c r="C1742" s="20"/>
      <c r="D1742" s="20"/>
      <c r="E1742" s="109"/>
      <c r="F1742" s="126"/>
      <c r="G1742" s="126"/>
      <c r="H1742" s="126"/>
      <c r="I1742" s="126"/>
      <c r="J1742" s="126"/>
      <c r="K1742" s="126"/>
      <c r="L1742" s="126"/>
      <c r="M1742" s="143"/>
      <c r="N1742" s="126"/>
      <c r="O1742" s="126"/>
      <c r="Q1742" s="126"/>
      <c r="R1742" s="126"/>
      <c r="S1742" s="126"/>
      <c r="T1742" s="126"/>
      <c r="U1742" s="126"/>
      <c r="V1742" s="126"/>
      <c r="W1742" s="126"/>
      <c r="X1742" s="126"/>
      <c r="Y1742" s="126"/>
      <c r="Z1742" s="126"/>
      <c r="AA1742" s="126"/>
      <c r="AB1742" s="126"/>
      <c r="AC1742" s="126"/>
      <c r="AD1742" s="126"/>
      <c r="AE1742" s="126"/>
      <c r="AF1742" s="126"/>
      <c r="AG1742" s="126"/>
      <c r="AH1742" s="126"/>
      <c r="AI1742" s="126"/>
      <c r="AJ1742" s="126"/>
      <c r="AK1742" s="126"/>
      <c r="AL1742" s="126"/>
      <c r="AM1742" s="126"/>
      <c r="AN1742" s="126"/>
      <c r="AO1742" s="126"/>
      <c r="AP1742" s="126"/>
      <c r="AQ1742" s="126"/>
      <c r="AR1742" s="126"/>
      <c r="AS1742" s="126"/>
      <c r="AT1742" s="126"/>
      <c r="AU1742" s="126"/>
      <c r="AV1742" s="126"/>
      <c r="AW1742" s="126"/>
      <c r="AX1742" s="126"/>
      <c r="AY1742" s="126"/>
      <c r="AZ1742" s="126"/>
      <c r="BA1742" s="126"/>
      <c r="BB1742" s="126"/>
      <c r="BC1742" s="126"/>
      <c r="BD1742" s="126"/>
      <c r="BE1742" s="126"/>
      <c r="BF1742" s="126"/>
      <c r="BG1742" s="126"/>
      <c r="BH1742" s="126"/>
      <c r="BI1742" s="126"/>
      <c r="BJ1742" s="126"/>
      <c r="BK1742" s="126"/>
      <c r="BL1742" s="126"/>
      <c r="BM1742" s="126"/>
      <c r="BN1742" s="126"/>
      <c r="BO1742" s="126"/>
      <c r="BP1742" s="126"/>
      <c r="BQ1742" s="126"/>
      <c r="BR1742" s="126"/>
      <c r="BS1742" s="126"/>
      <c r="BT1742" s="126"/>
      <c r="BU1742" s="126"/>
      <c r="BV1742" s="126"/>
      <c r="BW1742" s="126"/>
      <c r="BX1742" s="126"/>
      <c r="BY1742" s="126"/>
      <c r="BZ1742" s="126"/>
      <c r="CA1742" s="126"/>
      <c r="CB1742" s="126"/>
      <c r="CC1742" s="126"/>
      <c r="CD1742" s="126"/>
      <c r="CE1742" s="126"/>
    </row>
    <row r="1743" spans="1:83" ht="11.25" customHeight="1" x14ac:dyDescent="0.2">
      <c r="A1743" s="126"/>
      <c r="B1743" s="20"/>
      <c r="C1743" s="20"/>
      <c r="D1743" s="20"/>
      <c r="E1743" s="109"/>
      <c r="F1743" s="126"/>
      <c r="G1743" s="126"/>
      <c r="H1743" s="126"/>
      <c r="I1743" s="126"/>
      <c r="J1743" s="126"/>
      <c r="K1743" s="126"/>
      <c r="L1743" s="126"/>
      <c r="M1743" s="143"/>
      <c r="N1743" s="126"/>
      <c r="O1743" s="126"/>
      <c r="Q1743" s="126"/>
      <c r="R1743" s="126"/>
      <c r="S1743" s="126"/>
      <c r="T1743" s="126"/>
      <c r="U1743" s="126"/>
      <c r="V1743" s="126"/>
      <c r="W1743" s="126"/>
      <c r="X1743" s="126"/>
      <c r="Y1743" s="126"/>
      <c r="Z1743" s="126"/>
      <c r="AA1743" s="126"/>
      <c r="AB1743" s="126"/>
      <c r="AC1743" s="126"/>
      <c r="AD1743" s="126"/>
      <c r="AE1743" s="126"/>
      <c r="AF1743" s="126"/>
      <c r="AG1743" s="126"/>
      <c r="AH1743" s="126"/>
      <c r="AI1743" s="126"/>
      <c r="AJ1743" s="126"/>
      <c r="AK1743" s="126"/>
      <c r="AL1743" s="126"/>
      <c r="AM1743" s="126"/>
      <c r="AN1743" s="126"/>
      <c r="AO1743" s="126"/>
      <c r="AP1743" s="126"/>
      <c r="AQ1743" s="126"/>
      <c r="AR1743" s="126"/>
      <c r="AS1743" s="126"/>
      <c r="AT1743" s="126"/>
      <c r="AU1743" s="126"/>
      <c r="AV1743" s="126"/>
      <c r="AW1743" s="126"/>
      <c r="AX1743" s="126"/>
      <c r="AY1743" s="126"/>
      <c r="AZ1743" s="126"/>
      <c r="BA1743" s="126"/>
      <c r="BB1743" s="126"/>
      <c r="BC1743" s="126"/>
      <c r="BD1743" s="126"/>
      <c r="BE1743" s="126"/>
      <c r="BF1743" s="126"/>
      <c r="BG1743" s="126"/>
      <c r="BH1743" s="126"/>
      <c r="BI1743" s="126"/>
      <c r="BJ1743" s="126"/>
      <c r="BK1743" s="126"/>
      <c r="BL1743" s="126"/>
      <c r="BM1743" s="126"/>
      <c r="BN1743" s="126"/>
      <c r="BO1743" s="126"/>
      <c r="BP1743" s="126"/>
      <c r="BQ1743" s="126"/>
      <c r="BR1743" s="126"/>
      <c r="BS1743" s="126"/>
      <c r="BT1743" s="126"/>
      <c r="BU1743" s="126"/>
      <c r="BV1743" s="126"/>
      <c r="BW1743" s="126"/>
      <c r="BX1743" s="126"/>
      <c r="BY1743" s="126"/>
      <c r="BZ1743" s="126"/>
      <c r="CA1743" s="126"/>
      <c r="CB1743" s="126"/>
      <c r="CC1743" s="126"/>
      <c r="CD1743" s="126"/>
      <c r="CE1743" s="126"/>
    </row>
    <row r="1744" spans="1:83" ht="11.25" customHeight="1" x14ac:dyDescent="0.2">
      <c r="A1744" s="126"/>
      <c r="B1744" s="20"/>
      <c r="C1744" s="20"/>
      <c r="D1744" s="20"/>
      <c r="E1744" s="109"/>
      <c r="F1744" s="126"/>
      <c r="G1744" s="126"/>
      <c r="H1744" s="126"/>
      <c r="I1744" s="126"/>
      <c r="J1744" s="126"/>
      <c r="K1744" s="126"/>
      <c r="L1744" s="126"/>
      <c r="M1744" s="143"/>
      <c r="N1744" s="126"/>
      <c r="O1744" s="126"/>
      <c r="Q1744" s="126"/>
      <c r="R1744" s="126"/>
      <c r="S1744" s="126"/>
      <c r="T1744" s="126"/>
      <c r="U1744" s="126"/>
      <c r="V1744" s="126"/>
      <c r="W1744" s="126"/>
      <c r="X1744" s="126"/>
      <c r="Y1744" s="126"/>
      <c r="Z1744" s="126"/>
      <c r="AA1744" s="126"/>
      <c r="AB1744" s="126"/>
      <c r="AC1744" s="126"/>
      <c r="AD1744" s="126"/>
      <c r="AE1744" s="126"/>
      <c r="AF1744" s="126"/>
      <c r="AG1744" s="126"/>
      <c r="AH1744" s="126"/>
      <c r="AI1744" s="126"/>
      <c r="AJ1744" s="126"/>
      <c r="AK1744" s="126"/>
      <c r="AL1744" s="126"/>
      <c r="AM1744" s="126"/>
      <c r="AN1744" s="126"/>
      <c r="AO1744" s="126"/>
      <c r="AP1744" s="126"/>
      <c r="AQ1744" s="126"/>
      <c r="AR1744" s="126"/>
      <c r="AS1744" s="126"/>
      <c r="AT1744" s="126"/>
      <c r="AU1744" s="126"/>
      <c r="AV1744" s="126"/>
      <c r="AW1744" s="126"/>
      <c r="AX1744" s="126"/>
      <c r="AY1744" s="126"/>
      <c r="AZ1744" s="126"/>
      <c r="BA1744" s="126"/>
      <c r="BB1744" s="126"/>
      <c r="BC1744" s="126"/>
      <c r="BD1744" s="126"/>
      <c r="BE1744" s="126"/>
      <c r="BF1744" s="126"/>
      <c r="BG1744" s="126"/>
      <c r="BH1744" s="126"/>
      <c r="BI1744" s="126"/>
      <c r="BJ1744" s="126"/>
      <c r="BK1744" s="126"/>
      <c r="BL1744" s="126"/>
      <c r="BM1744" s="126"/>
      <c r="BN1744" s="126"/>
      <c r="BO1744" s="126"/>
      <c r="BP1744" s="126"/>
      <c r="BQ1744" s="126"/>
      <c r="BR1744" s="126"/>
      <c r="BS1744" s="126"/>
      <c r="BT1744" s="126"/>
      <c r="BU1744" s="126"/>
      <c r="BV1744" s="126"/>
      <c r="BW1744" s="126"/>
      <c r="BX1744" s="126"/>
      <c r="BY1744" s="126"/>
      <c r="BZ1744" s="126"/>
      <c r="CA1744" s="126"/>
      <c r="CB1744" s="126"/>
      <c r="CC1744" s="126"/>
      <c r="CD1744" s="126"/>
      <c r="CE1744" s="126"/>
    </row>
    <row r="1745" spans="1:83" ht="11.25" customHeight="1" x14ac:dyDescent="0.2">
      <c r="A1745" s="126"/>
      <c r="B1745" s="20"/>
      <c r="C1745" s="20"/>
      <c r="D1745" s="20"/>
      <c r="E1745" s="109"/>
      <c r="F1745" s="126"/>
      <c r="G1745" s="126"/>
      <c r="H1745" s="126"/>
      <c r="I1745" s="126"/>
      <c r="J1745" s="126"/>
      <c r="K1745" s="126"/>
      <c r="L1745" s="126"/>
      <c r="M1745" s="143"/>
      <c r="N1745" s="126"/>
      <c r="O1745" s="126"/>
      <c r="Q1745" s="126"/>
      <c r="R1745" s="126"/>
      <c r="S1745" s="126"/>
      <c r="T1745" s="126"/>
      <c r="U1745" s="126"/>
      <c r="V1745" s="126"/>
      <c r="W1745" s="126"/>
      <c r="X1745" s="126"/>
      <c r="Y1745" s="126"/>
      <c r="Z1745" s="126"/>
      <c r="AA1745" s="126"/>
      <c r="AB1745" s="126"/>
      <c r="AC1745" s="126"/>
      <c r="AD1745" s="126"/>
      <c r="AE1745" s="126"/>
      <c r="AF1745" s="126"/>
      <c r="AG1745" s="126"/>
      <c r="AH1745" s="126"/>
      <c r="AI1745" s="126"/>
      <c r="AJ1745" s="126"/>
      <c r="AK1745" s="126"/>
      <c r="AL1745" s="126"/>
      <c r="AM1745" s="126"/>
      <c r="AN1745" s="126"/>
      <c r="AO1745" s="126"/>
      <c r="AP1745" s="126"/>
      <c r="AQ1745" s="126"/>
      <c r="AR1745" s="126"/>
      <c r="AS1745" s="126"/>
      <c r="AT1745" s="126"/>
      <c r="AU1745" s="126"/>
      <c r="AV1745" s="126"/>
      <c r="AW1745" s="126"/>
      <c r="AX1745" s="126"/>
      <c r="AY1745" s="126"/>
      <c r="AZ1745" s="126"/>
      <c r="BA1745" s="126"/>
      <c r="BB1745" s="126"/>
      <c r="BC1745" s="126"/>
      <c r="BD1745" s="126"/>
      <c r="BE1745" s="126"/>
      <c r="BF1745" s="126"/>
      <c r="BG1745" s="126"/>
      <c r="BH1745" s="126"/>
      <c r="BI1745" s="126"/>
      <c r="BJ1745" s="126"/>
      <c r="BK1745" s="126"/>
      <c r="BL1745" s="126"/>
      <c r="BM1745" s="126"/>
      <c r="BN1745" s="126"/>
      <c r="BO1745" s="126"/>
      <c r="BP1745" s="126"/>
      <c r="BQ1745" s="126"/>
      <c r="BR1745" s="126"/>
      <c r="BS1745" s="126"/>
      <c r="BT1745" s="126"/>
      <c r="BU1745" s="126"/>
      <c r="BV1745" s="126"/>
      <c r="BW1745" s="126"/>
      <c r="BX1745" s="126"/>
      <c r="BY1745" s="126"/>
      <c r="BZ1745" s="126"/>
      <c r="CA1745" s="126"/>
      <c r="CB1745" s="126"/>
      <c r="CC1745" s="126"/>
      <c r="CD1745" s="126"/>
      <c r="CE1745" s="126"/>
    </row>
    <row r="1746" spans="1:83" ht="11.25" customHeight="1" x14ac:dyDescent="0.2">
      <c r="A1746" s="126"/>
      <c r="B1746" s="20"/>
      <c r="C1746" s="20"/>
      <c r="D1746" s="20"/>
      <c r="E1746" s="109"/>
      <c r="F1746" s="126"/>
      <c r="G1746" s="126"/>
      <c r="H1746" s="126"/>
      <c r="I1746" s="126"/>
      <c r="J1746" s="126"/>
      <c r="K1746" s="126"/>
      <c r="L1746" s="126"/>
      <c r="M1746" s="143"/>
      <c r="N1746" s="126"/>
      <c r="O1746" s="126"/>
      <c r="Q1746" s="126"/>
      <c r="R1746" s="126"/>
      <c r="S1746" s="126"/>
      <c r="T1746" s="126"/>
      <c r="U1746" s="126"/>
      <c r="V1746" s="126"/>
      <c r="W1746" s="126"/>
      <c r="X1746" s="126"/>
      <c r="Y1746" s="126"/>
      <c r="Z1746" s="126"/>
      <c r="AA1746" s="126"/>
      <c r="AB1746" s="126"/>
      <c r="AC1746" s="126"/>
      <c r="AD1746" s="126"/>
      <c r="AE1746" s="126"/>
      <c r="AF1746" s="126"/>
      <c r="AG1746" s="126"/>
      <c r="AH1746" s="126"/>
      <c r="AI1746" s="126"/>
      <c r="AJ1746" s="126"/>
      <c r="AK1746" s="126"/>
      <c r="AL1746" s="126"/>
      <c r="AM1746" s="126"/>
      <c r="AN1746" s="126"/>
      <c r="AO1746" s="126"/>
      <c r="AP1746" s="126"/>
      <c r="AQ1746" s="126"/>
      <c r="AR1746" s="126"/>
      <c r="AS1746" s="126"/>
      <c r="AT1746" s="126"/>
      <c r="AU1746" s="126"/>
      <c r="AV1746" s="126"/>
      <c r="AW1746" s="126"/>
      <c r="AX1746" s="126"/>
      <c r="AY1746" s="126"/>
      <c r="AZ1746" s="126"/>
      <c r="BA1746" s="126"/>
      <c r="BB1746" s="126"/>
      <c r="BC1746" s="126"/>
      <c r="BD1746" s="126"/>
      <c r="BE1746" s="126"/>
      <c r="BF1746" s="126"/>
      <c r="BG1746" s="126"/>
      <c r="BH1746" s="126"/>
      <c r="BI1746" s="126"/>
      <c r="BJ1746" s="126"/>
      <c r="BK1746" s="126"/>
      <c r="BL1746" s="126"/>
      <c r="BM1746" s="126"/>
      <c r="BN1746" s="126"/>
      <c r="BO1746" s="126"/>
      <c r="BP1746" s="126"/>
      <c r="BQ1746" s="126"/>
      <c r="BR1746" s="126"/>
      <c r="BS1746" s="126"/>
      <c r="BT1746" s="126"/>
      <c r="BU1746" s="126"/>
      <c r="BV1746" s="126"/>
      <c r="BW1746" s="126"/>
      <c r="BX1746" s="126"/>
      <c r="BY1746" s="126"/>
      <c r="BZ1746" s="126"/>
      <c r="CA1746" s="126"/>
      <c r="CB1746" s="126"/>
      <c r="CC1746" s="126"/>
      <c r="CD1746" s="126"/>
      <c r="CE1746" s="126"/>
    </row>
    <row r="1747" spans="1:83" ht="11.25" customHeight="1" x14ac:dyDescent="0.2">
      <c r="A1747" s="126"/>
      <c r="B1747" s="20"/>
      <c r="C1747" s="20"/>
      <c r="D1747" s="20"/>
      <c r="E1747" s="109"/>
      <c r="F1747" s="126"/>
      <c r="G1747" s="126"/>
      <c r="H1747" s="126"/>
      <c r="I1747" s="126"/>
      <c r="J1747" s="126"/>
      <c r="K1747" s="126"/>
      <c r="L1747" s="126"/>
      <c r="M1747" s="143"/>
      <c r="N1747" s="126"/>
      <c r="O1747" s="126"/>
      <c r="Q1747" s="126"/>
      <c r="R1747" s="126"/>
      <c r="S1747" s="126"/>
      <c r="T1747" s="126"/>
      <c r="U1747" s="126"/>
      <c r="V1747" s="126"/>
      <c r="W1747" s="126"/>
      <c r="X1747" s="126"/>
      <c r="Y1747" s="126"/>
      <c r="Z1747" s="126"/>
      <c r="AA1747" s="126"/>
      <c r="AB1747" s="126"/>
      <c r="AC1747" s="126"/>
      <c r="AD1747" s="126"/>
      <c r="AE1747" s="126"/>
      <c r="AF1747" s="126"/>
      <c r="AG1747" s="126"/>
      <c r="AH1747" s="126"/>
      <c r="AI1747" s="126"/>
      <c r="AJ1747" s="126"/>
      <c r="AK1747" s="126"/>
      <c r="AL1747" s="126"/>
      <c r="AM1747" s="126"/>
      <c r="AN1747" s="126"/>
      <c r="AO1747" s="126"/>
      <c r="AP1747" s="126"/>
      <c r="AQ1747" s="126"/>
      <c r="AR1747" s="126"/>
      <c r="AS1747" s="126"/>
      <c r="AT1747" s="126"/>
      <c r="AU1747" s="126"/>
      <c r="AV1747" s="126"/>
      <c r="AW1747" s="126"/>
      <c r="AX1747" s="126"/>
      <c r="AY1747" s="126"/>
      <c r="AZ1747" s="126"/>
      <c r="BA1747" s="126"/>
      <c r="BB1747" s="126"/>
      <c r="BC1747" s="126"/>
      <c r="BD1747" s="126"/>
      <c r="BE1747" s="126"/>
      <c r="BF1747" s="126"/>
      <c r="BG1747" s="126"/>
      <c r="BH1747" s="126"/>
      <c r="BI1747" s="126"/>
      <c r="BJ1747" s="126"/>
      <c r="BK1747" s="126"/>
      <c r="BL1747" s="126"/>
      <c r="BM1747" s="126"/>
      <c r="BN1747" s="126"/>
      <c r="BO1747" s="126"/>
      <c r="BP1747" s="126"/>
      <c r="BQ1747" s="126"/>
      <c r="BR1747" s="126"/>
      <c r="BS1747" s="126"/>
      <c r="BT1747" s="126"/>
      <c r="BU1747" s="126"/>
      <c r="BV1747" s="126"/>
      <c r="BW1747" s="126"/>
      <c r="BX1747" s="126"/>
      <c r="BY1747" s="126"/>
      <c r="BZ1747" s="126"/>
      <c r="CA1747" s="126"/>
      <c r="CB1747" s="126"/>
      <c r="CC1747" s="126"/>
      <c r="CD1747" s="126"/>
      <c r="CE1747" s="126"/>
    </row>
    <row r="1748" spans="1:83" ht="11.25" customHeight="1" x14ac:dyDescent="0.2">
      <c r="A1748" s="126"/>
      <c r="B1748" s="20"/>
      <c r="C1748" s="20"/>
      <c r="D1748" s="20"/>
      <c r="E1748" s="109"/>
      <c r="F1748" s="126"/>
      <c r="G1748" s="126"/>
      <c r="H1748" s="126"/>
      <c r="I1748" s="126"/>
      <c r="J1748" s="126"/>
      <c r="K1748" s="126"/>
      <c r="L1748" s="126"/>
      <c r="M1748" s="143"/>
      <c r="N1748" s="126"/>
      <c r="O1748" s="126"/>
      <c r="Q1748" s="126"/>
      <c r="R1748" s="126"/>
      <c r="S1748" s="126"/>
      <c r="T1748" s="126"/>
      <c r="U1748" s="126"/>
      <c r="V1748" s="126"/>
      <c r="W1748" s="126"/>
      <c r="X1748" s="126"/>
      <c r="Y1748" s="126"/>
      <c r="Z1748" s="126"/>
      <c r="AA1748" s="126"/>
      <c r="AB1748" s="126"/>
      <c r="AC1748" s="126"/>
      <c r="AD1748" s="126"/>
      <c r="AE1748" s="126"/>
      <c r="AF1748" s="126"/>
      <c r="AG1748" s="126"/>
      <c r="AH1748" s="126"/>
      <c r="AI1748" s="126"/>
      <c r="AJ1748" s="126"/>
      <c r="AK1748" s="126"/>
      <c r="AL1748" s="126"/>
      <c r="AM1748" s="126"/>
      <c r="AN1748" s="126"/>
      <c r="AO1748" s="126"/>
      <c r="AP1748" s="126"/>
      <c r="AQ1748" s="126"/>
      <c r="AR1748" s="126"/>
      <c r="AS1748" s="126"/>
      <c r="AT1748" s="126"/>
      <c r="AU1748" s="126"/>
      <c r="AV1748" s="126"/>
      <c r="AW1748" s="126"/>
      <c r="AX1748" s="126"/>
      <c r="AY1748" s="126"/>
      <c r="AZ1748" s="126"/>
      <c r="BA1748" s="126"/>
      <c r="BB1748" s="126"/>
      <c r="BC1748" s="126"/>
      <c r="BD1748" s="126"/>
      <c r="BE1748" s="126"/>
      <c r="BF1748" s="126"/>
      <c r="BG1748" s="126"/>
      <c r="BH1748" s="126"/>
      <c r="BI1748" s="126"/>
      <c r="BJ1748" s="126"/>
      <c r="BK1748" s="126"/>
      <c r="BL1748" s="126"/>
      <c r="BM1748" s="126"/>
      <c r="BN1748" s="126"/>
      <c r="BO1748" s="126"/>
      <c r="BP1748" s="126"/>
      <c r="BQ1748" s="126"/>
      <c r="BR1748" s="126"/>
      <c r="BS1748" s="126"/>
      <c r="BT1748" s="126"/>
      <c r="BU1748" s="126"/>
      <c r="BV1748" s="126"/>
      <c r="BW1748" s="126"/>
      <c r="BX1748" s="126"/>
      <c r="BY1748" s="126"/>
      <c r="BZ1748" s="126"/>
      <c r="CA1748" s="126"/>
      <c r="CB1748" s="126"/>
      <c r="CC1748" s="126"/>
      <c r="CD1748" s="126"/>
      <c r="CE1748" s="126"/>
    </row>
    <row r="1749" spans="1:83" ht="11.25" customHeight="1" x14ac:dyDescent="0.2">
      <c r="A1749" s="126"/>
      <c r="B1749" s="20"/>
      <c r="C1749" s="20"/>
      <c r="D1749" s="20"/>
      <c r="E1749" s="109"/>
      <c r="F1749" s="126"/>
      <c r="G1749" s="126"/>
      <c r="H1749" s="126"/>
      <c r="I1749" s="126"/>
      <c r="J1749" s="126"/>
      <c r="K1749" s="126"/>
      <c r="L1749" s="126"/>
      <c r="M1749" s="143"/>
      <c r="N1749" s="126"/>
      <c r="O1749" s="126"/>
      <c r="Q1749" s="126"/>
      <c r="R1749" s="126"/>
      <c r="S1749" s="126"/>
      <c r="T1749" s="126"/>
      <c r="U1749" s="126"/>
      <c r="V1749" s="126"/>
      <c r="W1749" s="126"/>
      <c r="X1749" s="126"/>
      <c r="Y1749" s="126"/>
      <c r="Z1749" s="126"/>
      <c r="AA1749" s="126"/>
      <c r="AB1749" s="126"/>
      <c r="AC1749" s="126"/>
      <c r="AD1749" s="126"/>
      <c r="AE1749" s="126"/>
      <c r="AF1749" s="126"/>
      <c r="AG1749" s="126"/>
      <c r="AH1749" s="126"/>
      <c r="AI1749" s="126"/>
      <c r="AJ1749" s="126"/>
      <c r="AK1749" s="126"/>
      <c r="AL1749" s="126"/>
      <c r="AM1749" s="126"/>
      <c r="AN1749" s="126"/>
      <c r="AO1749" s="126"/>
      <c r="AP1749" s="126"/>
      <c r="AQ1749" s="126"/>
      <c r="AR1749" s="126"/>
      <c r="AS1749" s="126"/>
      <c r="AT1749" s="126"/>
      <c r="AU1749" s="126"/>
      <c r="AV1749" s="126"/>
      <c r="AW1749" s="126"/>
      <c r="AX1749" s="126"/>
      <c r="AY1749" s="126"/>
      <c r="AZ1749" s="126"/>
      <c r="BA1749" s="126"/>
      <c r="BB1749" s="126"/>
      <c r="BC1749" s="126"/>
      <c r="BD1749" s="126"/>
      <c r="BE1749" s="126"/>
      <c r="BF1749" s="126"/>
      <c r="BG1749" s="126"/>
      <c r="BH1749" s="126"/>
      <c r="BI1749" s="126"/>
      <c r="BJ1749" s="126"/>
      <c r="BK1749" s="126"/>
      <c r="BL1749" s="126"/>
      <c r="BM1749" s="126"/>
      <c r="BN1749" s="126"/>
      <c r="BO1749" s="126"/>
      <c r="BP1749" s="126"/>
      <c r="BQ1749" s="126"/>
      <c r="BR1749" s="126"/>
      <c r="BS1749" s="126"/>
      <c r="BT1749" s="126"/>
      <c r="BU1749" s="126"/>
      <c r="BV1749" s="126"/>
      <c r="BW1749" s="126"/>
      <c r="BX1749" s="126"/>
      <c r="BY1749" s="126"/>
      <c r="BZ1749" s="126"/>
      <c r="CA1749" s="126"/>
      <c r="CB1749" s="126"/>
      <c r="CC1749" s="126"/>
      <c r="CD1749" s="126"/>
      <c r="CE1749" s="126"/>
    </row>
    <row r="1750" spans="1:83" ht="11.25" customHeight="1" x14ac:dyDescent="0.2">
      <c r="A1750" s="126"/>
      <c r="B1750" s="20"/>
      <c r="C1750" s="20"/>
      <c r="D1750" s="20"/>
      <c r="E1750" s="109"/>
      <c r="F1750" s="126"/>
      <c r="G1750" s="126"/>
      <c r="H1750" s="126"/>
      <c r="I1750" s="126"/>
      <c r="J1750" s="126"/>
      <c r="K1750" s="126"/>
      <c r="L1750" s="126"/>
      <c r="M1750" s="143"/>
      <c r="N1750" s="126"/>
      <c r="O1750" s="126"/>
      <c r="Q1750" s="126"/>
      <c r="R1750" s="126"/>
      <c r="S1750" s="126"/>
      <c r="T1750" s="126"/>
      <c r="U1750" s="126"/>
      <c r="V1750" s="126"/>
      <c r="W1750" s="126"/>
      <c r="X1750" s="126"/>
      <c r="Y1750" s="126"/>
      <c r="Z1750" s="126"/>
      <c r="AA1750" s="126"/>
      <c r="AB1750" s="126"/>
      <c r="AC1750" s="126"/>
      <c r="AD1750" s="126"/>
      <c r="AE1750" s="126"/>
      <c r="AF1750" s="126"/>
      <c r="AG1750" s="126"/>
      <c r="AH1750" s="126"/>
      <c r="AI1750" s="126"/>
      <c r="AJ1750" s="126"/>
      <c r="AK1750" s="126"/>
      <c r="AL1750" s="126"/>
      <c r="AM1750" s="126"/>
      <c r="AN1750" s="126"/>
      <c r="AO1750" s="126"/>
      <c r="AP1750" s="126"/>
      <c r="AQ1750" s="126"/>
      <c r="AR1750" s="126"/>
      <c r="AS1750" s="126"/>
      <c r="AT1750" s="126"/>
      <c r="AU1750" s="126"/>
      <c r="AV1750" s="126"/>
      <c r="AW1750" s="126"/>
      <c r="AX1750" s="126"/>
      <c r="AY1750" s="126"/>
      <c r="AZ1750" s="126"/>
      <c r="BA1750" s="126"/>
      <c r="BB1750" s="126"/>
      <c r="BC1750" s="126"/>
      <c r="BD1750" s="126"/>
      <c r="BE1750" s="126"/>
      <c r="BF1750" s="126"/>
      <c r="BG1750" s="126"/>
      <c r="BH1750" s="126"/>
      <c r="BI1750" s="126"/>
      <c r="BJ1750" s="126"/>
      <c r="BK1750" s="126"/>
      <c r="BL1750" s="126"/>
      <c r="BM1750" s="126"/>
      <c r="BN1750" s="126"/>
      <c r="BO1750" s="126"/>
      <c r="BP1750" s="126"/>
      <c r="BQ1750" s="126"/>
      <c r="BR1750" s="126"/>
      <c r="BS1750" s="126"/>
      <c r="BT1750" s="126"/>
      <c r="BU1750" s="126"/>
      <c r="BV1750" s="126"/>
      <c r="BW1750" s="126"/>
      <c r="BX1750" s="126"/>
      <c r="BY1750" s="126"/>
      <c r="BZ1750" s="126"/>
      <c r="CA1750" s="126"/>
      <c r="CB1750" s="126"/>
      <c r="CC1750" s="126"/>
      <c r="CD1750" s="126"/>
      <c r="CE1750" s="126"/>
    </row>
    <row r="1751" spans="1:83" ht="11.25" customHeight="1" x14ac:dyDescent="0.2">
      <c r="A1751" s="126"/>
      <c r="B1751" s="20"/>
      <c r="C1751" s="20"/>
      <c r="D1751" s="20"/>
      <c r="E1751" s="109"/>
      <c r="F1751" s="126"/>
      <c r="G1751" s="126"/>
      <c r="H1751" s="126"/>
      <c r="I1751" s="126"/>
      <c r="J1751" s="126"/>
      <c r="K1751" s="126"/>
      <c r="L1751" s="126"/>
      <c r="M1751" s="143"/>
      <c r="N1751" s="126"/>
      <c r="O1751" s="126"/>
      <c r="Q1751" s="126"/>
      <c r="R1751" s="126"/>
      <c r="S1751" s="126"/>
      <c r="T1751" s="126"/>
      <c r="U1751" s="126"/>
      <c r="V1751" s="126"/>
      <c r="W1751" s="126"/>
      <c r="X1751" s="126"/>
      <c r="Y1751" s="126"/>
      <c r="Z1751" s="126"/>
      <c r="AA1751" s="126"/>
      <c r="AB1751" s="126"/>
      <c r="AC1751" s="126"/>
      <c r="AD1751" s="126"/>
      <c r="AE1751" s="126"/>
      <c r="AF1751" s="126"/>
      <c r="AG1751" s="126"/>
      <c r="AH1751" s="126"/>
      <c r="AI1751" s="126"/>
      <c r="AJ1751" s="126"/>
      <c r="AK1751" s="126"/>
      <c r="AL1751" s="126"/>
      <c r="AM1751" s="126"/>
      <c r="AN1751" s="126"/>
      <c r="AO1751" s="126"/>
      <c r="AP1751" s="126"/>
      <c r="AQ1751" s="126"/>
      <c r="AR1751" s="126"/>
      <c r="AS1751" s="126"/>
      <c r="AT1751" s="126"/>
      <c r="AU1751" s="126"/>
      <c r="AV1751" s="126"/>
      <c r="AW1751" s="126"/>
      <c r="AX1751" s="126"/>
      <c r="AY1751" s="126"/>
      <c r="AZ1751" s="126"/>
      <c r="BA1751" s="126"/>
      <c r="BB1751" s="126"/>
      <c r="BC1751" s="126"/>
      <c r="BD1751" s="126"/>
      <c r="BE1751" s="126"/>
      <c r="BF1751" s="126"/>
      <c r="BG1751" s="126"/>
      <c r="BH1751" s="126"/>
      <c r="BI1751" s="126"/>
      <c r="BJ1751" s="126"/>
      <c r="BK1751" s="126"/>
      <c r="BL1751" s="126"/>
      <c r="BM1751" s="126"/>
      <c r="BN1751" s="126"/>
      <c r="BO1751" s="126"/>
      <c r="BP1751" s="126"/>
      <c r="BQ1751" s="126"/>
      <c r="BR1751" s="126"/>
      <c r="BS1751" s="126"/>
      <c r="BT1751" s="126"/>
      <c r="BU1751" s="126"/>
      <c r="BV1751" s="126"/>
      <c r="BW1751" s="126"/>
      <c r="BX1751" s="126"/>
      <c r="BY1751" s="126"/>
      <c r="BZ1751" s="126"/>
      <c r="CA1751" s="126"/>
      <c r="CB1751" s="126"/>
      <c r="CC1751" s="126"/>
      <c r="CD1751" s="126"/>
      <c r="CE1751" s="126"/>
    </row>
    <row r="1752" spans="1:83" ht="11.25" customHeight="1" x14ac:dyDescent="0.2">
      <c r="A1752" s="126"/>
      <c r="B1752" s="20"/>
      <c r="C1752" s="20"/>
      <c r="D1752" s="20"/>
      <c r="E1752" s="109"/>
      <c r="F1752" s="126"/>
      <c r="G1752" s="126"/>
      <c r="H1752" s="126"/>
      <c r="I1752" s="126"/>
      <c r="J1752" s="126"/>
      <c r="K1752" s="126"/>
      <c r="L1752" s="126"/>
      <c r="M1752" s="143"/>
      <c r="N1752" s="126"/>
      <c r="O1752" s="126"/>
      <c r="Q1752" s="126"/>
      <c r="R1752" s="126"/>
      <c r="S1752" s="126"/>
      <c r="T1752" s="126"/>
      <c r="U1752" s="126"/>
      <c r="V1752" s="126"/>
      <c r="W1752" s="126"/>
      <c r="X1752" s="126"/>
      <c r="Y1752" s="126"/>
      <c r="Z1752" s="126"/>
      <c r="AA1752" s="126"/>
      <c r="AB1752" s="126"/>
      <c r="AC1752" s="126"/>
      <c r="AD1752" s="126"/>
      <c r="AE1752" s="126"/>
      <c r="AF1752" s="126"/>
      <c r="AG1752" s="126"/>
      <c r="AH1752" s="126"/>
      <c r="AI1752" s="126"/>
      <c r="AJ1752" s="126"/>
      <c r="AK1752" s="126"/>
      <c r="AL1752" s="126"/>
      <c r="AM1752" s="126"/>
      <c r="AN1752" s="126"/>
      <c r="AO1752" s="126"/>
      <c r="AP1752" s="126"/>
      <c r="AQ1752" s="126"/>
      <c r="AR1752" s="126"/>
      <c r="AS1752" s="126"/>
      <c r="AT1752" s="126"/>
      <c r="AU1752" s="126"/>
      <c r="AV1752" s="126"/>
      <c r="AW1752" s="126"/>
      <c r="AX1752" s="126"/>
      <c r="AY1752" s="126"/>
      <c r="AZ1752" s="126"/>
      <c r="BA1752" s="126"/>
      <c r="BB1752" s="126"/>
      <c r="BC1752" s="126"/>
      <c r="BD1752" s="126"/>
      <c r="BE1752" s="126"/>
      <c r="BF1752" s="126"/>
      <c r="BG1752" s="126"/>
      <c r="BH1752" s="126"/>
      <c r="BI1752" s="126"/>
      <c r="BJ1752" s="126"/>
      <c r="BK1752" s="126"/>
      <c r="BL1752" s="126"/>
      <c r="BM1752" s="126"/>
      <c r="BN1752" s="126"/>
      <c r="BO1752" s="126"/>
      <c r="BP1752" s="126"/>
      <c r="BQ1752" s="126"/>
      <c r="BR1752" s="126"/>
      <c r="BS1752" s="126"/>
      <c r="BT1752" s="126"/>
      <c r="BU1752" s="126"/>
      <c r="BV1752" s="126"/>
      <c r="BW1752" s="126"/>
      <c r="BX1752" s="126"/>
      <c r="BY1752" s="126"/>
      <c r="BZ1752" s="126"/>
      <c r="CA1752" s="126"/>
      <c r="CB1752" s="126"/>
      <c r="CC1752" s="126"/>
      <c r="CD1752" s="126"/>
      <c r="CE1752" s="126"/>
    </row>
    <row r="1753" spans="1:83" ht="11.25" customHeight="1" x14ac:dyDescent="0.2">
      <c r="A1753" s="126"/>
      <c r="B1753" s="20"/>
      <c r="C1753" s="20"/>
      <c r="D1753" s="20"/>
      <c r="E1753" s="109"/>
      <c r="F1753" s="126"/>
      <c r="G1753" s="126"/>
      <c r="H1753" s="126"/>
      <c r="I1753" s="126"/>
      <c r="J1753" s="126"/>
      <c r="K1753" s="126"/>
      <c r="L1753" s="126"/>
      <c r="M1753" s="143"/>
      <c r="N1753" s="126"/>
      <c r="O1753" s="126"/>
      <c r="Q1753" s="126"/>
      <c r="R1753" s="126"/>
      <c r="S1753" s="126"/>
      <c r="T1753" s="126"/>
      <c r="U1753" s="126"/>
      <c r="V1753" s="126"/>
      <c r="W1753" s="126"/>
      <c r="X1753" s="126"/>
      <c r="Y1753" s="126"/>
      <c r="Z1753" s="126"/>
      <c r="AA1753" s="126"/>
      <c r="AB1753" s="126"/>
      <c r="AC1753" s="126"/>
      <c r="AD1753" s="126"/>
      <c r="AE1753" s="126"/>
      <c r="AF1753" s="126"/>
      <c r="AG1753" s="126"/>
      <c r="AH1753" s="126"/>
      <c r="AI1753" s="126"/>
      <c r="AJ1753" s="126"/>
      <c r="AK1753" s="126"/>
      <c r="AL1753" s="126"/>
      <c r="AM1753" s="126"/>
      <c r="AN1753" s="126"/>
      <c r="AO1753" s="126"/>
      <c r="AP1753" s="126"/>
      <c r="AQ1753" s="126"/>
      <c r="AR1753" s="126"/>
      <c r="AS1753" s="126"/>
      <c r="AT1753" s="126"/>
      <c r="AU1753" s="126"/>
      <c r="AV1753" s="126"/>
      <c r="AW1753" s="126"/>
      <c r="AX1753" s="126"/>
      <c r="AY1753" s="126"/>
      <c r="AZ1753" s="126"/>
      <c r="BA1753" s="126"/>
      <c r="BB1753" s="126"/>
      <c r="BC1753" s="126"/>
      <c r="BD1753" s="126"/>
      <c r="BE1753" s="126"/>
      <c r="BF1753" s="126"/>
      <c r="BG1753" s="126"/>
      <c r="BH1753" s="126"/>
      <c r="BI1753" s="126"/>
      <c r="BJ1753" s="126"/>
      <c r="BK1753" s="126"/>
      <c r="BL1753" s="126"/>
      <c r="BM1753" s="126"/>
      <c r="BN1753" s="126"/>
      <c r="BO1753" s="126"/>
      <c r="BP1753" s="126"/>
      <c r="BQ1753" s="126"/>
      <c r="BR1753" s="126"/>
      <c r="BS1753" s="126"/>
      <c r="BT1753" s="126"/>
      <c r="BU1753" s="126"/>
      <c r="BV1753" s="126"/>
      <c r="BW1753" s="126"/>
      <c r="BX1753" s="126"/>
      <c r="BY1753" s="126"/>
      <c r="BZ1753" s="126"/>
      <c r="CA1753" s="126"/>
      <c r="CB1753" s="126"/>
      <c r="CC1753" s="126"/>
      <c r="CD1753" s="126"/>
      <c r="CE1753" s="126"/>
    </row>
    <row r="1754" spans="1:83" ht="11.25" customHeight="1" x14ac:dyDescent="0.2">
      <c r="A1754" s="126"/>
      <c r="B1754" s="20"/>
      <c r="C1754" s="20"/>
      <c r="D1754" s="20"/>
      <c r="E1754" s="109"/>
      <c r="F1754" s="126"/>
      <c r="G1754" s="126"/>
      <c r="H1754" s="126"/>
      <c r="I1754" s="126"/>
      <c r="J1754" s="126"/>
      <c r="K1754" s="126"/>
      <c r="L1754" s="126"/>
      <c r="M1754" s="143"/>
      <c r="N1754" s="126"/>
      <c r="O1754" s="126"/>
      <c r="Q1754" s="126"/>
      <c r="R1754" s="126"/>
      <c r="S1754" s="126"/>
      <c r="T1754" s="126"/>
      <c r="U1754" s="126"/>
      <c r="V1754" s="126"/>
      <c r="W1754" s="126"/>
      <c r="X1754" s="126"/>
      <c r="Y1754" s="126"/>
      <c r="Z1754" s="126"/>
      <c r="AA1754" s="126"/>
      <c r="AB1754" s="126"/>
      <c r="AC1754" s="126"/>
      <c r="AD1754" s="126"/>
      <c r="AE1754" s="126"/>
      <c r="AF1754" s="126"/>
      <c r="AG1754" s="126"/>
      <c r="AH1754" s="126"/>
      <c r="AI1754" s="126"/>
      <c r="AJ1754" s="126"/>
      <c r="AK1754" s="126"/>
      <c r="AL1754" s="126"/>
      <c r="AM1754" s="126"/>
      <c r="AN1754" s="126"/>
      <c r="AO1754" s="126"/>
      <c r="AP1754" s="126"/>
      <c r="AQ1754" s="126"/>
      <c r="AR1754" s="126"/>
      <c r="AS1754" s="126"/>
      <c r="AT1754" s="126"/>
      <c r="AU1754" s="126"/>
      <c r="AV1754" s="126"/>
      <c r="AW1754" s="126"/>
      <c r="AX1754" s="126"/>
      <c r="AY1754" s="126"/>
      <c r="AZ1754" s="126"/>
      <c r="BA1754" s="126"/>
      <c r="BB1754" s="126"/>
      <c r="BC1754" s="126"/>
      <c r="BD1754" s="126"/>
      <c r="BE1754" s="126"/>
      <c r="BF1754" s="126"/>
      <c r="BG1754" s="126"/>
      <c r="BH1754" s="126"/>
      <c r="BI1754" s="126"/>
      <c r="BJ1754" s="126"/>
      <c r="BK1754" s="126"/>
      <c r="BL1754" s="126"/>
      <c r="BM1754" s="126"/>
      <c r="BN1754" s="126"/>
      <c r="BO1754" s="126"/>
      <c r="BP1754" s="126"/>
      <c r="BQ1754" s="126"/>
      <c r="BR1754" s="126"/>
      <c r="BS1754" s="126"/>
      <c r="BT1754" s="126"/>
      <c r="BU1754" s="126"/>
      <c r="BV1754" s="126"/>
      <c r="BW1754" s="126"/>
      <c r="BX1754" s="126"/>
      <c r="BY1754" s="126"/>
      <c r="BZ1754" s="126"/>
      <c r="CA1754" s="126"/>
      <c r="CB1754" s="126"/>
      <c r="CC1754" s="126"/>
      <c r="CD1754" s="126"/>
      <c r="CE1754" s="126"/>
    </row>
    <row r="1755" spans="1:83" ht="11.25" customHeight="1" x14ac:dyDescent="0.2">
      <c r="A1755" s="126"/>
      <c r="B1755" s="20"/>
      <c r="C1755" s="20"/>
      <c r="D1755" s="20"/>
      <c r="E1755" s="109"/>
      <c r="F1755" s="126"/>
      <c r="G1755" s="126"/>
      <c r="H1755" s="126"/>
      <c r="I1755" s="126"/>
      <c r="J1755" s="126"/>
      <c r="K1755" s="126"/>
      <c r="L1755" s="126"/>
      <c r="M1755" s="143"/>
      <c r="N1755" s="126"/>
      <c r="O1755" s="126"/>
      <c r="Q1755" s="126"/>
      <c r="R1755" s="126"/>
      <c r="S1755" s="126"/>
      <c r="T1755" s="126"/>
      <c r="U1755" s="126"/>
      <c r="V1755" s="126"/>
      <c r="W1755" s="126"/>
      <c r="X1755" s="126"/>
      <c r="Y1755" s="126"/>
      <c r="Z1755" s="126"/>
      <c r="AA1755" s="126"/>
      <c r="AB1755" s="126"/>
      <c r="AC1755" s="126"/>
      <c r="AD1755" s="126"/>
      <c r="AE1755" s="126"/>
      <c r="AF1755" s="126"/>
      <c r="AG1755" s="126"/>
      <c r="AH1755" s="126"/>
      <c r="AI1755" s="126"/>
      <c r="AJ1755" s="126"/>
      <c r="AK1755" s="126"/>
      <c r="AL1755" s="126"/>
      <c r="AM1755" s="126"/>
      <c r="AN1755" s="126"/>
      <c r="AO1755" s="126"/>
      <c r="AP1755" s="126"/>
      <c r="AQ1755" s="126"/>
      <c r="AR1755" s="126"/>
      <c r="AS1755" s="126"/>
      <c r="AT1755" s="126"/>
      <c r="AU1755" s="126"/>
      <c r="AV1755" s="126"/>
      <c r="AW1755" s="126"/>
      <c r="AX1755" s="126"/>
      <c r="AY1755" s="126"/>
      <c r="AZ1755" s="126"/>
      <c r="BA1755" s="126"/>
      <c r="BB1755" s="126"/>
      <c r="BC1755" s="126"/>
      <c r="BD1755" s="126"/>
      <c r="BE1755" s="126"/>
      <c r="BF1755" s="126"/>
      <c r="BG1755" s="126"/>
      <c r="BH1755" s="126"/>
      <c r="BI1755" s="126"/>
      <c r="BJ1755" s="126"/>
      <c r="BK1755" s="126"/>
      <c r="BL1755" s="126"/>
      <c r="BM1755" s="126"/>
      <c r="BN1755" s="126"/>
      <c r="BO1755" s="126"/>
      <c r="BP1755" s="126"/>
      <c r="BQ1755" s="126"/>
      <c r="BR1755" s="126"/>
      <c r="BS1755" s="126"/>
      <c r="BT1755" s="126"/>
      <c r="BU1755" s="126"/>
      <c r="BV1755" s="126"/>
      <c r="BW1755" s="126"/>
      <c r="BX1755" s="126"/>
      <c r="BY1755" s="126"/>
      <c r="BZ1755" s="126"/>
      <c r="CA1755" s="126"/>
      <c r="CB1755" s="126"/>
      <c r="CC1755" s="126"/>
      <c r="CD1755" s="126"/>
      <c r="CE1755" s="126"/>
    </row>
    <row r="1756" spans="1:83" ht="11.25" customHeight="1" x14ac:dyDescent="0.2">
      <c r="A1756" s="126"/>
      <c r="B1756" s="20"/>
      <c r="C1756" s="20"/>
      <c r="D1756" s="20"/>
      <c r="E1756" s="109"/>
      <c r="F1756" s="126"/>
      <c r="G1756" s="126"/>
      <c r="H1756" s="126"/>
      <c r="I1756" s="126"/>
      <c r="J1756" s="126"/>
      <c r="K1756" s="126"/>
      <c r="L1756" s="126"/>
      <c r="M1756" s="143"/>
      <c r="N1756" s="126"/>
      <c r="O1756" s="126"/>
      <c r="Q1756" s="126"/>
      <c r="R1756" s="126"/>
      <c r="S1756" s="126"/>
      <c r="T1756" s="126"/>
      <c r="U1756" s="126"/>
      <c r="V1756" s="126"/>
      <c r="W1756" s="126"/>
      <c r="X1756" s="126"/>
      <c r="Y1756" s="126"/>
      <c r="Z1756" s="126"/>
      <c r="AA1756" s="126"/>
      <c r="AB1756" s="126"/>
      <c r="AC1756" s="126"/>
      <c r="AD1756" s="126"/>
      <c r="AE1756" s="126"/>
      <c r="AF1756" s="126"/>
      <c r="AG1756" s="126"/>
      <c r="AH1756" s="126"/>
      <c r="AI1756" s="126"/>
      <c r="AJ1756" s="126"/>
      <c r="AK1756" s="126"/>
      <c r="AL1756" s="126"/>
      <c r="AM1756" s="126"/>
      <c r="AN1756" s="126"/>
      <c r="AO1756" s="126"/>
      <c r="AP1756" s="126"/>
      <c r="AQ1756" s="126"/>
      <c r="AR1756" s="126"/>
      <c r="AS1756" s="126"/>
      <c r="AT1756" s="126"/>
      <c r="AU1756" s="126"/>
      <c r="AV1756" s="126"/>
      <c r="AW1756" s="126"/>
      <c r="AX1756" s="126"/>
      <c r="AY1756" s="126"/>
      <c r="AZ1756" s="126"/>
      <c r="BA1756" s="126"/>
      <c r="BB1756" s="126"/>
      <c r="BC1756" s="126"/>
      <c r="BD1756" s="126"/>
      <c r="BE1756" s="126"/>
      <c r="BF1756" s="126"/>
      <c r="BG1756" s="126"/>
      <c r="BH1756" s="126"/>
      <c r="BI1756" s="126"/>
      <c r="BJ1756" s="126"/>
      <c r="BK1756" s="126"/>
      <c r="BL1756" s="126"/>
      <c r="BM1756" s="126"/>
      <c r="BN1756" s="126"/>
      <c r="BO1756" s="126"/>
      <c r="BP1756" s="126"/>
      <c r="BQ1756" s="126"/>
      <c r="BR1756" s="126"/>
      <c r="BS1756" s="126"/>
      <c r="BT1756" s="126"/>
      <c r="BU1756" s="126"/>
      <c r="BV1756" s="126"/>
      <c r="BW1756" s="126"/>
      <c r="BX1756" s="126"/>
      <c r="BY1756" s="126"/>
      <c r="BZ1756" s="126"/>
      <c r="CA1756" s="126"/>
      <c r="CB1756" s="126"/>
      <c r="CC1756" s="126"/>
      <c r="CD1756" s="126"/>
      <c r="CE1756" s="126"/>
    </row>
    <row r="1757" spans="1:83" ht="11.25" customHeight="1" x14ac:dyDescent="0.2">
      <c r="A1757" s="126"/>
      <c r="B1757" s="20"/>
      <c r="C1757" s="20"/>
      <c r="D1757" s="20"/>
      <c r="E1757" s="109"/>
      <c r="F1757" s="126"/>
      <c r="G1757" s="126"/>
      <c r="H1757" s="126"/>
      <c r="I1757" s="126"/>
      <c r="J1757" s="126"/>
      <c r="K1757" s="126"/>
      <c r="L1757" s="126"/>
      <c r="M1757" s="143"/>
      <c r="N1757" s="126"/>
      <c r="O1757" s="126"/>
      <c r="Q1757" s="126"/>
      <c r="R1757" s="126"/>
      <c r="S1757" s="126"/>
      <c r="T1757" s="126"/>
      <c r="U1757" s="126"/>
      <c r="V1757" s="126"/>
      <c r="W1757" s="126"/>
      <c r="X1757" s="126"/>
      <c r="Y1757" s="126"/>
      <c r="Z1757" s="126"/>
      <c r="AA1757" s="126"/>
      <c r="AB1757" s="126"/>
      <c r="AC1757" s="126"/>
      <c r="AD1757" s="126"/>
      <c r="AE1757" s="126"/>
      <c r="AF1757" s="126"/>
      <c r="AG1757" s="126"/>
      <c r="AH1757" s="126"/>
      <c r="AI1757" s="126"/>
      <c r="AJ1757" s="126"/>
      <c r="AK1757" s="126"/>
      <c r="AL1757" s="126"/>
      <c r="AM1757" s="126"/>
      <c r="AN1757" s="126"/>
      <c r="AO1757" s="126"/>
      <c r="AP1757" s="126"/>
      <c r="AQ1757" s="126"/>
      <c r="AR1757" s="126"/>
      <c r="AS1757" s="126"/>
      <c r="AT1757" s="126"/>
      <c r="AU1757" s="126"/>
      <c r="AV1757" s="126"/>
      <c r="AW1757" s="126"/>
      <c r="AX1757" s="126"/>
      <c r="AY1757" s="126"/>
      <c r="AZ1757" s="126"/>
      <c r="BA1757" s="126"/>
      <c r="BB1757" s="126"/>
      <c r="BC1757" s="126"/>
      <c r="BD1757" s="126"/>
      <c r="BE1757" s="126"/>
      <c r="BF1757" s="126"/>
      <c r="BG1757" s="126"/>
      <c r="BH1757" s="126"/>
      <c r="BI1757" s="126"/>
      <c r="BJ1757" s="126"/>
      <c r="BK1757" s="126"/>
      <c r="BL1757" s="126"/>
      <c r="BM1757" s="126"/>
      <c r="BN1757" s="126"/>
      <c r="BO1757" s="126"/>
      <c r="BP1757" s="126"/>
      <c r="BQ1757" s="126"/>
      <c r="BR1757" s="126"/>
      <c r="BS1757" s="126"/>
      <c r="BT1757" s="126"/>
      <c r="BU1757" s="126"/>
      <c r="BV1757" s="126"/>
      <c r="BW1757" s="126"/>
      <c r="BX1757" s="126"/>
      <c r="BY1757" s="126"/>
      <c r="BZ1757" s="126"/>
      <c r="CA1757" s="126"/>
      <c r="CB1757" s="126"/>
      <c r="CC1757" s="126"/>
      <c r="CD1757" s="126"/>
      <c r="CE1757" s="126"/>
    </row>
    <row r="1758" spans="1:83" ht="11.25" customHeight="1" x14ac:dyDescent="0.2">
      <c r="A1758" s="126"/>
      <c r="B1758" s="20"/>
      <c r="C1758" s="20"/>
      <c r="D1758" s="20"/>
      <c r="E1758" s="109"/>
      <c r="F1758" s="126"/>
      <c r="G1758" s="126"/>
      <c r="H1758" s="126"/>
      <c r="I1758" s="126"/>
      <c r="J1758" s="126"/>
      <c r="K1758" s="126"/>
      <c r="L1758" s="126"/>
      <c r="M1758" s="143"/>
      <c r="N1758" s="126"/>
      <c r="O1758" s="126"/>
      <c r="Q1758" s="126"/>
      <c r="R1758" s="126"/>
      <c r="S1758" s="126"/>
      <c r="T1758" s="126"/>
      <c r="U1758" s="126"/>
      <c r="V1758" s="126"/>
      <c r="W1758" s="126"/>
      <c r="X1758" s="126"/>
      <c r="Y1758" s="126"/>
      <c r="Z1758" s="126"/>
      <c r="AA1758" s="126"/>
      <c r="AB1758" s="126"/>
      <c r="AC1758" s="126"/>
      <c r="AD1758" s="126"/>
      <c r="AE1758" s="126"/>
      <c r="AF1758" s="126"/>
      <c r="AG1758" s="126"/>
      <c r="AH1758" s="126"/>
      <c r="AI1758" s="126"/>
      <c r="AJ1758" s="126"/>
      <c r="AK1758" s="126"/>
      <c r="AL1758" s="126"/>
      <c r="AM1758" s="126"/>
      <c r="AN1758" s="126"/>
      <c r="AO1758" s="126"/>
      <c r="AP1758" s="126"/>
      <c r="AQ1758" s="126"/>
      <c r="AR1758" s="126"/>
      <c r="AS1758" s="126"/>
      <c r="AT1758" s="126"/>
      <c r="AU1758" s="126"/>
      <c r="AV1758" s="126"/>
      <c r="AW1758" s="126"/>
      <c r="AX1758" s="126"/>
      <c r="AY1758" s="126"/>
      <c r="AZ1758" s="126"/>
      <c r="BA1758" s="126"/>
      <c r="BB1758" s="126"/>
      <c r="BC1758" s="126"/>
      <c r="BD1758" s="126"/>
      <c r="BE1758" s="126"/>
      <c r="BF1758" s="126"/>
      <c r="BG1758" s="126"/>
      <c r="BH1758" s="126"/>
      <c r="BI1758" s="126"/>
      <c r="BJ1758" s="126"/>
      <c r="BK1758" s="126"/>
      <c r="BL1758" s="126"/>
      <c r="BM1758" s="126"/>
      <c r="BN1758" s="126"/>
      <c r="BO1758" s="126"/>
      <c r="BP1758" s="126"/>
      <c r="BQ1758" s="126"/>
      <c r="BR1758" s="126"/>
      <c r="BS1758" s="126"/>
      <c r="BT1758" s="126"/>
      <c r="BU1758" s="126"/>
      <c r="BV1758" s="126"/>
      <c r="BW1758" s="126"/>
      <c r="BX1758" s="126"/>
      <c r="BY1758" s="126"/>
      <c r="BZ1758" s="126"/>
      <c r="CA1758" s="126"/>
      <c r="CB1758" s="126"/>
      <c r="CC1758" s="126"/>
      <c r="CD1758" s="126"/>
      <c r="CE1758" s="126"/>
    </row>
    <row r="1759" spans="1:83" ht="11.25" customHeight="1" x14ac:dyDescent="0.2">
      <c r="A1759" s="126"/>
      <c r="B1759" s="20"/>
      <c r="C1759" s="20"/>
      <c r="D1759" s="20"/>
      <c r="E1759" s="109"/>
      <c r="F1759" s="126"/>
      <c r="G1759" s="126"/>
      <c r="H1759" s="126"/>
      <c r="I1759" s="126"/>
      <c r="J1759" s="126"/>
      <c r="K1759" s="126"/>
      <c r="L1759" s="126"/>
      <c r="M1759" s="143"/>
      <c r="N1759" s="126"/>
      <c r="O1759" s="126"/>
      <c r="Q1759" s="126"/>
      <c r="R1759" s="126"/>
      <c r="S1759" s="126"/>
      <c r="T1759" s="126"/>
      <c r="U1759" s="126"/>
      <c r="V1759" s="126"/>
      <c r="W1759" s="126"/>
      <c r="X1759" s="126"/>
      <c r="Y1759" s="126"/>
      <c r="Z1759" s="126"/>
      <c r="AA1759" s="126"/>
      <c r="AB1759" s="126"/>
      <c r="AC1759" s="126"/>
      <c r="AD1759" s="126"/>
      <c r="AE1759" s="126"/>
      <c r="AF1759" s="126"/>
      <c r="AG1759" s="126"/>
      <c r="AH1759" s="126"/>
      <c r="AI1759" s="126"/>
      <c r="AJ1759" s="126"/>
      <c r="AK1759" s="126"/>
      <c r="AL1759" s="126"/>
      <c r="AM1759" s="126"/>
      <c r="AN1759" s="126"/>
      <c r="AO1759" s="126"/>
      <c r="AP1759" s="126"/>
      <c r="AQ1759" s="126"/>
      <c r="AR1759" s="126"/>
      <c r="AS1759" s="126"/>
      <c r="AT1759" s="126"/>
      <c r="AU1759" s="126"/>
      <c r="AV1759" s="126"/>
      <c r="AW1759" s="126"/>
      <c r="AX1759" s="126"/>
      <c r="AY1759" s="126"/>
      <c r="AZ1759" s="126"/>
      <c r="BA1759" s="126"/>
      <c r="BB1759" s="126"/>
      <c r="BC1759" s="126"/>
      <c r="BD1759" s="126"/>
      <c r="BE1759" s="126"/>
      <c r="BF1759" s="126"/>
      <c r="BG1759" s="126"/>
      <c r="BH1759" s="126"/>
      <c r="BI1759" s="126"/>
      <c r="BJ1759" s="126"/>
      <c r="BK1759" s="126"/>
      <c r="BL1759" s="126"/>
      <c r="BM1759" s="126"/>
      <c r="BN1759" s="126"/>
      <c r="BO1759" s="126"/>
      <c r="BP1759" s="126"/>
      <c r="BQ1759" s="126"/>
      <c r="BR1759" s="126"/>
      <c r="BS1759" s="126"/>
      <c r="BT1759" s="126"/>
      <c r="BU1759" s="126"/>
      <c r="BV1759" s="126"/>
      <c r="BW1759" s="126"/>
      <c r="BX1759" s="126"/>
      <c r="BY1759" s="126"/>
      <c r="BZ1759" s="126"/>
      <c r="CA1759" s="126"/>
      <c r="CB1759" s="126"/>
      <c r="CC1759" s="126"/>
      <c r="CD1759" s="126"/>
      <c r="CE1759" s="126"/>
    </row>
    <row r="1760" spans="1:83" ht="11.25" customHeight="1" x14ac:dyDescent="0.2">
      <c r="A1760" s="126"/>
      <c r="B1760" s="20"/>
      <c r="C1760" s="20"/>
      <c r="D1760" s="20"/>
      <c r="E1760" s="109"/>
      <c r="F1760" s="126"/>
      <c r="G1760" s="126"/>
      <c r="H1760" s="126"/>
      <c r="I1760" s="126"/>
      <c r="J1760" s="126"/>
      <c r="K1760" s="126"/>
      <c r="L1760" s="126"/>
      <c r="M1760" s="143"/>
      <c r="N1760" s="126"/>
      <c r="O1760" s="126"/>
      <c r="Q1760" s="126"/>
      <c r="R1760" s="126"/>
      <c r="S1760" s="126"/>
      <c r="T1760" s="126"/>
      <c r="U1760" s="126"/>
      <c r="V1760" s="126"/>
      <c r="W1760" s="126"/>
      <c r="X1760" s="126"/>
      <c r="Y1760" s="126"/>
      <c r="Z1760" s="126"/>
      <c r="AA1760" s="126"/>
      <c r="AB1760" s="126"/>
      <c r="AC1760" s="126"/>
      <c r="AD1760" s="126"/>
      <c r="AE1760" s="126"/>
      <c r="AF1760" s="126"/>
      <c r="AG1760" s="126"/>
      <c r="AH1760" s="126"/>
      <c r="AI1760" s="126"/>
      <c r="AJ1760" s="126"/>
      <c r="AK1760" s="126"/>
      <c r="AL1760" s="126"/>
      <c r="AM1760" s="126"/>
      <c r="AN1760" s="126"/>
      <c r="AO1760" s="126"/>
      <c r="AP1760" s="126"/>
      <c r="AQ1760" s="126"/>
      <c r="AR1760" s="126"/>
      <c r="AS1760" s="126"/>
      <c r="AT1760" s="126"/>
      <c r="AU1760" s="126"/>
      <c r="AV1760" s="126"/>
      <c r="AW1760" s="126"/>
      <c r="AX1760" s="126"/>
      <c r="AY1760" s="126"/>
      <c r="AZ1760" s="126"/>
      <c r="BA1760" s="126"/>
      <c r="BB1760" s="126"/>
      <c r="BC1760" s="126"/>
      <c r="BD1760" s="126"/>
      <c r="BE1760" s="126"/>
      <c r="BF1760" s="126"/>
      <c r="BG1760" s="126"/>
      <c r="BH1760" s="126"/>
      <c r="BI1760" s="126"/>
      <c r="BJ1760" s="126"/>
      <c r="BK1760" s="126"/>
      <c r="BL1760" s="126"/>
      <c r="BM1760" s="126"/>
      <c r="BN1760" s="126"/>
      <c r="BO1760" s="126"/>
      <c r="BP1760" s="126"/>
      <c r="BQ1760" s="126"/>
      <c r="BR1760" s="126"/>
      <c r="BS1760" s="126"/>
      <c r="BT1760" s="126"/>
      <c r="BU1760" s="126"/>
      <c r="BV1760" s="126"/>
      <c r="BW1760" s="126"/>
      <c r="BX1760" s="126"/>
      <c r="BY1760" s="126"/>
      <c r="BZ1760" s="126"/>
      <c r="CA1760" s="126"/>
      <c r="CB1760" s="126"/>
      <c r="CC1760" s="126"/>
      <c r="CD1760" s="126"/>
      <c r="CE1760" s="126"/>
    </row>
    <row r="1761" spans="1:83" ht="11.25" customHeight="1" x14ac:dyDescent="0.2">
      <c r="A1761" s="126"/>
      <c r="B1761" s="20"/>
      <c r="C1761" s="20"/>
      <c r="D1761" s="20"/>
      <c r="E1761" s="109"/>
      <c r="F1761" s="126"/>
      <c r="G1761" s="126"/>
      <c r="H1761" s="126"/>
      <c r="I1761" s="126"/>
      <c r="J1761" s="126"/>
      <c r="K1761" s="126"/>
      <c r="L1761" s="126"/>
      <c r="M1761" s="143"/>
      <c r="N1761" s="126"/>
      <c r="O1761" s="126"/>
      <c r="Q1761" s="126"/>
      <c r="R1761" s="126"/>
      <c r="S1761" s="126"/>
      <c r="T1761" s="126"/>
      <c r="U1761" s="126"/>
      <c r="V1761" s="126"/>
      <c r="W1761" s="126"/>
      <c r="X1761" s="126"/>
      <c r="Y1761" s="126"/>
      <c r="Z1761" s="126"/>
      <c r="AA1761" s="126"/>
      <c r="AB1761" s="126"/>
      <c r="AC1761" s="126"/>
      <c r="AD1761" s="126"/>
      <c r="AE1761" s="126"/>
      <c r="AF1761" s="126"/>
      <c r="AG1761" s="126"/>
      <c r="AH1761" s="126"/>
      <c r="AI1761" s="126"/>
      <c r="AJ1761" s="126"/>
      <c r="AK1761" s="126"/>
      <c r="AL1761" s="126"/>
      <c r="AM1761" s="126"/>
      <c r="AN1761" s="126"/>
      <c r="AO1761" s="126"/>
      <c r="AP1761" s="126"/>
      <c r="AQ1761" s="126"/>
      <c r="AR1761" s="126"/>
      <c r="AS1761" s="126"/>
      <c r="AT1761" s="126"/>
      <c r="AU1761" s="126"/>
      <c r="AV1761" s="126"/>
      <c r="AW1761" s="126"/>
      <c r="AX1761" s="126"/>
      <c r="AY1761" s="126"/>
      <c r="AZ1761" s="126"/>
      <c r="BA1761" s="126"/>
      <c r="BB1761" s="126"/>
      <c r="BC1761" s="126"/>
      <c r="BD1761" s="126"/>
      <c r="BE1761" s="126"/>
      <c r="BF1761" s="126"/>
      <c r="BG1761" s="126"/>
      <c r="BH1761" s="126"/>
      <c r="BI1761" s="126"/>
      <c r="BJ1761" s="126"/>
      <c r="BK1761" s="126"/>
      <c r="BL1761" s="126"/>
      <c r="BM1761" s="126"/>
      <c r="BN1761" s="126"/>
      <c r="BO1761" s="126"/>
      <c r="BP1761" s="126"/>
      <c r="BQ1761" s="126"/>
      <c r="BR1761" s="126"/>
      <c r="BS1761" s="126"/>
      <c r="BT1761" s="126"/>
      <c r="BU1761" s="126"/>
      <c r="BV1761" s="126"/>
      <c r="BW1761" s="126"/>
      <c r="BX1761" s="126"/>
      <c r="BY1761" s="126"/>
      <c r="BZ1761" s="126"/>
      <c r="CA1761" s="126"/>
      <c r="CB1761" s="126"/>
      <c r="CC1761" s="126"/>
      <c r="CD1761" s="126"/>
      <c r="CE1761" s="126"/>
    </row>
    <row r="1762" spans="1:83" ht="11.25" customHeight="1" x14ac:dyDescent="0.2">
      <c r="A1762" s="126"/>
      <c r="B1762" s="20"/>
      <c r="C1762" s="20"/>
      <c r="D1762" s="20"/>
      <c r="E1762" s="109"/>
      <c r="F1762" s="126"/>
      <c r="G1762" s="126"/>
      <c r="H1762" s="126"/>
      <c r="I1762" s="126"/>
      <c r="J1762" s="126"/>
      <c r="K1762" s="126"/>
      <c r="L1762" s="126"/>
      <c r="M1762" s="143"/>
      <c r="N1762" s="126"/>
      <c r="O1762" s="126"/>
      <c r="Q1762" s="126"/>
      <c r="R1762" s="126"/>
      <c r="S1762" s="126"/>
      <c r="T1762" s="126"/>
      <c r="U1762" s="126"/>
      <c r="V1762" s="126"/>
      <c r="W1762" s="126"/>
      <c r="X1762" s="126"/>
      <c r="Y1762" s="126"/>
      <c r="Z1762" s="126"/>
      <c r="AA1762" s="126"/>
      <c r="AB1762" s="126"/>
      <c r="AC1762" s="126"/>
      <c r="AD1762" s="126"/>
      <c r="AE1762" s="126"/>
      <c r="AF1762" s="126"/>
      <c r="AG1762" s="126"/>
      <c r="AH1762" s="126"/>
      <c r="AI1762" s="126"/>
      <c r="AJ1762" s="126"/>
      <c r="AK1762" s="126"/>
      <c r="AL1762" s="126"/>
      <c r="AM1762" s="126"/>
      <c r="AN1762" s="126"/>
      <c r="AO1762" s="126"/>
      <c r="AP1762" s="126"/>
      <c r="AQ1762" s="126"/>
      <c r="AR1762" s="126"/>
      <c r="AS1762" s="126"/>
      <c r="AT1762" s="126"/>
      <c r="AU1762" s="126"/>
      <c r="AV1762" s="126"/>
      <c r="AW1762" s="126"/>
      <c r="AX1762" s="126"/>
      <c r="AY1762" s="126"/>
      <c r="AZ1762" s="126"/>
      <c r="BA1762" s="126"/>
      <c r="BB1762" s="126"/>
      <c r="BC1762" s="126"/>
      <c r="BD1762" s="126"/>
      <c r="BE1762" s="126"/>
      <c r="BF1762" s="126"/>
      <c r="BG1762" s="126"/>
      <c r="BH1762" s="126"/>
      <c r="BI1762" s="126"/>
      <c r="BJ1762" s="126"/>
      <c r="BK1762" s="126"/>
      <c r="BL1762" s="126"/>
      <c r="BM1762" s="126"/>
      <c r="BN1762" s="126"/>
      <c r="BO1762" s="126"/>
      <c r="BP1762" s="126"/>
      <c r="BQ1762" s="126"/>
      <c r="BR1762" s="126"/>
      <c r="BS1762" s="126"/>
      <c r="BT1762" s="126"/>
      <c r="BU1762" s="126"/>
      <c r="BV1762" s="126"/>
      <c r="BW1762" s="126"/>
      <c r="BX1762" s="126"/>
      <c r="BY1762" s="126"/>
      <c r="BZ1762" s="126"/>
      <c r="CA1762" s="126"/>
      <c r="CB1762" s="126"/>
      <c r="CC1762" s="126"/>
      <c r="CD1762" s="126"/>
      <c r="CE1762" s="126"/>
    </row>
    <row r="1763" spans="1:83" ht="11.25" customHeight="1" x14ac:dyDescent="0.2">
      <c r="A1763" s="126"/>
      <c r="B1763" s="20"/>
      <c r="C1763" s="20"/>
      <c r="D1763" s="20"/>
      <c r="E1763" s="109"/>
      <c r="F1763" s="126"/>
      <c r="G1763" s="126"/>
      <c r="H1763" s="126"/>
      <c r="I1763" s="126"/>
      <c r="J1763" s="126"/>
      <c r="K1763" s="126"/>
      <c r="L1763" s="126"/>
      <c r="M1763" s="143"/>
      <c r="N1763" s="126"/>
      <c r="O1763" s="126"/>
      <c r="Q1763" s="126"/>
      <c r="R1763" s="126"/>
      <c r="S1763" s="126"/>
      <c r="T1763" s="126"/>
      <c r="U1763" s="126"/>
      <c r="V1763" s="126"/>
      <c r="W1763" s="126"/>
      <c r="X1763" s="126"/>
      <c r="Y1763" s="126"/>
      <c r="Z1763" s="126"/>
      <c r="AA1763" s="126"/>
      <c r="AB1763" s="126"/>
      <c r="AC1763" s="126"/>
      <c r="AD1763" s="126"/>
      <c r="AE1763" s="126"/>
      <c r="AF1763" s="126"/>
      <c r="AG1763" s="126"/>
      <c r="AH1763" s="126"/>
      <c r="AI1763" s="126"/>
      <c r="AJ1763" s="126"/>
      <c r="AK1763" s="126"/>
      <c r="AL1763" s="126"/>
      <c r="AM1763" s="126"/>
      <c r="AN1763" s="126"/>
      <c r="AO1763" s="126"/>
      <c r="AP1763" s="126"/>
      <c r="AQ1763" s="126"/>
      <c r="AR1763" s="126"/>
      <c r="AS1763" s="126"/>
      <c r="AT1763" s="126"/>
      <c r="AU1763" s="126"/>
      <c r="AV1763" s="126"/>
      <c r="AW1763" s="126"/>
      <c r="AX1763" s="126"/>
      <c r="AY1763" s="126"/>
      <c r="AZ1763" s="126"/>
      <c r="BA1763" s="126"/>
      <c r="BB1763" s="126"/>
      <c r="BC1763" s="126"/>
      <c r="BD1763" s="126"/>
      <c r="BE1763" s="126"/>
      <c r="BF1763" s="126"/>
      <c r="BG1763" s="126"/>
      <c r="BH1763" s="126"/>
      <c r="BI1763" s="126"/>
      <c r="BJ1763" s="126"/>
      <c r="BK1763" s="126"/>
      <c r="BL1763" s="126"/>
      <c r="BM1763" s="126"/>
      <c r="BN1763" s="126"/>
      <c r="BO1763" s="126"/>
      <c r="BP1763" s="126"/>
      <c r="BQ1763" s="126"/>
      <c r="BR1763" s="126"/>
      <c r="BS1763" s="126"/>
      <c r="BT1763" s="126"/>
      <c r="BU1763" s="126"/>
      <c r="BV1763" s="126"/>
      <c r="BW1763" s="126"/>
      <c r="BX1763" s="126"/>
      <c r="BY1763" s="126"/>
      <c r="BZ1763" s="126"/>
      <c r="CA1763" s="126"/>
      <c r="CB1763" s="126"/>
      <c r="CC1763" s="126"/>
      <c r="CD1763" s="126"/>
      <c r="CE1763" s="126"/>
    </row>
    <row r="1764" spans="1:83" ht="11.25" customHeight="1" x14ac:dyDescent="0.2">
      <c r="A1764" s="126"/>
      <c r="B1764" s="20"/>
      <c r="C1764" s="20"/>
      <c r="D1764" s="20"/>
      <c r="E1764" s="109"/>
      <c r="F1764" s="126"/>
      <c r="G1764" s="126"/>
      <c r="H1764" s="126"/>
      <c r="I1764" s="126"/>
      <c r="J1764" s="126"/>
      <c r="K1764" s="126"/>
      <c r="L1764" s="126"/>
      <c r="M1764" s="143"/>
      <c r="N1764" s="126"/>
      <c r="O1764" s="126"/>
      <c r="Q1764" s="126"/>
      <c r="R1764" s="126"/>
      <c r="S1764" s="126"/>
      <c r="T1764" s="126"/>
      <c r="U1764" s="126"/>
      <c r="V1764" s="126"/>
      <c r="W1764" s="126"/>
      <c r="X1764" s="126"/>
      <c r="Y1764" s="126"/>
      <c r="Z1764" s="126"/>
      <c r="AA1764" s="126"/>
      <c r="AB1764" s="126"/>
      <c r="AC1764" s="126"/>
      <c r="AD1764" s="126"/>
      <c r="AE1764" s="126"/>
      <c r="AF1764" s="126"/>
      <c r="AG1764" s="126"/>
      <c r="AH1764" s="126"/>
      <c r="AI1764" s="126"/>
      <c r="AJ1764" s="126"/>
      <c r="AK1764" s="126"/>
      <c r="AL1764" s="126"/>
      <c r="AM1764" s="126"/>
      <c r="AN1764" s="126"/>
      <c r="AO1764" s="126"/>
      <c r="AP1764" s="126"/>
      <c r="AQ1764" s="126"/>
      <c r="AR1764" s="126"/>
      <c r="AS1764" s="126"/>
      <c r="AT1764" s="126"/>
      <c r="AU1764" s="126"/>
      <c r="AV1764" s="126"/>
      <c r="AW1764" s="126"/>
      <c r="AX1764" s="126"/>
      <c r="AY1764" s="126"/>
      <c r="AZ1764" s="126"/>
      <c r="BA1764" s="126"/>
      <c r="BB1764" s="126"/>
      <c r="BC1764" s="126"/>
      <c r="BD1764" s="126"/>
      <c r="BE1764" s="126"/>
      <c r="BF1764" s="126"/>
      <c r="BG1764" s="126"/>
      <c r="BH1764" s="126"/>
      <c r="BI1764" s="126"/>
      <c r="BJ1764" s="126"/>
      <c r="BK1764" s="126"/>
      <c r="BL1764" s="126"/>
      <c r="BM1764" s="126"/>
      <c r="BN1764" s="126"/>
      <c r="BO1764" s="126"/>
      <c r="BP1764" s="126"/>
      <c r="BQ1764" s="126"/>
      <c r="BR1764" s="126"/>
      <c r="BS1764" s="126"/>
      <c r="BT1764" s="126"/>
      <c r="BU1764" s="126"/>
      <c r="BV1764" s="126"/>
      <c r="BW1764" s="126"/>
      <c r="BX1764" s="126"/>
      <c r="BY1764" s="126"/>
      <c r="BZ1764" s="126"/>
      <c r="CA1764" s="126"/>
      <c r="CB1764" s="126"/>
      <c r="CC1764" s="126"/>
      <c r="CD1764" s="126"/>
      <c r="CE1764" s="126"/>
    </row>
    <row r="1765" spans="1:83" ht="11.25" customHeight="1" x14ac:dyDescent="0.2">
      <c r="A1765" s="126"/>
      <c r="B1765" s="20"/>
      <c r="C1765" s="20"/>
      <c r="D1765" s="20"/>
      <c r="E1765" s="109"/>
      <c r="F1765" s="126"/>
      <c r="G1765" s="126"/>
      <c r="H1765" s="126"/>
      <c r="I1765" s="126"/>
      <c r="J1765" s="126"/>
      <c r="K1765" s="126"/>
      <c r="L1765" s="126"/>
      <c r="M1765" s="143"/>
      <c r="N1765" s="126"/>
      <c r="O1765" s="126"/>
      <c r="Q1765" s="126"/>
      <c r="R1765" s="126"/>
      <c r="S1765" s="126"/>
      <c r="T1765" s="126"/>
      <c r="U1765" s="126"/>
      <c r="V1765" s="126"/>
      <c r="W1765" s="126"/>
      <c r="X1765" s="126"/>
      <c r="Y1765" s="126"/>
      <c r="Z1765" s="126"/>
      <c r="AA1765" s="126"/>
      <c r="AB1765" s="126"/>
      <c r="AC1765" s="126"/>
      <c r="AD1765" s="126"/>
      <c r="AE1765" s="126"/>
      <c r="AF1765" s="126"/>
      <c r="AG1765" s="126"/>
      <c r="AH1765" s="126"/>
      <c r="AI1765" s="126"/>
      <c r="AJ1765" s="126"/>
      <c r="AK1765" s="126"/>
      <c r="AL1765" s="126"/>
      <c r="AM1765" s="126"/>
      <c r="AN1765" s="126"/>
      <c r="AO1765" s="126"/>
      <c r="AP1765" s="126"/>
      <c r="AQ1765" s="126"/>
      <c r="AR1765" s="126"/>
      <c r="AS1765" s="126"/>
      <c r="AT1765" s="126"/>
      <c r="AU1765" s="126"/>
      <c r="AV1765" s="126"/>
      <c r="AW1765" s="126"/>
      <c r="AX1765" s="126"/>
      <c r="AY1765" s="126"/>
      <c r="AZ1765" s="126"/>
      <c r="BA1765" s="126"/>
      <c r="BB1765" s="126"/>
      <c r="BC1765" s="126"/>
      <c r="BD1765" s="126"/>
      <c r="BE1765" s="126"/>
      <c r="BF1765" s="126"/>
      <c r="BG1765" s="126"/>
      <c r="BH1765" s="126"/>
      <c r="BI1765" s="126"/>
      <c r="BJ1765" s="126"/>
      <c r="BK1765" s="126"/>
      <c r="BL1765" s="126"/>
      <c r="BM1765" s="126"/>
      <c r="BN1765" s="126"/>
      <c r="BO1765" s="126"/>
      <c r="BP1765" s="126"/>
      <c r="BQ1765" s="126"/>
      <c r="BR1765" s="126"/>
      <c r="BS1765" s="126"/>
      <c r="BT1765" s="126"/>
      <c r="BU1765" s="126"/>
      <c r="BV1765" s="126"/>
      <c r="BW1765" s="126"/>
      <c r="BX1765" s="126"/>
      <c r="BY1765" s="126"/>
      <c r="BZ1765" s="126"/>
      <c r="CA1765" s="126"/>
      <c r="CB1765" s="126"/>
      <c r="CC1765" s="126"/>
      <c r="CD1765" s="126"/>
      <c r="CE1765" s="126"/>
    </row>
    <row r="1766" spans="1:83" ht="11.25" customHeight="1" x14ac:dyDescent="0.2">
      <c r="A1766" s="126"/>
      <c r="B1766" s="20"/>
      <c r="C1766" s="20"/>
      <c r="D1766" s="20"/>
      <c r="E1766" s="109"/>
      <c r="F1766" s="126"/>
      <c r="G1766" s="126"/>
      <c r="H1766" s="126"/>
      <c r="I1766" s="126"/>
      <c r="J1766" s="126"/>
      <c r="K1766" s="126"/>
      <c r="L1766" s="126"/>
      <c r="M1766" s="143"/>
      <c r="N1766" s="126"/>
      <c r="O1766" s="126"/>
      <c r="Q1766" s="126"/>
      <c r="R1766" s="126"/>
      <c r="S1766" s="126"/>
      <c r="T1766" s="126"/>
      <c r="U1766" s="126"/>
      <c r="V1766" s="126"/>
      <c r="W1766" s="126"/>
      <c r="X1766" s="126"/>
      <c r="Y1766" s="126"/>
      <c r="Z1766" s="126"/>
      <c r="AA1766" s="126"/>
      <c r="AB1766" s="126"/>
      <c r="AC1766" s="126"/>
      <c r="AD1766" s="126"/>
      <c r="AE1766" s="126"/>
      <c r="AF1766" s="126"/>
      <c r="AG1766" s="126"/>
      <c r="AH1766" s="126"/>
      <c r="AI1766" s="126"/>
      <c r="AJ1766" s="126"/>
      <c r="AK1766" s="126"/>
      <c r="AL1766" s="126"/>
      <c r="AM1766" s="126"/>
      <c r="AN1766" s="126"/>
      <c r="AO1766" s="126"/>
      <c r="AP1766" s="126"/>
      <c r="AQ1766" s="126"/>
      <c r="AR1766" s="126"/>
      <c r="AS1766" s="126"/>
      <c r="AT1766" s="126"/>
      <c r="AU1766" s="126"/>
      <c r="AV1766" s="126"/>
      <c r="AW1766" s="126"/>
      <c r="AX1766" s="126"/>
      <c r="AY1766" s="126"/>
      <c r="AZ1766" s="126"/>
      <c r="BA1766" s="126"/>
      <c r="BB1766" s="126"/>
      <c r="BC1766" s="126"/>
      <c r="BD1766" s="126"/>
      <c r="BE1766" s="126"/>
      <c r="BF1766" s="126"/>
      <c r="BG1766" s="126"/>
      <c r="BH1766" s="126"/>
      <c r="BI1766" s="126"/>
      <c r="BJ1766" s="126"/>
      <c r="BK1766" s="126"/>
      <c r="BL1766" s="126"/>
      <c r="BM1766" s="126"/>
      <c r="BN1766" s="126"/>
      <c r="BO1766" s="126"/>
      <c r="BP1766" s="126"/>
      <c r="BQ1766" s="126"/>
      <c r="BR1766" s="126"/>
      <c r="BS1766" s="126"/>
      <c r="BT1766" s="126"/>
      <c r="BU1766" s="126"/>
      <c r="BV1766" s="126"/>
      <c r="BW1766" s="126"/>
      <c r="BX1766" s="126"/>
      <c r="BY1766" s="126"/>
      <c r="BZ1766" s="126"/>
      <c r="CA1766" s="126"/>
      <c r="CB1766" s="126"/>
      <c r="CC1766" s="126"/>
      <c r="CD1766" s="126"/>
      <c r="CE1766" s="126"/>
    </row>
    <row r="1767" spans="1:83" ht="11.25" customHeight="1" x14ac:dyDescent="0.2">
      <c r="A1767" s="126"/>
      <c r="B1767" s="20"/>
      <c r="C1767" s="20"/>
      <c r="D1767" s="20"/>
      <c r="E1767" s="109"/>
      <c r="F1767" s="126"/>
      <c r="G1767" s="126"/>
      <c r="H1767" s="126"/>
      <c r="I1767" s="126"/>
      <c r="J1767" s="126"/>
      <c r="K1767" s="126"/>
      <c r="L1767" s="126"/>
      <c r="M1767" s="143"/>
      <c r="N1767" s="126"/>
      <c r="O1767" s="126"/>
      <c r="Q1767" s="126"/>
      <c r="R1767" s="126"/>
      <c r="S1767" s="126"/>
      <c r="T1767" s="126"/>
      <c r="U1767" s="126"/>
      <c r="V1767" s="126"/>
      <c r="W1767" s="126"/>
      <c r="X1767" s="126"/>
      <c r="Y1767" s="126"/>
      <c r="Z1767" s="126"/>
      <c r="AA1767" s="126"/>
      <c r="AB1767" s="126"/>
      <c r="AC1767" s="126"/>
      <c r="AD1767" s="126"/>
      <c r="AE1767" s="126"/>
      <c r="AF1767" s="126"/>
      <c r="AG1767" s="126"/>
      <c r="AH1767" s="126"/>
      <c r="AI1767" s="126"/>
      <c r="AJ1767" s="126"/>
      <c r="AK1767" s="126"/>
      <c r="AL1767" s="126"/>
      <c r="AM1767" s="126"/>
      <c r="AN1767" s="126"/>
      <c r="AO1767" s="126"/>
      <c r="AP1767" s="126"/>
      <c r="AQ1767" s="126"/>
      <c r="AR1767" s="126"/>
      <c r="AS1767" s="126"/>
      <c r="AT1767" s="126"/>
      <c r="AU1767" s="126"/>
      <c r="AV1767" s="126"/>
      <c r="AW1767" s="126"/>
      <c r="AX1767" s="126"/>
      <c r="AY1767" s="126"/>
      <c r="AZ1767" s="126"/>
      <c r="BA1767" s="126"/>
      <c r="BB1767" s="126"/>
      <c r="BC1767" s="126"/>
      <c r="BD1767" s="126"/>
      <c r="BE1767" s="126"/>
      <c r="BF1767" s="126"/>
      <c r="BG1767" s="126"/>
      <c r="BH1767" s="126"/>
      <c r="BI1767" s="126"/>
      <c r="BJ1767" s="126"/>
      <c r="BK1767" s="126"/>
      <c r="BL1767" s="126"/>
      <c r="BM1767" s="126"/>
      <c r="BN1767" s="126"/>
      <c r="BO1767" s="126"/>
      <c r="BP1767" s="126"/>
      <c r="BQ1767" s="126"/>
      <c r="BR1767" s="126"/>
      <c r="BS1767" s="126"/>
      <c r="BT1767" s="126"/>
      <c r="BU1767" s="126"/>
      <c r="BV1767" s="126"/>
      <c r="BW1767" s="126"/>
      <c r="BX1767" s="126"/>
      <c r="BY1767" s="126"/>
      <c r="BZ1767" s="126"/>
      <c r="CA1767" s="126"/>
      <c r="CB1767" s="126"/>
      <c r="CC1767" s="126"/>
      <c r="CD1767" s="126"/>
      <c r="CE1767" s="126"/>
    </row>
    <row r="1768" spans="1:83" ht="11.25" customHeight="1" x14ac:dyDescent="0.2">
      <c r="A1768" s="126"/>
      <c r="B1768" s="20"/>
      <c r="C1768" s="20"/>
      <c r="D1768" s="20"/>
      <c r="E1768" s="109"/>
      <c r="F1768" s="126"/>
      <c r="G1768" s="126"/>
      <c r="H1768" s="126"/>
      <c r="I1768" s="126"/>
      <c r="J1768" s="126"/>
      <c r="K1768" s="126"/>
      <c r="L1768" s="126"/>
      <c r="M1768" s="143"/>
      <c r="N1768" s="126"/>
      <c r="O1768" s="126"/>
      <c r="Q1768" s="126"/>
      <c r="R1768" s="126"/>
      <c r="S1768" s="126"/>
      <c r="T1768" s="126"/>
      <c r="U1768" s="126"/>
      <c r="V1768" s="126"/>
      <c r="W1768" s="126"/>
      <c r="X1768" s="126"/>
      <c r="Y1768" s="126"/>
      <c r="Z1768" s="126"/>
      <c r="AA1768" s="126"/>
      <c r="AB1768" s="126"/>
      <c r="AC1768" s="126"/>
      <c r="AD1768" s="126"/>
      <c r="AE1768" s="126"/>
      <c r="AF1768" s="126"/>
      <c r="AG1768" s="126"/>
      <c r="AH1768" s="126"/>
      <c r="AI1768" s="126"/>
      <c r="AJ1768" s="126"/>
      <c r="AK1768" s="126"/>
      <c r="AL1768" s="126"/>
      <c r="AM1768" s="126"/>
      <c r="AN1768" s="126"/>
      <c r="AO1768" s="126"/>
      <c r="AP1768" s="126"/>
      <c r="AQ1768" s="126"/>
      <c r="AR1768" s="126"/>
      <c r="AS1768" s="126"/>
      <c r="AT1768" s="126"/>
      <c r="AU1768" s="126"/>
      <c r="AV1768" s="126"/>
      <c r="AW1768" s="126"/>
      <c r="AX1768" s="126"/>
      <c r="AY1768" s="126"/>
      <c r="AZ1768" s="126"/>
      <c r="BA1768" s="126"/>
      <c r="BB1768" s="126"/>
      <c r="BC1768" s="126"/>
      <c r="BD1768" s="126"/>
      <c r="BE1768" s="126"/>
      <c r="BF1768" s="126"/>
      <c r="BG1768" s="126"/>
      <c r="BH1768" s="126"/>
      <c r="BI1768" s="126"/>
      <c r="BJ1768" s="126"/>
      <c r="BK1768" s="126"/>
      <c r="BL1768" s="126"/>
      <c r="BM1768" s="126"/>
      <c r="BN1768" s="126"/>
      <c r="BO1768" s="126"/>
      <c r="BP1768" s="126"/>
      <c r="BQ1768" s="126"/>
      <c r="BR1768" s="126"/>
      <c r="BS1768" s="126"/>
      <c r="BT1768" s="126"/>
      <c r="BU1768" s="126"/>
      <c r="BV1768" s="126"/>
      <c r="BW1768" s="126"/>
      <c r="BX1768" s="126"/>
      <c r="BY1768" s="126"/>
      <c r="BZ1768" s="126"/>
      <c r="CA1768" s="126"/>
      <c r="CB1768" s="126"/>
      <c r="CC1768" s="126"/>
      <c r="CD1768" s="126"/>
      <c r="CE1768" s="126"/>
    </row>
    <row r="1769" spans="1:83" ht="11.25" customHeight="1" x14ac:dyDescent="0.2">
      <c r="A1769" s="126"/>
      <c r="B1769" s="20"/>
      <c r="C1769" s="20"/>
      <c r="D1769" s="20"/>
      <c r="E1769" s="109"/>
      <c r="F1769" s="126"/>
      <c r="G1769" s="126"/>
      <c r="H1769" s="126"/>
      <c r="I1769" s="126"/>
      <c r="J1769" s="126"/>
      <c r="K1769" s="126"/>
      <c r="L1769" s="126"/>
      <c r="M1769" s="143"/>
      <c r="N1769" s="126"/>
      <c r="O1769" s="126"/>
      <c r="Q1769" s="126"/>
      <c r="R1769" s="126"/>
      <c r="S1769" s="126"/>
      <c r="T1769" s="126"/>
      <c r="U1769" s="126"/>
      <c r="V1769" s="126"/>
      <c r="W1769" s="126"/>
      <c r="X1769" s="126"/>
      <c r="Y1769" s="126"/>
      <c r="Z1769" s="126"/>
      <c r="AA1769" s="126"/>
      <c r="AB1769" s="126"/>
      <c r="AC1769" s="126"/>
      <c r="AD1769" s="126"/>
      <c r="AE1769" s="126"/>
      <c r="AF1769" s="126"/>
      <c r="AG1769" s="126"/>
      <c r="AH1769" s="126"/>
      <c r="AI1769" s="126"/>
      <c r="AJ1769" s="126"/>
      <c r="AK1769" s="126"/>
      <c r="AL1769" s="126"/>
      <c r="AM1769" s="126"/>
      <c r="AN1769" s="126"/>
      <c r="AO1769" s="126"/>
      <c r="AP1769" s="126"/>
      <c r="AQ1769" s="126"/>
      <c r="AR1769" s="126"/>
      <c r="AS1769" s="126"/>
      <c r="AT1769" s="126"/>
      <c r="AU1769" s="126"/>
      <c r="AV1769" s="126"/>
      <c r="AW1769" s="126"/>
      <c r="AX1769" s="126"/>
      <c r="AY1769" s="126"/>
      <c r="AZ1769" s="126"/>
      <c r="BA1769" s="126"/>
      <c r="BB1769" s="126"/>
      <c r="BC1769" s="126"/>
      <c r="BD1769" s="126"/>
      <c r="BE1769" s="126"/>
      <c r="BF1769" s="126"/>
      <c r="BG1769" s="126"/>
      <c r="BH1769" s="126"/>
      <c r="BI1769" s="126"/>
      <c r="BJ1769" s="126"/>
      <c r="BK1769" s="126"/>
      <c r="BL1769" s="126"/>
      <c r="BM1769" s="126"/>
      <c r="BN1769" s="126"/>
      <c r="BO1769" s="126"/>
      <c r="BP1769" s="126"/>
      <c r="BQ1769" s="126"/>
      <c r="BR1769" s="126"/>
      <c r="BS1769" s="126"/>
      <c r="BT1769" s="126"/>
      <c r="BU1769" s="126"/>
      <c r="BV1769" s="126"/>
      <c r="BW1769" s="126"/>
      <c r="BX1769" s="126"/>
      <c r="BY1769" s="126"/>
      <c r="BZ1769" s="126"/>
      <c r="CA1769" s="126"/>
      <c r="CB1769" s="126"/>
      <c r="CC1769" s="126"/>
      <c r="CD1769" s="126"/>
      <c r="CE1769" s="126"/>
    </row>
    <row r="1770" spans="1:83" ht="11.25" customHeight="1" x14ac:dyDescent="0.2">
      <c r="A1770" s="126"/>
      <c r="B1770" s="20"/>
      <c r="C1770" s="20"/>
      <c r="D1770" s="20"/>
      <c r="E1770" s="109"/>
      <c r="F1770" s="126"/>
      <c r="G1770" s="126"/>
      <c r="H1770" s="126"/>
      <c r="I1770" s="126"/>
      <c r="J1770" s="126"/>
      <c r="K1770" s="126"/>
      <c r="L1770" s="126"/>
      <c r="M1770" s="143"/>
      <c r="N1770" s="126"/>
      <c r="O1770" s="126"/>
      <c r="Q1770" s="126"/>
      <c r="R1770" s="126"/>
      <c r="S1770" s="126"/>
      <c r="T1770" s="126"/>
      <c r="U1770" s="126"/>
      <c r="V1770" s="126"/>
      <c r="W1770" s="126"/>
      <c r="X1770" s="126"/>
      <c r="Y1770" s="126"/>
      <c r="Z1770" s="126"/>
      <c r="AA1770" s="126"/>
      <c r="AB1770" s="126"/>
      <c r="AC1770" s="126"/>
      <c r="AD1770" s="126"/>
      <c r="AE1770" s="126"/>
      <c r="AF1770" s="126"/>
      <c r="AG1770" s="126"/>
      <c r="AH1770" s="126"/>
      <c r="AI1770" s="126"/>
      <c r="AJ1770" s="126"/>
      <c r="AK1770" s="126"/>
      <c r="AL1770" s="126"/>
      <c r="AM1770" s="126"/>
      <c r="AN1770" s="126"/>
      <c r="AO1770" s="126"/>
      <c r="AP1770" s="126"/>
      <c r="AQ1770" s="126"/>
      <c r="AR1770" s="126"/>
      <c r="AS1770" s="126"/>
      <c r="AT1770" s="126"/>
      <c r="AU1770" s="126"/>
      <c r="AV1770" s="126"/>
      <c r="AW1770" s="126"/>
      <c r="AX1770" s="126"/>
      <c r="AY1770" s="126"/>
      <c r="AZ1770" s="126"/>
      <c r="BA1770" s="126"/>
      <c r="BB1770" s="126"/>
      <c r="BC1770" s="126"/>
      <c r="BD1770" s="126"/>
      <c r="BE1770" s="126"/>
      <c r="BF1770" s="126"/>
      <c r="BG1770" s="126"/>
      <c r="BH1770" s="126"/>
      <c r="BI1770" s="126"/>
      <c r="BJ1770" s="126"/>
      <c r="BK1770" s="126"/>
      <c r="BL1770" s="126"/>
      <c r="BM1770" s="126"/>
      <c r="BN1770" s="126"/>
      <c r="BO1770" s="126"/>
      <c r="BP1770" s="126"/>
      <c r="BQ1770" s="126"/>
      <c r="BR1770" s="126"/>
      <c r="BS1770" s="126"/>
      <c r="BT1770" s="126"/>
      <c r="BU1770" s="126"/>
      <c r="BV1770" s="126"/>
      <c r="BW1770" s="126"/>
      <c r="BX1770" s="126"/>
      <c r="BY1770" s="126"/>
      <c r="BZ1770" s="126"/>
      <c r="CA1770" s="126"/>
      <c r="CB1770" s="126"/>
      <c r="CC1770" s="126"/>
      <c r="CD1770" s="126"/>
      <c r="CE1770" s="126"/>
    </row>
    <row r="1771" spans="1:83" ht="11.25" customHeight="1" x14ac:dyDescent="0.2">
      <c r="A1771" s="126"/>
      <c r="B1771" s="20"/>
      <c r="C1771" s="20"/>
      <c r="D1771" s="20"/>
      <c r="E1771" s="109"/>
      <c r="F1771" s="126"/>
      <c r="G1771" s="126"/>
      <c r="H1771" s="126"/>
      <c r="I1771" s="126"/>
      <c r="J1771" s="126"/>
      <c r="K1771" s="126"/>
      <c r="L1771" s="126"/>
      <c r="M1771" s="143"/>
      <c r="N1771" s="126"/>
      <c r="O1771" s="126"/>
      <c r="Q1771" s="126"/>
      <c r="R1771" s="126"/>
      <c r="S1771" s="126"/>
      <c r="T1771" s="126"/>
      <c r="U1771" s="126"/>
      <c r="V1771" s="126"/>
      <c r="W1771" s="126"/>
      <c r="X1771" s="126"/>
      <c r="Y1771" s="126"/>
      <c r="Z1771" s="126"/>
      <c r="AA1771" s="126"/>
      <c r="AB1771" s="126"/>
      <c r="AC1771" s="126"/>
      <c r="AD1771" s="126"/>
      <c r="AE1771" s="126"/>
      <c r="AF1771" s="126"/>
      <c r="AG1771" s="126"/>
      <c r="AH1771" s="126"/>
      <c r="AI1771" s="126"/>
      <c r="AJ1771" s="126"/>
      <c r="AK1771" s="126"/>
      <c r="AL1771" s="126"/>
      <c r="AM1771" s="126"/>
      <c r="AN1771" s="126"/>
      <c r="AO1771" s="126"/>
      <c r="AP1771" s="126"/>
      <c r="AQ1771" s="126"/>
      <c r="AR1771" s="126"/>
      <c r="AS1771" s="126"/>
      <c r="AT1771" s="126"/>
      <c r="AU1771" s="126"/>
      <c r="AV1771" s="126"/>
      <c r="AW1771" s="126"/>
      <c r="AX1771" s="126"/>
      <c r="AY1771" s="126"/>
      <c r="AZ1771" s="126"/>
      <c r="BA1771" s="126"/>
      <c r="BB1771" s="126"/>
      <c r="BC1771" s="126"/>
      <c r="BD1771" s="126"/>
      <c r="BE1771" s="126"/>
      <c r="BF1771" s="126"/>
      <c r="BG1771" s="126"/>
      <c r="BH1771" s="126"/>
      <c r="BI1771" s="126"/>
      <c r="BJ1771" s="126"/>
      <c r="BK1771" s="126"/>
      <c r="BL1771" s="126"/>
      <c r="BM1771" s="126"/>
      <c r="BN1771" s="126"/>
      <c r="BO1771" s="126"/>
      <c r="BP1771" s="126"/>
      <c r="BQ1771" s="126"/>
      <c r="BR1771" s="126"/>
      <c r="BS1771" s="126"/>
      <c r="BT1771" s="126"/>
      <c r="BU1771" s="126"/>
      <c r="BV1771" s="126"/>
      <c r="BW1771" s="126"/>
      <c r="BX1771" s="126"/>
      <c r="BY1771" s="126"/>
      <c r="BZ1771" s="126"/>
      <c r="CA1771" s="126"/>
      <c r="CB1771" s="126"/>
      <c r="CC1771" s="126"/>
      <c r="CD1771" s="126"/>
      <c r="CE1771" s="126"/>
    </row>
    <row r="1772" spans="1:83" ht="11.25" customHeight="1" x14ac:dyDescent="0.2">
      <c r="A1772" s="126"/>
      <c r="B1772" s="20"/>
      <c r="C1772" s="20"/>
      <c r="D1772" s="20"/>
      <c r="E1772" s="109"/>
      <c r="F1772" s="126"/>
      <c r="G1772" s="126"/>
      <c r="H1772" s="126"/>
      <c r="I1772" s="126"/>
      <c r="J1772" s="126"/>
      <c r="K1772" s="126"/>
      <c r="L1772" s="126"/>
      <c r="M1772" s="143"/>
      <c r="N1772" s="126"/>
      <c r="O1772" s="126"/>
      <c r="Q1772" s="126"/>
      <c r="R1772" s="126"/>
      <c r="S1772" s="126"/>
      <c r="T1772" s="126"/>
      <c r="U1772" s="126"/>
      <c r="V1772" s="126"/>
      <c r="W1772" s="126"/>
      <c r="X1772" s="126"/>
      <c r="Y1772" s="126"/>
      <c r="Z1772" s="126"/>
      <c r="AA1772" s="126"/>
      <c r="AB1772" s="126"/>
      <c r="AC1772" s="126"/>
      <c r="AD1772" s="126"/>
      <c r="AE1772" s="126"/>
      <c r="AF1772" s="126"/>
      <c r="AG1772" s="126"/>
      <c r="AH1772" s="126"/>
      <c r="AI1772" s="126"/>
      <c r="AJ1772" s="126"/>
      <c r="AK1772" s="126"/>
      <c r="AL1772" s="126"/>
      <c r="AM1772" s="126"/>
      <c r="AN1772" s="126"/>
      <c r="AO1772" s="126"/>
      <c r="AP1772" s="126"/>
      <c r="AQ1772" s="126"/>
      <c r="AR1772" s="126"/>
      <c r="AS1772" s="126"/>
      <c r="AT1772" s="126"/>
      <c r="AU1772" s="126"/>
      <c r="AV1772" s="126"/>
      <c r="AW1772" s="126"/>
      <c r="AX1772" s="126"/>
      <c r="AY1772" s="126"/>
      <c r="AZ1772" s="126"/>
      <c r="BA1772" s="126"/>
      <c r="BB1772" s="126"/>
      <c r="BC1772" s="126"/>
      <c r="BD1772" s="126"/>
      <c r="BE1772" s="126"/>
      <c r="BF1772" s="126"/>
      <c r="BG1772" s="126"/>
      <c r="BH1772" s="126"/>
      <c r="BI1772" s="126"/>
      <c r="BJ1772" s="126"/>
      <c r="BK1772" s="126"/>
      <c r="BL1772" s="126"/>
      <c r="BM1772" s="126"/>
      <c r="BN1772" s="126"/>
      <c r="BO1772" s="126"/>
      <c r="BP1772" s="126"/>
      <c r="BQ1772" s="126"/>
      <c r="BR1772" s="126"/>
      <c r="BS1772" s="126"/>
      <c r="BT1772" s="126"/>
      <c r="BU1772" s="126"/>
      <c r="BV1772" s="126"/>
      <c r="BW1772" s="126"/>
      <c r="BX1772" s="126"/>
      <c r="BY1772" s="126"/>
      <c r="BZ1772" s="126"/>
      <c r="CA1772" s="126"/>
      <c r="CB1772" s="126"/>
      <c r="CC1772" s="126"/>
      <c r="CD1772" s="126"/>
      <c r="CE1772" s="126"/>
    </row>
    <row r="1773" spans="1:83" ht="11.25" customHeight="1" x14ac:dyDescent="0.2">
      <c r="A1773" s="126"/>
      <c r="B1773" s="20"/>
      <c r="C1773" s="20"/>
      <c r="D1773" s="20"/>
      <c r="E1773" s="109"/>
      <c r="F1773" s="126"/>
      <c r="G1773" s="126"/>
      <c r="H1773" s="126"/>
      <c r="I1773" s="126"/>
      <c r="J1773" s="126"/>
      <c r="K1773" s="126"/>
      <c r="L1773" s="126"/>
      <c r="M1773" s="143"/>
      <c r="N1773" s="126"/>
      <c r="O1773" s="126"/>
      <c r="Q1773" s="126"/>
      <c r="R1773" s="126"/>
      <c r="S1773" s="126"/>
      <c r="T1773" s="126"/>
      <c r="U1773" s="126"/>
      <c r="V1773" s="126"/>
      <c r="W1773" s="126"/>
      <c r="X1773" s="126"/>
      <c r="Y1773" s="126"/>
      <c r="Z1773" s="126"/>
      <c r="AA1773" s="126"/>
      <c r="AB1773" s="126"/>
      <c r="AC1773" s="126"/>
      <c r="AD1773" s="126"/>
      <c r="AE1773" s="126"/>
      <c r="AF1773" s="126"/>
      <c r="AG1773" s="126"/>
      <c r="AH1773" s="126"/>
      <c r="AI1773" s="126"/>
      <c r="AJ1773" s="126"/>
      <c r="AK1773" s="126"/>
      <c r="AL1773" s="126"/>
      <c r="AM1773" s="126"/>
      <c r="AN1773" s="126"/>
      <c r="AO1773" s="126"/>
      <c r="AP1773" s="126"/>
      <c r="AQ1773" s="126"/>
      <c r="AR1773" s="126"/>
      <c r="AS1773" s="126"/>
      <c r="AT1773" s="126"/>
      <c r="AU1773" s="126"/>
      <c r="AV1773" s="126"/>
      <c r="AW1773" s="126"/>
      <c r="AX1773" s="126"/>
      <c r="AY1773" s="126"/>
      <c r="AZ1773" s="126"/>
      <c r="BA1773" s="126"/>
      <c r="BB1773" s="126"/>
      <c r="BC1773" s="126"/>
      <c r="BD1773" s="126"/>
      <c r="BE1773" s="126"/>
      <c r="BF1773" s="126"/>
      <c r="BG1773" s="126"/>
      <c r="BH1773" s="126"/>
      <c r="BI1773" s="126"/>
      <c r="BJ1773" s="126"/>
      <c r="BK1773" s="126"/>
      <c r="BL1773" s="126"/>
      <c r="BM1773" s="126"/>
      <c r="BN1773" s="126"/>
      <c r="BO1773" s="126"/>
      <c r="BP1773" s="126"/>
      <c r="BQ1773" s="126"/>
      <c r="BR1773" s="126"/>
      <c r="BS1773" s="126"/>
      <c r="BT1773" s="126"/>
      <c r="BU1773" s="126"/>
      <c r="BV1773" s="126"/>
      <c r="BW1773" s="126"/>
      <c r="BX1773" s="126"/>
      <c r="BY1773" s="126"/>
      <c r="BZ1773" s="126"/>
      <c r="CA1773" s="126"/>
      <c r="CB1773" s="126"/>
      <c r="CC1773" s="126"/>
      <c r="CD1773" s="126"/>
      <c r="CE1773" s="126"/>
    </row>
    <row r="1774" spans="1:83" ht="11.25" customHeight="1" x14ac:dyDescent="0.2">
      <c r="A1774" s="126"/>
      <c r="B1774" s="20"/>
      <c r="C1774" s="20"/>
      <c r="D1774" s="20"/>
      <c r="E1774" s="109"/>
      <c r="F1774" s="126"/>
      <c r="G1774" s="126"/>
      <c r="H1774" s="126"/>
      <c r="I1774" s="126"/>
      <c r="J1774" s="126"/>
      <c r="K1774" s="126"/>
      <c r="L1774" s="126"/>
      <c r="M1774" s="143"/>
      <c r="N1774" s="126"/>
      <c r="O1774" s="126"/>
      <c r="Q1774" s="126"/>
      <c r="R1774" s="126"/>
      <c r="S1774" s="126"/>
      <c r="T1774" s="126"/>
      <c r="U1774" s="126"/>
      <c r="V1774" s="126"/>
      <c r="W1774" s="126"/>
      <c r="X1774" s="126"/>
      <c r="Y1774" s="126"/>
      <c r="Z1774" s="126"/>
      <c r="AA1774" s="126"/>
      <c r="AB1774" s="126"/>
      <c r="AC1774" s="126"/>
      <c r="AD1774" s="126"/>
      <c r="AE1774" s="126"/>
      <c r="AF1774" s="126"/>
      <c r="AG1774" s="126"/>
      <c r="AH1774" s="126"/>
      <c r="AI1774" s="126"/>
      <c r="AJ1774" s="126"/>
      <c r="AK1774" s="126"/>
      <c r="AL1774" s="126"/>
      <c r="AM1774" s="126"/>
      <c r="AN1774" s="126"/>
      <c r="AO1774" s="126"/>
      <c r="AP1774" s="126"/>
      <c r="AQ1774" s="126"/>
      <c r="AR1774" s="126"/>
      <c r="AS1774" s="126"/>
      <c r="AT1774" s="126"/>
      <c r="AU1774" s="126"/>
      <c r="AV1774" s="126"/>
      <c r="AW1774" s="126"/>
      <c r="AX1774" s="126"/>
      <c r="AY1774" s="126"/>
      <c r="AZ1774" s="126"/>
      <c r="BA1774" s="126"/>
      <c r="BB1774" s="126"/>
      <c r="BC1774" s="126"/>
      <c r="BD1774" s="126"/>
      <c r="BE1774" s="126"/>
      <c r="BF1774" s="126"/>
      <c r="BG1774" s="126"/>
      <c r="BH1774" s="126"/>
      <c r="BI1774" s="126"/>
      <c r="BJ1774" s="126"/>
      <c r="BK1774" s="126"/>
      <c r="BL1774" s="126"/>
      <c r="BM1774" s="126"/>
      <c r="BN1774" s="126"/>
      <c r="BO1774" s="126"/>
      <c r="BP1774" s="126"/>
      <c r="BQ1774" s="126"/>
      <c r="BR1774" s="126"/>
      <c r="BS1774" s="126"/>
      <c r="BT1774" s="126"/>
      <c r="BU1774" s="126"/>
      <c r="BV1774" s="126"/>
      <c r="BW1774" s="126"/>
      <c r="BX1774" s="126"/>
      <c r="BY1774" s="126"/>
      <c r="BZ1774" s="126"/>
      <c r="CA1774" s="126"/>
      <c r="CB1774" s="126"/>
      <c r="CC1774" s="126"/>
      <c r="CD1774" s="126"/>
      <c r="CE1774" s="126"/>
    </row>
    <row r="1775" spans="1:83" ht="11.25" customHeight="1" x14ac:dyDescent="0.2">
      <c r="A1775" s="126"/>
      <c r="B1775" s="20"/>
      <c r="C1775" s="20"/>
      <c r="D1775" s="20"/>
      <c r="E1775" s="109"/>
      <c r="F1775" s="126"/>
      <c r="G1775" s="126"/>
      <c r="H1775" s="126"/>
      <c r="I1775" s="126"/>
      <c r="J1775" s="126"/>
      <c r="K1775" s="126"/>
      <c r="L1775" s="126"/>
      <c r="M1775" s="143"/>
      <c r="N1775" s="126"/>
      <c r="O1775" s="126"/>
      <c r="Q1775" s="126"/>
      <c r="R1775" s="126"/>
      <c r="S1775" s="126"/>
      <c r="T1775" s="126"/>
      <c r="U1775" s="126"/>
      <c r="V1775" s="126"/>
      <c r="W1775" s="126"/>
      <c r="X1775" s="126"/>
      <c r="Y1775" s="126"/>
      <c r="Z1775" s="126"/>
      <c r="AA1775" s="126"/>
      <c r="AB1775" s="126"/>
      <c r="AC1775" s="126"/>
      <c r="AD1775" s="126"/>
      <c r="AE1775" s="126"/>
      <c r="AF1775" s="126"/>
      <c r="AG1775" s="126"/>
      <c r="AH1775" s="126"/>
      <c r="AI1775" s="126"/>
      <c r="AJ1775" s="126"/>
      <c r="AK1775" s="126"/>
      <c r="AL1775" s="126"/>
      <c r="AM1775" s="126"/>
      <c r="AN1775" s="126"/>
      <c r="AO1775" s="126"/>
      <c r="AP1775" s="126"/>
      <c r="AQ1775" s="126"/>
      <c r="AR1775" s="126"/>
      <c r="AS1775" s="126"/>
      <c r="AT1775" s="126"/>
      <c r="AU1775" s="126"/>
      <c r="AV1775" s="126"/>
      <c r="AW1775" s="126"/>
      <c r="AX1775" s="126"/>
      <c r="AY1775" s="126"/>
      <c r="AZ1775" s="126"/>
      <c r="BA1775" s="126"/>
      <c r="BB1775" s="126"/>
      <c r="BC1775" s="126"/>
      <c r="BD1775" s="126"/>
      <c r="BE1775" s="126"/>
      <c r="BF1775" s="126"/>
      <c r="BG1775" s="126"/>
      <c r="BH1775" s="126"/>
      <c r="BI1775" s="126"/>
      <c r="BJ1775" s="126"/>
      <c r="BK1775" s="126"/>
      <c r="BL1775" s="126"/>
      <c r="BM1775" s="126"/>
      <c r="BN1775" s="126"/>
      <c r="BO1775" s="126"/>
      <c r="BP1775" s="126"/>
      <c r="BQ1775" s="126"/>
      <c r="BR1775" s="126"/>
      <c r="BS1775" s="126"/>
      <c r="BT1775" s="126"/>
      <c r="BU1775" s="126"/>
      <c r="BV1775" s="126"/>
      <c r="BW1775" s="126"/>
      <c r="BX1775" s="126"/>
      <c r="BY1775" s="126"/>
      <c r="BZ1775" s="126"/>
      <c r="CA1775" s="126"/>
      <c r="CB1775" s="126"/>
      <c r="CC1775" s="126"/>
      <c r="CD1775" s="126"/>
      <c r="CE1775" s="126"/>
    </row>
    <row r="1776" spans="1:83" ht="11.25" customHeight="1" x14ac:dyDescent="0.2">
      <c r="A1776" s="126"/>
      <c r="B1776" s="20"/>
      <c r="C1776" s="20"/>
      <c r="D1776" s="20"/>
      <c r="E1776" s="109"/>
      <c r="F1776" s="126"/>
      <c r="G1776" s="126"/>
      <c r="H1776" s="126"/>
      <c r="I1776" s="126"/>
      <c r="J1776" s="126"/>
      <c r="K1776" s="126"/>
      <c r="L1776" s="126"/>
      <c r="M1776" s="143"/>
      <c r="N1776" s="126"/>
      <c r="O1776" s="126"/>
      <c r="Q1776" s="126"/>
      <c r="R1776" s="126"/>
      <c r="S1776" s="126"/>
      <c r="T1776" s="126"/>
      <c r="U1776" s="126"/>
      <c r="V1776" s="126"/>
      <c r="W1776" s="126"/>
      <c r="X1776" s="126"/>
      <c r="Y1776" s="126"/>
      <c r="Z1776" s="126"/>
      <c r="AA1776" s="126"/>
      <c r="AB1776" s="126"/>
      <c r="AC1776" s="126"/>
      <c r="AD1776" s="126"/>
      <c r="AE1776" s="126"/>
      <c r="AF1776" s="126"/>
      <c r="AG1776" s="126"/>
      <c r="AH1776" s="126"/>
      <c r="AI1776" s="126"/>
      <c r="AJ1776" s="126"/>
      <c r="AK1776" s="126"/>
      <c r="AL1776" s="126"/>
      <c r="AM1776" s="126"/>
      <c r="AN1776" s="126"/>
      <c r="AO1776" s="126"/>
      <c r="AP1776" s="126"/>
      <c r="AQ1776" s="126"/>
      <c r="AR1776" s="126"/>
      <c r="AS1776" s="126"/>
      <c r="AT1776" s="126"/>
      <c r="AU1776" s="126"/>
      <c r="AV1776" s="126"/>
      <c r="AW1776" s="126"/>
      <c r="AX1776" s="126"/>
      <c r="AY1776" s="126"/>
      <c r="AZ1776" s="126"/>
      <c r="BA1776" s="126"/>
      <c r="BB1776" s="126"/>
      <c r="BC1776" s="126"/>
      <c r="BD1776" s="126"/>
      <c r="BE1776" s="126"/>
      <c r="BF1776" s="126"/>
      <c r="BG1776" s="126"/>
      <c r="BH1776" s="126"/>
      <c r="BI1776" s="126"/>
      <c r="BJ1776" s="126"/>
      <c r="BK1776" s="126"/>
      <c r="BL1776" s="126"/>
      <c r="BM1776" s="126"/>
      <c r="BN1776" s="126"/>
      <c r="BO1776" s="126"/>
      <c r="BP1776" s="126"/>
      <c r="BQ1776" s="126"/>
      <c r="BR1776" s="126"/>
      <c r="BS1776" s="126"/>
      <c r="BT1776" s="126"/>
      <c r="BU1776" s="126"/>
      <c r="BV1776" s="126"/>
      <c r="BW1776" s="126"/>
      <c r="BX1776" s="126"/>
      <c r="BY1776" s="126"/>
      <c r="BZ1776" s="126"/>
      <c r="CA1776" s="126"/>
      <c r="CB1776" s="126"/>
      <c r="CC1776" s="126"/>
      <c r="CD1776" s="126"/>
      <c r="CE1776" s="126"/>
    </row>
    <row r="1777" spans="1:83" ht="11.25" customHeight="1" x14ac:dyDescent="0.2">
      <c r="A1777" s="126"/>
      <c r="B1777" s="20"/>
      <c r="C1777" s="20"/>
      <c r="D1777" s="20"/>
      <c r="E1777" s="109"/>
      <c r="F1777" s="126"/>
      <c r="G1777" s="126"/>
      <c r="H1777" s="126"/>
      <c r="I1777" s="126"/>
      <c r="J1777" s="126"/>
      <c r="K1777" s="126"/>
      <c r="L1777" s="126"/>
      <c r="M1777" s="143"/>
      <c r="N1777" s="126"/>
      <c r="O1777" s="126"/>
      <c r="Q1777" s="126"/>
      <c r="R1777" s="126"/>
      <c r="S1777" s="126"/>
      <c r="T1777" s="126"/>
      <c r="U1777" s="126"/>
      <c r="V1777" s="126"/>
      <c r="W1777" s="126"/>
      <c r="X1777" s="126"/>
      <c r="Y1777" s="126"/>
      <c r="Z1777" s="126"/>
      <c r="AA1777" s="126"/>
      <c r="AB1777" s="126"/>
      <c r="AC1777" s="126"/>
      <c r="AD1777" s="126"/>
      <c r="AE1777" s="126"/>
      <c r="AF1777" s="126"/>
      <c r="AG1777" s="126"/>
      <c r="AH1777" s="126"/>
      <c r="AI1777" s="126"/>
      <c r="AJ1777" s="126"/>
      <c r="AK1777" s="126"/>
      <c r="AL1777" s="126"/>
      <c r="AM1777" s="126"/>
      <c r="AN1777" s="126"/>
      <c r="AO1777" s="126"/>
      <c r="AP1777" s="126"/>
      <c r="AQ1777" s="126"/>
      <c r="AR1777" s="126"/>
      <c r="AS1777" s="126"/>
      <c r="AT1777" s="126"/>
      <c r="AU1777" s="126"/>
      <c r="AV1777" s="126"/>
      <c r="AW1777" s="126"/>
      <c r="AX1777" s="126"/>
      <c r="AY1777" s="126"/>
      <c r="AZ1777" s="126"/>
      <c r="BA1777" s="126"/>
      <c r="BB1777" s="126"/>
      <c r="BC1777" s="126"/>
      <c r="BD1777" s="126"/>
      <c r="BE1777" s="126"/>
      <c r="BF1777" s="126"/>
      <c r="BG1777" s="126"/>
      <c r="BH1777" s="126"/>
      <c r="BI1777" s="126"/>
      <c r="BJ1777" s="126"/>
      <c r="BK1777" s="126"/>
      <c r="BL1777" s="126"/>
      <c r="BM1777" s="126"/>
      <c r="BN1777" s="126"/>
      <c r="BO1777" s="126"/>
      <c r="BP1777" s="126"/>
      <c r="BQ1777" s="126"/>
      <c r="BR1777" s="126"/>
      <c r="BS1777" s="126"/>
      <c r="BT1777" s="126"/>
      <c r="BU1777" s="126"/>
      <c r="BV1777" s="126"/>
      <c r="BW1777" s="126"/>
      <c r="BX1777" s="126"/>
      <c r="BY1777" s="126"/>
      <c r="BZ1777" s="126"/>
      <c r="CA1777" s="126"/>
      <c r="CB1777" s="126"/>
      <c r="CC1777" s="126"/>
      <c r="CD1777" s="126"/>
      <c r="CE1777" s="126"/>
    </row>
    <row r="1778" spans="1:83" ht="11.25" customHeight="1" x14ac:dyDescent="0.2">
      <c r="A1778" s="126"/>
      <c r="B1778" s="20"/>
      <c r="C1778" s="20"/>
      <c r="D1778" s="20"/>
      <c r="E1778" s="109"/>
      <c r="F1778" s="126"/>
      <c r="G1778" s="126"/>
      <c r="H1778" s="126"/>
      <c r="I1778" s="126"/>
      <c r="J1778" s="126"/>
      <c r="K1778" s="126"/>
      <c r="L1778" s="126"/>
      <c r="M1778" s="143"/>
      <c r="N1778" s="126"/>
      <c r="O1778" s="126"/>
      <c r="Q1778" s="126"/>
      <c r="R1778" s="126"/>
      <c r="S1778" s="126"/>
      <c r="T1778" s="126"/>
      <c r="U1778" s="126"/>
      <c r="V1778" s="126"/>
      <c r="W1778" s="126"/>
      <c r="X1778" s="126"/>
      <c r="Y1778" s="126"/>
      <c r="Z1778" s="126"/>
      <c r="AA1778" s="126"/>
      <c r="AB1778" s="126"/>
      <c r="AC1778" s="126"/>
      <c r="AD1778" s="126"/>
      <c r="AE1778" s="126"/>
      <c r="AF1778" s="126"/>
      <c r="AG1778" s="126"/>
      <c r="AH1778" s="126"/>
      <c r="AI1778" s="126"/>
      <c r="AJ1778" s="126"/>
      <c r="AK1778" s="126"/>
      <c r="AL1778" s="126"/>
      <c r="AM1778" s="126"/>
      <c r="AN1778" s="126"/>
      <c r="AO1778" s="126"/>
      <c r="AP1778" s="126"/>
      <c r="AQ1778" s="126"/>
      <c r="AR1778" s="126"/>
      <c r="AS1778" s="126"/>
      <c r="AT1778" s="126"/>
      <c r="AU1778" s="126"/>
      <c r="AV1778" s="126"/>
      <c r="AW1778" s="126"/>
      <c r="AX1778" s="126"/>
      <c r="AY1778" s="126"/>
      <c r="AZ1778" s="126"/>
      <c r="BA1778" s="126"/>
      <c r="BB1778" s="126"/>
      <c r="BC1778" s="126"/>
      <c r="BD1778" s="126"/>
      <c r="BE1778" s="126"/>
      <c r="BF1778" s="126"/>
      <c r="BG1778" s="126"/>
      <c r="BH1778" s="126"/>
      <c r="BI1778" s="126"/>
      <c r="BJ1778" s="126"/>
      <c r="BK1778" s="126"/>
      <c r="BL1778" s="126"/>
      <c r="BM1778" s="126"/>
      <c r="BN1778" s="126"/>
      <c r="BO1778" s="126"/>
      <c r="BP1778" s="126"/>
      <c r="BQ1778" s="126"/>
      <c r="BR1778" s="126"/>
      <c r="BS1778" s="126"/>
      <c r="BT1778" s="126"/>
      <c r="BU1778" s="126"/>
      <c r="BV1778" s="126"/>
      <c r="BW1778" s="126"/>
      <c r="BX1778" s="126"/>
      <c r="BY1778" s="126"/>
      <c r="BZ1778" s="126"/>
      <c r="CA1778" s="126"/>
      <c r="CB1778" s="126"/>
      <c r="CC1778" s="126"/>
      <c r="CD1778" s="126"/>
      <c r="CE1778" s="126"/>
    </row>
    <row r="1779" spans="1:83" ht="11.25" customHeight="1" x14ac:dyDescent="0.2">
      <c r="A1779" s="126"/>
      <c r="B1779" s="20"/>
      <c r="C1779" s="20"/>
      <c r="D1779" s="20"/>
      <c r="E1779" s="109"/>
      <c r="F1779" s="126"/>
      <c r="G1779" s="126"/>
      <c r="H1779" s="126"/>
      <c r="I1779" s="126"/>
      <c r="J1779" s="126"/>
      <c r="K1779" s="126"/>
      <c r="L1779" s="126"/>
      <c r="M1779" s="143"/>
      <c r="N1779" s="126"/>
      <c r="O1779" s="126"/>
      <c r="Q1779" s="126"/>
      <c r="R1779" s="126"/>
      <c r="S1779" s="126"/>
      <c r="T1779" s="126"/>
      <c r="U1779" s="126"/>
      <c r="V1779" s="126"/>
      <c r="W1779" s="126"/>
      <c r="X1779" s="126"/>
      <c r="Y1779" s="126"/>
      <c r="Z1779" s="126"/>
      <c r="AA1779" s="126"/>
      <c r="AB1779" s="126"/>
      <c r="AC1779" s="126"/>
      <c r="AD1779" s="126"/>
      <c r="AE1779" s="126"/>
      <c r="AF1779" s="126"/>
      <c r="AG1779" s="126"/>
      <c r="AH1779" s="126"/>
      <c r="AI1779" s="126"/>
      <c r="AJ1779" s="126"/>
      <c r="AK1779" s="126"/>
      <c r="AL1779" s="126"/>
      <c r="AM1779" s="126"/>
      <c r="AN1779" s="126"/>
      <c r="AO1779" s="126"/>
      <c r="AP1779" s="126"/>
      <c r="AQ1779" s="126"/>
      <c r="AR1779" s="126"/>
      <c r="AS1779" s="126"/>
      <c r="AT1779" s="126"/>
      <c r="AU1779" s="126"/>
      <c r="AV1779" s="126"/>
      <c r="AW1779" s="126"/>
      <c r="AX1779" s="126"/>
      <c r="AY1779" s="126"/>
      <c r="AZ1779" s="126"/>
      <c r="BA1779" s="126"/>
      <c r="BB1779" s="126"/>
      <c r="BC1779" s="126"/>
      <c r="BD1779" s="126"/>
      <c r="BE1779" s="126"/>
      <c r="BF1779" s="126"/>
      <c r="BG1779" s="126"/>
      <c r="BH1779" s="126"/>
      <c r="BI1779" s="126"/>
      <c r="BJ1779" s="126"/>
      <c r="BK1779" s="126"/>
      <c r="BL1779" s="126"/>
      <c r="BM1779" s="126"/>
      <c r="BN1779" s="126"/>
      <c r="BO1779" s="126"/>
      <c r="BP1779" s="126"/>
      <c r="BQ1779" s="126"/>
      <c r="BR1779" s="126"/>
      <c r="BS1779" s="126"/>
      <c r="BT1779" s="126"/>
      <c r="BU1779" s="126"/>
      <c r="BV1779" s="126"/>
      <c r="BW1779" s="126"/>
      <c r="BX1779" s="126"/>
      <c r="BY1779" s="126"/>
      <c r="BZ1779" s="126"/>
      <c r="CA1779" s="126"/>
      <c r="CB1779" s="126"/>
      <c r="CC1779" s="126"/>
      <c r="CD1779" s="126"/>
      <c r="CE1779" s="126"/>
    </row>
    <row r="1780" spans="1:83" ht="11.25" customHeight="1" x14ac:dyDescent="0.2">
      <c r="A1780" s="126"/>
      <c r="B1780" s="20"/>
      <c r="C1780" s="20"/>
      <c r="D1780" s="20"/>
      <c r="E1780" s="109"/>
      <c r="F1780" s="126"/>
      <c r="G1780" s="126"/>
      <c r="H1780" s="126"/>
      <c r="I1780" s="126"/>
      <c r="J1780" s="126"/>
      <c r="K1780" s="126"/>
      <c r="L1780" s="126"/>
      <c r="M1780" s="143"/>
      <c r="N1780" s="126"/>
      <c r="O1780" s="126"/>
      <c r="Q1780" s="126"/>
      <c r="R1780" s="126"/>
      <c r="S1780" s="126"/>
      <c r="T1780" s="126"/>
      <c r="U1780" s="126"/>
      <c r="V1780" s="126"/>
      <c r="W1780" s="126"/>
      <c r="X1780" s="126"/>
      <c r="Y1780" s="126"/>
      <c r="Z1780" s="126"/>
      <c r="AA1780" s="126"/>
      <c r="AB1780" s="126"/>
      <c r="AC1780" s="126"/>
      <c r="AD1780" s="126"/>
      <c r="AE1780" s="126"/>
      <c r="AF1780" s="126"/>
      <c r="AG1780" s="126"/>
      <c r="AH1780" s="126"/>
      <c r="AI1780" s="126"/>
      <c r="AJ1780" s="126"/>
      <c r="AK1780" s="126"/>
      <c r="AL1780" s="126"/>
      <c r="AM1780" s="126"/>
      <c r="AN1780" s="126"/>
      <c r="AO1780" s="126"/>
      <c r="AP1780" s="126"/>
      <c r="AQ1780" s="126"/>
      <c r="AR1780" s="126"/>
      <c r="AS1780" s="126"/>
      <c r="AT1780" s="126"/>
      <c r="AU1780" s="126"/>
      <c r="AV1780" s="126"/>
      <c r="AW1780" s="126"/>
      <c r="AX1780" s="126"/>
      <c r="AY1780" s="126"/>
      <c r="AZ1780" s="126"/>
      <c r="BA1780" s="126"/>
      <c r="BB1780" s="126"/>
      <c r="BC1780" s="126"/>
      <c r="BD1780" s="126"/>
      <c r="BE1780" s="126"/>
      <c r="BF1780" s="126"/>
      <c r="BG1780" s="126"/>
      <c r="BH1780" s="126"/>
      <c r="BI1780" s="126"/>
      <c r="BJ1780" s="126"/>
      <c r="BK1780" s="126"/>
      <c r="BL1780" s="126"/>
      <c r="BM1780" s="126"/>
      <c r="BN1780" s="126"/>
      <c r="BO1780" s="126"/>
      <c r="BP1780" s="126"/>
      <c r="BQ1780" s="126"/>
      <c r="BR1780" s="126"/>
      <c r="BS1780" s="126"/>
      <c r="BT1780" s="126"/>
      <c r="BU1780" s="126"/>
      <c r="BV1780" s="126"/>
      <c r="BW1780" s="126"/>
      <c r="BX1780" s="126"/>
      <c r="BY1780" s="126"/>
      <c r="BZ1780" s="126"/>
      <c r="CA1780" s="126"/>
      <c r="CB1780" s="126"/>
      <c r="CC1780" s="126"/>
      <c r="CD1780" s="126"/>
      <c r="CE1780" s="126"/>
    </row>
    <row r="1781" spans="1:83" ht="11.25" customHeight="1" x14ac:dyDescent="0.2">
      <c r="A1781" s="126"/>
      <c r="B1781" s="20"/>
      <c r="C1781" s="20"/>
      <c r="D1781" s="20"/>
      <c r="E1781" s="109"/>
      <c r="F1781" s="126"/>
      <c r="G1781" s="126"/>
      <c r="H1781" s="126"/>
      <c r="I1781" s="126"/>
      <c r="J1781" s="126"/>
      <c r="K1781" s="126"/>
      <c r="L1781" s="126"/>
      <c r="M1781" s="143"/>
      <c r="N1781" s="126"/>
      <c r="O1781" s="126"/>
      <c r="Q1781" s="126"/>
      <c r="R1781" s="126"/>
      <c r="S1781" s="126"/>
      <c r="T1781" s="126"/>
      <c r="U1781" s="126"/>
      <c r="V1781" s="126"/>
      <c r="W1781" s="126"/>
      <c r="X1781" s="126"/>
      <c r="Y1781" s="126"/>
      <c r="Z1781" s="126"/>
      <c r="AA1781" s="126"/>
      <c r="AB1781" s="126"/>
      <c r="AC1781" s="126"/>
      <c r="AD1781" s="126"/>
      <c r="AE1781" s="126"/>
      <c r="AF1781" s="126"/>
      <c r="AG1781" s="126"/>
      <c r="AH1781" s="126"/>
      <c r="AI1781" s="126"/>
      <c r="AJ1781" s="126"/>
      <c r="AK1781" s="126"/>
      <c r="AL1781" s="126"/>
      <c r="AM1781" s="126"/>
      <c r="AN1781" s="126"/>
      <c r="AO1781" s="126"/>
      <c r="AP1781" s="126"/>
      <c r="AQ1781" s="126"/>
      <c r="AR1781" s="126"/>
      <c r="AS1781" s="126"/>
      <c r="AT1781" s="126"/>
      <c r="AU1781" s="126"/>
      <c r="AV1781" s="126"/>
      <c r="AW1781" s="126"/>
      <c r="AX1781" s="126"/>
      <c r="AY1781" s="126"/>
      <c r="AZ1781" s="126"/>
      <c r="BA1781" s="126"/>
      <c r="BB1781" s="126"/>
      <c r="BC1781" s="126"/>
      <c r="BD1781" s="126"/>
      <c r="BE1781" s="126"/>
      <c r="BF1781" s="126"/>
      <c r="BG1781" s="126"/>
      <c r="BH1781" s="126"/>
      <c r="BI1781" s="126"/>
      <c r="BJ1781" s="126"/>
      <c r="BK1781" s="126"/>
      <c r="BL1781" s="126"/>
      <c r="BM1781" s="126"/>
      <c r="BN1781" s="126"/>
      <c r="BO1781" s="126"/>
      <c r="BP1781" s="126"/>
      <c r="BQ1781" s="126"/>
      <c r="BR1781" s="126"/>
      <c r="BS1781" s="126"/>
      <c r="BT1781" s="126"/>
      <c r="BU1781" s="126"/>
      <c r="BV1781" s="126"/>
      <c r="BW1781" s="126"/>
      <c r="BX1781" s="126"/>
      <c r="BY1781" s="126"/>
      <c r="BZ1781" s="126"/>
      <c r="CA1781" s="126"/>
      <c r="CB1781" s="126"/>
      <c r="CC1781" s="126"/>
      <c r="CD1781" s="126"/>
      <c r="CE1781" s="126"/>
    </row>
    <row r="1782" spans="1:83" ht="11.25" customHeight="1" x14ac:dyDescent="0.2">
      <c r="A1782" s="126"/>
      <c r="B1782" s="20"/>
      <c r="C1782" s="20"/>
      <c r="D1782" s="20"/>
      <c r="E1782" s="109"/>
      <c r="F1782" s="126"/>
      <c r="G1782" s="126"/>
      <c r="H1782" s="126"/>
      <c r="I1782" s="126"/>
      <c r="J1782" s="126"/>
      <c r="K1782" s="126"/>
      <c r="L1782" s="126"/>
      <c r="M1782" s="143"/>
      <c r="N1782" s="126"/>
      <c r="O1782" s="126"/>
      <c r="Q1782" s="126"/>
      <c r="R1782" s="126"/>
      <c r="S1782" s="126"/>
      <c r="T1782" s="126"/>
      <c r="U1782" s="126"/>
      <c r="V1782" s="126"/>
      <c r="W1782" s="126"/>
      <c r="X1782" s="126"/>
      <c r="Y1782" s="126"/>
      <c r="Z1782" s="126"/>
      <c r="AA1782" s="126"/>
      <c r="AB1782" s="126"/>
      <c r="AC1782" s="126"/>
      <c r="AD1782" s="126"/>
      <c r="AE1782" s="126"/>
      <c r="AF1782" s="126"/>
      <c r="AG1782" s="126"/>
      <c r="AH1782" s="126"/>
      <c r="AI1782" s="126"/>
      <c r="AJ1782" s="126"/>
      <c r="AK1782" s="126"/>
      <c r="AL1782" s="126"/>
      <c r="AM1782" s="126"/>
      <c r="AN1782" s="126"/>
      <c r="AO1782" s="126"/>
      <c r="AP1782" s="126"/>
      <c r="AQ1782" s="126"/>
      <c r="AR1782" s="126"/>
      <c r="AS1782" s="126"/>
      <c r="AT1782" s="126"/>
      <c r="AU1782" s="126"/>
      <c r="AV1782" s="126"/>
      <c r="AW1782" s="126"/>
      <c r="AX1782" s="126"/>
      <c r="AY1782" s="126"/>
      <c r="AZ1782" s="126"/>
      <c r="BA1782" s="126"/>
      <c r="BB1782" s="126"/>
      <c r="BC1782" s="126"/>
      <c r="BD1782" s="126"/>
      <c r="BE1782" s="126"/>
      <c r="BF1782" s="126"/>
      <c r="BG1782" s="126"/>
      <c r="BH1782" s="126"/>
      <c r="BI1782" s="126"/>
      <c r="BJ1782" s="126"/>
      <c r="BK1782" s="126"/>
      <c r="BL1782" s="126"/>
      <c r="BM1782" s="126"/>
      <c r="BN1782" s="126"/>
      <c r="BO1782" s="126"/>
      <c r="BP1782" s="126"/>
      <c r="BQ1782" s="126"/>
      <c r="BR1782" s="126"/>
      <c r="BS1782" s="126"/>
      <c r="BT1782" s="126"/>
      <c r="BU1782" s="126"/>
      <c r="BV1782" s="126"/>
      <c r="BW1782" s="126"/>
      <c r="BX1782" s="126"/>
      <c r="BY1782" s="126"/>
      <c r="BZ1782" s="126"/>
      <c r="CA1782" s="126"/>
      <c r="CB1782" s="126"/>
      <c r="CC1782" s="126"/>
      <c r="CD1782" s="126"/>
      <c r="CE1782" s="126"/>
    </row>
    <row r="1783" spans="1:83" ht="11.25" customHeight="1" x14ac:dyDescent="0.2">
      <c r="A1783" s="126"/>
      <c r="B1783" s="20"/>
      <c r="C1783" s="20"/>
      <c r="D1783" s="20"/>
      <c r="E1783" s="109"/>
      <c r="F1783" s="126"/>
      <c r="G1783" s="126"/>
      <c r="H1783" s="126"/>
      <c r="I1783" s="126"/>
      <c r="J1783" s="126"/>
      <c r="K1783" s="126"/>
      <c r="L1783" s="126"/>
      <c r="M1783" s="143"/>
      <c r="N1783" s="126"/>
      <c r="O1783" s="126"/>
      <c r="Q1783" s="126"/>
      <c r="R1783" s="126"/>
      <c r="S1783" s="126"/>
      <c r="T1783" s="126"/>
      <c r="U1783" s="126"/>
      <c r="V1783" s="126"/>
      <c r="W1783" s="126"/>
      <c r="X1783" s="126"/>
      <c r="Y1783" s="126"/>
      <c r="Z1783" s="126"/>
      <c r="AA1783" s="126"/>
      <c r="AB1783" s="126"/>
      <c r="AC1783" s="126"/>
      <c r="AD1783" s="126"/>
      <c r="AE1783" s="126"/>
      <c r="AF1783" s="126"/>
      <c r="AG1783" s="126"/>
      <c r="AH1783" s="126"/>
      <c r="AI1783" s="126"/>
      <c r="AJ1783" s="126"/>
      <c r="AK1783" s="126"/>
      <c r="AL1783" s="126"/>
      <c r="AM1783" s="126"/>
      <c r="AN1783" s="126"/>
      <c r="AO1783" s="126"/>
      <c r="AP1783" s="126"/>
      <c r="AQ1783" s="126"/>
      <c r="AR1783" s="126"/>
      <c r="AS1783" s="126"/>
      <c r="AT1783" s="126"/>
      <c r="AU1783" s="126"/>
      <c r="AV1783" s="126"/>
      <c r="AW1783" s="126"/>
      <c r="AX1783" s="126"/>
      <c r="AY1783" s="126"/>
      <c r="AZ1783" s="126"/>
      <c r="BA1783" s="126"/>
      <c r="BB1783" s="126"/>
      <c r="BC1783" s="126"/>
      <c r="BD1783" s="126"/>
      <c r="BE1783" s="126"/>
      <c r="BF1783" s="126"/>
      <c r="BG1783" s="126"/>
      <c r="BH1783" s="126"/>
      <c r="BI1783" s="126"/>
      <c r="BJ1783" s="126"/>
      <c r="BK1783" s="126"/>
      <c r="BL1783" s="126"/>
      <c r="BM1783" s="126"/>
      <c r="BN1783" s="126"/>
      <c r="BO1783" s="126"/>
      <c r="BP1783" s="126"/>
      <c r="BQ1783" s="126"/>
      <c r="BR1783" s="126"/>
      <c r="BS1783" s="126"/>
      <c r="BT1783" s="126"/>
      <c r="BU1783" s="126"/>
      <c r="BV1783" s="126"/>
      <c r="BW1783" s="126"/>
      <c r="BX1783" s="126"/>
      <c r="BY1783" s="126"/>
      <c r="BZ1783" s="126"/>
      <c r="CA1783" s="126"/>
      <c r="CB1783" s="126"/>
      <c r="CC1783" s="126"/>
      <c r="CD1783" s="126"/>
      <c r="CE1783" s="126"/>
    </row>
    <row r="1784" spans="1:83" ht="11.25" customHeight="1" x14ac:dyDescent="0.2">
      <c r="A1784" s="126"/>
      <c r="B1784" s="20"/>
      <c r="C1784" s="20"/>
      <c r="D1784" s="20"/>
      <c r="E1784" s="109"/>
      <c r="F1784" s="126"/>
      <c r="G1784" s="126"/>
      <c r="H1784" s="126"/>
      <c r="I1784" s="126"/>
      <c r="J1784" s="126"/>
      <c r="K1784" s="126"/>
      <c r="L1784" s="126"/>
      <c r="M1784" s="143"/>
      <c r="N1784" s="126"/>
      <c r="O1784" s="126"/>
      <c r="Q1784" s="126"/>
      <c r="R1784" s="126"/>
      <c r="S1784" s="126"/>
      <c r="T1784" s="126"/>
      <c r="U1784" s="126"/>
      <c r="V1784" s="126"/>
      <c r="W1784" s="126"/>
      <c r="X1784" s="126"/>
      <c r="Y1784" s="126"/>
      <c r="Z1784" s="126"/>
      <c r="AA1784" s="126"/>
      <c r="AB1784" s="126"/>
      <c r="AC1784" s="126"/>
      <c r="AD1784" s="126"/>
      <c r="AE1784" s="126"/>
      <c r="AF1784" s="126"/>
      <c r="AG1784" s="126"/>
      <c r="AH1784" s="126"/>
      <c r="AI1784" s="126"/>
      <c r="AJ1784" s="126"/>
      <c r="AK1784" s="126"/>
      <c r="AL1784" s="126"/>
      <c r="AM1784" s="126"/>
      <c r="AN1784" s="126"/>
      <c r="AO1784" s="126"/>
      <c r="AP1784" s="126"/>
      <c r="AQ1784" s="126"/>
      <c r="AR1784" s="126"/>
      <c r="AS1784" s="126"/>
      <c r="AT1784" s="126"/>
      <c r="AU1784" s="126"/>
      <c r="AV1784" s="126"/>
      <c r="AW1784" s="126"/>
      <c r="AX1784" s="126"/>
      <c r="AY1784" s="126"/>
      <c r="AZ1784" s="126"/>
      <c r="BA1784" s="126"/>
      <c r="BB1784" s="126"/>
      <c r="BC1784" s="126"/>
      <c r="BD1784" s="126"/>
      <c r="BE1784" s="126"/>
      <c r="BF1784" s="126"/>
      <c r="BG1784" s="126"/>
      <c r="BH1784" s="126"/>
      <c r="BI1784" s="126"/>
      <c r="BJ1784" s="126"/>
      <c r="BK1784" s="126"/>
      <c r="BL1784" s="126"/>
      <c r="BM1784" s="126"/>
      <c r="BN1784" s="126"/>
      <c r="BO1784" s="126"/>
      <c r="BP1784" s="126"/>
      <c r="BQ1784" s="126"/>
      <c r="BR1784" s="126"/>
      <c r="BS1784" s="126"/>
      <c r="BT1784" s="126"/>
      <c r="BU1784" s="126"/>
      <c r="BV1784" s="126"/>
      <c r="BW1784" s="126"/>
      <c r="BX1784" s="126"/>
      <c r="BY1784" s="126"/>
      <c r="BZ1784" s="126"/>
      <c r="CA1784" s="126"/>
      <c r="CB1784" s="126"/>
      <c r="CC1784" s="126"/>
      <c r="CD1784" s="126"/>
      <c r="CE1784" s="126"/>
    </row>
    <row r="1785" spans="1:83" ht="11.25" customHeight="1" x14ac:dyDescent="0.2">
      <c r="A1785" s="126"/>
      <c r="B1785" s="20"/>
      <c r="C1785" s="20"/>
      <c r="D1785" s="20"/>
      <c r="E1785" s="109"/>
      <c r="F1785" s="126"/>
      <c r="G1785" s="126"/>
      <c r="H1785" s="126"/>
      <c r="I1785" s="126"/>
      <c r="J1785" s="126"/>
      <c r="K1785" s="126"/>
      <c r="L1785" s="126"/>
      <c r="M1785" s="143"/>
      <c r="N1785" s="126"/>
      <c r="O1785" s="126"/>
      <c r="Q1785" s="126"/>
      <c r="R1785" s="126"/>
      <c r="S1785" s="126"/>
      <c r="T1785" s="126"/>
      <c r="U1785" s="126"/>
      <c r="V1785" s="126"/>
      <c r="W1785" s="126"/>
      <c r="X1785" s="126"/>
      <c r="Y1785" s="126"/>
      <c r="Z1785" s="126"/>
      <c r="AA1785" s="126"/>
      <c r="AB1785" s="126"/>
      <c r="AC1785" s="126"/>
      <c r="AD1785" s="126"/>
      <c r="AE1785" s="126"/>
      <c r="AF1785" s="126"/>
      <c r="AG1785" s="126"/>
      <c r="AH1785" s="126"/>
      <c r="AI1785" s="126"/>
      <c r="AJ1785" s="126"/>
      <c r="AK1785" s="126"/>
      <c r="AL1785" s="126"/>
      <c r="AM1785" s="126"/>
      <c r="AN1785" s="126"/>
      <c r="AO1785" s="126"/>
      <c r="AP1785" s="126"/>
      <c r="AQ1785" s="126"/>
      <c r="AR1785" s="126"/>
      <c r="AS1785" s="126"/>
      <c r="AT1785" s="126"/>
      <c r="AU1785" s="126"/>
      <c r="AV1785" s="126"/>
      <c r="AW1785" s="126"/>
      <c r="AX1785" s="126"/>
      <c r="AY1785" s="126"/>
      <c r="AZ1785" s="126"/>
      <c r="BA1785" s="126"/>
      <c r="BB1785" s="126"/>
      <c r="BC1785" s="126"/>
      <c r="BD1785" s="126"/>
      <c r="BE1785" s="126"/>
      <c r="BF1785" s="126"/>
      <c r="BG1785" s="126"/>
      <c r="BH1785" s="126"/>
      <c r="BI1785" s="126"/>
      <c r="BJ1785" s="126"/>
      <c r="BK1785" s="126"/>
      <c r="BL1785" s="126"/>
      <c r="BM1785" s="126"/>
      <c r="BN1785" s="126"/>
      <c r="BO1785" s="126"/>
      <c r="BP1785" s="126"/>
      <c r="BQ1785" s="126"/>
      <c r="BR1785" s="126"/>
      <c r="BS1785" s="126"/>
      <c r="BT1785" s="126"/>
      <c r="BU1785" s="126"/>
      <c r="BV1785" s="126"/>
      <c r="BW1785" s="126"/>
      <c r="BX1785" s="126"/>
      <c r="BY1785" s="126"/>
      <c r="BZ1785" s="126"/>
      <c r="CA1785" s="126"/>
      <c r="CB1785" s="126"/>
      <c r="CC1785" s="126"/>
      <c r="CD1785" s="126"/>
      <c r="CE1785" s="126"/>
    </row>
    <row r="1786" spans="1:83" ht="11.25" customHeight="1" x14ac:dyDescent="0.2">
      <c r="A1786" s="126"/>
      <c r="B1786" s="20"/>
      <c r="C1786" s="20"/>
      <c r="D1786" s="20"/>
      <c r="E1786" s="109"/>
      <c r="F1786" s="126"/>
      <c r="G1786" s="126"/>
      <c r="H1786" s="126"/>
      <c r="I1786" s="126"/>
      <c r="J1786" s="126"/>
      <c r="K1786" s="126"/>
      <c r="L1786" s="126"/>
      <c r="M1786" s="143"/>
      <c r="N1786" s="126"/>
      <c r="O1786" s="126"/>
      <c r="Q1786" s="126"/>
      <c r="R1786" s="126"/>
      <c r="S1786" s="126"/>
      <c r="T1786" s="126"/>
      <c r="U1786" s="126"/>
      <c r="V1786" s="126"/>
      <c r="W1786" s="126"/>
      <c r="X1786" s="126"/>
      <c r="Y1786" s="126"/>
      <c r="Z1786" s="126"/>
      <c r="AA1786" s="126"/>
      <c r="AB1786" s="126"/>
      <c r="AC1786" s="126"/>
      <c r="AD1786" s="126"/>
      <c r="AE1786" s="126"/>
      <c r="AF1786" s="126"/>
      <c r="AG1786" s="126"/>
      <c r="AH1786" s="126"/>
      <c r="AI1786" s="126"/>
      <c r="AJ1786" s="126"/>
      <c r="AK1786" s="126"/>
      <c r="AL1786" s="126"/>
      <c r="AM1786" s="126"/>
      <c r="AN1786" s="126"/>
      <c r="AO1786" s="126"/>
      <c r="AP1786" s="126"/>
      <c r="AQ1786" s="126"/>
      <c r="AR1786" s="126"/>
      <c r="AS1786" s="126"/>
      <c r="AT1786" s="126"/>
      <c r="AU1786" s="126"/>
      <c r="AV1786" s="126"/>
      <c r="AW1786" s="126"/>
      <c r="AX1786" s="126"/>
      <c r="AY1786" s="126"/>
      <c r="AZ1786" s="126"/>
      <c r="BA1786" s="126"/>
      <c r="BB1786" s="126"/>
      <c r="BC1786" s="126"/>
      <c r="BD1786" s="126"/>
      <c r="BE1786" s="126"/>
      <c r="BF1786" s="126"/>
      <c r="BG1786" s="126"/>
      <c r="BH1786" s="126"/>
      <c r="BI1786" s="126"/>
      <c r="BJ1786" s="126"/>
      <c r="BK1786" s="126"/>
      <c r="BL1786" s="126"/>
      <c r="BM1786" s="126"/>
      <c r="BN1786" s="126"/>
      <c r="BO1786" s="126"/>
      <c r="BP1786" s="126"/>
      <c r="BQ1786" s="126"/>
      <c r="BR1786" s="126"/>
      <c r="BS1786" s="126"/>
      <c r="BT1786" s="126"/>
      <c r="BU1786" s="126"/>
      <c r="BV1786" s="126"/>
      <c r="BW1786" s="126"/>
      <c r="BX1786" s="126"/>
      <c r="BY1786" s="126"/>
      <c r="BZ1786" s="126"/>
      <c r="CA1786" s="126"/>
      <c r="CB1786" s="126"/>
      <c r="CC1786" s="126"/>
      <c r="CD1786" s="126"/>
      <c r="CE1786" s="126"/>
    </row>
    <row r="1787" spans="1:83" ht="11.25" customHeight="1" x14ac:dyDescent="0.2">
      <c r="A1787" s="126"/>
      <c r="B1787" s="20"/>
      <c r="C1787" s="20"/>
      <c r="D1787" s="20"/>
      <c r="E1787" s="109"/>
      <c r="F1787" s="126"/>
      <c r="G1787" s="126"/>
      <c r="H1787" s="126"/>
      <c r="I1787" s="126"/>
      <c r="J1787" s="126"/>
      <c r="K1787" s="126"/>
      <c r="L1787" s="126"/>
      <c r="M1787" s="143"/>
      <c r="N1787" s="126"/>
      <c r="O1787" s="126"/>
      <c r="Q1787" s="126"/>
      <c r="R1787" s="126"/>
      <c r="S1787" s="126"/>
      <c r="T1787" s="126"/>
      <c r="U1787" s="126"/>
      <c r="V1787" s="126"/>
      <c r="W1787" s="126"/>
      <c r="X1787" s="126"/>
      <c r="Y1787" s="126"/>
      <c r="Z1787" s="126"/>
      <c r="AA1787" s="126"/>
      <c r="AB1787" s="126"/>
      <c r="AC1787" s="126"/>
      <c r="AD1787" s="126"/>
      <c r="AE1787" s="126"/>
      <c r="AF1787" s="126"/>
      <c r="AG1787" s="126"/>
      <c r="AH1787" s="126"/>
      <c r="AI1787" s="126"/>
      <c r="AJ1787" s="126"/>
      <c r="AK1787" s="126"/>
      <c r="AL1787" s="126"/>
      <c r="AM1787" s="126"/>
      <c r="AN1787" s="126"/>
      <c r="AO1787" s="126"/>
      <c r="AP1787" s="126"/>
      <c r="AQ1787" s="126"/>
      <c r="AR1787" s="126"/>
      <c r="AS1787" s="126"/>
      <c r="AT1787" s="126"/>
      <c r="AU1787" s="126"/>
      <c r="AV1787" s="126"/>
      <c r="AW1787" s="126"/>
      <c r="AX1787" s="126"/>
      <c r="AY1787" s="126"/>
      <c r="AZ1787" s="126"/>
      <c r="BA1787" s="126"/>
      <c r="BB1787" s="126"/>
      <c r="BC1787" s="126"/>
      <c r="BD1787" s="126"/>
      <c r="BE1787" s="126"/>
      <c r="BF1787" s="126"/>
      <c r="BG1787" s="126"/>
      <c r="BH1787" s="126"/>
      <c r="BI1787" s="126"/>
      <c r="BJ1787" s="126"/>
      <c r="BK1787" s="126"/>
      <c r="BL1787" s="126"/>
      <c r="BM1787" s="126"/>
      <c r="BN1787" s="126"/>
      <c r="BO1787" s="126"/>
      <c r="BP1787" s="126"/>
      <c r="BQ1787" s="126"/>
      <c r="BR1787" s="126"/>
      <c r="BS1787" s="126"/>
      <c r="BT1787" s="126"/>
      <c r="BU1787" s="126"/>
      <c r="BV1787" s="126"/>
      <c r="BW1787" s="126"/>
      <c r="BX1787" s="126"/>
      <c r="BY1787" s="126"/>
      <c r="BZ1787" s="126"/>
      <c r="CA1787" s="126"/>
      <c r="CB1787" s="126"/>
      <c r="CC1787" s="126"/>
      <c r="CD1787" s="126"/>
      <c r="CE1787" s="126"/>
    </row>
    <row r="1788" spans="1:83" ht="11.25" customHeight="1" x14ac:dyDescent="0.2">
      <c r="A1788" s="126"/>
      <c r="B1788" s="20"/>
      <c r="C1788" s="20"/>
      <c r="D1788" s="20"/>
      <c r="E1788" s="109"/>
      <c r="F1788" s="126"/>
      <c r="G1788" s="126"/>
      <c r="H1788" s="126"/>
      <c r="I1788" s="126"/>
      <c r="J1788" s="126"/>
      <c r="K1788" s="126"/>
      <c r="L1788" s="126"/>
      <c r="M1788" s="143"/>
      <c r="N1788" s="126"/>
      <c r="O1788" s="126"/>
      <c r="Q1788" s="126"/>
      <c r="R1788" s="126"/>
      <c r="S1788" s="126"/>
      <c r="T1788" s="126"/>
      <c r="U1788" s="126"/>
      <c r="V1788" s="126"/>
      <c r="W1788" s="126"/>
      <c r="X1788" s="126"/>
      <c r="Y1788" s="126"/>
      <c r="Z1788" s="126"/>
      <c r="AA1788" s="126"/>
      <c r="AB1788" s="126"/>
      <c r="AC1788" s="126"/>
      <c r="AD1788" s="126"/>
      <c r="AE1788" s="126"/>
      <c r="AF1788" s="126"/>
      <c r="AG1788" s="126"/>
      <c r="AH1788" s="126"/>
      <c r="AI1788" s="126"/>
      <c r="AJ1788" s="126"/>
      <c r="AK1788" s="126"/>
      <c r="AL1788" s="126"/>
      <c r="AM1788" s="126"/>
      <c r="AN1788" s="126"/>
      <c r="AO1788" s="126"/>
      <c r="AP1788" s="126"/>
      <c r="AQ1788" s="126"/>
      <c r="AR1788" s="126"/>
      <c r="AS1788" s="126"/>
      <c r="AT1788" s="126"/>
      <c r="AU1788" s="126"/>
      <c r="AV1788" s="126"/>
      <c r="AW1788" s="126"/>
      <c r="AX1788" s="126"/>
      <c r="AY1788" s="126"/>
      <c r="AZ1788" s="126"/>
      <c r="BA1788" s="126"/>
      <c r="BB1788" s="126"/>
      <c r="BC1788" s="126"/>
      <c r="BD1788" s="126"/>
      <c r="BE1788" s="126"/>
      <c r="BF1788" s="126"/>
      <c r="BG1788" s="126"/>
      <c r="BH1788" s="126"/>
      <c r="BI1788" s="126"/>
      <c r="BJ1788" s="126"/>
      <c r="BK1788" s="126"/>
      <c r="BL1788" s="126"/>
      <c r="BM1788" s="126"/>
      <c r="BN1788" s="126"/>
      <c r="BO1788" s="126"/>
      <c r="BP1788" s="126"/>
      <c r="BQ1788" s="126"/>
      <c r="BR1788" s="126"/>
      <c r="BS1788" s="126"/>
      <c r="BT1788" s="126"/>
      <c r="BU1788" s="126"/>
      <c r="BV1788" s="126"/>
      <c r="BW1788" s="126"/>
      <c r="BX1788" s="126"/>
      <c r="BY1788" s="126"/>
      <c r="BZ1788" s="126"/>
      <c r="CA1788" s="126"/>
      <c r="CB1788" s="126"/>
      <c r="CC1788" s="126"/>
      <c r="CD1788" s="126"/>
      <c r="CE1788" s="126"/>
    </row>
    <row r="1789" spans="1:83" ht="11.25" customHeight="1" x14ac:dyDescent="0.2">
      <c r="A1789" s="126"/>
      <c r="B1789" s="20"/>
      <c r="C1789" s="20"/>
      <c r="D1789" s="20"/>
      <c r="E1789" s="109"/>
      <c r="F1789" s="126"/>
      <c r="G1789" s="126"/>
      <c r="H1789" s="126"/>
      <c r="I1789" s="126"/>
      <c r="J1789" s="126"/>
      <c r="K1789" s="126"/>
      <c r="L1789" s="126"/>
      <c r="M1789" s="143"/>
      <c r="N1789" s="126"/>
      <c r="O1789" s="126"/>
      <c r="Q1789" s="126"/>
      <c r="R1789" s="126"/>
      <c r="S1789" s="126"/>
      <c r="T1789" s="126"/>
      <c r="U1789" s="126"/>
      <c r="V1789" s="126"/>
      <c r="W1789" s="126"/>
      <c r="X1789" s="126"/>
      <c r="Y1789" s="126"/>
      <c r="Z1789" s="126"/>
      <c r="AA1789" s="126"/>
      <c r="AB1789" s="126"/>
      <c r="AC1789" s="126"/>
      <c r="AD1789" s="126"/>
      <c r="AE1789" s="126"/>
      <c r="AF1789" s="126"/>
      <c r="AG1789" s="126"/>
      <c r="AH1789" s="126"/>
      <c r="AI1789" s="126"/>
      <c r="AJ1789" s="126"/>
      <c r="AK1789" s="126"/>
      <c r="AL1789" s="126"/>
      <c r="AM1789" s="126"/>
      <c r="AN1789" s="126"/>
      <c r="AO1789" s="126"/>
      <c r="AP1789" s="126"/>
      <c r="AQ1789" s="126"/>
      <c r="AR1789" s="126"/>
      <c r="AS1789" s="126"/>
      <c r="AT1789" s="126"/>
      <c r="AU1789" s="126"/>
      <c r="AV1789" s="126"/>
      <c r="AW1789" s="126"/>
      <c r="AX1789" s="126"/>
      <c r="AY1789" s="126"/>
      <c r="AZ1789" s="126"/>
      <c r="BA1789" s="126"/>
      <c r="BB1789" s="126"/>
      <c r="BC1789" s="126"/>
      <c r="BD1789" s="126"/>
      <c r="BE1789" s="126"/>
      <c r="BF1789" s="126"/>
      <c r="BG1789" s="126"/>
      <c r="BH1789" s="126"/>
      <c r="BI1789" s="126"/>
      <c r="BJ1789" s="126"/>
      <c r="BK1789" s="126"/>
      <c r="BL1789" s="126"/>
      <c r="BM1789" s="126"/>
      <c r="BN1789" s="126"/>
      <c r="BO1789" s="126"/>
      <c r="BP1789" s="126"/>
      <c r="BQ1789" s="126"/>
      <c r="BR1789" s="126"/>
      <c r="BS1789" s="126"/>
      <c r="BT1789" s="126"/>
      <c r="BU1789" s="126"/>
      <c r="BV1789" s="126"/>
      <c r="BW1789" s="126"/>
      <c r="BX1789" s="126"/>
      <c r="BY1789" s="126"/>
      <c r="BZ1789" s="126"/>
      <c r="CA1789" s="126"/>
      <c r="CB1789" s="126"/>
      <c r="CC1789" s="126"/>
      <c r="CD1789" s="126"/>
      <c r="CE1789" s="126"/>
    </row>
    <row r="1790" spans="1:83" ht="11.25" customHeight="1" x14ac:dyDescent="0.2">
      <c r="A1790" s="126"/>
      <c r="B1790" s="20"/>
      <c r="C1790" s="20"/>
      <c r="D1790" s="20"/>
      <c r="E1790" s="109"/>
      <c r="F1790" s="126"/>
      <c r="G1790" s="126"/>
      <c r="H1790" s="126"/>
      <c r="I1790" s="126"/>
      <c r="J1790" s="126"/>
      <c r="K1790" s="126"/>
      <c r="L1790" s="126"/>
      <c r="M1790" s="143"/>
      <c r="N1790" s="126"/>
      <c r="O1790" s="126"/>
      <c r="Q1790" s="126"/>
      <c r="R1790" s="126"/>
      <c r="S1790" s="126"/>
      <c r="T1790" s="126"/>
      <c r="U1790" s="126"/>
      <c r="V1790" s="126"/>
      <c r="W1790" s="126"/>
      <c r="X1790" s="126"/>
      <c r="Y1790" s="126"/>
      <c r="Z1790" s="126"/>
      <c r="AA1790" s="126"/>
      <c r="AB1790" s="126"/>
      <c r="AC1790" s="126"/>
      <c r="AD1790" s="126"/>
      <c r="AE1790" s="126"/>
      <c r="AF1790" s="126"/>
      <c r="AG1790" s="126"/>
      <c r="AH1790" s="126"/>
      <c r="AI1790" s="126"/>
      <c r="AJ1790" s="126"/>
      <c r="AK1790" s="126"/>
      <c r="AL1790" s="126"/>
      <c r="AM1790" s="126"/>
      <c r="AN1790" s="126"/>
      <c r="AO1790" s="126"/>
      <c r="AP1790" s="126"/>
      <c r="AQ1790" s="126"/>
      <c r="AR1790" s="126"/>
      <c r="AS1790" s="126"/>
      <c r="AT1790" s="126"/>
      <c r="AU1790" s="126"/>
      <c r="AV1790" s="126"/>
      <c r="AW1790" s="126"/>
      <c r="AX1790" s="126"/>
      <c r="AY1790" s="126"/>
      <c r="AZ1790" s="126"/>
      <c r="BA1790" s="126"/>
      <c r="BB1790" s="126"/>
      <c r="BC1790" s="126"/>
      <c r="BD1790" s="126"/>
      <c r="BE1790" s="126"/>
      <c r="BF1790" s="126"/>
      <c r="BG1790" s="126"/>
      <c r="BH1790" s="126"/>
      <c r="BI1790" s="126"/>
      <c r="BJ1790" s="126"/>
      <c r="BK1790" s="126"/>
      <c r="BL1790" s="126"/>
      <c r="BM1790" s="126"/>
      <c r="BN1790" s="126"/>
      <c r="BO1790" s="126"/>
      <c r="BP1790" s="126"/>
      <c r="BQ1790" s="126"/>
      <c r="BR1790" s="126"/>
      <c r="BS1790" s="126"/>
      <c r="BT1790" s="126"/>
      <c r="BU1790" s="126"/>
      <c r="BV1790" s="126"/>
      <c r="BW1790" s="126"/>
      <c r="BX1790" s="126"/>
      <c r="BY1790" s="126"/>
      <c r="BZ1790" s="126"/>
      <c r="CA1790" s="126"/>
      <c r="CB1790" s="126"/>
      <c r="CC1790" s="126"/>
      <c r="CD1790" s="126"/>
      <c r="CE1790" s="126"/>
    </row>
    <row r="1791" spans="1:83" ht="11.25" customHeight="1" x14ac:dyDescent="0.2">
      <c r="A1791" s="126"/>
      <c r="B1791" s="20"/>
      <c r="C1791" s="20"/>
      <c r="D1791" s="20"/>
      <c r="E1791" s="109"/>
      <c r="F1791" s="126"/>
      <c r="G1791" s="126"/>
      <c r="H1791" s="126"/>
      <c r="I1791" s="126"/>
      <c r="J1791" s="126"/>
      <c r="K1791" s="126"/>
      <c r="L1791" s="126"/>
      <c r="M1791" s="143"/>
      <c r="N1791" s="126"/>
      <c r="O1791" s="126"/>
      <c r="Q1791" s="126"/>
      <c r="R1791" s="126"/>
      <c r="S1791" s="126"/>
      <c r="T1791" s="126"/>
      <c r="U1791" s="126"/>
      <c r="V1791" s="126"/>
      <c r="W1791" s="126"/>
      <c r="X1791" s="126"/>
      <c r="Y1791" s="126"/>
      <c r="Z1791" s="126"/>
      <c r="AA1791" s="126"/>
      <c r="AB1791" s="126"/>
      <c r="AC1791" s="126"/>
      <c r="AD1791" s="126"/>
      <c r="AE1791" s="126"/>
      <c r="AF1791" s="126"/>
      <c r="AG1791" s="126"/>
      <c r="AH1791" s="126"/>
      <c r="AI1791" s="126"/>
      <c r="AJ1791" s="126"/>
      <c r="AK1791" s="126"/>
      <c r="AL1791" s="126"/>
      <c r="AM1791" s="126"/>
      <c r="AN1791" s="126"/>
      <c r="AO1791" s="126"/>
      <c r="AP1791" s="126"/>
      <c r="AQ1791" s="126"/>
      <c r="AR1791" s="126"/>
      <c r="AS1791" s="126"/>
      <c r="AT1791" s="126"/>
      <c r="AU1791" s="126"/>
      <c r="AV1791" s="126"/>
      <c r="AW1791" s="126"/>
      <c r="AX1791" s="126"/>
      <c r="AY1791" s="126"/>
      <c r="AZ1791" s="126"/>
      <c r="BA1791" s="126"/>
      <c r="BB1791" s="126"/>
      <c r="BC1791" s="126"/>
      <c r="BD1791" s="126"/>
      <c r="BE1791" s="126"/>
      <c r="BF1791" s="126"/>
      <c r="BG1791" s="126"/>
      <c r="BH1791" s="126"/>
      <c r="BI1791" s="126"/>
      <c r="BJ1791" s="126"/>
      <c r="BK1791" s="126"/>
      <c r="BL1791" s="126"/>
      <c r="BM1791" s="126"/>
      <c r="BN1791" s="126"/>
      <c r="BO1791" s="126"/>
      <c r="BP1791" s="126"/>
      <c r="BQ1791" s="126"/>
      <c r="BR1791" s="126"/>
      <c r="BS1791" s="126"/>
      <c r="BT1791" s="126"/>
      <c r="BU1791" s="126"/>
      <c r="BV1791" s="126"/>
      <c r="BW1791" s="126"/>
      <c r="BX1791" s="126"/>
      <c r="BY1791" s="126"/>
      <c r="BZ1791" s="126"/>
      <c r="CA1791" s="126"/>
      <c r="CB1791" s="126"/>
      <c r="CC1791" s="126"/>
      <c r="CD1791" s="126"/>
      <c r="CE1791" s="126"/>
    </row>
    <row r="1792" spans="1:83" ht="11.25" customHeight="1" x14ac:dyDescent="0.2">
      <c r="A1792" s="126"/>
      <c r="B1792" s="20"/>
      <c r="C1792" s="20"/>
      <c r="D1792" s="20"/>
      <c r="E1792" s="109"/>
      <c r="F1792" s="126"/>
      <c r="G1792" s="126"/>
      <c r="H1792" s="126"/>
      <c r="I1792" s="126"/>
      <c r="J1792" s="126"/>
      <c r="K1792" s="126"/>
      <c r="L1792" s="126"/>
      <c r="M1792" s="143"/>
      <c r="N1792" s="126"/>
      <c r="O1792" s="126"/>
      <c r="Q1792" s="126"/>
      <c r="R1792" s="126"/>
      <c r="S1792" s="126"/>
      <c r="T1792" s="126"/>
      <c r="U1792" s="126"/>
      <c r="V1792" s="126"/>
      <c r="W1792" s="126"/>
      <c r="X1792" s="126"/>
      <c r="Y1792" s="126"/>
      <c r="Z1792" s="126"/>
      <c r="AA1792" s="126"/>
      <c r="AB1792" s="126"/>
      <c r="AC1792" s="126"/>
      <c r="AD1792" s="126"/>
      <c r="AE1792" s="126"/>
      <c r="AF1792" s="126"/>
      <c r="AG1792" s="126"/>
      <c r="AH1792" s="126"/>
      <c r="AI1792" s="126"/>
      <c r="AJ1792" s="126"/>
      <c r="AK1792" s="126"/>
      <c r="AL1792" s="126"/>
      <c r="AM1792" s="126"/>
      <c r="AN1792" s="126"/>
      <c r="AO1792" s="126"/>
      <c r="AP1792" s="126"/>
      <c r="AQ1792" s="126"/>
      <c r="AR1792" s="126"/>
      <c r="AS1792" s="126"/>
      <c r="AT1792" s="126"/>
      <c r="AU1792" s="126"/>
      <c r="AV1792" s="126"/>
      <c r="AW1792" s="126"/>
      <c r="AX1792" s="126"/>
      <c r="AY1792" s="126"/>
      <c r="AZ1792" s="126"/>
      <c r="BA1792" s="126"/>
      <c r="BB1792" s="126"/>
      <c r="BC1792" s="126"/>
      <c r="BD1792" s="126"/>
      <c r="BE1792" s="126"/>
      <c r="BF1792" s="126"/>
      <c r="BG1792" s="126"/>
      <c r="BH1792" s="126"/>
      <c r="BI1792" s="126"/>
      <c r="BJ1792" s="126"/>
      <c r="BK1792" s="126"/>
      <c r="BL1792" s="126"/>
      <c r="BM1792" s="126"/>
      <c r="BN1792" s="126"/>
      <c r="BO1792" s="126"/>
      <c r="BP1792" s="126"/>
      <c r="BQ1792" s="126"/>
      <c r="BR1792" s="126"/>
      <c r="BS1792" s="126"/>
      <c r="BT1792" s="126"/>
      <c r="BU1792" s="126"/>
      <c r="BV1792" s="126"/>
      <c r="BW1792" s="126"/>
      <c r="BX1792" s="126"/>
      <c r="BY1792" s="126"/>
      <c r="BZ1792" s="126"/>
      <c r="CA1792" s="126"/>
      <c r="CB1792" s="126"/>
      <c r="CC1792" s="126"/>
      <c r="CD1792" s="126"/>
      <c r="CE1792" s="126"/>
    </row>
    <row r="1793" spans="1:83" ht="11.25" customHeight="1" x14ac:dyDescent="0.2">
      <c r="A1793" s="126"/>
      <c r="B1793" s="20"/>
      <c r="C1793" s="20"/>
      <c r="D1793" s="20"/>
      <c r="E1793" s="109"/>
      <c r="F1793" s="126"/>
      <c r="G1793" s="126"/>
      <c r="H1793" s="126"/>
      <c r="I1793" s="126"/>
      <c r="J1793" s="126"/>
      <c r="K1793" s="126"/>
      <c r="L1793" s="126"/>
      <c r="M1793" s="143"/>
      <c r="N1793" s="126"/>
      <c r="O1793" s="126"/>
      <c r="Q1793" s="126"/>
      <c r="R1793" s="126"/>
      <c r="S1793" s="126"/>
      <c r="T1793" s="126"/>
      <c r="U1793" s="126"/>
      <c r="V1793" s="126"/>
      <c r="W1793" s="126"/>
      <c r="X1793" s="126"/>
      <c r="Y1793" s="126"/>
      <c r="Z1793" s="126"/>
      <c r="AA1793" s="126"/>
      <c r="AB1793" s="126"/>
      <c r="AC1793" s="126"/>
      <c r="AD1793" s="126"/>
      <c r="AE1793" s="126"/>
      <c r="AF1793" s="126"/>
      <c r="AG1793" s="126"/>
      <c r="AH1793" s="126"/>
      <c r="AI1793" s="126"/>
      <c r="AJ1793" s="126"/>
      <c r="AK1793" s="126"/>
      <c r="AL1793" s="126"/>
      <c r="AM1793" s="126"/>
      <c r="AN1793" s="126"/>
      <c r="AO1793" s="126"/>
      <c r="AP1793" s="126"/>
      <c r="AQ1793" s="126"/>
      <c r="AR1793" s="126"/>
      <c r="AS1793" s="126"/>
      <c r="AT1793" s="126"/>
      <c r="AU1793" s="126"/>
      <c r="AV1793" s="126"/>
      <c r="AW1793" s="126"/>
      <c r="AX1793" s="126"/>
      <c r="AY1793" s="126"/>
      <c r="AZ1793" s="126"/>
      <c r="BA1793" s="126"/>
      <c r="BB1793" s="126"/>
      <c r="BC1793" s="126"/>
      <c r="BD1793" s="126"/>
      <c r="BE1793" s="126"/>
      <c r="BF1793" s="126"/>
      <c r="BG1793" s="126"/>
      <c r="BH1793" s="126"/>
      <c r="BI1793" s="126"/>
      <c r="BJ1793" s="126"/>
      <c r="BK1793" s="126"/>
      <c r="BL1793" s="126"/>
      <c r="BM1793" s="126"/>
      <c r="BN1793" s="126"/>
      <c r="BO1793" s="126"/>
      <c r="BP1793" s="126"/>
      <c r="BQ1793" s="126"/>
      <c r="BR1793" s="126"/>
      <c r="BS1793" s="126"/>
      <c r="BT1793" s="126"/>
      <c r="BU1793" s="126"/>
      <c r="BV1793" s="126"/>
      <c r="BW1793" s="126"/>
      <c r="BX1793" s="126"/>
      <c r="BY1793" s="126"/>
      <c r="BZ1793" s="126"/>
      <c r="CA1793" s="126"/>
      <c r="CB1793" s="126"/>
      <c r="CC1793" s="126"/>
      <c r="CD1793" s="126"/>
      <c r="CE1793" s="126"/>
    </row>
    <row r="1794" spans="1:83" ht="11.25" customHeight="1" x14ac:dyDescent="0.2">
      <c r="A1794" s="126"/>
      <c r="B1794" s="20"/>
      <c r="C1794" s="20"/>
      <c r="D1794" s="20"/>
      <c r="E1794" s="109"/>
      <c r="F1794" s="126"/>
      <c r="G1794" s="126"/>
      <c r="H1794" s="126"/>
      <c r="I1794" s="126"/>
      <c r="J1794" s="126"/>
      <c r="K1794" s="126"/>
      <c r="L1794" s="126"/>
      <c r="M1794" s="143"/>
      <c r="N1794" s="126"/>
      <c r="O1794" s="126"/>
      <c r="Q1794" s="126"/>
      <c r="R1794" s="126"/>
      <c r="S1794" s="126"/>
      <c r="T1794" s="126"/>
      <c r="U1794" s="126"/>
      <c r="V1794" s="126"/>
      <c r="W1794" s="126"/>
      <c r="X1794" s="126"/>
      <c r="Y1794" s="126"/>
      <c r="Z1794" s="126"/>
      <c r="AA1794" s="126"/>
      <c r="AB1794" s="126"/>
      <c r="AC1794" s="126"/>
      <c r="AD1794" s="126"/>
      <c r="AE1794" s="126"/>
      <c r="AF1794" s="126"/>
      <c r="AG1794" s="126"/>
      <c r="AH1794" s="126"/>
      <c r="AI1794" s="126"/>
      <c r="AJ1794" s="126"/>
      <c r="AK1794" s="126"/>
      <c r="AL1794" s="126"/>
      <c r="AM1794" s="126"/>
      <c r="AN1794" s="126"/>
      <c r="AO1794" s="126"/>
      <c r="AP1794" s="126"/>
      <c r="AQ1794" s="126"/>
      <c r="AR1794" s="126"/>
      <c r="AS1794" s="126"/>
      <c r="AT1794" s="126"/>
      <c r="AU1794" s="126"/>
      <c r="AV1794" s="126"/>
      <c r="AW1794" s="126"/>
      <c r="AX1794" s="126"/>
      <c r="AY1794" s="126"/>
      <c r="AZ1794" s="126"/>
      <c r="BA1794" s="126"/>
      <c r="BB1794" s="126"/>
      <c r="BC1794" s="126"/>
      <c r="BD1794" s="126"/>
      <c r="BE1794" s="126"/>
      <c r="BF1794" s="126"/>
      <c r="BG1794" s="126"/>
      <c r="BH1794" s="126"/>
      <c r="BI1794" s="126"/>
      <c r="BJ1794" s="126"/>
      <c r="BK1794" s="126"/>
      <c r="BL1794" s="126"/>
      <c r="BM1794" s="126"/>
      <c r="BN1794" s="126"/>
      <c r="BO1794" s="126"/>
      <c r="BP1794" s="126"/>
      <c r="BQ1794" s="126"/>
      <c r="BR1794" s="126"/>
      <c r="BS1794" s="126"/>
      <c r="BT1794" s="126"/>
      <c r="BU1794" s="126"/>
      <c r="BV1794" s="126"/>
      <c r="BW1794" s="126"/>
      <c r="BX1794" s="126"/>
      <c r="BY1794" s="126"/>
      <c r="BZ1794" s="126"/>
      <c r="CA1794" s="126"/>
      <c r="CB1794" s="126"/>
      <c r="CC1794" s="126"/>
      <c r="CD1794" s="126"/>
      <c r="CE1794" s="126"/>
    </row>
    <row r="1795" spans="1:83" ht="11.25" customHeight="1" x14ac:dyDescent="0.2">
      <c r="A1795" s="126"/>
      <c r="B1795" s="20"/>
      <c r="C1795" s="20"/>
      <c r="D1795" s="20"/>
      <c r="E1795" s="109"/>
      <c r="F1795" s="126"/>
      <c r="G1795" s="126"/>
      <c r="H1795" s="126"/>
      <c r="I1795" s="126"/>
      <c r="J1795" s="126"/>
      <c r="K1795" s="126"/>
      <c r="L1795" s="126"/>
      <c r="M1795" s="143"/>
      <c r="N1795" s="126"/>
      <c r="O1795" s="126"/>
      <c r="Q1795" s="126"/>
      <c r="R1795" s="126"/>
      <c r="S1795" s="126"/>
      <c r="T1795" s="126"/>
      <c r="U1795" s="126"/>
      <c r="V1795" s="126"/>
      <c r="W1795" s="126"/>
      <c r="X1795" s="126"/>
      <c r="Y1795" s="126"/>
      <c r="Z1795" s="126"/>
      <c r="AA1795" s="126"/>
      <c r="AB1795" s="126"/>
      <c r="AC1795" s="126"/>
      <c r="AD1795" s="126"/>
      <c r="AE1795" s="126"/>
      <c r="AF1795" s="126"/>
      <c r="AG1795" s="126"/>
      <c r="AH1795" s="126"/>
      <c r="AI1795" s="126"/>
      <c r="AJ1795" s="126"/>
      <c r="AK1795" s="126"/>
      <c r="AL1795" s="126"/>
      <c r="AM1795" s="126"/>
      <c r="AN1795" s="126"/>
      <c r="AO1795" s="126"/>
      <c r="AP1795" s="126"/>
      <c r="AQ1795" s="126"/>
      <c r="AR1795" s="126"/>
      <c r="AS1795" s="126"/>
      <c r="AT1795" s="126"/>
      <c r="AU1795" s="126"/>
      <c r="AV1795" s="126"/>
      <c r="AW1795" s="126"/>
      <c r="AX1795" s="126"/>
      <c r="AY1795" s="126"/>
      <c r="AZ1795" s="126"/>
      <c r="BA1795" s="126"/>
      <c r="BB1795" s="126"/>
      <c r="BC1795" s="126"/>
      <c r="BD1795" s="126"/>
      <c r="BE1795" s="126"/>
      <c r="BF1795" s="126"/>
      <c r="BG1795" s="126"/>
      <c r="BH1795" s="126"/>
      <c r="BI1795" s="126"/>
      <c r="BJ1795" s="126"/>
      <c r="BK1795" s="126"/>
      <c r="BL1795" s="126"/>
      <c r="BM1795" s="126"/>
      <c r="BN1795" s="126"/>
      <c r="BO1795" s="126"/>
      <c r="BP1795" s="126"/>
      <c r="BQ1795" s="126"/>
      <c r="BR1795" s="126"/>
      <c r="BS1795" s="126"/>
      <c r="BT1795" s="126"/>
      <c r="BU1795" s="126"/>
      <c r="BV1795" s="126"/>
      <c r="BW1795" s="126"/>
      <c r="BX1795" s="126"/>
      <c r="BY1795" s="126"/>
      <c r="BZ1795" s="126"/>
      <c r="CA1795" s="126"/>
      <c r="CB1795" s="126"/>
      <c r="CC1795" s="126"/>
      <c r="CD1795" s="126"/>
      <c r="CE1795" s="126"/>
    </row>
    <row r="1796" spans="1:83" ht="11.25" customHeight="1" x14ac:dyDescent="0.2">
      <c r="A1796" s="126"/>
      <c r="B1796" s="20"/>
      <c r="C1796" s="20"/>
      <c r="D1796" s="20"/>
      <c r="E1796" s="109"/>
      <c r="F1796" s="126"/>
      <c r="G1796" s="126"/>
      <c r="H1796" s="126"/>
      <c r="I1796" s="126"/>
      <c r="J1796" s="126"/>
      <c r="K1796" s="126"/>
      <c r="L1796" s="126"/>
      <c r="M1796" s="143"/>
      <c r="N1796" s="126"/>
      <c r="O1796" s="126"/>
      <c r="Q1796" s="126"/>
      <c r="R1796" s="126"/>
      <c r="S1796" s="126"/>
      <c r="T1796" s="126"/>
      <c r="U1796" s="126"/>
      <c r="V1796" s="126"/>
      <c r="W1796" s="126"/>
      <c r="X1796" s="126"/>
      <c r="Y1796" s="126"/>
      <c r="Z1796" s="126"/>
      <c r="AA1796" s="126"/>
      <c r="AB1796" s="126"/>
      <c r="AC1796" s="126"/>
      <c r="AD1796" s="126"/>
      <c r="AE1796" s="126"/>
      <c r="AF1796" s="126"/>
      <c r="AG1796" s="126"/>
      <c r="AH1796" s="126"/>
      <c r="AI1796" s="126"/>
      <c r="AJ1796" s="126"/>
      <c r="AK1796" s="126"/>
      <c r="AL1796" s="126"/>
      <c r="AM1796" s="126"/>
      <c r="AN1796" s="126"/>
      <c r="AO1796" s="126"/>
      <c r="AP1796" s="126"/>
      <c r="AQ1796" s="126"/>
      <c r="AR1796" s="126"/>
      <c r="AS1796" s="126"/>
      <c r="AT1796" s="126"/>
      <c r="AU1796" s="126"/>
      <c r="AV1796" s="126"/>
      <c r="AW1796" s="126"/>
      <c r="AX1796" s="126"/>
      <c r="AY1796" s="126"/>
      <c r="AZ1796" s="126"/>
      <c r="BA1796" s="126"/>
      <c r="BB1796" s="126"/>
      <c r="BC1796" s="126"/>
      <c r="BD1796" s="126"/>
      <c r="BE1796" s="126"/>
      <c r="BF1796" s="126"/>
      <c r="BG1796" s="126"/>
      <c r="BH1796" s="126"/>
      <c r="BI1796" s="126"/>
      <c r="BJ1796" s="126"/>
      <c r="BK1796" s="126"/>
      <c r="BL1796" s="126"/>
      <c r="BM1796" s="126"/>
      <c r="BN1796" s="126"/>
      <c r="BO1796" s="126"/>
      <c r="BP1796" s="126"/>
      <c r="BQ1796" s="126"/>
      <c r="BR1796" s="126"/>
      <c r="BS1796" s="126"/>
      <c r="BT1796" s="126"/>
      <c r="BU1796" s="126"/>
      <c r="BV1796" s="126"/>
      <c r="BW1796" s="126"/>
      <c r="BX1796" s="126"/>
      <c r="BY1796" s="126"/>
      <c r="BZ1796" s="126"/>
      <c r="CA1796" s="126"/>
      <c r="CB1796" s="126"/>
      <c r="CC1796" s="126"/>
      <c r="CD1796" s="126"/>
      <c r="CE1796" s="126"/>
    </row>
    <row r="1797" spans="1:83" ht="11.25" customHeight="1" x14ac:dyDescent="0.2">
      <c r="A1797" s="126"/>
      <c r="B1797" s="20"/>
      <c r="C1797" s="20"/>
      <c r="D1797" s="20"/>
      <c r="E1797" s="109"/>
      <c r="F1797" s="126"/>
      <c r="G1797" s="126"/>
      <c r="H1797" s="126"/>
      <c r="I1797" s="126"/>
      <c r="J1797" s="126"/>
      <c r="K1797" s="126"/>
      <c r="L1797" s="126"/>
      <c r="M1797" s="143"/>
      <c r="N1797" s="126"/>
      <c r="O1797" s="126"/>
      <c r="Q1797" s="126"/>
      <c r="R1797" s="126"/>
      <c r="S1797" s="126"/>
      <c r="T1797" s="126"/>
      <c r="U1797" s="126"/>
      <c r="V1797" s="126"/>
      <c r="W1797" s="126"/>
      <c r="X1797" s="126"/>
      <c r="Y1797" s="126"/>
      <c r="Z1797" s="126"/>
      <c r="AA1797" s="126"/>
      <c r="AB1797" s="126"/>
      <c r="AC1797" s="126"/>
      <c r="AD1797" s="126"/>
      <c r="AE1797" s="126"/>
      <c r="AF1797" s="126"/>
      <c r="AG1797" s="126"/>
      <c r="AH1797" s="126"/>
      <c r="AI1797" s="126"/>
      <c r="AJ1797" s="126"/>
      <c r="AK1797" s="126"/>
      <c r="AL1797" s="126"/>
      <c r="AM1797" s="126"/>
      <c r="AN1797" s="126"/>
      <c r="AO1797" s="126"/>
      <c r="AP1797" s="126"/>
      <c r="AQ1797" s="126"/>
      <c r="AR1797" s="126"/>
      <c r="AS1797" s="126"/>
      <c r="AT1797" s="126"/>
      <c r="AU1797" s="126"/>
      <c r="AV1797" s="126"/>
      <c r="AW1797" s="126"/>
      <c r="AX1797" s="126"/>
      <c r="AY1797" s="126"/>
      <c r="AZ1797" s="126"/>
      <c r="BA1797" s="126"/>
      <c r="BB1797" s="126"/>
      <c r="BC1797" s="126"/>
      <c r="BD1797" s="126"/>
      <c r="BE1797" s="126"/>
      <c r="BF1797" s="126"/>
      <c r="BG1797" s="126"/>
      <c r="BH1797" s="126"/>
      <c r="BI1797" s="126"/>
      <c r="BJ1797" s="126"/>
      <c r="BK1797" s="126"/>
      <c r="BL1797" s="126"/>
      <c r="BM1797" s="126"/>
      <c r="BN1797" s="126"/>
      <c r="BO1797" s="126"/>
      <c r="BP1797" s="126"/>
      <c r="BQ1797" s="126"/>
      <c r="BR1797" s="126"/>
      <c r="BS1797" s="126"/>
      <c r="BT1797" s="126"/>
      <c r="BU1797" s="126"/>
      <c r="BV1797" s="126"/>
      <c r="BW1797" s="126"/>
      <c r="BX1797" s="126"/>
      <c r="BY1797" s="126"/>
      <c r="BZ1797" s="126"/>
      <c r="CA1797" s="126"/>
      <c r="CB1797" s="126"/>
      <c r="CC1797" s="126"/>
      <c r="CD1797" s="126"/>
      <c r="CE1797" s="126"/>
    </row>
    <row r="1798" spans="1:83" ht="11.25" customHeight="1" x14ac:dyDescent="0.2">
      <c r="A1798" s="126"/>
      <c r="B1798" s="20"/>
      <c r="C1798" s="20"/>
      <c r="D1798" s="20"/>
      <c r="E1798" s="109"/>
      <c r="F1798" s="126"/>
      <c r="G1798" s="126"/>
      <c r="H1798" s="126"/>
      <c r="I1798" s="126"/>
      <c r="J1798" s="126"/>
      <c r="K1798" s="126"/>
      <c r="L1798" s="126"/>
      <c r="M1798" s="143"/>
      <c r="N1798" s="126"/>
      <c r="O1798" s="126"/>
      <c r="Q1798" s="126"/>
      <c r="R1798" s="126"/>
      <c r="S1798" s="126"/>
      <c r="T1798" s="126"/>
      <c r="U1798" s="126"/>
      <c r="V1798" s="126"/>
      <c r="W1798" s="126"/>
      <c r="X1798" s="126"/>
      <c r="Y1798" s="126"/>
      <c r="Z1798" s="126"/>
      <c r="AA1798" s="126"/>
      <c r="AB1798" s="126"/>
      <c r="AC1798" s="126"/>
      <c r="AD1798" s="126"/>
      <c r="AE1798" s="126"/>
      <c r="AF1798" s="126"/>
      <c r="AG1798" s="126"/>
      <c r="AH1798" s="126"/>
      <c r="AI1798" s="126"/>
      <c r="AJ1798" s="126"/>
      <c r="AK1798" s="126"/>
      <c r="AL1798" s="126"/>
      <c r="AM1798" s="126"/>
      <c r="AN1798" s="126"/>
      <c r="AO1798" s="126"/>
      <c r="AP1798" s="126"/>
      <c r="AQ1798" s="126"/>
      <c r="AR1798" s="126"/>
      <c r="AS1798" s="126"/>
      <c r="AT1798" s="126"/>
      <c r="AU1798" s="126"/>
      <c r="AV1798" s="126"/>
      <c r="AW1798" s="126"/>
      <c r="AX1798" s="126"/>
      <c r="AY1798" s="126"/>
      <c r="AZ1798" s="126"/>
      <c r="BA1798" s="126"/>
      <c r="BB1798" s="126"/>
      <c r="BC1798" s="126"/>
      <c r="BD1798" s="126"/>
      <c r="BE1798" s="126"/>
      <c r="BF1798" s="126"/>
      <c r="BG1798" s="126"/>
      <c r="BH1798" s="126"/>
      <c r="BI1798" s="126"/>
      <c r="BJ1798" s="126"/>
      <c r="BK1798" s="126"/>
      <c r="BL1798" s="126"/>
      <c r="BM1798" s="126"/>
      <c r="BN1798" s="126"/>
      <c r="BO1798" s="126"/>
      <c r="BP1798" s="126"/>
      <c r="BQ1798" s="126"/>
      <c r="BR1798" s="126"/>
      <c r="BS1798" s="126"/>
      <c r="BT1798" s="126"/>
      <c r="BU1798" s="126"/>
      <c r="BV1798" s="126"/>
      <c r="BW1798" s="126"/>
      <c r="BX1798" s="126"/>
      <c r="BY1798" s="126"/>
      <c r="BZ1798" s="126"/>
      <c r="CA1798" s="126"/>
      <c r="CB1798" s="126"/>
      <c r="CC1798" s="126"/>
      <c r="CD1798" s="126"/>
      <c r="CE1798" s="126"/>
    </row>
    <row r="1799" spans="1:83" ht="11.25" customHeight="1" x14ac:dyDescent="0.2">
      <c r="A1799" s="126"/>
      <c r="B1799" s="20"/>
      <c r="C1799" s="20"/>
      <c r="D1799" s="20"/>
      <c r="E1799" s="109"/>
      <c r="F1799" s="126"/>
      <c r="G1799" s="126"/>
      <c r="H1799" s="126"/>
      <c r="I1799" s="126"/>
      <c r="J1799" s="126"/>
      <c r="K1799" s="126"/>
      <c r="L1799" s="126"/>
      <c r="M1799" s="143"/>
      <c r="N1799" s="126"/>
      <c r="O1799" s="126"/>
      <c r="Q1799" s="126"/>
      <c r="R1799" s="126"/>
      <c r="S1799" s="126"/>
      <c r="T1799" s="126"/>
      <c r="U1799" s="126"/>
      <c r="V1799" s="126"/>
      <c r="W1799" s="126"/>
      <c r="X1799" s="126"/>
      <c r="Y1799" s="126"/>
      <c r="Z1799" s="126"/>
      <c r="AA1799" s="126"/>
      <c r="AB1799" s="126"/>
      <c r="AC1799" s="126"/>
      <c r="AD1799" s="126"/>
      <c r="AE1799" s="126"/>
      <c r="AF1799" s="126"/>
      <c r="AG1799" s="126"/>
      <c r="AH1799" s="126"/>
      <c r="AI1799" s="126"/>
      <c r="AJ1799" s="126"/>
      <c r="AK1799" s="126"/>
      <c r="AL1799" s="126"/>
      <c r="AM1799" s="126"/>
      <c r="AN1799" s="126"/>
      <c r="AO1799" s="126"/>
      <c r="AP1799" s="126"/>
      <c r="AQ1799" s="126"/>
      <c r="AR1799" s="126"/>
      <c r="AS1799" s="126"/>
      <c r="AT1799" s="126"/>
      <c r="AU1799" s="126"/>
      <c r="AV1799" s="126"/>
      <c r="AW1799" s="126"/>
      <c r="AX1799" s="126"/>
      <c r="AY1799" s="126"/>
      <c r="AZ1799" s="126"/>
      <c r="BA1799" s="126"/>
      <c r="BB1799" s="126"/>
      <c r="BC1799" s="126"/>
      <c r="BD1799" s="126"/>
      <c r="BE1799" s="126"/>
      <c r="BF1799" s="126"/>
      <c r="BG1799" s="126"/>
      <c r="BH1799" s="126"/>
      <c r="BI1799" s="126"/>
      <c r="BJ1799" s="126"/>
      <c r="BK1799" s="126"/>
      <c r="BL1799" s="126"/>
      <c r="BM1799" s="126"/>
      <c r="BN1799" s="126"/>
      <c r="BO1799" s="126"/>
      <c r="BP1799" s="126"/>
      <c r="BQ1799" s="126"/>
      <c r="BR1799" s="126"/>
      <c r="BS1799" s="126"/>
      <c r="BT1799" s="126"/>
      <c r="BU1799" s="126"/>
      <c r="BV1799" s="126"/>
      <c r="BW1799" s="126"/>
      <c r="BX1799" s="126"/>
      <c r="BY1799" s="126"/>
      <c r="BZ1799" s="126"/>
      <c r="CA1799" s="126"/>
      <c r="CB1799" s="126"/>
      <c r="CC1799" s="126"/>
      <c r="CD1799" s="126"/>
      <c r="CE1799" s="126"/>
    </row>
    <row r="1800" spans="1:83" ht="11.25" customHeight="1" x14ac:dyDescent="0.2">
      <c r="A1800" s="126"/>
      <c r="B1800" s="20"/>
      <c r="C1800" s="20"/>
      <c r="D1800" s="20"/>
      <c r="E1800" s="109"/>
      <c r="F1800" s="126"/>
      <c r="G1800" s="126"/>
      <c r="H1800" s="126"/>
      <c r="I1800" s="126"/>
      <c r="J1800" s="126"/>
      <c r="K1800" s="126"/>
      <c r="L1800" s="126"/>
      <c r="M1800" s="143"/>
      <c r="N1800" s="126"/>
      <c r="O1800" s="126"/>
      <c r="Q1800" s="126"/>
      <c r="R1800" s="126"/>
      <c r="S1800" s="126"/>
      <c r="T1800" s="126"/>
      <c r="U1800" s="126"/>
      <c r="V1800" s="126"/>
      <c r="W1800" s="126"/>
      <c r="X1800" s="126"/>
      <c r="Y1800" s="126"/>
      <c r="Z1800" s="126"/>
      <c r="AA1800" s="126"/>
      <c r="AB1800" s="126"/>
      <c r="AC1800" s="126"/>
      <c r="AD1800" s="126"/>
      <c r="AE1800" s="126"/>
      <c r="AF1800" s="126"/>
      <c r="AG1800" s="126"/>
      <c r="AH1800" s="126"/>
      <c r="AI1800" s="126"/>
      <c r="AJ1800" s="126"/>
      <c r="AK1800" s="126"/>
      <c r="AL1800" s="126"/>
      <c r="AM1800" s="126"/>
      <c r="AN1800" s="126"/>
      <c r="AO1800" s="126"/>
      <c r="AP1800" s="126"/>
      <c r="AQ1800" s="126"/>
      <c r="AR1800" s="126"/>
      <c r="AS1800" s="126"/>
      <c r="AT1800" s="126"/>
      <c r="AU1800" s="126"/>
      <c r="AV1800" s="126"/>
      <c r="AW1800" s="126"/>
      <c r="AX1800" s="126"/>
      <c r="AY1800" s="126"/>
      <c r="AZ1800" s="126"/>
      <c r="BA1800" s="126"/>
      <c r="BB1800" s="126"/>
      <c r="BC1800" s="126"/>
      <c r="BD1800" s="126"/>
      <c r="BE1800" s="126"/>
      <c r="BF1800" s="126"/>
      <c r="BG1800" s="126"/>
      <c r="BH1800" s="126"/>
      <c r="BI1800" s="126"/>
      <c r="BJ1800" s="126"/>
      <c r="BK1800" s="126"/>
      <c r="BL1800" s="126"/>
      <c r="BM1800" s="126"/>
      <c r="BN1800" s="126"/>
      <c r="BO1800" s="126"/>
      <c r="BP1800" s="126"/>
      <c r="BQ1800" s="126"/>
      <c r="BR1800" s="126"/>
      <c r="BS1800" s="126"/>
      <c r="BT1800" s="126"/>
      <c r="BU1800" s="126"/>
      <c r="BV1800" s="126"/>
      <c r="BW1800" s="126"/>
      <c r="BX1800" s="126"/>
      <c r="BY1800" s="126"/>
      <c r="BZ1800" s="126"/>
      <c r="CA1800" s="126"/>
      <c r="CB1800" s="126"/>
      <c r="CC1800" s="126"/>
      <c r="CD1800" s="126"/>
      <c r="CE1800" s="126"/>
    </row>
    <row r="1801" spans="1:83" ht="11.25" customHeight="1" x14ac:dyDescent="0.2">
      <c r="A1801" s="126"/>
      <c r="B1801" s="20"/>
      <c r="C1801" s="20"/>
      <c r="D1801" s="20"/>
      <c r="E1801" s="109"/>
      <c r="F1801" s="126"/>
      <c r="G1801" s="126"/>
      <c r="H1801" s="126"/>
      <c r="I1801" s="126"/>
      <c r="J1801" s="126"/>
      <c r="K1801" s="126"/>
      <c r="L1801" s="126"/>
      <c r="M1801" s="143"/>
      <c r="N1801" s="126"/>
      <c r="O1801" s="126"/>
      <c r="Q1801" s="126"/>
      <c r="R1801" s="126"/>
      <c r="S1801" s="126"/>
      <c r="T1801" s="126"/>
      <c r="U1801" s="126"/>
      <c r="V1801" s="126"/>
      <c r="W1801" s="126"/>
      <c r="X1801" s="126"/>
      <c r="Y1801" s="126"/>
      <c r="Z1801" s="126"/>
      <c r="AA1801" s="126"/>
      <c r="AB1801" s="126"/>
      <c r="AC1801" s="126"/>
      <c r="AD1801" s="126"/>
      <c r="AE1801" s="126"/>
      <c r="AF1801" s="126"/>
      <c r="AG1801" s="126"/>
      <c r="AH1801" s="126"/>
      <c r="AI1801" s="126"/>
      <c r="AJ1801" s="126"/>
      <c r="AK1801" s="126"/>
      <c r="AL1801" s="126"/>
      <c r="AM1801" s="126"/>
      <c r="AN1801" s="126"/>
      <c r="AO1801" s="126"/>
      <c r="AP1801" s="126"/>
      <c r="AQ1801" s="126"/>
      <c r="AR1801" s="126"/>
      <c r="AS1801" s="126"/>
      <c r="AT1801" s="126"/>
      <c r="AU1801" s="126"/>
      <c r="AV1801" s="126"/>
      <c r="AW1801" s="126"/>
      <c r="AX1801" s="126"/>
      <c r="AY1801" s="126"/>
      <c r="AZ1801" s="126"/>
      <c r="BA1801" s="126"/>
      <c r="BB1801" s="126"/>
      <c r="BC1801" s="126"/>
      <c r="BD1801" s="126"/>
      <c r="BE1801" s="126"/>
      <c r="BF1801" s="126"/>
      <c r="BG1801" s="126"/>
      <c r="BH1801" s="126"/>
      <c r="BI1801" s="126"/>
      <c r="BJ1801" s="126"/>
      <c r="BK1801" s="126"/>
      <c r="BL1801" s="126"/>
      <c r="BM1801" s="126"/>
      <c r="BN1801" s="126"/>
      <c r="BO1801" s="126"/>
      <c r="BP1801" s="126"/>
      <c r="BQ1801" s="126"/>
      <c r="BR1801" s="126"/>
      <c r="BS1801" s="126"/>
      <c r="BT1801" s="126"/>
      <c r="BU1801" s="126"/>
      <c r="BV1801" s="126"/>
      <c r="BW1801" s="126"/>
      <c r="BX1801" s="126"/>
      <c r="BY1801" s="126"/>
      <c r="BZ1801" s="126"/>
      <c r="CA1801" s="126"/>
      <c r="CB1801" s="126"/>
      <c r="CC1801" s="126"/>
      <c r="CD1801" s="126"/>
      <c r="CE1801" s="126"/>
    </row>
    <row r="1802" spans="1:83" ht="11.25" customHeight="1" x14ac:dyDescent="0.2">
      <c r="A1802" s="126"/>
      <c r="B1802" s="20"/>
      <c r="C1802" s="20"/>
      <c r="D1802" s="20"/>
      <c r="E1802" s="109"/>
      <c r="F1802" s="126"/>
      <c r="G1802" s="126"/>
      <c r="H1802" s="126"/>
      <c r="I1802" s="126"/>
      <c r="J1802" s="126"/>
      <c r="K1802" s="126"/>
      <c r="L1802" s="126"/>
      <c r="M1802" s="143"/>
      <c r="N1802" s="126"/>
      <c r="O1802" s="126"/>
      <c r="Q1802" s="126"/>
      <c r="R1802" s="126"/>
      <c r="S1802" s="126"/>
      <c r="T1802" s="126"/>
      <c r="U1802" s="126"/>
      <c r="V1802" s="126"/>
      <c r="W1802" s="126"/>
      <c r="X1802" s="126"/>
      <c r="Y1802" s="126"/>
      <c r="Z1802" s="126"/>
      <c r="AA1802" s="126"/>
      <c r="AB1802" s="126"/>
      <c r="AC1802" s="126"/>
      <c r="AD1802" s="126"/>
      <c r="AE1802" s="126"/>
      <c r="AF1802" s="126"/>
      <c r="AG1802" s="126"/>
      <c r="AH1802" s="126"/>
      <c r="AI1802" s="126"/>
      <c r="AJ1802" s="126"/>
      <c r="AK1802" s="126"/>
      <c r="AL1802" s="126"/>
      <c r="AM1802" s="126"/>
      <c r="AN1802" s="126"/>
      <c r="AO1802" s="126"/>
      <c r="AP1802" s="126"/>
      <c r="AQ1802" s="126"/>
      <c r="AR1802" s="126"/>
      <c r="AS1802" s="126"/>
      <c r="AT1802" s="126"/>
      <c r="AU1802" s="126"/>
      <c r="AV1802" s="126"/>
      <c r="AW1802" s="126"/>
      <c r="AX1802" s="126"/>
      <c r="AY1802" s="126"/>
      <c r="AZ1802" s="126"/>
      <c r="BA1802" s="126"/>
      <c r="BB1802" s="126"/>
      <c r="BC1802" s="126"/>
      <c r="BD1802" s="126"/>
      <c r="BE1802" s="126"/>
      <c r="BF1802" s="126"/>
      <c r="BG1802" s="126"/>
      <c r="BH1802" s="126"/>
      <c r="BI1802" s="126"/>
      <c r="BJ1802" s="126"/>
      <c r="BK1802" s="126"/>
      <c r="BL1802" s="126"/>
      <c r="BM1802" s="126"/>
      <c r="BN1802" s="126"/>
      <c r="BO1802" s="126"/>
      <c r="BP1802" s="126"/>
      <c r="BQ1802" s="126"/>
      <c r="BR1802" s="126"/>
      <c r="BS1802" s="126"/>
      <c r="BT1802" s="126"/>
      <c r="BU1802" s="126"/>
      <c r="BV1802" s="126"/>
      <c r="BW1802" s="126"/>
      <c r="BX1802" s="126"/>
      <c r="BY1802" s="126"/>
      <c r="BZ1802" s="126"/>
      <c r="CA1802" s="126"/>
      <c r="CB1802" s="126"/>
      <c r="CC1802" s="126"/>
      <c r="CD1802" s="126"/>
      <c r="CE1802" s="126"/>
    </row>
    <row r="1803" spans="1:83" ht="11.25" customHeight="1" x14ac:dyDescent="0.2">
      <c r="A1803" s="126"/>
      <c r="B1803" s="20"/>
      <c r="C1803" s="20"/>
      <c r="D1803" s="20"/>
      <c r="E1803" s="109"/>
      <c r="F1803" s="126"/>
      <c r="G1803" s="126"/>
      <c r="H1803" s="126"/>
      <c r="I1803" s="126"/>
      <c r="J1803" s="126"/>
      <c r="K1803" s="126"/>
      <c r="L1803" s="126"/>
      <c r="M1803" s="143"/>
      <c r="N1803" s="126"/>
      <c r="O1803" s="126"/>
      <c r="Q1803" s="126"/>
      <c r="R1803" s="126"/>
      <c r="S1803" s="126"/>
      <c r="T1803" s="126"/>
      <c r="U1803" s="126"/>
      <c r="V1803" s="126"/>
      <c r="W1803" s="126"/>
      <c r="X1803" s="126"/>
      <c r="Y1803" s="126"/>
      <c r="Z1803" s="126"/>
      <c r="AA1803" s="126"/>
      <c r="AB1803" s="126"/>
      <c r="AC1803" s="126"/>
      <c r="AD1803" s="126"/>
      <c r="AE1803" s="126"/>
      <c r="AF1803" s="126"/>
      <c r="AG1803" s="126"/>
      <c r="AH1803" s="126"/>
      <c r="AI1803" s="126"/>
      <c r="AJ1803" s="126"/>
      <c r="AK1803" s="126"/>
      <c r="AL1803" s="126"/>
      <c r="AM1803" s="126"/>
      <c r="AN1803" s="126"/>
      <c r="AO1803" s="126"/>
      <c r="AP1803" s="126"/>
      <c r="AQ1803" s="126"/>
      <c r="AR1803" s="126"/>
      <c r="AS1803" s="126"/>
      <c r="AT1803" s="126"/>
      <c r="AU1803" s="126"/>
      <c r="AV1803" s="126"/>
      <c r="AW1803" s="126"/>
      <c r="AX1803" s="126"/>
      <c r="AY1803" s="126"/>
      <c r="AZ1803" s="126"/>
      <c r="BA1803" s="126"/>
      <c r="BB1803" s="126"/>
      <c r="BC1803" s="126"/>
      <c r="BD1803" s="126"/>
      <c r="BE1803" s="126"/>
      <c r="BF1803" s="126"/>
      <c r="BG1803" s="126"/>
      <c r="BH1803" s="126"/>
      <c r="BI1803" s="126"/>
      <c r="BJ1803" s="126"/>
      <c r="BK1803" s="126"/>
      <c r="BL1803" s="126"/>
      <c r="BM1803" s="126"/>
      <c r="BN1803" s="126"/>
      <c r="BO1803" s="126"/>
      <c r="BP1803" s="126"/>
      <c r="BQ1803" s="126"/>
      <c r="BR1803" s="126"/>
      <c r="BS1803" s="126"/>
      <c r="BT1803" s="126"/>
      <c r="BU1803" s="126"/>
      <c r="BV1803" s="126"/>
      <c r="BW1803" s="126"/>
      <c r="BX1803" s="126"/>
      <c r="BY1803" s="126"/>
      <c r="BZ1803" s="126"/>
      <c r="CA1803" s="126"/>
      <c r="CB1803" s="126"/>
      <c r="CC1803" s="126"/>
      <c r="CD1803" s="126"/>
      <c r="CE1803" s="126"/>
    </row>
    <row r="1804" spans="1:83" ht="11.25" customHeight="1" x14ac:dyDescent="0.2">
      <c r="A1804" s="126"/>
      <c r="B1804" s="20"/>
      <c r="C1804" s="20"/>
      <c r="D1804" s="20"/>
      <c r="E1804" s="109"/>
      <c r="F1804" s="126"/>
      <c r="G1804" s="126"/>
      <c r="H1804" s="126"/>
      <c r="I1804" s="126"/>
      <c r="J1804" s="126"/>
      <c r="K1804" s="126"/>
      <c r="L1804" s="126"/>
      <c r="M1804" s="143"/>
      <c r="N1804" s="126"/>
      <c r="O1804" s="126"/>
      <c r="Q1804" s="126"/>
      <c r="R1804" s="126"/>
      <c r="S1804" s="126"/>
      <c r="T1804" s="126"/>
      <c r="U1804" s="126"/>
      <c r="V1804" s="126"/>
      <c r="W1804" s="126"/>
      <c r="X1804" s="126"/>
      <c r="Y1804" s="126"/>
      <c r="Z1804" s="126"/>
      <c r="AA1804" s="126"/>
      <c r="AB1804" s="126"/>
      <c r="AC1804" s="126"/>
      <c r="AD1804" s="126"/>
      <c r="AE1804" s="126"/>
      <c r="AF1804" s="126"/>
      <c r="AG1804" s="126"/>
      <c r="AH1804" s="126"/>
      <c r="AI1804" s="126"/>
      <c r="AJ1804" s="126"/>
      <c r="AK1804" s="126"/>
      <c r="AL1804" s="126"/>
      <c r="AM1804" s="126"/>
      <c r="AN1804" s="126"/>
      <c r="AO1804" s="126"/>
      <c r="AP1804" s="126"/>
      <c r="AQ1804" s="126"/>
      <c r="AR1804" s="126"/>
      <c r="AS1804" s="126"/>
      <c r="AT1804" s="126"/>
      <c r="AU1804" s="126"/>
      <c r="AV1804" s="126"/>
      <c r="AW1804" s="126"/>
      <c r="AX1804" s="126"/>
      <c r="AY1804" s="126"/>
      <c r="AZ1804" s="126"/>
      <c r="BA1804" s="126"/>
      <c r="BB1804" s="126"/>
      <c r="BC1804" s="126"/>
      <c r="BD1804" s="126"/>
      <c r="BE1804" s="126"/>
      <c r="BF1804" s="126"/>
      <c r="BG1804" s="126"/>
      <c r="BH1804" s="126"/>
      <c r="BI1804" s="126"/>
      <c r="BJ1804" s="126"/>
      <c r="BK1804" s="126"/>
      <c r="BL1804" s="126"/>
      <c r="BM1804" s="126"/>
      <c r="BN1804" s="126"/>
      <c r="BO1804" s="126"/>
      <c r="BP1804" s="126"/>
      <c r="BQ1804" s="126"/>
      <c r="BR1804" s="126"/>
      <c r="BS1804" s="126"/>
      <c r="BT1804" s="126"/>
      <c r="BU1804" s="126"/>
      <c r="BV1804" s="126"/>
      <c r="BW1804" s="126"/>
      <c r="BX1804" s="126"/>
      <c r="BY1804" s="126"/>
      <c r="BZ1804" s="126"/>
      <c r="CA1804" s="126"/>
      <c r="CB1804" s="126"/>
      <c r="CC1804" s="126"/>
      <c r="CD1804" s="126"/>
      <c r="CE1804" s="126"/>
    </row>
    <row r="1805" spans="1:83" ht="11.25" customHeight="1" x14ac:dyDescent="0.2">
      <c r="A1805" s="126"/>
      <c r="B1805" s="20"/>
      <c r="C1805" s="20"/>
      <c r="D1805" s="20"/>
      <c r="E1805" s="109"/>
      <c r="F1805" s="126"/>
      <c r="G1805" s="126"/>
      <c r="H1805" s="126"/>
      <c r="I1805" s="126"/>
      <c r="J1805" s="126"/>
      <c r="K1805" s="126"/>
      <c r="L1805" s="126"/>
      <c r="M1805" s="143"/>
      <c r="N1805" s="126"/>
      <c r="O1805" s="126"/>
      <c r="Q1805" s="126"/>
      <c r="R1805" s="126"/>
      <c r="S1805" s="126"/>
      <c r="T1805" s="126"/>
      <c r="U1805" s="126"/>
      <c r="V1805" s="126"/>
      <c r="W1805" s="126"/>
      <c r="X1805" s="126"/>
      <c r="Y1805" s="126"/>
      <c r="Z1805" s="126"/>
      <c r="AA1805" s="126"/>
      <c r="AB1805" s="126"/>
      <c r="AC1805" s="126"/>
      <c r="AD1805" s="126"/>
      <c r="AE1805" s="126"/>
      <c r="AF1805" s="126"/>
      <c r="AG1805" s="126"/>
      <c r="AH1805" s="126"/>
      <c r="AI1805" s="126"/>
      <c r="AJ1805" s="126"/>
      <c r="AK1805" s="126"/>
      <c r="AL1805" s="126"/>
      <c r="AM1805" s="126"/>
      <c r="AN1805" s="126"/>
      <c r="AO1805" s="126"/>
      <c r="AP1805" s="126"/>
      <c r="AQ1805" s="126"/>
      <c r="AR1805" s="126"/>
      <c r="AS1805" s="126"/>
      <c r="AT1805" s="126"/>
      <c r="AU1805" s="126"/>
      <c r="AV1805" s="126"/>
      <c r="AW1805" s="126"/>
      <c r="AX1805" s="126"/>
      <c r="AY1805" s="126"/>
      <c r="AZ1805" s="126"/>
      <c r="BA1805" s="126"/>
      <c r="BB1805" s="126"/>
      <c r="BC1805" s="126"/>
      <c r="BD1805" s="126"/>
      <c r="BE1805" s="126"/>
      <c r="BF1805" s="126"/>
      <c r="BG1805" s="126"/>
      <c r="BH1805" s="126"/>
      <c r="BI1805" s="126"/>
      <c r="BJ1805" s="126"/>
      <c r="BK1805" s="126"/>
      <c r="BL1805" s="126"/>
      <c r="BM1805" s="126"/>
      <c r="BN1805" s="126"/>
      <c r="BO1805" s="126"/>
      <c r="BP1805" s="126"/>
      <c r="BQ1805" s="126"/>
      <c r="BR1805" s="126"/>
      <c r="BS1805" s="126"/>
      <c r="BT1805" s="126"/>
      <c r="BU1805" s="126"/>
      <c r="BV1805" s="126"/>
      <c r="BW1805" s="126"/>
      <c r="BX1805" s="126"/>
      <c r="BY1805" s="126"/>
      <c r="BZ1805" s="126"/>
      <c r="CA1805" s="126"/>
      <c r="CB1805" s="126"/>
      <c r="CC1805" s="126"/>
      <c r="CD1805" s="126"/>
      <c r="CE1805" s="126"/>
    </row>
    <row r="1806" spans="1:83" ht="11.25" customHeight="1" x14ac:dyDescent="0.2">
      <c r="A1806" s="126"/>
      <c r="B1806" s="20"/>
      <c r="C1806" s="20"/>
      <c r="D1806" s="20"/>
      <c r="E1806" s="109"/>
      <c r="F1806" s="126"/>
      <c r="G1806" s="126"/>
      <c r="H1806" s="126"/>
      <c r="I1806" s="126"/>
      <c r="J1806" s="126"/>
      <c r="K1806" s="126"/>
      <c r="L1806" s="126"/>
      <c r="M1806" s="143"/>
      <c r="N1806" s="126"/>
      <c r="O1806" s="126"/>
      <c r="Q1806" s="126"/>
      <c r="R1806" s="126"/>
      <c r="S1806" s="126"/>
      <c r="T1806" s="126"/>
      <c r="U1806" s="126"/>
      <c r="V1806" s="126"/>
      <c r="W1806" s="126"/>
      <c r="X1806" s="126"/>
      <c r="Y1806" s="126"/>
      <c r="Z1806" s="126"/>
      <c r="AA1806" s="126"/>
      <c r="AB1806" s="126"/>
      <c r="AC1806" s="126"/>
      <c r="AD1806" s="126"/>
      <c r="AE1806" s="126"/>
      <c r="AF1806" s="126"/>
      <c r="AG1806" s="126"/>
      <c r="AH1806" s="126"/>
      <c r="AI1806" s="126"/>
      <c r="AJ1806" s="126"/>
      <c r="AK1806" s="126"/>
      <c r="AL1806" s="126"/>
      <c r="AM1806" s="126"/>
      <c r="AN1806" s="126"/>
      <c r="AO1806" s="126"/>
      <c r="AP1806" s="126"/>
      <c r="AQ1806" s="126"/>
      <c r="AR1806" s="126"/>
      <c r="AS1806" s="126"/>
      <c r="AT1806" s="126"/>
      <c r="AU1806" s="126"/>
      <c r="AV1806" s="126"/>
      <c r="AW1806" s="126"/>
      <c r="AX1806" s="126"/>
      <c r="AY1806" s="126"/>
      <c r="AZ1806" s="126"/>
      <c r="BA1806" s="126"/>
      <c r="BB1806" s="126"/>
      <c r="BC1806" s="126"/>
      <c r="BD1806" s="126"/>
      <c r="BE1806" s="126"/>
      <c r="BF1806" s="126"/>
      <c r="BG1806" s="126"/>
      <c r="BH1806" s="126"/>
      <c r="BI1806" s="126"/>
      <c r="BJ1806" s="126"/>
      <c r="BK1806" s="126"/>
      <c r="BL1806" s="126"/>
      <c r="BM1806" s="126"/>
      <c r="BN1806" s="126"/>
      <c r="BO1806" s="126"/>
      <c r="BP1806" s="126"/>
      <c r="BQ1806" s="126"/>
      <c r="BR1806" s="126"/>
      <c r="BS1806" s="126"/>
      <c r="BT1806" s="126"/>
      <c r="BU1806" s="126"/>
      <c r="BV1806" s="126"/>
      <c r="BW1806" s="126"/>
      <c r="BX1806" s="126"/>
      <c r="BY1806" s="126"/>
      <c r="BZ1806" s="126"/>
      <c r="CA1806" s="126"/>
      <c r="CB1806" s="126"/>
      <c r="CC1806" s="126"/>
      <c r="CD1806" s="126"/>
      <c r="CE1806" s="126"/>
    </row>
    <row r="1807" spans="1:83" ht="11.25" customHeight="1" x14ac:dyDescent="0.2">
      <c r="A1807" s="126"/>
      <c r="B1807" s="20"/>
      <c r="C1807" s="20"/>
      <c r="D1807" s="20"/>
      <c r="E1807" s="109"/>
      <c r="F1807" s="126"/>
      <c r="G1807" s="126"/>
      <c r="H1807" s="126"/>
      <c r="I1807" s="126"/>
      <c r="J1807" s="126"/>
      <c r="K1807" s="126"/>
      <c r="L1807" s="126"/>
      <c r="M1807" s="143"/>
      <c r="N1807" s="126"/>
      <c r="O1807" s="126"/>
      <c r="Q1807" s="126"/>
      <c r="R1807" s="126"/>
      <c r="S1807" s="126"/>
      <c r="T1807" s="126"/>
      <c r="U1807" s="126"/>
      <c r="V1807" s="126"/>
      <c r="W1807" s="126"/>
      <c r="X1807" s="126"/>
      <c r="Y1807" s="126"/>
      <c r="Z1807" s="126"/>
      <c r="AA1807" s="126"/>
      <c r="AB1807" s="126"/>
      <c r="AC1807" s="126"/>
      <c r="AD1807" s="126"/>
      <c r="AE1807" s="126"/>
      <c r="AF1807" s="126"/>
      <c r="AG1807" s="126"/>
      <c r="AH1807" s="126"/>
      <c r="AI1807" s="126"/>
      <c r="AJ1807" s="126"/>
      <c r="AK1807" s="126"/>
      <c r="AL1807" s="126"/>
      <c r="AM1807" s="126"/>
      <c r="AN1807" s="126"/>
      <c r="AO1807" s="126"/>
      <c r="AP1807" s="126"/>
      <c r="AQ1807" s="126"/>
      <c r="AR1807" s="126"/>
      <c r="AS1807" s="126"/>
      <c r="AT1807" s="126"/>
      <c r="AU1807" s="126"/>
      <c r="AV1807" s="126"/>
      <c r="AW1807" s="126"/>
      <c r="AX1807" s="126"/>
      <c r="AY1807" s="126"/>
      <c r="AZ1807" s="126"/>
      <c r="BA1807" s="126"/>
      <c r="BB1807" s="126"/>
      <c r="BC1807" s="126"/>
      <c r="BD1807" s="126"/>
      <c r="BE1807" s="126"/>
      <c r="BF1807" s="126"/>
      <c r="BG1807" s="126"/>
      <c r="BH1807" s="126"/>
      <c r="BI1807" s="126"/>
      <c r="BJ1807" s="126"/>
      <c r="BK1807" s="126"/>
      <c r="BL1807" s="126"/>
      <c r="BM1807" s="126"/>
      <c r="BN1807" s="126"/>
      <c r="BO1807" s="126"/>
      <c r="BP1807" s="126"/>
      <c r="BQ1807" s="126"/>
      <c r="BR1807" s="126"/>
      <c r="BS1807" s="126"/>
      <c r="BT1807" s="126"/>
      <c r="BU1807" s="126"/>
      <c r="BV1807" s="126"/>
      <c r="BW1807" s="126"/>
      <c r="BX1807" s="126"/>
      <c r="BY1807" s="126"/>
      <c r="BZ1807" s="126"/>
      <c r="CA1807" s="126"/>
      <c r="CB1807" s="126"/>
      <c r="CC1807" s="126"/>
      <c r="CD1807" s="126"/>
      <c r="CE1807" s="126"/>
    </row>
    <row r="1808" spans="1:83" ht="11.25" customHeight="1" x14ac:dyDescent="0.2">
      <c r="A1808" s="126"/>
      <c r="B1808" s="20"/>
      <c r="C1808" s="20"/>
      <c r="D1808" s="20"/>
      <c r="E1808" s="109"/>
      <c r="F1808" s="126"/>
      <c r="G1808" s="126"/>
      <c r="H1808" s="126"/>
      <c r="I1808" s="126"/>
      <c r="J1808" s="126"/>
      <c r="K1808" s="126"/>
      <c r="L1808" s="126"/>
      <c r="M1808" s="143"/>
      <c r="N1808" s="126"/>
      <c r="O1808" s="126"/>
      <c r="Q1808" s="126"/>
      <c r="R1808" s="126"/>
      <c r="S1808" s="126"/>
      <c r="T1808" s="126"/>
      <c r="U1808" s="126"/>
      <c r="V1808" s="126"/>
      <c r="W1808" s="126"/>
      <c r="X1808" s="126"/>
      <c r="Y1808" s="126"/>
      <c r="Z1808" s="126"/>
      <c r="AA1808" s="126"/>
      <c r="AB1808" s="126"/>
      <c r="AC1808" s="126"/>
      <c r="AD1808" s="126"/>
      <c r="AE1808" s="126"/>
      <c r="AF1808" s="126"/>
      <c r="AG1808" s="126"/>
      <c r="AH1808" s="126"/>
      <c r="AI1808" s="126"/>
      <c r="AJ1808" s="126"/>
      <c r="AK1808" s="126"/>
      <c r="AL1808" s="126"/>
      <c r="AM1808" s="126"/>
      <c r="AN1808" s="126"/>
      <c r="AO1808" s="126"/>
      <c r="AP1808" s="126"/>
      <c r="AQ1808" s="126"/>
      <c r="AR1808" s="126"/>
      <c r="AS1808" s="126"/>
      <c r="AT1808" s="126"/>
      <c r="AU1808" s="126"/>
      <c r="AV1808" s="126"/>
      <c r="AW1808" s="126"/>
      <c r="AX1808" s="126"/>
      <c r="AY1808" s="126"/>
      <c r="AZ1808" s="126"/>
      <c r="BA1808" s="126"/>
      <c r="BB1808" s="126"/>
      <c r="BC1808" s="126"/>
      <c r="BD1808" s="126"/>
      <c r="BE1808" s="126"/>
      <c r="BF1808" s="126"/>
      <c r="BG1808" s="126"/>
      <c r="BH1808" s="126"/>
      <c r="BI1808" s="126"/>
      <c r="BJ1808" s="126"/>
      <c r="BK1808" s="126"/>
      <c r="BL1808" s="126"/>
      <c r="BM1808" s="126"/>
      <c r="BN1808" s="126"/>
      <c r="BO1808" s="126"/>
      <c r="BP1808" s="126"/>
      <c r="BQ1808" s="126"/>
      <c r="BR1808" s="126"/>
      <c r="BS1808" s="126"/>
      <c r="BT1808" s="126"/>
      <c r="BU1808" s="126"/>
      <c r="BV1808" s="126"/>
      <c r="BW1808" s="126"/>
      <c r="BX1808" s="126"/>
      <c r="BY1808" s="126"/>
      <c r="BZ1808" s="126"/>
      <c r="CA1808" s="126"/>
      <c r="CB1808" s="126"/>
      <c r="CC1808" s="126"/>
      <c r="CD1808" s="126"/>
      <c r="CE1808" s="126"/>
    </row>
    <row r="1809" spans="1:83" ht="11.25" customHeight="1" x14ac:dyDescent="0.2">
      <c r="A1809" s="126"/>
      <c r="B1809" s="20"/>
      <c r="C1809" s="20"/>
      <c r="D1809" s="20"/>
      <c r="E1809" s="109"/>
      <c r="F1809" s="126"/>
      <c r="G1809" s="126"/>
      <c r="H1809" s="126"/>
      <c r="I1809" s="126"/>
      <c r="J1809" s="126"/>
      <c r="K1809" s="126"/>
      <c r="L1809" s="126"/>
      <c r="M1809" s="143"/>
      <c r="N1809" s="126"/>
      <c r="O1809" s="126"/>
      <c r="Q1809" s="126"/>
      <c r="R1809" s="126"/>
      <c r="S1809" s="126"/>
      <c r="T1809" s="126"/>
      <c r="U1809" s="126"/>
      <c r="V1809" s="126"/>
      <c r="W1809" s="126"/>
      <c r="X1809" s="126"/>
      <c r="Y1809" s="126"/>
      <c r="Z1809" s="126"/>
      <c r="AA1809" s="126"/>
      <c r="AB1809" s="126"/>
      <c r="AC1809" s="126"/>
      <c r="AD1809" s="126"/>
      <c r="AE1809" s="126"/>
      <c r="AF1809" s="126"/>
      <c r="AG1809" s="126"/>
      <c r="AH1809" s="126"/>
      <c r="AI1809" s="126"/>
      <c r="AJ1809" s="126"/>
      <c r="AK1809" s="126"/>
      <c r="AL1809" s="126"/>
      <c r="AM1809" s="126"/>
      <c r="AN1809" s="126"/>
      <c r="AO1809" s="126"/>
      <c r="AP1809" s="126"/>
      <c r="AQ1809" s="126"/>
      <c r="AR1809" s="126"/>
      <c r="AS1809" s="126"/>
      <c r="AT1809" s="126"/>
      <c r="AU1809" s="126"/>
      <c r="AV1809" s="126"/>
      <c r="AW1809" s="126"/>
      <c r="AX1809" s="126"/>
      <c r="AY1809" s="126"/>
      <c r="AZ1809" s="126"/>
      <c r="BA1809" s="126"/>
      <c r="BB1809" s="126"/>
      <c r="BC1809" s="126"/>
      <c r="BD1809" s="126"/>
      <c r="BE1809" s="126"/>
      <c r="BF1809" s="126"/>
      <c r="BG1809" s="126"/>
      <c r="BH1809" s="126"/>
      <c r="BI1809" s="126"/>
      <c r="BJ1809" s="126"/>
      <c r="BK1809" s="126"/>
      <c r="BL1809" s="126"/>
      <c r="BM1809" s="126"/>
      <c r="BN1809" s="126"/>
      <c r="BO1809" s="126"/>
      <c r="BP1809" s="126"/>
      <c r="BQ1809" s="126"/>
      <c r="BR1809" s="126"/>
      <c r="BS1809" s="126"/>
      <c r="BT1809" s="126"/>
      <c r="BU1809" s="126"/>
      <c r="BV1809" s="126"/>
      <c r="BW1809" s="126"/>
      <c r="BX1809" s="126"/>
      <c r="BY1809" s="126"/>
      <c r="BZ1809" s="126"/>
      <c r="CA1809" s="126"/>
      <c r="CB1809" s="126"/>
      <c r="CC1809" s="126"/>
      <c r="CD1809" s="126"/>
      <c r="CE1809" s="126"/>
    </row>
    <row r="1810" spans="1:83" ht="11.25" customHeight="1" x14ac:dyDescent="0.2">
      <c r="A1810" s="126"/>
      <c r="B1810" s="20"/>
      <c r="C1810" s="20"/>
      <c r="D1810" s="20"/>
      <c r="E1810" s="109"/>
      <c r="F1810" s="126"/>
      <c r="G1810" s="126"/>
      <c r="H1810" s="126"/>
      <c r="I1810" s="126"/>
      <c r="J1810" s="126"/>
      <c r="K1810" s="126"/>
      <c r="L1810" s="126"/>
      <c r="M1810" s="143"/>
      <c r="N1810" s="126"/>
      <c r="O1810" s="126"/>
      <c r="Q1810" s="126"/>
      <c r="R1810" s="126"/>
      <c r="S1810" s="126"/>
      <c r="T1810" s="126"/>
      <c r="U1810" s="126"/>
      <c r="V1810" s="126"/>
      <c r="W1810" s="126"/>
      <c r="X1810" s="126"/>
      <c r="Y1810" s="126"/>
      <c r="Z1810" s="126"/>
      <c r="AA1810" s="126"/>
      <c r="AB1810" s="126"/>
      <c r="AC1810" s="126"/>
      <c r="AD1810" s="126"/>
      <c r="AE1810" s="126"/>
      <c r="AF1810" s="126"/>
      <c r="AG1810" s="126"/>
      <c r="AH1810" s="126"/>
      <c r="AI1810" s="126"/>
      <c r="AJ1810" s="126"/>
      <c r="AK1810" s="126"/>
      <c r="AL1810" s="126"/>
      <c r="AM1810" s="126"/>
      <c r="AN1810" s="126"/>
      <c r="AO1810" s="126"/>
      <c r="AP1810" s="126"/>
      <c r="AQ1810" s="126"/>
      <c r="AR1810" s="126"/>
      <c r="AS1810" s="126"/>
      <c r="AT1810" s="126"/>
      <c r="AU1810" s="126"/>
      <c r="AV1810" s="126"/>
      <c r="AW1810" s="126"/>
      <c r="AX1810" s="126"/>
      <c r="AY1810" s="126"/>
      <c r="AZ1810" s="126"/>
      <c r="BA1810" s="126"/>
      <c r="BB1810" s="126"/>
      <c r="BC1810" s="126"/>
      <c r="BD1810" s="126"/>
      <c r="BE1810" s="126"/>
      <c r="BF1810" s="126"/>
      <c r="BG1810" s="126"/>
      <c r="BH1810" s="126"/>
      <c r="BI1810" s="126"/>
      <c r="BJ1810" s="126"/>
      <c r="BK1810" s="126"/>
      <c r="BL1810" s="126"/>
      <c r="BM1810" s="126"/>
      <c r="BN1810" s="126"/>
      <c r="BO1810" s="126"/>
      <c r="BP1810" s="126"/>
      <c r="BQ1810" s="126"/>
      <c r="BR1810" s="126"/>
      <c r="BS1810" s="126"/>
      <c r="BT1810" s="126"/>
      <c r="BU1810" s="126"/>
      <c r="BV1810" s="126"/>
      <c r="BW1810" s="126"/>
      <c r="BX1810" s="126"/>
      <c r="BY1810" s="126"/>
      <c r="BZ1810" s="126"/>
      <c r="CA1810" s="126"/>
      <c r="CB1810" s="126"/>
      <c r="CC1810" s="126"/>
      <c r="CD1810" s="126"/>
      <c r="CE1810" s="126"/>
    </row>
    <row r="1811" spans="1:83" ht="11.25" customHeight="1" x14ac:dyDescent="0.2">
      <c r="A1811" s="126"/>
      <c r="B1811" s="20"/>
      <c r="C1811" s="20"/>
      <c r="D1811" s="20"/>
      <c r="E1811" s="109"/>
      <c r="F1811" s="126"/>
      <c r="G1811" s="126"/>
      <c r="H1811" s="126"/>
      <c r="I1811" s="126"/>
      <c r="J1811" s="126"/>
      <c r="K1811" s="126"/>
      <c r="L1811" s="126"/>
      <c r="M1811" s="143"/>
      <c r="N1811" s="126"/>
      <c r="O1811" s="126"/>
      <c r="Q1811" s="126"/>
      <c r="R1811" s="126"/>
      <c r="S1811" s="126"/>
      <c r="T1811" s="126"/>
      <c r="U1811" s="126"/>
      <c r="V1811" s="126"/>
      <c r="W1811" s="126"/>
      <c r="X1811" s="126"/>
      <c r="Y1811" s="126"/>
      <c r="Z1811" s="126"/>
      <c r="AA1811" s="126"/>
      <c r="AB1811" s="126"/>
      <c r="AC1811" s="126"/>
      <c r="AD1811" s="126"/>
      <c r="AE1811" s="126"/>
      <c r="AF1811" s="126"/>
      <c r="AG1811" s="126"/>
      <c r="AH1811" s="126"/>
      <c r="AI1811" s="126"/>
      <c r="AJ1811" s="126"/>
      <c r="AK1811" s="126"/>
      <c r="AL1811" s="126"/>
      <c r="AM1811" s="126"/>
      <c r="AN1811" s="126"/>
      <c r="AO1811" s="126"/>
      <c r="AP1811" s="126"/>
      <c r="AQ1811" s="126"/>
      <c r="AR1811" s="126"/>
      <c r="AS1811" s="126"/>
      <c r="AT1811" s="126"/>
      <c r="AU1811" s="126"/>
      <c r="AV1811" s="126"/>
      <c r="AW1811" s="126"/>
      <c r="AX1811" s="126"/>
      <c r="AY1811" s="126"/>
      <c r="AZ1811" s="126"/>
      <c r="BA1811" s="126"/>
      <c r="BB1811" s="126"/>
      <c r="BC1811" s="126"/>
      <c r="BD1811" s="126"/>
      <c r="BE1811" s="126"/>
      <c r="BF1811" s="126"/>
      <c r="BG1811" s="126"/>
      <c r="BH1811" s="126"/>
      <c r="BI1811" s="126"/>
      <c r="BJ1811" s="126"/>
      <c r="BK1811" s="126"/>
      <c r="BL1811" s="126"/>
      <c r="BM1811" s="126"/>
      <c r="BN1811" s="126"/>
      <c r="BO1811" s="126"/>
      <c r="BP1811" s="126"/>
      <c r="BQ1811" s="126"/>
      <c r="BR1811" s="126"/>
      <c r="BS1811" s="126"/>
      <c r="BT1811" s="126"/>
      <c r="BU1811" s="126"/>
      <c r="BV1811" s="126"/>
      <c r="BW1811" s="126"/>
      <c r="BX1811" s="126"/>
      <c r="BY1811" s="126"/>
      <c r="BZ1811" s="126"/>
      <c r="CA1811" s="126"/>
      <c r="CB1811" s="126"/>
      <c r="CC1811" s="126"/>
      <c r="CD1811" s="126"/>
      <c r="CE1811" s="126"/>
    </row>
    <row r="1812" spans="1:83" ht="11.25" customHeight="1" x14ac:dyDescent="0.2">
      <c r="A1812" s="126"/>
      <c r="B1812" s="20"/>
      <c r="C1812" s="20"/>
      <c r="D1812" s="20"/>
      <c r="E1812" s="109"/>
      <c r="F1812" s="126"/>
      <c r="G1812" s="126"/>
      <c r="H1812" s="126"/>
      <c r="I1812" s="126"/>
      <c r="J1812" s="126"/>
      <c r="K1812" s="126"/>
      <c r="L1812" s="126"/>
      <c r="M1812" s="143"/>
      <c r="N1812" s="126"/>
      <c r="O1812" s="126"/>
      <c r="Q1812" s="126"/>
      <c r="R1812" s="126"/>
      <c r="S1812" s="126"/>
      <c r="T1812" s="126"/>
      <c r="U1812" s="126"/>
      <c r="V1812" s="126"/>
      <c r="W1812" s="126"/>
      <c r="X1812" s="126"/>
      <c r="Y1812" s="126"/>
      <c r="Z1812" s="126"/>
      <c r="AA1812" s="126"/>
      <c r="AB1812" s="126"/>
      <c r="AC1812" s="126"/>
      <c r="AD1812" s="126"/>
      <c r="AE1812" s="126"/>
      <c r="AF1812" s="126"/>
      <c r="AG1812" s="126"/>
      <c r="AH1812" s="126"/>
      <c r="AI1812" s="126"/>
      <c r="AJ1812" s="126"/>
      <c r="AK1812" s="126"/>
      <c r="AL1812" s="126"/>
      <c r="AM1812" s="126"/>
      <c r="AN1812" s="126"/>
      <c r="AO1812" s="126"/>
      <c r="AP1812" s="126"/>
      <c r="AQ1812" s="126"/>
      <c r="AR1812" s="126"/>
      <c r="AS1812" s="126"/>
      <c r="AT1812" s="126"/>
      <c r="AU1812" s="126"/>
      <c r="AV1812" s="126"/>
      <c r="AW1812" s="126"/>
      <c r="AX1812" s="126"/>
      <c r="AY1812" s="126"/>
      <c r="AZ1812" s="126"/>
      <c r="BA1812" s="126"/>
      <c r="BB1812" s="126"/>
      <c r="BC1812" s="126"/>
      <c r="BD1812" s="126"/>
      <c r="BE1812" s="126"/>
      <c r="BF1812" s="126"/>
      <c r="BG1812" s="126"/>
      <c r="BH1812" s="126"/>
      <c r="BI1812" s="126"/>
      <c r="BJ1812" s="126"/>
      <c r="BK1812" s="126"/>
      <c r="BL1812" s="126"/>
      <c r="BM1812" s="126"/>
      <c r="BN1812" s="126"/>
      <c r="BO1812" s="126"/>
      <c r="BP1812" s="126"/>
      <c r="BQ1812" s="126"/>
      <c r="BR1812" s="126"/>
      <c r="BS1812" s="126"/>
      <c r="BT1812" s="126"/>
      <c r="BU1812" s="126"/>
      <c r="BV1812" s="126"/>
      <c r="BW1812" s="126"/>
      <c r="BX1812" s="126"/>
      <c r="BY1812" s="126"/>
      <c r="BZ1812" s="126"/>
      <c r="CA1812" s="126"/>
      <c r="CB1812" s="126"/>
      <c r="CC1812" s="126"/>
      <c r="CD1812" s="126"/>
      <c r="CE1812" s="126"/>
    </row>
    <row r="1813" spans="1:83" ht="11.25" customHeight="1" x14ac:dyDescent="0.2">
      <c r="A1813" s="126"/>
      <c r="B1813" s="20"/>
      <c r="C1813" s="20"/>
      <c r="D1813" s="20"/>
      <c r="E1813" s="109"/>
      <c r="F1813" s="126"/>
      <c r="G1813" s="126"/>
      <c r="H1813" s="126"/>
      <c r="I1813" s="126"/>
      <c r="J1813" s="126"/>
      <c r="K1813" s="126"/>
      <c r="L1813" s="126"/>
      <c r="M1813" s="143"/>
      <c r="N1813" s="126"/>
      <c r="O1813" s="126"/>
      <c r="Q1813" s="126"/>
      <c r="R1813" s="126"/>
      <c r="S1813" s="126"/>
      <c r="T1813" s="126"/>
      <c r="U1813" s="126"/>
      <c r="V1813" s="126"/>
      <c r="W1813" s="126"/>
      <c r="X1813" s="126"/>
      <c r="Y1813" s="126"/>
      <c r="Z1813" s="126"/>
      <c r="AA1813" s="126"/>
      <c r="AB1813" s="126"/>
      <c r="AC1813" s="126"/>
      <c r="AD1813" s="126"/>
      <c r="AE1813" s="126"/>
      <c r="AF1813" s="126"/>
      <c r="AG1813" s="126"/>
      <c r="AH1813" s="126"/>
      <c r="AI1813" s="126"/>
      <c r="AJ1813" s="126"/>
      <c r="AK1813" s="126"/>
      <c r="AL1813" s="126"/>
      <c r="AM1813" s="126"/>
      <c r="AN1813" s="126"/>
      <c r="AO1813" s="126"/>
      <c r="AP1813" s="126"/>
      <c r="AQ1813" s="126"/>
      <c r="AR1813" s="126"/>
      <c r="AS1813" s="126"/>
      <c r="AT1813" s="126"/>
      <c r="AU1813" s="126"/>
      <c r="AV1813" s="126"/>
      <c r="AW1813" s="126"/>
      <c r="AX1813" s="126"/>
      <c r="AY1813" s="126"/>
      <c r="AZ1813" s="126"/>
      <c r="BA1813" s="126"/>
      <c r="BB1813" s="126"/>
      <c r="BC1813" s="126"/>
      <c r="BD1813" s="126"/>
      <c r="BE1813" s="126"/>
      <c r="BF1813" s="126"/>
      <c r="BG1813" s="126"/>
      <c r="BH1813" s="126"/>
      <c r="BI1813" s="126"/>
      <c r="BJ1813" s="126"/>
      <c r="BK1813" s="126"/>
      <c r="BL1813" s="126"/>
      <c r="BM1813" s="126"/>
      <c r="BN1813" s="126"/>
      <c r="BO1813" s="126"/>
      <c r="BP1813" s="126"/>
      <c r="BQ1813" s="126"/>
      <c r="BR1813" s="126"/>
      <c r="BS1813" s="126"/>
      <c r="BT1813" s="126"/>
      <c r="BU1813" s="126"/>
      <c r="BV1813" s="126"/>
      <c r="BW1813" s="126"/>
      <c r="BX1813" s="126"/>
      <c r="BY1813" s="126"/>
      <c r="BZ1813" s="126"/>
      <c r="CA1813" s="126"/>
      <c r="CB1813" s="126"/>
      <c r="CC1813" s="126"/>
      <c r="CD1813" s="126"/>
      <c r="CE1813" s="126"/>
    </row>
    <row r="1814" spans="1:83" ht="11.25" customHeight="1" x14ac:dyDescent="0.2">
      <c r="A1814" s="126"/>
      <c r="B1814" s="20"/>
      <c r="C1814" s="20"/>
      <c r="D1814" s="20"/>
      <c r="E1814" s="109"/>
      <c r="F1814" s="126"/>
      <c r="G1814" s="126"/>
      <c r="H1814" s="126"/>
      <c r="I1814" s="126"/>
      <c r="J1814" s="126"/>
      <c r="K1814" s="126"/>
      <c r="L1814" s="126"/>
      <c r="M1814" s="143"/>
      <c r="N1814" s="126"/>
      <c r="O1814" s="126"/>
      <c r="Q1814" s="126"/>
      <c r="R1814" s="126"/>
      <c r="S1814" s="126"/>
      <c r="T1814" s="126"/>
      <c r="U1814" s="126"/>
      <c r="V1814" s="126"/>
      <c r="W1814" s="126"/>
      <c r="X1814" s="126"/>
      <c r="Y1814" s="126"/>
      <c r="Z1814" s="126"/>
      <c r="AA1814" s="126"/>
      <c r="AB1814" s="126"/>
      <c r="AC1814" s="126"/>
      <c r="AD1814" s="126"/>
      <c r="AE1814" s="126"/>
      <c r="AF1814" s="126"/>
      <c r="AG1814" s="126"/>
      <c r="AH1814" s="126"/>
      <c r="AI1814" s="126"/>
      <c r="AJ1814" s="126"/>
      <c r="AK1814" s="126"/>
      <c r="AL1814" s="126"/>
      <c r="AM1814" s="126"/>
      <c r="AN1814" s="126"/>
      <c r="AO1814" s="126"/>
      <c r="AP1814" s="126"/>
      <c r="AQ1814" s="126"/>
      <c r="AR1814" s="126"/>
      <c r="AS1814" s="126"/>
      <c r="AT1814" s="126"/>
      <c r="AU1814" s="126"/>
      <c r="AV1814" s="126"/>
      <c r="AW1814" s="126"/>
      <c r="AX1814" s="126"/>
      <c r="AY1814" s="126"/>
      <c r="AZ1814" s="126"/>
      <c r="BA1814" s="126"/>
      <c r="BB1814" s="126"/>
      <c r="BC1814" s="126"/>
      <c r="BD1814" s="126"/>
      <c r="BE1814" s="126"/>
      <c r="BF1814" s="126"/>
      <c r="BG1814" s="126"/>
      <c r="BH1814" s="126"/>
      <c r="BI1814" s="126"/>
      <c r="BJ1814" s="126"/>
      <c r="BK1814" s="126"/>
      <c r="BL1814" s="126"/>
      <c r="BM1814" s="126"/>
      <c r="BN1814" s="126"/>
      <c r="BO1814" s="126"/>
      <c r="BP1814" s="126"/>
      <c r="BQ1814" s="126"/>
      <c r="BR1814" s="126"/>
      <c r="BS1814" s="126"/>
      <c r="BT1814" s="126"/>
      <c r="BU1814" s="126"/>
      <c r="BV1814" s="126"/>
      <c r="BW1814" s="126"/>
      <c r="BX1814" s="126"/>
      <c r="BY1814" s="126"/>
      <c r="BZ1814" s="126"/>
      <c r="CA1814" s="126"/>
      <c r="CB1814" s="126"/>
      <c r="CC1814" s="126"/>
      <c r="CD1814" s="126"/>
      <c r="CE1814" s="126"/>
    </row>
    <row r="1815" spans="1:83" ht="11.25" customHeight="1" x14ac:dyDescent="0.2">
      <c r="A1815" s="126"/>
      <c r="B1815" s="20"/>
      <c r="C1815" s="20"/>
      <c r="D1815" s="20"/>
      <c r="E1815" s="109"/>
      <c r="F1815" s="126"/>
      <c r="G1815" s="126"/>
      <c r="H1815" s="126"/>
      <c r="I1815" s="126"/>
      <c r="J1815" s="126"/>
      <c r="K1815" s="126"/>
      <c r="L1815" s="126"/>
      <c r="M1815" s="143"/>
      <c r="N1815" s="126"/>
      <c r="O1815" s="126"/>
      <c r="Q1815" s="126"/>
      <c r="R1815" s="126"/>
      <c r="S1815" s="126"/>
      <c r="T1815" s="126"/>
      <c r="U1815" s="126"/>
      <c r="V1815" s="126"/>
      <c r="W1815" s="126"/>
      <c r="X1815" s="126"/>
      <c r="Y1815" s="126"/>
      <c r="Z1815" s="126"/>
      <c r="AA1815" s="126"/>
      <c r="AB1815" s="126"/>
      <c r="AC1815" s="126"/>
      <c r="AD1815" s="126"/>
      <c r="AE1815" s="126"/>
      <c r="AF1815" s="126"/>
      <c r="AG1815" s="126"/>
      <c r="AH1815" s="126"/>
      <c r="AI1815" s="126"/>
      <c r="AJ1815" s="126"/>
      <c r="AK1815" s="126"/>
      <c r="AL1815" s="126"/>
      <c r="AM1815" s="126"/>
      <c r="AN1815" s="126"/>
      <c r="AO1815" s="126"/>
      <c r="AP1815" s="126"/>
      <c r="AQ1815" s="126"/>
      <c r="AR1815" s="126"/>
      <c r="AS1815" s="126"/>
      <c r="AT1815" s="126"/>
      <c r="AU1815" s="126"/>
      <c r="AV1815" s="126"/>
      <c r="AW1815" s="126"/>
      <c r="AX1815" s="126"/>
      <c r="AY1815" s="126"/>
      <c r="AZ1815" s="126"/>
      <c r="BA1815" s="126"/>
      <c r="BB1815" s="126"/>
      <c r="BC1815" s="126"/>
      <c r="BD1815" s="126"/>
      <c r="BE1815" s="126"/>
      <c r="BF1815" s="126"/>
      <c r="BG1815" s="126"/>
      <c r="BH1815" s="126"/>
      <c r="BI1815" s="126"/>
      <c r="BJ1815" s="126"/>
      <c r="BK1815" s="126"/>
      <c r="BL1815" s="126"/>
      <c r="BM1815" s="126"/>
      <c r="BN1815" s="126"/>
      <c r="BO1815" s="126"/>
      <c r="BP1815" s="126"/>
      <c r="BQ1815" s="126"/>
      <c r="BR1815" s="126"/>
      <c r="BS1815" s="126"/>
      <c r="BT1815" s="126"/>
      <c r="BU1815" s="126"/>
      <c r="BV1815" s="126"/>
      <c r="BW1815" s="126"/>
      <c r="BX1815" s="126"/>
      <c r="BY1815" s="126"/>
      <c r="BZ1815" s="126"/>
      <c r="CA1815" s="126"/>
      <c r="CB1815" s="126"/>
      <c r="CC1815" s="126"/>
      <c r="CD1815" s="126"/>
      <c r="CE1815" s="126"/>
    </row>
    <row r="1816" spans="1:83" ht="11.25" customHeight="1" x14ac:dyDescent="0.2">
      <c r="A1816" s="126"/>
      <c r="B1816" s="20"/>
      <c r="C1816" s="20"/>
      <c r="D1816" s="20"/>
      <c r="E1816" s="109"/>
      <c r="F1816" s="126"/>
      <c r="G1816" s="126"/>
      <c r="H1816" s="126"/>
      <c r="I1816" s="126"/>
      <c r="J1816" s="126"/>
      <c r="K1816" s="126"/>
      <c r="L1816" s="126"/>
      <c r="M1816" s="143"/>
      <c r="N1816" s="126"/>
      <c r="O1816" s="126"/>
      <c r="Q1816" s="126"/>
      <c r="R1816" s="126"/>
      <c r="S1816" s="126"/>
      <c r="T1816" s="126"/>
      <c r="U1816" s="126"/>
      <c r="V1816" s="126"/>
      <c r="W1816" s="126"/>
      <c r="X1816" s="126"/>
      <c r="Y1816" s="126"/>
      <c r="Z1816" s="126"/>
      <c r="AA1816" s="126"/>
      <c r="AB1816" s="126"/>
      <c r="AC1816" s="126"/>
      <c r="AD1816" s="126"/>
      <c r="AE1816" s="126"/>
      <c r="AF1816" s="126"/>
      <c r="AG1816" s="126"/>
      <c r="AH1816" s="126"/>
      <c r="AI1816" s="126"/>
      <c r="AJ1816" s="126"/>
      <c r="AK1816" s="126"/>
      <c r="AL1816" s="126"/>
      <c r="AM1816" s="126"/>
      <c r="AN1816" s="126"/>
      <c r="AO1816" s="126"/>
      <c r="AP1816" s="126"/>
      <c r="AQ1816" s="126"/>
      <c r="AR1816" s="126"/>
      <c r="AS1816" s="126"/>
      <c r="AT1816" s="126"/>
      <c r="AU1816" s="126"/>
      <c r="AV1816" s="126"/>
      <c r="AW1816" s="126"/>
      <c r="AX1816" s="126"/>
      <c r="AY1816" s="126"/>
      <c r="AZ1816" s="126"/>
      <c r="BA1816" s="126"/>
      <c r="BB1816" s="126"/>
      <c r="BC1816" s="126"/>
      <c r="BD1816" s="126"/>
      <c r="BE1816" s="126"/>
      <c r="BF1816" s="126"/>
      <c r="BG1816" s="126"/>
      <c r="BH1816" s="126"/>
      <c r="BI1816" s="126"/>
      <c r="BJ1816" s="126"/>
      <c r="BK1816" s="126"/>
      <c r="BL1816" s="126"/>
      <c r="BM1816" s="126"/>
      <c r="BN1816" s="126"/>
      <c r="BO1816" s="126"/>
      <c r="BP1816" s="126"/>
      <c r="BQ1816" s="126"/>
      <c r="BR1816" s="126"/>
      <c r="BS1816" s="126"/>
      <c r="BT1816" s="126"/>
      <c r="BU1816" s="126"/>
      <c r="BV1816" s="126"/>
      <c r="BW1816" s="126"/>
      <c r="BX1816" s="126"/>
      <c r="BY1816" s="126"/>
      <c r="BZ1816" s="126"/>
      <c r="CA1816" s="126"/>
      <c r="CB1816" s="126"/>
      <c r="CC1816" s="126"/>
      <c r="CD1816" s="126"/>
      <c r="CE1816" s="126"/>
    </row>
    <row r="1817" spans="1:83" ht="11.25" customHeight="1" x14ac:dyDescent="0.2">
      <c r="A1817" s="126"/>
      <c r="B1817" s="20"/>
      <c r="C1817" s="20"/>
      <c r="D1817" s="20"/>
      <c r="E1817" s="109"/>
      <c r="F1817" s="126"/>
      <c r="G1817" s="126"/>
      <c r="H1817" s="126"/>
      <c r="I1817" s="126"/>
      <c r="J1817" s="126"/>
      <c r="K1817" s="126"/>
      <c r="L1817" s="126"/>
      <c r="M1817" s="143"/>
      <c r="N1817" s="126"/>
      <c r="O1817" s="126"/>
      <c r="Q1817" s="126"/>
      <c r="R1817" s="126"/>
      <c r="S1817" s="126"/>
      <c r="T1817" s="126"/>
      <c r="U1817" s="126"/>
      <c r="V1817" s="126"/>
      <c r="W1817" s="126"/>
      <c r="X1817" s="126"/>
      <c r="Y1817" s="126"/>
      <c r="Z1817" s="126"/>
      <c r="AA1817" s="126"/>
      <c r="AB1817" s="126"/>
      <c r="AC1817" s="126"/>
      <c r="AD1817" s="126"/>
      <c r="AE1817" s="126"/>
      <c r="AF1817" s="126"/>
      <c r="AG1817" s="126"/>
      <c r="AH1817" s="126"/>
      <c r="AI1817" s="126"/>
      <c r="AJ1817" s="126"/>
      <c r="AK1817" s="126"/>
      <c r="AL1817" s="126"/>
      <c r="AM1817" s="126"/>
      <c r="AN1817" s="126"/>
      <c r="AO1817" s="126"/>
      <c r="AP1817" s="126"/>
      <c r="AQ1817" s="126"/>
      <c r="AR1817" s="126"/>
      <c r="AS1817" s="126"/>
      <c r="AT1817" s="126"/>
      <c r="AU1817" s="126"/>
      <c r="AV1817" s="126"/>
      <c r="AW1817" s="126"/>
      <c r="AX1817" s="126"/>
      <c r="AY1817" s="126"/>
      <c r="AZ1817" s="126"/>
      <c r="BA1817" s="126"/>
      <c r="BB1817" s="126"/>
      <c r="BC1817" s="126"/>
      <c r="BD1817" s="126"/>
      <c r="BE1817" s="126"/>
      <c r="BF1817" s="126"/>
      <c r="BG1817" s="126"/>
      <c r="BH1817" s="126"/>
      <c r="BI1817" s="126"/>
      <c r="BJ1817" s="126"/>
      <c r="BK1817" s="126"/>
      <c r="BL1817" s="126"/>
      <c r="BM1817" s="126"/>
      <c r="BN1817" s="126"/>
      <c r="BO1817" s="126"/>
      <c r="BP1817" s="126"/>
      <c r="BQ1817" s="126"/>
      <c r="BR1817" s="126"/>
      <c r="BS1817" s="126"/>
      <c r="BT1817" s="126"/>
      <c r="BU1817" s="126"/>
      <c r="BV1817" s="126"/>
      <c r="BW1817" s="126"/>
      <c r="BX1817" s="126"/>
      <c r="BY1817" s="126"/>
      <c r="BZ1817" s="126"/>
      <c r="CA1817" s="126"/>
      <c r="CB1817" s="126"/>
      <c r="CC1817" s="126"/>
      <c r="CD1817" s="126"/>
      <c r="CE1817" s="126"/>
    </row>
    <row r="1818" spans="1:83" ht="11.25" customHeight="1" x14ac:dyDescent="0.2">
      <c r="A1818" s="126"/>
      <c r="B1818" s="20"/>
      <c r="C1818" s="20"/>
      <c r="D1818" s="20"/>
      <c r="E1818" s="109"/>
      <c r="F1818" s="126"/>
      <c r="G1818" s="126"/>
      <c r="H1818" s="126"/>
      <c r="I1818" s="126"/>
      <c r="J1818" s="126"/>
      <c r="K1818" s="126"/>
      <c r="L1818" s="126"/>
      <c r="M1818" s="143"/>
      <c r="N1818" s="126"/>
      <c r="O1818" s="126"/>
      <c r="Q1818" s="126"/>
      <c r="R1818" s="126"/>
      <c r="S1818" s="126"/>
      <c r="T1818" s="126"/>
      <c r="U1818" s="126"/>
      <c r="V1818" s="126"/>
      <c r="W1818" s="126"/>
      <c r="X1818" s="126"/>
      <c r="Y1818" s="126"/>
      <c r="Z1818" s="126"/>
      <c r="AA1818" s="126"/>
      <c r="AB1818" s="126"/>
      <c r="AC1818" s="126"/>
      <c r="AD1818" s="126"/>
      <c r="AE1818" s="126"/>
      <c r="AF1818" s="126"/>
      <c r="AG1818" s="126"/>
      <c r="AH1818" s="126"/>
      <c r="AI1818" s="126"/>
      <c r="AJ1818" s="126"/>
      <c r="AK1818" s="126"/>
      <c r="AL1818" s="126"/>
      <c r="AM1818" s="126"/>
      <c r="AN1818" s="126"/>
      <c r="AO1818" s="126"/>
      <c r="AP1818" s="126"/>
      <c r="AQ1818" s="126"/>
      <c r="AR1818" s="126"/>
      <c r="AS1818" s="126"/>
      <c r="AT1818" s="126"/>
      <c r="AU1818" s="126"/>
      <c r="AV1818" s="126"/>
      <c r="AW1818" s="126"/>
      <c r="AX1818" s="126"/>
      <c r="AY1818" s="126"/>
      <c r="AZ1818" s="126"/>
      <c r="BA1818" s="126"/>
      <c r="BB1818" s="126"/>
      <c r="BC1818" s="126"/>
      <c r="BD1818" s="126"/>
      <c r="BE1818" s="126"/>
      <c r="BF1818" s="126"/>
      <c r="BG1818" s="126"/>
      <c r="BH1818" s="126"/>
      <c r="BI1818" s="126"/>
      <c r="BJ1818" s="126"/>
      <c r="BK1818" s="126"/>
      <c r="BL1818" s="126"/>
      <c r="BM1818" s="126"/>
      <c r="BN1818" s="126"/>
      <c r="BO1818" s="126"/>
      <c r="BP1818" s="126"/>
      <c r="BQ1818" s="126"/>
      <c r="BR1818" s="126"/>
      <c r="BS1818" s="126"/>
      <c r="BT1818" s="126"/>
      <c r="BU1818" s="126"/>
      <c r="BV1818" s="126"/>
      <c r="BW1818" s="126"/>
      <c r="BX1818" s="126"/>
      <c r="BY1818" s="126"/>
      <c r="BZ1818" s="126"/>
      <c r="CA1818" s="126"/>
      <c r="CB1818" s="126"/>
      <c r="CC1818" s="126"/>
      <c r="CD1818" s="126"/>
      <c r="CE1818" s="126"/>
    </row>
    <row r="1819" spans="1:83" ht="11.25" customHeight="1" x14ac:dyDescent="0.2">
      <c r="A1819" s="126"/>
      <c r="B1819" s="20"/>
      <c r="C1819" s="20"/>
      <c r="D1819" s="20"/>
      <c r="E1819" s="109"/>
      <c r="F1819" s="126"/>
      <c r="G1819" s="126"/>
      <c r="H1819" s="126"/>
      <c r="I1819" s="126"/>
      <c r="J1819" s="126"/>
      <c r="K1819" s="126"/>
      <c r="L1819" s="126"/>
      <c r="M1819" s="143"/>
      <c r="N1819" s="126"/>
      <c r="O1819" s="126"/>
      <c r="Q1819" s="126"/>
      <c r="R1819" s="126"/>
      <c r="S1819" s="126"/>
      <c r="T1819" s="126"/>
      <c r="U1819" s="126"/>
      <c r="V1819" s="126"/>
      <c r="W1819" s="126"/>
      <c r="X1819" s="126"/>
      <c r="Y1819" s="126"/>
      <c r="Z1819" s="126"/>
      <c r="AA1819" s="126"/>
      <c r="AB1819" s="126"/>
      <c r="AC1819" s="126"/>
      <c r="AD1819" s="126"/>
      <c r="AE1819" s="126"/>
      <c r="AF1819" s="126"/>
      <c r="AG1819" s="126"/>
      <c r="AH1819" s="126"/>
      <c r="AI1819" s="126"/>
      <c r="AJ1819" s="126"/>
      <c r="AK1819" s="126"/>
      <c r="AL1819" s="126"/>
      <c r="AM1819" s="126"/>
      <c r="AN1819" s="126"/>
      <c r="AO1819" s="126"/>
      <c r="AP1819" s="126"/>
      <c r="AQ1819" s="126"/>
      <c r="AR1819" s="126"/>
      <c r="AS1819" s="126"/>
      <c r="AT1819" s="126"/>
      <c r="AU1819" s="126"/>
      <c r="AV1819" s="126"/>
      <c r="AW1819" s="126"/>
      <c r="AX1819" s="126"/>
      <c r="AY1819" s="126"/>
      <c r="AZ1819" s="126"/>
      <c r="BA1819" s="126"/>
      <c r="BB1819" s="126"/>
      <c r="BC1819" s="126"/>
      <c r="BD1819" s="126"/>
      <c r="BE1819" s="126"/>
      <c r="BF1819" s="126"/>
      <c r="BG1819" s="126"/>
      <c r="BH1819" s="126"/>
      <c r="BI1819" s="126"/>
      <c r="BJ1819" s="126"/>
      <c r="BK1819" s="126"/>
      <c r="BL1819" s="126"/>
      <c r="BM1819" s="126"/>
      <c r="BN1819" s="126"/>
      <c r="BO1819" s="126"/>
      <c r="BP1819" s="126"/>
      <c r="BQ1819" s="126"/>
      <c r="BR1819" s="126"/>
      <c r="BS1819" s="126"/>
      <c r="BT1819" s="126"/>
      <c r="BU1819" s="126"/>
      <c r="BV1819" s="126"/>
      <c r="BW1819" s="126"/>
      <c r="BX1819" s="126"/>
      <c r="BY1819" s="126"/>
      <c r="BZ1819" s="126"/>
      <c r="CA1819" s="126"/>
      <c r="CB1819" s="126"/>
      <c r="CC1819" s="126"/>
      <c r="CD1819" s="126"/>
      <c r="CE1819" s="126"/>
    </row>
    <row r="1820" spans="1:83" ht="11.25" customHeight="1" x14ac:dyDescent="0.2">
      <c r="A1820" s="126"/>
      <c r="B1820" s="20"/>
      <c r="C1820" s="20"/>
      <c r="D1820" s="20"/>
      <c r="E1820" s="109"/>
      <c r="F1820" s="126"/>
      <c r="G1820" s="126"/>
      <c r="H1820" s="126"/>
      <c r="I1820" s="126"/>
      <c r="J1820" s="126"/>
      <c r="K1820" s="126"/>
      <c r="L1820" s="126"/>
      <c r="M1820" s="143"/>
      <c r="N1820" s="126"/>
      <c r="O1820" s="126"/>
      <c r="Q1820" s="126"/>
      <c r="R1820" s="126"/>
      <c r="S1820" s="126"/>
      <c r="T1820" s="126"/>
      <c r="U1820" s="126"/>
      <c r="V1820" s="126"/>
      <c r="W1820" s="126"/>
      <c r="X1820" s="126"/>
      <c r="Y1820" s="126"/>
      <c r="Z1820" s="126"/>
      <c r="AA1820" s="126"/>
      <c r="AB1820" s="126"/>
      <c r="AC1820" s="126"/>
      <c r="AD1820" s="126"/>
      <c r="AE1820" s="126"/>
      <c r="AF1820" s="126"/>
      <c r="AG1820" s="126"/>
      <c r="AH1820" s="126"/>
      <c r="AI1820" s="126"/>
      <c r="AJ1820" s="126"/>
      <c r="AK1820" s="126"/>
      <c r="AL1820" s="126"/>
      <c r="AM1820" s="126"/>
      <c r="AN1820" s="126"/>
      <c r="AO1820" s="126"/>
      <c r="AP1820" s="126"/>
      <c r="AQ1820" s="126"/>
      <c r="AR1820" s="126"/>
      <c r="AS1820" s="126"/>
      <c r="AT1820" s="126"/>
      <c r="AU1820" s="126"/>
      <c r="AV1820" s="126"/>
      <c r="AW1820" s="126"/>
      <c r="AX1820" s="126"/>
      <c r="AY1820" s="126"/>
      <c r="AZ1820" s="126"/>
      <c r="BA1820" s="126"/>
      <c r="BB1820" s="126"/>
      <c r="BC1820" s="126"/>
      <c r="BD1820" s="126"/>
      <c r="BE1820" s="126"/>
      <c r="BF1820" s="126"/>
      <c r="BG1820" s="126"/>
      <c r="BH1820" s="126"/>
      <c r="BI1820" s="126"/>
      <c r="BJ1820" s="126"/>
      <c r="BK1820" s="126"/>
      <c r="BL1820" s="126"/>
      <c r="BM1820" s="126"/>
      <c r="BN1820" s="126"/>
      <c r="BO1820" s="126"/>
      <c r="BP1820" s="126"/>
      <c r="BQ1820" s="126"/>
      <c r="BR1820" s="126"/>
      <c r="BS1820" s="126"/>
      <c r="BT1820" s="126"/>
      <c r="BU1820" s="126"/>
      <c r="BV1820" s="126"/>
      <c r="BW1820" s="126"/>
      <c r="BX1820" s="126"/>
      <c r="BY1820" s="126"/>
      <c r="BZ1820" s="126"/>
      <c r="CA1820" s="126"/>
      <c r="CB1820" s="126"/>
      <c r="CC1820" s="126"/>
      <c r="CD1820" s="126"/>
      <c r="CE1820" s="126"/>
    </row>
    <row r="1821" spans="1:83" ht="11.25" customHeight="1" x14ac:dyDescent="0.2">
      <c r="A1821" s="126"/>
      <c r="B1821" s="20"/>
      <c r="C1821" s="20"/>
      <c r="D1821" s="20"/>
      <c r="E1821" s="109"/>
      <c r="F1821" s="126"/>
      <c r="G1821" s="126"/>
      <c r="H1821" s="126"/>
      <c r="I1821" s="126"/>
      <c r="J1821" s="126"/>
      <c r="K1821" s="126"/>
      <c r="L1821" s="126"/>
      <c r="M1821" s="143"/>
      <c r="N1821" s="126"/>
      <c r="O1821" s="126"/>
      <c r="Q1821" s="126"/>
      <c r="R1821" s="126"/>
      <c r="S1821" s="126"/>
      <c r="T1821" s="126"/>
      <c r="U1821" s="126"/>
      <c r="V1821" s="126"/>
      <c r="W1821" s="126"/>
      <c r="X1821" s="126"/>
      <c r="Y1821" s="126"/>
      <c r="Z1821" s="126"/>
      <c r="AA1821" s="126"/>
      <c r="AB1821" s="126"/>
      <c r="AC1821" s="126"/>
      <c r="AD1821" s="126"/>
      <c r="AE1821" s="126"/>
      <c r="AF1821" s="126"/>
      <c r="AG1821" s="126"/>
      <c r="AH1821" s="126"/>
      <c r="AI1821" s="126"/>
      <c r="AJ1821" s="126"/>
      <c r="AK1821" s="126"/>
      <c r="AL1821" s="126"/>
      <c r="AM1821" s="126"/>
      <c r="AN1821" s="126"/>
      <c r="AO1821" s="126"/>
      <c r="AP1821" s="126"/>
      <c r="AQ1821" s="126"/>
      <c r="AR1821" s="126"/>
      <c r="AS1821" s="126"/>
      <c r="AT1821" s="126"/>
      <c r="AU1821" s="126"/>
      <c r="AV1821" s="126"/>
      <c r="AW1821" s="126"/>
      <c r="AX1821" s="126"/>
      <c r="AY1821" s="126"/>
      <c r="AZ1821" s="126"/>
      <c r="BA1821" s="126"/>
      <c r="BB1821" s="126"/>
      <c r="BC1821" s="126"/>
      <c r="BD1821" s="126"/>
      <c r="BE1821" s="126"/>
      <c r="BF1821" s="126"/>
      <c r="BG1821" s="126"/>
      <c r="BH1821" s="126"/>
      <c r="BI1821" s="126"/>
      <c r="BJ1821" s="126"/>
      <c r="BK1821" s="126"/>
      <c r="BL1821" s="126"/>
      <c r="BM1821" s="126"/>
      <c r="BN1821" s="126"/>
      <c r="BO1821" s="126"/>
      <c r="BP1821" s="126"/>
      <c r="BQ1821" s="126"/>
      <c r="BR1821" s="126"/>
      <c r="BS1821" s="126"/>
      <c r="BT1821" s="126"/>
      <c r="BU1821" s="126"/>
      <c r="BV1821" s="126"/>
      <c r="BW1821" s="126"/>
      <c r="BX1821" s="126"/>
      <c r="BY1821" s="126"/>
      <c r="BZ1821" s="126"/>
      <c r="CA1821" s="126"/>
      <c r="CB1821" s="126"/>
      <c r="CC1821" s="126"/>
      <c r="CD1821" s="126"/>
      <c r="CE1821" s="126"/>
    </row>
    <row r="1822" spans="1:83" ht="11.25" customHeight="1" x14ac:dyDescent="0.2">
      <c r="A1822" s="126"/>
      <c r="B1822" s="20"/>
      <c r="C1822" s="20"/>
      <c r="D1822" s="20"/>
      <c r="E1822" s="109"/>
      <c r="F1822" s="126"/>
      <c r="G1822" s="126"/>
      <c r="H1822" s="126"/>
      <c r="I1822" s="126"/>
      <c r="J1822" s="126"/>
      <c r="K1822" s="126"/>
      <c r="L1822" s="126"/>
      <c r="M1822" s="143"/>
      <c r="N1822" s="126"/>
      <c r="O1822" s="126"/>
      <c r="Q1822" s="126"/>
      <c r="R1822" s="126"/>
      <c r="S1822" s="126"/>
      <c r="T1822" s="126"/>
      <c r="U1822" s="126"/>
      <c r="V1822" s="126"/>
      <c r="W1822" s="126"/>
      <c r="X1822" s="126"/>
      <c r="Y1822" s="126"/>
      <c r="Z1822" s="126"/>
      <c r="AA1822" s="126"/>
      <c r="AB1822" s="126"/>
      <c r="AC1822" s="126"/>
      <c r="AD1822" s="126"/>
      <c r="AE1822" s="126"/>
      <c r="AF1822" s="126"/>
      <c r="AG1822" s="126"/>
      <c r="AH1822" s="126"/>
      <c r="AI1822" s="126"/>
      <c r="AJ1822" s="126"/>
      <c r="AK1822" s="126"/>
      <c r="AL1822" s="126"/>
      <c r="AM1822" s="126"/>
      <c r="AN1822" s="126"/>
      <c r="AO1822" s="126"/>
      <c r="AP1822" s="126"/>
      <c r="AQ1822" s="126"/>
      <c r="AR1822" s="126"/>
      <c r="AS1822" s="126"/>
      <c r="AT1822" s="126"/>
      <c r="AU1822" s="126"/>
      <c r="AV1822" s="126"/>
      <c r="AW1822" s="126"/>
      <c r="AX1822" s="126"/>
      <c r="AY1822" s="126"/>
      <c r="AZ1822" s="126"/>
      <c r="BA1822" s="126"/>
      <c r="BB1822" s="126"/>
      <c r="BC1822" s="126"/>
      <c r="BD1822" s="126"/>
      <c r="BE1822" s="126"/>
      <c r="BF1822" s="126"/>
      <c r="BG1822" s="126"/>
      <c r="BH1822" s="126"/>
      <c r="BI1822" s="126"/>
      <c r="BJ1822" s="126"/>
      <c r="BK1822" s="126"/>
      <c r="BL1822" s="126"/>
      <c r="BM1822" s="126"/>
      <c r="BN1822" s="126"/>
      <c r="BO1822" s="126"/>
      <c r="BP1822" s="126"/>
      <c r="BQ1822" s="126"/>
      <c r="BR1822" s="126"/>
      <c r="BS1822" s="126"/>
      <c r="BT1822" s="126"/>
      <c r="BU1822" s="126"/>
      <c r="BV1822" s="126"/>
      <c r="BW1822" s="126"/>
      <c r="BX1822" s="126"/>
      <c r="BY1822" s="126"/>
      <c r="BZ1822" s="126"/>
      <c r="CA1822" s="126"/>
      <c r="CB1822" s="126"/>
      <c r="CC1822" s="126"/>
      <c r="CD1822" s="126"/>
      <c r="CE1822" s="126"/>
    </row>
    <row r="1823" spans="1:83" ht="11.25" customHeight="1" x14ac:dyDescent="0.2">
      <c r="A1823" s="126"/>
      <c r="B1823" s="20"/>
      <c r="C1823" s="20"/>
      <c r="D1823" s="20"/>
      <c r="E1823" s="109"/>
      <c r="F1823" s="126"/>
      <c r="G1823" s="126"/>
      <c r="H1823" s="126"/>
      <c r="I1823" s="126"/>
      <c r="J1823" s="126"/>
      <c r="K1823" s="126"/>
      <c r="L1823" s="126"/>
      <c r="M1823" s="143"/>
      <c r="N1823" s="126"/>
      <c r="O1823" s="126"/>
      <c r="Q1823" s="126"/>
      <c r="R1823" s="126"/>
      <c r="S1823" s="126"/>
      <c r="T1823" s="126"/>
      <c r="U1823" s="126"/>
      <c r="V1823" s="126"/>
      <c r="W1823" s="126"/>
      <c r="X1823" s="126"/>
      <c r="Y1823" s="126"/>
      <c r="Z1823" s="126"/>
      <c r="AA1823" s="126"/>
      <c r="AB1823" s="126"/>
      <c r="AC1823" s="126"/>
      <c r="AD1823" s="126"/>
      <c r="AE1823" s="126"/>
      <c r="AF1823" s="126"/>
      <c r="AG1823" s="126"/>
      <c r="AH1823" s="126"/>
      <c r="AI1823" s="126"/>
      <c r="AJ1823" s="126"/>
      <c r="AK1823" s="126"/>
      <c r="AL1823" s="126"/>
      <c r="AM1823" s="126"/>
      <c r="AN1823" s="126"/>
      <c r="AO1823" s="126"/>
      <c r="AP1823" s="126"/>
      <c r="AQ1823" s="126"/>
      <c r="AR1823" s="126"/>
      <c r="AS1823" s="126"/>
      <c r="AT1823" s="126"/>
      <c r="AU1823" s="126"/>
      <c r="AV1823" s="126"/>
      <c r="AW1823" s="126"/>
      <c r="AX1823" s="126"/>
      <c r="AY1823" s="126"/>
      <c r="AZ1823" s="126"/>
      <c r="BA1823" s="126"/>
      <c r="BB1823" s="126"/>
      <c r="BC1823" s="126"/>
      <c r="BD1823" s="126"/>
      <c r="BE1823" s="126"/>
      <c r="BF1823" s="126"/>
      <c r="BG1823" s="126"/>
      <c r="BH1823" s="126"/>
      <c r="BI1823" s="126"/>
      <c r="BJ1823" s="126"/>
      <c r="BK1823" s="126"/>
      <c r="BL1823" s="126"/>
      <c r="BM1823" s="126"/>
      <c r="BN1823" s="126"/>
      <c r="BO1823" s="126"/>
      <c r="BP1823" s="126"/>
      <c r="BQ1823" s="126"/>
      <c r="BR1823" s="126"/>
      <c r="BS1823" s="126"/>
      <c r="BT1823" s="126"/>
      <c r="BU1823" s="126"/>
      <c r="BV1823" s="126"/>
      <c r="BW1823" s="126"/>
      <c r="BX1823" s="126"/>
      <c r="BY1823" s="126"/>
      <c r="BZ1823" s="126"/>
      <c r="CA1823" s="126"/>
      <c r="CB1823" s="126"/>
      <c r="CC1823" s="126"/>
      <c r="CD1823" s="126"/>
      <c r="CE1823" s="126"/>
    </row>
    <row r="1824" spans="1:83" ht="11.25" customHeight="1" x14ac:dyDescent="0.2">
      <c r="A1824" s="126"/>
      <c r="B1824" s="20"/>
      <c r="C1824" s="20"/>
      <c r="D1824" s="20"/>
      <c r="E1824" s="109"/>
      <c r="F1824" s="126"/>
      <c r="G1824" s="126"/>
      <c r="H1824" s="126"/>
      <c r="I1824" s="126"/>
      <c r="J1824" s="126"/>
      <c r="K1824" s="126"/>
      <c r="L1824" s="126"/>
      <c r="M1824" s="143"/>
      <c r="N1824" s="126"/>
      <c r="O1824" s="126"/>
      <c r="Q1824" s="126"/>
      <c r="R1824" s="126"/>
      <c r="S1824" s="126"/>
      <c r="T1824" s="126"/>
      <c r="U1824" s="126"/>
      <c r="V1824" s="126"/>
      <c r="W1824" s="126"/>
      <c r="X1824" s="126"/>
      <c r="Y1824" s="126"/>
      <c r="Z1824" s="126"/>
      <c r="AA1824" s="126"/>
      <c r="AB1824" s="126"/>
      <c r="AC1824" s="126"/>
      <c r="AD1824" s="126"/>
      <c r="AE1824" s="126"/>
      <c r="AF1824" s="126"/>
      <c r="AG1824" s="126"/>
      <c r="AH1824" s="126"/>
      <c r="AI1824" s="126"/>
      <c r="AJ1824" s="126"/>
      <c r="AK1824" s="126"/>
      <c r="AL1824" s="126"/>
      <c r="AM1824" s="126"/>
      <c r="AN1824" s="126"/>
      <c r="AO1824" s="126"/>
      <c r="AP1824" s="126"/>
      <c r="AQ1824" s="126"/>
      <c r="AR1824" s="126"/>
      <c r="AS1824" s="126"/>
      <c r="AT1824" s="126"/>
      <c r="AU1824" s="126"/>
      <c r="AV1824" s="126"/>
      <c r="AW1824" s="126"/>
      <c r="AX1824" s="126"/>
      <c r="AY1824" s="126"/>
      <c r="AZ1824" s="126"/>
      <c r="BA1824" s="126"/>
      <c r="BB1824" s="126"/>
      <c r="BC1824" s="126"/>
      <c r="BD1824" s="126"/>
      <c r="BE1824" s="126"/>
      <c r="BF1824" s="126"/>
      <c r="BG1824" s="126"/>
      <c r="BH1824" s="126"/>
      <c r="BI1824" s="126"/>
      <c r="BJ1824" s="126"/>
      <c r="BK1824" s="126"/>
      <c r="BL1824" s="126"/>
      <c r="BM1824" s="126"/>
      <c r="BN1824" s="126"/>
      <c r="BO1824" s="126"/>
      <c r="BP1824" s="126"/>
      <c r="BQ1824" s="126"/>
      <c r="BR1824" s="126"/>
      <c r="BS1824" s="126"/>
      <c r="BT1824" s="126"/>
      <c r="BU1824" s="126"/>
      <c r="BV1824" s="126"/>
      <c r="BW1824" s="126"/>
      <c r="BX1824" s="126"/>
      <c r="BY1824" s="126"/>
      <c r="BZ1824" s="126"/>
      <c r="CA1824" s="126"/>
      <c r="CB1824" s="126"/>
      <c r="CC1824" s="126"/>
      <c r="CD1824" s="126"/>
      <c r="CE1824" s="126"/>
    </row>
    <row r="1825" spans="1:83" ht="11.25" customHeight="1" x14ac:dyDescent="0.2">
      <c r="A1825" s="126"/>
      <c r="B1825" s="20"/>
      <c r="C1825" s="20"/>
      <c r="D1825" s="20"/>
      <c r="E1825" s="109"/>
      <c r="F1825" s="126"/>
      <c r="G1825" s="126"/>
      <c r="H1825" s="126"/>
      <c r="I1825" s="126"/>
      <c r="J1825" s="126"/>
      <c r="K1825" s="126"/>
      <c r="L1825" s="126"/>
      <c r="M1825" s="143"/>
      <c r="N1825" s="126"/>
      <c r="O1825" s="126"/>
      <c r="Q1825" s="126"/>
      <c r="R1825" s="126"/>
      <c r="S1825" s="126"/>
      <c r="T1825" s="126"/>
      <c r="U1825" s="126"/>
      <c r="V1825" s="126"/>
      <c r="W1825" s="126"/>
      <c r="X1825" s="126"/>
      <c r="Y1825" s="126"/>
      <c r="Z1825" s="126"/>
      <c r="AA1825" s="126"/>
      <c r="AB1825" s="126"/>
      <c r="AC1825" s="126"/>
      <c r="AD1825" s="126"/>
      <c r="AE1825" s="126"/>
      <c r="AF1825" s="126"/>
      <c r="AG1825" s="126"/>
      <c r="AH1825" s="126"/>
      <c r="AI1825" s="126"/>
      <c r="AJ1825" s="126"/>
      <c r="AK1825" s="126"/>
      <c r="AL1825" s="126"/>
      <c r="AM1825" s="126"/>
      <c r="AN1825" s="126"/>
      <c r="AO1825" s="126"/>
      <c r="AP1825" s="126"/>
      <c r="AQ1825" s="126"/>
      <c r="AR1825" s="126"/>
      <c r="AS1825" s="126"/>
      <c r="AT1825" s="126"/>
      <c r="AU1825" s="126"/>
      <c r="AV1825" s="126"/>
      <c r="AW1825" s="126"/>
      <c r="AX1825" s="126"/>
      <c r="AY1825" s="126"/>
      <c r="AZ1825" s="126"/>
      <c r="BA1825" s="126"/>
      <c r="BB1825" s="126"/>
      <c r="BC1825" s="126"/>
      <c r="BD1825" s="126"/>
      <c r="BE1825" s="126"/>
      <c r="BF1825" s="126"/>
      <c r="BG1825" s="126"/>
      <c r="BH1825" s="126"/>
      <c r="BI1825" s="126"/>
      <c r="BJ1825" s="126"/>
      <c r="BK1825" s="126"/>
      <c r="BL1825" s="126"/>
      <c r="BM1825" s="126"/>
      <c r="BN1825" s="126"/>
      <c r="BO1825" s="126"/>
      <c r="BP1825" s="126"/>
      <c r="BQ1825" s="126"/>
      <c r="BR1825" s="126"/>
      <c r="BS1825" s="126"/>
      <c r="BT1825" s="126"/>
      <c r="BU1825" s="126"/>
      <c r="BV1825" s="126"/>
      <c r="BW1825" s="126"/>
      <c r="BX1825" s="126"/>
      <c r="BY1825" s="126"/>
      <c r="BZ1825" s="126"/>
      <c r="CA1825" s="126"/>
      <c r="CB1825" s="126"/>
      <c r="CC1825" s="126"/>
      <c r="CD1825" s="126"/>
      <c r="CE1825" s="126"/>
    </row>
    <row r="1826" spans="1:83" ht="11.25" customHeight="1" x14ac:dyDescent="0.2">
      <c r="A1826" s="126"/>
      <c r="B1826" s="20"/>
      <c r="C1826" s="20"/>
      <c r="D1826" s="20"/>
      <c r="E1826" s="109"/>
      <c r="F1826" s="126"/>
      <c r="G1826" s="126"/>
      <c r="H1826" s="126"/>
      <c r="I1826" s="126"/>
      <c r="J1826" s="126"/>
      <c r="K1826" s="126"/>
      <c r="L1826" s="126"/>
      <c r="M1826" s="143"/>
      <c r="N1826" s="126"/>
      <c r="O1826" s="126"/>
      <c r="Q1826" s="126"/>
      <c r="R1826" s="126"/>
      <c r="S1826" s="126"/>
      <c r="T1826" s="126"/>
      <c r="U1826" s="126"/>
      <c r="V1826" s="126"/>
      <c r="W1826" s="126"/>
      <c r="X1826" s="126"/>
      <c r="Y1826" s="126"/>
      <c r="Z1826" s="126"/>
      <c r="AA1826" s="126"/>
      <c r="AB1826" s="126"/>
      <c r="AC1826" s="126"/>
      <c r="AD1826" s="126"/>
      <c r="AE1826" s="126"/>
      <c r="AF1826" s="126"/>
      <c r="AG1826" s="126"/>
      <c r="AH1826" s="126"/>
      <c r="AI1826" s="126"/>
      <c r="AJ1826" s="126"/>
      <c r="AK1826" s="126"/>
      <c r="AL1826" s="126"/>
      <c r="AM1826" s="126"/>
      <c r="AN1826" s="126"/>
      <c r="AO1826" s="126"/>
      <c r="AP1826" s="126"/>
      <c r="AQ1826" s="126"/>
      <c r="AR1826" s="126"/>
      <c r="AS1826" s="126"/>
      <c r="AT1826" s="126"/>
      <c r="AU1826" s="126"/>
      <c r="AV1826" s="126"/>
      <c r="AW1826" s="126"/>
      <c r="AX1826" s="126"/>
      <c r="AY1826" s="126"/>
      <c r="AZ1826" s="126"/>
      <c r="BA1826" s="126"/>
      <c r="BB1826" s="126"/>
      <c r="BC1826" s="126"/>
      <c r="BD1826" s="126"/>
      <c r="BE1826" s="126"/>
      <c r="BF1826" s="126"/>
      <c r="BG1826" s="126"/>
      <c r="BH1826" s="126"/>
      <c r="BI1826" s="126"/>
      <c r="BJ1826" s="126"/>
      <c r="BK1826" s="126"/>
      <c r="BL1826" s="126"/>
      <c r="BM1826" s="126"/>
      <c r="BN1826" s="126"/>
      <c r="BO1826" s="126"/>
      <c r="BP1826" s="126"/>
      <c r="BQ1826" s="126"/>
      <c r="BR1826" s="126"/>
      <c r="BS1826" s="126"/>
      <c r="BT1826" s="126"/>
      <c r="BU1826" s="126"/>
      <c r="BV1826" s="126"/>
      <c r="BW1826" s="126"/>
      <c r="BX1826" s="126"/>
      <c r="BY1826" s="126"/>
      <c r="BZ1826" s="126"/>
      <c r="CA1826" s="126"/>
      <c r="CB1826" s="126"/>
      <c r="CC1826" s="126"/>
      <c r="CD1826" s="126"/>
      <c r="CE1826" s="126"/>
    </row>
    <row r="1827" spans="1:83" ht="11.25" customHeight="1" x14ac:dyDescent="0.2">
      <c r="A1827" s="126"/>
      <c r="B1827" s="20"/>
      <c r="C1827" s="20"/>
      <c r="D1827" s="20"/>
      <c r="E1827" s="109"/>
      <c r="F1827" s="126"/>
      <c r="G1827" s="126"/>
      <c r="H1827" s="126"/>
      <c r="I1827" s="126"/>
      <c r="J1827" s="126"/>
      <c r="K1827" s="126"/>
      <c r="L1827" s="126"/>
      <c r="M1827" s="143"/>
      <c r="N1827" s="126"/>
      <c r="O1827" s="126"/>
      <c r="Q1827" s="126"/>
      <c r="R1827" s="126"/>
      <c r="S1827" s="126"/>
      <c r="T1827" s="126"/>
      <c r="U1827" s="126"/>
      <c r="V1827" s="126"/>
      <c r="W1827" s="126"/>
      <c r="X1827" s="126"/>
      <c r="Y1827" s="126"/>
      <c r="Z1827" s="126"/>
      <c r="AA1827" s="126"/>
      <c r="AB1827" s="126"/>
      <c r="AC1827" s="126"/>
      <c r="AD1827" s="126"/>
      <c r="AE1827" s="126"/>
      <c r="AF1827" s="126"/>
      <c r="AG1827" s="126"/>
      <c r="AH1827" s="126"/>
      <c r="AI1827" s="126"/>
      <c r="AJ1827" s="126"/>
      <c r="AK1827" s="126"/>
      <c r="AL1827" s="126"/>
      <c r="AM1827" s="126"/>
      <c r="AN1827" s="126"/>
      <c r="AO1827" s="126"/>
      <c r="AP1827" s="126"/>
      <c r="AQ1827" s="126"/>
      <c r="AR1827" s="126"/>
      <c r="AS1827" s="126"/>
      <c r="AT1827" s="126"/>
      <c r="AU1827" s="126"/>
      <c r="AV1827" s="126"/>
      <c r="AW1827" s="126"/>
      <c r="AX1827" s="126"/>
      <c r="AY1827" s="126"/>
      <c r="AZ1827" s="126"/>
      <c r="BA1827" s="126"/>
      <c r="BB1827" s="126"/>
      <c r="BC1827" s="126"/>
      <c r="BD1827" s="126"/>
      <c r="BE1827" s="126"/>
      <c r="BF1827" s="126"/>
      <c r="BG1827" s="126"/>
      <c r="BH1827" s="126"/>
      <c r="BI1827" s="126"/>
      <c r="BJ1827" s="126"/>
      <c r="BK1827" s="126"/>
      <c r="BL1827" s="126"/>
      <c r="BM1827" s="126"/>
      <c r="BN1827" s="126"/>
      <c r="BO1827" s="126"/>
      <c r="BP1827" s="126"/>
      <c r="BQ1827" s="126"/>
      <c r="BR1827" s="126"/>
      <c r="BS1827" s="126"/>
      <c r="BT1827" s="126"/>
      <c r="BU1827" s="126"/>
      <c r="BV1827" s="126"/>
      <c r="BW1827" s="126"/>
      <c r="BX1827" s="126"/>
      <c r="BY1827" s="126"/>
      <c r="BZ1827" s="126"/>
      <c r="CA1827" s="126"/>
      <c r="CB1827" s="126"/>
      <c r="CC1827" s="126"/>
      <c r="CD1827" s="126"/>
      <c r="CE1827" s="126"/>
    </row>
    <row r="1828" spans="1:83" ht="11.25" customHeight="1" x14ac:dyDescent="0.2">
      <c r="A1828" s="126"/>
      <c r="B1828" s="20"/>
      <c r="C1828" s="20"/>
      <c r="D1828" s="20"/>
      <c r="E1828" s="109"/>
      <c r="F1828" s="126"/>
      <c r="G1828" s="126"/>
      <c r="H1828" s="126"/>
      <c r="I1828" s="126"/>
      <c r="J1828" s="126"/>
      <c r="K1828" s="126"/>
      <c r="L1828" s="126"/>
      <c r="M1828" s="143"/>
      <c r="N1828" s="126"/>
      <c r="O1828" s="126"/>
      <c r="Q1828" s="126"/>
      <c r="R1828" s="126"/>
      <c r="S1828" s="126"/>
      <c r="T1828" s="126"/>
      <c r="U1828" s="126"/>
      <c r="V1828" s="126"/>
      <c r="W1828" s="126"/>
      <c r="X1828" s="126"/>
      <c r="Y1828" s="126"/>
      <c r="Z1828" s="126"/>
      <c r="AA1828" s="126"/>
      <c r="AB1828" s="126"/>
      <c r="AC1828" s="126"/>
      <c r="AD1828" s="126"/>
      <c r="AE1828" s="126"/>
      <c r="AF1828" s="126"/>
      <c r="AG1828" s="126"/>
      <c r="AH1828" s="126"/>
      <c r="AI1828" s="126"/>
      <c r="AJ1828" s="126"/>
      <c r="AK1828" s="126"/>
      <c r="AL1828" s="126"/>
      <c r="AM1828" s="126"/>
      <c r="AN1828" s="126"/>
      <c r="AO1828" s="126"/>
      <c r="AP1828" s="126"/>
      <c r="AQ1828" s="126"/>
      <c r="AR1828" s="126"/>
      <c r="AS1828" s="126"/>
      <c r="AT1828" s="126"/>
      <c r="AU1828" s="126"/>
      <c r="AV1828" s="126"/>
      <c r="AW1828" s="126"/>
      <c r="AX1828" s="126"/>
      <c r="AY1828" s="126"/>
      <c r="AZ1828" s="126"/>
      <c r="BA1828" s="126"/>
      <c r="BB1828" s="126"/>
      <c r="BC1828" s="126"/>
      <c r="BD1828" s="126"/>
      <c r="BE1828" s="126"/>
      <c r="BF1828" s="126"/>
      <c r="BG1828" s="126"/>
      <c r="BH1828" s="126"/>
      <c r="BI1828" s="126"/>
      <c r="BJ1828" s="126"/>
      <c r="BK1828" s="126"/>
      <c r="BL1828" s="126"/>
      <c r="BM1828" s="126"/>
      <c r="BN1828" s="126"/>
      <c r="BO1828" s="126"/>
      <c r="BP1828" s="126"/>
      <c r="BQ1828" s="126"/>
      <c r="BR1828" s="126"/>
      <c r="BS1828" s="126"/>
      <c r="BT1828" s="126"/>
      <c r="BU1828" s="126"/>
      <c r="BV1828" s="126"/>
      <c r="BW1828" s="126"/>
      <c r="BX1828" s="126"/>
      <c r="BY1828" s="126"/>
      <c r="BZ1828" s="126"/>
      <c r="CA1828" s="126"/>
      <c r="CB1828" s="126"/>
      <c r="CC1828" s="126"/>
      <c r="CD1828" s="126"/>
      <c r="CE1828" s="126"/>
    </row>
    <row r="1829" spans="1:83" ht="11.25" customHeight="1" x14ac:dyDescent="0.2">
      <c r="A1829" s="126"/>
      <c r="B1829" s="20"/>
      <c r="C1829" s="20"/>
      <c r="D1829" s="20"/>
      <c r="E1829" s="109"/>
      <c r="F1829" s="126"/>
      <c r="G1829" s="126"/>
      <c r="H1829" s="126"/>
      <c r="I1829" s="126"/>
      <c r="J1829" s="126"/>
      <c r="K1829" s="126"/>
      <c r="L1829" s="126"/>
      <c r="M1829" s="143"/>
      <c r="N1829" s="126"/>
      <c r="O1829" s="126"/>
      <c r="Q1829" s="126"/>
      <c r="R1829" s="126"/>
      <c r="S1829" s="126"/>
      <c r="T1829" s="126"/>
      <c r="U1829" s="126"/>
      <c r="V1829" s="126"/>
      <c r="W1829" s="126"/>
      <c r="X1829" s="126"/>
      <c r="Y1829" s="126"/>
      <c r="Z1829" s="126"/>
      <c r="AA1829" s="126"/>
      <c r="AB1829" s="126"/>
      <c r="AC1829" s="126"/>
      <c r="AD1829" s="126"/>
      <c r="AE1829" s="126"/>
      <c r="AF1829" s="126"/>
      <c r="AG1829" s="126"/>
      <c r="AH1829" s="126"/>
      <c r="AI1829" s="126"/>
      <c r="AJ1829" s="126"/>
      <c r="AK1829" s="126"/>
      <c r="AL1829" s="126"/>
      <c r="AM1829" s="126"/>
      <c r="AN1829" s="126"/>
      <c r="AO1829" s="126"/>
      <c r="AP1829" s="126"/>
      <c r="AQ1829" s="126"/>
      <c r="AR1829" s="126"/>
      <c r="AS1829" s="126"/>
      <c r="AT1829" s="126"/>
      <c r="AU1829" s="126"/>
      <c r="AV1829" s="126"/>
      <c r="AW1829" s="126"/>
      <c r="AX1829" s="126"/>
      <c r="AY1829" s="126"/>
      <c r="AZ1829" s="126"/>
      <c r="BA1829" s="126"/>
      <c r="BB1829" s="126"/>
      <c r="BC1829" s="126"/>
      <c r="BD1829" s="126"/>
      <c r="BE1829" s="126"/>
      <c r="BF1829" s="126"/>
      <c r="BG1829" s="126"/>
      <c r="BH1829" s="126"/>
      <c r="BI1829" s="126"/>
      <c r="BJ1829" s="126"/>
      <c r="BK1829" s="126"/>
      <c r="BL1829" s="126"/>
      <c r="BM1829" s="126"/>
      <c r="BN1829" s="126"/>
      <c r="BO1829" s="126"/>
      <c r="BP1829" s="126"/>
      <c r="BQ1829" s="126"/>
      <c r="BR1829" s="126"/>
      <c r="BS1829" s="126"/>
      <c r="BT1829" s="126"/>
      <c r="BU1829" s="126"/>
      <c r="BV1829" s="126"/>
      <c r="BW1829" s="126"/>
      <c r="BX1829" s="126"/>
      <c r="BY1829" s="126"/>
      <c r="BZ1829" s="126"/>
      <c r="CA1829" s="126"/>
      <c r="CB1829" s="126"/>
      <c r="CC1829" s="126"/>
      <c r="CD1829" s="126"/>
      <c r="CE1829" s="126"/>
    </row>
    <row r="1830" spans="1:83" ht="11.25" customHeight="1" x14ac:dyDescent="0.2">
      <c r="A1830" s="126"/>
      <c r="B1830" s="20"/>
      <c r="C1830" s="20"/>
      <c r="D1830" s="20"/>
      <c r="E1830" s="109"/>
      <c r="F1830" s="126"/>
      <c r="G1830" s="126"/>
      <c r="H1830" s="126"/>
      <c r="I1830" s="126"/>
      <c r="J1830" s="126"/>
      <c r="K1830" s="126"/>
      <c r="L1830" s="126"/>
      <c r="M1830" s="143"/>
      <c r="N1830" s="126"/>
      <c r="O1830" s="126"/>
      <c r="Q1830" s="126"/>
      <c r="R1830" s="126"/>
      <c r="S1830" s="126"/>
      <c r="T1830" s="126"/>
      <c r="U1830" s="126"/>
      <c r="V1830" s="126"/>
      <c r="W1830" s="126"/>
      <c r="X1830" s="126"/>
      <c r="Y1830" s="126"/>
      <c r="Z1830" s="126"/>
      <c r="AA1830" s="126"/>
      <c r="AB1830" s="126"/>
      <c r="AC1830" s="126"/>
      <c r="AD1830" s="126"/>
      <c r="AE1830" s="126"/>
      <c r="AF1830" s="126"/>
      <c r="AG1830" s="126"/>
      <c r="AH1830" s="126"/>
      <c r="AI1830" s="126"/>
      <c r="AJ1830" s="126"/>
      <c r="AK1830" s="126"/>
      <c r="AL1830" s="126"/>
      <c r="AM1830" s="126"/>
      <c r="AN1830" s="126"/>
      <c r="AO1830" s="126"/>
      <c r="AP1830" s="126"/>
      <c r="AQ1830" s="126"/>
      <c r="AR1830" s="126"/>
      <c r="AS1830" s="126"/>
      <c r="AT1830" s="126"/>
      <c r="AU1830" s="126"/>
      <c r="AV1830" s="126"/>
      <c r="AW1830" s="126"/>
      <c r="AX1830" s="126"/>
      <c r="AY1830" s="126"/>
      <c r="AZ1830" s="126"/>
      <c r="BA1830" s="126"/>
      <c r="BB1830" s="126"/>
      <c r="BC1830" s="126"/>
      <c r="BD1830" s="126"/>
      <c r="BE1830" s="126"/>
      <c r="BF1830" s="126"/>
      <c r="BG1830" s="126"/>
      <c r="BH1830" s="126"/>
      <c r="BI1830" s="126"/>
      <c r="BJ1830" s="126"/>
      <c r="BK1830" s="126"/>
      <c r="BL1830" s="126"/>
      <c r="BM1830" s="126"/>
      <c r="BN1830" s="126"/>
      <c r="BO1830" s="126"/>
      <c r="BP1830" s="126"/>
      <c r="BQ1830" s="126"/>
      <c r="BR1830" s="126"/>
      <c r="BS1830" s="126"/>
      <c r="BT1830" s="126"/>
      <c r="BU1830" s="126"/>
      <c r="BV1830" s="126"/>
      <c r="BW1830" s="126"/>
      <c r="BX1830" s="126"/>
      <c r="BY1830" s="126"/>
      <c r="BZ1830" s="126"/>
      <c r="CA1830" s="126"/>
      <c r="CB1830" s="126"/>
      <c r="CC1830" s="126"/>
      <c r="CD1830" s="126"/>
      <c r="CE1830" s="126"/>
    </row>
    <row r="1831" spans="1:83" ht="11.25" customHeight="1" x14ac:dyDescent="0.2">
      <c r="A1831" s="126"/>
      <c r="B1831" s="20"/>
      <c r="C1831" s="20"/>
      <c r="D1831" s="20"/>
      <c r="E1831" s="109"/>
      <c r="F1831" s="126"/>
      <c r="G1831" s="126"/>
      <c r="H1831" s="126"/>
      <c r="I1831" s="126"/>
      <c r="J1831" s="126"/>
      <c r="K1831" s="126"/>
      <c r="L1831" s="126"/>
      <c r="M1831" s="143"/>
      <c r="N1831" s="126"/>
      <c r="O1831" s="126"/>
      <c r="Q1831" s="126"/>
      <c r="R1831" s="126"/>
      <c r="S1831" s="126"/>
      <c r="T1831" s="126"/>
      <c r="U1831" s="126"/>
      <c r="V1831" s="126"/>
      <c r="W1831" s="126"/>
      <c r="X1831" s="126"/>
      <c r="Y1831" s="126"/>
      <c r="Z1831" s="126"/>
      <c r="AA1831" s="126"/>
      <c r="AB1831" s="126"/>
      <c r="AC1831" s="126"/>
      <c r="AD1831" s="126"/>
      <c r="AE1831" s="126"/>
      <c r="AF1831" s="126"/>
      <c r="AG1831" s="126"/>
      <c r="AH1831" s="126"/>
      <c r="AI1831" s="126"/>
      <c r="AJ1831" s="126"/>
      <c r="AK1831" s="126"/>
      <c r="AL1831" s="126"/>
      <c r="AM1831" s="126"/>
      <c r="AN1831" s="126"/>
      <c r="AO1831" s="126"/>
      <c r="AP1831" s="126"/>
      <c r="AQ1831" s="126"/>
      <c r="AR1831" s="126"/>
      <c r="AS1831" s="126"/>
      <c r="AT1831" s="126"/>
      <c r="AU1831" s="126"/>
      <c r="AV1831" s="126"/>
      <c r="AW1831" s="126"/>
      <c r="AX1831" s="126"/>
      <c r="AY1831" s="126"/>
      <c r="AZ1831" s="126"/>
      <c r="BA1831" s="126"/>
      <c r="BB1831" s="126"/>
      <c r="BC1831" s="126"/>
      <c r="BD1831" s="126"/>
      <c r="BE1831" s="126"/>
      <c r="BF1831" s="126"/>
      <c r="BG1831" s="126"/>
      <c r="BH1831" s="126"/>
      <c r="BI1831" s="126"/>
      <c r="BJ1831" s="126"/>
      <c r="BK1831" s="126"/>
      <c r="BL1831" s="126"/>
      <c r="BM1831" s="126"/>
      <c r="BN1831" s="126"/>
      <c r="BO1831" s="126"/>
      <c r="BP1831" s="126"/>
      <c r="BQ1831" s="126"/>
      <c r="BR1831" s="126"/>
      <c r="BS1831" s="126"/>
      <c r="BT1831" s="126"/>
      <c r="BU1831" s="126"/>
      <c r="BV1831" s="126"/>
      <c r="BW1831" s="126"/>
      <c r="BX1831" s="126"/>
      <c r="BY1831" s="126"/>
      <c r="BZ1831" s="126"/>
      <c r="CA1831" s="126"/>
      <c r="CB1831" s="126"/>
      <c r="CC1831" s="126"/>
      <c r="CD1831" s="126"/>
      <c r="CE1831" s="126"/>
    </row>
    <row r="1832" spans="1:83" ht="11.25" customHeight="1" x14ac:dyDescent="0.2">
      <c r="A1832" s="126"/>
      <c r="B1832" s="20"/>
      <c r="C1832" s="20"/>
      <c r="D1832" s="20"/>
      <c r="E1832" s="109"/>
      <c r="F1832" s="126"/>
      <c r="G1832" s="126"/>
      <c r="H1832" s="126"/>
      <c r="I1832" s="126"/>
      <c r="J1832" s="126"/>
      <c r="K1832" s="126"/>
      <c r="L1832" s="126"/>
      <c r="M1832" s="143"/>
      <c r="N1832" s="126"/>
      <c r="O1832" s="126"/>
      <c r="Q1832" s="126"/>
      <c r="R1832" s="126"/>
      <c r="S1832" s="126"/>
      <c r="T1832" s="126"/>
      <c r="U1832" s="126"/>
      <c r="V1832" s="126"/>
      <c r="W1832" s="126"/>
      <c r="X1832" s="126"/>
      <c r="Y1832" s="126"/>
      <c r="Z1832" s="126"/>
      <c r="AA1832" s="126"/>
      <c r="AB1832" s="126"/>
      <c r="AC1832" s="126"/>
      <c r="AD1832" s="126"/>
      <c r="AE1832" s="126"/>
      <c r="AF1832" s="126"/>
      <c r="AG1832" s="126"/>
      <c r="AH1832" s="126"/>
      <c r="AI1832" s="126"/>
      <c r="AJ1832" s="126"/>
      <c r="AK1832" s="126"/>
      <c r="AL1832" s="126"/>
      <c r="AM1832" s="126"/>
      <c r="AN1832" s="126"/>
      <c r="AO1832" s="126"/>
      <c r="AP1832" s="126"/>
      <c r="AQ1832" s="126"/>
      <c r="AR1832" s="126"/>
      <c r="AS1832" s="126"/>
      <c r="AT1832" s="126"/>
      <c r="AU1832" s="126"/>
      <c r="AV1832" s="126"/>
      <c r="AW1832" s="126"/>
      <c r="AX1832" s="126"/>
      <c r="AY1832" s="126"/>
      <c r="AZ1832" s="126"/>
      <c r="BA1832" s="126"/>
      <c r="BB1832" s="126"/>
      <c r="BC1832" s="126"/>
      <c r="BD1832" s="126"/>
      <c r="BE1832" s="126"/>
      <c r="BF1832" s="126"/>
      <c r="BG1832" s="126"/>
      <c r="BH1832" s="126"/>
      <c r="BI1832" s="126"/>
      <c r="BJ1832" s="126"/>
      <c r="BK1832" s="126"/>
      <c r="BL1832" s="126"/>
      <c r="BM1832" s="126"/>
      <c r="BN1832" s="126"/>
      <c r="BO1832" s="126"/>
      <c r="BP1832" s="126"/>
      <c r="BQ1832" s="126"/>
      <c r="BR1832" s="126"/>
      <c r="BS1832" s="126"/>
      <c r="BT1832" s="126"/>
      <c r="BU1832" s="126"/>
      <c r="BV1832" s="126"/>
      <c r="BW1832" s="126"/>
      <c r="BX1832" s="126"/>
      <c r="BY1832" s="126"/>
      <c r="BZ1832" s="126"/>
      <c r="CA1832" s="126"/>
      <c r="CB1832" s="126"/>
      <c r="CC1832" s="126"/>
      <c r="CD1832" s="126"/>
      <c r="CE1832" s="126"/>
    </row>
    <row r="1833" spans="1:83" ht="11.25" customHeight="1" x14ac:dyDescent="0.2">
      <c r="A1833" s="126"/>
      <c r="B1833" s="20"/>
      <c r="C1833" s="20"/>
      <c r="D1833" s="20"/>
      <c r="E1833" s="109"/>
      <c r="F1833" s="126"/>
      <c r="G1833" s="126"/>
      <c r="H1833" s="126"/>
      <c r="I1833" s="126"/>
      <c r="J1833" s="126"/>
      <c r="K1833" s="126"/>
      <c r="L1833" s="126"/>
      <c r="M1833" s="143"/>
      <c r="N1833" s="126"/>
      <c r="O1833" s="126"/>
      <c r="Q1833" s="126"/>
      <c r="R1833" s="126"/>
      <c r="S1833" s="126"/>
      <c r="T1833" s="126"/>
      <c r="U1833" s="126"/>
      <c r="V1833" s="126"/>
      <c r="W1833" s="126"/>
      <c r="X1833" s="126"/>
      <c r="Y1833" s="126"/>
      <c r="Z1833" s="126"/>
      <c r="AA1833" s="126"/>
      <c r="AB1833" s="126"/>
      <c r="AC1833" s="126"/>
      <c r="AD1833" s="126"/>
      <c r="AE1833" s="126"/>
      <c r="AF1833" s="126"/>
      <c r="AG1833" s="126"/>
      <c r="AH1833" s="126"/>
      <c r="AI1833" s="126"/>
      <c r="AJ1833" s="126"/>
      <c r="AK1833" s="126"/>
      <c r="AL1833" s="126"/>
      <c r="AM1833" s="126"/>
      <c r="AN1833" s="126"/>
      <c r="AO1833" s="126"/>
      <c r="AP1833" s="126"/>
      <c r="AQ1833" s="126"/>
      <c r="AR1833" s="126"/>
      <c r="AS1833" s="126"/>
      <c r="AT1833" s="126"/>
      <c r="AU1833" s="126"/>
      <c r="AV1833" s="126"/>
      <c r="AW1833" s="126"/>
      <c r="AX1833" s="126"/>
      <c r="AY1833" s="126"/>
      <c r="AZ1833" s="126"/>
      <c r="BA1833" s="126"/>
      <c r="BB1833" s="126"/>
      <c r="BC1833" s="126"/>
      <c r="BD1833" s="126"/>
      <c r="BE1833" s="126"/>
      <c r="BF1833" s="126"/>
      <c r="BG1833" s="126"/>
      <c r="BH1833" s="126"/>
      <c r="BI1833" s="126"/>
      <c r="BJ1833" s="126"/>
      <c r="BK1833" s="126"/>
      <c r="BL1833" s="126"/>
      <c r="BM1833" s="126"/>
      <c r="BN1833" s="126"/>
      <c r="BO1833" s="126"/>
      <c r="BP1833" s="126"/>
      <c r="BQ1833" s="126"/>
      <c r="BR1833" s="126"/>
      <c r="BS1833" s="126"/>
      <c r="BT1833" s="126"/>
      <c r="BU1833" s="126"/>
      <c r="BV1833" s="126"/>
      <c r="BW1833" s="126"/>
      <c r="BX1833" s="126"/>
      <c r="BY1833" s="126"/>
      <c r="BZ1833" s="126"/>
      <c r="CA1833" s="126"/>
      <c r="CB1833" s="126"/>
      <c r="CC1833" s="126"/>
      <c r="CD1833" s="126"/>
      <c r="CE1833" s="126"/>
    </row>
    <row r="1834" spans="1:83" ht="11.25" customHeight="1" x14ac:dyDescent="0.2">
      <c r="A1834" s="126"/>
      <c r="B1834" s="20"/>
      <c r="C1834" s="20"/>
      <c r="D1834" s="20"/>
      <c r="E1834" s="109"/>
      <c r="F1834" s="126"/>
      <c r="G1834" s="126"/>
      <c r="H1834" s="126"/>
      <c r="I1834" s="126"/>
      <c r="J1834" s="126"/>
      <c r="K1834" s="126"/>
      <c r="L1834" s="126"/>
      <c r="M1834" s="143"/>
      <c r="N1834" s="126"/>
      <c r="O1834" s="126"/>
      <c r="Q1834" s="126"/>
      <c r="R1834" s="126"/>
      <c r="S1834" s="126"/>
      <c r="T1834" s="126"/>
      <c r="U1834" s="126"/>
      <c r="V1834" s="126"/>
      <c r="W1834" s="126"/>
      <c r="X1834" s="126"/>
      <c r="Y1834" s="126"/>
      <c r="Z1834" s="126"/>
      <c r="AA1834" s="126"/>
      <c r="AB1834" s="126"/>
      <c r="AC1834" s="126"/>
      <c r="AD1834" s="126"/>
      <c r="AE1834" s="126"/>
      <c r="AF1834" s="126"/>
      <c r="AG1834" s="126"/>
      <c r="AH1834" s="126"/>
      <c r="AI1834" s="126"/>
      <c r="AJ1834" s="126"/>
      <c r="AK1834" s="126"/>
      <c r="AL1834" s="126"/>
      <c r="AM1834" s="126"/>
      <c r="AN1834" s="126"/>
      <c r="AO1834" s="126"/>
      <c r="AP1834" s="126"/>
      <c r="AQ1834" s="126"/>
      <c r="AR1834" s="126"/>
      <c r="AS1834" s="126"/>
      <c r="AT1834" s="126"/>
      <c r="AU1834" s="126"/>
      <c r="AV1834" s="126"/>
      <c r="AW1834" s="126"/>
      <c r="AX1834" s="126"/>
      <c r="AY1834" s="126"/>
      <c r="AZ1834" s="126"/>
      <c r="BA1834" s="126"/>
      <c r="BB1834" s="126"/>
      <c r="BC1834" s="126"/>
      <c r="BD1834" s="126"/>
      <c r="BE1834" s="126"/>
      <c r="BF1834" s="126"/>
      <c r="BG1834" s="126"/>
      <c r="BH1834" s="126"/>
      <c r="BI1834" s="126"/>
      <c r="BJ1834" s="126"/>
      <c r="BK1834" s="126"/>
      <c r="BL1834" s="126"/>
      <c r="BM1834" s="126"/>
      <c r="BN1834" s="126"/>
      <c r="BO1834" s="126"/>
      <c r="BP1834" s="126"/>
      <c r="BQ1834" s="126"/>
      <c r="BR1834" s="126"/>
      <c r="BS1834" s="126"/>
      <c r="BT1834" s="126"/>
      <c r="BU1834" s="126"/>
      <c r="BV1834" s="126"/>
      <c r="BW1834" s="126"/>
      <c r="BX1834" s="126"/>
      <c r="BY1834" s="126"/>
      <c r="BZ1834" s="126"/>
      <c r="CA1834" s="126"/>
      <c r="CB1834" s="126"/>
      <c r="CC1834" s="126"/>
      <c r="CD1834" s="126"/>
      <c r="CE1834" s="126"/>
    </row>
    <row r="1835" spans="1:83" ht="11.25" customHeight="1" x14ac:dyDescent="0.2">
      <c r="A1835" s="126"/>
      <c r="B1835" s="20"/>
      <c r="C1835" s="20"/>
      <c r="D1835" s="20"/>
      <c r="E1835" s="109"/>
      <c r="F1835" s="126"/>
      <c r="G1835" s="126"/>
      <c r="H1835" s="126"/>
      <c r="I1835" s="126"/>
      <c r="J1835" s="126"/>
      <c r="K1835" s="126"/>
      <c r="L1835" s="126"/>
      <c r="M1835" s="143"/>
      <c r="N1835" s="126"/>
      <c r="O1835" s="126"/>
      <c r="Q1835" s="126"/>
      <c r="R1835" s="126"/>
      <c r="S1835" s="126"/>
      <c r="T1835" s="126"/>
      <c r="U1835" s="126"/>
      <c r="V1835" s="126"/>
      <c r="W1835" s="126"/>
      <c r="X1835" s="126"/>
      <c r="Y1835" s="126"/>
      <c r="Z1835" s="126"/>
      <c r="AA1835" s="126"/>
      <c r="AB1835" s="126"/>
      <c r="AC1835" s="126"/>
      <c r="AD1835" s="126"/>
      <c r="AE1835" s="126"/>
      <c r="AF1835" s="126"/>
      <c r="AG1835" s="126"/>
      <c r="AH1835" s="126"/>
      <c r="AI1835" s="126"/>
      <c r="AJ1835" s="126"/>
      <c r="AK1835" s="126"/>
      <c r="AL1835" s="126"/>
      <c r="AM1835" s="126"/>
      <c r="AN1835" s="126"/>
      <c r="AO1835" s="126"/>
      <c r="AP1835" s="126"/>
      <c r="AQ1835" s="126"/>
      <c r="AR1835" s="126"/>
      <c r="AS1835" s="126"/>
      <c r="AT1835" s="126"/>
      <c r="AU1835" s="126"/>
      <c r="AV1835" s="126"/>
      <c r="AW1835" s="126"/>
      <c r="AX1835" s="126"/>
      <c r="AY1835" s="126"/>
      <c r="AZ1835" s="126"/>
      <c r="BA1835" s="126"/>
      <c r="BB1835" s="126"/>
      <c r="BC1835" s="126"/>
      <c r="BD1835" s="126"/>
      <c r="BE1835" s="126"/>
      <c r="BF1835" s="126"/>
      <c r="BG1835" s="126"/>
      <c r="BH1835" s="126"/>
      <c r="BI1835" s="126"/>
      <c r="BJ1835" s="126"/>
      <c r="BK1835" s="126"/>
      <c r="BL1835" s="126"/>
      <c r="BM1835" s="126"/>
      <c r="BN1835" s="126"/>
      <c r="BO1835" s="126"/>
      <c r="BP1835" s="126"/>
      <c r="BQ1835" s="126"/>
      <c r="BR1835" s="126"/>
      <c r="BS1835" s="126"/>
      <c r="BT1835" s="126"/>
      <c r="BU1835" s="126"/>
      <c r="BV1835" s="126"/>
      <c r="BW1835" s="126"/>
      <c r="BX1835" s="126"/>
      <c r="BY1835" s="126"/>
      <c r="BZ1835" s="126"/>
      <c r="CA1835" s="126"/>
      <c r="CB1835" s="126"/>
      <c r="CC1835" s="126"/>
      <c r="CD1835" s="126"/>
      <c r="CE1835" s="126"/>
    </row>
    <row r="1836" spans="1:83" ht="11.25" customHeight="1" x14ac:dyDescent="0.2">
      <c r="A1836" s="126"/>
      <c r="B1836" s="20"/>
      <c r="C1836" s="20"/>
      <c r="D1836" s="20"/>
      <c r="E1836" s="109"/>
      <c r="F1836" s="126"/>
      <c r="G1836" s="126"/>
      <c r="H1836" s="126"/>
      <c r="I1836" s="126"/>
      <c r="J1836" s="126"/>
      <c r="K1836" s="126"/>
      <c r="L1836" s="126"/>
      <c r="M1836" s="143"/>
      <c r="N1836" s="126"/>
      <c r="O1836" s="126"/>
      <c r="Q1836" s="126"/>
      <c r="R1836" s="126"/>
      <c r="S1836" s="126"/>
      <c r="T1836" s="126"/>
      <c r="U1836" s="126"/>
      <c r="V1836" s="126"/>
      <c r="W1836" s="126"/>
      <c r="X1836" s="126"/>
      <c r="Y1836" s="126"/>
      <c r="Z1836" s="126"/>
      <c r="AA1836" s="126"/>
      <c r="AB1836" s="126"/>
      <c r="AC1836" s="126"/>
      <c r="AD1836" s="126"/>
      <c r="AE1836" s="126"/>
      <c r="AF1836" s="126"/>
      <c r="AG1836" s="126"/>
      <c r="AH1836" s="126"/>
      <c r="AI1836" s="126"/>
      <c r="AJ1836" s="126"/>
      <c r="AK1836" s="126"/>
      <c r="AL1836" s="126"/>
      <c r="AM1836" s="126"/>
      <c r="AN1836" s="126"/>
      <c r="AO1836" s="126"/>
      <c r="AP1836" s="126"/>
      <c r="AQ1836" s="126"/>
      <c r="AR1836" s="126"/>
      <c r="AS1836" s="126"/>
      <c r="AT1836" s="126"/>
      <c r="AU1836" s="126"/>
      <c r="AV1836" s="126"/>
      <c r="AW1836" s="126"/>
      <c r="AX1836" s="126"/>
      <c r="AY1836" s="126"/>
      <c r="AZ1836" s="126"/>
      <c r="BA1836" s="126"/>
      <c r="BB1836" s="126"/>
      <c r="BC1836" s="126"/>
      <c r="BD1836" s="126"/>
      <c r="BE1836" s="126"/>
      <c r="BF1836" s="126"/>
      <c r="BG1836" s="126"/>
      <c r="BH1836" s="126"/>
      <c r="BI1836" s="126"/>
      <c r="BJ1836" s="126"/>
      <c r="BK1836" s="126"/>
      <c r="BL1836" s="126"/>
      <c r="BM1836" s="126"/>
      <c r="BN1836" s="126"/>
      <c r="BO1836" s="126"/>
      <c r="BP1836" s="126"/>
      <c r="BQ1836" s="126"/>
      <c r="BR1836" s="126"/>
      <c r="BS1836" s="126"/>
      <c r="BT1836" s="126"/>
      <c r="BU1836" s="126"/>
      <c r="BV1836" s="126"/>
      <c r="BW1836" s="126"/>
      <c r="BX1836" s="126"/>
      <c r="BY1836" s="126"/>
      <c r="BZ1836" s="126"/>
      <c r="CA1836" s="126"/>
      <c r="CB1836" s="126"/>
      <c r="CC1836" s="126"/>
      <c r="CD1836" s="126"/>
      <c r="CE1836" s="126"/>
    </row>
    <row r="1837" spans="1:83" ht="11.25" customHeight="1" x14ac:dyDescent="0.2">
      <c r="A1837" s="126"/>
      <c r="B1837" s="20"/>
      <c r="C1837" s="20"/>
      <c r="D1837" s="20"/>
      <c r="E1837" s="109"/>
      <c r="F1837" s="126"/>
      <c r="G1837" s="126"/>
      <c r="H1837" s="126"/>
      <c r="I1837" s="126"/>
      <c r="J1837" s="126"/>
      <c r="K1837" s="126"/>
      <c r="L1837" s="126"/>
      <c r="M1837" s="143"/>
      <c r="N1837" s="126"/>
      <c r="O1837" s="126"/>
      <c r="Q1837" s="126"/>
      <c r="R1837" s="126"/>
      <c r="S1837" s="126"/>
      <c r="T1837" s="126"/>
      <c r="U1837" s="126"/>
      <c r="V1837" s="126"/>
      <c r="W1837" s="126"/>
      <c r="X1837" s="126"/>
      <c r="Y1837" s="126"/>
      <c r="Z1837" s="126"/>
      <c r="AA1837" s="126"/>
      <c r="AB1837" s="126"/>
      <c r="AC1837" s="126"/>
      <c r="AD1837" s="126"/>
      <c r="AE1837" s="126"/>
      <c r="AF1837" s="126"/>
      <c r="AG1837" s="126"/>
      <c r="AH1837" s="126"/>
      <c r="AI1837" s="126"/>
      <c r="AJ1837" s="126"/>
      <c r="AK1837" s="126"/>
      <c r="AL1837" s="126"/>
      <c r="AM1837" s="126"/>
      <c r="AN1837" s="126"/>
      <c r="AO1837" s="126"/>
      <c r="AP1837" s="126"/>
      <c r="AQ1837" s="126"/>
      <c r="AR1837" s="126"/>
      <c r="AS1837" s="126"/>
      <c r="AT1837" s="126"/>
      <c r="AU1837" s="126"/>
      <c r="AV1837" s="126"/>
      <c r="AW1837" s="126"/>
      <c r="AX1837" s="126"/>
      <c r="AY1837" s="126"/>
      <c r="AZ1837" s="126"/>
      <c r="BA1837" s="126"/>
      <c r="BB1837" s="126"/>
      <c r="BC1837" s="126"/>
      <c r="BD1837" s="126"/>
      <c r="BE1837" s="126"/>
      <c r="BF1837" s="126"/>
      <c r="BG1837" s="126"/>
      <c r="BH1837" s="126"/>
      <c r="BI1837" s="126"/>
      <c r="BJ1837" s="126"/>
      <c r="BK1837" s="126"/>
      <c r="BL1837" s="126"/>
      <c r="BM1837" s="126"/>
      <c r="BN1837" s="126"/>
      <c r="BO1837" s="126"/>
      <c r="BP1837" s="126"/>
      <c r="BQ1837" s="126"/>
      <c r="BR1837" s="126"/>
      <c r="BS1837" s="126"/>
      <c r="BT1837" s="126"/>
      <c r="BU1837" s="126"/>
      <c r="BV1837" s="126"/>
      <c r="BW1837" s="126"/>
      <c r="BX1837" s="126"/>
      <c r="BY1837" s="126"/>
      <c r="BZ1837" s="126"/>
      <c r="CA1837" s="126"/>
      <c r="CB1837" s="126"/>
      <c r="CC1837" s="126"/>
      <c r="CD1837" s="126"/>
      <c r="CE1837" s="126"/>
    </row>
    <row r="1838" spans="1:83" ht="11.25" customHeight="1" x14ac:dyDescent="0.2">
      <c r="A1838" s="126"/>
      <c r="B1838" s="20"/>
      <c r="C1838" s="20"/>
      <c r="D1838" s="20"/>
      <c r="E1838" s="109"/>
      <c r="F1838" s="126"/>
      <c r="G1838" s="126"/>
      <c r="H1838" s="126"/>
      <c r="I1838" s="126"/>
      <c r="J1838" s="126"/>
      <c r="K1838" s="126"/>
      <c r="L1838" s="126"/>
      <c r="M1838" s="143"/>
      <c r="N1838" s="126"/>
      <c r="O1838" s="126"/>
      <c r="Q1838" s="126"/>
      <c r="R1838" s="126"/>
      <c r="S1838" s="126"/>
      <c r="T1838" s="126"/>
      <c r="U1838" s="126"/>
      <c r="V1838" s="126"/>
      <c r="W1838" s="126"/>
      <c r="X1838" s="126"/>
      <c r="Y1838" s="126"/>
      <c r="Z1838" s="126"/>
      <c r="AA1838" s="126"/>
      <c r="AB1838" s="126"/>
      <c r="AC1838" s="126"/>
      <c r="AD1838" s="126"/>
      <c r="AE1838" s="126"/>
      <c r="AF1838" s="126"/>
      <c r="AG1838" s="126"/>
      <c r="AH1838" s="126"/>
      <c r="AI1838" s="126"/>
      <c r="AJ1838" s="126"/>
      <c r="AK1838" s="126"/>
      <c r="AL1838" s="126"/>
      <c r="AM1838" s="126"/>
      <c r="AN1838" s="126"/>
      <c r="AO1838" s="126"/>
      <c r="AP1838" s="126"/>
      <c r="AQ1838" s="126"/>
      <c r="AR1838" s="126"/>
      <c r="AS1838" s="126"/>
      <c r="AT1838" s="126"/>
      <c r="AU1838" s="126"/>
      <c r="AV1838" s="126"/>
      <c r="AW1838" s="126"/>
      <c r="AX1838" s="126"/>
      <c r="AY1838" s="126"/>
      <c r="AZ1838" s="126"/>
      <c r="BA1838" s="126"/>
      <c r="BB1838" s="126"/>
      <c r="BC1838" s="126"/>
      <c r="BD1838" s="126"/>
      <c r="BE1838" s="126"/>
      <c r="BF1838" s="126"/>
      <c r="BG1838" s="126"/>
      <c r="BH1838" s="126"/>
      <c r="BI1838" s="126"/>
      <c r="BJ1838" s="126"/>
      <c r="BK1838" s="126"/>
      <c r="BL1838" s="126"/>
      <c r="BM1838" s="126"/>
      <c r="BN1838" s="126"/>
      <c r="BO1838" s="126"/>
      <c r="BP1838" s="126"/>
      <c r="BQ1838" s="126"/>
      <c r="BR1838" s="126"/>
      <c r="BS1838" s="126"/>
      <c r="BT1838" s="126"/>
      <c r="BU1838" s="126"/>
      <c r="BV1838" s="126"/>
      <c r="BW1838" s="126"/>
      <c r="BX1838" s="126"/>
      <c r="BY1838" s="126"/>
      <c r="BZ1838" s="126"/>
      <c r="CA1838" s="126"/>
      <c r="CB1838" s="126"/>
      <c r="CC1838" s="126"/>
      <c r="CD1838" s="126"/>
      <c r="CE1838" s="126"/>
    </row>
    <row r="1839" spans="1:83" ht="11.25" customHeight="1" x14ac:dyDescent="0.2">
      <c r="A1839" s="126"/>
      <c r="B1839" s="20"/>
      <c r="C1839" s="20"/>
      <c r="D1839" s="20"/>
      <c r="E1839" s="109"/>
      <c r="F1839" s="126"/>
      <c r="G1839" s="126"/>
      <c r="H1839" s="126"/>
      <c r="I1839" s="126"/>
      <c r="J1839" s="126"/>
      <c r="K1839" s="126"/>
      <c r="L1839" s="126"/>
      <c r="M1839" s="143"/>
      <c r="N1839" s="126"/>
      <c r="O1839" s="126"/>
      <c r="Q1839" s="126"/>
      <c r="R1839" s="126"/>
      <c r="S1839" s="126"/>
      <c r="T1839" s="126"/>
      <c r="U1839" s="126"/>
      <c r="V1839" s="126"/>
      <c r="W1839" s="126"/>
      <c r="X1839" s="126"/>
      <c r="Y1839" s="126"/>
      <c r="Z1839" s="126"/>
      <c r="AA1839" s="126"/>
      <c r="AB1839" s="126"/>
      <c r="AC1839" s="126"/>
      <c r="AD1839" s="126"/>
      <c r="AE1839" s="126"/>
      <c r="AF1839" s="126"/>
      <c r="AG1839" s="126"/>
      <c r="AH1839" s="126"/>
      <c r="AI1839" s="126"/>
      <c r="AJ1839" s="126"/>
      <c r="AK1839" s="126"/>
      <c r="AL1839" s="126"/>
      <c r="AM1839" s="126"/>
      <c r="AN1839" s="126"/>
      <c r="AO1839" s="126"/>
      <c r="AP1839" s="126"/>
      <c r="AQ1839" s="126"/>
      <c r="AR1839" s="126"/>
      <c r="AS1839" s="126"/>
      <c r="AT1839" s="126"/>
      <c r="AU1839" s="126"/>
      <c r="AV1839" s="126"/>
      <c r="AW1839" s="126"/>
      <c r="AX1839" s="126"/>
      <c r="AY1839" s="126"/>
      <c r="AZ1839" s="126"/>
      <c r="BA1839" s="126"/>
      <c r="BB1839" s="126"/>
      <c r="BC1839" s="126"/>
      <c r="BD1839" s="126"/>
      <c r="BE1839" s="126"/>
      <c r="BF1839" s="126"/>
      <c r="BG1839" s="126"/>
      <c r="BH1839" s="126"/>
      <c r="BI1839" s="126"/>
      <c r="BJ1839" s="126"/>
      <c r="BK1839" s="126"/>
      <c r="BL1839" s="126"/>
      <c r="BM1839" s="126"/>
      <c r="BN1839" s="126"/>
      <c r="BO1839" s="126"/>
      <c r="BP1839" s="126"/>
      <c r="BQ1839" s="126"/>
      <c r="BR1839" s="126"/>
      <c r="BS1839" s="126"/>
      <c r="BT1839" s="126"/>
      <c r="BU1839" s="126"/>
      <c r="BV1839" s="126"/>
      <c r="BW1839" s="126"/>
      <c r="BX1839" s="126"/>
      <c r="BY1839" s="126"/>
      <c r="BZ1839" s="126"/>
      <c r="CA1839" s="126"/>
      <c r="CB1839" s="126"/>
      <c r="CC1839" s="126"/>
      <c r="CD1839" s="126"/>
      <c r="CE1839" s="126"/>
    </row>
    <row r="1840" spans="1:83" ht="11.25" customHeight="1" x14ac:dyDescent="0.2">
      <c r="A1840" s="126"/>
      <c r="B1840" s="20"/>
      <c r="C1840" s="20"/>
      <c r="D1840" s="20"/>
      <c r="E1840" s="109"/>
      <c r="F1840" s="126"/>
      <c r="G1840" s="126"/>
      <c r="H1840" s="126"/>
      <c r="I1840" s="126"/>
      <c r="J1840" s="126"/>
      <c r="K1840" s="126"/>
      <c r="L1840" s="126"/>
      <c r="M1840" s="143"/>
      <c r="N1840" s="126"/>
      <c r="O1840" s="126"/>
      <c r="Q1840" s="126"/>
      <c r="R1840" s="126"/>
      <c r="S1840" s="126"/>
      <c r="T1840" s="126"/>
      <c r="U1840" s="126"/>
      <c r="V1840" s="126"/>
      <c r="W1840" s="126"/>
      <c r="X1840" s="126"/>
      <c r="Y1840" s="126"/>
      <c r="Z1840" s="126"/>
      <c r="AA1840" s="126"/>
      <c r="AB1840" s="126"/>
      <c r="AC1840" s="126"/>
      <c r="AD1840" s="126"/>
      <c r="AE1840" s="126"/>
      <c r="AF1840" s="126"/>
      <c r="AG1840" s="126"/>
      <c r="AH1840" s="126"/>
      <c r="AI1840" s="126"/>
      <c r="AJ1840" s="126"/>
      <c r="AK1840" s="126"/>
      <c r="AL1840" s="126"/>
      <c r="AM1840" s="126"/>
      <c r="AN1840" s="126"/>
      <c r="AO1840" s="126"/>
      <c r="AP1840" s="126"/>
      <c r="AQ1840" s="126"/>
      <c r="AR1840" s="126"/>
      <c r="AS1840" s="126"/>
      <c r="AT1840" s="126"/>
      <c r="AU1840" s="126"/>
      <c r="AV1840" s="126"/>
      <c r="AW1840" s="126"/>
      <c r="AX1840" s="126"/>
      <c r="AY1840" s="126"/>
      <c r="AZ1840" s="126"/>
      <c r="BA1840" s="126"/>
      <c r="BB1840" s="126"/>
      <c r="BC1840" s="126"/>
      <c r="BD1840" s="126"/>
      <c r="BE1840" s="126"/>
      <c r="BF1840" s="126"/>
      <c r="BG1840" s="126"/>
      <c r="BH1840" s="126"/>
      <c r="BI1840" s="126"/>
      <c r="BJ1840" s="126"/>
      <c r="BK1840" s="126"/>
      <c r="BL1840" s="126"/>
      <c r="BM1840" s="126"/>
      <c r="BN1840" s="126"/>
      <c r="BO1840" s="126"/>
      <c r="BP1840" s="126"/>
      <c r="BQ1840" s="126"/>
      <c r="BR1840" s="126"/>
      <c r="BS1840" s="126"/>
      <c r="BT1840" s="126"/>
      <c r="BU1840" s="126"/>
      <c r="BV1840" s="126"/>
      <c r="BW1840" s="126"/>
      <c r="BX1840" s="126"/>
      <c r="BY1840" s="126"/>
      <c r="BZ1840" s="126"/>
      <c r="CA1840" s="126"/>
      <c r="CB1840" s="126"/>
      <c r="CC1840" s="126"/>
      <c r="CD1840" s="126"/>
      <c r="CE1840" s="126"/>
    </row>
    <row r="1841" spans="1:83" ht="11.25" customHeight="1" x14ac:dyDescent="0.2">
      <c r="A1841" s="126"/>
      <c r="B1841" s="20"/>
      <c r="C1841" s="20"/>
      <c r="D1841" s="20"/>
      <c r="E1841" s="109"/>
      <c r="F1841" s="126"/>
      <c r="G1841" s="126"/>
      <c r="H1841" s="126"/>
      <c r="I1841" s="126"/>
      <c r="J1841" s="126"/>
      <c r="K1841" s="126"/>
      <c r="L1841" s="126"/>
      <c r="M1841" s="143"/>
      <c r="N1841" s="126"/>
      <c r="O1841" s="126"/>
      <c r="Q1841" s="126"/>
      <c r="R1841" s="126"/>
      <c r="S1841" s="126"/>
      <c r="T1841" s="126"/>
      <c r="U1841" s="126"/>
      <c r="V1841" s="126"/>
      <c r="W1841" s="126"/>
      <c r="X1841" s="126"/>
      <c r="Y1841" s="126"/>
      <c r="Z1841" s="126"/>
      <c r="AA1841" s="126"/>
      <c r="AB1841" s="126"/>
      <c r="AC1841" s="126"/>
      <c r="AD1841" s="126"/>
      <c r="AE1841" s="126"/>
      <c r="AF1841" s="126"/>
      <c r="AG1841" s="126"/>
      <c r="AH1841" s="126"/>
      <c r="AI1841" s="126"/>
      <c r="AJ1841" s="126"/>
      <c r="AK1841" s="126"/>
      <c r="AL1841" s="126"/>
      <c r="AM1841" s="126"/>
      <c r="AN1841" s="126"/>
      <c r="AO1841" s="126"/>
      <c r="AP1841" s="126"/>
      <c r="AQ1841" s="126"/>
      <c r="AR1841" s="126"/>
      <c r="AS1841" s="126"/>
      <c r="AT1841" s="126"/>
      <c r="AU1841" s="126"/>
      <c r="AV1841" s="126"/>
      <c r="AW1841" s="126"/>
      <c r="AX1841" s="126"/>
      <c r="AY1841" s="126"/>
      <c r="AZ1841" s="126"/>
      <c r="BA1841" s="126"/>
      <c r="BB1841" s="126"/>
      <c r="BC1841" s="126"/>
      <c r="BD1841" s="126"/>
      <c r="BE1841" s="126"/>
      <c r="BF1841" s="126"/>
      <c r="BG1841" s="126"/>
      <c r="BH1841" s="126"/>
      <c r="BI1841" s="126"/>
      <c r="BJ1841" s="126"/>
      <c r="BK1841" s="126"/>
      <c r="BL1841" s="126"/>
      <c r="BM1841" s="126"/>
      <c r="BN1841" s="126"/>
      <c r="BO1841" s="126"/>
      <c r="BP1841" s="126"/>
      <c r="BQ1841" s="126"/>
      <c r="BR1841" s="126"/>
      <c r="BS1841" s="126"/>
      <c r="BT1841" s="126"/>
      <c r="BU1841" s="126"/>
      <c r="BV1841" s="126"/>
      <c r="BW1841" s="126"/>
      <c r="BX1841" s="126"/>
      <c r="BY1841" s="126"/>
      <c r="BZ1841" s="126"/>
      <c r="CA1841" s="126"/>
      <c r="CB1841" s="126"/>
      <c r="CC1841" s="126"/>
      <c r="CD1841" s="126"/>
      <c r="CE1841" s="126"/>
    </row>
    <row r="1842" spans="1:83" ht="11.25" customHeight="1" x14ac:dyDescent="0.2">
      <c r="A1842" s="126"/>
      <c r="B1842" s="20"/>
      <c r="C1842" s="20"/>
      <c r="D1842" s="20"/>
      <c r="E1842" s="109"/>
      <c r="F1842" s="126"/>
      <c r="G1842" s="126"/>
      <c r="H1842" s="126"/>
      <c r="I1842" s="126"/>
      <c r="J1842" s="126"/>
      <c r="K1842" s="126"/>
      <c r="L1842" s="126"/>
      <c r="M1842" s="143"/>
      <c r="N1842" s="126"/>
      <c r="O1842" s="126"/>
      <c r="Q1842" s="126"/>
      <c r="R1842" s="126"/>
      <c r="S1842" s="126"/>
      <c r="T1842" s="126"/>
      <c r="U1842" s="126"/>
      <c r="V1842" s="126"/>
      <c r="W1842" s="126"/>
      <c r="X1842" s="126"/>
      <c r="Y1842" s="126"/>
      <c r="Z1842" s="126"/>
      <c r="AA1842" s="126"/>
      <c r="AB1842" s="126"/>
      <c r="AC1842" s="126"/>
      <c r="AD1842" s="126"/>
      <c r="AE1842" s="126"/>
      <c r="AF1842" s="126"/>
      <c r="AG1842" s="126"/>
      <c r="AH1842" s="126"/>
      <c r="AI1842" s="126"/>
      <c r="AJ1842" s="126"/>
      <c r="AK1842" s="126"/>
      <c r="AL1842" s="126"/>
      <c r="AM1842" s="126"/>
      <c r="AN1842" s="126"/>
      <c r="AO1842" s="126"/>
      <c r="AP1842" s="126"/>
      <c r="AQ1842" s="126"/>
      <c r="AR1842" s="126"/>
      <c r="AS1842" s="126"/>
      <c r="AT1842" s="126"/>
      <c r="AU1842" s="126"/>
      <c r="AV1842" s="126"/>
      <c r="AW1842" s="126"/>
      <c r="AX1842" s="126"/>
      <c r="AY1842" s="126"/>
      <c r="AZ1842" s="126"/>
      <c r="BA1842" s="126"/>
      <c r="BB1842" s="126"/>
      <c r="BC1842" s="126"/>
      <c r="BD1842" s="126"/>
      <c r="BE1842" s="126"/>
      <c r="BF1842" s="126"/>
      <c r="BG1842" s="126"/>
      <c r="BH1842" s="126"/>
      <c r="BI1842" s="126"/>
      <c r="BJ1842" s="126"/>
      <c r="BK1842" s="126"/>
      <c r="BL1842" s="126"/>
      <c r="BM1842" s="126"/>
      <c r="BN1842" s="126"/>
      <c r="BO1842" s="126"/>
      <c r="BP1842" s="126"/>
      <c r="BQ1842" s="126"/>
      <c r="BR1842" s="126"/>
      <c r="BS1842" s="126"/>
      <c r="BT1842" s="126"/>
      <c r="BU1842" s="126"/>
      <c r="BV1842" s="126"/>
      <c r="BW1842" s="126"/>
      <c r="BX1842" s="126"/>
      <c r="BY1842" s="126"/>
      <c r="BZ1842" s="126"/>
      <c r="CA1842" s="126"/>
      <c r="CB1842" s="126"/>
      <c r="CC1842" s="126"/>
      <c r="CD1842" s="126"/>
      <c r="CE1842" s="126"/>
    </row>
    <row r="1843" spans="1:83" ht="11.25" customHeight="1" x14ac:dyDescent="0.2">
      <c r="A1843" s="126"/>
      <c r="B1843" s="20"/>
      <c r="C1843" s="20"/>
      <c r="D1843" s="20"/>
      <c r="E1843" s="109"/>
      <c r="F1843" s="126"/>
      <c r="G1843" s="126"/>
      <c r="H1843" s="126"/>
      <c r="I1843" s="126"/>
      <c r="J1843" s="126"/>
      <c r="K1843" s="126"/>
      <c r="L1843" s="126"/>
      <c r="M1843" s="143"/>
      <c r="N1843" s="126"/>
      <c r="O1843" s="126"/>
      <c r="Q1843" s="126"/>
      <c r="R1843" s="126"/>
      <c r="S1843" s="126"/>
      <c r="T1843" s="126"/>
      <c r="U1843" s="126"/>
      <c r="V1843" s="126"/>
      <c r="W1843" s="126"/>
      <c r="X1843" s="126"/>
      <c r="Y1843" s="126"/>
      <c r="Z1843" s="126"/>
      <c r="AA1843" s="126"/>
      <c r="AB1843" s="126"/>
      <c r="AC1843" s="126"/>
      <c r="AD1843" s="126"/>
      <c r="AE1843" s="126"/>
      <c r="AF1843" s="126"/>
      <c r="AG1843" s="126"/>
      <c r="AH1843" s="126"/>
      <c r="AI1843" s="126"/>
      <c r="AJ1843" s="126"/>
      <c r="AK1843" s="126"/>
      <c r="AL1843" s="126"/>
      <c r="AM1843" s="126"/>
      <c r="AN1843" s="126"/>
      <c r="AO1843" s="126"/>
      <c r="AP1843" s="126"/>
      <c r="AQ1843" s="126"/>
      <c r="AR1843" s="126"/>
      <c r="AS1843" s="126"/>
      <c r="AT1843" s="126"/>
      <c r="AU1843" s="126"/>
      <c r="AV1843" s="126"/>
      <c r="AW1843" s="126"/>
      <c r="AX1843" s="126"/>
      <c r="AY1843" s="126"/>
      <c r="AZ1843" s="126"/>
      <c r="BA1843" s="126"/>
      <c r="BB1843" s="126"/>
      <c r="BC1843" s="126"/>
      <c r="BD1843" s="126"/>
      <c r="BE1843" s="126"/>
      <c r="BF1843" s="126"/>
      <c r="BG1843" s="126"/>
      <c r="BH1843" s="126"/>
      <c r="BI1843" s="126"/>
      <c r="BJ1843" s="126"/>
      <c r="BK1843" s="126"/>
      <c r="BL1843" s="126"/>
      <c r="BM1843" s="126"/>
      <c r="BN1843" s="126"/>
      <c r="BO1843" s="126"/>
      <c r="BP1843" s="126"/>
      <c r="BQ1843" s="126"/>
      <c r="BR1843" s="126"/>
      <c r="BS1843" s="126"/>
      <c r="BT1843" s="126"/>
      <c r="BU1843" s="126"/>
      <c r="BV1843" s="126"/>
      <c r="BW1843" s="126"/>
      <c r="BX1843" s="126"/>
      <c r="BY1843" s="126"/>
      <c r="BZ1843" s="126"/>
      <c r="CA1843" s="126"/>
      <c r="CB1843" s="126"/>
      <c r="CC1843" s="126"/>
      <c r="CD1843" s="126"/>
      <c r="CE1843" s="126"/>
    </row>
    <row r="1844" spans="1:83" ht="11.25" customHeight="1" x14ac:dyDescent="0.2">
      <c r="A1844" s="126"/>
      <c r="B1844" s="20"/>
      <c r="C1844" s="20"/>
      <c r="D1844" s="20"/>
      <c r="E1844" s="109"/>
      <c r="F1844" s="126"/>
      <c r="G1844" s="126"/>
      <c r="H1844" s="126"/>
      <c r="I1844" s="126"/>
      <c r="J1844" s="126"/>
      <c r="K1844" s="126"/>
      <c r="L1844" s="126"/>
      <c r="M1844" s="143"/>
      <c r="N1844" s="126"/>
      <c r="O1844" s="126"/>
      <c r="Q1844" s="126"/>
      <c r="R1844" s="126"/>
      <c r="S1844" s="126"/>
      <c r="T1844" s="126"/>
      <c r="U1844" s="126"/>
      <c r="V1844" s="126"/>
      <c r="W1844" s="126"/>
      <c r="X1844" s="126"/>
      <c r="Y1844" s="126"/>
      <c r="Z1844" s="126"/>
      <c r="AA1844" s="126"/>
      <c r="AB1844" s="126"/>
      <c r="AC1844" s="126"/>
      <c r="AD1844" s="126"/>
      <c r="AE1844" s="126"/>
      <c r="AF1844" s="126"/>
      <c r="AG1844" s="126"/>
      <c r="AH1844" s="126"/>
      <c r="AI1844" s="126"/>
      <c r="AJ1844" s="126"/>
      <c r="AK1844" s="126"/>
      <c r="AL1844" s="126"/>
      <c r="AM1844" s="126"/>
      <c r="AN1844" s="126"/>
      <c r="AO1844" s="126"/>
      <c r="AP1844" s="126"/>
      <c r="AQ1844" s="126"/>
      <c r="AR1844" s="126"/>
      <c r="AS1844" s="126"/>
      <c r="AT1844" s="126"/>
      <c r="AU1844" s="126"/>
      <c r="AV1844" s="126"/>
      <c r="AW1844" s="126"/>
      <c r="AX1844" s="126"/>
      <c r="AY1844" s="126"/>
      <c r="AZ1844" s="126"/>
      <c r="BA1844" s="126"/>
      <c r="BB1844" s="126"/>
      <c r="BC1844" s="126"/>
      <c r="BD1844" s="126"/>
      <c r="BE1844" s="126"/>
      <c r="BF1844" s="126"/>
      <c r="BG1844" s="126"/>
      <c r="BH1844" s="126"/>
      <c r="BI1844" s="126"/>
      <c r="BJ1844" s="126"/>
      <c r="BK1844" s="126"/>
      <c r="BL1844" s="126"/>
      <c r="BM1844" s="126"/>
      <c r="BN1844" s="126"/>
      <c r="BO1844" s="126"/>
      <c r="BP1844" s="126"/>
      <c r="BQ1844" s="126"/>
      <c r="BR1844" s="126"/>
      <c r="BS1844" s="126"/>
      <c r="BT1844" s="126"/>
      <c r="BU1844" s="126"/>
      <c r="BV1844" s="126"/>
      <c r="BW1844" s="126"/>
      <c r="BX1844" s="126"/>
      <c r="BY1844" s="126"/>
      <c r="BZ1844" s="126"/>
      <c r="CA1844" s="126"/>
      <c r="CB1844" s="126"/>
      <c r="CC1844" s="126"/>
      <c r="CD1844" s="126"/>
      <c r="CE1844" s="126"/>
    </row>
    <row r="1845" spans="1:83" ht="11.25" customHeight="1" x14ac:dyDescent="0.2">
      <c r="A1845" s="126"/>
      <c r="B1845" s="20"/>
      <c r="C1845" s="20"/>
      <c r="D1845" s="20"/>
      <c r="E1845" s="109"/>
      <c r="F1845" s="126"/>
      <c r="G1845" s="126"/>
      <c r="H1845" s="126"/>
      <c r="I1845" s="126"/>
      <c r="J1845" s="126"/>
      <c r="K1845" s="126"/>
      <c r="L1845" s="126"/>
      <c r="M1845" s="143"/>
      <c r="N1845" s="126"/>
      <c r="O1845" s="126"/>
      <c r="Q1845" s="126"/>
      <c r="R1845" s="126"/>
      <c r="S1845" s="126"/>
      <c r="T1845" s="126"/>
      <c r="U1845" s="126"/>
      <c r="V1845" s="126"/>
      <c r="W1845" s="126"/>
      <c r="X1845" s="126"/>
      <c r="Y1845" s="126"/>
      <c r="Z1845" s="126"/>
      <c r="AA1845" s="126"/>
      <c r="AB1845" s="126"/>
      <c r="AC1845" s="126"/>
      <c r="AD1845" s="126"/>
      <c r="AE1845" s="126"/>
      <c r="AF1845" s="126"/>
      <c r="AG1845" s="126"/>
      <c r="AH1845" s="126"/>
      <c r="AI1845" s="126"/>
      <c r="AJ1845" s="126"/>
      <c r="AK1845" s="126"/>
      <c r="AL1845" s="126"/>
      <c r="AM1845" s="126"/>
      <c r="AN1845" s="126"/>
      <c r="AO1845" s="126"/>
      <c r="AP1845" s="126"/>
      <c r="AQ1845" s="126"/>
      <c r="AR1845" s="126"/>
      <c r="AS1845" s="126"/>
      <c r="AT1845" s="126"/>
      <c r="AU1845" s="126"/>
      <c r="AV1845" s="126"/>
      <c r="AW1845" s="126"/>
      <c r="AX1845" s="126"/>
      <c r="AY1845" s="126"/>
      <c r="AZ1845" s="126"/>
      <c r="BA1845" s="126"/>
      <c r="BB1845" s="126"/>
      <c r="BC1845" s="126"/>
      <c r="BD1845" s="126"/>
      <c r="BE1845" s="126"/>
      <c r="BF1845" s="126"/>
      <c r="BG1845" s="126"/>
      <c r="BH1845" s="126"/>
      <c r="BI1845" s="126"/>
      <c r="BJ1845" s="126"/>
      <c r="BK1845" s="126"/>
      <c r="BL1845" s="126"/>
      <c r="BM1845" s="126"/>
      <c r="BN1845" s="126"/>
      <c r="BO1845" s="126"/>
      <c r="BP1845" s="126"/>
      <c r="BQ1845" s="126"/>
      <c r="BR1845" s="126"/>
      <c r="BS1845" s="126"/>
      <c r="BT1845" s="126"/>
      <c r="BU1845" s="126"/>
      <c r="BV1845" s="126"/>
      <c r="BW1845" s="126"/>
      <c r="BX1845" s="126"/>
      <c r="BY1845" s="126"/>
      <c r="BZ1845" s="126"/>
      <c r="CA1845" s="126"/>
      <c r="CB1845" s="126"/>
      <c r="CC1845" s="126"/>
      <c r="CD1845" s="126"/>
      <c r="CE1845" s="126"/>
    </row>
    <row r="1846" spans="1:83" ht="11.25" customHeight="1" x14ac:dyDescent="0.2">
      <c r="A1846" s="126"/>
      <c r="B1846" s="20"/>
      <c r="C1846" s="20"/>
      <c r="D1846" s="20"/>
      <c r="E1846" s="109"/>
      <c r="F1846" s="126"/>
      <c r="G1846" s="126"/>
      <c r="H1846" s="126"/>
      <c r="I1846" s="126"/>
      <c r="J1846" s="126"/>
      <c r="K1846" s="126"/>
      <c r="L1846" s="126"/>
      <c r="M1846" s="143"/>
      <c r="N1846" s="126"/>
      <c r="O1846" s="126"/>
      <c r="Q1846" s="126"/>
      <c r="R1846" s="126"/>
      <c r="S1846" s="126"/>
      <c r="T1846" s="126"/>
      <c r="U1846" s="126"/>
      <c r="V1846" s="126"/>
      <c r="W1846" s="126"/>
      <c r="X1846" s="126"/>
      <c r="Y1846" s="126"/>
      <c r="Z1846" s="126"/>
      <c r="AA1846" s="126"/>
      <c r="AB1846" s="126"/>
      <c r="AC1846" s="126"/>
      <c r="AD1846" s="126"/>
      <c r="AE1846" s="126"/>
      <c r="AF1846" s="126"/>
      <c r="AG1846" s="126"/>
      <c r="AH1846" s="126"/>
      <c r="AI1846" s="126"/>
      <c r="AJ1846" s="126"/>
      <c r="AK1846" s="126"/>
      <c r="AL1846" s="126"/>
      <c r="AM1846" s="126"/>
      <c r="AN1846" s="126"/>
      <c r="AO1846" s="126"/>
      <c r="AP1846" s="126"/>
      <c r="AQ1846" s="126"/>
      <c r="AR1846" s="126"/>
      <c r="AS1846" s="126"/>
      <c r="AT1846" s="126"/>
      <c r="AU1846" s="126"/>
      <c r="AV1846" s="126"/>
      <c r="AW1846" s="126"/>
      <c r="AX1846" s="126"/>
      <c r="AY1846" s="126"/>
      <c r="AZ1846" s="126"/>
      <c r="BA1846" s="126"/>
      <c r="BB1846" s="126"/>
      <c r="BC1846" s="126"/>
      <c r="BD1846" s="126"/>
      <c r="BE1846" s="126"/>
      <c r="BF1846" s="126"/>
      <c r="BG1846" s="126"/>
      <c r="BH1846" s="126"/>
      <c r="BI1846" s="126"/>
      <c r="BJ1846" s="126"/>
      <c r="BK1846" s="126"/>
      <c r="BL1846" s="126"/>
      <c r="BM1846" s="126"/>
      <c r="BN1846" s="126"/>
      <c r="BO1846" s="126"/>
      <c r="BP1846" s="126"/>
      <c r="BQ1846" s="126"/>
      <c r="BR1846" s="126"/>
      <c r="BS1846" s="126"/>
      <c r="BT1846" s="126"/>
      <c r="BU1846" s="126"/>
      <c r="BV1846" s="126"/>
      <c r="BW1846" s="126"/>
      <c r="BX1846" s="126"/>
      <c r="BY1846" s="126"/>
      <c r="BZ1846" s="126"/>
      <c r="CA1846" s="126"/>
      <c r="CB1846" s="126"/>
      <c r="CC1846" s="126"/>
      <c r="CD1846" s="126"/>
      <c r="CE1846" s="126"/>
    </row>
    <row r="1847" spans="1:83" ht="11.25" customHeight="1" x14ac:dyDescent="0.2">
      <c r="A1847" s="126"/>
      <c r="B1847" s="20"/>
      <c r="C1847" s="20"/>
      <c r="D1847" s="20"/>
      <c r="E1847" s="109"/>
      <c r="F1847" s="126"/>
      <c r="G1847" s="126"/>
      <c r="H1847" s="126"/>
      <c r="I1847" s="126"/>
      <c r="J1847" s="126"/>
      <c r="K1847" s="126"/>
      <c r="L1847" s="126"/>
      <c r="M1847" s="143"/>
      <c r="N1847" s="126"/>
      <c r="O1847" s="126"/>
      <c r="Q1847" s="126"/>
      <c r="R1847" s="126"/>
      <c r="S1847" s="126"/>
      <c r="T1847" s="126"/>
      <c r="U1847" s="126"/>
      <c r="V1847" s="126"/>
      <c r="W1847" s="126"/>
      <c r="X1847" s="126"/>
      <c r="Y1847" s="126"/>
      <c r="Z1847" s="126"/>
      <c r="AA1847" s="126"/>
      <c r="AB1847" s="126"/>
      <c r="AC1847" s="126"/>
      <c r="AD1847" s="126"/>
      <c r="AE1847" s="126"/>
      <c r="AF1847" s="126"/>
      <c r="AG1847" s="126"/>
      <c r="AH1847" s="126"/>
      <c r="AI1847" s="126"/>
      <c r="AJ1847" s="126"/>
      <c r="AK1847" s="126"/>
      <c r="AL1847" s="126"/>
      <c r="AM1847" s="126"/>
      <c r="AN1847" s="126"/>
      <c r="AO1847" s="126"/>
      <c r="AP1847" s="126"/>
      <c r="AQ1847" s="126"/>
      <c r="AR1847" s="126"/>
      <c r="AS1847" s="126"/>
      <c r="AT1847" s="126"/>
      <c r="AU1847" s="126"/>
      <c r="AV1847" s="126"/>
      <c r="AW1847" s="126"/>
      <c r="AX1847" s="126"/>
      <c r="AY1847" s="126"/>
      <c r="AZ1847" s="126"/>
      <c r="BA1847" s="126"/>
      <c r="BB1847" s="126"/>
      <c r="BC1847" s="126"/>
      <c r="BD1847" s="126"/>
      <c r="BE1847" s="126"/>
      <c r="BF1847" s="126"/>
      <c r="BG1847" s="126"/>
      <c r="BH1847" s="126"/>
      <c r="BI1847" s="126"/>
      <c r="BJ1847" s="126"/>
      <c r="BK1847" s="126"/>
      <c r="BL1847" s="126"/>
      <c r="BM1847" s="126"/>
      <c r="BN1847" s="126"/>
      <c r="BO1847" s="126"/>
      <c r="BP1847" s="126"/>
      <c r="BQ1847" s="126"/>
      <c r="BR1847" s="126"/>
      <c r="BS1847" s="126"/>
      <c r="BT1847" s="126"/>
      <c r="BU1847" s="126"/>
      <c r="BV1847" s="126"/>
      <c r="BW1847" s="126"/>
      <c r="BX1847" s="126"/>
      <c r="BY1847" s="126"/>
      <c r="BZ1847" s="126"/>
      <c r="CA1847" s="126"/>
      <c r="CB1847" s="126"/>
      <c r="CC1847" s="126"/>
      <c r="CD1847" s="126"/>
      <c r="CE1847" s="126"/>
    </row>
    <row r="1848" spans="1:83" ht="11.25" customHeight="1" x14ac:dyDescent="0.2">
      <c r="A1848" s="126"/>
      <c r="B1848" s="20"/>
      <c r="C1848" s="20"/>
      <c r="D1848" s="20"/>
      <c r="E1848" s="109"/>
      <c r="F1848" s="126"/>
      <c r="G1848" s="126"/>
      <c r="H1848" s="126"/>
      <c r="I1848" s="126"/>
      <c r="J1848" s="126"/>
      <c r="K1848" s="126"/>
      <c r="L1848" s="126"/>
      <c r="M1848" s="143"/>
      <c r="N1848" s="126"/>
      <c r="O1848" s="126"/>
      <c r="Q1848" s="126"/>
      <c r="R1848" s="126"/>
      <c r="S1848" s="126"/>
      <c r="T1848" s="126"/>
      <c r="U1848" s="126"/>
      <c r="V1848" s="126"/>
      <c r="W1848" s="126"/>
      <c r="X1848" s="126"/>
      <c r="Y1848" s="126"/>
      <c r="Z1848" s="126"/>
      <c r="AA1848" s="126"/>
      <c r="AB1848" s="126"/>
      <c r="AC1848" s="126"/>
      <c r="AD1848" s="126"/>
      <c r="AE1848" s="126"/>
      <c r="AF1848" s="126"/>
      <c r="AG1848" s="126"/>
      <c r="AH1848" s="126"/>
      <c r="AI1848" s="126"/>
      <c r="AJ1848" s="126"/>
      <c r="AK1848" s="126"/>
      <c r="AL1848" s="126"/>
      <c r="AM1848" s="126"/>
      <c r="AN1848" s="126"/>
      <c r="AO1848" s="126"/>
      <c r="AP1848" s="126"/>
      <c r="AQ1848" s="126"/>
      <c r="AR1848" s="126"/>
      <c r="AS1848" s="126"/>
      <c r="AT1848" s="126"/>
      <c r="AU1848" s="126"/>
      <c r="AV1848" s="126"/>
      <c r="AW1848" s="126"/>
      <c r="AX1848" s="126"/>
      <c r="AY1848" s="126"/>
      <c r="AZ1848" s="126"/>
      <c r="BA1848" s="126"/>
      <c r="BB1848" s="126"/>
      <c r="BC1848" s="126"/>
      <c r="BD1848" s="126"/>
      <c r="BE1848" s="126"/>
      <c r="BF1848" s="126"/>
      <c r="BG1848" s="126"/>
      <c r="BH1848" s="126"/>
      <c r="BI1848" s="126"/>
      <c r="BJ1848" s="126"/>
      <c r="BK1848" s="126"/>
      <c r="BL1848" s="126"/>
      <c r="BM1848" s="126"/>
      <c r="BN1848" s="126"/>
      <c r="BO1848" s="126"/>
      <c r="BP1848" s="126"/>
      <c r="BQ1848" s="126"/>
      <c r="BR1848" s="126"/>
      <c r="BS1848" s="126"/>
      <c r="BT1848" s="126"/>
      <c r="BU1848" s="126"/>
      <c r="BV1848" s="126"/>
      <c r="BW1848" s="126"/>
      <c r="BX1848" s="126"/>
      <c r="BY1848" s="126"/>
      <c r="BZ1848" s="126"/>
      <c r="CA1848" s="126"/>
      <c r="CB1848" s="126"/>
      <c r="CC1848" s="126"/>
      <c r="CD1848" s="126"/>
      <c r="CE1848" s="126"/>
    </row>
    <row r="1849" spans="1:83" ht="11.25" customHeight="1" x14ac:dyDescent="0.2">
      <c r="A1849" s="126"/>
      <c r="B1849" s="20"/>
      <c r="C1849" s="20"/>
      <c r="D1849" s="20"/>
      <c r="E1849" s="109"/>
      <c r="F1849" s="126"/>
      <c r="G1849" s="126"/>
      <c r="H1849" s="126"/>
      <c r="I1849" s="126"/>
      <c r="J1849" s="126"/>
      <c r="K1849" s="126"/>
      <c r="L1849" s="126"/>
      <c r="M1849" s="143"/>
      <c r="N1849" s="126"/>
      <c r="O1849" s="126"/>
      <c r="Q1849" s="126"/>
      <c r="R1849" s="126"/>
      <c r="S1849" s="126"/>
      <c r="T1849" s="126"/>
      <c r="U1849" s="126"/>
      <c r="V1849" s="126"/>
      <c r="W1849" s="126"/>
      <c r="X1849" s="126"/>
      <c r="Y1849" s="126"/>
      <c r="Z1849" s="126"/>
      <c r="AA1849" s="126"/>
      <c r="AB1849" s="126"/>
      <c r="AC1849" s="126"/>
      <c r="AD1849" s="126"/>
      <c r="AE1849" s="126"/>
      <c r="AF1849" s="126"/>
      <c r="AG1849" s="126"/>
      <c r="AH1849" s="126"/>
      <c r="AI1849" s="126"/>
      <c r="AJ1849" s="126"/>
      <c r="AK1849" s="126"/>
      <c r="AL1849" s="126"/>
      <c r="AM1849" s="126"/>
      <c r="AN1849" s="126"/>
      <c r="AO1849" s="126"/>
      <c r="AP1849" s="126"/>
      <c r="AQ1849" s="126"/>
      <c r="AR1849" s="126"/>
      <c r="AS1849" s="126"/>
      <c r="AT1849" s="126"/>
      <c r="AU1849" s="126"/>
      <c r="AV1849" s="126"/>
      <c r="AW1849" s="126"/>
      <c r="AX1849" s="126"/>
      <c r="AY1849" s="126"/>
      <c r="AZ1849" s="126"/>
      <c r="BA1849" s="126"/>
      <c r="BB1849" s="126"/>
      <c r="BC1849" s="126"/>
      <c r="BD1849" s="126"/>
      <c r="BE1849" s="126"/>
      <c r="BF1849" s="126"/>
      <c r="BG1849" s="126"/>
      <c r="BH1849" s="126"/>
      <c r="BI1849" s="126"/>
      <c r="BJ1849" s="126"/>
      <c r="BK1849" s="126"/>
      <c r="BL1849" s="126"/>
      <c r="BM1849" s="126"/>
      <c r="BN1849" s="126"/>
      <c r="BO1849" s="126"/>
      <c r="BP1849" s="126"/>
      <c r="BQ1849" s="126"/>
      <c r="BR1849" s="126"/>
      <c r="BS1849" s="126"/>
      <c r="BT1849" s="126"/>
      <c r="BU1849" s="126"/>
      <c r="BV1849" s="126"/>
      <c r="BW1849" s="126"/>
      <c r="BX1849" s="126"/>
      <c r="BY1849" s="126"/>
      <c r="BZ1849" s="126"/>
      <c r="CA1849" s="126"/>
      <c r="CB1849" s="126"/>
      <c r="CC1849" s="126"/>
      <c r="CD1849" s="126"/>
      <c r="CE1849" s="126"/>
    </row>
    <row r="1850" spans="1:83" ht="11.25" customHeight="1" x14ac:dyDescent="0.2">
      <c r="A1850" s="126"/>
      <c r="B1850" s="20"/>
      <c r="C1850" s="20"/>
      <c r="D1850" s="20"/>
      <c r="E1850" s="109"/>
      <c r="F1850" s="126"/>
      <c r="G1850" s="126"/>
      <c r="H1850" s="126"/>
      <c r="I1850" s="126"/>
      <c r="J1850" s="126"/>
      <c r="K1850" s="126"/>
      <c r="L1850" s="126"/>
      <c r="M1850" s="143"/>
      <c r="N1850" s="126"/>
      <c r="O1850" s="126"/>
      <c r="Q1850" s="126"/>
      <c r="R1850" s="126"/>
      <c r="S1850" s="126"/>
      <c r="T1850" s="126"/>
      <c r="U1850" s="126"/>
      <c r="V1850" s="126"/>
      <c r="W1850" s="126"/>
      <c r="X1850" s="126"/>
      <c r="Y1850" s="126"/>
      <c r="Z1850" s="126"/>
      <c r="AA1850" s="126"/>
      <c r="AB1850" s="126"/>
      <c r="AC1850" s="126"/>
      <c r="AD1850" s="126"/>
      <c r="AE1850" s="126"/>
      <c r="AF1850" s="126"/>
      <c r="AG1850" s="126"/>
      <c r="AH1850" s="126"/>
      <c r="AI1850" s="126"/>
      <c r="AJ1850" s="126"/>
      <c r="AK1850" s="126"/>
      <c r="AL1850" s="126"/>
      <c r="AM1850" s="126"/>
      <c r="AN1850" s="126"/>
      <c r="AO1850" s="126"/>
      <c r="AP1850" s="126"/>
      <c r="AQ1850" s="126"/>
      <c r="AR1850" s="126"/>
      <c r="AS1850" s="126"/>
      <c r="AT1850" s="126"/>
      <c r="AU1850" s="126"/>
      <c r="AV1850" s="126"/>
      <c r="AW1850" s="126"/>
      <c r="AX1850" s="126"/>
      <c r="AY1850" s="126"/>
      <c r="AZ1850" s="126"/>
      <c r="BA1850" s="126"/>
      <c r="BB1850" s="126"/>
      <c r="BC1850" s="126"/>
      <c r="BD1850" s="126"/>
      <c r="BE1850" s="126"/>
      <c r="BF1850" s="126"/>
      <c r="BG1850" s="126"/>
      <c r="BH1850" s="126"/>
      <c r="BI1850" s="126"/>
      <c r="BJ1850" s="126"/>
      <c r="BK1850" s="126"/>
      <c r="BL1850" s="126"/>
      <c r="BM1850" s="126"/>
      <c r="BN1850" s="126"/>
      <c r="BO1850" s="126"/>
      <c r="BP1850" s="126"/>
      <c r="BQ1850" s="126"/>
      <c r="BR1850" s="126"/>
      <c r="BS1850" s="126"/>
      <c r="BT1850" s="126"/>
      <c r="BU1850" s="126"/>
      <c r="BV1850" s="126"/>
      <c r="BW1850" s="126"/>
      <c r="BX1850" s="126"/>
      <c r="BY1850" s="126"/>
      <c r="BZ1850" s="126"/>
      <c r="CA1850" s="126"/>
      <c r="CB1850" s="126"/>
      <c r="CC1850" s="126"/>
      <c r="CD1850" s="126"/>
      <c r="CE1850" s="126"/>
    </row>
    <row r="1851" spans="1:83" ht="11.25" customHeight="1" x14ac:dyDescent="0.2">
      <c r="A1851" s="126"/>
      <c r="B1851" s="20"/>
      <c r="C1851" s="20"/>
      <c r="D1851" s="20"/>
      <c r="E1851" s="109"/>
      <c r="F1851" s="126"/>
      <c r="G1851" s="126"/>
      <c r="H1851" s="126"/>
      <c r="I1851" s="126"/>
      <c r="J1851" s="126"/>
      <c r="K1851" s="126"/>
      <c r="L1851" s="126"/>
      <c r="M1851" s="143"/>
      <c r="N1851" s="126"/>
      <c r="O1851" s="126"/>
      <c r="Q1851" s="126"/>
      <c r="R1851" s="126"/>
      <c r="S1851" s="126"/>
      <c r="T1851" s="126"/>
      <c r="U1851" s="126"/>
      <c r="V1851" s="126"/>
      <c r="W1851" s="126"/>
      <c r="X1851" s="126"/>
      <c r="Y1851" s="126"/>
      <c r="Z1851" s="126"/>
      <c r="AA1851" s="126"/>
      <c r="AB1851" s="126"/>
      <c r="AC1851" s="126"/>
      <c r="AD1851" s="126"/>
      <c r="AE1851" s="126"/>
      <c r="AF1851" s="126"/>
      <c r="AG1851" s="126"/>
      <c r="AH1851" s="126"/>
      <c r="AI1851" s="126"/>
      <c r="AJ1851" s="126"/>
      <c r="AK1851" s="126"/>
      <c r="AL1851" s="126"/>
      <c r="AM1851" s="126"/>
      <c r="AN1851" s="126"/>
      <c r="AO1851" s="126"/>
      <c r="AP1851" s="126"/>
      <c r="AQ1851" s="126"/>
      <c r="AR1851" s="126"/>
      <c r="AS1851" s="126"/>
      <c r="AT1851" s="126"/>
      <c r="AU1851" s="126"/>
      <c r="AV1851" s="126"/>
      <c r="AW1851" s="126"/>
      <c r="AX1851" s="126"/>
      <c r="AY1851" s="126"/>
      <c r="AZ1851" s="126"/>
      <c r="BA1851" s="126"/>
      <c r="BB1851" s="126"/>
      <c r="BC1851" s="126"/>
      <c r="BD1851" s="126"/>
      <c r="BE1851" s="126"/>
      <c r="BF1851" s="126"/>
      <c r="BG1851" s="126"/>
      <c r="BH1851" s="126"/>
      <c r="BI1851" s="126"/>
      <c r="BJ1851" s="126"/>
      <c r="BK1851" s="126"/>
      <c r="BL1851" s="126"/>
      <c r="BM1851" s="126"/>
      <c r="BN1851" s="126"/>
      <c r="BO1851" s="126"/>
      <c r="BP1851" s="126"/>
      <c r="BQ1851" s="126"/>
      <c r="BR1851" s="126"/>
      <c r="BS1851" s="126"/>
      <c r="BT1851" s="126"/>
      <c r="BU1851" s="126"/>
      <c r="BV1851" s="126"/>
      <c r="BW1851" s="126"/>
      <c r="BX1851" s="126"/>
      <c r="BY1851" s="126"/>
      <c r="BZ1851" s="126"/>
      <c r="CA1851" s="126"/>
      <c r="CB1851" s="126"/>
      <c r="CC1851" s="126"/>
      <c r="CD1851" s="126"/>
      <c r="CE1851" s="126"/>
    </row>
    <row r="1852" spans="1:83" ht="11.25" customHeight="1" x14ac:dyDescent="0.2">
      <c r="A1852" s="126"/>
      <c r="B1852" s="20"/>
      <c r="C1852" s="20"/>
      <c r="D1852" s="20"/>
      <c r="E1852" s="109"/>
      <c r="F1852" s="126"/>
      <c r="G1852" s="126"/>
      <c r="H1852" s="126"/>
      <c r="I1852" s="126"/>
      <c r="J1852" s="126"/>
      <c r="K1852" s="126"/>
      <c r="L1852" s="126"/>
      <c r="M1852" s="143"/>
      <c r="N1852" s="126"/>
      <c r="O1852" s="126"/>
      <c r="Q1852" s="126"/>
      <c r="R1852" s="126"/>
      <c r="S1852" s="126"/>
      <c r="T1852" s="126"/>
      <c r="U1852" s="126"/>
      <c r="V1852" s="126"/>
      <c r="W1852" s="126"/>
      <c r="X1852" s="126"/>
      <c r="Y1852" s="126"/>
      <c r="Z1852" s="126"/>
      <c r="AA1852" s="126"/>
      <c r="AB1852" s="126"/>
      <c r="AC1852" s="126"/>
      <c r="AD1852" s="126"/>
      <c r="AE1852" s="126"/>
      <c r="AF1852" s="126"/>
      <c r="AG1852" s="126"/>
      <c r="AH1852" s="126"/>
      <c r="AI1852" s="126"/>
      <c r="AJ1852" s="126"/>
      <c r="AK1852" s="126"/>
      <c r="AL1852" s="126"/>
      <c r="AM1852" s="126"/>
      <c r="AN1852" s="126"/>
      <c r="AO1852" s="126"/>
      <c r="AP1852" s="126"/>
      <c r="AQ1852" s="126"/>
      <c r="AR1852" s="126"/>
      <c r="AS1852" s="126"/>
      <c r="AT1852" s="126"/>
      <c r="AU1852" s="126"/>
      <c r="AV1852" s="126"/>
      <c r="AW1852" s="126"/>
      <c r="AX1852" s="126"/>
      <c r="AY1852" s="126"/>
      <c r="AZ1852" s="126"/>
      <c r="BA1852" s="126"/>
      <c r="BB1852" s="126"/>
      <c r="BC1852" s="126"/>
      <c r="BD1852" s="126"/>
      <c r="BE1852" s="126"/>
      <c r="BF1852" s="126"/>
      <c r="BG1852" s="126"/>
      <c r="BH1852" s="126"/>
      <c r="BI1852" s="126"/>
      <c r="BJ1852" s="126"/>
      <c r="BK1852" s="126"/>
      <c r="BL1852" s="126"/>
      <c r="BM1852" s="126"/>
      <c r="BN1852" s="126"/>
      <c r="BO1852" s="126"/>
      <c r="BP1852" s="126"/>
      <c r="BQ1852" s="126"/>
      <c r="BR1852" s="126"/>
      <c r="BS1852" s="126"/>
      <c r="BT1852" s="126"/>
      <c r="BU1852" s="126"/>
      <c r="BV1852" s="126"/>
      <c r="BW1852" s="126"/>
      <c r="BX1852" s="126"/>
      <c r="BY1852" s="126"/>
      <c r="BZ1852" s="126"/>
      <c r="CA1852" s="126"/>
      <c r="CB1852" s="126"/>
      <c r="CC1852" s="126"/>
      <c r="CD1852" s="126"/>
      <c r="CE1852" s="126"/>
    </row>
    <row r="1853" spans="1:83" ht="11.25" customHeight="1" x14ac:dyDescent="0.2">
      <c r="A1853" s="126"/>
      <c r="B1853" s="20"/>
      <c r="C1853" s="20"/>
      <c r="D1853" s="20"/>
      <c r="E1853" s="109"/>
      <c r="F1853" s="126"/>
      <c r="G1853" s="126"/>
      <c r="H1853" s="126"/>
      <c r="I1853" s="126"/>
      <c r="J1853" s="126"/>
      <c r="K1853" s="126"/>
      <c r="L1853" s="126"/>
      <c r="M1853" s="143"/>
      <c r="N1853" s="126"/>
      <c r="O1853" s="126"/>
      <c r="Q1853" s="126"/>
      <c r="R1853" s="126"/>
      <c r="S1853" s="126"/>
      <c r="T1853" s="126"/>
      <c r="U1853" s="126"/>
      <c r="V1853" s="126"/>
      <c r="W1853" s="126"/>
      <c r="X1853" s="126"/>
      <c r="Y1853" s="126"/>
      <c r="Z1853" s="126"/>
      <c r="AA1853" s="126"/>
      <c r="AB1853" s="126"/>
      <c r="AC1853" s="126"/>
      <c r="AD1853" s="126"/>
      <c r="AE1853" s="126"/>
      <c r="AF1853" s="126"/>
      <c r="AG1853" s="126"/>
      <c r="AH1853" s="126"/>
      <c r="AI1853" s="126"/>
      <c r="AJ1853" s="126"/>
      <c r="AK1853" s="126"/>
      <c r="AL1853" s="126"/>
      <c r="AM1853" s="126"/>
      <c r="AN1853" s="126"/>
      <c r="AO1853" s="126"/>
      <c r="AP1853" s="126"/>
      <c r="AQ1853" s="126"/>
      <c r="AR1853" s="126"/>
      <c r="AS1853" s="126"/>
      <c r="AT1853" s="126"/>
      <c r="AU1853" s="126"/>
      <c r="AV1853" s="126"/>
      <c r="AW1853" s="126"/>
      <c r="AX1853" s="126"/>
      <c r="AY1853" s="126"/>
      <c r="AZ1853" s="126"/>
      <c r="BA1853" s="126"/>
      <c r="BB1853" s="126"/>
      <c r="BC1853" s="126"/>
      <c r="BD1853" s="126"/>
      <c r="BE1853" s="126"/>
      <c r="BF1853" s="126"/>
      <c r="BG1853" s="126"/>
      <c r="BH1853" s="126"/>
      <c r="BI1853" s="126"/>
      <c r="BJ1853" s="126"/>
      <c r="BK1853" s="126"/>
      <c r="BL1853" s="126"/>
      <c r="BM1853" s="126"/>
      <c r="BN1853" s="126"/>
      <c r="BO1853" s="126"/>
      <c r="BP1853" s="126"/>
      <c r="BQ1853" s="126"/>
      <c r="BR1853" s="126"/>
      <c r="BS1853" s="126"/>
      <c r="BT1853" s="126"/>
      <c r="BU1853" s="126"/>
      <c r="BV1853" s="126"/>
      <c r="BW1853" s="126"/>
      <c r="BX1853" s="126"/>
      <c r="BY1853" s="126"/>
      <c r="BZ1853" s="126"/>
      <c r="CA1853" s="126"/>
      <c r="CB1853" s="126"/>
      <c r="CC1853" s="126"/>
      <c r="CD1853" s="126"/>
      <c r="CE1853" s="126"/>
    </row>
    <row r="1854" spans="1:83" ht="11.25" customHeight="1" x14ac:dyDescent="0.2">
      <c r="A1854" s="126"/>
      <c r="B1854" s="20"/>
      <c r="C1854" s="20"/>
      <c r="D1854" s="20"/>
      <c r="E1854" s="109"/>
      <c r="F1854" s="126"/>
      <c r="G1854" s="126"/>
      <c r="H1854" s="126"/>
      <c r="I1854" s="126"/>
      <c r="J1854" s="126"/>
      <c r="K1854" s="126"/>
      <c r="L1854" s="126"/>
      <c r="M1854" s="143"/>
      <c r="N1854" s="126"/>
      <c r="O1854" s="126"/>
      <c r="Q1854" s="126"/>
      <c r="R1854" s="126"/>
      <c r="S1854" s="126"/>
      <c r="T1854" s="126"/>
      <c r="U1854" s="126"/>
      <c r="V1854" s="126"/>
      <c r="W1854" s="126"/>
      <c r="X1854" s="126"/>
      <c r="Y1854" s="126"/>
      <c r="Z1854" s="126"/>
      <c r="AA1854" s="126"/>
      <c r="AB1854" s="126"/>
      <c r="AC1854" s="126"/>
      <c r="AD1854" s="126"/>
      <c r="AE1854" s="126"/>
      <c r="AF1854" s="126"/>
      <c r="AG1854" s="126"/>
      <c r="AH1854" s="126"/>
      <c r="AI1854" s="126"/>
      <c r="AJ1854" s="126"/>
      <c r="AK1854" s="126"/>
      <c r="AL1854" s="126"/>
      <c r="AM1854" s="126"/>
      <c r="AN1854" s="126"/>
      <c r="AO1854" s="126"/>
      <c r="AP1854" s="126"/>
      <c r="AQ1854" s="126"/>
      <c r="AR1854" s="126"/>
      <c r="AS1854" s="126"/>
      <c r="AT1854" s="126"/>
      <c r="AU1854" s="126"/>
      <c r="AV1854" s="126"/>
      <c r="AW1854" s="126"/>
      <c r="AX1854" s="126"/>
      <c r="AY1854" s="126"/>
      <c r="AZ1854" s="126"/>
      <c r="BA1854" s="126"/>
      <c r="BB1854" s="126"/>
      <c r="BC1854" s="126"/>
      <c r="BD1854" s="126"/>
      <c r="BE1854" s="126"/>
      <c r="BF1854" s="126"/>
      <c r="BG1854" s="126"/>
      <c r="BH1854" s="126"/>
      <c r="BI1854" s="126"/>
      <c r="BJ1854" s="126"/>
      <c r="BK1854" s="126"/>
      <c r="BL1854" s="126"/>
      <c r="BM1854" s="126"/>
      <c r="BN1854" s="126"/>
      <c r="BO1854" s="126"/>
      <c r="BP1854" s="126"/>
      <c r="BQ1854" s="126"/>
      <c r="BR1854" s="126"/>
      <c r="BS1854" s="126"/>
      <c r="BT1854" s="126"/>
      <c r="BU1854" s="126"/>
      <c r="BV1854" s="126"/>
      <c r="BW1854" s="126"/>
      <c r="BX1854" s="126"/>
      <c r="BY1854" s="126"/>
      <c r="BZ1854" s="126"/>
      <c r="CA1854" s="126"/>
      <c r="CB1854" s="126"/>
      <c r="CC1854" s="126"/>
      <c r="CD1854" s="126"/>
      <c r="CE1854" s="126"/>
    </row>
    <row r="1855" spans="1:83" ht="11.25" customHeight="1" x14ac:dyDescent="0.2">
      <c r="A1855" s="126"/>
      <c r="B1855" s="20"/>
      <c r="C1855" s="20"/>
      <c r="D1855" s="20"/>
      <c r="E1855" s="109"/>
      <c r="F1855" s="126"/>
      <c r="G1855" s="126"/>
      <c r="H1855" s="126"/>
      <c r="I1855" s="126"/>
      <c r="J1855" s="126"/>
      <c r="K1855" s="126"/>
      <c r="L1855" s="126"/>
      <c r="M1855" s="143"/>
      <c r="N1855" s="126"/>
      <c r="O1855" s="126"/>
      <c r="Q1855" s="126"/>
      <c r="R1855" s="126"/>
      <c r="S1855" s="126"/>
      <c r="T1855" s="126"/>
      <c r="U1855" s="126"/>
      <c r="V1855" s="126"/>
      <c r="W1855" s="126"/>
      <c r="X1855" s="126"/>
      <c r="Y1855" s="126"/>
      <c r="Z1855" s="126"/>
      <c r="AA1855" s="126"/>
      <c r="AB1855" s="126"/>
      <c r="AC1855" s="126"/>
      <c r="AD1855" s="126"/>
      <c r="AE1855" s="126"/>
      <c r="AF1855" s="126"/>
      <c r="AG1855" s="126"/>
      <c r="AH1855" s="126"/>
      <c r="AI1855" s="126"/>
      <c r="AJ1855" s="126"/>
      <c r="AK1855" s="126"/>
      <c r="AL1855" s="126"/>
      <c r="AM1855" s="126"/>
      <c r="AN1855" s="126"/>
      <c r="AO1855" s="126"/>
      <c r="AP1855" s="126"/>
      <c r="AQ1855" s="126"/>
      <c r="AR1855" s="126"/>
      <c r="AS1855" s="126"/>
      <c r="AT1855" s="126"/>
      <c r="AU1855" s="126"/>
      <c r="AV1855" s="126"/>
      <c r="AW1855" s="126"/>
      <c r="AX1855" s="126"/>
      <c r="AY1855" s="126"/>
      <c r="AZ1855" s="126"/>
      <c r="BA1855" s="126"/>
      <c r="BB1855" s="126"/>
      <c r="BC1855" s="126"/>
      <c r="BD1855" s="126"/>
      <c r="BE1855" s="126"/>
      <c r="BF1855" s="126"/>
      <c r="BG1855" s="126"/>
      <c r="BH1855" s="126"/>
      <c r="BI1855" s="126"/>
      <c r="BJ1855" s="126"/>
      <c r="BK1855" s="126"/>
      <c r="BL1855" s="126"/>
      <c r="BM1855" s="126"/>
      <c r="BN1855" s="126"/>
      <c r="BO1855" s="126"/>
      <c r="BP1855" s="126"/>
      <c r="BQ1855" s="126"/>
      <c r="BR1855" s="126"/>
      <c r="BS1855" s="126"/>
      <c r="BT1855" s="126"/>
      <c r="BU1855" s="126"/>
      <c r="BV1855" s="126"/>
      <c r="BW1855" s="126"/>
      <c r="BX1855" s="126"/>
      <c r="BY1855" s="126"/>
      <c r="BZ1855" s="126"/>
      <c r="CA1855" s="126"/>
      <c r="CB1855" s="126"/>
      <c r="CC1855" s="126"/>
      <c r="CD1855" s="126"/>
      <c r="CE1855" s="126"/>
    </row>
    <row r="1856" spans="1:83" ht="11.25" customHeight="1" x14ac:dyDescent="0.2">
      <c r="A1856" s="126"/>
      <c r="B1856" s="20"/>
      <c r="C1856" s="20"/>
      <c r="D1856" s="20"/>
      <c r="E1856" s="109"/>
      <c r="F1856" s="126"/>
      <c r="G1856" s="126"/>
      <c r="H1856" s="126"/>
      <c r="I1856" s="126"/>
      <c r="J1856" s="126"/>
      <c r="K1856" s="126"/>
      <c r="L1856" s="126"/>
      <c r="M1856" s="143"/>
      <c r="N1856" s="126"/>
      <c r="O1856" s="126"/>
      <c r="Q1856" s="126"/>
      <c r="R1856" s="126"/>
      <c r="S1856" s="126"/>
      <c r="T1856" s="126"/>
      <c r="U1856" s="126"/>
      <c r="V1856" s="126"/>
      <c r="W1856" s="126"/>
      <c r="X1856" s="126"/>
      <c r="Y1856" s="126"/>
      <c r="Z1856" s="126"/>
      <c r="AA1856" s="126"/>
      <c r="AB1856" s="126"/>
      <c r="AC1856" s="126"/>
      <c r="AD1856" s="126"/>
      <c r="AE1856" s="126"/>
      <c r="AF1856" s="126"/>
      <c r="AG1856" s="126"/>
      <c r="AH1856" s="126"/>
      <c r="AI1856" s="126"/>
      <c r="AJ1856" s="126"/>
      <c r="AK1856" s="126"/>
      <c r="AL1856" s="126"/>
      <c r="AM1856" s="126"/>
      <c r="AN1856" s="126"/>
      <c r="AO1856" s="126"/>
      <c r="AP1856" s="126"/>
      <c r="AQ1856" s="126"/>
      <c r="AR1856" s="126"/>
      <c r="AS1856" s="126"/>
      <c r="AT1856" s="126"/>
      <c r="AU1856" s="126"/>
      <c r="AV1856" s="126"/>
      <c r="AW1856" s="126"/>
      <c r="AX1856" s="126"/>
      <c r="AY1856" s="126"/>
      <c r="AZ1856" s="126"/>
      <c r="BA1856" s="126"/>
      <c r="BB1856" s="126"/>
      <c r="BC1856" s="126"/>
      <c r="BD1856" s="126"/>
      <c r="BE1856" s="126"/>
      <c r="BF1856" s="126"/>
      <c r="BG1856" s="126"/>
      <c r="BH1856" s="126"/>
      <c r="BI1856" s="126"/>
      <c r="BJ1856" s="126"/>
      <c r="BK1856" s="126"/>
      <c r="BL1856" s="126"/>
      <c r="BM1856" s="126"/>
      <c r="BN1856" s="126"/>
      <c r="BO1856" s="126"/>
      <c r="BP1856" s="126"/>
      <c r="BQ1856" s="126"/>
      <c r="BR1856" s="126"/>
      <c r="BS1856" s="126"/>
      <c r="BT1856" s="126"/>
      <c r="BU1856" s="126"/>
      <c r="BV1856" s="126"/>
      <c r="BW1856" s="126"/>
      <c r="BX1856" s="126"/>
      <c r="BY1856" s="126"/>
      <c r="BZ1856" s="126"/>
      <c r="CA1856" s="126"/>
      <c r="CB1856" s="126"/>
      <c r="CC1856" s="126"/>
      <c r="CD1856" s="126"/>
      <c r="CE1856" s="126"/>
    </row>
    <row r="1857" spans="1:83" ht="11.25" customHeight="1" x14ac:dyDescent="0.2">
      <c r="A1857" s="126"/>
      <c r="B1857" s="20"/>
      <c r="C1857" s="20"/>
      <c r="D1857" s="20"/>
      <c r="E1857" s="109"/>
      <c r="F1857" s="126"/>
      <c r="G1857" s="126"/>
      <c r="H1857" s="126"/>
      <c r="I1857" s="126"/>
      <c r="J1857" s="126"/>
      <c r="K1857" s="126"/>
      <c r="L1857" s="126"/>
      <c r="M1857" s="143"/>
      <c r="N1857" s="126"/>
      <c r="O1857" s="126"/>
      <c r="Q1857" s="126"/>
      <c r="R1857" s="126"/>
      <c r="S1857" s="126"/>
      <c r="T1857" s="126"/>
      <c r="U1857" s="126"/>
      <c r="V1857" s="126"/>
      <c r="W1857" s="126"/>
      <c r="X1857" s="126"/>
      <c r="Y1857" s="126"/>
      <c r="Z1857" s="126"/>
      <c r="AA1857" s="126"/>
      <c r="AB1857" s="126"/>
      <c r="AC1857" s="126"/>
      <c r="AD1857" s="126"/>
      <c r="AE1857" s="126"/>
      <c r="AF1857" s="126"/>
      <c r="AG1857" s="126"/>
      <c r="AH1857" s="126"/>
      <c r="AI1857" s="126"/>
      <c r="AJ1857" s="126"/>
      <c r="AK1857" s="126"/>
      <c r="AL1857" s="126"/>
      <c r="AM1857" s="126"/>
      <c r="AN1857" s="126"/>
      <c r="AO1857" s="126"/>
      <c r="AP1857" s="126"/>
      <c r="AQ1857" s="126"/>
      <c r="AR1857" s="126"/>
      <c r="AS1857" s="126"/>
      <c r="AT1857" s="126"/>
      <c r="AU1857" s="126"/>
      <c r="AV1857" s="126"/>
      <c r="AW1857" s="126"/>
      <c r="AX1857" s="126"/>
      <c r="AY1857" s="126"/>
      <c r="AZ1857" s="126"/>
      <c r="BA1857" s="126"/>
      <c r="BB1857" s="126"/>
      <c r="BC1857" s="126"/>
      <c r="BD1857" s="126"/>
      <c r="BE1857" s="126"/>
      <c r="BF1857" s="126"/>
      <c r="BG1857" s="126"/>
      <c r="BH1857" s="126"/>
      <c r="BI1857" s="126"/>
      <c r="BJ1857" s="126"/>
      <c r="BK1857" s="126"/>
      <c r="BL1857" s="126"/>
      <c r="BM1857" s="126"/>
      <c r="BN1857" s="126"/>
      <c r="BO1857" s="126"/>
      <c r="BP1857" s="126"/>
      <c r="BQ1857" s="126"/>
      <c r="BR1857" s="126"/>
      <c r="BS1857" s="126"/>
      <c r="BT1857" s="126"/>
      <c r="BU1857" s="126"/>
      <c r="BV1857" s="126"/>
      <c r="BW1857" s="126"/>
      <c r="BX1857" s="126"/>
      <c r="BY1857" s="126"/>
      <c r="BZ1857" s="126"/>
      <c r="CA1857" s="126"/>
      <c r="CB1857" s="126"/>
      <c r="CC1857" s="126"/>
      <c r="CD1857" s="126"/>
      <c r="CE1857" s="126"/>
    </row>
    <row r="1858" spans="1:83" ht="11.25" customHeight="1" x14ac:dyDescent="0.2">
      <c r="A1858" s="126"/>
      <c r="B1858" s="20"/>
      <c r="C1858" s="20"/>
      <c r="D1858" s="20"/>
      <c r="E1858" s="109"/>
      <c r="F1858" s="126"/>
      <c r="G1858" s="126"/>
      <c r="H1858" s="126"/>
      <c r="I1858" s="126"/>
      <c r="J1858" s="126"/>
      <c r="K1858" s="126"/>
      <c r="L1858" s="126"/>
      <c r="M1858" s="143"/>
      <c r="N1858" s="126"/>
      <c r="O1858" s="126"/>
      <c r="Q1858" s="126"/>
      <c r="R1858" s="126"/>
      <c r="S1858" s="126"/>
      <c r="T1858" s="126"/>
      <c r="U1858" s="126"/>
      <c r="V1858" s="126"/>
      <c r="W1858" s="126"/>
      <c r="X1858" s="126"/>
      <c r="Y1858" s="126"/>
      <c r="Z1858" s="126"/>
      <c r="AA1858" s="126"/>
      <c r="AB1858" s="126"/>
      <c r="AC1858" s="126"/>
      <c r="AD1858" s="126"/>
      <c r="AE1858" s="126"/>
      <c r="AF1858" s="126"/>
      <c r="AG1858" s="126"/>
      <c r="AH1858" s="126"/>
      <c r="AI1858" s="126"/>
      <c r="AJ1858" s="126"/>
      <c r="AK1858" s="126"/>
      <c r="AL1858" s="126"/>
      <c r="AM1858" s="126"/>
      <c r="AN1858" s="126"/>
      <c r="AO1858" s="126"/>
      <c r="AP1858" s="126"/>
      <c r="AQ1858" s="126"/>
      <c r="AR1858" s="126"/>
      <c r="AS1858" s="126"/>
      <c r="AT1858" s="126"/>
      <c r="AU1858" s="126"/>
      <c r="AV1858" s="126"/>
      <c r="AW1858" s="126"/>
      <c r="AX1858" s="126"/>
      <c r="AY1858" s="126"/>
      <c r="AZ1858" s="126"/>
      <c r="BA1858" s="126"/>
      <c r="BB1858" s="126"/>
      <c r="BC1858" s="126"/>
      <c r="BD1858" s="126"/>
      <c r="BE1858" s="126"/>
      <c r="BF1858" s="126"/>
      <c r="BG1858" s="126"/>
      <c r="BH1858" s="126"/>
      <c r="BI1858" s="126"/>
      <c r="BJ1858" s="126"/>
      <c r="BK1858" s="126"/>
      <c r="BL1858" s="126"/>
      <c r="BM1858" s="126"/>
      <c r="BN1858" s="126"/>
      <c r="BO1858" s="126"/>
      <c r="BP1858" s="126"/>
      <c r="BQ1858" s="126"/>
      <c r="BR1858" s="126"/>
      <c r="BS1858" s="126"/>
      <c r="BT1858" s="126"/>
      <c r="BU1858" s="126"/>
      <c r="BV1858" s="126"/>
      <c r="BW1858" s="126"/>
      <c r="BX1858" s="126"/>
      <c r="BY1858" s="126"/>
      <c r="BZ1858" s="126"/>
      <c r="CA1858" s="126"/>
      <c r="CB1858" s="126"/>
      <c r="CC1858" s="126"/>
      <c r="CD1858" s="126"/>
      <c r="CE1858" s="126"/>
    </row>
    <row r="1859" spans="1:83" ht="11.25" customHeight="1" x14ac:dyDescent="0.2">
      <c r="A1859" s="126"/>
      <c r="B1859" s="20"/>
      <c r="C1859" s="20"/>
      <c r="D1859" s="20"/>
      <c r="E1859" s="109"/>
      <c r="F1859" s="126"/>
      <c r="G1859" s="126"/>
      <c r="H1859" s="126"/>
      <c r="I1859" s="126"/>
      <c r="J1859" s="126"/>
      <c r="K1859" s="126"/>
      <c r="L1859" s="126"/>
      <c r="M1859" s="143"/>
      <c r="N1859" s="126"/>
      <c r="O1859" s="126"/>
      <c r="Q1859" s="126"/>
      <c r="R1859" s="126"/>
      <c r="S1859" s="126"/>
      <c r="T1859" s="126"/>
      <c r="U1859" s="126"/>
      <c r="V1859" s="126"/>
      <c r="W1859" s="126"/>
      <c r="X1859" s="126"/>
      <c r="Y1859" s="126"/>
      <c r="Z1859" s="126"/>
      <c r="AA1859" s="126"/>
      <c r="AB1859" s="126"/>
      <c r="AC1859" s="126"/>
      <c r="AD1859" s="126"/>
      <c r="AE1859" s="126"/>
      <c r="AF1859" s="126"/>
      <c r="AG1859" s="126"/>
      <c r="AH1859" s="126"/>
      <c r="AI1859" s="126"/>
      <c r="AJ1859" s="126"/>
      <c r="AK1859" s="126"/>
      <c r="AL1859" s="126"/>
      <c r="AM1859" s="126"/>
      <c r="AN1859" s="126"/>
      <c r="AO1859" s="126"/>
      <c r="AP1859" s="126"/>
      <c r="AQ1859" s="126"/>
      <c r="AR1859" s="126"/>
      <c r="AS1859" s="126"/>
      <c r="AT1859" s="126"/>
      <c r="AU1859" s="126"/>
      <c r="AV1859" s="126"/>
      <c r="AW1859" s="126"/>
      <c r="AX1859" s="126"/>
      <c r="AY1859" s="126"/>
      <c r="AZ1859" s="126"/>
      <c r="BA1859" s="126"/>
      <c r="BB1859" s="126"/>
      <c r="BC1859" s="126"/>
      <c r="BD1859" s="126"/>
      <c r="BE1859" s="126"/>
      <c r="BF1859" s="126"/>
      <c r="BG1859" s="126"/>
      <c r="BH1859" s="126"/>
      <c r="BI1859" s="126"/>
      <c r="BJ1859" s="126"/>
      <c r="BK1859" s="126"/>
      <c r="BL1859" s="126"/>
      <c r="BM1859" s="126"/>
      <c r="BN1859" s="126"/>
      <c r="BO1859" s="126"/>
      <c r="BP1859" s="126"/>
      <c r="BQ1859" s="126"/>
      <c r="BR1859" s="126"/>
      <c r="BS1859" s="126"/>
      <c r="BT1859" s="126"/>
      <c r="BU1859" s="126"/>
      <c r="BV1859" s="126"/>
      <c r="BW1859" s="126"/>
      <c r="BX1859" s="126"/>
      <c r="BY1859" s="126"/>
      <c r="BZ1859" s="126"/>
      <c r="CA1859" s="126"/>
      <c r="CB1859" s="126"/>
      <c r="CC1859" s="126"/>
      <c r="CD1859" s="126"/>
      <c r="CE1859" s="126"/>
    </row>
    <row r="1860" spans="1:83" ht="11.25" customHeight="1" x14ac:dyDescent="0.2">
      <c r="A1860" s="126"/>
      <c r="B1860" s="20"/>
      <c r="C1860" s="20"/>
      <c r="D1860" s="20"/>
      <c r="E1860" s="109"/>
      <c r="F1860" s="126"/>
      <c r="G1860" s="126"/>
      <c r="H1860" s="126"/>
      <c r="I1860" s="126"/>
      <c r="J1860" s="126"/>
      <c r="K1860" s="126"/>
      <c r="L1860" s="126"/>
      <c r="M1860" s="143"/>
      <c r="N1860" s="126"/>
      <c r="O1860" s="126"/>
      <c r="Q1860" s="126"/>
      <c r="R1860" s="126"/>
      <c r="S1860" s="126"/>
      <c r="T1860" s="126"/>
      <c r="U1860" s="126"/>
      <c r="V1860" s="126"/>
      <c r="W1860" s="126"/>
      <c r="X1860" s="126"/>
      <c r="Y1860" s="126"/>
      <c r="Z1860" s="126"/>
      <c r="AA1860" s="126"/>
      <c r="AB1860" s="126"/>
      <c r="AC1860" s="126"/>
      <c r="AD1860" s="126"/>
      <c r="AE1860" s="126"/>
      <c r="AF1860" s="126"/>
      <c r="AG1860" s="126"/>
      <c r="AH1860" s="126"/>
      <c r="AI1860" s="126"/>
      <c r="AJ1860" s="126"/>
      <c r="AK1860" s="126"/>
      <c r="AL1860" s="126"/>
      <c r="AM1860" s="126"/>
      <c r="AN1860" s="126"/>
      <c r="AO1860" s="126"/>
      <c r="AP1860" s="126"/>
      <c r="AQ1860" s="126"/>
      <c r="AR1860" s="126"/>
      <c r="AS1860" s="126"/>
      <c r="AT1860" s="126"/>
      <c r="AU1860" s="126"/>
      <c r="AV1860" s="126"/>
      <c r="AW1860" s="126"/>
      <c r="AX1860" s="126"/>
      <c r="AY1860" s="126"/>
      <c r="AZ1860" s="126"/>
      <c r="BA1860" s="126"/>
      <c r="BB1860" s="126"/>
      <c r="BC1860" s="126"/>
      <c r="BD1860" s="126"/>
      <c r="BE1860" s="126"/>
      <c r="BF1860" s="126"/>
      <c r="BG1860" s="126"/>
      <c r="BH1860" s="126"/>
      <c r="BI1860" s="126"/>
      <c r="BJ1860" s="126"/>
      <c r="BK1860" s="126"/>
      <c r="BL1860" s="126"/>
      <c r="BM1860" s="126"/>
      <c r="BN1860" s="126"/>
      <c r="BO1860" s="126"/>
      <c r="BP1860" s="126"/>
      <c r="BQ1860" s="126"/>
      <c r="BR1860" s="126"/>
      <c r="BS1860" s="126"/>
      <c r="BT1860" s="126"/>
      <c r="BU1860" s="126"/>
      <c r="BV1860" s="126"/>
      <c r="BW1860" s="126"/>
      <c r="BX1860" s="126"/>
      <c r="BY1860" s="126"/>
      <c r="BZ1860" s="126"/>
      <c r="CA1860" s="126"/>
      <c r="CB1860" s="126"/>
      <c r="CC1860" s="126"/>
      <c r="CD1860" s="126"/>
      <c r="CE1860" s="126"/>
    </row>
    <row r="1861" spans="1:83" ht="11.25" customHeight="1" x14ac:dyDescent="0.2">
      <c r="A1861" s="126"/>
      <c r="B1861" s="20"/>
      <c r="C1861" s="20"/>
      <c r="D1861" s="20"/>
      <c r="E1861" s="109"/>
      <c r="F1861" s="126"/>
      <c r="G1861" s="126"/>
      <c r="H1861" s="126"/>
      <c r="I1861" s="126"/>
      <c r="J1861" s="126"/>
      <c r="K1861" s="126"/>
      <c r="L1861" s="126"/>
      <c r="M1861" s="143"/>
      <c r="N1861" s="126"/>
      <c r="O1861" s="126"/>
      <c r="Q1861" s="126"/>
      <c r="R1861" s="126"/>
      <c r="S1861" s="126"/>
      <c r="T1861" s="126"/>
      <c r="U1861" s="126"/>
      <c r="V1861" s="126"/>
      <c r="W1861" s="126"/>
      <c r="X1861" s="126"/>
      <c r="Y1861" s="126"/>
      <c r="Z1861" s="126"/>
      <c r="AA1861" s="126"/>
      <c r="AB1861" s="126"/>
      <c r="AC1861" s="126"/>
      <c r="AD1861" s="126"/>
      <c r="AE1861" s="126"/>
      <c r="AF1861" s="126"/>
      <c r="AG1861" s="126"/>
      <c r="AH1861" s="126"/>
      <c r="AI1861" s="126"/>
      <c r="AJ1861" s="126"/>
      <c r="AK1861" s="126"/>
      <c r="AL1861" s="126"/>
      <c r="AM1861" s="126"/>
      <c r="AN1861" s="126"/>
      <c r="AO1861" s="126"/>
      <c r="AP1861" s="126"/>
      <c r="AQ1861" s="126"/>
      <c r="AR1861" s="126"/>
      <c r="AS1861" s="126"/>
      <c r="AT1861" s="126"/>
      <c r="AU1861" s="126"/>
      <c r="AV1861" s="126"/>
      <c r="AW1861" s="126"/>
      <c r="AX1861" s="126"/>
      <c r="AY1861" s="126"/>
      <c r="AZ1861" s="126"/>
      <c r="BA1861" s="126"/>
      <c r="BB1861" s="126"/>
      <c r="BC1861" s="126"/>
      <c r="BD1861" s="126"/>
      <c r="BE1861" s="126"/>
      <c r="BF1861" s="126"/>
      <c r="BG1861" s="126"/>
      <c r="BH1861" s="126"/>
      <c r="BI1861" s="126"/>
      <c r="BJ1861" s="126"/>
      <c r="BK1861" s="126"/>
      <c r="BL1861" s="126"/>
      <c r="BM1861" s="126"/>
      <c r="BN1861" s="126"/>
      <c r="BO1861" s="126"/>
      <c r="BP1861" s="126"/>
      <c r="BQ1861" s="126"/>
      <c r="BR1861" s="126"/>
      <c r="BS1861" s="126"/>
      <c r="BT1861" s="126"/>
      <c r="BU1861" s="126"/>
      <c r="BV1861" s="126"/>
      <c r="BW1861" s="126"/>
      <c r="BX1861" s="126"/>
      <c r="BY1861" s="126"/>
      <c r="BZ1861" s="126"/>
      <c r="CA1861" s="126"/>
      <c r="CB1861" s="126"/>
      <c r="CC1861" s="126"/>
      <c r="CD1861" s="126"/>
      <c r="CE1861" s="126"/>
    </row>
    <row r="1862" spans="1:83" ht="11.25" customHeight="1" x14ac:dyDescent="0.2">
      <c r="A1862" s="126"/>
      <c r="B1862" s="20"/>
      <c r="C1862" s="20"/>
      <c r="D1862" s="20"/>
      <c r="E1862" s="109"/>
      <c r="F1862" s="126"/>
      <c r="G1862" s="126"/>
      <c r="H1862" s="126"/>
      <c r="I1862" s="126"/>
      <c r="J1862" s="126"/>
      <c r="K1862" s="126"/>
      <c r="L1862" s="126"/>
      <c r="M1862" s="143"/>
      <c r="N1862" s="126"/>
      <c r="O1862" s="126"/>
      <c r="Q1862" s="126"/>
      <c r="R1862" s="126"/>
      <c r="S1862" s="126"/>
      <c r="T1862" s="126"/>
      <c r="U1862" s="126"/>
      <c r="V1862" s="126"/>
      <c r="W1862" s="126"/>
      <c r="X1862" s="126"/>
      <c r="Y1862" s="126"/>
      <c r="Z1862" s="126"/>
      <c r="AA1862" s="126"/>
      <c r="AB1862" s="126"/>
      <c r="AC1862" s="126"/>
      <c r="AD1862" s="126"/>
      <c r="AE1862" s="126"/>
      <c r="AF1862" s="126"/>
      <c r="AG1862" s="126"/>
      <c r="AH1862" s="126"/>
      <c r="AI1862" s="126"/>
      <c r="AJ1862" s="126"/>
      <c r="AK1862" s="126"/>
      <c r="AL1862" s="126"/>
      <c r="AM1862" s="126"/>
      <c r="AN1862" s="126"/>
      <c r="AO1862" s="126"/>
      <c r="AP1862" s="126"/>
      <c r="AQ1862" s="126"/>
      <c r="AR1862" s="126"/>
      <c r="AS1862" s="126"/>
      <c r="AT1862" s="126"/>
      <c r="AU1862" s="126"/>
      <c r="AV1862" s="126"/>
      <c r="AW1862" s="126"/>
      <c r="AX1862" s="126"/>
      <c r="AY1862" s="126"/>
      <c r="AZ1862" s="126"/>
      <c r="BA1862" s="126"/>
      <c r="BB1862" s="126"/>
      <c r="BC1862" s="126"/>
      <c r="BD1862" s="126"/>
      <c r="BE1862" s="126"/>
      <c r="BF1862" s="126"/>
      <c r="BG1862" s="126"/>
      <c r="BH1862" s="126"/>
      <c r="BI1862" s="126"/>
      <c r="BJ1862" s="126"/>
      <c r="BK1862" s="126"/>
      <c r="BL1862" s="126"/>
      <c r="BM1862" s="126"/>
      <c r="BN1862" s="126"/>
      <c r="BO1862" s="126"/>
      <c r="BP1862" s="126"/>
      <c r="BQ1862" s="126"/>
      <c r="BR1862" s="126"/>
      <c r="BS1862" s="126"/>
      <c r="BT1862" s="126"/>
      <c r="BU1862" s="126"/>
      <c r="BV1862" s="126"/>
      <c r="BW1862" s="126"/>
      <c r="BX1862" s="126"/>
      <c r="BY1862" s="126"/>
      <c r="BZ1862" s="126"/>
      <c r="CA1862" s="126"/>
      <c r="CB1862" s="126"/>
      <c r="CC1862" s="126"/>
      <c r="CD1862" s="126"/>
      <c r="CE1862" s="126"/>
    </row>
    <row r="1863" spans="1:83" ht="11.25" customHeight="1" x14ac:dyDescent="0.2">
      <c r="A1863" s="126"/>
      <c r="B1863" s="20"/>
      <c r="C1863" s="20"/>
      <c r="D1863" s="20"/>
      <c r="E1863" s="109"/>
      <c r="F1863" s="126"/>
      <c r="G1863" s="126"/>
      <c r="H1863" s="126"/>
      <c r="I1863" s="126"/>
      <c r="J1863" s="126"/>
      <c r="K1863" s="126"/>
      <c r="L1863" s="126"/>
      <c r="M1863" s="143"/>
      <c r="N1863" s="126"/>
      <c r="O1863" s="126"/>
      <c r="Q1863" s="126"/>
      <c r="R1863" s="126"/>
      <c r="S1863" s="126"/>
      <c r="T1863" s="126"/>
      <c r="U1863" s="126"/>
      <c r="V1863" s="126"/>
      <c r="W1863" s="126"/>
      <c r="X1863" s="126"/>
      <c r="Y1863" s="126"/>
      <c r="Z1863" s="126"/>
      <c r="AA1863" s="126"/>
      <c r="AB1863" s="126"/>
      <c r="AC1863" s="126"/>
      <c r="AD1863" s="126"/>
      <c r="AE1863" s="126"/>
      <c r="AF1863" s="126"/>
      <c r="AG1863" s="126"/>
      <c r="AH1863" s="126"/>
      <c r="AI1863" s="126"/>
      <c r="AJ1863" s="126"/>
      <c r="AK1863" s="126"/>
      <c r="AL1863" s="126"/>
      <c r="AM1863" s="126"/>
      <c r="AN1863" s="126"/>
      <c r="AO1863" s="126"/>
      <c r="AP1863" s="126"/>
      <c r="AQ1863" s="126"/>
      <c r="AR1863" s="126"/>
      <c r="AS1863" s="126"/>
      <c r="AT1863" s="126"/>
      <c r="AU1863" s="126"/>
      <c r="AV1863" s="126"/>
      <c r="AW1863" s="126"/>
      <c r="AX1863" s="126"/>
      <c r="AY1863" s="126"/>
      <c r="AZ1863" s="126"/>
      <c r="BA1863" s="126"/>
      <c r="BB1863" s="126"/>
      <c r="BC1863" s="126"/>
      <c r="BD1863" s="126"/>
      <c r="BE1863" s="126"/>
      <c r="BF1863" s="126"/>
      <c r="BG1863" s="126"/>
      <c r="BH1863" s="126"/>
      <c r="BI1863" s="126"/>
      <c r="BJ1863" s="126"/>
      <c r="BK1863" s="126"/>
      <c r="BL1863" s="126"/>
      <c r="BM1863" s="126"/>
      <c r="BN1863" s="126"/>
      <c r="BO1863" s="126"/>
      <c r="BP1863" s="126"/>
      <c r="BQ1863" s="126"/>
      <c r="BR1863" s="126"/>
      <c r="BS1863" s="126"/>
      <c r="BT1863" s="126"/>
      <c r="BU1863" s="126"/>
      <c r="BV1863" s="126"/>
      <c r="BW1863" s="126"/>
      <c r="BX1863" s="126"/>
      <c r="BY1863" s="126"/>
      <c r="BZ1863" s="126"/>
      <c r="CA1863" s="126"/>
      <c r="CB1863" s="126"/>
      <c r="CC1863" s="126"/>
      <c r="CD1863" s="126"/>
      <c r="CE1863" s="126"/>
    </row>
    <row r="1864" spans="1:83" ht="11.25" customHeight="1" x14ac:dyDescent="0.2">
      <c r="A1864" s="126"/>
      <c r="B1864" s="20"/>
      <c r="C1864" s="20"/>
      <c r="D1864" s="20"/>
      <c r="E1864" s="109"/>
      <c r="F1864" s="126"/>
      <c r="G1864" s="126"/>
      <c r="H1864" s="126"/>
      <c r="I1864" s="126"/>
      <c r="J1864" s="126"/>
      <c r="K1864" s="126"/>
      <c r="L1864" s="126"/>
      <c r="M1864" s="143"/>
      <c r="N1864" s="126"/>
      <c r="O1864" s="126"/>
      <c r="Q1864" s="126"/>
      <c r="R1864" s="126"/>
      <c r="S1864" s="126"/>
      <c r="T1864" s="126"/>
      <c r="U1864" s="126"/>
      <c r="V1864" s="126"/>
      <c r="W1864" s="126"/>
      <c r="X1864" s="126"/>
      <c r="Y1864" s="126"/>
      <c r="Z1864" s="126"/>
      <c r="AA1864" s="126"/>
      <c r="AB1864" s="126"/>
      <c r="AC1864" s="126"/>
      <c r="AD1864" s="126"/>
      <c r="AE1864" s="126"/>
      <c r="AF1864" s="126"/>
      <c r="AG1864" s="126"/>
      <c r="AH1864" s="126"/>
      <c r="AI1864" s="126"/>
      <c r="AJ1864" s="126"/>
      <c r="AK1864" s="126"/>
      <c r="AL1864" s="126"/>
      <c r="AM1864" s="126"/>
      <c r="AN1864" s="126"/>
      <c r="AO1864" s="126"/>
      <c r="AP1864" s="126"/>
      <c r="AQ1864" s="126"/>
      <c r="AR1864" s="126"/>
      <c r="AS1864" s="126"/>
      <c r="AT1864" s="126"/>
      <c r="AU1864" s="126"/>
      <c r="AV1864" s="126"/>
      <c r="AW1864" s="126"/>
      <c r="AX1864" s="126"/>
      <c r="AY1864" s="126"/>
      <c r="AZ1864" s="126"/>
      <c r="BA1864" s="126"/>
      <c r="BB1864" s="126"/>
      <c r="BC1864" s="126"/>
      <c r="BD1864" s="126"/>
      <c r="BE1864" s="126"/>
      <c r="BF1864" s="126"/>
      <c r="BG1864" s="126"/>
      <c r="BH1864" s="126"/>
      <c r="BI1864" s="126"/>
      <c r="BJ1864" s="126"/>
      <c r="BK1864" s="126"/>
      <c r="BL1864" s="126"/>
      <c r="BM1864" s="126"/>
      <c r="BN1864" s="126"/>
      <c r="BO1864" s="126"/>
      <c r="BP1864" s="126"/>
      <c r="BQ1864" s="126"/>
      <c r="BR1864" s="126"/>
      <c r="BS1864" s="126"/>
      <c r="BT1864" s="126"/>
      <c r="BU1864" s="126"/>
      <c r="BV1864" s="126"/>
      <c r="BW1864" s="126"/>
      <c r="BX1864" s="126"/>
      <c r="BY1864" s="126"/>
      <c r="BZ1864" s="126"/>
      <c r="CA1864" s="126"/>
      <c r="CB1864" s="126"/>
      <c r="CC1864" s="126"/>
      <c r="CD1864" s="126"/>
      <c r="CE1864" s="126"/>
    </row>
    <row r="1865" spans="1:83" ht="11.25" customHeight="1" x14ac:dyDescent="0.2">
      <c r="A1865" s="126"/>
      <c r="B1865" s="20"/>
      <c r="C1865" s="20"/>
      <c r="D1865" s="20"/>
      <c r="E1865" s="109"/>
      <c r="F1865" s="126"/>
      <c r="G1865" s="126"/>
      <c r="H1865" s="126"/>
      <c r="I1865" s="126"/>
      <c r="J1865" s="126"/>
      <c r="K1865" s="126"/>
      <c r="L1865" s="126"/>
      <c r="M1865" s="143"/>
      <c r="N1865" s="126"/>
      <c r="O1865" s="126"/>
      <c r="Q1865" s="126"/>
      <c r="R1865" s="126"/>
      <c r="S1865" s="126"/>
      <c r="T1865" s="126"/>
      <c r="U1865" s="126"/>
      <c r="V1865" s="126"/>
      <c r="W1865" s="126"/>
      <c r="X1865" s="126"/>
      <c r="Y1865" s="126"/>
      <c r="Z1865" s="126"/>
      <c r="AA1865" s="126"/>
      <c r="AB1865" s="126"/>
      <c r="AC1865" s="126"/>
      <c r="AD1865" s="126"/>
      <c r="AE1865" s="126"/>
      <c r="AF1865" s="126"/>
      <c r="AG1865" s="126"/>
      <c r="AH1865" s="126"/>
      <c r="AI1865" s="126"/>
      <c r="AJ1865" s="126"/>
      <c r="AK1865" s="126"/>
      <c r="AL1865" s="126"/>
      <c r="AM1865" s="126"/>
      <c r="AN1865" s="126"/>
      <c r="AO1865" s="126"/>
      <c r="AP1865" s="126"/>
      <c r="AQ1865" s="126"/>
      <c r="AR1865" s="126"/>
      <c r="AS1865" s="126"/>
      <c r="AT1865" s="126"/>
      <c r="AU1865" s="126"/>
      <c r="AV1865" s="126"/>
      <c r="AW1865" s="126"/>
      <c r="AX1865" s="126"/>
      <c r="AY1865" s="126"/>
      <c r="AZ1865" s="126"/>
      <c r="BA1865" s="126"/>
      <c r="BB1865" s="126"/>
      <c r="BC1865" s="126"/>
      <c r="BD1865" s="126"/>
      <c r="BE1865" s="126"/>
      <c r="BF1865" s="126"/>
      <c r="BG1865" s="126"/>
      <c r="BH1865" s="126"/>
      <c r="BI1865" s="126"/>
      <c r="BJ1865" s="126"/>
      <c r="BK1865" s="126"/>
      <c r="BL1865" s="126"/>
      <c r="BM1865" s="126"/>
      <c r="BN1865" s="126"/>
      <c r="BO1865" s="126"/>
      <c r="BP1865" s="126"/>
      <c r="BQ1865" s="126"/>
      <c r="BR1865" s="126"/>
      <c r="BS1865" s="126"/>
      <c r="BT1865" s="126"/>
      <c r="BU1865" s="126"/>
      <c r="BV1865" s="126"/>
      <c r="BW1865" s="126"/>
      <c r="BX1865" s="126"/>
      <c r="BY1865" s="126"/>
      <c r="BZ1865" s="126"/>
      <c r="CA1865" s="126"/>
      <c r="CB1865" s="126"/>
      <c r="CC1865" s="126"/>
      <c r="CD1865" s="126"/>
      <c r="CE1865" s="126"/>
    </row>
    <row r="1866" spans="1:83" ht="11.25" customHeight="1" x14ac:dyDescent="0.2">
      <c r="A1866" s="126"/>
      <c r="B1866" s="20"/>
      <c r="C1866" s="20"/>
      <c r="D1866" s="20"/>
      <c r="E1866" s="109"/>
      <c r="F1866" s="126"/>
      <c r="G1866" s="126"/>
      <c r="H1866" s="126"/>
      <c r="I1866" s="126"/>
      <c r="J1866" s="126"/>
      <c r="K1866" s="126"/>
      <c r="L1866" s="126"/>
      <c r="M1866" s="143"/>
      <c r="N1866" s="126"/>
      <c r="O1866" s="126"/>
      <c r="Q1866" s="126"/>
      <c r="R1866" s="126"/>
      <c r="S1866" s="126"/>
      <c r="T1866" s="126"/>
      <c r="U1866" s="126"/>
      <c r="V1866" s="126"/>
      <c r="W1866" s="126"/>
      <c r="X1866" s="126"/>
      <c r="Y1866" s="126"/>
      <c r="Z1866" s="126"/>
      <c r="AA1866" s="126"/>
      <c r="AB1866" s="126"/>
      <c r="AC1866" s="126"/>
      <c r="AD1866" s="126"/>
      <c r="AE1866" s="126"/>
      <c r="AF1866" s="126"/>
      <c r="AG1866" s="126"/>
      <c r="AH1866" s="126"/>
      <c r="AI1866" s="126"/>
      <c r="AJ1866" s="126"/>
      <c r="AK1866" s="126"/>
      <c r="AL1866" s="126"/>
      <c r="AM1866" s="126"/>
      <c r="AN1866" s="126"/>
      <c r="AO1866" s="126"/>
      <c r="AP1866" s="126"/>
      <c r="AQ1866" s="126"/>
      <c r="AR1866" s="126"/>
      <c r="AS1866" s="126"/>
      <c r="AT1866" s="126"/>
      <c r="AU1866" s="126"/>
      <c r="AV1866" s="126"/>
      <c r="AW1866" s="126"/>
      <c r="AX1866" s="126"/>
      <c r="AY1866" s="126"/>
      <c r="AZ1866" s="126"/>
      <c r="BA1866" s="126"/>
      <c r="BB1866" s="126"/>
      <c r="BC1866" s="126"/>
      <c r="BD1866" s="126"/>
      <c r="BE1866" s="126"/>
      <c r="BF1866" s="126"/>
      <c r="BG1866" s="126"/>
      <c r="BH1866" s="126"/>
      <c r="BI1866" s="126"/>
      <c r="BJ1866" s="126"/>
      <c r="BK1866" s="126"/>
      <c r="BL1866" s="126"/>
      <c r="BM1866" s="126"/>
      <c r="BN1866" s="126"/>
      <c r="BO1866" s="126"/>
      <c r="BP1866" s="126"/>
      <c r="BQ1866" s="126"/>
      <c r="BR1866" s="126"/>
      <c r="BS1866" s="126"/>
      <c r="BT1866" s="126"/>
      <c r="BU1866" s="126"/>
      <c r="BV1866" s="126"/>
      <c r="BW1866" s="126"/>
      <c r="BX1866" s="126"/>
      <c r="BY1866" s="126"/>
      <c r="BZ1866" s="126"/>
      <c r="CA1866" s="126"/>
      <c r="CB1866" s="126"/>
      <c r="CC1866" s="126"/>
      <c r="CD1866" s="126"/>
      <c r="CE1866" s="126"/>
    </row>
    <row r="1867" spans="1:83" ht="11.25" customHeight="1" x14ac:dyDescent="0.2">
      <c r="A1867" s="126"/>
      <c r="B1867" s="20"/>
      <c r="C1867" s="20"/>
      <c r="D1867" s="20"/>
      <c r="E1867" s="109"/>
      <c r="F1867" s="126"/>
      <c r="G1867" s="126"/>
      <c r="H1867" s="126"/>
      <c r="I1867" s="126"/>
      <c r="J1867" s="126"/>
      <c r="K1867" s="126"/>
      <c r="L1867" s="126"/>
      <c r="M1867" s="143"/>
      <c r="N1867" s="126"/>
      <c r="O1867" s="126"/>
      <c r="Q1867" s="126"/>
      <c r="R1867" s="126"/>
      <c r="S1867" s="126"/>
      <c r="T1867" s="126"/>
      <c r="U1867" s="126"/>
      <c r="V1867" s="126"/>
      <c r="W1867" s="126"/>
      <c r="X1867" s="126"/>
      <c r="Y1867" s="126"/>
      <c r="Z1867" s="126"/>
      <c r="AA1867" s="126"/>
      <c r="AB1867" s="126"/>
      <c r="AC1867" s="126"/>
      <c r="AD1867" s="126"/>
      <c r="AE1867" s="126"/>
      <c r="AF1867" s="126"/>
      <c r="AG1867" s="126"/>
      <c r="AH1867" s="126"/>
      <c r="AI1867" s="126"/>
      <c r="AJ1867" s="126"/>
      <c r="AK1867" s="126"/>
      <c r="AL1867" s="126"/>
      <c r="AM1867" s="126"/>
      <c r="AN1867" s="126"/>
      <c r="AO1867" s="126"/>
      <c r="AP1867" s="126"/>
      <c r="AQ1867" s="126"/>
      <c r="AR1867" s="126"/>
      <c r="AS1867" s="126"/>
      <c r="AT1867" s="126"/>
      <c r="AU1867" s="126"/>
      <c r="AV1867" s="126"/>
      <c r="AW1867" s="126"/>
      <c r="AX1867" s="126"/>
      <c r="AY1867" s="126"/>
      <c r="AZ1867" s="126"/>
      <c r="BA1867" s="126"/>
      <c r="BB1867" s="126"/>
      <c r="BC1867" s="126"/>
      <c r="BD1867" s="126"/>
      <c r="BE1867" s="126"/>
      <c r="BF1867" s="126"/>
      <c r="BG1867" s="126"/>
      <c r="BH1867" s="126"/>
      <c r="BI1867" s="126"/>
      <c r="BJ1867" s="126"/>
      <c r="BK1867" s="126"/>
      <c r="BL1867" s="126"/>
      <c r="BM1867" s="126"/>
      <c r="BN1867" s="126"/>
      <c r="BO1867" s="126"/>
      <c r="BP1867" s="126"/>
      <c r="BQ1867" s="126"/>
      <c r="BR1867" s="126"/>
      <c r="BS1867" s="126"/>
      <c r="BT1867" s="126"/>
      <c r="BU1867" s="126"/>
      <c r="BV1867" s="126"/>
      <c r="BW1867" s="126"/>
      <c r="BX1867" s="126"/>
      <c r="BY1867" s="126"/>
      <c r="BZ1867" s="126"/>
      <c r="CA1867" s="126"/>
      <c r="CB1867" s="126"/>
      <c r="CC1867" s="126"/>
      <c r="CD1867" s="126"/>
      <c r="CE1867" s="126"/>
    </row>
    <row r="1868" spans="1:83" ht="11.25" customHeight="1" x14ac:dyDescent="0.2">
      <c r="A1868" s="126"/>
      <c r="B1868" s="20"/>
      <c r="C1868" s="20"/>
      <c r="D1868" s="20"/>
      <c r="E1868" s="109"/>
      <c r="F1868" s="126"/>
      <c r="G1868" s="126"/>
      <c r="H1868" s="126"/>
      <c r="I1868" s="126"/>
      <c r="J1868" s="126"/>
      <c r="K1868" s="126"/>
      <c r="L1868" s="126"/>
      <c r="M1868" s="143"/>
      <c r="N1868" s="126"/>
      <c r="O1868" s="126"/>
      <c r="Q1868" s="126"/>
      <c r="R1868" s="126"/>
      <c r="S1868" s="126"/>
      <c r="T1868" s="126"/>
      <c r="U1868" s="126"/>
      <c r="V1868" s="126"/>
      <c r="W1868" s="126"/>
      <c r="X1868" s="126"/>
      <c r="Y1868" s="126"/>
      <c r="Z1868" s="126"/>
      <c r="AA1868" s="126"/>
      <c r="AB1868" s="126"/>
      <c r="AC1868" s="126"/>
      <c r="AD1868" s="126"/>
      <c r="AE1868" s="126"/>
      <c r="AF1868" s="126"/>
      <c r="AG1868" s="126"/>
      <c r="AH1868" s="126"/>
      <c r="AI1868" s="126"/>
      <c r="AJ1868" s="126"/>
      <c r="AK1868" s="126"/>
      <c r="AL1868" s="126"/>
      <c r="AM1868" s="126"/>
      <c r="AN1868" s="126"/>
      <c r="AO1868" s="126"/>
      <c r="AP1868" s="126"/>
      <c r="AQ1868" s="126"/>
      <c r="AR1868" s="126"/>
      <c r="AS1868" s="126"/>
      <c r="AT1868" s="126"/>
      <c r="AU1868" s="126"/>
      <c r="AV1868" s="126"/>
      <c r="AW1868" s="126"/>
      <c r="AX1868" s="126"/>
      <c r="AY1868" s="126"/>
      <c r="AZ1868" s="126"/>
      <c r="BA1868" s="126"/>
      <c r="BB1868" s="126"/>
      <c r="BC1868" s="126"/>
      <c r="BD1868" s="126"/>
      <c r="BE1868" s="126"/>
      <c r="BF1868" s="126"/>
      <c r="BG1868" s="126"/>
      <c r="BH1868" s="126"/>
      <c r="BI1868" s="126"/>
      <c r="BJ1868" s="126"/>
      <c r="BK1868" s="126"/>
      <c r="BL1868" s="126"/>
      <c r="BM1868" s="126"/>
      <c r="BN1868" s="126"/>
      <c r="BO1868" s="126"/>
      <c r="BP1868" s="126"/>
      <c r="BQ1868" s="126"/>
      <c r="BR1868" s="126"/>
      <c r="BS1868" s="126"/>
      <c r="BT1868" s="126"/>
      <c r="BU1868" s="126"/>
      <c r="BV1868" s="126"/>
      <c r="BW1868" s="126"/>
      <c r="BX1868" s="126"/>
      <c r="BY1868" s="126"/>
      <c r="BZ1868" s="126"/>
      <c r="CA1868" s="126"/>
      <c r="CB1868" s="126"/>
      <c r="CC1868" s="126"/>
      <c r="CD1868" s="126"/>
      <c r="CE1868" s="126"/>
    </row>
    <row r="1869" spans="1:83" ht="11.25" customHeight="1" x14ac:dyDescent="0.2">
      <c r="A1869" s="126"/>
      <c r="B1869" s="20"/>
      <c r="C1869" s="20"/>
      <c r="D1869" s="20"/>
      <c r="E1869" s="109"/>
      <c r="F1869" s="126"/>
      <c r="G1869" s="126"/>
      <c r="H1869" s="126"/>
      <c r="I1869" s="126"/>
      <c r="J1869" s="126"/>
      <c r="K1869" s="126"/>
      <c r="L1869" s="126"/>
      <c r="M1869" s="143"/>
      <c r="N1869" s="126"/>
      <c r="O1869" s="126"/>
      <c r="Q1869" s="126"/>
      <c r="R1869" s="126"/>
      <c r="S1869" s="126"/>
      <c r="T1869" s="126"/>
      <c r="U1869" s="126"/>
      <c r="V1869" s="126"/>
      <c r="W1869" s="126"/>
      <c r="X1869" s="126"/>
      <c r="Y1869" s="126"/>
      <c r="Z1869" s="126"/>
      <c r="AA1869" s="126"/>
      <c r="AB1869" s="126"/>
      <c r="AC1869" s="126"/>
      <c r="AD1869" s="126"/>
      <c r="AE1869" s="126"/>
      <c r="AF1869" s="126"/>
      <c r="AG1869" s="126"/>
      <c r="AH1869" s="126"/>
      <c r="AI1869" s="126"/>
      <c r="AJ1869" s="126"/>
      <c r="AK1869" s="126"/>
      <c r="AL1869" s="126"/>
      <c r="AM1869" s="126"/>
      <c r="AN1869" s="126"/>
      <c r="AO1869" s="126"/>
      <c r="AP1869" s="126"/>
      <c r="AQ1869" s="126"/>
      <c r="AR1869" s="126"/>
      <c r="AS1869" s="126"/>
      <c r="AT1869" s="126"/>
      <c r="AU1869" s="126"/>
      <c r="AV1869" s="126"/>
      <c r="AW1869" s="126"/>
      <c r="AX1869" s="126"/>
      <c r="AY1869" s="126"/>
      <c r="AZ1869" s="126"/>
      <c r="BA1869" s="126"/>
      <c r="BB1869" s="126"/>
      <c r="BC1869" s="126"/>
      <c r="BD1869" s="126"/>
      <c r="BE1869" s="126"/>
      <c r="BF1869" s="126"/>
      <c r="BG1869" s="126"/>
      <c r="BH1869" s="126"/>
      <c r="BI1869" s="126"/>
      <c r="BJ1869" s="126"/>
      <c r="BK1869" s="126"/>
      <c r="BL1869" s="126"/>
      <c r="BM1869" s="126"/>
      <c r="BN1869" s="126"/>
      <c r="BO1869" s="126"/>
      <c r="BP1869" s="126"/>
      <c r="BQ1869" s="126"/>
      <c r="BR1869" s="126"/>
      <c r="BS1869" s="126"/>
      <c r="BT1869" s="126"/>
      <c r="BU1869" s="126"/>
      <c r="BV1869" s="126"/>
      <c r="BW1869" s="126"/>
      <c r="BX1869" s="126"/>
      <c r="BY1869" s="126"/>
      <c r="BZ1869" s="126"/>
      <c r="CA1869" s="126"/>
      <c r="CB1869" s="126"/>
      <c r="CC1869" s="126"/>
      <c r="CD1869" s="126"/>
      <c r="CE1869" s="126"/>
    </row>
    <row r="1870" spans="1:83" ht="11.25" customHeight="1" x14ac:dyDescent="0.2">
      <c r="A1870" s="126"/>
      <c r="B1870" s="20"/>
      <c r="C1870" s="20"/>
      <c r="D1870" s="20"/>
      <c r="E1870" s="109"/>
      <c r="F1870" s="126"/>
      <c r="G1870" s="126"/>
      <c r="H1870" s="126"/>
      <c r="I1870" s="126"/>
      <c r="J1870" s="126"/>
      <c r="K1870" s="126"/>
      <c r="L1870" s="126"/>
      <c r="M1870" s="143"/>
      <c r="N1870" s="126"/>
      <c r="O1870" s="126"/>
      <c r="Q1870" s="126"/>
      <c r="R1870" s="126"/>
      <c r="S1870" s="126"/>
      <c r="T1870" s="126"/>
      <c r="U1870" s="126"/>
      <c r="V1870" s="126"/>
      <c r="W1870" s="126"/>
      <c r="X1870" s="126"/>
      <c r="Y1870" s="126"/>
      <c r="Z1870" s="126"/>
      <c r="AA1870" s="126"/>
      <c r="AB1870" s="126"/>
      <c r="AC1870" s="126"/>
      <c r="AD1870" s="126"/>
      <c r="AE1870" s="126"/>
      <c r="AF1870" s="126"/>
      <c r="AG1870" s="126"/>
      <c r="AH1870" s="126"/>
      <c r="AI1870" s="126"/>
      <c r="AJ1870" s="126"/>
      <c r="AK1870" s="126"/>
      <c r="AL1870" s="126"/>
      <c r="AM1870" s="126"/>
      <c r="AN1870" s="126"/>
      <c r="AO1870" s="126"/>
      <c r="AP1870" s="126"/>
      <c r="AQ1870" s="126"/>
      <c r="AR1870" s="126"/>
      <c r="AS1870" s="126"/>
      <c r="AT1870" s="126"/>
      <c r="AU1870" s="126"/>
      <c r="AV1870" s="126"/>
      <c r="AW1870" s="126"/>
      <c r="AX1870" s="126"/>
      <c r="AY1870" s="126"/>
      <c r="AZ1870" s="126"/>
      <c r="BA1870" s="126"/>
      <c r="BB1870" s="126"/>
      <c r="BC1870" s="126"/>
      <c r="BD1870" s="126"/>
      <c r="BE1870" s="126"/>
      <c r="BF1870" s="126"/>
      <c r="BG1870" s="126"/>
      <c r="BH1870" s="126"/>
      <c r="BI1870" s="126"/>
      <c r="BJ1870" s="126"/>
      <c r="BK1870" s="126"/>
      <c r="BL1870" s="126"/>
      <c r="BM1870" s="126"/>
      <c r="BN1870" s="126"/>
      <c r="BO1870" s="126"/>
      <c r="BP1870" s="126"/>
      <c r="BQ1870" s="126"/>
      <c r="BR1870" s="126"/>
      <c r="BS1870" s="126"/>
      <c r="BT1870" s="126"/>
      <c r="BU1870" s="126"/>
      <c r="BV1870" s="126"/>
      <c r="BW1870" s="126"/>
      <c r="BX1870" s="126"/>
      <c r="BY1870" s="126"/>
      <c r="BZ1870" s="126"/>
      <c r="CA1870" s="126"/>
      <c r="CB1870" s="126"/>
      <c r="CC1870" s="126"/>
      <c r="CD1870" s="126"/>
      <c r="CE1870" s="126"/>
    </row>
    <row r="1871" spans="1:83" ht="11.25" customHeight="1" x14ac:dyDescent="0.2">
      <c r="A1871" s="126"/>
      <c r="B1871" s="20"/>
      <c r="C1871" s="20"/>
      <c r="D1871" s="20"/>
      <c r="E1871" s="109"/>
      <c r="F1871" s="126"/>
      <c r="G1871" s="126"/>
      <c r="H1871" s="126"/>
      <c r="I1871" s="126"/>
      <c r="J1871" s="126"/>
      <c r="K1871" s="126"/>
      <c r="L1871" s="126"/>
      <c r="M1871" s="143"/>
      <c r="N1871" s="126"/>
      <c r="O1871" s="126"/>
      <c r="Q1871" s="126"/>
      <c r="R1871" s="126"/>
      <c r="S1871" s="126"/>
      <c r="T1871" s="126"/>
      <c r="U1871" s="126"/>
      <c r="V1871" s="126"/>
      <c r="W1871" s="126"/>
      <c r="X1871" s="126"/>
      <c r="Y1871" s="126"/>
      <c r="Z1871" s="126"/>
      <c r="AA1871" s="126"/>
      <c r="AB1871" s="126"/>
      <c r="AC1871" s="126"/>
      <c r="AD1871" s="126"/>
      <c r="AE1871" s="126"/>
      <c r="AF1871" s="126"/>
      <c r="AG1871" s="126"/>
      <c r="AH1871" s="126"/>
      <c r="AI1871" s="126"/>
      <c r="AJ1871" s="126"/>
      <c r="AK1871" s="126"/>
      <c r="AL1871" s="126"/>
      <c r="AM1871" s="126"/>
      <c r="AN1871" s="126"/>
      <c r="AO1871" s="126"/>
      <c r="AP1871" s="126"/>
      <c r="AQ1871" s="126"/>
      <c r="AR1871" s="126"/>
      <c r="AS1871" s="126"/>
      <c r="AT1871" s="126"/>
      <c r="AU1871" s="126"/>
      <c r="AV1871" s="126"/>
      <c r="AW1871" s="126"/>
      <c r="AX1871" s="126"/>
      <c r="AY1871" s="126"/>
      <c r="AZ1871" s="126"/>
      <c r="BA1871" s="126"/>
      <c r="BB1871" s="126"/>
      <c r="BC1871" s="126"/>
      <c r="BD1871" s="126"/>
      <c r="BE1871" s="126"/>
      <c r="BF1871" s="126"/>
      <c r="BG1871" s="126"/>
      <c r="BH1871" s="126"/>
      <c r="BI1871" s="126"/>
      <c r="BJ1871" s="126"/>
      <c r="BK1871" s="126"/>
      <c r="BL1871" s="126"/>
      <c r="BM1871" s="126"/>
      <c r="BN1871" s="126"/>
      <c r="BO1871" s="126"/>
      <c r="BP1871" s="126"/>
      <c r="BQ1871" s="126"/>
      <c r="BR1871" s="126"/>
      <c r="BS1871" s="126"/>
      <c r="BT1871" s="126"/>
      <c r="BU1871" s="126"/>
      <c r="BV1871" s="126"/>
      <c r="BW1871" s="126"/>
      <c r="BX1871" s="126"/>
      <c r="BY1871" s="126"/>
      <c r="BZ1871" s="126"/>
      <c r="CA1871" s="126"/>
      <c r="CB1871" s="126"/>
      <c r="CC1871" s="126"/>
      <c r="CD1871" s="126"/>
      <c r="CE1871" s="126"/>
    </row>
    <row r="1872" spans="1:83" ht="11.25" customHeight="1" x14ac:dyDescent="0.2">
      <c r="A1872" s="126"/>
      <c r="B1872" s="20"/>
      <c r="C1872" s="20"/>
      <c r="D1872" s="20"/>
      <c r="E1872" s="109"/>
      <c r="F1872" s="126"/>
      <c r="G1872" s="126"/>
      <c r="H1872" s="126"/>
      <c r="I1872" s="126"/>
      <c r="J1872" s="126"/>
      <c r="K1872" s="126"/>
      <c r="L1872" s="126"/>
      <c r="M1872" s="143"/>
      <c r="N1872" s="126"/>
      <c r="O1872" s="126"/>
      <c r="Q1872" s="126"/>
      <c r="R1872" s="126"/>
      <c r="S1872" s="126"/>
      <c r="T1872" s="126"/>
      <c r="U1872" s="126"/>
      <c r="V1872" s="126"/>
      <c r="W1872" s="126"/>
      <c r="X1872" s="126"/>
      <c r="Y1872" s="126"/>
      <c r="Z1872" s="126"/>
      <c r="AA1872" s="126"/>
      <c r="AB1872" s="126"/>
      <c r="AC1872" s="126"/>
      <c r="AD1872" s="126"/>
      <c r="AE1872" s="126"/>
      <c r="AF1872" s="126"/>
      <c r="AG1872" s="126"/>
      <c r="AH1872" s="126"/>
      <c r="AI1872" s="126"/>
      <c r="AJ1872" s="126"/>
      <c r="AK1872" s="126"/>
      <c r="AL1872" s="126"/>
      <c r="AM1872" s="126"/>
      <c r="AN1872" s="126"/>
      <c r="AO1872" s="126"/>
      <c r="AP1872" s="126"/>
      <c r="AQ1872" s="126"/>
      <c r="AR1872" s="126"/>
      <c r="AS1872" s="126"/>
      <c r="AT1872" s="126"/>
      <c r="AU1872" s="126"/>
      <c r="AV1872" s="126"/>
      <c r="AW1872" s="126"/>
      <c r="AX1872" s="126"/>
      <c r="AY1872" s="126"/>
      <c r="AZ1872" s="126"/>
      <c r="BA1872" s="126"/>
      <c r="BB1872" s="126"/>
      <c r="BC1872" s="126"/>
      <c r="BD1872" s="126"/>
      <c r="BE1872" s="126"/>
      <c r="BF1872" s="126"/>
      <c r="BG1872" s="126"/>
      <c r="BH1872" s="126"/>
      <c r="BI1872" s="126"/>
      <c r="BJ1872" s="126"/>
      <c r="BK1872" s="126"/>
      <c r="BL1872" s="126"/>
      <c r="BM1872" s="126"/>
      <c r="BN1872" s="126"/>
      <c r="BO1872" s="126"/>
      <c r="BP1872" s="126"/>
      <c r="BQ1872" s="126"/>
      <c r="BR1872" s="126"/>
      <c r="BS1872" s="126"/>
      <c r="BT1872" s="126"/>
      <c r="BU1872" s="126"/>
      <c r="BV1872" s="126"/>
      <c r="BW1872" s="126"/>
      <c r="BX1872" s="126"/>
      <c r="BY1872" s="126"/>
      <c r="BZ1872" s="126"/>
      <c r="CA1872" s="126"/>
      <c r="CB1872" s="126"/>
      <c r="CC1872" s="126"/>
      <c r="CD1872" s="126"/>
      <c r="CE1872" s="126"/>
    </row>
    <row r="1873" spans="1:83" ht="11.25" customHeight="1" x14ac:dyDescent="0.2">
      <c r="A1873" s="126"/>
      <c r="B1873" s="20"/>
      <c r="C1873" s="20"/>
      <c r="D1873" s="20"/>
      <c r="E1873" s="109"/>
      <c r="F1873" s="126"/>
      <c r="G1873" s="126"/>
      <c r="H1873" s="126"/>
      <c r="I1873" s="126"/>
      <c r="J1873" s="126"/>
      <c r="K1873" s="126"/>
      <c r="L1873" s="126"/>
      <c r="M1873" s="143"/>
      <c r="N1873" s="126"/>
      <c r="O1873" s="126"/>
      <c r="Q1873" s="126"/>
      <c r="R1873" s="126"/>
      <c r="S1873" s="126"/>
      <c r="T1873" s="126"/>
      <c r="U1873" s="126"/>
      <c r="V1873" s="126"/>
      <c r="W1873" s="126"/>
      <c r="X1873" s="126"/>
      <c r="Y1873" s="126"/>
      <c r="Z1873" s="126"/>
      <c r="AA1873" s="126"/>
      <c r="AB1873" s="126"/>
      <c r="AC1873" s="126"/>
      <c r="AD1873" s="126"/>
      <c r="AE1873" s="126"/>
      <c r="AF1873" s="126"/>
      <c r="AG1873" s="126"/>
      <c r="AH1873" s="126"/>
      <c r="AI1873" s="126"/>
      <c r="AJ1873" s="126"/>
      <c r="AK1873" s="126"/>
      <c r="AL1873" s="126"/>
      <c r="AM1873" s="126"/>
      <c r="AN1873" s="126"/>
      <c r="AO1873" s="126"/>
      <c r="AP1873" s="126"/>
      <c r="AQ1873" s="126"/>
      <c r="AR1873" s="126"/>
      <c r="AS1873" s="126"/>
      <c r="AT1873" s="126"/>
      <c r="AU1873" s="126"/>
      <c r="AV1873" s="126"/>
      <c r="AW1873" s="126"/>
      <c r="AX1873" s="126"/>
      <c r="AY1873" s="126"/>
      <c r="AZ1873" s="126"/>
      <c r="BA1873" s="126"/>
      <c r="BB1873" s="126"/>
      <c r="BC1873" s="126"/>
      <c r="BD1873" s="126"/>
      <c r="BE1873" s="126"/>
      <c r="BF1873" s="126"/>
      <c r="BG1873" s="126"/>
      <c r="BH1873" s="126"/>
      <c r="BI1873" s="126"/>
      <c r="BJ1873" s="126"/>
      <c r="BK1873" s="126"/>
      <c r="BL1873" s="126"/>
      <c r="BM1873" s="126"/>
      <c r="BN1873" s="126"/>
      <c r="BO1873" s="126"/>
      <c r="BP1873" s="126"/>
      <c r="BQ1873" s="126"/>
      <c r="BR1873" s="126"/>
      <c r="BS1873" s="126"/>
      <c r="BT1873" s="126"/>
      <c r="BU1873" s="126"/>
      <c r="BV1873" s="126"/>
      <c r="BW1873" s="126"/>
      <c r="BX1873" s="126"/>
      <c r="BY1873" s="126"/>
      <c r="BZ1873" s="126"/>
      <c r="CA1873" s="126"/>
      <c r="CB1873" s="126"/>
      <c r="CC1873" s="126"/>
      <c r="CD1873" s="126"/>
      <c r="CE1873" s="126"/>
    </row>
    <row r="1874" spans="1:83" ht="11.25" customHeight="1" x14ac:dyDescent="0.2">
      <c r="A1874" s="126"/>
      <c r="B1874" s="20"/>
      <c r="C1874" s="20"/>
      <c r="D1874" s="20"/>
      <c r="E1874" s="109"/>
      <c r="F1874" s="126"/>
      <c r="G1874" s="126"/>
      <c r="H1874" s="126"/>
      <c r="I1874" s="126"/>
      <c r="J1874" s="126"/>
      <c r="K1874" s="126"/>
      <c r="L1874" s="126"/>
      <c r="M1874" s="143"/>
      <c r="N1874" s="126"/>
      <c r="O1874" s="126"/>
      <c r="Q1874" s="126"/>
      <c r="R1874" s="126"/>
      <c r="S1874" s="126"/>
      <c r="T1874" s="126"/>
      <c r="U1874" s="126"/>
      <c r="V1874" s="126"/>
      <c r="W1874" s="126"/>
      <c r="X1874" s="126"/>
      <c r="Y1874" s="126"/>
      <c r="Z1874" s="126"/>
      <c r="AA1874" s="126"/>
      <c r="AB1874" s="126"/>
      <c r="AC1874" s="126"/>
      <c r="AD1874" s="126"/>
      <c r="AE1874" s="126"/>
      <c r="AF1874" s="126"/>
      <c r="AG1874" s="126"/>
      <c r="AH1874" s="126"/>
      <c r="AI1874" s="126"/>
      <c r="AJ1874" s="126"/>
      <c r="AK1874" s="126"/>
      <c r="AL1874" s="126"/>
      <c r="AM1874" s="126"/>
      <c r="AN1874" s="126"/>
      <c r="AO1874" s="126"/>
      <c r="AP1874" s="126"/>
      <c r="AQ1874" s="126"/>
      <c r="AR1874" s="126"/>
      <c r="AS1874" s="126"/>
      <c r="AT1874" s="126"/>
      <c r="AU1874" s="126"/>
      <c r="AV1874" s="126"/>
      <c r="AW1874" s="126"/>
      <c r="AX1874" s="126"/>
      <c r="AY1874" s="126"/>
      <c r="AZ1874" s="126"/>
      <c r="BA1874" s="126"/>
      <c r="BB1874" s="126"/>
      <c r="BC1874" s="126"/>
      <c r="BD1874" s="126"/>
      <c r="BE1874" s="126"/>
      <c r="BF1874" s="126"/>
      <c r="BG1874" s="126"/>
      <c r="BH1874" s="126"/>
      <c r="BI1874" s="126"/>
      <c r="BJ1874" s="126"/>
      <c r="BK1874" s="126"/>
      <c r="BL1874" s="126"/>
      <c r="BM1874" s="126"/>
      <c r="BN1874" s="126"/>
      <c r="BO1874" s="126"/>
      <c r="BP1874" s="126"/>
      <c r="BQ1874" s="126"/>
      <c r="BR1874" s="126"/>
      <c r="BS1874" s="126"/>
      <c r="BT1874" s="126"/>
      <c r="BU1874" s="126"/>
      <c r="BV1874" s="126"/>
      <c r="BW1874" s="126"/>
      <c r="BX1874" s="126"/>
      <c r="BY1874" s="126"/>
      <c r="BZ1874" s="126"/>
      <c r="CA1874" s="126"/>
      <c r="CB1874" s="126"/>
      <c r="CC1874" s="126"/>
      <c r="CD1874" s="126"/>
      <c r="CE1874" s="126"/>
    </row>
    <row r="1875" spans="1:83" ht="11.25" customHeight="1" x14ac:dyDescent="0.2">
      <c r="A1875" s="126"/>
      <c r="B1875" s="20"/>
      <c r="C1875" s="20"/>
      <c r="D1875" s="20"/>
      <c r="E1875" s="109"/>
      <c r="F1875" s="126"/>
      <c r="G1875" s="126"/>
      <c r="H1875" s="126"/>
      <c r="I1875" s="126"/>
      <c r="J1875" s="126"/>
      <c r="K1875" s="126"/>
      <c r="L1875" s="126"/>
      <c r="M1875" s="143"/>
      <c r="N1875" s="126"/>
      <c r="O1875" s="126"/>
      <c r="Q1875" s="126"/>
      <c r="R1875" s="126"/>
      <c r="S1875" s="126"/>
      <c r="T1875" s="126"/>
      <c r="U1875" s="126"/>
      <c r="V1875" s="126"/>
      <c r="W1875" s="126"/>
      <c r="X1875" s="126"/>
      <c r="Y1875" s="126"/>
      <c r="Z1875" s="126"/>
      <c r="AA1875" s="126"/>
      <c r="AB1875" s="126"/>
      <c r="AC1875" s="126"/>
      <c r="AD1875" s="126"/>
      <c r="AE1875" s="126"/>
      <c r="AF1875" s="126"/>
      <c r="AG1875" s="126"/>
      <c r="AH1875" s="126"/>
      <c r="AI1875" s="126"/>
      <c r="AJ1875" s="126"/>
      <c r="AK1875" s="126"/>
      <c r="AL1875" s="126"/>
      <c r="AM1875" s="126"/>
      <c r="AN1875" s="126"/>
      <c r="AO1875" s="126"/>
      <c r="AP1875" s="126"/>
      <c r="AQ1875" s="126"/>
      <c r="AR1875" s="126"/>
      <c r="AS1875" s="126"/>
      <c r="AT1875" s="126"/>
      <c r="AU1875" s="126"/>
      <c r="AV1875" s="126"/>
      <c r="AW1875" s="126"/>
      <c r="AX1875" s="126"/>
      <c r="AY1875" s="126"/>
      <c r="AZ1875" s="126"/>
      <c r="BA1875" s="126"/>
      <c r="BB1875" s="126"/>
      <c r="BC1875" s="126"/>
      <c r="BD1875" s="126"/>
      <c r="BE1875" s="126"/>
      <c r="BF1875" s="126"/>
      <c r="BG1875" s="126"/>
      <c r="BH1875" s="126"/>
      <c r="BI1875" s="126"/>
      <c r="BJ1875" s="126"/>
      <c r="BK1875" s="126"/>
      <c r="BL1875" s="126"/>
      <c r="BM1875" s="126"/>
      <c r="BN1875" s="126"/>
      <c r="BO1875" s="126"/>
      <c r="BP1875" s="126"/>
      <c r="BQ1875" s="126"/>
      <c r="BR1875" s="126"/>
      <c r="BS1875" s="126"/>
      <c r="BT1875" s="126"/>
      <c r="BU1875" s="126"/>
      <c r="BV1875" s="126"/>
      <c r="BW1875" s="126"/>
      <c r="BX1875" s="126"/>
      <c r="BY1875" s="126"/>
      <c r="BZ1875" s="126"/>
      <c r="CA1875" s="126"/>
      <c r="CB1875" s="126"/>
      <c r="CC1875" s="126"/>
      <c r="CD1875" s="126"/>
      <c r="CE1875" s="126"/>
    </row>
    <row r="1876" spans="1:83" ht="11.25" customHeight="1" x14ac:dyDescent="0.2">
      <c r="A1876" s="126"/>
      <c r="B1876" s="20"/>
      <c r="C1876" s="20"/>
      <c r="D1876" s="20"/>
      <c r="E1876" s="109"/>
      <c r="F1876" s="126"/>
      <c r="G1876" s="126"/>
      <c r="H1876" s="126"/>
      <c r="I1876" s="126"/>
      <c r="J1876" s="126"/>
      <c r="K1876" s="126"/>
      <c r="L1876" s="126"/>
      <c r="M1876" s="143"/>
      <c r="N1876" s="126"/>
      <c r="O1876" s="126"/>
      <c r="Q1876" s="126"/>
      <c r="R1876" s="126"/>
      <c r="S1876" s="126"/>
      <c r="T1876" s="126"/>
      <c r="U1876" s="126"/>
      <c r="V1876" s="126"/>
      <c r="W1876" s="126"/>
      <c r="X1876" s="126"/>
      <c r="Y1876" s="126"/>
      <c r="Z1876" s="126"/>
      <c r="AA1876" s="126"/>
      <c r="AB1876" s="126"/>
      <c r="AC1876" s="126"/>
      <c r="AD1876" s="126"/>
      <c r="AE1876" s="126"/>
      <c r="AF1876" s="126"/>
      <c r="AG1876" s="126"/>
      <c r="AH1876" s="126"/>
      <c r="AI1876" s="126"/>
      <c r="AJ1876" s="126"/>
      <c r="AK1876" s="126"/>
      <c r="AL1876" s="126"/>
      <c r="AM1876" s="126"/>
      <c r="AN1876" s="126"/>
      <c r="AO1876" s="126"/>
      <c r="AP1876" s="126"/>
      <c r="AQ1876" s="126"/>
      <c r="AR1876" s="126"/>
      <c r="AS1876" s="126"/>
      <c r="AT1876" s="126"/>
      <c r="AU1876" s="126"/>
      <c r="AV1876" s="126"/>
      <c r="AW1876" s="126"/>
      <c r="AX1876" s="126"/>
      <c r="AY1876" s="126"/>
      <c r="AZ1876" s="126"/>
      <c r="BA1876" s="126"/>
      <c r="BB1876" s="126"/>
      <c r="BC1876" s="126"/>
      <c r="BD1876" s="126"/>
      <c r="BE1876" s="126"/>
      <c r="BF1876" s="126"/>
      <c r="BG1876" s="126"/>
      <c r="BH1876" s="126"/>
      <c r="BI1876" s="126"/>
      <c r="BJ1876" s="126"/>
      <c r="BK1876" s="126"/>
      <c r="BL1876" s="126"/>
      <c r="BM1876" s="126"/>
      <c r="BN1876" s="126"/>
      <c r="BO1876" s="126"/>
      <c r="BP1876" s="126"/>
      <c r="BQ1876" s="126"/>
      <c r="BR1876" s="126"/>
      <c r="BS1876" s="126"/>
      <c r="BT1876" s="126"/>
      <c r="BU1876" s="126"/>
      <c r="BV1876" s="126"/>
      <c r="BW1876" s="126"/>
      <c r="BX1876" s="126"/>
      <c r="BY1876" s="126"/>
      <c r="BZ1876" s="126"/>
      <c r="CA1876" s="126"/>
      <c r="CB1876" s="126"/>
      <c r="CC1876" s="126"/>
      <c r="CD1876" s="126"/>
      <c r="CE1876" s="126"/>
    </row>
    <row r="1877" spans="1:83" ht="11.25" customHeight="1" x14ac:dyDescent="0.2">
      <c r="A1877" s="126"/>
      <c r="B1877" s="20"/>
      <c r="C1877" s="20"/>
      <c r="D1877" s="20"/>
      <c r="E1877" s="109"/>
      <c r="F1877" s="126"/>
      <c r="G1877" s="126"/>
      <c r="H1877" s="126"/>
      <c r="I1877" s="126"/>
      <c r="J1877" s="126"/>
      <c r="K1877" s="126"/>
      <c r="L1877" s="126"/>
      <c r="M1877" s="143"/>
      <c r="N1877" s="126"/>
      <c r="O1877" s="126"/>
      <c r="Q1877" s="126"/>
      <c r="R1877" s="126"/>
      <c r="S1877" s="126"/>
      <c r="T1877" s="126"/>
      <c r="U1877" s="126"/>
      <c r="V1877" s="126"/>
      <c r="W1877" s="126"/>
      <c r="X1877" s="126"/>
      <c r="Y1877" s="126"/>
      <c r="Z1877" s="126"/>
      <c r="AA1877" s="126"/>
      <c r="AB1877" s="126"/>
      <c r="AC1877" s="126"/>
      <c r="AD1877" s="126"/>
      <c r="AE1877" s="126"/>
      <c r="AF1877" s="126"/>
      <c r="AG1877" s="126"/>
      <c r="AH1877" s="126"/>
      <c r="AI1877" s="126"/>
      <c r="AJ1877" s="126"/>
      <c r="AK1877" s="126"/>
      <c r="AL1877" s="126"/>
      <c r="AM1877" s="126"/>
      <c r="AN1877" s="126"/>
      <c r="AO1877" s="126"/>
      <c r="AP1877" s="126"/>
      <c r="AQ1877" s="126"/>
      <c r="AR1877" s="126"/>
      <c r="AS1877" s="126"/>
      <c r="AT1877" s="126"/>
      <c r="AU1877" s="126"/>
      <c r="AV1877" s="126"/>
      <c r="AW1877" s="126"/>
      <c r="AX1877" s="126"/>
      <c r="AY1877" s="126"/>
      <c r="AZ1877" s="126"/>
      <c r="BA1877" s="126"/>
      <c r="BB1877" s="126"/>
      <c r="BC1877" s="126"/>
      <c r="BD1877" s="126"/>
      <c r="BE1877" s="126"/>
      <c r="BF1877" s="126"/>
      <c r="BG1877" s="126"/>
      <c r="BH1877" s="126"/>
      <c r="BI1877" s="126"/>
      <c r="BJ1877" s="126"/>
      <c r="BK1877" s="126"/>
      <c r="BL1877" s="126"/>
      <c r="BM1877" s="126"/>
      <c r="BN1877" s="126"/>
      <c r="BO1877" s="126"/>
      <c r="BP1877" s="126"/>
      <c r="BQ1877" s="126"/>
      <c r="BR1877" s="126"/>
      <c r="BS1877" s="126"/>
      <c r="BT1877" s="126"/>
      <c r="BU1877" s="126"/>
      <c r="BV1877" s="126"/>
      <c r="BW1877" s="126"/>
      <c r="BX1877" s="126"/>
      <c r="BY1877" s="126"/>
      <c r="BZ1877" s="126"/>
      <c r="CA1877" s="126"/>
      <c r="CB1877" s="126"/>
      <c r="CC1877" s="126"/>
      <c r="CD1877" s="126"/>
      <c r="CE1877" s="126"/>
    </row>
    <row r="1878" spans="1:83" ht="11.25" customHeight="1" x14ac:dyDescent="0.2">
      <c r="A1878" s="126"/>
      <c r="B1878" s="20"/>
      <c r="C1878" s="20"/>
      <c r="D1878" s="20"/>
      <c r="E1878" s="109"/>
      <c r="F1878" s="126"/>
      <c r="G1878" s="126"/>
      <c r="H1878" s="126"/>
      <c r="I1878" s="126"/>
      <c r="J1878" s="126"/>
      <c r="K1878" s="126"/>
      <c r="L1878" s="126"/>
      <c r="M1878" s="143"/>
      <c r="N1878" s="126"/>
      <c r="O1878" s="126"/>
      <c r="Q1878" s="126"/>
      <c r="R1878" s="126"/>
      <c r="S1878" s="126"/>
      <c r="T1878" s="126"/>
      <c r="U1878" s="126"/>
      <c r="V1878" s="126"/>
      <c r="W1878" s="126"/>
      <c r="X1878" s="126"/>
      <c r="Y1878" s="126"/>
      <c r="Z1878" s="126"/>
      <c r="AA1878" s="126"/>
      <c r="AB1878" s="126"/>
      <c r="AC1878" s="126"/>
      <c r="AD1878" s="126"/>
      <c r="AE1878" s="126"/>
      <c r="AF1878" s="126"/>
      <c r="AG1878" s="126"/>
      <c r="AH1878" s="126"/>
      <c r="AI1878" s="126"/>
      <c r="AJ1878" s="126"/>
      <c r="AK1878" s="126"/>
      <c r="AL1878" s="126"/>
      <c r="AM1878" s="126"/>
      <c r="AN1878" s="126"/>
      <c r="AO1878" s="126"/>
      <c r="AP1878" s="126"/>
      <c r="AQ1878" s="126"/>
      <c r="AR1878" s="126"/>
      <c r="AS1878" s="126"/>
      <c r="AT1878" s="126"/>
      <c r="AU1878" s="126"/>
      <c r="AV1878" s="126"/>
      <c r="AW1878" s="126"/>
      <c r="AX1878" s="126"/>
      <c r="AY1878" s="126"/>
      <c r="AZ1878" s="126"/>
      <c r="BA1878" s="126"/>
      <c r="BB1878" s="126"/>
      <c r="BC1878" s="126"/>
      <c r="BD1878" s="126"/>
      <c r="BE1878" s="126"/>
      <c r="BF1878" s="126"/>
      <c r="BG1878" s="126"/>
      <c r="BH1878" s="126"/>
      <c r="BI1878" s="126"/>
      <c r="BJ1878" s="126"/>
      <c r="BK1878" s="126"/>
      <c r="BL1878" s="126"/>
      <c r="BM1878" s="126"/>
      <c r="BN1878" s="126"/>
      <c r="BO1878" s="126"/>
      <c r="BP1878" s="126"/>
      <c r="BQ1878" s="126"/>
      <c r="BR1878" s="126"/>
      <c r="BS1878" s="126"/>
      <c r="BT1878" s="126"/>
      <c r="BU1878" s="126"/>
      <c r="BV1878" s="126"/>
      <c r="BW1878" s="126"/>
      <c r="BX1878" s="126"/>
      <c r="BY1878" s="126"/>
      <c r="BZ1878" s="126"/>
      <c r="CA1878" s="126"/>
      <c r="CB1878" s="126"/>
      <c r="CC1878" s="126"/>
      <c r="CD1878" s="126"/>
      <c r="CE1878" s="126"/>
    </row>
    <row r="1879" spans="1:83" ht="11.25" customHeight="1" x14ac:dyDescent="0.2">
      <c r="A1879" s="126"/>
      <c r="B1879" s="20"/>
      <c r="C1879" s="20"/>
      <c r="D1879" s="20"/>
      <c r="E1879" s="109"/>
      <c r="F1879" s="126"/>
      <c r="G1879" s="126"/>
      <c r="H1879" s="126"/>
      <c r="I1879" s="126"/>
      <c r="J1879" s="126"/>
      <c r="K1879" s="126"/>
      <c r="L1879" s="126"/>
      <c r="M1879" s="143"/>
      <c r="N1879" s="126"/>
      <c r="O1879" s="126"/>
      <c r="Q1879" s="126"/>
      <c r="R1879" s="126"/>
      <c r="S1879" s="126"/>
      <c r="T1879" s="126"/>
      <c r="U1879" s="126"/>
      <c r="V1879" s="126"/>
      <c r="W1879" s="126"/>
      <c r="X1879" s="126"/>
      <c r="Y1879" s="126"/>
      <c r="Z1879" s="126"/>
      <c r="AA1879" s="126"/>
      <c r="AB1879" s="126"/>
      <c r="AC1879" s="126"/>
      <c r="AD1879" s="126"/>
      <c r="AE1879" s="126"/>
      <c r="AF1879" s="126"/>
      <c r="AG1879" s="126"/>
      <c r="AH1879" s="126"/>
      <c r="AI1879" s="126"/>
      <c r="AJ1879" s="126"/>
      <c r="AK1879" s="126"/>
      <c r="AL1879" s="126"/>
      <c r="AM1879" s="126"/>
      <c r="AN1879" s="126"/>
      <c r="AO1879" s="126"/>
      <c r="AP1879" s="126"/>
      <c r="AQ1879" s="126"/>
      <c r="AR1879" s="126"/>
      <c r="AS1879" s="126"/>
      <c r="AT1879" s="126"/>
      <c r="AU1879" s="126"/>
      <c r="AV1879" s="126"/>
      <c r="AW1879" s="126"/>
      <c r="AX1879" s="126"/>
      <c r="AY1879" s="126"/>
      <c r="AZ1879" s="126"/>
      <c r="BA1879" s="126"/>
      <c r="BB1879" s="126"/>
      <c r="BC1879" s="126"/>
      <c r="BD1879" s="126"/>
      <c r="BE1879" s="126"/>
      <c r="BF1879" s="126"/>
      <c r="BG1879" s="126"/>
      <c r="BH1879" s="126"/>
      <c r="BI1879" s="126"/>
      <c r="BJ1879" s="126"/>
      <c r="BK1879" s="126"/>
      <c r="BL1879" s="126"/>
      <c r="BM1879" s="126"/>
      <c r="BN1879" s="126"/>
      <c r="BO1879" s="126"/>
      <c r="BP1879" s="126"/>
      <c r="BQ1879" s="126"/>
      <c r="BR1879" s="126"/>
      <c r="BS1879" s="126"/>
      <c r="BT1879" s="126"/>
      <c r="BU1879" s="126"/>
      <c r="BV1879" s="126"/>
      <c r="BW1879" s="126"/>
      <c r="BX1879" s="126"/>
      <c r="BY1879" s="126"/>
      <c r="BZ1879" s="126"/>
      <c r="CA1879" s="126"/>
      <c r="CB1879" s="126"/>
      <c r="CC1879" s="126"/>
      <c r="CD1879" s="126"/>
      <c r="CE1879" s="126"/>
    </row>
    <row r="1880" spans="1:83" ht="11.25" customHeight="1" x14ac:dyDescent="0.2">
      <c r="A1880" s="126"/>
      <c r="B1880" s="20"/>
      <c r="C1880" s="20"/>
      <c r="D1880" s="20"/>
      <c r="E1880" s="109"/>
      <c r="F1880" s="126"/>
      <c r="G1880" s="126"/>
      <c r="H1880" s="126"/>
      <c r="I1880" s="126"/>
      <c r="J1880" s="126"/>
      <c r="K1880" s="126"/>
      <c r="L1880" s="126"/>
      <c r="M1880" s="143"/>
      <c r="N1880" s="126"/>
      <c r="O1880" s="126"/>
      <c r="Q1880" s="126"/>
      <c r="R1880" s="126"/>
      <c r="S1880" s="126"/>
      <c r="T1880" s="126"/>
      <c r="U1880" s="126"/>
      <c r="V1880" s="126"/>
      <c r="W1880" s="126"/>
      <c r="X1880" s="126"/>
      <c r="Y1880" s="126"/>
      <c r="Z1880" s="126"/>
      <c r="AA1880" s="126"/>
      <c r="AB1880" s="126"/>
      <c r="AC1880" s="126"/>
      <c r="AD1880" s="126"/>
      <c r="AE1880" s="126"/>
      <c r="AF1880" s="126"/>
      <c r="AG1880" s="126"/>
      <c r="AH1880" s="126"/>
      <c r="AI1880" s="126"/>
      <c r="AJ1880" s="126"/>
      <c r="AK1880" s="126"/>
      <c r="AL1880" s="126"/>
      <c r="AM1880" s="126"/>
      <c r="AN1880" s="126"/>
      <c r="AO1880" s="126"/>
      <c r="AP1880" s="126"/>
      <c r="AQ1880" s="126"/>
      <c r="AR1880" s="126"/>
      <c r="AS1880" s="126"/>
      <c r="AT1880" s="126"/>
      <c r="AU1880" s="126"/>
      <c r="AV1880" s="126"/>
      <c r="AW1880" s="126"/>
      <c r="AX1880" s="126"/>
      <c r="AY1880" s="126"/>
      <c r="AZ1880" s="126"/>
      <c r="BA1880" s="126"/>
      <c r="BB1880" s="126"/>
      <c r="BC1880" s="126"/>
      <c r="BD1880" s="126"/>
      <c r="BE1880" s="126"/>
      <c r="BF1880" s="126"/>
      <c r="BG1880" s="126"/>
      <c r="BH1880" s="126"/>
      <c r="BI1880" s="126"/>
      <c r="BJ1880" s="126"/>
      <c r="BK1880" s="126"/>
      <c r="BL1880" s="126"/>
      <c r="BM1880" s="126"/>
      <c r="BN1880" s="126"/>
      <c r="BO1880" s="126"/>
      <c r="BP1880" s="126"/>
      <c r="BQ1880" s="126"/>
      <c r="BR1880" s="126"/>
      <c r="BS1880" s="126"/>
      <c r="BT1880" s="126"/>
      <c r="BU1880" s="126"/>
      <c r="BV1880" s="126"/>
      <c r="BW1880" s="126"/>
      <c r="BX1880" s="126"/>
      <c r="BY1880" s="126"/>
      <c r="BZ1880" s="126"/>
      <c r="CA1880" s="126"/>
      <c r="CB1880" s="126"/>
      <c r="CC1880" s="126"/>
      <c r="CD1880" s="126"/>
      <c r="CE1880" s="126"/>
    </row>
    <row r="1881" spans="1:83" ht="11.25" customHeight="1" x14ac:dyDescent="0.2">
      <c r="A1881" s="126"/>
      <c r="B1881" s="20"/>
      <c r="C1881" s="20"/>
      <c r="D1881" s="20"/>
      <c r="E1881" s="109"/>
      <c r="F1881" s="126"/>
      <c r="G1881" s="126"/>
      <c r="H1881" s="126"/>
      <c r="I1881" s="126"/>
      <c r="J1881" s="126"/>
      <c r="K1881" s="126"/>
      <c r="L1881" s="126"/>
      <c r="M1881" s="143"/>
      <c r="N1881" s="126"/>
      <c r="O1881" s="126"/>
      <c r="Q1881" s="126"/>
      <c r="R1881" s="126"/>
      <c r="S1881" s="126"/>
      <c r="T1881" s="126"/>
      <c r="U1881" s="126"/>
      <c r="V1881" s="126"/>
      <c r="W1881" s="126"/>
      <c r="X1881" s="126"/>
      <c r="Y1881" s="126"/>
      <c r="Z1881" s="126"/>
      <c r="AA1881" s="126"/>
      <c r="AB1881" s="126"/>
      <c r="AC1881" s="126"/>
      <c r="AD1881" s="126"/>
      <c r="AE1881" s="126"/>
      <c r="AF1881" s="126"/>
      <c r="AG1881" s="126"/>
      <c r="AH1881" s="126"/>
      <c r="AI1881" s="126"/>
      <c r="AJ1881" s="126"/>
      <c r="AK1881" s="126"/>
      <c r="AL1881" s="126"/>
      <c r="AM1881" s="126"/>
      <c r="AN1881" s="126"/>
      <c r="AO1881" s="126"/>
      <c r="AP1881" s="126"/>
      <c r="AQ1881" s="126"/>
      <c r="AR1881" s="126"/>
      <c r="AS1881" s="126"/>
      <c r="AT1881" s="126"/>
      <c r="AU1881" s="126"/>
      <c r="AV1881" s="126"/>
      <c r="AW1881" s="126"/>
      <c r="AX1881" s="126"/>
      <c r="AY1881" s="126"/>
      <c r="AZ1881" s="126"/>
      <c r="BA1881" s="126"/>
      <c r="BB1881" s="126"/>
      <c r="BC1881" s="126"/>
      <c r="BD1881" s="126"/>
      <c r="BE1881" s="126"/>
      <c r="BF1881" s="126"/>
      <c r="BG1881" s="126"/>
      <c r="BH1881" s="126"/>
      <c r="BI1881" s="126"/>
      <c r="BJ1881" s="126"/>
      <c r="BK1881" s="126"/>
      <c r="BL1881" s="126"/>
      <c r="BM1881" s="126"/>
      <c r="BN1881" s="126"/>
      <c r="BO1881" s="126"/>
      <c r="BP1881" s="126"/>
      <c r="BQ1881" s="126"/>
      <c r="BR1881" s="126"/>
      <c r="BS1881" s="126"/>
      <c r="BT1881" s="126"/>
      <c r="BU1881" s="126"/>
      <c r="BV1881" s="126"/>
      <c r="BW1881" s="126"/>
      <c r="BX1881" s="126"/>
      <c r="BY1881" s="126"/>
      <c r="BZ1881" s="126"/>
      <c r="CA1881" s="126"/>
      <c r="CB1881" s="126"/>
      <c r="CC1881" s="126"/>
      <c r="CD1881" s="126"/>
      <c r="CE1881" s="126"/>
    </row>
    <row r="1882" spans="1:83" ht="11.25" customHeight="1" x14ac:dyDescent="0.2">
      <c r="A1882" s="126"/>
      <c r="B1882" s="20"/>
      <c r="C1882" s="20"/>
      <c r="D1882" s="20"/>
      <c r="E1882" s="109"/>
      <c r="F1882" s="126"/>
      <c r="G1882" s="126"/>
      <c r="H1882" s="126"/>
      <c r="I1882" s="126"/>
      <c r="J1882" s="126"/>
      <c r="K1882" s="126"/>
      <c r="L1882" s="126"/>
      <c r="M1882" s="143"/>
      <c r="N1882" s="126"/>
      <c r="O1882" s="126"/>
      <c r="Q1882" s="126"/>
      <c r="R1882" s="126"/>
      <c r="S1882" s="126"/>
      <c r="T1882" s="126"/>
      <c r="U1882" s="126"/>
      <c r="V1882" s="126"/>
      <c r="W1882" s="126"/>
      <c r="X1882" s="126"/>
      <c r="Y1882" s="126"/>
      <c r="Z1882" s="126"/>
      <c r="AA1882" s="126"/>
      <c r="AB1882" s="126"/>
      <c r="AC1882" s="126"/>
      <c r="AD1882" s="126"/>
      <c r="AE1882" s="126"/>
      <c r="AF1882" s="126"/>
      <c r="AG1882" s="126"/>
      <c r="AH1882" s="126"/>
      <c r="AI1882" s="126"/>
      <c r="AJ1882" s="126"/>
      <c r="AK1882" s="126"/>
      <c r="AL1882" s="126"/>
      <c r="AM1882" s="126"/>
      <c r="AN1882" s="126"/>
      <c r="AO1882" s="126"/>
      <c r="AP1882" s="126"/>
      <c r="AQ1882" s="126"/>
      <c r="AR1882" s="126"/>
      <c r="AS1882" s="126"/>
      <c r="AT1882" s="126"/>
      <c r="AU1882" s="126"/>
      <c r="AV1882" s="126"/>
      <c r="AW1882" s="126"/>
      <c r="AX1882" s="126"/>
      <c r="AY1882" s="126"/>
      <c r="AZ1882" s="126"/>
      <c r="BA1882" s="126"/>
      <c r="BB1882" s="126"/>
      <c r="BC1882" s="126"/>
      <c r="BD1882" s="126"/>
      <c r="BE1882" s="126"/>
      <c r="BF1882" s="126"/>
      <c r="BG1882" s="126"/>
      <c r="BH1882" s="126"/>
      <c r="BI1882" s="126"/>
      <c r="BJ1882" s="126"/>
      <c r="BK1882" s="126"/>
      <c r="BL1882" s="126"/>
      <c r="BM1882" s="126"/>
      <c r="BN1882" s="126"/>
      <c r="BO1882" s="126"/>
      <c r="BP1882" s="126"/>
      <c r="BQ1882" s="126"/>
      <c r="BR1882" s="126"/>
      <c r="BS1882" s="126"/>
      <c r="BT1882" s="126"/>
      <c r="BU1882" s="126"/>
      <c r="BV1882" s="126"/>
      <c r="BW1882" s="126"/>
      <c r="BX1882" s="126"/>
      <c r="BY1882" s="126"/>
      <c r="BZ1882" s="126"/>
      <c r="CA1882" s="126"/>
      <c r="CB1882" s="126"/>
      <c r="CC1882" s="126"/>
      <c r="CD1882" s="126"/>
      <c r="CE1882" s="126"/>
    </row>
    <row r="1883" spans="1:83" ht="11.25" customHeight="1" x14ac:dyDescent="0.2">
      <c r="A1883" s="126"/>
      <c r="B1883" s="20"/>
      <c r="C1883" s="20"/>
      <c r="D1883" s="20"/>
      <c r="E1883" s="109"/>
      <c r="F1883" s="126"/>
      <c r="G1883" s="126"/>
      <c r="H1883" s="126"/>
      <c r="I1883" s="126"/>
      <c r="J1883" s="126"/>
      <c r="K1883" s="126"/>
      <c r="L1883" s="126"/>
      <c r="M1883" s="143"/>
      <c r="N1883" s="126"/>
      <c r="O1883" s="126"/>
      <c r="Q1883" s="126"/>
      <c r="R1883" s="126"/>
      <c r="S1883" s="126"/>
      <c r="T1883" s="126"/>
      <c r="U1883" s="126"/>
      <c r="V1883" s="126"/>
      <c r="W1883" s="126"/>
      <c r="X1883" s="126"/>
      <c r="Y1883" s="126"/>
      <c r="Z1883" s="126"/>
      <c r="AA1883" s="126"/>
      <c r="AB1883" s="126"/>
      <c r="AC1883" s="126"/>
      <c r="AD1883" s="126"/>
      <c r="AE1883" s="126"/>
      <c r="AF1883" s="126"/>
      <c r="AG1883" s="126"/>
      <c r="AH1883" s="126"/>
      <c r="AI1883" s="126"/>
      <c r="AJ1883" s="126"/>
      <c r="AK1883" s="126"/>
      <c r="AL1883" s="126"/>
      <c r="AM1883" s="126"/>
      <c r="AN1883" s="126"/>
      <c r="AO1883" s="126"/>
      <c r="AP1883" s="126"/>
      <c r="AQ1883" s="126"/>
      <c r="AR1883" s="126"/>
      <c r="AS1883" s="126"/>
      <c r="AT1883" s="126"/>
      <c r="AU1883" s="126"/>
      <c r="AV1883" s="126"/>
      <c r="AW1883" s="126"/>
      <c r="AX1883" s="126"/>
      <c r="AY1883" s="126"/>
      <c r="AZ1883" s="126"/>
      <c r="BA1883" s="126"/>
      <c r="BB1883" s="126"/>
      <c r="BC1883" s="126"/>
      <c r="BD1883" s="126"/>
      <c r="BE1883" s="126"/>
      <c r="BF1883" s="126"/>
      <c r="BG1883" s="126"/>
      <c r="BH1883" s="126"/>
      <c r="BI1883" s="126"/>
      <c r="BJ1883" s="126"/>
      <c r="BK1883" s="126"/>
      <c r="BL1883" s="126"/>
      <c r="BM1883" s="126"/>
      <c r="BN1883" s="126"/>
      <c r="BO1883" s="126"/>
      <c r="BP1883" s="126"/>
      <c r="BQ1883" s="126"/>
      <c r="BR1883" s="126"/>
      <c r="BS1883" s="126"/>
      <c r="BT1883" s="126"/>
      <c r="BU1883" s="126"/>
      <c r="BV1883" s="126"/>
      <c r="BW1883" s="126"/>
      <c r="BX1883" s="126"/>
      <c r="BY1883" s="126"/>
      <c r="BZ1883" s="126"/>
      <c r="CA1883" s="126"/>
      <c r="CB1883" s="126"/>
      <c r="CC1883" s="126"/>
      <c r="CD1883" s="126"/>
      <c r="CE1883" s="126"/>
    </row>
    <row r="1884" spans="1:83" ht="11.25" customHeight="1" x14ac:dyDescent="0.2">
      <c r="A1884" s="126"/>
      <c r="B1884" s="20"/>
      <c r="C1884" s="20"/>
      <c r="D1884" s="20"/>
      <c r="E1884" s="109"/>
      <c r="F1884" s="126"/>
      <c r="G1884" s="126"/>
      <c r="H1884" s="126"/>
      <c r="I1884" s="126"/>
      <c r="J1884" s="126"/>
      <c r="K1884" s="126"/>
      <c r="L1884" s="126"/>
      <c r="M1884" s="143"/>
      <c r="N1884" s="126"/>
      <c r="O1884" s="126"/>
      <c r="Q1884" s="126"/>
      <c r="R1884" s="126"/>
      <c r="S1884" s="126"/>
      <c r="T1884" s="126"/>
      <c r="U1884" s="126"/>
      <c r="V1884" s="126"/>
      <c r="W1884" s="126"/>
      <c r="X1884" s="126"/>
      <c r="Y1884" s="126"/>
      <c r="Z1884" s="126"/>
      <c r="AA1884" s="126"/>
      <c r="AB1884" s="126"/>
      <c r="AC1884" s="126"/>
      <c r="AD1884" s="126"/>
      <c r="AE1884" s="126"/>
      <c r="AF1884" s="126"/>
      <c r="AG1884" s="126"/>
      <c r="AH1884" s="126"/>
      <c r="AI1884" s="126"/>
      <c r="AJ1884" s="126"/>
      <c r="AK1884" s="126"/>
      <c r="AL1884" s="126"/>
      <c r="AM1884" s="126"/>
      <c r="AN1884" s="126"/>
      <c r="AO1884" s="126"/>
      <c r="AP1884" s="126"/>
      <c r="AQ1884" s="126"/>
      <c r="AR1884" s="126"/>
      <c r="AS1884" s="126"/>
      <c r="AT1884" s="126"/>
      <c r="AU1884" s="126"/>
      <c r="AV1884" s="126"/>
      <c r="AW1884" s="126"/>
      <c r="AX1884" s="126"/>
      <c r="AY1884" s="126"/>
      <c r="AZ1884" s="126"/>
      <c r="BA1884" s="126"/>
      <c r="BB1884" s="126"/>
      <c r="BC1884" s="126"/>
      <c r="BD1884" s="126"/>
      <c r="BE1884" s="126"/>
      <c r="BF1884" s="126"/>
      <c r="BG1884" s="126"/>
      <c r="BH1884" s="126"/>
      <c r="BI1884" s="126"/>
      <c r="BJ1884" s="126"/>
      <c r="BK1884" s="126"/>
      <c r="BL1884" s="126"/>
      <c r="BM1884" s="126"/>
      <c r="BN1884" s="126"/>
      <c r="BO1884" s="126"/>
      <c r="BP1884" s="126"/>
      <c r="BQ1884" s="126"/>
      <c r="BR1884" s="126"/>
      <c r="BS1884" s="126"/>
      <c r="BT1884" s="126"/>
      <c r="BU1884" s="126"/>
      <c r="BV1884" s="126"/>
      <c r="BW1884" s="126"/>
      <c r="BX1884" s="126"/>
      <c r="BY1884" s="126"/>
      <c r="BZ1884" s="126"/>
      <c r="CA1884" s="126"/>
      <c r="CB1884" s="126"/>
      <c r="CC1884" s="126"/>
      <c r="CD1884" s="126"/>
      <c r="CE1884" s="126"/>
    </row>
    <row r="1885" spans="1:83" ht="11.25" customHeight="1" x14ac:dyDescent="0.2">
      <c r="A1885" s="126"/>
      <c r="B1885" s="20"/>
      <c r="C1885" s="20"/>
      <c r="D1885" s="20"/>
      <c r="E1885" s="109"/>
      <c r="F1885" s="126"/>
      <c r="G1885" s="126"/>
      <c r="H1885" s="126"/>
      <c r="I1885" s="126"/>
      <c r="J1885" s="126"/>
      <c r="K1885" s="126"/>
      <c r="L1885" s="126"/>
      <c r="M1885" s="143"/>
      <c r="N1885" s="126"/>
      <c r="O1885" s="126"/>
      <c r="Q1885" s="126"/>
      <c r="R1885" s="126"/>
      <c r="S1885" s="126"/>
      <c r="T1885" s="126"/>
      <c r="U1885" s="126"/>
      <c r="V1885" s="126"/>
      <c r="W1885" s="126"/>
      <c r="X1885" s="126"/>
      <c r="Y1885" s="126"/>
      <c r="Z1885" s="126"/>
      <c r="AA1885" s="126"/>
      <c r="AB1885" s="126"/>
      <c r="AC1885" s="126"/>
      <c r="AD1885" s="126"/>
      <c r="AE1885" s="126"/>
      <c r="AF1885" s="126"/>
      <c r="AG1885" s="126"/>
      <c r="AH1885" s="126"/>
      <c r="AI1885" s="126"/>
      <c r="AJ1885" s="126"/>
      <c r="AK1885" s="126"/>
      <c r="AL1885" s="126"/>
      <c r="AM1885" s="126"/>
      <c r="AN1885" s="126"/>
      <c r="AO1885" s="126"/>
      <c r="AP1885" s="126"/>
      <c r="AQ1885" s="126"/>
      <c r="AR1885" s="126"/>
      <c r="AS1885" s="126"/>
      <c r="AT1885" s="126"/>
      <c r="AU1885" s="126"/>
      <c r="AV1885" s="126"/>
      <c r="AW1885" s="126"/>
      <c r="AX1885" s="126"/>
      <c r="AY1885" s="126"/>
      <c r="AZ1885" s="126"/>
      <c r="BA1885" s="126"/>
      <c r="BB1885" s="126"/>
      <c r="BC1885" s="126"/>
      <c r="BD1885" s="126"/>
      <c r="BE1885" s="126"/>
      <c r="BF1885" s="126"/>
      <c r="BG1885" s="126"/>
      <c r="BH1885" s="126"/>
      <c r="BI1885" s="126"/>
      <c r="BJ1885" s="126"/>
      <c r="BK1885" s="126"/>
      <c r="BL1885" s="126"/>
      <c r="BM1885" s="126"/>
      <c r="BN1885" s="126"/>
      <c r="BO1885" s="126"/>
      <c r="BP1885" s="126"/>
      <c r="BQ1885" s="126"/>
      <c r="BR1885" s="126"/>
      <c r="BS1885" s="126"/>
      <c r="BT1885" s="126"/>
      <c r="BU1885" s="126"/>
      <c r="BV1885" s="126"/>
      <c r="BW1885" s="126"/>
      <c r="BX1885" s="126"/>
      <c r="BY1885" s="126"/>
      <c r="BZ1885" s="126"/>
      <c r="CA1885" s="126"/>
      <c r="CB1885" s="126"/>
      <c r="CC1885" s="126"/>
      <c r="CD1885" s="126"/>
      <c r="CE1885" s="126"/>
    </row>
    <row r="1886" spans="1:83" ht="11.25" customHeight="1" x14ac:dyDescent="0.2">
      <c r="A1886" s="126"/>
      <c r="B1886" s="20"/>
      <c r="C1886" s="20"/>
      <c r="D1886" s="20"/>
      <c r="E1886" s="109"/>
      <c r="F1886" s="126"/>
      <c r="G1886" s="126"/>
      <c r="H1886" s="126"/>
      <c r="I1886" s="126"/>
      <c r="J1886" s="126"/>
      <c r="K1886" s="126"/>
      <c r="L1886" s="126"/>
      <c r="M1886" s="143"/>
      <c r="N1886" s="126"/>
      <c r="O1886" s="126"/>
      <c r="Q1886" s="126"/>
      <c r="R1886" s="126"/>
      <c r="S1886" s="126"/>
      <c r="T1886" s="126"/>
      <c r="U1886" s="126"/>
      <c r="V1886" s="126"/>
      <c r="W1886" s="126"/>
      <c r="X1886" s="126"/>
      <c r="Y1886" s="126"/>
      <c r="Z1886" s="126"/>
      <c r="AA1886" s="126"/>
      <c r="AB1886" s="126"/>
      <c r="AC1886" s="126"/>
      <c r="AD1886" s="126"/>
      <c r="AE1886" s="126"/>
      <c r="AF1886" s="126"/>
      <c r="AG1886" s="126"/>
      <c r="AH1886" s="126"/>
      <c r="AI1886" s="126"/>
      <c r="AJ1886" s="126"/>
      <c r="AK1886" s="126"/>
      <c r="AL1886" s="126"/>
      <c r="AM1886" s="126"/>
      <c r="AN1886" s="126"/>
      <c r="AO1886" s="126"/>
      <c r="AP1886" s="126"/>
      <c r="AQ1886" s="126"/>
      <c r="AR1886" s="126"/>
      <c r="AS1886" s="126"/>
      <c r="AT1886" s="126"/>
      <c r="AU1886" s="126"/>
      <c r="AV1886" s="126"/>
      <c r="AW1886" s="126"/>
      <c r="AX1886" s="126"/>
      <c r="AY1886" s="126"/>
      <c r="AZ1886" s="126"/>
      <c r="BA1886" s="126"/>
      <c r="BB1886" s="126"/>
      <c r="BC1886" s="126"/>
      <c r="BD1886" s="126"/>
      <c r="BE1886" s="126"/>
      <c r="BF1886" s="126"/>
      <c r="BG1886" s="126"/>
      <c r="BH1886" s="126"/>
      <c r="BI1886" s="126"/>
      <c r="BJ1886" s="126"/>
      <c r="BK1886" s="126"/>
      <c r="BL1886" s="126"/>
      <c r="BM1886" s="126"/>
      <c r="BN1886" s="126"/>
      <c r="BO1886" s="126"/>
      <c r="BP1886" s="126"/>
      <c r="BQ1886" s="126"/>
      <c r="BR1886" s="126"/>
      <c r="BS1886" s="126"/>
      <c r="BT1886" s="126"/>
      <c r="BU1886" s="126"/>
      <c r="BV1886" s="126"/>
      <c r="BW1886" s="126"/>
      <c r="BX1886" s="126"/>
      <c r="BY1886" s="126"/>
      <c r="BZ1886" s="126"/>
      <c r="CA1886" s="126"/>
      <c r="CB1886" s="126"/>
      <c r="CC1886" s="126"/>
      <c r="CD1886" s="126"/>
      <c r="CE1886" s="126"/>
    </row>
    <row r="1887" spans="1:83" ht="11.25" customHeight="1" x14ac:dyDescent="0.2">
      <c r="A1887" s="126"/>
      <c r="B1887" s="20"/>
      <c r="C1887" s="20"/>
      <c r="D1887" s="20"/>
      <c r="E1887" s="109"/>
      <c r="F1887" s="126"/>
      <c r="G1887" s="126"/>
      <c r="H1887" s="126"/>
      <c r="I1887" s="126"/>
      <c r="J1887" s="126"/>
      <c r="K1887" s="126"/>
      <c r="L1887" s="126"/>
      <c r="M1887" s="143"/>
      <c r="N1887" s="126"/>
      <c r="O1887" s="126"/>
      <c r="Q1887" s="126"/>
      <c r="R1887" s="126"/>
      <c r="S1887" s="126"/>
      <c r="T1887" s="126"/>
      <c r="U1887" s="126"/>
      <c r="V1887" s="126"/>
      <c r="W1887" s="126"/>
      <c r="X1887" s="126"/>
      <c r="Y1887" s="126"/>
      <c r="Z1887" s="126"/>
      <c r="AA1887" s="126"/>
      <c r="AB1887" s="126"/>
      <c r="AC1887" s="126"/>
      <c r="AD1887" s="126"/>
      <c r="AE1887" s="126"/>
      <c r="AF1887" s="126"/>
      <c r="AG1887" s="126"/>
      <c r="AH1887" s="126"/>
      <c r="AI1887" s="126"/>
      <c r="AJ1887" s="126"/>
      <c r="AK1887" s="126"/>
      <c r="AL1887" s="126"/>
      <c r="AM1887" s="126"/>
      <c r="AN1887" s="126"/>
      <c r="AO1887" s="126"/>
      <c r="AP1887" s="126"/>
      <c r="AQ1887" s="126"/>
      <c r="AR1887" s="126"/>
      <c r="AS1887" s="126"/>
      <c r="AT1887" s="126"/>
      <c r="AU1887" s="126"/>
      <c r="AV1887" s="126"/>
      <c r="AW1887" s="126"/>
      <c r="AX1887" s="126"/>
      <c r="AY1887" s="126"/>
      <c r="AZ1887" s="126"/>
      <c r="BA1887" s="126"/>
      <c r="BB1887" s="126"/>
      <c r="BC1887" s="126"/>
      <c r="BD1887" s="126"/>
      <c r="BE1887" s="126"/>
      <c r="BF1887" s="126"/>
      <c r="BG1887" s="126"/>
      <c r="BH1887" s="126"/>
      <c r="BI1887" s="126"/>
      <c r="BJ1887" s="126"/>
      <c r="BK1887" s="126"/>
      <c r="BL1887" s="126"/>
      <c r="BM1887" s="126"/>
      <c r="BN1887" s="126"/>
      <c r="BO1887" s="126"/>
      <c r="BP1887" s="126"/>
      <c r="BQ1887" s="126"/>
      <c r="BR1887" s="126"/>
      <c r="BS1887" s="126"/>
      <c r="BT1887" s="126"/>
      <c r="BU1887" s="126"/>
      <c r="BV1887" s="126"/>
      <c r="BW1887" s="126"/>
      <c r="BX1887" s="126"/>
      <c r="BY1887" s="126"/>
      <c r="BZ1887" s="126"/>
      <c r="CA1887" s="126"/>
      <c r="CB1887" s="126"/>
      <c r="CC1887" s="126"/>
      <c r="CD1887" s="126"/>
      <c r="CE1887" s="126"/>
    </row>
    <row r="1888" spans="1:83" ht="11.25" customHeight="1" x14ac:dyDescent="0.2">
      <c r="A1888" s="126"/>
      <c r="B1888" s="20"/>
      <c r="C1888" s="20"/>
      <c r="D1888" s="20"/>
      <c r="E1888" s="109"/>
      <c r="F1888" s="126"/>
      <c r="G1888" s="126"/>
      <c r="H1888" s="126"/>
      <c r="I1888" s="126"/>
      <c r="J1888" s="126"/>
      <c r="K1888" s="126"/>
      <c r="L1888" s="126"/>
      <c r="M1888" s="143"/>
      <c r="N1888" s="126"/>
      <c r="O1888" s="126"/>
      <c r="Q1888" s="126"/>
      <c r="R1888" s="126"/>
      <c r="S1888" s="126"/>
      <c r="T1888" s="126"/>
      <c r="U1888" s="126"/>
      <c r="V1888" s="126"/>
      <c r="W1888" s="126"/>
      <c r="X1888" s="126"/>
      <c r="Y1888" s="126"/>
      <c r="Z1888" s="126"/>
      <c r="AA1888" s="126"/>
      <c r="AB1888" s="126"/>
      <c r="AC1888" s="126"/>
      <c r="AD1888" s="126"/>
      <c r="AE1888" s="126"/>
      <c r="AF1888" s="126"/>
      <c r="AG1888" s="126"/>
      <c r="AH1888" s="126"/>
      <c r="AI1888" s="126"/>
      <c r="AJ1888" s="126"/>
      <c r="AK1888" s="126"/>
      <c r="AL1888" s="126"/>
      <c r="AM1888" s="126"/>
      <c r="AN1888" s="126"/>
      <c r="AO1888" s="126"/>
      <c r="AP1888" s="126"/>
      <c r="AQ1888" s="126"/>
      <c r="AR1888" s="126"/>
      <c r="AS1888" s="126"/>
      <c r="AT1888" s="126"/>
      <c r="AU1888" s="126"/>
      <c r="AV1888" s="126"/>
      <c r="AW1888" s="126"/>
      <c r="AX1888" s="126"/>
      <c r="AY1888" s="126"/>
      <c r="AZ1888" s="126"/>
      <c r="BA1888" s="126"/>
      <c r="BB1888" s="126"/>
      <c r="BC1888" s="126"/>
      <c r="BD1888" s="126"/>
      <c r="BE1888" s="126"/>
      <c r="BF1888" s="126"/>
      <c r="BG1888" s="126"/>
      <c r="BH1888" s="126"/>
      <c r="BI1888" s="126"/>
      <c r="BJ1888" s="126"/>
      <c r="BK1888" s="126"/>
      <c r="BL1888" s="126"/>
      <c r="BM1888" s="126"/>
      <c r="BN1888" s="126"/>
      <c r="BO1888" s="126"/>
      <c r="BP1888" s="126"/>
      <c r="BQ1888" s="126"/>
      <c r="BR1888" s="126"/>
      <c r="BS1888" s="126"/>
      <c r="BT1888" s="126"/>
      <c r="BU1888" s="126"/>
      <c r="BV1888" s="126"/>
      <c r="BW1888" s="126"/>
      <c r="BX1888" s="126"/>
      <c r="BY1888" s="126"/>
      <c r="BZ1888" s="126"/>
      <c r="CA1888" s="126"/>
      <c r="CB1888" s="126"/>
      <c r="CC1888" s="126"/>
      <c r="CD1888" s="126"/>
      <c r="CE1888" s="126"/>
    </row>
    <row r="1889" spans="1:83" ht="11.25" customHeight="1" x14ac:dyDescent="0.2">
      <c r="A1889" s="126"/>
      <c r="B1889" s="20"/>
      <c r="C1889" s="20"/>
      <c r="D1889" s="20"/>
      <c r="E1889" s="109"/>
      <c r="F1889" s="126"/>
      <c r="G1889" s="126"/>
      <c r="H1889" s="126"/>
      <c r="I1889" s="126"/>
      <c r="J1889" s="126"/>
      <c r="K1889" s="126"/>
      <c r="L1889" s="126"/>
      <c r="M1889" s="143"/>
      <c r="N1889" s="126"/>
      <c r="O1889" s="126"/>
      <c r="Q1889" s="126"/>
      <c r="R1889" s="126"/>
      <c r="S1889" s="126"/>
      <c r="T1889" s="126"/>
      <c r="U1889" s="126"/>
      <c r="V1889" s="126"/>
      <c r="W1889" s="126"/>
      <c r="X1889" s="126"/>
      <c r="Y1889" s="126"/>
      <c r="Z1889" s="126"/>
      <c r="AA1889" s="126"/>
      <c r="AB1889" s="126"/>
      <c r="AC1889" s="126"/>
      <c r="AD1889" s="126"/>
      <c r="AE1889" s="126"/>
      <c r="AF1889" s="126"/>
      <c r="AG1889" s="126"/>
      <c r="AH1889" s="126"/>
      <c r="AI1889" s="126"/>
      <c r="AJ1889" s="126"/>
      <c r="AK1889" s="126"/>
      <c r="AL1889" s="126"/>
      <c r="AM1889" s="126"/>
      <c r="AN1889" s="126"/>
      <c r="AO1889" s="126"/>
      <c r="AP1889" s="126"/>
      <c r="AQ1889" s="126"/>
      <c r="AR1889" s="126"/>
      <c r="AS1889" s="126"/>
      <c r="AT1889" s="126"/>
      <c r="AU1889" s="126"/>
      <c r="AV1889" s="126"/>
      <c r="AW1889" s="126"/>
      <c r="AX1889" s="126"/>
      <c r="AY1889" s="126"/>
      <c r="AZ1889" s="126"/>
      <c r="BA1889" s="126"/>
      <c r="BB1889" s="126"/>
      <c r="BC1889" s="126"/>
      <c r="BD1889" s="126"/>
      <c r="BE1889" s="126"/>
      <c r="BF1889" s="126"/>
      <c r="BG1889" s="126"/>
      <c r="BH1889" s="126"/>
      <c r="BI1889" s="126"/>
      <c r="BJ1889" s="126"/>
      <c r="BK1889" s="126"/>
      <c r="BL1889" s="126"/>
      <c r="BM1889" s="126"/>
      <c r="BN1889" s="126"/>
      <c r="BO1889" s="126"/>
      <c r="BP1889" s="126"/>
      <c r="BQ1889" s="126"/>
      <c r="BR1889" s="126"/>
      <c r="BS1889" s="126"/>
      <c r="BT1889" s="126"/>
      <c r="BU1889" s="126"/>
      <c r="BV1889" s="126"/>
      <c r="BW1889" s="126"/>
      <c r="BX1889" s="126"/>
      <c r="BY1889" s="126"/>
      <c r="BZ1889" s="126"/>
      <c r="CA1889" s="126"/>
      <c r="CB1889" s="126"/>
      <c r="CC1889" s="126"/>
      <c r="CD1889" s="126"/>
      <c r="CE1889" s="126"/>
    </row>
    <row r="1890" spans="1:83" ht="11.25" customHeight="1" x14ac:dyDescent="0.2">
      <c r="A1890" s="126"/>
      <c r="B1890" s="20"/>
      <c r="C1890" s="20"/>
      <c r="D1890" s="20"/>
      <c r="E1890" s="109"/>
      <c r="F1890" s="126"/>
      <c r="G1890" s="126"/>
      <c r="H1890" s="126"/>
      <c r="I1890" s="126"/>
      <c r="J1890" s="126"/>
      <c r="K1890" s="126"/>
      <c r="L1890" s="126"/>
      <c r="M1890" s="143"/>
      <c r="N1890" s="126"/>
      <c r="O1890" s="126"/>
      <c r="Q1890" s="126"/>
      <c r="R1890" s="126"/>
      <c r="S1890" s="126"/>
      <c r="T1890" s="126"/>
      <c r="U1890" s="126"/>
      <c r="V1890" s="126"/>
      <c r="W1890" s="126"/>
      <c r="X1890" s="126"/>
      <c r="Y1890" s="126"/>
      <c r="Z1890" s="126"/>
      <c r="AA1890" s="126"/>
      <c r="AB1890" s="126"/>
      <c r="AC1890" s="126"/>
      <c r="AD1890" s="126"/>
      <c r="AE1890" s="126"/>
      <c r="AF1890" s="126"/>
      <c r="AG1890" s="126"/>
      <c r="AH1890" s="126"/>
      <c r="AI1890" s="126"/>
      <c r="AJ1890" s="126"/>
      <c r="AK1890" s="126"/>
      <c r="AL1890" s="126"/>
      <c r="AM1890" s="126"/>
      <c r="AN1890" s="126"/>
      <c r="AO1890" s="126"/>
      <c r="AP1890" s="126"/>
      <c r="AQ1890" s="126"/>
      <c r="AR1890" s="126"/>
      <c r="AS1890" s="126"/>
      <c r="AT1890" s="126"/>
      <c r="AU1890" s="126"/>
      <c r="AV1890" s="126"/>
      <c r="AW1890" s="126"/>
      <c r="AX1890" s="126"/>
      <c r="AY1890" s="126"/>
      <c r="AZ1890" s="126"/>
      <c r="BA1890" s="126"/>
      <c r="BB1890" s="126"/>
      <c r="BC1890" s="126"/>
      <c r="BD1890" s="126"/>
      <c r="BE1890" s="126"/>
      <c r="BF1890" s="126"/>
      <c r="BG1890" s="126"/>
      <c r="BH1890" s="126"/>
      <c r="BI1890" s="126"/>
      <c r="BJ1890" s="126"/>
      <c r="BK1890" s="126"/>
      <c r="BL1890" s="126"/>
      <c r="BM1890" s="126"/>
      <c r="BN1890" s="126"/>
      <c r="BO1890" s="126"/>
      <c r="BP1890" s="126"/>
      <c r="BQ1890" s="126"/>
      <c r="BR1890" s="126"/>
      <c r="BS1890" s="126"/>
      <c r="BT1890" s="126"/>
      <c r="BU1890" s="126"/>
      <c r="BV1890" s="126"/>
      <c r="BW1890" s="126"/>
      <c r="BX1890" s="126"/>
      <c r="BY1890" s="126"/>
      <c r="BZ1890" s="126"/>
      <c r="CA1890" s="126"/>
      <c r="CB1890" s="126"/>
      <c r="CC1890" s="126"/>
      <c r="CD1890" s="126"/>
      <c r="CE1890" s="126"/>
    </row>
    <row r="1891" spans="1:83" ht="11.25" customHeight="1" x14ac:dyDescent="0.2">
      <c r="A1891" s="126"/>
      <c r="B1891" s="20"/>
      <c r="C1891" s="20"/>
      <c r="D1891" s="20"/>
      <c r="E1891" s="109"/>
      <c r="F1891" s="126"/>
      <c r="G1891" s="126"/>
      <c r="H1891" s="126"/>
      <c r="I1891" s="126"/>
      <c r="J1891" s="126"/>
      <c r="K1891" s="126"/>
      <c r="L1891" s="126"/>
      <c r="M1891" s="143"/>
      <c r="N1891" s="126"/>
      <c r="O1891" s="126"/>
      <c r="Q1891" s="126"/>
      <c r="R1891" s="126"/>
      <c r="S1891" s="126"/>
      <c r="T1891" s="126"/>
      <c r="U1891" s="126"/>
      <c r="V1891" s="126"/>
      <c r="W1891" s="126"/>
      <c r="X1891" s="126"/>
      <c r="Y1891" s="126"/>
      <c r="Z1891" s="126"/>
      <c r="AA1891" s="126"/>
      <c r="AB1891" s="126"/>
      <c r="AC1891" s="126"/>
      <c r="AD1891" s="126"/>
      <c r="AE1891" s="126"/>
      <c r="AF1891" s="126"/>
      <c r="AG1891" s="126"/>
      <c r="AH1891" s="126"/>
      <c r="AI1891" s="126"/>
      <c r="AJ1891" s="126"/>
      <c r="AK1891" s="126"/>
      <c r="AL1891" s="126"/>
      <c r="AM1891" s="126"/>
      <c r="AN1891" s="126"/>
      <c r="AO1891" s="126"/>
      <c r="AP1891" s="126"/>
      <c r="AQ1891" s="126"/>
      <c r="AR1891" s="126"/>
      <c r="AS1891" s="126"/>
      <c r="AT1891" s="126"/>
      <c r="AU1891" s="126"/>
      <c r="AV1891" s="126"/>
      <c r="AW1891" s="126"/>
      <c r="AX1891" s="126"/>
      <c r="AY1891" s="126"/>
      <c r="AZ1891" s="126"/>
      <c r="BA1891" s="126"/>
      <c r="BB1891" s="126"/>
      <c r="BC1891" s="126"/>
      <c r="BD1891" s="126"/>
      <c r="BE1891" s="126"/>
      <c r="BF1891" s="126"/>
      <c r="BG1891" s="126"/>
      <c r="BH1891" s="126"/>
      <c r="BI1891" s="126"/>
      <c r="BJ1891" s="126"/>
      <c r="BK1891" s="126"/>
      <c r="BL1891" s="126"/>
      <c r="BM1891" s="126"/>
      <c r="BN1891" s="126"/>
      <c r="BO1891" s="126"/>
      <c r="BP1891" s="126"/>
      <c r="BQ1891" s="126"/>
      <c r="BR1891" s="126"/>
      <c r="BS1891" s="126"/>
      <c r="BT1891" s="126"/>
      <c r="BU1891" s="126"/>
      <c r="BV1891" s="126"/>
      <c r="BW1891" s="126"/>
      <c r="BX1891" s="126"/>
      <c r="BY1891" s="126"/>
      <c r="BZ1891" s="126"/>
      <c r="CA1891" s="126"/>
      <c r="CB1891" s="126"/>
      <c r="CC1891" s="126"/>
      <c r="CD1891" s="126"/>
      <c r="CE1891" s="126"/>
    </row>
    <row r="1892" spans="1:83" ht="11.25" customHeight="1" x14ac:dyDescent="0.2">
      <c r="A1892" s="126"/>
      <c r="B1892" s="20"/>
      <c r="C1892" s="20"/>
      <c r="D1892" s="20"/>
      <c r="E1892" s="109"/>
      <c r="F1892" s="126"/>
      <c r="G1892" s="126"/>
      <c r="H1892" s="126"/>
      <c r="I1892" s="126"/>
      <c r="J1892" s="126"/>
      <c r="K1892" s="126"/>
      <c r="L1892" s="126"/>
      <c r="M1892" s="143"/>
      <c r="N1892" s="126"/>
      <c r="O1892" s="126"/>
      <c r="Q1892" s="126"/>
      <c r="R1892" s="126"/>
      <c r="S1892" s="126"/>
      <c r="T1892" s="126"/>
      <c r="U1892" s="126"/>
      <c r="V1892" s="126"/>
      <c r="W1892" s="126"/>
      <c r="X1892" s="126"/>
      <c r="Y1892" s="126"/>
      <c r="Z1892" s="126"/>
      <c r="AA1892" s="126"/>
      <c r="AB1892" s="126"/>
      <c r="AC1892" s="126"/>
      <c r="AD1892" s="126"/>
      <c r="AE1892" s="126"/>
      <c r="AF1892" s="126"/>
      <c r="AG1892" s="126"/>
      <c r="AH1892" s="126"/>
      <c r="AI1892" s="126"/>
      <c r="AJ1892" s="126"/>
      <c r="AK1892" s="126"/>
      <c r="AL1892" s="126"/>
      <c r="AM1892" s="126"/>
      <c r="AN1892" s="126"/>
      <c r="AO1892" s="126"/>
      <c r="AP1892" s="126"/>
      <c r="AQ1892" s="126"/>
      <c r="AR1892" s="126"/>
      <c r="AS1892" s="126"/>
      <c r="AT1892" s="126"/>
      <c r="AU1892" s="126"/>
      <c r="AV1892" s="126"/>
      <c r="AW1892" s="126"/>
      <c r="AX1892" s="126"/>
      <c r="AY1892" s="126"/>
      <c r="AZ1892" s="126"/>
      <c r="BA1892" s="126"/>
      <c r="BB1892" s="126"/>
      <c r="BC1892" s="126"/>
      <c r="BD1892" s="126"/>
      <c r="BE1892" s="126"/>
      <c r="BF1892" s="126"/>
      <c r="BG1892" s="126"/>
      <c r="BH1892" s="126"/>
      <c r="BI1892" s="126"/>
      <c r="BJ1892" s="126"/>
      <c r="BK1892" s="126"/>
      <c r="BL1892" s="126"/>
      <c r="BM1892" s="126"/>
      <c r="BN1892" s="126"/>
      <c r="BO1892" s="126"/>
      <c r="BP1892" s="126"/>
      <c r="BQ1892" s="126"/>
      <c r="BR1892" s="126"/>
      <c r="BS1892" s="126"/>
      <c r="BT1892" s="126"/>
      <c r="BU1892" s="126"/>
      <c r="BV1892" s="126"/>
      <c r="BW1892" s="126"/>
      <c r="BX1892" s="126"/>
      <c r="BY1892" s="126"/>
      <c r="BZ1892" s="126"/>
      <c r="CA1892" s="126"/>
      <c r="CB1892" s="126"/>
      <c r="CC1892" s="126"/>
      <c r="CD1892" s="126"/>
      <c r="CE1892" s="126"/>
    </row>
    <row r="1893" spans="1:83" ht="11.25" customHeight="1" x14ac:dyDescent="0.2">
      <c r="A1893" s="126"/>
      <c r="B1893" s="20"/>
      <c r="C1893" s="20"/>
      <c r="D1893" s="20"/>
      <c r="E1893" s="109"/>
      <c r="F1893" s="126"/>
      <c r="G1893" s="126"/>
      <c r="H1893" s="126"/>
      <c r="I1893" s="126"/>
      <c r="J1893" s="126"/>
      <c r="K1893" s="126"/>
      <c r="L1893" s="126"/>
      <c r="M1893" s="143"/>
      <c r="N1893" s="126"/>
      <c r="O1893" s="126"/>
      <c r="Q1893" s="126"/>
      <c r="R1893" s="126"/>
      <c r="S1893" s="126"/>
      <c r="T1893" s="126"/>
      <c r="U1893" s="126"/>
      <c r="V1893" s="126"/>
      <c r="W1893" s="126"/>
      <c r="X1893" s="126"/>
      <c r="Y1893" s="126"/>
      <c r="Z1893" s="126"/>
      <c r="AA1893" s="126"/>
      <c r="AB1893" s="126"/>
      <c r="AC1893" s="126"/>
      <c r="AD1893" s="126"/>
      <c r="AE1893" s="126"/>
      <c r="AF1893" s="126"/>
      <c r="AG1893" s="126"/>
      <c r="AH1893" s="126"/>
      <c r="AI1893" s="126"/>
      <c r="AJ1893" s="126"/>
      <c r="AK1893" s="126"/>
      <c r="AL1893" s="126"/>
      <c r="AM1893" s="126"/>
      <c r="AN1893" s="126"/>
      <c r="AO1893" s="126"/>
      <c r="AP1893" s="126"/>
      <c r="AQ1893" s="126"/>
      <c r="AR1893" s="126"/>
      <c r="AS1893" s="126"/>
      <c r="AT1893" s="126"/>
      <c r="AU1893" s="126"/>
      <c r="AV1893" s="126"/>
      <c r="AW1893" s="126"/>
      <c r="AX1893" s="126"/>
      <c r="AY1893" s="126"/>
      <c r="AZ1893" s="126"/>
      <c r="BA1893" s="126"/>
      <c r="BB1893" s="126"/>
      <c r="BC1893" s="126"/>
      <c r="BD1893" s="126"/>
      <c r="BE1893" s="126"/>
      <c r="BF1893" s="126"/>
      <c r="BG1893" s="126"/>
      <c r="BH1893" s="126"/>
      <c r="BI1893" s="126"/>
      <c r="BJ1893" s="126"/>
      <c r="BK1893" s="126"/>
      <c r="BL1893" s="126"/>
      <c r="BM1893" s="126"/>
      <c r="BN1893" s="126"/>
      <c r="BO1893" s="126"/>
      <c r="BP1893" s="126"/>
      <c r="BQ1893" s="126"/>
      <c r="BR1893" s="126"/>
      <c r="BS1893" s="126"/>
      <c r="BT1893" s="126"/>
      <c r="BU1893" s="126"/>
      <c r="BV1893" s="126"/>
      <c r="BW1893" s="126"/>
      <c r="BX1893" s="126"/>
      <c r="BY1893" s="126"/>
      <c r="BZ1893" s="126"/>
      <c r="CA1893" s="126"/>
      <c r="CB1893" s="126"/>
      <c r="CC1893" s="126"/>
      <c r="CD1893" s="126"/>
      <c r="CE1893" s="126"/>
    </row>
    <row r="1894" spans="1:83" ht="11.25" customHeight="1" x14ac:dyDescent="0.2">
      <c r="A1894" s="126"/>
      <c r="B1894" s="20"/>
      <c r="C1894" s="20"/>
      <c r="D1894" s="20"/>
      <c r="E1894" s="109"/>
      <c r="F1894" s="126"/>
      <c r="G1894" s="126"/>
      <c r="H1894" s="126"/>
      <c r="I1894" s="126"/>
      <c r="J1894" s="126"/>
      <c r="K1894" s="126"/>
      <c r="L1894" s="126"/>
      <c r="M1894" s="143"/>
      <c r="N1894" s="126"/>
      <c r="O1894" s="126"/>
      <c r="Q1894" s="126"/>
      <c r="R1894" s="126"/>
      <c r="S1894" s="126"/>
      <c r="T1894" s="126"/>
      <c r="U1894" s="126"/>
      <c r="V1894" s="126"/>
      <c r="W1894" s="126"/>
      <c r="X1894" s="126"/>
      <c r="Y1894" s="126"/>
      <c r="Z1894" s="126"/>
      <c r="AA1894" s="126"/>
      <c r="AB1894" s="126"/>
      <c r="AC1894" s="126"/>
      <c r="AD1894" s="126"/>
      <c r="AE1894" s="126"/>
      <c r="AF1894" s="126"/>
      <c r="AG1894" s="126"/>
      <c r="AH1894" s="126"/>
      <c r="AI1894" s="126"/>
      <c r="AJ1894" s="126"/>
      <c r="AK1894" s="126"/>
      <c r="AL1894" s="126"/>
      <c r="AM1894" s="126"/>
      <c r="AN1894" s="126"/>
      <c r="AO1894" s="126"/>
      <c r="AP1894" s="126"/>
      <c r="AQ1894" s="126"/>
      <c r="AR1894" s="126"/>
      <c r="AS1894" s="126"/>
      <c r="AT1894" s="126"/>
      <c r="AU1894" s="126"/>
      <c r="AV1894" s="126"/>
      <c r="AW1894" s="126"/>
      <c r="AX1894" s="126"/>
      <c r="AY1894" s="126"/>
      <c r="AZ1894" s="126"/>
      <c r="BA1894" s="126"/>
      <c r="BB1894" s="126"/>
      <c r="BC1894" s="126"/>
      <c r="BD1894" s="126"/>
      <c r="BE1894" s="126"/>
      <c r="BF1894" s="126"/>
      <c r="BG1894" s="126"/>
      <c r="BH1894" s="126"/>
      <c r="BI1894" s="126"/>
      <c r="BJ1894" s="126"/>
      <c r="BK1894" s="126"/>
      <c r="BL1894" s="126"/>
      <c r="BM1894" s="126"/>
      <c r="BN1894" s="126"/>
      <c r="BO1894" s="126"/>
      <c r="BP1894" s="126"/>
      <c r="BQ1894" s="126"/>
      <c r="BR1894" s="126"/>
      <c r="BS1894" s="126"/>
      <c r="BT1894" s="126"/>
      <c r="BU1894" s="126"/>
      <c r="BV1894" s="126"/>
      <c r="BW1894" s="126"/>
      <c r="BX1894" s="126"/>
      <c r="BY1894" s="126"/>
      <c r="BZ1894" s="126"/>
      <c r="CA1894" s="126"/>
      <c r="CB1894" s="126"/>
      <c r="CC1894" s="126"/>
      <c r="CD1894" s="126"/>
      <c r="CE1894" s="126"/>
    </row>
    <row r="1895" spans="1:83" ht="11.25" customHeight="1" x14ac:dyDescent="0.2">
      <c r="A1895" s="126"/>
      <c r="B1895" s="20"/>
      <c r="C1895" s="20"/>
      <c r="D1895" s="20"/>
      <c r="E1895" s="109"/>
      <c r="F1895" s="126"/>
      <c r="G1895" s="126"/>
      <c r="H1895" s="126"/>
      <c r="I1895" s="126"/>
      <c r="J1895" s="126"/>
      <c r="K1895" s="126"/>
      <c r="L1895" s="126"/>
      <c r="M1895" s="143"/>
      <c r="N1895" s="126"/>
      <c r="O1895" s="126"/>
      <c r="Q1895" s="126"/>
      <c r="R1895" s="126"/>
      <c r="S1895" s="126"/>
      <c r="T1895" s="126"/>
      <c r="U1895" s="126"/>
      <c r="V1895" s="126"/>
      <c r="W1895" s="126"/>
      <c r="X1895" s="126"/>
      <c r="Y1895" s="126"/>
      <c r="Z1895" s="126"/>
      <c r="AA1895" s="126"/>
      <c r="AB1895" s="126"/>
      <c r="AC1895" s="126"/>
      <c r="AD1895" s="126"/>
      <c r="AE1895" s="126"/>
      <c r="AF1895" s="126"/>
      <c r="AG1895" s="126"/>
      <c r="AH1895" s="126"/>
      <c r="AI1895" s="126"/>
      <c r="AJ1895" s="126"/>
      <c r="AK1895" s="126"/>
      <c r="AL1895" s="126"/>
      <c r="AM1895" s="126"/>
      <c r="AN1895" s="126"/>
      <c r="AO1895" s="126"/>
      <c r="AP1895" s="126"/>
      <c r="AQ1895" s="126"/>
      <c r="AR1895" s="126"/>
      <c r="AS1895" s="126"/>
      <c r="AT1895" s="126"/>
      <c r="AU1895" s="126"/>
      <c r="AV1895" s="126"/>
      <c r="AW1895" s="126"/>
      <c r="AX1895" s="126"/>
      <c r="AY1895" s="126"/>
      <c r="AZ1895" s="126"/>
      <c r="BA1895" s="126"/>
      <c r="BB1895" s="126"/>
      <c r="BC1895" s="126"/>
      <c r="BD1895" s="126"/>
      <c r="BE1895" s="126"/>
      <c r="BF1895" s="126"/>
      <c r="BG1895" s="126"/>
      <c r="BH1895" s="126"/>
      <c r="BI1895" s="126"/>
      <c r="BJ1895" s="126"/>
      <c r="BK1895" s="126"/>
      <c r="BL1895" s="126"/>
      <c r="BM1895" s="126"/>
      <c r="BN1895" s="126"/>
      <c r="BO1895" s="126"/>
      <c r="BP1895" s="126"/>
      <c r="BQ1895" s="126"/>
      <c r="BR1895" s="126"/>
      <c r="BS1895" s="126"/>
      <c r="BT1895" s="126"/>
      <c r="BU1895" s="126"/>
      <c r="BV1895" s="126"/>
      <c r="BW1895" s="126"/>
      <c r="BX1895" s="126"/>
      <c r="BY1895" s="126"/>
      <c r="BZ1895" s="126"/>
      <c r="CA1895" s="126"/>
      <c r="CB1895" s="126"/>
      <c r="CC1895" s="126"/>
      <c r="CD1895" s="126"/>
      <c r="CE1895" s="126"/>
    </row>
    <row r="1896" spans="1:83" ht="11.25" customHeight="1" x14ac:dyDescent="0.2">
      <c r="A1896" s="126"/>
      <c r="B1896" s="20"/>
      <c r="C1896" s="20"/>
      <c r="D1896" s="20"/>
      <c r="E1896" s="109"/>
      <c r="F1896" s="126"/>
      <c r="G1896" s="126"/>
      <c r="H1896" s="126"/>
      <c r="I1896" s="126"/>
      <c r="J1896" s="126"/>
      <c r="K1896" s="126"/>
      <c r="L1896" s="126"/>
      <c r="M1896" s="143"/>
      <c r="N1896" s="126"/>
      <c r="O1896" s="126"/>
      <c r="Q1896" s="126"/>
      <c r="R1896" s="126"/>
      <c r="S1896" s="126"/>
      <c r="T1896" s="126"/>
      <c r="U1896" s="126"/>
      <c r="V1896" s="126"/>
      <c r="W1896" s="126"/>
      <c r="X1896" s="126"/>
      <c r="Y1896" s="126"/>
      <c r="Z1896" s="126"/>
      <c r="AA1896" s="126"/>
      <c r="AB1896" s="126"/>
      <c r="AC1896" s="126"/>
      <c r="AD1896" s="126"/>
      <c r="AE1896" s="126"/>
      <c r="AF1896" s="126"/>
      <c r="AG1896" s="126"/>
      <c r="AH1896" s="126"/>
      <c r="AI1896" s="126"/>
      <c r="AJ1896" s="126"/>
      <c r="AK1896" s="126"/>
      <c r="AL1896" s="126"/>
      <c r="AM1896" s="126"/>
      <c r="AN1896" s="126"/>
      <c r="AO1896" s="126"/>
      <c r="AP1896" s="126"/>
      <c r="AQ1896" s="126"/>
      <c r="AR1896" s="126"/>
      <c r="AS1896" s="126"/>
      <c r="AT1896" s="126"/>
      <c r="AU1896" s="126"/>
      <c r="AV1896" s="126"/>
      <c r="AW1896" s="126"/>
      <c r="AX1896" s="126"/>
      <c r="AY1896" s="126"/>
      <c r="AZ1896" s="126"/>
      <c r="BA1896" s="126"/>
      <c r="BB1896" s="126"/>
      <c r="BC1896" s="126"/>
      <c r="BD1896" s="126"/>
      <c r="BE1896" s="126"/>
      <c r="BF1896" s="126"/>
      <c r="BG1896" s="126"/>
      <c r="BH1896" s="126"/>
      <c r="BI1896" s="126"/>
      <c r="BJ1896" s="126"/>
      <c r="BK1896" s="126"/>
      <c r="BL1896" s="126"/>
      <c r="BM1896" s="126"/>
      <c r="BN1896" s="126"/>
      <c r="BO1896" s="126"/>
      <c r="BP1896" s="126"/>
      <c r="BQ1896" s="126"/>
      <c r="BR1896" s="126"/>
      <c r="BS1896" s="126"/>
      <c r="BT1896" s="126"/>
      <c r="BU1896" s="126"/>
      <c r="BV1896" s="126"/>
      <c r="BW1896" s="126"/>
      <c r="BX1896" s="126"/>
      <c r="BY1896" s="126"/>
      <c r="BZ1896" s="126"/>
      <c r="CA1896" s="126"/>
      <c r="CB1896" s="126"/>
      <c r="CC1896" s="126"/>
      <c r="CD1896" s="126"/>
      <c r="CE1896" s="126"/>
    </row>
    <row r="1897" spans="1:83" ht="11.25" customHeight="1" x14ac:dyDescent="0.2">
      <c r="A1897" s="126"/>
      <c r="B1897" s="20"/>
      <c r="C1897" s="20"/>
      <c r="D1897" s="20"/>
      <c r="E1897" s="109"/>
      <c r="F1897" s="126"/>
      <c r="G1897" s="126"/>
      <c r="H1897" s="126"/>
      <c r="I1897" s="126"/>
      <c r="J1897" s="126"/>
      <c r="K1897" s="126"/>
      <c r="L1897" s="126"/>
      <c r="M1897" s="143"/>
      <c r="N1897" s="126"/>
      <c r="O1897" s="126"/>
      <c r="Q1897" s="126"/>
      <c r="R1897" s="126"/>
      <c r="S1897" s="126"/>
      <c r="T1897" s="126"/>
      <c r="U1897" s="126"/>
      <c r="V1897" s="126"/>
      <c r="W1897" s="126"/>
      <c r="X1897" s="126"/>
      <c r="Y1897" s="126"/>
      <c r="Z1897" s="126"/>
      <c r="AA1897" s="126"/>
      <c r="AB1897" s="126"/>
      <c r="AC1897" s="126"/>
      <c r="AD1897" s="126"/>
      <c r="AE1897" s="126"/>
      <c r="AF1897" s="126"/>
      <c r="AG1897" s="126"/>
      <c r="AH1897" s="126"/>
      <c r="AI1897" s="126"/>
      <c r="AJ1897" s="126"/>
      <c r="AK1897" s="126"/>
      <c r="AL1897" s="126"/>
      <c r="AM1897" s="126"/>
      <c r="AN1897" s="126"/>
      <c r="AO1897" s="126"/>
      <c r="AP1897" s="126"/>
      <c r="AQ1897" s="126"/>
      <c r="AR1897" s="126"/>
      <c r="AS1897" s="126"/>
      <c r="AT1897" s="126"/>
      <c r="AU1897" s="126"/>
      <c r="AV1897" s="126"/>
      <c r="AW1897" s="126"/>
      <c r="AX1897" s="126"/>
      <c r="AY1897" s="126"/>
      <c r="AZ1897" s="126"/>
      <c r="BA1897" s="126"/>
      <c r="BB1897" s="126"/>
      <c r="BC1897" s="126"/>
      <c r="BD1897" s="126"/>
      <c r="BE1897" s="126"/>
      <c r="BF1897" s="126"/>
      <c r="BG1897" s="126"/>
      <c r="BH1897" s="126"/>
      <c r="BI1897" s="126"/>
      <c r="BJ1897" s="126"/>
      <c r="BK1897" s="126"/>
      <c r="BL1897" s="126"/>
      <c r="BM1897" s="126"/>
      <c r="BN1897" s="126"/>
      <c r="BO1897" s="126"/>
      <c r="BP1897" s="126"/>
      <c r="BQ1897" s="126"/>
      <c r="BR1897" s="126"/>
      <c r="BS1897" s="126"/>
      <c r="BT1897" s="126"/>
      <c r="BU1897" s="126"/>
      <c r="BV1897" s="126"/>
      <c r="BW1897" s="126"/>
      <c r="BX1897" s="126"/>
      <c r="BY1897" s="126"/>
      <c r="BZ1897" s="126"/>
      <c r="CA1897" s="126"/>
      <c r="CB1897" s="126"/>
      <c r="CC1897" s="126"/>
      <c r="CD1897" s="126"/>
      <c r="CE1897" s="126"/>
    </row>
    <row r="1898" spans="1:83" ht="11.25" customHeight="1" x14ac:dyDescent="0.2">
      <c r="A1898" s="126"/>
      <c r="B1898" s="20"/>
      <c r="C1898" s="20"/>
      <c r="D1898" s="20"/>
      <c r="E1898" s="109"/>
      <c r="F1898" s="126"/>
      <c r="G1898" s="126"/>
      <c r="H1898" s="126"/>
      <c r="I1898" s="126"/>
      <c r="J1898" s="126"/>
      <c r="K1898" s="126"/>
      <c r="L1898" s="126"/>
      <c r="M1898" s="143"/>
      <c r="N1898" s="126"/>
      <c r="O1898" s="126"/>
      <c r="Q1898" s="126"/>
      <c r="R1898" s="126"/>
      <c r="S1898" s="126"/>
      <c r="T1898" s="126"/>
      <c r="U1898" s="126"/>
      <c r="V1898" s="126"/>
      <c r="W1898" s="126"/>
      <c r="X1898" s="126"/>
      <c r="Y1898" s="126"/>
      <c r="Z1898" s="126"/>
      <c r="AA1898" s="126"/>
      <c r="AB1898" s="126"/>
      <c r="AC1898" s="126"/>
      <c r="AD1898" s="126"/>
      <c r="AE1898" s="126"/>
      <c r="AF1898" s="126"/>
      <c r="AG1898" s="126"/>
      <c r="AH1898" s="126"/>
      <c r="AI1898" s="126"/>
      <c r="AJ1898" s="126"/>
      <c r="AK1898" s="126"/>
      <c r="AL1898" s="126"/>
      <c r="AM1898" s="126"/>
      <c r="AN1898" s="126"/>
      <c r="AO1898" s="126"/>
      <c r="AP1898" s="126"/>
      <c r="AQ1898" s="126"/>
      <c r="AR1898" s="126"/>
      <c r="AS1898" s="126"/>
      <c r="AT1898" s="126"/>
      <c r="AU1898" s="126"/>
      <c r="AV1898" s="126"/>
      <c r="AW1898" s="126"/>
      <c r="AX1898" s="126"/>
      <c r="AY1898" s="126"/>
      <c r="AZ1898" s="126"/>
      <c r="BA1898" s="126"/>
      <c r="BB1898" s="126"/>
      <c r="BC1898" s="126"/>
      <c r="BD1898" s="126"/>
      <c r="BE1898" s="126"/>
      <c r="BF1898" s="126"/>
      <c r="BG1898" s="126"/>
      <c r="BH1898" s="126"/>
      <c r="BI1898" s="126"/>
      <c r="BJ1898" s="126"/>
      <c r="BK1898" s="126"/>
      <c r="BL1898" s="126"/>
      <c r="BM1898" s="126"/>
      <c r="BN1898" s="126"/>
      <c r="BO1898" s="126"/>
      <c r="BP1898" s="126"/>
      <c r="BQ1898" s="126"/>
      <c r="BR1898" s="126"/>
      <c r="BS1898" s="126"/>
      <c r="BT1898" s="126"/>
      <c r="BU1898" s="126"/>
      <c r="BV1898" s="126"/>
      <c r="BW1898" s="126"/>
      <c r="BX1898" s="126"/>
      <c r="BY1898" s="126"/>
      <c r="BZ1898" s="126"/>
      <c r="CA1898" s="126"/>
      <c r="CB1898" s="126"/>
      <c r="CC1898" s="126"/>
      <c r="CD1898" s="126"/>
      <c r="CE1898" s="126"/>
    </row>
    <row r="1899" spans="1:83" ht="11.25" customHeight="1" x14ac:dyDescent="0.2">
      <c r="A1899" s="126"/>
      <c r="B1899" s="20"/>
      <c r="C1899" s="20"/>
      <c r="D1899" s="20"/>
      <c r="E1899" s="109"/>
      <c r="F1899" s="126"/>
      <c r="G1899" s="126"/>
      <c r="H1899" s="126"/>
      <c r="I1899" s="126"/>
      <c r="J1899" s="126"/>
      <c r="K1899" s="126"/>
      <c r="L1899" s="126"/>
      <c r="M1899" s="143"/>
      <c r="N1899" s="126"/>
      <c r="O1899" s="126"/>
      <c r="Q1899" s="126"/>
      <c r="R1899" s="126"/>
      <c r="S1899" s="126"/>
      <c r="T1899" s="126"/>
      <c r="U1899" s="126"/>
      <c r="V1899" s="126"/>
      <c r="W1899" s="126"/>
      <c r="X1899" s="126"/>
      <c r="Y1899" s="126"/>
      <c r="Z1899" s="126"/>
      <c r="AA1899" s="126"/>
      <c r="AB1899" s="126"/>
      <c r="AC1899" s="126"/>
      <c r="AD1899" s="126"/>
      <c r="AE1899" s="126"/>
      <c r="AF1899" s="126"/>
      <c r="AG1899" s="126"/>
      <c r="AH1899" s="126"/>
      <c r="AI1899" s="126"/>
      <c r="AJ1899" s="126"/>
      <c r="AK1899" s="126"/>
      <c r="AL1899" s="126"/>
      <c r="AM1899" s="126"/>
      <c r="AN1899" s="126"/>
      <c r="AO1899" s="126"/>
      <c r="AP1899" s="126"/>
      <c r="AQ1899" s="126"/>
      <c r="AR1899" s="126"/>
      <c r="AS1899" s="126"/>
      <c r="AT1899" s="126"/>
      <c r="AU1899" s="126"/>
      <c r="AV1899" s="126"/>
      <c r="AW1899" s="126"/>
      <c r="AX1899" s="126"/>
      <c r="AY1899" s="126"/>
      <c r="AZ1899" s="126"/>
      <c r="BA1899" s="126"/>
      <c r="BB1899" s="126"/>
      <c r="BC1899" s="126"/>
      <c r="BD1899" s="126"/>
      <c r="BE1899" s="126"/>
      <c r="BF1899" s="126"/>
      <c r="BG1899" s="126"/>
      <c r="BH1899" s="126"/>
      <c r="BI1899" s="126"/>
      <c r="BJ1899" s="126"/>
      <c r="BK1899" s="126"/>
      <c r="BL1899" s="126"/>
      <c r="BM1899" s="126"/>
      <c r="BN1899" s="126"/>
      <c r="BO1899" s="126"/>
      <c r="BP1899" s="126"/>
      <c r="BQ1899" s="126"/>
      <c r="BR1899" s="126"/>
      <c r="BS1899" s="126"/>
      <c r="BT1899" s="126"/>
      <c r="BU1899" s="126"/>
      <c r="BV1899" s="126"/>
      <c r="BW1899" s="126"/>
      <c r="BX1899" s="126"/>
      <c r="BY1899" s="126"/>
      <c r="BZ1899" s="126"/>
      <c r="CA1899" s="126"/>
      <c r="CB1899" s="126"/>
      <c r="CC1899" s="126"/>
      <c r="CD1899" s="126"/>
      <c r="CE1899" s="126"/>
    </row>
    <row r="1900" spans="1:83" ht="11.25" customHeight="1" x14ac:dyDescent="0.2">
      <c r="A1900" s="126"/>
      <c r="B1900" s="20"/>
      <c r="C1900" s="20"/>
      <c r="D1900" s="20"/>
      <c r="E1900" s="109"/>
      <c r="F1900" s="126"/>
      <c r="G1900" s="126"/>
      <c r="H1900" s="126"/>
      <c r="I1900" s="126"/>
      <c r="J1900" s="126"/>
      <c r="K1900" s="126"/>
      <c r="L1900" s="126"/>
      <c r="M1900" s="143"/>
      <c r="N1900" s="126"/>
      <c r="O1900" s="126"/>
      <c r="Q1900" s="126"/>
      <c r="R1900" s="126"/>
      <c r="S1900" s="126"/>
      <c r="T1900" s="126"/>
      <c r="U1900" s="126"/>
      <c r="V1900" s="126"/>
      <c r="W1900" s="126"/>
      <c r="X1900" s="126"/>
      <c r="Y1900" s="126"/>
      <c r="Z1900" s="126"/>
      <c r="AA1900" s="126"/>
      <c r="AB1900" s="126"/>
      <c r="AC1900" s="126"/>
      <c r="AD1900" s="126"/>
      <c r="AE1900" s="126"/>
      <c r="AF1900" s="126"/>
      <c r="AG1900" s="126"/>
      <c r="AH1900" s="126"/>
      <c r="AI1900" s="126"/>
      <c r="AJ1900" s="126"/>
      <c r="AK1900" s="126"/>
      <c r="AL1900" s="126"/>
      <c r="AM1900" s="126"/>
      <c r="AN1900" s="126"/>
      <c r="AO1900" s="126"/>
      <c r="AP1900" s="126"/>
      <c r="AQ1900" s="126"/>
      <c r="AR1900" s="126"/>
      <c r="AS1900" s="126"/>
      <c r="AT1900" s="126"/>
      <c r="AU1900" s="126"/>
      <c r="AV1900" s="126"/>
      <c r="AW1900" s="126"/>
      <c r="AX1900" s="126"/>
      <c r="AY1900" s="126"/>
      <c r="AZ1900" s="126"/>
      <c r="BA1900" s="126"/>
      <c r="BB1900" s="126"/>
      <c r="BC1900" s="126"/>
      <c r="BD1900" s="126"/>
      <c r="BE1900" s="126"/>
      <c r="BF1900" s="126"/>
      <c r="BG1900" s="126"/>
      <c r="BH1900" s="126"/>
      <c r="BI1900" s="126"/>
      <c r="BJ1900" s="126"/>
      <c r="BK1900" s="126"/>
      <c r="BL1900" s="126"/>
      <c r="BM1900" s="126"/>
      <c r="BN1900" s="126"/>
      <c r="BO1900" s="126"/>
      <c r="BP1900" s="126"/>
      <c r="BQ1900" s="126"/>
      <c r="BR1900" s="126"/>
      <c r="BS1900" s="126"/>
      <c r="BT1900" s="126"/>
      <c r="BU1900" s="126"/>
      <c r="BV1900" s="126"/>
      <c r="BW1900" s="126"/>
      <c r="BX1900" s="126"/>
      <c r="BY1900" s="126"/>
      <c r="BZ1900" s="126"/>
      <c r="CA1900" s="126"/>
      <c r="CB1900" s="126"/>
      <c r="CC1900" s="126"/>
      <c r="CD1900" s="126"/>
      <c r="CE1900" s="126"/>
    </row>
    <row r="1901" spans="1:83" ht="11.25" customHeight="1" x14ac:dyDescent="0.2">
      <c r="A1901" s="126"/>
      <c r="B1901" s="20"/>
      <c r="C1901" s="20"/>
      <c r="D1901" s="20"/>
      <c r="E1901" s="109"/>
      <c r="F1901" s="126"/>
      <c r="G1901" s="126"/>
      <c r="H1901" s="126"/>
      <c r="I1901" s="126"/>
      <c r="J1901" s="126"/>
      <c r="K1901" s="126"/>
      <c r="L1901" s="126"/>
      <c r="M1901" s="143"/>
      <c r="N1901" s="126"/>
      <c r="O1901" s="126"/>
      <c r="Q1901" s="126"/>
      <c r="R1901" s="126"/>
      <c r="S1901" s="126"/>
      <c r="T1901" s="126"/>
      <c r="U1901" s="126"/>
      <c r="V1901" s="126"/>
      <c r="W1901" s="126"/>
      <c r="X1901" s="126"/>
      <c r="Y1901" s="126"/>
      <c r="Z1901" s="126"/>
      <c r="AA1901" s="126"/>
      <c r="AB1901" s="126"/>
      <c r="AC1901" s="126"/>
      <c r="AD1901" s="126"/>
      <c r="AE1901" s="126"/>
      <c r="AF1901" s="126"/>
      <c r="AG1901" s="126"/>
      <c r="AH1901" s="126"/>
      <c r="AI1901" s="126"/>
      <c r="AJ1901" s="126"/>
      <c r="AK1901" s="126"/>
      <c r="AL1901" s="126"/>
      <c r="AM1901" s="126"/>
      <c r="AN1901" s="126"/>
      <c r="AO1901" s="126"/>
      <c r="AP1901" s="126"/>
      <c r="AQ1901" s="126"/>
      <c r="AR1901" s="126"/>
      <c r="AS1901" s="126"/>
      <c r="AT1901" s="126"/>
      <c r="AU1901" s="126"/>
      <c r="AV1901" s="126"/>
      <c r="AW1901" s="126"/>
      <c r="AX1901" s="126"/>
      <c r="AY1901" s="126"/>
      <c r="AZ1901" s="126"/>
      <c r="BA1901" s="126"/>
      <c r="BB1901" s="126"/>
      <c r="BC1901" s="126"/>
      <c r="BD1901" s="126"/>
      <c r="BE1901" s="126"/>
      <c r="BF1901" s="126"/>
      <c r="BG1901" s="126"/>
      <c r="BH1901" s="126"/>
      <c r="BI1901" s="126"/>
      <c r="BJ1901" s="126"/>
      <c r="BK1901" s="126"/>
      <c r="BL1901" s="126"/>
      <c r="BM1901" s="126"/>
      <c r="BN1901" s="126"/>
      <c r="BO1901" s="126"/>
      <c r="BP1901" s="126"/>
      <c r="BQ1901" s="126"/>
      <c r="BR1901" s="126"/>
      <c r="BS1901" s="126"/>
      <c r="BT1901" s="126"/>
      <c r="BU1901" s="126"/>
      <c r="BV1901" s="126"/>
      <c r="BW1901" s="126"/>
      <c r="BX1901" s="126"/>
      <c r="BY1901" s="126"/>
      <c r="BZ1901" s="126"/>
      <c r="CA1901" s="126"/>
      <c r="CB1901" s="126"/>
      <c r="CC1901" s="126"/>
      <c r="CD1901" s="126"/>
      <c r="CE1901" s="126"/>
    </row>
    <row r="1902" spans="1:83" ht="11.25" customHeight="1" x14ac:dyDescent="0.2">
      <c r="A1902" s="126"/>
      <c r="B1902" s="20"/>
      <c r="C1902" s="20"/>
      <c r="D1902" s="20"/>
      <c r="E1902" s="109"/>
      <c r="F1902" s="126"/>
      <c r="G1902" s="126"/>
      <c r="H1902" s="126"/>
      <c r="I1902" s="126"/>
      <c r="J1902" s="126"/>
      <c r="K1902" s="126"/>
      <c r="L1902" s="126"/>
      <c r="M1902" s="143"/>
      <c r="N1902" s="126"/>
      <c r="O1902" s="126"/>
      <c r="Q1902" s="126"/>
      <c r="R1902" s="126"/>
      <c r="S1902" s="126"/>
      <c r="T1902" s="126"/>
      <c r="U1902" s="126"/>
      <c r="V1902" s="126"/>
      <c r="W1902" s="126"/>
      <c r="X1902" s="126"/>
      <c r="Y1902" s="126"/>
      <c r="Z1902" s="126"/>
      <c r="AA1902" s="126"/>
      <c r="AB1902" s="126"/>
      <c r="AC1902" s="126"/>
      <c r="AD1902" s="126"/>
      <c r="AE1902" s="126"/>
      <c r="AF1902" s="126"/>
      <c r="AG1902" s="126"/>
      <c r="AH1902" s="126"/>
      <c r="AI1902" s="126"/>
      <c r="AJ1902" s="126"/>
      <c r="AK1902" s="126"/>
      <c r="AL1902" s="126"/>
      <c r="AM1902" s="126"/>
      <c r="AN1902" s="126"/>
      <c r="AO1902" s="126"/>
      <c r="AP1902" s="126"/>
      <c r="AQ1902" s="126"/>
      <c r="AR1902" s="126"/>
      <c r="AS1902" s="126"/>
      <c r="AT1902" s="126"/>
      <c r="AU1902" s="126"/>
      <c r="AV1902" s="126"/>
      <c r="AW1902" s="126"/>
      <c r="AX1902" s="126"/>
      <c r="AY1902" s="126"/>
      <c r="AZ1902" s="126"/>
      <c r="BA1902" s="126"/>
      <c r="BB1902" s="126"/>
      <c r="BC1902" s="126"/>
      <c r="BD1902" s="126"/>
      <c r="BE1902" s="126"/>
      <c r="BF1902" s="126"/>
      <c r="BG1902" s="126"/>
      <c r="BH1902" s="126"/>
      <c r="BI1902" s="126"/>
      <c r="BJ1902" s="126"/>
      <c r="BK1902" s="126"/>
      <c r="BL1902" s="126"/>
      <c r="BM1902" s="126"/>
      <c r="BN1902" s="126"/>
      <c r="BO1902" s="126"/>
      <c r="BP1902" s="126"/>
      <c r="BQ1902" s="126"/>
      <c r="BR1902" s="126"/>
      <c r="BS1902" s="126"/>
      <c r="BT1902" s="126"/>
      <c r="BU1902" s="126"/>
      <c r="BV1902" s="126"/>
      <c r="BW1902" s="126"/>
      <c r="BX1902" s="126"/>
      <c r="BY1902" s="126"/>
      <c r="BZ1902" s="126"/>
      <c r="CA1902" s="126"/>
      <c r="CB1902" s="126"/>
      <c r="CC1902" s="126"/>
      <c r="CD1902" s="126"/>
      <c r="CE1902" s="126"/>
    </row>
    <row r="1903" spans="1:83" ht="11.25" customHeight="1" x14ac:dyDescent="0.2">
      <c r="A1903" s="126"/>
      <c r="B1903" s="20"/>
      <c r="C1903" s="20"/>
      <c r="D1903" s="20"/>
      <c r="E1903" s="109"/>
      <c r="F1903" s="126"/>
      <c r="G1903" s="126"/>
      <c r="H1903" s="126"/>
      <c r="I1903" s="126"/>
      <c r="J1903" s="126"/>
      <c r="K1903" s="126"/>
      <c r="L1903" s="126"/>
      <c r="M1903" s="143"/>
      <c r="N1903" s="126"/>
      <c r="O1903" s="126"/>
      <c r="Q1903" s="126"/>
      <c r="R1903" s="126"/>
      <c r="S1903" s="126"/>
      <c r="T1903" s="126"/>
      <c r="U1903" s="126"/>
      <c r="V1903" s="126"/>
      <c r="W1903" s="126"/>
      <c r="X1903" s="126"/>
      <c r="Y1903" s="126"/>
      <c r="Z1903" s="126"/>
      <c r="AA1903" s="126"/>
      <c r="AB1903" s="126"/>
      <c r="AC1903" s="126"/>
      <c r="AD1903" s="126"/>
      <c r="AE1903" s="126"/>
      <c r="AF1903" s="126"/>
      <c r="AG1903" s="126"/>
      <c r="AH1903" s="126"/>
      <c r="AI1903" s="126"/>
      <c r="AJ1903" s="126"/>
      <c r="AK1903" s="126"/>
      <c r="AL1903" s="126"/>
      <c r="AM1903" s="126"/>
      <c r="AN1903" s="126"/>
      <c r="AO1903" s="126"/>
      <c r="AP1903" s="126"/>
      <c r="AQ1903" s="126"/>
      <c r="AR1903" s="126"/>
      <c r="AS1903" s="126"/>
      <c r="AT1903" s="126"/>
      <c r="AU1903" s="126"/>
      <c r="AV1903" s="126"/>
      <c r="AW1903" s="126"/>
      <c r="AX1903" s="126"/>
      <c r="AY1903" s="126"/>
      <c r="AZ1903" s="126"/>
      <c r="BA1903" s="126"/>
      <c r="BB1903" s="126"/>
      <c r="BC1903" s="126"/>
      <c r="BD1903" s="126"/>
      <c r="BE1903" s="126"/>
      <c r="BF1903" s="126"/>
      <c r="BG1903" s="126"/>
      <c r="BH1903" s="126"/>
      <c r="BI1903" s="126"/>
      <c r="BJ1903" s="126"/>
      <c r="BK1903" s="126"/>
      <c r="BL1903" s="126"/>
      <c r="BM1903" s="126"/>
      <c r="BN1903" s="126"/>
      <c r="BO1903" s="126"/>
      <c r="BP1903" s="126"/>
      <c r="BQ1903" s="126"/>
      <c r="BR1903" s="126"/>
      <c r="BS1903" s="126"/>
      <c r="BT1903" s="126"/>
      <c r="BU1903" s="126"/>
      <c r="BV1903" s="126"/>
      <c r="BW1903" s="126"/>
      <c r="BX1903" s="126"/>
      <c r="BY1903" s="126"/>
      <c r="BZ1903" s="126"/>
      <c r="CA1903" s="126"/>
      <c r="CB1903" s="126"/>
      <c r="CC1903" s="126"/>
      <c r="CD1903" s="126"/>
      <c r="CE1903" s="126"/>
    </row>
    <row r="1904" spans="1:83" ht="11.25" customHeight="1" x14ac:dyDescent="0.2">
      <c r="A1904" s="126"/>
      <c r="B1904" s="20"/>
      <c r="C1904" s="20"/>
      <c r="D1904" s="20"/>
      <c r="E1904" s="109"/>
      <c r="F1904" s="126"/>
      <c r="G1904" s="126"/>
      <c r="H1904" s="126"/>
      <c r="I1904" s="126"/>
      <c r="J1904" s="126"/>
      <c r="K1904" s="126"/>
      <c r="L1904" s="126"/>
      <c r="M1904" s="143"/>
      <c r="N1904" s="126"/>
      <c r="O1904" s="126"/>
      <c r="Q1904" s="126"/>
      <c r="R1904" s="126"/>
      <c r="S1904" s="126"/>
      <c r="T1904" s="126"/>
      <c r="U1904" s="126"/>
      <c r="V1904" s="126"/>
      <c r="W1904" s="126"/>
      <c r="X1904" s="126"/>
      <c r="Y1904" s="126"/>
      <c r="Z1904" s="126"/>
      <c r="AA1904" s="126"/>
      <c r="AB1904" s="126"/>
      <c r="AC1904" s="126"/>
      <c r="AD1904" s="126"/>
      <c r="AE1904" s="126"/>
      <c r="AF1904" s="126"/>
      <c r="AG1904" s="126"/>
      <c r="AH1904" s="126"/>
      <c r="AI1904" s="126"/>
      <c r="AJ1904" s="126"/>
      <c r="AK1904" s="126"/>
      <c r="AL1904" s="126"/>
      <c r="AM1904" s="126"/>
      <c r="AN1904" s="126"/>
      <c r="AO1904" s="126"/>
      <c r="AP1904" s="126"/>
      <c r="AQ1904" s="126"/>
      <c r="AR1904" s="126"/>
      <c r="AS1904" s="126"/>
      <c r="AT1904" s="126"/>
      <c r="AU1904" s="126"/>
      <c r="AV1904" s="126"/>
      <c r="AW1904" s="126"/>
      <c r="AX1904" s="126"/>
      <c r="AY1904" s="126"/>
      <c r="AZ1904" s="126"/>
      <c r="BA1904" s="126"/>
      <c r="BB1904" s="126"/>
      <c r="BC1904" s="126"/>
      <c r="BD1904" s="126"/>
      <c r="BE1904" s="126"/>
      <c r="BF1904" s="126"/>
      <c r="BG1904" s="126"/>
      <c r="BH1904" s="126"/>
      <c r="BI1904" s="126"/>
      <c r="BJ1904" s="126"/>
      <c r="BK1904" s="126"/>
      <c r="BL1904" s="126"/>
      <c r="BM1904" s="126"/>
      <c r="BN1904" s="126"/>
      <c r="BO1904" s="126"/>
      <c r="BP1904" s="126"/>
      <c r="BQ1904" s="126"/>
      <c r="BR1904" s="126"/>
      <c r="BS1904" s="126"/>
      <c r="BT1904" s="126"/>
      <c r="BU1904" s="126"/>
      <c r="BV1904" s="126"/>
      <c r="BW1904" s="126"/>
      <c r="BX1904" s="126"/>
      <c r="BY1904" s="126"/>
      <c r="BZ1904" s="126"/>
      <c r="CA1904" s="126"/>
      <c r="CB1904" s="126"/>
      <c r="CC1904" s="126"/>
      <c r="CD1904" s="126"/>
      <c r="CE1904" s="126"/>
    </row>
    <row r="1905" spans="1:83" ht="11.25" customHeight="1" x14ac:dyDescent="0.2">
      <c r="A1905" s="126"/>
      <c r="B1905" s="20"/>
      <c r="C1905" s="20"/>
      <c r="D1905" s="20"/>
      <c r="E1905" s="109"/>
      <c r="F1905" s="126"/>
      <c r="G1905" s="126"/>
      <c r="H1905" s="126"/>
      <c r="I1905" s="126"/>
      <c r="J1905" s="126"/>
      <c r="K1905" s="126"/>
      <c r="L1905" s="126"/>
      <c r="M1905" s="143"/>
      <c r="N1905" s="126"/>
      <c r="O1905" s="126"/>
      <c r="Q1905" s="126"/>
      <c r="R1905" s="126"/>
      <c r="S1905" s="126"/>
      <c r="T1905" s="126"/>
      <c r="U1905" s="126"/>
      <c r="V1905" s="126"/>
      <c r="W1905" s="126"/>
      <c r="X1905" s="126"/>
      <c r="Y1905" s="126"/>
      <c r="Z1905" s="126"/>
      <c r="AA1905" s="126"/>
      <c r="AB1905" s="126"/>
      <c r="AC1905" s="126"/>
      <c r="AD1905" s="126"/>
      <c r="AE1905" s="126"/>
      <c r="AF1905" s="126"/>
      <c r="AG1905" s="126"/>
      <c r="AH1905" s="126"/>
      <c r="AI1905" s="126"/>
      <c r="AJ1905" s="126"/>
      <c r="AK1905" s="126"/>
      <c r="AL1905" s="126"/>
      <c r="AM1905" s="126"/>
      <c r="AN1905" s="126"/>
      <c r="AO1905" s="126"/>
      <c r="AP1905" s="126"/>
      <c r="AQ1905" s="126"/>
      <c r="AR1905" s="126"/>
      <c r="AS1905" s="126"/>
      <c r="AT1905" s="126"/>
      <c r="AU1905" s="126"/>
      <c r="AV1905" s="126"/>
      <c r="AW1905" s="126"/>
      <c r="AX1905" s="126"/>
      <c r="AY1905" s="126"/>
      <c r="AZ1905" s="126"/>
      <c r="BA1905" s="126"/>
      <c r="BB1905" s="126"/>
      <c r="BC1905" s="126"/>
      <c r="BD1905" s="126"/>
      <c r="BE1905" s="126"/>
      <c r="BF1905" s="126"/>
      <c r="BG1905" s="126"/>
      <c r="BH1905" s="126"/>
      <c r="BI1905" s="126"/>
      <c r="BJ1905" s="126"/>
      <c r="BK1905" s="126"/>
      <c r="BL1905" s="126"/>
      <c r="BM1905" s="126"/>
      <c r="BN1905" s="126"/>
      <c r="BO1905" s="126"/>
      <c r="BP1905" s="126"/>
      <c r="BQ1905" s="126"/>
      <c r="BR1905" s="126"/>
      <c r="BS1905" s="126"/>
      <c r="BT1905" s="126"/>
      <c r="BU1905" s="126"/>
      <c r="BV1905" s="126"/>
      <c r="BW1905" s="126"/>
      <c r="BX1905" s="126"/>
      <c r="BY1905" s="126"/>
      <c r="BZ1905" s="126"/>
      <c r="CA1905" s="126"/>
      <c r="CB1905" s="126"/>
      <c r="CC1905" s="126"/>
      <c r="CD1905" s="126"/>
      <c r="CE1905" s="126"/>
    </row>
    <row r="1906" spans="1:83" ht="11.25" customHeight="1" x14ac:dyDescent="0.2">
      <c r="A1906" s="126"/>
      <c r="B1906" s="20"/>
      <c r="C1906" s="20"/>
      <c r="D1906" s="20"/>
      <c r="E1906" s="109"/>
      <c r="F1906" s="126"/>
      <c r="G1906" s="126"/>
      <c r="H1906" s="126"/>
      <c r="I1906" s="126"/>
      <c r="J1906" s="126"/>
      <c r="K1906" s="126"/>
      <c r="L1906" s="126"/>
      <c r="M1906" s="143"/>
      <c r="N1906" s="126"/>
      <c r="O1906" s="126"/>
      <c r="Q1906" s="126"/>
      <c r="R1906" s="126"/>
      <c r="S1906" s="126"/>
      <c r="T1906" s="126"/>
      <c r="U1906" s="126"/>
      <c r="V1906" s="126"/>
      <c r="W1906" s="126"/>
      <c r="X1906" s="126"/>
      <c r="Y1906" s="126"/>
      <c r="Z1906" s="126"/>
      <c r="AA1906" s="126"/>
      <c r="AB1906" s="126"/>
      <c r="AC1906" s="126"/>
      <c r="AD1906" s="126"/>
      <c r="AE1906" s="126"/>
      <c r="AF1906" s="126"/>
      <c r="AG1906" s="126"/>
      <c r="AH1906" s="126"/>
      <c r="AI1906" s="126"/>
      <c r="AJ1906" s="126"/>
      <c r="AK1906" s="126"/>
      <c r="AL1906" s="126"/>
      <c r="AM1906" s="126"/>
      <c r="AN1906" s="126"/>
      <c r="AO1906" s="126"/>
      <c r="AP1906" s="126"/>
      <c r="AQ1906" s="126"/>
      <c r="AR1906" s="126"/>
      <c r="AS1906" s="126"/>
      <c r="AT1906" s="126"/>
      <c r="AU1906" s="126"/>
      <c r="AV1906" s="126"/>
      <c r="AW1906" s="126"/>
      <c r="AX1906" s="126"/>
      <c r="AY1906" s="126"/>
      <c r="AZ1906" s="126"/>
      <c r="BA1906" s="126"/>
      <c r="BB1906" s="126"/>
      <c r="BC1906" s="126"/>
      <c r="BD1906" s="126"/>
      <c r="BE1906" s="126"/>
      <c r="BF1906" s="126"/>
      <c r="BG1906" s="126"/>
      <c r="BH1906" s="126"/>
      <c r="BI1906" s="126"/>
      <c r="BJ1906" s="126"/>
      <c r="BK1906" s="126"/>
      <c r="BL1906" s="126"/>
      <c r="BM1906" s="126"/>
      <c r="BN1906" s="126"/>
      <c r="BO1906" s="126"/>
      <c r="BP1906" s="126"/>
      <c r="BQ1906" s="126"/>
      <c r="BR1906" s="126"/>
      <c r="BS1906" s="126"/>
      <c r="BT1906" s="126"/>
      <c r="BU1906" s="126"/>
      <c r="BV1906" s="126"/>
      <c r="BW1906" s="126"/>
      <c r="BX1906" s="126"/>
      <c r="BY1906" s="126"/>
      <c r="BZ1906" s="126"/>
      <c r="CA1906" s="126"/>
      <c r="CB1906" s="126"/>
      <c r="CC1906" s="126"/>
      <c r="CD1906" s="126"/>
      <c r="CE1906" s="126"/>
    </row>
    <row r="1907" spans="1:83" ht="11.25" customHeight="1" x14ac:dyDescent="0.2">
      <c r="A1907" s="126"/>
      <c r="B1907" s="20"/>
      <c r="C1907" s="20"/>
      <c r="D1907" s="20"/>
      <c r="E1907" s="109"/>
      <c r="F1907" s="126"/>
      <c r="G1907" s="126"/>
      <c r="H1907" s="126"/>
      <c r="I1907" s="126"/>
      <c r="J1907" s="126"/>
      <c r="K1907" s="126"/>
      <c r="L1907" s="126"/>
      <c r="M1907" s="143"/>
      <c r="N1907" s="126"/>
      <c r="O1907" s="126"/>
      <c r="Q1907" s="126"/>
      <c r="R1907" s="126"/>
      <c r="S1907" s="126"/>
      <c r="T1907" s="126"/>
      <c r="U1907" s="126"/>
      <c r="V1907" s="126"/>
      <c r="W1907" s="126"/>
      <c r="X1907" s="126"/>
      <c r="Y1907" s="126"/>
      <c r="Z1907" s="126"/>
      <c r="AA1907" s="126"/>
      <c r="AB1907" s="126"/>
      <c r="AC1907" s="126"/>
      <c r="AD1907" s="126"/>
      <c r="AE1907" s="126"/>
      <c r="AF1907" s="126"/>
      <c r="AG1907" s="126"/>
      <c r="AH1907" s="126"/>
      <c r="AI1907" s="126"/>
      <c r="AJ1907" s="126"/>
      <c r="AK1907" s="126"/>
      <c r="AL1907" s="126"/>
      <c r="AM1907" s="126"/>
      <c r="AN1907" s="126"/>
      <c r="AO1907" s="126"/>
      <c r="AP1907" s="126"/>
      <c r="AQ1907" s="126"/>
      <c r="AR1907" s="126"/>
      <c r="AS1907" s="126"/>
      <c r="AT1907" s="126"/>
      <c r="AU1907" s="126"/>
      <c r="AV1907" s="126"/>
      <c r="AW1907" s="126"/>
      <c r="AX1907" s="126"/>
      <c r="AY1907" s="126"/>
      <c r="AZ1907" s="126"/>
      <c r="BA1907" s="126"/>
      <c r="BB1907" s="126"/>
      <c r="BC1907" s="126"/>
      <c r="BD1907" s="126"/>
      <c r="BE1907" s="126"/>
      <c r="BF1907" s="126"/>
      <c r="BG1907" s="126"/>
      <c r="BH1907" s="126"/>
      <c r="BI1907" s="126"/>
      <c r="BJ1907" s="126"/>
      <c r="BK1907" s="126"/>
      <c r="BL1907" s="126"/>
      <c r="BM1907" s="126"/>
      <c r="BN1907" s="126"/>
      <c r="BO1907" s="126"/>
      <c r="BP1907" s="126"/>
      <c r="BQ1907" s="126"/>
      <c r="BR1907" s="126"/>
      <c r="BS1907" s="126"/>
      <c r="BT1907" s="126"/>
      <c r="BU1907" s="126"/>
      <c r="BV1907" s="126"/>
      <c r="BW1907" s="126"/>
      <c r="BX1907" s="126"/>
      <c r="BY1907" s="126"/>
      <c r="BZ1907" s="126"/>
      <c r="CA1907" s="126"/>
      <c r="CB1907" s="126"/>
      <c r="CC1907" s="126"/>
      <c r="CD1907" s="126"/>
      <c r="CE1907" s="126"/>
    </row>
    <row r="1908" spans="1:83" ht="11.25" customHeight="1" x14ac:dyDescent="0.2">
      <c r="A1908" s="126"/>
      <c r="B1908" s="20"/>
      <c r="C1908" s="20"/>
      <c r="D1908" s="20"/>
      <c r="E1908" s="109"/>
      <c r="F1908" s="126"/>
      <c r="G1908" s="126"/>
      <c r="H1908" s="126"/>
      <c r="I1908" s="126"/>
      <c r="J1908" s="126"/>
      <c r="K1908" s="126"/>
      <c r="L1908" s="126"/>
      <c r="M1908" s="143"/>
      <c r="N1908" s="126"/>
      <c r="O1908" s="126"/>
      <c r="Q1908" s="126"/>
      <c r="R1908" s="126"/>
      <c r="S1908" s="126"/>
      <c r="T1908" s="126"/>
      <c r="U1908" s="126"/>
      <c r="V1908" s="126"/>
      <c r="W1908" s="126"/>
      <c r="X1908" s="126"/>
      <c r="Y1908" s="126"/>
      <c r="Z1908" s="126"/>
      <c r="AA1908" s="126"/>
      <c r="AB1908" s="126"/>
      <c r="AC1908" s="126"/>
      <c r="AD1908" s="126"/>
      <c r="AE1908" s="126"/>
      <c r="AF1908" s="126"/>
      <c r="AG1908" s="126"/>
      <c r="AH1908" s="126"/>
      <c r="AI1908" s="126"/>
      <c r="AJ1908" s="126"/>
      <c r="AK1908" s="126"/>
      <c r="AL1908" s="126"/>
      <c r="AM1908" s="126"/>
      <c r="AN1908" s="126"/>
      <c r="AO1908" s="126"/>
      <c r="AP1908" s="126"/>
      <c r="AQ1908" s="126"/>
      <c r="AR1908" s="126"/>
      <c r="AS1908" s="126"/>
      <c r="AT1908" s="126"/>
      <c r="AU1908" s="126"/>
      <c r="AV1908" s="126"/>
      <c r="AW1908" s="126"/>
      <c r="AX1908" s="126"/>
      <c r="AY1908" s="126"/>
      <c r="AZ1908" s="126"/>
      <c r="BA1908" s="126"/>
      <c r="BB1908" s="126"/>
      <c r="BC1908" s="126"/>
      <c r="BD1908" s="126"/>
      <c r="BE1908" s="126"/>
      <c r="BF1908" s="126"/>
      <c r="BG1908" s="126"/>
      <c r="BH1908" s="126"/>
      <c r="BI1908" s="126"/>
      <c r="BJ1908" s="126"/>
      <c r="BK1908" s="126"/>
      <c r="BL1908" s="126"/>
      <c r="BM1908" s="126"/>
      <c r="BN1908" s="126"/>
      <c r="BO1908" s="126"/>
      <c r="BP1908" s="126"/>
      <c r="BQ1908" s="126"/>
      <c r="BR1908" s="126"/>
      <c r="BS1908" s="126"/>
      <c r="BT1908" s="126"/>
      <c r="BU1908" s="126"/>
      <c r="BV1908" s="126"/>
      <c r="BW1908" s="126"/>
      <c r="BX1908" s="126"/>
      <c r="BY1908" s="126"/>
      <c r="BZ1908" s="126"/>
      <c r="CA1908" s="126"/>
      <c r="CB1908" s="126"/>
      <c r="CC1908" s="126"/>
      <c r="CD1908" s="126"/>
      <c r="CE1908" s="126"/>
    </row>
    <row r="1909" spans="1:83" ht="11.25" customHeight="1" x14ac:dyDescent="0.2">
      <c r="A1909" s="126"/>
      <c r="B1909" s="20"/>
      <c r="C1909" s="20"/>
      <c r="D1909" s="20"/>
      <c r="E1909" s="109"/>
      <c r="F1909" s="126"/>
      <c r="G1909" s="126"/>
      <c r="H1909" s="126"/>
      <c r="I1909" s="126"/>
      <c r="J1909" s="126"/>
      <c r="K1909" s="126"/>
      <c r="L1909" s="126"/>
      <c r="M1909" s="143"/>
      <c r="N1909" s="126"/>
      <c r="O1909" s="126"/>
      <c r="Q1909" s="126"/>
      <c r="R1909" s="126"/>
      <c r="S1909" s="126"/>
      <c r="T1909" s="126"/>
      <c r="U1909" s="126"/>
      <c r="V1909" s="126"/>
      <c r="W1909" s="126"/>
      <c r="X1909" s="126"/>
      <c r="Y1909" s="126"/>
      <c r="Z1909" s="126"/>
      <c r="AA1909" s="126"/>
      <c r="AB1909" s="126"/>
      <c r="AC1909" s="126"/>
      <c r="AD1909" s="126"/>
      <c r="AE1909" s="126"/>
      <c r="AF1909" s="126"/>
      <c r="AG1909" s="126"/>
      <c r="AH1909" s="126"/>
      <c r="AI1909" s="126"/>
      <c r="AJ1909" s="126"/>
      <c r="AK1909" s="126"/>
      <c r="AL1909" s="126"/>
      <c r="AM1909" s="126"/>
      <c r="AN1909" s="126"/>
      <c r="AO1909" s="126"/>
      <c r="AP1909" s="126"/>
      <c r="AQ1909" s="126"/>
      <c r="AR1909" s="126"/>
      <c r="AS1909" s="126"/>
      <c r="AT1909" s="126"/>
      <c r="AU1909" s="126"/>
      <c r="AV1909" s="126"/>
      <c r="AW1909" s="126"/>
      <c r="AX1909" s="126"/>
      <c r="AY1909" s="126"/>
      <c r="AZ1909" s="126"/>
      <c r="BA1909" s="126"/>
      <c r="BB1909" s="126"/>
      <c r="BC1909" s="126"/>
      <c r="BD1909" s="126"/>
      <c r="BE1909" s="126"/>
      <c r="BF1909" s="126"/>
      <c r="BG1909" s="126"/>
      <c r="BH1909" s="126"/>
      <c r="BI1909" s="126"/>
      <c r="BJ1909" s="126"/>
      <c r="BK1909" s="126"/>
      <c r="BL1909" s="126"/>
      <c r="BM1909" s="126"/>
      <c r="BN1909" s="126"/>
      <c r="BO1909" s="126"/>
      <c r="BP1909" s="126"/>
      <c r="BQ1909" s="126"/>
      <c r="BR1909" s="126"/>
      <c r="BS1909" s="126"/>
      <c r="BT1909" s="126"/>
      <c r="BU1909" s="126"/>
      <c r="BV1909" s="126"/>
      <c r="BW1909" s="126"/>
      <c r="BX1909" s="126"/>
      <c r="BY1909" s="126"/>
      <c r="BZ1909" s="126"/>
      <c r="CA1909" s="126"/>
      <c r="CB1909" s="126"/>
      <c r="CC1909" s="126"/>
      <c r="CD1909" s="126"/>
      <c r="CE1909" s="126"/>
    </row>
    <row r="1910" spans="1:83" ht="11.25" customHeight="1" x14ac:dyDescent="0.2">
      <c r="A1910" s="126"/>
      <c r="B1910" s="20"/>
      <c r="C1910" s="20"/>
      <c r="D1910" s="20"/>
      <c r="E1910" s="109"/>
      <c r="F1910" s="126"/>
      <c r="G1910" s="126"/>
      <c r="H1910" s="126"/>
      <c r="I1910" s="126"/>
      <c r="J1910" s="126"/>
      <c r="K1910" s="126"/>
      <c r="L1910" s="126"/>
      <c r="M1910" s="143"/>
      <c r="N1910" s="126"/>
      <c r="O1910" s="126"/>
      <c r="Q1910" s="126"/>
      <c r="R1910" s="126"/>
      <c r="S1910" s="126"/>
      <c r="T1910" s="126"/>
      <c r="U1910" s="126"/>
      <c r="V1910" s="126"/>
      <c r="W1910" s="126"/>
      <c r="X1910" s="126"/>
      <c r="Y1910" s="126"/>
      <c r="Z1910" s="126"/>
      <c r="AA1910" s="126"/>
      <c r="AB1910" s="126"/>
      <c r="AC1910" s="126"/>
      <c r="AD1910" s="126"/>
      <c r="AE1910" s="126"/>
      <c r="AF1910" s="126"/>
      <c r="AG1910" s="126"/>
      <c r="AH1910" s="126"/>
      <c r="AI1910" s="126"/>
      <c r="AJ1910" s="126"/>
      <c r="AK1910" s="126"/>
      <c r="AL1910" s="126"/>
      <c r="AM1910" s="126"/>
      <c r="AN1910" s="126"/>
      <c r="AO1910" s="126"/>
      <c r="AP1910" s="126"/>
      <c r="AQ1910" s="126"/>
      <c r="AR1910" s="126"/>
      <c r="AS1910" s="126"/>
      <c r="AT1910" s="126"/>
      <c r="AU1910" s="126"/>
      <c r="AV1910" s="126"/>
      <c r="AW1910" s="126"/>
      <c r="AX1910" s="126"/>
      <c r="AY1910" s="126"/>
      <c r="AZ1910" s="126"/>
      <c r="BA1910" s="126"/>
      <c r="BB1910" s="126"/>
      <c r="BC1910" s="126"/>
      <c r="BD1910" s="126"/>
      <c r="BE1910" s="126"/>
      <c r="BF1910" s="126"/>
      <c r="BG1910" s="126"/>
      <c r="BH1910" s="126"/>
      <c r="BI1910" s="126"/>
      <c r="BJ1910" s="126"/>
      <c r="BK1910" s="126"/>
      <c r="BL1910" s="126"/>
      <c r="BM1910" s="126"/>
      <c r="BN1910" s="126"/>
      <c r="BO1910" s="126"/>
      <c r="BP1910" s="126"/>
      <c r="BQ1910" s="126"/>
      <c r="BR1910" s="126"/>
      <c r="BS1910" s="126"/>
      <c r="BT1910" s="126"/>
      <c r="BU1910" s="126"/>
      <c r="BV1910" s="126"/>
      <c r="BW1910" s="126"/>
      <c r="BX1910" s="126"/>
      <c r="BY1910" s="126"/>
      <c r="BZ1910" s="126"/>
      <c r="CA1910" s="126"/>
      <c r="CB1910" s="126"/>
      <c r="CC1910" s="126"/>
      <c r="CD1910" s="126"/>
      <c r="CE1910" s="126"/>
    </row>
    <row r="1911" spans="1:83" ht="11.25" customHeight="1" x14ac:dyDescent="0.2">
      <c r="A1911" s="126"/>
      <c r="B1911" s="20"/>
      <c r="C1911" s="20"/>
      <c r="D1911" s="20"/>
      <c r="E1911" s="109"/>
      <c r="F1911" s="126"/>
      <c r="G1911" s="126"/>
      <c r="H1911" s="126"/>
      <c r="I1911" s="126"/>
      <c r="J1911" s="126"/>
      <c r="K1911" s="126"/>
      <c r="L1911" s="126"/>
      <c r="M1911" s="143"/>
      <c r="N1911" s="126"/>
      <c r="O1911" s="126"/>
      <c r="Q1911" s="126"/>
      <c r="R1911" s="126"/>
      <c r="S1911" s="126"/>
      <c r="T1911" s="126"/>
      <c r="U1911" s="126"/>
      <c r="V1911" s="126"/>
      <c r="W1911" s="126"/>
      <c r="X1911" s="126"/>
      <c r="Y1911" s="126"/>
      <c r="Z1911" s="126"/>
      <c r="AA1911" s="126"/>
      <c r="AB1911" s="126"/>
      <c r="AC1911" s="126"/>
      <c r="AD1911" s="126"/>
      <c r="AE1911" s="126"/>
      <c r="AF1911" s="126"/>
      <c r="AG1911" s="126"/>
      <c r="AH1911" s="126"/>
      <c r="AI1911" s="126"/>
      <c r="AJ1911" s="126"/>
      <c r="AK1911" s="126"/>
      <c r="AL1911" s="126"/>
      <c r="AM1911" s="126"/>
      <c r="AN1911" s="126"/>
      <c r="AO1911" s="126"/>
      <c r="AP1911" s="126"/>
      <c r="AQ1911" s="126"/>
      <c r="AR1911" s="126"/>
      <c r="AS1911" s="126"/>
      <c r="AT1911" s="126"/>
      <c r="AU1911" s="126"/>
      <c r="AV1911" s="126"/>
      <c r="AW1911" s="126"/>
      <c r="AX1911" s="126"/>
      <c r="AY1911" s="126"/>
      <c r="AZ1911" s="126"/>
      <c r="BA1911" s="126"/>
      <c r="BB1911" s="126"/>
      <c r="BC1911" s="126"/>
      <c r="BD1911" s="126"/>
      <c r="BE1911" s="126"/>
      <c r="BF1911" s="126"/>
      <c r="BG1911" s="126"/>
      <c r="BH1911" s="126"/>
      <c r="BI1911" s="126"/>
      <c r="BJ1911" s="126"/>
      <c r="BK1911" s="126"/>
      <c r="BL1911" s="126"/>
      <c r="BM1911" s="126"/>
      <c r="BN1911" s="126"/>
      <c r="BO1911" s="126"/>
      <c r="BP1911" s="126"/>
      <c r="BQ1911" s="126"/>
      <c r="BR1911" s="126"/>
      <c r="BS1911" s="126"/>
      <c r="BT1911" s="126"/>
      <c r="BU1911" s="126"/>
      <c r="BV1911" s="126"/>
      <c r="BW1911" s="126"/>
      <c r="BX1911" s="126"/>
      <c r="BY1911" s="126"/>
      <c r="BZ1911" s="126"/>
      <c r="CA1911" s="126"/>
      <c r="CB1911" s="126"/>
      <c r="CC1911" s="126"/>
      <c r="CD1911" s="126"/>
      <c r="CE1911" s="126"/>
    </row>
    <row r="1912" spans="1:83" ht="11.25" customHeight="1" x14ac:dyDescent="0.2">
      <c r="A1912" s="126"/>
      <c r="B1912" s="20"/>
      <c r="C1912" s="20"/>
      <c r="D1912" s="20"/>
      <c r="E1912" s="109"/>
      <c r="F1912" s="126"/>
      <c r="G1912" s="126"/>
      <c r="H1912" s="126"/>
      <c r="I1912" s="126"/>
      <c r="J1912" s="126"/>
      <c r="K1912" s="126"/>
      <c r="L1912" s="126"/>
      <c r="M1912" s="143"/>
      <c r="N1912" s="126"/>
      <c r="O1912" s="126"/>
      <c r="Q1912" s="126"/>
      <c r="R1912" s="126"/>
      <c r="S1912" s="126"/>
      <c r="T1912" s="126"/>
      <c r="U1912" s="126"/>
      <c r="V1912" s="126"/>
      <c r="W1912" s="126"/>
      <c r="X1912" s="126"/>
      <c r="Y1912" s="126"/>
      <c r="Z1912" s="126"/>
      <c r="AA1912" s="126"/>
      <c r="AB1912" s="126"/>
      <c r="AC1912" s="126"/>
      <c r="AD1912" s="126"/>
      <c r="AE1912" s="126"/>
      <c r="AF1912" s="126"/>
      <c r="AG1912" s="126"/>
      <c r="AH1912" s="126"/>
      <c r="AI1912" s="126"/>
      <c r="AJ1912" s="126"/>
      <c r="AK1912" s="126"/>
      <c r="AL1912" s="126"/>
      <c r="AM1912" s="126"/>
      <c r="AN1912" s="126"/>
      <c r="AO1912" s="126"/>
      <c r="AP1912" s="126"/>
      <c r="AQ1912" s="126"/>
      <c r="AR1912" s="126"/>
      <c r="AS1912" s="126"/>
      <c r="AT1912" s="126"/>
      <c r="AU1912" s="126"/>
      <c r="AV1912" s="126"/>
      <c r="AW1912" s="126"/>
      <c r="AX1912" s="126"/>
      <c r="AY1912" s="126"/>
      <c r="AZ1912" s="126"/>
      <c r="BA1912" s="126"/>
      <c r="BB1912" s="126"/>
      <c r="BC1912" s="126"/>
      <c r="BD1912" s="126"/>
      <c r="BE1912" s="126"/>
      <c r="BF1912" s="126"/>
      <c r="BG1912" s="126"/>
      <c r="BH1912" s="126"/>
      <c r="BI1912" s="126"/>
      <c r="BJ1912" s="126"/>
      <c r="BK1912" s="126"/>
      <c r="BL1912" s="126"/>
      <c r="BM1912" s="126"/>
      <c r="BN1912" s="126"/>
      <c r="BO1912" s="126"/>
      <c r="BP1912" s="126"/>
      <c r="BQ1912" s="126"/>
      <c r="BR1912" s="126"/>
      <c r="BS1912" s="126"/>
      <c r="BT1912" s="126"/>
      <c r="BU1912" s="126"/>
      <c r="BV1912" s="126"/>
      <c r="BW1912" s="126"/>
      <c r="BX1912" s="126"/>
      <c r="BY1912" s="126"/>
      <c r="BZ1912" s="126"/>
      <c r="CA1912" s="126"/>
      <c r="CB1912" s="126"/>
      <c r="CC1912" s="126"/>
      <c r="CD1912" s="126"/>
      <c r="CE1912" s="126"/>
    </row>
    <row r="1913" spans="1:83" ht="11.25" customHeight="1" x14ac:dyDescent="0.2">
      <c r="A1913" s="126"/>
      <c r="B1913" s="20"/>
      <c r="C1913" s="20"/>
      <c r="D1913" s="20"/>
      <c r="E1913" s="109"/>
      <c r="F1913" s="126"/>
      <c r="G1913" s="126"/>
      <c r="H1913" s="126"/>
      <c r="I1913" s="126"/>
      <c r="J1913" s="126"/>
      <c r="K1913" s="126"/>
      <c r="L1913" s="126"/>
      <c r="M1913" s="143"/>
      <c r="N1913" s="126"/>
      <c r="O1913" s="126"/>
      <c r="Q1913" s="126"/>
      <c r="R1913" s="126"/>
      <c r="S1913" s="126"/>
      <c r="T1913" s="126"/>
      <c r="U1913" s="126"/>
      <c r="V1913" s="126"/>
      <c r="W1913" s="126"/>
      <c r="X1913" s="126"/>
      <c r="Y1913" s="126"/>
      <c r="Z1913" s="126"/>
      <c r="AA1913" s="126"/>
      <c r="AB1913" s="126"/>
      <c r="AC1913" s="126"/>
      <c r="AD1913" s="126"/>
      <c r="AE1913" s="126"/>
      <c r="AF1913" s="126"/>
      <c r="AG1913" s="126"/>
      <c r="AH1913" s="126"/>
      <c r="AI1913" s="126"/>
      <c r="AJ1913" s="126"/>
      <c r="AK1913" s="126"/>
      <c r="AL1913" s="126"/>
      <c r="AM1913" s="126"/>
      <c r="AN1913" s="126"/>
      <c r="AO1913" s="126"/>
      <c r="AP1913" s="126"/>
      <c r="AQ1913" s="126"/>
      <c r="AR1913" s="126"/>
      <c r="AS1913" s="126"/>
      <c r="AT1913" s="126"/>
      <c r="AU1913" s="126"/>
      <c r="AV1913" s="126"/>
      <c r="AW1913" s="126"/>
      <c r="AX1913" s="126"/>
      <c r="AY1913" s="126"/>
      <c r="AZ1913" s="126"/>
      <c r="BA1913" s="126"/>
      <c r="BB1913" s="126"/>
      <c r="BC1913" s="126"/>
      <c r="BD1913" s="126"/>
      <c r="BE1913" s="126"/>
      <c r="BF1913" s="126"/>
      <c r="BG1913" s="126"/>
      <c r="BH1913" s="126"/>
      <c r="BI1913" s="126"/>
      <c r="BJ1913" s="126"/>
      <c r="BK1913" s="126"/>
      <c r="BL1913" s="126"/>
      <c r="BM1913" s="126"/>
      <c r="BN1913" s="126"/>
      <c r="BO1913" s="126"/>
      <c r="BP1913" s="126"/>
      <c r="BQ1913" s="126"/>
      <c r="BR1913" s="126"/>
      <c r="BS1913" s="126"/>
      <c r="BT1913" s="126"/>
      <c r="BU1913" s="126"/>
      <c r="BV1913" s="126"/>
      <c r="BW1913" s="126"/>
      <c r="BX1913" s="126"/>
      <c r="BY1913" s="126"/>
      <c r="BZ1913" s="126"/>
      <c r="CA1913" s="126"/>
      <c r="CB1913" s="126"/>
      <c r="CC1913" s="126"/>
      <c r="CD1913" s="126"/>
      <c r="CE1913" s="126"/>
    </row>
    <row r="1914" spans="1:83" ht="11.25" customHeight="1" x14ac:dyDescent="0.2">
      <c r="A1914" s="126"/>
      <c r="B1914" s="20"/>
      <c r="C1914" s="20"/>
      <c r="D1914" s="20"/>
      <c r="E1914" s="109"/>
      <c r="F1914" s="126"/>
      <c r="G1914" s="126"/>
      <c r="H1914" s="126"/>
      <c r="I1914" s="126"/>
      <c r="J1914" s="126"/>
      <c r="K1914" s="126"/>
      <c r="L1914" s="126"/>
      <c r="M1914" s="143"/>
      <c r="N1914" s="126"/>
      <c r="O1914" s="126"/>
      <c r="Q1914" s="126"/>
      <c r="R1914" s="126"/>
      <c r="S1914" s="126"/>
      <c r="T1914" s="126"/>
      <c r="U1914" s="126"/>
      <c r="V1914" s="126"/>
      <c r="W1914" s="126"/>
      <c r="X1914" s="126"/>
      <c r="Y1914" s="126"/>
      <c r="Z1914" s="126"/>
      <c r="AA1914" s="126"/>
      <c r="AB1914" s="126"/>
      <c r="AC1914" s="126"/>
      <c r="AD1914" s="126"/>
      <c r="AE1914" s="126"/>
      <c r="AF1914" s="126"/>
      <c r="AG1914" s="126"/>
      <c r="AH1914" s="126"/>
      <c r="AI1914" s="126"/>
      <c r="AJ1914" s="126"/>
      <c r="AK1914" s="126"/>
      <c r="AL1914" s="126"/>
      <c r="AM1914" s="126"/>
      <c r="AN1914" s="126"/>
      <c r="AO1914" s="126"/>
      <c r="AP1914" s="126"/>
      <c r="AQ1914" s="126"/>
      <c r="AR1914" s="126"/>
      <c r="AS1914" s="126"/>
      <c r="AT1914" s="126"/>
      <c r="AU1914" s="126"/>
      <c r="AV1914" s="126"/>
      <c r="AW1914" s="126"/>
      <c r="AX1914" s="126"/>
      <c r="AY1914" s="126"/>
      <c r="AZ1914" s="126"/>
      <c r="BA1914" s="126"/>
      <c r="BB1914" s="126"/>
      <c r="BC1914" s="126"/>
      <c r="BD1914" s="126"/>
      <c r="BE1914" s="126"/>
      <c r="BF1914" s="126"/>
      <c r="BG1914" s="126"/>
      <c r="BH1914" s="126"/>
      <c r="BI1914" s="126"/>
      <c r="BJ1914" s="126"/>
      <c r="BK1914" s="126"/>
      <c r="BL1914" s="126"/>
      <c r="BM1914" s="126"/>
      <c r="BN1914" s="126"/>
      <c r="BO1914" s="126"/>
      <c r="BP1914" s="126"/>
      <c r="BQ1914" s="126"/>
      <c r="BR1914" s="126"/>
      <c r="BS1914" s="126"/>
      <c r="BT1914" s="126"/>
      <c r="BU1914" s="126"/>
      <c r="BV1914" s="126"/>
      <c r="BW1914" s="126"/>
      <c r="BX1914" s="126"/>
      <c r="BY1914" s="126"/>
      <c r="BZ1914" s="126"/>
      <c r="CA1914" s="126"/>
      <c r="CB1914" s="126"/>
      <c r="CC1914" s="126"/>
      <c r="CD1914" s="126"/>
      <c r="CE1914" s="126"/>
    </row>
    <row r="1915" spans="1:83" ht="11.25" customHeight="1" x14ac:dyDescent="0.2">
      <c r="A1915" s="126"/>
      <c r="B1915" s="20"/>
      <c r="C1915" s="20"/>
      <c r="D1915" s="20"/>
      <c r="E1915" s="109"/>
      <c r="F1915" s="126"/>
      <c r="G1915" s="126"/>
      <c r="H1915" s="126"/>
      <c r="I1915" s="126"/>
      <c r="J1915" s="126"/>
      <c r="K1915" s="126"/>
      <c r="L1915" s="126"/>
      <c r="M1915" s="143"/>
      <c r="N1915" s="126"/>
      <c r="O1915" s="126"/>
      <c r="Q1915" s="126"/>
      <c r="R1915" s="126"/>
      <c r="S1915" s="126"/>
      <c r="T1915" s="126"/>
      <c r="U1915" s="126"/>
      <c r="V1915" s="126"/>
      <c r="W1915" s="126"/>
      <c r="X1915" s="126"/>
      <c r="Y1915" s="126"/>
      <c r="Z1915" s="126"/>
      <c r="AA1915" s="126"/>
      <c r="AB1915" s="126"/>
      <c r="AC1915" s="126"/>
      <c r="AD1915" s="126"/>
      <c r="AE1915" s="126"/>
      <c r="AF1915" s="126"/>
      <c r="AG1915" s="126"/>
      <c r="AH1915" s="126"/>
      <c r="AI1915" s="126"/>
      <c r="AJ1915" s="126"/>
      <c r="AK1915" s="126"/>
      <c r="AL1915" s="126"/>
      <c r="AM1915" s="126"/>
      <c r="AN1915" s="126"/>
      <c r="AO1915" s="126"/>
      <c r="AP1915" s="126"/>
      <c r="AQ1915" s="126"/>
      <c r="AR1915" s="126"/>
      <c r="AS1915" s="126"/>
      <c r="AT1915" s="126"/>
      <c r="AU1915" s="126"/>
      <c r="AV1915" s="126"/>
      <c r="AW1915" s="126"/>
      <c r="AX1915" s="126"/>
      <c r="AY1915" s="126"/>
      <c r="AZ1915" s="126"/>
      <c r="BA1915" s="126"/>
      <c r="BB1915" s="126"/>
      <c r="BC1915" s="126"/>
      <c r="BD1915" s="126"/>
      <c r="BE1915" s="126"/>
      <c r="BF1915" s="126"/>
      <c r="BG1915" s="126"/>
      <c r="BH1915" s="126"/>
      <c r="BI1915" s="126"/>
      <c r="BJ1915" s="126"/>
      <c r="BK1915" s="126"/>
      <c r="BL1915" s="126"/>
      <c r="BM1915" s="126"/>
      <c r="BN1915" s="126"/>
      <c r="BO1915" s="126"/>
      <c r="BP1915" s="126"/>
      <c r="BQ1915" s="126"/>
      <c r="BR1915" s="126"/>
      <c r="BS1915" s="126"/>
      <c r="BT1915" s="126"/>
      <c r="BU1915" s="126"/>
      <c r="BV1915" s="126"/>
      <c r="BW1915" s="126"/>
      <c r="BX1915" s="126"/>
      <c r="BY1915" s="126"/>
      <c r="BZ1915" s="126"/>
      <c r="CA1915" s="126"/>
      <c r="CB1915" s="126"/>
      <c r="CC1915" s="126"/>
      <c r="CD1915" s="126"/>
      <c r="CE1915" s="126"/>
    </row>
    <row r="1916" spans="1:83" ht="11.25" customHeight="1" x14ac:dyDescent="0.2">
      <c r="A1916" s="126"/>
      <c r="B1916" s="20"/>
      <c r="C1916" s="20"/>
      <c r="D1916" s="20"/>
      <c r="E1916" s="109"/>
      <c r="F1916" s="126"/>
      <c r="G1916" s="126"/>
      <c r="H1916" s="126"/>
      <c r="I1916" s="126"/>
      <c r="J1916" s="126"/>
      <c r="K1916" s="126"/>
      <c r="L1916" s="126"/>
      <c r="M1916" s="143"/>
      <c r="N1916" s="126"/>
      <c r="O1916" s="126"/>
      <c r="Q1916" s="126"/>
      <c r="R1916" s="126"/>
      <c r="S1916" s="126"/>
      <c r="T1916" s="126"/>
      <c r="U1916" s="126"/>
      <c r="V1916" s="126"/>
      <c r="W1916" s="126"/>
      <c r="X1916" s="126"/>
      <c r="Y1916" s="126"/>
      <c r="Z1916" s="126"/>
      <c r="AA1916" s="126"/>
      <c r="AB1916" s="126"/>
      <c r="AC1916" s="126"/>
      <c r="AD1916" s="126"/>
      <c r="AE1916" s="126"/>
      <c r="AF1916" s="126"/>
      <c r="AG1916" s="126"/>
      <c r="AH1916" s="126"/>
      <c r="AI1916" s="126"/>
      <c r="AJ1916" s="126"/>
      <c r="AK1916" s="126"/>
      <c r="AL1916" s="126"/>
      <c r="AM1916" s="126"/>
      <c r="AN1916" s="126"/>
      <c r="AO1916" s="126"/>
      <c r="AP1916" s="126"/>
      <c r="AQ1916" s="126"/>
      <c r="AR1916" s="126"/>
      <c r="AS1916" s="126"/>
      <c r="AT1916" s="126"/>
      <c r="AU1916" s="126"/>
      <c r="AV1916" s="126"/>
      <c r="AW1916" s="126"/>
      <c r="AX1916" s="126"/>
      <c r="AY1916" s="126"/>
      <c r="AZ1916" s="126"/>
      <c r="BA1916" s="126"/>
      <c r="BB1916" s="126"/>
      <c r="BC1916" s="126"/>
      <c r="BD1916" s="126"/>
      <c r="BE1916" s="126"/>
      <c r="BF1916" s="126"/>
      <c r="BG1916" s="126"/>
      <c r="BH1916" s="126"/>
      <c r="BI1916" s="126"/>
      <c r="BJ1916" s="126"/>
      <c r="BK1916" s="126"/>
      <c r="BL1916" s="126"/>
      <c r="BM1916" s="126"/>
      <c r="BN1916" s="126"/>
      <c r="BO1916" s="126"/>
      <c r="BP1916" s="126"/>
      <c r="BQ1916" s="126"/>
      <c r="BR1916" s="126"/>
      <c r="BS1916" s="126"/>
      <c r="BT1916" s="126"/>
      <c r="BU1916" s="126"/>
      <c r="BV1916" s="126"/>
      <c r="BW1916" s="126"/>
      <c r="BX1916" s="126"/>
      <c r="BY1916" s="126"/>
      <c r="BZ1916" s="126"/>
      <c r="CA1916" s="126"/>
      <c r="CB1916" s="126"/>
      <c r="CC1916" s="126"/>
      <c r="CD1916" s="126"/>
      <c r="CE1916" s="126"/>
    </row>
    <row r="1917" spans="1:83" ht="11.25" customHeight="1" x14ac:dyDescent="0.2">
      <c r="A1917" s="126"/>
      <c r="B1917" s="20"/>
      <c r="C1917" s="20"/>
      <c r="D1917" s="20"/>
      <c r="E1917" s="109"/>
      <c r="F1917" s="126"/>
      <c r="G1917" s="126"/>
      <c r="H1917" s="126"/>
      <c r="I1917" s="126"/>
      <c r="J1917" s="126"/>
      <c r="K1917" s="126"/>
      <c r="L1917" s="126"/>
      <c r="M1917" s="143"/>
      <c r="N1917" s="126"/>
      <c r="O1917" s="126"/>
      <c r="Q1917" s="126"/>
      <c r="R1917" s="126"/>
      <c r="S1917" s="126"/>
      <c r="T1917" s="126"/>
      <c r="U1917" s="126"/>
      <c r="V1917" s="126"/>
      <c r="W1917" s="126"/>
      <c r="X1917" s="126"/>
      <c r="Y1917" s="126"/>
      <c r="Z1917" s="126"/>
      <c r="AA1917" s="126"/>
      <c r="AB1917" s="126"/>
      <c r="AC1917" s="126"/>
      <c r="AD1917" s="126"/>
      <c r="AE1917" s="126"/>
      <c r="AF1917" s="126"/>
      <c r="AG1917" s="126"/>
      <c r="AH1917" s="126"/>
      <c r="AI1917" s="126"/>
      <c r="AJ1917" s="126"/>
      <c r="AK1917" s="126"/>
      <c r="AL1917" s="126"/>
      <c r="AM1917" s="126"/>
      <c r="AN1917" s="126"/>
      <c r="AO1917" s="126"/>
      <c r="AP1917" s="126"/>
      <c r="AQ1917" s="126"/>
      <c r="AR1917" s="126"/>
      <c r="AS1917" s="126"/>
      <c r="AT1917" s="126"/>
      <c r="AU1917" s="126"/>
      <c r="AV1917" s="126"/>
      <c r="AW1917" s="126"/>
      <c r="AX1917" s="126"/>
      <c r="AY1917" s="126"/>
      <c r="AZ1917" s="126"/>
      <c r="BA1917" s="126"/>
      <c r="BB1917" s="126"/>
      <c r="BC1917" s="126"/>
      <c r="BD1917" s="126"/>
      <c r="BE1917" s="126"/>
      <c r="BF1917" s="126"/>
      <c r="BG1917" s="126"/>
      <c r="BH1917" s="126"/>
      <c r="BI1917" s="126"/>
      <c r="BJ1917" s="126"/>
      <c r="BK1917" s="126"/>
      <c r="BL1917" s="126"/>
      <c r="BM1917" s="126"/>
      <c r="BN1917" s="126"/>
      <c r="BO1917" s="126"/>
      <c r="BP1917" s="126"/>
      <c r="BQ1917" s="126"/>
      <c r="BR1917" s="126"/>
      <c r="BS1917" s="126"/>
      <c r="BT1917" s="126"/>
      <c r="BU1917" s="126"/>
      <c r="BV1917" s="126"/>
      <c r="BW1917" s="126"/>
      <c r="BX1917" s="126"/>
      <c r="BY1917" s="126"/>
      <c r="BZ1917" s="126"/>
      <c r="CA1917" s="126"/>
      <c r="CB1917" s="126"/>
      <c r="CC1917" s="126"/>
      <c r="CD1917" s="126"/>
      <c r="CE1917" s="126"/>
    </row>
    <row r="1918" spans="1:83" ht="11.25" customHeight="1" x14ac:dyDescent="0.2">
      <c r="A1918" s="126"/>
      <c r="B1918" s="20"/>
      <c r="C1918" s="20"/>
      <c r="D1918" s="20"/>
      <c r="E1918" s="109"/>
      <c r="F1918" s="126"/>
      <c r="G1918" s="126"/>
      <c r="H1918" s="126"/>
      <c r="I1918" s="126"/>
      <c r="J1918" s="126"/>
      <c r="K1918" s="126"/>
      <c r="L1918" s="126"/>
      <c r="M1918" s="143"/>
      <c r="N1918" s="126"/>
      <c r="O1918" s="126"/>
      <c r="Q1918" s="126"/>
      <c r="R1918" s="126"/>
      <c r="S1918" s="126"/>
      <c r="T1918" s="126"/>
      <c r="U1918" s="126"/>
      <c r="V1918" s="126"/>
      <c r="W1918" s="126"/>
      <c r="X1918" s="126"/>
      <c r="Y1918" s="126"/>
      <c r="Z1918" s="126"/>
      <c r="AA1918" s="126"/>
      <c r="AB1918" s="126"/>
      <c r="AC1918" s="126"/>
      <c r="AD1918" s="126"/>
      <c r="AE1918" s="126"/>
      <c r="AF1918" s="126"/>
      <c r="AG1918" s="126"/>
      <c r="AH1918" s="126"/>
      <c r="AI1918" s="126"/>
      <c r="AJ1918" s="126"/>
      <c r="AK1918" s="126"/>
      <c r="AL1918" s="126"/>
      <c r="AM1918" s="126"/>
      <c r="AN1918" s="126"/>
      <c r="AO1918" s="126"/>
      <c r="AP1918" s="126"/>
      <c r="AQ1918" s="126"/>
      <c r="AR1918" s="126"/>
      <c r="AS1918" s="126"/>
      <c r="AT1918" s="126"/>
      <c r="AU1918" s="126"/>
      <c r="AV1918" s="126"/>
      <c r="AW1918" s="126"/>
      <c r="AX1918" s="126"/>
      <c r="AY1918" s="126"/>
      <c r="AZ1918" s="126"/>
      <c r="BA1918" s="126"/>
      <c r="BB1918" s="126"/>
      <c r="BC1918" s="126"/>
      <c r="BD1918" s="126"/>
      <c r="BE1918" s="126"/>
      <c r="BF1918" s="126"/>
      <c r="BG1918" s="126"/>
      <c r="BH1918" s="126"/>
      <c r="BI1918" s="126"/>
      <c r="BJ1918" s="126"/>
      <c r="BK1918" s="126"/>
      <c r="BL1918" s="126"/>
      <c r="BM1918" s="126"/>
      <c r="BN1918" s="126"/>
      <c r="BO1918" s="126"/>
      <c r="BP1918" s="126"/>
      <c r="BQ1918" s="126"/>
      <c r="BR1918" s="126"/>
      <c r="BS1918" s="126"/>
      <c r="BT1918" s="126"/>
      <c r="BU1918" s="126"/>
      <c r="BV1918" s="126"/>
      <c r="BW1918" s="126"/>
      <c r="BX1918" s="126"/>
      <c r="BY1918" s="126"/>
      <c r="BZ1918" s="126"/>
      <c r="CA1918" s="126"/>
      <c r="CB1918" s="126"/>
      <c r="CC1918" s="126"/>
      <c r="CD1918" s="126"/>
      <c r="CE1918" s="126"/>
    </row>
    <row r="1919" spans="1:83" ht="11.25" customHeight="1" x14ac:dyDescent="0.2">
      <c r="A1919" s="126"/>
      <c r="B1919" s="20"/>
      <c r="C1919" s="20"/>
      <c r="D1919" s="20"/>
      <c r="E1919" s="109"/>
      <c r="F1919" s="126"/>
      <c r="G1919" s="126"/>
      <c r="H1919" s="126"/>
      <c r="I1919" s="126"/>
      <c r="J1919" s="126"/>
      <c r="K1919" s="126"/>
      <c r="L1919" s="126"/>
      <c r="M1919" s="143"/>
      <c r="N1919" s="126"/>
      <c r="O1919" s="126"/>
      <c r="Q1919" s="126"/>
      <c r="R1919" s="126"/>
      <c r="S1919" s="126"/>
      <c r="T1919" s="126"/>
      <c r="U1919" s="126"/>
      <c r="V1919" s="126"/>
      <c r="W1919" s="126"/>
      <c r="X1919" s="126"/>
      <c r="Y1919" s="126"/>
      <c r="Z1919" s="126"/>
      <c r="AA1919" s="126"/>
      <c r="AB1919" s="126"/>
      <c r="AC1919" s="126"/>
      <c r="AD1919" s="126"/>
      <c r="AE1919" s="126"/>
      <c r="AF1919" s="126"/>
      <c r="AG1919" s="126"/>
      <c r="AH1919" s="126"/>
      <c r="AI1919" s="126"/>
      <c r="AJ1919" s="126"/>
      <c r="AK1919" s="126"/>
      <c r="AL1919" s="126"/>
      <c r="AM1919" s="126"/>
      <c r="AN1919" s="126"/>
      <c r="AO1919" s="126"/>
      <c r="AP1919" s="126"/>
      <c r="AQ1919" s="126"/>
      <c r="AR1919" s="126"/>
      <c r="AS1919" s="126"/>
      <c r="AT1919" s="126"/>
      <c r="AU1919" s="126"/>
      <c r="AV1919" s="126"/>
      <c r="AW1919" s="126"/>
      <c r="AX1919" s="126"/>
      <c r="AY1919" s="126"/>
      <c r="AZ1919" s="126"/>
      <c r="BA1919" s="126"/>
      <c r="BB1919" s="126"/>
      <c r="BC1919" s="126"/>
      <c r="BD1919" s="126"/>
      <c r="BE1919" s="126"/>
      <c r="BF1919" s="126"/>
      <c r="BG1919" s="126"/>
      <c r="BH1919" s="126"/>
      <c r="BI1919" s="126"/>
      <c r="BJ1919" s="126"/>
      <c r="BK1919" s="126"/>
      <c r="BL1919" s="126"/>
      <c r="BM1919" s="126"/>
      <c r="BN1919" s="126"/>
      <c r="BO1919" s="126"/>
      <c r="BP1919" s="126"/>
      <c r="BQ1919" s="126"/>
      <c r="BR1919" s="126"/>
      <c r="BS1919" s="126"/>
      <c r="BT1919" s="126"/>
      <c r="BU1919" s="126"/>
      <c r="BV1919" s="126"/>
      <c r="BW1919" s="126"/>
      <c r="BX1919" s="126"/>
      <c r="BY1919" s="126"/>
      <c r="BZ1919" s="126"/>
      <c r="CA1919" s="126"/>
      <c r="CB1919" s="126"/>
      <c r="CC1919" s="126"/>
      <c r="CD1919" s="126"/>
      <c r="CE1919" s="126"/>
    </row>
    <row r="1920" spans="1:83" ht="11.25" customHeight="1" x14ac:dyDescent="0.2">
      <c r="A1920" s="126"/>
      <c r="B1920" s="20"/>
      <c r="C1920" s="20"/>
      <c r="D1920" s="20"/>
      <c r="E1920" s="109"/>
      <c r="F1920" s="126"/>
      <c r="G1920" s="126"/>
      <c r="H1920" s="126"/>
      <c r="I1920" s="126"/>
      <c r="J1920" s="126"/>
      <c r="K1920" s="126"/>
      <c r="L1920" s="126"/>
      <c r="M1920" s="143"/>
      <c r="N1920" s="126"/>
      <c r="O1920" s="126"/>
      <c r="Q1920" s="126"/>
      <c r="R1920" s="126"/>
      <c r="S1920" s="126"/>
      <c r="T1920" s="126"/>
      <c r="U1920" s="126"/>
      <c r="V1920" s="126"/>
      <c r="W1920" s="126"/>
      <c r="X1920" s="126"/>
      <c r="Y1920" s="126"/>
      <c r="Z1920" s="126"/>
      <c r="AA1920" s="126"/>
      <c r="AB1920" s="126"/>
      <c r="AC1920" s="126"/>
      <c r="AD1920" s="126"/>
      <c r="AE1920" s="126"/>
      <c r="AF1920" s="126"/>
      <c r="AG1920" s="126"/>
      <c r="AH1920" s="126"/>
      <c r="AI1920" s="126"/>
      <c r="AJ1920" s="126"/>
      <c r="AK1920" s="126"/>
      <c r="AL1920" s="126"/>
      <c r="AM1920" s="126"/>
      <c r="AN1920" s="126"/>
      <c r="AO1920" s="126"/>
      <c r="AP1920" s="126"/>
      <c r="AQ1920" s="126"/>
      <c r="AR1920" s="126"/>
      <c r="AS1920" s="126"/>
      <c r="AT1920" s="126"/>
      <c r="AU1920" s="126"/>
      <c r="AV1920" s="126"/>
      <c r="AW1920" s="126"/>
      <c r="AX1920" s="126"/>
      <c r="AY1920" s="126"/>
      <c r="AZ1920" s="126"/>
      <c r="BA1920" s="126"/>
      <c r="BB1920" s="126"/>
      <c r="BC1920" s="126"/>
      <c r="BD1920" s="126"/>
      <c r="BE1920" s="126"/>
      <c r="BF1920" s="126"/>
      <c r="BG1920" s="126"/>
      <c r="BH1920" s="126"/>
      <c r="BI1920" s="126"/>
      <c r="BJ1920" s="126"/>
      <c r="BK1920" s="126"/>
      <c r="BL1920" s="126"/>
      <c r="BM1920" s="126"/>
      <c r="BN1920" s="126"/>
      <c r="BO1920" s="126"/>
      <c r="BP1920" s="126"/>
      <c r="BQ1920" s="126"/>
      <c r="BR1920" s="126"/>
      <c r="BS1920" s="126"/>
      <c r="BT1920" s="126"/>
      <c r="BU1920" s="126"/>
      <c r="BV1920" s="126"/>
      <c r="BW1920" s="126"/>
      <c r="BX1920" s="126"/>
      <c r="BY1920" s="126"/>
      <c r="BZ1920" s="126"/>
      <c r="CA1920" s="126"/>
      <c r="CB1920" s="126"/>
      <c r="CC1920" s="126"/>
      <c r="CD1920" s="126"/>
      <c r="CE1920" s="126"/>
    </row>
    <row r="1921" spans="1:83" ht="11.25" customHeight="1" x14ac:dyDescent="0.2">
      <c r="A1921" s="126"/>
      <c r="B1921" s="20"/>
      <c r="C1921" s="20"/>
      <c r="D1921" s="20"/>
      <c r="E1921" s="109"/>
      <c r="F1921" s="126"/>
      <c r="G1921" s="126"/>
      <c r="H1921" s="126"/>
      <c r="I1921" s="126"/>
      <c r="J1921" s="126"/>
      <c r="K1921" s="126"/>
      <c r="L1921" s="126"/>
      <c r="M1921" s="143"/>
      <c r="N1921" s="126"/>
      <c r="O1921" s="126"/>
      <c r="Q1921" s="126"/>
      <c r="R1921" s="126"/>
      <c r="S1921" s="126"/>
      <c r="T1921" s="126"/>
      <c r="U1921" s="126"/>
      <c r="V1921" s="126"/>
      <c r="W1921" s="126"/>
      <c r="X1921" s="126"/>
      <c r="Y1921" s="126"/>
      <c r="Z1921" s="126"/>
      <c r="AA1921" s="126"/>
      <c r="AB1921" s="126"/>
      <c r="AC1921" s="126"/>
      <c r="AD1921" s="126"/>
      <c r="AE1921" s="126"/>
      <c r="AF1921" s="126"/>
      <c r="AG1921" s="126"/>
      <c r="AH1921" s="126"/>
      <c r="AI1921" s="126"/>
      <c r="AJ1921" s="126"/>
      <c r="AK1921" s="126"/>
      <c r="AL1921" s="126"/>
      <c r="AM1921" s="126"/>
      <c r="AN1921" s="126"/>
      <c r="AO1921" s="126"/>
      <c r="AP1921" s="126"/>
      <c r="AQ1921" s="126"/>
      <c r="AR1921" s="126"/>
      <c r="AS1921" s="126"/>
      <c r="AT1921" s="126"/>
      <c r="AU1921" s="126"/>
      <c r="AV1921" s="126"/>
      <c r="AW1921" s="126"/>
      <c r="AX1921" s="126"/>
      <c r="AY1921" s="126"/>
      <c r="AZ1921" s="126"/>
      <c r="BA1921" s="126"/>
      <c r="BB1921" s="126"/>
      <c r="BC1921" s="126"/>
      <c r="BD1921" s="126"/>
      <c r="BE1921" s="126"/>
      <c r="BF1921" s="126"/>
      <c r="BG1921" s="126"/>
      <c r="BH1921" s="126"/>
      <c r="BI1921" s="126"/>
      <c r="BJ1921" s="126"/>
      <c r="BK1921" s="126"/>
      <c r="BL1921" s="126"/>
      <c r="BM1921" s="126"/>
      <c r="BN1921" s="126"/>
      <c r="BO1921" s="126"/>
      <c r="BP1921" s="126"/>
      <c r="BQ1921" s="126"/>
      <c r="BR1921" s="126"/>
      <c r="BS1921" s="126"/>
      <c r="BT1921" s="126"/>
      <c r="BU1921" s="126"/>
      <c r="BV1921" s="126"/>
      <c r="BW1921" s="126"/>
      <c r="BX1921" s="126"/>
      <c r="BY1921" s="126"/>
      <c r="BZ1921" s="126"/>
      <c r="CA1921" s="126"/>
      <c r="CB1921" s="126"/>
      <c r="CC1921" s="126"/>
      <c r="CD1921" s="126"/>
      <c r="CE1921" s="126"/>
    </row>
    <row r="1922" spans="1:83" ht="11.25" customHeight="1" x14ac:dyDescent="0.2">
      <c r="A1922" s="126"/>
      <c r="B1922" s="20"/>
      <c r="C1922" s="20"/>
      <c r="D1922" s="20"/>
      <c r="E1922" s="109"/>
      <c r="F1922" s="126"/>
      <c r="G1922" s="126"/>
      <c r="H1922" s="126"/>
      <c r="I1922" s="126"/>
      <c r="J1922" s="126"/>
      <c r="K1922" s="126"/>
      <c r="L1922" s="126"/>
      <c r="M1922" s="143"/>
      <c r="N1922" s="126"/>
      <c r="O1922" s="126"/>
      <c r="Q1922" s="126"/>
      <c r="R1922" s="126"/>
      <c r="S1922" s="126"/>
      <c r="T1922" s="126"/>
      <c r="U1922" s="126"/>
      <c r="V1922" s="126"/>
      <c r="W1922" s="126"/>
      <c r="X1922" s="126"/>
      <c r="Y1922" s="126"/>
      <c r="Z1922" s="126"/>
      <c r="AA1922" s="126"/>
      <c r="AB1922" s="126"/>
      <c r="AC1922" s="126"/>
      <c r="AD1922" s="126"/>
      <c r="AE1922" s="126"/>
      <c r="AF1922" s="126"/>
      <c r="AG1922" s="126"/>
      <c r="AH1922" s="126"/>
      <c r="AI1922" s="126"/>
      <c r="AJ1922" s="126"/>
      <c r="AK1922" s="126"/>
      <c r="AL1922" s="126"/>
      <c r="AM1922" s="126"/>
      <c r="AN1922" s="126"/>
      <c r="AO1922" s="126"/>
      <c r="AP1922" s="126"/>
      <c r="AQ1922" s="126"/>
      <c r="AR1922" s="126"/>
      <c r="AS1922" s="126"/>
      <c r="AT1922" s="126"/>
      <c r="AU1922" s="126"/>
      <c r="AV1922" s="126"/>
      <c r="AW1922" s="126"/>
      <c r="AX1922" s="126"/>
      <c r="AY1922" s="126"/>
      <c r="AZ1922" s="126"/>
      <c r="BA1922" s="126"/>
      <c r="BB1922" s="126"/>
      <c r="BC1922" s="126"/>
      <c r="BD1922" s="126"/>
      <c r="BE1922" s="126"/>
      <c r="BF1922" s="126"/>
      <c r="BG1922" s="126"/>
      <c r="BH1922" s="126"/>
      <c r="BI1922" s="126"/>
      <c r="BJ1922" s="126"/>
      <c r="BK1922" s="126"/>
      <c r="BL1922" s="126"/>
      <c r="BM1922" s="126"/>
      <c r="BN1922" s="126"/>
      <c r="BO1922" s="126"/>
      <c r="BP1922" s="126"/>
      <c r="BQ1922" s="126"/>
      <c r="BR1922" s="126"/>
      <c r="BS1922" s="126"/>
      <c r="BT1922" s="126"/>
      <c r="BU1922" s="126"/>
      <c r="BV1922" s="126"/>
      <c r="BW1922" s="126"/>
      <c r="BX1922" s="126"/>
      <c r="BY1922" s="126"/>
      <c r="BZ1922" s="126"/>
      <c r="CA1922" s="126"/>
      <c r="CB1922" s="126"/>
      <c r="CC1922" s="126"/>
      <c r="CD1922" s="126"/>
      <c r="CE1922" s="126"/>
    </row>
    <row r="1923" spans="1:83" ht="11.25" customHeight="1" x14ac:dyDescent="0.2">
      <c r="A1923" s="126"/>
      <c r="B1923" s="20"/>
      <c r="C1923" s="20"/>
      <c r="D1923" s="20"/>
      <c r="E1923" s="109"/>
      <c r="F1923" s="126"/>
      <c r="G1923" s="126"/>
      <c r="H1923" s="126"/>
      <c r="I1923" s="126"/>
      <c r="J1923" s="126"/>
      <c r="K1923" s="126"/>
      <c r="L1923" s="126"/>
      <c r="M1923" s="143"/>
      <c r="N1923" s="126"/>
      <c r="O1923" s="126"/>
      <c r="Q1923" s="126"/>
      <c r="R1923" s="126"/>
      <c r="S1923" s="126"/>
      <c r="T1923" s="126"/>
      <c r="U1923" s="126"/>
      <c r="V1923" s="126"/>
      <c r="W1923" s="126"/>
      <c r="X1923" s="126"/>
      <c r="Y1923" s="126"/>
      <c r="Z1923" s="126"/>
      <c r="AA1923" s="126"/>
      <c r="AB1923" s="126"/>
      <c r="AC1923" s="126"/>
      <c r="AD1923" s="126"/>
      <c r="AE1923" s="126"/>
      <c r="AF1923" s="126"/>
      <c r="AG1923" s="126"/>
      <c r="AH1923" s="126"/>
      <c r="AI1923" s="126"/>
      <c r="AJ1923" s="126"/>
      <c r="AK1923" s="126"/>
      <c r="AL1923" s="126"/>
      <c r="AM1923" s="126"/>
      <c r="AN1923" s="126"/>
      <c r="AO1923" s="126"/>
      <c r="AP1923" s="126"/>
      <c r="AQ1923" s="126"/>
      <c r="AR1923" s="126"/>
      <c r="AS1923" s="126"/>
      <c r="AT1923" s="126"/>
      <c r="AU1923" s="126"/>
      <c r="AV1923" s="126"/>
      <c r="AW1923" s="126"/>
      <c r="AX1923" s="126"/>
      <c r="AY1923" s="126"/>
      <c r="AZ1923" s="126"/>
      <c r="BA1923" s="126"/>
      <c r="BB1923" s="126"/>
      <c r="BC1923" s="126"/>
      <c r="BD1923" s="126"/>
      <c r="BE1923" s="126"/>
      <c r="BF1923" s="126"/>
      <c r="BG1923" s="126"/>
      <c r="BH1923" s="126"/>
      <c r="BI1923" s="126"/>
      <c r="BJ1923" s="126"/>
      <c r="BK1923" s="126"/>
      <c r="BL1923" s="126"/>
      <c r="BM1923" s="126"/>
      <c r="BN1923" s="126"/>
      <c r="BO1923" s="126"/>
      <c r="BP1923" s="126"/>
      <c r="BQ1923" s="126"/>
      <c r="BR1923" s="126"/>
      <c r="BS1923" s="126"/>
      <c r="BT1923" s="126"/>
      <c r="BU1923" s="126"/>
      <c r="BV1923" s="126"/>
      <c r="BW1923" s="126"/>
      <c r="BX1923" s="126"/>
      <c r="BY1923" s="126"/>
      <c r="BZ1923" s="126"/>
      <c r="CA1923" s="126"/>
      <c r="CB1923" s="126"/>
      <c r="CC1923" s="126"/>
      <c r="CD1923" s="126"/>
      <c r="CE1923" s="126"/>
    </row>
    <row r="1924" spans="1:83" ht="11.25" customHeight="1" x14ac:dyDescent="0.2">
      <c r="A1924" s="126"/>
      <c r="B1924" s="20"/>
      <c r="C1924" s="20"/>
      <c r="D1924" s="20"/>
      <c r="E1924" s="109"/>
      <c r="F1924" s="126"/>
      <c r="G1924" s="126"/>
      <c r="H1924" s="126"/>
      <c r="I1924" s="126"/>
      <c r="J1924" s="126"/>
      <c r="K1924" s="126"/>
      <c r="L1924" s="126"/>
      <c r="M1924" s="143"/>
      <c r="N1924" s="126"/>
      <c r="O1924" s="126"/>
      <c r="Q1924" s="126"/>
      <c r="R1924" s="126"/>
      <c r="S1924" s="126"/>
      <c r="T1924" s="126"/>
      <c r="U1924" s="126"/>
      <c r="V1924" s="126"/>
      <c r="W1924" s="126"/>
      <c r="X1924" s="126"/>
      <c r="Y1924" s="126"/>
      <c r="Z1924" s="126"/>
      <c r="AA1924" s="126"/>
      <c r="AB1924" s="126"/>
      <c r="AC1924" s="126"/>
      <c r="AD1924" s="126"/>
      <c r="AE1924" s="126"/>
      <c r="AF1924" s="126"/>
      <c r="AG1924" s="126"/>
      <c r="AH1924" s="126"/>
      <c r="AI1924" s="126"/>
      <c r="AJ1924" s="126"/>
      <c r="AK1924" s="126"/>
      <c r="AL1924" s="126"/>
      <c r="AM1924" s="126"/>
      <c r="AN1924" s="126"/>
      <c r="AO1924" s="126"/>
      <c r="AP1924" s="126"/>
      <c r="AQ1924" s="126"/>
      <c r="AR1924" s="126"/>
      <c r="AS1924" s="126"/>
      <c r="AT1924" s="126"/>
      <c r="AU1924" s="126"/>
      <c r="AV1924" s="126"/>
      <c r="AW1924" s="126"/>
      <c r="AX1924" s="126"/>
      <c r="AY1924" s="126"/>
      <c r="AZ1924" s="126"/>
      <c r="BA1924" s="126"/>
      <c r="BB1924" s="126"/>
      <c r="BC1924" s="126"/>
      <c r="BD1924" s="126"/>
      <c r="BE1924" s="126"/>
      <c r="BF1924" s="126"/>
      <c r="BG1924" s="126"/>
      <c r="BH1924" s="126"/>
      <c r="BI1924" s="126"/>
      <c r="BJ1924" s="126"/>
      <c r="BK1924" s="126"/>
      <c r="BL1924" s="126"/>
      <c r="BM1924" s="126"/>
      <c r="BN1924" s="126"/>
      <c r="BO1924" s="126"/>
      <c r="BP1924" s="126"/>
      <c r="BQ1924" s="126"/>
      <c r="BR1924" s="126"/>
      <c r="BS1924" s="126"/>
      <c r="BT1924" s="126"/>
      <c r="BU1924" s="126"/>
      <c r="BV1924" s="126"/>
      <c r="BW1924" s="126"/>
      <c r="BX1924" s="126"/>
      <c r="BY1924" s="126"/>
      <c r="BZ1924" s="126"/>
      <c r="CA1924" s="126"/>
      <c r="CB1924" s="126"/>
      <c r="CC1924" s="126"/>
      <c r="CD1924" s="126"/>
      <c r="CE1924" s="126"/>
    </row>
    <row r="1925" spans="1:83" ht="11.25" customHeight="1" x14ac:dyDescent="0.2">
      <c r="A1925" s="126"/>
      <c r="B1925" s="20"/>
      <c r="C1925" s="20"/>
      <c r="D1925" s="20"/>
      <c r="E1925" s="109"/>
      <c r="F1925" s="126"/>
      <c r="G1925" s="126"/>
      <c r="H1925" s="126"/>
      <c r="I1925" s="126"/>
      <c r="J1925" s="126"/>
      <c r="K1925" s="126"/>
      <c r="L1925" s="126"/>
      <c r="M1925" s="143"/>
      <c r="N1925" s="126"/>
      <c r="O1925" s="126"/>
      <c r="Q1925" s="126"/>
      <c r="R1925" s="126"/>
      <c r="S1925" s="126"/>
      <c r="T1925" s="126"/>
      <c r="U1925" s="126"/>
      <c r="V1925" s="126"/>
      <c r="W1925" s="126"/>
      <c r="X1925" s="126"/>
      <c r="Y1925" s="126"/>
      <c r="Z1925" s="126"/>
      <c r="AA1925" s="126"/>
      <c r="AB1925" s="126"/>
      <c r="AC1925" s="126"/>
      <c r="AD1925" s="126"/>
      <c r="AE1925" s="126"/>
      <c r="AF1925" s="126"/>
      <c r="AG1925" s="126"/>
      <c r="AH1925" s="126"/>
      <c r="AI1925" s="126"/>
      <c r="AJ1925" s="126"/>
      <c r="AK1925" s="126"/>
      <c r="AL1925" s="126"/>
      <c r="AM1925" s="126"/>
      <c r="AN1925" s="126"/>
      <c r="AO1925" s="126"/>
      <c r="AP1925" s="126"/>
      <c r="AQ1925" s="126"/>
      <c r="AR1925" s="126"/>
      <c r="AS1925" s="126"/>
      <c r="AT1925" s="126"/>
      <c r="AU1925" s="126"/>
      <c r="AV1925" s="126"/>
      <c r="AW1925" s="126"/>
      <c r="AX1925" s="126"/>
      <c r="AY1925" s="126"/>
      <c r="AZ1925" s="126"/>
      <c r="BA1925" s="126"/>
      <c r="BB1925" s="126"/>
      <c r="BC1925" s="126"/>
      <c r="BD1925" s="126"/>
      <c r="BE1925" s="126"/>
      <c r="BF1925" s="126"/>
      <c r="BG1925" s="126"/>
      <c r="BH1925" s="126"/>
      <c r="BI1925" s="126"/>
      <c r="BJ1925" s="126"/>
      <c r="BK1925" s="126"/>
      <c r="BL1925" s="126"/>
      <c r="BM1925" s="126"/>
      <c r="BN1925" s="126"/>
      <c r="BO1925" s="126"/>
      <c r="BP1925" s="126"/>
      <c r="BQ1925" s="126"/>
      <c r="BR1925" s="126"/>
      <c r="BS1925" s="126"/>
      <c r="BT1925" s="126"/>
      <c r="BU1925" s="126"/>
      <c r="BV1925" s="126"/>
      <c r="BW1925" s="126"/>
      <c r="BX1925" s="126"/>
      <c r="BY1925" s="126"/>
      <c r="BZ1925" s="126"/>
      <c r="CA1925" s="126"/>
      <c r="CB1925" s="126"/>
      <c r="CC1925" s="126"/>
      <c r="CD1925" s="126"/>
      <c r="CE1925" s="126"/>
    </row>
    <row r="1926" spans="1:83" ht="11.25" customHeight="1" x14ac:dyDescent="0.2">
      <c r="A1926" s="126"/>
      <c r="B1926" s="20"/>
      <c r="C1926" s="20"/>
      <c r="D1926" s="20"/>
      <c r="E1926" s="109"/>
      <c r="F1926" s="126"/>
      <c r="G1926" s="126"/>
      <c r="H1926" s="126"/>
      <c r="I1926" s="126"/>
      <c r="J1926" s="126"/>
      <c r="K1926" s="126"/>
      <c r="L1926" s="126"/>
      <c r="M1926" s="143"/>
      <c r="N1926" s="126"/>
      <c r="O1926" s="126"/>
      <c r="Q1926" s="126"/>
      <c r="R1926" s="126"/>
      <c r="S1926" s="126"/>
      <c r="T1926" s="126"/>
      <c r="U1926" s="126"/>
      <c r="V1926" s="126"/>
      <c r="W1926" s="126"/>
      <c r="X1926" s="126"/>
      <c r="Y1926" s="126"/>
      <c r="Z1926" s="126"/>
      <c r="AA1926" s="126"/>
      <c r="AB1926" s="126"/>
      <c r="AC1926" s="126"/>
      <c r="AD1926" s="126"/>
      <c r="AE1926" s="126"/>
      <c r="AF1926" s="126"/>
      <c r="AG1926" s="126"/>
      <c r="AH1926" s="126"/>
      <c r="AI1926" s="126"/>
      <c r="AJ1926" s="126"/>
      <c r="AK1926" s="126"/>
      <c r="AL1926" s="126"/>
      <c r="AM1926" s="126"/>
      <c r="AN1926" s="126"/>
      <c r="AO1926" s="126"/>
      <c r="AP1926" s="126"/>
      <c r="AQ1926" s="126"/>
      <c r="AR1926" s="126"/>
      <c r="AS1926" s="126"/>
      <c r="AT1926" s="126"/>
      <c r="AU1926" s="126"/>
      <c r="AV1926" s="126"/>
      <c r="AW1926" s="126"/>
      <c r="AX1926" s="126"/>
      <c r="AY1926" s="126"/>
      <c r="AZ1926" s="126"/>
      <c r="BA1926" s="126"/>
      <c r="BB1926" s="126"/>
      <c r="BC1926" s="126"/>
      <c r="BD1926" s="126"/>
      <c r="BE1926" s="126"/>
      <c r="BF1926" s="126"/>
      <c r="BG1926" s="126"/>
      <c r="BH1926" s="126"/>
      <c r="BI1926" s="126"/>
      <c r="BJ1926" s="126"/>
      <c r="BK1926" s="126"/>
      <c r="BL1926" s="126"/>
      <c r="BM1926" s="126"/>
      <c r="BN1926" s="126"/>
      <c r="BO1926" s="126"/>
      <c r="BP1926" s="126"/>
      <c r="BQ1926" s="126"/>
      <c r="BR1926" s="126"/>
      <c r="BS1926" s="126"/>
      <c r="BT1926" s="126"/>
      <c r="BU1926" s="126"/>
      <c r="BV1926" s="126"/>
      <c r="BW1926" s="126"/>
      <c r="BX1926" s="126"/>
      <c r="BY1926" s="126"/>
      <c r="BZ1926" s="126"/>
      <c r="CA1926" s="126"/>
      <c r="CB1926" s="126"/>
      <c r="CC1926" s="126"/>
      <c r="CD1926" s="126"/>
      <c r="CE1926" s="126"/>
    </row>
    <row r="1927" spans="1:83" ht="11.25" customHeight="1" x14ac:dyDescent="0.2">
      <c r="A1927" s="126"/>
      <c r="B1927" s="20"/>
      <c r="C1927" s="20"/>
      <c r="D1927" s="20"/>
      <c r="E1927" s="109"/>
      <c r="F1927" s="126"/>
      <c r="G1927" s="126"/>
      <c r="H1927" s="126"/>
      <c r="I1927" s="126"/>
      <c r="J1927" s="126"/>
      <c r="K1927" s="126"/>
      <c r="L1927" s="126"/>
      <c r="M1927" s="143"/>
      <c r="N1927" s="126"/>
      <c r="O1927" s="126"/>
      <c r="Q1927" s="126"/>
      <c r="R1927" s="126"/>
      <c r="S1927" s="126"/>
      <c r="T1927" s="126"/>
      <c r="U1927" s="126"/>
      <c r="V1927" s="126"/>
      <c r="W1927" s="126"/>
      <c r="X1927" s="126"/>
      <c r="Y1927" s="126"/>
      <c r="Z1927" s="126"/>
      <c r="AA1927" s="126"/>
      <c r="AB1927" s="126"/>
      <c r="AC1927" s="126"/>
      <c r="AD1927" s="126"/>
      <c r="AE1927" s="126"/>
      <c r="AF1927" s="126"/>
      <c r="AG1927" s="126"/>
      <c r="AH1927" s="126"/>
      <c r="AI1927" s="126"/>
      <c r="AJ1927" s="126"/>
      <c r="AK1927" s="126"/>
      <c r="AL1927" s="126"/>
      <c r="AM1927" s="126"/>
      <c r="AN1927" s="126"/>
      <c r="AO1927" s="126"/>
      <c r="AP1927" s="126"/>
      <c r="AQ1927" s="126"/>
      <c r="AR1927" s="126"/>
      <c r="AS1927" s="126"/>
      <c r="AT1927" s="126"/>
      <c r="AU1927" s="126"/>
      <c r="AV1927" s="126"/>
      <c r="AW1927" s="126"/>
      <c r="AX1927" s="126"/>
      <c r="AY1927" s="126"/>
      <c r="AZ1927" s="126"/>
      <c r="BA1927" s="126"/>
      <c r="BB1927" s="126"/>
      <c r="BC1927" s="126"/>
      <c r="BD1927" s="126"/>
      <c r="BE1927" s="126"/>
      <c r="BF1927" s="126"/>
      <c r="BG1927" s="126"/>
      <c r="BH1927" s="126"/>
      <c r="BI1927" s="126"/>
      <c r="BJ1927" s="126"/>
      <c r="BK1927" s="126"/>
      <c r="BL1927" s="126"/>
      <c r="BM1927" s="126"/>
      <c r="BN1927" s="126"/>
      <c r="BO1927" s="126"/>
      <c r="BP1927" s="126"/>
      <c r="BQ1927" s="126"/>
      <c r="BR1927" s="126"/>
      <c r="BS1927" s="126"/>
      <c r="BT1927" s="126"/>
      <c r="BU1927" s="126"/>
      <c r="BV1927" s="126"/>
      <c r="BW1927" s="126"/>
      <c r="BX1927" s="126"/>
      <c r="BY1927" s="126"/>
      <c r="BZ1927" s="126"/>
      <c r="CA1927" s="126"/>
      <c r="CB1927" s="126"/>
      <c r="CC1927" s="126"/>
      <c r="CD1927" s="126"/>
      <c r="CE1927" s="126"/>
    </row>
    <row r="1928" spans="1:83" ht="11.25" customHeight="1" x14ac:dyDescent="0.2">
      <c r="A1928" s="126"/>
      <c r="B1928" s="20"/>
      <c r="C1928" s="20"/>
      <c r="D1928" s="20"/>
      <c r="E1928" s="109"/>
      <c r="F1928" s="126"/>
      <c r="G1928" s="126"/>
      <c r="H1928" s="126"/>
      <c r="I1928" s="126"/>
      <c r="J1928" s="126"/>
      <c r="K1928" s="126"/>
      <c r="L1928" s="126"/>
      <c r="M1928" s="143"/>
      <c r="N1928" s="126"/>
      <c r="O1928" s="126"/>
      <c r="Q1928" s="126"/>
      <c r="R1928" s="126"/>
      <c r="S1928" s="126"/>
      <c r="T1928" s="126"/>
      <c r="U1928" s="126"/>
      <c r="V1928" s="126"/>
      <c r="W1928" s="126"/>
      <c r="X1928" s="126"/>
      <c r="Y1928" s="126"/>
      <c r="Z1928" s="126"/>
      <c r="AA1928" s="126"/>
      <c r="AB1928" s="126"/>
      <c r="AC1928" s="126"/>
      <c r="AD1928" s="126"/>
      <c r="AE1928" s="126"/>
      <c r="AF1928" s="126"/>
      <c r="AG1928" s="126"/>
      <c r="AH1928" s="126"/>
      <c r="AI1928" s="126"/>
      <c r="AJ1928" s="126"/>
      <c r="AK1928" s="126"/>
      <c r="AL1928" s="126"/>
      <c r="AM1928" s="126"/>
      <c r="AN1928" s="126"/>
      <c r="AO1928" s="126"/>
      <c r="AP1928" s="126"/>
      <c r="AQ1928" s="126"/>
      <c r="AR1928" s="126"/>
      <c r="AS1928" s="126"/>
      <c r="AT1928" s="126"/>
      <c r="AU1928" s="126"/>
      <c r="AV1928" s="126"/>
      <c r="AW1928" s="126"/>
      <c r="AX1928" s="126"/>
      <c r="AY1928" s="126"/>
      <c r="AZ1928" s="126"/>
      <c r="BA1928" s="126"/>
      <c r="BB1928" s="126"/>
      <c r="BC1928" s="126"/>
      <c r="BD1928" s="126"/>
      <c r="BE1928" s="126"/>
      <c r="BF1928" s="126"/>
      <c r="BG1928" s="126"/>
      <c r="BH1928" s="126"/>
      <c r="BI1928" s="126"/>
      <c r="BJ1928" s="126"/>
      <c r="BK1928" s="126"/>
      <c r="BL1928" s="126"/>
      <c r="BM1928" s="126"/>
      <c r="BN1928" s="126"/>
      <c r="BO1928" s="126"/>
      <c r="BP1928" s="126"/>
      <c r="BQ1928" s="126"/>
      <c r="BR1928" s="126"/>
      <c r="BS1928" s="126"/>
      <c r="BT1928" s="126"/>
      <c r="BU1928" s="126"/>
      <c r="BV1928" s="126"/>
      <c r="BW1928" s="126"/>
      <c r="BX1928" s="126"/>
      <c r="BY1928" s="126"/>
      <c r="BZ1928" s="126"/>
      <c r="CA1928" s="126"/>
      <c r="CB1928" s="126"/>
      <c r="CC1928" s="126"/>
      <c r="CD1928" s="126"/>
      <c r="CE1928" s="126"/>
    </row>
    <row r="1929" spans="1:83" ht="11.25" customHeight="1" x14ac:dyDescent="0.2">
      <c r="A1929" s="126"/>
      <c r="B1929" s="20"/>
      <c r="C1929" s="20"/>
      <c r="D1929" s="20"/>
      <c r="E1929" s="109"/>
      <c r="F1929" s="126"/>
      <c r="G1929" s="126"/>
      <c r="H1929" s="126"/>
      <c r="I1929" s="126"/>
      <c r="J1929" s="126"/>
      <c r="K1929" s="126"/>
      <c r="L1929" s="126"/>
      <c r="M1929" s="143"/>
      <c r="N1929" s="126"/>
      <c r="O1929" s="126"/>
      <c r="Q1929" s="126"/>
      <c r="R1929" s="126"/>
      <c r="S1929" s="126"/>
      <c r="T1929" s="126"/>
      <c r="U1929" s="126"/>
      <c r="V1929" s="126"/>
      <c r="W1929" s="126"/>
      <c r="X1929" s="126"/>
      <c r="Y1929" s="126"/>
      <c r="Z1929" s="126"/>
      <c r="AA1929" s="126"/>
      <c r="AB1929" s="126"/>
      <c r="AC1929" s="126"/>
      <c r="AD1929" s="126"/>
      <c r="AE1929" s="126"/>
      <c r="AF1929" s="126"/>
      <c r="AG1929" s="126"/>
      <c r="AH1929" s="126"/>
      <c r="AI1929" s="126"/>
      <c r="AJ1929" s="126"/>
      <c r="AK1929" s="126"/>
      <c r="AL1929" s="126"/>
      <c r="AM1929" s="126"/>
      <c r="AN1929" s="126"/>
      <c r="AO1929" s="126"/>
      <c r="AP1929" s="126"/>
      <c r="AQ1929" s="126"/>
      <c r="AR1929" s="126"/>
      <c r="AS1929" s="126"/>
      <c r="AT1929" s="126"/>
      <c r="AU1929" s="126"/>
      <c r="AV1929" s="126"/>
      <c r="AW1929" s="126"/>
      <c r="AX1929" s="126"/>
      <c r="AY1929" s="126"/>
      <c r="AZ1929" s="126"/>
      <c r="BA1929" s="126"/>
      <c r="BB1929" s="126"/>
      <c r="BC1929" s="126"/>
      <c r="BD1929" s="126"/>
      <c r="BE1929" s="126"/>
      <c r="BF1929" s="126"/>
      <c r="BG1929" s="126"/>
      <c r="BH1929" s="126"/>
      <c r="BI1929" s="126"/>
      <c r="BJ1929" s="126"/>
      <c r="BK1929" s="126"/>
      <c r="BL1929" s="126"/>
      <c r="BM1929" s="126"/>
      <c r="BN1929" s="126"/>
      <c r="BO1929" s="126"/>
      <c r="BP1929" s="126"/>
      <c r="BQ1929" s="126"/>
      <c r="BR1929" s="126"/>
      <c r="BS1929" s="126"/>
      <c r="BT1929" s="126"/>
      <c r="BU1929" s="126"/>
      <c r="BV1929" s="126"/>
      <c r="BW1929" s="126"/>
      <c r="BX1929" s="126"/>
      <c r="BY1929" s="126"/>
      <c r="BZ1929" s="126"/>
      <c r="CA1929" s="126"/>
      <c r="CB1929" s="126"/>
      <c r="CC1929" s="126"/>
      <c r="CD1929" s="126"/>
      <c r="CE1929" s="126"/>
    </row>
    <row r="1930" spans="1:83" ht="11.25" customHeight="1" x14ac:dyDescent="0.2">
      <c r="A1930" s="126"/>
      <c r="B1930" s="20"/>
      <c r="C1930" s="20"/>
      <c r="D1930" s="20"/>
      <c r="E1930" s="109"/>
      <c r="F1930" s="126"/>
      <c r="G1930" s="126"/>
      <c r="H1930" s="126"/>
      <c r="I1930" s="126"/>
      <c r="J1930" s="126"/>
      <c r="K1930" s="126"/>
      <c r="L1930" s="126"/>
      <c r="M1930" s="143"/>
      <c r="N1930" s="126"/>
      <c r="O1930" s="126"/>
      <c r="Q1930" s="126"/>
      <c r="R1930" s="126"/>
      <c r="S1930" s="126"/>
      <c r="T1930" s="126"/>
      <c r="U1930" s="126"/>
      <c r="V1930" s="126"/>
      <c r="W1930" s="126"/>
      <c r="X1930" s="126"/>
      <c r="Y1930" s="126"/>
      <c r="Z1930" s="126"/>
      <c r="AA1930" s="126"/>
      <c r="AB1930" s="126"/>
      <c r="AC1930" s="126"/>
      <c r="AD1930" s="126"/>
      <c r="AE1930" s="126"/>
      <c r="AF1930" s="126"/>
      <c r="AG1930" s="126"/>
      <c r="AH1930" s="126"/>
      <c r="AI1930" s="126"/>
      <c r="AJ1930" s="126"/>
      <c r="AK1930" s="126"/>
      <c r="AL1930" s="126"/>
      <c r="AM1930" s="126"/>
      <c r="AN1930" s="126"/>
      <c r="AO1930" s="126"/>
      <c r="AP1930" s="126"/>
      <c r="AQ1930" s="126"/>
      <c r="AR1930" s="126"/>
      <c r="AS1930" s="126"/>
      <c r="AT1930" s="126"/>
      <c r="AU1930" s="126"/>
      <c r="AV1930" s="126"/>
      <c r="AW1930" s="126"/>
      <c r="AX1930" s="126"/>
      <c r="AY1930" s="126"/>
      <c r="AZ1930" s="126"/>
      <c r="BA1930" s="126"/>
      <c r="BB1930" s="126"/>
      <c r="BC1930" s="126"/>
      <c r="BD1930" s="126"/>
      <c r="BE1930" s="126"/>
      <c r="BF1930" s="126"/>
      <c r="BG1930" s="126"/>
      <c r="BH1930" s="126"/>
      <c r="BI1930" s="126"/>
      <c r="BJ1930" s="126"/>
      <c r="BK1930" s="126"/>
      <c r="BL1930" s="126"/>
      <c r="BM1930" s="126"/>
      <c r="BN1930" s="126"/>
      <c r="BO1930" s="126"/>
      <c r="BP1930" s="126"/>
      <c r="BQ1930" s="126"/>
      <c r="BR1930" s="126"/>
      <c r="BS1930" s="126"/>
      <c r="BT1930" s="126"/>
      <c r="BU1930" s="126"/>
      <c r="BV1930" s="126"/>
      <c r="BW1930" s="126"/>
      <c r="BX1930" s="126"/>
      <c r="BY1930" s="126"/>
      <c r="BZ1930" s="126"/>
      <c r="CA1930" s="126"/>
      <c r="CB1930" s="126"/>
      <c r="CC1930" s="126"/>
      <c r="CD1930" s="126"/>
      <c r="CE1930" s="126"/>
    </row>
    <row r="1931" spans="1:83" ht="11.25" customHeight="1" x14ac:dyDescent="0.2">
      <c r="A1931" s="126"/>
      <c r="B1931" s="20"/>
      <c r="C1931" s="20"/>
      <c r="D1931" s="20"/>
      <c r="E1931" s="109"/>
      <c r="F1931" s="126"/>
      <c r="G1931" s="126"/>
      <c r="H1931" s="126"/>
      <c r="I1931" s="126"/>
      <c r="J1931" s="126"/>
      <c r="K1931" s="126"/>
      <c r="L1931" s="126"/>
      <c r="M1931" s="143"/>
      <c r="N1931" s="126"/>
      <c r="O1931" s="126"/>
      <c r="Q1931" s="126"/>
      <c r="R1931" s="126"/>
      <c r="S1931" s="126"/>
      <c r="T1931" s="126"/>
      <c r="U1931" s="126"/>
      <c r="V1931" s="126"/>
      <c r="W1931" s="126"/>
      <c r="X1931" s="126"/>
      <c r="Y1931" s="126"/>
      <c r="Z1931" s="126"/>
      <c r="AA1931" s="126"/>
      <c r="AB1931" s="126"/>
      <c r="AC1931" s="126"/>
      <c r="AD1931" s="126"/>
      <c r="AE1931" s="126"/>
      <c r="AF1931" s="126"/>
      <c r="AG1931" s="126"/>
      <c r="AH1931" s="126"/>
      <c r="AI1931" s="126"/>
      <c r="AJ1931" s="126"/>
      <c r="AK1931" s="126"/>
      <c r="AL1931" s="126"/>
      <c r="AM1931" s="126"/>
      <c r="AN1931" s="126"/>
      <c r="AO1931" s="126"/>
      <c r="AP1931" s="126"/>
      <c r="AQ1931" s="126"/>
      <c r="AR1931" s="126"/>
      <c r="AS1931" s="126"/>
      <c r="AT1931" s="126"/>
      <c r="AU1931" s="126"/>
      <c r="AV1931" s="126"/>
      <c r="AW1931" s="126"/>
      <c r="AX1931" s="126"/>
      <c r="AY1931" s="126"/>
      <c r="AZ1931" s="126"/>
      <c r="BA1931" s="126"/>
      <c r="BB1931" s="126"/>
      <c r="BC1931" s="126"/>
      <c r="BD1931" s="126"/>
      <c r="BE1931" s="126"/>
      <c r="BF1931" s="126"/>
      <c r="BG1931" s="126"/>
      <c r="BH1931" s="126"/>
      <c r="BI1931" s="126"/>
      <c r="BJ1931" s="126"/>
      <c r="BK1931" s="126"/>
      <c r="BL1931" s="126"/>
      <c r="BM1931" s="126"/>
      <c r="BN1931" s="126"/>
      <c r="BO1931" s="126"/>
      <c r="BP1931" s="126"/>
      <c r="BQ1931" s="126"/>
      <c r="BR1931" s="126"/>
      <c r="BS1931" s="126"/>
      <c r="BT1931" s="126"/>
      <c r="BU1931" s="126"/>
      <c r="BV1931" s="126"/>
      <c r="BW1931" s="126"/>
      <c r="BX1931" s="126"/>
      <c r="BY1931" s="126"/>
      <c r="BZ1931" s="126"/>
      <c r="CA1931" s="126"/>
      <c r="CB1931" s="126"/>
      <c r="CC1931" s="126"/>
      <c r="CD1931" s="126"/>
      <c r="CE1931" s="126"/>
    </row>
    <row r="1932" spans="1:83" ht="11.25" customHeight="1" x14ac:dyDescent="0.2">
      <c r="A1932" s="126"/>
      <c r="B1932" s="20"/>
      <c r="C1932" s="20"/>
      <c r="D1932" s="20"/>
      <c r="E1932" s="109"/>
      <c r="F1932" s="126"/>
      <c r="G1932" s="126"/>
      <c r="H1932" s="126"/>
      <c r="I1932" s="126"/>
      <c r="J1932" s="126"/>
      <c r="K1932" s="126"/>
      <c r="L1932" s="126"/>
      <c r="M1932" s="143"/>
      <c r="N1932" s="126"/>
      <c r="O1932" s="126"/>
      <c r="Q1932" s="126"/>
      <c r="R1932" s="126"/>
      <c r="S1932" s="126"/>
      <c r="T1932" s="126"/>
      <c r="U1932" s="126"/>
      <c r="V1932" s="126"/>
      <c r="W1932" s="126"/>
      <c r="X1932" s="126"/>
      <c r="Y1932" s="126"/>
      <c r="Z1932" s="126"/>
      <c r="AA1932" s="126"/>
      <c r="AB1932" s="126"/>
      <c r="AC1932" s="126"/>
      <c r="AD1932" s="126"/>
      <c r="AE1932" s="126"/>
      <c r="AF1932" s="126"/>
      <c r="AG1932" s="126"/>
      <c r="AH1932" s="126"/>
      <c r="AI1932" s="126"/>
      <c r="AJ1932" s="126"/>
      <c r="AK1932" s="126"/>
      <c r="AL1932" s="126"/>
      <c r="AM1932" s="126"/>
      <c r="AN1932" s="126"/>
      <c r="AO1932" s="126"/>
      <c r="AP1932" s="126"/>
      <c r="AQ1932" s="126"/>
      <c r="AR1932" s="126"/>
      <c r="AS1932" s="126"/>
      <c r="AT1932" s="126"/>
      <c r="AU1932" s="126"/>
      <c r="AV1932" s="126"/>
      <c r="AW1932" s="126"/>
      <c r="AX1932" s="126"/>
      <c r="AY1932" s="126"/>
      <c r="AZ1932" s="126"/>
      <c r="BA1932" s="126"/>
      <c r="BB1932" s="126"/>
      <c r="BC1932" s="126"/>
      <c r="BD1932" s="126"/>
      <c r="BE1932" s="126"/>
      <c r="BF1932" s="126"/>
      <c r="BG1932" s="126"/>
      <c r="BH1932" s="126"/>
      <c r="BI1932" s="126"/>
      <c r="BJ1932" s="126"/>
      <c r="BK1932" s="126"/>
      <c r="BL1932" s="126"/>
      <c r="BM1932" s="126"/>
      <c r="BN1932" s="126"/>
      <c r="BO1932" s="126"/>
      <c r="BP1932" s="126"/>
      <c r="BQ1932" s="126"/>
      <c r="BR1932" s="126"/>
      <c r="BS1932" s="126"/>
      <c r="BT1932" s="126"/>
      <c r="BU1932" s="126"/>
      <c r="BV1932" s="126"/>
      <c r="BW1932" s="126"/>
      <c r="BX1932" s="126"/>
      <c r="BY1932" s="126"/>
      <c r="BZ1932" s="126"/>
      <c r="CA1932" s="126"/>
      <c r="CB1932" s="126"/>
      <c r="CC1932" s="126"/>
      <c r="CD1932" s="126"/>
      <c r="CE1932" s="126"/>
    </row>
    <row r="1933" spans="1:83" ht="11.25" customHeight="1" x14ac:dyDescent="0.2">
      <c r="A1933" s="126"/>
      <c r="B1933" s="20"/>
      <c r="C1933" s="20"/>
      <c r="D1933" s="20"/>
      <c r="E1933" s="109"/>
      <c r="F1933" s="126"/>
      <c r="G1933" s="126"/>
      <c r="H1933" s="126"/>
      <c r="I1933" s="126"/>
      <c r="J1933" s="126"/>
      <c r="K1933" s="126"/>
      <c r="L1933" s="126"/>
      <c r="M1933" s="143"/>
      <c r="N1933" s="126"/>
      <c r="O1933" s="126"/>
      <c r="Q1933" s="126"/>
      <c r="R1933" s="126"/>
      <c r="S1933" s="126"/>
      <c r="T1933" s="126"/>
      <c r="U1933" s="126"/>
      <c r="V1933" s="126"/>
      <c r="W1933" s="126"/>
      <c r="X1933" s="126"/>
      <c r="Y1933" s="126"/>
      <c r="Z1933" s="126"/>
      <c r="AA1933" s="126"/>
      <c r="AB1933" s="126"/>
      <c r="AC1933" s="126"/>
      <c r="AD1933" s="126"/>
      <c r="AE1933" s="126"/>
      <c r="AF1933" s="126"/>
      <c r="AG1933" s="126"/>
      <c r="AH1933" s="126"/>
      <c r="AI1933" s="126"/>
      <c r="AJ1933" s="126"/>
      <c r="AK1933" s="126"/>
      <c r="AL1933" s="126"/>
      <c r="AM1933" s="126"/>
      <c r="AN1933" s="126"/>
      <c r="AO1933" s="126"/>
      <c r="AP1933" s="126"/>
      <c r="AQ1933" s="126"/>
      <c r="AR1933" s="126"/>
      <c r="AS1933" s="126"/>
      <c r="AT1933" s="126"/>
      <c r="AU1933" s="126"/>
      <c r="AV1933" s="126"/>
      <c r="AW1933" s="126"/>
      <c r="AX1933" s="126"/>
      <c r="AY1933" s="126"/>
      <c r="AZ1933" s="126"/>
      <c r="BA1933" s="126"/>
      <c r="BB1933" s="126"/>
      <c r="BC1933" s="126"/>
      <c r="BD1933" s="126"/>
      <c r="BE1933" s="126"/>
      <c r="BF1933" s="126"/>
      <c r="BG1933" s="126"/>
      <c r="BH1933" s="126"/>
      <c r="BI1933" s="126"/>
      <c r="BJ1933" s="126"/>
      <c r="BK1933" s="126"/>
      <c r="BL1933" s="126"/>
      <c r="BM1933" s="126"/>
      <c r="BN1933" s="126"/>
      <c r="BO1933" s="126"/>
      <c r="BP1933" s="126"/>
      <c r="BQ1933" s="126"/>
      <c r="BR1933" s="126"/>
      <c r="BS1933" s="126"/>
      <c r="BT1933" s="126"/>
      <c r="BU1933" s="126"/>
      <c r="BV1933" s="126"/>
      <c r="BW1933" s="126"/>
      <c r="BX1933" s="126"/>
      <c r="BY1933" s="126"/>
      <c r="BZ1933" s="126"/>
      <c r="CA1933" s="126"/>
      <c r="CB1933" s="126"/>
      <c r="CC1933" s="126"/>
      <c r="CD1933" s="126"/>
      <c r="CE1933" s="126"/>
    </row>
    <row r="1934" spans="1:83" ht="11.25" customHeight="1" x14ac:dyDescent="0.2">
      <c r="A1934" s="126"/>
      <c r="B1934" s="20"/>
      <c r="C1934" s="20"/>
      <c r="D1934" s="20"/>
      <c r="E1934" s="109"/>
      <c r="F1934" s="126"/>
      <c r="G1934" s="126"/>
      <c r="H1934" s="126"/>
      <c r="I1934" s="126"/>
      <c r="J1934" s="126"/>
      <c r="K1934" s="126"/>
      <c r="L1934" s="126"/>
      <c r="M1934" s="143"/>
      <c r="N1934" s="126"/>
      <c r="O1934" s="126"/>
      <c r="Q1934" s="126"/>
      <c r="R1934" s="126"/>
      <c r="S1934" s="126"/>
      <c r="T1934" s="126"/>
      <c r="U1934" s="126"/>
      <c r="V1934" s="126"/>
      <c r="W1934" s="126"/>
      <c r="X1934" s="126"/>
      <c r="Y1934" s="126"/>
      <c r="Z1934" s="126"/>
      <c r="AA1934" s="126"/>
      <c r="AB1934" s="126"/>
      <c r="AC1934" s="126"/>
      <c r="AD1934" s="126"/>
      <c r="AE1934" s="126"/>
      <c r="AF1934" s="126"/>
      <c r="AG1934" s="126"/>
      <c r="AH1934" s="126"/>
      <c r="AI1934" s="126"/>
      <c r="AJ1934" s="126"/>
      <c r="AK1934" s="126"/>
      <c r="AL1934" s="126"/>
      <c r="AM1934" s="126"/>
      <c r="AN1934" s="126"/>
      <c r="AO1934" s="126"/>
      <c r="AP1934" s="126"/>
      <c r="AQ1934" s="126"/>
      <c r="AR1934" s="126"/>
      <c r="AS1934" s="126"/>
      <c r="AT1934" s="126"/>
      <c r="AU1934" s="126"/>
      <c r="AV1934" s="126"/>
      <c r="AW1934" s="126"/>
      <c r="AX1934" s="126"/>
      <c r="AY1934" s="126"/>
      <c r="AZ1934" s="126"/>
      <c r="BA1934" s="126"/>
      <c r="BB1934" s="126"/>
      <c r="BC1934" s="126"/>
      <c r="BD1934" s="126"/>
      <c r="BE1934" s="126"/>
      <c r="BF1934" s="126"/>
      <c r="BG1934" s="126"/>
      <c r="BH1934" s="126"/>
      <c r="BI1934" s="126"/>
      <c r="BJ1934" s="126"/>
      <c r="BK1934" s="126"/>
      <c r="BL1934" s="126"/>
      <c r="BM1934" s="126"/>
      <c r="BN1934" s="126"/>
      <c r="BO1934" s="126"/>
      <c r="BP1934" s="126"/>
      <c r="BQ1934" s="126"/>
      <c r="BR1934" s="126"/>
      <c r="BS1934" s="126"/>
      <c r="BT1934" s="126"/>
      <c r="BU1934" s="126"/>
      <c r="BV1934" s="126"/>
      <c r="BW1934" s="126"/>
      <c r="BX1934" s="126"/>
      <c r="BY1934" s="126"/>
      <c r="BZ1934" s="126"/>
      <c r="CA1934" s="126"/>
      <c r="CB1934" s="126"/>
      <c r="CC1934" s="126"/>
      <c r="CD1934" s="126"/>
      <c r="CE1934" s="126"/>
    </row>
    <row r="1935" spans="1:83" ht="11.25" customHeight="1" x14ac:dyDescent="0.2">
      <c r="A1935" s="126"/>
      <c r="B1935" s="20"/>
      <c r="C1935" s="20"/>
      <c r="D1935" s="20"/>
      <c r="E1935" s="109"/>
      <c r="F1935" s="126"/>
      <c r="G1935" s="126"/>
      <c r="H1935" s="126"/>
      <c r="I1935" s="126"/>
      <c r="J1935" s="126"/>
      <c r="K1935" s="126"/>
      <c r="L1935" s="126"/>
      <c r="M1935" s="143"/>
      <c r="N1935" s="126"/>
      <c r="O1935" s="126"/>
      <c r="Q1935" s="126"/>
      <c r="R1935" s="126"/>
      <c r="S1935" s="126"/>
      <c r="T1935" s="126"/>
      <c r="U1935" s="126"/>
      <c r="V1935" s="126"/>
      <c r="W1935" s="126"/>
      <c r="X1935" s="126"/>
      <c r="Y1935" s="126"/>
      <c r="Z1935" s="126"/>
      <c r="AA1935" s="126"/>
      <c r="AB1935" s="126"/>
      <c r="AC1935" s="126"/>
      <c r="AD1935" s="126"/>
      <c r="AE1935" s="126"/>
      <c r="AF1935" s="126"/>
      <c r="AG1935" s="126"/>
      <c r="AH1935" s="126"/>
      <c r="AI1935" s="126"/>
      <c r="AJ1935" s="126"/>
      <c r="AK1935" s="126"/>
      <c r="AL1935" s="126"/>
      <c r="AM1935" s="126"/>
      <c r="AN1935" s="126"/>
      <c r="AO1935" s="126"/>
      <c r="AP1935" s="126"/>
      <c r="AQ1935" s="126"/>
      <c r="AR1935" s="126"/>
      <c r="AS1935" s="126"/>
      <c r="AT1935" s="126"/>
      <c r="AU1935" s="126"/>
      <c r="AV1935" s="126"/>
      <c r="AW1935" s="126"/>
      <c r="AX1935" s="126"/>
      <c r="AY1935" s="126"/>
      <c r="AZ1935" s="126"/>
      <c r="BA1935" s="126"/>
      <c r="BB1935" s="126"/>
      <c r="BC1935" s="126"/>
      <c r="BD1935" s="126"/>
      <c r="BE1935" s="126"/>
      <c r="BF1935" s="126"/>
      <c r="BG1935" s="126"/>
      <c r="BH1935" s="126"/>
      <c r="BI1935" s="126"/>
      <c r="BJ1935" s="126"/>
      <c r="BK1935" s="126"/>
      <c r="BL1935" s="126"/>
      <c r="BM1935" s="126"/>
      <c r="BN1935" s="126"/>
      <c r="BO1935" s="126"/>
      <c r="BP1935" s="126"/>
      <c r="BQ1935" s="126"/>
      <c r="BR1935" s="126"/>
      <c r="BS1935" s="126"/>
      <c r="BT1935" s="126"/>
      <c r="BU1935" s="126"/>
      <c r="BV1935" s="126"/>
      <c r="BW1935" s="126"/>
      <c r="BX1935" s="126"/>
      <c r="BY1935" s="126"/>
      <c r="BZ1935" s="126"/>
      <c r="CA1935" s="126"/>
      <c r="CB1935" s="126"/>
      <c r="CC1935" s="126"/>
      <c r="CD1935" s="126"/>
      <c r="CE1935" s="126"/>
    </row>
    <row r="1936" spans="1:83" ht="11.25" customHeight="1" x14ac:dyDescent="0.2">
      <c r="A1936" s="126"/>
      <c r="B1936" s="20"/>
      <c r="C1936" s="20"/>
      <c r="D1936" s="20"/>
      <c r="E1936" s="109"/>
      <c r="F1936" s="126"/>
      <c r="G1936" s="126"/>
      <c r="H1936" s="126"/>
      <c r="I1936" s="126"/>
      <c r="J1936" s="126"/>
      <c r="K1936" s="126"/>
      <c r="L1936" s="126"/>
      <c r="M1936" s="143"/>
      <c r="N1936" s="126"/>
      <c r="O1936" s="126"/>
      <c r="Q1936" s="126"/>
      <c r="R1936" s="126"/>
      <c r="S1936" s="126"/>
      <c r="T1936" s="126"/>
      <c r="U1936" s="126"/>
      <c r="V1936" s="126"/>
      <c r="W1936" s="126"/>
      <c r="X1936" s="126"/>
      <c r="Y1936" s="126"/>
      <c r="Z1936" s="126"/>
      <c r="AA1936" s="126"/>
      <c r="AB1936" s="126"/>
      <c r="AC1936" s="126"/>
      <c r="AD1936" s="126"/>
      <c r="AE1936" s="126"/>
      <c r="AF1936" s="126"/>
      <c r="AG1936" s="126"/>
      <c r="AH1936" s="126"/>
      <c r="AI1936" s="126"/>
      <c r="AJ1936" s="126"/>
      <c r="AK1936" s="126"/>
      <c r="AL1936" s="126"/>
      <c r="AM1936" s="126"/>
      <c r="AN1936" s="126"/>
      <c r="AO1936" s="126"/>
      <c r="AP1936" s="126"/>
      <c r="AQ1936" s="126"/>
      <c r="AR1936" s="126"/>
      <c r="AS1936" s="126"/>
      <c r="AT1936" s="126"/>
      <c r="AU1936" s="126"/>
      <c r="AV1936" s="126"/>
      <c r="AW1936" s="126"/>
      <c r="AX1936" s="126"/>
      <c r="AY1936" s="126"/>
      <c r="AZ1936" s="126"/>
      <c r="BA1936" s="126"/>
      <c r="BB1936" s="126"/>
      <c r="BC1936" s="126"/>
      <c r="BD1936" s="126"/>
      <c r="BE1936" s="126"/>
      <c r="BF1936" s="126"/>
      <c r="BG1936" s="126"/>
      <c r="BH1936" s="126"/>
      <c r="BI1936" s="126"/>
      <c r="BJ1936" s="126"/>
      <c r="BK1936" s="126"/>
      <c r="BL1936" s="126"/>
      <c r="BM1936" s="126"/>
      <c r="BN1936" s="126"/>
      <c r="BO1936" s="126"/>
      <c r="BP1936" s="126"/>
      <c r="BQ1936" s="126"/>
      <c r="BR1936" s="126"/>
      <c r="BS1936" s="126"/>
      <c r="BT1936" s="126"/>
      <c r="BU1936" s="126"/>
      <c r="BV1936" s="126"/>
      <c r="BW1936" s="126"/>
      <c r="BX1936" s="126"/>
      <c r="BY1936" s="126"/>
      <c r="BZ1936" s="126"/>
      <c r="CA1936" s="126"/>
      <c r="CB1936" s="126"/>
      <c r="CC1936" s="126"/>
      <c r="CD1936" s="126"/>
      <c r="CE1936" s="126"/>
    </row>
    <row r="1937" spans="1:83" ht="11.25" customHeight="1" x14ac:dyDescent="0.2">
      <c r="A1937" s="126"/>
      <c r="B1937" s="20"/>
      <c r="C1937" s="20"/>
      <c r="D1937" s="20"/>
      <c r="E1937" s="109"/>
      <c r="F1937" s="126"/>
      <c r="G1937" s="126"/>
      <c r="H1937" s="126"/>
      <c r="I1937" s="126"/>
      <c r="J1937" s="126"/>
      <c r="K1937" s="126"/>
      <c r="L1937" s="126"/>
      <c r="M1937" s="143"/>
      <c r="N1937" s="126"/>
      <c r="O1937" s="126"/>
      <c r="Q1937" s="126"/>
      <c r="R1937" s="126"/>
      <c r="S1937" s="126"/>
      <c r="T1937" s="126"/>
      <c r="U1937" s="126"/>
      <c r="V1937" s="126"/>
      <c r="W1937" s="126"/>
      <c r="X1937" s="126"/>
      <c r="Y1937" s="126"/>
      <c r="Z1937" s="126"/>
      <c r="AA1937" s="126"/>
      <c r="AB1937" s="126"/>
      <c r="AC1937" s="126"/>
      <c r="AD1937" s="126"/>
      <c r="AE1937" s="126"/>
      <c r="AF1937" s="126"/>
      <c r="AG1937" s="126"/>
      <c r="AH1937" s="126"/>
      <c r="AI1937" s="126"/>
      <c r="AJ1937" s="126"/>
      <c r="AK1937" s="126"/>
      <c r="AL1937" s="126"/>
      <c r="AM1937" s="126"/>
      <c r="AN1937" s="126"/>
      <c r="AO1937" s="126"/>
      <c r="AP1937" s="126"/>
      <c r="AQ1937" s="126"/>
      <c r="AR1937" s="126"/>
      <c r="AS1937" s="126"/>
      <c r="AT1937" s="126"/>
      <c r="AU1937" s="126"/>
      <c r="AV1937" s="126"/>
      <c r="AW1937" s="126"/>
      <c r="AX1937" s="126"/>
      <c r="AY1937" s="126"/>
      <c r="AZ1937" s="126"/>
      <c r="BA1937" s="126"/>
      <c r="BB1937" s="126"/>
      <c r="BC1937" s="126"/>
      <c r="BD1937" s="126"/>
      <c r="BE1937" s="126"/>
      <c r="BF1937" s="126"/>
      <c r="BG1937" s="126"/>
      <c r="BH1937" s="126"/>
      <c r="BI1937" s="126"/>
      <c r="BJ1937" s="126"/>
      <c r="BK1937" s="126"/>
      <c r="BL1937" s="126"/>
      <c r="BM1937" s="126"/>
      <c r="BN1937" s="126"/>
      <c r="BO1937" s="126"/>
      <c r="BP1937" s="126"/>
      <c r="BQ1937" s="126"/>
      <c r="BR1937" s="126"/>
      <c r="BS1937" s="126"/>
      <c r="BT1937" s="126"/>
      <c r="BU1937" s="126"/>
      <c r="BV1937" s="126"/>
      <c r="BW1937" s="126"/>
      <c r="BX1937" s="126"/>
      <c r="BY1937" s="126"/>
      <c r="BZ1937" s="126"/>
      <c r="CA1937" s="126"/>
      <c r="CB1937" s="126"/>
      <c r="CC1937" s="126"/>
      <c r="CD1937" s="126"/>
      <c r="CE1937" s="126"/>
    </row>
    <row r="1938" spans="1:83" ht="11.25" customHeight="1" x14ac:dyDescent="0.2">
      <c r="A1938" s="126"/>
      <c r="B1938" s="20"/>
      <c r="C1938" s="20"/>
      <c r="D1938" s="20"/>
      <c r="E1938" s="109"/>
      <c r="F1938" s="126"/>
      <c r="G1938" s="126"/>
      <c r="H1938" s="126"/>
      <c r="I1938" s="126"/>
      <c r="J1938" s="126"/>
      <c r="K1938" s="126"/>
      <c r="L1938" s="126"/>
      <c r="M1938" s="143"/>
      <c r="N1938" s="126"/>
      <c r="O1938" s="126"/>
      <c r="Q1938" s="126"/>
      <c r="R1938" s="126"/>
      <c r="S1938" s="126"/>
      <c r="T1938" s="126"/>
      <c r="U1938" s="126"/>
      <c r="V1938" s="126"/>
      <c r="W1938" s="126"/>
      <c r="X1938" s="126"/>
      <c r="Y1938" s="126"/>
      <c r="Z1938" s="126"/>
      <c r="AA1938" s="126"/>
      <c r="AB1938" s="126"/>
      <c r="AC1938" s="126"/>
      <c r="AD1938" s="126"/>
      <c r="AE1938" s="126"/>
      <c r="AF1938" s="126"/>
      <c r="AG1938" s="126"/>
      <c r="AH1938" s="126"/>
      <c r="AI1938" s="126"/>
      <c r="AJ1938" s="126"/>
      <c r="AK1938" s="126"/>
      <c r="AL1938" s="126"/>
      <c r="AM1938" s="126"/>
      <c r="AN1938" s="126"/>
      <c r="AO1938" s="126"/>
      <c r="AP1938" s="126"/>
      <c r="AQ1938" s="126"/>
      <c r="AR1938" s="126"/>
      <c r="AS1938" s="126"/>
      <c r="AT1938" s="126"/>
      <c r="AU1938" s="126"/>
      <c r="AV1938" s="126"/>
      <c r="AW1938" s="126"/>
      <c r="AX1938" s="126"/>
      <c r="AY1938" s="126"/>
      <c r="AZ1938" s="126"/>
      <c r="BA1938" s="126"/>
      <c r="BB1938" s="126"/>
      <c r="BC1938" s="126"/>
      <c r="BD1938" s="126"/>
      <c r="BE1938" s="126"/>
      <c r="BF1938" s="126"/>
      <c r="BG1938" s="126"/>
      <c r="BH1938" s="126"/>
      <c r="BI1938" s="126"/>
      <c r="BJ1938" s="126"/>
      <c r="BK1938" s="126"/>
      <c r="BL1938" s="126"/>
      <c r="BM1938" s="126"/>
      <c r="BN1938" s="126"/>
      <c r="BO1938" s="126"/>
      <c r="BP1938" s="126"/>
      <c r="BQ1938" s="126"/>
      <c r="BR1938" s="126"/>
      <c r="BS1938" s="126"/>
      <c r="BT1938" s="126"/>
      <c r="BU1938" s="126"/>
      <c r="BV1938" s="126"/>
      <c r="BW1938" s="126"/>
      <c r="BX1938" s="126"/>
      <c r="BY1938" s="126"/>
      <c r="BZ1938" s="126"/>
      <c r="CA1938" s="126"/>
      <c r="CB1938" s="126"/>
      <c r="CC1938" s="126"/>
      <c r="CD1938" s="126"/>
      <c r="CE1938" s="126"/>
    </row>
    <row r="1939" spans="1:83" ht="11.25" customHeight="1" x14ac:dyDescent="0.2">
      <c r="A1939" s="126"/>
      <c r="B1939" s="20"/>
      <c r="C1939" s="20"/>
      <c r="D1939" s="20"/>
      <c r="E1939" s="109"/>
      <c r="F1939" s="126"/>
      <c r="G1939" s="126"/>
      <c r="H1939" s="126"/>
      <c r="I1939" s="126"/>
      <c r="J1939" s="126"/>
      <c r="K1939" s="126"/>
      <c r="L1939" s="126"/>
      <c r="M1939" s="143"/>
      <c r="N1939" s="126"/>
      <c r="O1939" s="126"/>
      <c r="Q1939" s="126"/>
      <c r="R1939" s="126"/>
      <c r="S1939" s="126"/>
      <c r="T1939" s="126"/>
      <c r="U1939" s="126"/>
      <c r="V1939" s="126"/>
      <c r="W1939" s="126"/>
      <c r="X1939" s="126"/>
      <c r="Y1939" s="126"/>
      <c r="Z1939" s="126"/>
      <c r="AA1939" s="126"/>
      <c r="AB1939" s="126"/>
      <c r="AC1939" s="126"/>
      <c r="AD1939" s="126"/>
      <c r="AE1939" s="126"/>
      <c r="AF1939" s="126"/>
      <c r="AG1939" s="126"/>
      <c r="AH1939" s="126"/>
      <c r="AI1939" s="126"/>
      <c r="AJ1939" s="126"/>
      <c r="AK1939" s="126"/>
      <c r="AL1939" s="126"/>
      <c r="AM1939" s="126"/>
      <c r="AN1939" s="126"/>
      <c r="AO1939" s="126"/>
      <c r="AP1939" s="126"/>
      <c r="AQ1939" s="126"/>
      <c r="AR1939" s="126"/>
      <c r="AS1939" s="126"/>
      <c r="AT1939" s="126"/>
      <c r="AU1939" s="126"/>
      <c r="AV1939" s="126"/>
      <c r="AW1939" s="126"/>
      <c r="AX1939" s="126"/>
      <c r="AY1939" s="126"/>
      <c r="AZ1939" s="126"/>
      <c r="BA1939" s="126"/>
      <c r="BB1939" s="126"/>
      <c r="BC1939" s="126"/>
      <c r="BD1939" s="126"/>
      <c r="BE1939" s="126"/>
      <c r="BF1939" s="126"/>
      <c r="BG1939" s="126"/>
      <c r="BH1939" s="126"/>
      <c r="BI1939" s="126"/>
      <c r="BJ1939" s="126"/>
      <c r="BK1939" s="126"/>
      <c r="BL1939" s="126"/>
      <c r="BM1939" s="126"/>
      <c r="BN1939" s="126"/>
      <c r="BO1939" s="126"/>
      <c r="BP1939" s="126"/>
      <c r="BQ1939" s="126"/>
      <c r="BR1939" s="126"/>
      <c r="BS1939" s="126"/>
      <c r="BT1939" s="126"/>
      <c r="BU1939" s="126"/>
      <c r="BV1939" s="126"/>
      <c r="BW1939" s="126"/>
      <c r="BX1939" s="126"/>
      <c r="BY1939" s="126"/>
      <c r="BZ1939" s="126"/>
      <c r="CA1939" s="126"/>
      <c r="CB1939" s="126"/>
      <c r="CC1939" s="126"/>
      <c r="CD1939" s="126"/>
      <c r="CE1939" s="126"/>
    </row>
    <row r="1940" spans="1:83" ht="11.25" customHeight="1" x14ac:dyDescent="0.2">
      <c r="A1940" s="126"/>
      <c r="B1940" s="20"/>
      <c r="C1940" s="20"/>
      <c r="D1940" s="20"/>
      <c r="E1940" s="109"/>
      <c r="F1940" s="126"/>
      <c r="G1940" s="126"/>
      <c r="H1940" s="126"/>
      <c r="I1940" s="126"/>
      <c r="J1940" s="126"/>
      <c r="K1940" s="126"/>
      <c r="L1940" s="126"/>
      <c r="M1940" s="143"/>
      <c r="N1940" s="126"/>
      <c r="O1940" s="126"/>
      <c r="Q1940" s="126"/>
      <c r="R1940" s="126"/>
      <c r="S1940" s="126"/>
      <c r="T1940" s="126"/>
      <c r="U1940" s="126"/>
      <c r="V1940" s="126"/>
      <c r="W1940" s="126"/>
      <c r="X1940" s="126"/>
      <c r="Y1940" s="126"/>
      <c r="Z1940" s="126"/>
      <c r="AA1940" s="126"/>
      <c r="AB1940" s="126"/>
      <c r="AC1940" s="126"/>
      <c r="AD1940" s="126"/>
      <c r="AE1940" s="126"/>
      <c r="AF1940" s="126"/>
      <c r="AG1940" s="126"/>
      <c r="AH1940" s="126"/>
      <c r="AI1940" s="126"/>
      <c r="AJ1940" s="126"/>
      <c r="AK1940" s="126"/>
      <c r="AL1940" s="126"/>
      <c r="AM1940" s="126"/>
      <c r="AN1940" s="126"/>
      <c r="AO1940" s="126"/>
      <c r="AP1940" s="126"/>
      <c r="AQ1940" s="126"/>
      <c r="AR1940" s="126"/>
      <c r="AS1940" s="126"/>
      <c r="AT1940" s="126"/>
      <c r="AU1940" s="126"/>
      <c r="AV1940" s="126"/>
      <c r="AW1940" s="126"/>
      <c r="AX1940" s="126"/>
      <c r="AY1940" s="126"/>
      <c r="AZ1940" s="126"/>
      <c r="BA1940" s="126"/>
      <c r="BB1940" s="126"/>
      <c r="BC1940" s="126"/>
      <c r="BD1940" s="126"/>
      <c r="BE1940" s="126"/>
      <c r="BF1940" s="126"/>
      <c r="BG1940" s="126"/>
      <c r="BH1940" s="126"/>
      <c r="BI1940" s="126"/>
      <c r="BJ1940" s="126"/>
      <c r="BK1940" s="126"/>
      <c r="BL1940" s="126"/>
      <c r="BM1940" s="126"/>
      <c r="BN1940" s="126"/>
      <c r="BO1940" s="126"/>
      <c r="BP1940" s="126"/>
      <c r="BQ1940" s="126"/>
      <c r="BR1940" s="126"/>
      <c r="BS1940" s="126"/>
      <c r="BT1940" s="126"/>
      <c r="BU1940" s="126"/>
      <c r="BV1940" s="126"/>
      <c r="BW1940" s="126"/>
      <c r="BX1940" s="126"/>
      <c r="BY1940" s="126"/>
      <c r="BZ1940" s="126"/>
      <c r="CA1940" s="126"/>
      <c r="CB1940" s="126"/>
      <c r="CC1940" s="126"/>
      <c r="CD1940" s="126"/>
      <c r="CE1940" s="126"/>
    </row>
    <row r="1941" spans="1:83" ht="11.25" customHeight="1" x14ac:dyDescent="0.2">
      <c r="A1941" s="126"/>
      <c r="B1941" s="20"/>
      <c r="C1941" s="20"/>
      <c r="D1941" s="20"/>
      <c r="E1941" s="109"/>
      <c r="F1941" s="126"/>
      <c r="G1941" s="126"/>
      <c r="H1941" s="126"/>
      <c r="I1941" s="126"/>
      <c r="J1941" s="126"/>
      <c r="K1941" s="126"/>
      <c r="L1941" s="126"/>
      <c r="M1941" s="143"/>
      <c r="N1941" s="126"/>
      <c r="O1941" s="126"/>
      <c r="Q1941" s="126"/>
      <c r="R1941" s="126"/>
      <c r="S1941" s="126"/>
      <c r="T1941" s="126"/>
      <c r="U1941" s="126"/>
      <c r="V1941" s="126"/>
      <c r="W1941" s="126"/>
      <c r="X1941" s="126"/>
      <c r="Y1941" s="126"/>
      <c r="Z1941" s="126"/>
      <c r="AA1941" s="126"/>
      <c r="AB1941" s="126"/>
      <c r="AC1941" s="126"/>
      <c r="AD1941" s="126"/>
      <c r="AE1941" s="126"/>
      <c r="AF1941" s="126"/>
      <c r="AG1941" s="126"/>
      <c r="AH1941" s="126"/>
      <c r="AI1941" s="126"/>
      <c r="AJ1941" s="126"/>
      <c r="AK1941" s="126"/>
      <c r="AL1941" s="126"/>
      <c r="AM1941" s="126"/>
      <c r="AN1941" s="126"/>
      <c r="AO1941" s="126"/>
      <c r="AP1941" s="126"/>
      <c r="AQ1941" s="126"/>
      <c r="AR1941" s="126"/>
      <c r="AS1941" s="126"/>
      <c r="AT1941" s="126"/>
      <c r="AU1941" s="126"/>
      <c r="AV1941" s="126"/>
      <c r="AW1941" s="126"/>
      <c r="AX1941" s="126"/>
      <c r="AY1941" s="126"/>
      <c r="AZ1941" s="126"/>
      <c r="BA1941" s="126"/>
      <c r="BB1941" s="126"/>
      <c r="BC1941" s="126"/>
      <c r="BD1941" s="126"/>
      <c r="BE1941" s="126"/>
      <c r="BF1941" s="126"/>
      <c r="BG1941" s="126"/>
      <c r="BH1941" s="126"/>
      <c r="BI1941" s="126"/>
      <c r="BJ1941" s="126"/>
      <c r="BK1941" s="126"/>
      <c r="BL1941" s="126"/>
      <c r="BM1941" s="126"/>
      <c r="BN1941" s="126"/>
      <c r="BO1941" s="126"/>
      <c r="BP1941" s="126"/>
      <c r="BQ1941" s="126"/>
      <c r="BR1941" s="126"/>
      <c r="BS1941" s="126"/>
      <c r="BT1941" s="126"/>
      <c r="BU1941" s="126"/>
      <c r="BV1941" s="126"/>
      <c r="BW1941" s="126"/>
      <c r="BX1941" s="126"/>
      <c r="BY1941" s="126"/>
      <c r="BZ1941" s="126"/>
      <c r="CA1941" s="126"/>
      <c r="CB1941" s="126"/>
      <c r="CC1941" s="126"/>
      <c r="CD1941" s="126"/>
      <c r="CE1941" s="126"/>
    </row>
    <row r="1942" spans="1:83" ht="11.25" customHeight="1" x14ac:dyDescent="0.2">
      <c r="A1942" s="126"/>
      <c r="B1942" s="20"/>
      <c r="C1942" s="20"/>
      <c r="D1942" s="20"/>
      <c r="E1942" s="109"/>
      <c r="F1942" s="126"/>
      <c r="G1942" s="126"/>
      <c r="H1942" s="126"/>
      <c r="I1942" s="126"/>
      <c r="J1942" s="126"/>
      <c r="K1942" s="126"/>
      <c r="L1942" s="126"/>
      <c r="M1942" s="143"/>
      <c r="N1942" s="126"/>
      <c r="O1942" s="126"/>
      <c r="Q1942" s="126"/>
      <c r="R1942" s="126"/>
      <c r="S1942" s="126"/>
      <c r="T1942" s="126"/>
      <c r="U1942" s="126"/>
      <c r="V1942" s="126"/>
      <c r="W1942" s="126"/>
      <c r="X1942" s="126"/>
      <c r="Y1942" s="126"/>
      <c r="Z1942" s="126"/>
      <c r="AA1942" s="126"/>
      <c r="AB1942" s="126"/>
      <c r="AC1942" s="126"/>
      <c r="AD1942" s="126"/>
      <c r="AE1942" s="126"/>
      <c r="AF1942" s="126"/>
      <c r="AG1942" s="126"/>
      <c r="AH1942" s="126"/>
      <c r="AI1942" s="126"/>
      <c r="AJ1942" s="126"/>
      <c r="AK1942" s="126"/>
      <c r="AL1942" s="126"/>
      <c r="AM1942" s="126"/>
      <c r="AN1942" s="126"/>
      <c r="AO1942" s="126"/>
      <c r="AP1942" s="126"/>
      <c r="AQ1942" s="126"/>
      <c r="AR1942" s="126"/>
      <c r="AS1942" s="126"/>
      <c r="AT1942" s="126"/>
      <c r="AU1942" s="126"/>
      <c r="AV1942" s="126"/>
      <c r="AW1942" s="126"/>
      <c r="AX1942" s="126"/>
      <c r="AY1942" s="126"/>
      <c r="AZ1942" s="126"/>
      <c r="BA1942" s="126"/>
      <c r="BB1942" s="126"/>
      <c r="BC1942" s="126"/>
      <c r="BD1942" s="126"/>
      <c r="BE1942" s="126"/>
      <c r="BF1942" s="126"/>
      <c r="BG1942" s="126"/>
      <c r="BH1942" s="126"/>
      <c r="BI1942" s="126"/>
      <c r="BJ1942" s="126"/>
      <c r="BK1942" s="126"/>
      <c r="BL1942" s="126"/>
      <c r="BM1942" s="126"/>
      <c r="BN1942" s="126"/>
      <c r="BO1942" s="126"/>
      <c r="BP1942" s="126"/>
      <c r="BQ1942" s="126"/>
      <c r="BR1942" s="126"/>
      <c r="BS1942" s="126"/>
      <c r="BT1942" s="126"/>
      <c r="BU1942" s="126"/>
      <c r="BV1942" s="126"/>
      <c r="BW1942" s="126"/>
      <c r="BX1942" s="126"/>
      <c r="BY1942" s="126"/>
      <c r="BZ1942" s="126"/>
      <c r="CA1942" s="126"/>
      <c r="CB1942" s="126"/>
      <c r="CC1942" s="126"/>
      <c r="CD1942" s="126"/>
      <c r="CE1942" s="126"/>
    </row>
    <row r="1943" spans="1:83" ht="11.25" customHeight="1" x14ac:dyDescent="0.2">
      <c r="A1943" s="126"/>
      <c r="B1943" s="20"/>
      <c r="C1943" s="20"/>
      <c r="D1943" s="20"/>
      <c r="E1943" s="109"/>
      <c r="F1943" s="126"/>
      <c r="G1943" s="126"/>
      <c r="H1943" s="126"/>
      <c r="I1943" s="126"/>
      <c r="J1943" s="126"/>
      <c r="K1943" s="126"/>
      <c r="L1943" s="126"/>
      <c r="M1943" s="143"/>
      <c r="N1943" s="126"/>
      <c r="O1943" s="126"/>
      <c r="Q1943" s="126"/>
      <c r="R1943" s="126"/>
      <c r="S1943" s="126"/>
      <c r="T1943" s="126"/>
      <c r="U1943" s="126"/>
      <c r="V1943" s="126"/>
      <c r="W1943" s="126"/>
      <c r="X1943" s="126"/>
      <c r="Y1943" s="126"/>
      <c r="Z1943" s="126"/>
      <c r="AA1943" s="126"/>
      <c r="AB1943" s="126"/>
      <c r="AC1943" s="126"/>
      <c r="AD1943" s="126"/>
      <c r="AE1943" s="126"/>
      <c r="AF1943" s="126"/>
      <c r="AG1943" s="126"/>
      <c r="AH1943" s="126"/>
      <c r="AI1943" s="126"/>
      <c r="AJ1943" s="126"/>
      <c r="AK1943" s="126"/>
      <c r="AL1943" s="126"/>
      <c r="AM1943" s="126"/>
      <c r="AN1943" s="126"/>
      <c r="AO1943" s="126"/>
      <c r="AP1943" s="126"/>
      <c r="AQ1943" s="126"/>
      <c r="AR1943" s="126"/>
      <c r="AS1943" s="126"/>
      <c r="AT1943" s="126"/>
      <c r="AU1943" s="126"/>
      <c r="AV1943" s="126"/>
      <c r="AW1943" s="126"/>
      <c r="AX1943" s="126"/>
      <c r="AY1943" s="126"/>
      <c r="AZ1943" s="126"/>
      <c r="BA1943" s="126"/>
      <c r="BB1943" s="126"/>
      <c r="BC1943" s="126"/>
      <c r="BD1943" s="126"/>
      <c r="BE1943" s="126"/>
      <c r="BF1943" s="126"/>
      <c r="BG1943" s="126"/>
      <c r="BH1943" s="126"/>
      <c r="BI1943" s="126"/>
      <c r="BJ1943" s="126"/>
      <c r="BK1943" s="126"/>
      <c r="BL1943" s="126"/>
      <c r="BM1943" s="126"/>
      <c r="BN1943" s="126"/>
      <c r="BO1943" s="126"/>
      <c r="BP1943" s="126"/>
      <c r="BQ1943" s="126"/>
      <c r="BR1943" s="126"/>
      <c r="BS1943" s="126"/>
      <c r="BT1943" s="126"/>
      <c r="BU1943" s="126"/>
      <c r="BV1943" s="126"/>
      <c r="BW1943" s="126"/>
      <c r="BX1943" s="126"/>
      <c r="BY1943" s="126"/>
      <c r="BZ1943" s="126"/>
      <c r="CA1943" s="126"/>
      <c r="CB1943" s="126"/>
      <c r="CC1943" s="126"/>
      <c r="CD1943" s="126"/>
      <c r="CE1943" s="126"/>
    </row>
    <row r="1944" spans="1:83" ht="11.25" customHeight="1" x14ac:dyDescent="0.2">
      <c r="A1944" s="126"/>
      <c r="B1944" s="20"/>
      <c r="C1944" s="20"/>
      <c r="D1944" s="20"/>
      <c r="E1944" s="109"/>
      <c r="F1944" s="126"/>
      <c r="G1944" s="126"/>
      <c r="H1944" s="126"/>
      <c r="I1944" s="126"/>
      <c r="J1944" s="126"/>
      <c r="K1944" s="126"/>
      <c r="L1944" s="126"/>
      <c r="M1944" s="143"/>
      <c r="N1944" s="126"/>
      <c r="O1944" s="126"/>
      <c r="Q1944" s="126"/>
      <c r="R1944" s="126"/>
      <c r="S1944" s="126"/>
      <c r="T1944" s="126"/>
      <c r="U1944" s="126"/>
      <c r="V1944" s="126"/>
      <c r="W1944" s="126"/>
      <c r="X1944" s="126"/>
      <c r="Y1944" s="126"/>
      <c r="Z1944" s="126"/>
      <c r="AA1944" s="126"/>
      <c r="AB1944" s="126"/>
      <c r="AC1944" s="126"/>
      <c r="AD1944" s="126"/>
      <c r="AE1944" s="126"/>
      <c r="AF1944" s="126"/>
      <c r="AG1944" s="126"/>
      <c r="AH1944" s="126"/>
      <c r="AI1944" s="126"/>
      <c r="AJ1944" s="126"/>
      <c r="AK1944" s="126"/>
      <c r="AL1944" s="126"/>
      <c r="AM1944" s="126"/>
      <c r="AN1944" s="126"/>
      <c r="AO1944" s="126"/>
      <c r="AP1944" s="126"/>
      <c r="AQ1944" s="126"/>
      <c r="AR1944" s="126"/>
      <c r="AS1944" s="126"/>
      <c r="AT1944" s="126"/>
      <c r="AU1944" s="126"/>
      <c r="AV1944" s="126"/>
      <c r="AW1944" s="126"/>
      <c r="AX1944" s="126"/>
      <c r="AY1944" s="126"/>
      <c r="AZ1944" s="126"/>
      <c r="BA1944" s="126"/>
      <c r="BB1944" s="126"/>
      <c r="BC1944" s="126"/>
      <c r="BD1944" s="126"/>
      <c r="BE1944" s="126"/>
      <c r="BF1944" s="126"/>
      <c r="BG1944" s="126"/>
      <c r="BH1944" s="126"/>
      <c r="BI1944" s="126"/>
      <c r="BJ1944" s="126"/>
      <c r="BK1944" s="126"/>
      <c r="BL1944" s="126"/>
      <c r="BM1944" s="126"/>
      <c r="BN1944" s="126"/>
      <c r="BO1944" s="126"/>
      <c r="BP1944" s="126"/>
      <c r="BQ1944" s="126"/>
      <c r="BR1944" s="126"/>
      <c r="BS1944" s="126"/>
      <c r="BT1944" s="126"/>
      <c r="BU1944" s="126"/>
      <c r="BV1944" s="126"/>
      <c r="BW1944" s="126"/>
      <c r="BX1944" s="126"/>
      <c r="BY1944" s="126"/>
      <c r="BZ1944" s="126"/>
      <c r="CA1944" s="126"/>
      <c r="CB1944" s="126"/>
      <c r="CC1944" s="126"/>
      <c r="CD1944" s="126"/>
      <c r="CE1944" s="126"/>
    </row>
    <row r="1945" spans="1:83" ht="11.25" customHeight="1" x14ac:dyDescent="0.2">
      <c r="A1945" s="126"/>
      <c r="B1945" s="20"/>
      <c r="C1945" s="20"/>
      <c r="D1945" s="20"/>
      <c r="E1945" s="109"/>
      <c r="F1945" s="126"/>
      <c r="G1945" s="126"/>
      <c r="H1945" s="126"/>
      <c r="I1945" s="126"/>
      <c r="J1945" s="126"/>
      <c r="K1945" s="126"/>
      <c r="L1945" s="126"/>
      <c r="M1945" s="143"/>
      <c r="N1945" s="126"/>
      <c r="O1945" s="126"/>
      <c r="Q1945" s="126"/>
      <c r="R1945" s="126"/>
      <c r="S1945" s="126"/>
      <c r="T1945" s="126"/>
      <c r="U1945" s="126"/>
      <c r="V1945" s="126"/>
      <c r="W1945" s="126"/>
      <c r="X1945" s="126"/>
      <c r="Y1945" s="126"/>
      <c r="Z1945" s="126"/>
      <c r="AA1945" s="126"/>
      <c r="AB1945" s="126"/>
      <c r="AC1945" s="126"/>
      <c r="AD1945" s="126"/>
      <c r="AE1945" s="126"/>
      <c r="AF1945" s="126"/>
      <c r="AG1945" s="126"/>
      <c r="AH1945" s="126"/>
      <c r="AI1945" s="126"/>
      <c r="AJ1945" s="126"/>
      <c r="AK1945" s="126"/>
      <c r="AL1945" s="126"/>
      <c r="AM1945" s="126"/>
      <c r="AN1945" s="126"/>
      <c r="AO1945" s="126"/>
      <c r="AP1945" s="126"/>
      <c r="AQ1945" s="126"/>
      <c r="AR1945" s="126"/>
      <c r="AS1945" s="126"/>
      <c r="AT1945" s="126"/>
      <c r="AU1945" s="126"/>
      <c r="AV1945" s="126"/>
      <c r="AW1945" s="126"/>
      <c r="AX1945" s="126"/>
      <c r="AY1945" s="126"/>
      <c r="AZ1945" s="126"/>
      <c r="BA1945" s="126"/>
      <c r="BB1945" s="126"/>
      <c r="BC1945" s="126"/>
      <c r="BD1945" s="126"/>
      <c r="BE1945" s="126"/>
      <c r="BF1945" s="126"/>
      <c r="BG1945" s="126"/>
      <c r="BH1945" s="126"/>
      <c r="BI1945" s="126"/>
      <c r="BJ1945" s="126"/>
      <c r="BK1945" s="126"/>
      <c r="BL1945" s="126"/>
      <c r="BM1945" s="126"/>
      <c r="BN1945" s="126"/>
      <c r="BO1945" s="126"/>
      <c r="BP1945" s="126"/>
      <c r="BQ1945" s="126"/>
      <c r="BR1945" s="126"/>
      <c r="BS1945" s="126"/>
      <c r="BT1945" s="126"/>
      <c r="BU1945" s="126"/>
      <c r="BV1945" s="126"/>
      <c r="BW1945" s="126"/>
      <c r="BX1945" s="126"/>
      <c r="BY1945" s="126"/>
      <c r="BZ1945" s="126"/>
      <c r="CA1945" s="126"/>
      <c r="CB1945" s="126"/>
      <c r="CC1945" s="126"/>
      <c r="CD1945" s="126"/>
      <c r="CE1945" s="126"/>
    </row>
    <row r="1946" spans="1:83" ht="11.25" customHeight="1" x14ac:dyDescent="0.2">
      <c r="A1946" s="126"/>
      <c r="B1946" s="20"/>
      <c r="C1946" s="20"/>
      <c r="D1946" s="20"/>
      <c r="E1946" s="109"/>
      <c r="F1946" s="126"/>
      <c r="G1946" s="126"/>
      <c r="H1946" s="126"/>
      <c r="I1946" s="126"/>
      <c r="J1946" s="126"/>
      <c r="K1946" s="126"/>
      <c r="L1946" s="126"/>
      <c r="M1946" s="143"/>
      <c r="N1946" s="126"/>
      <c r="O1946" s="126"/>
      <c r="Q1946" s="126"/>
      <c r="R1946" s="126"/>
      <c r="S1946" s="126"/>
      <c r="T1946" s="126"/>
      <c r="U1946" s="126"/>
      <c r="V1946" s="126"/>
      <c r="W1946" s="126"/>
      <c r="X1946" s="126"/>
      <c r="Y1946" s="126"/>
      <c r="Z1946" s="126"/>
      <c r="AA1946" s="126"/>
      <c r="AB1946" s="126"/>
      <c r="AC1946" s="126"/>
      <c r="AD1946" s="126"/>
      <c r="AE1946" s="126"/>
      <c r="AF1946" s="126"/>
      <c r="AG1946" s="126"/>
      <c r="AH1946" s="126"/>
      <c r="AI1946" s="126"/>
      <c r="AJ1946" s="126"/>
      <c r="AK1946" s="126"/>
      <c r="AL1946" s="126"/>
      <c r="AM1946" s="126"/>
      <c r="AN1946" s="126"/>
      <c r="AO1946" s="126"/>
      <c r="AP1946" s="126"/>
      <c r="AQ1946" s="126"/>
      <c r="AR1946" s="126"/>
      <c r="AS1946" s="126"/>
      <c r="AT1946" s="126"/>
      <c r="AU1946" s="126"/>
      <c r="AV1946" s="126"/>
      <c r="AW1946" s="126"/>
      <c r="AX1946" s="126"/>
      <c r="AY1946" s="126"/>
      <c r="AZ1946" s="126"/>
      <c r="BA1946" s="126"/>
      <c r="BB1946" s="126"/>
      <c r="BC1946" s="126"/>
      <c r="BD1946" s="126"/>
      <c r="BE1946" s="126"/>
      <c r="BF1946" s="126"/>
      <c r="BG1946" s="126"/>
      <c r="BH1946" s="126"/>
      <c r="BI1946" s="126"/>
      <c r="BJ1946" s="126"/>
      <c r="BK1946" s="126"/>
      <c r="BL1946" s="126"/>
      <c r="BM1946" s="126"/>
      <c r="BN1946" s="126"/>
      <c r="BO1946" s="126"/>
      <c r="BP1946" s="126"/>
      <c r="BQ1946" s="126"/>
      <c r="BR1946" s="126"/>
      <c r="BS1946" s="126"/>
      <c r="BT1946" s="126"/>
      <c r="BU1946" s="126"/>
      <c r="BV1946" s="126"/>
      <c r="BW1946" s="126"/>
      <c r="BX1946" s="126"/>
      <c r="BY1946" s="126"/>
      <c r="BZ1946" s="126"/>
      <c r="CA1946" s="126"/>
      <c r="CB1946" s="126"/>
      <c r="CC1946" s="126"/>
      <c r="CD1946" s="126"/>
      <c r="CE1946" s="126"/>
    </row>
    <row r="1947" spans="1:83" ht="11.25" customHeight="1" x14ac:dyDescent="0.2">
      <c r="A1947" s="126"/>
      <c r="B1947" s="20"/>
      <c r="C1947" s="20"/>
      <c r="D1947" s="20"/>
      <c r="E1947" s="109"/>
      <c r="F1947" s="126"/>
      <c r="G1947" s="126"/>
      <c r="H1947" s="126"/>
      <c r="I1947" s="126"/>
      <c r="J1947" s="126"/>
      <c r="K1947" s="126"/>
      <c r="L1947" s="126"/>
      <c r="M1947" s="143"/>
      <c r="N1947" s="126"/>
      <c r="O1947" s="126"/>
      <c r="Q1947" s="126"/>
      <c r="R1947" s="126"/>
      <c r="S1947" s="126"/>
      <c r="T1947" s="126"/>
      <c r="U1947" s="126"/>
      <c r="V1947" s="126"/>
      <c r="W1947" s="126"/>
      <c r="X1947" s="126"/>
      <c r="Y1947" s="126"/>
      <c r="Z1947" s="126"/>
      <c r="AA1947" s="126"/>
      <c r="AB1947" s="126"/>
      <c r="AC1947" s="126"/>
      <c r="AD1947" s="126"/>
      <c r="AE1947" s="126"/>
      <c r="AF1947" s="126"/>
      <c r="AG1947" s="126"/>
      <c r="AH1947" s="126"/>
      <c r="AI1947" s="126"/>
      <c r="AJ1947" s="126"/>
      <c r="AK1947" s="126"/>
      <c r="AL1947" s="126"/>
      <c r="AM1947" s="126"/>
      <c r="AN1947" s="126"/>
      <c r="AO1947" s="126"/>
      <c r="AP1947" s="126"/>
      <c r="AQ1947" s="126"/>
      <c r="AR1947" s="126"/>
      <c r="AS1947" s="126"/>
      <c r="AT1947" s="126"/>
      <c r="AU1947" s="126"/>
      <c r="AV1947" s="126"/>
      <c r="AW1947" s="126"/>
      <c r="AX1947" s="126"/>
      <c r="AY1947" s="126"/>
      <c r="AZ1947" s="126"/>
      <c r="BA1947" s="126"/>
      <c r="BB1947" s="126"/>
      <c r="BC1947" s="126"/>
      <c r="BD1947" s="126"/>
      <c r="BE1947" s="126"/>
      <c r="BF1947" s="126"/>
      <c r="BG1947" s="126"/>
      <c r="BH1947" s="126"/>
      <c r="BI1947" s="126"/>
      <c r="BJ1947" s="126"/>
      <c r="BK1947" s="126"/>
      <c r="BL1947" s="126"/>
      <c r="BM1947" s="126"/>
      <c r="BN1947" s="126"/>
      <c r="BO1947" s="126"/>
      <c r="BP1947" s="126"/>
      <c r="BQ1947" s="126"/>
      <c r="BR1947" s="126"/>
      <c r="BS1947" s="126"/>
      <c r="BT1947" s="126"/>
      <c r="BU1947" s="126"/>
      <c r="BV1947" s="126"/>
      <c r="BW1947" s="126"/>
      <c r="BX1947" s="126"/>
      <c r="BY1947" s="126"/>
      <c r="BZ1947" s="126"/>
      <c r="CA1947" s="126"/>
      <c r="CB1947" s="126"/>
      <c r="CC1947" s="126"/>
      <c r="CD1947" s="126"/>
      <c r="CE1947" s="126"/>
    </row>
    <row r="1948" spans="1:83" ht="11.25" customHeight="1" x14ac:dyDescent="0.2">
      <c r="A1948" s="126"/>
      <c r="B1948" s="20"/>
      <c r="C1948" s="20"/>
      <c r="D1948" s="20"/>
      <c r="E1948" s="109"/>
      <c r="F1948" s="126"/>
      <c r="G1948" s="126"/>
      <c r="H1948" s="126"/>
      <c r="I1948" s="126"/>
      <c r="J1948" s="126"/>
      <c r="K1948" s="126"/>
      <c r="L1948" s="126"/>
      <c r="M1948" s="143"/>
      <c r="N1948" s="126"/>
      <c r="O1948" s="126"/>
      <c r="Q1948" s="126"/>
      <c r="R1948" s="126"/>
      <c r="S1948" s="126"/>
      <c r="T1948" s="126"/>
      <c r="U1948" s="126"/>
      <c r="V1948" s="126"/>
      <c r="W1948" s="126"/>
      <c r="X1948" s="126"/>
      <c r="Y1948" s="126"/>
      <c r="Z1948" s="126"/>
      <c r="AA1948" s="126"/>
      <c r="AB1948" s="126"/>
      <c r="AC1948" s="126"/>
      <c r="AD1948" s="126"/>
      <c r="AE1948" s="126"/>
      <c r="AF1948" s="126"/>
      <c r="AG1948" s="126"/>
      <c r="AH1948" s="126"/>
      <c r="AI1948" s="126"/>
      <c r="AJ1948" s="126"/>
      <c r="AK1948" s="126"/>
      <c r="AL1948" s="126"/>
      <c r="AM1948" s="126"/>
      <c r="AN1948" s="126"/>
      <c r="AO1948" s="126"/>
      <c r="AP1948" s="126"/>
      <c r="AQ1948" s="126"/>
      <c r="AR1948" s="126"/>
      <c r="AS1948" s="126"/>
      <c r="AT1948" s="126"/>
      <c r="AU1948" s="126"/>
      <c r="AV1948" s="126"/>
      <c r="AW1948" s="126"/>
      <c r="AX1948" s="126"/>
      <c r="AY1948" s="126"/>
      <c r="AZ1948" s="126"/>
      <c r="BA1948" s="126"/>
      <c r="BB1948" s="126"/>
      <c r="BC1948" s="126"/>
      <c r="BD1948" s="126"/>
      <c r="BE1948" s="126"/>
      <c r="BF1948" s="126"/>
      <c r="BG1948" s="126"/>
      <c r="BH1948" s="126"/>
      <c r="BI1948" s="126"/>
      <c r="BJ1948" s="126"/>
      <c r="BK1948" s="126"/>
      <c r="BL1948" s="126"/>
      <c r="BM1948" s="126"/>
      <c r="BN1948" s="126"/>
      <c r="BO1948" s="126"/>
      <c r="BP1948" s="126"/>
      <c r="BQ1948" s="126"/>
      <c r="BR1948" s="126"/>
      <c r="BS1948" s="126"/>
      <c r="BT1948" s="126"/>
      <c r="BU1948" s="126"/>
      <c r="BV1948" s="126"/>
      <c r="BW1948" s="126"/>
      <c r="BX1948" s="126"/>
      <c r="BY1948" s="126"/>
      <c r="BZ1948" s="126"/>
      <c r="CA1948" s="126"/>
      <c r="CB1948" s="126"/>
      <c r="CC1948" s="126"/>
      <c r="CD1948" s="126"/>
      <c r="CE1948" s="126"/>
    </row>
    <row r="1949" spans="1:83" ht="11.25" customHeight="1" x14ac:dyDescent="0.2">
      <c r="A1949" s="126"/>
      <c r="B1949" s="20"/>
      <c r="C1949" s="20"/>
      <c r="D1949" s="20"/>
      <c r="E1949" s="109"/>
      <c r="F1949" s="126"/>
      <c r="G1949" s="126"/>
      <c r="H1949" s="126"/>
      <c r="I1949" s="126"/>
      <c r="J1949" s="126"/>
      <c r="K1949" s="126"/>
      <c r="L1949" s="126"/>
      <c r="M1949" s="143"/>
      <c r="N1949" s="126"/>
      <c r="O1949" s="126"/>
      <c r="Q1949" s="126"/>
      <c r="R1949" s="126"/>
      <c r="S1949" s="126"/>
      <c r="T1949" s="126"/>
      <c r="U1949" s="126"/>
      <c r="V1949" s="126"/>
      <c r="W1949" s="126"/>
      <c r="X1949" s="126"/>
      <c r="Y1949" s="126"/>
      <c r="Z1949" s="126"/>
      <c r="AA1949" s="126"/>
      <c r="AB1949" s="126"/>
      <c r="AC1949" s="126"/>
      <c r="AD1949" s="126"/>
      <c r="AE1949" s="126"/>
      <c r="AF1949" s="126"/>
      <c r="AG1949" s="126"/>
      <c r="AH1949" s="126"/>
      <c r="AI1949" s="126"/>
      <c r="AJ1949" s="126"/>
      <c r="AK1949" s="126"/>
      <c r="AL1949" s="126"/>
      <c r="AM1949" s="126"/>
      <c r="AN1949" s="126"/>
      <c r="AO1949" s="126"/>
      <c r="AP1949" s="126"/>
      <c r="AQ1949" s="126"/>
      <c r="AR1949" s="126"/>
      <c r="AS1949" s="126"/>
      <c r="AT1949" s="126"/>
      <c r="AU1949" s="126"/>
      <c r="AV1949" s="126"/>
      <c r="AW1949" s="126"/>
      <c r="AX1949" s="126"/>
      <c r="AY1949" s="126"/>
      <c r="AZ1949" s="126"/>
      <c r="BA1949" s="126"/>
      <c r="BB1949" s="126"/>
      <c r="BC1949" s="126"/>
      <c r="BD1949" s="126"/>
      <c r="BE1949" s="126"/>
      <c r="BF1949" s="126"/>
      <c r="BG1949" s="126"/>
      <c r="BH1949" s="126"/>
      <c r="BI1949" s="126"/>
      <c r="BJ1949" s="126"/>
      <c r="BK1949" s="126"/>
      <c r="BL1949" s="126"/>
      <c r="BM1949" s="126"/>
      <c r="BN1949" s="126"/>
      <c r="BO1949" s="126"/>
      <c r="BP1949" s="126"/>
      <c r="BQ1949" s="126"/>
      <c r="BR1949" s="126"/>
      <c r="BS1949" s="126"/>
      <c r="BT1949" s="126"/>
      <c r="BU1949" s="126"/>
      <c r="BV1949" s="126"/>
      <c r="BW1949" s="126"/>
      <c r="BX1949" s="126"/>
      <c r="BY1949" s="126"/>
      <c r="BZ1949" s="126"/>
      <c r="CA1949" s="126"/>
      <c r="CB1949" s="126"/>
      <c r="CC1949" s="126"/>
      <c r="CD1949" s="126"/>
      <c r="CE1949" s="126"/>
    </row>
    <row r="1950" spans="1:83" ht="11.25" customHeight="1" x14ac:dyDescent="0.2">
      <c r="A1950" s="126"/>
      <c r="B1950" s="20"/>
      <c r="C1950" s="20"/>
      <c r="D1950" s="20"/>
      <c r="E1950" s="109"/>
      <c r="F1950" s="126"/>
      <c r="G1950" s="126"/>
      <c r="H1950" s="126"/>
      <c r="I1950" s="126"/>
      <c r="J1950" s="126"/>
      <c r="K1950" s="126"/>
      <c r="L1950" s="126"/>
      <c r="M1950" s="143"/>
      <c r="N1950" s="126"/>
      <c r="O1950" s="126"/>
      <c r="Q1950" s="126"/>
      <c r="R1950" s="126"/>
      <c r="S1950" s="126"/>
      <c r="T1950" s="126"/>
      <c r="U1950" s="126"/>
      <c r="V1950" s="126"/>
      <c r="W1950" s="126"/>
      <c r="X1950" s="126"/>
      <c r="Y1950" s="126"/>
      <c r="Z1950" s="126"/>
      <c r="AA1950" s="126"/>
      <c r="AB1950" s="126"/>
      <c r="AC1950" s="126"/>
      <c r="AD1950" s="126"/>
      <c r="AE1950" s="126"/>
      <c r="AF1950" s="126"/>
      <c r="AG1950" s="126"/>
      <c r="AH1950" s="126"/>
      <c r="AI1950" s="126"/>
      <c r="AJ1950" s="126"/>
      <c r="AK1950" s="126"/>
      <c r="AL1950" s="126"/>
      <c r="AM1950" s="126"/>
      <c r="AN1950" s="126"/>
      <c r="AO1950" s="126"/>
      <c r="AP1950" s="126"/>
      <c r="AQ1950" s="126"/>
      <c r="AR1950" s="126"/>
      <c r="AS1950" s="126"/>
      <c r="AT1950" s="126"/>
      <c r="AU1950" s="126"/>
      <c r="AV1950" s="126"/>
      <c r="AW1950" s="126"/>
      <c r="AX1950" s="126"/>
      <c r="AY1950" s="126"/>
      <c r="AZ1950" s="126"/>
      <c r="BA1950" s="126"/>
      <c r="BB1950" s="126"/>
      <c r="BC1950" s="126"/>
      <c r="BD1950" s="126"/>
      <c r="BE1950" s="126"/>
      <c r="BF1950" s="126"/>
      <c r="BG1950" s="126"/>
      <c r="BH1950" s="126"/>
      <c r="BI1950" s="126"/>
      <c r="BJ1950" s="126"/>
      <c r="BK1950" s="126"/>
      <c r="BL1950" s="126"/>
      <c r="BM1950" s="126"/>
      <c r="BN1950" s="126"/>
      <c r="BO1950" s="126"/>
      <c r="BP1950" s="126"/>
      <c r="BQ1950" s="126"/>
      <c r="BR1950" s="126"/>
      <c r="BS1950" s="126"/>
      <c r="BT1950" s="126"/>
      <c r="BU1950" s="126"/>
      <c r="BV1950" s="126"/>
      <c r="BW1950" s="126"/>
      <c r="BX1950" s="126"/>
      <c r="BY1950" s="126"/>
      <c r="BZ1950" s="126"/>
      <c r="CA1950" s="126"/>
      <c r="CB1950" s="126"/>
      <c r="CC1950" s="126"/>
      <c r="CD1950" s="126"/>
      <c r="CE1950" s="126"/>
    </row>
    <row r="1951" spans="1:83" ht="11.25" customHeight="1" x14ac:dyDescent="0.2">
      <c r="A1951" s="126"/>
      <c r="B1951" s="20"/>
      <c r="C1951" s="20"/>
      <c r="D1951" s="20"/>
      <c r="E1951" s="109"/>
      <c r="F1951" s="126"/>
      <c r="G1951" s="126"/>
      <c r="H1951" s="126"/>
      <c r="I1951" s="126"/>
      <c r="J1951" s="126"/>
      <c r="K1951" s="126"/>
      <c r="L1951" s="126"/>
      <c r="M1951" s="143"/>
      <c r="N1951" s="126"/>
      <c r="O1951" s="126"/>
      <c r="Q1951" s="126"/>
      <c r="R1951" s="126"/>
      <c r="S1951" s="126"/>
      <c r="T1951" s="126"/>
      <c r="U1951" s="126"/>
      <c r="V1951" s="126"/>
      <c r="W1951" s="126"/>
      <c r="X1951" s="126"/>
      <c r="Y1951" s="126"/>
      <c r="Z1951" s="126"/>
      <c r="AA1951" s="126"/>
      <c r="AB1951" s="126"/>
      <c r="AC1951" s="126"/>
      <c r="AD1951" s="126"/>
      <c r="AE1951" s="126"/>
      <c r="AF1951" s="126"/>
      <c r="AG1951" s="126"/>
      <c r="AH1951" s="126"/>
      <c r="AI1951" s="126"/>
      <c r="AJ1951" s="126"/>
      <c r="AK1951" s="126"/>
      <c r="AL1951" s="126"/>
      <c r="AM1951" s="126"/>
      <c r="AN1951" s="126"/>
      <c r="AO1951" s="126"/>
      <c r="AP1951" s="126"/>
      <c r="AQ1951" s="126"/>
      <c r="AR1951" s="126"/>
      <c r="AS1951" s="126"/>
      <c r="AT1951" s="126"/>
      <c r="AU1951" s="126"/>
      <c r="AV1951" s="126"/>
      <c r="AW1951" s="126"/>
      <c r="AX1951" s="126"/>
      <c r="AY1951" s="126"/>
      <c r="AZ1951" s="126"/>
      <c r="BA1951" s="126"/>
      <c r="BB1951" s="126"/>
      <c r="BC1951" s="126"/>
      <c r="BD1951" s="126"/>
      <c r="BE1951" s="126"/>
      <c r="BF1951" s="126"/>
      <c r="BG1951" s="126"/>
      <c r="BH1951" s="126"/>
      <c r="BI1951" s="126"/>
      <c r="BJ1951" s="126"/>
      <c r="BK1951" s="126"/>
      <c r="BL1951" s="126"/>
      <c r="BM1951" s="126"/>
      <c r="BN1951" s="126"/>
      <c r="BO1951" s="126"/>
      <c r="BP1951" s="126"/>
      <c r="BQ1951" s="126"/>
      <c r="BR1951" s="126"/>
      <c r="BS1951" s="126"/>
      <c r="BT1951" s="126"/>
      <c r="BU1951" s="126"/>
      <c r="BV1951" s="126"/>
      <c r="BW1951" s="126"/>
      <c r="BX1951" s="126"/>
      <c r="BY1951" s="126"/>
      <c r="BZ1951" s="126"/>
      <c r="CA1951" s="126"/>
      <c r="CB1951" s="126"/>
      <c r="CC1951" s="126"/>
      <c r="CD1951" s="126"/>
      <c r="CE1951" s="126"/>
    </row>
    <row r="1952" spans="1:83" ht="11.25" customHeight="1" x14ac:dyDescent="0.2">
      <c r="A1952" s="126"/>
      <c r="B1952" s="20"/>
      <c r="C1952" s="20"/>
      <c r="D1952" s="20"/>
      <c r="E1952" s="109"/>
      <c r="F1952" s="126"/>
      <c r="G1952" s="126"/>
      <c r="H1952" s="126"/>
      <c r="I1952" s="126"/>
      <c r="J1952" s="126"/>
      <c r="K1952" s="126"/>
      <c r="L1952" s="126"/>
      <c r="M1952" s="143"/>
      <c r="N1952" s="126"/>
      <c r="O1952" s="126"/>
      <c r="Q1952" s="126"/>
      <c r="R1952" s="126"/>
      <c r="S1952" s="126"/>
      <c r="T1952" s="126"/>
      <c r="U1952" s="126"/>
      <c r="V1952" s="126"/>
      <c r="W1952" s="126"/>
      <c r="X1952" s="126"/>
      <c r="Y1952" s="126"/>
      <c r="Z1952" s="126"/>
      <c r="AA1952" s="126"/>
      <c r="AB1952" s="126"/>
      <c r="AC1952" s="126"/>
      <c r="AD1952" s="126"/>
      <c r="AE1952" s="126"/>
      <c r="AF1952" s="126"/>
      <c r="AG1952" s="126"/>
      <c r="AH1952" s="126"/>
      <c r="AI1952" s="126"/>
      <c r="AJ1952" s="126"/>
      <c r="AK1952" s="126"/>
      <c r="AL1952" s="126"/>
      <c r="AM1952" s="126"/>
      <c r="AN1952" s="126"/>
      <c r="AO1952" s="126"/>
      <c r="AP1952" s="126"/>
      <c r="AQ1952" s="126"/>
      <c r="AR1952" s="126"/>
      <c r="AS1952" s="126"/>
      <c r="AT1952" s="126"/>
      <c r="AU1952" s="126"/>
      <c r="AV1952" s="126"/>
      <c r="AW1952" s="126"/>
      <c r="AX1952" s="126"/>
      <c r="AY1952" s="126"/>
      <c r="AZ1952" s="126"/>
      <c r="BA1952" s="126"/>
      <c r="BB1952" s="126"/>
      <c r="BC1952" s="126"/>
      <c r="BD1952" s="126"/>
      <c r="BE1952" s="126"/>
      <c r="BF1952" s="126"/>
      <c r="BG1952" s="126"/>
      <c r="BH1952" s="126"/>
      <c r="BI1952" s="126"/>
      <c r="BJ1952" s="126"/>
      <c r="BK1952" s="126"/>
      <c r="BL1952" s="126"/>
      <c r="BM1952" s="126"/>
      <c r="BN1952" s="126"/>
      <c r="BO1952" s="126"/>
      <c r="BP1952" s="126"/>
      <c r="BQ1952" s="126"/>
      <c r="BR1952" s="126"/>
      <c r="BS1952" s="126"/>
      <c r="BT1952" s="126"/>
      <c r="BU1952" s="126"/>
      <c r="BV1952" s="126"/>
      <c r="BW1952" s="126"/>
      <c r="BX1952" s="126"/>
      <c r="BY1952" s="126"/>
      <c r="BZ1952" s="126"/>
      <c r="CA1952" s="126"/>
      <c r="CB1952" s="126"/>
      <c r="CC1952" s="126"/>
      <c r="CD1952" s="126"/>
      <c r="CE1952" s="126"/>
    </row>
    <row r="1953" spans="1:83" ht="11.25" customHeight="1" x14ac:dyDescent="0.2">
      <c r="A1953" s="126"/>
      <c r="B1953" s="20"/>
      <c r="C1953" s="20"/>
      <c r="D1953" s="20"/>
      <c r="E1953" s="109"/>
      <c r="F1953" s="126"/>
      <c r="G1953" s="126"/>
      <c r="H1953" s="126"/>
      <c r="I1953" s="126"/>
      <c r="J1953" s="126"/>
      <c r="K1953" s="126"/>
      <c r="L1953" s="126"/>
      <c r="M1953" s="143"/>
      <c r="N1953" s="126"/>
      <c r="O1953" s="126"/>
      <c r="Q1953" s="126"/>
      <c r="R1953" s="126"/>
      <c r="S1953" s="126"/>
      <c r="T1953" s="126"/>
      <c r="U1953" s="126"/>
      <c r="V1953" s="126"/>
      <c r="W1953" s="126"/>
      <c r="X1953" s="126"/>
      <c r="Y1953" s="126"/>
      <c r="Z1953" s="126"/>
      <c r="AA1953" s="126"/>
      <c r="AB1953" s="126"/>
      <c r="AC1953" s="126"/>
      <c r="AD1953" s="126"/>
      <c r="AE1953" s="126"/>
      <c r="AF1953" s="126"/>
      <c r="AG1953" s="126"/>
      <c r="AH1953" s="126"/>
      <c r="AI1953" s="126"/>
      <c r="AJ1953" s="126"/>
      <c r="AK1953" s="126"/>
      <c r="AL1953" s="126"/>
      <c r="AM1953" s="126"/>
      <c r="AN1953" s="126"/>
      <c r="AO1953" s="126"/>
      <c r="AP1953" s="126"/>
      <c r="AQ1953" s="126"/>
      <c r="AR1953" s="126"/>
      <c r="AS1953" s="126"/>
      <c r="AT1953" s="126"/>
      <c r="AU1953" s="126"/>
      <c r="AV1953" s="126"/>
      <c r="AW1953" s="126"/>
      <c r="AX1953" s="126"/>
      <c r="AY1953" s="126"/>
      <c r="AZ1953" s="126"/>
      <c r="BA1953" s="126"/>
      <c r="BB1953" s="126"/>
      <c r="BC1953" s="126"/>
      <c r="BD1953" s="126"/>
      <c r="BE1953" s="126"/>
      <c r="BF1953" s="126"/>
      <c r="BG1953" s="126"/>
      <c r="BH1953" s="126"/>
      <c r="BI1953" s="126"/>
      <c r="BJ1953" s="126"/>
      <c r="BK1953" s="126"/>
      <c r="BL1953" s="126"/>
      <c r="BM1953" s="126"/>
      <c r="BN1953" s="126"/>
      <c r="BO1953" s="126"/>
      <c r="BP1953" s="126"/>
      <c r="BQ1953" s="126"/>
      <c r="BR1953" s="126"/>
      <c r="BS1953" s="126"/>
      <c r="BT1953" s="126"/>
      <c r="BU1953" s="126"/>
      <c r="BV1953" s="126"/>
      <c r="BW1953" s="126"/>
      <c r="BX1953" s="126"/>
      <c r="BY1953" s="126"/>
      <c r="BZ1953" s="126"/>
      <c r="CA1953" s="126"/>
      <c r="CB1953" s="126"/>
      <c r="CC1953" s="126"/>
      <c r="CD1953" s="126"/>
      <c r="CE1953" s="126"/>
    </row>
    <row r="1954" spans="1:83" ht="11.25" customHeight="1" x14ac:dyDescent="0.2">
      <c r="F1954" s="126"/>
      <c r="G1954" s="126"/>
      <c r="H1954" s="126"/>
      <c r="I1954" s="126"/>
      <c r="J1954" s="126"/>
      <c r="K1954" s="126"/>
      <c r="L1954" s="126"/>
      <c r="M1954" s="143"/>
      <c r="N1954" s="126"/>
      <c r="O1954" s="126"/>
      <c r="Q1954" s="126"/>
      <c r="R1954" s="126"/>
      <c r="CE1954" s="126"/>
    </row>
    <row r="1955" spans="1:83" ht="11.25" customHeight="1" x14ac:dyDescent="0.2">
      <c r="F1955" s="126"/>
      <c r="G1955" s="126"/>
      <c r="H1955" s="126"/>
      <c r="I1955" s="126"/>
      <c r="J1955" s="126"/>
      <c r="K1955" s="126"/>
      <c r="L1955" s="126"/>
      <c r="M1955" s="143"/>
      <c r="N1955" s="126"/>
      <c r="O1955" s="126"/>
      <c r="Q1955" s="126"/>
      <c r="R1955" s="126"/>
      <c r="CE1955" s="126"/>
    </row>
    <row r="1956" spans="1:83" ht="11.25" customHeight="1" x14ac:dyDescent="0.2">
      <c r="F1956" s="126"/>
      <c r="G1956" s="126"/>
      <c r="H1956" s="126"/>
      <c r="I1956" s="126"/>
      <c r="J1956" s="126"/>
      <c r="K1956" s="126"/>
      <c r="L1956" s="126"/>
      <c r="M1956" s="143"/>
      <c r="N1956" s="126"/>
      <c r="O1956" s="126"/>
      <c r="Q1956" s="126"/>
      <c r="R1956" s="126"/>
      <c r="CE1956" s="126"/>
    </row>
    <row r="1957" spans="1:83" ht="11.25" customHeight="1" x14ac:dyDescent="0.2">
      <c r="F1957" s="126"/>
      <c r="G1957" s="126"/>
      <c r="H1957" s="126"/>
      <c r="I1957" s="126"/>
      <c r="J1957" s="126"/>
      <c r="K1957" s="126"/>
      <c r="L1957" s="126"/>
      <c r="M1957" s="143"/>
      <c r="N1957" s="126"/>
      <c r="O1957" s="126"/>
      <c r="Q1957" s="126"/>
      <c r="R1957" s="126"/>
      <c r="CE1957" s="126"/>
    </row>
    <row r="1958" spans="1:83" ht="11.25" customHeight="1" x14ac:dyDescent="0.2">
      <c r="F1958" s="126"/>
      <c r="G1958" s="126"/>
      <c r="H1958" s="126"/>
      <c r="I1958" s="126"/>
      <c r="J1958" s="126"/>
      <c r="K1958" s="126"/>
      <c r="L1958" s="126"/>
      <c r="M1958" s="143"/>
      <c r="N1958" s="126"/>
      <c r="O1958" s="126"/>
      <c r="Q1958" s="126"/>
      <c r="R1958" s="126"/>
      <c r="CE1958" s="126"/>
    </row>
    <row r="1959" spans="1:83" ht="11.25" customHeight="1" x14ac:dyDescent="0.2">
      <c r="F1959" s="126"/>
      <c r="G1959" s="126"/>
      <c r="H1959" s="126"/>
      <c r="I1959" s="126"/>
      <c r="J1959" s="126"/>
      <c r="K1959" s="126"/>
      <c r="L1959" s="126"/>
      <c r="M1959" s="143"/>
      <c r="N1959" s="126"/>
      <c r="O1959" s="126"/>
      <c r="Q1959" s="126"/>
      <c r="R1959" s="126"/>
      <c r="CE1959" s="126"/>
    </row>
    <row r="1960" spans="1:83" ht="11.25" customHeight="1" x14ac:dyDescent="0.2">
      <c r="F1960" s="126"/>
      <c r="G1960" s="126"/>
      <c r="H1960" s="126"/>
      <c r="I1960" s="126"/>
      <c r="J1960" s="126"/>
      <c r="K1960" s="126"/>
      <c r="L1960" s="126"/>
      <c r="M1960" s="143"/>
      <c r="N1960" s="126"/>
      <c r="O1960" s="126"/>
      <c r="Q1960" s="126"/>
      <c r="R1960" s="126"/>
      <c r="CE1960" s="126"/>
    </row>
    <row r="1961" spans="1:83" ht="11.25" customHeight="1" x14ac:dyDescent="0.2">
      <c r="F1961" s="126"/>
      <c r="G1961" s="126"/>
      <c r="H1961" s="126"/>
      <c r="I1961" s="126"/>
      <c r="J1961" s="126"/>
      <c r="K1961" s="126"/>
      <c r="L1961" s="126"/>
      <c r="M1961" s="143"/>
      <c r="N1961" s="126"/>
      <c r="O1961" s="126"/>
      <c r="Q1961" s="126"/>
      <c r="R1961" s="126"/>
      <c r="CE1961" s="126"/>
    </row>
    <row r="1962" spans="1:83" ht="11.25" customHeight="1" x14ac:dyDescent="0.2">
      <c r="F1962" s="126"/>
      <c r="G1962" s="126"/>
      <c r="H1962" s="126"/>
      <c r="I1962" s="126"/>
      <c r="J1962" s="126"/>
      <c r="K1962" s="126"/>
      <c r="L1962" s="126"/>
      <c r="M1962" s="143"/>
      <c r="N1962" s="126"/>
      <c r="O1962" s="126"/>
      <c r="Q1962" s="126"/>
      <c r="R1962" s="126"/>
      <c r="CE1962" s="126"/>
    </row>
    <row r="1963" spans="1:83" ht="11.25" customHeight="1" x14ac:dyDescent="0.2">
      <c r="F1963" s="126"/>
      <c r="G1963" s="126"/>
      <c r="H1963" s="126"/>
      <c r="I1963" s="126"/>
      <c r="J1963" s="126"/>
      <c r="K1963" s="126"/>
      <c r="L1963" s="126"/>
      <c r="M1963" s="143"/>
      <c r="N1963" s="126"/>
      <c r="O1963" s="126"/>
      <c r="Q1963" s="126"/>
      <c r="R1963" s="126"/>
      <c r="CE1963" s="126"/>
    </row>
    <row r="1964" spans="1:83" ht="11.25" customHeight="1" x14ac:dyDescent="0.2">
      <c r="F1964" s="126"/>
      <c r="G1964" s="126"/>
      <c r="H1964" s="126"/>
      <c r="I1964" s="126"/>
      <c r="J1964" s="126"/>
      <c r="K1964" s="126"/>
      <c r="L1964" s="126"/>
      <c r="M1964" s="143"/>
      <c r="N1964" s="126"/>
      <c r="O1964" s="126"/>
      <c r="Q1964" s="126"/>
      <c r="R1964" s="126"/>
      <c r="CE1964" s="126"/>
    </row>
    <row r="1965" spans="1:83" ht="11.25" customHeight="1" x14ac:dyDescent="0.2">
      <c r="F1965" s="126"/>
      <c r="G1965" s="126"/>
      <c r="H1965" s="126"/>
      <c r="I1965" s="126"/>
      <c r="J1965" s="126"/>
      <c r="K1965" s="126"/>
      <c r="L1965" s="126"/>
      <c r="M1965" s="143"/>
      <c r="N1965" s="126"/>
      <c r="O1965" s="126"/>
      <c r="Q1965" s="126"/>
      <c r="R1965" s="126"/>
      <c r="CE1965" s="126"/>
    </row>
    <row r="1966" spans="1:83" ht="11.25" customHeight="1" x14ac:dyDescent="0.2">
      <c r="F1966" s="126"/>
      <c r="G1966" s="126"/>
      <c r="H1966" s="126"/>
      <c r="I1966" s="126"/>
      <c r="J1966" s="126"/>
      <c r="K1966" s="126"/>
      <c r="L1966" s="126"/>
      <c r="M1966" s="143"/>
      <c r="N1966" s="126"/>
      <c r="O1966" s="126"/>
      <c r="Q1966" s="126"/>
      <c r="R1966" s="126"/>
      <c r="CE1966" s="126"/>
    </row>
    <row r="1967" spans="1:83" ht="11.25" customHeight="1" x14ac:dyDescent="0.2">
      <c r="F1967" s="126"/>
      <c r="G1967" s="126"/>
      <c r="H1967" s="126"/>
      <c r="I1967" s="126"/>
      <c r="J1967" s="126"/>
      <c r="K1967" s="126"/>
      <c r="L1967" s="126"/>
      <c r="M1967" s="143"/>
      <c r="N1967" s="126"/>
      <c r="O1967" s="126"/>
      <c r="Q1967" s="126"/>
      <c r="R1967" s="126"/>
      <c r="CE1967" s="126"/>
    </row>
    <row r="1968" spans="1:83" ht="11.25" customHeight="1" x14ac:dyDescent="0.2">
      <c r="F1968" s="126"/>
      <c r="G1968" s="126"/>
      <c r="H1968" s="126"/>
      <c r="I1968" s="126"/>
      <c r="J1968" s="126"/>
      <c r="K1968" s="126"/>
      <c r="L1968" s="126"/>
      <c r="M1968" s="143"/>
      <c r="N1968" s="126"/>
      <c r="O1968" s="126"/>
      <c r="Q1968" s="126"/>
      <c r="R1968" s="126"/>
      <c r="CE1968" s="126"/>
    </row>
    <row r="1969" spans="6:83" ht="11.25" customHeight="1" x14ac:dyDescent="0.2">
      <c r="F1969" s="126"/>
      <c r="G1969" s="126"/>
      <c r="H1969" s="126"/>
      <c r="I1969" s="126"/>
      <c r="J1969" s="126"/>
      <c r="K1969" s="126"/>
      <c r="L1969" s="126"/>
      <c r="M1969" s="143"/>
      <c r="N1969" s="126"/>
      <c r="O1969" s="126"/>
      <c r="Q1969" s="126"/>
      <c r="R1969" s="126"/>
      <c r="CE1969" s="126"/>
    </row>
    <row r="1970" spans="6:83" ht="11.25" customHeight="1" x14ac:dyDescent="0.2">
      <c r="F1970" s="126"/>
      <c r="G1970" s="126"/>
      <c r="H1970" s="126"/>
      <c r="I1970" s="126"/>
      <c r="J1970" s="126"/>
      <c r="K1970" s="126"/>
      <c r="L1970" s="126"/>
      <c r="M1970" s="143"/>
      <c r="N1970" s="126"/>
      <c r="O1970" s="126"/>
      <c r="Q1970" s="126"/>
      <c r="R1970" s="126"/>
      <c r="CE1970" s="126"/>
    </row>
    <row r="1971" spans="6:83" ht="11.25" customHeight="1" x14ac:dyDescent="0.2">
      <c r="F1971" s="126"/>
      <c r="G1971" s="126"/>
      <c r="H1971" s="126"/>
      <c r="I1971" s="126"/>
      <c r="J1971" s="126"/>
      <c r="K1971" s="126"/>
      <c r="L1971" s="126"/>
      <c r="M1971" s="143"/>
      <c r="N1971" s="126"/>
      <c r="O1971" s="126"/>
      <c r="Q1971" s="126"/>
      <c r="R1971" s="126"/>
      <c r="CE1971" s="126"/>
    </row>
    <row r="1972" spans="6:83" ht="11.25" customHeight="1" x14ac:dyDescent="0.2">
      <c r="F1972" s="126"/>
      <c r="G1972" s="126"/>
      <c r="H1972" s="126"/>
      <c r="I1972" s="126"/>
      <c r="J1972" s="126"/>
      <c r="K1972" s="126"/>
      <c r="L1972" s="126"/>
      <c r="M1972" s="143"/>
      <c r="N1972" s="126"/>
      <c r="O1972" s="126"/>
      <c r="Q1972" s="126"/>
      <c r="R1972" s="126"/>
      <c r="CE1972" s="126"/>
    </row>
    <row r="1973" spans="6:83" ht="11.25" customHeight="1" x14ac:dyDescent="0.2">
      <c r="F1973" s="126"/>
      <c r="G1973" s="126"/>
      <c r="H1973" s="126"/>
      <c r="I1973" s="126"/>
      <c r="J1973" s="126"/>
      <c r="K1973" s="126"/>
      <c r="L1973" s="126"/>
      <c r="M1973" s="143"/>
      <c r="N1973" s="126"/>
      <c r="O1973" s="126"/>
      <c r="Q1973" s="126"/>
      <c r="R1973" s="126"/>
      <c r="CE1973" s="126"/>
    </row>
    <row r="1974" spans="6:83" ht="11.25" customHeight="1" x14ac:dyDescent="0.2">
      <c r="F1974" s="126"/>
      <c r="G1974" s="126"/>
      <c r="H1974" s="126"/>
      <c r="I1974" s="126"/>
      <c r="J1974" s="126"/>
      <c r="K1974" s="126"/>
      <c r="L1974" s="126"/>
      <c r="M1974" s="143"/>
      <c r="N1974" s="126"/>
      <c r="O1974" s="126"/>
      <c r="Q1974" s="126"/>
      <c r="R1974" s="126"/>
      <c r="CE1974" s="126"/>
    </row>
    <row r="1975" spans="6:83" ht="11.25" customHeight="1" x14ac:dyDescent="0.2">
      <c r="F1975" s="126"/>
      <c r="G1975" s="126"/>
      <c r="H1975" s="126"/>
      <c r="I1975" s="126"/>
      <c r="J1975" s="126"/>
      <c r="K1975" s="126"/>
      <c r="L1975" s="126"/>
      <c r="M1975" s="143"/>
      <c r="N1975" s="126"/>
      <c r="O1975" s="126"/>
      <c r="Q1975" s="126"/>
      <c r="R1975" s="126"/>
      <c r="CE1975" s="126"/>
    </row>
    <row r="1976" spans="6:83" ht="11.25" customHeight="1" x14ac:dyDescent="0.2">
      <c r="F1976" s="126"/>
      <c r="G1976" s="126"/>
      <c r="H1976" s="126"/>
      <c r="I1976" s="126"/>
      <c r="J1976" s="126"/>
      <c r="K1976" s="126"/>
      <c r="L1976" s="126"/>
      <c r="M1976" s="143"/>
      <c r="N1976" s="126"/>
      <c r="O1976" s="126"/>
      <c r="Q1976" s="126"/>
      <c r="R1976" s="126"/>
      <c r="CE1976" s="126"/>
    </row>
    <row r="1977" spans="6:83" ht="11.25" customHeight="1" x14ac:dyDescent="0.2">
      <c r="F1977" s="126"/>
      <c r="G1977" s="126"/>
      <c r="H1977" s="126"/>
      <c r="I1977" s="126"/>
      <c r="J1977" s="126"/>
      <c r="K1977" s="126"/>
      <c r="L1977" s="126"/>
      <c r="M1977" s="143"/>
      <c r="N1977" s="126"/>
      <c r="O1977" s="126"/>
      <c r="Q1977" s="126"/>
      <c r="R1977" s="126"/>
      <c r="CE1977" s="126"/>
    </row>
    <row r="1978" spans="6:83" ht="11.25" customHeight="1" x14ac:dyDescent="0.2">
      <c r="F1978" s="126"/>
      <c r="G1978" s="126"/>
      <c r="H1978" s="126"/>
      <c r="I1978" s="126"/>
      <c r="J1978" s="126"/>
      <c r="K1978" s="126"/>
      <c r="L1978" s="126"/>
      <c r="M1978" s="143"/>
      <c r="N1978" s="126"/>
      <c r="O1978" s="126"/>
      <c r="Q1978" s="126"/>
      <c r="R1978" s="126"/>
      <c r="CE1978" s="126"/>
    </row>
    <row r="1979" spans="6:83" ht="11.25" customHeight="1" x14ac:dyDescent="0.2">
      <c r="F1979" s="126"/>
      <c r="G1979" s="126"/>
      <c r="H1979" s="126"/>
      <c r="I1979" s="126"/>
      <c r="J1979" s="126"/>
      <c r="K1979" s="126"/>
      <c r="L1979" s="126"/>
      <c r="M1979" s="143"/>
      <c r="N1979" s="126"/>
      <c r="O1979" s="126"/>
      <c r="Q1979" s="126"/>
      <c r="R1979" s="126"/>
      <c r="CE1979" s="126"/>
    </row>
    <row r="1980" spans="6:83" ht="11.25" customHeight="1" x14ac:dyDescent="0.2">
      <c r="F1980" s="126"/>
      <c r="G1980" s="126"/>
      <c r="H1980" s="126"/>
      <c r="I1980" s="126"/>
      <c r="J1980" s="126"/>
      <c r="K1980" s="126"/>
      <c r="L1980" s="126"/>
      <c r="M1980" s="143"/>
      <c r="N1980" s="126"/>
      <c r="O1980" s="126"/>
      <c r="Q1980" s="126"/>
      <c r="R1980" s="126"/>
      <c r="CE1980" s="126"/>
    </row>
    <row r="1981" spans="6:83" ht="11.25" customHeight="1" x14ac:dyDescent="0.2">
      <c r="F1981" s="126"/>
      <c r="G1981" s="126"/>
      <c r="H1981" s="126"/>
      <c r="I1981" s="126"/>
      <c r="J1981" s="126"/>
      <c r="K1981" s="126"/>
      <c r="L1981" s="126"/>
      <c r="M1981" s="143"/>
      <c r="N1981" s="126"/>
      <c r="O1981" s="126"/>
      <c r="Q1981" s="126"/>
      <c r="R1981" s="126"/>
      <c r="CE1981" s="126"/>
    </row>
    <row r="1982" spans="6:83" ht="11.25" customHeight="1" x14ac:dyDescent="0.2">
      <c r="F1982" s="126"/>
      <c r="G1982" s="126"/>
      <c r="H1982" s="126"/>
      <c r="I1982" s="126"/>
      <c r="J1982" s="126"/>
      <c r="K1982" s="126"/>
      <c r="L1982" s="126"/>
      <c r="M1982" s="143"/>
      <c r="N1982" s="126"/>
      <c r="O1982" s="126"/>
      <c r="Q1982" s="126"/>
      <c r="R1982" s="126"/>
      <c r="CE1982" s="126"/>
    </row>
    <row r="1983" spans="6:83" ht="11.25" customHeight="1" x14ac:dyDescent="0.2">
      <c r="F1983" s="126"/>
      <c r="G1983" s="126"/>
      <c r="H1983" s="126"/>
      <c r="I1983" s="126"/>
      <c r="J1983" s="126"/>
      <c r="K1983" s="126"/>
      <c r="L1983" s="126"/>
      <c r="M1983" s="143"/>
      <c r="N1983" s="126"/>
      <c r="O1983" s="126"/>
      <c r="Q1983" s="126"/>
      <c r="R1983" s="126"/>
      <c r="CE1983" s="126"/>
    </row>
    <row r="1984" spans="6:83" ht="11.25" customHeight="1" x14ac:dyDescent="0.2">
      <c r="F1984" s="126"/>
      <c r="G1984" s="126"/>
      <c r="H1984" s="126"/>
      <c r="I1984" s="126"/>
      <c r="J1984" s="126"/>
      <c r="K1984" s="126"/>
      <c r="L1984" s="126"/>
      <c r="M1984" s="143"/>
      <c r="N1984" s="126"/>
      <c r="O1984" s="126"/>
      <c r="Q1984" s="126"/>
      <c r="R1984" s="126"/>
      <c r="CE1984" s="126"/>
    </row>
    <row r="1985" spans="6:83" ht="11.25" customHeight="1" x14ac:dyDescent="0.2">
      <c r="F1985" s="126"/>
      <c r="G1985" s="126"/>
      <c r="H1985" s="126"/>
      <c r="I1985" s="126"/>
      <c r="J1985" s="126"/>
      <c r="K1985" s="126"/>
      <c r="L1985" s="126"/>
      <c r="M1985" s="143"/>
      <c r="N1985" s="126"/>
      <c r="O1985" s="126"/>
      <c r="Q1985" s="126"/>
      <c r="R1985" s="126"/>
      <c r="CE1985" s="126"/>
    </row>
    <row r="1986" spans="6:83" ht="11.25" customHeight="1" x14ac:dyDescent="0.2">
      <c r="F1986" s="126"/>
      <c r="G1986" s="126"/>
      <c r="H1986" s="126"/>
      <c r="I1986" s="126"/>
      <c r="J1986" s="126"/>
      <c r="K1986" s="126"/>
      <c r="L1986" s="126"/>
      <c r="M1986" s="143"/>
      <c r="N1986" s="126"/>
      <c r="O1986" s="126"/>
      <c r="Q1986" s="126"/>
      <c r="R1986" s="126"/>
      <c r="CE1986" s="126"/>
    </row>
    <row r="1987" spans="6:83" ht="11.25" customHeight="1" x14ac:dyDescent="0.2">
      <c r="F1987" s="126"/>
      <c r="G1987" s="126"/>
      <c r="H1987" s="126"/>
      <c r="I1987" s="126"/>
      <c r="J1987" s="126"/>
      <c r="K1987" s="126"/>
      <c r="L1987" s="126"/>
      <c r="M1987" s="143"/>
      <c r="N1987" s="126"/>
      <c r="O1987" s="126"/>
      <c r="Q1987" s="126"/>
      <c r="R1987" s="126"/>
      <c r="CE1987" s="126"/>
    </row>
    <row r="1988" spans="6:83" ht="11.25" customHeight="1" x14ac:dyDescent="0.2">
      <c r="F1988" s="126"/>
      <c r="G1988" s="126"/>
      <c r="H1988" s="126"/>
      <c r="I1988" s="126"/>
      <c r="J1988" s="126"/>
      <c r="K1988" s="126"/>
      <c r="L1988" s="126"/>
      <c r="M1988" s="143"/>
      <c r="N1988" s="126"/>
      <c r="O1988" s="126"/>
      <c r="Q1988" s="126"/>
      <c r="R1988" s="126"/>
      <c r="CE1988" s="126"/>
    </row>
    <row r="1989" spans="6:83" ht="11.25" customHeight="1" x14ac:dyDescent="0.2">
      <c r="F1989" s="126"/>
      <c r="G1989" s="126"/>
      <c r="H1989" s="126"/>
      <c r="I1989" s="126"/>
      <c r="J1989" s="126"/>
      <c r="K1989" s="126"/>
      <c r="L1989" s="126"/>
      <c r="M1989" s="143"/>
      <c r="N1989" s="126"/>
      <c r="O1989" s="126"/>
      <c r="Q1989" s="126"/>
      <c r="R1989" s="126"/>
      <c r="CE1989" s="126"/>
    </row>
    <row r="1990" spans="6:83" ht="11.25" customHeight="1" x14ac:dyDescent="0.2">
      <c r="F1990" s="126"/>
      <c r="G1990" s="126"/>
      <c r="H1990" s="126"/>
      <c r="I1990" s="126"/>
      <c r="J1990" s="126"/>
      <c r="K1990" s="126"/>
      <c r="L1990" s="126"/>
      <c r="M1990" s="143"/>
      <c r="N1990" s="126"/>
      <c r="O1990" s="126"/>
      <c r="Q1990" s="126"/>
      <c r="R1990" s="126"/>
      <c r="CE1990" s="126"/>
    </row>
    <row r="1991" spans="6:83" ht="11.25" customHeight="1" x14ac:dyDescent="0.2">
      <c r="F1991" s="126"/>
      <c r="G1991" s="126"/>
      <c r="H1991" s="126"/>
      <c r="I1991" s="126"/>
      <c r="J1991" s="126"/>
      <c r="K1991" s="126"/>
      <c r="L1991" s="126"/>
      <c r="M1991" s="143"/>
      <c r="N1991" s="126"/>
      <c r="O1991" s="126"/>
      <c r="Q1991" s="126"/>
      <c r="R1991" s="126"/>
      <c r="CE1991" s="126"/>
    </row>
    <row r="1992" spans="6:83" ht="11.25" customHeight="1" x14ac:dyDescent="0.2">
      <c r="F1992" s="126"/>
      <c r="G1992" s="126"/>
      <c r="H1992" s="126"/>
      <c r="I1992" s="126"/>
      <c r="J1992" s="126"/>
      <c r="K1992" s="126"/>
      <c r="L1992" s="126"/>
      <c r="M1992" s="143"/>
      <c r="N1992" s="126"/>
      <c r="O1992" s="126"/>
      <c r="Q1992" s="126"/>
      <c r="R1992" s="126"/>
      <c r="CE1992" s="126"/>
    </row>
    <row r="1993" spans="6:83" ht="11.25" customHeight="1" x14ac:dyDescent="0.2">
      <c r="F1993" s="126"/>
      <c r="G1993" s="126"/>
      <c r="H1993" s="126"/>
      <c r="I1993" s="126"/>
      <c r="J1993" s="126"/>
      <c r="K1993" s="126"/>
      <c r="L1993" s="126"/>
      <c r="M1993" s="143"/>
      <c r="N1993" s="126"/>
      <c r="O1993" s="126"/>
      <c r="Q1993" s="126"/>
      <c r="R1993" s="126"/>
      <c r="CE1993" s="126"/>
    </row>
    <row r="1994" spans="6:83" ht="11.25" customHeight="1" x14ac:dyDescent="0.2">
      <c r="F1994" s="126"/>
      <c r="G1994" s="126"/>
      <c r="H1994" s="126"/>
      <c r="I1994" s="126"/>
      <c r="J1994" s="126"/>
      <c r="K1994" s="126"/>
      <c r="L1994" s="126"/>
      <c r="M1994" s="143"/>
      <c r="N1994" s="126"/>
      <c r="O1994" s="126"/>
      <c r="Q1994" s="126"/>
      <c r="R1994" s="126"/>
      <c r="CE1994" s="126"/>
    </row>
    <row r="1995" spans="6:83" ht="11.25" customHeight="1" x14ac:dyDescent="0.2">
      <c r="F1995" s="126"/>
      <c r="G1995" s="126"/>
      <c r="H1995" s="126"/>
      <c r="I1995" s="126"/>
      <c r="J1995" s="126"/>
      <c r="K1995" s="126"/>
      <c r="L1995" s="126"/>
      <c r="M1995" s="143"/>
      <c r="N1995" s="126"/>
      <c r="O1995" s="126"/>
      <c r="Q1995" s="126"/>
      <c r="R1995" s="126"/>
      <c r="CE1995" s="126"/>
    </row>
    <row r="1996" spans="6:83" ht="11.25" customHeight="1" x14ac:dyDescent="0.2">
      <c r="F1996" s="126"/>
      <c r="G1996" s="126"/>
      <c r="H1996" s="126"/>
      <c r="I1996" s="126"/>
      <c r="J1996" s="126"/>
      <c r="K1996" s="126"/>
      <c r="L1996" s="126"/>
      <c r="M1996" s="143"/>
      <c r="N1996" s="126"/>
      <c r="O1996" s="126"/>
      <c r="Q1996" s="126"/>
      <c r="R1996" s="126"/>
      <c r="CE1996" s="126"/>
    </row>
    <row r="1997" spans="6:83" ht="11.25" customHeight="1" x14ac:dyDescent="0.2">
      <c r="F1997" s="126"/>
      <c r="G1997" s="126"/>
      <c r="H1997" s="126"/>
      <c r="I1997" s="126"/>
      <c r="J1997" s="126"/>
      <c r="K1997" s="126"/>
      <c r="L1997" s="126"/>
      <c r="M1997" s="143"/>
      <c r="N1997" s="126"/>
      <c r="O1997" s="126"/>
      <c r="Q1997" s="126"/>
      <c r="R1997" s="126"/>
      <c r="CE1997" s="126"/>
    </row>
    <row r="1998" spans="6:83" ht="11.25" customHeight="1" x14ac:dyDescent="0.2">
      <c r="F1998" s="126"/>
      <c r="G1998" s="126"/>
      <c r="H1998" s="126"/>
      <c r="I1998" s="126"/>
      <c r="J1998" s="126"/>
      <c r="K1998" s="126"/>
      <c r="L1998" s="126"/>
      <c r="M1998" s="143"/>
      <c r="N1998" s="126"/>
      <c r="O1998" s="126"/>
      <c r="Q1998" s="126"/>
      <c r="R1998" s="126"/>
      <c r="CE1998" s="126"/>
    </row>
    <row r="1999" spans="6:83" ht="11.25" customHeight="1" x14ac:dyDescent="0.2">
      <c r="F1999" s="126"/>
      <c r="G1999" s="126"/>
      <c r="H1999" s="126"/>
      <c r="I1999" s="126"/>
      <c r="J1999" s="126"/>
      <c r="K1999" s="126"/>
      <c r="L1999" s="126"/>
      <c r="M1999" s="143"/>
      <c r="N1999" s="126"/>
      <c r="O1999" s="126"/>
      <c r="Q1999" s="126"/>
      <c r="R1999" s="126"/>
      <c r="CE1999" s="126"/>
    </row>
    <row r="2000" spans="6:83" ht="11.25" customHeight="1" x14ac:dyDescent="0.2">
      <c r="F2000" s="126"/>
      <c r="G2000" s="126"/>
      <c r="H2000" s="126"/>
      <c r="I2000" s="126"/>
      <c r="J2000" s="126"/>
      <c r="K2000" s="126"/>
      <c r="L2000" s="126"/>
      <c r="M2000" s="143"/>
      <c r="N2000" s="126"/>
      <c r="O2000" s="126"/>
      <c r="Q2000" s="126"/>
      <c r="R2000" s="126"/>
      <c r="CE2000" s="126"/>
    </row>
    <row r="2001" spans="6:83" ht="11.25" customHeight="1" x14ac:dyDescent="0.2">
      <c r="F2001" s="126"/>
      <c r="G2001" s="126"/>
      <c r="H2001" s="126"/>
      <c r="I2001" s="126"/>
      <c r="J2001" s="126"/>
      <c r="K2001" s="126"/>
      <c r="L2001" s="126"/>
      <c r="M2001" s="143"/>
      <c r="N2001" s="126"/>
      <c r="O2001" s="126"/>
      <c r="Q2001" s="126"/>
      <c r="R2001" s="126"/>
      <c r="CE2001" s="126"/>
    </row>
    <row r="2002" spans="6:83" ht="11.25" customHeight="1" x14ac:dyDescent="0.2">
      <c r="F2002" s="126"/>
      <c r="G2002" s="126"/>
      <c r="H2002" s="126"/>
      <c r="I2002" s="126"/>
      <c r="J2002" s="126"/>
      <c r="K2002" s="126"/>
      <c r="L2002" s="126"/>
      <c r="M2002" s="143"/>
      <c r="N2002" s="126"/>
      <c r="O2002" s="126"/>
      <c r="Q2002" s="126"/>
      <c r="R2002" s="126"/>
      <c r="CE2002" s="126"/>
    </row>
    <row r="2003" spans="6:83" ht="11.25" customHeight="1" x14ac:dyDescent="0.2">
      <c r="F2003" s="126"/>
      <c r="G2003" s="126"/>
      <c r="H2003" s="126"/>
      <c r="I2003" s="126"/>
      <c r="J2003" s="126"/>
      <c r="K2003" s="126"/>
      <c r="L2003" s="126"/>
      <c r="M2003" s="143"/>
      <c r="N2003" s="126"/>
      <c r="O2003" s="126"/>
      <c r="Q2003" s="126"/>
      <c r="R2003" s="126"/>
      <c r="CE2003" s="126"/>
    </row>
    <row r="2004" spans="6:83" ht="11.25" customHeight="1" x14ac:dyDescent="0.2">
      <c r="F2004" s="126"/>
      <c r="G2004" s="126"/>
      <c r="H2004" s="126"/>
      <c r="I2004" s="126"/>
      <c r="J2004" s="126"/>
      <c r="K2004" s="126"/>
      <c r="L2004" s="126"/>
      <c r="M2004" s="143"/>
      <c r="N2004" s="126"/>
      <c r="O2004" s="126"/>
      <c r="Q2004" s="126"/>
      <c r="R2004" s="126"/>
      <c r="CE2004" s="126"/>
    </row>
    <row r="2005" spans="6:83" ht="11.25" customHeight="1" x14ac:dyDescent="0.2">
      <c r="F2005" s="126"/>
      <c r="G2005" s="126"/>
      <c r="H2005" s="126"/>
      <c r="I2005" s="126"/>
      <c r="J2005" s="126"/>
      <c r="K2005" s="126"/>
      <c r="L2005" s="126"/>
      <c r="M2005" s="143"/>
      <c r="N2005" s="126"/>
      <c r="O2005" s="126"/>
      <c r="Q2005" s="126"/>
      <c r="R2005" s="126"/>
      <c r="CE2005" s="126"/>
    </row>
    <row r="2006" spans="6:83" ht="11.25" customHeight="1" x14ac:dyDescent="0.2">
      <c r="F2006" s="126"/>
      <c r="G2006" s="126"/>
      <c r="H2006" s="126"/>
      <c r="I2006" s="126"/>
      <c r="J2006" s="126"/>
      <c r="K2006" s="126"/>
      <c r="L2006" s="126"/>
      <c r="M2006" s="143"/>
      <c r="N2006" s="126"/>
      <c r="O2006" s="126"/>
      <c r="Q2006" s="126"/>
      <c r="R2006" s="126"/>
      <c r="CE2006" s="126"/>
    </row>
    <row r="2007" spans="6:83" ht="11.25" customHeight="1" x14ac:dyDescent="0.2">
      <c r="F2007" s="126"/>
      <c r="G2007" s="126"/>
      <c r="H2007" s="126"/>
      <c r="I2007" s="126"/>
      <c r="J2007" s="126"/>
      <c r="K2007" s="126"/>
      <c r="L2007" s="126"/>
      <c r="M2007" s="143"/>
      <c r="N2007" s="126"/>
      <c r="O2007" s="126"/>
      <c r="Q2007" s="126"/>
      <c r="R2007" s="126"/>
      <c r="CE2007" s="126"/>
    </row>
    <row r="2008" spans="6:83" ht="11.25" customHeight="1" x14ac:dyDescent="0.2">
      <c r="F2008" s="126"/>
      <c r="G2008" s="126"/>
      <c r="H2008" s="126"/>
      <c r="I2008" s="126"/>
      <c r="J2008" s="126"/>
      <c r="K2008" s="126"/>
      <c r="L2008" s="126"/>
      <c r="M2008" s="143"/>
      <c r="N2008" s="126"/>
      <c r="O2008" s="126"/>
      <c r="Q2008" s="126"/>
      <c r="R2008" s="126"/>
      <c r="CE2008" s="126"/>
    </row>
    <row r="2009" spans="6:83" ht="11.25" customHeight="1" x14ac:dyDescent="0.2">
      <c r="F2009" s="126"/>
      <c r="G2009" s="126"/>
      <c r="H2009" s="126"/>
      <c r="I2009" s="126"/>
      <c r="J2009" s="126"/>
      <c r="K2009" s="126"/>
      <c r="L2009" s="126"/>
      <c r="M2009" s="143"/>
      <c r="N2009" s="126"/>
      <c r="O2009" s="126"/>
      <c r="Q2009" s="126"/>
      <c r="R2009" s="126"/>
      <c r="CE2009" s="126"/>
    </row>
    <row r="2010" spans="6:83" ht="11.25" customHeight="1" x14ac:dyDescent="0.2">
      <c r="F2010" s="126"/>
      <c r="G2010" s="126"/>
      <c r="H2010" s="126"/>
      <c r="I2010" s="126"/>
      <c r="J2010" s="126"/>
      <c r="K2010" s="126"/>
      <c r="L2010" s="126"/>
      <c r="M2010" s="143"/>
      <c r="N2010" s="126"/>
      <c r="O2010" s="126"/>
      <c r="Q2010" s="126"/>
      <c r="R2010" s="126"/>
      <c r="CE2010" s="126"/>
    </row>
    <row r="2011" spans="6:83" ht="11.25" customHeight="1" x14ac:dyDescent="0.2">
      <c r="F2011" s="126"/>
      <c r="G2011" s="126"/>
      <c r="H2011" s="126"/>
      <c r="I2011" s="126"/>
      <c r="J2011" s="126"/>
      <c r="K2011" s="126"/>
      <c r="L2011" s="126"/>
      <c r="M2011" s="143"/>
      <c r="N2011" s="126"/>
      <c r="O2011" s="126"/>
      <c r="Q2011" s="126"/>
      <c r="R2011" s="126"/>
      <c r="CE2011" s="126"/>
    </row>
    <row r="2012" spans="6:83" ht="11.25" customHeight="1" x14ac:dyDescent="0.2">
      <c r="F2012" s="126"/>
      <c r="G2012" s="126"/>
      <c r="H2012" s="126"/>
      <c r="I2012" s="126"/>
      <c r="J2012" s="126"/>
      <c r="K2012" s="126"/>
      <c r="L2012" s="126"/>
      <c r="M2012" s="143"/>
      <c r="N2012" s="126"/>
      <c r="O2012" s="126"/>
      <c r="Q2012" s="126"/>
      <c r="R2012" s="126"/>
      <c r="CE2012" s="126"/>
    </row>
    <row r="2013" spans="6:83" ht="11.25" customHeight="1" x14ac:dyDescent="0.2">
      <c r="F2013" s="126"/>
      <c r="G2013" s="126"/>
      <c r="H2013" s="126"/>
      <c r="I2013" s="126"/>
      <c r="J2013" s="126"/>
      <c r="K2013" s="126"/>
      <c r="L2013" s="126"/>
      <c r="M2013" s="143"/>
      <c r="N2013" s="126"/>
      <c r="O2013" s="126"/>
      <c r="Q2013" s="126"/>
      <c r="R2013" s="126"/>
      <c r="CE2013" s="126"/>
    </row>
    <row r="2014" spans="6:83" ht="11.25" customHeight="1" x14ac:dyDescent="0.2">
      <c r="F2014" s="126"/>
      <c r="G2014" s="126"/>
      <c r="H2014" s="126"/>
      <c r="I2014" s="126"/>
      <c r="J2014" s="126"/>
      <c r="K2014" s="126"/>
      <c r="L2014" s="126"/>
      <c r="M2014" s="143"/>
      <c r="N2014" s="126"/>
      <c r="O2014" s="126"/>
      <c r="Q2014" s="126"/>
      <c r="R2014" s="126"/>
      <c r="CE2014" s="126"/>
    </row>
    <row r="2015" spans="6:83" ht="11.25" customHeight="1" x14ac:dyDescent="0.2">
      <c r="F2015" s="126"/>
      <c r="G2015" s="126"/>
      <c r="H2015" s="126"/>
      <c r="I2015" s="126"/>
      <c r="J2015" s="126"/>
      <c r="K2015" s="126"/>
      <c r="L2015" s="126"/>
      <c r="M2015" s="143"/>
      <c r="N2015" s="126"/>
      <c r="O2015" s="126"/>
      <c r="Q2015" s="126"/>
      <c r="R2015" s="126"/>
      <c r="CE2015" s="126"/>
    </row>
    <row r="2016" spans="6:83" ht="11.25" customHeight="1" x14ac:dyDescent="0.2">
      <c r="F2016" s="126"/>
      <c r="G2016" s="126"/>
      <c r="H2016" s="126"/>
      <c r="I2016" s="126"/>
      <c r="J2016" s="126"/>
      <c r="K2016" s="126"/>
      <c r="L2016" s="126"/>
      <c r="M2016" s="143"/>
      <c r="N2016" s="126"/>
      <c r="O2016" s="126"/>
      <c r="Q2016" s="126"/>
      <c r="R2016" s="126"/>
      <c r="CE2016" s="126"/>
    </row>
    <row r="2017" spans="6:83" ht="11.25" customHeight="1" x14ac:dyDescent="0.2">
      <c r="F2017" s="126"/>
      <c r="G2017" s="126"/>
      <c r="H2017" s="126"/>
      <c r="I2017" s="126"/>
      <c r="J2017" s="126"/>
      <c r="K2017" s="126"/>
      <c r="L2017" s="126"/>
      <c r="M2017" s="143"/>
      <c r="N2017" s="126"/>
      <c r="O2017" s="126"/>
      <c r="Q2017" s="126"/>
      <c r="R2017" s="126"/>
      <c r="CE2017" s="126"/>
    </row>
    <row r="2018" spans="6:83" ht="11.25" customHeight="1" x14ac:dyDescent="0.2">
      <c r="F2018" s="126"/>
      <c r="G2018" s="126"/>
      <c r="H2018" s="126"/>
      <c r="I2018" s="126"/>
      <c r="J2018" s="126"/>
      <c r="K2018" s="126"/>
      <c r="L2018" s="126"/>
      <c r="M2018" s="143"/>
      <c r="N2018" s="126"/>
      <c r="O2018" s="126"/>
      <c r="Q2018" s="126"/>
      <c r="R2018" s="126"/>
      <c r="CE2018" s="126"/>
    </row>
    <row r="2019" spans="6:83" ht="11.25" customHeight="1" x14ac:dyDescent="0.2">
      <c r="F2019" s="126"/>
      <c r="G2019" s="126"/>
      <c r="H2019" s="126"/>
      <c r="I2019" s="126"/>
      <c r="J2019" s="126"/>
      <c r="K2019" s="126"/>
      <c r="L2019" s="126"/>
      <c r="M2019" s="143"/>
      <c r="N2019" s="126"/>
      <c r="O2019" s="126"/>
      <c r="Q2019" s="126"/>
      <c r="R2019" s="126"/>
      <c r="CE2019" s="126"/>
    </row>
    <row r="2020" spans="6:83" ht="11.25" customHeight="1" x14ac:dyDescent="0.2">
      <c r="F2020" s="126"/>
      <c r="G2020" s="126"/>
      <c r="H2020" s="126"/>
      <c r="I2020" s="126"/>
      <c r="J2020" s="126"/>
      <c r="K2020" s="126"/>
      <c r="L2020" s="126"/>
      <c r="M2020" s="143"/>
      <c r="N2020" s="126"/>
      <c r="O2020" s="126"/>
      <c r="Q2020" s="126"/>
      <c r="R2020" s="126"/>
      <c r="CE2020" s="126"/>
    </row>
    <row r="2021" spans="6:83" ht="11.25" customHeight="1" x14ac:dyDescent="0.2">
      <c r="F2021" s="126"/>
      <c r="G2021" s="126"/>
      <c r="H2021" s="126"/>
      <c r="I2021" s="126"/>
      <c r="J2021" s="126"/>
      <c r="K2021" s="126"/>
      <c r="L2021" s="126"/>
      <c r="M2021" s="143"/>
      <c r="N2021" s="126"/>
      <c r="O2021" s="126"/>
      <c r="Q2021" s="126"/>
      <c r="R2021" s="126"/>
      <c r="CE2021" s="126"/>
    </row>
    <row r="2022" spans="6:83" ht="11.25" customHeight="1" x14ac:dyDescent="0.2">
      <c r="F2022" s="126"/>
      <c r="G2022" s="126"/>
      <c r="H2022" s="126"/>
      <c r="I2022" s="126"/>
      <c r="J2022" s="126"/>
      <c r="K2022" s="126"/>
      <c r="L2022" s="126"/>
      <c r="M2022" s="143"/>
      <c r="N2022" s="126"/>
      <c r="O2022" s="126"/>
      <c r="Q2022" s="126"/>
      <c r="R2022" s="126"/>
      <c r="CE2022" s="126"/>
    </row>
    <row r="2023" spans="6:83" ht="11.25" customHeight="1" x14ac:dyDescent="0.2">
      <c r="F2023" s="126"/>
      <c r="G2023" s="126"/>
      <c r="H2023" s="126"/>
      <c r="I2023" s="126"/>
      <c r="J2023" s="126"/>
      <c r="K2023" s="126"/>
      <c r="L2023" s="126"/>
      <c r="M2023" s="143"/>
      <c r="N2023" s="126"/>
      <c r="O2023" s="126"/>
      <c r="Q2023" s="126"/>
      <c r="R2023" s="126"/>
      <c r="CE2023" s="126"/>
    </row>
    <row r="2024" spans="6:83" ht="11.25" customHeight="1" x14ac:dyDescent="0.2">
      <c r="F2024" s="126"/>
      <c r="G2024" s="126"/>
      <c r="H2024" s="126"/>
      <c r="I2024" s="126"/>
      <c r="J2024" s="126"/>
      <c r="K2024" s="126"/>
      <c r="L2024" s="126"/>
      <c r="M2024" s="143"/>
      <c r="N2024" s="126"/>
      <c r="O2024" s="126"/>
      <c r="Q2024" s="126"/>
      <c r="R2024" s="126"/>
      <c r="CE2024" s="126"/>
    </row>
    <row r="2025" spans="6:83" ht="11.25" customHeight="1" x14ac:dyDescent="0.2">
      <c r="F2025" s="126"/>
      <c r="G2025" s="126"/>
      <c r="H2025" s="126"/>
      <c r="I2025" s="126"/>
      <c r="J2025" s="126"/>
      <c r="K2025" s="126"/>
      <c r="L2025" s="126"/>
      <c r="M2025" s="143"/>
      <c r="N2025" s="126"/>
      <c r="O2025" s="126"/>
      <c r="Q2025" s="126"/>
      <c r="R2025" s="126"/>
      <c r="CE2025" s="126"/>
    </row>
    <row r="2026" spans="6:83" ht="11.25" customHeight="1" x14ac:dyDescent="0.2">
      <c r="F2026" s="126"/>
      <c r="G2026" s="126"/>
      <c r="H2026" s="126"/>
      <c r="I2026" s="126"/>
      <c r="J2026" s="126"/>
      <c r="K2026" s="126"/>
      <c r="L2026" s="126"/>
      <c r="M2026" s="143"/>
      <c r="N2026" s="126"/>
      <c r="O2026" s="126"/>
      <c r="Q2026" s="126"/>
      <c r="R2026" s="126"/>
      <c r="CE2026" s="126"/>
    </row>
    <row r="2027" spans="6:83" ht="11.25" customHeight="1" x14ac:dyDescent="0.2">
      <c r="F2027" s="126"/>
      <c r="G2027" s="126"/>
      <c r="H2027" s="126"/>
      <c r="I2027" s="126"/>
      <c r="J2027" s="126"/>
      <c r="K2027" s="126"/>
      <c r="L2027" s="126"/>
      <c r="M2027" s="143"/>
      <c r="N2027" s="126"/>
      <c r="O2027" s="126"/>
      <c r="Q2027" s="126"/>
      <c r="R2027" s="126"/>
      <c r="CE2027" s="126"/>
    </row>
    <row r="2028" spans="6:83" ht="11.25" customHeight="1" x14ac:dyDescent="0.2">
      <c r="F2028" s="126"/>
      <c r="G2028" s="126"/>
      <c r="H2028" s="126"/>
      <c r="I2028" s="126"/>
      <c r="J2028" s="126"/>
      <c r="K2028" s="126"/>
      <c r="L2028" s="126"/>
      <c r="M2028" s="143"/>
      <c r="N2028" s="126"/>
      <c r="O2028" s="126"/>
      <c r="Q2028" s="126"/>
      <c r="R2028" s="126"/>
      <c r="CE2028" s="126"/>
    </row>
    <row r="2029" spans="6:83" ht="11.25" customHeight="1" x14ac:dyDescent="0.2">
      <c r="F2029" s="126"/>
      <c r="G2029" s="126"/>
      <c r="H2029" s="126"/>
      <c r="I2029" s="126"/>
      <c r="J2029" s="126"/>
      <c r="K2029" s="126"/>
      <c r="L2029" s="126"/>
      <c r="M2029" s="143"/>
      <c r="N2029" s="126"/>
      <c r="O2029" s="126"/>
      <c r="Q2029" s="126"/>
      <c r="R2029" s="126"/>
      <c r="CE2029" s="126"/>
    </row>
    <row r="2030" spans="6:83" ht="11.25" customHeight="1" x14ac:dyDescent="0.2">
      <c r="F2030" s="126"/>
      <c r="G2030" s="126"/>
      <c r="H2030" s="126"/>
      <c r="I2030" s="126"/>
      <c r="J2030" s="126"/>
      <c r="K2030" s="126"/>
      <c r="L2030" s="126"/>
      <c r="M2030" s="143"/>
      <c r="N2030" s="126"/>
      <c r="O2030" s="126"/>
      <c r="Q2030" s="126"/>
      <c r="R2030" s="126"/>
      <c r="CE2030" s="126"/>
    </row>
    <row r="2031" spans="6:83" ht="11.25" customHeight="1" x14ac:dyDescent="0.2">
      <c r="F2031" s="126"/>
      <c r="G2031" s="126"/>
      <c r="H2031" s="126"/>
      <c r="I2031" s="126"/>
      <c r="J2031" s="126"/>
      <c r="K2031" s="126"/>
      <c r="L2031" s="126"/>
      <c r="M2031" s="143"/>
      <c r="N2031" s="126"/>
      <c r="O2031" s="126"/>
      <c r="Q2031" s="126"/>
      <c r="R2031" s="126"/>
      <c r="CE2031" s="126"/>
    </row>
    <row r="2032" spans="6:83" ht="11.25" customHeight="1" x14ac:dyDescent="0.2">
      <c r="F2032" s="126"/>
      <c r="G2032" s="126"/>
      <c r="H2032" s="126"/>
      <c r="I2032" s="126"/>
      <c r="J2032" s="126"/>
      <c r="K2032" s="126"/>
      <c r="L2032" s="126"/>
      <c r="M2032" s="143"/>
      <c r="N2032" s="126"/>
      <c r="O2032" s="126"/>
      <c r="Q2032" s="126"/>
      <c r="R2032" s="126"/>
      <c r="CE2032" s="126"/>
    </row>
    <row r="2033" spans="6:83" ht="11.25" customHeight="1" x14ac:dyDescent="0.2">
      <c r="F2033" s="126"/>
      <c r="G2033" s="126"/>
      <c r="H2033" s="126"/>
      <c r="I2033" s="126"/>
      <c r="J2033" s="126"/>
      <c r="K2033" s="126"/>
      <c r="L2033" s="126"/>
      <c r="M2033" s="143"/>
      <c r="N2033" s="126"/>
      <c r="O2033" s="126"/>
      <c r="Q2033" s="126"/>
      <c r="R2033" s="126"/>
      <c r="CE2033" s="126"/>
    </row>
    <row r="2034" spans="6:83" ht="11.25" customHeight="1" x14ac:dyDescent="0.2">
      <c r="F2034" s="126"/>
      <c r="G2034" s="126"/>
      <c r="H2034" s="126"/>
      <c r="I2034" s="126"/>
      <c r="J2034" s="126"/>
      <c r="K2034" s="126"/>
      <c r="L2034" s="126"/>
      <c r="M2034" s="143"/>
      <c r="N2034" s="126"/>
      <c r="O2034" s="126"/>
      <c r="Q2034" s="126"/>
      <c r="R2034" s="126"/>
      <c r="CE2034" s="126"/>
    </row>
    <row r="2035" spans="6:83" ht="11.25" customHeight="1" x14ac:dyDescent="0.2">
      <c r="F2035" s="126"/>
      <c r="G2035" s="126"/>
      <c r="H2035" s="126"/>
      <c r="I2035" s="126"/>
      <c r="J2035" s="126"/>
      <c r="K2035" s="126"/>
      <c r="L2035" s="126"/>
      <c r="M2035" s="143"/>
      <c r="N2035" s="126"/>
      <c r="O2035" s="126"/>
      <c r="Q2035" s="126"/>
      <c r="R2035" s="126"/>
      <c r="CE2035" s="126"/>
    </row>
    <row r="2036" spans="6:83" ht="11.25" customHeight="1" x14ac:dyDescent="0.2">
      <c r="F2036" s="126"/>
      <c r="G2036" s="126"/>
      <c r="H2036" s="126"/>
      <c r="I2036" s="126"/>
      <c r="J2036" s="126"/>
      <c r="K2036" s="126"/>
      <c r="L2036" s="126"/>
      <c r="M2036" s="143"/>
      <c r="N2036" s="126"/>
      <c r="O2036" s="126"/>
      <c r="Q2036" s="126"/>
      <c r="R2036" s="126"/>
      <c r="CE2036" s="126"/>
    </row>
    <row r="2037" spans="6:83" ht="11.25" customHeight="1" x14ac:dyDescent="0.2">
      <c r="F2037" s="126"/>
      <c r="G2037" s="126"/>
      <c r="H2037" s="126"/>
      <c r="I2037" s="126"/>
      <c r="J2037" s="126"/>
      <c r="K2037" s="126"/>
      <c r="L2037" s="126"/>
      <c r="M2037" s="143"/>
      <c r="N2037" s="126"/>
      <c r="O2037" s="126"/>
      <c r="Q2037" s="126"/>
      <c r="R2037" s="126"/>
      <c r="CE2037" s="126"/>
    </row>
    <row r="2038" spans="6:83" ht="11.25" customHeight="1" x14ac:dyDescent="0.2">
      <c r="F2038" s="126"/>
      <c r="G2038" s="126"/>
      <c r="H2038" s="126"/>
      <c r="I2038" s="126"/>
      <c r="J2038" s="126"/>
      <c r="K2038" s="126"/>
      <c r="L2038" s="126"/>
      <c r="M2038" s="143"/>
      <c r="N2038" s="126"/>
      <c r="O2038" s="126"/>
      <c r="Q2038" s="126"/>
      <c r="R2038" s="126"/>
      <c r="CE2038" s="126"/>
    </row>
    <row r="2039" spans="6:83" ht="11.25" customHeight="1" x14ac:dyDescent="0.2">
      <c r="F2039" s="126"/>
      <c r="G2039" s="126"/>
      <c r="H2039" s="126"/>
      <c r="I2039" s="126"/>
      <c r="J2039" s="126"/>
      <c r="K2039" s="126"/>
      <c r="L2039" s="126"/>
      <c r="M2039" s="143"/>
      <c r="N2039" s="126"/>
      <c r="O2039" s="126"/>
      <c r="Q2039" s="126"/>
      <c r="R2039" s="126"/>
      <c r="CE2039" s="126"/>
    </row>
    <row r="2040" spans="6:83" ht="11.25" customHeight="1" x14ac:dyDescent="0.2">
      <c r="F2040" s="126"/>
      <c r="G2040" s="126"/>
      <c r="H2040" s="126"/>
      <c r="I2040" s="126"/>
      <c r="J2040" s="126"/>
      <c r="K2040" s="126"/>
      <c r="L2040" s="126"/>
      <c r="M2040" s="143"/>
      <c r="N2040" s="126"/>
      <c r="O2040" s="126"/>
      <c r="Q2040" s="126"/>
      <c r="R2040" s="126"/>
      <c r="CE2040" s="126"/>
    </row>
    <row r="2041" spans="6:83" ht="11.25" customHeight="1" x14ac:dyDescent="0.2">
      <c r="F2041" s="126"/>
      <c r="G2041" s="126"/>
      <c r="H2041" s="126"/>
      <c r="I2041" s="126"/>
      <c r="J2041" s="126"/>
      <c r="K2041" s="126"/>
      <c r="L2041" s="126"/>
      <c r="M2041" s="143"/>
      <c r="N2041" s="126"/>
      <c r="O2041" s="126"/>
      <c r="Q2041" s="126"/>
      <c r="R2041" s="126"/>
      <c r="CE2041" s="126"/>
    </row>
    <row r="2042" spans="6:83" ht="11.25" customHeight="1" x14ac:dyDescent="0.2">
      <c r="F2042" s="126"/>
      <c r="G2042" s="126"/>
      <c r="H2042" s="126"/>
      <c r="I2042" s="126"/>
      <c r="J2042" s="126"/>
      <c r="K2042" s="126"/>
      <c r="L2042" s="126"/>
      <c r="M2042" s="143"/>
      <c r="N2042" s="126"/>
      <c r="O2042" s="126"/>
      <c r="Q2042" s="126"/>
      <c r="R2042" s="126"/>
      <c r="CE2042" s="126"/>
    </row>
    <row r="2043" spans="6:83" ht="11.25" customHeight="1" x14ac:dyDescent="0.2">
      <c r="F2043" s="126"/>
      <c r="G2043" s="126"/>
      <c r="H2043" s="126"/>
      <c r="I2043" s="126"/>
      <c r="J2043" s="126"/>
      <c r="K2043" s="126"/>
      <c r="L2043" s="126"/>
      <c r="M2043" s="143"/>
      <c r="N2043" s="126"/>
      <c r="O2043" s="126"/>
      <c r="Q2043" s="126"/>
      <c r="R2043" s="126"/>
      <c r="CE2043" s="126"/>
    </row>
    <row r="2044" spans="6:83" ht="11.25" customHeight="1" x14ac:dyDescent="0.2">
      <c r="F2044" s="126"/>
      <c r="G2044" s="126"/>
      <c r="H2044" s="126"/>
      <c r="I2044" s="126"/>
      <c r="J2044" s="126"/>
      <c r="K2044" s="126"/>
      <c r="L2044" s="126"/>
      <c r="M2044" s="143"/>
      <c r="N2044" s="126"/>
      <c r="O2044" s="126"/>
      <c r="Q2044" s="126"/>
      <c r="R2044" s="126"/>
      <c r="CE2044" s="126"/>
    </row>
    <row r="2045" spans="6:83" ht="11.25" customHeight="1" x14ac:dyDescent="0.2">
      <c r="F2045" s="126"/>
      <c r="G2045" s="126"/>
      <c r="H2045" s="126"/>
      <c r="I2045" s="126"/>
      <c r="J2045" s="126"/>
      <c r="K2045" s="126"/>
      <c r="L2045" s="126"/>
      <c r="M2045" s="143"/>
      <c r="N2045" s="126"/>
      <c r="O2045" s="126"/>
      <c r="Q2045" s="126"/>
      <c r="R2045" s="126"/>
      <c r="CE2045" s="126"/>
    </row>
    <row r="2046" spans="6:83" ht="11.25" customHeight="1" x14ac:dyDescent="0.2">
      <c r="F2046" s="126"/>
      <c r="G2046" s="126"/>
      <c r="H2046" s="126"/>
      <c r="I2046" s="126"/>
      <c r="J2046" s="126"/>
      <c r="K2046" s="126"/>
      <c r="L2046" s="126"/>
      <c r="M2046" s="143"/>
      <c r="N2046" s="126"/>
      <c r="O2046" s="126"/>
      <c r="Q2046" s="126"/>
      <c r="R2046" s="126"/>
      <c r="CE2046" s="126"/>
    </row>
    <row r="2047" spans="6:83" ht="11.25" customHeight="1" x14ac:dyDescent="0.2">
      <c r="F2047" s="126"/>
      <c r="G2047" s="126"/>
      <c r="H2047" s="126"/>
      <c r="I2047" s="126"/>
      <c r="J2047" s="126"/>
      <c r="K2047" s="126"/>
      <c r="L2047" s="126"/>
      <c r="M2047" s="143"/>
      <c r="N2047" s="126"/>
      <c r="O2047" s="126"/>
      <c r="Q2047" s="126"/>
      <c r="R2047" s="126"/>
      <c r="CE2047" s="126"/>
    </row>
    <row r="2048" spans="6:83" ht="11.25" customHeight="1" x14ac:dyDescent="0.2">
      <c r="F2048" s="126"/>
      <c r="G2048" s="126"/>
      <c r="H2048" s="126"/>
      <c r="I2048" s="126"/>
      <c r="J2048" s="126"/>
      <c r="K2048" s="126"/>
      <c r="L2048" s="126"/>
      <c r="M2048" s="143"/>
      <c r="N2048" s="126"/>
      <c r="O2048" s="126"/>
      <c r="Q2048" s="126"/>
      <c r="R2048" s="126"/>
      <c r="CE2048" s="126"/>
    </row>
    <row r="2049" spans="6:83" ht="11.25" customHeight="1" x14ac:dyDescent="0.2">
      <c r="F2049" s="126"/>
      <c r="G2049" s="126"/>
      <c r="H2049" s="126"/>
      <c r="I2049" s="126"/>
      <c r="J2049" s="126"/>
      <c r="K2049" s="126"/>
      <c r="L2049" s="126"/>
      <c r="M2049" s="143"/>
      <c r="N2049" s="126"/>
      <c r="O2049" s="126"/>
      <c r="Q2049" s="126"/>
      <c r="R2049" s="126"/>
      <c r="CE2049" s="126"/>
    </row>
    <row r="2050" spans="6:83" ht="11.25" customHeight="1" x14ac:dyDescent="0.2">
      <c r="F2050" s="126"/>
      <c r="G2050" s="126"/>
      <c r="H2050" s="126"/>
      <c r="I2050" s="126"/>
      <c r="J2050" s="126"/>
      <c r="K2050" s="126"/>
      <c r="L2050" s="126"/>
      <c r="M2050" s="143"/>
      <c r="N2050" s="126"/>
      <c r="O2050" s="126"/>
      <c r="Q2050" s="126"/>
      <c r="R2050" s="126"/>
      <c r="CE2050" s="126"/>
    </row>
    <row r="2051" spans="6:83" ht="11.25" customHeight="1" x14ac:dyDescent="0.2">
      <c r="F2051" s="126"/>
      <c r="G2051" s="126"/>
      <c r="H2051" s="126"/>
      <c r="I2051" s="126"/>
      <c r="J2051" s="126"/>
      <c r="K2051" s="126"/>
      <c r="L2051" s="126"/>
      <c r="M2051" s="143"/>
      <c r="N2051" s="126"/>
      <c r="O2051" s="126"/>
      <c r="Q2051" s="126"/>
      <c r="R2051" s="126"/>
      <c r="CE2051" s="126"/>
    </row>
    <row r="2052" spans="6:83" ht="11.25" customHeight="1" x14ac:dyDescent="0.2">
      <c r="F2052" s="126"/>
      <c r="G2052" s="126"/>
      <c r="H2052" s="126"/>
      <c r="I2052" s="126"/>
      <c r="J2052" s="126"/>
      <c r="K2052" s="126"/>
      <c r="L2052" s="126"/>
      <c r="M2052" s="143"/>
      <c r="N2052" s="126"/>
      <c r="O2052" s="126"/>
      <c r="Q2052" s="126"/>
      <c r="R2052" s="126"/>
      <c r="CE2052" s="126"/>
    </row>
    <row r="2053" spans="6:83" ht="11.25" customHeight="1" x14ac:dyDescent="0.2">
      <c r="F2053" s="126"/>
      <c r="G2053" s="126"/>
      <c r="H2053" s="126"/>
      <c r="I2053" s="126"/>
      <c r="J2053" s="126"/>
      <c r="K2053" s="126"/>
      <c r="L2053" s="126"/>
      <c r="M2053" s="143"/>
      <c r="N2053" s="126"/>
      <c r="O2053" s="126"/>
      <c r="Q2053" s="126"/>
      <c r="R2053" s="126"/>
      <c r="CE2053" s="126"/>
    </row>
    <row r="2054" spans="6:83" ht="11.25" customHeight="1" x14ac:dyDescent="0.2">
      <c r="F2054" s="126"/>
      <c r="G2054" s="126"/>
      <c r="H2054" s="126"/>
      <c r="I2054" s="126"/>
      <c r="J2054" s="126"/>
      <c r="K2054" s="126"/>
      <c r="L2054" s="126"/>
      <c r="M2054" s="143"/>
      <c r="N2054" s="126"/>
      <c r="O2054" s="126"/>
      <c r="Q2054" s="126"/>
      <c r="R2054" s="126"/>
      <c r="CE2054" s="126"/>
    </row>
    <row r="2055" spans="6:83" ht="11.25" customHeight="1" x14ac:dyDescent="0.2">
      <c r="F2055" s="126"/>
      <c r="G2055" s="126"/>
      <c r="H2055" s="126"/>
      <c r="I2055" s="126"/>
      <c r="J2055" s="126"/>
      <c r="K2055" s="126"/>
      <c r="L2055" s="126"/>
      <c r="M2055" s="143"/>
      <c r="N2055" s="126"/>
      <c r="O2055" s="126"/>
      <c r="Q2055" s="126"/>
      <c r="R2055" s="126"/>
      <c r="CE2055" s="126"/>
    </row>
    <row r="2056" spans="6:83" ht="11.25" customHeight="1" x14ac:dyDescent="0.2">
      <c r="F2056" s="126"/>
      <c r="G2056" s="126"/>
      <c r="H2056" s="126"/>
      <c r="I2056" s="126"/>
      <c r="J2056" s="126"/>
      <c r="K2056" s="126"/>
      <c r="L2056" s="126"/>
      <c r="M2056" s="143"/>
      <c r="N2056" s="126"/>
      <c r="O2056" s="126"/>
      <c r="Q2056" s="126"/>
      <c r="R2056" s="126"/>
      <c r="CE2056" s="126"/>
    </row>
    <row r="2057" spans="6:83" ht="11.25" customHeight="1" x14ac:dyDescent="0.2">
      <c r="F2057" s="126"/>
      <c r="G2057" s="126"/>
      <c r="H2057" s="126"/>
      <c r="I2057" s="126"/>
      <c r="J2057" s="126"/>
      <c r="K2057" s="126"/>
      <c r="L2057" s="126"/>
      <c r="M2057" s="143"/>
      <c r="N2057" s="126"/>
      <c r="O2057" s="126"/>
      <c r="Q2057" s="126"/>
      <c r="R2057" s="126"/>
      <c r="CE2057" s="126"/>
    </row>
    <row r="2058" spans="6:83" ht="11.25" customHeight="1" x14ac:dyDescent="0.2">
      <c r="F2058" s="126"/>
      <c r="G2058" s="126"/>
      <c r="H2058" s="126"/>
      <c r="I2058" s="126"/>
      <c r="J2058" s="126"/>
      <c r="K2058" s="126"/>
      <c r="L2058" s="126"/>
      <c r="M2058" s="143"/>
      <c r="N2058" s="126"/>
      <c r="O2058" s="126"/>
      <c r="Q2058" s="126"/>
      <c r="R2058" s="126"/>
      <c r="CE2058" s="126"/>
    </row>
    <row r="2059" spans="6:83" ht="11.25" customHeight="1" x14ac:dyDescent="0.2">
      <c r="F2059" s="126"/>
      <c r="G2059" s="126"/>
      <c r="H2059" s="126"/>
      <c r="I2059" s="126"/>
      <c r="J2059" s="126"/>
      <c r="K2059" s="126"/>
      <c r="L2059" s="126"/>
      <c r="M2059" s="143"/>
      <c r="N2059" s="126"/>
      <c r="O2059" s="126"/>
      <c r="Q2059" s="126"/>
      <c r="R2059" s="126"/>
      <c r="CE2059" s="126"/>
    </row>
    <row r="2060" spans="6:83" ht="11.25" customHeight="1" x14ac:dyDescent="0.2">
      <c r="F2060" s="126"/>
      <c r="G2060" s="126"/>
      <c r="H2060" s="126"/>
      <c r="I2060" s="126"/>
      <c r="J2060" s="126"/>
      <c r="K2060" s="126"/>
      <c r="L2060" s="126"/>
      <c r="M2060" s="143"/>
      <c r="N2060" s="126"/>
      <c r="O2060" s="126"/>
      <c r="Q2060" s="126"/>
      <c r="R2060" s="126"/>
      <c r="CE2060" s="126"/>
    </row>
    <row r="2061" spans="6:83" ht="11.25" customHeight="1" x14ac:dyDescent="0.2">
      <c r="F2061" s="126"/>
      <c r="G2061" s="126"/>
      <c r="H2061" s="126"/>
      <c r="I2061" s="126"/>
      <c r="J2061" s="126"/>
      <c r="K2061" s="126"/>
      <c r="L2061" s="126"/>
      <c r="M2061" s="143"/>
      <c r="N2061" s="126"/>
      <c r="O2061" s="126"/>
      <c r="Q2061" s="126"/>
      <c r="R2061" s="126"/>
      <c r="CE2061" s="126"/>
    </row>
    <row r="2062" spans="6:83" ht="11.25" customHeight="1" x14ac:dyDescent="0.2">
      <c r="F2062" s="126"/>
      <c r="G2062" s="126"/>
      <c r="H2062" s="126"/>
      <c r="I2062" s="126"/>
      <c r="J2062" s="126"/>
      <c r="K2062" s="126"/>
      <c r="L2062" s="126"/>
      <c r="M2062" s="143"/>
      <c r="N2062" s="126"/>
      <c r="O2062" s="126"/>
      <c r="Q2062" s="126"/>
      <c r="R2062" s="126"/>
      <c r="CE2062" s="126"/>
    </row>
    <row r="2063" spans="6:83" ht="11.25" customHeight="1" x14ac:dyDescent="0.2">
      <c r="F2063" s="126"/>
      <c r="G2063" s="126"/>
      <c r="H2063" s="126"/>
      <c r="I2063" s="126"/>
      <c r="J2063" s="126"/>
      <c r="K2063" s="126"/>
      <c r="L2063" s="126"/>
      <c r="M2063" s="143"/>
      <c r="N2063" s="126"/>
      <c r="O2063" s="126"/>
      <c r="Q2063" s="126"/>
      <c r="R2063" s="126"/>
      <c r="CE2063" s="126"/>
    </row>
    <row r="2064" spans="6:83" ht="11.25" customHeight="1" x14ac:dyDescent="0.2">
      <c r="F2064" s="126"/>
      <c r="G2064" s="126"/>
      <c r="H2064" s="126"/>
      <c r="I2064" s="126"/>
      <c r="J2064" s="126"/>
      <c r="K2064" s="126"/>
      <c r="L2064" s="126"/>
      <c r="M2064" s="143"/>
      <c r="N2064" s="126"/>
      <c r="O2064" s="126"/>
      <c r="Q2064" s="126"/>
      <c r="R2064" s="126"/>
      <c r="CE2064" s="126"/>
    </row>
    <row r="2065" spans="6:83" ht="11.25" customHeight="1" x14ac:dyDescent="0.2">
      <c r="F2065" s="126"/>
      <c r="G2065" s="126"/>
      <c r="H2065" s="126"/>
      <c r="I2065" s="126"/>
      <c r="J2065" s="126"/>
      <c r="K2065" s="126"/>
      <c r="L2065" s="126"/>
      <c r="M2065" s="143"/>
      <c r="N2065" s="126"/>
      <c r="O2065" s="126"/>
      <c r="Q2065" s="126"/>
      <c r="R2065" s="126"/>
      <c r="CE2065" s="126"/>
    </row>
    <row r="2066" spans="6:83" ht="11.25" customHeight="1" x14ac:dyDescent="0.2">
      <c r="F2066" s="126"/>
      <c r="G2066" s="126"/>
      <c r="H2066" s="126"/>
      <c r="I2066" s="126"/>
      <c r="J2066" s="126"/>
      <c r="K2066" s="126"/>
      <c r="L2066" s="126"/>
      <c r="M2066" s="143"/>
      <c r="N2066" s="126"/>
      <c r="O2066" s="126"/>
      <c r="Q2066" s="126"/>
      <c r="R2066" s="126"/>
      <c r="CE2066" s="126"/>
    </row>
    <row r="2067" spans="6:83" ht="11.25" customHeight="1" x14ac:dyDescent="0.2">
      <c r="F2067" s="126"/>
      <c r="G2067" s="126"/>
      <c r="H2067" s="126"/>
      <c r="I2067" s="126"/>
      <c r="J2067" s="126"/>
      <c r="K2067" s="126"/>
      <c r="L2067" s="126"/>
      <c r="M2067" s="143"/>
      <c r="N2067" s="126"/>
      <c r="O2067" s="126"/>
      <c r="Q2067" s="126"/>
      <c r="R2067" s="126"/>
      <c r="CE2067" s="126"/>
    </row>
    <row r="2068" spans="6:83" ht="11.25" customHeight="1" x14ac:dyDescent="0.2">
      <c r="F2068" s="126"/>
      <c r="G2068" s="126"/>
      <c r="H2068" s="126"/>
      <c r="I2068" s="126"/>
      <c r="J2068" s="126"/>
      <c r="K2068" s="126"/>
      <c r="L2068" s="126"/>
      <c r="M2068" s="143"/>
      <c r="N2068" s="126"/>
      <c r="O2068" s="126"/>
      <c r="Q2068" s="126"/>
      <c r="R2068" s="126"/>
      <c r="CE2068" s="126"/>
    </row>
    <row r="2069" spans="6:83" ht="11.25" customHeight="1" x14ac:dyDescent="0.2">
      <c r="F2069" s="126"/>
      <c r="G2069" s="126"/>
      <c r="H2069" s="126"/>
      <c r="I2069" s="126"/>
      <c r="J2069" s="126"/>
      <c r="K2069" s="126"/>
      <c r="L2069" s="126"/>
      <c r="M2069" s="143"/>
      <c r="N2069" s="126"/>
      <c r="O2069" s="126"/>
      <c r="Q2069" s="126"/>
      <c r="R2069" s="126"/>
      <c r="CE2069" s="126"/>
    </row>
    <row r="2070" spans="6:83" ht="11.25" customHeight="1" x14ac:dyDescent="0.2">
      <c r="F2070" s="126"/>
      <c r="G2070" s="126"/>
      <c r="H2070" s="126"/>
      <c r="I2070" s="126"/>
      <c r="J2070" s="126"/>
      <c r="K2070" s="126"/>
      <c r="L2070" s="126"/>
      <c r="M2070" s="143"/>
      <c r="N2070" s="126"/>
      <c r="O2070" s="126"/>
      <c r="Q2070" s="126"/>
      <c r="R2070" s="126"/>
      <c r="CE2070" s="126"/>
    </row>
    <row r="2071" spans="6:83" ht="11.25" customHeight="1" x14ac:dyDescent="0.2">
      <c r="F2071" s="126"/>
      <c r="G2071" s="126"/>
      <c r="H2071" s="126"/>
      <c r="I2071" s="126"/>
      <c r="J2071" s="126"/>
      <c r="K2071" s="126"/>
      <c r="L2071" s="126"/>
      <c r="M2071" s="143"/>
      <c r="N2071" s="126"/>
      <c r="O2071" s="126"/>
      <c r="Q2071" s="126"/>
      <c r="R2071" s="126"/>
      <c r="CE2071" s="126"/>
    </row>
    <row r="2072" spans="6:83" ht="11.25" customHeight="1" x14ac:dyDescent="0.2">
      <c r="F2072" s="126"/>
      <c r="G2072" s="126"/>
      <c r="H2072" s="126"/>
      <c r="I2072" s="126"/>
      <c r="J2072" s="126"/>
      <c r="K2072" s="126"/>
      <c r="L2072" s="126"/>
      <c r="M2072" s="143"/>
      <c r="N2072" s="126"/>
      <c r="O2072" s="126"/>
      <c r="Q2072" s="126"/>
      <c r="R2072" s="126"/>
      <c r="CE2072" s="126"/>
    </row>
    <row r="2073" spans="6:83" ht="11.25" customHeight="1" x14ac:dyDescent="0.2">
      <c r="F2073" s="126"/>
      <c r="G2073" s="126"/>
      <c r="H2073" s="126"/>
      <c r="I2073" s="126"/>
      <c r="J2073" s="126"/>
      <c r="K2073" s="126"/>
      <c r="L2073" s="126"/>
      <c r="M2073" s="143"/>
      <c r="N2073" s="126"/>
      <c r="O2073" s="126"/>
      <c r="Q2073" s="126"/>
      <c r="R2073" s="126"/>
      <c r="CE2073" s="126"/>
    </row>
    <row r="2074" spans="6:83" ht="11.25" customHeight="1" x14ac:dyDescent="0.2">
      <c r="F2074" s="126"/>
      <c r="G2074" s="126"/>
      <c r="H2074" s="126"/>
      <c r="I2074" s="126"/>
      <c r="J2074" s="126"/>
      <c r="K2074" s="126"/>
      <c r="L2074" s="126"/>
      <c r="M2074" s="143"/>
      <c r="N2074" s="126"/>
      <c r="O2074" s="126"/>
      <c r="Q2074" s="126"/>
      <c r="R2074" s="126"/>
      <c r="CE2074" s="126"/>
    </row>
    <row r="2075" spans="6:83" ht="11.25" customHeight="1" x14ac:dyDescent="0.2">
      <c r="F2075" s="126"/>
      <c r="G2075" s="126"/>
      <c r="H2075" s="126"/>
      <c r="I2075" s="126"/>
      <c r="J2075" s="126"/>
      <c r="K2075" s="126"/>
      <c r="L2075" s="126"/>
      <c r="M2075" s="143"/>
      <c r="N2075" s="126"/>
      <c r="O2075" s="126"/>
      <c r="Q2075" s="126"/>
      <c r="R2075" s="126"/>
      <c r="CE2075" s="126"/>
    </row>
    <row r="2076" spans="6:83" ht="11.25" customHeight="1" x14ac:dyDescent="0.2">
      <c r="F2076" s="126"/>
      <c r="G2076" s="126"/>
      <c r="H2076" s="126"/>
      <c r="I2076" s="126"/>
      <c r="J2076" s="126"/>
      <c r="K2076" s="126"/>
      <c r="L2076" s="126"/>
      <c r="M2076" s="143"/>
      <c r="N2076" s="126"/>
      <c r="O2076" s="126"/>
      <c r="Q2076" s="126"/>
      <c r="R2076" s="126"/>
      <c r="CE2076" s="126"/>
    </row>
    <row r="2077" spans="6:83" ht="11.25" customHeight="1" x14ac:dyDescent="0.2">
      <c r="F2077" s="126"/>
      <c r="G2077" s="126"/>
      <c r="H2077" s="126"/>
      <c r="I2077" s="126"/>
      <c r="J2077" s="126"/>
      <c r="K2077" s="126"/>
      <c r="L2077" s="126"/>
      <c r="M2077" s="143"/>
      <c r="N2077" s="126"/>
      <c r="O2077" s="126"/>
      <c r="Q2077" s="126"/>
      <c r="R2077" s="126"/>
      <c r="CE2077" s="126"/>
    </row>
    <row r="2078" spans="6:83" ht="11.25" customHeight="1" x14ac:dyDescent="0.2">
      <c r="F2078" s="126"/>
      <c r="G2078" s="126"/>
      <c r="H2078" s="126"/>
      <c r="I2078" s="126"/>
      <c r="J2078" s="126"/>
      <c r="K2078" s="126"/>
      <c r="L2078" s="126"/>
      <c r="M2078" s="143"/>
      <c r="N2078" s="126"/>
      <c r="O2078" s="126"/>
      <c r="Q2078" s="126"/>
      <c r="R2078" s="126"/>
      <c r="CE2078" s="126"/>
    </row>
    <row r="2079" spans="6:83" ht="11.25" customHeight="1" x14ac:dyDescent="0.2">
      <c r="F2079" s="126"/>
      <c r="G2079" s="126"/>
      <c r="H2079" s="126"/>
      <c r="I2079" s="126"/>
      <c r="J2079" s="126"/>
      <c r="K2079" s="126"/>
      <c r="L2079" s="126"/>
      <c r="M2079" s="143"/>
      <c r="N2079" s="126"/>
      <c r="O2079" s="126"/>
      <c r="Q2079" s="126"/>
      <c r="R2079" s="126"/>
      <c r="CE2079" s="126"/>
    </row>
    <row r="2080" spans="6:83" ht="11.25" customHeight="1" x14ac:dyDescent="0.2">
      <c r="F2080" s="126"/>
      <c r="G2080" s="126"/>
      <c r="H2080" s="126"/>
      <c r="I2080" s="126"/>
      <c r="J2080" s="126"/>
      <c r="K2080" s="126"/>
      <c r="L2080" s="126"/>
      <c r="M2080" s="143"/>
      <c r="N2080" s="126"/>
      <c r="O2080" s="126"/>
      <c r="Q2080" s="126"/>
      <c r="R2080" s="126"/>
      <c r="CE2080" s="126"/>
    </row>
    <row r="2081" spans="6:83" ht="11.25" customHeight="1" x14ac:dyDescent="0.2">
      <c r="F2081" s="126"/>
      <c r="G2081" s="126"/>
      <c r="H2081" s="126"/>
      <c r="I2081" s="126"/>
      <c r="J2081" s="126"/>
      <c r="K2081" s="126"/>
      <c r="L2081" s="126"/>
      <c r="M2081" s="143"/>
      <c r="N2081" s="126"/>
      <c r="O2081" s="126"/>
      <c r="Q2081" s="126"/>
      <c r="R2081" s="126"/>
      <c r="CE2081" s="126"/>
    </row>
    <row r="2082" spans="6:83" ht="11.25" customHeight="1" x14ac:dyDescent="0.2">
      <c r="F2082" s="126"/>
      <c r="G2082" s="126"/>
      <c r="H2082" s="126"/>
      <c r="I2082" s="126"/>
      <c r="J2082" s="126"/>
      <c r="K2082" s="126"/>
      <c r="L2082" s="126"/>
      <c r="M2082" s="143"/>
      <c r="N2082" s="126"/>
      <c r="O2082" s="126"/>
      <c r="Q2082" s="126"/>
      <c r="R2082" s="126"/>
      <c r="CE2082" s="126"/>
    </row>
    <row r="2083" spans="6:83" ht="11.25" customHeight="1" x14ac:dyDescent="0.2">
      <c r="F2083" s="126"/>
      <c r="G2083" s="126"/>
      <c r="H2083" s="126"/>
      <c r="I2083" s="126"/>
      <c r="J2083" s="126"/>
      <c r="K2083" s="126"/>
      <c r="L2083" s="126"/>
      <c r="M2083" s="143"/>
      <c r="N2083" s="126"/>
      <c r="O2083" s="126"/>
      <c r="Q2083" s="126"/>
      <c r="R2083" s="126"/>
      <c r="CE2083" s="126"/>
    </row>
    <row r="2084" spans="6:83" ht="11.25" customHeight="1" x14ac:dyDescent="0.2">
      <c r="F2084" s="126"/>
      <c r="G2084" s="126"/>
      <c r="H2084" s="126"/>
      <c r="I2084" s="126"/>
      <c r="J2084" s="126"/>
      <c r="K2084" s="126"/>
      <c r="L2084" s="126"/>
      <c r="M2084" s="143"/>
      <c r="N2084" s="126"/>
      <c r="O2084" s="126"/>
      <c r="Q2084" s="126"/>
      <c r="R2084" s="126"/>
      <c r="CE2084" s="126"/>
    </row>
    <row r="2085" spans="6:83" ht="11.25" customHeight="1" x14ac:dyDescent="0.2">
      <c r="F2085" s="126"/>
      <c r="G2085" s="126"/>
      <c r="H2085" s="126"/>
      <c r="I2085" s="126"/>
      <c r="J2085" s="126"/>
      <c r="K2085" s="126"/>
      <c r="L2085" s="126"/>
      <c r="M2085" s="143"/>
      <c r="N2085" s="126"/>
      <c r="O2085" s="126"/>
      <c r="Q2085" s="126"/>
      <c r="R2085" s="126"/>
      <c r="CE2085" s="126"/>
    </row>
    <row r="2086" spans="6:83" ht="11.25" customHeight="1" x14ac:dyDescent="0.2">
      <c r="F2086" s="126"/>
      <c r="G2086" s="126"/>
      <c r="H2086" s="126"/>
      <c r="I2086" s="126"/>
      <c r="J2086" s="126"/>
      <c r="K2086" s="126"/>
      <c r="L2086" s="126"/>
      <c r="M2086" s="143"/>
      <c r="N2086" s="126"/>
      <c r="O2086" s="126"/>
      <c r="Q2086" s="126"/>
      <c r="R2086" s="126"/>
      <c r="CE2086" s="126"/>
    </row>
    <row r="2087" spans="6:83" ht="11.25" customHeight="1" x14ac:dyDescent="0.2">
      <c r="F2087" s="126"/>
      <c r="G2087" s="126"/>
      <c r="H2087" s="126"/>
      <c r="I2087" s="126"/>
      <c r="J2087" s="126"/>
      <c r="K2087" s="126"/>
      <c r="L2087" s="126"/>
      <c r="M2087" s="143"/>
      <c r="N2087" s="126"/>
      <c r="O2087" s="126"/>
      <c r="Q2087" s="126"/>
      <c r="R2087" s="126"/>
      <c r="CE2087" s="126"/>
    </row>
    <row r="2088" spans="6:83" ht="11.25" customHeight="1" x14ac:dyDescent="0.2">
      <c r="F2088" s="126"/>
      <c r="G2088" s="126"/>
      <c r="H2088" s="126"/>
      <c r="I2088" s="126"/>
      <c r="J2088" s="126"/>
      <c r="K2088" s="126"/>
      <c r="L2088" s="126"/>
      <c r="M2088" s="143"/>
      <c r="N2088" s="126"/>
      <c r="O2088" s="126"/>
      <c r="Q2088" s="126"/>
      <c r="R2088" s="126"/>
      <c r="CE2088" s="126"/>
    </row>
    <row r="2089" spans="6:83" ht="11.25" customHeight="1" x14ac:dyDescent="0.2">
      <c r="F2089" s="126"/>
      <c r="G2089" s="126"/>
      <c r="H2089" s="126"/>
      <c r="I2089" s="126"/>
      <c r="J2089" s="126"/>
      <c r="K2089" s="126"/>
      <c r="L2089" s="126"/>
      <c r="M2089" s="143"/>
      <c r="N2089" s="126"/>
      <c r="O2089" s="126"/>
      <c r="Q2089" s="126"/>
      <c r="R2089" s="126"/>
      <c r="CE2089" s="126"/>
    </row>
    <row r="2090" spans="6:83" ht="11.25" customHeight="1" x14ac:dyDescent="0.2">
      <c r="F2090" s="126"/>
      <c r="G2090" s="126"/>
      <c r="H2090" s="126"/>
      <c r="I2090" s="126"/>
      <c r="J2090" s="126"/>
      <c r="K2090" s="126"/>
      <c r="L2090" s="126"/>
      <c r="M2090" s="143"/>
      <c r="N2090" s="126"/>
      <c r="O2090" s="126"/>
      <c r="Q2090" s="126"/>
      <c r="R2090" s="126"/>
      <c r="CE2090" s="126"/>
    </row>
    <row r="2091" spans="6:83" ht="11.25" customHeight="1" x14ac:dyDescent="0.2">
      <c r="F2091" s="126"/>
      <c r="G2091" s="126"/>
      <c r="H2091" s="126"/>
      <c r="I2091" s="126"/>
      <c r="J2091" s="126"/>
      <c r="K2091" s="126"/>
      <c r="L2091" s="126"/>
      <c r="M2091" s="143"/>
      <c r="N2091" s="126"/>
      <c r="O2091" s="126"/>
      <c r="Q2091" s="126"/>
      <c r="R2091" s="126"/>
      <c r="CE2091" s="126"/>
    </row>
    <row r="2092" spans="6:83" ht="11.25" customHeight="1" x14ac:dyDescent="0.2">
      <c r="F2092" s="126"/>
      <c r="G2092" s="126"/>
      <c r="H2092" s="126"/>
      <c r="I2092" s="126"/>
      <c r="J2092" s="126"/>
      <c r="K2092" s="126"/>
      <c r="L2092" s="126"/>
      <c r="M2092" s="143"/>
      <c r="N2092" s="126"/>
      <c r="O2092" s="126"/>
      <c r="Q2092" s="126"/>
      <c r="R2092" s="126"/>
      <c r="CE2092" s="126"/>
    </row>
    <row r="2093" spans="6:83" ht="11.25" customHeight="1" x14ac:dyDescent="0.2">
      <c r="F2093" s="126"/>
      <c r="G2093" s="126"/>
      <c r="H2093" s="126"/>
      <c r="I2093" s="126"/>
      <c r="J2093" s="126"/>
      <c r="K2093" s="126"/>
      <c r="L2093" s="126"/>
      <c r="M2093" s="143"/>
      <c r="N2093" s="126"/>
      <c r="O2093" s="126"/>
      <c r="Q2093" s="126"/>
      <c r="R2093" s="126"/>
      <c r="CE2093" s="126"/>
    </row>
    <row r="2094" spans="6:83" ht="11.25" customHeight="1" x14ac:dyDescent="0.2">
      <c r="F2094" s="126"/>
      <c r="G2094" s="126"/>
      <c r="H2094" s="126"/>
      <c r="I2094" s="126"/>
      <c r="J2094" s="126"/>
      <c r="K2094" s="126"/>
      <c r="L2094" s="126"/>
      <c r="M2094" s="143"/>
      <c r="N2094" s="126"/>
      <c r="O2094" s="126"/>
      <c r="Q2094" s="126"/>
      <c r="R2094" s="126"/>
      <c r="CE2094" s="126"/>
    </row>
    <row r="2095" spans="6:83" ht="11.25" customHeight="1" x14ac:dyDescent="0.2">
      <c r="F2095" s="126"/>
      <c r="G2095" s="126"/>
      <c r="H2095" s="126"/>
      <c r="I2095" s="126"/>
      <c r="J2095" s="126"/>
      <c r="K2095" s="126"/>
      <c r="L2095" s="126"/>
      <c r="M2095" s="143"/>
      <c r="N2095" s="126"/>
      <c r="O2095" s="126"/>
      <c r="Q2095" s="126"/>
      <c r="R2095" s="126"/>
      <c r="CE2095" s="126"/>
    </row>
    <row r="2096" spans="6:83" ht="11.25" customHeight="1" x14ac:dyDescent="0.2">
      <c r="F2096" s="126"/>
      <c r="G2096" s="126"/>
      <c r="H2096" s="126"/>
      <c r="I2096" s="126"/>
      <c r="J2096" s="126"/>
      <c r="K2096" s="126"/>
      <c r="L2096" s="126"/>
      <c r="M2096" s="143"/>
      <c r="N2096" s="126"/>
      <c r="O2096" s="126"/>
      <c r="Q2096" s="126"/>
      <c r="R2096" s="126"/>
      <c r="CE2096" s="126"/>
    </row>
    <row r="2097" spans="6:83" ht="11.25" customHeight="1" x14ac:dyDescent="0.2">
      <c r="F2097" s="126"/>
      <c r="G2097" s="126"/>
      <c r="H2097" s="126"/>
      <c r="I2097" s="126"/>
      <c r="J2097" s="126"/>
      <c r="K2097" s="126"/>
      <c r="L2097" s="126"/>
      <c r="M2097" s="143"/>
      <c r="N2097" s="126"/>
      <c r="O2097" s="126"/>
      <c r="Q2097" s="126"/>
      <c r="R2097" s="126"/>
      <c r="CE2097" s="126"/>
    </row>
    <row r="2098" spans="6:83" ht="11.25" customHeight="1" x14ac:dyDescent="0.2">
      <c r="F2098" s="126"/>
      <c r="G2098" s="126"/>
      <c r="H2098" s="126"/>
      <c r="I2098" s="126"/>
      <c r="J2098" s="126"/>
      <c r="K2098" s="126"/>
      <c r="L2098" s="126"/>
      <c r="M2098" s="143"/>
      <c r="N2098" s="126"/>
      <c r="O2098" s="126"/>
      <c r="Q2098" s="126"/>
      <c r="R2098" s="126"/>
      <c r="CE2098" s="126"/>
    </row>
    <row r="2099" spans="6:83" ht="11.25" customHeight="1" x14ac:dyDescent="0.2">
      <c r="F2099" s="126"/>
      <c r="G2099" s="126"/>
      <c r="H2099" s="126"/>
      <c r="I2099" s="126"/>
      <c r="J2099" s="126"/>
      <c r="K2099" s="126"/>
      <c r="L2099" s="126"/>
      <c r="M2099" s="143"/>
      <c r="N2099" s="126"/>
      <c r="O2099" s="126"/>
      <c r="Q2099" s="126"/>
      <c r="R2099" s="126"/>
      <c r="CE2099" s="126"/>
    </row>
    <row r="2100" spans="6:83" ht="11.25" customHeight="1" x14ac:dyDescent="0.2">
      <c r="F2100" s="126"/>
      <c r="G2100" s="126"/>
      <c r="H2100" s="126"/>
      <c r="I2100" s="126"/>
      <c r="J2100" s="126"/>
      <c r="K2100" s="126"/>
      <c r="L2100" s="126"/>
      <c r="M2100" s="143"/>
      <c r="N2100" s="126"/>
      <c r="O2100" s="126"/>
      <c r="Q2100" s="126"/>
      <c r="R2100" s="126"/>
      <c r="CE2100" s="126"/>
    </row>
    <row r="2101" spans="6:83" ht="11.25" customHeight="1" x14ac:dyDescent="0.2">
      <c r="F2101" s="126"/>
      <c r="G2101" s="126"/>
      <c r="H2101" s="126"/>
      <c r="I2101" s="126"/>
      <c r="J2101" s="126"/>
      <c r="K2101" s="126"/>
      <c r="L2101" s="126"/>
      <c r="M2101" s="143"/>
      <c r="N2101" s="126"/>
      <c r="O2101" s="126"/>
      <c r="Q2101" s="126"/>
      <c r="R2101" s="126"/>
      <c r="CE2101" s="126"/>
    </row>
    <row r="2102" spans="6:83" ht="11.25" customHeight="1" x14ac:dyDescent="0.2">
      <c r="F2102" s="126"/>
      <c r="G2102" s="126"/>
      <c r="H2102" s="126"/>
      <c r="I2102" s="126"/>
      <c r="J2102" s="126"/>
      <c r="K2102" s="126"/>
      <c r="L2102" s="126"/>
      <c r="M2102" s="143"/>
      <c r="N2102" s="126"/>
      <c r="O2102" s="126"/>
      <c r="Q2102" s="126"/>
      <c r="R2102" s="126"/>
      <c r="CE2102" s="126"/>
    </row>
    <row r="2103" spans="6:83" ht="11.25" customHeight="1" x14ac:dyDescent="0.2">
      <c r="F2103" s="126"/>
      <c r="G2103" s="126"/>
      <c r="H2103" s="126"/>
      <c r="I2103" s="126"/>
      <c r="J2103" s="126"/>
      <c r="K2103" s="126"/>
      <c r="L2103" s="126"/>
      <c r="M2103" s="143"/>
      <c r="N2103" s="126"/>
      <c r="O2103" s="126"/>
      <c r="Q2103" s="126"/>
      <c r="R2103" s="126"/>
      <c r="CE2103" s="126"/>
    </row>
    <row r="2104" spans="6:83" ht="11.25" customHeight="1" x14ac:dyDescent="0.2">
      <c r="F2104" s="126"/>
      <c r="G2104" s="126"/>
      <c r="H2104" s="126"/>
      <c r="I2104" s="126"/>
      <c r="J2104" s="126"/>
      <c r="K2104" s="126"/>
      <c r="L2104" s="126"/>
      <c r="M2104" s="143"/>
      <c r="N2104" s="126"/>
      <c r="O2104" s="126"/>
      <c r="Q2104" s="126"/>
      <c r="R2104" s="126"/>
      <c r="CE2104" s="126"/>
    </row>
    <row r="2105" spans="6:83" ht="11.25" customHeight="1" x14ac:dyDescent="0.2">
      <c r="F2105" s="126"/>
      <c r="G2105" s="126"/>
      <c r="H2105" s="126"/>
      <c r="I2105" s="126"/>
      <c r="J2105" s="126"/>
      <c r="K2105" s="126"/>
      <c r="L2105" s="126"/>
      <c r="M2105" s="143"/>
      <c r="N2105" s="126"/>
      <c r="O2105" s="126"/>
      <c r="Q2105" s="126"/>
      <c r="R2105" s="126"/>
      <c r="CE2105" s="126"/>
    </row>
    <row r="2106" spans="6:83" ht="11.25" customHeight="1" x14ac:dyDescent="0.2">
      <c r="F2106" s="126"/>
      <c r="G2106" s="126"/>
      <c r="H2106" s="126"/>
      <c r="I2106" s="126"/>
      <c r="J2106" s="126"/>
      <c r="K2106" s="126"/>
      <c r="L2106" s="126"/>
      <c r="M2106" s="143"/>
      <c r="N2106" s="126"/>
      <c r="O2106" s="126"/>
      <c r="Q2106" s="126"/>
      <c r="R2106" s="126"/>
      <c r="CE2106" s="126"/>
    </row>
    <row r="2107" spans="6:83" ht="11.25" customHeight="1" x14ac:dyDescent="0.2">
      <c r="F2107" s="126"/>
      <c r="G2107" s="126"/>
      <c r="H2107" s="126"/>
      <c r="I2107" s="126"/>
      <c r="J2107" s="126"/>
      <c r="K2107" s="126"/>
      <c r="L2107" s="126"/>
      <c r="M2107" s="143"/>
      <c r="N2107" s="126"/>
      <c r="O2107" s="126"/>
      <c r="Q2107" s="126"/>
      <c r="R2107" s="126"/>
      <c r="CE2107" s="126"/>
    </row>
    <row r="2108" spans="6:83" ht="11.25" customHeight="1" x14ac:dyDescent="0.2">
      <c r="F2108" s="126"/>
      <c r="G2108" s="126"/>
      <c r="H2108" s="126"/>
      <c r="I2108" s="126"/>
      <c r="J2108" s="126"/>
      <c r="K2108" s="126"/>
      <c r="L2108" s="126"/>
      <c r="M2108" s="143"/>
      <c r="N2108" s="126"/>
      <c r="O2108" s="126"/>
      <c r="Q2108" s="126"/>
      <c r="R2108" s="126"/>
      <c r="CE2108" s="126"/>
    </row>
    <row r="2109" spans="6:83" ht="11.25" customHeight="1" x14ac:dyDescent="0.2">
      <c r="F2109" s="126"/>
      <c r="G2109" s="126"/>
      <c r="H2109" s="126"/>
      <c r="I2109" s="126"/>
      <c r="J2109" s="126"/>
      <c r="K2109" s="126"/>
      <c r="L2109" s="126"/>
      <c r="M2109" s="143"/>
      <c r="N2109" s="126"/>
      <c r="O2109" s="126"/>
      <c r="Q2109" s="126"/>
      <c r="R2109" s="126"/>
      <c r="CE2109" s="126"/>
    </row>
    <row r="2110" spans="6:83" ht="11.25" customHeight="1" x14ac:dyDescent="0.2">
      <c r="F2110" s="126"/>
      <c r="G2110" s="126"/>
      <c r="H2110" s="126"/>
      <c r="I2110" s="126"/>
      <c r="J2110" s="126"/>
      <c r="K2110" s="126"/>
      <c r="L2110" s="126"/>
      <c r="M2110" s="143"/>
      <c r="N2110" s="126"/>
      <c r="O2110" s="126"/>
      <c r="Q2110" s="126"/>
      <c r="R2110" s="126"/>
      <c r="CE2110" s="126"/>
    </row>
    <row r="2111" spans="6:83" ht="11.25" customHeight="1" x14ac:dyDescent="0.2">
      <c r="F2111" s="126"/>
      <c r="G2111" s="126"/>
      <c r="H2111" s="126"/>
      <c r="I2111" s="126"/>
      <c r="J2111" s="126"/>
      <c r="K2111" s="126"/>
      <c r="L2111" s="126"/>
      <c r="M2111" s="143"/>
      <c r="N2111" s="126"/>
      <c r="O2111" s="126"/>
      <c r="Q2111" s="126"/>
      <c r="R2111" s="126"/>
      <c r="CE2111" s="126"/>
    </row>
    <row r="2112" spans="6:83" ht="11.25" customHeight="1" x14ac:dyDescent="0.2">
      <c r="F2112" s="126"/>
      <c r="G2112" s="126"/>
      <c r="H2112" s="126"/>
      <c r="I2112" s="126"/>
      <c r="J2112" s="126"/>
      <c r="K2112" s="126"/>
      <c r="L2112" s="126"/>
      <c r="M2112" s="143"/>
      <c r="N2112" s="126"/>
      <c r="O2112" s="126"/>
      <c r="Q2112" s="126"/>
      <c r="R2112" s="126"/>
      <c r="CE2112" s="126"/>
    </row>
    <row r="2113" spans="6:83" ht="11.25" customHeight="1" x14ac:dyDescent="0.2">
      <c r="F2113" s="126"/>
      <c r="G2113" s="126"/>
      <c r="H2113" s="126"/>
      <c r="I2113" s="126"/>
      <c r="J2113" s="126"/>
      <c r="K2113" s="126"/>
      <c r="L2113" s="126"/>
      <c r="M2113" s="143"/>
      <c r="N2113" s="126"/>
      <c r="O2113" s="126"/>
      <c r="Q2113" s="126"/>
      <c r="R2113" s="126"/>
      <c r="CE2113" s="126"/>
    </row>
    <row r="2114" spans="6:83" ht="11.25" customHeight="1" x14ac:dyDescent="0.2">
      <c r="F2114" s="126"/>
      <c r="G2114" s="126"/>
      <c r="H2114" s="126"/>
      <c r="I2114" s="126"/>
      <c r="J2114" s="126"/>
      <c r="K2114" s="126"/>
      <c r="L2114" s="126"/>
      <c r="M2114" s="143"/>
      <c r="N2114" s="126"/>
      <c r="O2114" s="126"/>
      <c r="Q2114" s="126"/>
      <c r="R2114" s="126"/>
      <c r="CE2114" s="126"/>
    </row>
    <row r="2115" spans="6:83" ht="11.25" customHeight="1" x14ac:dyDescent="0.2">
      <c r="F2115" s="126"/>
      <c r="G2115" s="126"/>
      <c r="H2115" s="126"/>
      <c r="I2115" s="126"/>
      <c r="J2115" s="126"/>
      <c r="K2115" s="126"/>
      <c r="L2115" s="126"/>
      <c r="M2115" s="143"/>
      <c r="N2115" s="126"/>
      <c r="O2115" s="126"/>
      <c r="Q2115" s="126"/>
      <c r="R2115" s="126"/>
      <c r="CE2115" s="126"/>
    </row>
    <row r="2116" spans="6:83" ht="11.25" customHeight="1" x14ac:dyDescent="0.2">
      <c r="F2116" s="126"/>
      <c r="G2116" s="126"/>
      <c r="H2116" s="126"/>
      <c r="I2116" s="126"/>
      <c r="J2116" s="126"/>
      <c r="K2116" s="126"/>
      <c r="L2116" s="126"/>
      <c r="M2116" s="143"/>
      <c r="N2116" s="126"/>
      <c r="O2116" s="126"/>
      <c r="Q2116" s="126"/>
      <c r="R2116" s="126"/>
      <c r="CE2116" s="126"/>
    </row>
    <row r="2117" spans="6:83" ht="11.25" customHeight="1" x14ac:dyDescent="0.2">
      <c r="F2117" s="126"/>
      <c r="G2117" s="126"/>
      <c r="H2117" s="126"/>
      <c r="I2117" s="126"/>
      <c r="J2117" s="126"/>
      <c r="K2117" s="126"/>
      <c r="L2117" s="126"/>
      <c r="M2117" s="143"/>
      <c r="N2117" s="126"/>
      <c r="O2117" s="126"/>
      <c r="Q2117" s="126"/>
      <c r="R2117" s="126"/>
      <c r="CE2117" s="126"/>
    </row>
    <row r="2118" spans="6:83" ht="11.25" customHeight="1" x14ac:dyDescent="0.2">
      <c r="F2118" s="126"/>
      <c r="G2118" s="126"/>
      <c r="H2118" s="126"/>
      <c r="I2118" s="126"/>
      <c r="J2118" s="126"/>
      <c r="K2118" s="126"/>
      <c r="L2118" s="126"/>
      <c r="M2118" s="143"/>
      <c r="N2118" s="126"/>
      <c r="O2118" s="126"/>
      <c r="Q2118" s="126"/>
      <c r="R2118" s="126"/>
      <c r="CE2118" s="126"/>
    </row>
    <row r="2119" spans="6:83" ht="11.25" customHeight="1" x14ac:dyDescent="0.2">
      <c r="F2119" s="126"/>
      <c r="G2119" s="126"/>
      <c r="H2119" s="126"/>
      <c r="I2119" s="126"/>
      <c r="J2119" s="126"/>
      <c r="K2119" s="126"/>
      <c r="L2119" s="126"/>
      <c r="M2119" s="143"/>
      <c r="N2119" s="126"/>
      <c r="O2119" s="126"/>
      <c r="Q2119" s="126"/>
      <c r="R2119" s="126"/>
      <c r="CE2119" s="126"/>
    </row>
    <row r="2120" spans="6:83" ht="11.25" customHeight="1" x14ac:dyDescent="0.2">
      <c r="F2120" s="126"/>
      <c r="G2120" s="126"/>
      <c r="H2120" s="126"/>
      <c r="I2120" s="126"/>
      <c r="J2120" s="126"/>
      <c r="K2120" s="126"/>
      <c r="L2120" s="126"/>
      <c r="M2120" s="143"/>
      <c r="N2120" s="126"/>
      <c r="O2120" s="126"/>
      <c r="Q2120" s="126"/>
      <c r="R2120" s="126"/>
      <c r="CE2120" s="126"/>
    </row>
    <row r="2121" spans="6:83" ht="11.25" customHeight="1" x14ac:dyDescent="0.2">
      <c r="F2121" s="126"/>
      <c r="G2121" s="126"/>
      <c r="H2121" s="126"/>
      <c r="I2121" s="126"/>
      <c r="J2121" s="126"/>
      <c r="K2121" s="126"/>
      <c r="L2121" s="126"/>
      <c r="M2121" s="143"/>
      <c r="N2121" s="126"/>
      <c r="O2121" s="126"/>
      <c r="Q2121" s="126"/>
      <c r="R2121" s="126"/>
      <c r="CE2121" s="126"/>
    </row>
    <row r="2122" spans="6:83" ht="11.25" customHeight="1" x14ac:dyDescent="0.2">
      <c r="F2122" s="126"/>
      <c r="G2122" s="126"/>
      <c r="H2122" s="126"/>
      <c r="I2122" s="126"/>
      <c r="J2122" s="126"/>
      <c r="K2122" s="126"/>
      <c r="L2122" s="126"/>
      <c r="M2122" s="143"/>
      <c r="N2122" s="126"/>
      <c r="O2122" s="126"/>
      <c r="Q2122" s="126"/>
      <c r="R2122" s="126"/>
      <c r="CE2122" s="126"/>
    </row>
    <row r="2123" spans="6:83" ht="11.25" customHeight="1" x14ac:dyDescent="0.2">
      <c r="F2123" s="126"/>
      <c r="G2123" s="126"/>
      <c r="H2123" s="126"/>
      <c r="I2123" s="126"/>
      <c r="J2123" s="126"/>
      <c r="K2123" s="126"/>
      <c r="L2123" s="126"/>
      <c r="M2123" s="143"/>
      <c r="N2123" s="126"/>
      <c r="O2123" s="126"/>
      <c r="Q2123" s="126"/>
      <c r="R2123" s="126"/>
      <c r="CE2123" s="126"/>
    </row>
    <row r="2124" spans="6:83" ht="11.25" customHeight="1" x14ac:dyDescent="0.2">
      <c r="F2124" s="126"/>
      <c r="G2124" s="126"/>
      <c r="H2124" s="126"/>
      <c r="I2124" s="126"/>
      <c r="J2124" s="126"/>
      <c r="K2124" s="126"/>
      <c r="L2124" s="126"/>
      <c r="M2124" s="143"/>
      <c r="N2124" s="126"/>
      <c r="O2124" s="126"/>
      <c r="Q2124" s="126"/>
      <c r="R2124" s="126"/>
      <c r="CE2124" s="126"/>
    </row>
    <row r="2125" spans="6:83" ht="11.25" customHeight="1" x14ac:dyDescent="0.2">
      <c r="F2125" s="126"/>
      <c r="G2125" s="126"/>
      <c r="H2125" s="126"/>
      <c r="I2125" s="126"/>
      <c r="J2125" s="126"/>
      <c r="K2125" s="126"/>
      <c r="L2125" s="126"/>
      <c r="M2125" s="143"/>
      <c r="N2125" s="126"/>
      <c r="O2125" s="126"/>
      <c r="Q2125" s="126"/>
      <c r="R2125" s="126"/>
      <c r="CE2125" s="126"/>
    </row>
    <row r="2126" spans="6:83" ht="11.25" customHeight="1" x14ac:dyDescent="0.2">
      <c r="F2126" s="126"/>
      <c r="G2126" s="126"/>
      <c r="H2126" s="126"/>
      <c r="I2126" s="126"/>
      <c r="J2126" s="126"/>
      <c r="K2126" s="126"/>
      <c r="L2126" s="126"/>
      <c r="M2126" s="143"/>
      <c r="N2126" s="126"/>
      <c r="O2126" s="126"/>
      <c r="Q2126" s="126"/>
      <c r="R2126" s="126"/>
      <c r="CE2126" s="126"/>
    </row>
    <row r="2127" spans="6:83" ht="11.25" customHeight="1" x14ac:dyDescent="0.2">
      <c r="F2127" s="126"/>
      <c r="G2127" s="126"/>
      <c r="H2127" s="126"/>
      <c r="I2127" s="126"/>
      <c r="J2127" s="126"/>
      <c r="K2127" s="126"/>
      <c r="L2127" s="126"/>
      <c r="M2127" s="143"/>
      <c r="N2127" s="126"/>
      <c r="O2127" s="126"/>
      <c r="Q2127" s="126"/>
      <c r="R2127" s="126"/>
      <c r="CE2127" s="126"/>
    </row>
    <row r="2128" spans="6:83" ht="11.25" customHeight="1" x14ac:dyDescent="0.2">
      <c r="F2128" s="126"/>
      <c r="G2128" s="126"/>
      <c r="H2128" s="126"/>
      <c r="I2128" s="126"/>
      <c r="J2128" s="126"/>
      <c r="K2128" s="126"/>
      <c r="L2128" s="126"/>
      <c r="M2128" s="143"/>
      <c r="N2128" s="126"/>
      <c r="O2128" s="126"/>
      <c r="Q2128" s="126"/>
      <c r="R2128" s="126"/>
      <c r="CE2128" s="126"/>
    </row>
    <row r="2129" spans="6:83" ht="11.25" customHeight="1" x14ac:dyDescent="0.2">
      <c r="F2129" s="126"/>
      <c r="G2129" s="126"/>
      <c r="H2129" s="126"/>
      <c r="I2129" s="126"/>
      <c r="J2129" s="126"/>
      <c r="K2129" s="126"/>
      <c r="L2129" s="126"/>
      <c r="M2129" s="143"/>
      <c r="N2129" s="126"/>
      <c r="O2129" s="126"/>
      <c r="Q2129" s="126"/>
      <c r="R2129" s="126"/>
      <c r="CE2129" s="126"/>
    </row>
    <row r="2130" spans="6:83" ht="11.25" customHeight="1" x14ac:dyDescent="0.2">
      <c r="F2130" s="126"/>
      <c r="G2130" s="126"/>
      <c r="H2130" s="126"/>
      <c r="I2130" s="126"/>
      <c r="J2130" s="126"/>
      <c r="K2130" s="126"/>
      <c r="L2130" s="126"/>
      <c r="M2130" s="143"/>
      <c r="N2130" s="126"/>
      <c r="O2130" s="126"/>
      <c r="Q2130" s="126"/>
      <c r="R2130" s="126"/>
      <c r="CE2130" s="126"/>
    </row>
    <row r="2131" spans="6:83" ht="11.25" customHeight="1" x14ac:dyDescent="0.2">
      <c r="F2131" s="126"/>
      <c r="G2131" s="126"/>
      <c r="H2131" s="126"/>
      <c r="I2131" s="126"/>
      <c r="J2131" s="126"/>
      <c r="K2131" s="126"/>
      <c r="L2131" s="126"/>
      <c r="M2131" s="143"/>
      <c r="N2131" s="126"/>
      <c r="O2131" s="126"/>
      <c r="Q2131" s="126"/>
      <c r="R2131" s="126"/>
      <c r="CE2131" s="126"/>
    </row>
    <row r="2132" spans="6:83" ht="11.25" customHeight="1" x14ac:dyDescent="0.2">
      <c r="F2132" s="126"/>
      <c r="G2132" s="126"/>
      <c r="H2132" s="126"/>
      <c r="I2132" s="126"/>
      <c r="J2132" s="126"/>
      <c r="K2132" s="126"/>
      <c r="L2132" s="126"/>
      <c r="M2132" s="143"/>
      <c r="N2132" s="126"/>
      <c r="O2132" s="126"/>
      <c r="Q2132" s="126"/>
      <c r="R2132" s="126"/>
      <c r="CE2132" s="126"/>
    </row>
    <row r="2133" spans="6:83" ht="11.25" customHeight="1" x14ac:dyDescent="0.2">
      <c r="F2133" s="126"/>
      <c r="G2133" s="126"/>
      <c r="H2133" s="126"/>
      <c r="I2133" s="126"/>
      <c r="J2133" s="126"/>
      <c r="K2133" s="126"/>
      <c r="L2133" s="126"/>
      <c r="M2133" s="143"/>
      <c r="N2133" s="126"/>
      <c r="O2133" s="126"/>
      <c r="Q2133" s="126"/>
      <c r="R2133" s="126"/>
      <c r="CE2133" s="126"/>
    </row>
    <row r="2134" spans="6:83" ht="11.25" customHeight="1" x14ac:dyDescent="0.2">
      <c r="F2134" s="126"/>
      <c r="G2134" s="126"/>
      <c r="H2134" s="126"/>
      <c r="I2134" s="126"/>
      <c r="J2134" s="126"/>
      <c r="K2134" s="126"/>
      <c r="L2134" s="126"/>
      <c r="M2134" s="143"/>
      <c r="N2134" s="126"/>
      <c r="O2134" s="126"/>
      <c r="Q2134" s="126"/>
      <c r="R2134" s="126"/>
      <c r="CE2134" s="126"/>
    </row>
    <row r="2135" spans="6:83" ht="11.25" customHeight="1" x14ac:dyDescent="0.2">
      <c r="F2135" s="126"/>
      <c r="G2135" s="126"/>
      <c r="H2135" s="126"/>
      <c r="I2135" s="126"/>
      <c r="J2135" s="126"/>
      <c r="K2135" s="126"/>
      <c r="L2135" s="126"/>
      <c r="M2135" s="143"/>
      <c r="N2135" s="126"/>
      <c r="O2135" s="126"/>
      <c r="Q2135" s="126"/>
      <c r="R2135" s="126"/>
      <c r="CE2135" s="126"/>
    </row>
    <row r="2136" spans="6:83" ht="11.25" customHeight="1" x14ac:dyDescent="0.2">
      <c r="F2136" s="126"/>
      <c r="G2136" s="126"/>
      <c r="H2136" s="126"/>
      <c r="I2136" s="126"/>
      <c r="J2136" s="126"/>
      <c r="K2136" s="126"/>
      <c r="L2136" s="126"/>
      <c r="M2136" s="143"/>
      <c r="N2136" s="126"/>
      <c r="O2136" s="126"/>
      <c r="Q2136" s="126"/>
      <c r="R2136" s="126"/>
      <c r="CE2136" s="126"/>
    </row>
    <row r="2137" spans="6:83" ht="11.25" customHeight="1" x14ac:dyDescent="0.2">
      <c r="F2137" s="126"/>
      <c r="G2137" s="126"/>
      <c r="H2137" s="126"/>
      <c r="I2137" s="126"/>
      <c r="J2137" s="126"/>
      <c r="K2137" s="126"/>
      <c r="L2137" s="126"/>
      <c r="M2137" s="143"/>
      <c r="N2137" s="126"/>
      <c r="O2137" s="126"/>
      <c r="Q2137" s="126"/>
      <c r="R2137" s="126"/>
      <c r="CE2137" s="126"/>
    </row>
    <row r="2138" spans="6:83" ht="11.25" customHeight="1" x14ac:dyDescent="0.2">
      <c r="F2138" s="126"/>
      <c r="G2138" s="126"/>
      <c r="H2138" s="126"/>
      <c r="I2138" s="126"/>
      <c r="J2138" s="126"/>
      <c r="K2138" s="126"/>
      <c r="L2138" s="126"/>
      <c r="M2138" s="143"/>
      <c r="N2138" s="126"/>
      <c r="O2138" s="126"/>
      <c r="Q2138" s="126"/>
      <c r="R2138" s="126"/>
      <c r="CE2138" s="126"/>
    </row>
    <row r="2139" spans="6:83" ht="11.25" customHeight="1" x14ac:dyDescent="0.2">
      <c r="F2139" s="126"/>
      <c r="G2139" s="126"/>
      <c r="H2139" s="126"/>
      <c r="I2139" s="126"/>
      <c r="J2139" s="126"/>
      <c r="K2139" s="126"/>
      <c r="L2139" s="126"/>
      <c r="M2139" s="143"/>
      <c r="N2139" s="126"/>
      <c r="O2139" s="126"/>
      <c r="Q2139" s="126"/>
      <c r="R2139" s="126"/>
      <c r="CE2139" s="126"/>
    </row>
    <row r="2140" spans="6:83" ht="11.25" customHeight="1" x14ac:dyDescent="0.2">
      <c r="F2140" s="126"/>
      <c r="G2140" s="126"/>
      <c r="H2140" s="126"/>
      <c r="I2140" s="126"/>
      <c r="J2140" s="126"/>
      <c r="K2140" s="126"/>
      <c r="L2140" s="126"/>
      <c r="M2140" s="143"/>
      <c r="N2140" s="126"/>
      <c r="O2140" s="126"/>
      <c r="Q2140" s="126"/>
      <c r="R2140" s="126"/>
      <c r="CE2140" s="126"/>
    </row>
    <row r="2141" spans="6:83" ht="11.25" customHeight="1" x14ac:dyDescent="0.2">
      <c r="F2141" s="126"/>
      <c r="G2141" s="126"/>
      <c r="H2141" s="126"/>
      <c r="I2141" s="126"/>
      <c r="J2141" s="126"/>
      <c r="K2141" s="126"/>
      <c r="L2141" s="126"/>
      <c r="M2141" s="143"/>
      <c r="N2141" s="126"/>
      <c r="O2141" s="126"/>
      <c r="Q2141" s="126"/>
      <c r="R2141" s="126"/>
      <c r="CE2141" s="126"/>
    </row>
    <row r="2142" spans="6:83" ht="11.25" customHeight="1" x14ac:dyDescent="0.2">
      <c r="F2142" s="126"/>
      <c r="G2142" s="126"/>
      <c r="H2142" s="126"/>
      <c r="I2142" s="126"/>
      <c r="J2142" s="126"/>
      <c r="K2142" s="126"/>
      <c r="L2142" s="126"/>
      <c r="M2142" s="143"/>
      <c r="N2142" s="126"/>
      <c r="O2142" s="126"/>
      <c r="Q2142" s="126"/>
      <c r="R2142" s="126"/>
      <c r="CE2142" s="126"/>
    </row>
    <row r="2143" spans="6:83" ht="11.25" customHeight="1" x14ac:dyDescent="0.2">
      <c r="F2143" s="126"/>
      <c r="G2143" s="126"/>
      <c r="H2143" s="126"/>
      <c r="I2143" s="126"/>
      <c r="J2143" s="126"/>
      <c r="K2143" s="126"/>
      <c r="L2143" s="126"/>
      <c r="M2143" s="143"/>
      <c r="N2143" s="126"/>
      <c r="O2143" s="126"/>
      <c r="Q2143" s="126"/>
      <c r="R2143" s="126"/>
      <c r="CE2143" s="126"/>
    </row>
    <row r="2144" spans="6:83" ht="11.25" customHeight="1" x14ac:dyDescent="0.2">
      <c r="F2144" s="126"/>
      <c r="G2144" s="126"/>
      <c r="H2144" s="126"/>
      <c r="I2144" s="126"/>
      <c r="J2144" s="126"/>
      <c r="K2144" s="126"/>
      <c r="L2144" s="126"/>
      <c r="M2144" s="143"/>
      <c r="N2144" s="126"/>
      <c r="O2144" s="126"/>
      <c r="Q2144" s="126"/>
      <c r="R2144" s="126"/>
      <c r="CE2144" s="126"/>
    </row>
    <row r="2145" spans="6:83" ht="11.25" customHeight="1" x14ac:dyDescent="0.2">
      <c r="F2145" s="126"/>
      <c r="G2145" s="126"/>
      <c r="H2145" s="126"/>
      <c r="I2145" s="126"/>
      <c r="J2145" s="126"/>
      <c r="K2145" s="126"/>
      <c r="L2145" s="126"/>
      <c r="M2145" s="143"/>
      <c r="N2145" s="126"/>
      <c r="O2145" s="126"/>
      <c r="Q2145" s="126"/>
      <c r="R2145" s="126"/>
      <c r="CE2145" s="126"/>
    </row>
    <row r="2146" spans="6:83" ht="11.25" customHeight="1" x14ac:dyDescent="0.2">
      <c r="F2146" s="126"/>
      <c r="G2146" s="126"/>
      <c r="H2146" s="126"/>
      <c r="I2146" s="126"/>
      <c r="J2146" s="126"/>
      <c r="K2146" s="126"/>
      <c r="L2146" s="126"/>
      <c r="M2146" s="143"/>
      <c r="N2146" s="126"/>
      <c r="O2146" s="126"/>
      <c r="Q2146" s="126"/>
      <c r="R2146" s="126"/>
      <c r="CE2146" s="126"/>
    </row>
    <row r="2147" spans="6:83" ht="11.25" customHeight="1" x14ac:dyDescent="0.2">
      <c r="F2147" s="126"/>
      <c r="G2147" s="126"/>
      <c r="H2147" s="126"/>
      <c r="I2147" s="126"/>
      <c r="J2147" s="126"/>
      <c r="K2147" s="126"/>
      <c r="L2147" s="126"/>
      <c r="M2147" s="143"/>
      <c r="N2147" s="126"/>
      <c r="O2147" s="126"/>
      <c r="Q2147" s="126"/>
      <c r="R2147" s="126"/>
      <c r="CE2147" s="126"/>
    </row>
    <row r="2148" spans="6:83" ht="11.25" customHeight="1" x14ac:dyDescent="0.2">
      <c r="F2148" s="126"/>
      <c r="G2148" s="126"/>
      <c r="H2148" s="126"/>
      <c r="I2148" s="126"/>
      <c r="J2148" s="126"/>
      <c r="K2148" s="126"/>
      <c r="L2148" s="126"/>
      <c r="M2148" s="143"/>
      <c r="N2148" s="126"/>
      <c r="O2148" s="126"/>
      <c r="Q2148" s="126"/>
      <c r="R2148" s="126"/>
      <c r="CE2148" s="126"/>
    </row>
    <row r="2149" spans="6:83" ht="11.25" customHeight="1" x14ac:dyDescent="0.2">
      <c r="F2149" s="126"/>
      <c r="G2149" s="126"/>
      <c r="H2149" s="126"/>
      <c r="I2149" s="126"/>
      <c r="J2149" s="126"/>
      <c r="K2149" s="126"/>
      <c r="L2149" s="126"/>
      <c r="M2149" s="143"/>
      <c r="N2149" s="126"/>
      <c r="O2149" s="126"/>
      <c r="Q2149" s="126"/>
      <c r="R2149" s="126"/>
      <c r="CE2149" s="126"/>
    </row>
    <row r="2150" spans="6:83" ht="11.25" customHeight="1" x14ac:dyDescent="0.2">
      <c r="F2150" s="126"/>
      <c r="G2150" s="126"/>
      <c r="H2150" s="126"/>
      <c r="I2150" s="126"/>
      <c r="J2150" s="126"/>
      <c r="K2150" s="126"/>
      <c r="L2150" s="126"/>
      <c r="M2150" s="143"/>
      <c r="N2150" s="126"/>
      <c r="O2150" s="126"/>
      <c r="Q2150" s="126"/>
      <c r="R2150" s="126"/>
      <c r="CE2150" s="126"/>
    </row>
    <row r="2151" spans="6:83" ht="11.25" customHeight="1" x14ac:dyDescent="0.2">
      <c r="F2151" s="126"/>
      <c r="G2151" s="126"/>
      <c r="H2151" s="126"/>
      <c r="I2151" s="126"/>
      <c r="J2151" s="126"/>
      <c r="K2151" s="126"/>
      <c r="L2151" s="126"/>
      <c r="M2151" s="143"/>
      <c r="N2151" s="126"/>
      <c r="O2151" s="126"/>
      <c r="Q2151" s="126"/>
      <c r="R2151" s="126"/>
      <c r="CE2151" s="126"/>
    </row>
    <row r="2152" spans="6:83" ht="11.25" customHeight="1" x14ac:dyDescent="0.2">
      <c r="F2152" s="126"/>
      <c r="G2152" s="126"/>
      <c r="H2152" s="126"/>
      <c r="I2152" s="126"/>
      <c r="J2152" s="126"/>
      <c r="K2152" s="126"/>
      <c r="L2152" s="126"/>
      <c r="M2152" s="143"/>
      <c r="N2152" s="126"/>
      <c r="O2152" s="126"/>
      <c r="Q2152" s="126"/>
      <c r="R2152" s="126"/>
      <c r="CE2152" s="126"/>
    </row>
    <row r="2153" spans="6:83" ht="11.25" customHeight="1" x14ac:dyDescent="0.2">
      <c r="F2153" s="126"/>
      <c r="G2153" s="126"/>
      <c r="H2153" s="126"/>
      <c r="I2153" s="126"/>
      <c r="J2153" s="126"/>
      <c r="K2153" s="126"/>
      <c r="L2153" s="126"/>
      <c r="M2153" s="143"/>
      <c r="N2153" s="126"/>
      <c r="O2153" s="126"/>
      <c r="Q2153" s="126"/>
      <c r="R2153" s="126"/>
      <c r="CE2153" s="126"/>
    </row>
    <row r="2154" spans="6:83" ht="11.25" customHeight="1" x14ac:dyDescent="0.2">
      <c r="F2154" s="126"/>
      <c r="G2154" s="126"/>
      <c r="H2154" s="126"/>
      <c r="I2154" s="126"/>
      <c r="J2154" s="126"/>
      <c r="K2154" s="126"/>
      <c r="L2154" s="126"/>
      <c r="M2154" s="143"/>
      <c r="N2154" s="126"/>
      <c r="O2154" s="126"/>
      <c r="Q2154" s="126"/>
      <c r="R2154" s="126"/>
      <c r="CE2154" s="126"/>
    </row>
    <row r="2155" spans="6:83" ht="11.25" customHeight="1" x14ac:dyDescent="0.2">
      <c r="F2155" s="126"/>
      <c r="G2155" s="126"/>
      <c r="H2155" s="126"/>
      <c r="I2155" s="126"/>
      <c r="J2155" s="126"/>
      <c r="K2155" s="126"/>
      <c r="L2155" s="126"/>
      <c r="M2155" s="143"/>
      <c r="N2155" s="126"/>
      <c r="O2155" s="126"/>
      <c r="Q2155" s="126"/>
      <c r="R2155" s="126"/>
      <c r="CE2155" s="126"/>
    </row>
    <row r="2156" spans="6:83" ht="11.25" customHeight="1" x14ac:dyDescent="0.2">
      <c r="F2156" s="126"/>
      <c r="G2156" s="126"/>
      <c r="H2156" s="126"/>
      <c r="I2156" s="126"/>
      <c r="J2156" s="126"/>
      <c r="K2156" s="126"/>
      <c r="L2156" s="126"/>
      <c r="M2156" s="143"/>
      <c r="N2156" s="126"/>
      <c r="O2156" s="126"/>
      <c r="Q2156" s="126"/>
      <c r="R2156" s="126"/>
      <c r="CE2156" s="126"/>
    </row>
    <row r="2157" spans="6:83" ht="11.25" customHeight="1" x14ac:dyDescent="0.2">
      <c r="F2157" s="126"/>
      <c r="G2157" s="126"/>
      <c r="H2157" s="126"/>
      <c r="I2157" s="126"/>
      <c r="J2157" s="126"/>
      <c r="K2157" s="126"/>
      <c r="L2157" s="126"/>
      <c r="M2157" s="143"/>
      <c r="N2157" s="126"/>
      <c r="O2157" s="126"/>
      <c r="Q2157" s="126"/>
      <c r="R2157" s="126"/>
      <c r="CE2157" s="126"/>
    </row>
    <row r="2158" spans="6:83" ht="11.25" customHeight="1" x14ac:dyDescent="0.2">
      <c r="F2158" s="126"/>
      <c r="G2158" s="126"/>
      <c r="H2158" s="126"/>
      <c r="I2158" s="126"/>
      <c r="J2158" s="126"/>
      <c r="K2158" s="126"/>
      <c r="L2158" s="126"/>
      <c r="M2158" s="143"/>
      <c r="N2158" s="126"/>
      <c r="O2158" s="126"/>
      <c r="Q2158" s="126"/>
      <c r="R2158" s="126"/>
      <c r="CE2158" s="126"/>
    </row>
    <row r="2159" spans="6:83" ht="11.25" customHeight="1" x14ac:dyDescent="0.2">
      <c r="F2159" s="126"/>
      <c r="G2159" s="126"/>
      <c r="H2159" s="126"/>
      <c r="I2159" s="126"/>
      <c r="J2159" s="126"/>
      <c r="K2159" s="126"/>
      <c r="L2159" s="126"/>
      <c r="M2159" s="143"/>
      <c r="N2159" s="126"/>
      <c r="O2159" s="126"/>
      <c r="Q2159" s="126"/>
      <c r="R2159" s="126"/>
      <c r="CE2159" s="126"/>
    </row>
    <row r="2160" spans="6:83" ht="11.25" customHeight="1" x14ac:dyDescent="0.2">
      <c r="F2160" s="126"/>
      <c r="G2160" s="126"/>
      <c r="H2160" s="126"/>
      <c r="I2160" s="126"/>
      <c r="J2160" s="126"/>
      <c r="K2160" s="126"/>
      <c r="L2160" s="126"/>
      <c r="M2160" s="143"/>
      <c r="N2160" s="126"/>
      <c r="O2160" s="126"/>
      <c r="Q2160" s="126"/>
      <c r="R2160" s="126"/>
      <c r="CE2160" s="126"/>
    </row>
    <row r="2161" spans="6:83" ht="11.25" customHeight="1" x14ac:dyDescent="0.2">
      <c r="F2161" s="126"/>
      <c r="G2161" s="126"/>
      <c r="H2161" s="126"/>
      <c r="I2161" s="126"/>
      <c r="J2161" s="126"/>
      <c r="K2161" s="126"/>
      <c r="L2161" s="126"/>
      <c r="M2161" s="143"/>
      <c r="N2161" s="126"/>
      <c r="O2161" s="126"/>
      <c r="Q2161" s="126"/>
      <c r="R2161" s="126"/>
      <c r="CE2161" s="126"/>
    </row>
    <row r="2162" spans="6:83" ht="11.25" customHeight="1" x14ac:dyDescent="0.2">
      <c r="F2162" s="126"/>
      <c r="G2162" s="126"/>
      <c r="H2162" s="126"/>
      <c r="I2162" s="126"/>
      <c r="J2162" s="126"/>
      <c r="K2162" s="126"/>
      <c r="L2162" s="126"/>
      <c r="M2162" s="143"/>
      <c r="N2162" s="126"/>
      <c r="O2162" s="126"/>
      <c r="Q2162" s="126"/>
      <c r="R2162" s="126"/>
      <c r="CE2162" s="126"/>
    </row>
    <row r="2163" spans="6:83" ht="11.25" customHeight="1" x14ac:dyDescent="0.2">
      <c r="F2163" s="126"/>
      <c r="G2163" s="126"/>
      <c r="H2163" s="126"/>
      <c r="I2163" s="126"/>
      <c r="J2163" s="126"/>
      <c r="K2163" s="126"/>
      <c r="L2163" s="126"/>
      <c r="M2163" s="143"/>
      <c r="N2163" s="126"/>
      <c r="O2163" s="126"/>
      <c r="Q2163" s="126"/>
      <c r="R2163" s="126"/>
      <c r="CE2163" s="126"/>
    </row>
    <row r="2164" spans="6:83" ht="11.25" customHeight="1" x14ac:dyDescent="0.2">
      <c r="F2164" s="126"/>
      <c r="G2164" s="126"/>
      <c r="H2164" s="126"/>
      <c r="I2164" s="126"/>
      <c r="J2164" s="126"/>
      <c r="K2164" s="126"/>
      <c r="L2164" s="126"/>
      <c r="M2164" s="143"/>
      <c r="N2164" s="126"/>
      <c r="O2164" s="126"/>
      <c r="Q2164" s="126"/>
      <c r="R2164" s="126"/>
      <c r="CE2164" s="126"/>
    </row>
    <row r="2165" spans="6:83" ht="11.25" customHeight="1" x14ac:dyDescent="0.2">
      <c r="F2165" s="126"/>
      <c r="G2165" s="126"/>
      <c r="H2165" s="126"/>
      <c r="I2165" s="126"/>
      <c r="J2165" s="126"/>
      <c r="K2165" s="126"/>
      <c r="L2165" s="126"/>
      <c r="M2165" s="143"/>
      <c r="N2165" s="126"/>
      <c r="O2165" s="126"/>
      <c r="Q2165" s="126"/>
      <c r="R2165" s="126"/>
      <c r="CE2165" s="126"/>
    </row>
    <row r="2166" spans="6:83" ht="11.25" customHeight="1" x14ac:dyDescent="0.2">
      <c r="F2166" s="126"/>
      <c r="G2166" s="126"/>
      <c r="H2166" s="126"/>
      <c r="I2166" s="126"/>
      <c r="J2166" s="126"/>
      <c r="K2166" s="126"/>
      <c r="L2166" s="126"/>
      <c r="M2166" s="143"/>
      <c r="N2166" s="126"/>
      <c r="O2166" s="126"/>
      <c r="Q2166" s="126"/>
      <c r="R2166" s="126"/>
      <c r="CE2166" s="126"/>
    </row>
    <row r="2167" spans="6:83" ht="11.25" customHeight="1" x14ac:dyDescent="0.2">
      <c r="F2167" s="126"/>
      <c r="G2167" s="126"/>
      <c r="H2167" s="126"/>
      <c r="I2167" s="126"/>
      <c r="J2167" s="126"/>
      <c r="K2167" s="126"/>
      <c r="L2167" s="126"/>
      <c r="M2167" s="143"/>
      <c r="N2167" s="126"/>
      <c r="O2167" s="126"/>
      <c r="Q2167" s="126"/>
      <c r="R2167" s="126"/>
      <c r="CE2167" s="126"/>
    </row>
    <row r="2168" spans="6:83" ht="11.25" customHeight="1" x14ac:dyDescent="0.2">
      <c r="F2168" s="126"/>
      <c r="G2168" s="126"/>
      <c r="H2168" s="126"/>
      <c r="I2168" s="126"/>
      <c r="J2168" s="126"/>
      <c r="K2168" s="126"/>
      <c r="L2168" s="126"/>
      <c r="M2168" s="143"/>
      <c r="N2168" s="126"/>
      <c r="O2168" s="126"/>
      <c r="Q2168" s="126"/>
      <c r="R2168" s="126"/>
      <c r="CE2168" s="126"/>
    </row>
    <row r="2169" spans="6:83" ht="11.25" customHeight="1" x14ac:dyDescent="0.2">
      <c r="F2169" s="126"/>
      <c r="G2169" s="126"/>
      <c r="H2169" s="126"/>
      <c r="I2169" s="126"/>
      <c r="J2169" s="126"/>
      <c r="K2169" s="126"/>
      <c r="L2169" s="126"/>
      <c r="M2169" s="143"/>
      <c r="N2169" s="126"/>
      <c r="O2169" s="126"/>
      <c r="Q2169" s="126"/>
      <c r="R2169" s="126"/>
      <c r="CE2169" s="126"/>
    </row>
    <row r="2170" spans="6:83" ht="11.25" customHeight="1" x14ac:dyDescent="0.2">
      <c r="F2170" s="126"/>
      <c r="G2170" s="126"/>
      <c r="H2170" s="126"/>
      <c r="I2170" s="126"/>
      <c r="J2170" s="126"/>
      <c r="K2170" s="126"/>
      <c r="L2170" s="126"/>
      <c r="M2170" s="143"/>
      <c r="N2170" s="126"/>
      <c r="O2170" s="126"/>
      <c r="Q2170" s="126"/>
      <c r="R2170" s="126"/>
      <c r="CE2170" s="126"/>
    </row>
    <row r="2171" spans="6:83" ht="11.25" customHeight="1" x14ac:dyDescent="0.2">
      <c r="F2171" s="126"/>
      <c r="G2171" s="126"/>
      <c r="H2171" s="126"/>
      <c r="I2171" s="126"/>
      <c r="J2171" s="126"/>
      <c r="K2171" s="126"/>
      <c r="L2171" s="126"/>
      <c r="M2171" s="143"/>
      <c r="N2171" s="126"/>
      <c r="O2171" s="126"/>
      <c r="Q2171" s="126"/>
      <c r="R2171" s="126"/>
      <c r="CE2171" s="126"/>
    </row>
    <row r="2172" spans="6:83" ht="11.25" customHeight="1" x14ac:dyDescent="0.2">
      <c r="F2172" s="126"/>
      <c r="G2172" s="126"/>
      <c r="H2172" s="126"/>
      <c r="I2172" s="126"/>
      <c r="J2172" s="126"/>
      <c r="K2172" s="126"/>
      <c r="L2172" s="126"/>
      <c r="M2172" s="143"/>
      <c r="N2172" s="126"/>
      <c r="O2172" s="126"/>
      <c r="Q2172" s="126"/>
      <c r="R2172" s="126"/>
      <c r="CE2172" s="126"/>
    </row>
    <row r="2173" spans="6:83" ht="11.25" customHeight="1" x14ac:dyDescent="0.2">
      <c r="F2173" s="126"/>
      <c r="G2173" s="126"/>
      <c r="H2173" s="126"/>
      <c r="I2173" s="126"/>
      <c r="J2173" s="126"/>
      <c r="K2173" s="126"/>
      <c r="L2173" s="126"/>
      <c r="M2173" s="143"/>
      <c r="N2173" s="126"/>
      <c r="O2173" s="126"/>
      <c r="Q2173" s="126"/>
      <c r="R2173" s="126"/>
      <c r="CE2173" s="126"/>
    </row>
    <row r="2174" spans="6:83" ht="11.25" customHeight="1" x14ac:dyDescent="0.2">
      <c r="F2174" s="126"/>
      <c r="G2174" s="126"/>
      <c r="H2174" s="126"/>
      <c r="I2174" s="126"/>
      <c r="J2174" s="126"/>
      <c r="K2174" s="126"/>
      <c r="L2174" s="126"/>
      <c r="M2174" s="143"/>
      <c r="N2174" s="126"/>
      <c r="O2174" s="126"/>
      <c r="Q2174" s="126"/>
      <c r="R2174" s="126"/>
      <c r="CE2174" s="126"/>
    </row>
    <row r="2175" spans="6:83" ht="11.25" customHeight="1" x14ac:dyDescent="0.2">
      <c r="F2175" s="126"/>
      <c r="G2175" s="126"/>
      <c r="H2175" s="126"/>
      <c r="I2175" s="126"/>
      <c r="J2175" s="126"/>
      <c r="K2175" s="126"/>
      <c r="L2175" s="126"/>
      <c r="M2175" s="143"/>
      <c r="N2175" s="126"/>
      <c r="O2175" s="126"/>
      <c r="Q2175" s="126"/>
      <c r="R2175" s="126"/>
      <c r="CE2175" s="126"/>
    </row>
    <row r="2176" spans="6:83" ht="11.25" customHeight="1" x14ac:dyDescent="0.2">
      <c r="F2176" s="126"/>
      <c r="G2176" s="126"/>
      <c r="H2176" s="126"/>
      <c r="I2176" s="126"/>
      <c r="J2176" s="126"/>
      <c r="K2176" s="126"/>
      <c r="L2176" s="126"/>
      <c r="M2176" s="143"/>
      <c r="N2176" s="126"/>
      <c r="O2176" s="126"/>
      <c r="Q2176" s="126"/>
      <c r="R2176" s="126"/>
      <c r="CE2176" s="126"/>
    </row>
    <row r="2177" spans="6:83" ht="11.25" customHeight="1" x14ac:dyDescent="0.2">
      <c r="F2177" s="126"/>
      <c r="G2177" s="126"/>
      <c r="H2177" s="126"/>
      <c r="I2177" s="126"/>
      <c r="J2177" s="126"/>
      <c r="K2177" s="126"/>
      <c r="L2177" s="126"/>
      <c r="M2177" s="143"/>
      <c r="N2177" s="126"/>
      <c r="O2177" s="126"/>
      <c r="Q2177" s="126"/>
      <c r="R2177" s="126"/>
      <c r="CE2177" s="126"/>
    </row>
    <row r="2178" spans="6:83" ht="11.25" customHeight="1" x14ac:dyDescent="0.2">
      <c r="F2178" s="126"/>
      <c r="G2178" s="126"/>
      <c r="H2178" s="126"/>
      <c r="I2178" s="126"/>
      <c r="J2178" s="126"/>
      <c r="K2178" s="126"/>
      <c r="L2178" s="126"/>
      <c r="M2178" s="143"/>
      <c r="N2178" s="126"/>
      <c r="O2178" s="126"/>
      <c r="Q2178" s="126"/>
      <c r="R2178" s="126"/>
      <c r="CE2178" s="126"/>
    </row>
    <row r="2179" spans="6:83" ht="11.25" customHeight="1" x14ac:dyDescent="0.2">
      <c r="F2179" s="126"/>
      <c r="G2179" s="126"/>
      <c r="H2179" s="126"/>
      <c r="I2179" s="126"/>
      <c r="J2179" s="126"/>
      <c r="K2179" s="126"/>
      <c r="L2179" s="126"/>
      <c r="M2179" s="143"/>
      <c r="N2179" s="126"/>
      <c r="O2179" s="126"/>
      <c r="Q2179" s="126"/>
      <c r="R2179" s="126"/>
      <c r="CE2179" s="126"/>
    </row>
    <row r="2180" spans="6:83" ht="11.25" customHeight="1" x14ac:dyDescent="0.2">
      <c r="F2180" s="126"/>
      <c r="G2180" s="126"/>
      <c r="H2180" s="126"/>
      <c r="I2180" s="126"/>
      <c r="J2180" s="126"/>
      <c r="K2180" s="126"/>
      <c r="L2180" s="126"/>
      <c r="M2180" s="143"/>
      <c r="N2180" s="126"/>
      <c r="O2180" s="126"/>
      <c r="Q2180" s="126"/>
      <c r="R2180" s="126"/>
      <c r="CE2180" s="126"/>
    </row>
    <row r="2181" spans="6:83" ht="11.25" customHeight="1" x14ac:dyDescent="0.2">
      <c r="F2181" s="126"/>
      <c r="G2181" s="126"/>
      <c r="H2181" s="126"/>
      <c r="I2181" s="126"/>
      <c r="J2181" s="126"/>
      <c r="K2181" s="126"/>
      <c r="L2181" s="126"/>
      <c r="M2181" s="143"/>
      <c r="N2181" s="126"/>
      <c r="O2181" s="126"/>
      <c r="Q2181" s="126"/>
      <c r="R2181" s="126"/>
      <c r="CE2181" s="126"/>
    </row>
    <row r="2182" spans="6:83" ht="11.25" customHeight="1" x14ac:dyDescent="0.2">
      <c r="F2182" s="126"/>
      <c r="G2182" s="126"/>
      <c r="H2182" s="126"/>
      <c r="I2182" s="126"/>
      <c r="J2182" s="126"/>
      <c r="K2182" s="126"/>
      <c r="L2182" s="126"/>
      <c r="M2182" s="143"/>
      <c r="N2182" s="126"/>
      <c r="O2182" s="126"/>
      <c r="Q2182" s="126"/>
      <c r="R2182" s="126"/>
      <c r="CE2182" s="126"/>
    </row>
    <row r="2183" spans="6:83" ht="11.25" customHeight="1" x14ac:dyDescent="0.2">
      <c r="F2183" s="126"/>
      <c r="G2183" s="126"/>
      <c r="H2183" s="126"/>
      <c r="I2183" s="126"/>
      <c r="J2183" s="126"/>
      <c r="K2183" s="126"/>
      <c r="L2183" s="126"/>
      <c r="M2183" s="143"/>
      <c r="N2183" s="126"/>
      <c r="O2183" s="126"/>
      <c r="Q2183" s="126"/>
      <c r="R2183" s="126"/>
      <c r="CE2183" s="126"/>
    </row>
    <row r="2184" spans="6:83" ht="11.25" customHeight="1" x14ac:dyDescent="0.2">
      <c r="F2184" s="126"/>
      <c r="G2184" s="126"/>
      <c r="H2184" s="126"/>
      <c r="I2184" s="126"/>
      <c r="J2184" s="126"/>
      <c r="K2184" s="126"/>
      <c r="L2184" s="126"/>
      <c r="M2184" s="143"/>
      <c r="N2184" s="126"/>
      <c r="O2184" s="126"/>
      <c r="Q2184" s="126"/>
      <c r="R2184" s="126"/>
      <c r="CE2184" s="126"/>
    </row>
    <row r="2185" spans="6:83" ht="11.25" customHeight="1" x14ac:dyDescent="0.2">
      <c r="F2185" s="126"/>
      <c r="G2185" s="126"/>
      <c r="H2185" s="126"/>
      <c r="I2185" s="126"/>
      <c r="J2185" s="126"/>
      <c r="K2185" s="126"/>
      <c r="L2185" s="126"/>
      <c r="M2185" s="143"/>
      <c r="N2185" s="126"/>
      <c r="O2185" s="126"/>
      <c r="Q2185" s="126"/>
      <c r="R2185" s="126"/>
      <c r="CE2185" s="126"/>
    </row>
    <row r="2186" spans="6:83" ht="11.25" customHeight="1" x14ac:dyDescent="0.2">
      <c r="F2186" s="126"/>
      <c r="G2186" s="126"/>
      <c r="H2186" s="126"/>
      <c r="I2186" s="126"/>
      <c r="J2186" s="126"/>
      <c r="K2186" s="126"/>
      <c r="L2186" s="126"/>
      <c r="M2186" s="143"/>
      <c r="N2186" s="126"/>
      <c r="O2186" s="126"/>
      <c r="Q2186" s="126"/>
      <c r="R2186" s="126"/>
      <c r="CE2186" s="126"/>
    </row>
    <row r="2187" spans="6:83" ht="11.25" customHeight="1" x14ac:dyDescent="0.2">
      <c r="F2187" s="126"/>
      <c r="G2187" s="126"/>
      <c r="H2187" s="126"/>
      <c r="I2187" s="126"/>
      <c r="J2187" s="126"/>
      <c r="K2187" s="126"/>
      <c r="L2187" s="126"/>
      <c r="M2187" s="143"/>
      <c r="N2187" s="126"/>
      <c r="O2187" s="126"/>
      <c r="Q2187" s="126"/>
      <c r="R2187" s="126"/>
      <c r="CE2187" s="126"/>
    </row>
    <row r="2188" spans="6:83" ht="11.25" customHeight="1" x14ac:dyDescent="0.2">
      <c r="F2188" s="126"/>
      <c r="G2188" s="126"/>
      <c r="H2188" s="126"/>
      <c r="I2188" s="126"/>
      <c r="J2188" s="126"/>
      <c r="K2188" s="126"/>
      <c r="L2188" s="126"/>
      <c r="M2188" s="143"/>
      <c r="N2188" s="126"/>
      <c r="O2188" s="126"/>
      <c r="Q2188" s="126"/>
      <c r="R2188" s="126"/>
      <c r="CE2188" s="126"/>
    </row>
    <row r="2189" spans="6:83" ht="11.25" customHeight="1" x14ac:dyDescent="0.2">
      <c r="F2189" s="126"/>
      <c r="G2189" s="126"/>
      <c r="H2189" s="126"/>
      <c r="I2189" s="126"/>
      <c r="J2189" s="126"/>
      <c r="K2189" s="126"/>
      <c r="L2189" s="126"/>
      <c r="M2189" s="143"/>
      <c r="N2189" s="126"/>
      <c r="O2189" s="126"/>
      <c r="Q2189" s="126"/>
      <c r="R2189" s="126"/>
      <c r="CE2189" s="126"/>
    </row>
    <row r="2190" spans="6:83" ht="11.25" customHeight="1" x14ac:dyDescent="0.2">
      <c r="F2190" s="126"/>
      <c r="G2190" s="126"/>
      <c r="H2190" s="126"/>
      <c r="I2190" s="126"/>
      <c r="J2190" s="126"/>
      <c r="K2190" s="126"/>
      <c r="L2190" s="126"/>
      <c r="M2190" s="143"/>
      <c r="N2190" s="126"/>
      <c r="O2190" s="126"/>
      <c r="Q2190" s="126"/>
      <c r="R2190" s="126"/>
      <c r="CE2190" s="126"/>
    </row>
    <row r="2191" spans="6:83" ht="11.25" customHeight="1" x14ac:dyDescent="0.2">
      <c r="F2191" s="126"/>
      <c r="G2191" s="126"/>
      <c r="H2191" s="126"/>
      <c r="I2191" s="126"/>
      <c r="J2191" s="126"/>
      <c r="K2191" s="126"/>
      <c r="L2191" s="126"/>
      <c r="M2191" s="143"/>
      <c r="N2191" s="126"/>
      <c r="O2191" s="126"/>
      <c r="Q2191" s="126"/>
      <c r="R2191" s="126"/>
      <c r="CE2191" s="126"/>
    </row>
    <row r="2192" spans="6:83" ht="11.25" customHeight="1" x14ac:dyDescent="0.2">
      <c r="F2192" s="126"/>
      <c r="G2192" s="126"/>
      <c r="H2192" s="126"/>
      <c r="I2192" s="126"/>
      <c r="J2192" s="126"/>
      <c r="K2192" s="126"/>
      <c r="L2192" s="126"/>
      <c r="M2192" s="143"/>
      <c r="N2192" s="126"/>
      <c r="O2192" s="126"/>
      <c r="Q2192" s="126"/>
      <c r="R2192" s="126"/>
      <c r="CE2192" s="126"/>
    </row>
    <row r="2193" spans="6:83" ht="11.25" customHeight="1" x14ac:dyDescent="0.2">
      <c r="F2193" s="126"/>
      <c r="G2193" s="126"/>
      <c r="H2193" s="126"/>
      <c r="I2193" s="126"/>
      <c r="J2193" s="126"/>
      <c r="K2193" s="126"/>
      <c r="L2193" s="126"/>
      <c r="M2193" s="143"/>
      <c r="N2193" s="126"/>
      <c r="O2193" s="126"/>
      <c r="Q2193" s="126"/>
      <c r="R2193" s="126"/>
      <c r="CE2193" s="126"/>
    </row>
    <row r="2194" spans="6:83" ht="11.25" customHeight="1" x14ac:dyDescent="0.2">
      <c r="F2194" s="126"/>
      <c r="G2194" s="126"/>
      <c r="H2194" s="126"/>
      <c r="I2194" s="126"/>
      <c r="J2194" s="126"/>
      <c r="K2194" s="126"/>
      <c r="L2194" s="126"/>
      <c r="M2194" s="143"/>
      <c r="N2194" s="126"/>
      <c r="O2194" s="126"/>
      <c r="Q2194" s="126"/>
      <c r="R2194" s="126"/>
      <c r="CE2194" s="126"/>
    </row>
    <row r="2195" spans="6:83" ht="11.25" customHeight="1" x14ac:dyDescent="0.2">
      <c r="F2195" s="126"/>
      <c r="G2195" s="126"/>
      <c r="H2195" s="126"/>
      <c r="I2195" s="126"/>
      <c r="J2195" s="126"/>
      <c r="K2195" s="126"/>
      <c r="L2195" s="126"/>
      <c r="M2195" s="143"/>
      <c r="N2195" s="126"/>
      <c r="O2195" s="126"/>
      <c r="Q2195" s="126"/>
      <c r="R2195" s="126"/>
      <c r="CE2195" s="126"/>
    </row>
    <row r="2196" spans="6:83" ht="11.25" customHeight="1" x14ac:dyDescent="0.2">
      <c r="F2196" s="126"/>
      <c r="G2196" s="126"/>
      <c r="H2196" s="126"/>
      <c r="I2196" s="126"/>
      <c r="J2196" s="126"/>
      <c r="K2196" s="126"/>
      <c r="L2196" s="126"/>
      <c r="M2196" s="143"/>
      <c r="N2196" s="126"/>
      <c r="O2196" s="126"/>
      <c r="Q2196" s="126"/>
      <c r="R2196" s="126"/>
      <c r="CE2196" s="126"/>
    </row>
    <row r="2197" spans="6:83" ht="11.25" customHeight="1" x14ac:dyDescent="0.2">
      <c r="F2197" s="126"/>
      <c r="G2197" s="126"/>
      <c r="H2197" s="126"/>
      <c r="I2197" s="126"/>
      <c r="J2197" s="126"/>
      <c r="K2197" s="126"/>
      <c r="L2197" s="126"/>
      <c r="M2197" s="143"/>
      <c r="N2197" s="126"/>
      <c r="O2197" s="126"/>
      <c r="Q2197" s="126"/>
      <c r="R2197" s="126"/>
      <c r="CE2197" s="126"/>
    </row>
    <row r="2198" spans="6:83" ht="11.25" customHeight="1" x14ac:dyDescent="0.2">
      <c r="F2198" s="126"/>
      <c r="G2198" s="126"/>
      <c r="H2198" s="126"/>
      <c r="I2198" s="126"/>
      <c r="J2198" s="126"/>
      <c r="K2198" s="126"/>
      <c r="L2198" s="126"/>
      <c r="M2198" s="143"/>
      <c r="N2198" s="126"/>
      <c r="O2198" s="126"/>
      <c r="Q2198" s="126"/>
      <c r="R2198" s="126"/>
      <c r="CE2198" s="126"/>
    </row>
    <row r="2199" spans="6:83" ht="11.25" customHeight="1" x14ac:dyDescent="0.2">
      <c r="F2199" s="126"/>
      <c r="G2199" s="126"/>
      <c r="H2199" s="126"/>
      <c r="I2199" s="126"/>
      <c r="J2199" s="126"/>
      <c r="K2199" s="126"/>
      <c r="L2199" s="126"/>
      <c r="M2199" s="143"/>
      <c r="N2199" s="126"/>
      <c r="O2199" s="126"/>
      <c r="Q2199" s="126"/>
      <c r="R2199" s="126"/>
      <c r="CE2199" s="126"/>
    </row>
    <row r="2200" spans="6:83" ht="11.25" customHeight="1" x14ac:dyDescent="0.2">
      <c r="F2200" s="126"/>
      <c r="G2200" s="126"/>
      <c r="H2200" s="126"/>
      <c r="I2200" s="126"/>
      <c r="J2200" s="126"/>
      <c r="K2200" s="126"/>
      <c r="L2200" s="126"/>
      <c r="M2200" s="143"/>
      <c r="N2200" s="126"/>
      <c r="O2200" s="126"/>
      <c r="Q2200" s="126"/>
      <c r="R2200" s="126"/>
      <c r="CE2200" s="126"/>
    </row>
    <row r="2201" spans="6:83" ht="11.25" customHeight="1" x14ac:dyDescent="0.2">
      <c r="F2201" s="126"/>
      <c r="G2201" s="126"/>
      <c r="H2201" s="126"/>
      <c r="I2201" s="126"/>
      <c r="J2201" s="126"/>
      <c r="K2201" s="126"/>
      <c r="L2201" s="126"/>
      <c r="M2201" s="143"/>
      <c r="N2201" s="126"/>
      <c r="O2201" s="126"/>
      <c r="Q2201" s="126"/>
      <c r="R2201" s="126"/>
      <c r="CE2201" s="126"/>
    </row>
    <row r="2202" spans="6:83" ht="11.25" customHeight="1" x14ac:dyDescent="0.2">
      <c r="F2202" s="126"/>
      <c r="G2202" s="126"/>
      <c r="H2202" s="126"/>
      <c r="I2202" s="126"/>
      <c r="J2202" s="126"/>
      <c r="K2202" s="126"/>
      <c r="L2202" s="126"/>
      <c r="M2202" s="143"/>
      <c r="N2202" s="126"/>
      <c r="O2202" s="126"/>
      <c r="Q2202" s="126"/>
      <c r="R2202" s="126"/>
      <c r="CE2202" s="126"/>
    </row>
    <row r="2203" spans="6:83" ht="11.25" customHeight="1" x14ac:dyDescent="0.2">
      <c r="F2203" s="126"/>
      <c r="G2203" s="126"/>
      <c r="H2203" s="126"/>
      <c r="I2203" s="126"/>
      <c r="J2203" s="126"/>
      <c r="K2203" s="126"/>
      <c r="L2203" s="126"/>
      <c r="M2203" s="143"/>
      <c r="N2203" s="126"/>
      <c r="O2203" s="126"/>
      <c r="Q2203" s="126"/>
      <c r="R2203" s="126"/>
      <c r="CE2203" s="126"/>
    </row>
    <row r="2204" spans="6:83" ht="11.25" customHeight="1" x14ac:dyDescent="0.2">
      <c r="F2204" s="126"/>
      <c r="G2204" s="126"/>
      <c r="H2204" s="126"/>
      <c r="I2204" s="126"/>
      <c r="J2204" s="126"/>
      <c r="K2204" s="126"/>
      <c r="L2204" s="126"/>
      <c r="M2204" s="143"/>
      <c r="N2204" s="126"/>
      <c r="O2204" s="126"/>
      <c r="Q2204" s="126"/>
      <c r="R2204" s="126"/>
      <c r="CE2204" s="126"/>
    </row>
    <row r="2205" spans="6:83" ht="11.25" customHeight="1" x14ac:dyDescent="0.2">
      <c r="F2205" s="126"/>
      <c r="G2205" s="126"/>
      <c r="H2205" s="126"/>
      <c r="I2205" s="126"/>
      <c r="J2205" s="126"/>
      <c r="K2205" s="126"/>
      <c r="L2205" s="126"/>
      <c r="M2205" s="143"/>
      <c r="N2205" s="126"/>
      <c r="O2205" s="126"/>
      <c r="Q2205" s="126"/>
      <c r="R2205" s="126"/>
      <c r="CE2205" s="126"/>
    </row>
    <row r="2206" spans="6:83" ht="11.25" customHeight="1" x14ac:dyDescent="0.2">
      <c r="F2206" s="126"/>
      <c r="G2206" s="126"/>
      <c r="H2206" s="126"/>
      <c r="I2206" s="126"/>
      <c r="J2206" s="126"/>
      <c r="K2206" s="126"/>
      <c r="L2206" s="126"/>
      <c r="M2206" s="143"/>
      <c r="N2206" s="126"/>
      <c r="O2206" s="126"/>
      <c r="Q2206" s="126"/>
      <c r="R2206" s="126"/>
      <c r="CE2206" s="126"/>
    </row>
    <row r="2207" spans="6:83" ht="11.25" customHeight="1" x14ac:dyDescent="0.2">
      <c r="F2207" s="126"/>
      <c r="G2207" s="126"/>
      <c r="H2207" s="126"/>
      <c r="I2207" s="126"/>
      <c r="J2207" s="126"/>
      <c r="K2207" s="126"/>
      <c r="L2207" s="126"/>
      <c r="M2207" s="143"/>
      <c r="N2207" s="126"/>
      <c r="O2207" s="126"/>
      <c r="Q2207" s="126"/>
      <c r="R2207" s="126"/>
      <c r="CE2207" s="126"/>
    </row>
    <row r="2208" spans="6:83" ht="11.25" customHeight="1" x14ac:dyDescent="0.2">
      <c r="F2208" s="126"/>
      <c r="G2208" s="126"/>
      <c r="H2208" s="126"/>
      <c r="I2208" s="126"/>
      <c r="J2208" s="126"/>
      <c r="K2208" s="126"/>
      <c r="L2208" s="126"/>
      <c r="M2208" s="143"/>
      <c r="N2208" s="126"/>
      <c r="O2208" s="126"/>
      <c r="Q2208" s="126"/>
      <c r="R2208" s="126"/>
      <c r="CE2208" s="126"/>
    </row>
    <row r="2209" spans="6:83" ht="11.25" customHeight="1" x14ac:dyDescent="0.2">
      <c r="F2209" s="126"/>
      <c r="G2209" s="126"/>
      <c r="H2209" s="126"/>
      <c r="I2209" s="126"/>
      <c r="J2209" s="126"/>
      <c r="K2209" s="126"/>
      <c r="L2209" s="126"/>
      <c r="M2209" s="143"/>
      <c r="N2209" s="126"/>
      <c r="O2209" s="126"/>
      <c r="Q2209" s="126"/>
      <c r="R2209" s="126"/>
      <c r="CE2209" s="126"/>
    </row>
    <row r="2210" spans="6:83" ht="11.25" customHeight="1" x14ac:dyDescent="0.2">
      <c r="F2210" s="126"/>
      <c r="G2210" s="126"/>
      <c r="H2210" s="126"/>
      <c r="I2210" s="126"/>
      <c r="J2210" s="126"/>
      <c r="K2210" s="126"/>
      <c r="L2210" s="126"/>
      <c r="M2210" s="143"/>
      <c r="N2210" s="126"/>
      <c r="O2210" s="126"/>
      <c r="Q2210" s="126"/>
      <c r="R2210" s="126"/>
      <c r="CE2210" s="126"/>
    </row>
    <row r="2211" spans="6:83" ht="11.25" customHeight="1" x14ac:dyDescent="0.2">
      <c r="F2211" s="126"/>
      <c r="G2211" s="126"/>
      <c r="H2211" s="126"/>
      <c r="I2211" s="126"/>
      <c r="J2211" s="126"/>
      <c r="K2211" s="126"/>
      <c r="L2211" s="126"/>
      <c r="M2211" s="143"/>
      <c r="N2211" s="126"/>
      <c r="O2211" s="126"/>
      <c r="Q2211" s="126"/>
      <c r="R2211" s="126"/>
      <c r="CE2211" s="126"/>
    </row>
    <row r="2212" spans="6:83" ht="11.25" customHeight="1" x14ac:dyDescent="0.2">
      <c r="F2212" s="126"/>
      <c r="G2212" s="126"/>
      <c r="H2212" s="126"/>
      <c r="I2212" s="126"/>
      <c r="J2212" s="126"/>
      <c r="K2212" s="126"/>
      <c r="L2212" s="126"/>
      <c r="M2212" s="143"/>
      <c r="N2212" s="126"/>
      <c r="O2212" s="126"/>
      <c r="Q2212" s="126"/>
      <c r="R2212" s="126"/>
      <c r="CE2212" s="126"/>
    </row>
    <row r="2213" spans="6:83" ht="11.25" customHeight="1" x14ac:dyDescent="0.2">
      <c r="F2213" s="126"/>
      <c r="G2213" s="126"/>
      <c r="H2213" s="126"/>
      <c r="I2213" s="126"/>
      <c r="J2213" s="126"/>
      <c r="K2213" s="126"/>
      <c r="L2213" s="126"/>
      <c r="M2213" s="143"/>
      <c r="N2213" s="126"/>
      <c r="O2213" s="126"/>
      <c r="Q2213" s="126"/>
      <c r="R2213" s="126"/>
      <c r="CE2213" s="126"/>
    </row>
    <row r="2214" spans="6:83" ht="11.25" customHeight="1" x14ac:dyDescent="0.2">
      <c r="F2214" s="126"/>
      <c r="G2214" s="126"/>
      <c r="H2214" s="126"/>
      <c r="I2214" s="126"/>
      <c r="J2214" s="126"/>
      <c r="K2214" s="126"/>
      <c r="L2214" s="126"/>
      <c r="M2214" s="143"/>
      <c r="N2214" s="126"/>
      <c r="O2214" s="126"/>
      <c r="Q2214" s="126"/>
      <c r="R2214" s="126"/>
      <c r="CE2214" s="126"/>
    </row>
    <row r="2215" spans="6:83" ht="11.25" customHeight="1" x14ac:dyDescent="0.2">
      <c r="F2215" s="126"/>
      <c r="G2215" s="126"/>
      <c r="H2215" s="126"/>
      <c r="I2215" s="126"/>
      <c r="J2215" s="126"/>
      <c r="K2215" s="126"/>
      <c r="L2215" s="126"/>
      <c r="M2215" s="143"/>
      <c r="N2215" s="126"/>
      <c r="O2215" s="126"/>
      <c r="Q2215" s="126"/>
      <c r="R2215" s="126"/>
      <c r="CE2215" s="126"/>
    </row>
    <row r="2216" spans="6:83" ht="11.25" customHeight="1" x14ac:dyDescent="0.2">
      <c r="F2216" s="126"/>
      <c r="G2216" s="126"/>
      <c r="H2216" s="126"/>
      <c r="I2216" s="126"/>
      <c r="J2216" s="126"/>
      <c r="K2216" s="126"/>
      <c r="L2216" s="126"/>
      <c r="M2216" s="143"/>
      <c r="N2216" s="126"/>
      <c r="O2216" s="126"/>
      <c r="Q2216" s="126"/>
      <c r="R2216" s="126"/>
      <c r="CE2216" s="126"/>
    </row>
    <row r="2217" spans="6:83" ht="11.25" customHeight="1" x14ac:dyDescent="0.2">
      <c r="F2217" s="126"/>
      <c r="G2217" s="126"/>
      <c r="H2217" s="126"/>
      <c r="I2217" s="126"/>
      <c r="J2217" s="126"/>
      <c r="K2217" s="126"/>
      <c r="L2217" s="126"/>
      <c r="M2217" s="143"/>
      <c r="N2217" s="126"/>
      <c r="O2217" s="126"/>
      <c r="Q2217" s="126"/>
      <c r="R2217" s="126"/>
      <c r="CE2217" s="126"/>
    </row>
    <row r="2218" spans="6:83" ht="11.25" customHeight="1" x14ac:dyDescent="0.2">
      <c r="F2218" s="126"/>
      <c r="G2218" s="126"/>
      <c r="H2218" s="126"/>
      <c r="I2218" s="126"/>
      <c r="J2218" s="126"/>
      <c r="K2218" s="126"/>
      <c r="L2218" s="126"/>
      <c r="M2218" s="143"/>
      <c r="N2218" s="126"/>
      <c r="O2218" s="126"/>
      <c r="Q2218" s="126"/>
      <c r="R2218" s="126"/>
      <c r="CE2218" s="126"/>
    </row>
    <row r="2219" spans="6:83" ht="11.25" customHeight="1" x14ac:dyDescent="0.2">
      <c r="F2219" s="126"/>
      <c r="G2219" s="126"/>
      <c r="H2219" s="126"/>
      <c r="I2219" s="126"/>
      <c r="J2219" s="126"/>
      <c r="K2219" s="126"/>
      <c r="L2219" s="126"/>
      <c r="M2219" s="143"/>
      <c r="N2219" s="126"/>
      <c r="O2219" s="126"/>
      <c r="Q2219" s="126"/>
      <c r="R2219" s="126"/>
      <c r="CE2219" s="126"/>
    </row>
    <row r="2220" spans="6:83" ht="11.25" customHeight="1" x14ac:dyDescent="0.2">
      <c r="F2220" s="126"/>
      <c r="G2220" s="126"/>
      <c r="H2220" s="126"/>
      <c r="I2220" s="126"/>
      <c r="J2220" s="126"/>
      <c r="K2220" s="126"/>
      <c r="L2220" s="126"/>
      <c r="M2220" s="143"/>
      <c r="N2220" s="126"/>
      <c r="O2220" s="126"/>
      <c r="Q2220" s="126"/>
      <c r="R2220" s="126"/>
      <c r="CE2220" s="126"/>
    </row>
    <row r="2221" spans="6:83" ht="11.25" customHeight="1" x14ac:dyDescent="0.2">
      <c r="F2221" s="126"/>
      <c r="G2221" s="126"/>
      <c r="H2221" s="126"/>
      <c r="I2221" s="126"/>
      <c r="J2221" s="126"/>
      <c r="K2221" s="126"/>
      <c r="L2221" s="126"/>
      <c r="M2221" s="143"/>
      <c r="N2221" s="126"/>
      <c r="O2221" s="126"/>
      <c r="Q2221" s="126"/>
      <c r="R2221" s="126"/>
      <c r="CE2221" s="126"/>
    </row>
    <row r="2222" spans="6:83" ht="11.25" customHeight="1" x14ac:dyDescent="0.2">
      <c r="F2222" s="126"/>
      <c r="G2222" s="126"/>
      <c r="H2222" s="126"/>
      <c r="I2222" s="126"/>
      <c r="J2222" s="126"/>
      <c r="K2222" s="126"/>
      <c r="L2222" s="126"/>
      <c r="M2222" s="143"/>
      <c r="N2222" s="126"/>
      <c r="O2222" s="126"/>
      <c r="Q2222" s="126"/>
      <c r="R2222" s="126"/>
      <c r="CE2222" s="126"/>
    </row>
    <row r="2223" spans="6:83" ht="11.25" customHeight="1" x14ac:dyDescent="0.2">
      <c r="F2223" s="126"/>
      <c r="G2223" s="126"/>
      <c r="H2223" s="126"/>
      <c r="I2223" s="126"/>
      <c r="J2223" s="126"/>
      <c r="K2223" s="126"/>
      <c r="L2223" s="126"/>
      <c r="M2223" s="143"/>
      <c r="N2223" s="126"/>
      <c r="O2223" s="126"/>
      <c r="Q2223" s="126"/>
      <c r="R2223" s="126"/>
      <c r="CE2223" s="126"/>
    </row>
    <row r="2224" spans="6:83" ht="11.25" customHeight="1" x14ac:dyDescent="0.2">
      <c r="F2224" s="126"/>
      <c r="G2224" s="126"/>
      <c r="H2224" s="126"/>
      <c r="I2224" s="126"/>
      <c r="J2224" s="126"/>
      <c r="K2224" s="126"/>
      <c r="L2224" s="126"/>
      <c r="M2224" s="143"/>
      <c r="N2224" s="126"/>
      <c r="O2224" s="126"/>
      <c r="Q2224" s="126"/>
      <c r="R2224" s="126"/>
      <c r="CE2224" s="126"/>
    </row>
    <row r="2225" spans="6:83" ht="11.25" customHeight="1" x14ac:dyDescent="0.2">
      <c r="F2225" s="126"/>
      <c r="G2225" s="126"/>
      <c r="H2225" s="126"/>
      <c r="I2225" s="126"/>
      <c r="J2225" s="126"/>
      <c r="K2225" s="126"/>
      <c r="L2225" s="126"/>
      <c r="M2225" s="143"/>
      <c r="N2225" s="126"/>
      <c r="O2225" s="126"/>
      <c r="Q2225" s="126"/>
      <c r="R2225" s="126"/>
      <c r="CE2225" s="126"/>
    </row>
    <row r="2226" spans="6:83" ht="11.25" customHeight="1" x14ac:dyDescent="0.2">
      <c r="F2226" s="126"/>
      <c r="G2226" s="126"/>
      <c r="H2226" s="126"/>
      <c r="I2226" s="126"/>
      <c r="J2226" s="126"/>
      <c r="K2226" s="126"/>
      <c r="L2226" s="126"/>
      <c r="M2226" s="143"/>
      <c r="N2226" s="126"/>
      <c r="O2226" s="126"/>
      <c r="Q2226" s="126"/>
      <c r="R2226" s="126"/>
      <c r="CE2226" s="126"/>
    </row>
    <row r="2227" spans="6:83" ht="11.25" customHeight="1" x14ac:dyDescent="0.2">
      <c r="F2227" s="126"/>
      <c r="G2227" s="126"/>
      <c r="H2227" s="126"/>
      <c r="I2227" s="126"/>
      <c r="J2227" s="126"/>
      <c r="K2227" s="126"/>
      <c r="L2227" s="126"/>
      <c r="M2227" s="143"/>
      <c r="N2227" s="126"/>
      <c r="O2227" s="126"/>
      <c r="Q2227" s="126"/>
      <c r="R2227" s="126"/>
      <c r="CE2227" s="126"/>
    </row>
    <row r="2228" spans="6:83" ht="11.25" customHeight="1" x14ac:dyDescent="0.2">
      <c r="F2228" s="126"/>
      <c r="G2228" s="126"/>
      <c r="H2228" s="126"/>
      <c r="I2228" s="126"/>
      <c r="J2228" s="126"/>
      <c r="K2228" s="126"/>
      <c r="L2228" s="126"/>
      <c r="M2228" s="143"/>
      <c r="N2228" s="126"/>
      <c r="O2228" s="126"/>
      <c r="Q2228" s="126"/>
      <c r="R2228" s="126"/>
      <c r="CE2228" s="126"/>
    </row>
    <row r="2229" spans="6:83" ht="11.25" customHeight="1" x14ac:dyDescent="0.2">
      <c r="F2229" s="126"/>
      <c r="G2229" s="126"/>
      <c r="H2229" s="126"/>
      <c r="I2229" s="126"/>
      <c r="J2229" s="126"/>
      <c r="K2229" s="126"/>
      <c r="L2229" s="126"/>
      <c r="M2229" s="143"/>
      <c r="N2229" s="126"/>
      <c r="O2229" s="126"/>
      <c r="Q2229" s="126"/>
      <c r="R2229" s="126"/>
      <c r="CE2229" s="126"/>
    </row>
    <row r="2230" spans="6:83" ht="11.25" customHeight="1" x14ac:dyDescent="0.2">
      <c r="F2230" s="126"/>
      <c r="G2230" s="126"/>
      <c r="H2230" s="126"/>
      <c r="I2230" s="126"/>
      <c r="J2230" s="126"/>
      <c r="K2230" s="126"/>
      <c r="L2230" s="126"/>
      <c r="M2230" s="143"/>
      <c r="N2230" s="126"/>
      <c r="O2230" s="126"/>
      <c r="Q2230" s="126"/>
      <c r="R2230" s="126"/>
      <c r="CE2230" s="126"/>
    </row>
    <row r="2231" spans="6:83" ht="11.25" customHeight="1" x14ac:dyDescent="0.2">
      <c r="F2231" s="126"/>
      <c r="G2231" s="126"/>
      <c r="H2231" s="126"/>
      <c r="I2231" s="126"/>
      <c r="J2231" s="126"/>
      <c r="K2231" s="126"/>
      <c r="L2231" s="126"/>
      <c r="M2231" s="143"/>
      <c r="N2231" s="126"/>
      <c r="O2231" s="126"/>
      <c r="Q2231" s="126"/>
      <c r="R2231" s="126"/>
      <c r="CE2231" s="126"/>
    </row>
    <row r="2232" spans="6:83" ht="11.25" customHeight="1" x14ac:dyDescent="0.2">
      <c r="F2232" s="126"/>
      <c r="G2232" s="126"/>
      <c r="H2232" s="126"/>
      <c r="I2232" s="126"/>
      <c r="J2232" s="126"/>
      <c r="K2232" s="126"/>
      <c r="L2232" s="126"/>
      <c r="M2232" s="143"/>
      <c r="N2232" s="126"/>
      <c r="O2232" s="126"/>
      <c r="Q2232" s="126"/>
      <c r="R2232" s="126"/>
      <c r="CE2232" s="126"/>
    </row>
    <row r="2233" spans="6:83" ht="11.25" customHeight="1" x14ac:dyDescent="0.2">
      <c r="F2233" s="126"/>
      <c r="G2233" s="126"/>
      <c r="H2233" s="126"/>
      <c r="I2233" s="126"/>
      <c r="J2233" s="126"/>
      <c r="K2233" s="126"/>
      <c r="L2233" s="126"/>
      <c r="M2233" s="143"/>
      <c r="N2233" s="126"/>
      <c r="O2233" s="126"/>
      <c r="Q2233" s="126"/>
      <c r="R2233" s="126"/>
      <c r="CE2233" s="126"/>
    </row>
    <row r="2234" spans="6:83" ht="11.25" customHeight="1" x14ac:dyDescent="0.2">
      <c r="F2234" s="126"/>
      <c r="G2234" s="126"/>
      <c r="H2234" s="126"/>
      <c r="I2234" s="126"/>
      <c r="J2234" s="126"/>
      <c r="K2234" s="126"/>
      <c r="L2234" s="126"/>
      <c r="M2234" s="143"/>
      <c r="N2234" s="126"/>
      <c r="O2234" s="126"/>
      <c r="Q2234" s="126"/>
      <c r="R2234" s="126"/>
      <c r="CE2234" s="126"/>
    </row>
    <row r="2235" spans="6:83" ht="11.25" customHeight="1" x14ac:dyDescent="0.2">
      <c r="F2235" s="126"/>
      <c r="G2235" s="126"/>
      <c r="H2235" s="126"/>
      <c r="I2235" s="126"/>
      <c r="J2235" s="126"/>
      <c r="K2235" s="126"/>
      <c r="L2235" s="126"/>
      <c r="M2235" s="143"/>
      <c r="N2235" s="126"/>
      <c r="O2235" s="126"/>
      <c r="Q2235" s="126"/>
      <c r="R2235" s="126"/>
      <c r="CE2235" s="126"/>
    </row>
    <row r="2236" spans="6:83" ht="11.25" customHeight="1" x14ac:dyDescent="0.2">
      <c r="F2236" s="126"/>
      <c r="G2236" s="126"/>
      <c r="H2236" s="126"/>
      <c r="I2236" s="126"/>
      <c r="J2236" s="126"/>
      <c r="K2236" s="126"/>
      <c r="L2236" s="126"/>
      <c r="M2236" s="143"/>
      <c r="N2236" s="126"/>
      <c r="O2236" s="126"/>
      <c r="Q2236" s="126"/>
      <c r="R2236" s="126"/>
      <c r="CE2236" s="126"/>
    </row>
    <row r="2237" spans="6:83" ht="11.25" customHeight="1" x14ac:dyDescent="0.2">
      <c r="F2237" s="126"/>
      <c r="G2237" s="126"/>
      <c r="H2237" s="126"/>
      <c r="I2237" s="126"/>
      <c r="J2237" s="126"/>
      <c r="K2237" s="126"/>
      <c r="L2237" s="126"/>
      <c r="M2237" s="143"/>
      <c r="N2237" s="126"/>
      <c r="O2237" s="126"/>
      <c r="Q2237" s="126"/>
      <c r="R2237" s="126"/>
      <c r="CE2237" s="126"/>
    </row>
    <row r="2238" spans="6:83" ht="11.25" customHeight="1" x14ac:dyDescent="0.2">
      <c r="F2238" s="126"/>
      <c r="G2238" s="126"/>
      <c r="H2238" s="126"/>
      <c r="I2238" s="126"/>
      <c r="J2238" s="126"/>
      <c r="K2238" s="126"/>
      <c r="L2238" s="126"/>
      <c r="M2238" s="143"/>
      <c r="N2238" s="126"/>
      <c r="O2238" s="126"/>
      <c r="Q2238" s="126"/>
      <c r="R2238" s="126"/>
      <c r="CE2238" s="126"/>
    </row>
    <row r="2239" spans="6:83" ht="11.25" customHeight="1" x14ac:dyDescent="0.2">
      <c r="F2239" s="126"/>
      <c r="G2239" s="126"/>
      <c r="H2239" s="126"/>
      <c r="I2239" s="126"/>
      <c r="J2239" s="126"/>
      <c r="K2239" s="126"/>
      <c r="L2239" s="126"/>
      <c r="M2239" s="143"/>
      <c r="N2239" s="126"/>
      <c r="O2239" s="126"/>
      <c r="Q2239" s="126"/>
      <c r="R2239" s="126"/>
      <c r="CE2239" s="126"/>
    </row>
    <row r="2240" spans="6:83" ht="11.25" customHeight="1" x14ac:dyDescent="0.2">
      <c r="F2240" s="126"/>
      <c r="G2240" s="126"/>
      <c r="H2240" s="126"/>
      <c r="I2240" s="126"/>
      <c r="J2240" s="126"/>
      <c r="K2240" s="126"/>
      <c r="L2240" s="126"/>
      <c r="M2240" s="143"/>
      <c r="N2240" s="126"/>
      <c r="O2240" s="126"/>
      <c r="Q2240" s="126"/>
      <c r="R2240" s="126"/>
      <c r="CE2240" s="126"/>
    </row>
    <row r="2241" spans="6:83" ht="11.25" customHeight="1" x14ac:dyDescent="0.2">
      <c r="F2241" s="126"/>
      <c r="G2241" s="126"/>
      <c r="H2241" s="126"/>
      <c r="I2241" s="126"/>
      <c r="J2241" s="126"/>
      <c r="K2241" s="126"/>
      <c r="L2241" s="126"/>
      <c r="M2241" s="143"/>
      <c r="N2241" s="126"/>
      <c r="O2241" s="126"/>
      <c r="Q2241" s="126"/>
      <c r="R2241" s="126"/>
      <c r="CE2241" s="126"/>
    </row>
    <row r="2242" spans="6:83" ht="11.25" customHeight="1" x14ac:dyDescent="0.2">
      <c r="F2242" s="126"/>
      <c r="G2242" s="126"/>
      <c r="H2242" s="126"/>
      <c r="I2242" s="126"/>
      <c r="J2242" s="126"/>
      <c r="K2242" s="126"/>
      <c r="L2242" s="126"/>
      <c r="M2242" s="143"/>
      <c r="N2242" s="126"/>
      <c r="O2242" s="126"/>
      <c r="Q2242" s="126"/>
      <c r="R2242" s="126"/>
      <c r="CE2242" s="126"/>
    </row>
    <row r="2243" spans="6:83" ht="11.25" customHeight="1" x14ac:dyDescent="0.2">
      <c r="F2243" s="126"/>
      <c r="G2243" s="126"/>
      <c r="H2243" s="126"/>
      <c r="I2243" s="126"/>
      <c r="J2243" s="126"/>
      <c r="K2243" s="126"/>
      <c r="L2243" s="126"/>
      <c r="M2243" s="143"/>
      <c r="N2243" s="126"/>
      <c r="O2243" s="126"/>
      <c r="Q2243" s="126"/>
      <c r="R2243" s="126"/>
      <c r="CE2243" s="126"/>
    </row>
    <row r="2244" spans="6:83" ht="11.25" customHeight="1" x14ac:dyDescent="0.2">
      <c r="F2244" s="126"/>
      <c r="G2244" s="126"/>
      <c r="H2244" s="126"/>
      <c r="I2244" s="126"/>
      <c r="J2244" s="126"/>
      <c r="K2244" s="126"/>
      <c r="L2244" s="126"/>
      <c r="M2244" s="143"/>
      <c r="N2244" s="126"/>
      <c r="O2244" s="126"/>
      <c r="Q2244" s="126"/>
      <c r="R2244" s="126"/>
      <c r="CE2244" s="126"/>
    </row>
    <row r="2245" spans="6:83" ht="11.25" customHeight="1" x14ac:dyDescent="0.2">
      <c r="F2245" s="126"/>
      <c r="G2245" s="126"/>
      <c r="H2245" s="126"/>
      <c r="I2245" s="126"/>
      <c r="J2245" s="126"/>
      <c r="K2245" s="126"/>
      <c r="L2245" s="126"/>
      <c r="M2245" s="143"/>
      <c r="N2245" s="126"/>
      <c r="O2245" s="126"/>
      <c r="Q2245" s="126"/>
      <c r="R2245" s="126"/>
      <c r="CE2245" s="126"/>
    </row>
    <row r="2246" spans="6:83" ht="11.25" customHeight="1" x14ac:dyDescent="0.2">
      <c r="F2246" s="126"/>
      <c r="G2246" s="126"/>
      <c r="H2246" s="126"/>
      <c r="I2246" s="126"/>
      <c r="J2246" s="126"/>
      <c r="K2246" s="126"/>
      <c r="L2246" s="126"/>
      <c r="M2246" s="143"/>
      <c r="N2246" s="126"/>
      <c r="O2246" s="126"/>
      <c r="Q2246" s="126"/>
      <c r="R2246" s="126"/>
      <c r="CE2246" s="126"/>
    </row>
    <row r="2247" spans="6:83" ht="11.25" customHeight="1" x14ac:dyDescent="0.2">
      <c r="F2247" s="126"/>
      <c r="G2247" s="126"/>
      <c r="H2247" s="126"/>
      <c r="I2247" s="126"/>
      <c r="J2247" s="126"/>
      <c r="K2247" s="126"/>
      <c r="L2247" s="126"/>
      <c r="M2247" s="143"/>
      <c r="N2247" s="126"/>
      <c r="O2247" s="126"/>
      <c r="Q2247" s="126"/>
      <c r="R2247" s="126"/>
      <c r="CE2247" s="126"/>
    </row>
    <row r="2248" spans="6:83" ht="11.25" customHeight="1" x14ac:dyDescent="0.2">
      <c r="F2248" s="126"/>
      <c r="G2248" s="126"/>
      <c r="H2248" s="126"/>
      <c r="I2248" s="126"/>
      <c r="J2248" s="126"/>
      <c r="K2248" s="126"/>
      <c r="L2248" s="126"/>
      <c r="M2248" s="143"/>
      <c r="N2248" s="126"/>
      <c r="O2248" s="126"/>
      <c r="Q2248" s="126"/>
      <c r="R2248" s="126"/>
      <c r="CE2248" s="126"/>
    </row>
    <row r="2249" spans="6:83" ht="11.25" customHeight="1" x14ac:dyDescent="0.2">
      <c r="F2249" s="126"/>
      <c r="G2249" s="126"/>
      <c r="H2249" s="126"/>
      <c r="I2249" s="126"/>
      <c r="J2249" s="126"/>
      <c r="K2249" s="126"/>
      <c r="L2249" s="126"/>
      <c r="M2249" s="143"/>
      <c r="N2249" s="126"/>
      <c r="O2249" s="126"/>
      <c r="Q2249" s="126"/>
      <c r="R2249" s="126"/>
      <c r="CE2249" s="126"/>
    </row>
    <row r="2250" spans="6:83" ht="11.25" customHeight="1" x14ac:dyDescent="0.2">
      <c r="F2250" s="126"/>
      <c r="G2250" s="126"/>
      <c r="H2250" s="126"/>
      <c r="I2250" s="126"/>
      <c r="J2250" s="126"/>
      <c r="K2250" s="126"/>
      <c r="L2250" s="126"/>
      <c r="M2250" s="143"/>
      <c r="N2250" s="126"/>
      <c r="O2250" s="126"/>
      <c r="Q2250" s="126"/>
      <c r="R2250" s="126"/>
      <c r="CE2250" s="126"/>
    </row>
    <row r="2251" spans="6:83" ht="11.25" customHeight="1" x14ac:dyDescent="0.2">
      <c r="F2251" s="126"/>
      <c r="G2251" s="126"/>
      <c r="H2251" s="126"/>
      <c r="I2251" s="126"/>
      <c r="J2251" s="126"/>
      <c r="K2251" s="126"/>
      <c r="L2251" s="126"/>
      <c r="M2251" s="143"/>
      <c r="N2251" s="126"/>
      <c r="O2251" s="126"/>
      <c r="Q2251" s="126"/>
      <c r="R2251" s="126"/>
      <c r="CE2251" s="126"/>
    </row>
    <row r="2252" spans="6:83" ht="11.25" customHeight="1" x14ac:dyDescent="0.2">
      <c r="F2252" s="126"/>
      <c r="G2252" s="126"/>
      <c r="H2252" s="126"/>
      <c r="I2252" s="126"/>
      <c r="J2252" s="126"/>
      <c r="K2252" s="126"/>
      <c r="L2252" s="126"/>
      <c r="M2252" s="143"/>
      <c r="N2252" s="126"/>
      <c r="O2252" s="126"/>
      <c r="Q2252" s="126"/>
      <c r="R2252" s="126"/>
      <c r="CE2252" s="126"/>
    </row>
    <row r="2253" spans="6:83" ht="11.25" customHeight="1" x14ac:dyDescent="0.2">
      <c r="F2253" s="126"/>
      <c r="G2253" s="126"/>
      <c r="H2253" s="126"/>
      <c r="I2253" s="126"/>
      <c r="J2253" s="126"/>
      <c r="K2253" s="126"/>
      <c r="L2253" s="126"/>
      <c r="M2253" s="143"/>
      <c r="N2253" s="126"/>
      <c r="O2253" s="126"/>
      <c r="Q2253" s="126"/>
      <c r="R2253" s="126"/>
      <c r="CE2253" s="126"/>
    </row>
    <row r="2254" spans="6:83" ht="11.25" customHeight="1" x14ac:dyDescent="0.2">
      <c r="F2254" s="126"/>
      <c r="G2254" s="126"/>
      <c r="H2254" s="126"/>
      <c r="I2254" s="126"/>
      <c r="J2254" s="126"/>
      <c r="K2254" s="126"/>
      <c r="L2254" s="126"/>
      <c r="M2254" s="143"/>
      <c r="N2254" s="126"/>
      <c r="O2254" s="126"/>
      <c r="Q2254" s="126"/>
      <c r="R2254" s="126"/>
      <c r="CE2254" s="126"/>
    </row>
    <row r="2255" spans="6:83" ht="11.25" customHeight="1" x14ac:dyDescent="0.2">
      <c r="F2255" s="126"/>
      <c r="G2255" s="126"/>
      <c r="H2255" s="126"/>
      <c r="I2255" s="126"/>
      <c r="J2255" s="126"/>
      <c r="K2255" s="126"/>
      <c r="L2255" s="126"/>
      <c r="M2255" s="143"/>
      <c r="N2255" s="126"/>
      <c r="O2255" s="126"/>
      <c r="Q2255" s="126"/>
      <c r="R2255" s="126"/>
      <c r="CE2255" s="126"/>
    </row>
    <row r="2256" spans="6:83" ht="11.25" customHeight="1" x14ac:dyDescent="0.2">
      <c r="F2256" s="126"/>
      <c r="G2256" s="126"/>
      <c r="H2256" s="126"/>
      <c r="I2256" s="126"/>
      <c r="J2256" s="126"/>
      <c r="K2256" s="126"/>
      <c r="L2256" s="126"/>
      <c r="M2256" s="143"/>
      <c r="N2256" s="126"/>
      <c r="O2256" s="126"/>
      <c r="Q2256" s="126"/>
      <c r="R2256" s="126"/>
      <c r="CE2256" s="126"/>
    </row>
    <row r="2257" spans="6:83" ht="11.25" customHeight="1" x14ac:dyDescent="0.2">
      <c r="F2257" s="126"/>
      <c r="G2257" s="126"/>
      <c r="H2257" s="126"/>
      <c r="I2257" s="126"/>
      <c r="J2257" s="126"/>
      <c r="K2257" s="126"/>
      <c r="L2257" s="126"/>
      <c r="M2257" s="143"/>
      <c r="N2257" s="126"/>
      <c r="O2257" s="126"/>
      <c r="Q2257" s="126"/>
      <c r="R2257" s="126"/>
      <c r="CE2257" s="126"/>
    </row>
    <row r="2258" spans="6:83" ht="11.25" customHeight="1" x14ac:dyDescent="0.2">
      <c r="F2258" s="126"/>
      <c r="G2258" s="126"/>
      <c r="H2258" s="126"/>
      <c r="I2258" s="126"/>
      <c r="J2258" s="126"/>
      <c r="K2258" s="126"/>
      <c r="L2258" s="126"/>
      <c r="M2258" s="143"/>
      <c r="N2258" s="126"/>
      <c r="O2258" s="126"/>
      <c r="Q2258" s="126"/>
      <c r="R2258" s="126"/>
      <c r="CE2258" s="126"/>
    </row>
    <row r="2259" spans="6:83" ht="11.25" customHeight="1" x14ac:dyDescent="0.2">
      <c r="F2259" s="126"/>
      <c r="G2259" s="126"/>
      <c r="H2259" s="126"/>
      <c r="I2259" s="126"/>
      <c r="J2259" s="126"/>
      <c r="K2259" s="126"/>
      <c r="L2259" s="126"/>
      <c r="M2259" s="143"/>
      <c r="N2259" s="126"/>
      <c r="O2259" s="126"/>
      <c r="Q2259" s="126"/>
      <c r="R2259" s="126"/>
      <c r="CE2259" s="126"/>
    </row>
    <row r="2260" spans="6:83" ht="11.25" customHeight="1" x14ac:dyDescent="0.2">
      <c r="F2260" s="126"/>
      <c r="G2260" s="126"/>
      <c r="H2260" s="126"/>
      <c r="I2260" s="126"/>
      <c r="J2260" s="126"/>
      <c r="K2260" s="126"/>
      <c r="L2260" s="126"/>
      <c r="M2260" s="143"/>
      <c r="N2260" s="126"/>
      <c r="O2260" s="126"/>
      <c r="Q2260" s="126"/>
      <c r="R2260" s="126"/>
      <c r="CE2260" s="126"/>
    </row>
    <row r="2261" spans="6:83" ht="11.25" customHeight="1" x14ac:dyDescent="0.2">
      <c r="F2261" s="126"/>
      <c r="G2261" s="126"/>
      <c r="H2261" s="126"/>
      <c r="I2261" s="126"/>
      <c r="J2261" s="126"/>
      <c r="K2261" s="126"/>
      <c r="L2261" s="126"/>
      <c r="M2261" s="143"/>
      <c r="N2261" s="126"/>
      <c r="O2261" s="126"/>
      <c r="Q2261" s="126"/>
      <c r="R2261" s="126"/>
      <c r="CE2261" s="126"/>
    </row>
    <row r="2262" spans="6:83" ht="11.25" customHeight="1" x14ac:dyDescent="0.2">
      <c r="F2262" s="126"/>
      <c r="G2262" s="126"/>
      <c r="H2262" s="126"/>
      <c r="I2262" s="126"/>
      <c r="J2262" s="126"/>
      <c r="K2262" s="126"/>
      <c r="L2262" s="126"/>
      <c r="M2262" s="143"/>
      <c r="N2262" s="126"/>
      <c r="O2262" s="126"/>
      <c r="Q2262" s="126"/>
      <c r="R2262" s="126"/>
      <c r="CE2262" s="126"/>
    </row>
    <row r="2263" spans="6:83" ht="11.25" customHeight="1" x14ac:dyDescent="0.2">
      <c r="F2263" s="126"/>
      <c r="G2263" s="126"/>
      <c r="H2263" s="126"/>
      <c r="I2263" s="126"/>
      <c r="J2263" s="126"/>
      <c r="K2263" s="126"/>
      <c r="L2263" s="126"/>
      <c r="M2263" s="143"/>
      <c r="N2263" s="126"/>
      <c r="O2263" s="126"/>
      <c r="Q2263" s="126"/>
      <c r="R2263" s="126"/>
      <c r="CE2263" s="126"/>
    </row>
    <row r="2264" spans="6:83" ht="11.25" customHeight="1" x14ac:dyDescent="0.2">
      <c r="F2264" s="126"/>
      <c r="G2264" s="126"/>
      <c r="H2264" s="126"/>
      <c r="I2264" s="126"/>
      <c r="J2264" s="126"/>
      <c r="K2264" s="126"/>
      <c r="L2264" s="126"/>
      <c r="M2264" s="143"/>
      <c r="N2264" s="126"/>
      <c r="O2264" s="126"/>
      <c r="Q2264" s="126"/>
      <c r="R2264" s="126"/>
      <c r="CE2264" s="126"/>
    </row>
    <row r="2265" spans="6:83" ht="11.25" customHeight="1" x14ac:dyDescent="0.2">
      <c r="F2265" s="126"/>
      <c r="G2265" s="126"/>
      <c r="H2265" s="126"/>
      <c r="I2265" s="126"/>
      <c r="J2265" s="126"/>
      <c r="K2265" s="126"/>
      <c r="L2265" s="126"/>
      <c r="M2265" s="143"/>
      <c r="N2265" s="126"/>
      <c r="O2265" s="126"/>
      <c r="Q2265" s="126"/>
      <c r="R2265" s="126"/>
      <c r="CE2265" s="126"/>
    </row>
    <row r="2266" spans="6:83" ht="11.25" customHeight="1" x14ac:dyDescent="0.2">
      <c r="F2266" s="126"/>
      <c r="G2266" s="126"/>
      <c r="H2266" s="126"/>
      <c r="I2266" s="126"/>
      <c r="J2266" s="126"/>
      <c r="K2266" s="126"/>
      <c r="L2266" s="126"/>
      <c r="M2266" s="143"/>
      <c r="N2266" s="126"/>
      <c r="O2266" s="126"/>
      <c r="Q2266" s="126"/>
      <c r="R2266" s="126"/>
      <c r="CE2266" s="126"/>
    </row>
    <row r="2267" spans="6:83" ht="11.25" customHeight="1" x14ac:dyDescent="0.2">
      <c r="F2267" s="126"/>
      <c r="G2267" s="126"/>
      <c r="H2267" s="126"/>
      <c r="I2267" s="126"/>
      <c r="J2267" s="126"/>
      <c r="K2267" s="126"/>
      <c r="L2267" s="126"/>
      <c r="M2267" s="143"/>
      <c r="N2267" s="126"/>
      <c r="O2267" s="126"/>
      <c r="Q2267" s="126"/>
      <c r="R2267" s="126"/>
      <c r="CE2267" s="126"/>
    </row>
    <row r="2268" spans="6:83" ht="11.25" customHeight="1" x14ac:dyDescent="0.2">
      <c r="F2268" s="126"/>
      <c r="G2268" s="126"/>
      <c r="H2268" s="126"/>
      <c r="I2268" s="126"/>
      <c r="J2268" s="126"/>
      <c r="K2268" s="126"/>
      <c r="L2268" s="126"/>
      <c r="M2268" s="143"/>
      <c r="N2268" s="126"/>
      <c r="O2268" s="126"/>
      <c r="Q2268" s="126"/>
      <c r="R2268" s="126"/>
      <c r="CE2268" s="126"/>
    </row>
    <row r="2269" spans="6:83" ht="11.25" customHeight="1" x14ac:dyDescent="0.2">
      <c r="F2269" s="126"/>
      <c r="G2269" s="126"/>
      <c r="H2269" s="126"/>
      <c r="I2269" s="126"/>
      <c r="J2269" s="126"/>
      <c r="K2269" s="126"/>
      <c r="L2269" s="126"/>
      <c r="M2269" s="143"/>
      <c r="N2269" s="126"/>
      <c r="O2269" s="126"/>
      <c r="Q2269" s="126"/>
      <c r="R2269" s="126"/>
      <c r="CE2269" s="126"/>
    </row>
    <row r="2270" spans="6:83" ht="11.25" customHeight="1" x14ac:dyDescent="0.2">
      <c r="F2270" s="126"/>
      <c r="G2270" s="126"/>
      <c r="H2270" s="126"/>
      <c r="I2270" s="126"/>
      <c r="J2270" s="126"/>
      <c r="K2270" s="126"/>
      <c r="L2270" s="126"/>
      <c r="M2270" s="143"/>
      <c r="N2270" s="126"/>
      <c r="O2270" s="126"/>
      <c r="Q2270" s="126"/>
      <c r="R2270" s="126"/>
      <c r="CE2270" s="126"/>
    </row>
    <row r="2271" spans="6:83" ht="11.25" customHeight="1" x14ac:dyDescent="0.2">
      <c r="F2271" s="126"/>
      <c r="G2271" s="126"/>
      <c r="H2271" s="126"/>
      <c r="I2271" s="126"/>
      <c r="J2271" s="126"/>
      <c r="K2271" s="126"/>
      <c r="L2271" s="126"/>
      <c r="M2271" s="143"/>
      <c r="N2271" s="126"/>
      <c r="O2271" s="126"/>
      <c r="Q2271" s="126"/>
      <c r="R2271" s="126"/>
      <c r="CE2271" s="126"/>
    </row>
    <row r="2272" spans="6:83" ht="11.25" customHeight="1" x14ac:dyDescent="0.2">
      <c r="F2272" s="126"/>
      <c r="G2272" s="126"/>
      <c r="H2272" s="126"/>
      <c r="I2272" s="126"/>
      <c r="J2272" s="126"/>
      <c r="K2272" s="126"/>
      <c r="L2272" s="126"/>
      <c r="M2272" s="143"/>
      <c r="N2272" s="126"/>
      <c r="O2272" s="126"/>
      <c r="Q2272" s="126"/>
      <c r="R2272" s="126"/>
      <c r="CE2272" s="126"/>
    </row>
    <row r="2273" spans="6:83" ht="11.25" customHeight="1" x14ac:dyDescent="0.2">
      <c r="F2273" s="126"/>
      <c r="G2273" s="126"/>
      <c r="H2273" s="126"/>
      <c r="I2273" s="126"/>
      <c r="J2273" s="126"/>
      <c r="K2273" s="126"/>
      <c r="L2273" s="126"/>
      <c r="M2273" s="143"/>
      <c r="N2273" s="126"/>
      <c r="O2273" s="126"/>
      <c r="Q2273" s="126"/>
      <c r="R2273" s="126"/>
      <c r="CE2273" s="126"/>
    </row>
    <row r="2274" spans="6:83" ht="11.25" customHeight="1" x14ac:dyDescent="0.2">
      <c r="F2274" s="126"/>
      <c r="G2274" s="126"/>
      <c r="H2274" s="126"/>
      <c r="I2274" s="126"/>
      <c r="J2274" s="126"/>
      <c r="K2274" s="126"/>
      <c r="L2274" s="126"/>
      <c r="M2274" s="143"/>
      <c r="N2274" s="126"/>
      <c r="O2274" s="126"/>
      <c r="Q2274" s="126"/>
      <c r="R2274" s="126"/>
      <c r="CE2274" s="126"/>
    </row>
    <row r="2275" spans="6:83" ht="11.25" customHeight="1" x14ac:dyDescent="0.2">
      <c r="F2275" s="126"/>
      <c r="G2275" s="126"/>
      <c r="H2275" s="126"/>
      <c r="I2275" s="126"/>
      <c r="J2275" s="126"/>
      <c r="K2275" s="126"/>
      <c r="L2275" s="126"/>
      <c r="M2275" s="143"/>
      <c r="N2275" s="126"/>
      <c r="O2275" s="126"/>
      <c r="Q2275" s="126"/>
      <c r="R2275" s="126"/>
      <c r="CE2275" s="126"/>
    </row>
    <row r="2276" spans="6:83" ht="11.25" customHeight="1" x14ac:dyDescent="0.2">
      <c r="F2276" s="126"/>
      <c r="G2276" s="126"/>
      <c r="H2276" s="126"/>
      <c r="I2276" s="126"/>
      <c r="J2276" s="126"/>
      <c r="K2276" s="126"/>
      <c r="L2276" s="126"/>
      <c r="M2276" s="143"/>
      <c r="N2276" s="126"/>
      <c r="O2276" s="126"/>
      <c r="Q2276" s="126"/>
      <c r="R2276" s="126"/>
      <c r="CE2276" s="126"/>
    </row>
    <row r="2277" spans="6:83" ht="11.25" customHeight="1" x14ac:dyDescent="0.2">
      <c r="F2277" s="126"/>
      <c r="G2277" s="126"/>
      <c r="H2277" s="126"/>
      <c r="I2277" s="126"/>
      <c r="J2277" s="126"/>
      <c r="K2277" s="126"/>
      <c r="L2277" s="126"/>
      <c r="M2277" s="143"/>
      <c r="N2277" s="126"/>
      <c r="O2277" s="126"/>
      <c r="Q2277" s="126"/>
      <c r="R2277" s="126"/>
      <c r="CE2277" s="126"/>
    </row>
    <row r="2278" spans="6:83" ht="11.25" customHeight="1" x14ac:dyDescent="0.2">
      <c r="F2278" s="126"/>
      <c r="G2278" s="126"/>
      <c r="H2278" s="126"/>
      <c r="I2278" s="126"/>
      <c r="J2278" s="126"/>
      <c r="K2278" s="126"/>
      <c r="L2278" s="126"/>
      <c r="M2278" s="143"/>
      <c r="N2278" s="126"/>
      <c r="O2278" s="126"/>
      <c r="Q2278" s="126"/>
      <c r="R2278" s="126"/>
      <c r="CE2278" s="126"/>
    </row>
    <row r="2279" spans="6:83" ht="11.25" customHeight="1" x14ac:dyDescent="0.2">
      <c r="F2279" s="126"/>
      <c r="G2279" s="126"/>
      <c r="H2279" s="126"/>
      <c r="I2279" s="126"/>
      <c r="J2279" s="126"/>
      <c r="K2279" s="126"/>
      <c r="L2279" s="126"/>
      <c r="M2279" s="143"/>
      <c r="N2279" s="126"/>
      <c r="O2279" s="126"/>
      <c r="Q2279" s="126"/>
      <c r="R2279" s="126"/>
      <c r="CE2279" s="126"/>
    </row>
    <row r="2280" spans="6:83" ht="11.25" customHeight="1" x14ac:dyDescent="0.2">
      <c r="F2280" s="126"/>
      <c r="G2280" s="126"/>
      <c r="H2280" s="126"/>
      <c r="I2280" s="126"/>
      <c r="J2280" s="126"/>
      <c r="K2280" s="126"/>
      <c r="L2280" s="126"/>
      <c r="M2280" s="143"/>
      <c r="N2280" s="126"/>
      <c r="O2280" s="126"/>
      <c r="Q2280" s="126"/>
      <c r="R2280" s="126"/>
      <c r="CE2280" s="126"/>
    </row>
    <row r="2281" spans="6:83" ht="11.25" customHeight="1" x14ac:dyDescent="0.2">
      <c r="F2281" s="126"/>
      <c r="G2281" s="126"/>
      <c r="H2281" s="126"/>
      <c r="I2281" s="126"/>
      <c r="J2281" s="126"/>
      <c r="K2281" s="126"/>
      <c r="L2281" s="126"/>
      <c r="M2281" s="143"/>
      <c r="N2281" s="126"/>
      <c r="O2281" s="126"/>
      <c r="Q2281" s="126"/>
      <c r="R2281" s="126"/>
      <c r="CE2281" s="126"/>
    </row>
    <row r="2282" spans="6:83" ht="11.25" customHeight="1" x14ac:dyDescent="0.2">
      <c r="F2282" s="126"/>
      <c r="G2282" s="126"/>
      <c r="H2282" s="126"/>
      <c r="I2282" s="126"/>
      <c r="J2282" s="126"/>
      <c r="K2282" s="126"/>
      <c r="L2282" s="126"/>
      <c r="M2282" s="143"/>
      <c r="N2282" s="126"/>
      <c r="O2282" s="126"/>
      <c r="Q2282" s="126"/>
      <c r="R2282" s="126"/>
      <c r="CE2282" s="126"/>
    </row>
    <row r="2283" spans="6:83" ht="11.25" customHeight="1" x14ac:dyDescent="0.2">
      <c r="F2283" s="126"/>
      <c r="G2283" s="126"/>
      <c r="H2283" s="126"/>
      <c r="I2283" s="126"/>
      <c r="J2283" s="126"/>
      <c r="K2283" s="126"/>
      <c r="L2283" s="126"/>
      <c r="M2283" s="143"/>
      <c r="N2283" s="126"/>
      <c r="O2283" s="126"/>
      <c r="Q2283" s="126"/>
      <c r="R2283" s="126"/>
      <c r="CE2283" s="126"/>
    </row>
    <row r="2284" spans="6:83" ht="11.25" customHeight="1" x14ac:dyDescent="0.2">
      <c r="F2284" s="126"/>
      <c r="G2284" s="126"/>
      <c r="H2284" s="126"/>
      <c r="I2284" s="126"/>
      <c r="J2284" s="126"/>
      <c r="K2284" s="126"/>
      <c r="L2284" s="126"/>
      <c r="M2284" s="143"/>
      <c r="N2284" s="126"/>
      <c r="O2284" s="126"/>
      <c r="Q2284" s="126"/>
      <c r="R2284" s="126"/>
      <c r="CE2284" s="126"/>
    </row>
    <row r="2285" spans="6:83" ht="11.25" customHeight="1" x14ac:dyDescent="0.2">
      <c r="F2285" s="126"/>
      <c r="G2285" s="126"/>
      <c r="H2285" s="126"/>
      <c r="I2285" s="126"/>
      <c r="J2285" s="126"/>
      <c r="K2285" s="126"/>
      <c r="L2285" s="126"/>
      <c r="M2285" s="143"/>
      <c r="N2285" s="126"/>
      <c r="O2285" s="126"/>
      <c r="Q2285" s="126"/>
      <c r="R2285" s="126"/>
      <c r="CE2285" s="126"/>
    </row>
    <row r="2286" spans="6:83" ht="11.25" customHeight="1" x14ac:dyDescent="0.2">
      <c r="F2286" s="126"/>
      <c r="G2286" s="126"/>
      <c r="H2286" s="126"/>
      <c r="I2286" s="126"/>
      <c r="J2286" s="126"/>
      <c r="K2286" s="126"/>
      <c r="L2286" s="126"/>
      <c r="M2286" s="143"/>
      <c r="N2286" s="126"/>
      <c r="O2286" s="126"/>
      <c r="Q2286" s="126"/>
      <c r="R2286" s="126"/>
      <c r="CE2286" s="126"/>
    </row>
    <row r="2287" spans="6:83" ht="11.25" customHeight="1" x14ac:dyDescent="0.2">
      <c r="F2287" s="126"/>
      <c r="G2287" s="126"/>
      <c r="H2287" s="126"/>
      <c r="I2287" s="126"/>
      <c r="J2287" s="126"/>
      <c r="K2287" s="126"/>
      <c r="L2287" s="126"/>
      <c r="M2287" s="143"/>
      <c r="N2287" s="126"/>
      <c r="O2287" s="126"/>
      <c r="Q2287" s="126"/>
      <c r="R2287" s="126"/>
      <c r="CE2287" s="126"/>
    </row>
    <row r="2288" spans="6:83" ht="11.25" customHeight="1" x14ac:dyDescent="0.2">
      <c r="F2288" s="126"/>
      <c r="G2288" s="126"/>
      <c r="H2288" s="126"/>
      <c r="I2288" s="126"/>
      <c r="J2288" s="126"/>
      <c r="K2288" s="126"/>
      <c r="L2288" s="126"/>
      <c r="M2288" s="143"/>
      <c r="N2288" s="126"/>
      <c r="O2288" s="126"/>
      <c r="Q2288" s="126"/>
      <c r="R2288" s="126"/>
      <c r="CE2288" s="126"/>
    </row>
    <row r="2289" spans="6:83" ht="11.25" customHeight="1" x14ac:dyDescent="0.2">
      <c r="F2289" s="126"/>
      <c r="G2289" s="126"/>
      <c r="H2289" s="126"/>
      <c r="I2289" s="126"/>
      <c r="J2289" s="126"/>
      <c r="K2289" s="126"/>
      <c r="L2289" s="126"/>
      <c r="M2289" s="143"/>
      <c r="N2289" s="126"/>
      <c r="O2289" s="126"/>
      <c r="Q2289" s="126"/>
      <c r="R2289" s="126"/>
      <c r="CE2289" s="126"/>
    </row>
    <row r="2290" spans="6:83" ht="11.25" customHeight="1" x14ac:dyDescent="0.2">
      <c r="F2290" s="126"/>
      <c r="G2290" s="126"/>
      <c r="H2290" s="126"/>
      <c r="I2290" s="126"/>
      <c r="J2290" s="126"/>
      <c r="K2290" s="126"/>
      <c r="L2290" s="126"/>
      <c r="M2290" s="143"/>
      <c r="N2290" s="126"/>
      <c r="O2290" s="126"/>
      <c r="Q2290" s="126"/>
      <c r="R2290" s="126"/>
      <c r="CE2290" s="126"/>
    </row>
    <row r="2291" spans="6:83" ht="11.25" customHeight="1" x14ac:dyDescent="0.2">
      <c r="F2291" s="126"/>
      <c r="G2291" s="126"/>
      <c r="H2291" s="126"/>
      <c r="I2291" s="126"/>
      <c r="J2291" s="126"/>
      <c r="K2291" s="126"/>
      <c r="L2291" s="126"/>
      <c r="M2291" s="143"/>
      <c r="N2291" s="126"/>
      <c r="O2291" s="126"/>
      <c r="Q2291" s="126"/>
      <c r="R2291" s="126"/>
      <c r="CE2291" s="126"/>
    </row>
    <row r="2292" spans="6:83" ht="11.25" customHeight="1" x14ac:dyDescent="0.2">
      <c r="F2292" s="126"/>
      <c r="G2292" s="126"/>
      <c r="H2292" s="126"/>
      <c r="I2292" s="126"/>
      <c r="J2292" s="126"/>
      <c r="K2292" s="126"/>
      <c r="L2292" s="126"/>
      <c r="M2292" s="143"/>
      <c r="N2292" s="126"/>
      <c r="O2292" s="126"/>
      <c r="Q2292" s="126"/>
      <c r="R2292" s="126"/>
      <c r="CE2292" s="126"/>
    </row>
    <row r="2293" spans="6:83" ht="11.25" customHeight="1" x14ac:dyDescent="0.2">
      <c r="F2293" s="126"/>
      <c r="G2293" s="126"/>
      <c r="H2293" s="126"/>
      <c r="I2293" s="126"/>
      <c r="J2293" s="126"/>
      <c r="K2293" s="126"/>
      <c r="L2293" s="126"/>
      <c r="M2293" s="143"/>
      <c r="N2293" s="126"/>
      <c r="O2293" s="126"/>
      <c r="Q2293" s="126"/>
      <c r="R2293" s="126"/>
      <c r="CE2293" s="126"/>
    </row>
    <row r="2294" spans="6:83" ht="11.25" customHeight="1" x14ac:dyDescent="0.2">
      <c r="F2294" s="126"/>
      <c r="G2294" s="126"/>
      <c r="H2294" s="126"/>
      <c r="I2294" s="126"/>
      <c r="J2294" s="126"/>
      <c r="K2294" s="126"/>
      <c r="L2294" s="126"/>
      <c r="M2294" s="143"/>
      <c r="N2294" s="126"/>
      <c r="O2294" s="126"/>
      <c r="Q2294" s="126"/>
      <c r="R2294" s="126"/>
      <c r="CE2294" s="126"/>
    </row>
    <row r="2295" spans="6:83" ht="11.25" customHeight="1" x14ac:dyDescent="0.2">
      <c r="F2295" s="126"/>
      <c r="G2295" s="126"/>
      <c r="H2295" s="126"/>
      <c r="I2295" s="126"/>
      <c r="J2295" s="126"/>
      <c r="K2295" s="126"/>
      <c r="L2295" s="126"/>
      <c r="M2295" s="143"/>
      <c r="N2295" s="126"/>
      <c r="O2295" s="126"/>
      <c r="Q2295" s="126"/>
      <c r="R2295" s="126"/>
      <c r="CE2295" s="126"/>
    </row>
    <row r="2296" spans="6:83" ht="11.25" customHeight="1" x14ac:dyDescent="0.2">
      <c r="F2296" s="126"/>
      <c r="G2296" s="126"/>
      <c r="H2296" s="126"/>
      <c r="I2296" s="126"/>
      <c r="J2296" s="126"/>
      <c r="K2296" s="126"/>
      <c r="L2296" s="126"/>
      <c r="M2296" s="143"/>
      <c r="N2296" s="126"/>
      <c r="O2296" s="126"/>
      <c r="Q2296" s="126"/>
      <c r="R2296" s="126"/>
      <c r="CE2296" s="126"/>
    </row>
    <row r="2297" spans="6:83" ht="11.25" customHeight="1" x14ac:dyDescent="0.2">
      <c r="F2297" s="126"/>
      <c r="G2297" s="126"/>
      <c r="H2297" s="126"/>
      <c r="I2297" s="126"/>
      <c r="J2297" s="126"/>
      <c r="K2297" s="126"/>
      <c r="L2297" s="126"/>
      <c r="M2297" s="143"/>
      <c r="N2297" s="126"/>
      <c r="O2297" s="126"/>
      <c r="Q2297" s="126"/>
      <c r="R2297" s="126"/>
      <c r="CE2297" s="126"/>
    </row>
    <row r="2298" spans="6:83" ht="11.25" customHeight="1" x14ac:dyDescent="0.2">
      <c r="F2298" s="126"/>
      <c r="G2298" s="126"/>
      <c r="H2298" s="126"/>
      <c r="I2298" s="126"/>
      <c r="J2298" s="126"/>
      <c r="K2298" s="126"/>
      <c r="L2298" s="126"/>
      <c r="M2298" s="143"/>
      <c r="N2298" s="126"/>
      <c r="O2298" s="126"/>
      <c r="Q2298" s="126"/>
      <c r="R2298" s="126"/>
      <c r="CE2298" s="126"/>
    </row>
    <row r="2299" spans="6:83" ht="11.25" customHeight="1" x14ac:dyDescent="0.2">
      <c r="F2299" s="126"/>
      <c r="G2299" s="126"/>
      <c r="H2299" s="126"/>
      <c r="I2299" s="126"/>
      <c r="J2299" s="126"/>
      <c r="K2299" s="126"/>
      <c r="L2299" s="126"/>
      <c r="M2299" s="143"/>
      <c r="N2299" s="126"/>
      <c r="O2299" s="126"/>
      <c r="Q2299" s="126"/>
      <c r="R2299" s="126"/>
      <c r="CE2299" s="126"/>
    </row>
    <row r="2300" spans="6:83" ht="11.25" customHeight="1" x14ac:dyDescent="0.2">
      <c r="F2300" s="126"/>
      <c r="G2300" s="126"/>
      <c r="H2300" s="126"/>
      <c r="I2300" s="126"/>
      <c r="J2300" s="126"/>
      <c r="K2300" s="126"/>
      <c r="L2300" s="126"/>
      <c r="M2300" s="143"/>
      <c r="N2300" s="126"/>
      <c r="O2300" s="126"/>
      <c r="Q2300" s="126"/>
      <c r="R2300" s="126"/>
      <c r="CE2300" s="126"/>
    </row>
    <row r="2301" spans="6:83" ht="11.25" customHeight="1" x14ac:dyDescent="0.2">
      <c r="F2301" s="126"/>
      <c r="G2301" s="126"/>
      <c r="H2301" s="126"/>
      <c r="I2301" s="126"/>
      <c r="J2301" s="126"/>
      <c r="K2301" s="126"/>
      <c r="L2301" s="126"/>
      <c r="M2301" s="143"/>
      <c r="N2301" s="126"/>
      <c r="O2301" s="126"/>
      <c r="Q2301" s="126"/>
      <c r="R2301" s="126"/>
      <c r="CE2301" s="126"/>
    </row>
    <row r="2302" spans="6:83" ht="11.25" customHeight="1" x14ac:dyDescent="0.2">
      <c r="F2302" s="126"/>
      <c r="G2302" s="126"/>
      <c r="H2302" s="126"/>
      <c r="I2302" s="126"/>
      <c r="J2302" s="126"/>
      <c r="K2302" s="126"/>
      <c r="L2302" s="126"/>
      <c r="M2302" s="143"/>
      <c r="N2302" s="126"/>
      <c r="O2302" s="126"/>
      <c r="Q2302" s="126"/>
      <c r="R2302" s="126"/>
      <c r="CE2302" s="126"/>
    </row>
    <row r="2303" spans="6:83" ht="11.25" customHeight="1" x14ac:dyDescent="0.2">
      <c r="F2303" s="126"/>
      <c r="G2303" s="126"/>
      <c r="H2303" s="126"/>
      <c r="I2303" s="126"/>
      <c r="J2303" s="126"/>
      <c r="K2303" s="126"/>
      <c r="L2303" s="126"/>
      <c r="M2303" s="143"/>
      <c r="N2303" s="126"/>
      <c r="O2303" s="126"/>
      <c r="Q2303" s="126"/>
      <c r="R2303" s="126"/>
      <c r="CE2303" s="126"/>
    </row>
    <row r="2304" spans="6:83" ht="11.25" customHeight="1" x14ac:dyDescent="0.2">
      <c r="F2304" s="126"/>
      <c r="G2304" s="126"/>
      <c r="H2304" s="126"/>
      <c r="I2304" s="126"/>
      <c r="J2304" s="126"/>
      <c r="K2304" s="126"/>
      <c r="L2304" s="126"/>
      <c r="M2304" s="143"/>
      <c r="N2304" s="126"/>
      <c r="O2304" s="126"/>
      <c r="Q2304" s="126"/>
      <c r="R2304" s="126"/>
      <c r="CE2304" s="126"/>
    </row>
    <row r="2305" spans="6:83" ht="11.25" customHeight="1" x14ac:dyDescent="0.2">
      <c r="F2305" s="126"/>
      <c r="G2305" s="126"/>
      <c r="H2305" s="126"/>
      <c r="I2305" s="126"/>
      <c r="J2305" s="126"/>
      <c r="K2305" s="126"/>
      <c r="L2305" s="126"/>
      <c r="M2305" s="143"/>
      <c r="N2305" s="126"/>
      <c r="O2305" s="126"/>
      <c r="Q2305" s="126"/>
      <c r="R2305" s="126"/>
      <c r="CE2305" s="126"/>
    </row>
    <row r="2306" spans="6:83" ht="11.25" customHeight="1" x14ac:dyDescent="0.2">
      <c r="F2306" s="126"/>
      <c r="G2306" s="126"/>
      <c r="H2306" s="126"/>
      <c r="I2306" s="126"/>
      <c r="J2306" s="126"/>
      <c r="K2306" s="126"/>
      <c r="L2306" s="126"/>
      <c r="M2306" s="143"/>
      <c r="N2306" s="126"/>
      <c r="O2306" s="126"/>
      <c r="Q2306" s="126"/>
      <c r="R2306" s="126"/>
      <c r="CE2306" s="126"/>
    </row>
    <row r="2307" spans="6:83" ht="11.25" customHeight="1" x14ac:dyDescent="0.2">
      <c r="F2307" s="126"/>
      <c r="G2307" s="126"/>
      <c r="H2307" s="126"/>
      <c r="I2307" s="126"/>
      <c r="J2307" s="126"/>
      <c r="K2307" s="126"/>
      <c r="L2307" s="126"/>
      <c r="M2307" s="143"/>
      <c r="N2307" s="126"/>
      <c r="O2307" s="126"/>
      <c r="Q2307" s="126"/>
      <c r="R2307" s="126"/>
      <c r="CE2307" s="126"/>
    </row>
    <row r="2308" spans="6:83" ht="11.25" customHeight="1" x14ac:dyDescent="0.2">
      <c r="F2308" s="126"/>
      <c r="G2308" s="126"/>
      <c r="H2308" s="126"/>
      <c r="I2308" s="126"/>
      <c r="J2308" s="126"/>
      <c r="K2308" s="126"/>
      <c r="L2308" s="126"/>
      <c r="M2308" s="143"/>
      <c r="N2308" s="126"/>
      <c r="O2308" s="126"/>
      <c r="Q2308" s="126"/>
      <c r="R2308" s="126"/>
      <c r="CE2308" s="126"/>
    </row>
    <row r="2309" spans="6:83" ht="11.25" customHeight="1" x14ac:dyDescent="0.2">
      <c r="F2309" s="126"/>
      <c r="G2309" s="126"/>
      <c r="H2309" s="126"/>
      <c r="I2309" s="126"/>
      <c r="J2309" s="126"/>
      <c r="K2309" s="126"/>
      <c r="L2309" s="126"/>
      <c r="M2309" s="143"/>
      <c r="N2309" s="126"/>
      <c r="O2309" s="126"/>
      <c r="Q2309" s="126"/>
      <c r="R2309" s="126"/>
      <c r="CE2309" s="126"/>
    </row>
    <row r="2310" spans="6:83" ht="11.25" customHeight="1" x14ac:dyDescent="0.2">
      <c r="F2310" s="126"/>
      <c r="G2310" s="126"/>
      <c r="H2310" s="126"/>
      <c r="I2310" s="126"/>
      <c r="J2310" s="126"/>
      <c r="K2310" s="126"/>
      <c r="L2310" s="126"/>
      <c r="M2310" s="143"/>
      <c r="N2310" s="126"/>
      <c r="O2310" s="126"/>
      <c r="Q2310" s="126"/>
      <c r="R2310" s="126"/>
      <c r="CE2310" s="126"/>
    </row>
    <row r="2311" spans="6:83" ht="11.25" customHeight="1" x14ac:dyDescent="0.2">
      <c r="F2311" s="126"/>
      <c r="G2311" s="126"/>
      <c r="H2311" s="126"/>
      <c r="I2311" s="126"/>
      <c r="J2311" s="126"/>
      <c r="K2311" s="126"/>
      <c r="L2311" s="126"/>
      <c r="M2311" s="143"/>
      <c r="N2311" s="126"/>
      <c r="O2311" s="126"/>
      <c r="Q2311" s="126"/>
      <c r="R2311" s="126"/>
      <c r="CE2311" s="126"/>
    </row>
    <row r="2312" spans="6:83" ht="11.25" customHeight="1" x14ac:dyDescent="0.2">
      <c r="F2312" s="126"/>
      <c r="G2312" s="126"/>
      <c r="H2312" s="126"/>
      <c r="I2312" s="126"/>
      <c r="J2312" s="126"/>
      <c r="K2312" s="126"/>
      <c r="L2312" s="126"/>
      <c r="M2312" s="143"/>
      <c r="N2312" s="126"/>
      <c r="O2312" s="126"/>
      <c r="Q2312" s="126"/>
      <c r="R2312" s="126"/>
      <c r="CE2312" s="126"/>
    </row>
    <row r="2313" spans="6:83" ht="11.25" customHeight="1" x14ac:dyDescent="0.2">
      <c r="F2313" s="126"/>
      <c r="G2313" s="126"/>
      <c r="H2313" s="126"/>
      <c r="I2313" s="126"/>
      <c r="J2313" s="126"/>
      <c r="K2313" s="126"/>
      <c r="L2313" s="126"/>
      <c r="M2313" s="143"/>
      <c r="N2313" s="126"/>
      <c r="O2313" s="126"/>
      <c r="Q2313" s="126"/>
      <c r="R2313" s="126"/>
      <c r="CE2313" s="126"/>
    </row>
    <row r="2314" spans="6:83" ht="11.25" customHeight="1" x14ac:dyDescent="0.2">
      <c r="F2314" s="126"/>
      <c r="G2314" s="126"/>
      <c r="H2314" s="126"/>
      <c r="I2314" s="126"/>
      <c r="J2314" s="126"/>
      <c r="K2314" s="126"/>
      <c r="L2314" s="126"/>
      <c r="M2314" s="143"/>
      <c r="N2314" s="126"/>
      <c r="O2314" s="126"/>
      <c r="Q2314" s="126"/>
      <c r="R2314" s="126"/>
      <c r="CE2314" s="126"/>
    </row>
    <row r="2315" spans="6:83" ht="11.25" customHeight="1" x14ac:dyDescent="0.2">
      <c r="F2315" s="126"/>
      <c r="G2315" s="126"/>
      <c r="H2315" s="126"/>
      <c r="I2315" s="126"/>
      <c r="J2315" s="126"/>
      <c r="K2315" s="126"/>
      <c r="L2315" s="126"/>
      <c r="M2315" s="143"/>
      <c r="N2315" s="126"/>
      <c r="O2315" s="126"/>
      <c r="Q2315" s="126"/>
      <c r="R2315" s="126"/>
      <c r="CE2315" s="126"/>
    </row>
    <row r="2316" spans="6:83" ht="11.25" customHeight="1" x14ac:dyDescent="0.2">
      <c r="F2316" s="126"/>
      <c r="G2316" s="126"/>
      <c r="H2316" s="126"/>
      <c r="I2316" s="126"/>
      <c r="J2316" s="126"/>
      <c r="K2316" s="126"/>
      <c r="L2316" s="126"/>
      <c r="M2316" s="143"/>
      <c r="N2316" s="126"/>
      <c r="O2316" s="126"/>
      <c r="Q2316" s="126"/>
      <c r="R2316" s="126"/>
      <c r="CE2316" s="126"/>
    </row>
    <row r="2317" spans="6:83" ht="11.25" customHeight="1" x14ac:dyDescent="0.2">
      <c r="F2317" s="126"/>
      <c r="G2317" s="126"/>
      <c r="H2317" s="126"/>
      <c r="I2317" s="126"/>
      <c r="J2317" s="126"/>
      <c r="K2317" s="126"/>
      <c r="L2317" s="126"/>
      <c r="M2317" s="143"/>
      <c r="N2317" s="126"/>
      <c r="O2317" s="126"/>
      <c r="Q2317" s="126"/>
      <c r="R2317" s="126"/>
      <c r="CE2317" s="126"/>
    </row>
    <row r="2318" spans="6:83" ht="11.25" customHeight="1" x14ac:dyDescent="0.2">
      <c r="F2318" s="126"/>
      <c r="G2318" s="126"/>
      <c r="H2318" s="126"/>
      <c r="I2318" s="126"/>
      <c r="J2318" s="126"/>
      <c r="K2318" s="126"/>
      <c r="L2318" s="126"/>
      <c r="M2318" s="143"/>
      <c r="N2318" s="126"/>
      <c r="O2318" s="126"/>
      <c r="Q2318" s="126"/>
      <c r="R2318" s="126"/>
      <c r="CE2318" s="126"/>
    </row>
    <row r="2319" spans="6:83" ht="11.25" customHeight="1" x14ac:dyDescent="0.2">
      <c r="F2319" s="126"/>
      <c r="G2319" s="126"/>
      <c r="H2319" s="126"/>
      <c r="I2319" s="126"/>
      <c r="J2319" s="126"/>
      <c r="K2319" s="126"/>
      <c r="L2319" s="126"/>
      <c r="M2319" s="143"/>
      <c r="N2319" s="126"/>
      <c r="O2319" s="126"/>
      <c r="Q2319" s="126"/>
      <c r="R2319" s="126"/>
      <c r="CE2319" s="126"/>
    </row>
    <row r="2320" spans="6:83" ht="11.25" customHeight="1" x14ac:dyDescent="0.2">
      <c r="F2320" s="126"/>
      <c r="G2320" s="126"/>
      <c r="H2320" s="126"/>
      <c r="I2320" s="126"/>
      <c r="J2320" s="126"/>
      <c r="K2320" s="126"/>
      <c r="L2320" s="126"/>
      <c r="M2320" s="143"/>
      <c r="N2320" s="126"/>
      <c r="O2320" s="126"/>
      <c r="Q2320" s="126"/>
      <c r="R2320" s="126"/>
      <c r="CE2320" s="126"/>
    </row>
    <row r="2321" spans="6:83" ht="11.25" customHeight="1" x14ac:dyDescent="0.2">
      <c r="F2321" s="126"/>
      <c r="G2321" s="126"/>
      <c r="H2321" s="126"/>
      <c r="I2321" s="126"/>
      <c r="J2321" s="126"/>
      <c r="K2321" s="126"/>
      <c r="L2321" s="126"/>
      <c r="M2321" s="143"/>
      <c r="N2321" s="126"/>
      <c r="O2321" s="126"/>
      <c r="Q2321" s="126"/>
      <c r="R2321" s="126"/>
      <c r="CE2321" s="126"/>
    </row>
    <row r="2322" spans="6:83" ht="11.25" customHeight="1" x14ac:dyDescent="0.2">
      <c r="F2322" s="126"/>
      <c r="G2322" s="126"/>
      <c r="H2322" s="126"/>
      <c r="I2322" s="126"/>
      <c r="J2322" s="126"/>
      <c r="K2322" s="126"/>
      <c r="L2322" s="126"/>
      <c r="M2322" s="143"/>
      <c r="N2322" s="126"/>
      <c r="O2322" s="126"/>
      <c r="Q2322" s="126"/>
      <c r="R2322" s="126"/>
      <c r="CE2322" s="126"/>
    </row>
    <row r="2323" spans="6:83" ht="11.25" customHeight="1" x14ac:dyDescent="0.2">
      <c r="F2323" s="126"/>
      <c r="G2323" s="126"/>
      <c r="H2323" s="126"/>
      <c r="I2323" s="126"/>
      <c r="J2323" s="126"/>
      <c r="K2323" s="126"/>
      <c r="L2323" s="126"/>
      <c r="M2323" s="143"/>
      <c r="N2323" s="126"/>
      <c r="O2323" s="126"/>
      <c r="Q2323" s="126"/>
      <c r="R2323" s="126"/>
      <c r="CE2323" s="126"/>
    </row>
    <row r="2324" spans="6:83" ht="11.25" customHeight="1" x14ac:dyDescent="0.2">
      <c r="F2324" s="126"/>
      <c r="G2324" s="126"/>
      <c r="H2324" s="126"/>
      <c r="I2324" s="126"/>
      <c r="J2324" s="126"/>
      <c r="K2324" s="126"/>
      <c r="L2324" s="126"/>
      <c r="M2324" s="143"/>
      <c r="N2324" s="126"/>
      <c r="O2324" s="126"/>
      <c r="Q2324" s="126"/>
      <c r="R2324" s="126"/>
      <c r="CE2324" s="126"/>
    </row>
    <row r="2325" spans="6:83" ht="11.25" customHeight="1" x14ac:dyDescent="0.2">
      <c r="F2325" s="126"/>
      <c r="G2325" s="126"/>
      <c r="H2325" s="126"/>
      <c r="I2325" s="126"/>
      <c r="J2325" s="126"/>
      <c r="K2325" s="126"/>
      <c r="L2325" s="126"/>
      <c r="M2325" s="143"/>
      <c r="N2325" s="126"/>
      <c r="O2325" s="126"/>
      <c r="Q2325" s="126"/>
      <c r="R2325" s="126"/>
      <c r="CE2325" s="126"/>
    </row>
    <row r="2326" spans="6:83" ht="11.25" customHeight="1" x14ac:dyDescent="0.2">
      <c r="F2326" s="126"/>
      <c r="G2326" s="126"/>
      <c r="H2326" s="126"/>
      <c r="I2326" s="126"/>
      <c r="J2326" s="126"/>
      <c r="K2326" s="126"/>
      <c r="L2326" s="126"/>
      <c r="M2326" s="143"/>
      <c r="N2326" s="126"/>
      <c r="O2326" s="126"/>
      <c r="Q2326" s="126"/>
      <c r="R2326" s="126"/>
      <c r="CE2326" s="126"/>
    </row>
    <row r="2327" spans="6:83" ht="11.25" customHeight="1" x14ac:dyDescent="0.2">
      <c r="F2327" s="126"/>
      <c r="G2327" s="126"/>
      <c r="H2327" s="126"/>
      <c r="I2327" s="126"/>
      <c r="J2327" s="126"/>
      <c r="K2327" s="126"/>
      <c r="L2327" s="126"/>
      <c r="M2327" s="143"/>
      <c r="N2327" s="126"/>
      <c r="O2327" s="126"/>
      <c r="Q2327" s="126"/>
      <c r="R2327" s="126"/>
      <c r="CE2327" s="126"/>
    </row>
    <row r="2328" spans="6:83" ht="11.25" customHeight="1" x14ac:dyDescent="0.2">
      <c r="F2328" s="126"/>
      <c r="G2328" s="126"/>
      <c r="H2328" s="126"/>
      <c r="I2328" s="126"/>
      <c r="J2328" s="126"/>
      <c r="K2328" s="126"/>
      <c r="L2328" s="126"/>
      <c r="M2328" s="143"/>
      <c r="N2328" s="126"/>
      <c r="O2328" s="126"/>
      <c r="Q2328" s="126"/>
      <c r="R2328" s="126"/>
      <c r="CE2328" s="126"/>
    </row>
    <row r="2329" spans="6:83" ht="11.25" customHeight="1" x14ac:dyDescent="0.2">
      <c r="F2329" s="126"/>
      <c r="G2329" s="126"/>
      <c r="H2329" s="126"/>
      <c r="I2329" s="126"/>
      <c r="J2329" s="126"/>
      <c r="K2329" s="126"/>
      <c r="L2329" s="126"/>
      <c r="M2329" s="143"/>
      <c r="N2329" s="126"/>
      <c r="O2329" s="126"/>
      <c r="Q2329" s="126"/>
      <c r="R2329" s="126"/>
      <c r="CE2329" s="126"/>
    </row>
    <row r="2330" spans="6:83" ht="11.25" customHeight="1" x14ac:dyDescent="0.2">
      <c r="F2330" s="126"/>
      <c r="G2330" s="126"/>
      <c r="H2330" s="126"/>
      <c r="I2330" s="126"/>
      <c r="J2330" s="126"/>
      <c r="K2330" s="126"/>
      <c r="L2330" s="126"/>
      <c r="M2330" s="143"/>
      <c r="N2330" s="126"/>
      <c r="O2330" s="126"/>
      <c r="Q2330" s="126"/>
      <c r="R2330" s="126"/>
      <c r="CE2330" s="126"/>
    </row>
    <row r="2331" spans="6:83" ht="11.25" customHeight="1" x14ac:dyDescent="0.2">
      <c r="F2331" s="126"/>
      <c r="G2331" s="126"/>
      <c r="H2331" s="126"/>
      <c r="I2331" s="126"/>
      <c r="J2331" s="126"/>
      <c r="K2331" s="126"/>
      <c r="L2331" s="126"/>
      <c r="M2331" s="143"/>
      <c r="N2331" s="126"/>
      <c r="O2331" s="126"/>
      <c r="Q2331" s="126"/>
      <c r="R2331" s="126"/>
      <c r="CE2331" s="126"/>
    </row>
    <row r="2332" spans="6:83" ht="11.25" customHeight="1" x14ac:dyDescent="0.2">
      <c r="F2332" s="126"/>
      <c r="G2332" s="126"/>
      <c r="H2332" s="126"/>
      <c r="I2332" s="126"/>
      <c r="J2332" s="126"/>
      <c r="K2332" s="126"/>
      <c r="L2332" s="126"/>
      <c r="M2332" s="143"/>
      <c r="N2332" s="126"/>
      <c r="O2332" s="126"/>
      <c r="Q2332" s="126"/>
      <c r="R2332" s="126"/>
      <c r="CE2332" s="126"/>
    </row>
    <row r="2333" spans="6:83" ht="11.25" customHeight="1" x14ac:dyDescent="0.2">
      <c r="F2333" s="126"/>
      <c r="G2333" s="126"/>
      <c r="H2333" s="126"/>
      <c r="I2333" s="126"/>
      <c r="J2333" s="126"/>
      <c r="K2333" s="126"/>
      <c r="L2333" s="126"/>
      <c r="M2333" s="143"/>
      <c r="N2333" s="126"/>
      <c r="O2333" s="126"/>
      <c r="Q2333" s="126"/>
      <c r="R2333" s="126"/>
      <c r="CE2333" s="126"/>
    </row>
    <row r="2334" spans="6:83" ht="11.25" customHeight="1" x14ac:dyDescent="0.2">
      <c r="F2334" s="126"/>
      <c r="G2334" s="126"/>
      <c r="H2334" s="126"/>
      <c r="I2334" s="126"/>
      <c r="J2334" s="126"/>
      <c r="K2334" s="126"/>
      <c r="L2334" s="126"/>
      <c r="M2334" s="143"/>
      <c r="N2334" s="126"/>
      <c r="O2334" s="126"/>
      <c r="Q2334" s="126"/>
      <c r="R2334" s="126"/>
      <c r="CE2334" s="126"/>
    </row>
    <row r="2335" spans="6:83" ht="11.25" customHeight="1" x14ac:dyDescent="0.2">
      <c r="F2335" s="126"/>
      <c r="G2335" s="126"/>
      <c r="H2335" s="126"/>
      <c r="I2335" s="126"/>
      <c r="J2335" s="126"/>
      <c r="K2335" s="126"/>
      <c r="L2335" s="126"/>
      <c r="M2335" s="143"/>
      <c r="N2335" s="126"/>
      <c r="O2335" s="126"/>
      <c r="Q2335" s="126"/>
      <c r="R2335" s="126"/>
      <c r="CE2335" s="126"/>
    </row>
    <row r="2336" spans="6:83" ht="11.25" customHeight="1" x14ac:dyDescent="0.2">
      <c r="F2336" s="126"/>
      <c r="G2336" s="126"/>
      <c r="H2336" s="126"/>
      <c r="I2336" s="126"/>
      <c r="J2336" s="126"/>
      <c r="K2336" s="126"/>
      <c r="L2336" s="126"/>
      <c r="M2336" s="143"/>
      <c r="N2336" s="126"/>
      <c r="O2336" s="126"/>
      <c r="Q2336" s="126"/>
      <c r="R2336" s="126"/>
      <c r="CE2336" s="126"/>
    </row>
    <row r="2337" spans="6:83" ht="11.25" customHeight="1" x14ac:dyDescent="0.2">
      <c r="F2337" s="126"/>
      <c r="G2337" s="126"/>
      <c r="H2337" s="126"/>
      <c r="I2337" s="126"/>
      <c r="J2337" s="126"/>
      <c r="K2337" s="126"/>
      <c r="L2337" s="126"/>
      <c r="M2337" s="143"/>
      <c r="N2337" s="126"/>
      <c r="O2337" s="126"/>
      <c r="Q2337" s="126"/>
      <c r="R2337" s="126"/>
      <c r="CE2337" s="126"/>
    </row>
    <row r="2338" spans="6:83" ht="11.25" customHeight="1" x14ac:dyDescent="0.2">
      <c r="F2338" s="126"/>
      <c r="G2338" s="126"/>
      <c r="H2338" s="126"/>
      <c r="I2338" s="126"/>
      <c r="J2338" s="126"/>
      <c r="K2338" s="126"/>
      <c r="L2338" s="126"/>
      <c r="M2338" s="143"/>
      <c r="N2338" s="126"/>
      <c r="O2338" s="126"/>
      <c r="Q2338" s="126"/>
      <c r="R2338" s="126"/>
      <c r="CE2338" s="126"/>
    </row>
    <row r="2339" spans="6:83" ht="11.25" customHeight="1" x14ac:dyDescent="0.2">
      <c r="F2339" s="126"/>
      <c r="G2339" s="126"/>
      <c r="H2339" s="126"/>
      <c r="I2339" s="126"/>
      <c r="J2339" s="126"/>
      <c r="K2339" s="126"/>
      <c r="L2339" s="126"/>
      <c r="M2339" s="143"/>
      <c r="N2339" s="126"/>
      <c r="O2339" s="126"/>
      <c r="Q2339" s="126"/>
      <c r="R2339" s="126"/>
      <c r="CE2339" s="126"/>
    </row>
    <row r="2340" spans="6:83" ht="11.25" customHeight="1" x14ac:dyDescent="0.2">
      <c r="F2340" s="126"/>
      <c r="G2340" s="126"/>
      <c r="H2340" s="126"/>
      <c r="I2340" s="126"/>
      <c r="J2340" s="126"/>
      <c r="K2340" s="126"/>
      <c r="L2340" s="126"/>
      <c r="M2340" s="143"/>
      <c r="N2340" s="126"/>
      <c r="O2340" s="126"/>
      <c r="Q2340" s="126"/>
      <c r="R2340" s="126"/>
      <c r="CE2340" s="126"/>
    </row>
    <row r="2341" spans="6:83" ht="11.25" customHeight="1" x14ac:dyDescent="0.2">
      <c r="F2341" s="126"/>
      <c r="G2341" s="126"/>
      <c r="H2341" s="126"/>
      <c r="I2341" s="126"/>
      <c r="J2341" s="126"/>
      <c r="K2341" s="126"/>
      <c r="L2341" s="126"/>
      <c r="M2341" s="143"/>
      <c r="N2341" s="126"/>
      <c r="O2341" s="126"/>
      <c r="Q2341" s="126"/>
      <c r="R2341" s="126"/>
      <c r="CE2341" s="126"/>
    </row>
    <row r="2342" spans="6:83" ht="11.25" customHeight="1" x14ac:dyDescent="0.2">
      <c r="F2342" s="126"/>
      <c r="G2342" s="126"/>
      <c r="H2342" s="126"/>
      <c r="I2342" s="126"/>
      <c r="J2342" s="126"/>
      <c r="K2342" s="126"/>
      <c r="L2342" s="126"/>
      <c r="M2342" s="143"/>
      <c r="N2342" s="126"/>
      <c r="O2342" s="126"/>
      <c r="Q2342" s="126"/>
      <c r="R2342" s="126"/>
      <c r="CE2342" s="126"/>
    </row>
    <row r="2343" spans="6:83" ht="11.25" customHeight="1" x14ac:dyDescent="0.2">
      <c r="F2343" s="126"/>
      <c r="G2343" s="126"/>
      <c r="H2343" s="126"/>
      <c r="I2343" s="126"/>
      <c r="J2343" s="126"/>
      <c r="K2343" s="126"/>
      <c r="L2343" s="126"/>
      <c r="M2343" s="143"/>
      <c r="N2343" s="126"/>
      <c r="O2343" s="126"/>
      <c r="Q2343" s="126"/>
      <c r="R2343" s="126"/>
      <c r="CE2343" s="126"/>
    </row>
    <row r="2344" spans="6:83" ht="11.25" customHeight="1" x14ac:dyDescent="0.2">
      <c r="F2344" s="126"/>
      <c r="G2344" s="126"/>
      <c r="H2344" s="126"/>
      <c r="I2344" s="126"/>
      <c r="J2344" s="126"/>
      <c r="K2344" s="126"/>
      <c r="L2344" s="126"/>
      <c r="M2344" s="143"/>
      <c r="N2344" s="126"/>
      <c r="O2344" s="126"/>
      <c r="Q2344" s="126"/>
      <c r="R2344" s="126"/>
      <c r="CE2344" s="126"/>
    </row>
    <row r="2345" spans="6:83" ht="11.25" customHeight="1" x14ac:dyDescent="0.2">
      <c r="F2345" s="126"/>
      <c r="G2345" s="126"/>
      <c r="H2345" s="126"/>
      <c r="I2345" s="126"/>
      <c r="J2345" s="126"/>
      <c r="K2345" s="126"/>
      <c r="L2345" s="126"/>
      <c r="M2345" s="143"/>
      <c r="N2345" s="126"/>
      <c r="O2345" s="126"/>
      <c r="Q2345" s="126"/>
      <c r="R2345" s="126"/>
      <c r="CE2345" s="126"/>
    </row>
    <row r="2346" spans="6:83" ht="11.25" customHeight="1" x14ac:dyDescent="0.2">
      <c r="F2346" s="126"/>
      <c r="G2346" s="126"/>
      <c r="H2346" s="126"/>
      <c r="I2346" s="126"/>
      <c r="J2346" s="126"/>
      <c r="K2346" s="126"/>
      <c r="L2346" s="126"/>
      <c r="M2346" s="143"/>
      <c r="N2346" s="126"/>
      <c r="O2346" s="126"/>
      <c r="Q2346" s="126"/>
      <c r="R2346" s="126"/>
      <c r="CE2346" s="126"/>
    </row>
    <row r="2347" spans="6:83" ht="11.25" customHeight="1" x14ac:dyDescent="0.2">
      <c r="F2347" s="126"/>
      <c r="G2347" s="126"/>
      <c r="H2347" s="126"/>
      <c r="I2347" s="126"/>
      <c r="J2347" s="126"/>
      <c r="K2347" s="126"/>
      <c r="L2347" s="126"/>
      <c r="M2347" s="143"/>
      <c r="N2347" s="126"/>
      <c r="O2347" s="126"/>
      <c r="Q2347" s="126"/>
      <c r="R2347" s="126"/>
      <c r="CE2347" s="126"/>
    </row>
    <row r="2348" spans="6:83" ht="11.25" customHeight="1" x14ac:dyDescent="0.2">
      <c r="F2348" s="126"/>
      <c r="G2348" s="126"/>
      <c r="H2348" s="126"/>
      <c r="I2348" s="126"/>
      <c r="J2348" s="126"/>
      <c r="K2348" s="126"/>
      <c r="L2348" s="126"/>
      <c r="M2348" s="143"/>
      <c r="N2348" s="126"/>
      <c r="O2348" s="126"/>
      <c r="Q2348" s="126"/>
      <c r="R2348" s="126"/>
      <c r="CE2348" s="126"/>
    </row>
    <row r="2349" spans="6:83" ht="11.25" customHeight="1" x14ac:dyDescent="0.2">
      <c r="F2349" s="126"/>
      <c r="G2349" s="126"/>
      <c r="H2349" s="126"/>
      <c r="I2349" s="126"/>
      <c r="J2349" s="126"/>
      <c r="K2349" s="126"/>
      <c r="L2349" s="126"/>
      <c r="M2349" s="143"/>
      <c r="N2349" s="126"/>
      <c r="O2349" s="126"/>
      <c r="Q2349" s="126"/>
      <c r="R2349" s="126"/>
      <c r="CE2349" s="126"/>
    </row>
    <row r="2350" spans="6:83" ht="11.25" customHeight="1" x14ac:dyDescent="0.2">
      <c r="F2350" s="126"/>
      <c r="G2350" s="126"/>
      <c r="H2350" s="126"/>
      <c r="I2350" s="126"/>
      <c r="J2350" s="126"/>
      <c r="K2350" s="126"/>
      <c r="L2350" s="126"/>
      <c r="M2350" s="143"/>
      <c r="N2350" s="126"/>
      <c r="O2350" s="126"/>
      <c r="Q2350" s="126"/>
      <c r="R2350" s="126"/>
      <c r="CE2350" s="126"/>
    </row>
    <row r="2351" spans="6:83" ht="11.25" customHeight="1" x14ac:dyDescent="0.2">
      <c r="F2351" s="126"/>
      <c r="G2351" s="126"/>
      <c r="H2351" s="126"/>
      <c r="I2351" s="126"/>
      <c r="J2351" s="126"/>
      <c r="K2351" s="126"/>
      <c r="L2351" s="126"/>
      <c r="M2351" s="143"/>
      <c r="N2351" s="126"/>
      <c r="O2351" s="126"/>
      <c r="Q2351" s="126"/>
      <c r="R2351" s="126"/>
      <c r="CE2351" s="126"/>
    </row>
    <row r="2352" spans="6:83" ht="11.25" customHeight="1" x14ac:dyDescent="0.2">
      <c r="F2352" s="126"/>
      <c r="G2352" s="126"/>
      <c r="H2352" s="126"/>
      <c r="I2352" s="126"/>
      <c r="J2352" s="126"/>
      <c r="K2352" s="126"/>
      <c r="L2352" s="126"/>
      <c r="M2352" s="143"/>
      <c r="N2352" s="126"/>
      <c r="O2352" s="126"/>
      <c r="Q2352" s="126"/>
      <c r="R2352" s="126"/>
      <c r="CE2352" s="126"/>
    </row>
    <row r="2353" spans="6:83" ht="11.25" customHeight="1" x14ac:dyDescent="0.2">
      <c r="F2353" s="126"/>
      <c r="G2353" s="126"/>
      <c r="H2353" s="126"/>
      <c r="I2353" s="126"/>
      <c r="J2353" s="126"/>
      <c r="K2353" s="126"/>
      <c r="L2353" s="126"/>
      <c r="M2353" s="143"/>
      <c r="N2353" s="126"/>
      <c r="O2353" s="126"/>
      <c r="Q2353" s="126"/>
      <c r="R2353" s="126"/>
      <c r="CE2353" s="126"/>
    </row>
    <row r="2354" spans="6:83" ht="11.25" customHeight="1" x14ac:dyDescent="0.2">
      <c r="F2354" s="126"/>
      <c r="G2354" s="126"/>
      <c r="H2354" s="126"/>
      <c r="I2354" s="126"/>
      <c r="J2354" s="126"/>
      <c r="K2354" s="126"/>
      <c r="L2354" s="126"/>
      <c r="M2354" s="143"/>
      <c r="N2354" s="126"/>
      <c r="O2354" s="126"/>
      <c r="Q2354" s="126"/>
      <c r="R2354" s="126"/>
      <c r="CE2354" s="126"/>
    </row>
    <row r="2355" spans="6:83" ht="11.25" customHeight="1" x14ac:dyDescent="0.2">
      <c r="F2355" s="126"/>
      <c r="G2355" s="126"/>
      <c r="H2355" s="126"/>
      <c r="I2355" s="126"/>
      <c r="J2355" s="126"/>
      <c r="K2355" s="126"/>
      <c r="L2355" s="126"/>
      <c r="M2355" s="143"/>
      <c r="N2355" s="126"/>
      <c r="O2355" s="126"/>
      <c r="Q2355" s="126"/>
      <c r="R2355" s="126"/>
      <c r="CE2355" s="126"/>
    </row>
    <row r="2356" spans="6:83" ht="11.25" customHeight="1" x14ac:dyDescent="0.2">
      <c r="F2356" s="126"/>
      <c r="G2356" s="126"/>
      <c r="H2356" s="126"/>
      <c r="I2356" s="126"/>
      <c r="J2356" s="126"/>
      <c r="K2356" s="126"/>
      <c r="L2356" s="126"/>
      <c r="M2356" s="143"/>
      <c r="N2356" s="126"/>
      <c r="O2356" s="126"/>
      <c r="Q2356" s="126"/>
      <c r="R2356" s="126"/>
      <c r="CE2356" s="126"/>
    </row>
    <row r="2357" spans="6:83" ht="11.25" customHeight="1" x14ac:dyDescent="0.2">
      <c r="F2357" s="126"/>
      <c r="G2357" s="126"/>
      <c r="H2357" s="126"/>
      <c r="I2357" s="126"/>
      <c r="J2357" s="126"/>
      <c r="K2357" s="126"/>
      <c r="L2357" s="126"/>
      <c r="M2357" s="143"/>
      <c r="N2357" s="126"/>
      <c r="O2357" s="126"/>
      <c r="Q2357" s="126"/>
      <c r="R2357" s="126"/>
      <c r="CE2357" s="126"/>
    </row>
    <row r="2358" spans="6:83" ht="11.25" customHeight="1" x14ac:dyDescent="0.2">
      <c r="F2358" s="126"/>
      <c r="G2358" s="126"/>
      <c r="H2358" s="126"/>
      <c r="I2358" s="126"/>
      <c r="J2358" s="126"/>
      <c r="K2358" s="126"/>
      <c r="L2358" s="126"/>
      <c r="M2358" s="143"/>
      <c r="N2358" s="126"/>
      <c r="O2358" s="126"/>
      <c r="Q2358" s="126"/>
      <c r="R2358" s="126"/>
      <c r="CE2358" s="126"/>
    </row>
    <row r="2359" spans="6:83" ht="11.25" customHeight="1" x14ac:dyDescent="0.2">
      <c r="F2359" s="126"/>
      <c r="G2359" s="126"/>
      <c r="H2359" s="126"/>
      <c r="I2359" s="126"/>
      <c r="J2359" s="126"/>
      <c r="K2359" s="126"/>
      <c r="L2359" s="126"/>
      <c r="M2359" s="143"/>
      <c r="N2359" s="126"/>
      <c r="O2359" s="126"/>
      <c r="Q2359" s="126"/>
      <c r="R2359" s="126"/>
      <c r="CE2359" s="126"/>
    </row>
    <row r="2360" spans="6:83" ht="11.25" customHeight="1" x14ac:dyDescent="0.2">
      <c r="F2360" s="126"/>
      <c r="G2360" s="126"/>
      <c r="H2360" s="126"/>
      <c r="I2360" s="126"/>
      <c r="J2360" s="126"/>
      <c r="K2360" s="126"/>
      <c r="L2360" s="126"/>
      <c r="M2360" s="143"/>
      <c r="N2360" s="126"/>
      <c r="O2360" s="126"/>
      <c r="Q2360" s="126"/>
      <c r="R2360" s="126"/>
      <c r="CE2360" s="126"/>
    </row>
    <row r="2361" spans="6:83" ht="11.25" customHeight="1" x14ac:dyDescent="0.2">
      <c r="F2361" s="126"/>
      <c r="G2361" s="126"/>
      <c r="H2361" s="126"/>
      <c r="I2361" s="126"/>
      <c r="J2361" s="126"/>
      <c r="K2361" s="126"/>
      <c r="L2361" s="126"/>
      <c r="M2361" s="143"/>
      <c r="N2361" s="126"/>
      <c r="O2361" s="126"/>
      <c r="Q2361" s="126"/>
      <c r="R2361" s="126"/>
      <c r="CE2361" s="126"/>
    </row>
    <row r="2362" spans="6:83" ht="11.25" customHeight="1" x14ac:dyDescent="0.2">
      <c r="F2362" s="126"/>
      <c r="G2362" s="126"/>
      <c r="H2362" s="126"/>
      <c r="I2362" s="126"/>
      <c r="J2362" s="126"/>
      <c r="K2362" s="126"/>
      <c r="L2362" s="126"/>
      <c r="M2362" s="143"/>
      <c r="N2362" s="126"/>
      <c r="O2362" s="126"/>
      <c r="Q2362" s="126"/>
      <c r="R2362" s="126"/>
      <c r="CE2362" s="126"/>
    </row>
    <row r="2363" spans="6:83" ht="11.25" customHeight="1" x14ac:dyDescent="0.2">
      <c r="F2363" s="126"/>
      <c r="G2363" s="126"/>
      <c r="H2363" s="126"/>
      <c r="I2363" s="126"/>
      <c r="J2363" s="126"/>
      <c r="K2363" s="126"/>
      <c r="L2363" s="126"/>
      <c r="M2363" s="143"/>
      <c r="N2363" s="126"/>
      <c r="O2363" s="126"/>
      <c r="Q2363" s="126"/>
      <c r="R2363" s="126"/>
      <c r="CE2363" s="126"/>
    </row>
    <row r="2364" spans="6:83" ht="11.25" customHeight="1" x14ac:dyDescent="0.2">
      <c r="F2364" s="126"/>
      <c r="G2364" s="126"/>
      <c r="H2364" s="126"/>
      <c r="I2364" s="126"/>
      <c r="J2364" s="126"/>
      <c r="K2364" s="126"/>
      <c r="L2364" s="126"/>
      <c r="M2364" s="143"/>
      <c r="N2364" s="126"/>
      <c r="O2364" s="126"/>
      <c r="Q2364" s="126"/>
      <c r="R2364" s="126"/>
      <c r="CE2364" s="126"/>
    </row>
    <row r="2365" spans="6:83" ht="11.25" customHeight="1" x14ac:dyDescent="0.2">
      <c r="F2365" s="126"/>
      <c r="G2365" s="126"/>
      <c r="H2365" s="126"/>
      <c r="I2365" s="126"/>
      <c r="J2365" s="126"/>
      <c r="K2365" s="126"/>
      <c r="L2365" s="126"/>
      <c r="M2365" s="143"/>
      <c r="N2365" s="126"/>
      <c r="O2365" s="126"/>
      <c r="Q2365" s="126"/>
      <c r="R2365" s="126"/>
      <c r="CE2365" s="126"/>
    </row>
    <row r="2366" spans="6:83" ht="11.25" customHeight="1" x14ac:dyDescent="0.2">
      <c r="F2366" s="126"/>
      <c r="G2366" s="126"/>
      <c r="H2366" s="126"/>
      <c r="I2366" s="126"/>
      <c r="J2366" s="126"/>
      <c r="K2366" s="126"/>
      <c r="L2366" s="126"/>
      <c r="M2366" s="143"/>
      <c r="N2366" s="126"/>
      <c r="O2366" s="126"/>
      <c r="Q2366" s="126"/>
      <c r="R2366" s="126"/>
      <c r="CE2366" s="126"/>
    </row>
    <row r="2367" spans="6:83" ht="11.25" customHeight="1" x14ac:dyDescent="0.2">
      <c r="F2367" s="126"/>
      <c r="G2367" s="126"/>
      <c r="H2367" s="126"/>
      <c r="I2367" s="126"/>
      <c r="J2367" s="126"/>
      <c r="K2367" s="126"/>
      <c r="L2367" s="126"/>
      <c r="M2367" s="143"/>
      <c r="N2367" s="126"/>
      <c r="O2367" s="126"/>
      <c r="Q2367" s="126"/>
      <c r="R2367" s="126"/>
      <c r="CE2367" s="126"/>
    </row>
    <row r="2368" spans="6:83" ht="11.25" customHeight="1" x14ac:dyDescent="0.2">
      <c r="F2368" s="126"/>
      <c r="G2368" s="126"/>
      <c r="H2368" s="126"/>
      <c r="I2368" s="126"/>
      <c r="J2368" s="126"/>
      <c r="K2368" s="126"/>
      <c r="L2368" s="126"/>
      <c r="M2368" s="143"/>
      <c r="N2368" s="126"/>
      <c r="O2368" s="126"/>
      <c r="Q2368" s="126"/>
      <c r="R2368" s="126"/>
      <c r="CE2368" s="126"/>
    </row>
    <row r="2369" spans="6:83" ht="11.25" customHeight="1" x14ac:dyDescent="0.2">
      <c r="F2369" s="126"/>
      <c r="G2369" s="126"/>
      <c r="H2369" s="126"/>
      <c r="I2369" s="126"/>
      <c r="J2369" s="126"/>
      <c r="K2369" s="126"/>
      <c r="L2369" s="126"/>
      <c r="M2369" s="143"/>
      <c r="N2369" s="126"/>
      <c r="O2369" s="126"/>
      <c r="Q2369" s="126"/>
      <c r="R2369" s="126"/>
      <c r="CE2369" s="126"/>
    </row>
    <row r="2370" spans="6:83" ht="11.25" customHeight="1" x14ac:dyDescent="0.2">
      <c r="F2370" s="126"/>
      <c r="G2370" s="126"/>
      <c r="H2370" s="126"/>
      <c r="I2370" s="126"/>
      <c r="J2370" s="126"/>
      <c r="K2370" s="126"/>
      <c r="L2370" s="126"/>
      <c r="M2370" s="143"/>
      <c r="N2370" s="126"/>
      <c r="O2370" s="126"/>
      <c r="Q2370" s="126"/>
      <c r="R2370" s="126"/>
      <c r="CE2370" s="126"/>
    </row>
    <row r="2371" spans="6:83" ht="11.25" customHeight="1" x14ac:dyDescent="0.2">
      <c r="F2371" s="126"/>
      <c r="G2371" s="126"/>
      <c r="H2371" s="126"/>
      <c r="I2371" s="126"/>
      <c r="J2371" s="126"/>
      <c r="K2371" s="126"/>
      <c r="L2371" s="126"/>
      <c r="M2371" s="143"/>
      <c r="N2371" s="126"/>
      <c r="O2371" s="126"/>
      <c r="Q2371" s="126"/>
      <c r="R2371" s="126"/>
      <c r="CE2371" s="126"/>
    </row>
    <row r="2372" spans="6:83" ht="11.25" customHeight="1" x14ac:dyDescent="0.2">
      <c r="F2372" s="126"/>
      <c r="G2372" s="126"/>
      <c r="H2372" s="126"/>
      <c r="I2372" s="126"/>
      <c r="J2372" s="126"/>
      <c r="K2372" s="126"/>
      <c r="L2372" s="126"/>
      <c r="M2372" s="143"/>
      <c r="N2372" s="126"/>
      <c r="O2372" s="126"/>
      <c r="Q2372" s="126"/>
      <c r="R2372" s="126"/>
      <c r="CE2372" s="126"/>
    </row>
    <row r="2373" spans="6:83" ht="11.25" customHeight="1" x14ac:dyDescent="0.2">
      <c r="F2373" s="126"/>
      <c r="G2373" s="126"/>
      <c r="H2373" s="126"/>
      <c r="I2373" s="126"/>
      <c r="J2373" s="126"/>
      <c r="K2373" s="126"/>
      <c r="L2373" s="126"/>
      <c r="M2373" s="143"/>
      <c r="N2373" s="126"/>
      <c r="O2373" s="126"/>
      <c r="Q2373" s="126"/>
      <c r="R2373" s="126"/>
      <c r="CE2373" s="126"/>
    </row>
    <row r="2374" spans="6:83" ht="11.25" customHeight="1" x14ac:dyDescent="0.2">
      <c r="F2374" s="126"/>
      <c r="G2374" s="126"/>
      <c r="H2374" s="126"/>
      <c r="I2374" s="126"/>
      <c r="J2374" s="126"/>
      <c r="K2374" s="126"/>
      <c r="L2374" s="126"/>
      <c r="M2374" s="143"/>
      <c r="N2374" s="126"/>
      <c r="O2374" s="126"/>
      <c r="Q2374" s="126"/>
      <c r="R2374" s="126"/>
      <c r="CE2374" s="126"/>
    </row>
    <row r="2375" spans="6:83" ht="11.25" customHeight="1" x14ac:dyDescent="0.2">
      <c r="F2375" s="126"/>
      <c r="G2375" s="126"/>
      <c r="H2375" s="126"/>
      <c r="I2375" s="126"/>
      <c r="J2375" s="126"/>
      <c r="K2375" s="126"/>
      <c r="L2375" s="126"/>
      <c r="M2375" s="143"/>
      <c r="N2375" s="126"/>
      <c r="O2375" s="126"/>
      <c r="Q2375" s="126"/>
      <c r="R2375" s="126"/>
      <c r="CE2375" s="126"/>
    </row>
    <row r="2376" spans="6:83" ht="11.25" customHeight="1" x14ac:dyDescent="0.2">
      <c r="F2376" s="126"/>
      <c r="G2376" s="126"/>
      <c r="H2376" s="126"/>
      <c r="I2376" s="126"/>
      <c r="J2376" s="126"/>
      <c r="K2376" s="126"/>
      <c r="L2376" s="126"/>
      <c r="M2376" s="143"/>
      <c r="N2376" s="126"/>
      <c r="O2376" s="126"/>
      <c r="Q2376" s="126"/>
      <c r="R2376" s="126"/>
      <c r="CE2376" s="126"/>
    </row>
    <row r="2377" spans="6:83" ht="11.25" customHeight="1" x14ac:dyDescent="0.2">
      <c r="F2377" s="126"/>
      <c r="G2377" s="126"/>
      <c r="H2377" s="126"/>
      <c r="I2377" s="126"/>
      <c r="J2377" s="126"/>
      <c r="K2377" s="126"/>
      <c r="L2377" s="126"/>
      <c r="M2377" s="143"/>
      <c r="N2377" s="126"/>
      <c r="O2377" s="126"/>
      <c r="Q2377" s="126"/>
      <c r="R2377" s="126"/>
      <c r="CE2377" s="126"/>
    </row>
    <row r="2378" spans="6:83" ht="11.25" customHeight="1" x14ac:dyDescent="0.2">
      <c r="F2378" s="126"/>
      <c r="G2378" s="126"/>
      <c r="H2378" s="126"/>
      <c r="I2378" s="126"/>
      <c r="J2378" s="126"/>
      <c r="K2378" s="126"/>
      <c r="L2378" s="126"/>
      <c r="M2378" s="143"/>
      <c r="N2378" s="126"/>
      <c r="O2378" s="126"/>
      <c r="Q2378" s="126"/>
      <c r="R2378" s="126"/>
      <c r="CE2378" s="126"/>
    </row>
    <row r="2379" spans="6:83" ht="11.25" customHeight="1" x14ac:dyDescent="0.2">
      <c r="F2379" s="126"/>
      <c r="G2379" s="126"/>
      <c r="H2379" s="126"/>
      <c r="I2379" s="126"/>
      <c r="J2379" s="126"/>
      <c r="K2379" s="126"/>
      <c r="L2379" s="126"/>
      <c r="M2379" s="143"/>
      <c r="N2379" s="126"/>
      <c r="O2379" s="126"/>
      <c r="Q2379" s="126"/>
      <c r="R2379" s="126"/>
      <c r="CE2379" s="126"/>
    </row>
    <row r="2380" spans="6:83" ht="11.25" customHeight="1" x14ac:dyDescent="0.2">
      <c r="F2380" s="126"/>
      <c r="G2380" s="126"/>
      <c r="H2380" s="126"/>
      <c r="I2380" s="126"/>
      <c r="J2380" s="126"/>
      <c r="K2380" s="126"/>
      <c r="L2380" s="126"/>
      <c r="M2380" s="143"/>
      <c r="N2380" s="126"/>
      <c r="O2380" s="126"/>
      <c r="Q2380" s="126"/>
      <c r="R2380" s="126"/>
      <c r="CE2380" s="126"/>
    </row>
    <row r="2381" spans="6:83" ht="11.25" customHeight="1" x14ac:dyDescent="0.2">
      <c r="F2381" s="126"/>
      <c r="G2381" s="126"/>
      <c r="H2381" s="126"/>
      <c r="I2381" s="126"/>
      <c r="J2381" s="126"/>
      <c r="K2381" s="126"/>
      <c r="L2381" s="126"/>
      <c r="M2381" s="143"/>
      <c r="N2381" s="126"/>
      <c r="O2381" s="126"/>
      <c r="Q2381" s="126"/>
      <c r="R2381" s="126"/>
      <c r="CE2381" s="126"/>
    </row>
    <row r="2382" spans="6:83" ht="11.25" customHeight="1" x14ac:dyDescent="0.2">
      <c r="F2382" s="126"/>
      <c r="G2382" s="126"/>
      <c r="H2382" s="126"/>
      <c r="I2382" s="126"/>
      <c r="J2382" s="126"/>
      <c r="K2382" s="126"/>
      <c r="L2382" s="126"/>
      <c r="M2382" s="143"/>
      <c r="N2382" s="126"/>
      <c r="O2382" s="126"/>
      <c r="Q2382" s="126"/>
      <c r="R2382" s="126"/>
      <c r="CE2382" s="126"/>
    </row>
    <row r="2383" spans="6:83" ht="11.25" customHeight="1" x14ac:dyDescent="0.2">
      <c r="F2383" s="126"/>
      <c r="G2383" s="126"/>
      <c r="H2383" s="126"/>
      <c r="I2383" s="126"/>
      <c r="J2383" s="126"/>
      <c r="K2383" s="126"/>
      <c r="L2383" s="126"/>
      <c r="M2383" s="143"/>
      <c r="N2383" s="126"/>
      <c r="O2383" s="126"/>
      <c r="Q2383" s="126"/>
      <c r="R2383" s="126"/>
      <c r="CE2383" s="126"/>
    </row>
    <row r="2384" spans="6:83" ht="11.25" customHeight="1" x14ac:dyDescent="0.2">
      <c r="F2384" s="126"/>
      <c r="G2384" s="126"/>
      <c r="H2384" s="126"/>
      <c r="I2384" s="126"/>
      <c r="J2384" s="126"/>
      <c r="K2384" s="126"/>
      <c r="L2384" s="126"/>
      <c r="M2384" s="143"/>
      <c r="N2384" s="126"/>
      <c r="O2384" s="126"/>
      <c r="Q2384" s="126"/>
      <c r="R2384" s="126"/>
      <c r="CE2384" s="126"/>
    </row>
    <row r="2385" spans="6:83" ht="11.25" customHeight="1" x14ac:dyDescent="0.2">
      <c r="F2385" s="126"/>
      <c r="G2385" s="126"/>
      <c r="H2385" s="126"/>
      <c r="I2385" s="126"/>
      <c r="J2385" s="126"/>
      <c r="K2385" s="126"/>
      <c r="L2385" s="126"/>
      <c r="M2385" s="143"/>
      <c r="N2385" s="126"/>
      <c r="O2385" s="126"/>
      <c r="Q2385" s="126"/>
      <c r="R2385" s="126"/>
      <c r="CE2385" s="126"/>
    </row>
    <row r="2386" spans="6:83" ht="11.25" customHeight="1" x14ac:dyDescent="0.2">
      <c r="F2386" s="126"/>
      <c r="G2386" s="126"/>
      <c r="H2386" s="126"/>
      <c r="I2386" s="126"/>
      <c r="J2386" s="126"/>
      <c r="K2386" s="126"/>
      <c r="L2386" s="126"/>
      <c r="M2386" s="143"/>
      <c r="N2386" s="126"/>
      <c r="O2386" s="126"/>
      <c r="Q2386" s="126"/>
      <c r="R2386" s="126"/>
      <c r="CE2386" s="126"/>
    </row>
    <row r="2387" spans="6:83" ht="11.25" customHeight="1" x14ac:dyDescent="0.2">
      <c r="F2387" s="126"/>
      <c r="G2387" s="126"/>
      <c r="H2387" s="126"/>
      <c r="I2387" s="126"/>
      <c r="J2387" s="126"/>
      <c r="K2387" s="126"/>
      <c r="L2387" s="126"/>
      <c r="M2387" s="143"/>
      <c r="N2387" s="126"/>
      <c r="O2387" s="126"/>
      <c r="Q2387" s="126"/>
      <c r="R2387" s="126"/>
      <c r="CE2387" s="126"/>
    </row>
    <row r="2388" spans="6:83" ht="11.25" customHeight="1" x14ac:dyDescent="0.2">
      <c r="F2388" s="126"/>
      <c r="G2388" s="126"/>
      <c r="H2388" s="126"/>
      <c r="I2388" s="126"/>
      <c r="J2388" s="126"/>
      <c r="K2388" s="126"/>
      <c r="L2388" s="126"/>
      <c r="M2388" s="143"/>
      <c r="N2388" s="126"/>
      <c r="O2388" s="126"/>
      <c r="Q2388" s="126"/>
      <c r="R2388" s="126"/>
      <c r="CE2388" s="126"/>
    </row>
    <row r="2389" spans="6:83" ht="11.25" customHeight="1" x14ac:dyDescent="0.2">
      <c r="F2389" s="126"/>
      <c r="G2389" s="126"/>
      <c r="H2389" s="126"/>
      <c r="I2389" s="126"/>
      <c r="J2389" s="126"/>
      <c r="K2389" s="126"/>
      <c r="L2389" s="126"/>
      <c r="M2389" s="143"/>
      <c r="N2389" s="126"/>
      <c r="O2389" s="126"/>
      <c r="Q2389" s="126"/>
      <c r="R2389" s="126"/>
      <c r="CE2389" s="126"/>
    </row>
    <row r="2390" spans="6:83" ht="11.25" customHeight="1" x14ac:dyDescent="0.2">
      <c r="F2390" s="126"/>
      <c r="G2390" s="126"/>
      <c r="H2390" s="126"/>
      <c r="I2390" s="126"/>
      <c r="J2390" s="126"/>
      <c r="K2390" s="126"/>
      <c r="L2390" s="126"/>
      <c r="M2390" s="143"/>
      <c r="N2390" s="126"/>
      <c r="O2390" s="126"/>
      <c r="Q2390" s="126"/>
      <c r="R2390" s="126"/>
      <c r="CE2390" s="126"/>
    </row>
    <row r="2391" spans="6:83" ht="11.25" customHeight="1" x14ac:dyDescent="0.2">
      <c r="F2391" s="126"/>
      <c r="G2391" s="126"/>
      <c r="H2391" s="126"/>
      <c r="I2391" s="126"/>
      <c r="J2391" s="126"/>
      <c r="K2391" s="126"/>
      <c r="L2391" s="126"/>
      <c r="M2391" s="143"/>
      <c r="N2391" s="126"/>
      <c r="O2391" s="126"/>
      <c r="Q2391" s="126"/>
      <c r="R2391" s="126"/>
      <c r="CE2391" s="126"/>
    </row>
    <row r="2392" spans="6:83" ht="11.25" customHeight="1" x14ac:dyDescent="0.2">
      <c r="F2392" s="126"/>
      <c r="G2392" s="126"/>
      <c r="H2392" s="126"/>
      <c r="I2392" s="126"/>
      <c r="J2392" s="126"/>
      <c r="K2392" s="126"/>
      <c r="L2392" s="126"/>
      <c r="M2392" s="143"/>
      <c r="N2392" s="126"/>
      <c r="O2392" s="126"/>
      <c r="Q2392" s="126"/>
      <c r="R2392" s="126"/>
      <c r="CE2392" s="126"/>
    </row>
    <row r="2393" spans="6:83" ht="11.25" customHeight="1" x14ac:dyDescent="0.2">
      <c r="F2393" s="126"/>
      <c r="G2393" s="126"/>
      <c r="H2393" s="126"/>
      <c r="I2393" s="126"/>
      <c r="J2393" s="126"/>
      <c r="K2393" s="126"/>
      <c r="L2393" s="126"/>
      <c r="M2393" s="143"/>
      <c r="N2393" s="126"/>
      <c r="O2393" s="126"/>
      <c r="Q2393" s="126"/>
      <c r="R2393" s="126"/>
      <c r="CE2393" s="126"/>
    </row>
    <row r="2394" spans="6:83" ht="11.25" customHeight="1" x14ac:dyDescent="0.2">
      <c r="F2394" s="126"/>
      <c r="G2394" s="126"/>
      <c r="H2394" s="126"/>
      <c r="I2394" s="126"/>
      <c r="J2394" s="126"/>
      <c r="K2394" s="126"/>
      <c r="L2394" s="126"/>
      <c r="M2394" s="143"/>
      <c r="N2394" s="126"/>
      <c r="O2394" s="126"/>
      <c r="Q2394" s="126"/>
      <c r="R2394" s="126"/>
      <c r="CE2394" s="126"/>
    </row>
    <row r="2395" spans="6:83" ht="11.25" customHeight="1" x14ac:dyDescent="0.2">
      <c r="F2395" s="126"/>
      <c r="G2395" s="126"/>
      <c r="H2395" s="126"/>
      <c r="I2395" s="126"/>
      <c r="J2395" s="126"/>
      <c r="K2395" s="126"/>
      <c r="L2395" s="126"/>
      <c r="M2395" s="143"/>
      <c r="N2395" s="126"/>
      <c r="O2395" s="126"/>
      <c r="Q2395" s="126"/>
      <c r="R2395" s="126"/>
      <c r="CE2395" s="126"/>
    </row>
    <row r="2396" spans="6:83" ht="11.25" customHeight="1" x14ac:dyDescent="0.2">
      <c r="F2396" s="126"/>
      <c r="G2396" s="126"/>
      <c r="H2396" s="126"/>
      <c r="I2396" s="126"/>
      <c r="J2396" s="126"/>
      <c r="K2396" s="126"/>
      <c r="L2396" s="126"/>
      <c r="M2396" s="143"/>
      <c r="N2396" s="126"/>
      <c r="O2396" s="126"/>
      <c r="Q2396" s="126"/>
      <c r="R2396" s="126"/>
      <c r="CE2396" s="126"/>
    </row>
    <row r="2397" spans="6:83" ht="11.25" customHeight="1" x14ac:dyDescent="0.2">
      <c r="F2397" s="126"/>
      <c r="G2397" s="126"/>
      <c r="H2397" s="126"/>
      <c r="I2397" s="126"/>
      <c r="J2397" s="126"/>
      <c r="K2397" s="126"/>
      <c r="L2397" s="126"/>
      <c r="M2397" s="143"/>
      <c r="N2397" s="126"/>
      <c r="O2397" s="126"/>
      <c r="Q2397" s="126"/>
      <c r="R2397" s="126"/>
      <c r="CE2397" s="126"/>
    </row>
    <row r="2398" spans="6:83" ht="11.25" customHeight="1" x14ac:dyDescent="0.2">
      <c r="F2398" s="126"/>
      <c r="G2398" s="126"/>
      <c r="H2398" s="126"/>
      <c r="I2398" s="126"/>
      <c r="J2398" s="126"/>
      <c r="K2398" s="126"/>
      <c r="L2398" s="126"/>
      <c r="M2398" s="143"/>
      <c r="N2398" s="126"/>
      <c r="O2398" s="126"/>
      <c r="Q2398" s="126"/>
      <c r="R2398" s="126"/>
      <c r="CE2398" s="126"/>
    </row>
    <row r="2399" spans="6:83" ht="11.25" customHeight="1" x14ac:dyDescent="0.2">
      <c r="F2399" s="126"/>
      <c r="G2399" s="126"/>
      <c r="H2399" s="126"/>
      <c r="I2399" s="126"/>
      <c r="J2399" s="126"/>
      <c r="K2399" s="126"/>
      <c r="L2399" s="126"/>
      <c r="M2399" s="143"/>
      <c r="N2399" s="126"/>
      <c r="O2399" s="126"/>
      <c r="Q2399" s="126"/>
      <c r="R2399" s="126"/>
      <c r="CE2399" s="126"/>
    </row>
    <row r="2400" spans="6:83" ht="11.25" customHeight="1" x14ac:dyDescent="0.2">
      <c r="F2400" s="126"/>
      <c r="G2400" s="126"/>
      <c r="H2400" s="126"/>
      <c r="I2400" s="126"/>
      <c r="J2400" s="126"/>
      <c r="K2400" s="126"/>
      <c r="L2400" s="126"/>
      <c r="M2400" s="143"/>
      <c r="N2400" s="126"/>
      <c r="O2400" s="126"/>
      <c r="Q2400" s="126"/>
      <c r="R2400" s="126"/>
      <c r="CE2400" s="126"/>
    </row>
    <row r="2401" spans="6:83" ht="11.25" customHeight="1" x14ac:dyDescent="0.2">
      <c r="F2401" s="126"/>
      <c r="G2401" s="126"/>
      <c r="H2401" s="126"/>
      <c r="I2401" s="126"/>
      <c r="J2401" s="126"/>
      <c r="K2401" s="126"/>
      <c r="L2401" s="126"/>
      <c r="M2401" s="143"/>
      <c r="N2401" s="126"/>
      <c r="O2401" s="126"/>
      <c r="Q2401" s="126"/>
      <c r="R2401" s="126"/>
      <c r="CE2401" s="126"/>
    </row>
    <row r="2402" spans="6:83" ht="11.25" customHeight="1" x14ac:dyDescent="0.2">
      <c r="F2402" s="126"/>
      <c r="G2402" s="126"/>
      <c r="H2402" s="126"/>
      <c r="I2402" s="126"/>
      <c r="J2402" s="126"/>
      <c r="K2402" s="126"/>
      <c r="L2402" s="126"/>
      <c r="M2402" s="143"/>
      <c r="N2402" s="126"/>
      <c r="O2402" s="126"/>
      <c r="Q2402" s="126"/>
      <c r="R2402" s="126"/>
      <c r="CE2402" s="126"/>
    </row>
    <row r="2403" spans="6:83" ht="11.25" customHeight="1" x14ac:dyDescent="0.2">
      <c r="F2403" s="126"/>
      <c r="G2403" s="126"/>
      <c r="H2403" s="126"/>
      <c r="I2403" s="126"/>
      <c r="J2403" s="126"/>
      <c r="K2403" s="126"/>
      <c r="L2403" s="126"/>
      <c r="M2403" s="143"/>
      <c r="N2403" s="126"/>
      <c r="O2403" s="126"/>
      <c r="Q2403" s="126"/>
      <c r="R2403" s="126"/>
      <c r="CE2403" s="126"/>
    </row>
    <row r="2404" spans="6:83" ht="11.25" customHeight="1" x14ac:dyDescent="0.2">
      <c r="F2404" s="126"/>
      <c r="G2404" s="126"/>
      <c r="H2404" s="126"/>
      <c r="I2404" s="126"/>
      <c r="J2404" s="126"/>
      <c r="K2404" s="126"/>
      <c r="L2404" s="126"/>
      <c r="M2404" s="143"/>
      <c r="N2404" s="126"/>
      <c r="O2404" s="126"/>
      <c r="Q2404" s="126"/>
      <c r="R2404" s="126"/>
      <c r="CE2404" s="126"/>
    </row>
    <row r="2405" spans="6:83" ht="11.25" customHeight="1" x14ac:dyDescent="0.2">
      <c r="F2405" s="126"/>
      <c r="G2405" s="126"/>
      <c r="H2405" s="126"/>
      <c r="I2405" s="126"/>
      <c r="J2405" s="126"/>
      <c r="K2405" s="126"/>
      <c r="L2405" s="126"/>
      <c r="M2405" s="143"/>
      <c r="N2405" s="126"/>
      <c r="O2405" s="126"/>
      <c r="Q2405" s="126"/>
      <c r="R2405" s="126"/>
      <c r="CE2405" s="126"/>
    </row>
    <row r="2406" spans="6:83" ht="11.25" customHeight="1" x14ac:dyDescent="0.2">
      <c r="F2406" s="126"/>
      <c r="G2406" s="126"/>
      <c r="H2406" s="126"/>
      <c r="I2406" s="126"/>
      <c r="J2406" s="126"/>
      <c r="K2406" s="126"/>
      <c r="L2406" s="126"/>
      <c r="M2406" s="143"/>
      <c r="N2406" s="126"/>
      <c r="O2406" s="126"/>
      <c r="Q2406" s="126"/>
      <c r="R2406" s="126"/>
      <c r="CE2406" s="126"/>
    </row>
    <row r="2407" spans="6:83" ht="11.25" customHeight="1" x14ac:dyDescent="0.2">
      <c r="F2407" s="126"/>
      <c r="G2407" s="126"/>
      <c r="H2407" s="126"/>
      <c r="I2407" s="126"/>
      <c r="J2407" s="126"/>
      <c r="K2407" s="126"/>
      <c r="L2407" s="126"/>
      <c r="M2407" s="143"/>
      <c r="N2407" s="126"/>
      <c r="O2407" s="126"/>
      <c r="Q2407" s="126"/>
      <c r="R2407" s="126"/>
      <c r="CE2407" s="126"/>
    </row>
    <row r="2408" spans="6:83" ht="11.25" customHeight="1" x14ac:dyDescent="0.2">
      <c r="F2408" s="126"/>
      <c r="G2408" s="126"/>
      <c r="H2408" s="126"/>
      <c r="I2408" s="126"/>
      <c r="J2408" s="126"/>
      <c r="K2408" s="126"/>
      <c r="L2408" s="126"/>
      <c r="M2408" s="143"/>
      <c r="N2408" s="126"/>
      <c r="O2408" s="126"/>
      <c r="Q2408" s="126"/>
      <c r="R2408" s="126"/>
      <c r="CE2408" s="126"/>
    </row>
    <row r="2409" spans="6:83" ht="11.25" customHeight="1" x14ac:dyDescent="0.2">
      <c r="F2409" s="126"/>
      <c r="G2409" s="126"/>
      <c r="H2409" s="126"/>
      <c r="I2409" s="126"/>
      <c r="J2409" s="126"/>
      <c r="K2409" s="126"/>
      <c r="L2409" s="126"/>
      <c r="M2409" s="143"/>
      <c r="N2409" s="126"/>
      <c r="O2409" s="126"/>
      <c r="Q2409" s="126"/>
      <c r="R2409" s="126"/>
      <c r="CE2409" s="126"/>
    </row>
    <row r="2410" spans="6:83" ht="11.25" customHeight="1" x14ac:dyDescent="0.2">
      <c r="F2410" s="126"/>
      <c r="G2410" s="126"/>
      <c r="H2410" s="126"/>
      <c r="I2410" s="126"/>
      <c r="J2410" s="126"/>
      <c r="K2410" s="126"/>
      <c r="L2410" s="126"/>
      <c r="M2410" s="143"/>
      <c r="N2410" s="126"/>
      <c r="O2410" s="126"/>
      <c r="Q2410" s="126"/>
      <c r="R2410" s="126"/>
      <c r="CE2410" s="126"/>
    </row>
    <row r="2411" spans="6:83" ht="11.25" customHeight="1" x14ac:dyDescent="0.2">
      <c r="F2411" s="126"/>
      <c r="G2411" s="126"/>
      <c r="H2411" s="126"/>
      <c r="I2411" s="126"/>
      <c r="J2411" s="126"/>
      <c r="K2411" s="126"/>
      <c r="L2411" s="126"/>
      <c r="M2411" s="143"/>
      <c r="N2411" s="126"/>
      <c r="O2411" s="126"/>
      <c r="Q2411" s="126"/>
      <c r="R2411" s="126"/>
      <c r="CE2411" s="126"/>
    </row>
    <row r="2412" spans="6:83" ht="11.25" customHeight="1" x14ac:dyDescent="0.2">
      <c r="F2412" s="126"/>
      <c r="G2412" s="126"/>
      <c r="H2412" s="126"/>
      <c r="I2412" s="126"/>
      <c r="J2412" s="126"/>
      <c r="K2412" s="126"/>
      <c r="L2412" s="126"/>
      <c r="M2412" s="143"/>
      <c r="N2412" s="126"/>
      <c r="O2412" s="126"/>
      <c r="Q2412" s="126"/>
      <c r="R2412" s="126"/>
      <c r="CE2412" s="126"/>
    </row>
    <row r="2413" spans="6:83" ht="11.25" customHeight="1" x14ac:dyDescent="0.2">
      <c r="F2413" s="126"/>
      <c r="G2413" s="126"/>
      <c r="H2413" s="126"/>
      <c r="I2413" s="126"/>
      <c r="J2413" s="126"/>
      <c r="K2413" s="126"/>
      <c r="L2413" s="126"/>
      <c r="M2413" s="143"/>
      <c r="N2413" s="126"/>
      <c r="O2413" s="126"/>
      <c r="Q2413" s="126"/>
      <c r="R2413" s="126"/>
      <c r="CE2413" s="126"/>
    </row>
    <row r="2414" spans="6:83" ht="11.25" customHeight="1" x14ac:dyDescent="0.2">
      <c r="F2414" s="126"/>
      <c r="G2414" s="126"/>
      <c r="H2414" s="126"/>
      <c r="I2414" s="126"/>
      <c r="J2414" s="126"/>
      <c r="K2414" s="126"/>
      <c r="L2414" s="126"/>
      <c r="M2414" s="143"/>
      <c r="N2414" s="126"/>
      <c r="O2414" s="126"/>
      <c r="Q2414" s="126"/>
      <c r="R2414" s="126"/>
      <c r="CE2414" s="126"/>
    </row>
    <row r="2415" spans="6:83" ht="11.25" customHeight="1" x14ac:dyDescent="0.2">
      <c r="F2415" s="126"/>
      <c r="G2415" s="126"/>
      <c r="H2415" s="126"/>
      <c r="I2415" s="126"/>
      <c r="J2415" s="126"/>
      <c r="K2415" s="126"/>
      <c r="L2415" s="126"/>
      <c r="M2415" s="143"/>
      <c r="N2415" s="126"/>
      <c r="O2415" s="126"/>
      <c r="Q2415" s="126"/>
      <c r="R2415" s="126"/>
      <c r="CE2415" s="126"/>
    </row>
    <row r="2416" spans="6:83" ht="11.25" customHeight="1" x14ac:dyDescent="0.2">
      <c r="F2416" s="126"/>
      <c r="G2416" s="126"/>
      <c r="H2416" s="126"/>
      <c r="I2416" s="126"/>
      <c r="J2416" s="126"/>
      <c r="K2416" s="126"/>
      <c r="L2416" s="126"/>
      <c r="M2416" s="143"/>
      <c r="N2416" s="126"/>
      <c r="O2416" s="126"/>
      <c r="Q2416" s="126"/>
      <c r="R2416" s="126"/>
      <c r="CE2416" s="126"/>
    </row>
    <row r="2417" spans="6:83" ht="11.25" customHeight="1" x14ac:dyDescent="0.2">
      <c r="F2417" s="126"/>
      <c r="G2417" s="126"/>
      <c r="H2417" s="126"/>
      <c r="I2417" s="126"/>
      <c r="J2417" s="126"/>
      <c r="K2417" s="126"/>
      <c r="L2417" s="126"/>
      <c r="M2417" s="143"/>
      <c r="N2417" s="126"/>
      <c r="O2417" s="126"/>
      <c r="Q2417" s="126"/>
      <c r="R2417" s="126"/>
      <c r="CE2417" s="126"/>
    </row>
    <row r="2418" spans="6:83" ht="11.25" customHeight="1" x14ac:dyDescent="0.2">
      <c r="F2418" s="126"/>
      <c r="G2418" s="126"/>
      <c r="H2418" s="126"/>
      <c r="I2418" s="126"/>
      <c r="J2418" s="126"/>
      <c r="K2418" s="126"/>
      <c r="L2418" s="126"/>
      <c r="M2418" s="143"/>
      <c r="N2418" s="126"/>
      <c r="O2418" s="126"/>
      <c r="Q2418" s="126"/>
      <c r="R2418" s="126"/>
      <c r="CE2418" s="126"/>
    </row>
    <row r="2419" spans="6:83" ht="11.25" customHeight="1" x14ac:dyDescent="0.2">
      <c r="F2419" s="126"/>
      <c r="G2419" s="126"/>
      <c r="H2419" s="126"/>
      <c r="I2419" s="126"/>
      <c r="J2419" s="126"/>
      <c r="K2419" s="126"/>
      <c r="L2419" s="126"/>
      <c r="M2419" s="143"/>
      <c r="N2419" s="126"/>
      <c r="O2419" s="126"/>
      <c r="Q2419" s="126"/>
      <c r="R2419" s="126"/>
      <c r="CE2419" s="126"/>
    </row>
    <row r="2420" spans="6:83" ht="11.25" customHeight="1" x14ac:dyDescent="0.2">
      <c r="F2420" s="126"/>
      <c r="G2420" s="126"/>
      <c r="H2420" s="126"/>
      <c r="I2420" s="126"/>
      <c r="J2420" s="126"/>
      <c r="K2420" s="126"/>
      <c r="L2420" s="126"/>
      <c r="M2420" s="143"/>
      <c r="N2420" s="126"/>
      <c r="O2420" s="126"/>
      <c r="Q2420" s="126"/>
      <c r="R2420" s="126"/>
    </row>
    <row r="2421" spans="6:83" ht="11.25" customHeight="1" x14ac:dyDescent="0.2">
      <c r="F2421" s="126"/>
      <c r="G2421" s="126"/>
      <c r="H2421" s="126"/>
      <c r="I2421" s="126"/>
      <c r="J2421" s="126"/>
      <c r="K2421" s="126"/>
      <c r="L2421" s="126"/>
      <c r="M2421" s="143"/>
      <c r="N2421" s="126"/>
      <c r="O2421" s="126"/>
      <c r="Q2421" s="126"/>
      <c r="R2421" s="126"/>
    </row>
    <row r="2422" spans="6:83" ht="11.25" customHeight="1" x14ac:dyDescent="0.2">
      <c r="F2422" s="126"/>
      <c r="G2422" s="126"/>
      <c r="H2422" s="126"/>
      <c r="I2422" s="126"/>
      <c r="J2422" s="126"/>
      <c r="K2422" s="126"/>
      <c r="L2422" s="126"/>
      <c r="M2422" s="143"/>
      <c r="N2422" s="126"/>
      <c r="O2422" s="126"/>
      <c r="Q2422" s="126"/>
      <c r="R2422" s="126"/>
    </row>
    <row r="2423" spans="6:83" ht="11.25" customHeight="1" x14ac:dyDescent="0.2">
      <c r="F2423" s="126"/>
      <c r="G2423" s="126"/>
      <c r="H2423" s="126"/>
      <c r="I2423" s="126"/>
      <c r="J2423" s="126"/>
      <c r="K2423" s="126"/>
      <c r="L2423" s="126"/>
      <c r="M2423" s="143"/>
      <c r="N2423" s="126"/>
      <c r="O2423" s="126"/>
      <c r="Q2423" s="126"/>
      <c r="R2423" s="126"/>
    </row>
    <row r="2424" spans="6:83" ht="11.25" customHeight="1" x14ac:dyDescent="0.2">
      <c r="F2424" s="126"/>
      <c r="G2424" s="126"/>
      <c r="H2424" s="126"/>
      <c r="I2424" s="126"/>
      <c r="J2424" s="126"/>
      <c r="K2424" s="126"/>
      <c r="L2424" s="126"/>
      <c r="M2424" s="143"/>
      <c r="N2424" s="126"/>
      <c r="O2424" s="126"/>
      <c r="Q2424" s="126"/>
      <c r="R2424" s="126"/>
    </row>
    <row r="2425" spans="6:83" ht="11.25" customHeight="1" x14ac:dyDescent="0.2">
      <c r="F2425" s="126"/>
      <c r="G2425" s="126"/>
      <c r="H2425" s="126"/>
      <c r="I2425" s="126"/>
      <c r="J2425" s="126"/>
      <c r="K2425" s="126"/>
      <c r="L2425" s="126"/>
      <c r="M2425" s="143"/>
      <c r="N2425" s="126"/>
      <c r="O2425" s="126"/>
      <c r="Q2425" s="126"/>
      <c r="R2425" s="126"/>
    </row>
    <row r="2426" spans="6:83" ht="11.25" customHeight="1" x14ac:dyDescent="0.2">
      <c r="F2426" s="126"/>
      <c r="G2426" s="126"/>
      <c r="H2426" s="126"/>
      <c r="I2426" s="126"/>
      <c r="J2426" s="126"/>
      <c r="K2426" s="126"/>
      <c r="L2426" s="126"/>
      <c r="M2426" s="143"/>
      <c r="N2426" s="126"/>
      <c r="O2426" s="126"/>
      <c r="Q2426" s="126"/>
      <c r="R2426" s="126"/>
    </row>
    <row r="2427" spans="6:83" ht="11.25" customHeight="1" x14ac:dyDescent="0.2">
      <c r="F2427" s="126"/>
      <c r="G2427" s="126"/>
      <c r="H2427" s="126"/>
      <c r="I2427" s="126"/>
      <c r="J2427" s="126"/>
      <c r="K2427" s="126"/>
      <c r="L2427" s="126"/>
      <c r="M2427" s="143"/>
      <c r="N2427" s="126"/>
      <c r="O2427" s="126"/>
      <c r="Q2427" s="126"/>
      <c r="R2427" s="126"/>
    </row>
    <row r="2428" spans="6:83" ht="11.25" customHeight="1" x14ac:dyDescent="0.2">
      <c r="F2428" s="126"/>
      <c r="G2428" s="126"/>
      <c r="H2428" s="126"/>
      <c r="I2428" s="126"/>
      <c r="J2428" s="126"/>
      <c r="K2428" s="126"/>
      <c r="L2428" s="126"/>
      <c r="M2428" s="143"/>
      <c r="N2428" s="126"/>
      <c r="O2428" s="126"/>
      <c r="Q2428" s="126"/>
      <c r="R2428" s="126"/>
    </row>
    <row r="2429" spans="6:83" ht="11.25" customHeight="1" x14ac:dyDescent="0.2">
      <c r="F2429" s="126"/>
      <c r="G2429" s="126"/>
      <c r="H2429" s="126"/>
      <c r="I2429" s="126"/>
      <c r="J2429" s="126"/>
      <c r="K2429" s="126"/>
      <c r="L2429" s="126"/>
      <c r="M2429" s="143"/>
      <c r="N2429" s="126"/>
      <c r="O2429" s="126"/>
      <c r="Q2429" s="126"/>
      <c r="R2429" s="126"/>
    </row>
    <row r="2430" spans="6:83" ht="11.25" customHeight="1" x14ac:dyDescent="0.2">
      <c r="F2430" s="126"/>
      <c r="G2430" s="126"/>
      <c r="H2430" s="126"/>
      <c r="I2430" s="126"/>
      <c r="J2430" s="126"/>
      <c r="K2430" s="126"/>
      <c r="L2430" s="126"/>
      <c r="M2430" s="143"/>
      <c r="N2430" s="126"/>
      <c r="O2430" s="126"/>
      <c r="Q2430" s="126"/>
      <c r="R2430" s="126"/>
    </row>
    <row r="2431" spans="6:83" ht="11.25" customHeight="1" x14ac:dyDescent="0.2">
      <c r="F2431" s="126"/>
      <c r="G2431" s="126"/>
      <c r="H2431" s="126"/>
      <c r="I2431" s="126"/>
      <c r="J2431" s="126"/>
      <c r="K2431" s="126"/>
      <c r="L2431" s="126"/>
      <c r="M2431" s="143"/>
      <c r="N2431" s="126"/>
      <c r="O2431" s="126"/>
      <c r="Q2431" s="126"/>
      <c r="R2431" s="126"/>
    </row>
    <row r="2432" spans="6:83" ht="11.25" customHeight="1" x14ac:dyDescent="0.2">
      <c r="F2432" s="126"/>
      <c r="G2432" s="126"/>
      <c r="H2432" s="126"/>
      <c r="I2432" s="126"/>
      <c r="J2432" s="126"/>
      <c r="K2432" s="126"/>
      <c r="L2432" s="126"/>
      <c r="M2432" s="143"/>
      <c r="N2432" s="126"/>
      <c r="O2432" s="126"/>
      <c r="Q2432" s="126"/>
      <c r="R2432" s="126"/>
    </row>
    <row r="2433" spans="6:18" ht="11.25" customHeight="1" x14ac:dyDescent="0.2">
      <c r="F2433" s="126"/>
      <c r="G2433" s="126"/>
      <c r="H2433" s="126"/>
      <c r="I2433" s="126"/>
      <c r="J2433" s="126"/>
      <c r="K2433" s="126"/>
      <c r="L2433" s="126"/>
      <c r="M2433" s="143"/>
      <c r="N2433" s="126"/>
      <c r="O2433" s="126"/>
      <c r="Q2433" s="126"/>
      <c r="R2433" s="126"/>
    </row>
    <row r="2434" spans="6:18" ht="11.25" customHeight="1" x14ac:dyDescent="0.2">
      <c r="F2434" s="126"/>
      <c r="G2434" s="126"/>
      <c r="H2434" s="126"/>
      <c r="I2434" s="126"/>
      <c r="J2434" s="126"/>
      <c r="K2434" s="126"/>
      <c r="L2434" s="126"/>
      <c r="M2434" s="143"/>
      <c r="N2434" s="126"/>
      <c r="O2434" s="126"/>
      <c r="Q2434" s="126"/>
      <c r="R2434" s="126"/>
    </row>
    <row r="2435" spans="6:18" ht="11.25" customHeight="1" x14ac:dyDescent="0.2">
      <c r="F2435" s="126"/>
      <c r="G2435" s="126"/>
      <c r="H2435" s="126"/>
      <c r="I2435" s="126"/>
      <c r="J2435" s="126"/>
      <c r="K2435" s="126"/>
      <c r="L2435" s="126"/>
      <c r="M2435" s="143"/>
      <c r="N2435" s="126"/>
      <c r="O2435" s="126"/>
      <c r="Q2435" s="126"/>
      <c r="R2435" s="126"/>
    </row>
    <row r="2436" spans="6:18" ht="11.25" customHeight="1" x14ac:dyDescent="0.2">
      <c r="F2436" s="126"/>
      <c r="G2436" s="126"/>
      <c r="H2436" s="126"/>
      <c r="I2436" s="126"/>
      <c r="J2436" s="126"/>
      <c r="K2436" s="126"/>
      <c r="L2436" s="126"/>
      <c r="M2436" s="143"/>
      <c r="N2436" s="126"/>
      <c r="O2436" s="126"/>
      <c r="Q2436" s="126"/>
      <c r="R2436" s="126"/>
    </row>
    <row r="2437" spans="6:18" ht="11.25" customHeight="1" x14ac:dyDescent="0.2">
      <c r="F2437" s="126"/>
      <c r="G2437" s="126"/>
      <c r="H2437" s="126"/>
      <c r="I2437" s="126"/>
      <c r="J2437" s="126"/>
      <c r="K2437" s="126"/>
      <c r="L2437" s="126"/>
      <c r="M2437" s="143"/>
      <c r="N2437" s="126"/>
      <c r="O2437" s="126"/>
      <c r="Q2437" s="126"/>
      <c r="R2437" s="126"/>
    </row>
    <row r="2438" spans="6:18" ht="11.25" customHeight="1" x14ac:dyDescent="0.2">
      <c r="F2438" s="126"/>
      <c r="G2438" s="126"/>
      <c r="H2438" s="126"/>
      <c r="I2438" s="126"/>
      <c r="J2438" s="126"/>
      <c r="K2438" s="126"/>
      <c r="L2438" s="126"/>
      <c r="M2438" s="143"/>
      <c r="N2438" s="126"/>
      <c r="O2438" s="126"/>
      <c r="Q2438" s="126"/>
      <c r="R2438" s="126"/>
    </row>
    <row r="2439" spans="6:18" ht="11.25" customHeight="1" x14ac:dyDescent="0.2">
      <c r="F2439" s="126"/>
      <c r="G2439" s="126"/>
      <c r="H2439" s="126"/>
      <c r="I2439" s="126"/>
      <c r="J2439" s="126"/>
      <c r="K2439" s="126"/>
      <c r="L2439" s="126"/>
      <c r="M2439" s="143"/>
      <c r="N2439" s="126"/>
      <c r="O2439" s="126"/>
      <c r="Q2439" s="126"/>
      <c r="R2439" s="126"/>
    </row>
    <row r="2440" spans="6:18" ht="11.25" customHeight="1" x14ac:dyDescent="0.2">
      <c r="F2440" s="126"/>
      <c r="G2440" s="126"/>
      <c r="H2440" s="126"/>
      <c r="I2440" s="126"/>
      <c r="J2440" s="126"/>
      <c r="K2440" s="126"/>
      <c r="L2440" s="126"/>
      <c r="M2440" s="143"/>
      <c r="N2440" s="126"/>
      <c r="O2440" s="126"/>
      <c r="Q2440" s="126"/>
      <c r="R2440" s="126"/>
    </row>
    <row r="2441" spans="6:18" ht="11.25" customHeight="1" x14ac:dyDescent="0.2">
      <c r="F2441" s="126"/>
      <c r="G2441" s="126"/>
      <c r="H2441" s="126"/>
      <c r="I2441" s="126"/>
      <c r="J2441" s="126"/>
      <c r="K2441" s="126"/>
      <c r="L2441" s="126"/>
      <c r="M2441" s="143"/>
      <c r="N2441" s="126"/>
      <c r="O2441" s="126"/>
      <c r="Q2441" s="126"/>
      <c r="R2441" s="126"/>
    </row>
    <row r="2442" spans="6:18" ht="11.25" customHeight="1" x14ac:dyDescent="0.2">
      <c r="F2442" s="126"/>
      <c r="G2442" s="126"/>
      <c r="H2442" s="126"/>
      <c r="I2442" s="126"/>
      <c r="J2442" s="126"/>
      <c r="K2442" s="126"/>
      <c r="L2442" s="126"/>
      <c r="M2442" s="143"/>
      <c r="N2442" s="126"/>
      <c r="O2442" s="126"/>
      <c r="Q2442" s="126"/>
      <c r="R2442" s="126"/>
    </row>
    <row r="2443" spans="6:18" ht="11.25" customHeight="1" x14ac:dyDescent="0.2">
      <c r="F2443" s="126"/>
      <c r="G2443" s="126"/>
      <c r="H2443" s="126"/>
      <c r="I2443" s="126"/>
      <c r="J2443" s="126"/>
      <c r="K2443" s="126"/>
      <c r="L2443" s="126"/>
      <c r="M2443" s="143"/>
      <c r="N2443" s="126"/>
      <c r="O2443" s="126"/>
      <c r="Q2443" s="126"/>
      <c r="R2443" s="126"/>
    </row>
    <row r="2444" spans="6:18" ht="11.25" customHeight="1" x14ac:dyDescent="0.2">
      <c r="F2444" s="126"/>
      <c r="G2444" s="126"/>
      <c r="H2444" s="126"/>
      <c r="I2444" s="126"/>
      <c r="J2444" s="126"/>
      <c r="K2444" s="126"/>
      <c r="L2444" s="126"/>
      <c r="M2444" s="143"/>
      <c r="N2444" s="126"/>
      <c r="O2444" s="126"/>
      <c r="Q2444" s="126"/>
      <c r="R2444" s="126"/>
    </row>
    <row r="2445" spans="6:18" ht="11.25" customHeight="1" x14ac:dyDescent="0.2">
      <c r="F2445" s="126"/>
      <c r="G2445" s="126"/>
      <c r="H2445" s="126"/>
      <c r="I2445" s="126"/>
      <c r="J2445" s="126"/>
      <c r="K2445" s="126"/>
      <c r="L2445" s="126"/>
      <c r="M2445" s="143"/>
      <c r="N2445" s="126"/>
      <c r="O2445" s="126"/>
      <c r="Q2445" s="126"/>
      <c r="R2445" s="126"/>
    </row>
    <row r="2446" spans="6:18" ht="11.25" customHeight="1" x14ac:dyDescent="0.2">
      <c r="F2446" s="126"/>
      <c r="G2446" s="126"/>
      <c r="H2446" s="126"/>
      <c r="I2446" s="126"/>
      <c r="J2446" s="126"/>
      <c r="K2446" s="126"/>
      <c r="L2446" s="126"/>
      <c r="M2446" s="143"/>
      <c r="N2446" s="126"/>
      <c r="O2446" s="126"/>
      <c r="Q2446" s="126"/>
      <c r="R2446" s="126"/>
    </row>
    <row r="2447" spans="6:18" ht="11.25" customHeight="1" x14ac:dyDescent="0.2">
      <c r="F2447" s="126"/>
      <c r="G2447" s="126"/>
      <c r="H2447" s="126"/>
      <c r="I2447" s="126"/>
      <c r="J2447" s="126"/>
      <c r="K2447" s="126"/>
      <c r="L2447" s="126"/>
      <c r="M2447" s="143"/>
      <c r="N2447" s="126"/>
      <c r="O2447" s="126"/>
      <c r="Q2447" s="126"/>
      <c r="R2447" s="126"/>
    </row>
    <row r="2448" spans="6:18" ht="11.25" customHeight="1" x14ac:dyDescent="0.2">
      <c r="F2448" s="126"/>
      <c r="G2448" s="126"/>
      <c r="H2448" s="126"/>
      <c r="I2448" s="126"/>
      <c r="J2448" s="126"/>
      <c r="K2448" s="126"/>
      <c r="L2448" s="126"/>
      <c r="M2448" s="143"/>
      <c r="N2448" s="126"/>
      <c r="O2448" s="126"/>
      <c r="Q2448" s="126"/>
      <c r="R2448" s="126"/>
    </row>
    <row r="2449" spans="6:18" ht="11.25" customHeight="1" x14ac:dyDescent="0.2">
      <c r="F2449" s="126"/>
      <c r="G2449" s="126"/>
      <c r="H2449" s="126"/>
      <c r="I2449" s="126"/>
      <c r="J2449" s="126"/>
      <c r="K2449" s="126"/>
      <c r="L2449" s="126"/>
      <c r="M2449" s="143"/>
      <c r="N2449" s="126"/>
      <c r="O2449" s="126"/>
      <c r="Q2449" s="126"/>
      <c r="R2449" s="126"/>
    </row>
    <row r="2450" spans="6:18" ht="11.25" customHeight="1" x14ac:dyDescent="0.2">
      <c r="F2450" s="126"/>
      <c r="G2450" s="126"/>
      <c r="H2450" s="126"/>
      <c r="I2450" s="126"/>
      <c r="J2450" s="126"/>
      <c r="K2450" s="126"/>
      <c r="L2450" s="126"/>
      <c r="M2450" s="143"/>
      <c r="N2450" s="126"/>
      <c r="O2450" s="126"/>
      <c r="Q2450" s="126"/>
      <c r="R2450" s="126"/>
    </row>
    <row r="2451" spans="6:18" ht="11.25" customHeight="1" x14ac:dyDescent="0.2">
      <c r="F2451" s="126"/>
      <c r="G2451" s="126"/>
      <c r="H2451" s="126"/>
      <c r="I2451" s="126"/>
      <c r="J2451" s="126"/>
      <c r="K2451" s="126"/>
      <c r="L2451" s="126"/>
      <c r="M2451" s="143"/>
      <c r="N2451" s="126"/>
      <c r="O2451" s="126"/>
      <c r="Q2451" s="126"/>
      <c r="R2451" s="126"/>
    </row>
    <row r="2452" spans="6:18" ht="11.25" customHeight="1" x14ac:dyDescent="0.2">
      <c r="F2452" s="126"/>
      <c r="G2452" s="126"/>
      <c r="H2452" s="126"/>
      <c r="I2452" s="126"/>
      <c r="J2452" s="126"/>
      <c r="K2452" s="126"/>
      <c r="L2452" s="126"/>
      <c r="M2452" s="143"/>
      <c r="N2452" s="126"/>
      <c r="O2452" s="126"/>
      <c r="Q2452" s="126"/>
      <c r="R2452" s="126"/>
    </row>
    <row r="2453" spans="6:18" ht="11.25" customHeight="1" x14ac:dyDescent="0.2">
      <c r="F2453" s="126"/>
      <c r="G2453" s="126"/>
      <c r="H2453" s="126"/>
      <c r="I2453" s="126"/>
      <c r="J2453" s="126"/>
      <c r="K2453" s="126"/>
      <c r="L2453" s="126"/>
      <c r="M2453" s="143"/>
      <c r="N2453" s="126"/>
      <c r="O2453" s="126"/>
      <c r="Q2453" s="126"/>
      <c r="R2453" s="126"/>
    </row>
    <row r="2454" spans="6:18" ht="11.25" customHeight="1" x14ac:dyDescent="0.2">
      <c r="F2454" s="126"/>
      <c r="G2454" s="126"/>
      <c r="H2454" s="126"/>
      <c r="I2454" s="126"/>
      <c r="J2454" s="126"/>
      <c r="K2454" s="126"/>
      <c r="L2454" s="126"/>
      <c r="M2454" s="143"/>
      <c r="N2454" s="126"/>
      <c r="O2454" s="126"/>
      <c r="Q2454" s="126"/>
      <c r="R2454" s="126"/>
    </row>
    <row r="2455" spans="6:18" ht="11.25" customHeight="1" x14ac:dyDescent="0.2">
      <c r="F2455" s="126"/>
      <c r="G2455" s="126"/>
      <c r="H2455" s="126"/>
      <c r="I2455" s="126"/>
      <c r="J2455" s="126"/>
      <c r="K2455" s="126"/>
      <c r="L2455" s="126"/>
      <c r="M2455" s="143"/>
      <c r="N2455" s="126"/>
      <c r="O2455" s="126"/>
      <c r="Q2455" s="126"/>
      <c r="R2455" s="126"/>
    </row>
    <row r="2456" spans="6:18" ht="11.25" customHeight="1" x14ac:dyDescent="0.2">
      <c r="F2456" s="126"/>
      <c r="G2456" s="126"/>
      <c r="H2456" s="126"/>
      <c r="I2456" s="126"/>
      <c r="J2456" s="126"/>
      <c r="K2456" s="126"/>
      <c r="L2456" s="126"/>
      <c r="M2456" s="143"/>
      <c r="N2456" s="126"/>
      <c r="O2456" s="126"/>
      <c r="Q2456" s="126"/>
      <c r="R2456" s="126"/>
    </row>
    <row r="2457" spans="6:18" ht="11.25" customHeight="1" x14ac:dyDescent="0.2">
      <c r="F2457" s="126"/>
      <c r="G2457" s="126"/>
      <c r="H2457" s="126"/>
      <c r="I2457" s="126"/>
      <c r="J2457" s="126"/>
      <c r="K2457" s="126"/>
      <c r="L2457" s="126"/>
      <c r="M2457" s="143"/>
      <c r="N2457" s="126"/>
      <c r="O2457" s="126"/>
      <c r="Q2457" s="126"/>
      <c r="R2457" s="126"/>
    </row>
    <row r="2458" spans="6:18" ht="11.25" customHeight="1" x14ac:dyDescent="0.2">
      <c r="F2458" s="126"/>
      <c r="G2458" s="126"/>
      <c r="H2458" s="126"/>
      <c r="I2458" s="126"/>
      <c r="J2458" s="126"/>
      <c r="K2458" s="126"/>
      <c r="L2458" s="126"/>
      <c r="M2458" s="143"/>
      <c r="N2458" s="126"/>
      <c r="O2458" s="126"/>
      <c r="Q2458" s="126"/>
      <c r="R2458" s="126"/>
    </row>
    <row r="2459" spans="6:18" ht="11.25" customHeight="1" x14ac:dyDescent="0.2">
      <c r="F2459" s="126"/>
      <c r="G2459" s="126"/>
      <c r="H2459" s="126"/>
      <c r="I2459" s="126"/>
      <c r="J2459" s="126"/>
      <c r="K2459" s="126"/>
      <c r="L2459" s="126"/>
      <c r="M2459" s="143"/>
      <c r="N2459" s="126"/>
      <c r="O2459" s="126"/>
      <c r="Q2459" s="126"/>
      <c r="R2459" s="126"/>
    </row>
    <row r="2460" spans="6:18" ht="11.25" customHeight="1" x14ac:dyDescent="0.2">
      <c r="F2460" s="126"/>
      <c r="G2460" s="126"/>
      <c r="H2460" s="126"/>
      <c r="I2460" s="126"/>
      <c r="J2460" s="126"/>
      <c r="K2460" s="126"/>
      <c r="L2460" s="126"/>
      <c r="M2460" s="143"/>
      <c r="N2460" s="126"/>
      <c r="O2460" s="126"/>
      <c r="Q2460" s="126"/>
      <c r="R2460" s="126"/>
    </row>
    <row r="2461" spans="6:18" ht="11.25" customHeight="1" x14ac:dyDescent="0.2">
      <c r="F2461" s="126"/>
      <c r="G2461" s="126"/>
      <c r="H2461" s="126"/>
      <c r="I2461" s="126"/>
      <c r="J2461" s="126"/>
      <c r="K2461" s="126"/>
      <c r="L2461" s="126"/>
      <c r="M2461" s="143"/>
      <c r="N2461" s="126"/>
      <c r="O2461" s="126"/>
      <c r="Q2461" s="126"/>
      <c r="R2461" s="126"/>
    </row>
    <row r="2462" spans="6:18" ht="11.25" customHeight="1" x14ac:dyDescent="0.2">
      <c r="F2462" s="126"/>
      <c r="G2462" s="126"/>
      <c r="H2462" s="126"/>
      <c r="I2462" s="126"/>
      <c r="J2462" s="126"/>
      <c r="K2462" s="126"/>
      <c r="L2462" s="126"/>
      <c r="M2462" s="143"/>
      <c r="N2462" s="126"/>
      <c r="O2462" s="126"/>
      <c r="Q2462" s="126"/>
      <c r="R2462" s="126"/>
    </row>
    <row r="2463" spans="6:18" ht="11.25" customHeight="1" x14ac:dyDescent="0.2">
      <c r="F2463" s="126"/>
      <c r="G2463" s="126"/>
      <c r="H2463" s="126"/>
      <c r="I2463" s="126"/>
      <c r="J2463" s="126"/>
      <c r="K2463" s="126"/>
      <c r="L2463" s="126"/>
      <c r="M2463" s="143"/>
      <c r="N2463" s="126"/>
      <c r="O2463" s="126"/>
      <c r="Q2463" s="126"/>
      <c r="R2463" s="126"/>
    </row>
    <row r="2464" spans="6:18" ht="11.25" customHeight="1" x14ac:dyDescent="0.2">
      <c r="F2464" s="126"/>
      <c r="G2464" s="126"/>
      <c r="H2464" s="126"/>
      <c r="I2464" s="126"/>
      <c r="J2464" s="126"/>
      <c r="K2464" s="126"/>
      <c r="L2464" s="126"/>
      <c r="M2464" s="143"/>
      <c r="N2464" s="126"/>
      <c r="O2464" s="126"/>
      <c r="Q2464" s="126"/>
      <c r="R2464" s="126"/>
    </row>
    <row r="2465" spans="6:18" ht="11.25" customHeight="1" x14ac:dyDescent="0.2">
      <c r="F2465" s="126"/>
      <c r="G2465" s="126"/>
      <c r="H2465" s="126"/>
      <c r="I2465" s="126"/>
      <c r="J2465" s="126"/>
      <c r="K2465" s="126"/>
      <c r="L2465" s="126"/>
      <c r="M2465" s="143"/>
      <c r="N2465" s="126"/>
      <c r="O2465" s="126"/>
      <c r="Q2465" s="126"/>
      <c r="R2465" s="126"/>
    </row>
    <row r="2466" spans="6:18" ht="11.25" customHeight="1" x14ac:dyDescent="0.2">
      <c r="F2466" s="126"/>
      <c r="G2466" s="126"/>
      <c r="H2466" s="126"/>
      <c r="I2466" s="126"/>
      <c r="J2466" s="126"/>
      <c r="K2466" s="126"/>
      <c r="L2466" s="126"/>
      <c r="M2466" s="143"/>
      <c r="N2466" s="126"/>
      <c r="O2466" s="126"/>
      <c r="Q2466" s="126"/>
      <c r="R2466" s="126"/>
    </row>
    <row r="2467" spans="6:18" ht="11.25" customHeight="1" x14ac:dyDescent="0.2">
      <c r="F2467" s="126"/>
      <c r="G2467" s="126"/>
      <c r="H2467" s="126"/>
      <c r="I2467" s="126"/>
      <c r="J2467" s="126"/>
      <c r="K2467" s="126"/>
      <c r="L2467" s="126"/>
      <c r="M2467" s="143"/>
      <c r="N2467" s="126"/>
      <c r="O2467" s="126"/>
      <c r="Q2467" s="126"/>
      <c r="R2467" s="126"/>
    </row>
    <row r="2468" spans="6:18" ht="11.25" customHeight="1" x14ac:dyDescent="0.2">
      <c r="F2468" s="126"/>
      <c r="G2468" s="126"/>
      <c r="H2468" s="126"/>
      <c r="I2468" s="126"/>
      <c r="J2468" s="126"/>
      <c r="K2468" s="126"/>
      <c r="L2468" s="126"/>
      <c r="M2468" s="143"/>
      <c r="N2468" s="126"/>
      <c r="O2468" s="126"/>
      <c r="Q2468" s="126"/>
      <c r="R2468" s="126"/>
    </row>
    <row r="2469" spans="6:18" ht="11.25" customHeight="1" x14ac:dyDescent="0.2">
      <c r="F2469" s="126"/>
      <c r="G2469" s="126"/>
      <c r="H2469" s="126"/>
      <c r="I2469" s="126"/>
      <c r="J2469" s="126"/>
      <c r="K2469" s="126"/>
      <c r="L2469" s="126"/>
      <c r="M2469" s="143"/>
      <c r="N2469" s="126"/>
      <c r="O2469" s="126"/>
      <c r="Q2469" s="126"/>
      <c r="R2469" s="126"/>
    </row>
    <row r="2470" spans="6:18" ht="11.25" customHeight="1" x14ac:dyDescent="0.2">
      <c r="F2470" s="126"/>
      <c r="G2470" s="126"/>
      <c r="H2470" s="126"/>
      <c r="I2470" s="126"/>
      <c r="J2470" s="126"/>
      <c r="K2470" s="126"/>
      <c r="L2470" s="126"/>
      <c r="M2470" s="143"/>
      <c r="N2470" s="126"/>
      <c r="O2470" s="126"/>
      <c r="Q2470" s="126"/>
      <c r="R2470" s="126"/>
    </row>
    <row r="2471" spans="6:18" ht="11.25" customHeight="1" x14ac:dyDescent="0.2">
      <c r="F2471" s="126"/>
      <c r="G2471" s="126"/>
      <c r="H2471" s="126"/>
      <c r="I2471" s="126"/>
      <c r="J2471" s="126"/>
      <c r="K2471" s="126"/>
      <c r="L2471" s="126"/>
      <c r="M2471" s="143"/>
      <c r="N2471" s="126"/>
      <c r="O2471" s="126"/>
      <c r="Q2471" s="126"/>
      <c r="R2471" s="126"/>
    </row>
    <row r="2472" spans="6:18" ht="11.25" customHeight="1" x14ac:dyDescent="0.2">
      <c r="F2472" s="126"/>
      <c r="G2472" s="126"/>
      <c r="H2472" s="126"/>
      <c r="I2472" s="126"/>
      <c r="J2472" s="126"/>
      <c r="K2472" s="126"/>
      <c r="L2472" s="126"/>
      <c r="M2472" s="143"/>
      <c r="N2472" s="126"/>
      <c r="O2472" s="126"/>
      <c r="Q2472" s="126"/>
      <c r="R2472" s="126"/>
    </row>
    <row r="2473" spans="6:18" ht="11.25" customHeight="1" x14ac:dyDescent="0.2">
      <c r="F2473" s="126"/>
      <c r="G2473" s="126"/>
      <c r="H2473" s="126"/>
      <c r="I2473" s="126"/>
      <c r="J2473" s="126"/>
      <c r="K2473" s="126"/>
      <c r="L2473" s="126"/>
      <c r="M2473" s="143"/>
      <c r="N2473" s="126"/>
      <c r="O2473" s="126"/>
      <c r="Q2473" s="126"/>
      <c r="R2473" s="126"/>
    </row>
    <row r="2474" spans="6:18" ht="11.25" customHeight="1" x14ac:dyDescent="0.2">
      <c r="F2474" s="126"/>
      <c r="G2474" s="126"/>
      <c r="H2474" s="126"/>
      <c r="I2474" s="126"/>
      <c r="J2474" s="126"/>
      <c r="K2474" s="126"/>
      <c r="L2474" s="126"/>
      <c r="M2474" s="143"/>
      <c r="N2474" s="126"/>
      <c r="O2474" s="126"/>
      <c r="Q2474" s="126"/>
      <c r="R2474" s="126"/>
    </row>
    <row r="2475" spans="6:18" ht="11.25" customHeight="1" x14ac:dyDescent="0.2">
      <c r="F2475" s="126"/>
      <c r="G2475" s="126"/>
      <c r="H2475" s="126"/>
      <c r="I2475" s="126"/>
      <c r="J2475" s="126"/>
      <c r="K2475" s="126"/>
      <c r="L2475" s="126"/>
      <c r="M2475" s="143"/>
      <c r="N2475" s="126"/>
      <c r="O2475" s="126"/>
      <c r="Q2475" s="126"/>
      <c r="R2475" s="126"/>
    </row>
    <row r="2476" spans="6:18" ht="11.25" customHeight="1" x14ac:dyDescent="0.2">
      <c r="F2476" s="126"/>
      <c r="G2476" s="126"/>
      <c r="H2476" s="126"/>
      <c r="I2476" s="126"/>
      <c r="J2476" s="126"/>
      <c r="K2476" s="126"/>
      <c r="L2476" s="126"/>
      <c r="M2476" s="143"/>
      <c r="N2476" s="126"/>
      <c r="O2476" s="126"/>
      <c r="Q2476" s="126"/>
      <c r="R2476" s="126"/>
    </row>
    <row r="2477" spans="6:18" ht="11.25" customHeight="1" x14ac:dyDescent="0.2">
      <c r="F2477" s="126"/>
      <c r="G2477" s="126"/>
      <c r="H2477" s="126"/>
      <c r="I2477" s="126"/>
      <c r="J2477" s="126"/>
      <c r="K2477" s="126"/>
      <c r="L2477" s="126"/>
      <c r="M2477" s="143"/>
      <c r="N2477" s="126"/>
      <c r="O2477" s="126"/>
      <c r="Q2477" s="126"/>
      <c r="R2477" s="126"/>
    </row>
    <row r="2478" spans="6:18" ht="11.25" customHeight="1" x14ac:dyDescent="0.2">
      <c r="F2478" s="126"/>
      <c r="G2478" s="126"/>
      <c r="H2478" s="126"/>
      <c r="I2478" s="126"/>
      <c r="J2478" s="126"/>
      <c r="K2478" s="126"/>
      <c r="L2478" s="126"/>
      <c r="M2478" s="143"/>
      <c r="N2478" s="126"/>
      <c r="O2478" s="126"/>
      <c r="Q2478" s="126"/>
      <c r="R2478" s="126"/>
    </row>
    <row r="2479" spans="6:18" ht="11.25" customHeight="1" x14ac:dyDescent="0.2">
      <c r="F2479" s="126"/>
      <c r="G2479" s="126"/>
      <c r="H2479" s="126"/>
      <c r="I2479" s="126"/>
      <c r="J2479" s="126"/>
      <c r="K2479" s="126"/>
      <c r="L2479" s="126"/>
      <c r="M2479" s="143"/>
      <c r="N2479" s="126"/>
      <c r="O2479" s="126"/>
      <c r="Q2479" s="126"/>
      <c r="R2479" s="126"/>
    </row>
    <row r="2480" spans="6:18" ht="11.25" customHeight="1" x14ac:dyDescent="0.2">
      <c r="F2480" s="126"/>
      <c r="G2480" s="126"/>
      <c r="H2480" s="126"/>
      <c r="I2480" s="126"/>
      <c r="J2480" s="126"/>
      <c r="K2480" s="126"/>
      <c r="L2480" s="126"/>
      <c r="M2480" s="143"/>
      <c r="N2480" s="126"/>
      <c r="O2480" s="126"/>
      <c r="Q2480" s="126"/>
      <c r="R2480" s="126"/>
    </row>
    <row r="2481" spans="6:18" ht="11.25" customHeight="1" x14ac:dyDescent="0.2">
      <c r="F2481" s="126"/>
      <c r="G2481" s="126"/>
      <c r="H2481" s="126"/>
      <c r="I2481" s="126"/>
      <c r="J2481" s="126"/>
      <c r="K2481" s="126"/>
      <c r="L2481" s="126"/>
      <c r="M2481" s="143"/>
      <c r="N2481" s="126"/>
      <c r="O2481" s="126"/>
      <c r="Q2481" s="126"/>
      <c r="R2481" s="126"/>
    </row>
    <row r="2482" spans="6:18" ht="11.25" customHeight="1" x14ac:dyDescent="0.2">
      <c r="F2482" s="126"/>
      <c r="G2482" s="126"/>
      <c r="H2482" s="126"/>
      <c r="I2482" s="126"/>
      <c r="J2482" s="126"/>
      <c r="K2482" s="126"/>
      <c r="L2482" s="126"/>
      <c r="M2482" s="143"/>
      <c r="N2482" s="126"/>
      <c r="O2482" s="126"/>
      <c r="Q2482" s="126"/>
      <c r="R2482" s="126"/>
    </row>
    <row r="2483" spans="6:18" ht="11.25" customHeight="1" x14ac:dyDescent="0.2">
      <c r="F2483" s="126"/>
      <c r="G2483" s="126"/>
      <c r="H2483" s="126"/>
      <c r="I2483" s="126"/>
      <c r="J2483" s="126"/>
      <c r="K2483" s="126"/>
      <c r="L2483" s="126"/>
      <c r="M2483" s="143"/>
      <c r="N2483" s="126"/>
      <c r="O2483" s="126"/>
      <c r="Q2483" s="126"/>
      <c r="R2483" s="126"/>
    </row>
    <row r="2484" spans="6:18" ht="11.25" customHeight="1" x14ac:dyDescent="0.2">
      <c r="F2484" s="126"/>
      <c r="G2484" s="126"/>
      <c r="H2484" s="126"/>
      <c r="I2484" s="126"/>
      <c r="J2484" s="126"/>
      <c r="K2484" s="126"/>
      <c r="L2484" s="126"/>
      <c r="M2484" s="143"/>
      <c r="N2484" s="126"/>
      <c r="O2484" s="126"/>
      <c r="Q2484" s="126"/>
      <c r="R2484" s="126"/>
    </row>
    <row r="2485" spans="6:18" ht="11.25" customHeight="1" x14ac:dyDescent="0.2">
      <c r="F2485" s="126"/>
      <c r="G2485" s="126"/>
      <c r="H2485" s="126"/>
      <c r="I2485" s="126"/>
      <c r="J2485" s="126"/>
      <c r="K2485" s="126"/>
      <c r="L2485" s="126"/>
      <c r="M2485" s="143"/>
      <c r="N2485" s="126"/>
      <c r="O2485" s="126"/>
      <c r="Q2485" s="126"/>
      <c r="R2485" s="126"/>
    </row>
    <row r="2486" spans="6:18" ht="11.25" customHeight="1" x14ac:dyDescent="0.2">
      <c r="F2486" s="126"/>
      <c r="G2486" s="126"/>
      <c r="H2486" s="126"/>
      <c r="I2486" s="126"/>
      <c r="J2486" s="126"/>
      <c r="K2486" s="126"/>
      <c r="L2486" s="126"/>
      <c r="M2486" s="143"/>
      <c r="N2486" s="126"/>
      <c r="O2486" s="126"/>
      <c r="Q2486" s="126"/>
      <c r="R2486" s="126"/>
    </row>
    <row r="2487" spans="6:18" ht="11.25" customHeight="1" x14ac:dyDescent="0.2">
      <c r="F2487" s="126"/>
      <c r="G2487" s="126"/>
      <c r="H2487" s="126"/>
      <c r="I2487" s="126"/>
      <c r="J2487" s="126"/>
      <c r="K2487" s="126"/>
      <c r="L2487" s="126"/>
      <c r="M2487" s="143"/>
      <c r="N2487" s="126"/>
      <c r="O2487" s="126"/>
      <c r="Q2487" s="126"/>
      <c r="R2487" s="126"/>
    </row>
    <row r="2488" spans="6:18" ht="11.25" customHeight="1" x14ac:dyDescent="0.2">
      <c r="F2488" s="126"/>
      <c r="G2488" s="126"/>
      <c r="H2488" s="126"/>
      <c r="I2488" s="126"/>
      <c r="J2488" s="126"/>
      <c r="K2488" s="126"/>
      <c r="L2488" s="126"/>
      <c r="M2488" s="143"/>
      <c r="N2488" s="126"/>
      <c r="O2488" s="126"/>
      <c r="Q2488" s="126"/>
      <c r="R2488" s="126"/>
    </row>
    <row r="2489" spans="6:18" ht="11.25" customHeight="1" x14ac:dyDescent="0.2">
      <c r="F2489" s="126"/>
      <c r="G2489" s="126"/>
      <c r="H2489" s="126"/>
      <c r="I2489" s="126"/>
      <c r="J2489" s="126"/>
      <c r="K2489" s="126"/>
      <c r="L2489" s="126"/>
      <c r="M2489" s="143"/>
      <c r="N2489" s="126"/>
      <c r="O2489" s="126"/>
      <c r="Q2489" s="126"/>
      <c r="R2489" s="126"/>
    </row>
    <row r="2490" spans="6:18" ht="11.25" customHeight="1" x14ac:dyDescent="0.2">
      <c r="F2490" s="126"/>
      <c r="G2490" s="126"/>
      <c r="H2490" s="126"/>
      <c r="I2490" s="126"/>
      <c r="J2490" s="126"/>
      <c r="K2490" s="126"/>
      <c r="L2490" s="126"/>
      <c r="M2490" s="143"/>
      <c r="N2490" s="126"/>
      <c r="O2490" s="126"/>
      <c r="Q2490" s="126"/>
      <c r="R2490" s="126"/>
    </row>
    <row r="2491" spans="6:18" ht="11.25" customHeight="1" x14ac:dyDescent="0.2">
      <c r="F2491" s="126"/>
      <c r="G2491" s="126"/>
      <c r="H2491" s="126"/>
      <c r="I2491" s="126"/>
      <c r="J2491" s="126"/>
      <c r="K2491" s="126"/>
      <c r="L2491" s="126"/>
      <c r="M2491" s="143"/>
      <c r="N2491" s="126"/>
      <c r="O2491" s="126"/>
      <c r="Q2491" s="126"/>
      <c r="R2491" s="126"/>
    </row>
    <row r="2492" spans="6:18" ht="11.25" customHeight="1" x14ac:dyDescent="0.2">
      <c r="F2492" s="126"/>
      <c r="G2492" s="126"/>
      <c r="H2492" s="126"/>
      <c r="I2492" s="126"/>
      <c r="J2492" s="126"/>
      <c r="K2492" s="126"/>
      <c r="L2492" s="126"/>
      <c r="M2492" s="143"/>
      <c r="N2492" s="126"/>
      <c r="O2492" s="126"/>
      <c r="Q2492" s="126"/>
      <c r="R2492" s="126"/>
    </row>
    <row r="2493" spans="6:18" ht="11.25" customHeight="1" x14ac:dyDescent="0.2">
      <c r="F2493" s="126"/>
      <c r="G2493" s="126"/>
      <c r="H2493" s="126"/>
      <c r="I2493" s="126"/>
      <c r="J2493" s="126"/>
      <c r="K2493" s="126"/>
      <c r="L2493" s="126"/>
      <c r="M2493" s="143"/>
      <c r="N2493" s="126"/>
      <c r="O2493" s="126"/>
      <c r="Q2493" s="126"/>
      <c r="R2493" s="126"/>
    </row>
    <row r="2494" spans="6:18" ht="11.25" customHeight="1" x14ac:dyDescent="0.2">
      <c r="F2494" s="126"/>
      <c r="G2494" s="126"/>
      <c r="H2494" s="126"/>
      <c r="I2494" s="126"/>
      <c r="J2494" s="126"/>
      <c r="K2494" s="126"/>
      <c r="L2494" s="126"/>
      <c r="M2494" s="143"/>
      <c r="N2494" s="126"/>
      <c r="O2494" s="126"/>
      <c r="Q2494" s="126"/>
      <c r="R2494" s="126"/>
    </row>
    <row r="2495" spans="6:18" ht="11.25" customHeight="1" x14ac:dyDescent="0.2">
      <c r="F2495" s="126"/>
      <c r="G2495" s="126"/>
      <c r="H2495" s="126"/>
      <c r="I2495" s="126"/>
      <c r="J2495" s="126"/>
      <c r="K2495" s="126"/>
      <c r="L2495" s="126"/>
      <c r="M2495" s="143"/>
      <c r="N2495" s="126"/>
      <c r="O2495" s="126"/>
      <c r="Q2495" s="126"/>
      <c r="R2495" s="126"/>
    </row>
    <row r="2496" spans="6:18" ht="11.25" customHeight="1" x14ac:dyDescent="0.2">
      <c r="F2496" s="126"/>
      <c r="G2496" s="126"/>
      <c r="H2496" s="126"/>
      <c r="I2496" s="126"/>
      <c r="J2496" s="126"/>
      <c r="K2496" s="126"/>
      <c r="L2496" s="126"/>
      <c r="M2496" s="143"/>
      <c r="N2496" s="126"/>
      <c r="O2496" s="126"/>
      <c r="Q2496" s="126"/>
      <c r="R2496" s="126"/>
    </row>
    <row r="2497" spans="6:18" ht="11.25" customHeight="1" x14ac:dyDescent="0.2">
      <c r="F2497" s="126"/>
      <c r="G2497" s="126"/>
      <c r="H2497" s="126"/>
      <c r="I2497" s="126"/>
      <c r="J2497" s="126"/>
      <c r="K2497" s="126"/>
      <c r="L2497" s="126"/>
      <c r="M2497" s="143"/>
      <c r="N2497" s="126"/>
      <c r="O2497" s="126"/>
      <c r="Q2497" s="126"/>
      <c r="R2497" s="126"/>
    </row>
    <row r="2498" spans="6:18" ht="11.25" customHeight="1" x14ac:dyDescent="0.2">
      <c r="F2498" s="126"/>
      <c r="G2498" s="126"/>
      <c r="H2498" s="126"/>
      <c r="I2498" s="126"/>
      <c r="J2498" s="126"/>
      <c r="K2498" s="126"/>
      <c r="L2498" s="126"/>
      <c r="M2498" s="143"/>
      <c r="N2498" s="126"/>
      <c r="O2498" s="126"/>
      <c r="Q2498" s="126"/>
      <c r="R2498" s="126"/>
    </row>
    <row r="2499" spans="6:18" ht="11.25" customHeight="1" x14ac:dyDescent="0.2">
      <c r="F2499" s="126"/>
      <c r="G2499" s="126"/>
      <c r="H2499" s="126"/>
      <c r="I2499" s="126"/>
      <c r="J2499" s="126"/>
      <c r="K2499" s="126"/>
      <c r="L2499" s="126"/>
      <c r="M2499" s="143"/>
      <c r="N2499" s="126"/>
      <c r="O2499" s="126"/>
      <c r="Q2499" s="126"/>
      <c r="R2499" s="126"/>
    </row>
    <row r="2500" spans="6:18" ht="11.25" customHeight="1" x14ac:dyDescent="0.2">
      <c r="F2500" s="126"/>
      <c r="G2500" s="126"/>
      <c r="H2500" s="126"/>
      <c r="I2500" s="126"/>
      <c r="J2500" s="126"/>
      <c r="K2500" s="126"/>
      <c r="L2500" s="126"/>
      <c r="M2500" s="143"/>
      <c r="N2500" s="126"/>
      <c r="O2500" s="126"/>
      <c r="Q2500" s="126"/>
      <c r="R2500" s="126"/>
    </row>
    <row r="2501" spans="6:18" ht="11.25" customHeight="1" x14ac:dyDescent="0.2">
      <c r="F2501" s="126"/>
      <c r="G2501" s="126"/>
      <c r="H2501" s="126"/>
      <c r="I2501" s="126"/>
      <c r="J2501" s="126"/>
      <c r="K2501" s="126"/>
      <c r="L2501" s="126"/>
      <c r="M2501" s="143"/>
      <c r="N2501" s="126"/>
      <c r="O2501" s="126"/>
      <c r="Q2501" s="126"/>
      <c r="R2501" s="126"/>
    </row>
    <row r="2502" spans="6:18" ht="11.25" customHeight="1" x14ac:dyDescent="0.2">
      <c r="F2502" s="126"/>
      <c r="G2502" s="126"/>
      <c r="H2502" s="126"/>
      <c r="I2502" s="126"/>
      <c r="J2502" s="126"/>
      <c r="K2502" s="126"/>
      <c r="L2502" s="126"/>
      <c r="M2502" s="143"/>
      <c r="N2502" s="126"/>
      <c r="O2502" s="126"/>
      <c r="Q2502" s="126"/>
      <c r="R2502" s="126"/>
    </row>
    <row r="2503" spans="6:18" ht="11.25" customHeight="1" x14ac:dyDescent="0.2">
      <c r="F2503" s="126"/>
      <c r="G2503" s="126"/>
      <c r="H2503" s="126"/>
      <c r="I2503" s="126"/>
      <c r="J2503" s="126"/>
      <c r="K2503" s="126"/>
      <c r="L2503" s="126"/>
      <c r="M2503" s="143"/>
      <c r="N2503" s="126"/>
      <c r="O2503" s="126"/>
      <c r="Q2503" s="126"/>
      <c r="R2503" s="126"/>
    </row>
    <row r="2504" spans="6:18" ht="11.25" customHeight="1" x14ac:dyDescent="0.2">
      <c r="F2504" s="126"/>
      <c r="G2504" s="126"/>
      <c r="H2504" s="126"/>
      <c r="I2504" s="126"/>
      <c r="J2504" s="126"/>
      <c r="K2504" s="126"/>
      <c r="L2504" s="126"/>
      <c r="M2504" s="143"/>
      <c r="N2504" s="126"/>
      <c r="O2504" s="126"/>
      <c r="Q2504" s="126"/>
      <c r="R2504" s="126"/>
    </row>
    <row r="2505" spans="6:18" ht="11.25" customHeight="1" x14ac:dyDescent="0.2">
      <c r="F2505" s="126"/>
      <c r="G2505" s="126"/>
      <c r="H2505" s="126"/>
      <c r="I2505" s="126"/>
      <c r="J2505" s="126"/>
      <c r="K2505" s="126"/>
      <c r="L2505" s="126"/>
      <c r="M2505" s="143"/>
      <c r="N2505" s="126"/>
      <c r="O2505" s="126"/>
      <c r="Q2505" s="126"/>
      <c r="R2505" s="126"/>
    </row>
    <row r="2506" spans="6:18" ht="11.25" customHeight="1" x14ac:dyDescent="0.2">
      <c r="F2506" s="126"/>
      <c r="G2506" s="126"/>
      <c r="H2506" s="126"/>
      <c r="I2506" s="126"/>
      <c r="J2506" s="126"/>
      <c r="K2506" s="126"/>
      <c r="L2506" s="126"/>
      <c r="M2506" s="143"/>
      <c r="N2506" s="126"/>
      <c r="O2506" s="126"/>
      <c r="Q2506" s="126"/>
      <c r="R2506" s="126"/>
    </row>
    <row r="2507" spans="6:18" ht="11.25" customHeight="1" x14ac:dyDescent="0.2">
      <c r="F2507" s="126"/>
      <c r="G2507" s="126"/>
      <c r="H2507" s="126"/>
      <c r="I2507" s="126"/>
      <c r="J2507" s="126"/>
      <c r="K2507" s="126"/>
      <c r="L2507" s="126"/>
      <c r="M2507" s="143"/>
      <c r="N2507" s="126"/>
      <c r="O2507" s="126"/>
      <c r="Q2507" s="126"/>
      <c r="R2507" s="126"/>
    </row>
    <row r="2508" spans="6:18" ht="11.25" customHeight="1" x14ac:dyDescent="0.2">
      <c r="F2508" s="126"/>
      <c r="G2508" s="126"/>
      <c r="H2508" s="126"/>
      <c r="I2508" s="126"/>
      <c r="J2508" s="126"/>
      <c r="K2508" s="126"/>
      <c r="L2508" s="126"/>
      <c r="M2508" s="143"/>
      <c r="N2508" s="126"/>
      <c r="O2508" s="126"/>
      <c r="Q2508" s="126"/>
      <c r="R2508" s="126"/>
    </row>
    <row r="2509" spans="6:18" ht="11.25" customHeight="1" x14ac:dyDescent="0.2">
      <c r="F2509" s="126"/>
      <c r="G2509" s="126"/>
      <c r="H2509" s="126"/>
      <c r="I2509" s="126"/>
      <c r="J2509" s="126"/>
      <c r="K2509" s="126"/>
      <c r="L2509" s="126"/>
      <c r="M2509" s="143"/>
      <c r="N2509" s="126"/>
      <c r="O2509" s="126"/>
      <c r="Q2509" s="126"/>
      <c r="R2509" s="126"/>
    </row>
    <row r="2510" spans="6:18" ht="11.25" customHeight="1" x14ac:dyDescent="0.2">
      <c r="F2510" s="126"/>
      <c r="G2510" s="126"/>
      <c r="H2510" s="126"/>
      <c r="I2510" s="126"/>
      <c r="J2510" s="126"/>
      <c r="K2510" s="126"/>
      <c r="L2510" s="126"/>
      <c r="M2510" s="143"/>
      <c r="N2510" s="126"/>
      <c r="O2510" s="126"/>
      <c r="Q2510" s="126"/>
      <c r="R2510" s="126"/>
    </row>
    <row r="2511" spans="6:18" ht="11.25" customHeight="1" x14ac:dyDescent="0.2">
      <c r="F2511" s="126"/>
      <c r="G2511" s="126"/>
      <c r="H2511" s="126"/>
      <c r="I2511" s="126"/>
      <c r="J2511" s="126"/>
      <c r="K2511" s="126"/>
      <c r="L2511" s="126"/>
      <c r="M2511" s="143"/>
      <c r="N2511" s="126"/>
      <c r="O2511" s="126"/>
      <c r="Q2511" s="126"/>
      <c r="R2511" s="126"/>
    </row>
    <row r="2512" spans="6:18" ht="11.25" customHeight="1" x14ac:dyDescent="0.2">
      <c r="F2512" s="126"/>
      <c r="G2512" s="126"/>
      <c r="H2512" s="126"/>
      <c r="I2512" s="126"/>
      <c r="J2512" s="126"/>
      <c r="K2512" s="126"/>
      <c r="L2512" s="126"/>
      <c r="M2512" s="143"/>
      <c r="N2512" s="126"/>
      <c r="O2512" s="126"/>
      <c r="Q2512" s="126"/>
      <c r="R2512" s="126"/>
    </row>
    <row r="2513" spans="6:18" ht="11.25" customHeight="1" x14ac:dyDescent="0.2">
      <c r="F2513" s="126"/>
      <c r="G2513" s="126"/>
      <c r="H2513" s="126"/>
      <c r="I2513" s="126"/>
      <c r="J2513" s="126"/>
      <c r="K2513" s="126"/>
      <c r="L2513" s="126"/>
      <c r="M2513" s="143"/>
      <c r="N2513" s="126"/>
      <c r="O2513" s="126"/>
      <c r="Q2513" s="126"/>
      <c r="R2513" s="126"/>
    </row>
    <row r="2514" spans="6:18" ht="11.25" customHeight="1" x14ac:dyDescent="0.2">
      <c r="F2514" s="126"/>
      <c r="G2514" s="126"/>
      <c r="H2514" s="126"/>
      <c r="I2514" s="126"/>
      <c r="J2514" s="126"/>
      <c r="K2514" s="126"/>
      <c r="L2514" s="126"/>
      <c r="M2514" s="143"/>
      <c r="N2514" s="126"/>
      <c r="O2514" s="126"/>
      <c r="Q2514" s="126"/>
      <c r="R2514" s="126"/>
    </row>
    <row r="2515" spans="6:18" ht="11.25" customHeight="1" x14ac:dyDescent="0.2">
      <c r="F2515" s="126"/>
      <c r="G2515" s="126"/>
      <c r="H2515" s="126"/>
      <c r="I2515" s="126"/>
      <c r="J2515" s="126"/>
      <c r="K2515" s="126"/>
      <c r="L2515" s="126"/>
      <c r="M2515" s="143"/>
      <c r="N2515" s="126"/>
      <c r="O2515" s="126"/>
      <c r="Q2515" s="126"/>
      <c r="R2515" s="126"/>
    </row>
    <row r="2516" spans="6:18" ht="11.25" customHeight="1" x14ac:dyDescent="0.2">
      <c r="F2516" s="126"/>
      <c r="G2516" s="126"/>
      <c r="H2516" s="126"/>
      <c r="I2516" s="126"/>
      <c r="J2516" s="126"/>
      <c r="K2516" s="126"/>
      <c r="L2516" s="126"/>
      <c r="M2516" s="143"/>
      <c r="N2516" s="126"/>
      <c r="O2516" s="126"/>
      <c r="Q2516" s="126"/>
      <c r="R2516" s="126"/>
    </row>
    <row r="2517" spans="6:18" ht="11.25" customHeight="1" x14ac:dyDescent="0.2">
      <c r="F2517" s="126"/>
      <c r="G2517" s="126"/>
      <c r="H2517" s="126"/>
      <c r="I2517" s="126"/>
      <c r="J2517" s="126"/>
      <c r="K2517" s="126"/>
      <c r="L2517" s="126"/>
      <c r="M2517" s="143"/>
      <c r="N2517" s="126"/>
      <c r="O2517" s="126"/>
      <c r="Q2517" s="126"/>
      <c r="R2517" s="126"/>
    </row>
    <row r="2518" spans="6:18" ht="11.25" customHeight="1" x14ac:dyDescent="0.2">
      <c r="F2518" s="126"/>
      <c r="G2518" s="126"/>
      <c r="H2518" s="126"/>
      <c r="I2518" s="126"/>
      <c r="J2518" s="126"/>
      <c r="K2518" s="126"/>
      <c r="L2518" s="126"/>
      <c r="M2518" s="143"/>
      <c r="N2518" s="126"/>
      <c r="O2518" s="126"/>
      <c r="Q2518" s="126"/>
      <c r="R2518" s="126"/>
    </row>
    <row r="2519" spans="6:18" ht="11.25" customHeight="1" x14ac:dyDescent="0.2">
      <c r="F2519" s="126"/>
      <c r="G2519" s="126"/>
      <c r="H2519" s="126"/>
      <c r="I2519" s="126"/>
      <c r="J2519" s="126"/>
      <c r="K2519" s="126"/>
      <c r="L2519" s="126"/>
      <c r="M2519" s="143"/>
      <c r="N2519" s="126"/>
      <c r="O2519" s="126"/>
      <c r="Q2519" s="126"/>
      <c r="R2519" s="126"/>
    </row>
    <row r="2520" spans="6:18" ht="11.25" customHeight="1" x14ac:dyDescent="0.2">
      <c r="F2520" s="126"/>
      <c r="G2520" s="126"/>
      <c r="H2520" s="126"/>
      <c r="I2520" s="126"/>
      <c r="J2520" s="126"/>
      <c r="K2520" s="126"/>
      <c r="L2520" s="126"/>
      <c r="M2520" s="143"/>
      <c r="N2520" s="126"/>
      <c r="O2520" s="126"/>
      <c r="Q2520" s="126"/>
      <c r="R2520" s="126"/>
    </row>
    <row r="2521" spans="6:18" ht="11.25" customHeight="1" x14ac:dyDescent="0.2">
      <c r="F2521" s="126"/>
      <c r="G2521" s="126"/>
      <c r="H2521" s="126"/>
      <c r="I2521" s="126"/>
      <c r="J2521" s="126"/>
      <c r="K2521" s="126"/>
      <c r="L2521" s="126"/>
      <c r="M2521" s="143"/>
      <c r="N2521" s="126"/>
      <c r="O2521" s="126"/>
      <c r="Q2521" s="126"/>
      <c r="R2521" s="126"/>
    </row>
    <row r="2522" spans="6:18" ht="11.25" customHeight="1" x14ac:dyDescent="0.2">
      <c r="F2522" s="126"/>
      <c r="G2522" s="126"/>
      <c r="H2522" s="126"/>
      <c r="I2522" s="126"/>
      <c r="J2522" s="126"/>
      <c r="K2522" s="126"/>
      <c r="L2522" s="126"/>
      <c r="M2522" s="143"/>
      <c r="N2522" s="126"/>
      <c r="O2522" s="126"/>
      <c r="Q2522" s="126"/>
      <c r="R2522" s="126"/>
    </row>
    <row r="2523" spans="6:18" ht="11.25" customHeight="1" x14ac:dyDescent="0.2">
      <c r="F2523" s="126"/>
      <c r="G2523" s="126"/>
      <c r="H2523" s="126"/>
      <c r="I2523" s="126"/>
      <c r="J2523" s="126"/>
      <c r="K2523" s="126"/>
      <c r="L2523" s="126"/>
      <c r="M2523" s="143"/>
      <c r="N2523" s="126"/>
      <c r="O2523" s="126"/>
      <c r="Q2523" s="126"/>
      <c r="R2523" s="126"/>
    </row>
    <row r="2524" spans="6:18" ht="11.25" customHeight="1" x14ac:dyDescent="0.2">
      <c r="F2524" s="126"/>
      <c r="G2524" s="126"/>
      <c r="H2524" s="126"/>
      <c r="I2524" s="126"/>
      <c r="J2524" s="126"/>
      <c r="K2524" s="126"/>
      <c r="L2524" s="126"/>
      <c r="M2524" s="143"/>
      <c r="N2524" s="126"/>
      <c r="O2524" s="126"/>
      <c r="Q2524" s="126"/>
      <c r="R2524" s="126"/>
    </row>
    <row r="2525" spans="6:18" ht="11.25" customHeight="1" x14ac:dyDescent="0.2">
      <c r="F2525" s="126"/>
      <c r="G2525" s="126"/>
      <c r="H2525" s="126"/>
      <c r="I2525" s="126"/>
      <c r="J2525" s="126"/>
      <c r="K2525" s="126"/>
      <c r="L2525" s="126"/>
      <c r="M2525" s="143"/>
      <c r="N2525" s="126"/>
      <c r="O2525" s="126"/>
      <c r="Q2525" s="126"/>
      <c r="R2525" s="126"/>
    </row>
    <row r="2526" spans="6:18" ht="11.25" customHeight="1" x14ac:dyDescent="0.2">
      <c r="F2526" s="126"/>
      <c r="G2526" s="126"/>
      <c r="H2526" s="126"/>
      <c r="I2526" s="126"/>
      <c r="J2526" s="126"/>
      <c r="K2526" s="126"/>
      <c r="L2526" s="126"/>
      <c r="M2526" s="143"/>
      <c r="N2526" s="126"/>
      <c r="O2526" s="126"/>
      <c r="Q2526" s="126"/>
      <c r="R2526" s="126"/>
    </row>
    <row r="2527" spans="6:18" ht="11.25" customHeight="1" x14ac:dyDescent="0.2">
      <c r="F2527" s="126"/>
      <c r="G2527" s="126"/>
      <c r="H2527" s="126"/>
      <c r="I2527" s="126"/>
      <c r="J2527" s="126"/>
      <c r="K2527" s="126"/>
      <c r="L2527" s="126"/>
      <c r="M2527" s="143"/>
      <c r="N2527" s="126"/>
      <c r="O2527" s="126"/>
      <c r="Q2527" s="126"/>
      <c r="R2527" s="126"/>
    </row>
    <row r="2528" spans="6:18" ht="11.25" customHeight="1" x14ac:dyDescent="0.2">
      <c r="F2528" s="126"/>
      <c r="G2528" s="126"/>
      <c r="H2528" s="126"/>
      <c r="I2528" s="126"/>
      <c r="J2528" s="126"/>
      <c r="K2528" s="126"/>
      <c r="L2528" s="126"/>
      <c r="M2528" s="143"/>
      <c r="N2528" s="126"/>
      <c r="O2528" s="126"/>
      <c r="Q2528" s="126"/>
      <c r="R2528" s="126"/>
    </row>
    <row r="2529" spans="6:18" ht="11.25" customHeight="1" x14ac:dyDescent="0.2">
      <c r="F2529" s="126"/>
      <c r="G2529" s="126"/>
      <c r="H2529" s="126"/>
      <c r="I2529" s="126"/>
      <c r="J2529" s="126"/>
      <c r="K2529" s="126"/>
      <c r="L2529" s="126"/>
      <c r="M2529" s="143"/>
      <c r="N2529" s="126"/>
      <c r="O2529" s="126"/>
      <c r="Q2529" s="126"/>
      <c r="R2529" s="126"/>
    </row>
    <row r="2530" spans="6:18" ht="11.25" customHeight="1" x14ac:dyDescent="0.2">
      <c r="F2530" s="126"/>
      <c r="G2530" s="126"/>
      <c r="H2530" s="126"/>
      <c r="I2530" s="126"/>
      <c r="J2530" s="126"/>
      <c r="K2530" s="126"/>
      <c r="L2530" s="126"/>
      <c r="M2530" s="143"/>
      <c r="N2530" s="126"/>
      <c r="O2530" s="126"/>
      <c r="Q2530" s="126"/>
      <c r="R2530" s="126"/>
    </row>
    <row r="2531" spans="6:18" ht="11.25" customHeight="1" x14ac:dyDescent="0.2">
      <c r="F2531" s="126"/>
      <c r="G2531" s="126"/>
      <c r="H2531" s="126"/>
      <c r="I2531" s="126"/>
      <c r="J2531" s="126"/>
      <c r="K2531" s="126"/>
      <c r="L2531" s="126"/>
      <c r="M2531" s="143"/>
      <c r="N2531" s="126"/>
      <c r="O2531" s="126"/>
      <c r="Q2531" s="126"/>
      <c r="R2531" s="126"/>
    </row>
    <row r="2532" spans="6:18" ht="11.25" customHeight="1" x14ac:dyDescent="0.2">
      <c r="F2532" s="126"/>
      <c r="G2532" s="126"/>
      <c r="H2532" s="126"/>
      <c r="I2532" s="126"/>
      <c r="J2532" s="126"/>
      <c r="K2532" s="126"/>
      <c r="L2532" s="126"/>
      <c r="M2532" s="143"/>
      <c r="N2532" s="126"/>
      <c r="O2532" s="126"/>
      <c r="Q2532" s="126"/>
      <c r="R2532" s="126"/>
    </row>
    <row r="2533" spans="6:18" ht="11.25" customHeight="1" x14ac:dyDescent="0.2">
      <c r="F2533" s="126"/>
      <c r="G2533" s="126"/>
      <c r="H2533" s="126"/>
      <c r="I2533" s="126"/>
      <c r="J2533" s="126"/>
      <c r="K2533" s="126"/>
      <c r="L2533" s="126"/>
      <c r="M2533" s="143"/>
      <c r="N2533" s="126"/>
      <c r="O2533" s="126"/>
      <c r="Q2533" s="126"/>
      <c r="R2533" s="126"/>
    </row>
    <row r="2534" spans="6:18" ht="11.25" customHeight="1" x14ac:dyDescent="0.2">
      <c r="F2534" s="126"/>
      <c r="G2534" s="126"/>
      <c r="H2534" s="126"/>
      <c r="I2534" s="126"/>
      <c r="J2534" s="126"/>
      <c r="K2534" s="126"/>
      <c r="L2534" s="126"/>
      <c r="M2534" s="143"/>
      <c r="N2534" s="126"/>
      <c r="O2534" s="126"/>
      <c r="Q2534" s="126"/>
      <c r="R2534" s="126"/>
    </row>
    <row r="2535" spans="6:18" ht="11.25" customHeight="1" x14ac:dyDescent="0.2">
      <c r="F2535" s="126"/>
      <c r="G2535" s="126"/>
      <c r="H2535" s="126"/>
      <c r="I2535" s="126"/>
      <c r="J2535" s="126"/>
      <c r="K2535" s="126"/>
      <c r="L2535" s="126"/>
      <c r="M2535" s="143"/>
      <c r="N2535" s="126"/>
      <c r="O2535" s="126"/>
      <c r="Q2535" s="126"/>
      <c r="R2535" s="126"/>
    </row>
    <row r="2536" spans="6:18" ht="11.25" customHeight="1" x14ac:dyDescent="0.2">
      <c r="F2536" s="126"/>
      <c r="G2536" s="126"/>
      <c r="H2536" s="126"/>
      <c r="I2536" s="126"/>
      <c r="J2536" s="126"/>
      <c r="K2536" s="126"/>
      <c r="L2536" s="126"/>
      <c r="M2536" s="143"/>
      <c r="N2536" s="126"/>
      <c r="O2536" s="126"/>
      <c r="Q2536" s="126"/>
      <c r="R2536" s="126"/>
    </row>
    <row r="2537" spans="6:18" ht="11.25" customHeight="1" x14ac:dyDescent="0.2">
      <c r="F2537" s="126"/>
      <c r="G2537" s="126"/>
      <c r="H2537" s="126"/>
      <c r="I2537" s="126"/>
      <c r="J2537" s="126"/>
      <c r="K2537" s="126"/>
      <c r="L2537" s="126"/>
      <c r="M2537" s="143"/>
      <c r="N2537" s="126"/>
      <c r="O2537" s="126"/>
      <c r="Q2537" s="126"/>
      <c r="R2537" s="126"/>
    </row>
    <row r="2538" spans="6:18" ht="11.25" customHeight="1" x14ac:dyDescent="0.2">
      <c r="F2538" s="126"/>
      <c r="G2538" s="126"/>
      <c r="H2538" s="126"/>
      <c r="I2538" s="126"/>
      <c r="J2538" s="126"/>
      <c r="K2538" s="126"/>
      <c r="L2538" s="126"/>
      <c r="M2538" s="143"/>
      <c r="N2538" s="126"/>
      <c r="O2538" s="126"/>
      <c r="Q2538" s="126"/>
      <c r="R2538" s="126"/>
    </row>
    <row r="2539" spans="6:18" ht="11.25" customHeight="1" x14ac:dyDescent="0.2">
      <c r="F2539" s="126"/>
      <c r="G2539" s="126"/>
      <c r="H2539" s="126"/>
      <c r="I2539" s="126"/>
      <c r="J2539" s="126"/>
      <c r="K2539" s="126"/>
      <c r="L2539" s="126"/>
      <c r="M2539" s="143"/>
      <c r="N2539" s="126"/>
      <c r="O2539" s="126"/>
      <c r="Q2539" s="126"/>
      <c r="R2539" s="126"/>
    </row>
    <row r="2540" spans="6:18" ht="11.25" customHeight="1" x14ac:dyDescent="0.2">
      <c r="F2540" s="126"/>
      <c r="G2540" s="126"/>
      <c r="H2540" s="126"/>
      <c r="I2540" s="126"/>
      <c r="J2540" s="126"/>
      <c r="K2540" s="126"/>
      <c r="L2540" s="126"/>
      <c r="M2540" s="143"/>
      <c r="N2540" s="126"/>
      <c r="O2540" s="126"/>
      <c r="Q2540" s="126"/>
      <c r="R2540" s="126"/>
    </row>
    <row r="2541" spans="6:18" ht="11.25" customHeight="1" x14ac:dyDescent="0.2">
      <c r="F2541" s="126"/>
      <c r="G2541" s="126"/>
      <c r="H2541" s="126"/>
      <c r="I2541" s="126"/>
      <c r="J2541" s="126"/>
      <c r="K2541" s="126"/>
      <c r="L2541" s="126"/>
      <c r="M2541" s="143"/>
      <c r="N2541" s="126"/>
      <c r="O2541" s="126"/>
      <c r="Q2541" s="126"/>
      <c r="R2541" s="126"/>
    </row>
    <row r="2542" spans="6:18" ht="11.25" customHeight="1" x14ac:dyDescent="0.2">
      <c r="F2542" s="126"/>
      <c r="G2542" s="126"/>
      <c r="H2542" s="126"/>
      <c r="I2542" s="126"/>
      <c r="J2542" s="126"/>
      <c r="K2542" s="126"/>
      <c r="L2542" s="126"/>
      <c r="M2542" s="143"/>
      <c r="N2542" s="126"/>
      <c r="O2542" s="126"/>
      <c r="Q2542" s="126"/>
      <c r="R2542" s="126"/>
    </row>
    <row r="2543" spans="6:18" ht="11.25" customHeight="1" x14ac:dyDescent="0.2">
      <c r="F2543" s="126"/>
      <c r="G2543" s="126"/>
      <c r="H2543" s="126"/>
      <c r="I2543" s="126"/>
      <c r="J2543" s="126"/>
      <c r="K2543" s="126"/>
      <c r="L2543" s="126"/>
      <c r="M2543" s="143"/>
      <c r="N2543" s="126"/>
      <c r="O2543" s="126"/>
      <c r="Q2543" s="126"/>
      <c r="R2543" s="126"/>
    </row>
    <row r="2544" spans="6:18" ht="11.25" customHeight="1" x14ac:dyDescent="0.2">
      <c r="F2544" s="126"/>
      <c r="G2544" s="126"/>
      <c r="H2544" s="126"/>
      <c r="I2544" s="126"/>
      <c r="J2544" s="126"/>
      <c r="K2544" s="126"/>
      <c r="L2544" s="126"/>
      <c r="M2544" s="143"/>
      <c r="N2544" s="126"/>
      <c r="O2544" s="126"/>
      <c r="Q2544" s="126"/>
      <c r="R2544" s="126"/>
    </row>
    <row r="2545" spans="6:18" ht="11.25" customHeight="1" x14ac:dyDescent="0.2">
      <c r="F2545" s="126"/>
      <c r="G2545" s="126"/>
      <c r="H2545" s="126"/>
      <c r="I2545" s="126"/>
      <c r="J2545" s="126"/>
      <c r="K2545" s="126"/>
      <c r="L2545" s="126"/>
      <c r="M2545" s="143"/>
      <c r="N2545" s="126"/>
      <c r="O2545" s="126"/>
      <c r="Q2545" s="126"/>
      <c r="R2545" s="126"/>
    </row>
    <row r="2546" spans="6:18" ht="11.25" customHeight="1" x14ac:dyDescent="0.2">
      <c r="F2546" s="126"/>
      <c r="G2546" s="126"/>
      <c r="H2546" s="126"/>
      <c r="I2546" s="126"/>
      <c r="J2546" s="126"/>
      <c r="K2546" s="126"/>
      <c r="L2546" s="126"/>
      <c r="M2546" s="143"/>
      <c r="N2546" s="126"/>
      <c r="O2546" s="126"/>
      <c r="Q2546" s="126"/>
      <c r="R2546" s="126"/>
    </row>
    <row r="2547" spans="6:18" ht="11.25" customHeight="1" x14ac:dyDescent="0.2">
      <c r="F2547" s="126"/>
      <c r="G2547" s="126"/>
      <c r="H2547" s="126"/>
      <c r="I2547" s="126"/>
      <c r="J2547" s="126"/>
      <c r="K2547" s="126"/>
      <c r="L2547" s="126"/>
      <c r="M2547" s="143"/>
      <c r="N2547" s="126"/>
      <c r="O2547" s="126"/>
      <c r="Q2547" s="126"/>
      <c r="R2547" s="126"/>
    </row>
    <row r="2548" spans="6:18" ht="11.25" customHeight="1" x14ac:dyDescent="0.2">
      <c r="F2548" s="126"/>
      <c r="G2548" s="126"/>
      <c r="H2548" s="126"/>
      <c r="I2548" s="126"/>
      <c r="J2548" s="126"/>
      <c r="K2548" s="126"/>
      <c r="L2548" s="126"/>
      <c r="M2548" s="143"/>
      <c r="N2548" s="126"/>
      <c r="O2548" s="126"/>
      <c r="Q2548" s="126"/>
      <c r="R2548" s="126"/>
    </row>
    <row r="2549" spans="6:18" ht="11.25" customHeight="1" x14ac:dyDescent="0.2">
      <c r="F2549" s="126"/>
      <c r="G2549" s="126"/>
      <c r="H2549" s="126"/>
      <c r="I2549" s="126"/>
      <c r="J2549" s="126"/>
      <c r="K2549" s="126"/>
      <c r="L2549" s="126"/>
      <c r="M2549" s="143"/>
      <c r="N2549" s="126"/>
      <c r="O2549" s="126"/>
      <c r="Q2549" s="126"/>
      <c r="R2549" s="126"/>
    </row>
    <row r="2550" spans="6:18" ht="11.25" customHeight="1" x14ac:dyDescent="0.2">
      <c r="F2550" s="126"/>
      <c r="G2550" s="126"/>
      <c r="H2550" s="126"/>
      <c r="I2550" s="126"/>
      <c r="J2550" s="126"/>
      <c r="K2550" s="126"/>
      <c r="L2550" s="126"/>
      <c r="M2550" s="143"/>
      <c r="N2550" s="126"/>
      <c r="O2550" s="126"/>
      <c r="Q2550" s="126"/>
      <c r="R2550" s="126"/>
    </row>
    <row r="2551" spans="6:18" ht="11.25" customHeight="1" x14ac:dyDescent="0.2">
      <c r="F2551" s="126"/>
      <c r="G2551" s="126"/>
      <c r="H2551" s="126"/>
      <c r="I2551" s="126"/>
      <c r="J2551" s="126"/>
      <c r="K2551" s="126"/>
      <c r="L2551" s="126"/>
      <c r="M2551" s="143"/>
      <c r="N2551" s="126"/>
      <c r="O2551" s="126"/>
      <c r="Q2551" s="126"/>
      <c r="R2551" s="126"/>
    </row>
    <row r="2552" spans="6:18" ht="11.25" customHeight="1" x14ac:dyDescent="0.2">
      <c r="F2552" s="126"/>
      <c r="G2552" s="126"/>
      <c r="H2552" s="126"/>
      <c r="I2552" s="126"/>
      <c r="J2552" s="126"/>
      <c r="K2552" s="126"/>
      <c r="L2552" s="126"/>
      <c r="M2552" s="143"/>
      <c r="N2552" s="126"/>
      <c r="O2552" s="126"/>
      <c r="Q2552" s="126"/>
      <c r="R2552" s="126"/>
    </row>
    <row r="2553" spans="6:18" ht="11.25" customHeight="1" x14ac:dyDescent="0.2">
      <c r="F2553" s="126"/>
      <c r="G2553" s="126"/>
      <c r="H2553" s="126"/>
      <c r="I2553" s="126"/>
      <c r="J2553" s="126"/>
      <c r="K2553" s="126"/>
      <c r="L2553" s="126"/>
      <c r="M2553" s="143"/>
      <c r="N2553" s="126"/>
      <c r="O2553" s="126"/>
      <c r="Q2553" s="126"/>
      <c r="R2553" s="126"/>
    </row>
    <row r="2554" spans="6:18" ht="11.25" customHeight="1" x14ac:dyDescent="0.2">
      <c r="F2554" s="126"/>
      <c r="G2554" s="126"/>
      <c r="H2554" s="126"/>
      <c r="I2554" s="126"/>
      <c r="J2554" s="126"/>
      <c r="K2554" s="126"/>
      <c r="L2554" s="126"/>
      <c r="M2554" s="143"/>
      <c r="N2554" s="126"/>
      <c r="O2554" s="126"/>
      <c r="Q2554" s="126"/>
      <c r="R2554" s="126"/>
    </row>
    <row r="2555" spans="6:18" ht="11.25" customHeight="1" x14ac:dyDescent="0.2">
      <c r="F2555" s="126"/>
      <c r="G2555" s="126"/>
      <c r="H2555" s="126"/>
      <c r="I2555" s="126"/>
      <c r="J2555" s="126"/>
      <c r="K2555" s="126"/>
      <c r="L2555" s="126"/>
      <c r="M2555" s="143"/>
      <c r="N2555" s="126"/>
      <c r="O2555" s="126"/>
      <c r="Q2555" s="126"/>
      <c r="R2555" s="126"/>
    </row>
    <row r="2556" spans="6:18" ht="11.25" customHeight="1" x14ac:dyDescent="0.2">
      <c r="F2556" s="126"/>
      <c r="G2556" s="126"/>
      <c r="H2556" s="126"/>
      <c r="I2556" s="126"/>
      <c r="J2556" s="126"/>
      <c r="K2556" s="126"/>
      <c r="L2556" s="126"/>
      <c r="M2556" s="143"/>
      <c r="N2556" s="126"/>
      <c r="O2556" s="126"/>
      <c r="Q2556" s="126"/>
      <c r="R2556" s="126"/>
    </row>
    <row r="2557" spans="6:18" ht="11.25" customHeight="1" x14ac:dyDescent="0.2">
      <c r="F2557" s="126"/>
      <c r="G2557" s="126"/>
      <c r="H2557" s="126"/>
      <c r="I2557" s="126"/>
      <c r="J2557" s="126"/>
      <c r="K2557" s="126"/>
      <c r="L2557" s="126"/>
      <c r="M2557" s="143"/>
      <c r="N2557" s="126"/>
      <c r="O2557" s="126"/>
      <c r="Q2557" s="126"/>
      <c r="R2557" s="126"/>
    </row>
    <row r="2558" spans="6:18" ht="11.25" customHeight="1" x14ac:dyDescent="0.2">
      <c r="F2558" s="126"/>
      <c r="G2558" s="126"/>
      <c r="H2558" s="126"/>
      <c r="I2558" s="126"/>
      <c r="J2558" s="126"/>
      <c r="K2558" s="126"/>
      <c r="L2558" s="126"/>
      <c r="M2558" s="143"/>
      <c r="N2558" s="126"/>
      <c r="O2558" s="126"/>
      <c r="Q2558" s="126"/>
      <c r="R2558" s="126"/>
    </row>
    <row r="2559" spans="6:18" ht="11.25" customHeight="1" x14ac:dyDescent="0.2">
      <c r="F2559" s="126"/>
      <c r="G2559" s="126"/>
      <c r="H2559" s="126"/>
      <c r="I2559" s="126"/>
      <c r="J2559" s="126"/>
      <c r="K2559" s="126"/>
      <c r="L2559" s="126"/>
      <c r="M2559" s="143"/>
      <c r="N2559" s="126"/>
      <c r="O2559" s="126"/>
      <c r="Q2559" s="126"/>
      <c r="R2559" s="126"/>
    </row>
    <row r="2560" spans="6:18" ht="11.25" customHeight="1" x14ac:dyDescent="0.2">
      <c r="F2560" s="126"/>
      <c r="G2560" s="126"/>
      <c r="H2560" s="126"/>
      <c r="I2560" s="126"/>
      <c r="J2560" s="126"/>
      <c r="K2560" s="126"/>
      <c r="L2560" s="126"/>
      <c r="M2560" s="143"/>
      <c r="N2560" s="126"/>
      <c r="O2560" s="126"/>
      <c r="Q2560" s="126"/>
      <c r="R2560" s="126"/>
    </row>
    <row r="2561" spans="6:18" ht="11.25" customHeight="1" x14ac:dyDescent="0.2">
      <c r="F2561" s="126"/>
      <c r="G2561" s="126"/>
      <c r="H2561" s="126"/>
      <c r="I2561" s="126"/>
      <c r="J2561" s="126"/>
      <c r="K2561" s="126"/>
      <c r="L2561" s="126"/>
      <c r="M2561" s="143"/>
      <c r="N2561" s="126"/>
      <c r="O2561" s="126"/>
      <c r="Q2561" s="126"/>
      <c r="R2561" s="126"/>
    </row>
    <row r="2562" spans="6:18" ht="11.25" customHeight="1" x14ac:dyDescent="0.2">
      <c r="F2562" s="126"/>
      <c r="G2562" s="126"/>
      <c r="H2562" s="126"/>
      <c r="I2562" s="126"/>
      <c r="J2562" s="126"/>
      <c r="K2562" s="126"/>
      <c r="L2562" s="126"/>
      <c r="M2562" s="143"/>
      <c r="N2562" s="126"/>
      <c r="O2562" s="126"/>
      <c r="Q2562" s="126"/>
      <c r="R2562" s="126"/>
    </row>
    <row r="2563" spans="6:18" ht="11.25" customHeight="1" x14ac:dyDescent="0.2">
      <c r="F2563" s="126"/>
      <c r="G2563" s="126"/>
      <c r="H2563" s="126"/>
      <c r="I2563" s="126"/>
      <c r="J2563" s="126"/>
      <c r="K2563" s="126"/>
      <c r="L2563" s="126"/>
      <c r="M2563" s="143"/>
      <c r="N2563" s="126"/>
      <c r="O2563" s="126"/>
      <c r="Q2563" s="126"/>
      <c r="R2563" s="126"/>
    </row>
    <row r="2564" spans="6:18" ht="11.25" customHeight="1" x14ac:dyDescent="0.2">
      <c r="F2564" s="126"/>
      <c r="G2564" s="126"/>
      <c r="H2564" s="126"/>
      <c r="I2564" s="126"/>
      <c r="J2564" s="126"/>
      <c r="K2564" s="126"/>
      <c r="L2564" s="126"/>
      <c r="M2564" s="143"/>
      <c r="N2564" s="126"/>
      <c r="O2564" s="126"/>
      <c r="Q2564" s="126"/>
      <c r="R2564" s="126"/>
    </row>
    <row r="2565" spans="6:18" ht="11.25" customHeight="1" x14ac:dyDescent="0.2">
      <c r="F2565" s="126"/>
      <c r="G2565" s="126"/>
      <c r="H2565" s="126"/>
      <c r="I2565" s="126"/>
      <c r="J2565" s="126"/>
      <c r="K2565" s="126"/>
      <c r="L2565" s="126"/>
      <c r="M2565" s="143"/>
      <c r="N2565" s="126"/>
      <c r="O2565" s="126"/>
      <c r="Q2565" s="126"/>
      <c r="R2565" s="126"/>
    </row>
    <row r="2566" spans="6:18" ht="11.25" customHeight="1" x14ac:dyDescent="0.2">
      <c r="F2566" s="126"/>
      <c r="G2566" s="126"/>
      <c r="H2566" s="126"/>
      <c r="I2566" s="126"/>
      <c r="J2566" s="126"/>
      <c r="K2566" s="126"/>
      <c r="L2566" s="126"/>
      <c r="M2566" s="143"/>
      <c r="N2566" s="126"/>
      <c r="O2566" s="126"/>
      <c r="Q2566" s="126"/>
      <c r="R2566" s="126"/>
    </row>
    <row r="2567" spans="6:18" ht="11.25" customHeight="1" x14ac:dyDescent="0.2">
      <c r="F2567" s="126"/>
      <c r="G2567" s="126"/>
      <c r="H2567" s="126"/>
      <c r="I2567" s="126"/>
      <c r="J2567" s="126"/>
      <c r="K2567" s="126"/>
      <c r="L2567" s="126"/>
      <c r="M2567" s="143"/>
      <c r="N2567" s="126"/>
      <c r="O2567" s="126"/>
      <c r="Q2567" s="126"/>
      <c r="R2567" s="126"/>
    </row>
    <row r="2568" spans="6:18" ht="11.25" customHeight="1" x14ac:dyDescent="0.2">
      <c r="F2568" s="126"/>
      <c r="G2568" s="126"/>
      <c r="H2568" s="126"/>
      <c r="I2568" s="126"/>
      <c r="J2568" s="126"/>
      <c r="K2568" s="126"/>
      <c r="L2568" s="126"/>
      <c r="M2568" s="143"/>
      <c r="N2568" s="126"/>
      <c r="O2568" s="126"/>
      <c r="Q2568" s="126"/>
      <c r="R2568" s="126"/>
    </row>
    <row r="2569" spans="6:18" ht="11.25" customHeight="1" x14ac:dyDescent="0.2">
      <c r="F2569" s="126"/>
      <c r="G2569" s="126"/>
      <c r="H2569" s="126"/>
      <c r="I2569" s="126"/>
      <c r="J2569" s="126"/>
      <c r="K2569" s="126"/>
      <c r="L2569" s="126"/>
      <c r="M2569" s="143"/>
      <c r="N2569" s="126"/>
      <c r="O2569" s="126"/>
      <c r="Q2569" s="126"/>
      <c r="R2569" s="126"/>
    </row>
    <row r="2570" spans="6:18" ht="11.25" customHeight="1" x14ac:dyDescent="0.2">
      <c r="F2570" s="126"/>
      <c r="G2570" s="126"/>
      <c r="H2570" s="126"/>
      <c r="I2570" s="126"/>
      <c r="J2570" s="126"/>
      <c r="K2570" s="126"/>
      <c r="L2570" s="126"/>
      <c r="M2570" s="143"/>
      <c r="N2570" s="126"/>
      <c r="O2570" s="126"/>
      <c r="Q2570" s="126"/>
      <c r="R2570" s="126"/>
    </row>
    <row r="2571" spans="6:18" ht="11.25" customHeight="1" x14ac:dyDescent="0.2">
      <c r="F2571" s="126"/>
      <c r="G2571" s="126"/>
      <c r="H2571" s="126"/>
      <c r="I2571" s="126"/>
      <c r="J2571" s="126"/>
      <c r="K2571" s="126"/>
      <c r="L2571" s="126"/>
      <c r="M2571" s="143"/>
      <c r="N2571" s="126"/>
      <c r="O2571" s="126"/>
      <c r="Q2571" s="126"/>
      <c r="R2571" s="126"/>
    </row>
    <row r="2572" spans="6:18" ht="11.25" customHeight="1" x14ac:dyDescent="0.2">
      <c r="F2572" s="126"/>
      <c r="G2572" s="126"/>
      <c r="H2572" s="126"/>
      <c r="I2572" s="126"/>
      <c r="J2572" s="126"/>
      <c r="K2572" s="126"/>
      <c r="L2572" s="126"/>
      <c r="M2572" s="143"/>
      <c r="N2572" s="126"/>
      <c r="O2572" s="126"/>
      <c r="Q2572" s="126"/>
      <c r="R2572" s="126"/>
    </row>
    <row r="2573" spans="6:18" ht="11.25" customHeight="1" x14ac:dyDescent="0.2">
      <c r="F2573" s="126"/>
      <c r="G2573" s="126"/>
      <c r="H2573" s="126"/>
      <c r="I2573" s="126"/>
      <c r="J2573" s="126"/>
      <c r="K2573" s="126"/>
      <c r="L2573" s="126"/>
      <c r="M2573" s="143"/>
      <c r="N2573" s="126"/>
      <c r="O2573" s="126"/>
      <c r="Q2573" s="126"/>
      <c r="R2573" s="126"/>
    </row>
    <row r="2574" spans="6:18" ht="11.25" customHeight="1" x14ac:dyDescent="0.2">
      <c r="F2574" s="126"/>
      <c r="G2574" s="126"/>
      <c r="H2574" s="126"/>
      <c r="I2574" s="126"/>
      <c r="J2574" s="126"/>
      <c r="K2574" s="126"/>
      <c r="L2574" s="126"/>
      <c r="M2574" s="143"/>
      <c r="N2574" s="126"/>
      <c r="O2574" s="126"/>
      <c r="Q2574" s="126"/>
      <c r="R2574" s="126"/>
    </row>
    <row r="2575" spans="6:18" ht="11.25" customHeight="1" x14ac:dyDescent="0.2">
      <c r="F2575" s="126"/>
      <c r="G2575" s="126"/>
      <c r="H2575" s="126"/>
      <c r="I2575" s="126"/>
      <c r="J2575" s="126"/>
      <c r="K2575" s="126"/>
      <c r="L2575" s="126"/>
      <c r="M2575" s="143"/>
      <c r="N2575" s="126"/>
      <c r="O2575" s="126"/>
      <c r="Q2575" s="126"/>
      <c r="R2575" s="126"/>
    </row>
    <row r="2576" spans="6:18" ht="11.25" customHeight="1" x14ac:dyDescent="0.2">
      <c r="F2576" s="126"/>
      <c r="G2576" s="126"/>
      <c r="H2576" s="126"/>
      <c r="I2576" s="126"/>
      <c r="J2576" s="126"/>
      <c r="K2576" s="126"/>
      <c r="L2576" s="126"/>
      <c r="M2576" s="143"/>
      <c r="N2576" s="126"/>
      <c r="O2576" s="126"/>
      <c r="Q2576" s="126"/>
      <c r="R2576" s="126"/>
    </row>
    <row r="2577" spans="6:18" ht="11.25" customHeight="1" x14ac:dyDescent="0.2">
      <c r="F2577" s="126"/>
      <c r="G2577" s="126"/>
      <c r="H2577" s="126"/>
      <c r="I2577" s="126"/>
      <c r="J2577" s="126"/>
      <c r="K2577" s="126"/>
      <c r="L2577" s="126"/>
      <c r="M2577" s="143"/>
      <c r="N2577" s="126"/>
      <c r="O2577" s="126"/>
      <c r="Q2577" s="126"/>
      <c r="R2577" s="126"/>
    </row>
    <row r="2578" spans="6:18" ht="11.25" customHeight="1" x14ac:dyDescent="0.2">
      <c r="F2578" s="126"/>
      <c r="G2578" s="126"/>
      <c r="H2578" s="126"/>
      <c r="I2578" s="126"/>
      <c r="J2578" s="126"/>
      <c r="K2578" s="126"/>
      <c r="L2578" s="126"/>
      <c r="M2578" s="143"/>
      <c r="N2578" s="126"/>
      <c r="O2578" s="126"/>
      <c r="Q2578" s="126"/>
      <c r="R2578" s="126"/>
    </row>
    <row r="2579" spans="6:18" ht="11.25" customHeight="1" x14ac:dyDescent="0.2">
      <c r="F2579" s="126"/>
      <c r="G2579" s="126"/>
      <c r="H2579" s="126"/>
      <c r="I2579" s="126"/>
      <c r="J2579" s="126"/>
      <c r="K2579" s="126"/>
      <c r="L2579" s="126"/>
      <c r="M2579" s="143"/>
      <c r="N2579" s="126"/>
      <c r="O2579" s="126"/>
      <c r="Q2579" s="126"/>
      <c r="R2579" s="126"/>
    </row>
    <row r="2580" spans="6:18" ht="11.25" customHeight="1" x14ac:dyDescent="0.2">
      <c r="F2580" s="126"/>
      <c r="G2580" s="126"/>
      <c r="H2580" s="126"/>
      <c r="I2580" s="126"/>
      <c r="J2580" s="126"/>
      <c r="K2580" s="126"/>
      <c r="L2580" s="126"/>
      <c r="M2580" s="143"/>
      <c r="N2580" s="126"/>
      <c r="O2580" s="126"/>
      <c r="Q2580" s="126"/>
      <c r="R2580" s="126"/>
    </row>
    <row r="2581" spans="6:18" ht="11.25" customHeight="1" x14ac:dyDescent="0.2">
      <c r="F2581" s="126"/>
      <c r="G2581" s="126"/>
      <c r="H2581" s="126"/>
      <c r="I2581" s="126"/>
      <c r="J2581" s="126"/>
      <c r="K2581" s="126"/>
      <c r="L2581" s="126"/>
      <c r="M2581" s="143"/>
      <c r="N2581" s="126"/>
      <c r="O2581" s="126"/>
      <c r="Q2581" s="126"/>
      <c r="R2581" s="126"/>
    </row>
    <row r="2582" spans="6:18" ht="11.25" customHeight="1" x14ac:dyDescent="0.2">
      <c r="F2582" s="126"/>
      <c r="G2582" s="126"/>
      <c r="H2582" s="126"/>
      <c r="I2582" s="126"/>
      <c r="J2582" s="126"/>
      <c r="K2582" s="126"/>
      <c r="L2582" s="126"/>
      <c r="M2582" s="143"/>
      <c r="N2582" s="126"/>
      <c r="O2582" s="126"/>
      <c r="Q2582" s="126"/>
      <c r="R2582" s="126"/>
    </row>
    <row r="2583" spans="6:18" ht="11.25" customHeight="1" x14ac:dyDescent="0.2">
      <c r="F2583" s="126"/>
      <c r="G2583" s="126"/>
      <c r="H2583" s="126"/>
      <c r="I2583" s="126"/>
      <c r="J2583" s="126"/>
      <c r="K2583" s="126"/>
      <c r="L2583" s="126"/>
      <c r="M2583" s="143"/>
      <c r="N2583" s="126"/>
      <c r="O2583" s="126"/>
      <c r="Q2583" s="126"/>
      <c r="R2583" s="126"/>
    </row>
    <row r="2584" spans="6:18" ht="11.25" customHeight="1" x14ac:dyDescent="0.2">
      <c r="F2584" s="126"/>
      <c r="G2584" s="126"/>
      <c r="H2584" s="126"/>
      <c r="I2584" s="126"/>
      <c r="J2584" s="126"/>
      <c r="K2584" s="126"/>
      <c r="L2584" s="126"/>
      <c r="M2584" s="143"/>
      <c r="N2584" s="126"/>
      <c r="O2584" s="126"/>
      <c r="Q2584" s="126"/>
      <c r="R2584" s="126"/>
    </row>
    <row r="2585" spans="6:18" ht="11.25" customHeight="1" x14ac:dyDescent="0.2">
      <c r="F2585" s="126"/>
      <c r="G2585" s="126"/>
      <c r="H2585" s="126"/>
      <c r="I2585" s="126"/>
      <c r="J2585" s="126"/>
      <c r="K2585" s="126"/>
      <c r="L2585" s="126"/>
      <c r="M2585" s="143"/>
      <c r="N2585" s="126"/>
      <c r="O2585" s="126"/>
      <c r="Q2585" s="126"/>
      <c r="R2585" s="126"/>
    </row>
    <row r="2586" spans="6:18" ht="11.25" customHeight="1" x14ac:dyDescent="0.2">
      <c r="F2586" s="126"/>
      <c r="G2586" s="126"/>
      <c r="H2586" s="126"/>
      <c r="I2586" s="126"/>
      <c r="J2586" s="126"/>
      <c r="K2586" s="126"/>
      <c r="L2586" s="126"/>
      <c r="M2586" s="143"/>
      <c r="N2586" s="126"/>
      <c r="O2586" s="126"/>
      <c r="Q2586" s="126"/>
      <c r="R2586" s="126"/>
    </row>
    <row r="2587" spans="6:18" ht="11.25" customHeight="1" x14ac:dyDescent="0.2">
      <c r="F2587" s="126"/>
      <c r="G2587" s="126"/>
      <c r="H2587" s="126"/>
      <c r="I2587" s="126"/>
      <c r="J2587" s="126"/>
      <c r="K2587" s="126"/>
      <c r="L2587" s="126"/>
      <c r="M2587" s="143"/>
      <c r="N2587" s="126"/>
      <c r="O2587" s="126"/>
      <c r="Q2587" s="126"/>
      <c r="R2587" s="126"/>
    </row>
    <row r="2588" spans="6:18" ht="11.25" customHeight="1" x14ac:dyDescent="0.2">
      <c r="F2588" s="126"/>
      <c r="G2588" s="126"/>
      <c r="H2588" s="126"/>
      <c r="I2588" s="126"/>
      <c r="J2588" s="126"/>
      <c r="K2588" s="126"/>
      <c r="L2588" s="126"/>
      <c r="M2588" s="143"/>
      <c r="N2588" s="126"/>
      <c r="O2588" s="126"/>
      <c r="Q2588" s="126"/>
      <c r="R2588" s="126"/>
    </row>
    <row r="2589" spans="6:18" ht="11.25" customHeight="1" x14ac:dyDescent="0.2">
      <c r="F2589" s="126"/>
      <c r="G2589" s="126"/>
      <c r="H2589" s="126"/>
      <c r="I2589" s="126"/>
      <c r="J2589" s="126"/>
      <c r="K2589" s="126"/>
      <c r="L2589" s="126"/>
      <c r="M2589" s="143"/>
      <c r="N2589" s="126"/>
      <c r="O2589" s="126"/>
      <c r="Q2589" s="126"/>
      <c r="R2589" s="126"/>
    </row>
    <row r="2590" spans="6:18" ht="11.25" customHeight="1" x14ac:dyDescent="0.2">
      <c r="F2590" s="126"/>
      <c r="G2590" s="126"/>
      <c r="H2590" s="126"/>
      <c r="I2590" s="126"/>
      <c r="J2590" s="126"/>
      <c r="K2590" s="126"/>
      <c r="L2590" s="126"/>
      <c r="M2590" s="143"/>
      <c r="N2590" s="126"/>
      <c r="O2590" s="126"/>
      <c r="Q2590" s="126"/>
      <c r="R2590" s="126"/>
    </row>
    <row r="2591" spans="6:18" ht="11.25" customHeight="1" x14ac:dyDescent="0.2">
      <c r="F2591" s="126"/>
      <c r="G2591" s="126"/>
      <c r="H2591" s="126"/>
      <c r="I2591" s="126"/>
      <c r="J2591" s="126"/>
      <c r="K2591" s="126"/>
      <c r="L2591" s="126"/>
      <c r="M2591" s="143"/>
      <c r="N2591" s="126"/>
      <c r="O2591" s="126"/>
      <c r="Q2591" s="126"/>
      <c r="R2591" s="126"/>
    </row>
    <row r="2592" spans="6:18" ht="11.25" customHeight="1" x14ac:dyDescent="0.2">
      <c r="F2592" s="126"/>
      <c r="G2592" s="126"/>
      <c r="H2592" s="126"/>
      <c r="I2592" s="126"/>
      <c r="J2592" s="126"/>
      <c r="K2592" s="126"/>
      <c r="L2592" s="126"/>
      <c r="M2592" s="143"/>
      <c r="N2592" s="126"/>
      <c r="O2592" s="126"/>
      <c r="Q2592" s="126"/>
      <c r="R2592" s="126"/>
    </row>
    <row r="2593" spans="6:18" ht="11.25" customHeight="1" x14ac:dyDescent="0.2">
      <c r="F2593" s="126"/>
      <c r="G2593" s="126"/>
      <c r="H2593" s="126"/>
      <c r="I2593" s="126"/>
      <c r="J2593" s="126"/>
      <c r="K2593" s="126"/>
      <c r="L2593" s="126"/>
      <c r="M2593" s="143"/>
      <c r="N2593" s="126"/>
      <c r="O2593" s="126"/>
      <c r="Q2593" s="126"/>
      <c r="R2593" s="126"/>
    </row>
    <row r="2594" spans="6:18" ht="11.25" customHeight="1" x14ac:dyDescent="0.2">
      <c r="F2594" s="126"/>
      <c r="G2594" s="126"/>
      <c r="H2594" s="126"/>
      <c r="I2594" s="126"/>
      <c r="J2594" s="126"/>
      <c r="K2594" s="126"/>
      <c r="L2594" s="126"/>
      <c r="M2594" s="143"/>
      <c r="N2594" s="126"/>
      <c r="O2594" s="126"/>
      <c r="Q2594" s="126"/>
      <c r="R2594" s="126"/>
    </row>
    <row r="2595" spans="6:18" ht="11.25" customHeight="1" x14ac:dyDescent="0.2">
      <c r="F2595" s="126"/>
      <c r="G2595" s="126"/>
      <c r="H2595" s="126"/>
      <c r="I2595" s="126"/>
      <c r="J2595" s="126"/>
      <c r="K2595" s="126"/>
      <c r="L2595" s="126"/>
      <c r="M2595" s="143"/>
      <c r="N2595" s="126"/>
      <c r="O2595" s="126"/>
      <c r="Q2595" s="126"/>
      <c r="R2595" s="126"/>
    </row>
    <row r="2596" spans="6:18" ht="11.25" customHeight="1" x14ac:dyDescent="0.2">
      <c r="F2596" s="126"/>
      <c r="G2596" s="126"/>
      <c r="H2596" s="126"/>
      <c r="I2596" s="126"/>
      <c r="J2596" s="126"/>
      <c r="K2596" s="126"/>
      <c r="L2596" s="126"/>
      <c r="M2596" s="143"/>
      <c r="N2596" s="126"/>
      <c r="O2596" s="126"/>
      <c r="Q2596" s="126"/>
      <c r="R2596" s="126"/>
    </row>
    <row r="2597" spans="6:18" ht="11.25" customHeight="1" x14ac:dyDescent="0.2">
      <c r="F2597" s="126"/>
      <c r="G2597" s="126"/>
      <c r="H2597" s="126"/>
      <c r="I2597" s="126"/>
      <c r="J2597" s="126"/>
      <c r="K2597" s="126"/>
      <c r="L2597" s="126"/>
      <c r="M2597" s="143"/>
      <c r="N2597" s="126"/>
      <c r="O2597" s="126"/>
      <c r="Q2597" s="126"/>
      <c r="R2597" s="126"/>
    </row>
    <row r="2598" spans="6:18" ht="11.25" customHeight="1" x14ac:dyDescent="0.2">
      <c r="F2598" s="126"/>
      <c r="G2598" s="126"/>
      <c r="H2598" s="126"/>
      <c r="I2598" s="126"/>
      <c r="J2598" s="126"/>
      <c r="K2598" s="126"/>
      <c r="L2598" s="126"/>
      <c r="M2598" s="143"/>
      <c r="N2598" s="126"/>
      <c r="O2598" s="126"/>
      <c r="Q2598" s="126"/>
      <c r="R2598" s="126"/>
    </row>
    <row r="2599" spans="6:18" ht="11.25" customHeight="1" x14ac:dyDescent="0.2">
      <c r="F2599" s="126"/>
      <c r="G2599" s="126"/>
      <c r="H2599" s="126"/>
      <c r="I2599" s="126"/>
      <c r="J2599" s="126"/>
      <c r="K2599" s="126"/>
      <c r="L2599" s="126"/>
      <c r="M2599" s="143"/>
      <c r="N2599" s="126"/>
      <c r="O2599" s="126"/>
      <c r="Q2599" s="126"/>
      <c r="R2599" s="126"/>
    </row>
    <row r="2600" spans="6:18" ht="11.25" customHeight="1" x14ac:dyDescent="0.2">
      <c r="F2600" s="126"/>
      <c r="G2600" s="126"/>
      <c r="H2600" s="126"/>
      <c r="I2600" s="126"/>
      <c r="J2600" s="126"/>
      <c r="K2600" s="126"/>
      <c r="L2600" s="126"/>
      <c r="M2600" s="143"/>
      <c r="N2600" s="126"/>
      <c r="O2600" s="126"/>
      <c r="Q2600" s="126"/>
      <c r="R2600" s="126"/>
    </row>
    <row r="2601" spans="6:18" ht="11.25" customHeight="1" x14ac:dyDescent="0.2">
      <c r="F2601" s="126"/>
      <c r="G2601" s="126"/>
      <c r="H2601" s="126"/>
      <c r="I2601" s="126"/>
      <c r="J2601" s="126"/>
      <c r="K2601" s="126"/>
      <c r="L2601" s="126"/>
      <c r="M2601" s="143"/>
      <c r="N2601" s="126"/>
      <c r="O2601" s="126"/>
      <c r="Q2601" s="126"/>
      <c r="R2601" s="126"/>
    </row>
    <row r="2602" spans="6:18" ht="11.25" customHeight="1" x14ac:dyDescent="0.2">
      <c r="F2602" s="126"/>
      <c r="G2602" s="126"/>
      <c r="H2602" s="126"/>
      <c r="I2602" s="126"/>
      <c r="J2602" s="126"/>
      <c r="K2602" s="126"/>
      <c r="L2602" s="126"/>
      <c r="M2602" s="143"/>
      <c r="N2602" s="126"/>
      <c r="O2602" s="126"/>
      <c r="Q2602" s="126"/>
      <c r="R2602" s="126"/>
    </row>
    <row r="2603" spans="6:18" ht="11.25" customHeight="1" x14ac:dyDescent="0.2">
      <c r="F2603" s="126"/>
      <c r="G2603" s="126"/>
      <c r="H2603" s="126"/>
      <c r="I2603" s="126"/>
      <c r="J2603" s="126"/>
      <c r="K2603" s="126"/>
      <c r="L2603" s="126"/>
      <c r="M2603" s="143"/>
      <c r="N2603" s="126"/>
      <c r="O2603" s="126"/>
      <c r="Q2603" s="126"/>
      <c r="R2603" s="126"/>
    </row>
    <row r="2604" spans="6:18" ht="11.25" customHeight="1" x14ac:dyDescent="0.2">
      <c r="F2604" s="126"/>
      <c r="G2604" s="126"/>
      <c r="H2604" s="126"/>
      <c r="I2604" s="126"/>
      <c r="J2604" s="126"/>
      <c r="K2604" s="126"/>
      <c r="L2604" s="126"/>
      <c r="M2604" s="143"/>
      <c r="N2604" s="126"/>
      <c r="O2604" s="126"/>
      <c r="Q2604" s="126"/>
      <c r="R2604" s="126"/>
    </row>
    <row r="2605" spans="6:18" ht="11.25" customHeight="1" x14ac:dyDescent="0.2">
      <c r="F2605" s="126"/>
      <c r="G2605" s="126"/>
      <c r="H2605" s="126"/>
      <c r="I2605" s="126"/>
      <c r="J2605" s="126"/>
      <c r="K2605" s="126"/>
      <c r="L2605" s="126"/>
      <c r="M2605" s="143"/>
      <c r="N2605" s="126"/>
      <c r="O2605" s="126"/>
      <c r="Q2605" s="126"/>
      <c r="R2605" s="126"/>
    </row>
    <row r="2606" spans="6:18" ht="11.25" customHeight="1" x14ac:dyDescent="0.2">
      <c r="F2606" s="126"/>
      <c r="G2606" s="126"/>
      <c r="H2606" s="126"/>
      <c r="I2606" s="126"/>
      <c r="J2606" s="126"/>
      <c r="K2606" s="126"/>
      <c r="L2606" s="126"/>
      <c r="M2606" s="143"/>
      <c r="N2606" s="126"/>
      <c r="O2606" s="126"/>
      <c r="Q2606" s="126"/>
      <c r="R2606" s="126"/>
    </row>
    <row r="2607" spans="6:18" ht="11.25" customHeight="1" x14ac:dyDescent="0.2">
      <c r="F2607" s="126"/>
      <c r="G2607" s="126"/>
      <c r="H2607" s="126"/>
      <c r="I2607" s="126"/>
      <c r="J2607" s="126"/>
      <c r="K2607" s="126"/>
      <c r="L2607" s="126"/>
      <c r="M2607" s="143"/>
      <c r="N2607" s="126"/>
      <c r="O2607" s="126"/>
      <c r="Q2607" s="126"/>
      <c r="R2607" s="126"/>
    </row>
    <row r="2608" spans="6:18" ht="11.25" customHeight="1" x14ac:dyDescent="0.2">
      <c r="F2608" s="126"/>
      <c r="G2608" s="126"/>
      <c r="H2608" s="126"/>
      <c r="I2608" s="126"/>
      <c r="J2608" s="126"/>
      <c r="K2608" s="126"/>
      <c r="L2608" s="126"/>
      <c r="M2608" s="143"/>
      <c r="N2608" s="126"/>
      <c r="O2608" s="126"/>
      <c r="Q2608" s="126"/>
      <c r="R2608" s="126"/>
    </row>
    <row r="2609" spans="6:18" ht="11.25" customHeight="1" x14ac:dyDescent="0.2">
      <c r="F2609" s="126"/>
      <c r="G2609" s="126"/>
      <c r="H2609" s="126"/>
      <c r="I2609" s="126"/>
      <c r="J2609" s="126"/>
      <c r="K2609" s="126"/>
      <c r="L2609" s="126"/>
      <c r="M2609" s="143"/>
      <c r="N2609" s="126"/>
      <c r="O2609" s="126"/>
      <c r="Q2609" s="126"/>
      <c r="R2609" s="126"/>
    </row>
    <row r="2610" spans="6:18" ht="11.25" customHeight="1" x14ac:dyDescent="0.2">
      <c r="F2610" s="126"/>
      <c r="G2610" s="126"/>
      <c r="H2610" s="126"/>
      <c r="I2610" s="126"/>
      <c r="J2610" s="126"/>
      <c r="K2610" s="126"/>
      <c r="L2610" s="126"/>
      <c r="M2610" s="143"/>
      <c r="N2610" s="126"/>
      <c r="O2610" s="126"/>
      <c r="Q2610" s="126"/>
      <c r="R2610" s="126"/>
    </row>
    <row r="2611" spans="6:18" ht="11.25" customHeight="1" x14ac:dyDescent="0.2">
      <c r="F2611" s="126"/>
      <c r="G2611" s="126"/>
      <c r="H2611" s="126"/>
      <c r="I2611" s="126"/>
      <c r="J2611" s="126"/>
      <c r="K2611" s="126"/>
      <c r="L2611" s="126"/>
      <c r="M2611" s="143"/>
      <c r="N2611" s="126"/>
      <c r="O2611" s="126"/>
      <c r="Q2611" s="126"/>
      <c r="R2611" s="126"/>
    </row>
    <row r="2612" spans="6:18" ht="11.25" customHeight="1" x14ac:dyDescent="0.2">
      <c r="F2612" s="126"/>
      <c r="G2612" s="126"/>
      <c r="H2612" s="126"/>
      <c r="I2612" s="126"/>
      <c r="J2612" s="126"/>
      <c r="K2612" s="126"/>
      <c r="L2612" s="126"/>
      <c r="M2612" s="143"/>
      <c r="N2612" s="126"/>
      <c r="O2612" s="126"/>
      <c r="Q2612" s="126"/>
      <c r="R2612" s="126"/>
    </row>
    <row r="2613" spans="6:18" ht="11.25" customHeight="1" x14ac:dyDescent="0.2">
      <c r="F2613" s="126"/>
      <c r="G2613" s="126"/>
      <c r="H2613" s="126"/>
      <c r="I2613" s="126"/>
      <c r="J2613" s="126"/>
      <c r="K2613" s="126"/>
      <c r="L2613" s="126"/>
      <c r="M2613" s="143"/>
      <c r="N2613" s="126"/>
      <c r="O2613" s="126"/>
      <c r="Q2613" s="126"/>
      <c r="R2613" s="126"/>
    </row>
    <row r="2614" spans="6:18" ht="11.25" customHeight="1" x14ac:dyDescent="0.2">
      <c r="F2614" s="126"/>
      <c r="G2614" s="126"/>
      <c r="H2614" s="126"/>
      <c r="I2614" s="126"/>
      <c r="J2614" s="126"/>
      <c r="K2614" s="126"/>
      <c r="L2614" s="126"/>
      <c r="M2614" s="143"/>
      <c r="N2614" s="126"/>
      <c r="O2614" s="126"/>
      <c r="Q2614" s="126"/>
      <c r="R2614" s="126"/>
    </row>
    <row r="2615" spans="6:18" ht="11.25" customHeight="1" x14ac:dyDescent="0.2">
      <c r="F2615" s="126"/>
      <c r="G2615" s="126"/>
      <c r="H2615" s="126"/>
      <c r="I2615" s="126"/>
      <c r="J2615" s="126"/>
      <c r="K2615" s="126"/>
      <c r="L2615" s="126"/>
      <c r="M2615" s="143"/>
      <c r="N2615" s="126"/>
      <c r="O2615" s="126"/>
      <c r="Q2615" s="126"/>
      <c r="R2615" s="126"/>
    </row>
    <row r="2616" spans="6:18" ht="11.25" customHeight="1" x14ac:dyDescent="0.2">
      <c r="F2616" s="126"/>
      <c r="G2616" s="126"/>
      <c r="H2616" s="126"/>
      <c r="I2616" s="126"/>
      <c r="J2616" s="126"/>
      <c r="K2616" s="126"/>
      <c r="L2616" s="126"/>
      <c r="M2616" s="143"/>
      <c r="N2616" s="126"/>
      <c r="O2616" s="126"/>
      <c r="Q2616" s="126"/>
      <c r="R2616" s="126"/>
    </row>
    <row r="2617" spans="6:18" ht="11.25" customHeight="1" x14ac:dyDescent="0.2">
      <c r="F2617" s="126"/>
      <c r="G2617" s="126"/>
      <c r="H2617" s="126"/>
      <c r="I2617" s="126"/>
      <c r="J2617" s="126"/>
      <c r="K2617" s="126"/>
      <c r="L2617" s="126"/>
      <c r="M2617" s="143"/>
      <c r="N2617" s="126"/>
      <c r="O2617" s="126"/>
      <c r="Q2617" s="126"/>
      <c r="R2617" s="126"/>
    </row>
    <row r="2618" spans="6:18" ht="11.25" customHeight="1" x14ac:dyDescent="0.2">
      <c r="F2618" s="126"/>
      <c r="G2618" s="126"/>
      <c r="H2618" s="126"/>
      <c r="I2618" s="126"/>
      <c r="J2618" s="126"/>
      <c r="K2618" s="126"/>
      <c r="L2618" s="126"/>
      <c r="M2618" s="143"/>
      <c r="N2618" s="126"/>
      <c r="O2618" s="126"/>
      <c r="Q2618" s="126"/>
      <c r="R2618" s="126"/>
    </row>
    <row r="2619" spans="6:18" ht="11.25" customHeight="1" x14ac:dyDescent="0.2">
      <c r="F2619" s="126"/>
      <c r="G2619" s="126"/>
      <c r="H2619" s="126"/>
      <c r="I2619" s="126"/>
      <c r="J2619" s="126"/>
      <c r="K2619" s="126"/>
      <c r="L2619" s="126"/>
      <c r="M2619" s="143"/>
      <c r="N2619" s="126"/>
      <c r="O2619" s="126"/>
      <c r="Q2619" s="126"/>
      <c r="R2619" s="126"/>
    </row>
    <row r="2620" spans="6:18" ht="11.25" customHeight="1" x14ac:dyDescent="0.2">
      <c r="F2620" s="126"/>
      <c r="G2620" s="126"/>
      <c r="H2620" s="126"/>
      <c r="I2620" s="126"/>
      <c r="J2620" s="126"/>
      <c r="K2620" s="126"/>
      <c r="L2620" s="126"/>
      <c r="M2620" s="143"/>
      <c r="N2620" s="126"/>
      <c r="O2620" s="126"/>
      <c r="Q2620" s="126"/>
      <c r="R2620" s="126"/>
    </row>
    <row r="2621" spans="6:18" ht="11.25" customHeight="1" x14ac:dyDescent="0.2">
      <c r="F2621" s="126"/>
      <c r="G2621" s="126"/>
      <c r="H2621" s="126"/>
      <c r="I2621" s="126"/>
      <c r="J2621" s="126"/>
      <c r="K2621" s="126"/>
      <c r="L2621" s="126"/>
      <c r="M2621" s="143"/>
      <c r="N2621" s="126"/>
      <c r="O2621" s="126"/>
      <c r="Q2621" s="126"/>
      <c r="R2621" s="126"/>
    </row>
    <row r="2622" spans="6:18" ht="11.25" customHeight="1" x14ac:dyDescent="0.2">
      <c r="F2622" s="126"/>
      <c r="G2622" s="126"/>
      <c r="H2622" s="126"/>
      <c r="I2622" s="126"/>
      <c r="J2622" s="126"/>
      <c r="K2622" s="126"/>
      <c r="L2622" s="126"/>
      <c r="M2622" s="143"/>
      <c r="N2622" s="126"/>
      <c r="O2622" s="126"/>
      <c r="Q2622" s="126"/>
      <c r="R2622" s="126"/>
    </row>
    <row r="2623" spans="6:18" ht="11.25" customHeight="1" x14ac:dyDescent="0.2">
      <c r="F2623" s="126"/>
      <c r="G2623" s="126"/>
      <c r="H2623" s="126"/>
      <c r="I2623" s="126"/>
      <c r="J2623" s="126"/>
      <c r="K2623" s="126"/>
      <c r="L2623" s="126"/>
      <c r="M2623" s="143"/>
      <c r="N2623" s="126"/>
      <c r="O2623" s="126"/>
      <c r="Q2623" s="126"/>
      <c r="R2623" s="126"/>
    </row>
    <row r="2624" spans="6:18" ht="11.25" customHeight="1" x14ac:dyDescent="0.2">
      <c r="F2624" s="126"/>
      <c r="G2624" s="126"/>
      <c r="H2624" s="126"/>
      <c r="I2624" s="126"/>
      <c r="J2624" s="126"/>
      <c r="K2624" s="126"/>
      <c r="L2624" s="126"/>
      <c r="M2624" s="143"/>
      <c r="N2624" s="126"/>
      <c r="O2624" s="126"/>
      <c r="Q2624" s="126"/>
      <c r="R2624" s="126"/>
    </row>
    <row r="2625" spans="6:18" ht="11.25" customHeight="1" x14ac:dyDescent="0.2">
      <c r="F2625" s="126"/>
      <c r="G2625" s="126"/>
      <c r="H2625" s="126"/>
      <c r="I2625" s="126"/>
      <c r="J2625" s="126"/>
      <c r="K2625" s="126"/>
      <c r="L2625" s="126"/>
      <c r="M2625" s="143"/>
      <c r="N2625" s="126"/>
      <c r="O2625" s="126"/>
      <c r="Q2625" s="126"/>
      <c r="R2625" s="126"/>
    </row>
    <row r="2626" spans="6:18" ht="11.25" customHeight="1" x14ac:dyDescent="0.2">
      <c r="F2626" s="126"/>
      <c r="G2626" s="126"/>
      <c r="H2626" s="126"/>
      <c r="I2626" s="126"/>
      <c r="J2626" s="126"/>
      <c r="K2626" s="126"/>
      <c r="L2626" s="126"/>
      <c r="M2626" s="143"/>
      <c r="N2626" s="126"/>
      <c r="O2626" s="126"/>
      <c r="Q2626" s="126"/>
      <c r="R2626" s="126"/>
    </row>
    <row r="2627" spans="6:18" ht="11.25" customHeight="1" x14ac:dyDescent="0.2">
      <c r="F2627" s="126"/>
      <c r="G2627" s="126"/>
      <c r="H2627" s="126"/>
      <c r="I2627" s="126"/>
      <c r="J2627" s="126"/>
      <c r="K2627" s="126"/>
      <c r="L2627" s="126"/>
      <c r="M2627" s="143"/>
      <c r="N2627" s="126"/>
      <c r="O2627" s="126"/>
      <c r="Q2627" s="126"/>
      <c r="R2627" s="126"/>
    </row>
    <row r="2628" spans="6:18" ht="11.25" customHeight="1" x14ac:dyDescent="0.2">
      <c r="F2628" s="126"/>
      <c r="G2628" s="126"/>
      <c r="H2628" s="126"/>
      <c r="I2628" s="126"/>
      <c r="J2628" s="126"/>
      <c r="K2628" s="126"/>
      <c r="L2628" s="126"/>
      <c r="M2628" s="143"/>
      <c r="N2628" s="126"/>
      <c r="O2628" s="126"/>
      <c r="Q2628" s="126"/>
      <c r="R2628" s="126"/>
    </row>
    <row r="2629" spans="6:18" ht="11.25" customHeight="1" x14ac:dyDescent="0.2">
      <c r="F2629" s="126"/>
      <c r="G2629" s="126"/>
      <c r="H2629" s="126"/>
      <c r="I2629" s="126"/>
      <c r="J2629" s="126"/>
      <c r="K2629" s="126"/>
      <c r="L2629" s="126"/>
      <c r="M2629" s="143"/>
      <c r="N2629" s="126"/>
      <c r="O2629" s="126"/>
      <c r="Q2629" s="126"/>
      <c r="R2629" s="126"/>
    </row>
    <row r="2630" spans="6:18" ht="11.25" customHeight="1" x14ac:dyDescent="0.2">
      <c r="F2630" s="126"/>
      <c r="G2630" s="126"/>
      <c r="H2630" s="126"/>
      <c r="I2630" s="126"/>
      <c r="J2630" s="126"/>
      <c r="K2630" s="126"/>
      <c r="L2630" s="126"/>
      <c r="M2630" s="143"/>
      <c r="N2630" s="126"/>
      <c r="O2630" s="126"/>
      <c r="Q2630" s="126"/>
      <c r="R2630" s="126"/>
    </row>
    <row r="2631" spans="6:18" ht="11.25" customHeight="1" x14ac:dyDescent="0.2">
      <c r="F2631" s="126"/>
      <c r="G2631" s="126"/>
      <c r="H2631" s="126"/>
      <c r="I2631" s="126"/>
      <c r="J2631" s="126"/>
      <c r="K2631" s="126"/>
      <c r="L2631" s="126"/>
      <c r="M2631" s="143"/>
      <c r="N2631" s="126"/>
      <c r="O2631" s="126"/>
      <c r="Q2631" s="126"/>
      <c r="R2631" s="126"/>
    </row>
    <row r="2632" spans="6:18" ht="11.25" customHeight="1" x14ac:dyDescent="0.2">
      <c r="F2632" s="126"/>
      <c r="G2632" s="126"/>
      <c r="H2632" s="126"/>
      <c r="I2632" s="126"/>
      <c r="J2632" s="126"/>
      <c r="K2632" s="126"/>
      <c r="L2632" s="126"/>
      <c r="M2632" s="143"/>
      <c r="N2632" s="126"/>
      <c r="O2632" s="126"/>
      <c r="Q2632" s="126"/>
      <c r="R2632" s="126"/>
    </row>
    <row r="2633" spans="6:18" ht="11.25" customHeight="1" x14ac:dyDescent="0.2">
      <c r="F2633" s="126"/>
      <c r="G2633" s="126"/>
      <c r="H2633" s="126"/>
      <c r="I2633" s="126"/>
      <c r="J2633" s="126"/>
      <c r="K2633" s="126"/>
      <c r="L2633" s="126"/>
      <c r="M2633" s="143"/>
      <c r="N2633" s="126"/>
      <c r="O2633" s="126"/>
      <c r="Q2633" s="126"/>
      <c r="R2633" s="126"/>
    </row>
    <row r="2634" spans="6:18" ht="11.25" customHeight="1" x14ac:dyDescent="0.2">
      <c r="F2634" s="126"/>
      <c r="G2634" s="126"/>
      <c r="H2634" s="126"/>
      <c r="I2634" s="126"/>
      <c r="J2634" s="126"/>
      <c r="K2634" s="126"/>
      <c r="L2634" s="126"/>
      <c r="M2634" s="143"/>
      <c r="N2634" s="126"/>
      <c r="O2634" s="126"/>
      <c r="Q2634" s="126"/>
      <c r="R2634" s="126"/>
    </row>
    <row r="2635" spans="6:18" ht="11.25" customHeight="1" x14ac:dyDescent="0.2">
      <c r="F2635" s="126"/>
      <c r="G2635" s="126"/>
      <c r="H2635" s="126"/>
      <c r="I2635" s="126"/>
      <c r="J2635" s="126"/>
      <c r="K2635" s="126"/>
      <c r="L2635" s="126"/>
      <c r="M2635" s="143"/>
      <c r="N2635" s="126"/>
      <c r="O2635" s="126"/>
      <c r="Q2635" s="126"/>
      <c r="R2635" s="126"/>
    </row>
    <row r="2636" spans="6:18" ht="11.25" customHeight="1" x14ac:dyDescent="0.2">
      <c r="F2636" s="126"/>
      <c r="G2636" s="126"/>
      <c r="H2636" s="126"/>
      <c r="I2636" s="126"/>
      <c r="J2636" s="126"/>
      <c r="K2636" s="126"/>
      <c r="L2636" s="126"/>
      <c r="M2636" s="143"/>
      <c r="N2636" s="126"/>
      <c r="O2636" s="126"/>
      <c r="Q2636" s="126"/>
      <c r="R2636" s="126"/>
    </row>
    <row r="2637" spans="6:18" ht="11.25" customHeight="1" x14ac:dyDescent="0.2">
      <c r="F2637" s="126"/>
      <c r="G2637" s="126"/>
      <c r="H2637" s="126"/>
      <c r="I2637" s="126"/>
      <c r="J2637" s="126"/>
      <c r="K2637" s="126"/>
      <c r="L2637" s="126"/>
      <c r="M2637" s="143"/>
      <c r="N2637" s="126"/>
      <c r="O2637" s="126"/>
      <c r="Q2637" s="126"/>
      <c r="R2637" s="126"/>
    </row>
    <row r="2638" spans="6:18" ht="11.25" customHeight="1" x14ac:dyDescent="0.2">
      <c r="F2638" s="126"/>
      <c r="G2638" s="126"/>
      <c r="H2638" s="126"/>
      <c r="I2638" s="126"/>
      <c r="J2638" s="126"/>
      <c r="K2638" s="126"/>
      <c r="L2638" s="126"/>
      <c r="M2638" s="143"/>
      <c r="N2638" s="126"/>
      <c r="O2638" s="126"/>
      <c r="Q2638" s="126"/>
      <c r="R2638" s="126"/>
    </row>
    <row r="2639" spans="6:18" ht="11.25" customHeight="1" x14ac:dyDescent="0.2">
      <c r="F2639" s="126"/>
      <c r="G2639" s="126"/>
      <c r="H2639" s="126"/>
      <c r="I2639" s="126"/>
      <c r="J2639" s="126"/>
      <c r="K2639" s="126"/>
      <c r="L2639" s="126"/>
      <c r="M2639" s="143"/>
      <c r="N2639" s="126"/>
      <c r="O2639" s="126"/>
      <c r="Q2639" s="126"/>
      <c r="R2639" s="126"/>
    </row>
    <row r="2640" spans="6:18" ht="11.25" customHeight="1" x14ac:dyDescent="0.2">
      <c r="F2640" s="126"/>
      <c r="G2640" s="126"/>
      <c r="H2640" s="126"/>
      <c r="I2640" s="126"/>
      <c r="J2640" s="126"/>
      <c r="K2640" s="126"/>
      <c r="L2640" s="126"/>
      <c r="M2640" s="143"/>
      <c r="N2640" s="126"/>
      <c r="O2640" s="126"/>
      <c r="Q2640" s="126"/>
      <c r="R2640" s="126"/>
    </row>
    <row r="2641" spans="6:18" ht="11.25" customHeight="1" x14ac:dyDescent="0.2">
      <c r="F2641" s="126"/>
      <c r="G2641" s="126"/>
      <c r="H2641" s="126"/>
      <c r="I2641" s="126"/>
      <c r="J2641" s="126"/>
      <c r="K2641" s="126"/>
      <c r="L2641" s="126"/>
      <c r="M2641" s="143"/>
      <c r="N2641" s="126"/>
      <c r="O2641" s="126"/>
      <c r="Q2641" s="126"/>
      <c r="R2641" s="126"/>
    </row>
    <row r="2642" spans="6:18" ht="11.25" customHeight="1" x14ac:dyDescent="0.2">
      <c r="F2642" s="126"/>
      <c r="G2642" s="126"/>
      <c r="H2642" s="126"/>
      <c r="I2642" s="126"/>
      <c r="J2642" s="126"/>
      <c r="K2642" s="126"/>
      <c r="L2642" s="126"/>
      <c r="M2642" s="143"/>
      <c r="N2642" s="126"/>
      <c r="O2642" s="126"/>
      <c r="Q2642" s="126"/>
      <c r="R2642" s="126"/>
    </row>
    <row r="2643" spans="6:18" ht="11.25" customHeight="1" x14ac:dyDescent="0.2">
      <c r="F2643" s="126"/>
      <c r="G2643" s="126"/>
      <c r="H2643" s="126"/>
      <c r="I2643" s="126"/>
      <c r="J2643" s="126"/>
      <c r="K2643" s="126"/>
      <c r="L2643" s="126"/>
      <c r="M2643" s="143"/>
      <c r="N2643" s="126"/>
      <c r="O2643" s="126"/>
      <c r="Q2643" s="126"/>
      <c r="R2643" s="126"/>
    </row>
    <row r="2644" spans="6:18" ht="11.25" customHeight="1" x14ac:dyDescent="0.2">
      <c r="F2644" s="126"/>
      <c r="G2644" s="126"/>
      <c r="H2644" s="126"/>
      <c r="I2644" s="126"/>
      <c r="J2644" s="126"/>
      <c r="K2644" s="126"/>
      <c r="L2644" s="126"/>
      <c r="M2644" s="143"/>
      <c r="N2644" s="126"/>
      <c r="O2644" s="126"/>
      <c r="Q2644" s="126"/>
      <c r="R2644" s="126"/>
    </row>
    <row r="2645" spans="6:18" ht="11.25" customHeight="1" x14ac:dyDescent="0.2">
      <c r="F2645" s="126"/>
      <c r="G2645" s="126"/>
      <c r="H2645" s="126"/>
      <c r="I2645" s="126"/>
      <c r="J2645" s="126"/>
      <c r="K2645" s="126"/>
      <c r="L2645" s="126"/>
      <c r="M2645" s="143"/>
      <c r="N2645" s="126"/>
      <c r="O2645" s="126"/>
      <c r="Q2645" s="126"/>
      <c r="R2645" s="126"/>
    </row>
    <row r="2646" spans="6:18" ht="11.25" customHeight="1" x14ac:dyDescent="0.2">
      <c r="F2646" s="126"/>
      <c r="G2646" s="126"/>
      <c r="H2646" s="126"/>
      <c r="I2646" s="126"/>
      <c r="J2646" s="126"/>
      <c r="K2646" s="126"/>
      <c r="L2646" s="126"/>
      <c r="M2646" s="143"/>
      <c r="N2646" s="126"/>
      <c r="O2646" s="126"/>
      <c r="Q2646" s="126"/>
      <c r="R2646" s="126"/>
    </row>
    <row r="2647" spans="6:18" ht="11.25" customHeight="1" x14ac:dyDescent="0.2">
      <c r="F2647" s="126"/>
      <c r="G2647" s="126"/>
      <c r="H2647" s="126"/>
      <c r="I2647" s="126"/>
      <c r="J2647" s="126"/>
      <c r="K2647" s="126"/>
      <c r="L2647" s="126"/>
      <c r="M2647" s="143"/>
      <c r="N2647" s="126"/>
      <c r="O2647" s="126"/>
      <c r="Q2647" s="126"/>
      <c r="R2647" s="126"/>
    </row>
    <row r="2648" spans="6:18" ht="11.25" customHeight="1" x14ac:dyDescent="0.2">
      <c r="F2648" s="126"/>
      <c r="G2648" s="126"/>
      <c r="H2648" s="126"/>
      <c r="I2648" s="126"/>
      <c r="J2648" s="126"/>
      <c r="K2648" s="126"/>
      <c r="L2648" s="126"/>
      <c r="M2648" s="143"/>
      <c r="N2648" s="126"/>
      <c r="O2648" s="126"/>
      <c r="Q2648" s="126"/>
      <c r="R2648" s="126"/>
    </row>
    <row r="2649" spans="6:18" ht="11.25" customHeight="1" x14ac:dyDescent="0.2">
      <c r="F2649" s="126"/>
      <c r="G2649" s="126"/>
      <c r="H2649" s="126"/>
      <c r="I2649" s="126"/>
      <c r="J2649" s="126"/>
      <c r="K2649" s="126"/>
      <c r="L2649" s="126"/>
      <c r="M2649" s="143"/>
      <c r="N2649" s="126"/>
      <c r="O2649" s="126"/>
      <c r="Q2649" s="126"/>
      <c r="R2649" s="126"/>
    </row>
    <row r="2650" spans="6:18" ht="11.25" customHeight="1" x14ac:dyDescent="0.2">
      <c r="F2650" s="126"/>
      <c r="G2650" s="126"/>
      <c r="H2650" s="126"/>
      <c r="I2650" s="126"/>
      <c r="J2650" s="126"/>
      <c r="K2650" s="126"/>
      <c r="L2650" s="126"/>
      <c r="M2650" s="143"/>
      <c r="N2650" s="126"/>
      <c r="O2650" s="126"/>
      <c r="Q2650" s="126"/>
      <c r="R2650" s="126"/>
    </row>
    <row r="2651" spans="6:18" ht="11.25" customHeight="1" x14ac:dyDescent="0.2">
      <c r="F2651" s="126"/>
      <c r="G2651" s="126"/>
      <c r="H2651" s="126"/>
      <c r="I2651" s="126"/>
      <c r="J2651" s="126"/>
      <c r="K2651" s="126"/>
      <c r="L2651" s="126"/>
      <c r="M2651" s="143"/>
      <c r="N2651" s="126"/>
      <c r="O2651" s="126"/>
      <c r="Q2651" s="126"/>
      <c r="R2651" s="126"/>
    </row>
    <row r="2652" spans="6:18" ht="11.25" customHeight="1" x14ac:dyDescent="0.2">
      <c r="F2652" s="126"/>
      <c r="G2652" s="126"/>
      <c r="H2652" s="126"/>
      <c r="I2652" s="126"/>
      <c r="J2652" s="126"/>
      <c r="K2652" s="126"/>
      <c r="L2652" s="126"/>
      <c r="M2652" s="143"/>
      <c r="N2652" s="126"/>
      <c r="O2652" s="126"/>
      <c r="Q2652" s="126"/>
      <c r="R2652" s="126"/>
    </row>
    <row r="2653" spans="6:18" ht="11.25" customHeight="1" x14ac:dyDescent="0.2">
      <c r="F2653" s="126"/>
      <c r="G2653" s="126"/>
      <c r="H2653" s="126"/>
      <c r="I2653" s="126"/>
      <c r="J2653" s="126"/>
      <c r="K2653" s="126"/>
      <c r="L2653" s="126"/>
      <c r="M2653" s="143"/>
      <c r="N2653" s="126"/>
      <c r="O2653" s="126"/>
      <c r="Q2653" s="126"/>
      <c r="R2653" s="126"/>
    </row>
    <row r="2654" spans="6:18" ht="11.25" customHeight="1" x14ac:dyDescent="0.2">
      <c r="F2654" s="126"/>
      <c r="G2654" s="126"/>
      <c r="H2654" s="126"/>
      <c r="I2654" s="126"/>
      <c r="J2654" s="126"/>
      <c r="K2654" s="126"/>
      <c r="L2654" s="126"/>
      <c r="M2654" s="143"/>
      <c r="N2654" s="126"/>
      <c r="O2654" s="126"/>
      <c r="Q2654" s="126"/>
      <c r="R2654" s="126"/>
    </row>
    <row r="2655" spans="6:18" ht="11.25" customHeight="1" x14ac:dyDescent="0.2">
      <c r="F2655" s="126"/>
      <c r="G2655" s="126"/>
      <c r="H2655" s="126"/>
      <c r="I2655" s="126"/>
      <c r="J2655" s="126"/>
      <c r="K2655" s="126"/>
      <c r="L2655" s="126"/>
      <c r="M2655" s="143"/>
      <c r="N2655" s="126"/>
      <c r="O2655" s="126"/>
      <c r="Q2655" s="126"/>
      <c r="R2655" s="126"/>
    </row>
    <row r="2656" spans="6:18" ht="11.25" customHeight="1" x14ac:dyDescent="0.2">
      <c r="F2656" s="126"/>
      <c r="G2656" s="126"/>
      <c r="H2656" s="126"/>
      <c r="I2656" s="126"/>
      <c r="J2656" s="126"/>
      <c r="K2656" s="126"/>
      <c r="L2656" s="126"/>
      <c r="M2656" s="143"/>
      <c r="N2656" s="126"/>
      <c r="O2656" s="126"/>
      <c r="Q2656" s="126"/>
      <c r="R2656" s="126"/>
    </row>
    <row r="2657" spans="6:18" ht="11.25" customHeight="1" x14ac:dyDescent="0.2">
      <c r="F2657" s="126"/>
      <c r="G2657" s="126"/>
      <c r="H2657" s="126"/>
      <c r="I2657" s="126"/>
      <c r="J2657" s="126"/>
      <c r="K2657" s="126"/>
      <c r="L2657" s="126"/>
      <c r="M2657" s="143"/>
      <c r="N2657" s="126"/>
      <c r="O2657" s="126"/>
      <c r="Q2657" s="126"/>
      <c r="R2657" s="126"/>
    </row>
    <row r="2658" spans="6:18" ht="11.25" customHeight="1" x14ac:dyDescent="0.2">
      <c r="F2658" s="126"/>
      <c r="G2658" s="126"/>
      <c r="H2658" s="126"/>
      <c r="I2658" s="126"/>
      <c r="J2658" s="126"/>
      <c r="K2658" s="126"/>
      <c r="L2658" s="126"/>
      <c r="M2658" s="143"/>
      <c r="N2658" s="126"/>
      <c r="O2658" s="126"/>
      <c r="Q2658" s="126"/>
      <c r="R2658" s="126"/>
    </row>
    <row r="2659" spans="6:18" ht="11.25" customHeight="1" x14ac:dyDescent="0.2">
      <c r="F2659" s="126"/>
      <c r="G2659" s="126"/>
      <c r="H2659" s="126"/>
      <c r="I2659" s="126"/>
      <c r="J2659" s="126"/>
      <c r="K2659" s="126"/>
      <c r="L2659" s="126"/>
      <c r="M2659" s="143"/>
      <c r="N2659" s="126"/>
      <c r="O2659" s="126"/>
      <c r="Q2659" s="126"/>
      <c r="R2659" s="126"/>
    </row>
    <row r="2660" spans="6:18" ht="11.25" customHeight="1" x14ac:dyDescent="0.2">
      <c r="F2660" s="126"/>
      <c r="G2660" s="126"/>
      <c r="H2660" s="126"/>
      <c r="I2660" s="126"/>
      <c r="J2660" s="126"/>
      <c r="K2660" s="126"/>
      <c r="L2660" s="126"/>
      <c r="M2660" s="143"/>
      <c r="N2660" s="126"/>
      <c r="O2660" s="126"/>
      <c r="Q2660" s="126"/>
      <c r="R2660" s="126"/>
    </row>
    <row r="2661" spans="6:18" ht="11.25" customHeight="1" x14ac:dyDescent="0.2">
      <c r="F2661" s="126"/>
      <c r="G2661" s="126"/>
      <c r="H2661" s="126"/>
      <c r="I2661" s="126"/>
      <c r="J2661" s="126"/>
      <c r="K2661" s="126"/>
      <c r="L2661" s="126"/>
      <c r="M2661" s="143"/>
      <c r="N2661" s="126"/>
      <c r="O2661" s="126"/>
      <c r="Q2661" s="126"/>
      <c r="R2661" s="126"/>
    </row>
    <row r="2662" spans="6:18" ht="11.25" customHeight="1" x14ac:dyDescent="0.2">
      <c r="F2662" s="126"/>
      <c r="G2662" s="126"/>
      <c r="H2662" s="126"/>
      <c r="I2662" s="126"/>
      <c r="J2662" s="126"/>
      <c r="K2662" s="126"/>
      <c r="L2662" s="126"/>
      <c r="M2662" s="143"/>
      <c r="N2662" s="126"/>
      <c r="O2662" s="126"/>
      <c r="Q2662" s="126"/>
      <c r="R2662" s="126"/>
    </row>
    <row r="2663" spans="6:18" ht="11.25" customHeight="1" x14ac:dyDescent="0.2">
      <c r="F2663" s="126"/>
      <c r="G2663" s="126"/>
      <c r="H2663" s="126"/>
      <c r="I2663" s="126"/>
      <c r="J2663" s="126"/>
      <c r="K2663" s="126"/>
      <c r="L2663" s="126"/>
      <c r="M2663" s="143"/>
      <c r="N2663" s="126"/>
      <c r="O2663" s="126"/>
      <c r="Q2663" s="126"/>
      <c r="R2663" s="126"/>
    </row>
    <row r="2664" spans="6:18" ht="11.25" customHeight="1" x14ac:dyDescent="0.2">
      <c r="F2664" s="126"/>
      <c r="G2664" s="126"/>
      <c r="H2664" s="126"/>
      <c r="I2664" s="126"/>
      <c r="J2664" s="126"/>
      <c r="K2664" s="126"/>
      <c r="L2664" s="126"/>
      <c r="M2664" s="143"/>
      <c r="N2664" s="126"/>
      <c r="O2664" s="126"/>
      <c r="Q2664" s="126"/>
      <c r="R2664" s="126"/>
    </row>
    <row r="2665" spans="6:18" ht="11.25" customHeight="1" x14ac:dyDescent="0.2">
      <c r="F2665" s="126"/>
      <c r="G2665" s="126"/>
      <c r="H2665" s="126"/>
      <c r="I2665" s="126"/>
      <c r="J2665" s="126"/>
      <c r="K2665" s="126"/>
      <c r="L2665" s="126"/>
      <c r="M2665" s="143"/>
      <c r="N2665" s="126"/>
      <c r="O2665" s="126"/>
      <c r="Q2665" s="126"/>
      <c r="R2665" s="126"/>
    </row>
    <row r="2666" spans="6:18" ht="11.25" customHeight="1" x14ac:dyDescent="0.2">
      <c r="F2666" s="126"/>
      <c r="G2666" s="126"/>
      <c r="H2666" s="126"/>
      <c r="I2666" s="126"/>
      <c r="J2666" s="126"/>
      <c r="K2666" s="126"/>
      <c r="L2666" s="126"/>
      <c r="M2666" s="143"/>
      <c r="N2666" s="126"/>
      <c r="O2666" s="126"/>
      <c r="Q2666" s="126"/>
      <c r="R2666" s="126"/>
    </row>
    <row r="2667" spans="6:18" ht="11.25" customHeight="1" x14ac:dyDescent="0.2">
      <c r="F2667" s="126"/>
      <c r="G2667" s="126"/>
      <c r="H2667" s="126"/>
      <c r="I2667" s="126"/>
      <c r="J2667" s="126"/>
      <c r="K2667" s="126"/>
      <c r="L2667" s="126"/>
      <c r="M2667" s="143"/>
      <c r="N2667" s="126"/>
      <c r="O2667" s="126"/>
      <c r="Q2667" s="126"/>
      <c r="R2667" s="126"/>
    </row>
    <row r="2668" spans="6:18" ht="11.25" customHeight="1" x14ac:dyDescent="0.2">
      <c r="F2668" s="126"/>
      <c r="G2668" s="126"/>
      <c r="H2668" s="126"/>
      <c r="I2668" s="126"/>
      <c r="J2668" s="126"/>
      <c r="K2668" s="126"/>
      <c r="L2668" s="126"/>
      <c r="M2668" s="143"/>
      <c r="N2668" s="126"/>
      <c r="O2668" s="126"/>
      <c r="Q2668" s="126"/>
      <c r="R2668" s="126"/>
    </row>
    <row r="2669" spans="6:18" ht="11.25" customHeight="1" x14ac:dyDescent="0.2">
      <c r="F2669" s="126"/>
      <c r="G2669" s="126"/>
      <c r="H2669" s="126"/>
      <c r="I2669" s="126"/>
      <c r="J2669" s="126"/>
      <c r="K2669" s="126"/>
      <c r="L2669" s="126"/>
      <c r="M2669" s="143"/>
      <c r="N2669" s="126"/>
      <c r="O2669" s="126"/>
      <c r="Q2669" s="126"/>
      <c r="R2669" s="126"/>
    </row>
    <row r="2670" spans="6:18" ht="11.25" customHeight="1" x14ac:dyDescent="0.2">
      <c r="F2670" s="126"/>
      <c r="G2670" s="126"/>
      <c r="H2670" s="126"/>
      <c r="I2670" s="126"/>
      <c r="J2670" s="126"/>
      <c r="K2670" s="126"/>
      <c r="L2670" s="126"/>
      <c r="M2670" s="143"/>
      <c r="N2670" s="126"/>
      <c r="O2670" s="126"/>
      <c r="Q2670" s="126"/>
      <c r="R2670" s="126"/>
    </row>
    <row r="2671" spans="6:18" ht="11.25" customHeight="1" x14ac:dyDescent="0.2">
      <c r="F2671" s="126"/>
      <c r="G2671" s="126"/>
      <c r="H2671" s="126"/>
      <c r="I2671" s="126"/>
      <c r="J2671" s="126"/>
      <c r="K2671" s="126"/>
      <c r="L2671" s="126"/>
      <c r="M2671" s="143"/>
      <c r="N2671" s="126"/>
      <c r="O2671" s="126"/>
      <c r="Q2671" s="126"/>
      <c r="R2671" s="126"/>
    </row>
    <row r="2672" spans="6:18" ht="11.25" customHeight="1" x14ac:dyDescent="0.2">
      <c r="F2672" s="126"/>
      <c r="G2672" s="126"/>
      <c r="H2672" s="126"/>
      <c r="I2672" s="126"/>
      <c r="J2672" s="126"/>
      <c r="K2672" s="126"/>
      <c r="L2672" s="126"/>
      <c r="M2672" s="143"/>
      <c r="N2672" s="126"/>
      <c r="O2672" s="126"/>
      <c r="Q2672" s="126"/>
      <c r="R2672" s="126"/>
    </row>
    <row r="2673" spans="6:18" ht="11.25" customHeight="1" x14ac:dyDescent="0.2">
      <c r="F2673" s="126"/>
      <c r="G2673" s="126"/>
      <c r="H2673" s="126"/>
      <c r="I2673" s="126"/>
      <c r="J2673" s="126"/>
      <c r="K2673" s="126"/>
      <c r="L2673" s="126"/>
      <c r="M2673" s="143"/>
      <c r="N2673" s="126"/>
      <c r="O2673" s="126"/>
      <c r="Q2673" s="126"/>
      <c r="R2673" s="126"/>
    </row>
    <row r="2674" spans="6:18" ht="11.25" customHeight="1" x14ac:dyDescent="0.2">
      <c r="F2674" s="126"/>
      <c r="G2674" s="126"/>
      <c r="H2674" s="126"/>
      <c r="I2674" s="126"/>
      <c r="J2674" s="126"/>
      <c r="K2674" s="126"/>
      <c r="L2674" s="126"/>
      <c r="M2674" s="143"/>
      <c r="N2674" s="126"/>
      <c r="O2674" s="126"/>
      <c r="Q2674" s="126"/>
      <c r="R2674" s="126"/>
    </row>
    <row r="2675" spans="6:18" ht="11.25" customHeight="1" x14ac:dyDescent="0.2">
      <c r="F2675" s="126"/>
      <c r="G2675" s="126"/>
      <c r="H2675" s="126"/>
      <c r="I2675" s="126"/>
      <c r="J2675" s="126"/>
      <c r="K2675" s="126"/>
      <c r="L2675" s="126"/>
      <c r="M2675" s="143"/>
      <c r="N2675" s="126"/>
      <c r="O2675" s="126"/>
      <c r="Q2675" s="126"/>
      <c r="R2675" s="126"/>
    </row>
    <row r="2676" spans="6:18" ht="11.25" customHeight="1" x14ac:dyDescent="0.2">
      <c r="F2676" s="126"/>
      <c r="G2676" s="126"/>
      <c r="H2676" s="126"/>
      <c r="I2676" s="126"/>
      <c r="J2676" s="126"/>
      <c r="K2676" s="126"/>
      <c r="L2676" s="126"/>
      <c r="M2676" s="143"/>
      <c r="N2676" s="126"/>
      <c r="O2676" s="126"/>
      <c r="Q2676" s="126"/>
      <c r="R2676" s="126"/>
    </row>
    <row r="2677" spans="6:18" ht="11.25" customHeight="1" x14ac:dyDescent="0.2">
      <c r="F2677" s="126"/>
      <c r="G2677" s="126"/>
      <c r="H2677" s="126"/>
      <c r="I2677" s="126"/>
      <c r="J2677" s="126"/>
      <c r="K2677" s="126"/>
      <c r="L2677" s="126"/>
      <c r="M2677" s="143"/>
      <c r="N2677" s="126"/>
      <c r="O2677" s="126"/>
      <c r="Q2677" s="126"/>
      <c r="R2677" s="126"/>
    </row>
    <row r="2678" spans="6:18" ht="11.25" customHeight="1" x14ac:dyDescent="0.2">
      <c r="F2678" s="126"/>
      <c r="G2678" s="126"/>
      <c r="H2678" s="126"/>
      <c r="I2678" s="126"/>
      <c r="J2678" s="126"/>
      <c r="K2678" s="126"/>
      <c r="L2678" s="126"/>
      <c r="M2678" s="143"/>
      <c r="N2678" s="126"/>
      <c r="O2678" s="126"/>
      <c r="Q2678" s="126"/>
      <c r="R2678" s="126"/>
    </row>
    <row r="2679" spans="6:18" ht="11.25" customHeight="1" x14ac:dyDescent="0.2">
      <c r="F2679" s="126"/>
      <c r="G2679" s="126"/>
      <c r="H2679" s="126"/>
      <c r="I2679" s="126"/>
      <c r="J2679" s="126"/>
      <c r="K2679" s="126"/>
      <c r="L2679" s="126"/>
      <c r="M2679" s="143"/>
      <c r="N2679" s="126"/>
      <c r="O2679" s="126"/>
      <c r="Q2679" s="126"/>
      <c r="R2679" s="126"/>
    </row>
    <row r="2680" spans="6:18" ht="11.25" customHeight="1" x14ac:dyDescent="0.2">
      <c r="F2680" s="126"/>
      <c r="G2680" s="126"/>
      <c r="H2680" s="126"/>
      <c r="I2680" s="126"/>
      <c r="J2680" s="126"/>
      <c r="K2680" s="126"/>
      <c r="L2680" s="126"/>
      <c r="M2680" s="143"/>
      <c r="N2680" s="126"/>
      <c r="O2680" s="126"/>
      <c r="Q2680" s="126"/>
      <c r="R2680" s="126"/>
    </row>
    <row r="2681" spans="6:18" ht="11.25" customHeight="1" x14ac:dyDescent="0.2">
      <c r="F2681" s="126"/>
      <c r="G2681" s="126"/>
      <c r="H2681" s="126"/>
      <c r="I2681" s="126"/>
      <c r="J2681" s="126"/>
      <c r="K2681" s="126"/>
      <c r="L2681" s="126"/>
      <c r="M2681" s="143"/>
      <c r="N2681" s="126"/>
      <c r="O2681" s="126"/>
      <c r="Q2681" s="126"/>
      <c r="R2681" s="126"/>
    </row>
    <row r="2682" spans="6:18" ht="11.25" customHeight="1" x14ac:dyDescent="0.2">
      <c r="F2682" s="126"/>
      <c r="G2682" s="126"/>
      <c r="H2682" s="126"/>
      <c r="I2682" s="126"/>
      <c r="J2682" s="126"/>
      <c r="K2682" s="126"/>
      <c r="L2682" s="126"/>
      <c r="M2682" s="143"/>
      <c r="N2682" s="126"/>
      <c r="O2682" s="126"/>
      <c r="Q2682" s="126"/>
      <c r="R2682" s="126"/>
    </row>
    <row r="2683" spans="6:18" ht="11.25" customHeight="1" x14ac:dyDescent="0.2">
      <c r="F2683" s="126"/>
      <c r="G2683" s="126"/>
      <c r="H2683" s="126"/>
      <c r="I2683" s="126"/>
      <c r="J2683" s="126"/>
      <c r="K2683" s="126"/>
      <c r="L2683" s="126"/>
      <c r="M2683" s="143"/>
      <c r="N2683" s="126"/>
      <c r="O2683" s="126"/>
      <c r="Q2683" s="126"/>
      <c r="R2683" s="126"/>
    </row>
    <row r="2684" spans="6:18" ht="11.25" customHeight="1" x14ac:dyDescent="0.2">
      <c r="F2684" s="126"/>
      <c r="G2684" s="126"/>
      <c r="H2684" s="126"/>
      <c r="I2684" s="126"/>
      <c r="J2684" s="126"/>
      <c r="K2684" s="126"/>
      <c r="L2684" s="126"/>
      <c r="M2684" s="143"/>
      <c r="N2684" s="126"/>
      <c r="O2684" s="126"/>
      <c r="Q2684" s="126"/>
      <c r="R2684" s="126"/>
    </row>
    <row r="2685" spans="6:18" ht="11.25" customHeight="1" x14ac:dyDescent="0.2">
      <c r="F2685" s="126"/>
      <c r="G2685" s="126"/>
      <c r="H2685" s="126"/>
      <c r="I2685" s="126"/>
      <c r="J2685" s="126"/>
      <c r="K2685" s="126"/>
      <c r="L2685" s="126"/>
      <c r="M2685" s="143"/>
      <c r="N2685" s="126"/>
      <c r="O2685" s="126"/>
      <c r="Q2685" s="126"/>
      <c r="R2685" s="126"/>
    </row>
    <row r="2686" spans="6:18" ht="11.25" customHeight="1" x14ac:dyDescent="0.2">
      <c r="F2686" s="126"/>
      <c r="G2686" s="126"/>
      <c r="H2686" s="126"/>
      <c r="I2686" s="126"/>
      <c r="J2686" s="126"/>
      <c r="K2686" s="126"/>
      <c r="L2686" s="126"/>
      <c r="M2686" s="143"/>
      <c r="N2686" s="126"/>
      <c r="O2686" s="126"/>
      <c r="Q2686" s="126"/>
      <c r="R2686" s="126"/>
    </row>
    <row r="2687" spans="6:18" ht="11.25" customHeight="1" x14ac:dyDescent="0.2">
      <c r="F2687" s="126"/>
      <c r="G2687" s="126"/>
      <c r="H2687" s="126"/>
      <c r="I2687" s="126"/>
      <c r="J2687" s="126"/>
      <c r="K2687" s="126"/>
      <c r="L2687" s="126"/>
      <c r="M2687" s="143"/>
      <c r="N2687" s="126"/>
      <c r="O2687" s="126"/>
      <c r="Q2687" s="126"/>
      <c r="R2687" s="126"/>
    </row>
    <row r="2688" spans="6:18" ht="11.25" customHeight="1" x14ac:dyDescent="0.2">
      <c r="F2688" s="126"/>
      <c r="G2688" s="126"/>
      <c r="H2688" s="126"/>
      <c r="I2688" s="126"/>
      <c r="J2688" s="126"/>
      <c r="K2688" s="126"/>
      <c r="L2688" s="126"/>
      <c r="M2688" s="143"/>
      <c r="N2688" s="126"/>
      <c r="O2688" s="126"/>
      <c r="Q2688" s="126"/>
      <c r="R2688" s="126"/>
    </row>
    <row r="2689" spans="6:18" ht="11.25" customHeight="1" x14ac:dyDescent="0.2">
      <c r="F2689" s="126"/>
      <c r="G2689" s="126"/>
      <c r="H2689" s="126"/>
      <c r="I2689" s="126"/>
      <c r="J2689" s="126"/>
      <c r="K2689" s="126"/>
      <c r="L2689" s="126"/>
      <c r="M2689" s="143"/>
      <c r="N2689" s="126"/>
      <c r="O2689" s="126"/>
      <c r="Q2689" s="126"/>
      <c r="R2689" s="126"/>
    </row>
    <row r="2690" spans="6:18" ht="11.25" customHeight="1" x14ac:dyDescent="0.2">
      <c r="F2690" s="126"/>
      <c r="G2690" s="126"/>
      <c r="H2690" s="126"/>
      <c r="I2690" s="126"/>
      <c r="J2690" s="126"/>
      <c r="K2690" s="126"/>
      <c r="L2690" s="126"/>
      <c r="M2690" s="143"/>
      <c r="N2690" s="126"/>
      <c r="O2690" s="126"/>
      <c r="Q2690" s="126"/>
      <c r="R2690" s="126"/>
    </row>
    <row r="2691" spans="6:18" ht="11.25" customHeight="1" x14ac:dyDescent="0.2">
      <c r="F2691" s="126"/>
      <c r="G2691" s="126"/>
      <c r="H2691" s="126"/>
      <c r="I2691" s="126"/>
      <c r="J2691" s="126"/>
      <c r="K2691" s="126"/>
      <c r="L2691" s="126"/>
      <c r="M2691" s="143"/>
      <c r="N2691" s="126"/>
      <c r="O2691" s="126"/>
      <c r="Q2691" s="126"/>
      <c r="R2691" s="126"/>
    </row>
    <row r="2692" spans="6:18" ht="11.25" customHeight="1" x14ac:dyDescent="0.2">
      <c r="F2692" s="126"/>
      <c r="G2692" s="126"/>
      <c r="H2692" s="126"/>
      <c r="I2692" s="126"/>
      <c r="J2692" s="126"/>
      <c r="K2692" s="126"/>
      <c r="L2692" s="126"/>
      <c r="M2692" s="143"/>
      <c r="N2692" s="126"/>
      <c r="O2692" s="126"/>
      <c r="Q2692" s="126"/>
      <c r="R2692" s="126"/>
    </row>
    <row r="2693" spans="6:18" ht="11.25" customHeight="1" x14ac:dyDescent="0.2">
      <c r="F2693" s="126"/>
      <c r="G2693" s="126"/>
      <c r="H2693" s="126"/>
      <c r="I2693" s="126"/>
      <c r="J2693" s="126"/>
      <c r="K2693" s="126"/>
      <c r="L2693" s="126"/>
      <c r="M2693" s="143"/>
      <c r="N2693" s="126"/>
      <c r="O2693" s="126"/>
      <c r="Q2693" s="126"/>
      <c r="R2693" s="126"/>
    </row>
    <row r="2694" spans="6:18" ht="11.25" customHeight="1" x14ac:dyDescent="0.2">
      <c r="F2694" s="126"/>
      <c r="G2694" s="126"/>
      <c r="H2694" s="126"/>
      <c r="I2694" s="126"/>
      <c r="J2694" s="126"/>
      <c r="K2694" s="126"/>
      <c r="L2694" s="126"/>
      <c r="M2694" s="143"/>
      <c r="N2694" s="126"/>
      <c r="O2694" s="126"/>
      <c r="Q2694" s="126"/>
      <c r="R2694" s="126"/>
    </row>
    <row r="2695" spans="6:18" ht="11.25" customHeight="1" x14ac:dyDescent="0.2">
      <c r="F2695" s="126"/>
      <c r="G2695" s="126"/>
      <c r="H2695" s="126"/>
      <c r="I2695" s="126"/>
      <c r="J2695" s="126"/>
      <c r="K2695" s="126"/>
      <c r="L2695" s="126"/>
      <c r="M2695" s="143"/>
      <c r="N2695" s="126"/>
      <c r="O2695" s="126"/>
      <c r="Q2695" s="126"/>
      <c r="R2695" s="126"/>
    </row>
    <row r="2696" spans="6:18" ht="11.25" customHeight="1" x14ac:dyDescent="0.2">
      <c r="F2696" s="126"/>
      <c r="G2696" s="126"/>
      <c r="H2696" s="126"/>
      <c r="I2696" s="126"/>
      <c r="J2696" s="126"/>
      <c r="K2696" s="126"/>
      <c r="L2696" s="126"/>
      <c r="M2696" s="143"/>
      <c r="N2696" s="126"/>
      <c r="O2696" s="126"/>
      <c r="Q2696" s="126"/>
      <c r="R2696" s="126"/>
    </row>
    <row r="2697" spans="6:18" ht="11.25" customHeight="1" x14ac:dyDescent="0.2">
      <c r="F2697" s="126"/>
      <c r="G2697" s="126"/>
      <c r="H2697" s="126"/>
      <c r="I2697" s="126"/>
      <c r="J2697" s="126"/>
      <c r="K2697" s="126"/>
      <c r="L2697" s="126"/>
      <c r="M2697" s="143"/>
      <c r="N2697" s="126"/>
      <c r="O2697" s="126"/>
      <c r="Q2697" s="126"/>
      <c r="R2697" s="126"/>
    </row>
    <row r="2698" spans="6:18" ht="11.25" customHeight="1" x14ac:dyDescent="0.2">
      <c r="F2698" s="126"/>
      <c r="G2698" s="126"/>
      <c r="H2698" s="126"/>
      <c r="I2698" s="126"/>
      <c r="J2698" s="126"/>
      <c r="K2698" s="126"/>
      <c r="L2698" s="126"/>
      <c r="M2698" s="143"/>
      <c r="N2698" s="126"/>
      <c r="O2698" s="126"/>
      <c r="Q2698" s="126"/>
      <c r="R2698" s="126"/>
    </row>
    <row r="2699" spans="6:18" ht="11.25" customHeight="1" x14ac:dyDescent="0.2">
      <c r="F2699" s="126"/>
      <c r="G2699" s="126"/>
      <c r="H2699" s="126"/>
      <c r="I2699" s="126"/>
      <c r="J2699" s="126"/>
      <c r="K2699" s="126"/>
      <c r="L2699" s="126"/>
      <c r="M2699" s="143"/>
      <c r="N2699" s="126"/>
      <c r="O2699" s="126"/>
      <c r="Q2699" s="126"/>
      <c r="R2699" s="126"/>
    </row>
    <row r="2700" spans="6:18" ht="11.25" customHeight="1" x14ac:dyDescent="0.2">
      <c r="F2700" s="126"/>
      <c r="G2700" s="126"/>
      <c r="H2700" s="126"/>
      <c r="I2700" s="126"/>
      <c r="J2700" s="126"/>
      <c r="K2700" s="126"/>
      <c r="L2700" s="126"/>
      <c r="M2700" s="143"/>
      <c r="N2700" s="126"/>
      <c r="O2700" s="126"/>
      <c r="Q2700" s="126"/>
      <c r="R2700" s="126"/>
    </row>
    <row r="2701" spans="6:18" ht="11.25" customHeight="1" x14ac:dyDescent="0.2">
      <c r="F2701" s="126"/>
      <c r="G2701" s="126"/>
      <c r="H2701" s="126"/>
      <c r="I2701" s="126"/>
      <c r="J2701" s="126"/>
      <c r="K2701" s="126"/>
      <c r="L2701" s="126"/>
      <c r="M2701" s="143"/>
      <c r="N2701" s="126"/>
      <c r="O2701" s="126"/>
      <c r="Q2701" s="126"/>
      <c r="R2701" s="126"/>
    </row>
    <row r="2702" spans="6:18" ht="11.25" customHeight="1" x14ac:dyDescent="0.2">
      <c r="F2702" s="126"/>
      <c r="G2702" s="126"/>
      <c r="H2702" s="126"/>
      <c r="I2702" s="126"/>
      <c r="J2702" s="126"/>
      <c r="K2702" s="126"/>
      <c r="L2702" s="126"/>
      <c r="M2702" s="143"/>
      <c r="N2702" s="126"/>
      <c r="O2702" s="126"/>
      <c r="Q2702" s="126"/>
      <c r="R2702" s="126"/>
    </row>
    <row r="2703" spans="6:18" ht="11.25" customHeight="1" x14ac:dyDescent="0.2">
      <c r="F2703" s="126"/>
      <c r="G2703" s="126"/>
      <c r="H2703" s="126"/>
      <c r="I2703" s="126"/>
      <c r="J2703" s="126"/>
      <c r="K2703" s="126"/>
      <c r="L2703" s="126"/>
      <c r="M2703" s="143"/>
      <c r="N2703" s="126"/>
      <c r="O2703" s="126"/>
      <c r="Q2703" s="126"/>
      <c r="R2703" s="126"/>
    </row>
    <row r="2704" spans="6:18" ht="11.25" customHeight="1" x14ac:dyDescent="0.2">
      <c r="F2704" s="126"/>
      <c r="G2704" s="126"/>
      <c r="H2704" s="126"/>
      <c r="I2704" s="126"/>
      <c r="J2704" s="126"/>
      <c r="K2704" s="126"/>
      <c r="L2704" s="126"/>
      <c r="M2704" s="143"/>
      <c r="N2704" s="126"/>
      <c r="O2704" s="126"/>
      <c r="Q2704" s="126"/>
      <c r="R2704" s="126"/>
    </row>
    <row r="2705" spans="6:18" ht="11.25" customHeight="1" x14ac:dyDescent="0.2">
      <c r="F2705" s="126"/>
      <c r="G2705" s="126"/>
      <c r="H2705" s="126"/>
      <c r="I2705" s="126"/>
      <c r="J2705" s="126"/>
      <c r="K2705" s="126"/>
      <c r="L2705" s="126"/>
      <c r="M2705" s="143"/>
      <c r="N2705" s="126"/>
      <c r="O2705" s="126"/>
      <c r="Q2705" s="126"/>
      <c r="R2705" s="126"/>
    </row>
    <row r="2706" spans="6:18" ht="11.25" customHeight="1" x14ac:dyDescent="0.2">
      <c r="F2706" s="126"/>
      <c r="G2706" s="126"/>
      <c r="H2706" s="126"/>
      <c r="I2706" s="126"/>
      <c r="J2706" s="126"/>
      <c r="K2706" s="126"/>
      <c r="L2706" s="126"/>
      <c r="M2706" s="143"/>
      <c r="N2706" s="126"/>
      <c r="O2706" s="126"/>
      <c r="Q2706" s="126"/>
      <c r="R2706" s="126"/>
    </row>
    <row r="2707" spans="6:18" ht="11.25" customHeight="1" x14ac:dyDescent="0.2">
      <c r="F2707" s="126"/>
      <c r="G2707" s="126"/>
      <c r="H2707" s="126"/>
      <c r="I2707" s="126"/>
      <c r="J2707" s="126"/>
      <c r="K2707" s="126"/>
      <c r="L2707" s="126"/>
      <c r="M2707" s="143"/>
      <c r="N2707" s="126"/>
      <c r="O2707" s="126"/>
      <c r="Q2707" s="126"/>
      <c r="R2707" s="126"/>
    </row>
    <row r="2708" spans="6:18" ht="11.25" customHeight="1" x14ac:dyDescent="0.2">
      <c r="F2708" s="126"/>
      <c r="G2708" s="126"/>
      <c r="H2708" s="126"/>
      <c r="I2708" s="126"/>
      <c r="J2708" s="126"/>
      <c r="K2708" s="126"/>
      <c r="L2708" s="126"/>
      <c r="M2708" s="143"/>
      <c r="N2708" s="126"/>
      <c r="O2708" s="126"/>
      <c r="Q2708" s="126"/>
      <c r="R2708" s="126"/>
    </row>
    <row r="2709" spans="6:18" ht="11.25" customHeight="1" x14ac:dyDescent="0.2">
      <c r="F2709" s="126"/>
      <c r="G2709" s="126"/>
      <c r="H2709" s="126"/>
      <c r="I2709" s="126"/>
      <c r="J2709" s="126"/>
      <c r="K2709" s="126"/>
      <c r="L2709" s="126"/>
      <c r="M2709" s="143"/>
      <c r="N2709" s="126"/>
      <c r="O2709" s="126"/>
      <c r="Q2709" s="126"/>
      <c r="R2709" s="126"/>
    </row>
    <row r="2710" spans="6:18" ht="11.25" customHeight="1" x14ac:dyDescent="0.2">
      <c r="F2710" s="126"/>
      <c r="G2710" s="126"/>
      <c r="H2710" s="126"/>
      <c r="I2710" s="126"/>
      <c r="J2710" s="126"/>
      <c r="K2710" s="126"/>
      <c r="L2710" s="126"/>
      <c r="M2710" s="143"/>
      <c r="N2710" s="126"/>
      <c r="O2710" s="126"/>
      <c r="Q2710" s="126"/>
      <c r="R2710" s="126"/>
    </row>
    <row r="2711" spans="6:18" ht="11.25" customHeight="1" x14ac:dyDescent="0.2">
      <c r="F2711" s="126"/>
      <c r="G2711" s="126"/>
      <c r="H2711" s="126"/>
      <c r="I2711" s="126"/>
      <c r="J2711" s="126"/>
      <c r="K2711" s="126"/>
      <c r="L2711" s="126"/>
      <c r="M2711" s="143"/>
      <c r="N2711" s="126"/>
      <c r="O2711" s="126"/>
      <c r="Q2711" s="126"/>
      <c r="R2711" s="126"/>
    </row>
    <row r="2712" spans="6:18" ht="11.25" customHeight="1" x14ac:dyDescent="0.2">
      <c r="F2712" s="126"/>
      <c r="G2712" s="126"/>
      <c r="H2712" s="126"/>
      <c r="I2712" s="126"/>
      <c r="J2712" s="126"/>
      <c r="K2712" s="126"/>
      <c r="L2712" s="126"/>
      <c r="M2712" s="143"/>
      <c r="N2712" s="126"/>
      <c r="O2712" s="126"/>
      <c r="Q2712" s="126"/>
      <c r="R2712" s="126"/>
    </row>
    <row r="2713" spans="6:18" ht="11.25" customHeight="1" x14ac:dyDescent="0.2">
      <c r="F2713" s="126"/>
      <c r="G2713" s="126"/>
      <c r="H2713" s="126"/>
      <c r="I2713" s="126"/>
      <c r="J2713" s="126"/>
      <c r="K2713" s="126"/>
      <c r="L2713" s="126"/>
      <c r="M2713" s="143"/>
      <c r="N2713" s="126"/>
      <c r="O2713" s="126"/>
      <c r="Q2713" s="126"/>
      <c r="R2713" s="126"/>
    </row>
    <row r="2714" spans="6:18" ht="11.25" customHeight="1" x14ac:dyDescent="0.2">
      <c r="F2714" s="126"/>
      <c r="G2714" s="126"/>
      <c r="H2714" s="126"/>
      <c r="I2714" s="126"/>
      <c r="J2714" s="126"/>
      <c r="K2714" s="126"/>
      <c r="L2714" s="126"/>
      <c r="M2714" s="143"/>
      <c r="N2714" s="126"/>
      <c r="O2714" s="126"/>
      <c r="Q2714" s="126"/>
      <c r="R2714" s="126"/>
    </row>
    <row r="2715" spans="6:18" ht="11.25" customHeight="1" x14ac:dyDescent="0.2">
      <c r="F2715" s="126"/>
      <c r="G2715" s="126"/>
      <c r="H2715" s="126"/>
      <c r="I2715" s="126"/>
      <c r="J2715" s="126"/>
      <c r="K2715" s="126"/>
      <c r="L2715" s="126"/>
      <c r="M2715" s="143"/>
      <c r="N2715" s="126"/>
      <c r="O2715" s="126"/>
      <c r="Q2715" s="126"/>
      <c r="R2715" s="126"/>
    </row>
    <row r="2716" spans="6:18" ht="11.25" customHeight="1" x14ac:dyDescent="0.2">
      <c r="F2716" s="126"/>
      <c r="G2716" s="126"/>
      <c r="H2716" s="126"/>
      <c r="I2716" s="126"/>
      <c r="J2716" s="126"/>
      <c r="K2716" s="126"/>
      <c r="L2716" s="126"/>
      <c r="M2716" s="143"/>
      <c r="N2716" s="126"/>
      <c r="O2716" s="126"/>
      <c r="Q2716" s="126"/>
      <c r="R2716" s="126"/>
    </row>
    <row r="2717" spans="6:18" ht="11.25" customHeight="1" x14ac:dyDescent="0.2">
      <c r="F2717" s="126"/>
      <c r="G2717" s="126"/>
      <c r="H2717" s="126"/>
      <c r="I2717" s="126"/>
      <c r="J2717" s="126"/>
      <c r="K2717" s="126"/>
      <c r="L2717" s="126"/>
      <c r="M2717" s="143"/>
      <c r="N2717" s="126"/>
      <c r="O2717" s="126"/>
      <c r="Q2717" s="126"/>
      <c r="R2717" s="126"/>
    </row>
    <row r="2718" spans="6:18" ht="11.25" customHeight="1" x14ac:dyDescent="0.2">
      <c r="F2718" s="126"/>
      <c r="G2718" s="126"/>
      <c r="H2718" s="126"/>
      <c r="I2718" s="126"/>
      <c r="J2718" s="126"/>
      <c r="K2718" s="126"/>
      <c r="L2718" s="126"/>
      <c r="M2718" s="143"/>
      <c r="N2718" s="126"/>
      <c r="O2718" s="126"/>
      <c r="Q2718" s="126"/>
      <c r="R2718" s="126"/>
    </row>
    <row r="2719" spans="6:18" ht="11.25" customHeight="1" x14ac:dyDescent="0.2">
      <c r="F2719" s="126"/>
      <c r="G2719" s="126"/>
      <c r="H2719" s="126"/>
      <c r="I2719" s="126"/>
      <c r="J2719" s="126"/>
      <c r="K2719" s="126"/>
      <c r="L2719" s="126"/>
      <c r="M2719" s="143"/>
      <c r="N2719" s="126"/>
      <c r="O2719" s="126"/>
      <c r="Q2719" s="126"/>
      <c r="R2719" s="126"/>
    </row>
    <row r="2720" spans="6:18" ht="11.25" customHeight="1" x14ac:dyDescent="0.2">
      <c r="F2720" s="126"/>
      <c r="G2720" s="126"/>
      <c r="H2720" s="126"/>
      <c r="I2720" s="126"/>
      <c r="J2720" s="126"/>
      <c r="K2720" s="126"/>
      <c r="L2720" s="126"/>
      <c r="M2720" s="143"/>
      <c r="N2720" s="126"/>
      <c r="O2720" s="126"/>
      <c r="Q2720" s="126"/>
      <c r="R2720" s="126"/>
    </row>
    <row r="2721" spans="6:18" ht="11.25" customHeight="1" x14ac:dyDescent="0.2">
      <c r="F2721" s="126"/>
      <c r="G2721" s="126"/>
      <c r="H2721" s="126"/>
      <c r="I2721" s="126"/>
      <c r="J2721" s="126"/>
      <c r="K2721" s="126"/>
      <c r="L2721" s="126"/>
      <c r="M2721" s="143"/>
      <c r="N2721" s="126"/>
      <c r="O2721" s="126"/>
      <c r="Q2721" s="126"/>
      <c r="R2721" s="126"/>
    </row>
    <row r="2722" spans="6:18" ht="11.25" customHeight="1" x14ac:dyDescent="0.2">
      <c r="F2722" s="126"/>
      <c r="G2722" s="126"/>
      <c r="H2722" s="126"/>
      <c r="I2722" s="126"/>
      <c r="J2722" s="126"/>
      <c r="K2722" s="126"/>
      <c r="L2722" s="126"/>
      <c r="M2722" s="143"/>
      <c r="N2722" s="126"/>
      <c r="O2722" s="126"/>
      <c r="Q2722" s="126"/>
      <c r="R2722" s="126"/>
    </row>
    <row r="2723" spans="6:18" ht="11.25" customHeight="1" x14ac:dyDescent="0.2">
      <c r="F2723" s="126"/>
      <c r="G2723" s="126"/>
      <c r="H2723" s="126"/>
      <c r="I2723" s="126"/>
      <c r="J2723" s="126"/>
      <c r="K2723" s="126"/>
      <c r="L2723" s="126"/>
      <c r="M2723" s="143"/>
      <c r="N2723" s="126"/>
      <c r="O2723" s="126"/>
      <c r="Q2723" s="126"/>
      <c r="R2723" s="126"/>
    </row>
    <row r="2724" spans="6:18" ht="11.25" customHeight="1" x14ac:dyDescent="0.2">
      <c r="F2724" s="126"/>
      <c r="G2724" s="126"/>
      <c r="H2724" s="126"/>
      <c r="I2724" s="126"/>
      <c r="J2724" s="126"/>
      <c r="K2724" s="126"/>
      <c r="L2724" s="126"/>
      <c r="M2724" s="143"/>
      <c r="N2724" s="126"/>
      <c r="O2724" s="126"/>
      <c r="Q2724" s="126"/>
      <c r="R2724" s="126"/>
    </row>
    <row r="2725" spans="6:18" ht="11.25" customHeight="1" x14ac:dyDescent="0.2">
      <c r="F2725" s="126"/>
      <c r="G2725" s="126"/>
      <c r="H2725" s="126"/>
      <c r="I2725" s="126"/>
      <c r="J2725" s="126"/>
      <c r="K2725" s="126"/>
      <c r="L2725" s="126"/>
      <c r="M2725" s="143"/>
      <c r="N2725" s="126"/>
      <c r="O2725" s="126"/>
      <c r="Q2725" s="126"/>
      <c r="R2725" s="126"/>
    </row>
    <row r="2726" spans="6:18" ht="11.25" customHeight="1" x14ac:dyDescent="0.2">
      <c r="F2726" s="126"/>
      <c r="G2726" s="126"/>
      <c r="H2726" s="126"/>
      <c r="I2726" s="126"/>
      <c r="J2726" s="126"/>
      <c r="K2726" s="126"/>
      <c r="L2726" s="126"/>
      <c r="M2726" s="143"/>
      <c r="N2726" s="126"/>
      <c r="O2726" s="126"/>
      <c r="Q2726" s="126"/>
      <c r="R2726" s="126"/>
    </row>
    <row r="2727" spans="6:18" ht="11.25" customHeight="1" x14ac:dyDescent="0.2">
      <c r="F2727" s="126"/>
      <c r="G2727" s="126"/>
      <c r="H2727" s="126"/>
      <c r="I2727" s="126"/>
      <c r="J2727" s="126"/>
      <c r="K2727" s="126"/>
      <c r="L2727" s="126"/>
      <c r="M2727" s="143"/>
      <c r="N2727" s="126"/>
      <c r="O2727" s="126"/>
      <c r="Q2727" s="126"/>
      <c r="R2727" s="126"/>
    </row>
    <row r="2728" spans="6:18" ht="11.25" customHeight="1" x14ac:dyDescent="0.2">
      <c r="F2728" s="126"/>
      <c r="G2728" s="126"/>
      <c r="H2728" s="126"/>
      <c r="I2728" s="126"/>
      <c r="J2728" s="126"/>
      <c r="K2728" s="126"/>
      <c r="L2728" s="126"/>
      <c r="M2728" s="143"/>
      <c r="N2728" s="126"/>
      <c r="O2728" s="126"/>
      <c r="Q2728" s="126"/>
      <c r="R2728" s="126"/>
    </row>
    <row r="2729" spans="6:18" ht="11.25" customHeight="1" x14ac:dyDescent="0.2">
      <c r="F2729" s="126"/>
      <c r="G2729" s="126"/>
      <c r="H2729" s="126"/>
      <c r="I2729" s="126"/>
      <c r="J2729" s="126"/>
      <c r="K2729" s="126"/>
      <c r="L2729" s="126"/>
      <c r="M2729" s="143"/>
      <c r="N2729" s="126"/>
      <c r="O2729" s="126"/>
      <c r="Q2729" s="126"/>
      <c r="R2729" s="126"/>
    </row>
    <row r="2730" spans="6:18" ht="11.25" customHeight="1" x14ac:dyDescent="0.2">
      <c r="F2730" s="126"/>
      <c r="G2730" s="126"/>
      <c r="H2730" s="126"/>
      <c r="I2730" s="126"/>
      <c r="J2730" s="126"/>
      <c r="K2730" s="126"/>
      <c r="L2730" s="126"/>
      <c r="M2730" s="143"/>
      <c r="N2730" s="126"/>
      <c r="O2730" s="126"/>
      <c r="Q2730" s="126"/>
      <c r="R2730" s="126"/>
    </row>
    <row r="2731" spans="6:18" ht="11.25" customHeight="1" x14ac:dyDescent="0.2">
      <c r="F2731" s="126"/>
      <c r="G2731" s="126"/>
      <c r="H2731" s="126"/>
      <c r="I2731" s="126"/>
      <c r="J2731" s="126"/>
      <c r="K2731" s="126"/>
      <c r="L2731" s="126"/>
      <c r="M2731" s="143"/>
      <c r="N2731" s="126"/>
      <c r="O2731" s="126"/>
      <c r="Q2731" s="126"/>
      <c r="R2731" s="126"/>
    </row>
    <row r="2732" spans="6:18" ht="11.25" customHeight="1" x14ac:dyDescent="0.2">
      <c r="F2732" s="126"/>
      <c r="G2732" s="126"/>
      <c r="H2732" s="126"/>
      <c r="I2732" s="126"/>
      <c r="J2732" s="126"/>
      <c r="K2732" s="126"/>
      <c r="L2732" s="126"/>
      <c r="M2732" s="143"/>
      <c r="N2732" s="126"/>
      <c r="O2732" s="126"/>
      <c r="Q2732" s="126"/>
      <c r="R2732" s="126"/>
    </row>
    <row r="2733" spans="6:18" ht="11.25" customHeight="1" x14ac:dyDescent="0.2">
      <c r="F2733" s="126"/>
      <c r="G2733" s="126"/>
      <c r="H2733" s="126"/>
      <c r="I2733" s="126"/>
      <c r="J2733" s="126"/>
      <c r="K2733" s="126"/>
      <c r="L2733" s="126"/>
      <c r="M2733" s="143"/>
      <c r="N2733" s="126"/>
      <c r="O2733" s="126"/>
      <c r="Q2733" s="126"/>
      <c r="R2733" s="126"/>
    </row>
    <row r="2734" spans="6:18" ht="11.25" customHeight="1" x14ac:dyDescent="0.2">
      <c r="F2734" s="126"/>
      <c r="G2734" s="126"/>
      <c r="H2734" s="126"/>
      <c r="I2734" s="126"/>
      <c r="J2734" s="126"/>
      <c r="K2734" s="126"/>
      <c r="L2734" s="126"/>
      <c r="M2734" s="143"/>
      <c r="N2734" s="126"/>
      <c r="O2734" s="126"/>
      <c r="Q2734" s="126"/>
      <c r="R2734" s="126"/>
    </row>
    <row r="2735" spans="6:18" ht="11.25" customHeight="1" x14ac:dyDescent="0.2">
      <c r="F2735" s="126"/>
      <c r="G2735" s="126"/>
      <c r="H2735" s="126"/>
      <c r="I2735" s="126"/>
      <c r="J2735" s="126"/>
      <c r="K2735" s="126"/>
      <c r="L2735" s="126"/>
      <c r="M2735" s="143"/>
      <c r="N2735" s="126"/>
      <c r="O2735" s="126"/>
      <c r="Q2735" s="126"/>
      <c r="R2735" s="126"/>
    </row>
    <row r="2736" spans="6:18" ht="11.25" customHeight="1" x14ac:dyDescent="0.2">
      <c r="F2736" s="126"/>
      <c r="G2736" s="126"/>
      <c r="H2736" s="126"/>
      <c r="I2736" s="126"/>
      <c r="J2736" s="126"/>
      <c r="K2736" s="126"/>
      <c r="L2736" s="126"/>
      <c r="M2736" s="143"/>
      <c r="N2736" s="126"/>
      <c r="O2736" s="126"/>
      <c r="Q2736" s="126"/>
      <c r="R2736" s="126"/>
    </row>
    <row r="2737" spans="6:18" ht="11.25" customHeight="1" x14ac:dyDescent="0.2">
      <c r="F2737" s="126"/>
      <c r="G2737" s="126"/>
      <c r="H2737" s="126"/>
      <c r="I2737" s="126"/>
      <c r="J2737" s="126"/>
      <c r="K2737" s="126"/>
      <c r="L2737" s="126"/>
      <c r="M2737" s="143"/>
      <c r="N2737" s="126"/>
      <c r="O2737" s="126"/>
      <c r="Q2737" s="126"/>
      <c r="R2737" s="126"/>
    </row>
    <row r="2738" spans="6:18" ht="11.25" customHeight="1" x14ac:dyDescent="0.2">
      <c r="F2738" s="126"/>
      <c r="G2738" s="126"/>
      <c r="H2738" s="126"/>
      <c r="I2738" s="126"/>
      <c r="J2738" s="126"/>
      <c r="K2738" s="126"/>
      <c r="L2738" s="126"/>
      <c r="M2738" s="143"/>
      <c r="N2738" s="126"/>
      <c r="O2738" s="126"/>
      <c r="Q2738" s="126"/>
      <c r="R2738" s="126"/>
    </row>
    <row r="2739" spans="6:18" ht="11.25" customHeight="1" x14ac:dyDescent="0.2">
      <c r="F2739" s="126"/>
      <c r="G2739" s="126"/>
      <c r="H2739" s="126"/>
      <c r="I2739" s="126"/>
      <c r="J2739" s="126"/>
      <c r="K2739" s="126"/>
      <c r="L2739" s="126"/>
      <c r="M2739" s="143"/>
      <c r="N2739" s="126"/>
      <c r="O2739" s="126"/>
      <c r="Q2739" s="126"/>
      <c r="R2739" s="126"/>
    </row>
    <row r="2740" spans="6:18" ht="11.25" customHeight="1" x14ac:dyDescent="0.2">
      <c r="F2740" s="126"/>
      <c r="G2740" s="126"/>
      <c r="H2740" s="126"/>
      <c r="I2740" s="126"/>
      <c r="J2740" s="126"/>
      <c r="K2740" s="126"/>
      <c r="L2740" s="126"/>
      <c r="M2740" s="143"/>
      <c r="N2740" s="126"/>
      <c r="O2740" s="126"/>
      <c r="Q2740" s="126"/>
      <c r="R2740" s="126"/>
    </row>
    <row r="2741" spans="6:18" ht="11.25" customHeight="1" x14ac:dyDescent="0.2">
      <c r="F2741" s="126"/>
      <c r="G2741" s="126"/>
      <c r="H2741" s="126"/>
      <c r="I2741" s="126"/>
      <c r="J2741" s="126"/>
      <c r="K2741" s="126"/>
      <c r="L2741" s="126"/>
      <c r="M2741" s="143"/>
      <c r="N2741" s="126"/>
      <c r="O2741" s="126"/>
      <c r="Q2741" s="126"/>
      <c r="R2741" s="126"/>
    </row>
    <row r="2742" spans="6:18" ht="11.25" customHeight="1" x14ac:dyDescent="0.2">
      <c r="F2742" s="126"/>
      <c r="G2742" s="126"/>
      <c r="H2742" s="126"/>
      <c r="I2742" s="126"/>
      <c r="J2742" s="126"/>
      <c r="K2742" s="126"/>
      <c r="L2742" s="126"/>
      <c r="M2742" s="143"/>
      <c r="N2742" s="126"/>
      <c r="O2742" s="126"/>
      <c r="Q2742" s="126"/>
      <c r="R2742" s="126"/>
    </row>
    <row r="2743" spans="6:18" ht="11.25" customHeight="1" x14ac:dyDescent="0.2">
      <c r="F2743" s="126"/>
      <c r="G2743" s="126"/>
      <c r="H2743" s="126"/>
      <c r="I2743" s="126"/>
      <c r="J2743" s="126"/>
      <c r="K2743" s="126"/>
      <c r="L2743" s="126"/>
      <c r="M2743" s="143"/>
      <c r="N2743" s="126"/>
      <c r="O2743" s="126"/>
      <c r="Q2743" s="126"/>
      <c r="R2743" s="126"/>
    </row>
    <row r="2744" spans="6:18" ht="11.25" customHeight="1" x14ac:dyDescent="0.2">
      <c r="F2744" s="126"/>
      <c r="G2744" s="126"/>
      <c r="H2744" s="126"/>
      <c r="I2744" s="126"/>
      <c r="J2744" s="126"/>
      <c r="K2744" s="126"/>
      <c r="L2744" s="126"/>
      <c r="M2744" s="143"/>
      <c r="N2744" s="126"/>
      <c r="O2744" s="126"/>
      <c r="Q2744" s="126"/>
      <c r="R2744" s="126"/>
    </row>
    <row r="2745" spans="6:18" ht="11.25" customHeight="1" x14ac:dyDescent="0.2">
      <c r="F2745" s="126"/>
      <c r="G2745" s="126"/>
      <c r="H2745" s="126"/>
      <c r="I2745" s="126"/>
      <c r="J2745" s="126"/>
      <c r="K2745" s="126"/>
      <c r="L2745" s="126"/>
      <c r="M2745" s="143"/>
      <c r="N2745" s="126"/>
      <c r="O2745" s="126"/>
      <c r="Q2745" s="126"/>
      <c r="R2745" s="126"/>
    </row>
    <row r="2746" spans="6:18" ht="11.25" customHeight="1" x14ac:dyDescent="0.2">
      <c r="F2746" s="126"/>
      <c r="G2746" s="126"/>
      <c r="H2746" s="126"/>
      <c r="I2746" s="126"/>
      <c r="J2746" s="126"/>
      <c r="K2746" s="126"/>
      <c r="L2746" s="126"/>
      <c r="M2746" s="143"/>
      <c r="N2746" s="126"/>
      <c r="O2746" s="126"/>
      <c r="Q2746" s="126"/>
      <c r="R2746" s="126"/>
    </row>
    <row r="2747" spans="6:18" ht="11.25" customHeight="1" x14ac:dyDescent="0.2">
      <c r="F2747" s="126"/>
      <c r="G2747" s="126"/>
      <c r="H2747" s="126"/>
      <c r="I2747" s="126"/>
      <c r="J2747" s="126"/>
      <c r="K2747" s="126"/>
      <c r="L2747" s="126"/>
      <c r="M2747" s="143"/>
      <c r="N2747" s="126"/>
      <c r="O2747" s="126"/>
      <c r="Q2747" s="126"/>
      <c r="R2747" s="126"/>
    </row>
    <row r="2748" spans="6:18" ht="11.25" customHeight="1" x14ac:dyDescent="0.2">
      <c r="F2748" s="126"/>
      <c r="G2748" s="126"/>
      <c r="H2748" s="126"/>
      <c r="I2748" s="126"/>
      <c r="J2748" s="126"/>
      <c r="K2748" s="126"/>
      <c r="L2748" s="126"/>
      <c r="M2748" s="143"/>
      <c r="N2748" s="126"/>
      <c r="O2748" s="126"/>
      <c r="Q2748" s="126"/>
      <c r="R2748" s="126"/>
    </row>
    <row r="2749" spans="6:18" ht="11.25" customHeight="1" x14ac:dyDescent="0.2">
      <c r="F2749" s="126"/>
      <c r="G2749" s="126"/>
      <c r="H2749" s="126"/>
      <c r="I2749" s="126"/>
      <c r="J2749" s="126"/>
      <c r="K2749" s="126"/>
      <c r="L2749" s="126"/>
      <c r="M2749" s="143"/>
      <c r="N2749" s="126"/>
      <c r="O2749" s="126"/>
      <c r="Q2749" s="126"/>
      <c r="R2749" s="126"/>
    </row>
    <row r="2750" spans="6:18" ht="11.25" customHeight="1" x14ac:dyDescent="0.2">
      <c r="F2750" s="126"/>
      <c r="G2750" s="126"/>
      <c r="H2750" s="126"/>
      <c r="I2750" s="126"/>
      <c r="J2750" s="126"/>
      <c r="K2750" s="126"/>
      <c r="L2750" s="126"/>
      <c r="M2750" s="143"/>
      <c r="N2750" s="126"/>
      <c r="O2750" s="126"/>
      <c r="Q2750" s="126"/>
      <c r="R2750" s="126"/>
    </row>
    <row r="2751" spans="6:18" ht="11.25" customHeight="1" x14ac:dyDescent="0.2">
      <c r="F2751" s="126"/>
      <c r="G2751" s="126"/>
      <c r="H2751" s="126"/>
      <c r="I2751" s="126"/>
      <c r="J2751" s="126"/>
      <c r="K2751" s="126"/>
      <c r="L2751" s="126"/>
      <c r="M2751" s="143"/>
      <c r="N2751" s="126"/>
      <c r="O2751" s="126"/>
      <c r="Q2751" s="126"/>
      <c r="R2751" s="126"/>
    </row>
    <row r="2752" spans="6:18" ht="11.25" customHeight="1" x14ac:dyDescent="0.2">
      <c r="F2752" s="126"/>
      <c r="G2752" s="126"/>
      <c r="H2752" s="126"/>
      <c r="I2752" s="126"/>
      <c r="J2752" s="126"/>
      <c r="K2752" s="126"/>
      <c r="L2752" s="126"/>
      <c r="M2752" s="143"/>
      <c r="N2752" s="126"/>
      <c r="O2752" s="126"/>
      <c r="Q2752" s="126"/>
      <c r="R2752" s="126"/>
    </row>
    <row r="2753" spans="6:18" ht="11.25" customHeight="1" x14ac:dyDescent="0.2">
      <c r="F2753" s="126"/>
      <c r="G2753" s="126"/>
      <c r="H2753" s="126"/>
      <c r="I2753" s="126"/>
      <c r="J2753" s="126"/>
      <c r="K2753" s="126"/>
      <c r="L2753" s="126"/>
      <c r="M2753" s="143"/>
      <c r="N2753" s="126"/>
      <c r="O2753" s="126"/>
      <c r="Q2753" s="126"/>
      <c r="R2753" s="126"/>
    </row>
    <row r="2754" spans="6:18" ht="11.25" customHeight="1" x14ac:dyDescent="0.2">
      <c r="F2754" s="126"/>
      <c r="G2754" s="126"/>
      <c r="H2754" s="126"/>
      <c r="I2754" s="126"/>
      <c r="J2754" s="126"/>
      <c r="K2754" s="126"/>
      <c r="L2754" s="126"/>
      <c r="M2754" s="143"/>
      <c r="N2754" s="126"/>
      <c r="O2754" s="126"/>
      <c r="Q2754" s="126"/>
      <c r="R2754" s="126"/>
    </row>
    <row r="2755" spans="6:18" ht="11.25" customHeight="1" x14ac:dyDescent="0.2">
      <c r="F2755" s="126"/>
      <c r="G2755" s="126"/>
      <c r="H2755" s="126"/>
      <c r="I2755" s="126"/>
      <c r="J2755" s="126"/>
      <c r="K2755" s="126"/>
      <c r="L2755" s="126"/>
      <c r="M2755" s="143"/>
      <c r="N2755" s="126"/>
      <c r="O2755" s="126"/>
      <c r="Q2755" s="126"/>
      <c r="R2755" s="126"/>
    </row>
    <row r="2756" spans="6:18" ht="11.25" customHeight="1" x14ac:dyDescent="0.2">
      <c r="F2756" s="126"/>
      <c r="G2756" s="126"/>
      <c r="H2756" s="126"/>
      <c r="I2756" s="126"/>
      <c r="J2756" s="126"/>
      <c r="K2756" s="126"/>
      <c r="L2756" s="126"/>
      <c r="M2756" s="143"/>
      <c r="N2756" s="126"/>
      <c r="O2756" s="126"/>
      <c r="Q2756" s="126"/>
      <c r="R2756" s="126"/>
    </row>
    <row r="2757" spans="6:18" ht="11.25" customHeight="1" x14ac:dyDescent="0.2">
      <c r="F2757" s="126"/>
      <c r="G2757" s="126"/>
      <c r="H2757" s="126"/>
      <c r="I2757" s="126"/>
      <c r="J2757" s="126"/>
      <c r="K2757" s="126"/>
      <c r="L2757" s="126"/>
      <c r="M2757" s="143"/>
      <c r="N2757" s="126"/>
      <c r="O2757" s="126"/>
      <c r="Q2757" s="126"/>
      <c r="R2757" s="126"/>
    </row>
    <row r="2758" spans="6:18" ht="11.25" customHeight="1" x14ac:dyDescent="0.2">
      <c r="F2758" s="126"/>
      <c r="G2758" s="126"/>
      <c r="H2758" s="126"/>
      <c r="I2758" s="126"/>
      <c r="J2758" s="126"/>
      <c r="K2758" s="126"/>
      <c r="L2758" s="126"/>
      <c r="M2758" s="143"/>
      <c r="N2758" s="126"/>
      <c r="O2758" s="126"/>
      <c r="Q2758" s="126"/>
      <c r="R2758" s="126"/>
    </row>
    <row r="2759" spans="6:18" ht="11.25" customHeight="1" x14ac:dyDescent="0.2">
      <c r="F2759" s="126"/>
      <c r="G2759" s="126"/>
      <c r="H2759" s="126"/>
      <c r="I2759" s="126"/>
      <c r="J2759" s="126"/>
      <c r="K2759" s="126"/>
      <c r="L2759" s="126"/>
      <c r="M2759" s="143"/>
      <c r="N2759" s="126"/>
      <c r="O2759" s="126"/>
      <c r="Q2759" s="126"/>
      <c r="R2759" s="126"/>
    </row>
    <row r="2760" spans="6:18" ht="11.25" customHeight="1" x14ac:dyDescent="0.2">
      <c r="F2760" s="126"/>
      <c r="G2760" s="126"/>
      <c r="H2760" s="126"/>
      <c r="I2760" s="126"/>
      <c r="J2760" s="126"/>
      <c r="K2760" s="126"/>
      <c r="L2760" s="126"/>
      <c r="M2760" s="143"/>
      <c r="N2760" s="126"/>
      <c r="O2760" s="126"/>
      <c r="Q2760" s="126"/>
      <c r="R2760" s="126"/>
    </row>
    <row r="2761" spans="6:18" ht="11.25" customHeight="1" x14ac:dyDescent="0.2">
      <c r="F2761" s="126"/>
      <c r="G2761" s="126"/>
      <c r="H2761" s="126"/>
      <c r="I2761" s="126"/>
      <c r="J2761" s="126"/>
      <c r="K2761" s="126"/>
      <c r="L2761" s="126"/>
      <c r="M2761" s="143"/>
      <c r="N2761" s="126"/>
      <c r="O2761" s="126"/>
      <c r="Q2761" s="126"/>
      <c r="R2761" s="126"/>
    </row>
    <row r="2762" spans="6:18" ht="11.25" customHeight="1" x14ac:dyDescent="0.2">
      <c r="F2762" s="126"/>
      <c r="G2762" s="126"/>
      <c r="H2762" s="126"/>
      <c r="I2762" s="126"/>
      <c r="J2762" s="126"/>
      <c r="K2762" s="126"/>
      <c r="L2762" s="126"/>
      <c r="M2762" s="143"/>
      <c r="N2762" s="126"/>
      <c r="O2762" s="126"/>
      <c r="Q2762" s="126"/>
      <c r="R2762" s="126"/>
    </row>
    <row r="2763" spans="6:18" ht="11.25" customHeight="1" x14ac:dyDescent="0.2">
      <c r="F2763" s="126"/>
      <c r="G2763" s="126"/>
      <c r="H2763" s="126"/>
      <c r="I2763" s="126"/>
      <c r="J2763" s="126"/>
      <c r="K2763" s="126"/>
      <c r="L2763" s="126"/>
      <c r="M2763" s="143"/>
      <c r="N2763" s="126"/>
      <c r="O2763" s="126"/>
      <c r="Q2763" s="126"/>
      <c r="R2763" s="126"/>
    </row>
    <row r="2764" spans="6:18" ht="11.25" customHeight="1" x14ac:dyDescent="0.2">
      <c r="F2764" s="126"/>
      <c r="G2764" s="126"/>
      <c r="H2764" s="126"/>
      <c r="I2764" s="126"/>
      <c r="J2764" s="126"/>
      <c r="K2764" s="126"/>
      <c r="L2764" s="126"/>
      <c r="M2764" s="143"/>
      <c r="N2764" s="126"/>
      <c r="O2764" s="126"/>
      <c r="Q2764" s="126"/>
      <c r="R2764" s="126"/>
    </row>
    <row r="2765" spans="6:18" ht="11.25" customHeight="1" x14ac:dyDescent="0.2">
      <c r="F2765" s="126"/>
      <c r="G2765" s="126"/>
      <c r="H2765" s="126"/>
      <c r="I2765" s="126"/>
      <c r="J2765" s="126"/>
      <c r="K2765" s="126"/>
      <c r="L2765" s="126"/>
      <c r="M2765" s="143"/>
      <c r="N2765" s="126"/>
      <c r="O2765" s="126"/>
      <c r="Q2765" s="126"/>
      <c r="R2765" s="126"/>
    </row>
    <row r="2766" spans="6:18" ht="11.25" customHeight="1" x14ac:dyDescent="0.2">
      <c r="F2766" s="126"/>
      <c r="G2766" s="126"/>
      <c r="H2766" s="126"/>
      <c r="I2766" s="126"/>
      <c r="J2766" s="126"/>
      <c r="K2766" s="126"/>
      <c r="L2766" s="126"/>
      <c r="M2766" s="143"/>
      <c r="N2766" s="126"/>
      <c r="O2766" s="126"/>
      <c r="Q2766" s="126"/>
      <c r="R2766" s="126"/>
    </row>
    <row r="2767" spans="6:18" ht="11.25" customHeight="1" x14ac:dyDescent="0.2">
      <c r="F2767" s="126"/>
      <c r="G2767" s="126"/>
      <c r="H2767" s="126"/>
      <c r="I2767" s="126"/>
      <c r="J2767" s="126"/>
      <c r="K2767" s="126"/>
      <c r="L2767" s="126"/>
      <c r="M2767" s="143"/>
      <c r="N2767" s="126"/>
      <c r="O2767" s="126"/>
      <c r="Q2767" s="126"/>
      <c r="R2767" s="126"/>
    </row>
    <row r="2768" spans="6:18" ht="11.25" customHeight="1" x14ac:dyDescent="0.2">
      <c r="F2768" s="126"/>
      <c r="G2768" s="126"/>
      <c r="H2768" s="126"/>
      <c r="I2768" s="126"/>
      <c r="J2768" s="126"/>
      <c r="K2768" s="126"/>
      <c r="L2768" s="126"/>
      <c r="M2768" s="143"/>
      <c r="N2768" s="126"/>
      <c r="O2768" s="126"/>
      <c r="Q2768" s="126"/>
      <c r="R2768" s="126"/>
    </row>
    <row r="2769" spans="6:18" ht="11.25" customHeight="1" x14ac:dyDescent="0.2">
      <c r="F2769" s="126"/>
      <c r="G2769" s="126"/>
      <c r="H2769" s="126"/>
      <c r="I2769" s="126"/>
      <c r="J2769" s="126"/>
      <c r="K2769" s="126"/>
      <c r="L2769" s="126"/>
      <c r="M2769" s="143"/>
      <c r="N2769" s="126"/>
      <c r="O2769" s="126"/>
      <c r="Q2769" s="126"/>
      <c r="R2769" s="126"/>
    </row>
    <row r="2770" spans="6:18" ht="11.25" customHeight="1" x14ac:dyDescent="0.2">
      <c r="F2770" s="126"/>
      <c r="G2770" s="126"/>
      <c r="H2770" s="126"/>
      <c r="I2770" s="126"/>
      <c r="J2770" s="126"/>
      <c r="K2770" s="126"/>
      <c r="L2770" s="126"/>
      <c r="M2770" s="143"/>
      <c r="N2770" s="126"/>
      <c r="O2770" s="126"/>
      <c r="Q2770" s="126"/>
      <c r="R2770" s="126"/>
    </row>
    <row r="2771" spans="6:18" ht="11.25" customHeight="1" x14ac:dyDescent="0.2">
      <c r="F2771" s="126"/>
      <c r="G2771" s="126"/>
      <c r="H2771" s="126"/>
      <c r="I2771" s="126"/>
      <c r="J2771" s="126"/>
      <c r="K2771" s="126"/>
      <c r="L2771" s="126"/>
      <c r="M2771" s="143"/>
      <c r="N2771" s="126"/>
      <c r="O2771" s="126"/>
      <c r="Q2771" s="126"/>
      <c r="R2771" s="126"/>
    </row>
    <row r="2772" spans="6:18" ht="11.25" customHeight="1" x14ac:dyDescent="0.2">
      <c r="F2772" s="126"/>
      <c r="G2772" s="126"/>
      <c r="H2772" s="126"/>
      <c r="I2772" s="126"/>
      <c r="J2772" s="126"/>
      <c r="K2772" s="126"/>
      <c r="L2772" s="126"/>
      <c r="M2772" s="143"/>
      <c r="N2772" s="126"/>
      <c r="O2772" s="126"/>
      <c r="Q2772" s="126"/>
      <c r="R2772" s="126"/>
    </row>
    <row r="2773" spans="6:18" ht="11.25" customHeight="1" x14ac:dyDescent="0.2">
      <c r="F2773" s="126"/>
      <c r="G2773" s="126"/>
      <c r="H2773" s="126"/>
      <c r="I2773" s="126"/>
      <c r="J2773" s="126"/>
      <c r="K2773" s="126"/>
      <c r="L2773" s="126"/>
      <c r="M2773" s="143"/>
      <c r="N2773" s="126"/>
      <c r="O2773" s="126"/>
      <c r="Q2773" s="126"/>
      <c r="R2773" s="126"/>
    </row>
    <row r="2774" spans="6:18" ht="11.25" customHeight="1" x14ac:dyDescent="0.2">
      <c r="F2774" s="126"/>
      <c r="G2774" s="126"/>
      <c r="H2774" s="126"/>
      <c r="I2774" s="126"/>
      <c r="J2774" s="126"/>
      <c r="K2774" s="126"/>
      <c r="L2774" s="126"/>
      <c r="M2774" s="143"/>
      <c r="N2774" s="126"/>
      <c r="O2774" s="126"/>
      <c r="Q2774" s="126"/>
      <c r="R2774" s="126"/>
    </row>
    <row r="2775" spans="6:18" ht="11.25" customHeight="1" x14ac:dyDescent="0.2">
      <c r="F2775" s="126"/>
      <c r="G2775" s="126"/>
      <c r="H2775" s="126"/>
      <c r="I2775" s="126"/>
      <c r="J2775" s="126"/>
      <c r="K2775" s="126"/>
      <c r="L2775" s="126"/>
      <c r="M2775" s="143"/>
      <c r="N2775" s="126"/>
      <c r="O2775" s="126"/>
      <c r="Q2775" s="126"/>
      <c r="R2775" s="126"/>
    </row>
    <row r="2776" spans="6:18" ht="11.25" customHeight="1" x14ac:dyDescent="0.2">
      <c r="F2776" s="126"/>
      <c r="G2776" s="126"/>
      <c r="H2776" s="126"/>
      <c r="I2776" s="126"/>
      <c r="J2776" s="126"/>
      <c r="K2776" s="126"/>
      <c r="L2776" s="126"/>
      <c r="M2776" s="143"/>
      <c r="N2776" s="126"/>
      <c r="O2776" s="126"/>
      <c r="Q2776" s="126"/>
      <c r="R2776" s="126"/>
    </row>
    <row r="2777" spans="6:18" ht="11.25" customHeight="1" x14ac:dyDescent="0.2">
      <c r="F2777" s="126"/>
      <c r="G2777" s="126"/>
      <c r="H2777" s="126"/>
      <c r="I2777" s="126"/>
      <c r="J2777" s="126"/>
      <c r="K2777" s="126"/>
      <c r="L2777" s="126"/>
      <c r="M2777" s="143"/>
      <c r="N2777" s="126"/>
      <c r="O2777" s="126"/>
      <c r="Q2777" s="126"/>
      <c r="R2777" s="126"/>
    </row>
    <row r="2778" spans="6:18" ht="11.25" customHeight="1" x14ac:dyDescent="0.2">
      <c r="F2778" s="126"/>
      <c r="G2778" s="126"/>
      <c r="H2778" s="126"/>
      <c r="I2778" s="126"/>
      <c r="J2778" s="126"/>
      <c r="K2778" s="126"/>
      <c r="L2778" s="126"/>
      <c r="M2778" s="143"/>
      <c r="N2778" s="126"/>
      <c r="O2778" s="126"/>
      <c r="Q2778" s="126"/>
      <c r="R2778" s="126"/>
    </row>
    <row r="2779" spans="6:18" ht="11.25" customHeight="1" x14ac:dyDescent="0.2">
      <c r="F2779" s="126"/>
      <c r="G2779" s="126"/>
      <c r="H2779" s="126"/>
      <c r="I2779" s="126"/>
      <c r="J2779" s="126"/>
      <c r="K2779" s="126"/>
      <c r="L2779" s="126"/>
      <c r="M2779" s="143"/>
      <c r="N2779" s="126"/>
      <c r="O2779" s="126"/>
      <c r="Q2779" s="126"/>
      <c r="R2779" s="126"/>
    </row>
    <row r="2780" spans="6:18" ht="11.25" customHeight="1" x14ac:dyDescent="0.2">
      <c r="F2780" s="126"/>
      <c r="G2780" s="126"/>
      <c r="H2780" s="126"/>
      <c r="I2780" s="126"/>
      <c r="J2780" s="126"/>
      <c r="K2780" s="126"/>
      <c r="L2780" s="126"/>
      <c r="M2780" s="143"/>
      <c r="N2780" s="126"/>
      <c r="O2780" s="126"/>
      <c r="Q2780" s="126"/>
      <c r="R2780" s="126"/>
    </row>
    <row r="2781" spans="6:18" ht="11.25" customHeight="1" x14ac:dyDescent="0.2">
      <c r="F2781" s="126"/>
      <c r="G2781" s="126"/>
      <c r="H2781" s="126"/>
      <c r="I2781" s="126"/>
      <c r="J2781" s="126"/>
      <c r="K2781" s="126"/>
      <c r="L2781" s="126"/>
      <c r="M2781" s="143"/>
      <c r="N2781" s="126"/>
      <c r="O2781" s="126"/>
      <c r="Q2781" s="126"/>
      <c r="R2781" s="126"/>
    </row>
    <row r="2782" spans="6:18" ht="11.25" customHeight="1" x14ac:dyDescent="0.2">
      <c r="F2782" s="126"/>
      <c r="G2782" s="126"/>
      <c r="H2782" s="126"/>
      <c r="I2782" s="126"/>
      <c r="J2782" s="126"/>
      <c r="K2782" s="126"/>
      <c r="L2782" s="126"/>
      <c r="M2782" s="143"/>
      <c r="N2782" s="126"/>
      <c r="O2782" s="126"/>
      <c r="Q2782" s="126"/>
      <c r="R2782" s="126"/>
    </row>
    <row r="2783" spans="6:18" ht="11.25" customHeight="1" x14ac:dyDescent="0.2">
      <c r="F2783" s="126"/>
      <c r="G2783" s="126"/>
      <c r="H2783" s="126"/>
      <c r="I2783" s="126"/>
      <c r="J2783" s="126"/>
      <c r="K2783" s="126"/>
      <c r="L2783" s="126"/>
      <c r="M2783" s="143"/>
      <c r="N2783" s="126"/>
      <c r="O2783" s="126"/>
      <c r="Q2783" s="126"/>
      <c r="R2783" s="126"/>
    </row>
    <row r="2784" spans="6:18" ht="11.25" customHeight="1" x14ac:dyDescent="0.2">
      <c r="F2784" s="126"/>
      <c r="G2784" s="126"/>
      <c r="H2784" s="126"/>
      <c r="I2784" s="126"/>
      <c r="J2784" s="126"/>
      <c r="K2784" s="126"/>
      <c r="L2784" s="126"/>
      <c r="M2784" s="143"/>
      <c r="N2784" s="126"/>
      <c r="O2784" s="126"/>
      <c r="Q2784" s="126"/>
      <c r="R2784" s="126"/>
    </row>
    <row r="2785" spans="6:18" ht="11.25" customHeight="1" x14ac:dyDescent="0.2">
      <c r="F2785" s="126"/>
      <c r="G2785" s="126"/>
      <c r="H2785" s="126"/>
      <c r="I2785" s="126"/>
      <c r="J2785" s="126"/>
      <c r="K2785" s="126"/>
      <c r="L2785" s="126"/>
      <c r="M2785" s="143"/>
      <c r="N2785" s="126"/>
      <c r="O2785" s="126"/>
      <c r="Q2785" s="126"/>
      <c r="R2785" s="126"/>
    </row>
    <row r="2786" spans="6:18" ht="11.25" customHeight="1" x14ac:dyDescent="0.2">
      <c r="F2786" s="126"/>
      <c r="G2786" s="126"/>
      <c r="H2786" s="126"/>
      <c r="I2786" s="126"/>
      <c r="J2786" s="126"/>
      <c r="K2786" s="126"/>
      <c r="L2786" s="126"/>
      <c r="M2786" s="143"/>
      <c r="N2786" s="126"/>
      <c r="O2786" s="126"/>
      <c r="Q2786" s="126"/>
      <c r="R2786" s="126"/>
    </row>
    <row r="2787" spans="6:18" ht="11.25" customHeight="1" x14ac:dyDescent="0.2">
      <c r="F2787" s="126"/>
      <c r="G2787" s="126"/>
      <c r="H2787" s="126"/>
      <c r="I2787" s="126"/>
      <c r="J2787" s="126"/>
      <c r="K2787" s="126"/>
      <c r="L2787" s="126"/>
      <c r="M2787" s="143"/>
      <c r="N2787" s="126"/>
      <c r="O2787" s="126"/>
      <c r="Q2787" s="126"/>
      <c r="R2787" s="126"/>
    </row>
    <row r="2788" spans="6:18" ht="11.25" customHeight="1" x14ac:dyDescent="0.2">
      <c r="F2788" s="126"/>
      <c r="G2788" s="126"/>
      <c r="H2788" s="126"/>
      <c r="I2788" s="126"/>
      <c r="J2788" s="126"/>
      <c r="K2788" s="126"/>
      <c r="L2788" s="126"/>
      <c r="M2788" s="143"/>
      <c r="N2788" s="126"/>
      <c r="O2788" s="126"/>
      <c r="Q2788" s="126"/>
      <c r="R2788" s="126"/>
    </row>
    <row r="2789" spans="6:18" ht="11.25" customHeight="1" x14ac:dyDescent="0.2">
      <c r="F2789" s="126"/>
      <c r="G2789" s="126"/>
      <c r="H2789" s="126"/>
      <c r="I2789" s="126"/>
      <c r="J2789" s="126"/>
      <c r="K2789" s="126"/>
      <c r="L2789" s="126"/>
      <c r="M2789" s="143"/>
      <c r="N2789" s="126"/>
      <c r="O2789" s="126"/>
      <c r="Q2789" s="126"/>
      <c r="R2789" s="126"/>
    </row>
    <row r="2790" spans="6:18" ht="11.25" customHeight="1" x14ac:dyDescent="0.2">
      <c r="F2790" s="126"/>
      <c r="G2790" s="126"/>
      <c r="H2790" s="126"/>
      <c r="I2790" s="126"/>
      <c r="J2790" s="126"/>
      <c r="K2790" s="126"/>
      <c r="L2790" s="126"/>
      <c r="M2790" s="143"/>
      <c r="N2790" s="126"/>
      <c r="O2790" s="126"/>
      <c r="Q2790" s="126"/>
      <c r="R2790" s="126"/>
    </row>
    <row r="2791" spans="6:18" ht="11.25" customHeight="1" x14ac:dyDescent="0.2">
      <c r="F2791" s="126"/>
      <c r="G2791" s="126"/>
      <c r="H2791" s="126"/>
      <c r="I2791" s="126"/>
      <c r="J2791" s="126"/>
      <c r="K2791" s="126"/>
      <c r="L2791" s="126"/>
      <c r="M2791" s="143"/>
      <c r="N2791" s="126"/>
      <c r="O2791" s="126"/>
      <c r="Q2791" s="126"/>
      <c r="R2791" s="126"/>
    </row>
    <row r="2792" spans="6:18" ht="11.25" customHeight="1" x14ac:dyDescent="0.2">
      <c r="F2792" s="126"/>
      <c r="G2792" s="126"/>
      <c r="H2792" s="126"/>
      <c r="I2792" s="126"/>
      <c r="J2792" s="126"/>
      <c r="K2792" s="126"/>
      <c r="L2792" s="126"/>
      <c r="M2792" s="143"/>
      <c r="N2792" s="126"/>
      <c r="O2792" s="126"/>
      <c r="Q2792" s="126"/>
      <c r="R2792" s="126"/>
    </row>
    <row r="2793" spans="6:18" ht="11.25" customHeight="1" x14ac:dyDescent="0.2">
      <c r="F2793" s="126"/>
      <c r="G2793" s="126"/>
      <c r="H2793" s="126"/>
      <c r="I2793" s="126"/>
      <c r="J2793" s="126"/>
      <c r="K2793" s="126"/>
      <c r="L2793" s="126"/>
      <c r="M2793" s="143"/>
      <c r="N2793" s="126"/>
      <c r="O2793" s="126"/>
      <c r="Q2793" s="126"/>
      <c r="R2793" s="126"/>
    </row>
    <row r="2794" spans="6:18" ht="11.25" customHeight="1" x14ac:dyDescent="0.2">
      <c r="F2794" s="126"/>
      <c r="G2794" s="126"/>
      <c r="H2794" s="126"/>
      <c r="I2794" s="126"/>
      <c r="J2794" s="126"/>
      <c r="K2794" s="126"/>
      <c r="L2794" s="126"/>
      <c r="M2794" s="143"/>
      <c r="N2794" s="126"/>
      <c r="O2794" s="126"/>
      <c r="Q2794" s="126"/>
      <c r="R2794" s="126"/>
    </row>
    <row r="2795" spans="6:18" ht="11.25" customHeight="1" x14ac:dyDescent="0.2">
      <c r="F2795" s="126"/>
      <c r="G2795" s="126"/>
      <c r="H2795" s="126"/>
      <c r="I2795" s="126"/>
      <c r="J2795" s="126"/>
      <c r="K2795" s="126"/>
      <c r="L2795" s="126"/>
      <c r="M2795" s="143"/>
      <c r="N2795" s="126"/>
      <c r="O2795" s="126"/>
      <c r="Q2795" s="126"/>
      <c r="R2795" s="126"/>
    </row>
    <row r="2796" spans="6:18" ht="11.25" customHeight="1" x14ac:dyDescent="0.2">
      <c r="F2796" s="126"/>
      <c r="G2796" s="126"/>
      <c r="H2796" s="126"/>
      <c r="I2796" s="126"/>
      <c r="J2796" s="126"/>
      <c r="K2796" s="126"/>
      <c r="L2796" s="126"/>
      <c r="M2796" s="143"/>
      <c r="N2796" s="126"/>
      <c r="O2796" s="126"/>
      <c r="Q2796" s="126"/>
      <c r="R2796" s="126"/>
    </row>
    <row r="2797" spans="6:18" ht="11.25" customHeight="1" x14ac:dyDescent="0.2">
      <c r="F2797" s="126"/>
      <c r="G2797" s="126"/>
      <c r="H2797" s="126"/>
      <c r="I2797" s="126"/>
      <c r="J2797" s="126"/>
      <c r="K2797" s="126"/>
      <c r="L2797" s="126"/>
      <c r="M2797" s="143"/>
      <c r="N2797" s="126"/>
      <c r="O2797" s="126"/>
      <c r="Q2797" s="126"/>
      <c r="R2797" s="126"/>
    </row>
    <row r="2798" spans="6:18" ht="11.25" customHeight="1" x14ac:dyDescent="0.2">
      <c r="F2798" s="126"/>
      <c r="G2798" s="126"/>
      <c r="H2798" s="126"/>
      <c r="I2798" s="126"/>
      <c r="J2798" s="126"/>
      <c r="K2798" s="126"/>
      <c r="L2798" s="126"/>
      <c r="M2798" s="143"/>
      <c r="N2798" s="126"/>
      <c r="O2798" s="126"/>
      <c r="Q2798" s="126"/>
      <c r="R2798" s="126"/>
    </row>
    <row r="2799" spans="6:18" ht="11.25" customHeight="1" x14ac:dyDescent="0.2">
      <c r="F2799" s="126"/>
      <c r="G2799" s="126"/>
      <c r="H2799" s="126"/>
      <c r="I2799" s="126"/>
      <c r="J2799" s="126"/>
      <c r="K2799" s="126"/>
      <c r="L2799" s="126"/>
      <c r="M2799" s="143"/>
      <c r="N2799" s="126"/>
      <c r="O2799" s="126"/>
      <c r="Q2799" s="126"/>
      <c r="R2799" s="126"/>
    </row>
    <row r="2800" spans="6:18" ht="11.25" customHeight="1" x14ac:dyDescent="0.2">
      <c r="F2800" s="126"/>
      <c r="G2800" s="126"/>
      <c r="H2800" s="126"/>
      <c r="I2800" s="126"/>
      <c r="J2800" s="126"/>
      <c r="K2800" s="126"/>
      <c r="L2800" s="126"/>
      <c r="M2800" s="143"/>
      <c r="N2800" s="126"/>
      <c r="O2800" s="126"/>
      <c r="Q2800" s="126"/>
      <c r="R2800" s="126"/>
    </row>
    <row r="2801" spans="6:18" ht="11.25" customHeight="1" x14ac:dyDescent="0.2">
      <c r="F2801" s="126"/>
      <c r="G2801" s="126"/>
      <c r="H2801" s="126"/>
      <c r="I2801" s="126"/>
      <c r="J2801" s="126"/>
      <c r="K2801" s="126"/>
      <c r="L2801" s="126"/>
      <c r="M2801" s="143"/>
      <c r="N2801" s="126"/>
      <c r="O2801" s="126"/>
      <c r="Q2801" s="126"/>
      <c r="R2801" s="126"/>
    </row>
    <row r="2802" spans="6:18" ht="11.25" customHeight="1" x14ac:dyDescent="0.2">
      <c r="F2802" s="126"/>
      <c r="G2802" s="126"/>
      <c r="H2802" s="126"/>
      <c r="I2802" s="126"/>
      <c r="J2802" s="126"/>
      <c r="K2802" s="126"/>
      <c r="L2802" s="126"/>
      <c r="M2802" s="143"/>
      <c r="N2802" s="126"/>
      <c r="O2802" s="126"/>
      <c r="Q2802" s="126"/>
      <c r="R2802" s="126"/>
    </row>
    <row r="2803" spans="6:18" ht="11.25" customHeight="1" x14ac:dyDescent="0.2">
      <c r="F2803" s="126"/>
      <c r="G2803" s="126"/>
      <c r="H2803" s="126"/>
      <c r="I2803" s="126"/>
      <c r="J2803" s="126"/>
      <c r="K2803" s="126"/>
      <c r="L2803" s="126"/>
      <c r="M2803" s="143"/>
      <c r="N2803" s="126"/>
      <c r="O2803" s="126"/>
      <c r="Q2803" s="126"/>
      <c r="R2803" s="126"/>
    </row>
    <row r="2804" spans="6:18" ht="11.25" customHeight="1" x14ac:dyDescent="0.2">
      <c r="F2804" s="126"/>
      <c r="G2804" s="126"/>
      <c r="H2804" s="126"/>
      <c r="I2804" s="126"/>
      <c r="J2804" s="126"/>
      <c r="K2804" s="126"/>
      <c r="L2804" s="126"/>
      <c r="M2804" s="143"/>
      <c r="N2804" s="126"/>
      <c r="O2804" s="126"/>
      <c r="Q2804" s="126"/>
      <c r="R2804" s="126"/>
    </row>
    <row r="2805" spans="6:18" ht="11.25" customHeight="1" x14ac:dyDescent="0.2">
      <c r="F2805" s="126"/>
      <c r="G2805" s="126"/>
      <c r="H2805" s="126"/>
      <c r="I2805" s="126"/>
      <c r="J2805" s="126"/>
      <c r="K2805" s="126"/>
      <c r="L2805" s="126"/>
      <c r="M2805" s="143"/>
      <c r="N2805" s="126"/>
      <c r="O2805" s="126"/>
      <c r="Q2805" s="126"/>
      <c r="R2805" s="126"/>
    </row>
    <row r="2806" spans="6:18" ht="11.25" customHeight="1" x14ac:dyDescent="0.2">
      <c r="F2806" s="126"/>
      <c r="G2806" s="126"/>
      <c r="H2806" s="126"/>
      <c r="I2806" s="126"/>
      <c r="J2806" s="126"/>
      <c r="K2806" s="126"/>
      <c r="L2806" s="126"/>
      <c r="M2806" s="143"/>
      <c r="N2806" s="126"/>
      <c r="O2806" s="126"/>
      <c r="Q2806" s="126"/>
      <c r="R2806" s="126"/>
    </row>
    <row r="2807" spans="6:18" ht="11.25" customHeight="1" x14ac:dyDescent="0.2">
      <c r="F2807" s="126"/>
      <c r="G2807" s="126"/>
      <c r="H2807" s="126"/>
      <c r="I2807" s="126"/>
      <c r="J2807" s="126"/>
      <c r="K2807" s="126"/>
      <c r="L2807" s="126"/>
      <c r="M2807" s="143"/>
      <c r="N2807" s="126"/>
      <c r="O2807" s="126"/>
      <c r="Q2807" s="126"/>
      <c r="R2807" s="126"/>
    </row>
    <row r="2808" spans="6:18" ht="11.25" customHeight="1" x14ac:dyDescent="0.2">
      <c r="F2808" s="126"/>
      <c r="G2808" s="126"/>
      <c r="H2808" s="126"/>
      <c r="I2808" s="126"/>
      <c r="J2808" s="126"/>
      <c r="K2808" s="126"/>
      <c r="L2808" s="126"/>
      <c r="M2808" s="143"/>
      <c r="N2808" s="126"/>
      <c r="O2808" s="126"/>
      <c r="Q2808" s="126"/>
      <c r="R2808" s="126"/>
    </row>
    <row r="2809" spans="6:18" ht="11.25" customHeight="1" x14ac:dyDescent="0.2">
      <c r="F2809" s="126"/>
      <c r="G2809" s="126"/>
      <c r="H2809" s="126"/>
      <c r="I2809" s="126"/>
      <c r="J2809" s="126"/>
      <c r="K2809" s="126"/>
      <c r="L2809" s="126"/>
      <c r="M2809" s="143"/>
      <c r="N2809" s="126"/>
      <c r="O2809" s="126"/>
      <c r="Q2809" s="126"/>
      <c r="R2809" s="126"/>
    </row>
    <row r="2810" spans="6:18" ht="11.25" customHeight="1" x14ac:dyDescent="0.2">
      <c r="F2810" s="126"/>
      <c r="G2810" s="126"/>
      <c r="H2810" s="126"/>
      <c r="I2810" s="126"/>
      <c r="J2810" s="126"/>
      <c r="K2810" s="126"/>
      <c r="L2810" s="126"/>
      <c r="M2810" s="143"/>
      <c r="N2810" s="126"/>
      <c r="O2810" s="126"/>
      <c r="Q2810" s="126"/>
      <c r="R2810" s="126"/>
    </row>
    <row r="2811" spans="6:18" ht="11.25" customHeight="1" x14ac:dyDescent="0.2">
      <c r="F2811" s="126"/>
      <c r="G2811" s="126"/>
      <c r="H2811" s="126"/>
      <c r="I2811" s="126"/>
      <c r="J2811" s="126"/>
      <c r="K2811" s="126"/>
      <c r="L2811" s="126"/>
      <c r="M2811" s="143"/>
      <c r="N2811" s="126"/>
      <c r="O2811" s="126"/>
      <c r="Q2811" s="126"/>
      <c r="R2811" s="126"/>
    </row>
    <row r="2812" spans="6:18" ht="11.25" customHeight="1" x14ac:dyDescent="0.2">
      <c r="F2812" s="126"/>
      <c r="G2812" s="126"/>
      <c r="H2812" s="126"/>
      <c r="I2812" s="126"/>
      <c r="J2812" s="126"/>
      <c r="K2812" s="126"/>
      <c r="L2812" s="126"/>
      <c r="M2812" s="143"/>
      <c r="N2812" s="126"/>
      <c r="O2812" s="126"/>
      <c r="Q2812" s="126"/>
      <c r="R2812" s="126"/>
    </row>
    <row r="2813" spans="6:18" ht="11.25" customHeight="1" x14ac:dyDescent="0.2">
      <c r="F2813" s="126"/>
      <c r="G2813" s="126"/>
      <c r="H2813" s="126"/>
      <c r="I2813" s="126"/>
      <c r="J2813" s="126"/>
      <c r="K2813" s="126"/>
      <c r="L2813" s="126"/>
      <c r="M2813" s="143"/>
      <c r="N2813" s="126"/>
      <c r="O2813" s="126"/>
      <c r="Q2813" s="126"/>
      <c r="R2813" s="126"/>
    </row>
    <row r="2814" spans="6:18" ht="11.25" customHeight="1" x14ac:dyDescent="0.2">
      <c r="F2814" s="126"/>
      <c r="G2814" s="126"/>
      <c r="H2814" s="126"/>
      <c r="I2814" s="126"/>
      <c r="J2814" s="126"/>
      <c r="K2814" s="126"/>
      <c r="L2814" s="126"/>
      <c r="M2814" s="143"/>
      <c r="N2814" s="126"/>
      <c r="O2814" s="126"/>
      <c r="Q2814" s="126"/>
      <c r="R2814" s="126"/>
    </row>
    <row r="2815" spans="6:18" ht="11.25" customHeight="1" x14ac:dyDescent="0.2">
      <c r="F2815" s="126"/>
      <c r="G2815" s="126"/>
      <c r="H2815" s="126"/>
      <c r="I2815" s="126"/>
      <c r="J2815" s="126"/>
      <c r="K2815" s="126"/>
      <c r="L2815" s="126"/>
      <c r="M2815" s="143"/>
      <c r="N2815" s="126"/>
      <c r="O2815" s="126"/>
      <c r="Q2815" s="126"/>
      <c r="R2815" s="126"/>
    </row>
    <row r="2816" spans="6:18" ht="11.25" customHeight="1" x14ac:dyDescent="0.2">
      <c r="F2816" s="126"/>
      <c r="G2816" s="126"/>
      <c r="H2816" s="126"/>
      <c r="I2816" s="126"/>
      <c r="J2816" s="126"/>
      <c r="K2816" s="126"/>
      <c r="L2816" s="126"/>
      <c r="M2816" s="143"/>
      <c r="N2816" s="126"/>
      <c r="O2816" s="126"/>
      <c r="Q2816" s="126"/>
      <c r="R2816" s="126"/>
    </row>
    <row r="2817" spans="6:18" ht="11.25" customHeight="1" x14ac:dyDescent="0.2">
      <c r="F2817" s="126"/>
      <c r="G2817" s="126"/>
      <c r="H2817" s="126"/>
      <c r="I2817" s="126"/>
      <c r="J2817" s="126"/>
      <c r="K2817" s="126"/>
      <c r="L2817" s="126"/>
      <c r="M2817" s="143"/>
      <c r="N2817" s="126"/>
      <c r="O2817" s="126"/>
      <c r="Q2817" s="126"/>
      <c r="R2817" s="126"/>
    </row>
    <row r="2818" spans="6:18" ht="11.25" customHeight="1" x14ac:dyDescent="0.2">
      <c r="F2818" s="126"/>
      <c r="G2818" s="126"/>
      <c r="H2818" s="126"/>
      <c r="I2818" s="126"/>
      <c r="J2818" s="126"/>
      <c r="K2818" s="126"/>
      <c r="L2818" s="126"/>
      <c r="M2818" s="143"/>
      <c r="N2818" s="126"/>
      <c r="O2818" s="126"/>
      <c r="Q2818" s="126"/>
      <c r="R2818" s="126"/>
    </row>
    <row r="2819" spans="6:18" ht="11.25" customHeight="1" x14ac:dyDescent="0.2">
      <c r="F2819" s="126"/>
      <c r="G2819" s="126"/>
      <c r="H2819" s="126"/>
      <c r="I2819" s="126"/>
      <c r="J2819" s="126"/>
      <c r="K2819" s="126"/>
      <c r="L2819" s="126"/>
      <c r="M2819" s="143"/>
      <c r="N2819" s="126"/>
      <c r="O2819" s="126"/>
      <c r="Q2819" s="126"/>
      <c r="R2819" s="126"/>
    </row>
    <row r="2820" spans="6:18" ht="11.25" customHeight="1" x14ac:dyDescent="0.2">
      <c r="F2820" s="126"/>
      <c r="G2820" s="126"/>
      <c r="H2820" s="126"/>
      <c r="I2820" s="126"/>
      <c r="J2820" s="126"/>
      <c r="K2820" s="126"/>
      <c r="L2820" s="126"/>
      <c r="M2820" s="143"/>
      <c r="N2820" s="126"/>
      <c r="O2820" s="126"/>
      <c r="Q2820" s="126"/>
      <c r="R2820" s="126"/>
    </row>
    <row r="2821" spans="6:18" ht="11.25" customHeight="1" x14ac:dyDescent="0.2">
      <c r="F2821" s="126"/>
      <c r="G2821" s="126"/>
      <c r="H2821" s="126"/>
      <c r="I2821" s="126"/>
      <c r="J2821" s="126"/>
      <c r="K2821" s="126"/>
      <c r="L2821" s="126"/>
      <c r="M2821" s="143"/>
      <c r="N2821" s="126"/>
      <c r="O2821" s="126"/>
      <c r="Q2821" s="126"/>
      <c r="R2821" s="126"/>
    </row>
    <row r="2822" spans="6:18" ht="11.25" customHeight="1" x14ac:dyDescent="0.2">
      <c r="F2822" s="126"/>
      <c r="G2822" s="126"/>
      <c r="H2822" s="126"/>
      <c r="I2822" s="126"/>
      <c r="J2822" s="126"/>
      <c r="K2822" s="126"/>
      <c r="L2822" s="126"/>
      <c r="M2822" s="143"/>
      <c r="N2822" s="126"/>
      <c r="O2822" s="126"/>
      <c r="Q2822" s="126"/>
      <c r="R2822" s="126"/>
    </row>
    <row r="2823" spans="6:18" ht="11.25" customHeight="1" x14ac:dyDescent="0.2">
      <c r="F2823" s="126"/>
      <c r="G2823" s="126"/>
      <c r="H2823" s="126"/>
      <c r="I2823" s="126"/>
      <c r="J2823" s="126"/>
      <c r="K2823" s="126"/>
      <c r="L2823" s="126"/>
      <c r="M2823" s="143"/>
      <c r="N2823" s="126"/>
      <c r="O2823" s="126"/>
      <c r="Q2823" s="126"/>
      <c r="R2823" s="126"/>
    </row>
    <row r="2824" spans="6:18" ht="11.25" customHeight="1" x14ac:dyDescent="0.2">
      <c r="F2824" s="126"/>
      <c r="G2824" s="126"/>
      <c r="H2824" s="126"/>
      <c r="I2824" s="126"/>
      <c r="J2824" s="126"/>
      <c r="K2824" s="126"/>
      <c r="L2824" s="126"/>
      <c r="M2824" s="143"/>
      <c r="N2824" s="126"/>
      <c r="O2824" s="126"/>
      <c r="Q2824" s="126"/>
      <c r="R2824" s="126"/>
    </row>
    <row r="2825" spans="6:18" ht="11.25" customHeight="1" x14ac:dyDescent="0.2">
      <c r="F2825" s="126"/>
      <c r="G2825" s="126"/>
      <c r="H2825" s="126"/>
      <c r="I2825" s="126"/>
      <c r="J2825" s="126"/>
      <c r="K2825" s="126"/>
      <c r="L2825" s="126"/>
      <c r="M2825" s="143"/>
      <c r="N2825" s="126"/>
      <c r="O2825" s="126"/>
      <c r="Q2825" s="126"/>
      <c r="R2825" s="126"/>
    </row>
    <row r="2826" spans="6:18" ht="11.25" customHeight="1" x14ac:dyDescent="0.2">
      <c r="F2826" s="126"/>
      <c r="G2826" s="126"/>
      <c r="H2826" s="126"/>
      <c r="I2826" s="126"/>
      <c r="J2826" s="126"/>
      <c r="K2826" s="126"/>
      <c r="L2826" s="126"/>
      <c r="M2826" s="143"/>
      <c r="N2826" s="126"/>
      <c r="O2826" s="126"/>
      <c r="Q2826" s="126"/>
      <c r="R2826" s="126"/>
    </row>
    <row r="2827" spans="6:18" ht="11.25" customHeight="1" x14ac:dyDescent="0.2">
      <c r="F2827" s="126"/>
      <c r="G2827" s="126"/>
      <c r="H2827" s="126"/>
      <c r="I2827" s="126"/>
      <c r="J2827" s="126"/>
      <c r="K2827" s="126"/>
      <c r="L2827" s="126"/>
      <c r="M2827" s="143"/>
      <c r="N2827" s="126"/>
      <c r="O2827" s="126"/>
      <c r="Q2827" s="126"/>
      <c r="R2827" s="126"/>
    </row>
    <row r="2828" spans="6:18" ht="11.25" customHeight="1" x14ac:dyDescent="0.2">
      <c r="F2828" s="126"/>
      <c r="G2828" s="126"/>
      <c r="H2828" s="126"/>
      <c r="I2828" s="126"/>
      <c r="J2828" s="126"/>
      <c r="K2828" s="126"/>
      <c r="L2828" s="126"/>
      <c r="M2828" s="143"/>
      <c r="N2828" s="126"/>
      <c r="O2828" s="126"/>
      <c r="Q2828" s="126"/>
      <c r="R2828" s="126"/>
    </row>
    <row r="2829" spans="6:18" ht="11.25" customHeight="1" x14ac:dyDescent="0.2">
      <c r="F2829" s="126"/>
      <c r="G2829" s="126"/>
      <c r="H2829" s="126"/>
      <c r="I2829" s="126"/>
      <c r="J2829" s="126"/>
      <c r="K2829" s="126"/>
      <c r="L2829" s="126"/>
      <c r="M2829" s="143"/>
      <c r="N2829" s="126"/>
      <c r="O2829" s="126"/>
      <c r="Q2829" s="126"/>
      <c r="R2829" s="126"/>
    </row>
    <row r="2830" spans="6:18" ht="11.25" customHeight="1" x14ac:dyDescent="0.2">
      <c r="F2830" s="126"/>
      <c r="G2830" s="126"/>
      <c r="H2830" s="126"/>
      <c r="I2830" s="126"/>
      <c r="J2830" s="126"/>
      <c r="K2830" s="126"/>
      <c r="L2830" s="126"/>
      <c r="M2830" s="143"/>
      <c r="N2830" s="126"/>
      <c r="O2830" s="126"/>
      <c r="Q2830" s="126"/>
      <c r="R2830" s="126"/>
    </row>
    <row r="2831" spans="6:18" ht="11.25" customHeight="1" x14ac:dyDescent="0.2">
      <c r="F2831" s="126"/>
      <c r="G2831" s="126"/>
      <c r="H2831" s="126"/>
      <c r="I2831" s="126"/>
      <c r="J2831" s="126"/>
      <c r="K2831" s="126"/>
      <c r="L2831" s="126"/>
      <c r="M2831" s="143"/>
      <c r="N2831" s="126"/>
      <c r="O2831" s="126"/>
      <c r="Q2831" s="126"/>
      <c r="R2831" s="126"/>
    </row>
    <row r="2832" spans="6:18" ht="11.25" customHeight="1" x14ac:dyDescent="0.2">
      <c r="F2832" s="126"/>
      <c r="G2832" s="126"/>
      <c r="H2832" s="126"/>
      <c r="I2832" s="126"/>
      <c r="J2832" s="126"/>
      <c r="K2832" s="126"/>
      <c r="L2832" s="126"/>
      <c r="M2832" s="143"/>
      <c r="N2832" s="126"/>
      <c r="O2832" s="126"/>
      <c r="Q2832" s="126"/>
      <c r="R2832" s="126"/>
    </row>
    <row r="2833" spans="6:18" ht="11.25" customHeight="1" x14ac:dyDescent="0.2">
      <c r="F2833" s="126"/>
      <c r="G2833" s="126"/>
      <c r="H2833" s="126"/>
      <c r="I2833" s="126"/>
      <c r="J2833" s="126"/>
      <c r="K2833" s="126"/>
      <c r="L2833" s="126"/>
      <c r="M2833" s="143"/>
      <c r="N2833" s="126"/>
      <c r="O2833" s="126"/>
      <c r="Q2833" s="126"/>
      <c r="R2833" s="126"/>
    </row>
    <row r="2834" spans="6:18" ht="11.25" customHeight="1" x14ac:dyDescent="0.2">
      <c r="F2834" s="126"/>
      <c r="G2834" s="126"/>
      <c r="H2834" s="126"/>
      <c r="I2834" s="126"/>
      <c r="J2834" s="126"/>
      <c r="K2834" s="126"/>
      <c r="L2834" s="126"/>
      <c r="M2834" s="143"/>
      <c r="N2834" s="126"/>
      <c r="O2834" s="126"/>
      <c r="Q2834" s="126"/>
      <c r="R2834" s="126"/>
    </row>
    <row r="2835" spans="6:18" ht="11.25" customHeight="1" x14ac:dyDescent="0.2">
      <c r="F2835" s="126"/>
      <c r="G2835" s="126"/>
      <c r="H2835" s="126"/>
      <c r="I2835" s="126"/>
      <c r="J2835" s="126"/>
      <c r="K2835" s="126"/>
      <c r="L2835" s="126"/>
      <c r="M2835" s="143"/>
      <c r="N2835" s="126"/>
      <c r="O2835" s="126"/>
      <c r="Q2835" s="126"/>
      <c r="R2835" s="126"/>
    </row>
    <row r="2836" spans="6:18" ht="11.25" customHeight="1" x14ac:dyDescent="0.2">
      <c r="F2836" s="126"/>
      <c r="G2836" s="126"/>
      <c r="H2836" s="126"/>
      <c r="I2836" s="126"/>
      <c r="J2836" s="126"/>
      <c r="K2836" s="126"/>
      <c r="L2836" s="126"/>
      <c r="M2836" s="143"/>
      <c r="N2836" s="126"/>
      <c r="O2836" s="126"/>
      <c r="Q2836" s="126"/>
      <c r="R2836" s="126"/>
    </row>
    <row r="2837" spans="6:18" ht="11.25" customHeight="1" x14ac:dyDescent="0.2">
      <c r="F2837" s="126"/>
      <c r="G2837" s="126"/>
      <c r="H2837" s="126"/>
      <c r="I2837" s="126"/>
      <c r="J2837" s="126"/>
      <c r="K2837" s="126"/>
      <c r="L2837" s="126"/>
      <c r="M2837" s="143"/>
      <c r="N2837" s="126"/>
      <c r="O2837" s="126"/>
      <c r="Q2837" s="126"/>
      <c r="R2837" s="126"/>
    </row>
    <row r="2838" spans="6:18" ht="11.25" customHeight="1" x14ac:dyDescent="0.2">
      <c r="F2838" s="126"/>
      <c r="G2838" s="126"/>
      <c r="H2838" s="126"/>
      <c r="I2838" s="126"/>
      <c r="J2838" s="126"/>
      <c r="K2838" s="126"/>
      <c r="L2838" s="126"/>
      <c r="M2838" s="143"/>
      <c r="N2838" s="126"/>
      <c r="O2838" s="126"/>
      <c r="Q2838" s="126"/>
      <c r="R2838" s="126"/>
    </row>
    <row r="2839" spans="6:18" ht="11.25" customHeight="1" x14ac:dyDescent="0.2">
      <c r="F2839" s="126"/>
      <c r="G2839" s="126"/>
      <c r="H2839" s="126"/>
      <c r="I2839" s="126"/>
      <c r="J2839" s="126"/>
      <c r="K2839" s="126"/>
      <c r="L2839" s="126"/>
      <c r="M2839" s="143"/>
      <c r="N2839" s="126"/>
      <c r="O2839" s="126"/>
      <c r="Q2839" s="126"/>
      <c r="R2839" s="126"/>
    </row>
    <row r="2840" spans="6:18" ht="11.25" customHeight="1" x14ac:dyDescent="0.2">
      <c r="F2840" s="126"/>
      <c r="G2840" s="126"/>
      <c r="H2840" s="126"/>
      <c r="I2840" s="126"/>
      <c r="J2840" s="126"/>
      <c r="K2840" s="126"/>
      <c r="L2840" s="126"/>
      <c r="M2840" s="143"/>
      <c r="N2840" s="126"/>
      <c r="O2840" s="126"/>
      <c r="Q2840" s="126"/>
      <c r="R2840" s="126"/>
    </row>
    <row r="2841" spans="6:18" ht="11.25" customHeight="1" x14ac:dyDescent="0.2">
      <c r="F2841" s="126"/>
      <c r="G2841" s="126"/>
      <c r="H2841" s="126"/>
      <c r="I2841" s="126"/>
      <c r="J2841" s="126"/>
      <c r="K2841" s="126"/>
      <c r="L2841" s="126"/>
      <c r="M2841" s="143"/>
      <c r="N2841" s="126"/>
      <c r="O2841" s="126"/>
      <c r="Q2841" s="126"/>
      <c r="R2841" s="126"/>
    </row>
    <row r="2842" spans="6:18" ht="11.25" customHeight="1" x14ac:dyDescent="0.2">
      <c r="F2842" s="126"/>
      <c r="G2842" s="126"/>
      <c r="H2842" s="126"/>
      <c r="I2842" s="126"/>
      <c r="J2842" s="126"/>
      <c r="K2842" s="126"/>
      <c r="L2842" s="126"/>
      <c r="M2842" s="143"/>
      <c r="N2842" s="126"/>
      <c r="O2842" s="126"/>
      <c r="Q2842" s="126"/>
      <c r="R2842" s="126"/>
    </row>
    <row r="2843" spans="6:18" ht="11.25" customHeight="1" x14ac:dyDescent="0.2">
      <c r="F2843" s="126"/>
      <c r="G2843" s="126"/>
      <c r="H2843" s="126"/>
      <c r="I2843" s="126"/>
      <c r="J2843" s="126"/>
      <c r="K2843" s="126"/>
      <c r="L2843" s="126"/>
      <c r="M2843" s="143"/>
      <c r="N2843" s="126"/>
      <c r="O2843" s="126"/>
      <c r="Q2843" s="126"/>
      <c r="R2843" s="126"/>
    </row>
    <row r="2844" spans="6:18" ht="11.25" customHeight="1" x14ac:dyDescent="0.2">
      <c r="F2844" s="126"/>
      <c r="G2844" s="126"/>
      <c r="H2844" s="126"/>
      <c r="I2844" s="126"/>
      <c r="J2844" s="126"/>
      <c r="K2844" s="126"/>
      <c r="L2844" s="126"/>
      <c r="M2844" s="143"/>
      <c r="N2844" s="126"/>
      <c r="O2844" s="126"/>
      <c r="Q2844" s="126"/>
      <c r="R2844" s="126"/>
    </row>
    <row r="2845" spans="6:18" ht="11.25" customHeight="1" x14ac:dyDescent="0.2">
      <c r="F2845" s="126"/>
      <c r="G2845" s="126"/>
      <c r="H2845" s="126"/>
      <c r="I2845" s="126"/>
      <c r="J2845" s="126"/>
      <c r="K2845" s="126"/>
      <c r="L2845" s="126"/>
      <c r="M2845" s="143"/>
      <c r="N2845" s="126"/>
      <c r="O2845" s="126"/>
      <c r="Q2845" s="126"/>
      <c r="R2845" s="126"/>
    </row>
    <row r="2846" spans="6:18" ht="11.25" customHeight="1" x14ac:dyDescent="0.2">
      <c r="F2846" s="126"/>
      <c r="G2846" s="126"/>
      <c r="H2846" s="126"/>
      <c r="I2846" s="126"/>
      <c r="J2846" s="126"/>
      <c r="K2846" s="126"/>
      <c r="L2846" s="126"/>
      <c r="M2846" s="143"/>
      <c r="N2846" s="126"/>
      <c r="O2846" s="126"/>
      <c r="Q2846" s="126"/>
      <c r="R2846" s="126"/>
    </row>
    <row r="2847" spans="6:18" ht="11.25" customHeight="1" x14ac:dyDescent="0.2">
      <c r="F2847" s="126"/>
      <c r="G2847" s="126"/>
      <c r="H2847" s="126"/>
      <c r="I2847" s="126"/>
      <c r="J2847" s="126"/>
      <c r="K2847" s="126"/>
      <c r="L2847" s="126"/>
      <c r="M2847" s="143"/>
      <c r="N2847" s="126"/>
      <c r="O2847" s="126"/>
      <c r="Q2847" s="126"/>
      <c r="R2847" s="126"/>
    </row>
    <row r="2848" spans="6:18" ht="11.25" customHeight="1" x14ac:dyDescent="0.2">
      <c r="F2848" s="126"/>
      <c r="G2848" s="126"/>
      <c r="H2848" s="126"/>
      <c r="I2848" s="126"/>
      <c r="J2848" s="126"/>
      <c r="K2848" s="126"/>
      <c r="L2848" s="126"/>
      <c r="M2848" s="143"/>
      <c r="N2848" s="126"/>
      <c r="O2848" s="126"/>
      <c r="Q2848" s="126"/>
      <c r="R2848" s="126"/>
    </row>
    <row r="2849" spans="6:18" ht="11.25" customHeight="1" x14ac:dyDescent="0.2">
      <c r="F2849" s="126"/>
      <c r="G2849" s="126"/>
      <c r="H2849" s="126"/>
      <c r="I2849" s="126"/>
      <c r="J2849" s="126"/>
      <c r="K2849" s="126"/>
      <c r="L2849" s="126"/>
      <c r="M2849" s="143"/>
      <c r="N2849" s="126"/>
      <c r="O2849" s="126"/>
      <c r="Q2849" s="126"/>
      <c r="R2849" s="126"/>
    </row>
    <row r="2850" spans="6:18" ht="11.25" customHeight="1" x14ac:dyDescent="0.2">
      <c r="F2850" s="126"/>
      <c r="G2850" s="126"/>
      <c r="H2850" s="126"/>
      <c r="I2850" s="126"/>
      <c r="J2850" s="126"/>
      <c r="K2850" s="126"/>
      <c r="L2850" s="126"/>
      <c r="M2850" s="143"/>
      <c r="N2850" s="126"/>
      <c r="O2850" s="126"/>
      <c r="Q2850" s="126"/>
      <c r="R2850" s="126"/>
    </row>
    <row r="2851" spans="6:18" ht="11.25" customHeight="1" x14ac:dyDescent="0.2">
      <c r="F2851" s="126"/>
      <c r="G2851" s="126"/>
      <c r="H2851" s="126"/>
      <c r="I2851" s="126"/>
      <c r="J2851" s="126"/>
      <c r="K2851" s="126"/>
      <c r="L2851" s="126"/>
      <c r="M2851" s="143"/>
      <c r="N2851" s="126"/>
      <c r="O2851" s="126"/>
      <c r="Q2851" s="126"/>
      <c r="R2851" s="126"/>
    </row>
    <row r="2852" spans="6:18" ht="11.25" customHeight="1" x14ac:dyDescent="0.2">
      <c r="F2852" s="126"/>
      <c r="G2852" s="126"/>
      <c r="H2852" s="126"/>
      <c r="I2852" s="126"/>
      <c r="J2852" s="126"/>
      <c r="K2852" s="126"/>
      <c r="L2852" s="126"/>
      <c r="M2852" s="143"/>
      <c r="N2852" s="126"/>
      <c r="O2852" s="126"/>
      <c r="Q2852" s="126"/>
      <c r="R2852" s="126"/>
    </row>
    <row r="2853" spans="6:18" ht="11.25" customHeight="1" x14ac:dyDescent="0.2">
      <c r="F2853" s="126"/>
      <c r="G2853" s="126"/>
      <c r="H2853" s="126"/>
      <c r="I2853" s="126"/>
      <c r="J2853" s="126"/>
      <c r="K2853" s="126"/>
      <c r="L2853" s="126"/>
      <c r="M2853" s="143"/>
      <c r="N2853" s="126"/>
      <c r="O2853" s="126"/>
      <c r="Q2853" s="126"/>
      <c r="R2853" s="126"/>
    </row>
    <row r="2854" spans="6:18" ht="11.25" customHeight="1" x14ac:dyDescent="0.2">
      <c r="F2854" s="126"/>
      <c r="G2854" s="126"/>
      <c r="H2854" s="126"/>
      <c r="I2854" s="126"/>
      <c r="J2854" s="126"/>
      <c r="K2854" s="126"/>
      <c r="L2854" s="126"/>
      <c r="M2854" s="143"/>
      <c r="N2854" s="126"/>
      <c r="O2854" s="126"/>
      <c r="Q2854" s="126"/>
      <c r="R2854" s="126"/>
    </row>
    <row r="2855" spans="6:18" ht="11.25" customHeight="1" x14ac:dyDescent="0.2">
      <c r="F2855" s="126"/>
      <c r="G2855" s="126"/>
      <c r="H2855" s="126"/>
      <c r="I2855" s="126"/>
      <c r="J2855" s="126"/>
      <c r="K2855" s="126"/>
      <c r="L2855" s="126"/>
      <c r="M2855" s="143"/>
      <c r="N2855" s="126"/>
      <c r="O2855" s="126"/>
      <c r="Q2855" s="126"/>
      <c r="R2855" s="126"/>
    </row>
    <row r="2856" spans="6:18" ht="11.25" customHeight="1" x14ac:dyDescent="0.2">
      <c r="F2856" s="126"/>
      <c r="G2856" s="126"/>
      <c r="H2856" s="126"/>
      <c r="I2856" s="126"/>
      <c r="J2856" s="126"/>
      <c r="K2856" s="126"/>
      <c r="L2856" s="126"/>
      <c r="M2856" s="143"/>
      <c r="N2856" s="126"/>
      <c r="O2856" s="126"/>
      <c r="Q2856" s="126"/>
      <c r="R2856" s="126"/>
    </row>
    <row r="2857" spans="6:18" ht="11.25" customHeight="1" x14ac:dyDescent="0.2">
      <c r="F2857" s="126"/>
      <c r="G2857" s="126"/>
      <c r="H2857" s="126"/>
      <c r="I2857" s="126"/>
      <c r="J2857" s="126"/>
      <c r="K2857" s="126"/>
      <c r="L2857" s="126"/>
      <c r="M2857" s="143"/>
      <c r="N2857" s="126"/>
      <c r="O2857" s="126"/>
      <c r="Q2857" s="126"/>
      <c r="R2857" s="126"/>
    </row>
    <row r="2858" spans="6:18" ht="11.25" customHeight="1" x14ac:dyDescent="0.2">
      <c r="F2858" s="126"/>
      <c r="G2858" s="126"/>
      <c r="H2858" s="126"/>
      <c r="I2858" s="126"/>
      <c r="J2858" s="126"/>
      <c r="K2858" s="126"/>
      <c r="L2858" s="126"/>
      <c r="M2858" s="143"/>
      <c r="N2858" s="126"/>
      <c r="O2858" s="126"/>
      <c r="Q2858" s="126"/>
      <c r="R2858" s="126"/>
    </row>
    <row r="2859" spans="6:18" ht="11.25" customHeight="1" x14ac:dyDescent="0.2">
      <c r="F2859" s="126"/>
      <c r="G2859" s="126"/>
      <c r="H2859" s="126"/>
      <c r="I2859" s="126"/>
      <c r="J2859" s="126"/>
      <c r="K2859" s="126"/>
      <c r="L2859" s="126"/>
      <c r="M2859" s="143"/>
      <c r="N2859" s="126"/>
      <c r="O2859" s="126"/>
      <c r="Q2859" s="126"/>
      <c r="R2859" s="126"/>
    </row>
    <row r="2860" spans="6:18" ht="11.25" customHeight="1" x14ac:dyDescent="0.2">
      <c r="F2860" s="126"/>
      <c r="G2860" s="126"/>
      <c r="H2860" s="126"/>
      <c r="I2860" s="126"/>
      <c r="J2860" s="126"/>
      <c r="K2860" s="126"/>
      <c r="L2860" s="126"/>
      <c r="M2860" s="143"/>
      <c r="N2860" s="126"/>
      <c r="O2860" s="126"/>
      <c r="Q2860" s="126"/>
      <c r="R2860" s="126"/>
    </row>
    <row r="2861" spans="6:18" ht="11.25" customHeight="1" x14ac:dyDescent="0.2">
      <c r="F2861" s="126"/>
      <c r="G2861" s="126"/>
      <c r="H2861" s="126"/>
      <c r="I2861" s="126"/>
      <c r="J2861" s="126"/>
      <c r="K2861" s="126"/>
      <c r="L2861" s="126"/>
      <c r="M2861" s="143"/>
      <c r="N2861" s="126"/>
      <c r="O2861" s="126"/>
      <c r="Q2861" s="126"/>
      <c r="R2861" s="126"/>
    </row>
    <row r="2862" spans="6:18" ht="11.25" customHeight="1" x14ac:dyDescent="0.2">
      <c r="F2862" s="126"/>
      <c r="G2862" s="126"/>
      <c r="H2862" s="126"/>
      <c r="I2862" s="126"/>
      <c r="J2862" s="126"/>
      <c r="K2862" s="126"/>
      <c r="L2862" s="126"/>
      <c r="M2862" s="143"/>
      <c r="N2862" s="126"/>
      <c r="O2862" s="126"/>
      <c r="Q2862" s="126"/>
      <c r="R2862" s="126"/>
    </row>
    <row r="2863" spans="6:18" ht="11.25" customHeight="1" x14ac:dyDescent="0.2">
      <c r="F2863" s="126"/>
      <c r="G2863" s="126"/>
      <c r="H2863" s="126"/>
      <c r="I2863" s="126"/>
      <c r="J2863" s="126"/>
      <c r="K2863" s="126"/>
      <c r="L2863" s="126"/>
      <c r="M2863" s="143"/>
      <c r="N2863" s="126"/>
      <c r="O2863" s="126"/>
      <c r="Q2863" s="126"/>
      <c r="R2863" s="126"/>
    </row>
    <row r="2864" spans="6:18" ht="11.25" customHeight="1" x14ac:dyDescent="0.2">
      <c r="F2864" s="126"/>
      <c r="G2864" s="126"/>
      <c r="H2864" s="126"/>
      <c r="I2864" s="126"/>
      <c r="J2864" s="126"/>
      <c r="K2864" s="126"/>
      <c r="L2864" s="126"/>
      <c r="M2864" s="143"/>
      <c r="N2864" s="126"/>
      <c r="O2864" s="126"/>
      <c r="Q2864" s="126"/>
      <c r="R2864" s="126"/>
    </row>
    <row r="2865" spans="6:18" ht="11.25" customHeight="1" x14ac:dyDescent="0.2">
      <c r="F2865" s="126"/>
      <c r="G2865" s="126"/>
      <c r="H2865" s="126"/>
      <c r="I2865" s="126"/>
      <c r="J2865" s="126"/>
      <c r="K2865" s="126"/>
      <c r="L2865" s="126"/>
      <c r="M2865" s="143"/>
      <c r="N2865" s="126"/>
      <c r="O2865" s="126"/>
      <c r="Q2865" s="126"/>
      <c r="R2865" s="126"/>
    </row>
    <row r="2866" spans="6:18" ht="11.25" customHeight="1" x14ac:dyDescent="0.2">
      <c r="F2866" s="126"/>
      <c r="G2866" s="126"/>
      <c r="H2866" s="126"/>
      <c r="I2866" s="126"/>
      <c r="J2866" s="126"/>
      <c r="K2866" s="126"/>
      <c r="L2866" s="126"/>
      <c r="M2866" s="143"/>
      <c r="N2866" s="126"/>
      <c r="O2866" s="126"/>
      <c r="Q2866" s="126"/>
      <c r="R2866" s="126"/>
    </row>
    <row r="2867" spans="6:18" ht="11.25" customHeight="1" x14ac:dyDescent="0.2">
      <c r="F2867" s="126"/>
      <c r="G2867" s="126"/>
      <c r="H2867" s="126"/>
      <c r="I2867" s="126"/>
      <c r="J2867" s="126"/>
      <c r="K2867" s="126"/>
      <c r="L2867" s="126"/>
      <c r="M2867" s="143"/>
      <c r="N2867" s="126"/>
      <c r="O2867" s="126"/>
      <c r="Q2867" s="126"/>
      <c r="R2867" s="126"/>
    </row>
    <row r="2868" spans="6:18" ht="11.25" customHeight="1" x14ac:dyDescent="0.2">
      <c r="F2868" s="126"/>
      <c r="G2868" s="126"/>
      <c r="H2868" s="126"/>
      <c r="I2868" s="126"/>
      <c r="J2868" s="126"/>
      <c r="K2868" s="126"/>
      <c r="L2868" s="126"/>
      <c r="M2868" s="143"/>
      <c r="N2868" s="126"/>
      <c r="O2868" s="126"/>
      <c r="Q2868" s="126"/>
      <c r="R2868" s="126"/>
    </row>
    <row r="2869" spans="6:18" ht="11.25" customHeight="1" x14ac:dyDescent="0.2">
      <c r="F2869" s="126"/>
      <c r="G2869" s="126"/>
      <c r="H2869" s="126"/>
      <c r="I2869" s="126"/>
      <c r="J2869" s="126"/>
      <c r="K2869" s="126"/>
      <c r="L2869" s="126"/>
      <c r="M2869" s="143"/>
      <c r="N2869" s="126"/>
      <c r="O2869" s="126"/>
      <c r="Q2869" s="126"/>
      <c r="R2869" s="126"/>
    </row>
    <row r="2870" spans="6:18" ht="11.25" customHeight="1" x14ac:dyDescent="0.2">
      <c r="F2870" s="126"/>
      <c r="G2870" s="126"/>
      <c r="H2870" s="126"/>
      <c r="I2870" s="126"/>
      <c r="J2870" s="126"/>
      <c r="K2870" s="126"/>
      <c r="L2870" s="126"/>
      <c r="M2870" s="143"/>
      <c r="N2870" s="126"/>
      <c r="O2870" s="126"/>
      <c r="Q2870" s="126"/>
      <c r="R2870" s="126"/>
    </row>
    <row r="2871" spans="6:18" ht="11.25" customHeight="1" x14ac:dyDescent="0.2">
      <c r="F2871" s="126"/>
      <c r="G2871" s="126"/>
      <c r="H2871" s="126"/>
      <c r="I2871" s="126"/>
      <c r="J2871" s="126"/>
      <c r="K2871" s="126"/>
      <c r="L2871" s="126"/>
      <c r="M2871" s="143"/>
      <c r="N2871" s="126"/>
      <c r="O2871" s="126"/>
      <c r="Q2871" s="126"/>
      <c r="R2871" s="126"/>
    </row>
    <row r="2872" spans="6:18" ht="11.25" customHeight="1" x14ac:dyDescent="0.2">
      <c r="F2872" s="126"/>
      <c r="G2872" s="126"/>
      <c r="H2872" s="126"/>
      <c r="I2872" s="126"/>
      <c r="J2872" s="126"/>
      <c r="K2872" s="126"/>
      <c r="L2872" s="126"/>
      <c r="M2872" s="143"/>
      <c r="N2872" s="126"/>
      <c r="O2872" s="126"/>
      <c r="Q2872" s="126"/>
      <c r="R2872" s="126"/>
    </row>
    <row r="2873" spans="6:18" ht="11.25" customHeight="1" x14ac:dyDescent="0.2">
      <c r="F2873" s="126"/>
      <c r="G2873" s="126"/>
      <c r="H2873" s="126"/>
      <c r="I2873" s="126"/>
      <c r="J2873" s="126"/>
      <c r="K2873" s="126"/>
      <c r="L2873" s="126"/>
      <c r="M2873" s="143"/>
      <c r="N2873" s="126"/>
      <c r="O2873" s="126"/>
      <c r="Q2873" s="126"/>
      <c r="R2873" s="126"/>
    </row>
    <row r="2874" spans="6:18" ht="11.25" customHeight="1" x14ac:dyDescent="0.2">
      <c r="F2874" s="126"/>
      <c r="G2874" s="126"/>
      <c r="H2874" s="126"/>
      <c r="I2874" s="126"/>
      <c r="J2874" s="126"/>
      <c r="K2874" s="126"/>
      <c r="L2874" s="126"/>
      <c r="M2874" s="143"/>
      <c r="N2874" s="126"/>
      <c r="O2874" s="126"/>
      <c r="Q2874" s="126"/>
      <c r="R2874" s="126"/>
    </row>
    <row r="2875" spans="6:18" ht="11.25" customHeight="1" x14ac:dyDescent="0.2">
      <c r="F2875" s="126"/>
      <c r="G2875" s="126"/>
      <c r="H2875" s="126"/>
      <c r="I2875" s="126"/>
      <c r="J2875" s="126"/>
      <c r="K2875" s="126"/>
      <c r="L2875" s="126"/>
      <c r="M2875" s="143"/>
      <c r="N2875" s="126"/>
      <c r="O2875" s="126"/>
      <c r="Q2875" s="126"/>
      <c r="R2875" s="126"/>
    </row>
    <row r="2876" spans="6:18" ht="11.25" customHeight="1" x14ac:dyDescent="0.2">
      <c r="F2876" s="126"/>
      <c r="G2876" s="126"/>
      <c r="H2876" s="126"/>
      <c r="I2876" s="126"/>
      <c r="J2876" s="126"/>
      <c r="K2876" s="126"/>
      <c r="L2876" s="126"/>
      <c r="M2876" s="143"/>
      <c r="N2876" s="126"/>
      <c r="O2876" s="126"/>
      <c r="Q2876" s="126"/>
      <c r="R2876" s="126"/>
    </row>
    <row r="2877" spans="6:18" ht="11.25" customHeight="1" x14ac:dyDescent="0.2">
      <c r="F2877" s="126"/>
      <c r="G2877" s="126"/>
      <c r="H2877" s="126"/>
      <c r="I2877" s="126"/>
      <c r="J2877" s="126"/>
      <c r="K2877" s="126"/>
      <c r="L2877" s="126"/>
      <c r="M2877" s="143"/>
      <c r="N2877" s="126"/>
      <c r="O2877" s="126"/>
      <c r="Q2877" s="126"/>
      <c r="R2877" s="126"/>
    </row>
    <row r="2878" spans="6:18" ht="11.25" customHeight="1" x14ac:dyDescent="0.2">
      <c r="F2878" s="126"/>
      <c r="G2878" s="126"/>
      <c r="H2878" s="126"/>
      <c r="I2878" s="126"/>
      <c r="J2878" s="126"/>
      <c r="K2878" s="126"/>
      <c r="L2878" s="126"/>
      <c r="M2878" s="143"/>
      <c r="N2878" s="126"/>
      <c r="O2878" s="126"/>
      <c r="Q2878" s="126"/>
      <c r="R2878" s="126"/>
    </row>
    <row r="2879" spans="6:18" ht="11.25" customHeight="1" x14ac:dyDescent="0.2">
      <c r="F2879" s="126"/>
      <c r="G2879" s="126"/>
      <c r="H2879" s="126"/>
      <c r="I2879" s="126"/>
      <c r="J2879" s="126"/>
      <c r="K2879" s="126"/>
      <c r="L2879" s="126"/>
      <c r="M2879" s="143"/>
      <c r="N2879" s="126"/>
      <c r="O2879" s="126"/>
      <c r="Q2879" s="126"/>
      <c r="R2879" s="126"/>
    </row>
    <row r="2880" spans="6:18" ht="11.25" customHeight="1" x14ac:dyDescent="0.2">
      <c r="F2880" s="126"/>
      <c r="G2880" s="126"/>
      <c r="H2880" s="126"/>
      <c r="I2880" s="126"/>
      <c r="J2880" s="126"/>
      <c r="K2880" s="126"/>
      <c r="L2880" s="126"/>
      <c r="M2880" s="143"/>
      <c r="N2880" s="126"/>
      <c r="O2880" s="126"/>
      <c r="Q2880" s="126"/>
      <c r="R2880" s="126"/>
    </row>
    <row r="2881" spans="6:18" ht="11.25" customHeight="1" x14ac:dyDescent="0.2">
      <c r="F2881" s="126"/>
      <c r="G2881" s="126"/>
      <c r="H2881" s="126"/>
      <c r="I2881" s="126"/>
      <c r="J2881" s="126"/>
      <c r="K2881" s="126"/>
      <c r="L2881" s="126"/>
      <c r="M2881" s="143"/>
      <c r="N2881" s="126"/>
      <c r="O2881" s="126"/>
      <c r="Q2881" s="126"/>
      <c r="R2881" s="126"/>
    </row>
    <row r="2882" spans="6:18" ht="11.25" customHeight="1" x14ac:dyDescent="0.2">
      <c r="F2882" s="126"/>
      <c r="G2882" s="126"/>
      <c r="H2882" s="126"/>
      <c r="I2882" s="126"/>
      <c r="J2882" s="126"/>
      <c r="K2882" s="126"/>
      <c r="L2882" s="126"/>
      <c r="M2882" s="143"/>
      <c r="N2882" s="126"/>
      <c r="O2882" s="126"/>
      <c r="Q2882" s="126"/>
      <c r="R2882" s="126"/>
    </row>
    <row r="2883" spans="6:18" ht="11.25" customHeight="1" x14ac:dyDescent="0.2">
      <c r="F2883" s="126"/>
      <c r="G2883" s="126"/>
      <c r="H2883" s="126"/>
      <c r="I2883" s="126"/>
      <c r="J2883" s="126"/>
      <c r="K2883" s="126"/>
      <c r="L2883" s="126"/>
      <c r="M2883" s="143"/>
      <c r="N2883" s="126"/>
      <c r="O2883" s="126"/>
      <c r="Q2883" s="126"/>
      <c r="R2883" s="126"/>
    </row>
    <row r="2884" spans="6:18" ht="11.25" customHeight="1" x14ac:dyDescent="0.2">
      <c r="F2884" s="126"/>
      <c r="G2884" s="126"/>
      <c r="H2884" s="126"/>
      <c r="I2884" s="126"/>
      <c r="J2884" s="126"/>
      <c r="K2884" s="126"/>
      <c r="L2884" s="126"/>
      <c r="M2884" s="143"/>
      <c r="N2884" s="126"/>
      <c r="O2884" s="126"/>
      <c r="Q2884" s="126"/>
      <c r="R2884" s="126"/>
    </row>
    <row r="2885" spans="6:18" ht="11.25" customHeight="1" x14ac:dyDescent="0.2">
      <c r="F2885" s="126"/>
      <c r="G2885" s="126"/>
      <c r="H2885" s="126"/>
      <c r="I2885" s="126"/>
      <c r="J2885" s="126"/>
      <c r="K2885" s="126"/>
      <c r="L2885" s="126"/>
      <c r="M2885" s="143"/>
      <c r="N2885" s="126"/>
      <c r="O2885" s="126"/>
      <c r="Q2885" s="126"/>
      <c r="R2885" s="126"/>
    </row>
    <row r="2886" spans="6:18" ht="11.25" customHeight="1" x14ac:dyDescent="0.2">
      <c r="F2886" s="126"/>
      <c r="G2886" s="126"/>
      <c r="H2886" s="126"/>
      <c r="I2886" s="126"/>
      <c r="J2886" s="126"/>
      <c r="K2886" s="126"/>
      <c r="L2886" s="126"/>
      <c r="M2886" s="143"/>
      <c r="N2886" s="126"/>
      <c r="O2886" s="126"/>
      <c r="Q2886" s="126"/>
      <c r="R2886" s="126"/>
    </row>
    <row r="2887" spans="6:18" ht="11.25" customHeight="1" x14ac:dyDescent="0.2">
      <c r="F2887" s="126"/>
      <c r="G2887" s="126"/>
      <c r="H2887" s="126"/>
      <c r="I2887" s="126"/>
      <c r="J2887" s="126"/>
      <c r="K2887" s="126"/>
      <c r="L2887" s="126"/>
      <c r="M2887" s="143"/>
      <c r="N2887" s="126"/>
      <c r="O2887" s="126"/>
      <c r="Q2887" s="126"/>
      <c r="R2887" s="126"/>
    </row>
    <row r="2888" spans="6:18" ht="11.25" customHeight="1" x14ac:dyDescent="0.2">
      <c r="F2888" s="126"/>
      <c r="G2888" s="126"/>
      <c r="H2888" s="126"/>
      <c r="I2888" s="126"/>
      <c r="J2888" s="126"/>
      <c r="K2888" s="126"/>
      <c r="L2888" s="126"/>
      <c r="M2888" s="143"/>
      <c r="N2888" s="126"/>
      <c r="O2888" s="126"/>
      <c r="Q2888" s="126"/>
      <c r="R2888" s="126"/>
    </row>
    <row r="2889" spans="6:18" ht="11.25" customHeight="1" x14ac:dyDescent="0.2">
      <c r="F2889" s="126"/>
      <c r="G2889" s="126"/>
      <c r="H2889" s="126"/>
      <c r="I2889" s="126"/>
      <c r="J2889" s="126"/>
      <c r="K2889" s="126"/>
      <c r="L2889" s="126"/>
      <c r="M2889" s="143"/>
      <c r="N2889" s="126"/>
      <c r="O2889" s="126"/>
      <c r="Q2889" s="126"/>
      <c r="R2889" s="126"/>
    </row>
    <row r="2890" spans="6:18" ht="11.25" customHeight="1" x14ac:dyDescent="0.2">
      <c r="F2890" s="126"/>
      <c r="G2890" s="126"/>
      <c r="H2890" s="126"/>
      <c r="I2890" s="126"/>
      <c r="J2890" s="126"/>
      <c r="K2890" s="126"/>
      <c r="L2890" s="126"/>
      <c r="M2890" s="143"/>
      <c r="N2890" s="126"/>
      <c r="O2890" s="126"/>
      <c r="Q2890" s="126"/>
      <c r="R2890" s="126"/>
    </row>
    <row r="2891" spans="6:18" ht="11.25" customHeight="1" x14ac:dyDescent="0.2">
      <c r="F2891" s="126"/>
      <c r="G2891" s="126"/>
      <c r="H2891" s="126"/>
      <c r="I2891" s="126"/>
      <c r="J2891" s="126"/>
      <c r="K2891" s="126"/>
      <c r="L2891" s="126"/>
      <c r="M2891" s="143"/>
      <c r="N2891" s="126"/>
      <c r="O2891" s="126"/>
      <c r="Q2891" s="126"/>
      <c r="R2891" s="126"/>
    </row>
    <row r="2892" spans="6:18" ht="11.25" customHeight="1" x14ac:dyDescent="0.2">
      <c r="F2892" s="126"/>
      <c r="G2892" s="126"/>
      <c r="H2892" s="126"/>
      <c r="I2892" s="126"/>
      <c r="J2892" s="126"/>
      <c r="K2892" s="126"/>
      <c r="L2892" s="126"/>
      <c r="M2892" s="143"/>
      <c r="N2892" s="126"/>
      <c r="O2892" s="126"/>
      <c r="Q2892" s="126"/>
      <c r="R2892" s="126"/>
    </row>
    <row r="2893" spans="6:18" ht="11.25" customHeight="1" x14ac:dyDescent="0.2">
      <c r="F2893" s="126"/>
      <c r="G2893" s="126"/>
      <c r="H2893" s="126"/>
      <c r="I2893" s="126"/>
      <c r="J2893" s="126"/>
      <c r="K2893" s="126"/>
      <c r="L2893" s="126"/>
      <c r="M2893" s="143"/>
      <c r="N2893" s="126"/>
      <c r="O2893" s="126"/>
      <c r="Q2893" s="126"/>
      <c r="R2893" s="126"/>
    </row>
    <row r="2894" spans="6:18" ht="11.25" customHeight="1" x14ac:dyDescent="0.2">
      <c r="F2894" s="126"/>
      <c r="G2894" s="126"/>
      <c r="H2894" s="126"/>
      <c r="I2894" s="126"/>
      <c r="J2894" s="126"/>
      <c r="K2894" s="126"/>
      <c r="L2894" s="126"/>
      <c r="M2894" s="143"/>
      <c r="N2894" s="126"/>
      <c r="O2894" s="126"/>
      <c r="Q2894" s="126"/>
      <c r="R2894" s="126"/>
    </row>
    <row r="2895" spans="6:18" ht="11.25" customHeight="1" x14ac:dyDescent="0.2">
      <c r="F2895" s="126"/>
      <c r="G2895" s="126"/>
      <c r="H2895" s="126"/>
      <c r="I2895" s="126"/>
      <c r="J2895" s="126"/>
      <c r="K2895" s="126"/>
      <c r="L2895" s="126"/>
      <c r="M2895" s="143"/>
      <c r="N2895" s="126"/>
      <c r="O2895" s="126"/>
      <c r="Q2895" s="126"/>
      <c r="R2895" s="126"/>
    </row>
    <row r="2896" spans="6:18" ht="11.25" customHeight="1" x14ac:dyDescent="0.2">
      <c r="F2896" s="126"/>
      <c r="G2896" s="126"/>
      <c r="H2896" s="126"/>
      <c r="I2896" s="126"/>
      <c r="J2896" s="126"/>
      <c r="K2896" s="126"/>
      <c r="L2896" s="126"/>
      <c r="M2896" s="143"/>
      <c r="N2896" s="126"/>
      <c r="O2896" s="126"/>
      <c r="Q2896" s="126"/>
      <c r="R2896" s="126"/>
    </row>
    <row r="2897" spans="6:18" ht="11.25" customHeight="1" x14ac:dyDescent="0.2">
      <c r="F2897" s="126"/>
      <c r="G2897" s="126"/>
      <c r="H2897" s="126"/>
      <c r="I2897" s="126"/>
      <c r="J2897" s="126"/>
      <c r="K2897" s="126"/>
      <c r="L2897" s="126"/>
      <c r="M2897" s="143"/>
      <c r="N2897" s="126"/>
      <c r="O2897" s="126"/>
      <c r="Q2897" s="126"/>
      <c r="R2897" s="126"/>
    </row>
    <row r="2898" spans="6:18" ht="11.25" customHeight="1" x14ac:dyDescent="0.2">
      <c r="F2898" s="126"/>
      <c r="G2898" s="126"/>
      <c r="H2898" s="126"/>
      <c r="I2898" s="126"/>
      <c r="J2898" s="126"/>
      <c r="K2898" s="126"/>
      <c r="L2898" s="126"/>
      <c r="M2898" s="143"/>
      <c r="N2898" s="126"/>
      <c r="O2898" s="126"/>
      <c r="Q2898" s="126"/>
      <c r="R2898" s="126"/>
    </row>
    <row r="2899" spans="6:18" ht="11.25" customHeight="1" x14ac:dyDescent="0.2">
      <c r="F2899" s="126"/>
      <c r="G2899" s="126"/>
      <c r="H2899" s="126"/>
      <c r="I2899" s="126"/>
      <c r="J2899" s="126"/>
      <c r="K2899" s="126"/>
      <c r="L2899" s="126"/>
      <c r="M2899" s="143"/>
      <c r="N2899" s="126"/>
      <c r="O2899" s="126"/>
      <c r="Q2899" s="126"/>
      <c r="R2899" s="126"/>
    </row>
    <row r="2900" spans="6:18" ht="11.25" customHeight="1" x14ac:dyDescent="0.2">
      <c r="F2900" s="126"/>
      <c r="G2900" s="126"/>
      <c r="H2900" s="126"/>
      <c r="I2900" s="126"/>
      <c r="J2900" s="126"/>
      <c r="K2900" s="126"/>
      <c r="L2900" s="126"/>
      <c r="M2900" s="143"/>
      <c r="N2900" s="126"/>
      <c r="O2900" s="126"/>
      <c r="Q2900" s="126"/>
      <c r="R2900" s="126"/>
    </row>
    <row r="2901" spans="6:18" ht="11.25" customHeight="1" x14ac:dyDescent="0.2">
      <c r="F2901" s="126"/>
      <c r="G2901" s="126"/>
      <c r="H2901" s="126"/>
      <c r="I2901" s="126"/>
      <c r="J2901" s="126"/>
      <c r="K2901" s="126"/>
      <c r="L2901" s="126"/>
      <c r="M2901" s="143"/>
      <c r="N2901" s="126"/>
      <c r="O2901" s="126"/>
      <c r="Q2901" s="126"/>
      <c r="R2901" s="126"/>
    </row>
    <row r="2902" spans="6:18" ht="11.25" customHeight="1" x14ac:dyDescent="0.2">
      <c r="F2902" s="126"/>
      <c r="G2902" s="126"/>
      <c r="H2902" s="126"/>
      <c r="I2902" s="126"/>
      <c r="J2902" s="126"/>
      <c r="K2902" s="126"/>
      <c r="L2902" s="126"/>
      <c r="M2902" s="143"/>
      <c r="N2902" s="126"/>
      <c r="O2902" s="126"/>
      <c r="Q2902" s="126"/>
      <c r="R2902" s="126"/>
    </row>
    <row r="2903" spans="6:18" ht="11.25" customHeight="1" x14ac:dyDescent="0.2">
      <c r="F2903" s="126"/>
      <c r="G2903" s="126"/>
      <c r="H2903" s="126"/>
      <c r="I2903" s="126"/>
      <c r="J2903" s="126"/>
      <c r="K2903" s="126"/>
      <c r="L2903" s="126"/>
      <c r="M2903" s="143"/>
      <c r="N2903" s="126"/>
      <c r="O2903" s="126"/>
      <c r="Q2903" s="126"/>
      <c r="R2903" s="126"/>
    </row>
    <row r="2904" spans="6:18" ht="11.25" customHeight="1" x14ac:dyDescent="0.2">
      <c r="F2904" s="126"/>
      <c r="G2904" s="126"/>
      <c r="H2904" s="126"/>
      <c r="I2904" s="126"/>
      <c r="J2904" s="126"/>
      <c r="K2904" s="126"/>
      <c r="L2904" s="126"/>
      <c r="M2904" s="143"/>
      <c r="N2904" s="126"/>
      <c r="O2904" s="126"/>
      <c r="Q2904" s="126"/>
      <c r="R2904" s="126"/>
    </row>
    <row r="2905" spans="6:18" ht="11.25" customHeight="1" x14ac:dyDescent="0.2">
      <c r="F2905" s="126"/>
      <c r="G2905" s="126"/>
      <c r="H2905" s="126"/>
      <c r="I2905" s="126"/>
      <c r="J2905" s="126"/>
      <c r="K2905" s="126"/>
      <c r="L2905" s="126"/>
      <c r="M2905" s="143"/>
      <c r="N2905" s="126"/>
      <c r="O2905" s="126"/>
      <c r="Q2905" s="126"/>
      <c r="R2905" s="126"/>
    </row>
    <row r="2906" spans="6:18" ht="11.25" customHeight="1" x14ac:dyDescent="0.2">
      <c r="F2906" s="126"/>
      <c r="G2906" s="126"/>
      <c r="H2906" s="126"/>
      <c r="I2906" s="126"/>
      <c r="J2906" s="126"/>
      <c r="K2906" s="126"/>
      <c r="L2906" s="126"/>
      <c r="M2906" s="143"/>
      <c r="N2906" s="126"/>
      <c r="O2906" s="126"/>
      <c r="Q2906" s="126"/>
      <c r="R2906" s="126"/>
    </row>
    <row r="2907" spans="6:18" ht="11.25" customHeight="1" x14ac:dyDescent="0.2">
      <c r="F2907" s="126"/>
      <c r="G2907" s="126"/>
      <c r="H2907" s="126"/>
      <c r="I2907" s="126"/>
      <c r="J2907" s="126"/>
      <c r="K2907" s="126"/>
      <c r="L2907" s="126"/>
      <c r="M2907" s="143"/>
      <c r="N2907" s="126"/>
      <c r="O2907" s="126"/>
      <c r="Q2907" s="126"/>
      <c r="R2907" s="126"/>
    </row>
    <row r="2908" spans="6:18" ht="11.25" customHeight="1" x14ac:dyDescent="0.2">
      <c r="F2908" s="126"/>
      <c r="G2908" s="126"/>
      <c r="H2908" s="126"/>
      <c r="I2908" s="126"/>
      <c r="J2908" s="126"/>
      <c r="K2908" s="126"/>
      <c r="L2908" s="126"/>
      <c r="M2908" s="143"/>
      <c r="N2908" s="126"/>
      <c r="O2908" s="126"/>
      <c r="Q2908" s="126"/>
      <c r="R2908" s="126"/>
    </row>
    <row r="2909" spans="6:18" ht="11.25" customHeight="1" x14ac:dyDescent="0.2">
      <c r="F2909" s="126"/>
      <c r="G2909" s="126"/>
      <c r="H2909" s="126"/>
      <c r="I2909" s="126"/>
      <c r="J2909" s="126"/>
      <c r="K2909" s="126"/>
      <c r="L2909" s="126"/>
      <c r="M2909" s="143"/>
      <c r="N2909" s="126"/>
      <c r="O2909" s="126"/>
      <c r="Q2909" s="126"/>
      <c r="R2909" s="126"/>
    </row>
    <row r="2910" spans="6:18" ht="11.25" customHeight="1" x14ac:dyDescent="0.2">
      <c r="F2910" s="126"/>
      <c r="G2910" s="126"/>
      <c r="H2910" s="126"/>
      <c r="I2910" s="126"/>
      <c r="J2910" s="126"/>
      <c r="K2910" s="126"/>
      <c r="L2910" s="126"/>
      <c r="M2910" s="143"/>
      <c r="N2910" s="126"/>
      <c r="O2910" s="126"/>
      <c r="Q2910" s="126"/>
      <c r="R2910" s="126"/>
    </row>
    <row r="2911" spans="6:18" ht="11.25" customHeight="1" x14ac:dyDescent="0.2">
      <c r="F2911" s="126"/>
      <c r="G2911" s="126"/>
      <c r="H2911" s="126"/>
      <c r="I2911" s="126"/>
      <c r="J2911" s="126"/>
      <c r="K2911" s="126"/>
      <c r="L2911" s="126"/>
      <c r="M2911" s="143"/>
      <c r="N2911" s="126"/>
      <c r="O2911" s="126"/>
      <c r="Q2911" s="126"/>
      <c r="R2911" s="126"/>
    </row>
    <row r="2912" spans="6:18" ht="11.25" customHeight="1" x14ac:dyDescent="0.2">
      <c r="F2912" s="126"/>
      <c r="G2912" s="126"/>
      <c r="H2912" s="126"/>
      <c r="I2912" s="126"/>
      <c r="J2912" s="126"/>
      <c r="K2912" s="126"/>
      <c r="L2912" s="126"/>
      <c r="M2912" s="143"/>
      <c r="N2912" s="126"/>
      <c r="O2912" s="126"/>
      <c r="Q2912" s="126"/>
      <c r="R2912" s="126"/>
    </row>
    <row r="2913" spans="6:18" ht="11.25" customHeight="1" x14ac:dyDescent="0.2">
      <c r="F2913" s="126"/>
      <c r="G2913" s="126"/>
      <c r="H2913" s="126"/>
      <c r="I2913" s="126"/>
      <c r="J2913" s="126"/>
      <c r="K2913" s="126"/>
      <c r="L2913" s="126"/>
      <c r="M2913" s="143"/>
      <c r="N2913" s="126"/>
      <c r="O2913" s="126"/>
      <c r="Q2913" s="126"/>
      <c r="R2913" s="126"/>
    </row>
    <row r="2914" spans="6:18" ht="11.25" customHeight="1" x14ac:dyDescent="0.2">
      <c r="F2914" s="126"/>
      <c r="G2914" s="126"/>
      <c r="H2914" s="126"/>
      <c r="I2914" s="126"/>
      <c r="J2914" s="126"/>
      <c r="K2914" s="126"/>
      <c r="L2914" s="126"/>
      <c r="M2914" s="143"/>
      <c r="N2914" s="126"/>
      <c r="O2914" s="126"/>
      <c r="Q2914" s="126"/>
      <c r="R2914" s="126"/>
    </row>
    <row r="2915" spans="6:18" ht="11.25" customHeight="1" x14ac:dyDescent="0.2">
      <c r="F2915" s="126"/>
      <c r="G2915" s="126"/>
      <c r="H2915" s="126"/>
      <c r="I2915" s="126"/>
      <c r="J2915" s="126"/>
      <c r="K2915" s="126"/>
      <c r="L2915" s="126"/>
      <c r="M2915" s="143"/>
      <c r="N2915" s="126"/>
      <c r="O2915" s="126"/>
      <c r="Q2915" s="126"/>
      <c r="R2915" s="126"/>
    </row>
    <row r="2916" spans="6:18" ht="11.25" customHeight="1" x14ac:dyDescent="0.2">
      <c r="F2916" s="126"/>
      <c r="G2916" s="126"/>
      <c r="H2916" s="126"/>
      <c r="I2916" s="126"/>
      <c r="J2916" s="126"/>
      <c r="K2916" s="126"/>
      <c r="L2916" s="126"/>
      <c r="M2916" s="143"/>
      <c r="N2916" s="126"/>
      <c r="O2916" s="126"/>
      <c r="Q2916" s="126"/>
      <c r="R2916" s="126"/>
    </row>
    <row r="2917" spans="6:18" ht="11.25" customHeight="1" x14ac:dyDescent="0.2">
      <c r="F2917" s="126"/>
      <c r="G2917" s="126"/>
      <c r="H2917" s="126"/>
      <c r="I2917" s="126"/>
      <c r="J2917" s="126"/>
      <c r="K2917" s="126"/>
      <c r="L2917" s="126"/>
      <c r="M2917" s="143"/>
      <c r="N2917" s="126"/>
      <c r="O2917" s="126"/>
      <c r="Q2917" s="126"/>
      <c r="R2917" s="126"/>
    </row>
    <row r="2918" spans="6:18" ht="11.25" customHeight="1" x14ac:dyDescent="0.2">
      <c r="F2918" s="126"/>
      <c r="G2918" s="126"/>
      <c r="H2918" s="126"/>
      <c r="I2918" s="126"/>
      <c r="J2918" s="126"/>
      <c r="K2918" s="126"/>
      <c r="L2918" s="126"/>
      <c r="M2918" s="143"/>
      <c r="N2918" s="126"/>
      <c r="O2918" s="126"/>
      <c r="Q2918" s="126"/>
      <c r="R2918" s="126"/>
    </row>
    <row r="2919" spans="6:18" ht="11.25" customHeight="1" x14ac:dyDescent="0.2">
      <c r="F2919" s="126"/>
      <c r="G2919" s="126"/>
      <c r="H2919" s="126"/>
      <c r="I2919" s="126"/>
      <c r="J2919" s="126"/>
      <c r="K2919" s="126"/>
      <c r="L2919" s="126"/>
      <c r="M2919" s="143"/>
      <c r="N2919" s="126"/>
      <c r="O2919" s="126"/>
      <c r="Q2919" s="126"/>
      <c r="R2919" s="126"/>
    </row>
    <row r="2920" spans="6:18" ht="11.25" customHeight="1" x14ac:dyDescent="0.2">
      <c r="F2920" s="126"/>
      <c r="G2920" s="126"/>
      <c r="H2920" s="126"/>
      <c r="I2920" s="126"/>
      <c r="J2920" s="126"/>
      <c r="K2920" s="126"/>
      <c r="L2920" s="126"/>
      <c r="M2920" s="143"/>
      <c r="N2920" s="126"/>
      <c r="O2920" s="126"/>
      <c r="Q2920" s="126"/>
      <c r="R2920" s="126"/>
    </row>
    <row r="2921" spans="6:18" ht="11.25" customHeight="1" x14ac:dyDescent="0.2">
      <c r="F2921" s="126"/>
      <c r="G2921" s="126"/>
      <c r="H2921" s="126"/>
      <c r="I2921" s="126"/>
      <c r="J2921" s="126"/>
      <c r="K2921" s="126"/>
      <c r="L2921" s="126"/>
      <c r="M2921" s="143"/>
      <c r="N2921" s="126"/>
      <c r="O2921" s="126"/>
      <c r="Q2921" s="126"/>
      <c r="R2921" s="126"/>
    </row>
    <row r="2922" spans="6:18" ht="11.25" customHeight="1" x14ac:dyDescent="0.2">
      <c r="F2922" s="126"/>
      <c r="G2922" s="126"/>
      <c r="H2922" s="126"/>
      <c r="I2922" s="126"/>
      <c r="J2922" s="126"/>
      <c r="K2922" s="126"/>
      <c r="L2922" s="126"/>
      <c r="M2922" s="143"/>
      <c r="N2922" s="126"/>
      <c r="O2922" s="126"/>
      <c r="Q2922" s="126"/>
      <c r="R2922" s="126"/>
    </row>
    <row r="2923" spans="6:18" ht="11.25" customHeight="1" x14ac:dyDescent="0.2">
      <c r="F2923" s="126"/>
      <c r="G2923" s="126"/>
      <c r="H2923" s="126"/>
      <c r="I2923" s="126"/>
      <c r="J2923" s="126"/>
      <c r="K2923" s="126"/>
      <c r="L2923" s="126"/>
      <c r="M2923" s="143"/>
      <c r="N2923" s="126"/>
      <c r="O2923" s="126"/>
      <c r="Q2923" s="126"/>
      <c r="R2923" s="126"/>
    </row>
    <row r="2924" spans="6:18" ht="11.25" customHeight="1" x14ac:dyDescent="0.2">
      <c r="F2924" s="126"/>
      <c r="G2924" s="126"/>
      <c r="H2924" s="126"/>
      <c r="I2924" s="126"/>
      <c r="J2924" s="126"/>
      <c r="K2924" s="126"/>
      <c r="L2924" s="126"/>
      <c r="M2924" s="143"/>
      <c r="N2924" s="126"/>
      <c r="O2924" s="126"/>
      <c r="Q2924" s="126"/>
      <c r="R2924" s="126"/>
    </row>
    <row r="2925" spans="6:18" ht="11.25" customHeight="1" x14ac:dyDescent="0.2">
      <c r="F2925" s="126"/>
      <c r="G2925" s="126"/>
      <c r="H2925" s="126"/>
      <c r="I2925" s="126"/>
      <c r="J2925" s="126"/>
      <c r="K2925" s="126"/>
      <c r="L2925" s="126"/>
      <c r="M2925" s="143"/>
      <c r="N2925" s="126"/>
      <c r="O2925" s="126"/>
      <c r="Q2925" s="126"/>
      <c r="R2925" s="126"/>
    </row>
    <row r="2926" spans="6:18" ht="11.25" customHeight="1" x14ac:dyDescent="0.2">
      <c r="F2926" s="126"/>
      <c r="G2926" s="126"/>
      <c r="H2926" s="126"/>
      <c r="I2926" s="126"/>
      <c r="J2926" s="126"/>
      <c r="K2926" s="126"/>
      <c r="L2926" s="126"/>
      <c r="M2926" s="143"/>
      <c r="N2926" s="126"/>
      <c r="O2926" s="126"/>
      <c r="Q2926" s="126"/>
      <c r="R2926" s="126"/>
    </row>
    <row r="2927" spans="6:18" ht="11.25" customHeight="1" x14ac:dyDescent="0.2">
      <c r="F2927" s="126"/>
      <c r="G2927" s="126"/>
      <c r="H2927" s="126"/>
      <c r="I2927" s="126"/>
      <c r="J2927" s="126"/>
      <c r="K2927" s="126"/>
      <c r="L2927" s="126"/>
      <c r="M2927" s="143"/>
      <c r="N2927" s="126"/>
      <c r="O2927" s="126"/>
      <c r="Q2927" s="126"/>
      <c r="R2927" s="126"/>
    </row>
    <row r="2928" spans="6:18" ht="11.25" customHeight="1" x14ac:dyDescent="0.2">
      <c r="F2928" s="126"/>
      <c r="G2928" s="126"/>
      <c r="H2928" s="126"/>
      <c r="I2928" s="126"/>
      <c r="J2928" s="126"/>
      <c r="K2928" s="126"/>
      <c r="L2928" s="126"/>
      <c r="M2928" s="143"/>
      <c r="N2928" s="126"/>
      <c r="O2928" s="126"/>
      <c r="Q2928" s="126"/>
      <c r="R2928" s="126"/>
    </row>
    <row r="2929" spans="6:18" ht="11.25" customHeight="1" x14ac:dyDescent="0.2">
      <c r="F2929" s="126"/>
      <c r="G2929" s="126"/>
      <c r="H2929" s="126"/>
      <c r="I2929" s="126"/>
      <c r="J2929" s="126"/>
      <c r="K2929" s="126"/>
      <c r="L2929" s="126"/>
      <c r="M2929" s="143"/>
      <c r="N2929" s="126"/>
      <c r="O2929" s="126"/>
      <c r="Q2929" s="126"/>
      <c r="R2929" s="126"/>
    </row>
    <row r="2930" spans="6:18" ht="11.25" customHeight="1" x14ac:dyDescent="0.2">
      <c r="F2930" s="126"/>
      <c r="G2930" s="126"/>
      <c r="H2930" s="126"/>
      <c r="I2930" s="126"/>
      <c r="J2930" s="126"/>
      <c r="K2930" s="126"/>
      <c r="L2930" s="126"/>
      <c r="M2930" s="143"/>
      <c r="N2930" s="126"/>
      <c r="O2930" s="126"/>
      <c r="Q2930" s="126"/>
      <c r="R2930" s="126"/>
    </row>
    <row r="2931" spans="6:18" ht="11.25" customHeight="1" x14ac:dyDescent="0.2">
      <c r="F2931" s="126"/>
      <c r="G2931" s="126"/>
      <c r="H2931" s="126"/>
      <c r="I2931" s="126"/>
      <c r="J2931" s="126"/>
      <c r="K2931" s="126"/>
      <c r="L2931" s="126"/>
      <c r="M2931" s="143"/>
      <c r="N2931" s="126"/>
      <c r="O2931" s="126"/>
      <c r="Q2931" s="126"/>
      <c r="R2931" s="126"/>
    </row>
    <row r="2932" spans="6:18" ht="11.25" customHeight="1" x14ac:dyDescent="0.2">
      <c r="F2932" s="126"/>
      <c r="G2932" s="126"/>
      <c r="H2932" s="126"/>
      <c r="I2932" s="126"/>
      <c r="J2932" s="126"/>
      <c r="K2932" s="126"/>
      <c r="L2932" s="126"/>
      <c r="M2932" s="143"/>
      <c r="N2932" s="126"/>
      <c r="O2932" s="126"/>
      <c r="Q2932" s="126"/>
      <c r="R2932" s="126"/>
    </row>
    <row r="2933" spans="6:18" ht="11.25" customHeight="1" x14ac:dyDescent="0.2">
      <c r="F2933" s="126"/>
      <c r="G2933" s="126"/>
      <c r="H2933" s="126"/>
      <c r="I2933" s="126"/>
      <c r="J2933" s="126"/>
      <c r="K2933" s="126"/>
      <c r="L2933" s="126"/>
      <c r="M2933" s="143"/>
      <c r="N2933" s="126"/>
      <c r="O2933" s="126"/>
      <c r="Q2933" s="126"/>
      <c r="R2933" s="126"/>
    </row>
    <row r="2934" spans="6:18" ht="11.25" customHeight="1" x14ac:dyDescent="0.2">
      <c r="F2934" s="126"/>
      <c r="G2934" s="126"/>
      <c r="H2934" s="126"/>
      <c r="I2934" s="126"/>
      <c r="J2934" s="126"/>
      <c r="K2934" s="126"/>
      <c r="L2934" s="126"/>
      <c r="M2934" s="143"/>
      <c r="N2934" s="126"/>
      <c r="O2934" s="126"/>
      <c r="Q2934" s="126"/>
      <c r="R2934" s="126"/>
    </row>
    <row r="2935" spans="6:18" ht="11.25" customHeight="1" x14ac:dyDescent="0.2">
      <c r="F2935" s="126"/>
      <c r="G2935" s="126"/>
      <c r="H2935" s="126"/>
      <c r="I2935" s="126"/>
      <c r="J2935" s="126"/>
      <c r="K2935" s="126"/>
      <c r="L2935" s="126"/>
      <c r="M2935" s="143"/>
      <c r="N2935" s="126"/>
      <c r="O2935" s="126"/>
      <c r="Q2935" s="126"/>
      <c r="R2935" s="126"/>
    </row>
    <row r="2936" spans="6:18" ht="11.25" customHeight="1" x14ac:dyDescent="0.2">
      <c r="F2936" s="126"/>
      <c r="G2936" s="126"/>
      <c r="H2936" s="126"/>
      <c r="I2936" s="126"/>
      <c r="J2936" s="126"/>
      <c r="K2936" s="126"/>
      <c r="L2936" s="126"/>
      <c r="M2936" s="143"/>
      <c r="N2936" s="126"/>
      <c r="O2936" s="126"/>
      <c r="Q2936" s="126"/>
      <c r="R2936" s="126"/>
    </row>
    <row r="2937" spans="6:18" ht="11.25" customHeight="1" x14ac:dyDescent="0.2">
      <c r="F2937" s="126"/>
      <c r="G2937" s="126"/>
      <c r="H2937" s="126"/>
      <c r="I2937" s="126"/>
      <c r="J2937" s="126"/>
      <c r="K2937" s="126"/>
      <c r="L2937" s="126"/>
      <c r="M2937" s="143"/>
      <c r="N2937" s="126"/>
      <c r="O2937" s="126"/>
      <c r="Q2937" s="126"/>
      <c r="R2937" s="126"/>
    </row>
    <row r="2938" spans="6:18" ht="11.25" customHeight="1" x14ac:dyDescent="0.2">
      <c r="F2938" s="126"/>
      <c r="G2938" s="126"/>
      <c r="H2938" s="126"/>
      <c r="I2938" s="126"/>
      <c r="J2938" s="126"/>
      <c r="K2938" s="126"/>
      <c r="L2938" s="126"/>
      <c r="M2938" s="143"/>
      <c r="N2938" s="126"/>
      <c r="O2938" s="126"/>
      <c r="Q2938" s="126"/>
      <c r="R2938" s="126"/>
    </row>
    <row r="2939" spans="6:18" ht="11.25" customHeight="1" x14ac:dyDescent="0.2">
      <c r="F2939" s="126"/>
      <c r="G2939" s="126"/>
      <c r="H2939" s="126"/>
      <c r="I2939" s="126"/>
      <c r="J2939" s="126"/>
      <c r="K2939" s="126"/>
      <c r="L2939" s="126"/>
      <c r="M2939" s="143"/>
      <c r="N2939" s="126"/>
      <c r="O2939" s="126"/>
      <c r="Q2939" s="126"/>
      <c r="R2939" s="126"/>
    </row>
    <row r="2940" spans="6:18" ht="11.25" customHeight="1" x14ac:dyDescent="0.2">
      <c r="F2940" s="126"/>
      <c r="G2940" s="126"/>
      <c r="H2940" s="126"/>
      <c r="I2940" s="126"/>
      <c r="J2940" s="126"/>
      <c r="K2940" s="126"/>
      <c r="L2940" s="126"/>
      <c r="M2940" s="143"/>
      <c r="N2940" s="126"/>
      <c r="O2940" s="126"/>
      <c r="Q2940" s="126"/>
      <c r="R2940" s="126"/>
    </row>
    <row r="2941" spans="6:18" ht="11.25" customHeight="1" x14ac:dyDescent="0.2">
      <c r="F2941" s="126"/>
      <c r="G2941" s="126"/>
      <c r="H2941" s="126"/>
      <c r="I2941" s="126"/>
      <c r="J2941" s="126"/>
      <c r="K2941" s="126"/>
      <c r="L2941" s="126"/>
      <c r="M2941" s="143"/>
      <c r="N2941" s="126"/>
      <c r="O2941" s="126"/>
      <c r="Q2941" s="126"/>
      <c r="R2941" s="126"/>
    </row>
    <row r="2942" spans="6:18" ht="11.25" customHeight="1" x14ac:dyDescent="0.2">
      <c r="F2942" s="126"/>
      <c r="G2942" s="126"/>
      <c r="H2942" s="126"/>
      <c r="I2942" s="126"/>
      <c r="J2942" s="126"/>
      <c r="K2942" s="126"/>
      <c r="L2942" s="126"/>
      <c r="M2942" s="143"/>
      <c r="N2942" s="126"/>
      <c r="O2942" s="126"/>
      <c r="Q2942" s="126"/>
      <c r="R2942" s="126"/>
    </row>
    <row r="2943" spans="6:18" ht="11.25" customHeight="1" x14ac:dyDescent="0.2">
      <c r="F2943" s="126"/>
      <c r="G2943" s="126"/>
      <c r="H2943" s="126"/>
      <c r="I2943" s="126"/>
      <c r="J2943" s="126"/>
      <c r="K2943" s="126"/>
      <c r="L2943" s="126"/>
      <c r="M2943" s="143"/>
      <c r="N2943" s="126"/>
      <c r="O2943" s="126"/>
      <c r="Q2943" s="126"/>
      <c r="R2943" s="126"/>
    </row>
    <row r="2944" spans="6:18" ht="11.25" customHeight="1" x14ac:dyDescent="0.2">
      <c r="F2944" s="126"/>
      <c r="G2944" s="126"/>
      <c r="H2944" s="126"/>
      <c r="I2944" s="126"/>
      <c r="J2944" s="126"/>
      <c r="K2944" s="126"/>
      <c r="L2944" s="126"/>
      <c r="M2944" s="143"/>
      <c r="N2944" s="126"/>
      <c r="O2944" s="126"/>
      <c r="Q2944" s="126"/>
      <c r="R2944" s="126"/>
    </row>
    <row r="2945" spans="6:18" ht="11.25" customHeight="1" x14ac:dyDescent="0.2">
      <c r="F2945" s="126"/>
      <c r="G2945" s="126"/>
      <c r="H2945" s="126"/>
      <c r="I2945" s="126"/>
      <c r="J2945" s="126"/>
      <c r="K2945" s="126"/>
      <c r="L2945" s="126"/>
      <c r="M2945" s="143"/>
      <c r="N2945" s="126"/>
      <c r="O2945" s="126"/>
      <c r="Q2945" s="126"/>
      <c r="R2945" s="126"/>
    </row>
    <row r="2946" spans="6:18" ht="11.25" customHeight="1" x14ac:dyDescent="0.2">
      <c r="F2946" s="126"/>
      <c r="G2946" s="126"/>
      <c r="H2946" s="126"/>
      <c r="I2946" s="126"/>
      <c r="J2946" s="126"/>
      <c r="K2946" s="126"/>
      <c r="L2946" s="126"/>
      <c r="M2946" s="143"/>
      <c r="N2946" s="126"/>
      <c r="O2946" s="126"/>
      <c r="Q2946" s="126"/>
      <c r="R2946" s="126"/>
    </row>
    <row r="2947" spans="6:18" ht="11.25" customHeight="1" x14ac:dyDescent="0.2">
      <c r="F2947" s="126"/>
      <c r="G2947" s="126"/>
      <c r="H2947" s="126"/>
      <c r="I2947" s="126"/>
      <c r="J2947" s="126"/>
      <c r="K2947" s="126"/>
      <c r="L2947" s="126"/>
      <c r="M2947" s="143"/>
      <c r="N2947" s="126"/>
      <c r="O2947" s="126"/>
      <c r="Q2947" s="126"/>
      <c r="R2947" s="126"/>
    </row>
    <row r="2948" spans="6:18" ht="11.25" customHeight="1" x14ac:dyDescent="0.2">
      <c r="F2948" s="126"/>
      <c r="G2948" s="126"/>
      <c r="H2948" s="126"/>
      <c r="I2948" s="126"/>
      <c r="J2948" s="126"/>
      <c r="K2948" s="126"/>
      <c r="L2948" s="126"/>
      <c r="M2948" s="143"/>
      <c r="N2948" s="126"/>
      <c r="O2948" s="126"/>
      <c r="Q2948" s="126"/>
      <c r="R2948" s="126"/>
    </row>
    <row r="2949" spans="6:18" ht="11.25" customHeight="1" x14ac:dyDescent="0.2">
      <c r="F2949" s="126"/>
      <c r="G2949" s="126"/>
      <c r="H2949" s="126"/>
      <c r="I2949" s="126"/>
      <c r="J2949" s="126"/>
      <c r="K2949" s="126"/>
      <c r="L2949" s="126"/>
      <c r="M2949" s="143"/>
      <c r="N2949" s="126"/>
      <c r="O2949" s="126"/>
      <c r="Q2949" s="126"/>
      <c r="R2949" s="126"/>
    </row>
    <row r="2950" spans="6:18" ht="11.25" customHeight="1" x14ac:dyDescent="0.2">
      <c r="F2950" s="126"/>
      <c r="G2950" s="126"/>
      <c r="H2950" s="126"/>
      <c r="I2950" s="126"/>
      <c r="J2950" s="126"/>
      <c r="K2950" s="126"/>
      <c r="L2950" s="126"/>
      <c r="M2950" s="143"/>
      <c r="N2950" s="126"/>
      <c r="O2950" s="126"/>
      <c r="Q2950" s="126"/>
      <c r="R2950" s="126"/>
    </row>
    <row r="2951" spans="6:18" ht="11.25" customHeight="1" x14ac:dyDescent="0.2">
      <c r="F2951" s="126"/>
      <c r="G2951" s="126"/>
      <c r="H2951" s="126"/>
      <c r="I2951" s="126"/>
      <c r="J2951" s="126"/>
      <c r="K2951" s="126"/>
      <c r="L2951" s="126"/>
      <c r="M2951" s="143"/>
      <c r="N2951" s="126"/>
      <c r="O2951" s="126"/>
      <c r="Q2951" s="126"/>
      <c r="R2951" s="126"/>
    </row>
    <row r="2952" spans="6:18" ht="11.25" customHeight="1" x14ac:dyDescent="0.2">
      <c r="F2952" s="126"/>
      <c r="G2952" s="126"/>
      <c r="H2952" s="126"/>
      <c r="I2952" s="126"/>
      <c r="J2952" s="126"/>
      <c r="K2952" s="126"/>
      <c r="L2952" s="126"/>
      <c r="M2952" s="143"/>
      <c r="N2952" s="126"/>
      <c r="O2952" s="126"/>
      <c r="Q2952" s="126"/>
      <c r="R2952" s="126"/>
    </row>
    <row r="2953" spans="6:18" ht="11.25" customHeight="1" x14ac:dyDescent="0.2">
      <c r="F2953" s="126"/>
      <c r="G2953" s="126"/>
      <c r="H2953" s="126"/>
      <c r="I2953" s="126"/>
      <c r="J2953" s="126"/>
      <c r="K2953" s="126"/>
      <c r="L2953" s="126"/>
      <c r="M2953" s="143"/>
      <c r="N2953" s="126"/>
      <c r="O2953" s="126"/>
      <c r="Q2953" s="126"/>
      <c r="R2953" s="126"/>
    </row>
    <row r="2954" spans="6:18" ht="11.25" customHeight="1" x14ac:dyDescent="0.2">
      <c r="F2954" s="126"/>
      <c r="G2954" s="126"/>
      <c r="H2954" s="126"/>
      <c r="I2954" s="126"/>
      <c r="J2954" s="126"/>
      <c r="K2954" s="126"/>
      <c r="L2954" s="126"/>
      <c r="M2954" s="143"/>
      <c r="N2954" s="126"/>
      <c r="O2954" s="126"/>
      <c r="Q2954" s="126"/>
      <c r="R2954" s="126"/>
    </row>
    <row r="2955" spans="6:18" ht="11.25" customHeight="1" x14ac:dyDescent="0.2">
      <c r="F2955" s="126"/>
      <c r="G2955" s="126"/>
      <c r="H2955" s="126"/>
      <c r="I2955" s="126"/>
      <c r="J2955" s="126"/>
      <c r="K2955" s="126"/>
      <c r="L2955" s="126"/>
      <c r="M2955" s="143"/>
      <c r="N2955" s="126"/>
      <c r="O2955" s="126"/>
      <c r="Q2955" s="126"/>
      <c r="R2955" s="126"/>
    </row>
    <row r="2956" spans="6:18" ht="11.25" customHeight="1" x14ac:dyDescent="0.2">
      <c r="F2956" s="126"/>
      <c r="G2956" s="126"/>
      <c r="H2956" s="126"/>
      <c r="I2956" s="126"/>
      <c r="J2956" s="126"/>
      <c r="K2956" s="126"/>
      <c r="L2956" s="126"/>
      <c r="M2956" s="143"/>
      <c r="N2956" s="126"/>
      <c r="O2956" s="126"/>
      <c r="Q2956" s="126"/>
      <c r="R2956" s="126"/>
    </row>
    <row r="2957" spans="6:18" ht="11.25" customHeight="1" x14ac:dyDescent="0.2">
      <c r="F2957" s="126"/>
      <c r="G2957" s="126"/>
      <c r="H2957" s="126"/>
      <c r="I2957" s="126"/>
      <c r="J2957" s="126"/>
      <c r="K2957" s="126"/>
      <c r="L2957" s="126"/>
      <c r="M2957" s="143"/>
      <c r="N2957" s="126"/>
      <c r="O2957" s="126"/>
      <c r="Q2957" s="126"/>
      <c r="R2957" s="126"/>
    </row>
    <row r="2958" spans="6:18" ht="11.25" customHeight="1" x14ac:dyDescent="0.2">
      <c r="F2958" s="126"/>
      <c r="G2958" s="126"/>
      <c r="H2958" s="126"/>
      <c r="I2958" s="126"/>
      <c r="J2958" s="126"/>
      <c r="K2958" s="126"/>
      <c r="L2958" s="126"/>
      <c r="M2958" s="143"/>
      <c r="N2958" s="126"/>
      <c r="O2958" s="126"/>
      <c r="Q2958" s="126"/>
      <c r="R2958" s="126"/>
    </row>
    <row r="2959" spans="6:18" ht="11.25" customHeight="1" x14ac:dyDescent="0.2">
      <c r="F2959" s="126"/>
      <c r="G2959" s="126"/>
      <c r="H2959" s="126"/>
      <c r="I2959" s="126"/>
      <c r="J2959" s="126"/>
      <c r="K2959" s="126"/>
      <c r="L2959" s="126"/>
      <c r="M2959" s="143"/>
      <c r="N2959" s="126"/>
      <c r="O2959" s="126"/>
      <c r="Q2959" s="126"/>
      <c r="R2959" s="126"/>
    </row>
    <row r="2960" spans="6:18" ht="11.25" customHeight="1" x14ac:dyDescent="0.2">
      <c r="F2960" s="126"/>
      <c r="G2960" s="126"/>
      <c r="H2960" s="126"/>
      <c r="I2960" s="126"/>
      <c r="J2960" s="126"/>
      <c r="K2960" s="126"/>
      <c r="L2960" s="126"/>
      <c r="M2960" s="143"/>
      <c r="N2960" s="126"/>
      <c r="O2960" s="126"/>
      <c r="Q2960" s="126"/>
      <c r="R2960" s="126"/>
    </row>
    <row r="2961" spans="6:18" ht="11.25" customHeight="1" x14ac:dyDescent="0.2">
      <c r="F2961" s="126"/>
      <c r="G2961" s="126"/>
      <c r="H2961" s="126"/>
      <c r="I2961" s="126"/>
      <c r="J2961" s="126"/>
      <c r="K2961" s="126"/>
      <c r="L2961" s="126"/>
      <c r="M2961" s="143"/>
      <c r="N2961" s="126"/>
      <c r="O2961" s="126"/>
      <c r="Q2961" s="126"/>
      <c r="R2961" s="126"/>
    </row>
    <row r="2962" spans="6:18" ht="11.25" customHeight="1" x14ac:dyDescent="0.2">
      <c r="F2962" s="126"/>
      <c r="G2962" s="126"/>
      <c r="H2962" s="126"/>
      <c r="I2962" s="126"/>
      <c r="J2962" s="126"/>
      <c r="K2962" s="126"/>
      <c r="L2962" s="126"/>
      <c r="M2962" s="143"/>
      <c r="N2962" s="126"/>
      <c r="O2962" s="126"/>
      <c r="Q2962" s="126"/>
      <c r="R2962" s="126"/>
    </row>
    <row r="2963" spans="6:18" ht="11.25" customHeight="1" x14ac:dyDescent="0.2">
      <c r="F2963" s="126"/>
      <c r="G2963" s="126"/>
      <c r="H2963" s="126"/>
      <c r="I2963" s="126"/>
      <c r="J2963" s="126"/>
      <c r="K2963" s="126"/>
      <c r="L2963" s="126"/>
      <c r="M2963" s="143"/>
      <c r="N2963" s="126"/>
      <c r="O2963" s="126"/>
      <c r="Q2963" s="126"/>
      <c r="R2963" s="126"/>
    </row>
    <row r="2964" spans="6:18" ht="11.25" customHeight="1" x14ac:dyDescent="0.2">
      <c r="F2964" s="126"/>
      <c r="G2964" s="126"/>
      <c r="H2964" s="126"/>
      <c r="I2964" s="126"/>
      <c r="J2964" s="126"/>
      <c r="K2964" s="126"/>
      <c r="L2964" s="126"/>
      <c r="M2964" s="143"/>
      <c r="N2964" s="126"/>
      <c r="O2964" s="126"/>
      <c r="Q2964" s="126"/>
      <c r="R2964" s="126"/>
    </row>
    <row r="2965" spans="6:18" ht="11.25" customHeight="1" x14ac:dyDescent="0.2">
      <c r="F2965" s="126"/>
      <c r="G2965" s="126"/>
      <c r="H2965" s="126"/>
      <c r="I2965" s="126"/>
      <c r="J2965" s="126"/>
      <c r="K2965" s="126"/>
      <c r="L2965" s="126"/>
      <c r="M2965" s="143"/>
      <c r="N2965" s="126"/>
      <c r="O2965" s="126"/>
      <c r="Q2965" s="126"/>
      <c r="R2965" s="126"/>
    </row>
    <row r="2966" spans="6:18" ht="11.25" customHeight="1" x14ac:dyDescent="0.2">
      <c r="F2966" s="126"/>
      <c r="G2966" s="126"/>
      <c r="H2966" s="126"/>
      <c r="I2966" s="126"/>
      <c r="J2966" s="126"/>
      <c r="K2966" s="126"/>
      <c r="L2966" s="126"/>
      <c r="M2966" s="143"/>
      <c r="N2966" s="126"/>
      <c r="O2966" s="126"/>
      <c r="Q2966" s="126"/>
      <c r="R2966" s="126"/>
    </row>
    <row r="2967" spans="6:18" ht="11.25" customHeight="1" x14ac:dyDescent="0.2">
      <c r="F2967" s="126"/>
      <c r="G2967" s="126"/>
      <c r="H2967" s="126"/>
      <c r="I2967" s="126"/>
      <c r="J2967" s="126"/>
      <c r="K2967" s="126"/>
      <c r="L2967" s="126"/>
      <c r="M2967" s="143"/>
      <c r="N2967" s="126"/>
      <c r="O2967" s="126"/>
      <c r="Q2967" s="126"/>
      <c r="R2967" s="126"/>
    </row>
    <row r="2968" spans="6:18" ht="11.25" customHeight="1" x14ac:dyDescent="0.2">
      <c r="F2968" s="126"/>
      <c r="G2968" s="126"/>
      <c r="H2968" s="126"/>
      <c r="I2968" s="126"/>
      <c r="J2968" s="126"/>
      <c r="K2968" s="126"/>
      <c r="L2968" s="126"/>
      <c r="M2968" s="143"/>
      <c r="N2968" s="126"/>
      <c r="O2968" s="126"/>
      <c r="Q2968" s="126"/>
      <c r="R2968" s="126"/>
    </row>
    <row r="2969" spans="6:18" ht="11.25" customHeight="1" x14ac:dyDescent="0.2">
      <c r="F2969" s="126"/>
      <c r="G2969" s="126"/>
      <c r="H2969" s="126"/>
      <c r="I2969" s="126"/>
      <c r="J2969" s="126"/>
      <c r="K2969" s="126"/>
      <c r="L2969" s="126"/>
      <c r="M2969" s="143"/>
      <c r="N2969" s="126"/>
      <c r="O2969" s="126"/>
      <c r="Q2969" s="126"/>
      <c r="R2969" s="126"/>
    </row>
    <row r="2970" spans="6:18" ht="11.25" customHeight="1" x14ac:dyDescent="0.2">
      <c r="F2970" s="126"/>
      <c r="G2970" s="126"/>
      <c r="H2970" s="126"/>
      <c r="I2970" s="126"/>
      <c r="J2970" s="126"/>
      <c r="K2970" s="126"/>
      <c r="L2970" s="126"/>
      <c r="M2970" s="143"/>
      <c r="N2970" s="126"/>
      <c r="O2970" s="126"/>
      <c r="Q2970" s="126"/>
      <c r="R2970" s="126"/>
    </row>
    <row r="2971" spans="6:18" ht="11.25" customHeight="1" x14ac:dyDescent="0.2">
      <c r="F2971" s="126"/>
      <c r="G2971" s="126"/>
      <c r="H2971" s="126"/>
      <c r="I2971" s="126"/>
      <c r="J2971" s="126"/>
      <c r="K2971" s="126"/>
      <c r="L2971" s="126"/>
      <c r="M2971" s="143"/>
      <c r="N2971" s="126"/>
      <c r="O2971" s="126"/>
      <c r="Q2971" s="126"/>
      <c r="R2971" s="126"/>
    </row>
    <row r="2972" spans="6:18" ht="11.25" customHeight="1" x14ac:dyDescent="0.2">
      <c r="F2972" s="126"/>
      <c r="G2972" s="126"/>
      <c r="H2972" s="126"/>
      <c r="I2972" s="126"/>
      <c r="J2972" s="126"/>
      <c r="K2972" s="126"/>
      <c r="L2972" s="126"/>
      <c r="M2972" s="143"/>
      <c r="N2972" s="126"/>
      <c r="O2972" s="126"/>
      <c r="Q2972" s="126"/>
      <c r="R2972" s="126"/>
    </row>
    <row r="2973" spans="6:18" ht="11.25" customHeight="1" x14ac:dyDescent="0.2">
      <c r="F2973" s="126"/>
      <c r="G2973" s="126"/>
      <c r="H2973" s="126"/>
      <c r="I2973" s="126"/>
      <c r="J2973" s="126"/>
      <c r="K2973" s="126"/>
      <c r="L2973" s="126"/>
      <c r="M2973" s="143"/>
      <c r="N2973" s="126"/>
      <c r="O2973" s="126"/>
      <c r="Q2973" s="126"/>
      <c r="R2973" s="126"/>
    </row>
    <row r="2974" spans="6:18" ht="11.25" customHeight="1" x14ac:dyDescent="0.2">
      <c r="F2974" s="126"/>
      <c r="G2974" s="126"/>
      <c r="H2974" s="126"/>
      <c r="I2974" s="126"/>
      <c r="J2974" s="126"/>
      <c r="K2974" s="126"/>
      <c r="L2974" s="126"/>
      <c r="M2974" s="143"/>
      <c r="N2974" s="126"/>
      <c r="O2974" s="126"/>
      <c r="Q2974" s="126"/>
      <c r="R2974" s="126"/>
    </row>
    <row r="2975" spans="6:18" ht="11.25" customHeight="1" x14ac:dyDescent="0.2">
      <c r="F2975" s="126"/>
      <c r="G2975" s="126"/>
      <c r="H2975" s="126"/>
      <c r="I2975" s="126"/>
      <c r="J2975" s="126"/>
      <c r="K2975" s="126"/>
      <c r="L2975" s="126"/>
      <c r="M2975" s="143"/>
      <c r="N2975" s="126"/>
      <c r="O2975" s="126"/>
      <c r="Q2975" s="126"/>
      <c r="R2975" s="126"/>
    </row>
    <row r="2976" spans="6:18" ht="11.25" customHeight="1" x14ac:dyDescent="0.2">
      <c r="F2976" s="126"/>
      <c r="G2976" s="126"/>
      <c r="H2976" s="126"/>
      <c r="I2976" s="126"/>
      <c r="J2976" s="126"/>
      <c r="K2976" s="126"/>
      <c r="L2976" s="126"/>
      <c r="M2976" s="143"/>
      <c r="N2976" s="126"/>
      <c r="O2976" s="126"/>
      <c r="Q2976" s="126"/>
      <c r="R2976" s="126"/>
    </row>
    <row r="2977" spans="6:18" ht="11.25" customHeight="1" x14ac:dyDescent="0.2">
      <c r="F2977" s="126"/>
      <c r="G2977" s="126"/>
      <c r="H2977" s="126"/>
      <c r="I2977" s="126"/>
      <c r="J2977" s="126"/>
      <c r="K2977" s="126"/>
      <c r="L2977" s="126"/>
      <c r="M2977" s="143"/>
      <c r="N2977" s="126"/>
      <c r="O2977" s="126"/>
      <c r="Q2977" s="126"/>
      <c r="R2977" s="126"/>
    </row>
    <row r="2978" spans="6:18" ht="11.25" customHeight="1" x14ac:dyDescent="0.2">
      <c r="F2978" s="126"/>
      <c r="G2978" s="126"/>
      <c r="H2978" s="126"/>
      <c r="I2978" s="126"/>
      <c r="J2978" s="126"/>
      <c r="K2978" s="126"/>
      <c r="L2978" s="126"/>
      <c r="M2978" s="143"/>
      <c r="N2978" s="126"/>
      <c r="O2978" s="126"/>
      <c r="Q2978" s="126"/>
      <c r="R2978" s="126"/>
    </row>
    <row r="2979" spans="6:18" ht="11.25" customHeight="1" x14ac:dyDescent="0.2">
      <c r="F2979" s="126"/>
      <c r="G2979" s="126"/>
      <c r="H2979" s="126"/>
      <c r="I2979" s="126"/>
      <c r="J2979" s="126"/>
      <c r="K2979" s="126"/>
      <c r="L2979" s="126"/>
      <c r="M2979" s="143"/>
      <c r="N2979" s="126"/>
      <c r="O2979" s="126"/>
      <c r="Q2979" s="126"/>
      <c r="R2979" s="126"/>
    </row>
    <row r="2980" spans="6:18" ht="11.25" customHeight="1" x14ac:dyDescent="0.2">
      <c r="F2980" s="126"/>
      <c r="G2980" s="126"/>
      <c r="H2980" s="126"/>
      <c r="I2980" s="126"/>
      <c r="J2980" s="126"/>
      <c r="K2980" s="126"/>
      <c r="L2980" s="126"/>
      <c r="M2980" s="143"/>
      <c r="N2980" s="126"/>
      <c r="O2980" s="126"/>
      <c r="Q2980" s="126"/>
      <c r="R2980" s="126"/>
    </row>
    <row r="2981" spans="6:18" ht="11.25" customHeight="1" x14ac:dyDescent="0.2">
      <c r="F2981" s="126"/>
      <c r="G2981" s="126"/>
      <c r="H2981" s="126"/>
      <c r="I2981" s="126"/>
      <c r="J2981" s="126"/>
      <c r="K2981" s="126"/>
      <c r="L2981" s="126"/>
      <c r="M2981" s="143"/>
      <c r="N2981" s="126"/>
      <c r="O2981" s="126"/>
      <c r="Q2981" s="126"/>
      <c r="R2981" s="126"/>
    </row>
    <row r="2982" spans="6:18" ht="11.25" customHeight="1" x14ac:dyDescent="0.2">
      <c r="F2982" s="126"/>
      <c r="G2982" s="126"/>
      <c r="H2982" s="126"/>
      <c r="I2982" s="126"/>
      <c r="J2982" s="126"/>
      <c r="K2982" s="126"/>
      <c r="L2982" s="126"/>
      <c r="M2982" s="143"/>
      <c r="N2982" s="126"/>
      <c r="O2982" s="126"/>
      <c r="Q2982" s="126"/>
      <c r="R2982" s="126"/>
    </row>
    <row r="2983" spans="6:18" ht="11.25" customHeight="1" x14ac:dyDescent="0.2">
      <c r="F2983" s="126"/>
      <c r="G2983" s="126"/>
      <c r="H2983" s="126"/>
      <c r="I2983" s="126"/>
      <c r="J2983" s="126"/>
      <c r="K2983" s="126"/>
      <c r="L2983" s="126"/>
      <c r="M2983" s="143"/>
      <c r="N2983" s="126"/>
      <c r="O2983" s="126"/>
      <c r="Q2983" s="126"/>
      <c r="R2983" s="126"/>
    </row>
    <row r="2984" spans="6:18" ht="11.25" customHeight="1" x14ac:dyDescent="0.2">
      <c r="F2984" s="126"/>
      <c r="G2984" s="126"/>
      <c r="H2984" s="126"/>
      <c r="I2984" s="126"/>
      <c r="J2984" s="126"/>
      <c r="K2984" s="126"/>
      <c r="L2984" s="126"/>
      <c r="M2984" s="143"/>
      <c r="N2984" s="126"/>
      <c r="O2984" s="126"/>
      <c r="Q2984" s="126"/>
      <c r="R2984" s="126"/>
    </row>
    <row r="2985" spans="6:18" ht="11.25" customHeight="1" x14ac:dyDescent="0.2">
      <c r="F2985" s="126"/>
      <c r="G2985" s="126"/>
      <c r="H2985" s="126"/>
      <c r="I2985" s="126"/>
      <c r="J2985" s="126"/>
      <c r="K2985" s="126"/>
      <c r="L2985" s="126"/>
      <c r="M2985" s="143"/>
      <c r="N2985" s="126"/>
      <c r="O2985" s="126"/>
      <c r="Q2985" s="126"/>
      <c r="R2985" s="126"/>
    </row>
    <row r="2986" spans="6:18" ht="11.25" customHeight="1" x14ac:dyDescent="0.2">
      <c r="F2986" s="126"/>
      <c r="G2986" s="126"/>
      <c r="H2986" s="126"/>
      <c r="I2986" s="126"/>
      <c r="J2986" s="126"/>
      <c r="K2986" s="126"/>
      <c r="L2986" s="126"/>
      <c r="M2986" s="143"/>
      <c r="N2986" s="126"/>
      <c r="O2986" s="126"/>
      <c r="Q2986" s="126"/>
      <c r="R2986" s="126"/>
    </row>
    <row r="2987" spans="6:18" ht="11.25" customHeight="1" x14ac:dyDescent="0.2">
      <c r="F2987" s="126"/>
      <c r="G2987" s="126"/>
      <c r="H2987" s="126"/>
      <c r="I2987" s="126"/>
      <c r="J2987" s="126"/>
      <c r="K2987" s="126"/>
      <c r="L2987" s="126"/>
      <c r="M2987" s="143"/>
      <c r="N2987" s="126"/>
      <c r="O2987" s="126"/>
      <c r="Q2987" s="126"/>
      <c r="R2987" s="126"/>
    </row>
    <row r="2988" spans="6:18" ht="11.25" customHeight="1" x14ac:dyDescent="0.2">
      <c r="F2988" s="126"/>
      <c r="G2988" s="126"/>
      <c r="H2988" s="126"/>
      <c r="I2988" s="126"/>
      <c r="J2988" s="126"/>
      <c r="K2988" s="126"/>
      <c r="L2988" s="126"/>
      <c r="M2988" s="143"/>
      <c r="N2988" s="126"/>
      <c r="O2988" s="126"/>
      <c r="Q2988" s="126"/>
      <c r="R2988" s="126"/>
    </row>
    <row r="2989" spans="6:18" ht="11.25" customHeight="1" x14ac:dyDescent="0.2">
      <c r="F2989" s="126"/>
      <c r="G2989" s="126"/>
      <c r="H2989" s="126"/>
      <c r="I2989" s="126"/>
      <c r="J2989" s="126"/>
      <c r="K2989" s="126"/>
      <c r="L2989" s="126"/>
      <c r="M2989" s="143"/>
      <c r="N2989" s="126"/>
      <c r="O2989" s="126"/>
      <c r="Q2989" s="126"/>
      <c r="R2989" s="126"/>
    </row>
    <row r="2990" spans="6:18" ht="11.25" customHeight="1" x14ac:dyDescent="0.2">
      <c r="F2990" s="126"/>
      <c r="G2990" s="126"/>
      <c r="H2990" s="126"/>
      <c r="I2990" s="126"/>
      <c r="J2990" s="126"/>
      <c r="K2990" s="126"/>
      <c r="L2990" s="126"/>
      <c r="M2990" s="143"/>
      <c r="N2990" s="126"/>
      <c r="O2990" s="126"/>
      <c r="Q2990" s="126"/>
      <c r="R2990" s="126"/>
    </row>
    <row r="2991" spans="6:18" ht="11.25" customHeight="1" x14ac:dyDescent="0.2">
      <c r="F2991" s="126"/>
      <c r="G2991" s="126"/>
      <c r="H2991" s="126"/>
      <c r="I2991" s="126"/>
      <c r="J2991" s="126"/>
      <c r="K2991" s="126"/>
      <c r="L2991" s="126"/>
      <c r="M2991" s="143"/>
      <c r="N2991" s="126"/>
      <c r="O2991" s="126"/>
      <c r="Q2991" s="126"/>
      <c r="R2991" s="126"/>
    </row>
    <row r="2992" spans="6:18" ht="11.25" customHeight="1" x14ac:dyDescent="0.2">
      <c r="F2992" s="126"/>
      <c r="G2992" s="126"/>
      <c r="H2992" s="126"/>
      <c r="I2992" s="126"/>
      <c r="J2992" s="126"/>
      <c r="K2992" s="126"/>
      <c r="L2992" s="126"/>
      <c r="M2992" s="143"/>
      <c r="N2992" s="126"/>
      <c r="O2992" s="126"/>
      <c r="Q2992" s="126"/>
      <c r="R2992" s="126"/>
    </row>
    <row r="2993" spans="6:18" ht="11.25" customHeight="1" x14ac:dyDescent="0.2">
      <c r="F2993" s="126"/>
      <c r="G2993" s="126"/>
      <c r="H2993" s="126"/>
      <c r="I2993" s="126"/>
      <c r="J2993" s="126"/>
      <c r="K2993" s="126"/>
      <c r="L2993" s="126"/>
      <c r="M2993" s="143"/>
      <c r="N2993" s="126"/>
      <c r="O2993" s="126"/>
      <c r="Q2993" s="126"/>
      <c r="R2993" s="126"/>
    </row>
    <row r="2994" spans="6:18" ht="11.25" customHeight="1" x14ac:dyDescent="0.2">
      <c r="F2994" s="126"/>
      <c r="G2994" s="126"/>
      <c r="H2994" s="126"/>
      <c r="I2994" s="126"/>
      <c r="J2994" s="126"/>
      <c r="K2994" s="126"/>
      <c r="L2994" s="126"/>
      <c r="M2994" s="143"/>
      <c r="N2994" s="126"/>
      <c r="O2994" s="126"/>
      <c r="Q2994" s="126"/>
      <c r="R2994" s="126"/>
    </row>
    <row r="2995" spans="6:18" ht="11.25" customHeight="1" x14ac:dyDescent="0.2">
      <c r="F2995" s="126"/>
      <c r="G2995" s="126"/>
      <c r="H2995" s="126"/>
      <c r="I2995" s="126"/>
      <c r="J2995" s="126"/>
      <c r="K2995" s="126"/>
      <c r="L2995" s="126"/>
      <c r="M2995" s="143"/>
      <c r="N2995" s="126"/>
      <c r="O2995" s="126"/>
      <c r="Q2995" s="126"/>
      <c r="R2995" s="126"/>
    </row>
    <row r="2996" spans="6:18" ht="11.25" customHeight="1" x14ac:dyDescent="0.2">
      <c r="F2996" s="126"/>
      <c r="G2996" s="126"/>
      <c r="H2996" s="126"/>
      <c r="I2996" s="126"/>
      <c r="J2996" s="126"/>
      <c r="K2996" s="126"/>
      <c r="L2996" s="126"/>
      <c r="M2996" s="143"/>
      <c r="N2996" s="126"/>
      <c r="O2996" s="126"/>
      <c r="Q2996" s="126"/>
      <c r="R2996" s="126"/>
    </row>
    <row r="2997" spans="6:18" ht="11.25" customHeight="1" x14ac:dyDescent="0.2">
      <c r="F2997" s="126"/>
      <c r="G2997" s="126"/>
      <c r="H2997" s="126"/>
      <c r="I2997" s="126"/>
      <c r="J2997" s="126"/>
      <c r="K2997" s="126"/>
      <c r="L2997" s="126"/>
      <c r="M2997" s="143"/>
      <c r="N2997" s="126"/>
      <c r="O2997" s="126"/>
      <c r="Q2997" s="126"/>
      <c r="R2997" s="126"/>
    </row>
    <row r="2998" spans="6:18" ht="11.25" customHeight="1" x14ac:dyDescent="0.2">
      <c r="F2998" s="126"/>
      <c r="G2998" s="126"/>
      <c r="H2998" s="126"/>
      <c r="I2998" s="126"/>
      <c r="J2998" s="126"/>
      <c r="K2998" s="126"/>
      <c r="L2998" s="126"/>
      <c r="M2998" s="143"/>
      <c r="N2998" s="126"/>
      <c r="O2998" s="126"/>
      <c r="Q2998" s="126"/>
      <c r="R2998" s="126"/>
    </row>
    <row r="2999" spans="6:18" ht="11.25" customHeight="1" x14ac:dyDescent="0.2">
      <c r="F2999" s="126"/>
      <c r="G2999" s="126"/>
      <c r="H2999" s="126"/>
      <c r="I2999" s="126"/>
      <c r="J2999" s="126"/>
      <c r="K2999" s="126"/>
      <c r="L2999" s="126"/>
      <c r="M2999" s="143"/>
      <c r="N2999" s="126"/>
      <c r="O2999" s="126"/>
      <c r="Q2999" s="126"/>
      <c r="R2999" s="126"/>
    </row>
    <row r="3000" spans="6:18" ht="11.25" customHeight="1" x14ac:dyDescent="0.2">
      <c r="F3000" s="126"/>
      <c r="G3000" s="126"/>
      <c r="H3000" s="126"/>
      <c r="I3000" s="126"/>
      <c r="J3000" s="126"/>
      <c r="K3000" s="126"/>
      <c r="L3000" s="126"/>
      <c r="M3000" s="143"/>
      <c r="N3000" s="126"/>
      <c r="O3000" s="126"/>
      <c r="Q3000" s="126"/>
      <c r="R3000" s="126"/>
    </row>
    <row r="3001" spans="6:18" ht="11.25" customHeight="1" x14ac:dyDescent="0.2">
      <c r="F3001" s="126"/>
      <c r="G3001" s="126"/>
      <c r="H3001" s="126"/>
      <c r="I3001" s="126"/>
      <c r="J3001" s="126"/>
      <c r="K3001" s="126"/>
      <c r="L3001" s="126"/>
      <c r="M3001" s="143"/>
      <c r="N3001" s="126"/>
      <c r="O3001" s="126"/>
      <c r="Q3001" s="126"/>
      <c r="R3001" s="126"/>
    </row>
    <row r="3002" spans="6:18" ht="11.25" customHeight="1" x14ac:dyDescent="0.2">
      <c r="F3002" s="126"/>
      <c r="G3002" s="126"/>
      <c r="H3002" s="126"/>
      <c r="I3002" s="126"/>
      <c r="J3002" s="126"/>
      <c r="K3002" s="126"/>
      <c r="L3002" s="126"/>
      <c r="M3002" s="143"/>
      <c r="N3002" s="126"/>
      <c r="O3002" s="126"/>
      <c r="Q3002" s="126"/>
      <c r="R3002" s="126"/>
    </row>
    <row r="3003" spans="6:18" ht="11.25" customHeight="1" x14ac:dyDescent="0.2">
      <c r="F3003" s="126"/>
      <c r="G3003" s="126"/>
      <c r="H3003" s="126"/>
      <c r="I3003" s="126"/>
      <c r="J3003" s="126"/>
      <c r="K3003" s="126"/>
      <c r="L3003" s="126"/>
      <c r="M3003" s="143"/>
      <c r="N3003" s="126"/>
      <c r="O3003" s="126"/>
      <c r="Q3003" s="126"/>
      <c r="R3003" s="126"/>
    </row>
    <row r="3004" spans="6:18" ht="11.25" customHeight="1" x14ac:dyDescent="0.2">
      <c r="F3004" s="126"/>
      <c r="G3004" s="126"/>
      <c r="H3004" s="126"/>
      <c r="I3004" s="126"/>
      <c r="J3004" s="126"/>
      <c r="K3004" s="126"/>
      <c r="L3004" s="126"/>
      <c r="M3004" s="143"/>
      <c r="N3004" s="126"/>
      <c r="O3004" s="126"/>
      <c r="Q3004" s="126"/>
      <c r="R3004" s="126"/>
    </row>
    <row r="3005" spans="6:18" ht="11.25" customHeight="1" x14ac:dyDescent="0.2">
      <c r="F3005" s="126"/>
      <c r="G3005" s="126"/>
      <c r="H3005" s="126"/>
      <c r="I3005" s="126"/>
      <c r="J3005" s="126"/>
      <c r="K3005" s="126"/>
      <c r="L3005" s="126"/>
      <c r="M3005" s="143"/>
      <c r="N3005" s="126"/>
      <c r="O3005" s="126"/>
      <c r="Q3005" s="126"/>
      <c r="R3005" s="126"/>
    </row>
    <row r="3006" spans="6:18" ht="11.25" customHeight="1" x14ac:dyDescent="0.2">
      <c r="F3006" s="126"/>
      <c r="G3006" s="126"/>
      <c r="H3006" s="126"/>
      <c r="I3006" s="126"/>
      <c r="J3006" s="126"/>
      <c r="K3006" s="126"/>
      <c r="L3006" s="126"/>
      <c r="M3006" s="143"/>
      <c r="N3006" s="126"/>
      <c r="O3006" s="126"/>
      <c r="Q3006" s="126"/>
      <c r="R3006" s="126"/>
    </row>
    <row r="3007" spans="6:18" ht="11.25" customHeight="1" x14ac:dyDescent="0.2">
      <c r="F3007" s="126"/>
      <c r="G3007" s="126"/>
      <c r="H3007" s="126"/>
      <c r="I3007" s="126"/>
      <c r="J3007" s="126"/>
      <c r="K3007" s="126"/>
      <c r="L3007" s="126"/>
      <c r="M3007" s="143"/>
      <c r="N3007" s="126"/>
      <c r="O3007" s="126"/>
      <c r="Q3007" s="126"/>
      <c r="R3007" s="126"/>
    </row>
    <row r="3008" spans="6:18" ht="11.25" customHeight="1" x14ac:dyDescent="0.2">
      <c r="F3008" s="126"/>
      <c r="G3008" s="126"/>
      <c r="H3008" s="126"/>
      <c r="I3008" s="126"/>
      <c r="J3008" s="126"/>
      <c r="K3008" s="126"/>
      <c r="L3008" s="126"/>
      <c r="M3008" s="143"/>
      <c r="N3008" s="126"/>
      <c r="O3008" s="126"/>
      <c r="Q3008" s="126"/>
      <c r="R3008" s="126"/>
    </row>
    <row r="3009" spans="6:18" ht="11.25" customHeight="1" x14ac:dyDescent="0.2">
      <c r="F3009" s="126"/>
      <c r="G3009" s="126"/>
      <c r="H3009" s="126"/>
      <c r="I3009" s="126"/>
      <c r="J3009" s="126"/>
      <c r="K3009" s="126"/>
      <c r="L3009" s="126"/>
      <c r="M3009" s="143"/>
      <c r="N3009" s="126"/>
      <c r="O3009" s="126"/>
      <c r="Q3009" s="126"/>
      <c r="R3009" s="126"/>
    </row>
    <row r="3010" spans="6:18" ht="11.25" customHeight="1" x14ac:dyDescent="0.2">
      <c r="F3010" s="126"/>
      <c r="G3010" s="126"/>
      <c r="H3010" s="126"/>
      <c r="I3010" s="126"/>
      <c r="J3010" s="126"/>
      <c r="K3010" s="126"/>
      <c r="L3010" s="126"/>
      <c r="M3010" s="143"/>
      <c r="N3010" s="126"/>
      <c r="O3010" s="126"/>
      <c r="Q3010" s="126"/>
      <c r="R3010" s="126"/>
    </row>
    <row r="3011" spans="6:18" ht="11.25" customHeight="1" x14ac:dyDescent="0.2">
      <c r="F3011" s="126"/>
      <c r="G3011" s="126"/>
      <c r="H3011" s="126"/>
      <c r="I3011" s="126"/>
      <c r="J3011" s="126"/>
      <c r="K3011" s="126"/>
      <c r="L3011" s="126"/>
      <c r="M3011" s="143"/>
      <c r="N3011" s="126"/>
      <c r="O3011" s="126"/>
      <c r="Q3011" s="126"/>
      <c r="R3011" s="126"/>
    </row>
    <row r="3012" spans="6:18" ht="11.25" customHeight="1" x14ac:dyDescent="0.2">
      <c r="F3012" s="126"/>
      <c r="G3012" s="126"/>
      <c r="H3012" s="126"/>
      <c r="I3012" s="126"/>
      <c r="J3012" s="126"/>
      <c r="K3012" s="126"/>
      <c r="L3012" s="126"/>
      <c r="M3012" s="143"/>
      <c r="N3012" s="126"/>
      <c r="O3012" s="126"/>
      <c r="Q3012" s="126"/>
      <c r="R3012" s="126"/>
    </row>
    <row r="3013" spans="6:18" ht="11.25" customHeight="1" x14ac:dyDescent="0.2">
      <c r="F3013" s="126"/>
      <c r="G3013" s="126"/>
      <c r="H3013" s="126"/>
      <c r="I3013" s="126"/>
      <c r="J3013" s="126"/>
      <c r="K3013" s="126"/>
      <c r="L3013" s="126"/>
      <c r="M3013" s="143"/>
      <c r="N3013" s="126"/>
      <c r="O3013" s="126"/>
      <c r="Q3013" s="126"/>
      <c r="R3013" s="126"/>
    </row>
    <row r="3014" spans="6:18" ht="11.25" customHeight="1" x14ac:dyDescent="0.2">
      <c r="F3014" s="126"/>
      <c r="G3014" s="126"/>
      <c r="H3014" s="126"/>
      <c r="I3014" s="126"/>
      <c r="J3014" s="126"/>
      <c r="K3014" s="126"/>
      <c r="L3014" s="126"/>
      <c r="M3014" s="143"/>
      <c r="N3014" s="126"/>
      <c r="O3014" s="126"/>
      <c r="Q3014" s="126"/>
      <c r="R3014" s="126"/>
    </row>
    <row r="3015" spans="6:18" ht="11.25" customHeight="1" x14ac:dyDescent="0.2">
      <c r="F3015" s="126"/>
      <c r="G3015" s="126"/>
      <c r="H3015" s="126"/>
      <c r="I3015" s="126"/>
      <c r="J3015" s="126"/>
      <c r="K3015" s="126"/>
      <c r="L3015" s="126"/>
      <c r="M3015" s="143"/>
      <c r="N3015" s="126"/>
      <c r="O3015" s="126"/>
      <c r="Q3015" s="126"/>
      <c r="R3015" s="126"/>
    </row>
    <row r="3016" spans="6:18" ht="11.25" customHeight="1" x14ac:dyDescent="0.2">
      <c r="F3016" s="126"/>
      <c r="G3016" s="126"/>
      <c r="H3016" s="126"/>
      <c r="I3016" s="126"/>
      <c r="J3016" s="126"/>
      <c r="K3016" s="126"/>
      <c r="L3016" s="126"/>
      <c r="M3016" s="143"/>
      <c r="N3016" s="126"/>
      <c r="O3016" s="126"/>
      <c r="Q3016" s="126"/>
      <c r="R3016" s="126"/>
    </row>
    <row r="3017" spans="6:18" ht="11.25" customHeight="1" x14ac:dyDescent="0.2">
      <c r="F3017" s="126"/>
      <c r="G3017" s="126"/>
      <c r="H3017" s="126"/>
      <c r="I3017" s="126"/>
      <c r="J3017" s="126"/>
      <c r="K3017" s="126"/>
      <c r="L3017" s="126"/>
      <c r="M3017" s="143"/>
      <c r="N3017" s="126"/>
      <c r="O3017" s="126"/>
      <c r="Q3017" s="126"/>
      <c r="R3017" s="126"/>
    </row>
    <row r="3018" spans="6:18" ht="11.25" customHeight="1" x14ac:dyDescent="0.2">
      <c r="F3018" s="126"/>
      <c r="G3018" s="126"/>
      <c r="H3018" s="126"/>
      <c r="I3018" s="126"/>
      <c r="J3018" s="126"/>
      <c r="K3018" s="126"/>
      <c r="L3018" s="126"/>
      <c r="M3018" s="143"/>
      <c r="N3018" s="126"/>
      <c r="O3018" s="126"/>
      <c r="Q3018" s="126"/>
      <c r="R3018" s="126"/>
    </row>
    <row r="3019" spans="6:18" ht="11.25" customHeight="1" x14ac:dyDescent="0.2">
      <c r="F3019" s="126"/>
      <c r="G3019" s="126"/>
      <c r="H3019" s="126"/>
      <c r="I3019" s="126"/>
      <c r="J3019" s="126"/>
      <c r="K3019" s="126"/>
      <c r="L3019" s="126"/>
      <c r="M3019" s="143"/>
      <c r="N3019" s="126"/>
      <c r="O3019" s="126"/>
      <c r="Q3019" s="126"/>
      <c r="R3019" s="126"/>
    </row>
    <row r="3020" spans="6:18" ht="11.25" customHeight="1" x14ac:dyDescent="0.2">
      <c r="F3020" s="126"/>
      <c r="G3020" s="126"/>
      <c r="H3020" s="126"/>
      <c r="I3020" s="126"/>
      <c r="J3020" s="126"/>
      <c r="K3020" s="126"/>
      <c r="L3020" s="126"/>
      <c r="M3020" s="143"/>
      <c r="N3020" s="126"/>
      <c r="O3020" s="126"/>
      <c r="Q3020" s="126"/>
      <c r="R3020" s="126"/>
    </row>
    <row r="3021" spans="6:18" ht="11.25" customHeight="1" x14ac:dyDescent="0.2">
      <c r="F3021" s="126"/>
      <c r="G3021" s="126"/>
      <c r="H3021" s="126"/>
      <c r="I3021" s="126"/>
      <c r="J3021" s="126"/>
      <c r="K3021" s="126"/>
      <c r="L3021" s="126"/>
      <c r="M3021" s="143"/>
      <c r="N3021" s="126"/>
      <c r="O3021" s="126"/>
      <c r="Q3021" s="126"/>
      <c r="R3021" s="126"/>
    </row>
    <row r="3022" spans="6:18" ht="11.25" customHeight="1" x14ac:dyDescent="0.2">
      <c r="F3022" s="126"/>
      <c r="G3022" s="126"/>
      <c r="H3022" s="126"/>
      <c r="I3022" s="126"/>
      <c r="J3022" s="126"/>
      <c r="K3022" s="126"/>
      <c r="L3022" s="126"/>
      <c r="M3022" s="143"/>
      <c r="N3022" s="126"/>
      <c r="O3022" s="126"/>
      <c r="Q3022" s="126"/>
      <c r="R3022" s="126"/>
    </row>
    <row r="3023" spans="6:18" ht="11.25" customHeight="1" x14ac:dyDescent="0.2">
      <c r="F3023" s="126"/>
      <c r="G3023" s="126"/>
      <c r="H3023" s="126"/>
      <c r="I3023" s="126"/>
      <c r="J3023" s="126"/>
      <c r="K3023" s="126"/>
      <c r="L3023" s="126"/>
      <c r="M3023" s="143"/>
      <c r="N3023" s="126"/>
      <c r="O3023" s="126"/>
      <c r="Q3023" s="126"/>
      <c r="R3023" s="126"/>
    </row>
    <row r="3024" spans="6:18" ht="11.25" customHeight="1" x14ac:dyDescent="0.2">
      <c r="F3024" s="126"/>
      <c r="G3024" s="126"/>
      <c r="H3024" s="126"/>
      <c r="I3024" s="126"/>
      <c r="J3024" s="126"/>
      <c r="K3024" s="126"/>
      <c r="L3024" s="126"/>
      <c r="M3024" s="143"/>
      <c r="N3024" s="126"/>
      <c r="O3024" s="126"/>
      <c r="Q3024" s="126"/>
      <c r="R3024" s="126"/>
    </row>
    <row r="3025" spans="6:18" ht="11.25" customHeight="1" x14ac:dyDescent="0.2">
      <c r="F3025" s="126"/>
      <c r="G3025" s="126"/>
      <c r="H3025" s="126"/>
      <c r="I3025" s="126"/>
      <c r="J3025" s="126"/>
      <c r="K3025" s="126"/>
      <c r="L3025" s="126"/>
      <c r="M3025" s="143"/>
      <c r="N3025" s="126"/>
      <c r="O3025" s="126"/>
      <c r="Q3025" s="126"/>
      <c r="R3025" s="126"/>
    </row>
    <row r="3026" spans="6:18" ht="11.25" customHeight="1" x14ac:dyDescent="0.2">
      <c r="F3026" s="126"/>
      <c r="G3026" s="126"/>
      <c r="H3026" s="126"/>
      <c r="I3026" s="126"/>
      <c r="J3026" s="126"/>
      <c r="K3026" s="126"/>
      <c r="L3026" s="126"/>
      <c r="M3026" s="143"/>
      <c r="N3026" s="126"/>
      <c r="O3026" s="126"/>
      <c r="Q3026" s="126"/>
      <c r="R3026" s="126"/>
    </row>
    <row r="3027" spans="6:18" ht="11.25" customHeight="1" x14ac:dyDescent="0.2">
      <c r="F3027" s="126"/>
      <c r="G3027" s="126"/>
      <c r="H3027" s="126"/>
      <c r="I3027" s="126"/>
      <c r="J3027" s="126"/>
      <c r="K3027" s="126"/>
      <c r="L3027" s="126"/>
      <c r="M3027" s="143"/>
      <c r="N3027" s="126"/>
      <c r="O3027" s="126"/>
      <c r="Q3027" s="126"/>
      <c r="R3027" s="126"/>
    </row>
    <row r="3028" spans="6:18" ht="11.25" customHeight="1" x14ac:dyDescent="0.2">
      <c r="F3028" s="126"/>
      <c r="G3028" s="126"/>
      <c r="H3028" s="126"/>
      <c r="I3028" s="126"/>
      <c r="J3028" s="126"/>
      <c r="K3028" s="126"/>
      <c r="L3028" s="126"/>
      <c r="M3028" s="143"/>
      <c r="N3028" s="126"/>
      <c r="O3028" s="126"/>
      <c r="Q3028" s="126"/>
      <c r="R3028" s="126"/>
    </row>
    <row r="3029" spans="6:18" ht="11.25" customHeight="1" x14ac:dyDescent="0.2">
      <c r="F3029" s="126"/>
      <c r="G3029" s="126"/>
      <c r="H3029" s="126"/>
      <c r="I3029" s="126"/>
      <c r="J3029" s="126"/>
      <c r="K3029" s="126"/>
      <c r="L3029" s="126"/>
      <c r="M3029" s="143"/>
      <c r="N3029" s="126"/>
      <c r="O3029" s="126"/>
      <c r="Q3029" s="126"/>
      <c r="R3029" s="126"/>
    </row>
    <row r="3030" spans="6:18" ht="11.25" customHeight="1" x14ac:dyDescent="0.2">
      <c r="F3030" s="126"/>
      <c r="G3030" s="126"/>
      <c r="H3030" s="126"/>
      <c r="I3030" s="126"/>
      <c r="J3030" s="126"/>
      <c r="K3030" s="126"/>
      <c r="L3030" s="126"/>
      <c r="M3030" s="143"/>
      <c r="N3030" s="126"/>
      <c r="O3030" s="126"/>
      <c r="Q3030" s="126"/>
      <c r="R3030" s="126"/>
    </row>
    <row r="3031" spans="6:18" ht="11.25" customHeight="1" x14ac:dyDescent="0.2">
      <c r="F3031" s="126"/>
      <c r="G3031" s="126"/>
      <c r="H3031" s="126"/>
      <c r="I3031" s="126"/>
      <c r="J3031" s="126"/>
      <c r="K3031" s="126"/>
      <c r="L3031" s="126"/>
      <c r="M3031" s="143"/>
      <c r="N3031" s="126"/>
      <c r="O3031" s="126"/>
      <c r="Q3031" s="126"/>
      <c r="R3031" s="126"/>
    </row>
    <row r="3032" spans="6:18" ht="11.25" customHeight="1" x14ac:dyDescent="0.2">
      <c r="F3032" s="126"/>
      <c r="G3032" s="126"/>
      <c r="H3032" s="126"/>
      <c r="I3032" s="126"/>
      <c r="J3032" s="126"/>
      <c r="K3032" s="126"/>
      <c r="L3032" s="126"/>
      <c r="M3032" s="143"/>
      <c r="N3032" s="126"/>
      <c r="O3032" s="126"/>
      <c r="Q3032" s="126"/>
      <c r="R3032" s="126"/>
    </row>
    <row r="3033" spans="6:18" ht="11.25" customHeight="1" x14ac:dyDescent="0.2">
      <c r="F3033" s="126"/>
      <c r="G3033" s="126"/>
      <c r="H3033" s="126"/>
      <c r="I3033" s="126"/>
      <c r="J3033" s="126"/>
      <c r="K3033" s="126"/>
      <c r="L3033" s="126"/>
      <c r="M3033" s="143"/>
      <c r="N3033" s="126"/>
      <c r="O3033" s="126"/>
      <c r="Q3033" s="126"/>
      <c r="R3033" s="126"/>
    </row>
    <row r="3034" spans="6:18" ht="11.25" customHeight="1" x14ac:dyDescent="0.2">
      <c r="F3034" s="126"/>
      <c r="G3034" s="126"/>
      <c r="H3034" s="126"/>
      <c r="I3034" s="126"/>
      <c r="J3034" s="126"/>
      <c r="K3034" s="126"/>
      <c r="L3034" s="126"/>
      <c r="M3034" s="143"/>
      <c r="N3034" s="126"/>
      <c r="O3034" s="126"/>
      <c r="Q3034" s="126"/>
      <c r="R3034" s="126"/>
    </row>
    <row r="3035" spans="6:18" ht="11.25" customHeight="1" x14ac:dyDescent="0.2">
      <c r="F3035" s="126"/>
      <c r="G3035" s="126"/>
      <c r="H3035" s="126"/>
      <c r="I3035" s="126"/>
      <c r="J3035" s="126"/>
      <c r="K3035" s="126"/>
      <c r="L3035" s="126"/>
      <c r="M3035" s="143"/>
      <c r="N3035" s="126"/>
      <c r="O3035" s="126"/>
      <c r="Q3035" s="126"/>
      <c r="R3035" s="126"/>
    </row>
    <row r="3036" spans="6:18" ht="11.25" customHeight="1" x14ac:dyDescent="0.2">
      <c r="F3036" s="126"/>
      <c r="G3036" s="126"/>
      <c r="H3036" s="126"/>
      <c r="I3036" s="126"/>
      <c r="J3036" s="126"/>
      <c r="K3036" s="126"/>
      <c r="L3036" s="126"/>
      <c r="M3036" s="143"/>
      <c r="N3036" s="126"/>
      <c r="O3036" s="126"/>
      <c r="Q3036" s="126"/>
      <c r="R3036" s="126"/>
    </row>
    <row r="3037" spans="6:18" ht="11.25" customHeight="1" x14ac:dyDescent="0.2">
      <c r="F3037" s="126"/>
      <c r="G3037" s="126"/>
      <c r="H3037" s="126"/>
      <c r="I3037" s="126"/>
      <c r="J3037" s="126"/>
      <c r="K3037" s="126"/>
      <c r="L3037" s="126"/>
      <c r="M3037" s="143"/>
      <c r="N3037" s="126"/>
      <c r="O3037" s="126"/>
      <c r="Q3037" s="126"/>
      <c r="R3037" s="126"/>
    </row>
    <row r="3038" spans="6:18" ht="11.25" customHeight="1" x14ac:dyDescent="0.2">
      <c r="F3038" s="126"/>
      <c r="G3038" s="126"/>
      <c r="H3038" s="126"/>
      <c r="I3038" s="126"/>
      <c r="J3038" s="126"/>
      <c r="K3038" s="126"/>
      <c r="L3038" s="126"/>
      <c r="M3038" s="143"/>
      <c r="N3038" s="126"/>
      <c r="O3038" s="126"/>
      <c r="Q3038" s="126"/>
      <c r="R3038" s="126"/>
    </row>
    <row r="3039" spans="6:18" ht="11.25" customHeight="1" x14ac:dyDescent="0.2">
      <c r="F3039" s="126"/>
      <c r="G3039" s="126"/>
      <c r="H3039" s="126"/>
      <c r="I3039" s="126"/>
      <c r="J3039" s="126"/>
      <c r="K3039" s="126"/>
      <c r="L3039" s="126"/>
      <c r="M3039" s="143"/>
      <c r="N3039" s="126"/>
      <c r="O3039" s="126"/>
      <c r="Q3039" s="126"/>
      <c r="R3039" s="126"/>
    </row>
    <row r="3040" spans="6:18" ht="11.25" customHeight="1" x14ac:dyDescent="0.2">
      <c r="F3040" s="126"/>
      <c r="G3040" s="126"/>
      <c r="H3040" s="126"/>
      <c r="I3040" s="126"/>
      <c r="J3040" s="126"/>
      <c r="K3040" s="126"/>
      <c r="L3040" s="126"/>
      <c r="M3040" s="143"/>
      <c r="N3040" s="126"/>
      <c r="O3040" s="126"/>
      <c r="Q3040" s="126"/>
      <c r="R3040" s="126"/>
    </row>
    <row r="3041" spans="6:18" ht="11.25" customHeight="1" x14ac:dyDescent="0.2">
      <c r="F3041" s="126"/>
      <c r="G3041" s="126"/>
      <c r="H3041" s="126"/>
      <c r="I3041" s="126"/>
      <c r="J3041" s="126"/>
      <c r="K3041" s="126"/>
      <c r="L3041" s="126"/>
      <c r="M3041" s="143"/>
      <c r="N3041" s="126"/>
      <c r="O3041" s="126"/>
      <c r="Q3041" s="126"/>
      <c r="R3041" s="126"/>
    </row>
    <row r="3042" spans="6:18" ht="11.25" customHeight="1" x14ac:dyDescent="0.2">
      <c r="F3042" s="126"/>
      <c r="G3042" s="126"/>
      <c r="H3042" s="126"/>
      <c r="I3042" s="126"/>
      <c r="J3042" s="126"/>
      <c r="K3042" s="126"/>
      <c r="L3042" s="126"/>
      <c r="M3042" s="143"/>
      <c r="N3042" s="126"/>
      <c r="O3042" s="126"/>
      <c r="Q3042" s="126"/>
      <c r="R3042" s="126"/>
    </row>
    <row r="3043" spans="6:18" ht="11.25" customHeight="1" x14ac:dyDescent="0.2">
      <c r="F3043" s="126"/>
      <c r="G3043" s="126"/>
      <c r="H3043" s="126"/>
      <c r="I3043" s="126"/>
      <c r="J3043" s="126"/>
      <c r="K3043" s="126"/>
      <c r="L3043" s="126"/>
      <c r="M3043" s="143"/>
      <c r="N3043" s="126"/>
      <c r="O3043" s="126"/>
      <c r="Q3043" s="126"/>
      <c r="R3043" s="126"/>
    </row>
    <row r="3044" spans="6:18" ht="11.25" customHeight="1" x14ac:dyDescent="0.2">
      <c r="F3044" s="126"/>
      <c r="G3044" s="126"/>
      <c r="H3044" s="126"/>
      <c r="I3044" s="126"/>
      <c r="J3044" s="126"/>
      <c r="K3044" s="126"/>
      <c r="L3044" s="126"/>
      <c r="M3044" s="143"/>
      <c r="N3044" s="126"/>
      <c r="O3044" s="126"/>
      <c r="Q3044" s="126"/>
      <c r="R3044" s="126"/>
    </row>
    <row r="3045" spans="6:18" ht="11.25" customHeight="1" x14ac:dyDescent="0.2">
      <c r="F3045" s="126"/>
      <c r="G3045" s="126"/>
      <c r="H3045" s="126"/>
      <c r="I3045" s="126"/>
      <c r="J3045" s="126"/>
      <c r="K3045" s="126"/>
      <c r="L3045" s="126"/>
      <c r="M3045" s="143"/>
      <c r="N3045" s="126"/>
      <c r="O3045" s="126"/>
      <c r="Q3045" s="126"/>
      <c r="R3045" s="126"/>
    </row>
    <row r="3046" spans="6:18" ht="11.25" customHeight="1" x14ac:dyDescent="0.2">
      <c r="F3046" s="126"/>
      <c r="G3046" s="126"/>
      <c r="H3046" s="126"/>
      <c r="I3046" s="126"/>
      <c r="J3046" s="126"/>
      <c r="K3046" s="126"/>
      <c r="L3046" s="126"/>
      <c r="M3046" s="143"/>
      <c r="N3046" s="126"/>
      <c r="O3046" s="126"/>
      <c r="Q3046" s="126"/>
      <c r="R3046" s="126"/>
    </row>
    <row r="3047" spans="6:18" ht="11.25" customHeight="1" x14ac:dyDescent="0.2">
      <c r="F3047" s="126"/>
      <c r="G3047" s="126"/>
      <c r="H3047" s="126"/>
      <c r="I3047" s="126"/>
      <c r="J3047" s="126"/>
      <c r="K3047" s="126"/>
      <c r="L3047" s="126"/>
      <c r="M3047" s="143"/>
      <c r="N3047" s="126"/>
      <c r="O3047" s="126"/>
      <c r="Q3047" s="126"/>
      <c r="R3047" s="126"/>
    </row>
    <row r="3048" spans="6:18" ht="11.25" customHeight="1" x14ac:dyDescent="0.2">
      <c r="F3048" s="126"/>
      <c r="G3048" s="126"/>
      <c r="H3048" s="126"/>
      <c r="I3048" s="126"/>
      <c r="J3048" s="126"/>
      <c r="K3048" s="126"/>
      <c r="L3048" s="126"/>
      <c r="M3048" s="143"/>
      <c r="N3048" s="126"/>
      <c r="O3048" s="126"/>
      <c r="Q3048" s="126"/>
      <c r="R3048" s="126"/>
    </row>
    <row r="3049" spans="6:18" ht="11.25" customHeight="1" x14ac:dyDescent="0.2">
      <c r="F3049" s="126"/>
      <c r="G3049" s="126"/>
      <c r="H3049" s="126"/>
      <c r="I3049" s="126"/>
      <c r="J3049" s="126"/>
      <c r="K3049" s="126"/>
      <c r="L3049" s="126"/>
      <c r="M3049" s="143"/>
      <c r="N3049" s="126"/>
      <c r="O3049" s="126"/>
      <c r="Q3049" s="126"/>
      <c r="R3049" s="126"/>
    </row>
    <row r="3050" spans="6:18" ht="11.25" customHeight="1" x14ac:dyDescent="0.2">
      <c r="F3050" s="126"/>
      <c r="G3050" s="126"/>
      <c r="H3050" s="126"/>
      <c r="I3050" s="126"/>
      <c r="J3050" s="126"/>
      <c r="K3050" s="126"/>
      <c r="L3050" s="126"/>
      <c r="M3050" s="143"/>
      <c r="N3050" s="126"/>
      <c r="O3050" s="126"/>
      <c r="Q3050" s="126"/>
      <c r="R3050" s="126"/>
    </row>
    <row r="3051" spans="6:18" ht="11.25" customHeight="1" x14ac:dyDescent="0.2">
      <c r="F3051" s="126"/>
      <c r="G3051" s="126"/>
      <c r="H3051" s="126"/>
      <c r="I3051" s="126"/>
      <c r="J3051" s="126"/>
      <c r="K3051" s="126"/>
      <c r="L3051" s="126"/>
      <c r="M3051" s="143"/>
      <c r="N3051" s="126"/>
      <c r="O3051" s="126"/>
      <c r="Q3051" s="126"/>
      <c r="R3051" s="126"/>
    </row>
    <row r="3052" spans="6:18" ht="11.25" customHeight="1" x14ac:dyDescent="0.2">
      <c r="F3052" s="126"/>
      <c r="G3052" s="126"/>
      <c r="H3052" s="126"/>
      <c r="I3052" s="126"/>
      <c r="J3052" s="126"/>
      <c r="K3052" s="126"/>
      <c r="L3052" s="126"/>
      <c r="M3052" s="143"/>
      <c r="N3052" s="126"/>
      <c r="O3052" s="126"/>
      <c r="Q3052" s="126"/>
      <c r="R3052" s="126"/>
    </row>
    <row r="3053" spans="6:18" ht="11.25" customHeight="1" x14ac:dyDescent="0.2">
      <c r="F3053" s="126"/>
      <c r="G3053" s="126"/>
      <c r="H3053" s="126"/>
      <c r="I3053" s="126"/>
      <c r="J3053" s="126"/>
      <c r="K3053" s="126"/>
      <c r="L3053" s="126"/>
      <c r="M3053" s="143"/>
      <c r="N3053" s="126"/>
      <c r="O3053" s="126"/>
      <c r="Q3053" s="126"/>
      <c r="R3053" s="126"/>
    </row>
    <row r="3054" spans="6:18" ht="11.25" customHeight="1" x14ac:dyDescent="0.2">
      <c r="F3054" s="126"/>
      <c r="G3054" s="126"/>
      <c r="H3054" s="126"/>
      <c r="I3054" s="126"/>
      <c r="J3054" s="126"/>
      <c r="K3054" s="126"/>
      <c r="L3054" s="126"/>
      <c r="M3054" s="143"/>
      <c r="N3054" s="126"/>
      <c r="O3054" s="126"/>
      <c r="Q3054" s="126"/>
      <c r="R3054" s="126"/>
    </row>
    <row r="3055" spans="6:18" ht="11.25" customHeight="1" x14ac:dyDescent="0.2">
      <c r="F3055" s="126"/>
      <c r="G3055" s="126"/>
      <c r="H3055" s="126"/>
      <c r="I3055" s="126"/>
      <c r="J3055" s="126"/>
      <c r="K3055" s="126"/>
      <c r="L3055" s="126"/>
      <c r="M3055" s="143"/>
      <c r="N3055" s="126"/>
      <c r="O3055" s="126"/>
      <c r="Q3055" s="126"/>
      <c r="R3055" s="126"/>
    </row>
    <row r="3056" spans="6:18" ht="11.25" customHeight="1" x14ac:dyDescent="0.2">
      <c r="F3056" s="126"/>
      <c r="G3056" s="126"/>
      <c r="H3056" s="126"/>
      <c r="I3056" s="126"/>
      <c r="J3056" s="126"/>
      <c r="K3056" s="126"/>
      <c r="L3056" s="126"/>
      <c r="M3056" s="143"/>
      <c r="N3056" s="126"/>
      <c r="O3056" s="126"/>
      <c r="Q3056" s="126"/>
      <c r="R3056" s="126"/>
    </row>
    <row r="3057" spans="6:18" ht="11.25" customHeight="1" x14ac:dyDescent="0.2">
      <c r="F3057" s="126"/>
      <c r="G3057" s="126"/>
      <c r="H3057" s="126"/>
      <c r="I3057" s="126"/>
      <c r="J3057" s="126"/>
      <c r="K3057" s="126"/>
      <c r="L3057" s="126"/>
      <c r="M3057" s="143"/>
      <c r="N3057" s="126"/>
      <c r="O3057" s="126"/>
      <c r="Q3057" s="126"/>
      <c r="R3057" s="126"/>
    </row>
    <row r="3058" spans="6:18" ht="11.25" customHeight="1" x14ac:dyDescent="0.2">
      <c r="F3058" s="126"/>
      <c r="G3058" s="126"/>
      <c r="H3058" s="126"/>
      <c r="I3058" s="126"/>
      <c r="J3058" s="126"/>
      <c r="K3058" s="126"/>
      <c r="L3058" s="126"/>
      <c r="M3058" s="143"/>
      <c r="N3058" s="126"/>
      <c r="O3058" s="126"/>
      <c r="Q3058" s="126"/>
      <c r="R3058" s="126"/>
    </row>
    <row r="3059" spans="6:18" ht="11.25" customHeight="1" x14ac:dyDescent="0.2">
      <c r="F3059" s="126"/>
      <c r="G3059" s="126"/>
      <c r="H3059" s="126"/>
      <c r="I3059" s="126"/>
      <c r="J3059" s="126"/>
      <c r="K3059" s="126"/>
      <c r="L3059" s="126"/>
      <c r="M3059" s="143"/>
      <c r="N3059" s="126"/>
      <c r="O3059" s="126"/>
      <c r="Q3059" s="126"/>
      <c r="R3059" s="126"/>
    </row>
    <row r="3060" spans="6:18" ht="11.25" customHeight="1" x14ac:dyDescent="0.2">
      <c r="F3060" s="126"/>
      <c r="G3060" s="126"/>
      <c r="H3060" s="126"/>
      <c r="I3060" s="126"/>
      <c r="J3060" s="126"/>
      <c r="K3060" s="126"/>
      <c r="L3060" s="126"/>
      <c r="M3060" s="143"/>
      <c r="N3060" s="126"/>
      <c r="O3060" s="126"/>
      <c r="Q3060" s="126"/>
      <c r="R3060" s="126"/>
    </row>
    <row r="3061" spans="6:18" ht="11.25" customHeight="1" x14ac:dyDescent="0.2">
      <c r="F3061" s="126"/>
      <c r="G3061" s="126"/>
      <c r="H3061" s="126"/>
      <c r="I3061" s="126"/>
      <c r="J3061" s="126"/>
      <c r="K3061" s="126"/>
      <c r="L3061" s="126"/>
      <c r="M3061" s="143"/>
      <c r="N3061" s="126"/>
      <c r="O3061" s="126"/>
      <c r="Q3061" s="126"/>
      <c r="R3061" s="126"/>
    </row>
    <row r="3062" spans="6:18" ht="11.25" customHeight="1" x14ac:dyDescent="0.2">
      <c r="F3062" s="126"/>
      <c r="G3062" s="126"/>
      <c r="H3062" s="126"/>
      <c r="I3062" s="126"/>
      <c r="J3062" s="126"/>
      <c r="K3062" s="126"/>
      <c r="L3062" s="126"/>
      <c r="M3062" s="143"/>
      <c r="N3062" s="126"/>
      <c r="O3062" s="126"/>
      <c r="Q3062" s="126"/>
      <c r="R3062" s="126"/>
    </row>
    <row r="3063" spans="6:18" ht="11.25" customHeight="1" x14ac:dyDescent="0.2">
      <c r="F3063" s="126"/>
      <c r="G3063" s="126"/>
      <c r="H3063" s="126"/>
      <c r="I3063" s="126"/>
      <c r="J3063" s="126"/>
      <c r="K3063" s="126"/>
      <c r="L3063" s="126"/>
      <c r="M3063" s="143"/>
      <c r="N3063" s="126"/>
      <c r="O3063" s="126"/>
      <c r="Q3063" s="126"/>
      <c r="R3063" s="126"/>
    </row>
    <row r="3064" spans="6:18" ht="11.25" customHeight="1" x14ac:dyDescent="0.2">
      <c r="F3064" s="126"/>
      <c r="G3064" s="126"/>
      <c r="H3064" s="126"/>
      <c r="I3064" s="126"/>
      <c r="J3064" s="126"/>
      <c r="K3064" s="126"/>
      <c r="L3064" s="126"/>
      <c r="M3064" s="143"/>
      <c r="N3064" s="126"/>
      <c r="O3064" s="126"/>
      <c r="Q3064" s="126"/>
      <c r="R3064" s="126"/>
    </row>
    <row r="3065" spans="6:18" ht="11.25" customHeight="1" x14ac:dyDescent="0.2">
      <c r="F3065" s="126"/>
      <c r="G3065" s="126"/>
      <c r="H3065" s="126"/>
      <c r="I3065" s="126"/>
      <c r="J3065" s="126"/>
      <c r="K3065" s="126"/>
      <c r="L3065" s="126"/>
      <c r="M3065" s="143"/>
      <c r="N3065" s="126"/>
      <c r="O3065" s="126"/>
      <c r="Q3065" s="126"/>
      <c r="R3065" s="126"/>
    </row>
    <row r="3066" spans="6:18" ht="11.25" customHeight="1" x14ac:dyDescent="0.2">
      <c r="F3066" s="126"/>
      <c r="G3066" s="126"/>
      <c r="H3066" s="126"/>
      <c r="I3066" s="126"/>
      <c r="J3066" s="126"/>
      <c r="K3066" s="126"/>
      <c r="L3066" s="126"/>
      <c r="M3066" s="143"/>
      <c r="N3066" s="126"/>
      <c r="O3066" s="126"/>
      <c r="Q3066" s="126"/>
      <c r="R3066" s="126"/>
    </row>
    <row r="3067" spans="6:18" ht="11.25" customHeight="1" x14ac:dyDescent="0.2">
      <c r="F3067" s="126"/>
      <c r="G3067" s="126"/>
      <c r="H3067" s="126"/>
      <c r="I3067" s="126"/>
      <c r="J3067" s="126"/>
      <c r="K3067" s="126"/>
      <c r="L3067" s="126"/>
      <c r="M3067" s="143"/>
      <c r="N3067" s="126"/>
      <c r="O3067" s="126"/>
      <c r="Q3067" s="126"/>
      <c r="R3067" s="126"/>
    </row>
    <row r="3068" spans="6:18" ht="11.25" customHeight="1" x14ac:dyDescent="0.2">
      <c r="F3068" s="126"/>
      <c r="G3068" s="126"/>
      <c r="H3068" s="126"/>
      <c r="I3068" s="126"/>
      <c r="J3068" s="126"/>
      <c r="K3068" s="126"/>
      <c r="L3068" s="126"/>
      <c r="M3068" s="143"/>
      <c r="N3068" s="126"/>
      <c r="O3068" s="126"/>
      <c r="Q3068" s="126"/>
      <c r="R3068" s="126"/>
    </row>
    <row r="3069" spans="6:18" ht="11.25" customHeight="1" x14ac:dyDescent="0.2">
      <c r="F3069" s="126"/>
      <c r="G3069" s="126"/>
      <c r="H3069" s="126"/>
      <c r="I3069" s="126"/>
      <c r="J3069" s="126"/>
      <c r="K3069" s="126"/>
      <c r="L3069" s="126"/>
      <c r="M3069" s="143"/>
      <c r="N3069" s="126"/>
      <c r="O3069" s="126"/>
      <c r="Q3069" s="126"/>
      <c r="R3069" s="126"/>
    </row>
    <row r="3070" spans="6:18" ht="11.25" customHeight="1" x14ac:dyDescent="0.2">
      <c r="F3070" s="126"/>
      <c r="G3070" s="126"/>
      <c r="H3070" s="126"/>
      <c r="I3070" s="126"/>
      <c r="J3070" s="126"/>
      <c r="K3070" s="126"/>
      <c r="L3070" s="126"/>
      <c r="M3070" s="143"/>
      <c r="N3070" s="126"/>
      <c r="O3070" s="126"/>
      <c r="Q3070" s="126"/>
      <c r="R3070" s="126"/>
    </row>
    <row r="3071" spans="6:18" ht="11.25" customHeight="1" x14ac:dyDescent="0.2">
      <c r="F3071" s="126"/>
      <c r="G3071" s="126"/>
      <c r="H3071" s="126"/>
      <c r="I3071" s="126"/>
      <c r="J3071" s="126"/>
      <c r="K3071" s="126"/>
      <c r="L3071" s="126"/>
      <c r="M3071" s="143"/>
      <c r="N3071" s="126"/>
      <c r="O3071" s="126"/>
      <c r="Q3071" s="126"/>
      <c r="R3071" s="126"/>
    </row>
    <row r="3072" spans="6:18" ht="11.25" customHeight="1" x14ac:dyDescent="0.2">
      <c r="F3072" s="126"/>
      <c r="G3072" s="126"/>
      <c r="H3072" s="126"/>
      <c r="I3072" s="126"/>
      <c r="J3072" s="126"/>
      <c r="K3072" s="126"/>
      <c r="L3072" s="126"/>
      <c r="M3072" s="143"/>
      <c r="N3072" s="126"/>
      <c r="O3072" s="126"/>
      <c r="Q3072" s="126"/>
      <c r="R3072" s="126"/>
    </row>
    <row r="3073" spans="6:18" ht="11.25" customHeight="1" x14ac:dyDescent="0.2">
      <c r="F3073" s="126"/>
      <c r="G3073" s="126"/>
      <c r="H3073" s="126"/>
      <c r="I3073" s="126"/>
      <c r="J3073" s="126"/>
      <c r="K3073" s="126"/>
      <c r="L3073" s="126"/>
      <c r="M3073" s="143"/>
      <c r="N3073" s="126"/>
      <c r="O3073" s="126"/>
      <c r="Q3073" s="126"/>
      <c r="R3073" s="126"/>
    </row>
    <row r="3074" spans="6:18" ht="11.25" customHeight="1" x14ac:dyDescent="0.2">
      <c r="F3074" s="126"/>
      <c r="G3074" s="126"/>
      <c r="H3074" s="126"/>
      <c r="I3074" s="126"/>
      <c r="J3074" s="126"/>
      <c r="K3074" s="126"/>
      <c r="L3074" s="126"/>
      <c r="M3074" s="143"/>
      <c r="N3074" s="126"/>
      <c r="O3074" s="126"/>
      <c r="Q3074" s="126"/>
      <c r="R3074" s="126"/>
    </row>
    <row r="3075" spans="6:18" ht="11.25" customHeight="1" x14ac:dyDescent="0.2">
      <c r="F3075" s="126"/>
      <c r="G3075" s="126"/>
      <c r="H3075" s="126"/>
      <c r="I3075" s="126"/>
      <c r="J3075" s="126"/>
      <c r="K3075" s="126"/>
      <c r="L3075" s="126"/>
      <c r="M3075" s="143"/>
      <c r="N3075" s="126"/>
      <c r="O3075" s="126"/>
      <c r="Q3075" s="126"/>
      <c r="R3075" s="126"/>
    </row>
    <row r="3076" spans="6:18" ht="11.25" customHeight="1" x14ac:dyDescent="0.2">
      <c r="F3076" s="126"/>
      <c r="G3076" s="126"/>
      <c r="H3076" s="126"/>
      <c r="I3076" s="126"/>
      <c r="J3076" s="126"/>
      <c r="K3076" s="126"/>
      <c r="L3076" s="126"/>
      <c r="M3076" s="143"/>
      <c r="N3076" s="126"/>
      <c r="O3076" s="126"/>
      <c r="Q3076" s="126"/>
      <c r="R3076" s="126"/>
    </row>
    <row r="3077" spans="6:18" ht="11.25" customHeight="1" x14ac:dyDescent="0.2">
      <c r="F3077" s="126"/>
      <c r="G3077" s="126"/>
      <c r="H3077" s="126"/>
      <c r="I3077" s="126"/>
      <c r="J3077" s="126"/>
      <c r="K3077" s="126"/>
      <c r="L3077" s="126"/>
      <c r="M3077" s="143"/>
      <c r="N3077" s="126"/>
      <c r="O3077" s="126"/>
      <c r="Q3077" s="126"/>
      <c r="R3077" s="126"/>
    </row>
    <row r="3078" spans="6:18" ht="11.25" customHeight="1" x14ac:dyDescent="0.2">
      <c r="F3078" s="126"/>
      <c r="G3078" s="126"/>
      <c r="H3078" s="126"/>
      <c r="I3078" s="126"/>
      <c r="J3078" s="126"/>
      <c r="K3078" s="126"/>
      <c r="L3078" s="126"/>
      <c r="M3078" s="143"/>
      <c r="N3078" s="126"/>
      <c r="O3078" s="126"/>
      <c r="Q3078" s="126"/>
      <c r="R3078" s="126"/>
    </row>
    <row r="3079" spans="6:18" ht="11.25" customHeight="1" x14ac:dyDescent="0.2">
      <c r="F3079" s="126"/>
      <c r="G3079" s="126"/>
      <c r="H3079" s="126"/>
      <c r="I3079" s="126"/>
      <c r="J3079" s="126"/>
      <c r="K3079" s="126"/>
      <c r="L3079" s="126"/>
      <c r="M3079" s="143"/>
      <c r="N3079" s="126"/>
      <c r="O3079" s="126"/>
      <c r="Q3079" s="126"/>
      <c r="R3079" s="126"/>
    </row>
    <row r="3080" spans="6:18" ht="11.25" customHeight="1" x14ac:dyDescent="0.2">
      <c r="F3080" s="126"/>
      <c r="G3080" s="126"/>
      <c r="H3080" s="126"/>
      <c r="I3080" s="126"/>
      <c r="J3080" s="126"/>
      <c r="K3080" s="126"/>
      <c r="L3080" s="126"/>
      <c r="M3080" s="143"/>
      <c r="N3080" s="126"/>
      <c r="O3080" s="126"/>
      <c r="Q3080" s="126"/>
      <c r="R3080" s="126"/>
    </row>
    <row r="3081" spans="6:18" ht="11.25" customHeight="1" x14ac:dyDescent="0.2">
      <c r="F3081" s="126"/>
      <c r="G3081" s="126"/>
      <c r="H3081" s="126"/>
      <c r="I3081" s="126"/>
      <c r="J3081" s="126"/>
      <c r="K3081" s="126"/>
      <c r="L3081" s="126"/>
      <c r="M3081" s="143"/>
      <c r="N3081" s="126"/>
      <c r="O3081" s="126"/>
      <c r="Q3081" s="126"/>
      <c r="R3081" s="126"/>
    </row>
    <row r="3082" spans="6:18" ht="11.25" customHeight="1" x14ac:dyDescent="0.2">
      <c r="F3082" s="126"/>
      <c r="G3082" s="126"/>
      <c r="H3082" s="126"/>
      <c r="I3082" s="126"/>
      <c r="J3082" s="126"/>
      <c r="K3082" s="126"/>
      <c r="L3082" s="126"/>
      <c r="M3082" s="143"/>
      <c r="N3082" s="126"/>
      <c r="O3082" s="126"/>
      <c r="Q3082" s="126"/>
      <c r="R3082" s="126"/>
    </row>
    <row r="3083" spans="6:18" ht="11.25" customHeight="1" x14ac:dyDescent="0.2">
      <c r="F3083" s="126"/>
      <c r="G3083" s="126"/>
      <c r="H3083" s="126"/>
      <c r="I3083" s="126"/>
      <c r="J3083" s="126"/>
      <c r="K3083" s="126"/>
      <c r="L3083" s="126"/>
      <c r="M3083" s="143"/>
      <c r="N3083" s="126"/>
      <c r="O3083" s="126"/>
      <c r="Q3083" s="126"/>
      <c r="R3083" s="126"/>
    </row>
    <row r="3084" spans="6:18" ht="11.25" customHeight="1" x14ac:dyDescent="0.2">
      <c r="F3084" s="126"/>
      <c r="G3084" s="126"/>
      <c r="H3084" s="126"/>
      <c r="I3084" s="126"/>
      <c r="J3084" s="126"/>
      <c r="K3084" s="126"/>
      <c r="L3084" s="126"/>
      <c r="M3084" s="143"/>
      <c r="N3084" s="126"/>
      <c r="O3084" s="126"/>
      <c r="Q3084" s="126"/>
      <c r="R3084" s="126"/>
    </row>
    <row r="3085" spans="6:18" ht="11.25" customHeight="1" x14ac:dyDescent="0.2">
      <c r="F3085" s="126"/>
      <c r="G3085" s="126"/>
      <c r="H3085" s="126"/>
      <c r="I3085" s="126"/>
      <c r="J3085" s="126"/>
      <c r="K3085" s="126"/>
      <c r="L3085" s="126"/>
      <c r="M3085" s="143"/>
      <c r="N3085" s="126"/>
      <c r="O3085" s="126"/>
      <c r="Q3085" s="126"/>
      <c r="R3085" s="126"/>
    </row>
    <row r="3086" spans="6:18" ht="11.25" customHeight="1" x14ac:dyDescent="0.2">
      <c r="F3086" s="126"/>
      <c r="G3086" s="126"/>
      <c r="H3086" s="126"/>
      <c r="I3086" s="126"/>
      <c r="J3086" s="126"/>
      <c r="K3086" s="126"/>
      <c r="L3086" s="126"/>
      <c r="M3086" s="143"/>
      <c r="N3086" s="126"/>
      <c r="O3086" s="126"/>
      <c r="Q3086" s="126"/>
      <c r="R3086" s="126"/>
    </row>
    <row r="3087" spans="6:18" ht="11.25" customHeight="1" x14ac:dyDescent="0.2">
      <c r="F3087" s="126"/>
      <c r="G3087" s="126"/>
      <c r="H3087" s="126"/>
      <c r="I3087" s="126"/>
      <c r="J3087" s="126"/>
      <c r="K3087" s="126"/>
      <c r="L3087" s="126"/>
      <c r="M3087" s="143"/>
      <c r="N3087" s="126"/>
      <c r="O3087" s="126"/>
      <c r="Q3087" s="126"/>
      <c r="R3087" s="126"/>
    </row>
    <row r="3088" spans="6:18" ht="11.25" customHeight="1" x14ac:dyDescent="0.2">
      <c r="F3088" s="126"/>
      <c r="G3088" s="126"/>
      <c r="H3088" s="126"/>
      <c r="I3088" s="126"/>
      <c r="J3088" s="126"/>
      <c r="K3088" s="126"/>
      <c r="L3088" s="126"/>
      <c r="M3088" s="143"/>
      <c r="N3088" s="126"/>
      <c r="O3088" s="126"/>
      <c r="Q3088" s="126"/>
      <c r="R3088" s="126"/>
    </row>
    <row r="3089" spans="6:18" ht="11.25" customHeight="1" x14ac:dyDescent="0.2">
      <c r="F3089" s="126"/>
      <c r="G3089" s="126"/>
      <c r="H3089" s="126"/>
      <c r="I3089" s="126"/>
      <c r="J3089" s="126"/>
      <c r="K3089" s="126"/>
      <c r="L3089" s="126"/>
      <c r="M3089" s="143"/>
      <c r="N3089" s="126"/>
      <c r="O3089" s="126"/>
      <c r="Q3089" s="126"/>
      <c r="R3089" s="126"/>
    </row>
    <row r="3090" spans="6:18" ht="11.25" customHeight="1" x14ac:dyDescent="0.2">
      <c r="F3090" s="126"/>
      <c r="G3090" s="126"/>
      <c r="H3090" s="126"/>
      <c r="I3090" s="126"/>
      <c r="J3090" s="126"/>
      <c r="K3090" s="126"/>
      <c r="L3090" s="126"/>
      <c r="M3090" s="143"/>
      <c r="N3090" s="126"/>
      <c r="O3090" s="126"/>
      <c r="Q3090" s="126"/>
      <c r="R3090" s="126"/>
    </row>
    <row r="3091" spans="6:18" ht="11.25" customHeight="1" x14ac:dyDescent="0.2">
      <c r="F3091" s="126"/>
      <c r="G3091" s="126"/>
      <c r="H3091" s="126"/>
      <c r="I3091" s="126"/>
      <c r="J3091" s="126"/>
      <c r="K3091" s="126"/>
      <c r="L3091" s="126"/>
      <c r="M3091" s="143"/>
      <c r="N3091" s="126"/>
      <c r="O3091" s="126"/>
      <c r="Q3091" s="126"/>
      <c r="R3091" s="126"/>
    </row>
    <row r="3092" spans="6:18" ht="11.25" customHeight="1" x14ac:dyDescent="0.2">
      <c r="F3092" s="126"/>
      <c r="G3092" s="126"/>
      <c r="H3092" s="126"/>
      <c r="I3092" s="126"/>
      <c r="J3092" s="126"/>
      <c r="K3092" s="126"/>
      <c r="L3092" s="126"/>
      <c r="M3092" s="143"/>
      <c r="N3092" s="126"/>
      <c r="O3092" s="126"/>
      <c r="Q3092" s="126"/>
      <c r="R3092" s="126"/>
    </row>
    <row r="3093" spans="6:18" ht="11.25" customHeight="1" x14ac:dyDescent="0.2">
      <c r="F3093" s="126"/>
      <c r="G3093" s="126"/>
      <c r="H3093" s="126"/>
      <c r="I3093" s="126"/>
      <c r="J3093" s="126"/>
      <c r="K3093" s="126"/>
      <c r="L3093" s="126"/>
      <c r="M3093" s="143"/>
      <c r="N3093" s="126"/>
      <c r="O3093" s="126"/>
      <c r="Q3093" s="126"/>
      <c r="R3093" s="126"/>
    </row>
    <row r="3094" spans="6:18" ht="11.25" customHeight="1" x14ac:dyDescent="0.2">
      <c r="F3094" s="126"/>
      <c r="G3094" s="126"/>
      <c r="H3094" s="126"/>
      <c r="I3094" s="126"/>
      <c r="J3094" s="126"/>
      <c r="K3094" s="126"/>
      <c r="L3094" s="126"/>
      <c r="M3094" s="143"/>
      <c r="N3094" s="126"/>
      <c r="O3094" s="126"/>
      <c r="Q3094" s="126"/>
      <c r="R3094" s="126"/>
    </row>
    <row r="3095" spans="6:18" ht="11.25" customHeight="1" x14ac:dyDescent="0.2">
      <c r="F3095" s="126"/>
      <c r="G3095" s="126"/>
      <c r="H3095" s="126"/>
      <c r="I3095" s="126"/>
      <c r="J3095" s="126"/>
      <c r="K3095" s="126"/>
      <c r="L3095" s="126"/>
      <c r="M3095" s="143"/>
      <c r="N3095" s="126"/>
      <c r="O3095" s="126"/>
      <c r="Q3095" s="126"/>
      <c r="R3095" s="126"/>
    </row>
    <row r="3096" spans="6:18" ht="11.25" customHeight="1" x14ac:dyDescent="0.2">
      <c r="F3096" s="126"/>
      <c r="G3096" s="126"/>
      <c r="H3096" s="126"/>
      <c r="I3096" s="126"/>
      <c r="J3096" s="126"/>
      <c r="K3096" s="126"/>
      <c r="L3096" s="126"/>
      <c r="M3096" s="143"/>
      <c r="N3096" s="126"/>
      <c r="O3096" s="126"/>
      <c r="Q3096" s="126"/>
      <c r="R3096" s="126"/>
    </row>
    <row r="3097" spans="6:18" ht="11.25" customHeight="1" x14ac:dyDescent="0.2">
      <c r="F3097" s="126"/>
      <c r="G3097" s="126"/>
      <c r="H3097" s="126"/>
      <c r="I3097" s="126"/>
      <c r="J3097" s="126"/>
      <c r="K3097" s="126"/>
      <c r="L3097" s="126"/>
      <c r="M3097" s="143"/>
      <c r="N3097" s="126"/>
      <c r="O3097" s="126"/>
      <c r="Q3097" s="126"/>
      <c r="R3097" s="126"/>
    </row>
    <row r="3098" spans="6:18" ht="11.25" customHeight="1" x14ac:dyDescent="0.2">
      <c r="F3098" s="126"/>
      <c r="G3098" s="126"/>
      <c r="H3098" s="126"/>
      <c r="I3098" s="126"/>
      <c r="J3098" s="126"/>
      <c r="K3098" s="126"/>
      <c r="L3098" s="126"/>
      <c r="M3098" s="143"/>
      <c r="N3098" s="126"/>
      <c r="O3098" s="126"/>
      <c r="Q3098" s="126"/>
      <c r="R3098" s="126"/>
    </row>
    <row r="3099" spans="6:18" ht="11.25" customHeight="1" x14ac:dyDescent="0.2">
      <c r="F3099" s="126"/>
      <c r="G3099" s="126"/>
      <c r="H3099" s="126"/>
      <c r="I3099" s="126"/>
      <c r="J3099" s="126"/>
      <c r="K3099" s="126"/>
      <c r="L3099" s="126"/>
      <c r="M3099" s="143"/>
      <c r="N3099" s="126"/>
      <c r="O3099" s="126"/>
      <c r="Q3099" s="126"/>
      <c r="R3099" s="126"/>
    </row>
    <row r="3100" spans="6:18" ht="11.25" customHeight="1" x14ac:dyDescent="0.2">
      <c r="F3100" s="126"/>
      <c r="G3100" s="126"/>
      <c r="H3100" s="126"/>
      <c r="I3100" s="126"/>
      <c r="J3100" s="126"/>
      <c r="K3100" s="126"/>
      <c r="L3100" s="126"/>
      <c r="M3100" s="143"/>
      <c r="N3100" s="126"/>
      <c r="O3100" s="126"/>
      <c r="Q3100" s="126"/>
      <c r="R3100" s="126"/>
    </row>
    <row r="3101" spans="6:18" ht="11.25" customHeight="1" x14ac:dyDescent="0.2">
      <c r="F3101" s="126"/>
      <c r="G3101" s="126"/>
      <c r="H3101" s="126"/>
      <c r="I3101" s="126"/>
      <c r="J3101" s="126"/>
      <c r="K3101" s="126"/>
      <c r="L3101" s="126"/>
      <c r="M3101" s="143"/>
      <c r="N3101" s="126"/>
      <c r="O3101" s="126"/>
      <c r="Q3101" s="126"/>
      <c r="R3101" s="126"/>
    </row>
    <row r="3102" spans="6:18" ht="11.25" customHeight="1" x14ac:dyDescent="0.2">
      <c r="F3102" s="126"/>
      <c r="G3102" s="126"/>
      <c r="H3102" s="126"/>
      <c r="I3102" s="126"/>
      <c r="J3102" s="126"/>
      <c r="K3102" s="126"/>
      <c r="L3102" s="126"/>
      <c r="M3102" s="143"/>
      <c r="N3102" s="126"/>
      <c r="O3102" s="126"/>
      <c r="Q3102" s="126"/>
      <c r="R3102" s="126"/>
    </row>
    <row r="3103" spans="6:18" ht="11.25" customHeight="1" x14ac:dyDescent="0.2">
      <c r="F3103" s="126"/>
      <c r="G3103" s="126"/>
      <c r="H3103" s="126"/>
      <c r="I3103" s="126"/>
      <c r="J3103" s="126"/>
      <c r="K3103" s="126"/>
      <c r="L3103" s="126"/>
      <c r="M3103" s="143"/>
      <c r="N3103" s="126"/>
      <c r="O3103" s="126"/>
      <c r="Q3103" s="126"/>
      <c r="R3103" s="126"/>
    </row>
    <row r="3104" spans="6:18" ht="11.25" customHeight="1" x14ac:dyDescent="0.2">
      <c r="F3104" s="126"/>
      <c r="G3104" s="126"/>
      <c r="H3104" s="126"/>
      <c r="I3104" s="126"/>
      <c r="J3104" s="126"/>
      <c r="K3104" s="126"/>
      <c r="L3104" s="126"/>
      <c r="M3104" s="143"/>
      <c r="N3104" s="126"/>
      <c r="O3104" s="126"/>
      <c r="Q3104" s="126"/>
      <c r="R3104" s="126"/>
    </row>
    <row r="3105" spans="6:18" ht="11.25" customHeight="1" x14ac:dyDescent="0.2">
      <c r="F3105" s="126"/>
      <c r="G3105" s="126"/>
      <c r="H3105" s="126"/>
      <c r="I3105" s="126"/>
      <c r="J3105" s="126"/>
      <c r="K3105" s="126"/>
      <c r="L3105" s="126"/>
      <c r="M3105" s="143"/>
      <c r="N3105" s="126"/>
      <c r="O3105" s="126"/>
      <c r="Q3105" s="126"/>
      <c r="R3105" s="126"/>
    </row>
    <row r="3106" spans="6:18" ht="11.25" customHeight="1" x14ac:dyDescent="0.2">
      <c r="F3106" s="126"/>
      <c r="G3106" s="126"/>
      <c r="H3106" s="126"/>
      <c r="I3106" s="126"/>
      <c r="J3106" s="126"/>
      <c r="K3106" s="126"/>
      <c r="L3106" s="126"/>
      <c r="M3106" s="143"/>
      <c r="N3106" s="126"/>
      <c r="O3106" s="126"/>
      <c r="Q3106" s="126"/>
      <c r="R3106" s="126"/>
    </row>
    <row r="3107" spans="6:18" ht="11.25" customHeight="1" x14ac:dyDescent="0.2">
      <c r="F3107" s="126"/>
      <c r="G3107" s="126"/>
      <c r="H3107" s="126"/>
      <c r="I3107" s="126"/>
      <c r="J3107" s="126"/>
      <c r="K3107" s="126"/>
      <c r="L3107" s="126"/>
      <c r="M3107" s="143"/>
      <c r="N3107" s="126"/>
      <c r="O3107" s="126"/>
      <c r="Q3107" s="126"/>
      <c r="R3107" s="126"/>
    </row>
    <row r="3108" spans="6:18" ht="11.25" customHeight="1" x14ac:dyDescent="0.2">
      <c r="F3108" s="126"/>
      <c r="G3108" s="126"/>
      <c r="H3108" s="126"/>
      <c r="I3108" s="126"/>
      <c r="J3108" s="126"/>
      <c r="K3108" s="126"/>
      <c r="L3108" s="126"/>
      <c r="M3108" s="143"/>
      <c r="N3108" s="126"/>
      <c r="O3108" s="126"/>
      <c r="Q3108" s="126"/>
      <c r="R3108" s="126"/>
    </row>
    <row r="3109" spans="6:18" ht="11.25" customHeight="1" x14ac:dyDescent="0.2">
      <c r="F3109" s="126"/>
      <c r="G3109" s="126"/>
      <c r="H3109" s="126"/>
      <c r="I3109" s="126"/>
      <c r="J3109" s="126"/>
      <c r="K3109" s="126"/>
      <c r="L3109" s="126"/>
      <c r="M3109" s="143"/>
      <c r="N3109" s="126"/>
      <c r="O3109" s="126"/>
      <c r="Q3109" s="126"/>
      <c r="R3109" s="126"/>
    </row>
    <row r="3110" spans="6:18" ht="11.25" customHeight="1" x14ac:dyDescent="0.2">
      <c r="F3110" s="126"/>
      <c r="G3110" s="126"/>
      <c r="H3110" s="126"/>
      <c r="I3110" s="126"/>
      <c r="J3110" s="126"/>
      <c r="K3110" s="126"/>
      <c r="L3110" s="126"/>
      <c r="M3110" s="143"/>
      <c r="N3110" s="126"/>
      <c r="O3110" s="126"/>
      <c r="Q3110" s="126"/>
      <c r="R3110" s="126"/>
    </row>
    <row r="3111" spans="6:18" ht="11.25" customHeight="1" x14ac:dyDescent="0.2">
      <c r="F3111" s="126"/>
      <c r="G3111" s="126"/>
      <c r="H3111" s="126"/>
      <c r="I3111" s="126"/>
      <c r="J3111" s="126"/>
      <c r="K3111" s="126"/>
      <c r="L3111" s="126"/>
      <c r="M3111" s="143"/>
      <c r="N3111" s="126"/>
      <c r="O3111" s="126"/>
      <c r="Q3111" s="126"/>
      <c r="R3111" s="126"/>
    </row>
    <row r="3112" spans="6:18" ht="11.25" customHeight="1" x14ac:dyDescent="0.2">
      <c r="F3112" s="126"/>
      <c r="G3112" s="126"/>
      <c r="H3112" s="126"/>
      <c r="I3112" s="126"/>
      <c r="J3112" s="126"/>
      <c r="K3112" s="126"/>
      <c r="L3112" s="126"/>
      <c r="M3112" s="143"/>
      <c r="N3112" s="126"/>
      <c r="O3112" s="126"/>
      <c r="Q3112" s="126"/>
      <c r="R3112" s="126"/>
    </row>
    <row r="3113" spans="6:18" ht="11.25" customHeight="1" x14ac:dyDescent="0.2">
      <c r="F3113" s="126"/>
      <c r="G3113" s="126"/>
      <c r="H3113" s="126"/>
      <c r="I3113" s="126"/>
      <c r="J3113" s="126"/>
      <c r="K3113" s="126"/>
      <c r="L3113" s="126"/>
      <c r="M3113" s="143"/>
      <c r="N3113" s="126"/>
      <c r="O3113" s="126"/>
      <c r="Q3113" s="126"/>
      <c r="R3113" s="126"/>
    </row>
    <row r="3114" spans="6:18" ht="11.25" customHeight="1" x14ac:dyDescent="0.2">
      <c r="F3114" s="126"/>
      <c r="G3114" s="126"/>
      <c r="H3114" s="126"/>
      <c r="I3114" s="126"/>
      <c r="J3114" s="126"/>
      <c r="K3114" s="126"/>
      <c r="L3114" s="126"/>
      <c r="M3114" s="143"/>
      <c r="N3114" s="126"/>
      <c r="O3114" s="126"/>
      <c r="Q3114" s="126"/>
      <c r="R3114" s="126"/>
    </row>
    <row r="3115" spans="6:18" ht="11.25" customHeight="1" x14ac:dyDescent="0.2">
      <c r="F3115" s="126"/>
      <c r="G3115" s="126"/>
      <c r="H3115" s="126"/>
      <c r="I3115" s="126"/>
      <c r="J3115" s="126"/>
      <c r="K3115" s="126"/>
      <c r="L3115" s="126"/>
      <c r="M3115" s="143"/>
      <c r="N3115" s="126"/>
      <c r="O3115" s="126"/>
      <c r="Q3115" s="126"/>
      <c r="R3115" s="126"/>
    </row>
    <row r="3116" spans="6:18" ht="11.25" customHeight="1" x14ac:dyDescent="0.2">
      <c r="F3116" s="126"/>
      <c r="G3116" s="126"/>
      <c r="H3116" s="126"/>
      <c r="I3116" s="126"/>
      <c r="J3116" s="126"/>
      <c r="K3116" s="126"/>
      <c r="L3116" s="126"/>
      <c r="M3116" s="143"/>
      <c r="N3116" s="126"/>
      <c r="O3116" s="126"/>
      <c r="Q3116" s="126"/>
      <c r="R3116" s="126"/>
    </row>
    <row r="3117" spans="6:18" ht="11.25" customHeight="1" x14ac:dyDescent="0.2">
      <c r="F3117" s="126"/>
      <c r="G3117" s="126"/>
      <c r="H3117" s="126"/>
      <c r="I3117" s="126"/>
      <c r="J3117" s="126"/>
      <c r="K3117" s="126"/>
      <c r="L3117" s="126"/>
      <c r="M3117" s="143"/>
      <c r="N3117" s="126"/>
      <c r="O3117" s="126"/>
      <c r="Q3117" s="126"/>
      <c r="R3117" s="126"/>
    </row>
    <row r="3118" spans="6:18" ht="11.25" customHeight="1" x14ac:dyDescent="0.2">
      <c r="F3118" s="126"/>
      <c r="G3118" s="126"/>
      <c r="H3118" s="126"/>
      <c r="I3118" s="126"/>
      <c r="J3118" s="126"/>
      <c r="K3118" s="126"/>
      <c r="L3118" s="126"/>
      <c r="M3118" s="143"/>
      <c r="N3118" s="126"/>
      <c r="O3118" s="126"/>
      <c r="Q3118" s="126"/>
      <c r="R3118" s="126"/>
    </row>
    <row r="3119" spans="6:18" ht="11.25" customHeight="1" x14ac:dyDescent="0.2">
      <c r="F3119" s="126"/>
      <c r="G3119" s="126"/>
      <c r="H3119" s="126"/>
      <c r="I3119" s="126"/>
      <c r="J3119" s="126"/>
      <c r="K3119" s="126"/>
      <c r="L3119" s="126"/>
      <c r="M3119" s="143"/>
      <c r="N3119" s="126"/>
      <c r="O3119" s="126"/>
      <c r="Q3119" s="126"/>
      <c r="R3119" s="126"/>
    </row>
    <row r="3120" spans="6:18" ht="11.25" customHeight="1" x14ac:dyDescent="0.2">
      <c r="F3120" s="126"/>
      <c r="G3120" s="126"/>
      <c r="H3120" s="126"/>
      <c r="I3120" s="126"/>
      <c r="J3120" s="126"/>
      <c r="K3120" s="126"/>
      <c r="L3120" s="126"/>
      <c r="M3120" s="143"/>
      <c r="N3120" s="126"/>
      <c r="O3120" s="126"/>
      <c r="Q3120" s="126"/>
      <c r="R3120" s="126"/>
    </row>
    <row r="3121" spans="6:18" ht="11.25" customHeight="1" x14ac:dyDescent="0.2">
      <c r="F3121" s="126"/>
      <c r="G3121" s="126"/>
      <c r="H3121" s="126"/>
      <c r="I3121" s="126"/>
      <c r="J3121" s="126"/>
      <c r="K3121" s="126"/>
      <c r="L3121" s="126"/>
      <c r="M3121" s="143"/>
      <c r="N3121" s="126"/>
      <c r="O3121" s="126"/>
      <c r="Q3121" s="126"/>
      <c r="R3121" s="126"/>
    </row>
    <row r="3122" spans="6:18" ht="11.25" customHeight="1" x14ac:dyDescent="0.2">
      <c r="F3122" s="126"/>
      <c r="G3122" s="126"/>
      <c r="H3122" s="126"/>
      <c r="I3122" s="126"/>
      <c r="J3122" s="126"/>
      <c r="K3122" s="126"/>
      <c r="L3122" s="126"/>
      <c r="M3122" s="143"/>
      <c r="N3122" s="126"/>
      <c r="O3122" s="126"/>
      <c r="Q3122" s="126"/>
      <c r="R3122" s="126"/>
    </row>
    <row r="3123" spans="6:18" ht="11.25" customHeight="1" x14ac:dyDescent="0.2">
      <c r="F3123" s="126"/>
      <c r="G3123" s="126"/>
      <c r="H3123" s="126"/>
      <c r="I3123" s="126"/>
      <c r="J3123" s="126"/>
      <c r="K3123" s="126"/>
      <c r="L3123" s="126"/>
      <c r="M3123" s="143"/>
      <c r="N3123" s="126"/>
      <c r="O3123" s="126"/>
      <c r="Q3123" s="126"/>
      <c r="R3123" s="126"/>
    </row>
    <row r="3124" spans="6:18" ht="11.25" customHeight="1" x14ac:dyDescent="0.2">
      <c r="F3124" s="126"/>
      <c r="G3124" s="126"/>
      <c r="H3124" s="126"/>
      <c r="I3124" s="126"/>
      <c r="J3124" s="126"/>
      <c r="K3124" s="126"/>
      <c r="L3124" s="126"/>
      <c r="M3124" s="143"/>
      <c r="N3124" s="126"/>
      <c r="O3124" s="126"/>
      <c r="Q3124" s="126"/>
      <c r="R3124" s="126"/>
    </row>
    <row r="3125" spans="6:18" ht="11.25" customHeight="1" x14ac:dyDescent="0.2">
      <c r="F3125" s="126"/>
      <c r="G3125" s="126"/>
      <c r="H3125" s="126"/>
      <c r="I3125" s="126"/>
      <c r="J3125" s="126"/>
      <c r="K3125" s="126"/>
      <c r="L3125" s="126"/>
      <c r="M3125" s="143"/>
      <c r="N3125" s="126"/>
      <c r="O3125" s="126"/>
      <c r="Q3125" s="126"/>
      <c r="R3125" s="126"/>
    </row>
    <row r="3126" spans="6:18" ht="11.25" customHeight="1" x14ac:dyDescent="0.2">
      <c r="F3126" s="126"/>
      <c r="G3126" s="126"/>
      <c r="H3126" s="126"/>
      <c r="I3126" s="126"/>
      <c r="J3126" s="126"/>
      <c r="K3126" s="126"/>
      <c r="L3126" s="126"/>
      <c r="M3126" s="143"/>
      <c r="N3126" s="126"/>
      <c r="O3126" s="126"/>
      <c r="Q3126" s="126"/>
      <c r="R3126" s="126"/>
    </row>
    <row r="3127" spans="6:18" ht="11.25" customHeight="1" x14ac:dyDescent="0.2">
      <c r="F3127" s="126"/>
      <c r="G3127" s="126"/>
      <c r="H3127" s="126"/>
      <c r="I3127" s="126"/>
      <c r="J3127" s="126"/>
      <c r="K3127" s="126"/>
      <c r="L3127" s="126"/>
      <c r="M3127" s="143"/>
      <c r="N3127" s="126"/>
      <c r="O3127" s="126"/>
      <c r="Q3127" s="126"/>
      <c r="R3127" s="126"/>
    </row>
    <row r="3128" spans="6:18" ht="11.25" customHeight="1" x14ac:dyDescent="0.2">
      <c r="F3128" s="126"/>
      <c r="G3128" s="126"/>
      <c r="H3128" s="126"/>
      <c r="I3128" s="126"/>
      <c r="J3128" s="126"/>
      <c r="K3128" s="126"/>
      <c r="L3128" s="126"/>
      <c r="M3128" s="143"/>
      <c r="N3128" s="126"/>
      <c r="O3128" s="126"/>
      <c r="Q3128" s="126"/>
      <c r="R3128" s="126"/>
    </row>
    <row r="3129" spans="6:18" ht="11.25" customHeight="1" x14ac:dyDescent="0.2">
      <c r="F3129" s="126"/>
      <c r="G3129" s="126"/>
      <c r="H3129" s="126"/>
      <c r="I3129" s="126"/>
      <c r="J3129" s="126"/>
      <c r="K3129" s="126"/>
      <c r="L3129" s="126"/>
      <c r="M3129" s="143"/>
      <c r="N3129" s="126"/>
      <c r="O3129" s="126"/>
      <c r="Q3129" s="126"/>
      <c r="R3129" s="126"/>
    </row>
    <row r="3130" spans="6:18" ht="11.25" customHeight="1" x14ac:dyDescent="0.2">
      <c r="F3130" s="126"/>
      <c r="G3130" s="126"/>
      <c r="H3130" s="126"/>
      <c r="I3130" s="126"/>
      <c r="J3130" s="126"/>
      <c r="K3130" s="126"/>
      <c r="L3130" s="126"/>
      <c r="M3130" s="143"/>
      <c r="N3130" s="126"/>
      <c r="O3130" s="126"/>
      <c r="Q3130" s="126"/>
      <c r="R3130" s="126"/>
    </row>
    <row r="3131" spans="6:18" ht="11.25" customHeight="1" x14ac:dyDescent="0.2">
      <c r="F3131" s="126"/>
      <c r="G3131" s="126"/>
      <c r="H3131" s="126"/>
      <c r="I3131" s="126"/>
      <c r="J3131" s="126"/>
      <c r="K3131" s="126"/>
      <c r="L3131" s="126"/>
      <c r="M3131" s="143"/>
      <c r="N3131" s="126"/>
      <c r="O3131" s="126"/>
      <c r="Q3131" s="126"/>
      <c r="R3131" s="126"/>
    </row>
    <row r="3132" spans="6:18" ht="11.25" customHeight="1" x14ac:dyDescent="0.2">
      <c r="F3132" s="126"/>
      <c r="G3132" s="126"/>
      <c r="H3132" s="126"/>
      <c r="I3132" s="126"/>
      <c r="J3132" s="126"/>
      <c r="K3132" s="126"/>
      <c r="L3132" s="126"/>
      <c r="M3132" s="143"/>
      <c r="N3132" s="126"/>
      <c r="O3132" s="126"/>
      <c r="Q3132" s="126"/>
      <c r="R3132" s="126"/>
    </row>
    <row r="3133" spans="6:18" ht="11.25" customHeight="1" x14ac:dyDescent="0.2">
      <c r="F3133" s="126"/>
      <c r="G3133" s="126"/>
      <c r="H3133" s="126"/>
      <c r="I3133" s="126"/>
      <c r="J3133" s="126"/>
      <c r="K3133" s="126"/>
      <c r="L3133" s="126"/>
      <c r="M3133" s="143"/>
      <c r="N3133" s="126"/>
      <c r="O3133" s="126"/>
      <c r="Q3133" s="126"/>
      <c r="R3133" s="126"/>
    </row>
    <row r="3134" spans="6:18" ht="11.25" customHeight="1" x14ac:dyDescent="0.2">
      <c r="F3134" s="126"/>
      <c r="G3134" s="126"/>
      <c r="H3134" s="126"/>
      <c r="I3134" s="126"/>
      <c r="J3134" s="126"/>
      <c r="K3134" s="126"/>
      <c r="L3134" s="126"/>
      <c r="M3134" s="143"/>
      <c r="N3134" s="126"/>
      <c r="O3134" s="126"/>
      <c r="Q3134" s="126"/>
      <c r="R3134" s="126"/>
    </row>
    <row r="3135" spans="6:18" ht="11.25" customHeight="1" x14ac:dyDescent="0.2">
      <c r="F3135" s="126"/>
      <c r="G3135" s="126"/>
      <c r="H3135" s="126"/>
      <c r="I3135" s="126"/>
      <c r="J3135" s="126"/>
      <c r="K3135" s="126"/>
      <c r="L3135" s="126"/>
      <c r="M3135" s="143"/>
      <c r="N3135" s="126"/>
      <c r="O3135" s="126"/>
      <c r="Q3135" s="126"/>
      <c r="R3135" s="126"/>
    </row>
    <row r="3136" spans="6:18" ht="11.25" customHeight="1" x14ac:dyDescent="0.2">
      <c r="F3136" s="126"/>
      <c r="G3136" s="126"/>
      <c r="H3136" s="126"/>
      <c r="I3136" s="126"/>
      <c r="J3136" s="126"/>
      <c r="K3136" s="126"/>
      <c r="L3136" s="126"/>
      <c r="M3136" s="143"/>
      <c r="N3136" s="126"/>
      <c r="O3136" s="126"/>
      <c r="Q3136" s="126"/>
      <c r="R3136" s="126"/>
    </row>
    <row r="3137" spans="6:18" ht="11.25" customHeight="1" x14ac:dyDescent="0.2">
      <c r="F3137" s="126"/>
      <c r="G3137" s="126"/>
      <c r="H3137" s="126"/>
      <c r="I3137" s="126"/>
      <c r="J3137" s="126"/>
      <c r="K3137" s="126"/>
      <c r="L3137" s="126"/>
      <c r="M3137" s="143"/>
      <c r="N3137" s="126"/>
      <c r="O3137" s="126"/>
      <c r="Q3137" s="126"/>
      <c r="R3137" s="126"/>
    </row>
    <row r="3138" spans="6:18" ht="11.25" customHeight="1" x14ac:dyDescent="0.2">
      <c r="F3138" s="126"/>
      <c r="G3138" s="126"/>
      <c r="H3138" s="126"/>
      <c r="I3138" s="126"/>
      <c r="J3138" s="126"/>
      <c r="K3138" s="126"/>
      <c r="L3138" s="126"/>
      <c r="M3138" s="143"/>
      <c r="N3138" s="126"/>
      <c r="O3138" s="126"/>
      <c r="Q3138" s="126"/>
      <c r="R3138" s="126"/>
    </row>
    <row r="3139" spans="6:18" ht="11.25" customHeight="1" x14ac:dyDescent="0.2">
      <c r="F3139" s="126"/>
      <c r="G3139" s="126"/>
      <c r="H3139" s="126"/>
      <c r="I3139" s="126"/>
      <c r="J3139" s="126"/>
      <c r="K3139" s="126"/>
      <c r="L3139" s="126"/>
      <c r="M3139" s="143"/>
      <c r="N3139" s="126"/>
      <c r="O3139" s="126"/>
      <c r="Q3139" s="126"/>
      <c r="R3139" s="126"/>
    </row>
    <row r="3140" spans="6:18" ht="11.25" customHeight="1" x14ac:dyDescent="0.2">
      <c r="F3140" s="126"/>
      <c r="G3140" s="126"/>
      <c r="H3140" s="126"/>
      <c r="I3140" s="126"/>
      <c r="J3140" s="126"/>
      <c r="K3140" s="126"/>
      <c r="L3140" s="126"/>
      <c r="M3140" s="143"/>
      <c r="N3140" s="126"/>
      <c r="O3140" s="126"/>
      <c r="Q3140" s="126"/>
      <c r="R3140" s="126"/>
    </row>
    <row r="3141" spans="6:18" ht="11.25" customHeight="1" x14ac:dyDescent="0.2">
      <c r="F3141" s="126"/>
      <c r="G3141" s="126"/>
      <c r="H3141" s="126"/>
      <c r="I3141" s="126"/>
      <c r="J3141" s="126"/>
      <c r="K3141" s="126"/>
      <c r="L3141" s="126"/>
      <c r="M3141" s="143"/>
      <c r="N3141" s="126"/>
      <c r="O3141" s="126"/>
      <c r="Q3141" s="126"/>
      <c r="R3141" s="126"/>
    </row>
    <row r="3142" spans="6:18" ht="11.25" customHeight="1" x14ac:dyDescent="0.2">
      <c r="F3142" s="126"/>
      <c r="G3142" s="126"/>
      <c r="H3142" s="126"/>
      <c r="I3142" s="126"/>
      <c r="J3142" s="126"/>
      <c r="K3142" s="126"/>
      <c r="L3142" s="126"/>
      <c r="M3142" s="143"/>
      <c r="N3142" s="126"/>
      <c r="O3142" s="126"/>
      <c r="Q3142" s="126"/>
      <c r="R3142" s="126"/>
    </row>
    <row r="3143" spans="6:18" ht="11.25" customHeight="1" x14ac:dyDescent="0.2">
      <c r="F3143" s="126"/>
      <c r="G3143" s="126"/>
      <c r="H3143" s="126"/>
      <c r="I3143" s="126"/>
      <c r="J3143" s="126"/>
      <c r="K3143" s="126"/>
      <c r="L3143" s="126"/>
      <c r="M3143" s="143"/>
      <c r="N3143" s="126"/>
      <c r="O3143" s="126"/>
      <c r="Q3143" s="126"/>
      <c r="R3143" s="126"/>
    </row>
    <row r="3144" spans="6:18" ht="11.25" customHeight="1" x14ac:dyDescent="0.2">
      <c r="F3144" s="126"/>
      <c r="G3144" s="126"/>
      <c r="H3144" s="126"/>
      <c r="I3144" s="126"/>
      <c r="J3144" s="126"/>
      <c r="K3144" s="126"/>
      <c r="L3144" s="126"/>
      <c r="M3144" s="143"/>
      <c r="N3144" s="126"/>
      <c r="O3144" s="126"/>
      <c r="Q3144" s="126"/>
      <c r="R3144" s="126"/>
    </row>
    <row r="3145" spans="6:18" ht="11.25" customHeight="1" x14ac:dyDescent="0.2">
      <c r="F3145" s="126"/>
      <c r="G3145" s="126"/>
      <c r="H3145" s="126"/>
      <c r="I3145" s="126"/>
      <c r="J3145" s="126"/>
      <c r="K3145" s="126"/>
      <c r="L3145" s="126"/>
      <c r="M3145" s="143"/>
      <c r="N3145" s="126"/>
      <c r="O3145" s="126"/>
      <c r="Q3145" s="126"/>
      <c r="R3145" s="126"/>
    </row>
    <row r="3146" spans="6:18" ht="11.25" customHeight="1" x14ac:dyDescent="0.2">
      <c r="F3146" s="126"/>
      <c r="G3146" s="126"/>
      <c r="H3146" s="126"/>
      <c r="I3146" s="126"/>
      <c r="J3146" s="126"/>
      <c r="K3146" s="126"/>
      <c r="L3146" s="126"/>
      <c r="M3146" s="143"/>
      <c r="N3146" s="126"/>
      <c r="O3146" s="126"/>
      <c r="Q3146" s="126"/>
      <c r="R3146" s="126"/>
    </row>
    <row r="3147" spans="6:18" ht="11.25" customHeight="1" x14ac:dyDescent="0.2">
      <c r="F3147" s="126"/>
      <c r="G3147" s="126"/>
      <c r="H3147" s="126"/>
      <c r="I3147" s="126"/>
      <c r="J3147" s="126"/>
      <c r="K3147" s="126"/>
      <c r="L3147" s="126"/>
      <c r="M3147" s="143"/>
      <c r="N3147" s="126"/>
      <c r="O3147" s="126"/>
      <c r="Q3147" s="126"/>
      <c r="R3147" s="126"/>
    </row>
    <row r="3148" spans="6:18" ht="11.25" customHeight="1" x14ac:dyDescent="0.2">
      <c r="F3148" s="126"/>
      <c r="G3148" s="126"/>
      <c r="H3148" s="126"/>
      <c r="I3148" s="126"/>
      <c r="J3148" s="126"/>
      <c r="K3148" s="126"/>
      <c r="L3148" s="126"/>
      <c r="M3148" s="143"/>
      <c r="N3148" s="126"/>
      <c r="O3148" s="126"/>
      <c r="Q3148" s="126"/>
      <c r="R3148" s="126"/>
    </row>
    <row r="3149" spans="6:18" ht="11.25" customHeight="1" x14ac:dyDescent="0.2">
      <c r="F3149" s="126"/>
      <c r="G3149" s="126"/>
      <c r="H3149" s="126"/>
      <c r="I3149" s="126"/>
      <c r="J3149" s="126"/>
      <c r="K3149" s="126"/>
      <c r="L3149" s="126"/>
      <c r="M3149" s="143"/>
      <c r="N3149" s="126"/>
      <c r="O3149" s="126"/>
      <c r="Q3149" s="126"/>
      <c r="R3149" s="126"/>
    </row>
    <row r="3150" spans="6:18" ht="11.25" customHeight="1" x14ac:dyDescent="0.2">
      <c r="F3150" s="126"/>
      <c r="G3150" s="126"/>
      <c r="H3150" s="126"/>
      <c r="I3150" s="126"/>
      <c r="J3150" s="126"/>
      <c r="K3150" s="126"/>
      <c r="L3150" s="126"/>
      <c r="M3150" s="143"/>
      <c r="N3150" s="126"/>
      <c r="O3150" s="126"/>
      <c r="Q3150" s="126"/>
      <c r="R3150" s="126"/>
    </row>
    <row r="3151" spans="6:18" ht="11.25" customHeight="1" x14ac:dyDescent="0.2">
      <c r="F3151" s="126"/>
      <c r="G3151" s="126"/>
      <c r="H3151" s="126"/>
      <c r="I3151" s="126"/>
      <c r="J3151" s="126"/>
      <c r="K3151" s="126"/>
      <c r="L3151" s="126"/>
      <c r="M3151" s="143"/>
      <c r="N3151" s="126"/>
      <c r="O3151" s="126"/>
      <c r="Q3151" s="126"/>
      <c r="R3151" s="126"/>
    </row>
    <row r="3152" spans="6:18" ht="11.25" customHeight="1" x14ac:dyDescent="0.2">
      <c r="F3152" s="126"/>
      <c r="G3152" s="126"/>
      <c r="H3152" s="126"/>
      <c r="I3152" s="126"/>
      <c r="J3152" s="126"/>
      <c r="K3152" s="126"/>
      <c r="L3152" s="126"/>
      <c r="M3152" s="143"/>
      <c r="N3152" s="126"/>
      <c r="O3152" s="126"/>
      <c r="Q3152" s="126"/>
      <c r="R3152" s="126"/>
    </row>
    <row r="3153" spans="6:18" ht="11.25" customHeight="1" x14ac:dyDescent="0.2">
      <c r="F3153" s="126"/>
      <c r="G3153" s="126"/>
      <c r="H3153" s="126"/>
      <c r="I3153" s="126"/>
      <c r="J3153" s="126"/>
      <c r="K3153" s="126"/>
      <c r="L3153" s="126"/>
      <c r="M3153" s="143"/>
      <c r="N3153" s="126"/>
      <c r="O3153" s="126"/>
      <c r="Q3153" s="126"/>
      <c r="R3153" s="126"/>
    </row>
    <row r="3154" spans="6:18" ht="11.25" customHeight="1" x14ac:dyDescent="0.2">
      <c r="F3154" s="126"/>
      <c r="G3154" s="126"/>
      <c r="H3154" s="126"/>
      <c r="I3154" s="126"/>
      <c r="J3154" s="126"/>
      <c r="K3154" s="126"/>
      <c r="L3154" s="126"/>
      <c r="M3154" s="143"/>
      <c r="N3154" s="126"/>
      <c r="O3154" s="126"/>
      <c r="Q3154" s="126"/>
      <c r="R3154" s="126"/>
    </row>
    <row r="3155" spans="6:18" ht="11.25" customHeight="1" x14ac:dyDescent="0.2">
      <c r="F3155" s="126"/>
      <c r="G3155" s="126"/>
      <c r="H3155" s="126"/>
      <c r="I3155" s="126"/>
      <c r="J3155" s="126"/>
      <c r="K3155" s="126"/>
      <c r="L3155" s="126"/>
      <c r="M3155" s="143"/>
      <c r="N3155" s="126"/>
      <c r="O3155" s="126"/>
      <c r="Q3155" s="126"/>
      <c r="R3155" s="126"/>
    </row>
    <row r="3156" spans="6:18" ht="11.25" customHeight="1" x14ac:dyDescent="0.2">
      <c r="F3156" s="126"/>
      <c r="G3156" s="126"/>
      <c r="H3156" s="126"/>
      <c r="I3156" s="126"/>
      <c r="J3156" s="126"/>
      <c r="K3156" s="126"/>
      <c r="L3156" s="126"/>
      <c r="M3156" s="143"/>
      <c r="N3156" s="126"/>
      <c r="O3156" s="126"/>
      <c r="Q3156" s="126"/>
      <c r="R3156" s="126"/>
    </row>
    <row r="3157" spans="6:18" ht="11.25" customHeight="1" x14ac:dyDescent="0.2">
      <c r="F3157" s="126"/>
      <c r="G3157" s="126"/>
      <c r="H3157" s="126"/>
      <c r="I3157" s="126"/>
      <c r="J3157" s="126"/>
      <c r="K3157" s="126"/>
      <c r="L3157" s="126"/>
      <c r="M3157" s="143"/>
      <c r="N3157" s="126"/>
      <c r="O3157" s="126"/>
      <c r="Q3157" s="126"/>
      <c r="R3157" s="126"/>
    </row>
    <row r="3158" spans="6:18" ht="11.25" customHeight="1" x14ac:dyDescent="0.2">
      <c r="F3158" s="126"/>
      <c r="G3158" s="126"/>
      <c r="H3158" s="126"/>
      <c r="I3158" s="126"/>
      <c r="J3158" s="126"/>
      <c r="K3158" s="126"/>
      <c r="L3158" s="126"/>
      <c r="M3158" s="143"/>
      <c r="N3158" s="126"/>
      <c r="O3158" s="126"/>
      <c r="Q3158" s="126"/>
      <c r="R3158" s="126"/>
    </row>
    <row r="3159" spans="6:18" ht="11.25" customHeight="1" x14ac:dyDescent="0.2">
      <c r="F3159" s="126"/>
      <c r="G3159" s="126"/>
      <c r="H3159" s="126"/>
      <c r="I3159" s="126"/>
      <c r="J3159" s="126"/>
      <c r="K3159" s="126"/>
      <c r="L3159" s="126"/>
      <c r="M3159" s="143"/>
      <c r="N3159" s="126"/>
      <c r="O3159" s="126"/>
      <c r="Q3159" s="126"/>
      <c r="R3159" s="126"/>
    </row>
    <row r="3160" spans="6:18" ht="11.25" customHeight="1" x14ac:dyDescent="0.2">
      <c r="F3160" s="126"/>
      <c r="G3160" s="126"/>
      <c r="H3160" s="126"/>
      <c r="I3160" s="126"/>
      <c r="J3160" s="126"/>
      <c r="K3160" s="126"/>
      <c r="L3160" s="126"/>
      <c r="M3160" s="143"/>
      <c r="N3160" s="126"/>
      <c r="O3160" s="126"/>
      <c r="Q3160" s="126"/>
      <c r="R3160" s="126"/>
    </row>
    <row r="3161" spans="6:18" ht="11.25" customHeight="1" x14ac:dyDescent="0.2">
      <c r="F3161" s="126"/>
      <c r="G3161" s="126"/>
      <c r="H3161" s="126"/>
      <c r="I3161" s="126"/>
      <c r="J3161" s="126"/>
      <c r="K3161" s="126"/>
      <c r="L3161" s="126"/>
      <c r="M3161" s="143"/>
      <c r="N3161" s="126"/>
      <c r="O3161" s="126"/>
      <c r="Q3161" s="126"/>
      <c r="R3161" s="126"/>
    </row>
    <row r="3162" spans="6:18" ht="11.25" customHeight="1" x14ac:dyDescent="0.2">
      <c r="F3162" s="126"/>
      <c r="G3162" s="126"/>
      <c r="H3162" s="126"/>
      <c r="I3162" s="126"/>
      <c r="J3162" s="126"/>
      <c r="K3162" s="126"/>
      <c r="L3162" s="126"/>
      <c r="M3162" s="143"/>
      <c r="N3162" s="126"/>
      <c r="O3162" s="126"/>
      <c r="Q3162" s="126"/>
      <c r="R3162" s="126"/>
    </row>
    <row r="3163" spans="6:18" ht="11.25" customHeight="1" x14ac:dyDescent="0.2">
      <c r="F3163" s="126"/>
      <c r="G3163" s="126"/>
      <c r="H3163" s="126"/>
      <c r="I3163" s="126"/>
      <c r="J3163" s="126"/>
      <c r="K3163" s="126"/>
      <c r="L3163" s="126"/>
      <c r="M3163" s="143"/>
      <c r="N3163" s="126"/>
      <c r="O3163" s="126"/>
      <c r="Q3163" s="126"/>
      <c r="R3163" s="126"/>
    </row>
    <row r="3164" spans="6:18" ht="11.25" customHeight="1" x14ac:dyDescent="0.2">
      <c r="F3164" s="126"/>
      <c r="G3164" s="126"/>
      <c r="H3164" s="126"/>
      <c r="I3164" s="126"/>
      <c r="J3164" s="126"/>
      <c r="K3164" s="126"/>
      <c r="L3164" s="126"/>
      <c r="M3164" s="143"/>
      <c r="N3164" s="126"/>
      <c r="O3164" s="126"/>
      <c r="Q3164" s="126"/>
      <c r="R3164" s="126"/>
    </row>
    <row r="3165" spans="6:18" ht="11.25" customHeight="1" x14ac:dyDescent="0.2">
      <c r="F3165" s="126"/>
      <c r="G3165" s="126"/>
      <c r="H3165" s="126"/>
      <c r="I3165" s="126"/>
      <c r="J3165" s="126"/>
      <c r="K3165" s="126"/>
      <c r="L3165" s="126"/>
      <c r="M3165" s="143"/>
      <c r="N3165" s="126"/>
      <c r="O3165" s="126"/>
      <c r="Q3165" s="126"/>
      <c r="R3165" s="126"/>
    </row>
    <row r="3166" spans="6:18" ht="11.25" customHeight="1" x14ac:dyDescent="0.2">
      <c r="F3166" s="126"/>
      <c r="G3166" s="126"/>
      <c r="H3166" s="126"/>
      <c r="I3166" s="126"/>
      <c r="J3166" s="126"/>
      <c r="K3166" s="126"/>
      <c r="L3166" s="126"/>
      <c r="M3166" s="143"/>
      <c r="N3166" s="126"/>
      <c r="O3166" s="126"/>
      <c r="Q3166" s="126"/>
      <c r="R3166" s="126"/>
    </row>
    <row r="3167" spans="6:18" ht="11.25" customHeight="1" x14ac:dyDescent="0.2">
      <c r="F3167" s="126"/>
      <c r="G3167" s="126"/>
      <c r="H3167" s="126"/>
      <c r="I3167" s="126"/>
      <c r="J3167" s="126"/>
      <c r="K3167" s="126"/>
      <c r="L3167" s="126"/>
      <c r="M3167" s="143"/>
      <c r="N3167" s="126"/>
      <c r="O3167" s="126"/>
      <c r="Q3167" s="126"/>
      <c r="R3167" s="126"/>
    </row>
    <row r="3168" spans="6:18" ht="11.25" customHeight="1" x14ac:dyDescent="0.2">
      <c r="F3168" s="126"/>
      <c r="G3168" s="126"/>
      <c r="H3168" s="126"/>
      <c r="I3168" s="126"/>
      <c r="J3168" s="126"/>
      <c r="K3168" s="126"/>
      <c r="L3168" s="126"/>
      <c r="M3168" s="143"/>
      <c r="N3168" s="126"/>
      <c r="O3168" s="126"/>
      <c r="Q3168" s="126"/>
      <c r="R3168" s="126"/>
    </row>
    <row r="3169" spans="6:18" ht="11.25" customHeight="1" x14ac:dyDescent="0.2">
      <c r="F3169" s="126"/>
      <c r="G3169" s="126"/>
      <c r="H3169" s="126"/>
      <c r="I3169" s="126"/>
      <c r="J3169" s="126"/>
      <c r="K3169" s="126"/>
      <c r="L3169" s="126"/>
      <c r="M3169" s="143"/>
      <c r="N3169" s="126"/>
      <c r="O3169" s="126"/>
      <c r="Q3169" s="126"/>
      <c r="R3169" s="126"/>
    </row>
    <row r="3170" spans="6:18" ht="11.25" customHeight="1" x14ac:dyDescent="0.2">
      <c r="F3170" s="126"/>
      <c r="G3170" s="126"/>
      <c r="H3170" s="126"/>
      <c r="I3170" s="126"/>
      <c r="J3170" s="126"/>
      <c r="K3170" s="126"/>
      <c r="L3170" s="126"/>
      <c r="M3170" s="143"/>
      <c r="N3170" s="126"/>
      <c r="O3170" s="126"/>
      <c r="Q3170" s="126"/>
      <c r="R3170" s="126"/>
    </row>
    <row r="3171" spans="6:18" ht="11.25" customHeight="1" x14ac:dyDescent="0.2">
      <c r="F3171" s="126"/>
      <c r="G3171" s="126"/>
      <c r="H3171" s="126"/>
      <c r="I3171" s="126"/>
      <c r="J3171" s="126"/>
      <c r="K3171" s="126"/>
      <c r="L3171" s="126"/>
      <c r="M3171" s="143"/>
      <c r="N3171" s="126"/>
      <c r="O3171" s="126"/>
      <c r="Q3171" s="126"/>
      <c r="R3171" s="126"/>
    </row>
    <row r="3172" spans="6:18" ht="11.25" customHeight="1" x14ac:dyDescent="0.2">
      <c r="F3172" s="126"/>
      <c r="G3172" s="126"/>
      <c r="H3172" s="126"/>
      <c r="I3172" s="126"/>
      <c r="J3172" s="126"/>
      <c r="K3172" s="126"/>
      <c r="L3172" s="126"/>
      <c r="M3172" s="143"/>
      <c r="N3172" s="126"/>
      <c r="O3172" s="126"/>
      <c r="Q3172" s="126"/>
      <c r="R3172" s="126"/>
    </row>
    <row r="3173" spans="6:18" ht="11.25" customHeight="1" x14ac:dyDescent="0.2">
      <c r="F3173" s="126"/>
      <c r="G3173" s="126"/>
      <c r="H3173" s="126"/>
      <c r="I3173" s="126"/>
      <c r="J3173" s="126"/>
      <c r="K3173" s="126"/>
      <c r="L3173" s="126"/>
      <c r="M3173" s="143"/>
      <c r="N3173" s="126"/>
      <c r="O3173" s="126"/>
      <c r="Q3173" s="126"/>
      <c r="R3173" s="126"/>
    </row>
    <row r="3174" spans="6:18" ht="11.25" customHeight="1" x14ac:dyDescent="0.2">
      <c r="F3174" s="126"/>
      <c r="G3174" s="126"/>
      <c r="H3174" s="126"/>
      <c r="I3174" s="126"/>
      <c r="J3174" s="126"/>
      <c r="K3174" s="126"/>
      <c r="L3174" s="126"/>
      <c r="M3174" s="143"/>
      <c r="N3174" s="126"/>
      <c r="O3174" s="126"/>
      <c r="Q3174" s="126"/>
      <c r="R3174" s="126"/>
    </row>
    <row r="3175" spans="6:18" ht="11.25" customHeight="1" x14ac:dyDescent="0.2">
      <c r="F3175" s="126"/>
      <c r="G3175" s="126"/>
      <c r="H3175" s="126"/>
      <c r="I3175" s="126"/>
      <c r="J3175" s="126"/>
      <c r="K3175" s="126"/>
      <c r="L3175" s="126"/>
      <c r="M3175" s="143"/>
      <c r="N3175" s="126"/>
      <c r="O3175" s="126"/>
      <c r="Q3175" s="126"/>
      <c r="R3175" s="126"/>
    </row>
    <row r="3176" spans="6:18" ht="11.25" customHeight="1" x14ac:dyDescent="0.2">
      <c r="F3176" s="126"/>
      <c r="G3176" s="126"/>
      <c r="H3176" s="126"/>
      <c r="I3176" s="126"/>
      <c r="J3176" s="126"/>
      <c r="K3176" s="126"/>
      <c r="L3176" s="126"/>
      <c r="M3176" s="143"/>
      <c r="N3176" s="126"/>
      <c r="O3176" s="126"/>
      <c r="Q3176" s="126"/>
      <c r="R3176" s="126"/>
    </row>
    <row r="3177" spans="6:18" ht="11.25" customHeight="1" x14ac:dyDescent="0.2">
      <c r="F3177" s="126"/>
      <c r="G3177" s="126"/>
      <c r="H3177" s="126"/>
      <c r="I3177" s="126"/>
      <c r="J3177" s="126"/>
      <c r="K3177" s="126"/>
      <c r="L3177" s="126"/>
      <c r="M3177" s="143"/>
      <c r="N3177" s="126"/>
      <c r="O3177" s="126"/>
      <c r="Q3177" s="126"/>
      <c r="R3177" s="126"/>
    </row>
    <row r="3178" spans="6:18" ht="11.25" customHeight="1" x14ac:dyDescent="0.2">
      <c r="F3178" s="126"/>
      <c r="G3178" s="126"/>
      <c r="H3178" s="126"/>
      <c r="I3178" s="126"/>
      <c r="J3178" s="126"/>
      <c r="K3178" s="126"/>
      <c r="L3178" s="126"/>
      <c r="M3178" s="143"/>
      <c r="N3178" s="126"/>
      <c r="O3178" s="126"/>
      <c r="Q3178" s="126"/>
      <c r="R3178" s="126"/>
    </row>
    <row r="3179" spans="6:18" ht="11.25" customHeight="1" x14ac:dyDescent="0.2">
      <c r="F3179" s="126"/>
      <c r="G3179" s="126"/>
      <c r="H3179" s="126"/>
      <c r="I3179" s="126"/>
      <c r="J3179" s="126"/>
      <c r="K3179" s="126"/>
      <c r="L3179" s="126"/>
      <c r="M3179" s="143"/>
      <c r="N3179" s="126"/>
      <c r="O3179" s="126"/>
      <c r="Q3179" s="126"/>
      <c r="R3179" s="126"/>
    </row>
    <row r="3180" spans="6:18" ht="11.25" customHeight="1" x14ac:dyDescent="0.2">
      <c r="F3180" s="126"/>
      <c r="G3180" s="126"/>
      <c r="H3180" s="126"/>
      <c r="I3180" s="126"/>
      <c r="J3180" s="126"/>
      <c r="K3180" s="126"/>
      <c r="L3180" s="126"/>
      <c r="M3180" s="143"/>
      <c r="N3180" s="126"/>
      <c r="O3180" s="126"/>
      <c r="Q3180" s="126"/>
      <c r="R3180" s="126"/>
    </row>
    <row r="3181" spans="6:18" ht="11.25" customHeight="1" x14ac:dyDescent="0.2">
      <c r="F3181" s="126"/>
      <c r="G3181" s="126"/>
      <c r="H3181" s="126"/>
      <c r="I3181" s="126"/>
      <c r="J3181" s="126"/>
      <c r="K3181" s="126"/>
      <c r="L3181" s="126"/>
      <c r="M3181" s="143"/>
      <c r="N3181" s="126"/>
      <c r="O3181" s="126"/>
      <c r="Q3181" s="126"/>
      <c r="R3181" s="126"/>
    </row>
    <row r="3182" spans="6:18" ht="11.25" customHeight="1" x14ac:dyDescent="0.2">
      <c r="F3182" s="126"/>
      <c r="G3182" s="126"/>
      <c r="H3182" s="126"/>
      <c r="I3182" s="126"/>
      <c r="J3182" s="126"/>
      <c r="K3182" s="126"/>
      <c r="L3182" s="126"/>
      <c r="M3182" s="143"/>
      <c r="N3182" s="126"/>
      <c r="O3182" s="126"/>
      <c r="Q3182" s="126"/>
      <c r="R3182" s="126"/>
    </row>
    <row r="3183" spans="6:18" ht="11.25" customHeight="1" x14ac:dyDescent="0.2">
      <c r="F3183" s="126"/>
      <c r="G3183" s="126"/>
      <c r="H3183" s="126"/>
      <c r="I3183" s="126"/>
      <c r="J3183" s="126"/>
      <c r="K3183" s="126"/>
      <c r="L3183" s="126"/>
      <c r="M3183" s="143"/>
      <c r="N3183" s="126"/>
      <c r="O3183" s="126"/>
      <c r="Q3183" s="126"/>
      <c r="R3183" s="126"/>
    </row>
    <row r="3184" spans="6:18" ht="11.25" customHeight="1" x14ac:dyDescent="0.2">
      <c r="F3184" s="126"/>
      <c r="G3184" s="126"/>
      <c r="H3184" s="126"/>
      <c r="I3184" s="126"/>
      <c r="J3184" s="126"/>
      <c r="K3184" s="126"/>
      <c r="L3184" s="126"/>
      <c r="M3184" s="143"/>
      <c r="N3184" s="126"/>
      <c r="O3184" s="126"/>
      <c r="Q3184" s="126"/>
      <c r="R3184" s="126"/>
    </row>
    <row r="3185" spans="6:18" ht="11.25" customHeight="1" x14ac:dyDescent="0.2">
      <c r="F3185" s="126"/>
      <c r="G3185" s="126"/>
      <c r="H3185" s="126"/>
      <c r="I3185" s="126"/>
      <c r="J3185" s="126"/>
      <c r="K3185" s="126"/>
      <c r="L3185" s="126"/>
      <c r="M3185" s="143"/>
      <c r="N3185" s="126"/>
      <c r="O3185" s="126"/>
      <c r="Q3185" s="126"/>
      <c r="R3185" s="126"/>
    </row>
    <row r="3186" spans="6:18" ht="11.25" customHeight="1" x14ac:dyDescent="0.2">
      <c r="F3186" s="126"/>
      <c r="G3186" s="126"/>
      <c r="H3186" s="126"/>
      <c r="I3186" s="126"/>
      <c r="J3186" s="126"/>
      <c r="K3186" s="126"/>
      <c r="L3186" s="126"/>
      <c r="M3186" s="143"/>
      <c r="N3186" s="126"/>
      <c r="O3186" s="126"/>
      <c r="Q3186" s="126"/>
      <c r="R3186" s="126"/>
    </row>
    <row r="3187" spans="6:18" ht="11.25" customHeight="1" x14ac:dyDescent="0.2">
      <c r="F3187" s="126"/>
      <c r="G3187" s="126"/>
      <c r="H3187" s="126"/>
      <c r="I3187" s="126"/>
      <c r="J3187" s="126"/>
      <c r="K3187" s="126"/>
      <c r="L3187" s="126"/>
      <c r="M3187" s="143"/>
      <c r="N3187" s="126"/>
      <c r="O3187" s="126"/>
      <c r="Q3187" s="126"/>
      <c r="R3187" s="126"/>
    </row>
    <row r="3188" spans="6:18" ht="11.25" customHeight="1" x14ac:dyDescent="0.2">
      <c r="F3188" s="126"/>
      <c r="G3188" s="126"/>
      <c r="H3188" s="126"/>
      <c r="I3188" s="126"/>
      <c r="J3188" s="126"/>
      <c r="K3188" s="126"/>
      <c r="L3188" s="126"/>
      <c r="M3188" s="143"/>
      <c r="N3188" s="126"/>
      <c r="O3188" s="126"/>
      <c r="Q3188" s="126"/>
      <c r="R3188" s="126"/>
    </row>
    <row r="3189" spans="6:18" ht="11.25" customHeight="1" x14ac:dyDescent="0.2">
      <c r="F3189" s="126"/>
      <c r="G3189" s="126"/>
      <c r="H3189" s="126"/>
      <c r="I3189" s="126"/>
      <c r="J3189" s="126"/>
      <c r="K3189" s="126"/>
      <c r="L3189" s="126"/>
      <c r="M3189" s="143"/>
      <c r="N3189" s="126"/>
      <c r="O3189" s="126"/>
      <c r="Q3189" s="126"/>
      <c r="R3189" s="126"/>
    </row>
    <row r="3190" spans="6:18" ht="11.25" customHeight="1" x14ac:dyDescent="0.2">
      <c r="F3190" s="126"/>
      <c r="G3190" s="126"/>
      <c r="H3190" s="126"/>
      <c r="I3190" s="126"/>
      <c r="J3190" s="126"/>
      <c r="K3190" s="126"/>
      <c r="L3190" s="126"/>
      <c r="M3190" s="143"/>
      <c r="N3190" s="126"/>
      <c r="O3190" s="126"/>
      <c r="Q3190" s="126"/>
      <c r="R3190" s="126"/>
    </row>
    <row r="3191" spans="6:18" ht="11.25" customHeight="1" x14ac:dyDescent="0.2">
      <c r="F3191" s="126"/>
      <c r="G3191" s="126"/>
      <c r="H3191" s="126"/>
      <c r="I3191" s="126"/>
      <c r="J3191" s="126"/>
      <c r="K3191" s="126"/>
      <c r="L3191" s="126"/>
      <c r="M3191" s="143"/>
      <c r="N3191" s="126"/>
      <c r="O3191" s="126"/>
      <c r="Q3191" s="126"/>
      <c r="R3191" s="126"/>
    </row>
    <row r="3192" spans="6:18" ht="11.25" customHeight="1" x14ac:dyDescent="0.2">
      <c r="F3192" s="126"/>
      <c r="G3192" s="126"/>
      <c r="H3192" s="126"/>
      <c r="I3192" s="126"/>
      <c r="J3192" s="126"/>
      <c r="K3192" s="126"/>
      <c r="L3192" s="126"/>
      <c r="M3192" s="143"/>
      <c r="N3192" s="126"/>
      <c r="O3192" s="126"/>
      <c r="Q3192" s="126"/>
      <c r="R3192" s="126"/>
    </row>
    <row r="3193" spans="6:18" ht="11.25" customHeight="1" x14ac:dyDescent="0.2">
      <c r="F3193" s="126"/>
      <c r="G3193" s="126"/>
      <c r="H3193" s="126"/>
      <c r="I3193" s="126"/>
      <c r="J3193" s="126"/>
      <c r="K3193" s="126"/>
      <c r="L3193" s="126"/>
      <c r="M3193" s="143"/>
      <c r="N3193" s="126"/>
      <c r="O3193" s="126"/>
      <c r="Q3193" s="126"/>
      <c r="R3193" s="126"/>
    </row>
    <row r="3194" spans="6:18" ht="11.25" customHeight="1" x14ac:dyDescent="0.2">
      <c r="F3194" s="126"/>
      <c r="G3194" s="126"/>
      <c r="H3194" s="126"/>
      <c r="I3194" s="126"/>
      <c r="J3194" s="126"/>
      <c r="K3194" s="126"/>
      <c r="L3194" s="126"/>
      <c r="M3194" s="143"/>
      <c r="N3194" s="126"/>
      <c r="O3194" s="126"/>
      <c r="Q3194" s="126"/>
      <c r="R3194" s="126"/>
    </row>
    <row r="3195" spans="6:18" ht="11.25" customHeight="1" x14ac:dyDescent="0.2">
      <c r="F3195" s="126"/>
      <c r="G3195" s="126"/>
      <c r="H3195" s="126"/>
      <c r="I3195" s="126"/>
      <c r="J3195" s="126"/>
      <c r="K3195" s="126"/>
      <c r="L3195" s="126"/>
      <c r="M3195" s="143"/>
      <c r="N3195" s="126"/>
      <c r="O3195" s="126"/>
      <c r="Q3195" s="126"/>
      <c r="R3195" s="126"/>
    </row>
    <row r="3196" spans="6:18" ht="11.25" customHeight="1" x14ac:dyDescent="0.2">
      <c r="F3196" s="126"/>
      <c r="G3196" s="126"/>
      <c r="H3196" s="126"/>
      <c r="I3196" s="126"/>
      <c r="J3196" s="126"/>
      <c r="K3196" s="126"/>
      <c r="L3196" s="126"/>
      <c r="M3196" s="143"/>
      <c r="N3196" s="126"/>
      <c r="O3196" s="126"/>
      <c r="Q3196" s="126"/>
      <c r="R3196" s="126"/>
    </row>
    <row r="3197" spans="6:18" ht="11.25" customHeight="1" x14ac:dyDescent="0.2">
      <c r="F3197" s="126"/>
      <c r="G3197" s="126"/>
      <c r="H3197" s="126"/>
      <c r="I3197" s="126"/>
      <c r="J3197" s="126"/>
      <c r="K3197" s="126"/>
      <c r="L3197" s="126"/>
      <c r="M3197" s="143"/>
      <c r="N3197" s="126"/>
      <c r="O3197" s="126"/>
      <c r="Q3197" s="126"/>
      <c r="R3197" s="126"/>
    </row>
    <row r="3198" spans="6:18" ht="11.25" customHeight="1" x14ac:dyDescent="0.2">
      <c r="F3198" s="126"/>
      <c r="G3198" s="126"/>
      <c r="H3198" s="126"/>
      <c r="I3198" s="126"/>
      <c r="J3198" s="126"/>
      <c r="K3198" s="126"/>
      <c r="L3198" s="126"/>
      <c r="M3198" s="143"/>
      <c r="N3198" s="126"/>
      <c r="O3198" s="126"/>
      <c r="Q3198" s="126"/>
      <c r="R3198" s="126"/>
    </row>
    <row r="3199" spans="6:18" ht="11.25" customHeight="1" x14ac:dyDescent="0.2">
      <c r="F3199" s="126"/>
      <c r="G3199" s="126"/>
      <c r="H3199" s="126"/>
      <c r="I3199" s="126"/>
      <c r="J3199" s="126"/>
      <c r="K3199" s="126"/>
      <c r="L3199" s="126"/>
      <c r="M3199" s="143"/>
      <c r="N3199" s="126"/>
      <c r="O3199" s="126"/>
      <c r="Q3199" s="126"/>
      <c r="R3199" s="126"/>
    </row>
    <row r="3200" spans="6:18" ht="11.25" customHeight="1" x14ac:dyDescent="0.2">
      <c r="F3200" s="126"/>
      <c r="G3200" s="126"/>
      <c r="H3200" s="126"/>
      <c r="I3200" s="126"/>
      <c r="J3200" s="126"/>
      <c r="K3200" s="126"/>
      <c r="L3200" s="126"/>
      <c r="M3200" s="143"/>
      <c r="N3200" s="126"/>
      <c r="O3200" s="126"/>
      <c r="Q3200" s="126"/>
      <c r="R3200" s="126"/>
    </row>
    <row r="3201" spans="6:18" ht="11.25" customHeight="1" x14ac:dyDescent="0.2">
      <c r="F3201" s="126"/>
      <c r="G3201" s="126"/>
      <c r="H3201" s="126"/>
      <c r="I3201" s="126"/>
      <c r="J3201" s="126"/>
      <c r="K3201" s="126"/>
      <c r="L3201" s="126"/>
      <c r="M3201" s="143"/>
      <c r="N3201" s="126"/>
      <c r="O3201" s="126"/>
      <c r="Q3201" s="126"/>
      <c r="R3201" s="126"/>
    </row>
    <row r="3202" spans="6:18" ht="11.25" customHeight="1" x14ac:dyDescent="0.2">
      <c r="F3202" s="126"/>
      <c r="G3202" s="126"/>
      <c r="H3202" s="126"/>
      <c r="I3202" s="126"/>
      <c r="J3202" s="126"/>
      <c r="K3202" s="126"/>
      <c r="L3202" s="126"/>
      <c r="M3202" s="143"/>
      <c r="N3202" s="126"/>
      <c r="O3202" s="126"/>
      <c r="Q3202" s="126"/>
      <c r="R3202" s="126"/>
    </row>
    <row r="3203" spans="6:18" ht="11.25" customHeight="1" x14ac:dyDescent="0.2">
      <c r="F3203" s="126"/>
      <c r="G3203" s="126"/>
      <c r="H3203" s="126"/>
      <c r="I3203" s="126"/>
      <c r="J3203" s="126"/>
      <c r="K3203" s="126"/>
      <c r="L3203" s="126"/>
      <c r="M3203" s="143"/>
      <c r="N3203" s="126"/>
      <c r="O3203" s="126"/>
      <c r="Q3203" s="126"/>
      <c r="R3203" s="126"/>
    </row>
    <row r="3204" spans="6:18" ht="11.25" customHeight="1" x14ac:dyDescent="0.2">
      <c r="F3204" s="126"/>
      <c r="G3204" s="126"/>
      <c r="H3204" s="126"/>
      <c r="I3204" s="126"/>
      <c r="J3204" s="126"/>
      <c r="K3204" s="126"/>
      <c r="L3204" s="126"/>
      <c r="M3204" s="143"/>
      <c r="N3204" s="126"/>
      <c r="O3204" s="126"/>
      <c r="Q3204" s="126"/>
      <c r="R3204" s="126"/>
    </row>
    <row r="3205" spans="6:18" ht="11.25" customHeight="1" x14ac:dyDescent="0.2">
      <c r="F3205" s="126"/>
      <c r="G3205" s="126"/>
      <c r="H3205" s="126"/>
      <c r="I3205" s="126"/>
      <c r="J3205" s="126"/>
      <c r="K3205" s="126"/>
      <c r="L3205" s="126"/>
      <c r="M3205" s="143"/>
      <c r="N3205" s="126"/>
      <c r="O3205" s="126"/>
      <c r="Q3205" s="126"/>
      <c r="R3205" s="126"/>
    </row>
    <row r="3206" spans="6:18" ht="11.25" customHeight="1" x14ac:dyDescent="0.2">
      <c r="F3206" s="126"/>
      <c r="G3206" s="126"/>
      <c r="H3206" s="126"/>
      <c r="I3206" s="126"/>
      <c r="J3206" s="126"/>
      <c r="K3206" s="126"/>
      <c r="L3206" s="126"/>
      <c r="M3206" s="143"/>
      <c r="N3206" s="126"/>
      <c r="O3206" s="126"/>
      <c r="Q3206" s="126"/>
      <c r="R3206" s="126"/>
    </row>
    <row r="3207" spans="6:18" ht="11.25" customHeight="1" x14ac:dyDescent="0.2">
      <c r="F3207" s="126"/>
      <c r="G3207" s="126"/>
      <c r="H3207" s="126"/>
      <c r="I3207" s="126"/>
      <c r="J3207" s="126"/>
      <c r="K3207" s="126"/>
      <c r="L3207" s="126"/>
      <c r="M3207" s="143"/>
      <c r="N3207" s="126"/>
      <c r="O3207" s="126"/>
      <c r="Q3207" s="126"/>
      <c r="R3207" s="126"/>
    </row>
    <row r="3208" spans="6:18" ht="11.25" customHeight="1" x14ac:dyDescent="0.2">
      <c r="F3208" s="126"/>
      <c r="G3208" s="126"/>
      <c r="H3208" s="126"/>
      <c r="I3208" s="126"/>
      <c r="J3208" s="126"/>
      <c r="K3208" s="126"/>
      <c r="L3208" s="126"/>
      <c r="M3208" s="143"/>
      <c r="N3208" s="126"/>
      <c r="O3208" s="126"/>
      <c r="Q3208" s="126"/>
      <c r="R3208" s="126"/>
    </row>
    <row r="3209" spans="6:18" ht="11.25" customHeight="1" x14ac:dyDescent="0.2">
      <c r="F3209" s="126"/>
      <c r="G3209" s="126"/>
      <c r="H3209" s="126"/>
      <c r="I3209" s="126"/>
      <c r="J3209" s="126"/>
      <c r="K3209" s="126"/>
      <c r="L3209" s="126"/>
      <c r="M3209" s="143"/>
      <c r="N3209" s="126"/>
      <c r="O3209" s="126"/>
      <c r="Q3209" s="126"/>
      <c r="R3209" s="126"/>
    </row>
    <row r="3210" spans="6:18" ht="11.25" customHeight="1" x14ac:dyDescent="0.2">
      <c r="F3210" s="126"/>
      <c r="G3210" s="126"/>
      <c r="H3210" s="126"/>
      <c r="I3210" s="126"/>
      <c r="J3210" s="126"/>
      <c r="K3210" s="126"/>
      <c r="L3210" s="126"/>
      <c r="M3210" s="143"/>
      <c r="N3210" s="126"/>
      <c r="O3210" s="126"/>
      <c r="Q3210" s="126"/>
      <c r="R3210" s="126"/>
    </row>
    <row r="3211" spans="6:18" ht="11.25" customHeight="1" x14ac:dyDescent="0.2">
      <c r="F3211" s="126"/>
      <c r="G3211" s="126"/>
      <c r="H3211" s="126"/>
      <c r="I3211" s="126"/>
      <c r="J3211" s="126"/>
      <c r="K3211" s="126"/>
      <c r="L3211" s="126"/>
      <c r="M3211" s="143"/>
      <c r="N3211" s="126"/>
      <c r="O3211" s="126"/>
      <c r="Q3211" s="126"/>
      <c r="R3211" s="126"/>
    </row>
    <row r="3212" spans="6:18" ht="11.25" customHeight="1" x14ac:dyDescent="0.2">
      <c r="F3212" s="126"/>
      <c r="G3212" s="126"/>
      <c r="H3212" s="126"/>
      <c r="I3212" s="126"/>
      <c r="J3212" s="126"/>
      <c r="K3212" s="126"/>
      <c r="L3212" s="126"/>
      <c r="M3212" s="143"/>
      <c r="N3212" s="126"/>
      <c r="O3212" s="126"/>
      <c r="Q3212" s="126"/>
      <c r="R3212" s="126"/>
    </row>
    <row r="3213" spans="6:18" ht="11.25" customHeight="1" x14ac:dyDescent="0.2">
      <c r="F3213" s="126"/>
      <c r="G3213" s="126"/>
      <c r="H3213" s="126"/>
      <c r="I3213" s="126"/>
      <c r="J3213" s="126"/>
      <c r="K3213" s="126"/>
      <c r="L3213" s="126"/>
      <c r="M3213" s="143"/>
      <c r="N3213" s="126"/>
      <c r="O3213" s="126"/>
      <c r="Q3213" s="126"/>
      <c r="R3213" s="126"/>
    </row>
    <row r="3214" spans="6:18" ht="11.25" customHeight="1" x14ac:dyDescent="0.2">
      <c r="F3214" s="126"/>
      <c r="G3214" s="126"/>
      <c r="H3214" s="126"/>
      <c r="I3214" s="126"/>
      <c r="J3214" s="126"/>
      <c r="K3214" s="126"/>
      <c r="L3214" s="126"/>
      <c r="M3214" s="143"/>
      <c r="N3214" s="126"/>
      <c r="O3214" s="126"/>
      <c r="Q3214" s="126"/>
      <c r="R3214" s="126"/>
    </row>
    <row r="3215" spans="6:18" ht="11.25" customHeight="1" x14ac:dyDescent="0.2">
      <c r="F3215" s="126"/>
      <c r="G3215" s="126"/>
      <c r="H3215" s="126"/>
      <c r="I3215" s="126"/>
      <c r="J3215" s="126"/>
      <c r="K3215" s="126"/>
      <c r="L3215" s="126"/>
      <c r="M3215" s="143"/>
      <c r="N3215" s="126"/>
      <c r="O3215" s="126"/>
      <c r="Q3215" s="126"/>
      <c r="R3215" s="126"/>
    </row>
    <row r="3216" spans="6:18" ht="11.25" customHeight="1" x14ac:dyDescent="0.2">
      <c r="F3216" s="126"/>
      <c r="G3216" s="126"/>
      <c r="H3216" s="126"/>
      <c r="I3216" s="126"/>
      <c r="J3216" s="126"/>
      <c r="K3216" s="126"/>
      <c r="L3216" s="126"/>
      <c r="M3216" s="143"/>
      <c r="N3216" s="126"/>
      <c r="O3216" s="126"/>
      <c r="Q3216" s="126"/>
      <c r="R3216" s="126"/>
    </row>
    <row r="3217" spans="6:18" ht="11.25" customHeight="1" x14ac:dyDescent="0.2">
      <c r="F3217" s="126"/>
      <c r="G3217" s="126"/>
      <c r="H3217" s="126"/>
      <c r="I3217" s="126"/>
      <c r="J3217" s="126"/>
      <c r="K3217" s="126"/>
      <c r="L3217" s="126"/>
      <c r="M3217" s="143"/>
      <c r="N3217" s="126"/>
      <c r="O3217" s="126"/>
      <c r="Q3217" s="126"/>
      <c r="R3217" s="126"/>
    </row>
    <row r="3218" spans="6:18" ht="11.25" customHeight="1" x14ac:dyDescent="0.2">
      <c r="F3218" s="126"/>
      <c r="G3218" s="126"/>
      <c r="H3218" s="126"/>
      <c r="I3218" s="126"/>
      <c r="J3218" s="126"/>
      <c r="K3218" s="126"/>
      <c r="L3218" s="126"/>
      <c r="M3218" s="143"/>
      <c r="N3218" s="126"/>
      <c r="O3218" s="126"/>
      <c r="Q3218" s="126"/>
      <c r="R3218" s="126"/>
    </row>
    <row r="3219" spans="6:18" ht="11.25" customHeight="1" x14ac:dyDescent="0.2">
      <c r="F3219" s="126"/>
      <c r="G3219" s="126"/>
      <c r="H3219" s="126"/>
      <c r="I3219" s="126"/>
      <c r="J3219" s="126"/>
      <c r="K3219" s="126"/>
      <c r="L3219" s="126"/>
      <c r="M3219" s="143"/>
      <c r="N3219" s="126"/>
      <c r="O3219" s="126"/>
      <c r="Q3219" s="126"/>
      <c r="R3219" s="126"/>
    </row>
    <row r="3220" spans="6:18" ht="11.25" customHeight="1" x14ac:dyDescent="0.2">
      <c r="F3220" s="126"/>
      <c r="G3220" s="126"/>
      <c r="H3220" s="126"/>
      <c r="I3220" s="126"/>
      <c r="J3220" s="126"/>
      <c r="K3220" s="126"/>
      <c r="L3220" s="126"/>
      <c r="M3220" s="143"/>
      <c r="N3220" s="126"/>
      <c r="O3220" s="126"/>
      <c r="Q3220" s="126"/>
      <c r="R3220" s="126"/>
    </row>
    <row r="3221" spans="6:18" ht="11.25" customHeight="1" x14ac:dyDescent="0.2">
      <c r="F3221" s="126"/>
      <c r="G3221" s="126"/>
      <c r="H3221" s="126"/>
      <c r="I3221" s="126"/>
      <c r="J3221" s="126"/>
      <c r="K3221" s="126"/>
      <c r="L3221" s="126"/>
      <c r="M3221" s="143"/>
      <c r="N3221" s="126"/>
      <c r="O3221" s="126"/>
      <c r="Q3221" s="126"/>
      <c r="R3221" s="126"/>
    </row>
    <row r="3222" spans="6:18" ht="11.25" customHeight="1" x14ac:dyDescent="0.2">
      <c r="F3222" s="126"/>
      <c r="G3222" s="126"/>
      <c r="H3222" s="126"/>
      <c r="I3222" s="126"/>
      <c r="J3222" s="126"/>
      <c r="K3222" s="126"/>
      <c r="L3222" s="126"/>
      <c r="M3222" s="143"/>
      <c r="N3222" s="126"/>
      <c r="O3222" s="126"/>
      <c r="Q3222" s="126"/>
      <c r="R3222" s="126"/>
    </row>
    <row r="3223" spans="6:18" ht="11.25" customHeight="1" x14ac:dyDescent="0.2">
      <c r="F3223" s="126"/>
      <c r="G3223" s="126"/>
      <c r="H3223" s="126"/>
      <c r="I3223" s="126"/>
      <c r="J3223" s="126"/>
      <c r="K3223" s="126"/>
      <c r="L3223" s="126"/>
      <c r="M3223" s="143"/>
      <c r="N3223" s="126"/>
      <c r="O3223" s="126"/>
      <c r="Q3223" s="126"/>
      <c r="R3223" s="126"/>
    </row>
    <row r="3224" spans="6:18" ht="11.25" customHeight="1" x14ac:dyDescent="0.2">
      <c r="F3224" s="126"/>
      <c r="G3224" s="126"/>
      <c r="H3224" s="126"/>
      <c r="I3224" s="126"/>
      <c r="J3224" s="126"/>
      <c r="K3224" s="126"/>
      <c r="L3224" s="126"/>
      <c r="M3224" s="143"/>
      <c r="N3224" s="126"/>
      <c r="O3224" s="126"/>
      <c r="Q3224" s="126"/>
      <c r="R3224" s="126"/>
    </row>
    <row r="3225" spans="6:18" ht="11.25" customHeight="1" x14ac:dyDescent="0.2">
      <c r="F3225" s="126"/>
      <c r="G3225" s="126"/>
      <c r="H3225" s="126"/>
      <c r="I3225" s="126"/>
      <c r="J3225" s="126"/>
      <c r="K3225" s="126"/>
      <c r="L3225" s="126"/>
      <c r="M3225" s="143"/>
      <c r="N3225" s="126"/>
      <c r="O3225" s="126"/>
      <c r="Q3225" s="126"/>
      <c r="R3225" s="126"/>
    </row>
    <row r="3226" spans="6:18" ht="11.25" customHeight="1" x14ac:dyDescent="0.2">
      <c r="F3226" s="126"/>
      <c r="G3226" s="126"/>
      <c r="H3226" s="126"/>
      <c r="I3226" s="126"/>
      <c r="J3226" s="126"/>
      <c r="K3226" s="126"/>
      <c r="L3226" s="126"/>
      <c r="M3226" s="143"/>
      <c r="N3226" s="126"/>
      <c r="O3226" s="126"/>
      <c r="Q3226" s="126"/>
      <c r="R3226" s="126"/>
    </row>
    <row r="3227" spans="6:18" ht="11.25" customHeight="1" x14ac:dyDescent="0.2">
      <c r="F3227" s="126"/>
      <c r="G3227" s="126"/>
      <c r="H3227" s="126"/>
      <c r="I3227" s="126"/>
      <c r="J3227" s="126"/>
      <c r="K3227" s="126"/>
      <c r="L3227" s="126"/>
      <c r="M3227" s="143"/>
      <c r="N3227" s="126"/>
      <c r="O3227" s="126"/>
      <c r="Q3227" s="126"/>
      <c r="R3227" s="126"/>
    </row>
    <row r="3228" spans="6:18" ht="11.25" customHeight="1" x14ac:dyDescent="0.2">
      <c r="F3228" s="126"/>
      <c r="G3228" s="126"/>
      <c r="H3228" s="126"/>
      <c r="I3228" s="126"/>
      <c r="J3228" s="126"/>
      <c r="K3228" s="126"/>
      <c r="L3228" s="126"/>
      <c r="M3228" s="143"/>
      <c r="N3228" s="126"/>
      <c r="O3228" s="126"/>
      <c r="Q3228" s="126"/>
      <c r="R3228" s="126"/>
    </row>
    <row r="3229" spans="6:18" ht="11.25" customHeight="1" x14ac:dyDescent="0.2">
      <c r="F3229" s="126"/>
      <c r="G3229" s="126"/>
      <c r="H3229" s="126"/>
      <c r="I3229" s="126"/>
      <c r="J3229" s="126"/>
      <c r="K3229" s="126"/>
      <c r="L3229" s="126"/>
      <c r="M3229" s="143"/>
      <c r="N3229" s="126"/>
      <c r="O3229" s="126"/>
      <c r="Q3229" s="126"/>
      <c r="R3229" s="126"/>
    </row>
    <row r="3230" spans="6:18" ht="11.25" customHeight="1" x14ac:dyDescent="0.2">
      <c r="F3230" s="126"/>
      <c r="G3230" s="126"/>
      <c r="H3230" s="126"/>
      <c r="I3230" s="126"/>
      <c r="J3230" s="126"/>
      <c r="K3230" s="126"/>
      <c r="L3230" s="126"/>
      <c r="M3230" s="143"/>
      <c r="N3230" s="126"/>
      <c r="O3230" s="126"/>
      <c r="Q3230" s="126"/>
      <c r="R3230" s="126"/>
    </row>
    <row r="3231" spans="6:18" ht="11.25" customHeight="1" x14ac:dyDescent="0.2">
      <c r="F3231" s="126"/>
      <c r="G3231" s="126"/>
      <c r="H3231" s="126"/>
      <c r="I3231" s="126"/>
      <c r="J3231" s="126"/>
      <c r="K3231" s="126"/>
      <c r="L3231" s="126"/>
      <c r="M3231" s="143"/>
      <c r="N3231" s="126"/>
      <c r="O3231" s="126"/>
      <c r="Q3231" s="126"/>
      <c r="R3231" s="126"/>
    </row>
    <row r="3232" spans="6:18" ht="11.25" customHeight="1" x14ac:dyDescent="0.2">
      <c r="F3232" s="126"/>
      <c r="G3232" s="126"/>
      <c r="H3232" s="126"/>
      <c r="I3232" s="126"/>
      <c r="J3232" s="126"/>
      <c r="K3232" s="126"/>
      <c r="L3232" s="126"/>
      <c r="M3232" s="143"/>
      <c r="N3232" s="126"/>
      <c r="O3232" s="126"/>
      <c r="Q3232" s="126"/>
      <c r="R3232" s="126"/>
    </row>
    <row r="3233" spans="6:18" ht="11.25" customHeight="1" x14ac:dyDescent="0.2">
      <c r="F3233" s="126"/>
      <c r="G3233" s="126"/>
      <c r="H3233" s="126"/>
      <c r="I3233" s="126"/>
      <c r="J3233" s="126"/>
      <c r="K3233" s="126"/>
      <c r="L3233" s="126"/>
      <c r="M3233" s="143"/>
      <c r="N3233" s="126"/>
      <c r="O3233" s="126"/>
      <c r="Q3233" s="126"/>
      <c r="R3233" s="126"/>
    </row>
    <row r="3234" spans="6:18" ht="11.25" customHeight="1" x14ac:dyDescent="0.2">
      <c r="F3234" s="126"/>
      <c r="G3234" s="126"/>
      <c r="H3234" s="126"/>
      <c r="I3234" s="126"/>
      <c r="J3234" s="126"/>
      <c r="K3234" s="126"/>
      <c r="L3234" s="126"/>
      <c r="M3234" s="143"/>
      <c r="N3234" s="126"/>
      <c r="O3234" s="126"/>
      <c r="Q3234" s="126"/>
      <c r="R3234" s="126"/>
    </row>
    <row r="3235" spans="6:18" ht="11.25" customHeight="1" x14ac:dyDescent="0.2">
      <c r="F3235" s="126"/>
      <c r="G3235" s="126"/>
      <c r="H3235" s="126"/>
      <c r="I3235" s="126"/>
      <c r="J3235" s="126"/>
      <c r="K3235" s="126"/>
      <c r="L3235" s="126"/>
      <c r="M3235" s="143"/>
      <c r="N3235" s="126"/>
      <c r="O3235" s="126"/>
      <c r="Q3235" s="126"/>
      <c r="R3235" s="126"/>
    </row>
    <row r="3236" spans="6:18" ht="11.25" customHeight="1" x14ac:dyDescent="0.2">
      <c r="F3236" s="126"/>
      <c r="G3236" s="126"/>
      <c r="H3236" s="126"/>
      <c r="I3236" s="126"/>
      <c r="J3236" s="126"/>
      <c r="K3236" s="126"/>
      <c r="L3236" s="126"/>
      <c r="M3236" s="143"/>
      <c r="N3236" s="126"/>
      <c r="O3236" s="126"/>
      <c r="Q3236" s="126"/>
      <c r="R3236" s="126"/>
    </row>
    <row r="3237" spans="6:18" ht="11.25" customHeight="1" x14ac:dyDescent="0.2">
      <c r="F3237" s="126"/>
      <c r="G3237" s="126"/>
      <c r="H3237" s="126"/>
      <c r="I3237" s="126"/>
      <c r="J3237" s="126"/>
      <c r="K3237" s="126"/>
      <c r="L3237" s="126"/>
      <c r="M3237" s="143"/>
      <c r="N3237" s="126"/>
      <c r="O3237" s="126"/>
      <c r="Q3237" s="126"/>
      <c r="R3237" s="126"/>
    </row>
    <row r="3238" spans="6:18" ht="11.25" customHeight="1" x14ac:dyDescent="0.2">
      <c r="F3238" s="126"/>
      <c r="G3238" s="126"/>
      <c r="H3238" s="126"/>
      <c r="I3238" s="126"/>
      <c r="J3238" s="126"/>
      <c r="K3238" s="126"/>
      <c r="L3238" s="126"/>
      <c r="M3238" s="143"/>
      <c r="N3238" s="126"/>
      <c r="O3238" s="126"/>
      <c r="Q3238" s="126"/>
      <c r="R3238" s="126"/>
    </row>
    <row r="3239" spans="6:18" ht="11.25" customHeight="1" x14ac:dyDescent="0.2">
      <c r="F3239" s="126"/>
      <c r="G3239" s="126"/>
      <c r="H3239" s="126"/>
      <c r="I3239" s="126"/>
      <c r="J3239" s="126"/>
      <c r="K3239" s="126"/>
      <c r="L3239" s="126"/>
      <c r="M3239" s="143"/>
      <c r="N3239" s="126"/>
      <c r="O3239" s="126"/>
      <c r="Q3239" s="126"/>
      <c r="R3239" s="126"/>
    </row>
    <row r="3240" spans="6:18" ht="11.25" customHeight="1" x14ac:dyDescent="0.2">
      <c r="F3240" s="126"/>
      <c r="G3240" s="126"/>
      <c r="H3240" s="126"/>
      <c r="I3240" s="126"/>
      <c r="J3240" s="126"/>
      <c r="K3240" s="126"/>
      <c r="L3240" s="126"/>
      <c r="M3240" s="143"/>
      <c r="N3240" s="126"/>
      <c r="O3240" s="126"/>
      <c r="Q3240" s="126"/>
      <c r="R3240" s="126"/>
    </row>
    <row r="3241" spans="6:18" ht="11.25" customHeight="1" x14ac:dyDescent="0.2">
      <c r="F3241" s="126"/>
      <c r="G3241" s="126"/>
      <c r="H3241" s="126"/>
      <c r="I3241" s="126"/>
      <c r="J3241" s="126"/>
      <c r="K3241" s="126"/>
      <c r="L3241" s="126"/>
      <c r="M3241" s="143"/>
      <c r="N3241" s="126"/>
      <c r="O3241" s="126"/>
      <c r="Q3241" s="126"/>
      <c r="R3241" s="126"/>
    </row>
    <row r="3242" spans="6:18" ht="11.25" customHeight="1" x14ac:dyDescent="0.2">
      <c r="F3242" s="126"/>
      <c r="G3242" s="126"/>
      <c r="H3242" s="126"/>
      <c r="I3242" s="126"/>
      <c r="J3242" s="126"/>
      <c r="K3242" s="126"/>
      <c r="L3242" s="126"/>
      <c r="M3242" s="143"/>
      <c r="N3242" s="126"/>
      <c r="O3242" s="126"/>
      <c r="Q3242" s="126"/>
      <c r="R3242" s="126"/>
    </row>
    <row r="3243" spans="6:18" ht="11.25" customHeight="1" x14ac:dyDescent="0.2">
      <c r="F3243" s="126"/>
      <c r="G3243" s="126"/>
      <c r="H3243" s="126"/>
      <c r="I3243" s="126"/>
      <c r="J3243" s="126"/>
      <c r="K3243" s="126"/>
      <c r="L3243" s="126"/>
      <c r="M3243" s="143"/>
      <c r="N3243" s="126"/>
      <c r="O3243" s="126"/>
      <c r="Q3243" s="126"/>
      <c r="R3243" s="126"/>
    </row>
    <row r="3244" spans="6:18" ht="11.25" customHeight="1" x14ac:dyDescent="0.2">
      <c r="F3244" s="126"/>
      <c r="G3244" s="126"/>
      <c r="H3244" s="126"/>
      <c r="I3244" s="126"/>
      <c r="J3244" s="126"/>
      <c r="K3244" s="126"/>
      <c r="L3244" s="126"/>
      <c r="M3244" s="143"/>
      <c r="N3244" s="126"/>
      <c r="O3244" s="126"/>
      <c r="Q3244" s="126"/>
      <c r="R3244" s="126"/>
    </row>
    <row r="3245" spans="6:18" ht="11.25" customHeight="1" x14ac:dyDescent="0.2">
      <c r="F3245" s="126"/>
      <c r="G3245" s="126"/>
      <c r="H3245" s="126"/>
      <c r="I3245" s="126"/>
      <c r="J3245" s="126"/>
      <c r="K3245" s="126"/>
      <c r="L3245" s="126"/>
      <c r="M3245" s="143"/>
      <c r="N3245" s="126"/>
      <c r="O3245" s="126"/>
      <c r="Q3245" s="126"/>
      <c r="R3245" s="126"/>
    </row>
    <row r="3246" spans="6:18" ht="11.25" customHeight="1" x14ac:dyDescent="0.2">
      <c r="F3246" s="126"/>
      <c r="G3246" s="126"/>
      <c r="H3246" s="126"/>
      <c r="I3246" s="126"/>
      <c r="J3246" s="126"/>
      <c r="K3246" s="126"/>
      <c r="L3246" s="126"/>
      <c r="M3246" s="143"/>
      <c r="N3246" s="126"/>
      <c r="O3246" s="126"/>
      <c r="Q3246" s="126"/>
      <c r="R3246" s="126"/>
    </row>
    <row r="3247" spans="6:18" ht="11.25" customHeight="1" x14ac:dyDescent="0.2">
      <c r="F3247" s="126"/>
      <c r="G3247" s="126"/>
      <c r="H3247" s="126"/>
      <c r="I3247" s="126"/>
      <c r="J3247" s="126"/>
      <c r="K3247" s="126"/>
      <c r="L3247" s="126"/>
      <c r="M3247" s="143"/>
      <c r="N3247" s="126"/>
      <c r="O3247" s="126"/>
      <c r="Q3247" s="126"/>
      <c r="R3247" s="126"/>
    </row>
    <row r="3248" spans="6:18" ht="11.25" customHeight="1" x14ac:dyDescent="0.2">
      <c r="F3248" s="126"/>
      <c r="G3248" s="126"/>
      <c r="H3248" s="126"/>
      <c r="I3248" s="126"/>
      <c r="J3248" s="126"/>
      <c r="K3248" s="126"/>
      <c r="L3248" s="126"/>
      <c r="M3248" s="143"/>
      <c r="N3248" s="126"/>
      <c r="O3248" s="126"/>
      <c r="Q3248" s="126"/>
      <c r="R3248" s="126"/>
    </row>
    <row r="3249" spans="6:18" ht="11.25" customHeight="1" x14ac:dyDescent="0.2">
      <c r="F3249" s="126"/>
      <c r="G3249" s="126"/>
      <c r="H3249" s="126"/>
      <c r="I3249" s="126"/>
      <c r="J3249" s="126"/>
      <c r="K3249" s="126"/>
      <c r="L3249" s="126"/>
      <c r="M3249" s="143"/>
      <c r="N3249" s="126"/>
      <c r="O3249" s="126"/>
      <c r="Q3249" s="126"/>
      <c r="R3249" s="126"/>
    </row>
    <row r="3250" spans="6:18" ht="11.25" customHeight="1" x14ac:dyDescent="0.2">
      <c r="F3250" s="126"/>
      <c r="G3250" s="126"/>
      <c r="H3250" s="126"/>
      <c r="I3250" s="126"/>
      <c r="J3250" s="126"/>
      <c r="K3250" s="126"/>
      <c r="L3250" s="126"/>
      <c r="M3250" s="143"/>
      <c r="N3250" s="126"/>
      <c r="O3250" s="126"/>
      <c r="Q3250" s="126"/>
      <c r="R3250" s="126"/>
    </row>
    <row r="3251" spans="6:18" ht="11.25" customHeight="1" x14ac:dyDescent="0.2">
      <c r="F3251" s="126"/>
      <c r="G3251" s="126"/>
      <c r="H3251" s="126"/>
      <c r="I3251" s="126"/>
      <c r="J3251" s="126"/>
      <c r="K3251" s="126"/>
      <c r="L3251" s="126"/>
      <c r="M3251" s="143"/>
      <c r="N3251" s="126"/>
      <c r="O3251" s="126"/>
      <c r="Q3251" s="126"/>
      <c r="R3251" s="126"/>
    </row>
    <row r="3252" spans="6:18" ht="11.25" customHeight="1" x14ac:dyDescent="0.2">
      <c r="F3252" s="126"/>
      <c r="G3252" s="126"/>
      <c r="H3252" s="126"/>
      <c r="I3252" s="126"/>
      <c r="J3252" s="126"/>
      <c r="K3252" s="126"/>
      <c r="L3252" s="126"/>
      <c r="M3252" s="143"/>
      <c r="N3252" s="126"/>
      <c r="O3252" s="126"/>
      <c r="Q3252" s="126"/>
      <c r="R3252" s="126"/>
    </row>
    <row r="3253" spans="6:18" ht="11.25" customHeight="1" x14ac:dyDescent="0.2">
      <c r="F3253" s="126"/>
      <c r="G3253" s="126"/>
      <c r="H3253" s="126"/>
      <c r="I3253" s="126"/>
      <c r="J3253" s="126"/>
      <c r="K3253" s="126"/>
      <c r="L3253" s="126"/>
      <c r="M3253" s="143"/>
      <c r="N3253" s="126"/>
      <c r="O3253" s="126"/>
      <c r="Q3253" s="126"/>
      <c r="R3253" s="126"/>
    </row>
    <row r="3254" spans="6:18" ht="11.25" customHeight="1" x14ac:dyDescent="0.2">
      <c r="F3254" s="126"/>
      <c r="G3254" s="126"/>
      <c r="H3254" s="126"/>
      <c r="I3254" s="126"/>
      <c r="J3254" s="126"/>
      <c r="K3254" s="126"/>
      <c r="L3254" s="126"/>
      <c r="M3254" s="143"/>
      <c r="N3254" s="126"/>
      <c r="O3254" s="126"/>
      <c r="Q3254" s="126"/>
      <c r="R3254" s="126"/>
    </row>
    <row r="3255" spans="6:18" ht="11.25" customHeight="1" x14ac:dyDescent="0.2">
      <c r="F3255" s="126"/>
      <c r="G3255" s="126"/>
      <c r="H3255" s="126"/>
      <c r="I3255" s="126"/>
      <c r="J3255" s="126"/>
      <c r="K3255" s="126"/>
      <c r="L3255" s="126"/>
      <c r="M3255" s="143"/>
      <c r="N3255" s="126"/>
      <c r="O3255" s="126"/>
      <c r="Q3255" s="126"/>
      <c r="R3255" s="126"/>
    </row>
    <row r="3256" spans="6:18" ht="11.25" customHeight="1" x14ac:dyDescent="0.2">
      <c r="F3256" s="126"/>
      <c r="G3256" s="126"/>
      <c r="H3256" s="126"/>
      <c r="I3256" s="126"/>
      <c r="J3256" s="126"/>
      <c r="K3256" s="126"/>
      <c r="L3256" s="126"/>
      <c r="M3256" s="143"/>
      <c r="N3256" s="126"/>
      <c r="O3256" s="126"/>
      <c r="Q3256" s="126"/>
      <c r="R3256" s="126"/>
    </row>
    <row r="3257" spans="6:18" ht="11.25" customHeight="1" x14ac:dyDescent="0.2">
      <c r="F3257" s="126"/>
      <c r="G3257" s="126"/>
      <c r="H3257" s="126"/>
      <c r="I3257" s="126"/>
      <c r="J3257" s="126"/>
      <c r="K3257" s="126"/>
      <c r="L3257" s="126"/>
      <c r="M3257" s="143"/>
      <c r="N3257" s="126"/>
      <c r="O3257" s="126"/>
      <c r="Q3257" s="126"/>
      <c r="R3257" s="126"/>
    </row>
    <row r="3258" spans="6:18" ht="11.25" customHeight="1" x14ac:dyDescent="0.2">
      <c r="F3258" s="126"/>
      <c r="G3258" s="126"/>
      <c r="H3258" s="126"/>
      <c r="I3258" s="126"/>
      <c r="J3258" s="126"/>
      <c r="K3258" s="126"/>
      <c r="L3258" s="126"/>
      <c r="M3258" s="143"/>
      <c r="N3258" s="126"/>
      <c r="O3258" s="126"/>
      <c r="Q3258" s="126"/>
      <c r="R3258" s="126"/>
    </row>
    <row r="3259" spans="6:18" ht="11.25" customHeight="1" x14ac:dyDescent="0.2">
      <c r="F3259" s="126"/>
      <c r="G3259" s="126"/>
      <c r="H3259" s="126"/>
      <c r="I3259" s="126"/>
      <c r="J3259" s="126"/>
      <c r="K3259" s="126"/>
      <c r="L3259" s="126"/>
      <c r="M3259" s="143"/>
      <c r="N3259" s="126"/>
      <c r="O3259" s="126"/>
      <c r="Q3259" s="126"/>
      <c r="R3259" s="126"/>
    </row>
    <row r="3260" spans="6:18" ht="11.25" customHeight="1" x14ac:dyDescent="0.2">
      <c r="F3260" s="126"/>
      <c r="G3260" s="126"/>
      <c r="H3260" s="126"/>
      <c r="I3260" s="126"/>
      <c r="J3260" s="126"/>
      <c r="K3260" s="126"/>
      <c r="L3260" s="126"/>
      <c r="M3260" s="143"/>
      <c r="N3260" s="126"/>
      <c r="O3260" s="126"/>
      <c r="Q3260" s="126"/>
      <c r="R3260" s="126"/>
    </row>
    <row r="3261" spans="6:18" ht="11.25" customHeight="1" x14ac:dyDescent="0.2">
      <c r="F3261" s="126"/>
      <c r="G3261" s="126"/>
      <c r="H3261" s="126"/>
      <c r="I3261" s="126"/>
      <c r="J3261" s="126"/>
      <c r="K3261" s="126"/>
      <c r="L3261" s="126"/>
      <c r="M3261" s="143"/>
      <c r="N3261" s="126"/>
      <c r="O3261" s="126"/>
      <c r="Q3261" s="126"/>
      <c r="R3261" s="126"/>
    </row>
    <row r="3262" spans="6:18" ht="11.25" customHeight="1" x14ac:dyDescent="0.2">
      <c r="F3262" s="126"/>
      <c r="G3262" s="126"/>
      <c r="H3262" s="126"/>
      <c r="I3262" s="126"/>
      <c r="J3262" s="126"/>
      <c r="K3262" s="126"/>
      <c r="L3262" s="126"/>
      <c r="M3262" s="143"/>
      <c r="N3262" s="126"/>
      <c r="O3262" s="126"/>
      <c r="Q3262" s="126"/>
      <c r="R3262" s="126"/>
    </row>
    <row r="3263" spans="6:18" ht="11.25" customHeight="1" x14ac:dyDescent="0.2">
      <c r="F3263" s="126"/>
      <c r="G3263" s="126"/>
      <c r="H3263" s="126"/>
      <c r="I3263" s="126"/>
      <c r="J3263" s="126"/>
      <c r="K3263" s="126"/>
      <c r="L3263" s="126"/>
      <c r="M3263" s="143"/>
      <c r="N3263" s="126"/>
      <c r="O3263" s="126"/>
      <c r="Q3263" s="126"/>
      <c r="R3263" s="126"/>
    </row>
    <row r="3264" spans="6:18" ht="11.25" customHeight="1" x14ac:dyDescent="0.2">
      <c r="F3264" s="126"/>
      <c r="G3264" s="126"/>
      <c r="H3264" s="126"/>
      <c r="I3264" s="126"/>
      <c r="J3264" s="126"/>
      <c r="K3264" s="126"/>
      <c r="L3264" s="126"/>
      <c r="M3264" s="143"/>
      <c r="N3264" s="126"/>
      <c r="O3264" s="126"/>
      <c r="Q3264" s="126"/>
      <c r="R3264" s="126"/>
    </row>
    <row r="3265" spans="6:18" ht="11.25" customHeight="1" x14ac:dyDescent="0.2">
      <c r="F3265" s="126"/>
      <c r="G3265" s="126"/>
      <c r="H3265" s="126"/>
      <c r="I3265" s="126"/>
      <c r="J3265" s="126"/>
      <c r="K3265" s="126"/>
      <c r="L3265" s="126"/>
      <c r="M3265" s="143"/>
      <c r="N3265" s="126"/>
      <c r="O3265" s="126"/>
      <c r="Q3265" s="126"/>
      <c r="R3265" s="126"/>
    </row>
    <row r="3266" spans="6:18" ht="11.25" customHeight="1" x14ac:dyDescent="0.2">
      <c r="F3266" s="126"/>
      <c r="G3266" s="126"/>
      <c r="H3266" s="126"/>
      <c r="I3266" s="126"/>
      <c r="J3266" s="126"/>
      <c r="K3266" s="126"/>
      <c r="L3266" s="126"/>
      <c r="M3266" s="143"/>
      <c r="N3266" s="126"/>
      <c r="O3266" s="126"/>
      <c r="Q3266" s="126"/>
      <c r="R3266" s="126"/>
    </row>
    <row r="3267" spans="6:18" ht="11.25" customHeight="1" x14ac:dyDescent="0.2">
      <c r="F3267" s="126"/>
      <c r="G3267" s="126"/>
      <c r="H3267" s="126"/>
      <c r="I3267" s="126"/>
      <c r="J3267" s="126"/>
      <c r="K3267" s="126"/>
      <c r="L3267" s="126"/>
      <c r="M3267" s="143"/>
      <c r="N3267" s="126"/>
      <c r="O3267" s="126"/>
      <c r="Q3267" s="126"/>
      <c r="R3267" s="126"/>
    </row>
    <row r="3268" spans="6:18" ht="11.25" customHeight="1" x14ac:dyDescent="0.2">
      <c r="F3268" s="126"/>
      <c r="G3268" s="126"/>
      <c r="H3268" s="126"/>
      <c r="I3268" s="126"/>
      <c r="J3268" s="126"/>
      <c r="K3268" s="126"/>
      <c r="L3268" s="126"/>
      <c r="M3268" s="143"/>
      <c r="N3268" s="126"/>
      <c r="O3268" s="126"/>
      <c r="Q3268" s="126"/>
      <c r="R3268" s="126"/>
    </row>
    <row r="3269" spans="6:18" ht="11.25" customHeight="1" x14ac:dyDescent="0.2">
      <c r="F3269" s="126"/>
      <c r="G3269" s="126"/>
      <c r="H3269" s="126"/>
      <c r="I3269" s="126"/>
      <c r="J3269" s="126"/>
      <c r="K3269" s="126"/>
      <c r="L3269" s="126"/>
      <c r="M3269" s="143"/>
      <c r="N3269" s="126"/>
      <c r="O3269" s="126"/>
      <c r="Q3269" s="126"/>
      <c r="R3269" s="126"/>
    </row>
    <row r="3270" spans="6:18" ht="11.25" customHeight="1" x14ac:dyDescent="0.2">
      <c r="F3270" s="126"/>
      <c r="G3270" s="126"/>
      <c r="H3270" s="126"/>
      <c r="I3270" s="126"/>
      <c r="J3270" s="126"/>
      <c r="K3270" s="126"/>
      <c r="L3270" s="126"/>
      <c r="M3270" s="143"/>
      <c r="N3270" s="126"/>
      <c r="O3270" s="126"/>
      <c r="Q3270" s="126"/>
      <c r="R3270" s="126"/>
    </row>
    <row r="3271" spans="6:18" ht="11.25" customHeight="1" x14ac:dyDescent="0.2">
      <c r="F3271" s="126"/>
      <c r="G3271" s="126"/>
      <c r="H3271" s="126"/>
      <c r="I3271" s="126"/>
      <c r="J3271" s="126"/>
      <c r="K3271" s="126"/>
      <c r="L3271" s="126"/>
      <c r="M3271" s="143"/>
      <c r="N3271" s="126"/>
      <c r="O3271" s="126"/>
      <c r="Q3271" s="126"/>
      <c r="R3271" s="126"/>
    </row>
    <row r="3272" spans="6:18" ht="11.25" customHeight="1" x14ac:dyDescent="0.2">
      <c r="F3272" s="126"/>
      <c r="G3272" s="126"/>
      <c r="H3272" s="126"/>
      <c r="I3272" s="126"/>
      <c r="J3272" s="126"/>
      <c r="K3272" s="126"/>
      <c r="L3272" s="126"/>
      <c r="M3272" s="143"/>
      <c r="N3272" s="126"/>
      <c r="O3272" s="126"/>
      <c r="Q3272" s="126"/>
      <c r="R3272" s="126"/>
    </row>
    <row r="3273" spans="6:18" ht="11.25" customHeight="1" x14ac:dyDescent="0.2">
      <c r="F3273" s="126"/>
      <c r="G3273" s="126"/>
      <c r="H3273" s="126"/>
      <c r="I3273" s="126"/>
      <c r="J3273" s="126"/>
      <c r="K3273" s="126"/>
      <c r="L3273" s="126"/>
      <c r="M3273" s="143"/>
      <c r="N3273" s="126"/>
      <c r="O3273" s="126"/>
      <c r="Q3273" s="126"/>
      <c r="R3273" s="126"/>
    </row>
    <row r="3274" spans="6:18" ht="11.25" customHeight="1" x14ac:dyDescent="0.2">
      <c r="F3274" s="126"/>
      <c r="G3274" s="126"/>
      <c r="H3274" s="126"/>
      <c r="I3274" s="126"/>
      <c r="J3274" s="126"/>
      <c r="K3274" s="126"/>
      <c r="L3274" s="126"/>
      <c r="M3274" s="143"/>
      <c r="N3274" s="126"/>
      <c r="O3274" s="126"/>
      <c r="Q3274" s="126"/>
      <c r="R3274" s="126"/>
    </row>
    <row r="3275" spans="6:18" ht="11.25" customHeight="1" x14ac:dyDescent="0.2">
      <c r="F3275" s="126"/>
      <c r="G3275" s="126"/>
      <c r="H3275" s="126"/>
      <c r="I3275" s="126"/>
      <c r="J3275" s="126"/>
      <c r="K3275" s="126"/>
      <c r="L3275" s="126"/>
      <c r="M3275" s="143"/>
      <c r="N3275" s="126"/>
      <c r="O3275" s="126"/>
      <c r="Q3275" s="126"/>
      <c r="R3275" s="126"/>
    </row>
    <row r="3276" spans="6:18" ht="11.25" customHeight="1" x14ac:dyDescent="0.2">
      <c r="F3276" s="126"/>
      <c r="G3276" s="126"/>
      <c r="H3276" s="126"/>
      <c r="I3276" s="126"/>
      <c r="J3276" s="126"/>
      <c r="K3276" s="126"/>
      <c r="L3276" s="126"/>
      <c r="M3276" s="143"/>
      <c r="N3276" s="126"/>
      <c r="O3276" s="126"/>
      <c r="Q3276" s="126"/>
      <c r="R3276" s="126"/>
    </row>
    <row r="3277" spans="6:18" ht="11.25" customHeight="1" x14ac:dyDescent="0.2">
      <c r="F3277" s="126"/>
      <c r="G3277" s="126"/>
      <c r="H3277" s="126"/>
      <c r="I3277" s="126"/>
      <c r="J3277" s="126"/>
      <c r="K3277" s="126"/>
      <c r="L3277" s="126"/>
      <c r="M3277" s="143"/>
      <c r="N3277" s="126"/>
      <c r="O3277" s="126"/>
      <c r="Q3277" s="126"/>
      <c r="R3277" s="126"/>
    </row>
    <row r="3278" spans="6:18" ht="11.25" customHeight="1" x14ac:dyDescent="0.2">
      <c r="F3278" s="126"/>
      <c r="G3278" s="126"/>
      <c r="H3278" s="126"/>
      <c r="I3278" s="126"/>
      <c r="J3278" s="126"/>
      <c r="K3278" s="126"/>
      <c r="L3278" s="126"/>
      <c r="M3278" s="143"/>
      <c r="N3278" s="126"/>
      <c r="O3278" s="126"/>
      <c r="Q3278" s="126"/>
      <c r="R3278" s="126"/>
    </row>
    <row r="3279" spans="6:18" ht="11.25" customHeight="1" x14ac:dyDescent="0.2">
      <c r="F3279" s="126"/>
      <c r="G3279" s="126"/>
      <c r="H3279" s="126"/>
      <c r="I3279" s="126"/>
      <c r="J3279" s="126"/>
      <c r="K3279" s="126"/>
      <c r="L3279" s="126"/>
      <c r="M3279" s="143"/>
      <c r="N3279" s="126"/>
      <c r="O3279" s="126"/>
      <c r="Q3279" s="126"/>
      <c r="R3279" s="126"/>
    </row>
    <row r="3280" spans="6:18" ht="11.25" customHeight="1" x14ac:dyDescent="0.2">
      <c r="F3280" s="126"/>
      <c r="G3280" s="126"/>
      <c r="H3280" s="126"/>
      <c r="I3280" s="126"/>
      <c r="J3280" s="126"/>
      <c r="K3280" s="126"/>
      <c r="L3280" s="126"/>
      <c r="M3280" s="143"/>
      <c r="N3280" s="126"/>
      <c r="O3280" s="126"/>
      <c r="Q3280" s="126"/>
      <c r="R3280" s="126"/>
    </row>
    <row r="3281" spans="6:18" ht="11.25" customHeight="1" x14ac:dyDescent="0.2">
      <c r="F3281" s="126"/>
      <c r="G3281" s="126"/>
      <c r="H3281" s="126"/>
      <c r="I3281" s="126"/>
      <c r="J3281" s="126"/>
      <c r="K3281" s="126"/>
      <c r="L3281" s="126"/>
      <c r="M3281" s="143"/>
      <c r="N3281" s="126"/>
      <c r="O3281" s="126"/>
      <c r="Q3281" s="126"/>
      <c r="R3281" s="126"/>
    </row>
    <row r="3282" spans="6:18" ht="11.25" customHeight="1" x14ac:dyDescent="0.2">
      <c r="F3282" s="126"/>
      <c r="G3282" s="126"/>
      <c r="H3282" s="126"/>
      <c r="I3282" s="126"/>
      <c r="J3282" s="126"/>
      <c r="K3282" s="126"/>
      <c r="L3282" s="126"/>
      <c r="M3282" s="143"/>
      <c r="N3282" s="126"/>
      <c r="O3282" s="126"/>
      <c r="Q3282" s="126"/>
      <c r="R3282" s="126"/>
    </row>
    <row r="3283" spans="6:18" ht="11.25" customHeight="1" x14ac:dyDescent="0.2">
      <c r="F3283" s="126"/>
      <c r="G3283" s="126"/>
      <c r="H3283" s="126"/>
      <c r="I3283" s="126"/>
      <c r="J3283" s="126"/>
      <c r="K3283" s="126"/>
      <c r="L3283" s="126"/>
      <c r="M3283" s="143"/>
      <c r="N3283" s="126"/>
      <c r="O3283" s="126"/>
      <c r="Q3283" s="126"/>
      <c r="R3283" s="126"/>
    </row>
    <row r="3284" spans="6:18" ht="11.25" customHeight="1" x14ac:dyDescent="0.2">
      <c r="F3284" s="126"/>
      <c r="G3284" s="126"/>
      <c r="H3284" s="126"/>
      <c r="I3284" s="126"/>
      <c r="J3284" s="126"/>
      <c r="K3284" s="126"/>
      <c r="L3284" s="126"/>
      <c r="M3284" s="143"/>
      <c r="N3284" s="126"/>
      <c r="O3284" s="126"/>
      <c r="Q3284" s="126"/>
      <c r="R3284" s="126"/>
    </row>
    <row r="3285" spans="6:18" ht="11.25" customHeight="1" x14ac:dyDescent="0.2">
      <c r="F3285" s="126"/>
      <c r="G3285" s="126"/>
      <c r="H3285" s="126"/>
      <c r="I3285" s="126"/>
      <c r="J3285" s="126"/>
      <c r="K3285" s="126"/>
      <c r="L3285" s="126"/>
      <c r="M3285" s="143"/>
      <c r="N3285" s="126"/>
      <c r="O3285" s="126"/>
      <c r="Q3285" s="126"/>
      <c r="R3285" s="126"/>
    </row>
    <row r="3286" spans="6:18" ht="11.25" customHeight="1" x14ac:dyDescent="0.2">
      <c r="F3286" s="126"/>
      <c r="G3286" s="126"/>
      <c r="H3286" s="126"/>
      <c r="I3286" s="126"/>
      <c r="J3286" s="126"/>
      <c r="K3286" s="126"/>
      <c r="L3286" s="126"/>
      <c r="M3286" s="143"/>
      <c r="N3286" s="126"/>
      <c r="O3286" s="126"/>
      <c r="Q3286" s="126"/>
      <c r="R3286" s="126"/>
    </row>
    <row r="3287" spans="6:18" ht="11.25" customHeight="1" x14ac:dyDescent="0.2">
      <c r="F3287" s="126"/>
      <c r="G3287" s="126"/>
      <c r="H3287" s="126"/>
      <c r="I3287" s="126"/>
      <c r="J3287" s="126"/>
      <c r="K3287" s="126"/>
      <c r="L3287" s="126"/>
      <c r="M3287" s="143"/>
      <c r="N3287" s="126"/>
      <c r="O3287" s="126"/>
      <c r="Q3287" s="126"/>
      <c r="R3287" s="126"/>
    </row>
    <row r="3288" spans="6:18" ht="11.25" customHeight="1" x14ac:dyDescent="0.2">
      <c r="F3288" s="126"/>
      <c r="G3288" s="126"/>
      <c r="H3288" s="126"/>
      <c r="I3288" s="126"/>
      <c r="J3288" s="126"/>
      <c r="K3288" s="126"/>
      <c r="L3288" s="126"/>
      <c r="M3288" s="143"/>
      <c r="N3288" s="126"/>
      <c r="O3288" s="126"/>
      <c r="Q3288" s="126"/>
      <c r="R3288" s="126"/>
    </row>
    <row r="3289" spans="6:18" ht="11.25" customHeight="1" x14ac:dyDescent="0.2">
      <c r="F3289" s="126"/>
      <c r="G3289" s="126"/>
      <c r="H3289" s="126"/>
      <c r="I3289" s="126"/>
      <c r="J3289" s="126"/>
      <c r="K3289" s="126"/>
      <c r="L3289" s="126"/>
      <c r="M3289" s="143"/>
      <c r="N3289" s="126"/>
      <c r="O3289" s="126"/>
      <c r="Q3289" s="126"/>
      <c r="R3289" s="126"/>
    </row>
    <row r="3290" spans="6:18" ht="11.25" customHeight="1" x14ac:dyDescent="0.2">
      <c r="F3290" s="126"/>
      <c r="G3290" s="126"/>
      <c r="H3290" s="126"/>
      <c r="I3290" s="126"/>
      <c r="J3290" s="126"/>
      <c r="K3290" s="126"/>
      <c r="L3290" s="126"/>
      <c r="M3290" s="143"/>
      <c r="N3290" s="126"/>
      <c r="O3290" s="126"/>
      <c r="Q3290" s="126"/>
      <c r="R3290" s="126"/>
    </row>
    <row r="3291" spans="6:18" ht="11.25" customHeight="1" x14ac:dyDescent="0.2">
      <c r="F3291" s="126"/>
      <c r="G3291" s="126"/>
      <c r="H3291" s="126"/>
      <c r="I3291" s="126"/>
      <c r="J3291" s="126"/>
      <c r="K3291" s="126"/>
      <c r="L3291" s="126"/>
      <c r="M3291" s="143"/>
      <c r="N3291" s="126"/>
      <c r="O3291" s="126"/>
      <c r="Q3291" s="126"/>
      <c r="R3291" s="126"/>
    </row>
    <row r="3292" spans="6:18" ht="11.25" customHeight="1" x14ac:dyDescent="0.2">
      <c r="F3292" s="126"/>
      <c r="G3292" s="126"/>
      <c r="H3292" s="126"/>
      <c r="I3292" s="126"/>
      <c r="J3292" s="126"/>
      <c r="K3292" s="126"/>
      <c r="L3292" s="126"/>
      <c r="M3292" s="143"/>
      <c r="N3292" s="126"/>
      <c r="O3292" s="126"/>
      <c r="Q3292" s="126"/>
      <c r="R3292" s="126"/>
    </row>
    <row r="3293" spans="6:18" ht="11.25" customHeight="1" x14ac:dyDescent="0.2">
      <c r="F3293" s="126"/>
      <c r="G3293" s="126"/>
      <c r="H3293" s="126"/>
      <c r="I3293" s="126"/>
      <c r="J3293" s="126"/>
      <c r="K3293" s="126"/>
      <c r="L3293" s="126"/>
      <c r="M3293" s="143"/>
      <c r="N3293" s="126"/>
      <c r="O3293" s="126"/>
      <c r="Q3293" s="126"/>
      <c r="R3293" s="126"/>
    </row>
    <row r="3294" spans="6:18" ht="11.25" customHeight="1" x14ac:dyDescent="0.2">
      <c r="F3294" s="126"/>
      <c r="G3294" s="126"/>
      <c r="H3294" s="126"/>
      <c r="I3294" s="126"/>
      <c r="J3294" s="126"/>
      <c r="K3294" s="126"/>
      <c r="L3294" s="126"/>
      <c r="M3294" s="143"/>
      <c r="N3294" s="126"/>
      <c r="O3294" s="126"/>
      <c r="Q3294" s="126"/>
      <c r="R3294" s="126"/>
    </row>
    <row r="3295" spans="6:18" ht="11.25" customHeight="1" x14ac:dyDescent="0.2">
      <c r="F3295" s="126"/>
      <c r="G3295" s="126"/>
      <c r="H3295" s="126"/>
      <c r="I3295" s="126"/>
      <c r="J3295" s="126"/>
      <c r="K3295" s="126"/>
      <c r="L3295" s="126"/>
      <c r="M3295" s="143"/>
      <c r="N3295" s="126"/>
      <c r="O3295" s="126"/>
      <c r="Q3295" s="126"/>
      <c r="R3295" s="126"/>
    </row>
    <row r="3296" spans="6:18" ht="11.25" customHeight="1" x14ac:dyDescent="0.2">
      <c r="F3296" s="126"/>
      <c r="G3296" s="126"/>
      <c r="H3296" s="126"/>
      <c r="I3296" s="126"/>
      <c r="J3296" s="126"/>
      <c r="K3296" s="126"/>
      <c r="L3296" s="126"/>
      <c r="M3296" s="143"/>
      <c r="N3296" s="126"/>
      <c r="O3296" s="126"/>
      <c r="Q3296" s="126"/>
      <c r="R3296" s="126"/>
    </row>
    <row r="3297" spans="6:18" ht="11.25" customHeight="1" x14ac:dyDescent="0.2">
      <c r="F3297" s="126"/>
      <c r="G3297" s="126"/>
      <c r="H3297" s="126"/>
      <c r="I3297" s="126"/>
      <c r="J3297" s="126"/>
      <c r="K3297" s="126"/>
      <c r="L3297" s="126"/>
      <c r="M3297" s="143"/>
      <c r="N3297" s="126"/>
      <c r="O3297" s="126"/>
      <c r="Q3297" s="126"/>
      <c r="R3297" s="126"/>
    </row>
    <row r="3298" spans="6:18" ht="11.25" customHeight="1" x14ac:dyDescent="0.2">
      <c r="F3298" s="126"/>
      <c r="G3298" s="126"/>
      <c r="H3298" s="126"/>
      <c r="I3298" s="126"/>
      <c r="J3298" s="126"/>
      <c r="K3298" s="126"/>
      <c r="L3298" s="126"/>
      <c r="M3298" s="143"/>
      <c r="N3298" s="126"/>
      <c r="O3298" s="126"/>
      <c r="Q3298" s="126"/>
      <c r="R3298" s="126"/>
    </row>
    <row r="3299" spans="6:18" ht="11.25" customHeight="1" x14ac:dyDescent="0.2">
      <c r="F3299" s="126"/>
      <c r="G3299" s="126"/>
      <c r="H3299" s="126"/>
      <c r="I3299" s="126"/>
      <c r="J3299" s="126"/>
      <c r="K3299" s="126"/>
      <c r="L3299" s="126"/>
      <c r="M3299" s="143"/>
      <c r="N3299" s="126"/>
      <c r="O3299" s="126"/>
      <c r="Q3299" s="126"/>
      <c r="R3299" s="126"/>
    </row>
    <row r="3300" spans="6:18" ht="11.25" customHeight="1" x14ac:dyDescent="0.2">
      <c r="F3300" s="126"/>
      <c r="G3300" s="126"/>
      <c r="H3300" s="126"/>
      <c r="I3300" s="126"/>
      <c r="J3300" s="126"/>
      <c r="K3300" s="126"/>
      <c r="L3300" s="126"/>
      <c r="M3300" s="143"/>
      <c r="N3300" s="126"/>
      <c r="O3300" s="126"/>
      <c r="Q3300" s="126"/>
      <c r="R3300" s="126"/>
    </row>
    <row r="3301" spans="6:18" ht="11.25" customHeight="1" x14ac:dyDescent="0.2">
      <c r="F3301" s="126"/>
      <c r="G3301" s="126"/>
      <c r="H3301" s="126"/>
      <c r="I3301" s="126"/>
      <c r="J3301" s="126"/>
      <c r="K3301" s="126"/>
      <c r="L3301" s="126"/>
      <c r="M3301" s="143"/>
      <c r="N3301" s="126"/>
      <c r="O3301" s="126"/>
      <c r="Q3301" s="126"/>
      <c r="R3301" s="126"/>
    </row>
    <row r="3302" spans="6:18" ht="11.25" customHeight="1" x14ac:dyDescent="0.2">
      <c r="F3302" s="126"/>
      <c r="G3302" s="126"/>
      <c r="H3302" s="126"/>
      <c r="I3302" s="126"/>
      <c r="J3302" s="126"/>
      <c r="K3302" s="126"/>
      <c r="L3302" s="126"/>
      <c r="M3302" s="143"/>
      <c r="N3302" s="126"/>
      <c r="O3302" s="126"/>
      <c r="Q3302" s="126"/>
      <c r="R3302" s="126"/>
    </row>
    <row r="3303" spans="6:18" ht="11.25" customHeight="1" x14ac:dyDescent="0.2">
      <c r="F3303" s="126"/>
      <c r="G3303" s="126"/>
      <c r="H3303" s="126"/>
      <c r="I3303" s="126"/>
      <c r="J3303" s="126"/>
      <c r="K3303" s="126"/>
      <c r="L3303" s="126"/>
      <c r="M3303" s="143"/>
      <c r="N3303" s="126"/>
      <c r="O3303" s="126"/>
      <c r="Q3303" s="126"/>
      <c r="R3303" s="126"/>
    </row>
    <row r="3304" spans="6:18" ht="11.25" customHeight="1" x14ac:dyDescent="0.2">
      <c r="F3304" s="126"/>
      <c r="G3304" s="126"/>
      <c r="H3304" s="126"/>
      <c r="I3304" s="126"/>
      <c r="J3304" s="126"/>
      <c r="K3304" s="126"/>
      <c r="L3304" s="126"/>
      <c r="M3304" s="143"/>
      <c r="N3304" s="126"/>
      <c r="O3304" s="126"/>
      <c r="Q3304" s="126"/>
      <c r="R3304" s="126"/>
    </row>
    <row r="3305" spans="6:18" ht="11.25" customHeight="1" x14ac:dyDescent="0.2">
      <c r="F3305" s="126"/>
      <c r="G3305" s="126"/>
      <c r="H3305" s="126"/>
      <c r="I3305" s="126"/>
      <c r="J3305" s="126"/>
      <c r="K3305" s="126"/>
      <c r="L3305" s="126"/>
      <c r="M3305" s="143"/>
      <c r="N3305" s="126"/>
      <c r="O3305" s="126"/>
      <c r="Q3305" s="126"/>
      <c r="R3305" s="126"/>
    </row>
    <row r="3306" spans="6:18" ht="11.25" customHeight="1" x14ac:dyDescent="0.2">
      <c r="F3306" s="126"/>
      <c r="G3306" s="126"/>
      <c r="H3306" s="126"/>
      <c r="I3306" s="126"/>
      <c r="J3306" s="126"/>
      <c r="K3306" s="126"/>
      <c r="L3306" s="126"/>
      <c r="M3306" s="143"/>
      <c r="N3306" s="126"/>
      <c r="O3306" s="126"/>
      <c r="Q3306" s="126"/>
      <c r="R3306" s="126"/>
    </row>
    <row r="3307" spans="6:18" ht="11.25" customHeight="1" x14ac:dyDescent="0.2">
      <c r="F3307" s="126"/>
      <c r="G3307" s="126"/>
      <c r="H3307" s="126"/>
      <c r="I3307" s="126"/>
      <c r="J3307" s="126"/>
      <c r="K3307" s="126"/>
      <c r="L3307" s="126"/>
      <c r="M3307" s="143"/>
      <c r="N3307" s="126"/>
      <c r="O3307" s="126"/>
      <c r="Q3307" s="126"/>
      <c r="R3307" s="126"/>
    </row>
    <row r="3308" spans="6:18" ht="11.25" customHeight="1" x14ac:dyDescent="0.2">
      <c r="F3308" s="126"/>
      <c r="G3308" s="126"/>
      <c r="H3308" s="126"/>
      <c r="I3308" s="126"/>
      <c r="J3308" s="126"/>
      <c r="K3308" s="126"/>
      <c r="L3308" s="126"/>
      <c r="M3308" s="143"/>
      <c r="N3308" s="126"/>
      <c r="O3308" s="126"/>
      <c r="Q3308" s="126"/>
      <c r="R3308" s="126"/>
    </row>
    <row r="3309" spans="6:18" ht="11.25" customHeight="1" x14ac:dyDescent="0.2">
      <c r="F3309" s="126"/>
      <c r="G3309" s="126"/>
      <c r="H3309" s="126"/>
      <c r="I3309" s="126"/>
      <c r="J3309" s="126"/>
      <c r="K3309" s="126"/>
      <c r="L3309" s="126"/>
      <c r="M3309" s="143"/>
      <c r="N3309" s="126"/>
      <c r="O3309" s="126"/>
      <c r="Q3309" s="126"/>
      <c r="R3309" s="126"/>
    </row>
    <row r="3310" spans="6:18" ht="11.25" customHeight="1" x14ac:dyDescent="0.2">
      <c r="F3310" s="126"/>
      <c r="G3310" s="126"/>
      <c r="H3310" s="126"/>
      <c r="I3310" s="126"/>
      <c r="J3310" s="126"/>
      <c r="K3310" s="126"/>
      <c r="L3310" s="126"/>
      <c r="M3310" s="143"/>
      <c r="N3310" s="126"/>
      <c r="O3310" s="126"/>
      <c r="Q3310" s="126"/>
      <c r="R3310" s="126"/>
    </row>
    <row r="3311" spans="6:18" ht="11.25" customHeight="1" x14ac:dyDescent="0.2">
      <c r="F3311" s="126"/>
      <c r="G3311" s="126"/>
      <c r="H3311" s="126"/>
      <c r="I3311" s="126"/>
      <c r="J3311" s="126"/>
      <c r="K3311" s="126"/>
      <c r="L3311" s="126"/>
      <c r="M3311" s="143"/>
      <c r="N3311" s="126"/>
      <c r="O3311" s="126"/>
      <c r="Q3311" s="126"/>
      <c r="R3311" s="126"/>
    </row>
    <row r="3312" spans="6:18" ht="11.25" customHeight="1" x14ac:dyDescent="0.2">
      <c r="F3312" s="126"/>
      <c r="G3312" s="126"/>
      <c r="H3312" s="126"/>
      <c r="I3312" s="126"/>
      <c r="J3312" s="126"/>
      <c r="K3312" s="126"/>
      <c r="L3312" s="126"/>
      <c r="M3312" s="143"/>
      <c r="N3312" s="126"/>
      <c r="O3312" s="126"/>
      <c r="Q3312" s="126"/>
      <c r="R3312" s="126"/>
    </row>
    <row r="3313" spans="6:18" ht="11.25" customHeight="1" x14ac:dyDescent="0.2">
      <c r="F3313" s="126"/>
      <c r="G3313" s="126"/>
      <c r="H3313" s="126"/>
      <c r="I3313" s="126"/>
      <c r="J3313" s="126"/>
      <c r="K3313" s="126"/>
      <c r="L3313" s="126"/>
      <c r="M3313" s="143"/>
      <c r="N3313" s="126"/>
      <c r="O3313" s="126"/>
      <c r="Q3313" s="126"/>
      <c r="R3313" s="126"/>
    </row>
    <row r="3314" spans="6:18" ht="11.25" customHeight="1" x14ac:dyDescent="0.2">
      <c r="F3314" s="126"/>
      <c r="G3314" s="126"/>
      <c r="H3314" s="126"/>
      <c r="I3314" s="126"/>
      <c r="J3314" s="126"/>
      <c r="K3314" s="126"/>
      <c r="L3314" s="126"/>
      <c r="M3314" s="143"/>
      <c r="N3314" s="126"/>
      <c r="O3314" s="126"/>
      <c r="Q3314" s="126"/>
      <c r="R3314" s="126"/>
    </row>
    <row r="3315" spans="6:18" ht="11.25" customHeight="1" x14ac:dyDescent="0.2">
      <c r="F3315" s="126"/>
      <c r="G3315" s="126"/>
      <c r="H3315" s="126"/>
      <c r="I3315" s="126"/>
      <c r="J3315" s="126"/>
      <c r="K3315" s="126"/>
      <c r="L3315" s="126"/>
      <c r="M3315" s="143"/>
      <c r="N3315" s="126"/>
      <c r="O3315" s="126"/>
      <c r="Q3315" s="126"/>
      <c r="R3315" s="126"/>
    </row>
    <row r="3316" spans="6:18" ht="11.25" customHeight="1" x14ac:dyDescent="0.2">
      <c r="F3316" s="126"/>
      <c r="G3316" s="126"/>
      <c r="H3316" s="126"/>
      <c r="I3316" s="126"/>
      <c r="J3316" s="126"/>
      <c r="K3316" s="126"/>
      <c r="L3316" s="126"/>
      <c r="M3316" s="143"/>
      <c r="N3316" s="126"/>
      <c r="O3316" s="126"/>
      <c r="Q3316" s="126"/>
      <c r="R3316" s="126"/>
    </row>
    <row r="3317" spans="6:18" ht="11.25" customHeight="1" x14ac:dyDescent="0.2">
      <c r="F3317" s="126"/>
      <c r="G3317" s="126"/>
      <c r="H3317" s="126"/>
      <c r="I3317" s="126"/>
      <c r="J3317" s="126"/>
      <c r="K3317" s="126"/>
      <c r="L3317" s="126"/>
      <c r="M3317" s="143"/>
      <c r="N3317" s="126"/>
      <c r="O3317" s="126"/>
      <c r="Q3317" s="126"/>
      <c r="R3317" s="126"/>
    </row>
    <row r="3318" spans="6:18" ht="11.25" customHeight="1" x14ac:dyDescent="0.2">
      <c r="F3318" s="126"/>
      <c r="G3318" s="126"/>
      <c r="H3318" s="126"/>
      <c r="I3318" s="126"/>
      <c r="J3318" s="126"/>
      <c r="K3318" s="126"/>
      <c r="L3318" s="126"/>
      <c r="M3318" s="143"/>
      <c r="N3318" s="126"/>
      <c r="O3318" s="126"/>
      <c r="Q3318" s="126"/>
      <c r="R3318" s="126"/>
    </row>
    <row r="3319" spans="6:18" ht="11.25" customHeight="1" x14ac:dyDescent="0.2">
      <c r="F3319" s="126"/>
      <c r="G3319" s="126"/>
      <c r="H3319" s="126"/>
      <c r="I3319" s="126"/>
      <c r="J3319" s="126"/>
      <c r="K3319" s="126"/>
      <c r="L3319" s="126"/>
      <c r="M3319" s="143"/>
      <c r="N3319" s="126"/>
      <c r="O3319" s="126"/>
      <c r="Q3319" s="126"/>
      <c r="R3319" s="126"/>
    </row>
    <row r="3320" spans="6:18" ht="11.25" customHeight="1" x14ac:dyDescent="0.2">
      <c r="F3320" s="126"/>
      <c r="G3320" s="126"/>
      <c r="H3320" s="126"/>
      <c r="I3320" s="126"/>
      <c r="J3320" s="126"/>
      <c r="K3320" s="126"/>
      <c r="L3320" s="126"/>
      <c r="M3320" s="143"/>
      <c r="N3320" s="126"/>
      <c r="O3320" s="126"/>
      <c r="Q3320" s="126"/>
      <c r="R3320" s="126"/>
    </row>
    <row r="3321" spans="6:18" ht="11.25" customHeight="1" x14ac:dyDescent="0.2">
      <c r="F3321" s="126"/>
      <c r="G3321" s="126"/>
      <c r="H3321" s="126"/>
      <c r="I3321" s="126"/>
      <c r="J3321" s="126"/>
      <c r="K3321" s="126"/>
      <c r="L3321" s="126"/>
      <c r="M3321" s="143"/>
      <c r="N3321" s="126"/>
      <c r="O3321" s="126"/>
      <c r="Q3321" s="126"/>
      <c r="R3321" s="126"/>
    </row>
    <row r="3322" spans="6:18" ht="11.25" customHeight="1" x14ac:dyDescent="0.2">
      <c r="F3322" s="126"/>
      <c r="G3322" s="126"/>
      <c r="H3322" s="126"/>
      <c r="I3322" s="126"/>
      <c r="J3322" s="126"/>
      <c r="K3322" s="126"/>
      <c r="L3322" s="126"/>
      <c r="M3322" s="143"/>
      <c r="N3322" s="126"/>
      <c r="O3322" s="126"/>
      <c r="Q3322" s="126"/>
      <c r="R3322" s="126"/>
    </row>
    <row r="3323" spans="6:18" ht="11.25" customHeight="1" x14ac:dyDescent="0.2">
      <c r="F3323" s="126"/>
      <c r="G3323" s="126"/>
      <c r="H3323" s="126"/>
      <c r="I3323" s="126"/>
      <c r="J3323" s="126"/>
      <c r="K3323" s="126"/>
      <c r="L3323" s="126"/>
      <c r="M3323" s="143"/>
      <c r="N3323" s="126"/>
      <c r="O3323" s="126"/>
      <c r="Q3323" s="126"/>
      <c r="R3323" s="126"/>
    </row>
    <row r="3324" spans="6:18" ht="11.25" customHeight="1" x14ac:dyDescent="0.2">
      <c r="F3324" s="126"/>
      <c r="G3324" s="126"/>
      <c r="H3324" s="126"/>
      <c r="I3324" s="126"/>
      <c r="J3324" s="126"/>
      <c r="K3324" s="126"/>
      <c r="L3324" s="126"/>
      <c r="M3324" s="143"/>
      <c r="N3324" s="126"/>
      <c r="O3324" s="126"/>
      <c r="Q3324" s="126"/>
      <c r="R3324" s="126"/>
    </row>
    <row r="3325" spans="6:18" ht="11.25" customHeight="1" x14ac:dyDescent="0.2">
      <c r="F3325" s="126"/>
      <c r="G3325" s="126"/>
      <c r="H3325" s="126"/>
      <c r="I3325" s="126"/>
      <c r="J3325" s="126"/>
      <c r="K3325" s="126"/>
      <c r="L3325" s="126"/>
      <c r="M3325" s="143"/>
      <c r="N3325" s="126"/>
      <c r="O3325" s="126"/>
      <c r="Q3325" s="126"/>
      <c r="R3325" s="126"/>
    </row>
    <row r="3326" spans="6:18" ht="11.25" customHeight="1" x14ac:dyDescent="0.2">
      <c r="F3326" s="126"/>
      <c r="G3326" s="126"/>
      <c r="H3326" s="126"/>
      <c r="I3326" s="126"/>
      <c r="J3326" s="126"/>
      <c r="K3326" s="126"/>
      <c r="L3326" s="126"/>
      <c r="M3326" s="143"/>
      <c r="N3326" s="126"/>
      <c r="O3326" s="126"/>
      <c r="Q3326" s="126"/>
      <c r="R3326" s="126"/>
    </row>
    <row r="3327" spans="6:18" ht="11.25" customHeight="1" x14ac:dyDescent="0.2">
      <c r="F3327" s="126"/>
      <c r="G3327" s="126"/>
      <c r="H3327" s="126"/>
      <c r="I3327" s="126"/>
      <c r="J3327" s="126"/>
      <c r="K3327" s="126"/>
      <c r="L3327" s="126"/>
      <c r="M3327" s="143"/>
      <c r="N3327" s="126"/>
      <c r="O3327" s="126"/>
      <c r="Q3327" s="126"/>
      <c r="R3327" s="126"/>
    </row>
    <row r="3328" spans="6:18" ht="11.25" customHeight="1" x14ac:dyDescent="0.2">
      <c r="F3328" s="126"/>
      <c r="G3328" s="126"/>
      <c r="H3328" s="126"/>
      <c r="I3328" s="126"/>
      <c r="J3328" s="126"/>
      <c r="K3328" s="126"/>
      <c r="L3328" s="126"/>
      <c r="M3328" s="143"/>
      <c r="N3328" s="126"/>
      <c r="O3328" s="126"/>
      <c r="Q3328" s="126"/>
      <c r="R3328" s="126"/>
    </row>
    <row r="3329" spans="6:18" ht="11.25" customHeight="1" x14ac:dyDescent="0.2">
      <c r="F3329" s="126"/>
      <c r="G3329" s="126"/>
      <c r="H3329" s="126"/>
      <c r="I3329" s="126"/>
      <c r="J3329" s="126"/>
      <c r="K3329" s="126"/>
      <c r="L3329" s="126"/>
      <c r="M3329" s="143"/>
      <c r="N3329" s="126"/>
      <c r="O3329" s="126"/>
      <c r="Q3329" s="126"/>
      <c r="R3329" s="126"/>
    </row>
    <row r="3330" spans="6:18" ht="11.25" customHeight="1" x14ac:dyDescent="0.2">
      <c r="F3330" s="126"/>
      <c r="G3330" s="126"/>
      <c r="H3330" s="126"/>
      <c r="I3330" s="126"/>
      <c r="J3330" s="126"/>
      <c r="K3330" s="126"/>
      <c r="L3330" s="126"/>
      <c r="M3330" s="143"/>
      <c r="N3330" s="126"/>
      <c r="O3330" s="126"/>
      <c r="Q3330" s="126"/>
      <c r="R3330" s="126"/>
    </row>
    <row r="3331" spans="6:18" ht="11.25" customHeight="1" x14ac:dyDescent="0.2">
      <c r="F3331" s="126"/>
      <c r="G3331" s="126"/>
      <c r="H3331" s="126"/>
      <c r="I3331" s="126"/>
      <c r="J3331" s="126"/>
      <c r="K3331" s="126"/>
      <c r="L3331" s="126"/>
      <c r="M3331" s="143"/>
      <c r="N3331" s="126"/>
      <c r="O3331" s="126"/>
      <c r="Q3331" s="126"/>
      <c r="R3331" s="126"/>
    </row>
    <row r="3332" spans="6:18" ht="11.25" customHeight="1" x14ac:dyDescent="0.2">
      <c r="F3332" s="126"/>
      <c r="G3332" s="126"/>
      <c r="H3332" s="126"/>
      <c r="I3332" s="126"/>
      <c r="J3332" s="126"/>
      <c r="K3332" s="126"/>
      <c r="L3332" s="126"/>
      <c r="M3332" s="143"/>
      <c r="N3332" s="126"/>
      <c r="O3332" s="126"/>
      <c r="Q3332" s="126"/>
      <c r="R3332" s="126"/>
    </row>
    <row r="3333" spans="6:18" ht="11.25" customHeight="1" x14ac:dyDescent="0.2">
      <c r="F3333" s="126"/>
      <c r="G3333" s="126"/>
      <c r="H3333" s="126"/>
      <c r="I3333" s="126"/>
      <c r="J3333" s="126"/>
      <c r="K3333" s="126"/>
      <c r="L3333" s="126"/>
      <c r="M3333" s="143"/>
      <c r="N3333" s="126"/>
      <c r="O3333" s="126"/>
      <c r="Q3333" s="126"/>
      <c r="R3333" s="126"/>
    </row>
    <row r="3334" spans="6:18" ht="11.25" customHeight="1" x14ac:dyDescent="0.2">
      <c r="F3334" s="126"/>
      <c r="G3334" s="126"/>
      <c r="H3334" s="126"/>
      <c r="I3334" s="126"/>
      <c r="J3334" s="126"/>
      <c r="K3334" s="126"/>
      <c r="L3334" s="126"/>
      <c r="M3334" s="143"/>
      <c r="N3334" s="126"/>
      <c r="O3334" s="126"/>
      <c r="Q3334" s="126"/>
      <c r="R3334" s="126"/>
    </row>
    <row r="3335" spans="6:18" ht="11.25" customHeight="1" x14ac:dyDescent="0.2">
      <c r="F3335" s="126"/>
      <c r="G3335" s="126"/>
      <c r="H3335" s="126"/>
      <c r="I3335" s="126"/>
      <c r="J3335" s="126"/>
      <c r="K3335" s="126"/>
      <c r="L3335" s="126"/>
      <c r="M3335" s="143"/>
      <c r="N3335" s="126"/>
      <c r="O3335" s="126"/>
      <c r="Q3335" s="126"/>
      <c r="R3335" s="126"/>
    </row>
    <row r="3336" spans="6:18" ht="11.25" customHeight="1" x14ac:dyDescent="0.2">
      <c r="F3336" s="126"/>
      <c r="G3336" s="126"/>
      <c r="H3336" s="126"/>
      <c r="I3336" s="126"/>
      <c r="J3336" s="126"/>
      <c r="K3336" s="126"/>
      <c r="L3336" s="126"/>
      <c r="M3336" s="143"/>
      <c r="N3336" s="126"/>
      <c r="O3336" s="126"/>
      <c r="Q3336" s="126"/>
      <c r="R3336" s="126"/>
    </row>
    <row r="3337" spans="6:18" ht="11.25" customHeight="1" x14ac:dyDescent="0.2">
      <c r="F3337" s="126"/>
      <c r="G3337" s="126"/>
      <c r="H3337" s="126"/>
      <c r="I3337" s="126"/>
      <c r="J3337" s="126"/>
      <c r="K3337" s="126"/>
      <c r="L3337" s="126"/>
      <c r="M3337" s="143"/>
      <c r="N3337" s="126"/>
      <c r="O3337" s="126"/>
      <c r="Q3337" s="126"/>
      <c r="R3337" s="126"/>
    </row>
    <row r="3338" spans="6:18" ht="11.25" customHeight="1" x14ac:dyDescent="0.2">
      <c r="F3338" s="126"/>
      <c r="G3338" s="126"/>
      <c r="H3338" s="126"/>
      <c r="I3338" s="126"/>
      <c r="J3338" s="126"/>
      <c r="K3338" s="126"/>
      <c r="L3338" s="126"/>
      <c r="M3338" s="143"/>
      <c r="N3338" s="126"/>
      <c r="O3338" s="126"/>
      <c r="Q3338" s="126"/>
      <c r="R3338" s="126"/>
    </row>
    <row r="3339" spans="6:18" ht="11.25" customHeight="1" x14ac:dyDescent="0.2">
      <c r="F3339" s="126"/>
      <c r="G3339" s="126"/>
      <c r="H3339" s="126"/>
      <c r="I3339" s="126"/>
      <c r="J3339" s="126"/>
      <c r="K3339" s="126"/>
      <c r="L3339" s="126"/>
      <c r="M3339" s="143"/>
      <c r="N3339" s="126"/>
      <c r="O3339" s="126"/>
      <c r="Q3339" s="126"/>
      <c r="R3339" s="126"/>
    </row>
    <row r="3340" spans="6:18" ht="11.25" customHeight="1" x14ac:dyDescent="0.2">
      <c r="F3340" s="126"/>
      <c r="G3340" s="126"/>
      <c r="H3340" s="126"/>
      <c r="I3340" s="126"/>
      <c r="J3340" s="126"/>
      <c r="K3340" s="126"/>
      <c r="L3340" s="126"/>
      <c r="M3340" s="143"/>
      <c r="N3340" s="126"/>
      <c r="O3340" s="126"/>
      <c r="Q3340" s="126"/>
      <c r="R3340" s="126"/>
    </row>
    <row r="3341" spans="6:18" ht="11.25" customHeight="1" x14ac:dyDescent="0.2">
      <c r="F3341" s="126"/>
      <c r="G3341" s="126"/>
      <c r="H3341" s="126"/>
      <c r="I3341" s="126"/>
      <c r="J3341" s="126"/>
      <c r="K3341" s="126"/>
      <c r="L3341" s="126"/>
      <c r="M3341" s="143"/>
      <c r="N3341" s="126"/>
      <c r="O3341" s="126"/>
      <c r="Q3341" s="126"/>
      <c r="R3341" s="126"/>
    </row>
    <row r="3342" spans="6:18" ht="11.25" customHeight="1" x14ac:dyDescent="0.2">
      <c r="F3342" s="126"/>
      <c r="G3342" s="126"/>
      <c r="H3342" s="126"/>
      <c r="I3342" s="126"/>
      <c r="J3342" s="126"/>
      <c r="K3342" s="126"/>
      <c r="L3342" s="126"/>
      <c r="M3342" s="143"/>
      <c r="N3342" s="126"/>
      <c r="O3342" s="126"/>
      <c r="Q3342" s="126"/>
      <c r="R3342" s="126"/>
    </row>
    <row r="3343" spans="6:18" ht="11.25" customHeight="1" x14ac:dyDescent="0.2">
      <c r="F3343" s="126"/>
      <c r="G3343" s="126"/>
      <c r="H3343" s="126"/>
      <c r="I3343" s="126"/>
      <c r="J3343" s="126"/>
      <c r="K3343" s="126"/>
      <c r="L3343" s="126"/>
      <c r="M3343" s="143"/>
      <c r="N3343" s="126"/>
      <c r="O3343" s="126"/>
      <c r="Q3343" s="126"/>
      <c r="R3343" s="126"/>
    </row>
    <row r="3344" spans="6:18" ht="11.25" customHeight="1" x14ac:dyDescent="0.2">
      <c r="F3344" s="126"/>
      <c r="G3344" s="126"/>
      <c r="H3344" s="126"/>
      <c r="I3344" s="126"/>
      <c r="J3344" s="126"/>
      <c r="K3344" s="126"/>
      <c r="L3344" s="126"/>
      <c r="M3344" s="143"/>
      <c r="N3344" s="126"/>
      <c r="O3344" s="126"/>
      <c r="Q3344" s="126"/>
      <c r="R3344" s="126"/>
    </row>
    <row r="3345" spans="6:18" ht="11.25" customHeight="1" x14ac:dyDescent="0.2">
      <c r="F3345" s="126"/>
      <c r="G3345" s="126"/>
      <c r="H3345" s="126"/>
      <c r="I3345" s="126"/>
      <c r="J3345" s="126"/>
      <c r="K3345" s="126"/>
      <c r="L3345" s="126"/>
      <c r="M3345" s="143"/>
      <c r="N3345" s="126"/>
      <c r="O3345" s="126"/>
      <c r="Q3345" s="126"/>
      <c r="R3345" s="126"/>
    </row>
    <row r="3346" spans="6:18" ht="11.25" customHeight="1" x14ac:dyDescent="0.2">
      <c r="F3346" s="126"/>
      <c r="G3346" s="126"/>
      <c r="H3346" s="126"/>
      <c r="I3346" s="126"/>
      <c r="J3346" s="126"/>
      <c r="K3346" s="126"/>
      <c r="L3346" s="126"/>
      <c r="M3346" s="143"/>
      <c r="N3346" s="126"/>
      <c r="O3346" s="126"/>
      <c r="Q3346" s="126"/>
      <c r="R3346" s="126"/>
    </row>
    <row r="3347" spans="6:18" ht="11.25" customHeight="1" x14ac:dyDescent="0.2">
      <c r="F3347" s="126"/>
      <c r="G3347" s="126"/>
      <c r="H3347" s="126"/>
      <c r="I3347" s="126"/>
      <c r="J3347" s="126"/>
      <c r="K3347" s="126"/>
      <c r="L3347" s="126"/>
      <c r="M3347" s="143"/>
      <c r="N3347" s="126"/>
      <c r="O3347" s="126"/>
      <c r="Q3347" s="126"/>
      <c r="R3347" s="126"/>
    </row>
    <row r="3348" spans="6:18" ht="11.25" customHeight="1" x14ac:dyDescent="0.2">
      <c r="F3348" s="126"/>
      <c r="G3348" s="126"/>
      <c r="H3348" s="126"/>
      <c r="I3348" s="126"/>
      <c r="J3348" s="126"/>
      <c r="K3348" s="126"/>
      <c r="L3348" s="126"/>
      <c r="M3348" s="143"/>
      <c r="N3348" s="126"/>
      <c r="O3348" s="126"/>
      <c r="Q3348" s="126"/>
      <c r="R3348" s="126"/>
    </row>
    <row r="3349" spans="6:18" ht="11.25" customHeight="1" x14ac:dyDescent="0.2">
      <c r="F3349" s="126"/>
      <c r="G3349" s="126"/>
      <c r="H3349" s="126"/>
      <c r="I3349" s="126"/>
      <c r="J3349" s="126"/>
      <c r="K3349" s="126"/>
      <c r="L3349" s="126"/>
      <c r="M3349" s="143"/>
      <c r="N3349" s="126"/>
      <c r="O3349" s="126"/>
      <c r="Q3349" s="126"/>
      <c r="R3349" s="126"/>
    </row>
    <row r="3350" spans="6:18" ht="11.25" customHeight="1" x14ac:dyDescent="0.2">
      <c r="F3350" s="126"/>
      <c r="G3350" s="126"/>
      <c r="H3350" s="126"/>
      <c r="I3350" s="126"/>
      <c r="J3350" s="126"/>
      <c r="K3350" s="126"/>
      <c r="L3350" s="126"/>
      <c r="M3350" s="143"/>
      <c r="N3350" s="126"/>
      <c r="O3350" s="126"/>
      <c r="Q3350" s="126"/>
      <c r="R3350" s="126"/>
    </row>
    <row r="3351" spans="6:18" ht="11.25" customHeight="1" x14ac:dyDescent="0.2">
      <c r="F3351" s="126"/>
      <c r="G3351" s="126"/>
      <c r="H3351" s="126"/>
      <c r="I3351" s="126"/>
      <c r="J3351" s="126"/>
      <c r="K3351" s="126"/>
      <c r="L3351" s="126"/>
      <c r="M3351" s="143"/>
      <c r="N3351" s="126"/>
      <c r="O3351" s="126"/>
      <c r="Q3351" s="126"/>
      <c r="R3351" s="126"/>
    </row>
    <row r="3352" spans="6:18" ht="11.25" customHeight="1" x14ac:dyDescent="0.2">
      <c r="F3352" s="126"/>
      <c r="G3352" s="126"/>
      <c r="H3352" s="126"/>
      <c r="I3352" s="126"/>
      <c r="J3352" s="126"/>
      <c r="K3352" s="126"/>
      <c r="L3352" s="126"/>
      <c r="M3352" s="143"/>
      <c r="N3352" s="126"/>
      <c r="O3352" s="126"/>
      <c r="Q3352" s="126"/>
      <c r="R3352" s="126"/>
    </row>
    <row r="3353" spans="6:18" ht="11.25" customHeight="1" x14ac:dyDescent="0.2">
      <c r="F3353" s="126"/>
      <c r="G3353" s="126"/>
      <c r="H3353" s="126"/>
      <c r="I3353" s="126"/>
      <c r="J3353" s="126"/>
      <c r="K3353" s="126"/>
      <c r="L3353" s="126"/>
      <c r="M3353" s="143"/>
      <c r="N3353" s="126"/>
      <c r="O3353" s="126"/>
      <c r="Q3353" s="126"/>
      <c r="R3353" s="126"/>
    </row>
    <row r="3354" spans="6:18" ht="11.25" customHeight="1" x14ac:dyDescent="0.2">
      <c r="F3354" s="126"/>
      <c r="G3354" s="126"/>
      <c r="H3354" s="126"/>
      <c r="I3354" s="126"/>
      <c r="J3354" s="126"/>
      <c r="K3354" s="126"/>
      <c r="L3354" s="126"/>
      <c r="M3354" s="143"/>
      <c r="N3354" s="126"/>
      <c r="O3354" s="126"/>
      <c r="Q3354" s="126"/>
      <c r="R3354" s="126"/>
    </row>
    <row r="3355" spans="6:18" ht="11.25" customHeight="1" x14ac:dyDescent="0.2">
      <c r="F3355" s="126"/>
      <c r="G3355" s="126"/>
      <c r="H3355" s="126"/>
      <c r="I3355" s="126"/>
      <c r="J3355" s="126"/>
      <c r="K3355" s="126"/>
      <c r="L3355" s="126"/>
      <c r="M3355" s="143"/>
      <c r="N3355" s="126"/>
      <c r="O3355" s="126"/>
      <c r="Q3355" s="126"/>
      <c r="R3355" s="126"/>
    </row>
    <row r="3356" spans="6:18" ht="11.25" customHeight="1" x14ac:dyDescent="0.2">
      <c r="F3356" s="126"/>
      <c r="G3356" s="126"/>
      <c r="H3356" s="126"/>
      <c r="I3356" s="126"/>
      <c r="J3356" s="126"/>
      <c r="K3356" s="126"/>
      <c r="L3356" s="126"/>
      <c r="M3356" s="143"/>
      <c r="N3356" s="126"/>
      <c r="O3356" s="126"/>
      <c r="Q3356" s="126"/>
      <c r="R3356" s="126"/>
    </row>
    <row r="3357" spans="6:18" ht="11.25" customHeight="1" x14ac:dyDescent="0.2">
      <c r="F3357" s="126"/>
      <c r="G3357" s="126"/>
      <c r="H3357" s="126"/>
      <c r="I3357" s="126"/>
      <c r="J3357" s="126"/>
      <c r="K3357" s="126"/>
      <c r="L3357" s="126"/>
      <c r="M3357" s="143"/>
      <c r="N3357" s="126"/>
      <c r="O3357" s="126"/>
      <c r="Q3357" s="126"/>
      <c r="R3357" s="126"/>
    </row>
    <row r="3358" spans="6:18" ht="11.25" customHeight="1" x14ac:dyDescent="0.2">
      <c r="F3358" s="126"/>
      <c r="G3358" s="126"/>
      <c r="H3358" s="126"/>
      <c r="I3358" s="126"/>
      <c r="J3358" s="126"/>
      <c r="K3358" s="126"/>
      <c r="L3358" s="126"/>
      <c r="M3358" s="143"/>
      <c r="N3358" s="126"/>
      <c r="O3358" s="126"/>
      <c r="Q3358" s="126"/>
      <c r="R3358" s="126"/>
    </row>
    <row r="3359" spans="6:18" ht="11.25" customHeight="1" x14ac:dyDescent="0.2">
      <c r="F3359" s="126"/>
      <c r="G3359" s="126"/>
      <c r="H3359" s="126"/>
      <c r="I3359" s="126"/>
      <c r="J3359" s="126"/>
      <c r="K3359" s="126"/>
      <c r="L3359" s="126"/>
      <c r="M3359" s="143"/>
      <c r="N3359" s="126"/>
      <c r="O3359" s="126"/>
      <c r="Q3359" s="126"/>
      <c r="R3359" s="126"/>
    </row>
    <row r="3360" spans="6:18" ht="11.25" customHeight="1" x14ac:dyDescent="0.2">
      <c r="F3360" s="126"/>
      <c r="G3360" s="126"/>
      <c r="H3360" s="126"/>
      <c r="I3360" s="126"/>
      <c r="J3360" s="126"/>
      <c r="K3360" s="126"/>
      <c r="L3360" s="126"/>
      <c r="M3360" s="143"/>
      <c r="N3360" s="126"/>
      <c r="O3360" s="126"/>
      <c r="Q3360" s="126"/>
      <c r="R3360" s="126"/>
    </row>
    <row r="3361" spans="6:18" ht="11.25" customHeight="1" x14ac:dyDescent="0.2">
      <c r="F3361" s="126"/>
      <c r="G3361" s="126"/>
      <c r="H3361" s="126"/>
      <c r="I3361" s="126"/>
      <c r="J3361" s="126"/>
      <c r="K3361" s="126"/>
      <c r="L3361" s="126"/>
      <c r="M3361" s="143"/>
      <c r="N3361" s="126"/>
      <c r="O3361" s="126"/>
      <c r="Q3361" s="126"/>
      <c r="R3361" s="126"/>
    </row>
    <row r="3362" spans="6:18" ht="11.25" customHeight="1" x14ac:dyDescent="0.2">
      <c r="F3362" s="126"/>
      <c r="G3362" s="126"/>
      <c r="H3362" s="126"/>
      <c r="I3362" s="126"/>
      <c r="J3362" s="126"/>
      <c r="K3362" s="126"/>
      <c r="L3362" s="126"/>
      <c r="M3362" s="143"/>
      <c r="N3362" s="126"/>
      <c r="O3362" s="126"/>
      <c r="Q3362" s="126"/>
      <c r="R3362" s="126"/>
    </row>
    <row r="3363" spans="6:18" ht="11.25" customHeight="1" x14ac:dyDescent="0.2">
      <c r="F3363" s="126"/>
      <c r="G3363" s="126"/>
      <c r="H3363" s="126"/>
      <c r="I3363" s="126"/>
      <c r="J3363" s="126"/>
      <c r="K3363" s="126"/>
      <c r="L3363" s="126"/>
      <c r="M3363" s="143"/>
      <c r="N3363" s="126"/>
      <c r="O3363" s="126"/>
      <c r="Q3363" s="126"/>
      <c r="R3363" s="126"/>
    </row>
    <row r="3364" spans="6:18" ht="11.25" customHeight="1" x14ac:dyDescent="0.2">
      <c r="F3364" s="126"/>
      <c r="G3364" s="126"/>
      <c r="H3364" s="126"/>
      <c r="I3364" s="126"/>
      <c r="J3364" s="126"/>
      <c r="K3364" s="126"/>
      <c r="L3364" s="126"/>
      <c r="M3364" s="143"/>
      <c r="N3364" s="126"/>
      <c r="O3364" s="126"/>
      <c r="Q3364" s="126"/>
      <c r="R3364" s="126"/>
    </row>
    <row r="3365" spans="6:18" ht="11.25" customHeight="1" x14ac:dyDescent="0.2">
      <c r="F3365" s="126"/>
      <c r="G3365" s="126"/>
      <c r="H3365" s="126"/>
      <c r="I3365" s="126"/>
      <c r="J3365" s="126"/>
      <c r="K3365" s="126"/>
      <c r="L3365" s="126"/>
      <c r="M3365" s="143"/>
      <c r="N3365" s="126"/>
      <c r="O3365" s="126"/>
      <c r="Q3365" s="126"/>
      <c r="R3365" s="126"/>
    </row>
    <row r="3366" spans="6:18" ht="11.25" customHeight="1" x14ac:dyDescent="0.2">
      <c r="F3366" s="126"/>
      <c r="G3366" s="126"/>
      <c r="H3366" s="126"/>
      <c r="I3366" s="126"/>
      <c r="J3366" s="126"/>
      <c r="K3366" s="126"/>
      <c r="L3366" s="126"/>
      <c r="M3366" s="143"/>
      <c r="N3366" s="126"/>
      <c r="O3366" s="126"/>
      <c r="Q3366" s="126"/>
      <c r="R3366" s="126"/>
    </row>
    <row r="3367" spans="6:18" ht="11.25" customHeight="1" x14ac:dyDescent="0.2">
      <c r="F3367" s="126"/>
      <c r="G3367" s="126"/>
      <c r="H3367" s="126"/>
      <c r="I3367" s="126"/>
      <c r="J3367" s="126"/>
      <c r="K3367" s="126"/>
      <c r="L3367" s="126"/>
      <c r="M3367" s="143"/>
      <c r="N3367" s="126"/>
      <c r="O3367" s="126"/>
      <c r="Q3367" s="126"/>
      <c r="R3367" s="126"/>
    </row>
    <row r="3368" spans="6:18" ht="11.25" customHeight="1" x14ac:dyDescent="0.2">
      <c r="F3368" s="126"/>
      <c r="G3368" s="126"/>
      <c r="H3368" s="126"/>
      <c r="I3368" s="126"/>
      <c r="J3368" s="126"/>
      <c r="K3368" s="126"/>
      <c r="L3368" s="126"/>
      <c r="M3368" s="143"/>
      <c r="N3368" s="126"/>
      <c r="O3368" s="126"/>
      <c r="Q3368" s="126"/>
      <c r="R3368" s="126"/>
    </row>
    <row r="3369" spans="6:18" ht="11.25" customHeight="1" x14ac:dyDescent="0.2">
      <c r="F3369" s="126"/>
      <c r="G3369" s="126"/>
      <c r="H3369" s="126"/>
      <c r="I3369" s="126"/>
      <c r="J3369" s="126"/>
      <c r="K3369" s="126"/>
      <c r="L3369" s="126"/>
      <c r="M3369" s="143"/>
      <c r="N3369" s="126"/>
      <c r="O3369" s="126"/>
      <c r="Q3369" s="126"/>
      <c r="R3369" s="126"/>
    </row>
    <row r="3370" spans="6:18" ht="11.25" customHeight="1" x14ac:dyDescent="0.2">
      <c r="F3370" s="126"/>
      <c r="G3370" s="126"/>
      <c r="H3370" s="126"/>
      <c r="I3370" s="126"/>
      <c r="J3370" s="126"/>
      <c r="K3370" s="126"/>
      <c r="L3370" s="126"/>
      <c r="M3370" s="143"/>
      <c r="N3370" s="126"/>
      <c r="O3370" s="126"/>
      <c r="Q3370" s="126"/>
      <c r="R3370" s="126"/>
    </row>
    <row r="3371" spans="6:18" ht="11.25" customHeight="1" x14ac:dyDescent="0.2">
      <c r="F3371" s="126"/>
      <c r="G3371" s="126"/>
      <c r="H3371" s="126"/>
      <c r="I3371" s="126"/>
      <c r="J3371" s="126"/>
      <c r="K3371" s="126"/>
      <c r="L3371" s="126"/>
      <c r="M3371" s="143"/>
      <c r="N3371" s="126"/>
      <c r="O3371" s="126"/>
      <c r="Q3371" s="126"/>
      <c r="R3371" s="126"/>
    </row>
    <row r="3372" spans="6:18" ht="11.25" customHeight="1" x14ac:dyDescent="0.2">
      <c r="F3372" s="126"/>
      <c r="G3372" s="126"/>
      <c r="H3372" s="126"/>
      <c r="I3372" s="126"/>
      <c r="J3372" s="126"/>
      <c r="K3372" s="126"/>
      <c r="L3372" s="126"/>
      <c r="M3372" s="143"/>
      <c r="N3372" s="126"/>
      <c r="O3372" s="126"/>
      <c r="Q3372" s="126"/>
      <c r="R3372" s="126"/>
    </row>
    <row r="3373" spans="6:18" ht="11.25" customHeight="1" x14ac:dyDescent="0.2">
      <c r="F3373" s="126"/>
      <c r="G3373" s="126"/>
      <c r="H3373" s="126"/>
      <c r="I3373" s="126"/>
      <c r="J3373" s="126"/>
      <c r="K3373" s="126"/>
      <c r="L3373" s="126"/>
      <c r="M3373" s="143"/>
      <c r="N3373" s="126"/>
      <c r="O3373" s="126"/>
      <c r="Q3373" s="126"/>
      <c r="R3373" s="126"/>
    </row>
    <row r="3374" spans="6:18" ht="11.25" customHeight="1" x14ac:dyDescent="0.2">
      <c r="F3374" s="126"/>
      <c r="G3374" s="126"/>
      <c r="H3374" s="126"/>
      <c r="I3374" s="126"/>
      <c r="J3374" s="126"/>
      <c r="K3374" s="126"/>
      <c r="L3374" s="126"/>
      <c r="M3374" s="143"/>
      <c r="N3374" s="126"/>
      <c r="O3374" s="126"/>
      <c r="Q3374" s="126"/>
      <c r="R3374" s="126"/>
    </row>
    <row r="3375" spans="6:18" ht="11.25" customHeight="1" x14ac:dyDescent="0.2">
      <c r="F3375" s="126"/>
      <c r="G3375" s="126"/>
      <c r="H3375" s="126"/>
      <c r="I3375" s="126"/>
      <c r="J3375" s="126"/>
      <c r="K3375" s="126"/>
      <c r="L3375" s="126"/>
      <c r="M3375" s="143"/>
      <c r="N3375" s="126"/>
      <c r="O3375" s="126"/>
      <c r="Q3375" s="126"/>
      <c r="R3375" s="126"/>
    </row>
    <row r="3376" spans="6:18" ht="11.25" customHeight="1" x14ac:dyDescent="0.2">
      <c r="F3376" s="126"/>
      <c r="G3376" s="126"/>
      <c r="H3376" s="126"/>
      <c r="I3376" s="126"/>
      <c r="J3376" s="126"/>
      <c r="K3376" s="126"/>
      <c r="L3376" s="126"/>
      <c r="M3376" s="143"/>
      <c r="N3376" s="126"/>
      <c r="O3376" s="126"/>
      <c r="Q3376" s="126"/>
      <c r="R3376" s="126"/>
    </row>
    <row r="3377" spans="6:18" ht="11.25" customHeight="1" x14ac:dyDescent="0.2">
      <c r="F3377" s="126"/>
      <c r="G3377" s="126"/>
      <c r="H3377" s="126"/>
      <c r="I3377" s="126"/>
      <c r="J3377" s="126"/>
      <c r="K3377" s="126"/>
      <c r="L3377" s="126"/>
      <c r="M3377" s="143"/>
      <c r="N3377" s="126"/>
      <c r="O3377" s="126"/>
      <c r="Q3377" s="126"/>
      <c r="R3377" s="126"/>
    </row>
    <row r="3378" spans="6:18" ht="11.25" customHeight="1" x14ac:dyDescent="0.2">
      <c r="F3378" s="126"/>
      <c r="G3378" s="126"/>
      <c r="H3378" s="126"/>
      <c r="I3378" s="126"/>
      <c r="J3378" s="126"/>
      <c r="K3378" s="126"/>
      <c r="L3378" s="126"/>
      <c r="M3378" s="143"/>
      <c r="N3378" s="126"/>
      <c r="O3378" s="126"/>
      <c r="Q3378" s="126"/>
      <c r="R3378" s="126"/>
    </row>
    <row r="3379" spans="6:18" ht="11.25" customHeight="1" x14ac:dyDescent="0.2">
      <c r="F3379" s="126"/>
      <c r="G3379" s="126"/>
      <c r="H3379" s="126"/>
      <c r="I3379" s="126"/>
      <c r="J3379" s="126"/>
      <c r="K3379" s="126"/>
      <c r="L3379" s="126"/>
      <c r="M3379" s="143"/>
      <c r="N3379" s="126"/>
      <c r="O3379" s="126"/>
      <c r="Q3379" s="126"/>
      <c r="R3379" s="126"/>
    </row>
    <row r="3380" spans="6:18" ht="11.25" customHeight="1" x14ac:dyDescent="0.2">
      <c r="F3380" s="126"/>
      <c r="G3380" s="126"/>
      <c r="H3380" s="126"/>
      <c r="I3380" s="126"/>
      <c r="J3380" s="126"/>
      <c r="K3380" s="126"/>
      <c r="L3380" s="126"/>
      <c r="M3380" s="143"/>
      <c r="N3380" s="126"/>
      <c r="O3380" s="126"/>
      <c r="Q3380" s="126"/>
      <c r="R3380" s="126"/>
    </row>
    <row r="3381" spans="6:18" ht="11.25" customHeight="1" x14ac:dyDescent="0.2">
      <c r="F3381" s="126"/>
      <c r="G3381" s="126"/>
      <c r="H3381" s="126"/>
      <c r="I3381" s="126"/>
      <c r="J3381" s="126"/>
      <c r="K3381" s="126"/>
      <c r="L3381" s="126"/>
      <c r="M3381" s="143"/>
      <c r="N3381" s="126"/>
      <c r="O3381" s="126"/>
      <c r="Q3381" s="126"/>
      <c r="R3381" s="126"/>
    </row>
    <row r="3382" spans="6:18" ht="11.25" customHeight="1" x14ac:dyDescent="0.2">
      <c r="F3382" s="126"/>
      <c r="G3382" s="126"/>
      <c r="H3382" s="126"/>
      <c r="I3382" s="126"/>
      <c r="J3382" s="126"/>
      <c r="K3382" s="126"/>
      <c r="L3382" s="126"/>
      <c r="M3382" s="143"/>
      <c r="N3382" s="126"/>
      <c r="O3382" s="126"/>
      <c r="Q3382" s="126"/>
      <c r="R3382" s="126"/>
    </row>
    <row r="3383" spans="6:18" ht="11.25" customHeight="1" x14ac:dyDescent="0.2">
      <c r="F3383" s="126"/>
      <c r="G3383" s="126"/>
      <c r="H3383" s="126"/>
      <c r="I3383" s="126"/>
      <c r="J3383" s="126"/>
      <c r="K3383" s="126"/>
      <c r="L3383" s="126"/>
      <c r="M3383" s="143"/>
      <c r="N3383" s="126"/>
      <c r="O3383" s="126"/>
      <c r="Q3383" s="126"/>
      <c r="R3383" s="126"/>
    </row>
    <row r="3384" spans="6:18" ht="11.25" customHeight="1" x14ac:dyDescent="0.2">
      <c r="F3384" s="126"/>
      <c r="G3384" s="126"/>
      <c r="H3384" s="126"/>
      <c r="I3384" s="126"/>
      <c r="J3384" s="126"/>
      <c r="K3384" s="126"/>
      <c r="L3384" s="126"/>
      <c r="M3384" s="143"/>
      <c r="N3384" s="126"/>
      <c r="O3384" s="126"/>
      <c r="Q3384" s="126"/>
      <c r="R3384" s="126"/>
    </row>
    <row r="3385" spans="6:18" ht="11.25" customHeight="1" x14ac:dyDescent="0.2">
      <c r="F3385" s="126"/>
      <c r="G3385" s="126"/>
      <c r="H3385" s="126"/>
      <c r="I3385" s="126"/>
      <c r="J3385" s="126"/>
      <c r="K3385" s="126"/>
      <c r="L3385" s="126"/>
      <c r="M3385" s="143"/>
      <c r="N3385" s="126"/>
      <c r="O3385" s="126"/>
      <c r="Q3385" s="126"/>
      <c r="R3385" s="126"/>
    </row>
    <row r="3386" spans="6:18" ht="11.25" customHeight="1" x14ac:dyDescent="0.2">
      <c r="F3386" s="126"/>
      <c r="G3386" s="126"/>
      <c r="H3386" s="126"/>
      <c r="I3386" s="126"/>
      <c r="J3386" s="126"/>
      <c r="K3386" s="126"/>
      <c r="L3386" s="126"/>
      <c r="M3386" s="143"/>
      <c r="N3386" s="126"/>
      <c r="O3386" s="126"/>
      <c r="Q3386" s="126"/>
      <c r="R3386" s="126"/>
    </row>
    <row r="3387" spans="6:18" ht="11.25" customHeight="1" x14ac:dyDescent="0.2">
      <c r="F3387" s="126"/>
      <c r="G3387" s="126"/>
      <c r="H3387" s="126"/>
      <c r="I3387" s="126"/>
      <c r="J3387" s="126"/>
      <c r="K3387" s="126"/>
      <c r="L3387" s="126"/>
      <c r="M3387" s="143"/>
      <c r="N3387" s="126"/>
      <c r="O3387" s="126"/>
      <c r="Q3387" s="126"/>
      <c r="R3387" s="126"/>
    </row>
    <row r="3388" spans="6:18" ht="11.25" customHeight="1" x14ac:dyDescent="0.2">
      <c r="F3388" s="126"/>
      <c r="G3388" s="126"/>
      <c r="H3388" s="126"/>
      <c r="I3388" s="126"/>
      <c r="J3388" s="126"/>
      <c r="K3388" s="126"/>
      <c r="L3388" s="126"/>
      <c r="M3388" s="143"/>
      <c r="N3388" s="126"/>
      <c r="O3388" s="126"/>
      <c r="Q3388" s="126"/>
      <c r="R3388" s="126"/>
    </row>
    <row r="3389" spans="6:18" ht="11.25" customHeight="1" x14ac:dyDescent="0.2">
      <c r="F3389" s="126"/>
      <c r="G3389" s="126"/>
      <c r="H3389" s="126"/>
      <c r="I3389" s="126"/>
      <c r="J3389" s="126"/>
      <c r="K3389" s="126"/>
      <c r="L3389" s="126"/>
      <c r="M3389" s="143"/>
      <c r="N3389" s="126"/>
      <c r="O3389" s="126"/>
      <c r="Q3389" s="126"/>
      <c r="R3389" s="126"/>
    </row>
    <row r="3390" spans="6:18" ht="11.25" customHeight="1" x14ac:dyDescent="0.2">
      <c r="F3390" s="126"/>
      <c r="G3390" s="126"/>
      <c r="H3390" s="126"/>
      <c r="I3390" s="126"/>
      <c r="J3390" s="126"/>
      <c r="K3390" s="126"/>
      <c r="L3390" s="126"/>
      <c r="M3390" s="143"/>
      <c r="N3390" s="126"/>
      <c r="O3390" s="126"/>
      <c r="Q3390" s="126"/>
      <c r="R3390" s="126"/>
    </row>
    <row r="3391" spans="6:18" ht="11.25" customHeight="1" x14ac:dyDescent="0.2">
      <c r="F3391" s="126"/>
      <c r="G3391" s="126"/>
      <c r="H3391" s="126"/>
      <c r="I3391" s="126"/>
      <c r="J3391" s="126"/>
      <c r="K3391" s="126"/>
      <c r="L3391" s="126"/>
      <c r="M3391" s="143"/>
      <c r="N3391" s="126"/>
      <c r="O3391" s="126"/>
      <c r="Q3391" s="126"/>
      <c r="R3391" s="126"/>
    </row>
    <row r="3392" spans="6:18" ht="11.25" customHeight="1" x14ac:dyDescent="0.2">
      <c r="F3392" s="126"/>
      <c r="G3392" s="126"/>
      <c r="H3392" s="126"/>
      <c r="I3392" s="126"/>
      <c r="J3392" s="126"/>
      <c r="K3392" s="126"/>
      <c r="L3392" s="126"/>
      <c r="M3392" s="143"/>
      <c r="N3392" s="126"/>
      <c r="O3392" s="126"/>
      <c r="Q3392" s="126"/>
      <c r="R3392" s="126"/>
    </row>
    <row r="3393" spans="6:18" ht="11.25" customHeight="1" x14ac:dyDescent="0.2">
      <c r="F3393" s="126"/>
      <c r="G3393" s="126"/>
      <c r="H3393" s="126"/>
      <c r="I3393" s="126"/>
      <c r="J3393" s="126"/>
      <c r="K3393" s="126"/>
      <c r="L3393" s="126"/>
      <c r="M3393" s="143"/>
      <c r="N3393" s="126"/>
      <c r="O3393" s="126"/>
      <c r="Q3393" s="126"/>
      <c r="R3393" s="126"/>
    </row>
    <row r="3394" spans="6:18" ht="11.25" customHeight="1" x14ac:dyDescent="0.2">
      <c r="F3394" s="126"/>
      <c r="G3394" s="126"/>
      <c r="H3394" s="126"/>
      <c r="I3394" s="126"/>
      <c r="J3394" s="126"/>
      <c r="K3394" s="126"/>
      <c r="L3394" s="126"/>
      <c r="M3394" s="143"/>
      <c r="N3394" s="126"/>
      <c r="O3394" s="126"/>
      <c r="Q3394" s="126"/>
      <c r="R3394" s="126"/>
    </row>
    <row r="3395" spans="6:18" ht="11.25" customHeight="1" x14ac:dyDescent="0.2">
      <c r="F3395" s="126"/>
      <c r="G3395" s="126"/>
      <c r="H3395" s="126"/>
      <c r="I3395" s="126"/>
      <c r="J3395" s="126"/>
      <c r="K3395" s="126"/>
      <c r="L3395" s="126"/>
      <c r="M3395" s="143"/>
      <c r="N3395" s="126"/>
      <c r="O3395" s="126"/>
      <c r="Q3395" s="126"/>
      <c r="R3395" s="126"/>
    </row>
    <row r="3396" spans="6:18" ht="11.25" customHeight="1" x14ac:dyDescent="0.2">
      <c r="F3396" s="126"/>
      <c r="G3396" s="126"/>
      <c r="H3396" s="126"/>
      <c r="I3396" s="126"/>
      <c r="J3396" s="126"/>
      <c r="K3396" s="126"/>
      <c r="L3396" s="126"/>
      <c r="M3396" s="143"/>
      <c r="N3396" s="126"/>
      <c r="O3396" s="126"/>
      <c r="Q3396" s="126"/>
      <c r="R3396" s="126"/>
    </row>
    <row r="3397" spans="6:18" ht="11.25" customHeight="1" x14ac:dyDescent="0.2">
      <c r="F3397" s="126"/>
      <c r="G3397" s="126"/>
      <c r="H3397" s="126"/>
      <c r="I3397" s="126"/>
      <c r="J3397" s="126"/>
      <c r="K3397" s="126"/>
      <c r="L3397" s="126"/>
      <c r="M3397" s="143"/>
      <c r="N3397" s="126"/>
      <c r="O3397" s="126"/>
      <c r="Q3397" s="126"/>
      <c r="R3397" s="126"/>
    </row>
    <row r="3398" spans="6:18" ht="11.25" customHeight="1" x14ac:dyDescent="0.2">
      <c r="F3398" s="126"/>
      <c r="G3398" s="126"/>
      <c r="H3398" s="126"/>
      <c r="I3398" s="126"/>
      <c r="J3398" s="126"/>
      <c r="K3398" s="126"/>
      <c r="L3398" s="126"/>
      <c r="M3398" s="143"/>
      <c r="N3398" s="126"/>
      <c r="O3398" s="126"/>
      <c r="Q3398" s="126"/>
      <c r="R3398" s="126"/>
    </row>
    <row r="3399" spans="6:18" ht="11.25" customHeight="1" x14ac:dyDescent="0.2">
      <c r="F3399" s="126"/>
      <c r="G3399" s="126"/>
      <c r="H3399" s="126"/>
      <c r="I3399" s="126"/>
      <c r="J3399" s="126"/>
      <c r="K3399" s="126"/>
      <c r="L3399" s="126"/>
      <c r="M3399" s="143"/>
      <c r="N3399" s="126"/>
      <c r="O3399" s="126"/>
      <c r="Q3399" s="126"/>
      <c r="R3399" s="126"/>
    </row>
    <row r="3400" spans="6:18" ht="11.25" customHeight="1" x14ac:dyDescent="0.2">
      <c r="F3400" s="126"/>
      <c r="G3400" s="126"/>
      <c r="H3400" s="126"/>
      <c r="I3400" s="126"/>
      <c r="J3400" s="126"/>
      <c r="K3400" s="126"/>
      <c r="L3400" s="126"/>
      <c r="M3400" s="143"/>
      <c r="N3400" s="126"/>
      <c r="O3400" s="126"/>
      <c r="Q3400" s="126"/>
      <c r="R3400" s="126"/>
    </row>
    <row r="3401" spans="6:18" ht="11.25" customHeight="1" x14ac:dyDescent="0.2">
      <c r="F3401" s="126"/>
      <c r="G3401" s="126"/>
      <c r="H3401" s="126"/>
      <c r="I3401" s="126"/>
      <c r="J3401" s="126"/>
      <c r="K3401" s="126"/>
      <c r="L3401" s="126"/>
      <c r="M3401" s="143"/>
      <c r="N3401" s="126"/>
      <c r="O3401" s="126"/>
      <c r="Q3401" s="126"/>
      <c r="R3401" s="126"/>
    </row>
    <row r="3402" spans="6:18" ht="11.25" customHeight="1" x14ac:dyDescent="0.2">
      <c r="F3402" s="126"/>
      <c r="G3402" s="126"/>
      <c r="H3402" s="126"/>
      <c r="I3402" s="126"/>
      <c r="J3402" s="126"/>
      <c r="K3402" s="126"/>
      <c r="L3402" s="126"/>
      <c r="M3402" s="143"/>
      <c r="N3402" s="126"/>
      <c r="O3402" s="126"/>
      <c r="Q3402" s="126"/>
      <c r="R3402" s="126"/>
    </row>
    <row r="3403" spans="6:18" ht="11.25" customHeight="1" x14ac:dyDescent="0.2">
      <c r="F3403" s="126"/>
      <c r="G3403" s="126"/>
      <c r="H3403" s="126"/>
      <c r="I3403" s="126"/>
      <c r="J3403" s="126"/>
      <c r="K3403" s="126"/>
      <c r="L3403" s="126"/>
      <c r="M3403" s="143"/>
      <c r="N3403" s="126"/>
      <c r="O3403" s="126"/>
      <c r="Q3403" s="126"/>
      <c r="R3403" s="126"/>
    </row>
    <row r="3404" spans="6:18" ht="11.25" customHeight="1" x14ac:dyDescent="0.2">
      <c r="F3404" s="126"/>
      <c r="G3404" s="126"/>
      <c r="H3404" s="126"/>
      <c r="I3404" s="126"/>
      <c r="J3404" s="126"/>
      <c r="K3404" s="126"/>
      <c r="L3404" s="126"/>
      <c r="M3404" s="143"/>
      <c r="N3404" s="126"/>
      <c r="O3404" s="126"/>
      <c r="Q3404" s="126"/>
      <c r="R3404" s="126"/>
    </row>
    <row r="3405" spans="6:18" ht="11.25" customHeight="1" x14ac:dyDescent="0.2">
      <c r="F3405" s="126"/>
      <c r="G3405" s="126"/>
      <c r="H3405" s="126"/>
      <c r="I3405" s="126"/>
      <c r="J3405" s="126"/>
      <c r="K3405" s="126"/>
      <c r="L3405" s="126"/>
      <c r="M3405" s="143"/>
      <c r="N3405" s="126"/>
      <c r="O3405" s="126"/>
      <c r="Q3405" s="126"/>
      <c r="R3405" s="126"/>
    </row>
    <row r="3406" spans="6:18" ht="11.25" customHeight="1" x14ac:dyDescent="0.2">
      <c r="F3406" s="126"/>
      <c r="G3406" s="126"/>
      <c r="H3406" s="126"/>
      <c r="I3406" s="126"/>
      <c r="J3406" s="126"/>
      <c r="K3406" s="126"/>
      <c r="L3406" s="126"/>
      <c r="M3406" s="143"/>
      <c r="N3406" s="126"/>
      <c r="O3406" s="126"/>
      <c r="Q3406" s="126"/>
      <c r="R3406" s="126"/>
    </row>
    <row r="3407" spans="6:18" ht="11.25" customHeight="1" x14ac:dyDescent="0.2">
      <c r="F3407" s="126"/>
      <c r="G3407" s="126"/>
      <c r="H3407" s="126"/>
      <c r="I3407" s="126"/>
      <c r="J3407" s="126"/>
      <c r="K3407" s="126"/>
      <c r="L3407" s="126"/>
      <c r="M3407" s="143"/>
      <c r="N3407" s="126"/>
      <c r="O3407" s="126"/>
      <c r="Q3407" s="126"/>
      <c r="R3407" s="126"/>
    </row>
    <row r="3408" spans="6:18" ht="11.25" customHeight="1" x14ac:dyDescent="0.2">
      <c r="F3408" s="126"/>
      <c r="G3408" s="126"/>
      <c r="H3408" s="126"/>
      <c r="I3408" s="126"/>
      <c r="J3408" s="126"/>
      <c r="K3408" s="126"/>
      <c r="L3408" s="126"/>
      <c r="M3408" s="143"/>
      <c r="N3408" s="126"/>
      <c r="O3408" s="126"/>
      <c r="Q3408" s="126"/>
      <c r="R3408" s="126"/>
    </row>
    <row r="3409" spans="6:18" ht="11.25" customHeight="1" x14ac:dyDescent="0.2">
      <c r="F3409" s="126"/>
      <c r="G3409" s="126"/>
      <c r="H3409" s="126"/>
      <c r="I3409" s="126"/>
      <c r="J3409" s="126"/>
      <c r="K3409" s="126"/>
      <c r="L3409" s="126"/>
      <c r="M3409" s="143"/>
      <c r="N3409" s="126"/>
      <c r="O3409" s="126"/>
      <c r="Q3409" s="126"/>
      <c r="R3409" s="126"/>
    </row>
    <row r="3410" spans="6:18" ht="11.25" customHeight="1" x14ac:dyDescent="0.2">
      <c r="F3410" s="126"/>
      <c r="G3410" s="126"/>
      <c r="H3410" s="126"/>
      <c r="I3410" s="126"/>
      <c r="J3410" s="126"/>
      <c r="K3410" s="126"/>
      <c r="L3410" s="126"/>
      <c r="M3410" s="143"/>
      <c r="N3410" s="126"/>
      <c r="O3410" s="126"/>
      <c r="Q3410" s="126"/>
      <c r="R3410" s="126"/>
    </row>
    <row r="3411" spans="6:18" ht="11.25" customHeight="1" x14ac:dyDescent="0.2">
      <c r="F3411" s="126"/>
      <c r="G3411" s="126"/>
      <c r="H3411" s="126"/>
      <c r="I3411" s="126"/>
      <c r="J3411" s="126"/>
      <c r="K3411" s="126"/>
      <c r="L3411" s="126"/>
      <c r="M3411" s="143"/>
      <c r="N3411" s="126"/>
      <c r="O3411" s="126"/>
      <c r="Q3411" s="126"/>
      <c r="R3411" s="126"/>
    </row>
    <row r="3412" spans="6:18" ht="11.25" customHeight="1" x14ac:dyDescent="0.2">
      <c r="F3412" s="126"/>
      <c r="G3412" s="126"/>
      <c r="H3412" s="126"/>
      <c r="I3412" s="126"/>
      <c r="J3412" s="126"/>
      <c r="K3412" s="126"/>
      <c r="L3412" s="126"/>
      <c r="M3412" s="143"/>
      <c r="N3412" s="126"/>
      <c r="O3412" s="126"/>
      <c r="Q3412" s="126"/>
      <c r="R3412" s="126"/>
    </row>
    <row r="3413" spans="6:18" ht="11.25" customHeight="1" x14ac:dyDescent="0.2">
      <c r="F3413" s="126"/>
      <c r="G3413" s="126"/>
      <c r="H3413" s="126"/>
      <c r="I3413" s="126"/>
      <c r="J3413" s="126"/>
      <c r="K3413" s="126"/>
      <c r="L3413" s="126"/>
      <c r="M3413" s="143"/>
      <c r="N3413" s="126"/>
      <c r="O3413" s="126"/>
      <c r="Q3413" s="126"/>
      <c r="R3413" s="126"/>
    </row>
    <row r="3414" spans="6:18" ht="11.25" customHeight="1" x14ac:dyDescent="0.2">
      <c r="F3414" s="126"/>
      <c r="G3414" s="126"/>
      <c r="H3414" s="126"/>
      <c r="I3414" s="126"/>
      <c r="J3414" s="126"/>
      <c r="K3414" s="126"/>
      <c r="L3414" s="126"/>
      <c r="M3414" s="143"/>
      <c r="N3414" s="126"/>
      <c r="O3414" s="126"/>
      <c r="Q3414" s="126"/>
      <c r="R3414" s="126"/>
    </row>
    <row r="3415" spans="6:18" ht="11.25" customHeight="1" x14ac:dyDescent="0.2">
      <c r="F3415" s="126"/>
      <c r="G3415" s="126"/>
      <c r="H3415" s="126"/>
      <c r="I3415" s="126"/>
      <c r="J3415" s="126"/>
      <c r="K3415" s="126"/>
      <c r="L3415" s="126"/>
      <c r="M3415" s="143"/>
      <c r="N3415" s="126"/>
      <c r="O3415" s="126"/>
      <c r="Q3415" s="126"/>
      <c r="R3415" s="126"/>
    </row>
    <row r="3416" spans="6:18" ht="11.25" customHeight="1" x14ac:dyDescent="0.2">
      <c r="F3416" s="126"/>
      <c r="G3416" s="126"/>
      <c r="H3416" s="126"/>
      <c r="I3416" s="126"/>
      <c r="J3416" s="126"/>
      <c r="K3416" s="126"/>
      <c r="L3416" s="126"/>
      <c r="M3416" s="143"/>
      <c r="N3416" s="126"/>
      <c r="O3416" s="126"/>
      <c r="Q3416" s="126"/>
      <c r="R3416" s="126"/>
    </row>
    <row r="3417" spans="6:18" ht="11.25" customHeight="1" x14ac:dyDescent="0.2">
      <c r="F3417" s="126"/>
      <c r="G3417" s="126"/>
      <c r="H3417" s="126"/>
      <c r="I3417" s="126"/>
      <c r="J3417" s="126"/>
      <c r="K3417" s="126"/>
      <c r="L3417" s="126"/>
      <c r="M3417" s="143"/>
      <c r="N3417" s="126"/>
      <c r="O3417" s="126"/>
      <c r="Q3417" s="126"/>
      <c r="R3417" s="126"/>
    </row>
    <row r="3418" spans="6:18" ht="11.25" customHeight="1" x14ac:dyDescent="0.2">
      <c r="F3418" s="126"/>
      <c r="G3418" s="126"/>
      <c r="H3418" s="126"/>
      <c r="I3418" s="126"/>
      <c r="J3418" s="126"/>
      <c r="K3418" s="126"/>
      <c r="L3418" s="126"/>
      <c r="M3418" s="143"/>
      <c r="N3418" s="126"/>
      <c r="O3418" s="126"/>
      <c r="Q3418" s="126"/>
      <c r="R3418" s="126"/>
    </row>
    <row r="3419" spans="6:18" ht="11.25" customHeight="1" x14ac:dyDescent="0.2">
      <c r="F3419" s="126"/>
      <c r="G3419" s="126"/>
      <c r="H3419" s="126"/>
      <c r="I3419" s="126"/>
      <c r="J3419" s="126"/>
      <c r="K3419" s="126"/>
      <c r="L3419" s="126"/>
      <c r="M3419" s="143"/>
      <c r="N3419" s="126"/>
      <c r="O3419" s="126"/>
      <c r="Q3419" s="126"/>
      <c r="R3419" s="126"/>
    </row>
    <row r="3420" spans="6:18" ht="11.25" customHeight="1" x14ac:dyDescent="0.2">
      <c r="F3420" s="126"/>
      <c r="G3420" s="126"/>
      <c r="H3420" s="126"/>
      <c r="I3420" s="126"/>
      <c r="J3420" s="126"/>
      <c r="K3420" s="126"/>
      <c r="L3420" s="126"/>
      <c r="M3420" s="143"/>
      <c r="N3420" s="126"/>
      <c r="O3420" s="126"/>
      <c r="Q3420" s="126"/>
      <c r="R3420" s="126"/>
    </row>
    <row r="3421" spans="6:18" ht="11.25" customHeight="1" x14ac:dyDescent="0.2">
      <c r="F3421" s="126"/>
      <c r="G3421" s="126"/>
      <c r="H3421" s="126"/>
      <c r="I3421" s="126"/>
      <c r="J3421" s="126"/>
      <c r="K3421" s="126"/>
      <c r="L3421" s="126"/>
      <c r="M3421" s="143"/>
      <c r="N3421" s="126"/>
      <c r="O3421" s="126"/>
      <c r="Q3421" s="126"/>
      <c r="R3421" s="126"/>
    </row>
    <row r="3422" spans="6:18" ht="11.25" customHeight="1" x14ac:dyDescent="0.2">
      <c r="F3422" s="126"/>
      <c r="G3422" s="126"/>
      <c r="H3422" s="126"/>
      <c r="I3422" s="126"/>
      <c r="J3422" s="126"/>
      <c r="K3422" s="126"/>
      <c r="L3422" s="126"/>
      <c r="M3422" s="143"/>
      <c r="N3422" s="126"/>
      <c r="O3422" s="126"/>
      <c r="Q3422" s="126"/>
      <c r="R3422" s="126"/>
    </row>
    <row r="3423" spans="6:18" ht="11.25" customHeight="1" x14ac:dyDescent="0.2">
      <c r="F3423" s="126"/>
      <c r="G3423" s="126"/>
      <c r="H3423" s="126"/>
      <c r="I3423" s="126"/>
      <c r="J3423" s="126"/>
      <c r="K3423" s="126"/>
      <c r="L3423" s="126"/>
      <c r="M3423" s="143"/>
      <c r="N3423" s="126"/>
      <c r="O3423" s="126"/>
      <c r="Q3423" s="126"/>
      <c r="R3423" s="126"/>
    </row>
    <row r="3424" spans="6:18" ht="11.25" customHeight="1" x14ac:dyDescent="0.2">
      <c r="F3424" s="126"/>
      <c r="G3424" s="126"/>
      <c r="H3424" s="126"/>
      <c r="I3424" s="126"/>
      <c r="J3424" s="126"/>
      <c r="K3424" s="126"/>
      <c r="L3424" s="126"/>
      <c r="M3424" s="143"/>
      <c r="N3424" s="126"/>
      <c r="O3424" s="126"/>
      <c r="Q3424" s="126"/>
      <c r="R3424" s="126"/>
    </row>
    <row r="3425" spans="6:18" ht="11.25" customHeight="1" x14ac:dyDescent="0.2">
      <c r="F3425" s="126"/>
      <c r="G3425" s="126"/>
      <c r="H3425" s="126"/>
      <c r="I3425" s="126"/>
      <c r="J3425" s="126"/>
      <c r="K3425" s="126"/>
      <c r="L3425" s="126"/>
      <c r="M3425" s="143"/>
      <c r="N3425" s="126"/>
      <c r="O3425" s="126"/>
      <c r="Q3425" s="126"/>
      <c r="R3425" s="126"/>
    </row>
    <row r="3426" spans="6:18" ht="11.25" customHeight="1" x14ac:dyDescent="0.2">
      <c r="F3426" s="126"/>
      <c r="G3426" s="126"/>
      <c r="H3426" s="126"/>
      <c r="I3426" s="126"/>
      <c r="J3426" s="126"/>
      <c r="K3426" s="126"/>
      <c r="L3426" s="126"/>
      <c r="M3426" s="143"/>
      <c r="N3426" s="126"/>
      <c r="O3426" s="126"/>
      <c r="Q3426" s="126"/>
      <c r="R3426" s="126"/>
    </row>
    <row r="3427" spans="6:18" ht="11.25" customHeight="1" x14ac:dyDescent="0.2">
      <c r="F3427" s="126"/>
      <c r="G3427" s="126"/>
      <c r="H3427" s="126"/>
      <c r="I3427" s="126"/>
      <c r="J3427" s="126"/>
      <c r="K3427" s="126"/>
      <c r="L3427" s="126"/>
      <c r="M3427" s="143"/>
      <c r="N3427" s="126"/>
      <c r="O3427" s="126"/>
      <c r="Q3427" s="126"/>
      <c r="R3427" s="126"/>
    </row>
    <row r="3428" spans="6:18" ht="11.25" customHeight="1" x14ac:dyDescent="0.2">
      <c r="F3428" s="126"/>
      <c r="G3428" s="126"/>
      <c r="H3428" s="126"/>
      <c r="I3428" s="126"/>
      <c r="J3428" s="126"/>
      <c r="K3428" s="126"/>
      <c r="L3428" s="126"/>
      <c r="M3428" s="143"/>
      <c r="N3428" s="126"/>
      <c r="O3428" s="126"/>
      <c r="Q3428" s="126"/>
      <c r="R3428" s="126"/>
    </row>
    <row r="3429" spans="6:18" ht="11.25" customHeight="1" x14ac:dyDescent="0.2">
      <c r="F3429" s="126"/>
      <c r="G3429" s="126"/>
      <c r="H3429" s="126"/>
      <c r="I3429" s="126"/>
      <c r="J3429" s="126"/>
      <c r="K3429" s="126"/>
      <c r="L3429" s="126"/>
      <c r="M3429" s="143"/>
      <c r="N3429" s="126"/>
      <c r="O3429" s="126"/>
      <c r="Q3429" s="126"/>
      <c r="R3429" s="126"/>
    </row>
    <row r="3430" spans="6:18" ht="11.25" customHeight="1" x14ac:dyDescent="0.2">
      <c r="F3430" s="126"/>
      <c r="G3430" s="126"/>
      <c r="H3430" s="126"/>
      <c r="I3430" s="126"/>
      <c r="J3430" s="126"/>
      <c r="K3430" s="126"/>
      <c r="L3430" s="126"/>
      <c r="M3430" s="143"/>
      <c r="N3430" s="126"/>
      <c r="O3430" s="126"/>
      <c r="Q3430" s="126"/>
      <c r="R3430" s="126"/>
    </row>
    <row r="3431" spans="6:18" ht="11.25" customHeight="1" x14ac:dyDescent="0.2">
      <c r="F3431" s="126"/>
      <c r="G3431" s="126"/>
      <c r="H3431" s="126"/>
      <c r="I3431" s="126"/>
      <c r="J3431" s="126"/>
      <c r="K3431" s="126"/>
      <c r="L3431" s="126"/>
      <c r="M3431" s="143"/>
      <c r="N3431" s="126"/>
      <c r="O3431" s="126"/>
      <c r="Q3431" s="126"/>
      <c r="R3431" s="126"/>
    </row>
    <row r="3432" spans="6:18" ht="11.25" customHeight="1" x14ac:dyDescent="0.2">
      <c r="F3432" s="126"/>
      <c r="G3432" s="126"/>
      <c r="H3432" s="126"/>
      <c r="I3432" s="126"/>
      <c r="J3432" s="126"/>
      <c r="K3432" s="126"/>
      <c r="L3432" s="126"/>
      <c r="M3432" s="143"/>
      <c r="N3432" s="126"/>
      <c r="O3432" s="126"/>
      <c r="Q3432" s="126"/>
      <c r="R3432" s="126"/>
    </row>
    <row r="3433" spans="6:18" ht="11.25" customHeight="1" x14ac:dyDescent="0.2">
      <c r="F3433" s="126"/>
      <c r="G3433" s="126"/>
      <c r="H3433" s="126"/>
      <c r="I3433" s="126"/>
      <c r="J3433" s="126"/>
      <c r="K3433" s="126"/>
      <c r="L3433" s="126"/>
      <c r="M3433" s="143"/>
      <c r="N3433" s="126"/>
      <c r="O3433" s="126"/>
      <c r="Q3433" s="126"/>
      <c r="R3433" s="126"/>
    </row>
    <row r="3434" spans="6:18" ht="11.25" customHeight="1" x14ac:dyDescent="0.2">
      <c r="F3434" s="126"/>
      <c r="G3434" s="126"/>
      <c r="H3434" s="126"/>
      <c r="I3434" s="126"/>
      <c r="J3434" s="126"/>
      <c r="K3434" s="126"/>
      <c r="L3434" s="126"/>
      <c r="M3434" s="143"/>
      <c r="N3434" s="126"/>
      <c r="O3434" s="126"/>
      <c r="Q3434" s="126"/>
      <c r="R3434" s="126"/>
    </row>
    <row r="3435" spans="6:18" ht="11.25" customHeight="1" x14ac:dyDescent="0.2">
      <c r="F3435" s="126"/>
      <c r="G3435" s="126"/>
      <c r="H3435" s="126"/>
      <c r="I3435" s="126"/>
      <c r="J3435" s="126"/>
      <c r="K3435" s="126"/>
      <c r="L3435" s="126"/>
      <c r="M3435" s="143"/>
      <c r="N3435" s="126"/>
      <c r="O3435" s="126"/>
      <c r="Q3435" s="126"/>
      <c r="R3435" s="126"/>
    </row>
    <row r="3436" spans="6:18" ht="11.25" customHeight="1" x14ac:dyDescent="0.2">
      <c r="F3436" s="126"/>
      <c r="G3436" s="126"/>
      <c r="H3436" s="126"/>
      <c r="I3436" s="126"/>
      <c r="J3436" s="126"/>
      <c r="K3436" s="126"/>
      <c r="L3436" s="126"/>
      <c r="M3436" s="143"/>
      <c r="N3436" s="126"/>
      <c r="O3436" s="126"/>
      <c r="Q3436" s="126"/>
      <c r="R3436" s="126"/>
    </row>
    <row r="3437" spans="6:18" ht="11.25" customHeight="1" x14ac:dyDescent="0.2">
      <c r="F3437" s="126"/>
      <c r="G3437" s="126"/>
      <c r="H3437" s="126"/>
      <c r="I3437" s="126"/>
      <c r="J3437" s="126"/>
      <c r="K3437" s="126"/>
      <c r="L3437" s="126"/>
      <c r="M3437" s="143"/>
      <c r="N3437" s="126"/>
      <c r="O3437" s="126"/>
      <c r="Q3437" s="126"/>
      <c r="R3437" s="126"/>
    </row>
    <row r="3438" spans="6:18" ht="11.25" customHeight="1" x14ac:dyDescent="0.2">
      <c r="F3438" s="126"/>
      <c r="G3438" s="126"/>
      <c r="H3438" s="126"/>
      <c r="I3438" s="126"/>
      <c r="J3438" s="126"/>
      <c r="K3438" s="126"/>
      <c r="L3438" s="126"/>
      <c r="M3438" s="143"/>
      <c r="N3438" s="126"/>
      <c r="O3438" s="126"/>
      <c r="Q3438" s="126"/>
      <c r="R3438" s="126"/>
    </row>
    <row r="3439" spans="6:18" ht="11.25" customHeight="1" x14ac:dyDescent="0.2">
      <c r="F3439" s="126"/>
      <c r="G3439" s="126"/>
      <c r="H3439" s="126"/>
      <c r="I3439" s="126"/>
      <c r="J3439" s="126"/>
      <c r="K3439" s="126"/>
      <c r="L3439" s="126"/>
      <c r="M3439" s="143"/>
      <c r="N3439" s="126"/>
      <c r="O3439" s="126"/>
      <c r="Q3439" s="126"/>
      <c r="R3439" s="126"/>
    </row>
    <row r="3440" spans="6:18" ht="11.25" customHeight="1" x14ac:dyDescent="0.2">
      <c r="F3440" s="126"/>
      <c r="G3440" s="126"/>
      <c r="H3440" s="126"/>
      <c r="I3440" s="126"/>
      <c r="J3440" s="126"/>
      <c r="K3440" s="126"/>
      <c r="L3440" s="126"/>
      <c r="M3440" s="143"/>
      <c r="N3440" s="126"/>
      <c r="O3440" s="126"/>
      <c r="Q3440" s="126"/>
      <c r="R3440" s="126"/>
    </row>
    <row r="3441" spans="6:18" ht="11.25" customHeight="1" x14ac:dyDescent="0.2">
      <c r="F3441" s="126"/>
      <c r="G3441" s="126"/>
      <c r="H3441" s="126"/>
      <c r="I3441" s="126"/>
      <c r="J3441" s="126"/>
      <c r="K3441" s="126"/>
      <c r="L3441" s="126"/>
      <c r="M3441" s="143"/>
      <c r="N3441" s="126"/>
      <c r="O3441" s="126"/>
      <c r="Q3441" s="126"/>
      <c r="R3441" s="126"/>
    </row>
    <row r="3442" spans="6:18" ht="11.25" customHeight="1" x14ac:dyDescent="0.2">
      <c r="F3442" s="126"/>
      <c r="G3442" s="126"/>
      <c r="H3442" s="126"/>
      <c r="I3442" s="126"/>
      <c r="J3442" s="126"/>
      <c r="K3442" s="126"/>
      <c r="L3442" s="126"/>
      <c r="M3442" s="143"/>
      <c r="N3442" s="126"/>
      <c r="O3442" s="126"/>
      <c r="Q3442" s="126"/>
      <c r="R3442" s="126"/>
    </row>
    <row r="3443" spans="6:18" ht="11.25" customHeight="1" x14ac:dyDescent="0.2">
      <c r="F3443" s="126"/>
      <c r="G3443" s="126"/>
      <c r="H3443" s="126"/>
      <c r="I3443" s="126"/>
      <c r="J3443" s="126"/>
      <c r="K3443" s="126"/>
      <c r="L3443" s="126"/>
      <c r="M3443" s="143"/>
      <c r="N3443" s="126"/>
      <c r="O3443" s="126"/>
      <c r="Q3443" s="126"/>
      <c r="R3443" s="126"/>
    </row>
    <row r="3444" spans="6:18" ht="11.25" customHeight="1" x14ac:dyDescent="0.2">
      <c r="F3444" s="126"/>
      <c r="G3444" s="126"/>
      <c r="H3444" s="126"/>
      <c r="I3444" s="126"/>
      <c r="J3444" s="126"/>
      <c r="K3444" s="126"/>
      <c r="L3444" s="126"/>
      <c r="M3444" s="143"/>
      <c r="N3444" s="126"/>
      <c r="O3444" s="126"/>
      <c r="Q3444" s="126"/>
      <c r="R3444" s="126"/>
    </row>
    <row r="3445" spans="6:18" ht="11.25" customHeight="1" x14ac:dyDescent="0.2">
      <c r="F3445" s="126"/>
      <c r="G3445" s="126"/>
      <c r="H3445" s="126"/>
      <c r="I3445" s="126"/>
      <c r="J3445" s="126"/>
      <c r="K3445" s="126"/>
      <c r="L3445" s="126"/>
      <c r="M3445" s="143"/>
      <c r="N3445" s="126"/>
      <c r="O3445" s="126"/>
      <c r="Q3445" s="126"/>
      <c r="R3445" s="126"/>
    </row>
    <row r="3446" spans="6:18" ht="11.25" customHeight="1" x14ac:dyDescent="0.2">
      <c r="F3446" s="126"/>
      <c r="G3446" s="126"/>
      <c r="H3446" s="126"/>
      <c r="I3446" s="126"/>
      <c r="J3446" s="126"/>
      <c r="K3446" s="126"/>
      <c r="L3446" s="126"/>
      <c r="M3446" s="143"/>
      <c r="N3446" s="126"/>
      <c r="O3446" s="126"/>
      <c r="Q3446" s="126"/>
      <c r="R3446" s="126"/>
    </row>
    <row r="3447" spans="6:18" ht="11.25" customHeight="1" x14ac:dyDescent="0.2">
      <c r="F3447" s="126"/>
      <c r="G3447" s="126"/>
      <c r="H3447" s="126"/>
      <c r="I3447" s="126"/>
      <c r="J3447" s="126"/>
      <c r="K3447" s="126"/>
      <c r="L3447" s="126"/>
      <c r="M3447" s="143"/>
      <c r="N3447" s="126"/>
      <c r="O3447" s="126"/>
      <c r="Q3447" s="126"/>
      <c r="R3447" s="126"/>
    </row>
    <row r="3448" spans="6:18" ht="11.25" customHeight="1" x14ac:dyDescent="0.2">
      <c r="F3448" s="126"/>
      <c r="G3448" s="126"/>
      <c r="H3448" s="126"/>
      <c r="I3448" s="126"/>
      <c r="J3448" s="126"/>
      <c r="K3448" s="126"/>
      <c r="L3448" s="126"/>
      <c r="M3448" s="143"/>
      <c r="N3448" s="126"/>
      <c r="O3448" s="126"/>
      <c r="Q3448" s="126"/>
      <c r="R3448" s="126"/>
    </row>
    <row r="3449" spans="6:18" ht="11.25" customHeight="1" x14ac:dyDescent="0.2">
      <c r="F3449" s="126"/>
      <c r="G3449" s="126"/>
      <c r="H3449" s="126"/>
      <c r="I3449" s="126"/>
      <c r="J3449" s="126"/>
      <c r="K3449" s="126"/>
      <c r="L3449" s="126"/>
      <c r="M3449" s="143"/>
      <c r="N3449" s="126"/>
      <c r="O3449" s="126"/>
      <c r="Q3449" s="126"/>
      <c r="R3449" s="126"/>
    </row>
    <row r="3450" spans="6:18" ht="11.25" customHeight="1" x14ac:dyDescent="0.2">
      <c r="F3450" s="126"/>
      <c r="G3450" s="126"/>
      <c r="H3450" s="126"/>
      <c r="I3450" s="126"/>
      <c r="J3450" s="126"/>
      <c r="K3450" s="126"/>
      <c r="L3450" s="126"/>
      <c r="M3450" s="143"/>
      <c r="N3450" s="126"/>
      <c r="O3450" s="126"/>
      <c r="Q3450" s="126"/>
      <c r="R3450" s="126"/>
    </row>
    <row r="3451" spans="6:18" ht="11.25" customHeight="1" x14ac:dyDescent="0.2">
      <c r="F3451" s="126"/>
      <c r="G3451" s="126"/>
      <c r="H3451" s="126"/>
      <c r="I3451" s="126"/>
      <c r="J3451" s="126"/>
      <c r="K3451" s="126"/>
      <c r="L3451" s="126"/>
      <c r="M3451" s="143"/>
      <c r="N3451" s="126"/>
      <c r="O3451" s="126"/>
      <c r="Q3451" s="126"/>
      <c r="R3451" s="126"/>
    </row>
    <row r="3452" spans="6:18" ht="11.25" customHeight="1" x14ac:dyDescent="0.2">
      <c r="F3452" s="126"/>
      <c r="G3452" s="126"/>
      <c r="H3452" s="126"/>
      <c r="I3452" s="126"/>
      <c r="J3452" s="126"/>
      <c r="K3452" s="126"/>
      <c r="L3452" s="126"/>
      <c r="M3452" s="143"/>
      <c r="N3452" s="126"/>
      <c r="O3452" s="126"/>
      <c r="Q3452" s="126"/>
      <c r="R3452" s="126"/>
    </row>
    <row r="3453" spans="6:18" ht="11.25" customHeight="1" x14ac:dyDescent="0.2">
      <c r="F3453" s="126"/>
      <c r="G3453" s="126"/>
      <c r="H3453" s="126"/>
      <c r="I3453" s="126"/>
      <c r="J3453" s="126"/>
      <c r="K3453" s="126"/>
      <c r="L3453" s="126"/>
      <c r="M3453" s="143"/>
      <c r="N3453" s="126"/>
      <c r="O3453" s="126"/>
      <c r="Q3453" s="126"/>
      <c r="R3453" s="126"/>
    </row>
    <row r="3454" spans="6:18" ht="11.25" customHeight="1" x14ac:dyDescent="0.2">
      <c r="F3454" s="126"/>
      <c r="G3454" s="126"/>
      <c r="H3454" s="126"/>
      <c r="I3454" s="126"/>
      <c r="J3454" s="126"/>
      <c r="K3454" s="126"/>
      <c r="L3454" s="126"/>
      <c r="M3454" s="143"/>
      <c r="N3454" s="126"/>
      <c r="O3454" s="126"/>
      <c r="Q3454" s="126"/>
      <c r="R3454" s="126"/>
    </row>
    <row r="3455" spans="6:18" ht="11.25" customHeight="1" x14ac:dyDescent="0.2">
      <c r="F3455" s="126"/>
      <c r="G3455" s="126"/>
      <c r="H3455" s="126"/>
      <c r="I3455" s="126"/>
      <c r="J3455" s="126"/>
      <c r="K3455" s="126"/>
      <c r="L3455" s="126"/>
      <c r="M3455" s="143"/>
      <c r="N3455" s="126"/>
      <c r="O3455" s="126"/>
      <c r="Q3455" s="126"/>
      <c r="R3455" s="126"/>
    </row>
    <row r="3456" spans="6:18" ht="11.25" customHeight="1" x14ac:dyDescent="0.2">
      <c r="F3456" s="126"/>
      <c r="G3456" s="126"/>
      <c r="H3456" s="126"/>
      <c r="I3456" s="126"/>
      <c r="J3456" s="126"/>
      <c r="K3456" s="126"/>
      <c r="L3456" s="126"/>
      <c r="M3456" s="143"/>
      <c r="N3456" s="126"/>
      <c r="O3456" s="126"/>
      <c r="Q3456" s="126"/>
      <c r="R3456" s="126"/>
    </row>
    <row r="3457" spans="6:18" ht="11.25" customHeight="1" x14ac:dyDescent="0.2">
      <c r="F3457" s="126"/>
      <c r="G3457" s="126"/>
      <c r="H3457" s="126"/>
      <c r="I3457" s="126"/>
      <c r="J3457" s="126"/>
      <c r="K3457" s="126"/>
      <c r="L3457" s="126"/>
      <c r="M3457" s="143"/>
      <c r="N3457" s="126"/>
      <c r="O3457" s="126"/>
      <c r="Q3457" s="126"/>
      <c r="R3457" s="126"/>
    </row>
    <row r="3458" spans="6:18" ht="11.25" customHeight="1" x14ac:dyDescent="0.2">
      <c r="F3458" s="126"/>
      <c r="G3458" s="126"/>
      <c r="H3458" s="126"/>
      <c r="I3458" s="126"/>
      <c r="J3458" s="126"/>
      <c r="K3458" s="126"/>
      <c r="L3458" s="126"/>
      <c r="M3458" s="143"/>
      <c r="N3458" s="126"/>
      <c r="O3458" s="126"/>
      <c r="Q3458" s="126"/>
      <c r="R3458" s="126"/>
    </row>
    <row r="3459" spans="6:18" ht="11.25" customHeight="1" x14ac:dyDescent="0.2">
      <c r="F3459" s="126"/>
      <c r="G3459" s="126"/>
      <c r="H3459" s="126"/>
      <c r="I3459" s="126"/>
      <c r="J3459" s="126"/>
      <c r="K3459" s="126"/>
      <c r="L3459" s="126"/>
      <c r="M3459" s="143"/>
      <c r="N3459" s="126"/>
      <c r="O3459" s="126"/>
      <c r="Q3459" s="126"/>
      <c r="R3459" s="126"/>
    </row>
    <row r="3460" spans="6:18" ht="11.25" customHeight="1" x14ac:dyDescent="0.2">
      <c r="F3460" s="126"/>
      <c r="G3460" s="126"/>
      <c r="H3460" s="126"/>
      <c r="I3460" s="126"/>
      <c r="J3460" s="126"/>
      <c r="K3460" s="126"/>
      <c r="L3460" s="126"/>
      <c r="M3460" s="143"/>
      <c r="N3460" s="126"/>
      <c r="O3460" s="126"/>
      <c r="Q3460" s="126"/>
      <c r="R3460" s="126"/>
    </row>
    <row r="3461" spans="6:18" ht="11.25" customHeight="1" x14ac:dyDescent="0.2">
      <c r="F3461" s="126"/>
      <c r="G3461" s="126"/>
      <c r="H3461" s="126"/>
      <c r="I3461" s="126"/>
      <c r="J3461" s="126"/>
      <c r="K3461" s="126"/>
      <c r="L3461" s="126"/>
      <c r="M3461" s="143"/>
      <c r="N3461" s="126"/>
      <c r="O3461" s="126"/>
      <c r="Q3461" s="126"/>
      <c r="R3461" s="126"/>
    </row>
    <row r="3462" spans="6:18" ht="11.25" customHeight="1" x14ac:dyDescent="0.2">
      <c r="F3462" s="126"/>
      <c r="G3462" s="126"/>
      <c r="H3462" s="126"/>
      <c r="I3462" s="126"/>
      <c r="J3462" s="126"/>
      <c r="K3462" s="126"/>
      <c r="L3462" s="126"/>
      <c r="M3462" s="143"/>
      <c r="N3462" s="126"/>
      <c r="O3462" s="126"/>
      <c r="Q3462" s="126"/>
      <c r="R3462" s="126"/>
    </row>
    <row r="3463" spans="6:18" ht="11.25" customHeight="1" x14ac:dyDescent="0.2">
      <c r="F3463" s="126"/>
      <c r="G3463" s="126"/>
      <c r="H3463" s="126"/>
      <c r="I3463" s="126"/>
      <c r="J3463" s="126"/>
      <c r="K3463" s="126"/>
      <c r="L3463" s="126"/>
      <c r="M3463" s="143"/>
      <c r="N3463" s="126"/>
      <c r="O3463" s="126"/>
      <c r="Q3463" s="126"/>
      <c r="R3463" s="126"/>
    </row>
    <row r="3464" spans="6:18" ht="11.25" customHeight="1" x14ac:dyDescent="0.2">
      <c r="F3464" s="126"/>
      <c r="G3464" s="126"/>
      <c r="H3464" s="126"/>
      <c r="I3464" s="126"/>
      <c r="J3464" s="126"/>
      <c r="K3464" s="126"/>
      <c r="L3464" s="126"/>
      <c r="M3464" s="143"/>
      <c r="N3464" s="126"/>
      <c r="O3464" s="126"/>
      <c r="Q3464" s="126"/>
      <c r="R3464" s="126"/>
    </row>
    <row r="3465" spans="6:18" ht="11.25" customHeight="1" x14ac:dyDescent="0.2">
      <c r="F3465" s="126"/>
      <c r="G3465" s="126"/>
      <c r="H3465" s="126"/>
      <c r="I3465" s="126"/>
      <c r="J3465" s="126"/>
      <c r="K3465" s="126"/>
      <c r="L3465" s="126"/>
      <c r="M3465" s="143"/>
      <c r="N3465" s="126"/>
      <c r="O3465" s="126"/>
      <c r="Q3465" s="126"/>
      <c r="R3465" s="126"/>
    </row>
    <row r="3466" spans="6:18" ht="11.25" customHeight="1" x14ac:dyDescent="0.2">
      <c r="F3466" s="126"/>
      <c r="G3466" s="126"/>
      <c r="H3466" s="126"/>
      <c r="I3466" s="126"/>
      <c r="J3466" s="126"/>
      <c r="K3466" s="126"/>
      <c r="L3466" s="126"/>
      <c r="M3466" s="143"/>
      <c r="N3466" s="126"/>
      <c r="O3466" s="126"/>
      <c r="Q3466" s="126"/>
      <c r="R3466" s="126"/>
    </row>
    <row r="3467" spans="6:18" ht="11.25" customHeight="1" x14ac:dyDescent="0.2">
      <c r="F3467" s="126"/>
      <c r="G3467" s="126"/>
      <c r="H3467" s="126"/>
      <c r="I3467" s="126"/>
      <c r="J3467" s="126"/>
      <c r="K3467" s="126"/>
      <c r="L3467" s="126"/>
      <c r="M3467" s="143"/>
      <c r="N3467" s="126"/>
      <c r="O3467" s="126"/>
      <c r="Q3467" s="126"/>
      <c r="R3467" s="126"/>
    </row>
    <row r="3468" spans="6:18" ht="11.25" customHeight="1" x14ac:dyDescent="0.2">
      <c r="F3468" s="126"/>
      <c r="G3468" s="126"/>
      <c r="H3468" s="126"/>
      <c r="I3468" s="126"/>
      <c r="J3468" s="126"/>
      <c r="K3468" s="126"/>
      <c r="L3468" s="126"/>
      <c r="M3468" s="143"/>
      <c r="N3468" s="126"/>
      <c r="O3468" s="126"/>
      <c r="Q3468" s="126"/>
      <c r="R3468" s="126"/>
    </row>
    <row r="3469" spans="6:18" ht="11.25" customHeight="1" x14ac:dyDescent="0.2">
      <c r="F3469" s="126"/>
      <c r="G3469" s="126"/>
      <c r="H3469" s="126"/>
      <c r="I3469" s="126"/>
      <c r="J3469" s="126"/>
      <c r="K3469" s="126"/>
      <c r="L3469" s="126"/>
      <c r="M3469" s="143"/>
      <c r="N3469" s="126"/>
      <c r="O3469" s="126"/>
      <c r="Q3469" s="126"/>
      <c r="R3469" s="126"/>
    </row>
    <row r="3470" spans="6:18" ht="11.25" customHeight="1" x14ac:dyDescent="0.2">
      <c r="F3470" s="126"/>
      <c r="G3470" s="126"/>
      <c r="H3470" s="126"/>
      <c r="I3470" s="126"/>
      <c r="J3470" s="126"/>
      <c r="K3470" s="126"/>
      <c r="L3470" s="126"/>
      <c r="M3470" s="143"/>
      <c r="N3470" s="126"/>
      <c r="O3470" s="126"/>
      <c r="Q3470" s="126"/>
      <c r="R3470" s="126"/>
    </row>
    <row r="3471" spans="6:18" ht="11.25" customHeight="1" x14ac:dyDescent="0.2">
      <c r="F3471" s="126"/>
      <c r="G3471" s="126"/>
      <c r="H3471" s="126"/>
      <c r="I3471" s="126"/>
      <c r="J3471" s="126"/>
      <c r="K3471" s="126"/>
      <c r="L3471" s="126"/>
      <c r="M3471" s="143"/>
      <c r="N3471" s="126"/>
      <c r="O3471" s="126"/>
      <c r="Q3471" s="126"/>
      <c r="R3471" s="126"/>
    </row>
    <row r="3472" spans="6:18" ht="11.25" customHeight="1" x14ac:dyDescent="0.2">
      <c r="F3472" s="126"/>
      <c r="G3472" s="126"/>
      <c r="H3472" s="126"/>
      <c r="I3472" s="126"/>
      <c r="J3472" s="126"/>
      <c r="K3472" s="126"/>
      <c r="L3472" s="126"/>
      <c r="M3472" s="143"/>
      <c r="N3472" s="126"/>
      <c r="O3472" s="126"/>
      <c r="Q3472" s="126"/>
      <c r="R3472" s="126"/>
    </row>
    <row r="3473" spans="6:18" ht="11.25" customHeight="1" x14ac:dyDescent="0.2">
      <c r="F3473" s="126"/>
      <c r="G3473" s="126"/>
      <c r="H3473" s="126"/>
      <c r="I3473" s="126"/>
      <c r="J3473" s="126"/>
      <c r="K3473" s="126"/>
      <c r="L3473" s="126"/>
      <c r="M3473" s="143"/>
      <c r="N3473" s="126"/>
      <c r="O3473" s="126"/>
      <c r="Q3473" s="126"/>
      <c r="R3473" s="126"/>
    </row>
    <row r="3474" spans="6:18" ht="11.25" customHeight="1" x14ac:dyDescent="0.2">
      <c r="F3474" s="126"/>
      <c r="G3474" s="126"/>
      <c r="H3474" s="126"/>
      <c r="I3474" s="126"/>
      <c r="J3474" s="126"/>
      <c r="K3474" s="126"/>
      <c r="L3474" s="126"/>
      <c r="M3474" s="143"/>
      <c r="N3474" s="126"/>
      <c r="O3474" s="126"/>
      <c r="Q3474" s="126"/>
      <c r="R3474" s="126"/>
    </row>
    <row r="3475" spans="6:18" ht="11.25" customHeight="1" x14ac:dyDescent="0.2">
      <c r="F3475" s="126"/>
      <c r="G3475" s="126"/>
      <c r="H3475" s="126"/>
      <c r="I3475" s="126"/>
      <c r="J3475" s="126"/>
      <c r="K3475" s="126"/>
      <c r="L3475" s="126"/>
      <c r="M3475" s="143"/>
      <c r="N3475" s="126"/>
      <c r="O3475" s="126"/>
      <c r="Q3475" s="126"/>
      <c r="R3475" s="126"/>
    </row>
    <row r="3476" spans="6:18" ht="11.25" customHeight="1" x14ac:dyDescent="0.2">
      <c r="F3476" s="126"/>
      <c r="G3476" s="126"/>
      <c r="H3476" s="126"/>
      <c r="I3476" s="126"/>
      <c r="J3476" s="126"/>
      <c r="K3476" s="126"/>
      <c r="L3476" s="126"/>
      <c r="M3476" s="143"/>
      <c r="N3476" s="126"/>
      <c r="O3476" s="126"/>
      <c r="Q3476" s="126"/>
      <c r="R3476" s="126"/>
    </row>
    <row r="3477" spans="6:18" ht="11.25" customHeight="1" x14ac:dyDescent="0.2">
      <c r="F3477" s="126"/>
      <c r="G3477" s="126"/>
      <c r="H3477" s="126"/>
      <c r="I3477" s="126"/>
      <c r="J3477" s="126"/>
      <c r="K3477" s="126"/>
      <c r="L3477" s="126"/>
      <c r="M3477" s="143"/>
      <c r="N3477" s="126"/>
      <c r="O3477" s="126"/>
      <c r="Q3477" s="126"/>
      <c r="R3477" s="126"/>
    </row>
    <row r="3478" spans="6:18" ht="11.25" customHeight="1" x14ac:dyDescent="0.2">
      <c r="F3478" s="126"/>
      <c r="G3478" s="126"/>
      <c r="H3478" s="126"/>
      <c r="I3478" s="126"/>
      <c r="J3478" s="126"/>
      <c r="K3478" s="126"/>
      <c r="L3478" s="126"/>
      <c r="M3478" s="143"/>
      <c r="N3478" s="126"/>
      <c r="O3478" s="126"/>
      <c r="Q3478" s="126"/>
      <c r="R3478" s="126"/>
    </row>
    <row r="3479" spans="6:18" ht="11.25" customHeight="1" x14ac:dyDescent="0.2">
      <c r="F3479" s="126"/>
      <c r="G3479" s="126"/>
      <c r="H3479" s="126"/>
      <c r="I3479" s="126"/>
      <c r="J3479" s="126"/>
      <c r="K3479" s="126"/>
      <c r="L3479" s="126"/>
      <c r="M3479" s="143"/>
      <c r="N3479" s="126"/>
      <c r="O3479" s="126"/>
      <c r="Q3479" s="126"/>
      <c r="R3479" s="126"/>
    </row>
    <row r="3480" spans="6:18" ht="11.25" customHeight="1" x14ac:dyDescent="0.2">
      <c r="F3480" s="126"/>
      <c r="G3480" s="126"/>
      <c r="H3480" s="126"/>
      <c r="I3480" s="126"/>
      <c r="J3480" s="126"/>
      <c r="K3480" s="126"/>
      <c r="L3480" s="126"/>
      <c r="M3480" s="143"/>
      <c r="N3480" s="126"/>
      <c r="O3480" s="126"/>
      <c r="Q3480" s="126"/>
      <c r="R3480" s="126"/>
    </row>
    <row r="3481" spans="6:18" ht="11.25" customHeight="1" x14ac:dyDescent="0.2">
      <c r="F3481" s="126"/>
      <c r="G3481" s="126"/>
      <c r="H3481" s="126"/>
      <c r="I3481" s="126"/>
      <c r="J3481" s="126"/>
      <c r="K3481" s="126"/>
      <c r="L3481" s="126"/>
      <c r="M3481" s="143"/>
      <c r="N3481" s="126"/>
      <c r="O3481" s="126"/>
      <c r="Q3481" s="126"/>
      <c r="R3481" s="126"/>
    </row>
    <row r="3482" spans="6:18" ht="11.25" customHeight="1" x14ac:dyDescent="0.2">
      <c r="F3482" s="126"/>
      <c r="G3482" s="126"/>
      <c r="H3482" s="126"/>
      <c r="I3482" s="126"/>
      <c r="J3482" s="126"/>
      <c r="K3482" s="126"/>
      <c r="L3482" s="126"/>
      <c r="M3482" s="143"/>
      <c r="N3482" s="126"/>
      <c r="O3482" s="126"/>
      <c r="Q3482" s="126"/>
      <c r="R3482" s="126"/>
    </row>
    <row r="3483" spans="6:18" ht="11.25" customHeight="1" x14ac:dyDescent="0.2">
      <c r="F3483" s="126"/>
      <c r="G3483" s="126"/>
      <c r="H3483" s="126"/>
      <c r="I3483" s="126"/>
      <c r="J3483" s="126"/>
      <c r="K3483" s="126"/>
      <c r="L3483" s="126"/>
      <c r="M3483" s="143"/>
      <c r="N3483" s="126"/>
      <c r="O3483" s="126"/>
      <c r="Q3483" s="126"/>
      <c r="R3483" s="126"/>
    </row>
    <row r="3484" spans="6:18" ht="11.25" customHeight="1" x14ac:dyDescent="0.2">
      <c r="F3484" s="126"/>
      <c r="G3484" s="126"/>
      <c r="H3484" s="126"/>
      <c r="I3484" s="126"/>
      <c r="J3484" s="126"/>
      <c r="K3484" s="126"/>
      <c r="L3484" s="126"/>
      <c r="M3484" s="143"/>
      <c r="N3484" s="126"/>
      <c r="O3484" s="126"/>
      <c r="Q3484" s="126"/>
      <c r="R3484" s="126"/>
    </row>
    <row r="3485" spans="6:18" ht="11.25" customHeight="1" x14ac:dyDescent="0.2">
      <c r="F3485" s="126"/>
      <c r="G3485" s="126"/>
      <c r="H3485" s="126"/>
      <c r="I3485" s="126"/>
      <c r="J3485" s="126"/>
      <c r="K3485" s="126"/>
      <c r="L3485" s="126"/>
      <c r="M3485" s="143"/>
      <c r="N3485" s="126"/>
      <c r="O3485" s="126"/>
      <c r="Q3485" s="126"/>
      <c r="R3485" s="126"/>
    </row>
    <row r="3486" spans="6:18" ht="11.25" customHeight="1" x14ac:dyDescent="0.2">
      <c r="F3486" s="126"/>
      <c r="G3486" s="126"/>
      <c r="H3486" s="126"/>
      <c r="I3486" s="126"/>
      <c r="J3486" s="126"/>
      <c r="K3486" s="126"/>
      <c r="L3486" s="126"/>
      <c r="M3486" s="143"/>
      <c r="N3486" s="126"/>
      <c r="O3486" s="126"/>
      <c r="Q3486" s="126"/>
      <c r="R3486" s="126"/>
    </row>
    <row r="3487" spans="6:18" ht="11.25" customHeight="1" x14ac:dyDescent="0.2">
      <c r="F3487" s="126"/>
      <c r="G3487" s="126"/>
      <c r="H3487" s="126"/>
      <c r="I3487" s="126"/>
      <c r="J3487" s="126"/>
      <c r="K3487" s="126"/>
      <c r="L3487" s="126"/>
      <c r="M3487" s="143"/>
      <c r="N3487" s="126"/>
      <c r="O3487" s="126"/>
      <c r="Q3487" s="126"/>
      <c r="R3487" s="126"/>
    </row>
    <row r="3488" spans="6:18" ht="11.25" customHeight="1" x14ac:dyDescent="0.2">
      <c r="F3488" s="126"/>
      <c r="G3488" s="126"/>
      <c r="H3488" s="126"/>
      <c r="I3488" s="126"/>
      <c r="J3488" s="126"/>
      <c r="K3488" s="126"/>
      <c r="L3488" s="126"/>
      <c r="M3488" s="143"/>
      <c r="N3488" s="126"/>
      <c r="O3488" s="126"/>
      <c r="Q3488" s="126"/>
      <c r="R3488" s="126"/>
    </row>
    <row r="3489" spans="6:18" ht="11.25" customHeight="1" x14ac:dyDescent="0.2">
      <c r="F3489" s="126"/>
      <c r="G3489" s="126"/>
      <c r="H3489" s="126"/>
      <c r="I3489" s="126"/>
      <c r="J3489" s="126"/>
      <c r="K3489" s="126"/>
      <c r="L3489" s="126"/>
      <c r="M3489" s="143"/>
      <c r="N3489" s="126"/>
      <c r="O3489" s="126"/>
      <c r="Q3489" s="126"/>
      <c r="R3489" s="126"/>
    </row>
    <row r="3490" spans="6:18" ht="11.25" customHeight="1" x14ac:dyDescent="0.2">
      <c r="F3490" s="126"/>
      <c r="G3490" s="126"/>
      <c r="H3490" s="126"/>
      <c r="I3490" s="126"/>
      <c r="J3490" s="126"/>
      <c r="K3490" s="126"/>
      <c r="L3490" s="126"/>
      <c r="M3490" s="143"/>
      <c r="N3490" s="126"/>
      <c r="O3490" s="126"/>
      <c r="Q3490" s="126"/>
      <c r="R3490" s="126"/>
    </row>
    <row r="3491" spans="6:18" ht="11.25" customHeight="1" x14ac:dyDescent="0.2">
      <c r="F3491" s="126"/>
      <c r="G3491" s="126"/>
      <c r="H3491" s="126"/>
      <c r="I3491" s="126"/>
      <c r="J3491" s="126"/>
      <c r="K3491" s="126"/>
      <c r="L3491" s="126"/>
      <c r="M3491" s="143"/>
      <c r="N3491" s="126"/>
      <c r="O3491" s="126"/>
      <c r="Q3491" s="126"/>
      <c r="R3491" s="126"/>
    </row>
    <row r="3492" spans="6:18" ht="11.25" customHeight="1" x14ac:dyDescent="0.2">
      <c r="F3492" s="126"/>
      <c r="G3492" s="126"/>
      <c r="H3492" s="126"/>
      <c r="I3492" s="126"/>
      <c r="J3492" s="126"/>
      <c r="K3492" s="126"/>
      <c r="L3492" s="126"/>
      <c r="M3492" s="143"/>
      <c r="N3492" s="126"/>
      <c r="O3492" s="126"/>
      <c r="Q3492" s="126"/>
      <c r="R3492" s="126"/>
    </row>
    <row r="3493" spans="6:18" ht="11.25" customHeight="1" x14ac:dyDescent="0.2">
      <c r="F3493" s="126"/>
      <c r="G3493" s="126"/>
      <c r="H3493" s="126"/>
      <c r="I3493" s="126"/>
      <c r="J3493" s="126"/>
      <c r="K3493" s="126"/>
      <c r="L3493" s="126"/>
      <c r="M3493" s="143"/>
      <c r="N3493" s="126"/>
      <c r="O3493" s="126"/>
      <c r="Q3493" s="126"/>
      <c r="R3493" s="126"/>
    </row>
    <row r="3494" spans="6:18" ht="11.25" customHeight="1" x14ac:dyDescent="0.2">
      <c r="F3494" s="126"/>
      <c r="G3494" s="126"/>
      <c r="H3494" s="126"/>
      <c r="I3494" s="126"/>
      <c r="J3494" s="126"/>
      <c r="K3494" s="126"/>
      <c r="L3494" s="126"/>
      <c r="M3494" s="143"/>
      <c r="N3494" s="126"/>
      <c r="O3494" s="126"/>
      <c r="Q3494" s="126"/>
      <c r="R3494" s="126"/>
    </row>
    <row r="3495" spans="6:18" ht="11.25" customHeight="1" x14ac:dyDescent="0.2">
      <c r="F3495" s="126"/>
      <c r="G3495" s="126"/>
      <c r="H3495" s="126"/>
      <c r="I3495" s="126"/>
      <c r="J3495" s="126"/>
      <c r="K3495" s="126"/>
      <c r="L3495" s="126"/>
      <c r="M3495" s="143"/>
      <c r="N3495" s="126"/>
      <c r="O3495" s="126"/>
      <c r="Q3495" s="126"/>
      <c r="R3495" s="126"/>
    </row>
    <row r="3496" spans="6:18" ht="11.25" customHeight="1" x14ac:dyDescent="0.2">
      <c r="F3496" s="126"/>
      <c r="G3496" s="126"/>
      <c r="H3496" s="126"/>
      <c r="I3496" s="126"/>
      <c r="J3496" s="126"/>
      <c r="K3496" s="126"/>
      <c r="L3496" s="126"/>
      <c r="M3496" s="143"/>
      <c r="N3496" s="126"/>
      <c r="O3496" s="126"/>
      <c r="Q3496" s="126"/>
      <c r="R3496" s="126"/>
    </row>
    <row r="3497" spans="6:18" ht="11.25" customHeight="1" x14ac:dyDescent="0.2">
      <c r="F3497" s="126"/>
      <c r="G3497" s="126"/>
      <c r="H3497" s="126"/>
      <c r="I3497" s="126"/>
      <c r="J3497" s="126"/>
      <c r="K3497" s="126"/>
      <c r="L3497" s="126"/>
      <c r="M3497" s="143"/>
      <c r="N3497" s="126"/>
      <c r="O3497" s="126"/>
      <c r="Q3497" s="126"/>
      <c r="R3497" s="126"/>
    </row>
    <row r="3498" spans="6:18" ht="11.25" customHeight="1" x14ac:dyDescent="0.2">
      <c r="F3498" s="126"/>
      <c r="G3498" s="126"/>
      <c r="H3498" s="126"/>
      <c r="I3498" s="126"/>
      <c r="J3498" s="126"/>
      <c r="K3498" s="126"/>
      <c r="L3498" s="126"/>
      <c r="M3498" s="143"/>
      <c r="N3498" s="126"/>
      <c r="O3498" s="126"/>
      <c r="Q3498" s="126"/>
      <c r="R3498" s="126"/>
    </row>
    <row r="3499" spans="6:18" ht="11.25" customHeight="1" x14ac:dyDescent="0.2">
      <c r="F3499" s="126"/>
      <c r="G3499" s="126"/>
      <c r="H3499" s="126"/>
      <c r="I3499" s="126"/>
      <c r="J3499" s="126"/>
      <c r="K3499" s="126"/>
      <c r="L3499" s="126"/>
      <c r="M3499" s="143"/>
      <c r="N3499" s="126"/>
      <c r="O3499" s="126"/>
      <c r="Q3499" s="126"/>
      <c r="R3499" s="126"/>
    </row>
    <row r="3500" spans="6:18" ht="11.25" customHeight="1" x14ac:dyDescent="0.2">
      <c r="F3500" s="126"/>
      <c r="G3500" s="126"/>
      <c r="H3500" s="126"/>
      <c r="I3500" s="126"/>
      <c r="J3500" s="126"/>
      <c r="K3500" s="126"/>
      <c r="L3500" s="126"/>
      <c r="M3500" s="143"/>
      <c r="N3500" s="126"/>
      <c r="O3500" s="126"/>
      <c r="Q3500" s="126"/>
      <c r="R3500" s="126"/>
    </row>
    <row r="3501" spans="6:18" ht="11.25" customHeight="1" x14ac:dyDescent="0.2">
      <c r="F3501" s="126"/>
      <c r="G3501" s="126"/>
      <c r="H3501" s="126"/>
      <c r="I3501" s="126"/>
      <c r="J3501" s="126"/>
      <c r="K3501" s="126"/>
      <c r="L3501" s="126"/>
      <c r="M3501" s="143"/>
      <c r="N3501" s="126"/>
      <c r="O3501" s="126"/>
      <c r="Q3501" s="126"/>
      <c r="R3501" s="126"/>
    </row>
    <row r="3502" spans="6:18" ht="11.25" customHeight="1" x14ac:dyDescent="0.2">
      <c r="F3502" s="126"/>
      <c r="G3502" s="126"/>
      <c r="H3502" s="126"/>
      <c r="I3502" s="126"/>
      <c r="J3502" s="126"/>
      <c r="K3502" s="126"/>
      <c r="L3502" s="126"/>
      <c r="M3502" s="143"/>
      <c r="N3502" s="126"/>
      <c r="O3502" s="126"/>
      <c r="Q3502" s="126"/>
      <c r="R3502" s="126"/>
    </row>
    <row r="3503" spans="6:18" ht="11.25" customHeight="1" x14ac:dyDescent="0.2">
      <c r="F3503" s="126"/>
      <c r="G3503" s="126"/>
      <c r="H3503" s="126"/>
      <c r="I3503" s="126"/>
      <c r="J3503" s="126"/>
      <c r="K3503" s="126"/>
      <c r="L3503" s="126"/>
      <c r="M3503" s="143"/>
      <c r="N3503" s="126"/>
      <c r="O3503" s="126"/>
      <c r="Q3503" s="126"/>
      <c r="R3503" s="126"/>
    </row>
    <row r="3504" spans="6:18" ht="11.25" customHeight="1" x14ac:dyDescent="0.2">
      <c r="F3504" s="126"/>
      <c r="G3504" s="126"/>
      <c r="H3504" s="126"/>
      <c r="I3504" s="126"/>
      <c r="J3504" s="126"/>
      <c r="K3504" s="126"/>
      <c r="L3504" s="126"/>
      <c r="M3504" s="143"/>
      <c r="N3504" s="126"/>
      <c r="O3504" s="126"/>
      <c r="Q3504" s="126"/>
      <c r="R3504" s="126"/>
    </row>
    <row r="3505" spans="6:18" ht="11.25" customHeight="1" x14ac:dyDescent="0.2">
      <c r="F3505" s="126"/>
      <c r="G3505" s="126"/>
      <c r="H3505" s="126"/>
      <c r="I3505" s="126"/>
      <c r="J3505" s="126"/>
      <c r="K3505" s="126"/>
      <c r="L3505" s="126"/>
      <c r="M3505" s="143"/>
      <c r="N3505" s="126"/>
      <c r="O3505" s="126"/>
      <c r="Q3505" s="126"/>
      <c r="R3505" s="126"/>
    </row>
    <row r="3506" spans="6:18" ht="11.25" customHeight="1" x14ac:dyDescent="0.2">
      <c r="F3506" s="126"/>
      <c r="G3506" s="126"/>
      <c r="H3506" s="126"/>
      <c r="I3506" s="126"/>
      <c r="J3506" s="126"/>
      <c r="K3506" s="126"/>
      <c r="L3506" s="126"/>
      <c r="M3506" s="143"/>
      <c r="N3506" s="126"/>
      <c r="O3506" s="126"/>
      <c r="Q3506" s="126"/>
      <c r="R3506" s="126"/>
    </row>
    <row r="3507" spans="6:18" ht="11.25" customHeight="1" x14ac:dyDescent="0.2">
      <c r="F3507" s="126"/>
      <c r="G3507" s="126"/>
      <c r="H3507" s="126"/>
      <c r="I3507" s="126"/>
      <c r="J3507" s="126"/>
      <c r="K3507" s="126"/>
      <c r="L3507" s="126"/>
      <c r="M3507" s="143"/>
      <c r="N3507" s="126"/>
      <c r="O3507" s="126"/>
      <c r="Q3507" s="126"/>
      <c r="R3507" s="126"/>
    </row>
    <row r="3508" spans="6:18" ht="11.25" customHeight="1" x14ac:dyDescent="0.2">
      <c r="F3508" s="126"/>
      <c r="G3508" s="126"/>
      <c r="H3508" s="126"/>
      <c r="I3508" s="126"/>
      <c r="J3508" s="126"/>
      <c r="K3508" s="126"/>
      <c r="L3508" s="126"/>
      <c r="M3508" s="143"/>
      <c r="N3508" s="126"/>
      <c r="O3508" s="126"/>
      <c r="Q3508" s="126"/>
      <c r="R3508" s="126"/>
    </row>
    <row r="3509" spans="6:18" ht="11.25" customHeight="1" x14ac:dyDescent="0.2">
      <c r="F3509" s="126"/>
      <c r="G3509" s="126"/>
      <c r="H3509" s="126"/>
      <c r="I3509" s="126"/>
      <c r="J3509" s="126"/>
      <c r="K3509" s="126"/>
      <c r="L3509" s="126"/>
      <c r="M3509" s="143"/>
      <c r="N3509" s="126"/>
      <c r="O3509" s="126"/>
      <c r="Q3509" s="126"/>
      <c r="R3509" s="126"/>
    </row>
    <row r="3510" spans="6:18" ht="11.25" customHeight="1" x14ac:dyDescent="0.2">
      <c r="F3510" s="126"/>
      <c r="G3510" s="126"/>
      <c r="H3510" s="126"/>
      <c r="I3510" s="126"/>
      <c r="J3510" s="126"/>
      <c r="K3510" s="126"/>
      <c r="L3510" s="126"/>
      <c r="M3510" s="143"/>
      <c r="N3510" s="126"/>
      <c r="O3510" s="126"/>
      <c r="Q3510" s="126"/>
      <c r="R3510" s="126"/>
    </row>
    <row r="3511" spans="6:18" ht="11.25" customHeight="1" x14ac:dyDescent="0.2">
      <c r="F3511" s="126"/>
      <c r="G3511" s="126"/>
      <c r="H3511" s="126"/>
      <c r="I3511" s="126"/>
      <c r="J3511" s="126"/>
      <c r="K3511" s="126"/>
      <c r="L3511" s="126"/>
      <c r="M3511" s="143"/>
      <c r="N3511" s="126"/>
      <c r="O3511" s="126"/>
      <c r="Q3511" s="126"/>
      <c r="R3511" s="126"/>
    </row>
    <row r="3512" spans="6:18" ht="11.25" customHeight="1" x14ac:dyDescent="0.2">
      <c r="F3512" s="126"/>
      <c r="G3512" s="126"/>
      <c r="H3512" s="126"/>
      <c r="I3512" s="126"/>
      <c r="J3512" s="126"/>
      <c r="K3512" s="126"/>
      <c r="L3512" s="126"/>
      <c r="M3512" s="143"/>
      <c r="N3512" s="126"/>
      <c r="O3512" s="126"/>
      <c r="Q3512" s="126"/>
      <c r="R3512" s="126"/>
    </row>
    <row r="3513" spans="6:18" ht="11.25" customHeight="1" x14ac:dyDescent="0.2">
      <c r="F3513" s="126"/>
      <c r="G3513" s="126"/>
      <c r="H3513" s="126"/>
      <c r="I3513" s="126"/>
      <c r="J3513" s="126"/>
      <c r="K3513" s="126"/>
      <c r="L3513" s="126"/>
      <c r="M3513" s="143"/>
      <c r="N3513" s="126"/>
      <c r="O3513" s="126"/>
      <c r="Q3513" s="126"/>
      <c r="R3513" s="126"/>
    </row>
    <row r="3514" spans="6:18" ht="11.25" customHeight="1" x14ac:dyDescent="0.2">
      <c r="F3514" s="126"/>
      <c r="G3514" s="126"/>
      <c r="H3514" s="126"/>
      <c r="I3514" s="126"/>
      <c r="J3514" s="126"/>
      <c r="K3514" s="126"/>
      <c r="L3514" s="126"/>
      <c r="M3514" s="143"/>
      <c r="N3514" s="126"/>
      <c r="O3514" s="126"/>
      <c r="Q3514" s="126"/>
      <c r="R3514" s="126"/>
    </row>
    <row r="3515" spans="6:18" ht="11.25" customHeight="1" x14ac:dyDescent="0.2">
      <c r="F3515" s="126"/>
      <c r="G3515" s="126"/>
      <c r="H3515" s="126"/>
      <c r="I3515" s="126"/>
      <c r="J3515" s="126"/>
      <c r="K3515" s="126"/>
      <c r="L3515" s="126"/>
      <c r="M3515" s="143"/>
      <c r="N3515" s="126"/>
      <c r="O3515" s="126"/>
      <c r="Q3515" s="126"/>
      <c r="R3515" s="126"/>
    </row>
    <row r="3516" spans="6:18" ht="11.25" customHeight="1" x14ac:dyDescent="0.2">
      <c r="F3516" s="126"/>
      <c r="G3516" s="126"/>
      <c r="H3516" s="126"/>
      <c r="I3516" s="126"/>
      <c r="J3516" s="126"/>
      <c r="K3516" s="126"/>
      <c r="L3516" s="126"/>
      <c r="M3516" s="143"/>
      <c r="N3516" s="126"/>
      <c r="O3516" s="126"/>
      <c r="Q3516" s="126"/>
      <c r="R3516" s="126"/>
    </row>
    <row r="3517" spans="6:18" ht="11.25" customHeight="1" x14ac:dyDescent="0.2">
      <c r="F3517" s="126"/>
      <c r="G3517" s="126"/>
      <c r="H3517" s="126"/>
      <c r="I3517" s="126"/>
      <c r="J3517" s="126"/>
      <c r="K3517" s="126"/>
      <c r="L3517" s="126"/>
      <c r="M3517" s="143"/>
      <c r="N3517" s="126"/>
      <c r="O3517" s="126"/>
      <c r="Q3517" s="126"/>
      <c r="R3517" s="126"/>
    </row>
    <row r="3518" spans="6:18" ht="11.25" customHeight="1" x14ac:dyDescent="0.2">
      <c r="F3518" s="126"/>
      <c r="G3518" s="126"/>
      <c r="H3518" s="126"/>
      <c r="I3518" s="126"/>
      <c r="J3518" s="126"/>
      <c r="K3518" s="126"/>
      <c r="L3518" s="126"/>
      <c r="M3518" s="143"/>
      <c r="N3518" s="126"/>
      <c r="O3518" s="126"/>
      <c r="Q3518" s="126"/>
      <c r="R3518" s="126"/>
    </row>
    <row r="3519" spans="6:18" ht="11.25" customHeight="1" x14ac:dyDescent="0.2">
      <c r="F3519" s="126"/>
      <c r="G3519" s="126"/>
      <c r="H3519" s="126"/>
      <c r="I3519" s="126"/>
      <c r="J3519" s="126"/>
      <c r="K3519" s="126"/>
      <c r="L3519" s="126"/>
      <c r="M3519" s="143"/>
      <c r="N3519" s="126"/>
      <c r="O3519" s="126"/>
      <c r="Q3519" s="126"/>
      <c r="R3519" s="126"/>
    </row>
    <row r="3520" spans="6:18" ht="11.25" customHeight="1" x14ac:dyDescent="0.2">
      <c r="F3520" s="126"/>
      <c r="G3520" s="126"/>
      <c r="H3520" s="126"/>
      <c r="I3520" s="126"/>
      <c r="J3520" s="126"/>
      <c r="K3520" s="126"/>
      <c r="L3520" s="126"/>
      <c r="M3520" s="143"/>
      <c r="N3520" s="126"/>
      <c r="O3520" s="126"/>
      <c r="Q3520" s="126"/>
      <c r="R3520" s="126"/>
    </row>
    <row r="3521" spans="6:18" ht="11.25" customHeight="1" x14ac:dyDescent="0.2">
      <c r="F3521" s="126"/>
      <c r="G3521" s="126"/>
      <c r="H3521" s="126"/>
      <c r="I3521" s="126"/>
      <c r="J3521" s="126"/>
      <c r="K3521" s="126"/>
      <c r="L3521" s="126"/>
      <c r="M3521" s="143"/>
      <c r="N3521" s="126"/>
      <c r="O3521" s="126"/>
      <c r="Q3521" s="126"/>
      <c r="R3521" s="126"/>
    </row>
    <row r="3522" spans="6:18" ht="11.25" customHeight="1" x14ac:dyDescent="0.2">
      <c r="F3522" s="126"/>
      <c r="G3522" s="126"/>
      <c r="H3522" s="126"/>
      <c r="I3522" s="126"/>
      <c r="J3522" s="126"/>
      <c r="K3522" s="126"/>
      <c r="L3522" s="126"/>
      <c r="M3522" s="143"/>
      <c r="N3522" s="126"/>
      <c r="O3522" s="126"/>
      <c r="Q3522" s="126"/>
      <c r="R3522" s="126"/>
    </row>
    <row r="3523" spans="6:18" ht="11.25" customHeight="1" x14ac:dyDescent="0.2">
      <c r="F3523" s="126"/>
      <c r="G3523" s="126"/>
      <c r="H3523" s="126"/>
      <c r="I3523" s="126"/>
      <c r="J3523" s="126"/>
      <c r="K3523" s="126"/>
      <c r="L3523" s="126"/>
      <c r="M3523" s="143"/>
      <c r="N3523" s="126"/>
      <c r="O3523" s="126"/>
      <c r="Q3523" s="126"/>
      <c r="R3523" s="126"/>
    </row>
    <row r="3524" spans="6:18" ht="11.25" customHeight="1" x14ac:dyDescent="0.2">
      <c r="F3524" s="126"/>
      <c r="G3524" s="126"/>
      <c r="H3524" s="126"/>
      <c r="I3524" s="126"/>
      <c r="J3524" s="126"/>
      <c r="K3524" s="126"/>
      <c r="L3524" s="126"/>
      <c r="M3524" s="143"/>
      <c r="N3524" s="126"/>
      <c r="O3524" s="126"/>
      <c r="Q3524" s="126"/>
      <c r="R3524" s="126"/>
    </row>
    <row r="3525" spans="6:18" ht="11.25" customHeight="1" x14ac:dyDescent="0.2">
      <c r="F3525" s="126"/>
      <c r="G3525" s="126"/>
      <c r="H3525" s="126"/>
      <c r="I3525" s="126"/>
      <c r="J3525" s="126"/>
      <c r="K3525" s="126"/>
      <c r="L3525" s="126"/>
      <c r="M3525" s="143"/>
      <c r="N3525" s="126"/>
      <c r="O3525" s="126"/>
      <c r="Q3525" s="126"/>
      <c r="R3525" s="126"/>
    </row>
    <row r="3526" spans="6:18" ht="11.25" customHeight="1" x14ac:dyDescent="0.2">
      <c r="F3526" s="126"/>
      <c r="G3526" s="126"/>
      <c r="H3526" s="126"/>
      <c r="I3526" s="126"/>
      <c r="J3526" s="126"/>
      <c r="K3526" s="126"/>
      <c r="L3526" s="126"/>
      <c r="M3526" s="143"/>
      <c r="N3526" s="126"/>
      <c r="O3526" s="126"/>
      <c r="Q3526" s="126"/>
      <c r="R3526" s="126"/>
    </row>
    <row r="3527" spans="6:18" ht="11.25" customHeight="1" x14ac:dyDescent="0.2">
      <c r="F3527" s="126"/>
      <c r="G3527" s="126"/>
      <c r="H3527" s="126"/>
      <c r="I3527" s="126"/>
      <c r="J3527" s="126"/>
      <c r="K3527" s="126"/>
      <c r="L3527" s="126"/>
      <c r="M3527" s="143"/>
      <c r="N3527" s="126"/>
      <c r="O3527" s="126"/>
      <c r="Q3527" s="126"/>
      <c r="R3527" s="126"/>
    </row>
    <row r="3528" spans="6:18" ht="11.25" customHeight="1" x14ac:dyDescent="0.2">
      <c r="F3528" s="126"/>
      <c r="G3528" s="126"/>
      <c r="H3528" s="126"/>
      <c r="I3528" s="126"/>
      <c r="J3528" s="126"/>
      <c r="K3528" s="126"/>
      <c r="L3528" s="126"/>
      <c r="M3528" s="143"/>
      <c r="N3528" s="126"/>
      <c r="O3528" s="126"/>
      <c r="Q3528" s="126"/>
      <c r="R3528" s="126"/>
    </row>
    <row r="3529" spans="6:18" ht="11.25" customHeight="1" x14ac:dyDescent="0.2">
      <c r="F3529" s="126"/>
      <c r="G3529" s="126"/>
      <c r="H3529" s="126"/>
      <c r="I3529" s="126"/>
      <c r="J3529" s="126"/>
      <c r="K3529" s="126"/>
      <c r="L3529" s="126"/>
      <c r="M3529" s="143"/>
      <c r="N3529" s="126"/>
      <c r="O3529" s="126"/>
      <c r="Q3529" s="126"/>
      <c r="R3529" s="126"/>
    </row>
    <row r="3530" spans="6:18" ht="11.25" customHeight="1" x14ac:dyDescent="0.2">
      <c r="F3530" s="126"/>
      <c r="G3530" s="126"/>
      <c r="H3530" s="126"/>
      <c r="I3530" s="126"/>
      <c r="J3530" s="126"/>
      <c r="K3530" s="126"/>
      <c r="L3530" s="126"/>
      <c r="M3530" s="143"/>
      <c r="N3530" s="126"/>
      <c r="O3530" s="126"/>
      <c r="Q3530" s="126"/>
      <c r="R3530" s="126"/>
    </row>
    <row r="3531" spans="6:18" ht="11.25" customHeight="1" x14ac:dyDescent="0.2">
      <c r="F3531" s="126"/>
      <c r="G3531" s="126"/>
      <c r="H3531" s="126"/>
      <c r="I3531" s="126"/>
      <c r="J3531" s="126"/>
      <c r="K3531" s="126"/>
      <c r="L3531" s="126"/>
      <c r="M3531" s="143"/>
      <c r="N3531" s="126"/>
      <c r="O3531" s="126"/>
      <c r="Q3531" s="126"/>
      <c r="R3531" s="126"/>
    </row>
    <row r="3532" spans="6:18" ht="11.25" customHeight="1" x14ac:dyDescent="0.2">
      <c r="F3532" s="126"/>
      <c r="G3532" s="126"/>
      <c r="H3532" s="126"/>
      <c r="I3532" s="126"/>
      <c r="J3532" s="126"/>
      <c r="K3532" s="126"/>
      <c r="L3532" s="126"/>
      <c r="M3532" s="143"/>
      <c r="N3532" s="126"/>
      <c r="O3532" s="126"/>
      <c r="Q3532" s="126"/>
      <c r="R3532" s="126"/>
    </row>
    <row r="3533" spans="6:18" ht="11.25" customHeight="1" x14ac:dyDescent="0.2">
      <c r="F3533" s="126"/>
      <c r="G3533" s="126"/>
      <c r="H3533" s="126"/>
      <c r="I3533" s="126"/>
      <c r="J3533" s="126"/>
      <c r="K3533" s="126"/>
      <c r="L3533" s="126"/>
      <c r="M3533" s="143"/>
      <c r="N3533" s="126"/>
      <c r="O3533" s="126"/>
      <c r="Q3533" s="126"/>
      <c r="R3533" s="126"/>
    </row>
    <row r="3534" spans="6:18" ht="11.25" customHeight="1" x14ac:dyDescent="0.2">
      <c r="F3534" s="126"/>
      <c r="G3534" s="126"/>
      <c r="H3534" s="126"/>
      <c r="I3534" s="126"/>
      <c r="J3534" s="126"/>
      <c r="K3534" s="126"/>
      <c r="L3534" s="126"/>
      <c r="M3534" s="143"/>
      <c r="N3534" s="126"/>
      <c r="O3534" s="126"/>
      <c r="Q3534" s="126"/>
      <c r="R3534" s="126"/>
    </row>
    <row r="3535" spans="6:18" ht="11.25" customHeight="1" x14ac:dyDescent="0.2">
      <c r="F3535" s="126"/>
      <c r="G3535" s="126"/>
      <c r="H3535" s="126"/>
      <c r="I3535" s="126"/>
      <c r="J3535" s="126"/>
      <c r="K3535" s="126"/>
      <c r="L3535" s="126"/>
      <c r="M3535" s="143"/>
      <c r="N3535" s="126"/>
      <c r="O3535" s="126"/>
      <c r="Q3535" s="126"/>
      <c r="R3535" s="126"/>
    </row>
    <row r="3536" spans="6:18" ht="11.25" customHeight="1" x14ac:dyDescent="0.2">
      <c r="F3536" s="126"/>
      <c r="G3536" s="126"/>
      <c r="H3536" s="126"/>
      <c r="I3536" s="126"/>
      <c r="J3536" s="126"/>
      <c r="K3536" s="126"/>
      <c r="L3536" s="126"/>
      <c r="M3536" s="143"/>
      <c r="N3536" s="126"/>
      <c r="O3536" s="126"/>
      <c r="Q3536" s="126"/>
      <c r="R3536" s="126"/>
    </row>
    <row r="3537" spans="6:18" ht="11.25" customHeight="1" x14ac:dyDescent="0.2">
      <c r="F3537" s="126"/>
      <c r="G3537" s="126"/>
      <c r="H3537" s="126"/>
      <c r="I3537" s="126"/>
      <c r="J3537" s="126"/>
      <c r="K3537" s="126"/>
      <c r="L3537" s="126"/>
      <c r="M3537" s="143"/>
      <c r="N3537" s="126"/>
      <c r="O3537" s="126"/>
      <c r="Q3537" s="126"/>
      <c r="R3537" s="126"/>
    </row>
    <row r="3538" spans="6:18" ht="11.25" customHeight="1" x14ac:dyDescent="0.2">
      <c r="F3538" s="126"/>
      <c r="G3538" s="126"/>
      <c r="H3538" s="126"/>
      <c r="I3538" s="126"/>
      <c r="J3538" s="126"/>
      <c r="K3538" s="126"/>
      <c r="L3538" s="126"/>
      <c r="M3538" s="143"/>
      <c r="N3538" s="126"/>
      <c r="O3538" s="126"/>
      <c r="Q3538" s="126"/>
      <c r="R3538" s="126"/>
    </row>
    <row r="3539" spans="6:18" ht="11.25" customHeight="1" x14ac:dyDescent="0.2">
      <c r="F3539" s="126"/>
      <c r="G3539" s="126"/>
      <c r="H3539" s="126"/>
      <c r="I3539" s="126"/>
      <c r="J3539" s="126"/>
      <c r="K3539" s="126"/>
      <c r="L3539" s="126"/>
      <c r="M3539" s="143"/>
      <c r="N3539" s="126"/>
      <c r="O3539" s="126"/>
      <c r="Q3539" s="126"/>
      <c r="R3539" s="126"/>
    </row>
    <row r="3540" spans="6:18" ht="11.25" customHeight="1" x14ac:dyDescent="0.2">
      <c r="F3540" s="126"/>
      <c r="G3540" s="126"/>
      <c r="H3540" s="126"/>
      <c r="I3540" s="126"/>
      <c r="J3540" s="126"/>
      <c r="K3540" s="126"/>
      <c r="L3540" s="126"/>
      <c r="M3540" s="143"/>
      <c r="N3540" s="126"/>
      <c r="O3540" s="126"/>
      <c r="Q3540" s="126"/>
      <c r="R3540" s="126"/>
    </row>
    <row r="3541" spans="6:18" ht="11.25" customHeight="1" x14ac:dyDescent="0.2">
      <c r="F3541" s="126"/>
      <c r="G3541" s="126"/>
      <c r="H3541" s="126"/>
      <c r="I3541" s="126"/>
      <c r="J3541" s="126"/>
      <c r="K3541" s="126"/>
      <c r="L3541" s="126"/>
      <c r="M3541" s="143"/>
      <c r="N3541" s="126"/>
      <c r="O3541" s="126"/>
      <c r="Q3541" s="126"/>
      <c r="R3541" s="126"/>
    </row>
    <row r="3542" spans="6:18" ht="11.25" customHeight="1" x14ac:dyDescent="0.2">
      <c r="F3542" s="126"/>
      <c r="G3542" s="126"/>
      <c r="H3542" s="126"/>
      <c r="I3542" s="126"/>
      <c r="J3542" s="126"/>
      <c r="K3542" s="126"/>
      <c r="L3542" s="126"/>
      <c r="M3542" s="143"/>
      <c r="N3542" s="126"/>
      <c r="O3542" s="126"/>
      <c r="Q3542" s="126"/>
      <c r="R3542" s="126"/>
    </row>
    <row r="3543" spans="6:18" ht="11.25" customHeight="1" x14ac:dyDescent="0.2">
      <c r="F3543" s="126"/>
      <c r="G3543" s="126"/>
      <c r="H3543" s="126"/>
      <c r="I3543" s="126"/>
      <c r="J3543" s="126"/>
      <c r="K3543" s="126"/>
      <c r="L3543" s="126"/>
      <c r="M3543" s="143"/>
      <c r="N3543" s="126"/>
      <c r="O3543" s="126"/>
      <c r="Q3543" s="126"/>
      <c r="R3543" s="126"/>
    </row>
    <row r="3544" spans="6:18" ht="11.25" customHeight="1" x14ac:dyDescent="0.2">
      <c r="F3544" s="126"/>
      <c r="G3544" s="126"/>
      <c r="H3544" s="126"/>
      <c r="I3544" s="126"/>
      <c r="J3544" s="126"/>
      <c r="K3544" s="126"/>
      <c r="L3544" s="126"/>
      <c r="M3544" s="143"/>
      <c r="N3544" s="126"/>
      <c r="O3544" s="126"/>
      <c r="Q3544" s="126"/>
      <c r="R3544" s="126"/>
    </row>
    <row r="3545" spans="6:18" ht="11.25" customHeight="1" x14ac:dyDescent="0.2">
      <c r="F3545" s="126"/>
      <c r="G3545" s="126"/>
      <c r="H3545" s="126"/>
      <c r="I3545" s="126"/>
      <c r="J3545" s="126"/>
      <c r="K3545" s="126"/>
      <c r="L3545" s="126"/>
      <c r="M3545" s="143"/>
      <c r="N3545" s="126"/>
      <c r="O3545" s="126"/>
      <c r="Q3545" s="126"/>
      <c r="R3545" s="126"/>
    </row>
    <row r="3546" spans="6:18" ht="11.25" customHeight="1" x14ac:dyDescent="0.2">
      <c r="F3546" s="126"/>
      <c r="G3546" s="126"/>
      <c r="H3546" s="126"/>
      <c r="I3546" s="126"/>
      <c r="J3546" s="126"/>
      <c r="K3546" s="126"/>
      <c r="L3546" s="126"/>
      <c r="M3546" s="143"/>
      <c r="N3546" s="126"/>
      <c r="O3546" s="126"/>
      <c r="Q3546" s="126"/>
      <c r="R3546" s="126"/>
    </row>
    <row r="3547" spans="6:18" ht="11.25" customHeight="1" x14ac:dyDescent="0.2">
      <c r="F3547" s="126"/>
      <c r="G3547" s="126"/>
      <c r="H3547" s="126"/>
      <c r="I3547" s="126"/>
      <c r="J3547" s="126"/>
      <c r="K3547" s="126"/>
      <c r="L3547" s="126"/>
      <c r="M3547" s="143"/>
      <c r="N3547" s="126"/>
      <c r="O3547" s="126"/>
      <c r="Q3547" s="126"/>
      <c r="R3547" s="126"/>
    </row>
    <row r="3548" spans="6:18" ht="11.25" customHeight="1" x14ac:dyDescent="0.2">
      <c r="F3548" s="126"/>
      <c r="G3548" s="126"/>
      <c r="H3548" s="126"/>
      <c r="I3548" s="126"/>
      <c r="J3548" s="126"/>
      <c r="K3548" s="126"/>
      <c r="L3548" s="126"/>
      <c r="M3548" s="143"/>
      <c r="N3548" s="126"/>
      <c r="O3548" s="126"/>
      <c r="Q3548" s="126"/>
      <c r="R3548" s="126"/>
    </row>
    <row r="3549" spans="6:18" ht="11.25" customHeight="1" x14ac:dyDescent="0.2">
      <c r="F3549" s="126"/>
      <c r="G3549" s="126"/>
      <c r="H3549" s="126"/>
      <c r="I3549" s="126"/>
      <c r="J3549" s="126"/>
      <c r="K3549" s="126"/>
      <c r="L3549" s="126"/>
      <c r="M3549" s="143"/>
      <c r="N3549" s="126"/>
      <c r="O3549" s="126"/>
      <c r="Q3549" s="126"/>
      <c r="R3549" s="126"/>
    </row>
    <row r="3550" spans="6:18" ht="11.25" customHeight="1" x14ac:dyDescent="0.2">
      <c r="F3550" s="126"/>
      <c r="G3550" s="126"/>
      <c r="H3550" s="126"/>
      <c r="I3550" s="126"/>
      <c r="J3550" s="126"/>
      <c r="K3550" s="126"/>
      <c r="L3550" s="126"/>
      <c r="M3550" s="143"/>
      <c r="N3550" s="126"/>
      <c r="O3550" s="126"/>
      <c r="Q3550" s="126"/>
      <c r="R3550" s="126"/>
    </row>
    <row r="3551" spans="6:18" ht="11.25" customHeight="1" x14ac:dyDescent="0.2">
      <c r="F3551" s="126"/>
      <c r="G3551" s="126"/>
      <c r="H3551" s="126"/>
      <c r="I3551" s="126"/>
      <c r="J3551" s="126"/>
      <c r="K3551" s="126"/>
      <c r="L3551" s="126"/>
      <c r="M3551" s="143"/>
      <c r="N3551" s="126"/>
      <c r="O3551" s="126"/>
      <c r="Q3551" s="126"/>
      <c r="R3551" s="126"/>
    </row>
    <row r="3552" spans="6:18" ht="11.25" customHeight="1" x14ac:dyDescent="0.2">
      <c r="F3552" s="126"/>
      <c r="G3552" s="126"/>
      <c r="H3552" s="126"/>
      <c r="I3552" s="126"/>
      <c r="J3552" s="126"/>
      <c r="K3552" s="126"/>
      <c r="L3552" s="126"/>
      <c r="M3552" s="143"/>
      <c r="N3552" s="126"/>
      <c r="O3552" s="126"/>
      <c r="Q3552" s="126"/>
      <c r="R3552" s="126"/>
    </row>
    <row r="3553" spans="6:18" ht="11.25" customHeight="1" x14ac:dyDescent="0.2">
      <c r="F3553" s="126"/>
      <c r="G3553" s="126"/>
      <c r="H3553" s="126"/>
      <c r="I3553" s="126"/>
      <c r="J3553" s="126"/>
      <c r="K3553" s="126"/>
      <c r="L3553" s="126"/>
      <c r="M3553" s="143"/>
      <c r="N3553" s="126"/>
      <c r="O3553" s="126"/>
      <c r="Q3553" s="126"/>
      <c r="R3553" s="126"/>
    </row>
    <row r="3554" spans="6:18" ht="11.25" customHeight="1" x14ac:dyDescent="0.2">
      <c r="F3554" s="126"/>
      <c r="G3554" s="126"/>
      <c r="H3554" s="126"/>
      <c r="I3554" s="126"/>
      <c r="J3554" s="126"/>
      <c r="K3554" s="126"/>
      <c r="L3554" s="126"/>
      <c r="M3554" s="143"/>
      <c r="N3554" s="126"/>
      <c r="O3554" s="126"/>
      <c r="Q3554" s="126"/>
      <c r="R3554" s="126"/>
    </row>
    <row r="3555" spans="6:18" ht="11.25" customHeight="1" x14ac:dyDescent="0.2">
      <c r="F3555" s="126"/>
      <c r="G3555" s="126"/>
      <c r="H3555" s="126"/>
      <c r="I3555" s="126"/>
      <c r="J3555" s="126"/>
      <c r="K3555" s="126"/>
      <c r="L3555" s="126"/>
      <c r="M3555" s="143"/>
      <c r="N3555" s="126"/>
      <c r="O3555" s="126"/>
      <c r="Q3555" s="126"/>
      <c r="R3555" s="126"/>
    </row>
    <row r="3556" spans="6:18" ht="11.25" customHeight="1" x14ac:dyDescent="0.2">
      <c r="F3556" s="126"/>
      <c r="G3556" s="126"/>
      <c r="H3556" s="126"/>
      <c r="I3556" s="126"/>
      <c r="J3556" s="126"/>
      <c r="K3556" s="126"/>
      <c r="L3556" s="126"/>
      <c r="M3556" s="143"/>
      <c r="N3556" s="126"/>
      <c r="O3556" s="126"/>
      <c r="Q3556" s="126"/>
      <c r="R3556" s="126"/>
    </row>
    <row r="3557" spans="6:18" ht="11.25" customHeight="1" x14ac:dyDescent="0.2">
      <c r="F3557" s="126"/>
      <c r="G3557" s="126"/>
      <c r="H3557" s="126"/>
      <c r="I3557" s="126"/>
      <c r="J3557" s="126"/>
      <c r="K3557" s="126"/>
      <c r="L3557" s="126"/>
      <c r="M3557" s="143"/>
      <c r="N3557" s="126"/>
      <c r="O3557" s="126"/>
      <c r="Q3557" s="126"/>
      <c r="R3557" s="126"/>
    </row>
    <row r="3558" spans="6:18" ht="11.25" customHeight="1" x14ac:dyDescent="0.2">
      <c r="F3558" s="126"/>
      <c r="G3558" s="126"/>
      <c r="H3558" s="126"/>
      <c r="I3558" s="126"/>
      <c r="J3558" s="126"/>
      <c r="K3558" s="126"/>
      <c r="L3558" s="126"/>
      <c r="M3558" s="143"/>
      <c r="N3558" s="126"/>
      <c r="O3558" s="126"/>
      <c r="Q3558" s="126"/>
      <c r="R3558" s="126"/>
    </row>
    <row r="3559" spans="6:18" ht="11.25" customHeight="1" x14ac:dyDescent="0.2">
      <c r="F3559" s="126"/>
      <c r="G3559" s="126"/>
      <c r="H3559" s="126"/>
      <c r="I3559" s="126"/>
      <c r="J3559" s="126"/>
      <c r="K3559" s="126"/>
      <c r="L3559" s="126"/>
      <c r="M3559" s="143"/>
      <c r="N3559" s="126"/>
      <c r="O3559" s="126"/>
      <c r="Q3559" s="126"/>
      <c r="R3559" s="126"/>
    </row>
    <row r="3560" spans="6:18" ht="11.25" customHeight="1" x14ac:dyDescent="0.2">
      <c r="F3560" s="126"/>
      <c r="G3560" s="126"/>
      <c r="H3560" s="126"/>
      <c r="I3560" s="126"/>
      <c r="J3560" s="126"/>
      <c r="K3560" s="126"/>
      <c r="L3560" s="126"/>
      <c r="M3560" s="143"/>
      <c r="N3560" s="126"/>
      <c r="O3560" s="126"/>
      <c r="Q3560" s="126"/>
      <c r="R3560" s="126"/>
    </row>
    <row r="3561" spans="6:18" ht="11.25" customHeight="1" x14ac:dyDescent="0.2">
      <c r="F3561" s="126"/>
      <c r="G3561" s="126"/>
      <c r="H3561" s="126"/>
      <c r="I3561" s="126"/>
      <c r="J3561" s="126"/>
      <c r="K3561" s="126"/>
      <c r="L3561" s="126"/>
      <c r="M3561" s="143"/>
      <c r="N3561" s="126"/>
      <c r="O3561" s="126"/>
      <c r="Q3561" s="126"/>
      <c r="R3561" s="126"/>
    </row>
    <row r="3562" spans="6:18" ht="11.25" customHeight="1" x14ac:dyDescent="0.2">
      <c r="F3562" s="126"/>
      <c r="G3562" s="126"/>
      <c r="H3562" s="126"/>
      <c r="I3562" s="126"/>
      <c r="J3562" s="126"/>
      <c r="K3562" s="126"/>
      <c r="L3562" s="126"/>
      <c r="M3562" s="143"/>
      <c r="N3562" s="126"/>
      <c r="O3562" s="126"/>
      <c r="Q3562" s="126"/>
      <c r="R3562" s="126"/>
    </row>
    <row r="3563" spans="6:18" ht="11.25" customHeight="1" x14ac:dyDescent="0.2">
      <c r="F3563" s="126"/>
      <c r="G3563" s="126"/>
      <c r="H3563" s="126"/>
      <c r="I3563" s="126"/>
      <c r="J3563" s="126"/>
      <c r="K3563" s="126"/>
      <c r="L3563" s="126"/>
      <c r="M3563" s="143"/>
      <c r="N3563" s="126"/>
      <c r="O3563" s="126"/>
      <c r="Q3563" s="126"/>
      <c r="R3563" s="126"/>
    </row>
    <row r="3564" spans="6:18" ht="11.25" customHeight="1" x14ac:dyDescent="0.2">
      <c r="F3564" s="126"/>
      <c r="G3564" s="126"/>
      <c r="H3564" s="126"/>
      <c r="I3564" s="126"/>
      <c r="J3564" s="126"/>
      <c r="K3564" s="126"/>
      <c r="L3564" s="126"/>
      <c r="M3564" s="143"/>
      <c r="N3564" s="126"/>
      <c r="O3564" s="126"/>
      <c r="Q3564" s="126"/>
      <c r="R3564" s="126"/>
    </row>
    <row r="3565" spans="6:18" ht="11.25" customHeight="1" x14ac:dyDescent="0.2">
      <c r="F3565" s="126"/>
      <c r="G3565" s="126"/>
      <c r="H3565" s="126"/>
      <c r="I3565" s="126"/>
      <c r="J3565" s="126"/>
      <c r="K3565" s="126"/>
      <c r="L3565" s="126"/>
      <c r="M3565" s="143"/>
      <c r="N3565" s="126"/>
      <c r="O3565" s="126"/>
      <c r="Q3565" s="126"/>
      <c r="R3565" s="126"/>
    </row>
    <row r="3566" spans="6:18" ht="11.25" customHeight="1" x14ac:dyDescent="0.2">
      <c r="F3566" s="126"/>
      <c r="G3566" s="126"/>
      <c r="H3566" s="126"/>
      <c r="I3566" s="126"/>
      <c r="J3566" s="126"/>
      <c r="K3566" s="126"/>
      <c r="L3566" s="126"/>
      <c r="M3566" s="143"/>
      <c r="N3566" s="126"/>
      <c r="O3566" s="126"/>
      <c r="Q3566" s="126"/>
      <c r="R3566" s="126"/>
    </row>
    <row r="3567" spans="6:18" ht="11.25" customHeight="1" x14ac:dyDescent="0.2">
      <c r="F3567" s="126"/>
      <c r="G3567" s="126"/>
      <c r="H3567" s="126"/>
      <c r="I3567" s="126"/>
      <c r="J3567" s="126"/>
      <c r="K3567" s="126"/>
      <c r="L3567" s="126"/>
      <c r="M3567" s="143"/>
      <c r="N3567" s="126"/>
      <c r="O3567" s="126"/>
      <c r="Q3567" s="126"/>
      <c r="R3567" s="126"/>
    </row>
    <row r="3568" spans="6:18" ht="11.25" customHeight="1" x14ac:dyDescent="0.2">
      <c r="F3568" s="126"/>
      <c r="G3568" s="126"/>
      <c r="H3568" s="126"/>
      <c r="I3568" s="126"/>
      <c r="J3568" s="126"/>
      <c r="K3568" s="126"/>
      <c r="L3568" s="126"/>
      <c r="M3568" s="143"/>
      <c r="N3568" s="126"/>
      <c r="O3568" s="126"/>
      <c r="Q3568" s="126"/>
      <c r="R3568" s="126"/>
    </row>
    <row r="3569" spans="6:18" ht="11.25" customHeight="1" x14ac:dyDescent="0.2">
      <c r="F3569" s="126"/>
      <c r="G3569" s="126"/>
      <c r="H3569" s="126"/>
      <c r="I3569" s="126"/>
      <c r="J3569" s="126"/>
      <c r="K3569" s="126"/>
      <c r="L3569" s="126"/>
      <c r="M3569" s="143"/>
      <c r="N3569" s="126"/>
      <c r="O3569" s="126"/>
      <c r="Q3569" s="126"/>
      <c r="R3569" s="126"/>
    </row>
    <row r="3570" spans="6:18" ht="11.25" customHeight="1" x14ac:dyDescent="0.2">
      <c r="F3570" s="126"/>
      <c r="G3570" s="126"/>
      <c r="H3570" s="126"/>
      <c r="I3570" s="126"/>
      <c r="J3570" s="126"/>
      <c r="K3570" s="126"/>
      <c r="L3570" s="126"/>
      <c r="M3570" s="143"/>
      <c r="N3570" s="126"/>
      <c r="O3570" s="126"/>
      <c r="Q3570" s="126"/>
      <c r="R3570" s="126"/>
    </row>
    <row r="3571" spans="6:18" ht="11.25" customHeight="1" x14ac:dyDescent="0.2">
      <c r="F3571" s="126"/>
      <c r="G3571" s="126"/>
      <c r="H3571" s="126"/>
      <c r="I3571" s="126"/>
      <c r="J3571" s="126"/>
      <c r="K3571" s="126"/>
      <c r="L3571" s="126"/>
      <c r="M3571" s="143"/>
      <c r="N3571" s="126"/>
      <c r="O3571" s="126"/>
      <c r="Q3571" s="126"/>
      <c r="R3571" s="126"/>
    </row>
    <row r="3572" spans="6:18" ht="11.25" customHeight="1" x14ac:dyDescent="0.2">
      <c r="F3572" s="126"/>
      <c r="G3572" s="126"/>
      <c r="H3572" s="126"/>
      <c r="I3572" s="126"/>
      <c r="J3572" s="126"/>
      <c r="K3572" s="126"/>
      <c r="L3572" s="126"/>
      <c r="M3572" s="143"/>
      <c r="N3572" s="126"/>
      <c r="O3572" s="126"/>
      <c r="Q3572" s="126"/>
      <c r="R3572" s="126"/>
    </row>
    <row r="3573" spans="6:18" ht="11.25" customHeight="1" x14ac:dyDescent="0.2">
      <c r="F3573" s="126"/>
      <c r="G3573" s="126"/>
      <c r="H3573" s="126"/>
      <c r="I3573" s="126"/>
      <c r="J3573" s="126"/>
      <c r="K3573" s="126"/>
      <c r="L3573" s="126"/>
      <c r="M3573" s="143"/>
      <c r="N3573" s="126"/>
      <c r="O3573" s="126"/>
      <c r="Q3573" s="126"/>
      <c r="R3573" s="126"/>
    </row>
    <row r="3574" spans="6:18" ht="11.25" customHeight="1" x14ac:dyDescent="0.2">
      <c r="F3574" s="126"/>
      <c r="G3574" s="126"/>
      <c r="H3574" s="126"/>
      <c r="I3574" s="126"/>
      <c r="J3574" s="126"/>
      <c r="K3574" s="126"/>
      <c r="L3574" s="126"/>
      <c r="M3574" s="143"/>
      <c r="N3574" s="126"/>
      <c r="O3574" s="126"/>
      <c r="Q3574" s="126"/>
      <c r="R3574" s="126"/>
    </row>
    <row r="3575" spans="6:18" ht="11.25" customHeight="1" x14ac:dyDescent="0.2">
      <c r="F3575" s="126"/>
      <c r="G3575" s="126"/>
      <c r="H3575" s="126"/>
      <c r="I3575" s="126"/>
      <c r="J3575" s="126"/>
      <c r="K3575" s="126"/>
      <c r="L3575" s="126"/>
      <c r="M3575" s="143"/>
      <c r="N3575" s="126"/>
      <c r="O3575" s="126"/>
      <c r="Q3575" s="126"/>
      <c r="R3575" s="126"/>
    </row>
    <row r="3576" spans="6:18" ht="11.25" customHeight="1" x14ac:dyDescent="0.2">
      <c r="F3576" s="126"/>
      <c r="G3576" s="126"/>
      <c r="H3576" s="126"/>
      <c r="I3576" s="126"/>
      <c r="J3576" s="126"/>
      <c r="K3576" s="126"/>
      <c r="L3576" s="126"/>
      <c r="M3576" s="143"/>
      <c r="N3576" s="126"/>
      <c r="O3576" s="126"/>
      <c r="Q3576" s="126"/>
      <c r="R3576" s="126"/>
    </row>
    <row r="3577" spans="6:18" ht="11.25" customHeight="1" x14ac:dyDescent="0.2">
      <c r="F3577" s="126"/>
      <c r="G3577" s="126"/>
      <c r="H3577" s="126"/>
      <c r="I3577" s="126"/>
      <c r="J3577" s="126"/>
      <c r="K3577" s="126"/>
      <c r="L3577" s="126"/>
      <c r="M3577" s="143"/>
      <c r="N3577" s="126"/>
      <c r="O3577" s="126"/>
      <c r="Q3577" s="126"/>
      <c r="R3577" s="126"/>
    </row>
    <row r="3578" spans="6:18" ht="11.25" customHeight="1" x14ac:dyDescent="0.2">
      <c r="F3578" s="126"/>
      <c r="G3578" s="126"/>
      <c r="H3578" s="126"/>
      <c r="I3578" s="126"/>
      <c r="J3578" s="126"/>
      <c r="K3578" s="126"/>
      <c r="L3578" s="126"/>
      <c r="M3578" s="143"/>
      <c r="N3578" s="126"/>
      <c r="O3578" s="126"/>
      <c r="Q3578" s="126"/>
      <c r="R3578" s="126"/>
    </row>
    <row r="3579" spans="6:18" ht="11.25" customHeight="1" x14ac:dyDescent="0.2">
      <c r="F3579" s="126"/>
      <c r="G3579" s="126"/>
      <c r="H3579" s="126"/>
      <c r="I3579" s="126"/>
      <c r="J3579" s="126"/>
      <c r="K3579" s="126"/>
      <c r="L3579" s="126"/>
      <c r="M3579" s="143"/>
      <c r="N3579" s="126"/>
      <c r="O3579" s="126"/>
      <c r="Q3579" s="126"/>
      <c r="R3579" s="126"/>
    </row>
    <row r="3580" spans="6:18" ht="11.25" customHeight="1" x14ac:dyDescent="0.2">
      <c r="F3580" s="126"/>
      <c r="G3580" s="126"/>
      <c r="H3580" s="126"/>
      <c r="I3580" s="126"/>
      <c r="J3580" s="126"/>
      <c r="K3580" s="126"/>
      <c r="L3580" s="126"/>
      <c r="M3580" s="143"/>
      <c r="N3580" s="126"/>
      <c r="O3580" s="126"/>
      <c r="Q3580" s="126"/>
      <c r="R3580" s="126"/>
    </row>
    <row r="3581" spans="6:18" ht="11.25" customHeight="1" x14ac:dyDescent="0.2">
      <c r="F3581" s="126"/>
      <c r="G3581" s="126"/>
      <c r="H3581" s="126"/>
      <c r="I3581" s="126"/>
      <c r="J3581" s="126"/>
      <c r="K3581" s="126"/>
      <c r="L3581" s="126"/>
      <c r="M3581" s="143"/>
      <c r="N3581" s="126"/>
      <c r="O3581" s="126"/>
      <c r="Q3581" s="126"/>
      <c r="R3581" s="126"/>
    </row>
    <row r="3582" spans="6:18" ht="11.25" customHeight="1" x14ac:dyDescent="0.2">
      <c r="F3582" s="126"/>
      <c r="G3582" s="126"/>
      <c r="H3582" s="126"/>
      <c r="I3582" s="126"/>
      <c r="J3582" s="126"/>
      <c r="K3582" s="126"/>
      <c r="L3582" s="126"/>
      <c r="M3582" s="143"/>
      <c r="N3582" s="126"/>
      <c r="O3582" s="126"/>
      <c r="Q3582" s="126"/>
      <c r="R3582" s="126"/>
    </row>
    <row r="3583" spans="6:18" ht="11.25" customHeight="1" x14ac:dyDescent="0.2">
      <c r="F3583" s="126"/>
      <c r="G3583" s="126"/>
      <c r="H3583" s="126"/>
      <c r="I3583" s="126"/>
      <c r="J3583" s="126"/>
      <c r="K3583" s="126"/>
      <c r="L3583" s="126"/>
      <c r="M3583" s="143"/>
      <c r="N3583" s="126"/>
      <c r="O3583" s="126"/>
      <c r="Q3583" s="126"/>
      <c r="R3583" s="126"/>
    </row>
    <row r="3584" spans="6:18" ht="11.25" customHeight="1" x14ac:dyDescent="0.2">
      <c r="F3584" s="126"/>
      <c r="G3584" s="126"/>
      <c r="H3584" s="126"/>
      <c r="I3584" s="126"/>
      <c r="J3584" s="126"/>
      <c r="K3584" s="126"/>
      <c r="L3584" s="126"/>
      <c r="M3584" s="143"/>
      <c r="N3584" s="126"/>
      <c r="O3584" s="126"/>
      <c r="Q3584" s="126"/>
      <c r="R3584" s="126"/>
    </row>
    <row r="3585" spans="6:18" ht="11.25" customHeight="1" x14ac:dyDescent="0.2">
      <c r="F3585" s="126"/>
      <c r="G3585" s="126"/>
      <c r="H3585" s="126"/>
      <c r="I3585" s="126"/>
      <c r="J3585" s="126"/>
      <c r="K3585" s="126"/>
      <c r="L3585" s="126"/>
      <c r="M3585" s="143"/>
      <c r="N3585" s="126"/>
      <c r="O3585" s="126"/>
      <c r="Q3585" s="126"/>
      <c r="R3585" s="126"/>
    </row>
    <row r="3586" spans="6:18" ht="11.25" customHeight="1" x14ac:dyDescent="0.2">
      <c r="F3586" s="126"/>
      <c r="G3586" s="126"/>
      <c r="H3586" s="126"/>
      <c r="I3586" s="126"/>
      <c r="J3586" s="126"/>
      <c r="K3586" s="126"/>
      <c r="L3586" s="126"/>
      <c r="M3586" s="143"/>
      <c r="N3586" s="126"/>
      <c r="O3586" s="126"/>
      <c r="Q3586" s="126"/>
      <c r="R3586" s="126"/>
    </row>
    <row r="3587" spans="6:18" ht="11.25" customHeight="1" x14ac:dyDescent="0.2">
      <c r="F3587" s="126"/>
      <c r="G3587" s="126"/>
      <c r="H3587" s="126"/>
      <c r="I3587" s="126"/>
      <c r="J3587" s="126"/>
      <c r="K3587" s="126"/>
      <c r="L3587" s="126"/>
      <c r="M3587" s="143"/>
      <c r="N3587" s="126"/>
      <c r="O3587" s="126"/>
      <c r="Q3587" s="126"/>
      <c r="R3587" s="126"/>
    </row>
    <row r="3588" spans="6:18" ht="11.25" customHeight="1" x14ac:dyDescent="0.2">
      <c r="F3588" s="126"/>
      <c r="G3588" s="126"/>
      <c r="H3588" s="126"/>
      <c r="I3588" s="126"/>
      <c r="J3588" s="126"/>
      <c r="K3588" s="126"/>
      <c r="L3588" s="126"/>
      <c r="M3588" s="143"/>
      <c r="N3588" s="126"/>
      <c r="O3588" s="126"/>
      <c r="Q3588" s="126"/>
      <c r="R3588" s="126"/>
    </row>
    <row r="3589" spans="6:18" ht="11.25" customHeight="1" x14ac:dyDescent="0.2">
      <c r="F3589" s="126"/>
      <c r="G3589" s="126"/>
      <c r="H3589" s="126"/>
      <c r="I3589" s="126"/>
      <c r="J3589" s="126"/>
      <c r="K3589" s="126"/>
      <c r="L3589" s="126"/>
      <c r="M3589" s="143"/>
      <c r="N3589" s="126"/>
      <c r="O3589" s="126"/>
      <c r="Q3589" s="126"/>
      <c r="R3589" s="126"/>
    </row>
    <row r="3590" spans="6:18" ht="11.25" customHeight="1" x14ac:dyDescent="0.2">
      <c r="F3590" s="126"/>
      <c r="G3590" s="126"/>
      <c r="H3590" s="126"/>
      <c r="I3590" s="126"/>
      <c r="J3590" s="126"/>
      <c r="K3590" s="126"/>
      <c r="L3590" s="126"/>
      <c r="M3590" s="143"/>
      <c r="N3590" s="126"/>
      <c r="O3590" s="126"/>
      <c r="Q3590" s="126"/>
      <c r="R3590" s="126"/>
    </row>
    <row r="3591" spans="6:18" ht="11.25" customHeight="1" x14ac:dyDescent="0.2">
      <c r="F3591" s="126"/>
      <c r="G3591" s="126"/>
      <c r="H3591" s="126"/>
      <c r="I3591" s="126"/>
      <c r="J3591" s="126"/>
      <c r="K3591" s="126"/>
      <c r="L3591" s="126"/>
      <c r="M3591" s="143"/>
      <c r="N3591" s="126"/>
      <c r="O3591" s="126"/>
      <c r="Q3591" s="126"/>
      <c r="R3591" s="126"/>
    </row>
    <row r="3592" spans="6:18" ht="11.25" customHeight="1" x14ac:dyDescent="0.2">
      <c r="F3592" s="126"/>
      <c r="G3592" s="126"/>
      <c r="H3592" s="126"/>
      <c r="I3592" s="126"/>
      <c r="J3592" s="126"/>
      <c r="K3592" s="126"/>
      <c r="L3592" s="126"/>
      <c r="M3592" s="143"/>
      <c r="N3592" s="126"/>
      <c r="O3592" s="126"/>
      <c r="Q3592" s="126"/>
      <c r="R3592" s="126"/>
    </row>
    <row r="3593" spans="6:18" ht="11.25" customHeight="1" x14ac:dyDescent="0.2">
      <c r="F3593" s="126"/>
      <c r="G3593" s="126"/>
      <c r="H3593" s="126"/>
      <c r="I3593" s="126"/>
      <c r="J3593" s="126"/>
      <c r="K3593" s="126"/>
      <c r="L3593" s="126"/>
      <c r="M3593" s="143"/>
      <c r="N3593" s="126"/>
      <c r="O3593" s="126"/>
      <c r="Q3593" s="126"/>
      <c r="R3593" s="126"/>
    </row>
    <row r="3594" spans="6:18" ht="11.25" customHeight="1" x14ac:dyDescent="0.2">
      <c r="F3594" s="126"/>
      <c r="G3594" s="126"/>
      <c r="H3594" s="126"/>
      <c r="I3594" s="126"/>
      <c r="J3594" s="126"/>
      <c r="K3594" s="126"/>
      <c r="L3594" s="126"/>
      <c r="M3594" s="143"/>
      <c r="N3594" s="126"/>
      <c r="O3594" s="126"/>
      <c r="Q3594" s="126"/>
      <c r="R3594" s="126"/>
    </row>
    <row r="3595" spans="6:18" ht="11.25" customHeight="1" x14ac:dyDescent="0.2">
      <c r="F3595" s="126"/>
      <c r="G3595" s="126"/>
      <c r="H3595" s="126"/>
      <c r="I3595" s="126"/>
      <c r="J3595" s="126"/>
      <c r="K3595" s="126"/>
      <c r="L3595" s="126"/>
      <c r="M3595" s="143"/>
      <c r="N3595" s="126"/>
      <c r="O3595" s="126"/>
      <c r="Q3595" s="126"/>
      <c r="R3595" s="126"/>
    </row>
    <row r="3596" spans="6:18" ht="11.25" customHeight="1" x14ac:dyDescent="0.2">
      <c r="F3596" s="126"/>
      <c r="G3596" s="126"/>
      <c r="H3596" s="126"/>
      <c r="I3596" s="126"/>
      <c r="J3596" s="126"/>
      <c r="K3596" s="126"/>
      <c r="L3596" s="126"/>
      <c r="M3596" s="143"/>
      <c r="N3596" s="126"/>
      <c r="O3596" s="126"/>
      <c r="Q3596" s="126"/>
      <c r="R3596" s="126"/>
    </row>
    <row r="3597" spans="6:18" ht="11.25" customHeight="1" x14ac:dyDescent="0.2">
      <c r="F3597" s="126"/>
      <c r="G3597" s="126"/>
      <c r="H3597" s="126"/>
      <c r="I3597" s="126"/>
      <c r="J3597" s="126"/>
      <c r="K3597" s="126"/>
      <c r="L3597" s="126"/>
      <c r="M3597" s="143"/>
      <c r="N3597" s="126"/>
      <c r="O3597" s="126"/>
      <c r="Q3597" s="126"/>
      <c r="R3597" s="126"/>
    </row>
    <row r="3598" spans="6:18" ht="11.25" customHeight="1" x14ac:dyDescent="0.2">
      <c r="F3598" s="126"/>
      <c r="G3598" s="126"/>
      <c r="H3598" s="126"/>
      <c r="I3598" s="126"/>
      <c r="J3598" s="126"/>
      <c r="K3598" s="126"/>
      <c r="L3598" s="126"/>
      <c r="M3598" s="143"/>
      <c r="N3598" s="126"/>
      <c r="O3598" s="126"/>
      <c r="Q3598" s="126"/>
      <c r="R3598" s="126"/>
    </row>
    <row r="3599" spans="6:18" ht="11.25" customHeight="1" x14ac:dyDescent="0.2">
      <c r="F3599" s="126"/>
      <c r="G3599" s="126"/>
      <c r="H3599" s="126"/>
      <c r="I3599" s="126"/>
      <c r="J3599" s="126"/>
      <c r="K3599" s="126"/>
      <c r="L3599" s="126"/>
      <c r="M3599" s="143"/>
      <c r="N3599" s="126"/>
      <c r="O3599" s="126"/>
      <c r="Q3599" s="126"/>
      <c r="R3599" s="126"/>
    </row>
    <row r="3600" spans="6:18" ht="11.25" customHeight="1" x14ac:dyDescent="0.2">
      <c r="F3600" s="126"/>
      <c r="G3600" s="126"/>
      <c r="H3600" s="126"/>
      <c r="I3600" s="126"/>
      <c r="J3600" s="126"/>
      <c r="K3600" s="126"/>
      <c r="L3600" s="126"/>
      <c r="M3600" s="143"/>
      <c r="N3600" s="126"/>
      <c r="O3600" s="126"/>
      <c r="Q3600" s="126"/>
      <c r="R3600" s="126"/>
    </row>
    <row r="3601" spans="6:18" ht="11.25" customHeight="1" x14ac:dyDescent="0.2">
      <c r="F3601" s="126"/>
      <c r="G3601" s="126"/>
      <c r="H3601" s="126"/>
      <c r="I3601" s="126"/>
      <c r="J3601" s="126"/>
      <c r="K3601" s="126"/>
      <c r="L3601" s="126"/>
      <c r="M3601" s="143"/>
      <c r="N3601" s="126"/>
      <c r="O3601" s="126"/>
      <c r="Q3601" s="126"/>
      <c r="R3601" s="126"/>
    </row>
    <row r="3602" spans="6:18" ht="11.25" customHeight="1" x14ac:dyDescent="0.2">
      <c r="F3602" s="126"/>
      <c r="G3602" s="126"/>
      <c r="H3602" s="126"/>
      <c r="I3602" s="126"/>
      <c r="J3602" s="126"/>
      <c r="K3602" s="126"/>
      <c r="L3602" s="126"/>
      <c r="M3602" s="143"/>
      <c r="N3602" s="126"/>
      <c r="O3602" s="126"/>
      <c r="Q3602" s="126"/>
      <c r="R3602" s="126"/>
    </row>
    <row r="3603" spans="6:18" ht="11.25" customHeight="1" x14ac:dyDescent="0.2">
      <c r="F3603" s="126"/>
      <c r="G3603" s="126"/>
      <c r="H3603" s="126"/>
      <c r="I3603" s="126"/>
      <c r="J3603" s="126"/>
      <c r="K3603" s="126"/>
      <c r="L3603" s="126"/>
      <c r="M3603" s="143"/>
      <c r="N3603" s="126"/>
      <c r="O3603" s="126"/>
      <c r="Q3603" s="126"/>
      <c r="R3603" s="126"/>
    </row>
    <row r="3604" spans="6:18" ht="11.25" customHeight="1" x14ac:dyDescent="0.2">
      <c r="F3604" s="126"/>
      <c r="G3604" s="126"/>
      <c r="H3604" s="126"/>
      <c r="I3604" s="126"/>
      <c r="J3604" s="126"/>
      <c r="K3604" s="126"/>
      <c r="L3604" s="126"/>
      <c r="M3604" s="143"/>
      <c r="N3604" s="126"/>
      <c r="O3604" s="126"/>
      <c r="Q3604" s="126"/>
      <c r="R3604" s="126"/>
    </row>
    <row r="3605" spans="6:18" ht="11.25" customHeight="1" x14ac:dyDescent="0.2">
      <c r="F3605" s="126"/>
      <c r="G3605" s="126"/>
      <c r="H3605" s="126"/>
      <c r="I3605" s="126"/>
      <c r="J3605" s="126"/>
      <c r="K3605" s="126"/>
      <c r="L3605" s="126"/>
      <c r="M3605" s="143"/>
      <c r="N3605" s="126"/>
      <c r="O3605" s="126"/>
      <c r="Q3605" s="126"/>
      <c r="R3605" s="126"/>
    </row>
    <row r="3606" spans="6:18" ht="11.25" customHeight="1" x14ac:dyDescent="0.2">
      <c r="F3606" s="126"/>
      <c r="G3606" s="126"/>
      <c r="H3606" s="126"/>
      <c r="I3606" s="126"/>
      <c r="J3606" s="126"/>
      <c r="K3606" s="126"/>
      <c r="L3606" s="126"/>
      <c r="M3606" s="143"/>
      <c r="N3606" s="126"/>
      <c r="O3606" s="126"/>
      <c r="Q3606" s="126"/>
      <c r="R3606" s="126"/>
    </row>
    <row r="3607" spans="6:18" ht="11.25" customHeight="1" x14ac:dyDescent="0.2">
      <c r="F3607" s="126"/>
      <c r="G3607" s="126"/>
      <c r="H3607" s="126"/>
      <c r="I3607" s="126"/>
      <c r="J3607" s="126"/>
      <c r="K3607" s="126"/>
      <c r="L3607" s="126"/>
      <c r="M3607" s="143"/>
      <c r="N3607" s="126"/>
      <c r="O3607" s="126"/>
      <c r="Q3607" s="126"/>
      <c r="R3607" s="126"/>
    </row>
    <row r="3608" spans="6:18" ht="11.25" customHeight="1" x14ac:dyDescent="0.2">
      <c r="F3608" s="126"/>
      <c r="G3608" s="126"/>
      <c r="H3608" s="126"/>
      <c r="I3608" s="126"/>
      <c r="J3608" s="126"/>
      <c r="K3608" s="126"/>
      <c r="L3608" s="126"/>
      <c r="M3608" s="143"/>
      <c r="N3608" s="126"/>
      <c r="O3608" s="126"/>
      <c r="Q3608" s="126"/>
      <c r="R3608" s="126"/>
    </row>
    <row r="3609" spans="6:18" ht="11.25" customHeight="1" x14ac:dyDescent="0.2">
      <c r="F3609" s="126"/>
      <c r="G3609" s="126"/>
      <c r="H3609" s="126"/>
      <c r="I3609" s="126"/>
      <c r="J3609" s="126"/>
      <c r="K3609" s="126"/>
      <c r="L3609" s="126"/>
      <c r="M3609" s="143"/>
      <c r="N3609" s="126"/>
      <c r="O3609" s="126"/>
      <c r="Q3609" s="126"/>
      <c r="R3609" s="126"/>
    </row>
    <row r="3610" spans="6:18" ht="11.25" customHeight="1" x14ac:dyDescent="0.2">
      <c r="F3610" s="126"/>
      <c r="G3610" s="126"/>
      <c r="H3610" s="126"/>
      <c r="I3610" s="126"/>
      <c r="J3610" s="126"/>
      <c r="K3610" s="126"/>
      <c r="L3610" s="126"/>
      <c r="M3610" s="143"/>
      <c r="N3610" s="126"/>
      <c r="O3610" s="126"/>
      <c r="Q3610" s="126"/>
      <c r="R3610" s="126"/>
    </row>
    <row r="3611" spans="6:18" ht="11.25" customHeight="1" x14ac:dyDescent="0.2">
      <c r="F3611" s="126"/>
      <c r="G3611" s="126"/>
      <c r="H3611" s="126"/>
      <c r="I3611" s="126"/>
      <c r="J3611" s="126"/>
      <c r="K3611" s="126"/>
      <c r="L3611" s="126"/>
      <c r="M3611" s="143"/>
      <c r="N3611" s="126"/>
      <c r="O3611" s="126"/>
      <c r="Q3611" s="126"/>
      <c r="R3611" s="126"/>
    </row>
    <row r="3612" spans="6:18" ht="11.25" customHeight="1" x14ac:dyDescent="0.2">
      <c r="F3612" s="126"/>
      <c r="G3612" s="126"/>
      <c r="H3612" s="126"/>
      <c r="I3612" s="126"/>
      <c r="J3612" s="126"/>
      <c r="K3612" s="126"/>
      <c r="L3612" s="126"/>
      <c r="M3612" s="143"/>
      <c r="N3612" s="126"/>
      <c r="O3612" s="126"/>
      <c r="Q3612" s="126"/>
      <c r="R3612" s="126"/>
    </row>
    <row r="3613" spans="6:18" ht="11.25" customHeight="1" x14ac:dyDescent="0.2">
      <c r="F3613" s="126"/>
      <c r="G3613" s="126"/>
      <c r="H3613" s="126"/>
      <c r="I3613" s="126"/>
      <c r="J3613" s="126"/>
      <c r="K3613" s="126"/>
      <c r="L3613" s="126"/>
      <c r="M3613" s="143"/>
      <c r="N3613" s="126"/>
      <c r="O3613" s="126"/>
      <c r="Q3613" s="126"/>
      <c r="R3613" s="126"/>
    </row>
    <row r="3614" spans="6:18" ht="11.25" customHeight="1" x14ac:dyDescent="0.2">
      <c r="F3614" s="126"/>
      <c r="G3614" s="126"/>
      <c r="H3614" s="126"/>
      <c r="I3614" s="126"/>
      <c r="J3614" s="126"/>
      <c r="K3614" s="126"/>
      <c r="L3614" s="126"/>
      <c r="M3614" s="143"/>
      <c r="N3614" s="126"/>
      <c r="O3614" s="126"/>
      <c r="Q3614" s="126"/>
      <c r="R3614" s="126"/>
    </row>
    <row r="3615" spans="6:18" ht="11.25" customHeight="1" x14ac:dyDescent="0.2">
      <c r="F3615" s="126"/>
      <c r="G3615" s="126"/>
      <c r="H3615" s="126"/>
      <c r="I3615" s="126"/>
      <c r="J3615" s="126"/>
      <c r="K3615" s="126"/>
      <c r="L3615" s="126"/>
      <c r="M3615" s="143"/>
      <c r="N3615" s="126"/>
      <c r="O3615" s="126"/>
      <c r="Q3615" s="126"/>
      <c r="R3615" s="126"/>
    </row>
    <row r="3616" spans="6:18" ht="11.25" customHeight="1" x14ac:dyDescent="0.2">
      <c r="F3616" s="126"/>
      <c r="G3616" s="126"/>
      <c r="H3616" s="126"/>
      <c r="I3616" s="126"/>
      <c r="J3616" s="126"/>
      <c r="K3616" s="126"/>
      <c r="L3616" s="126"/>
      <c r="M3616" s="143"/>
      <c r="N3616" s="126"/>
      <c r="O3616" s="126"/>
      <c r="Q3616" s="126"/>
      <c r="R3616" s="126"/>
    </row>
    <row r="3617" spans="6:18" ht="11.25" customHeight="1" x14ac:dyDescent="0.2">
      <c r="F3617" s="126"/>
      <c r="G3617" s="126"/>
      <c r="H3617" s="126"/>
      <c r="I3617" s="126"/>
      <c r="J3617" s="126"/>
      <c r="K3617" s="126"/>
      <c r="L3617" s="126"/>
      <c r="M3617" s="143"/>
      <c r="N3617" s="126"/>
      <c r="O3617" s="126"/>
      <c r="Q3617" s="126"/>
      <c r="R3617" s="126"/>
    </row>
    <row r="3618" spans="6:18" ht="11.25" customHeight="1" x14ac:dyDescent="0.2">
      <c r="F3618" s="126"/>
      <c r="G3618" s="126"/>
      <c r="H3618" s="126"/>
      <c r="I3618" s="126"/>
      <c r="J3618" s="126"/>
      <c r="K3618" s="126"/>
      <c r="L3618" s="126"/>
      <c r="M3618" s="143"/>
      <c r="N3618" s="126"/>
      <c r="O3618" s="126"/>
      <c r="Q3618" s="126"/>
      <c r="R3618" s="126"/>
    </row>
    <row r="3619" spans="6:18" ht="11.25" customHeight="1" x14ac:dyDescent="0.2">
      <c r="F3619" s="126"/>
      <c r="G3619" s="126"/>
      <c r="H3619" s="126"/>
      <c r="I3619" s="126"/>
      <c r="J3619" s="126"/>
      <c r="K3619" s="126"/>
      <c r="L3619" s="126"/>
      <c r="M3619" s="143"/>
      <c r="N3619" s="126"/>
      <c r="O3619" s="126"/>
      <c r="Q3619" s="126"/>
      <c r="R3619" s="126"/>
    </row>
    <row r="3620" spans="6:18" ht="11.25" customHeight="1" x14ac:dyDescent="0.2">
      <c r="F3620" s="126"/>
      <c r="G3620" s="126"/>
      <c r="H3620" s="126"/>
      <c r="I3620" s="126"/>
      <c r="J3620" s="126"/>
      <c r="K3620" s="126"/>
      <c r="L3620" s="126"/>
      <c r="M3620" s="143"/>
      <c r="N3620" s="126"/>
      <c r="O3620" s="126"/>
      <c r="Q3620" s="126"/>
      <c r="R3620" s="126"/>
    </row>
    <row r="3621" spans="6:18" ht="11.25" customHeight="1" x14ac:dyDescent="0.2">
      <c r="F3621" s="126"/>
      <c r="G3621" s="126"/>
      <c r="H3621" s="126"/>
      <c r="I3621" s="126"/>
      <c r="J3621" s="126"/>
      <c r="K3621" s="126"/>
      <c r="L3621" s="126"/>
      <c r="M3621" s="143"/>
      <c r="N3621" s="126"/>
      <c r="O3621" s="126"/>
      <c r="Q3621" s="126"/>
      <c r="R3621" s="126"/>
    </row>
    <row r="3622" spans="6:18" ht="11.25" customHeight="1" x14ac:dyDescent="0.2">
      <c r="F3622" s="126"/>
      <c r="G3622" s="126"/>
      <c r="H3622" s="126"/>
      <c r="I3622" s="126"/>
      <c r="J3622" s="126"/>
      <c r="K3622" s="126"/>
      <c r="L3622" s="126"/>
      <c r="M3622" s="143"/>
      <c r="N3622" s="126"/>
      <c r="O3622" s="126"/>
      <c r="Q3622" s="126"/>
      <c r="R3622" s="126"/>
    </row>
    <row r="3623" spans="6:18" ht="11.25" customHeight="1" x14ac:dyDescent="0.2">
      <c r="F3623" s="126"/>
      <c r="G3623" s="126"/>
      <c r="H3623" s="126"/>
      <c r="I3623" s="126"/>
      <c r="J3623" s="126"/>
      <c r="K3623" s="126"/>
      <c r="L3623" s="126"/>
      <c r="M3623" s="143"/>
      <c r="N3623" s="126"/>
      <c r="O3623" s="126"/>
      <c r="Q3623" s="126"/>
      <c r="R3623" s="126"/>
    </row>
    <row r="3624" spans="6:18" ht="11.25" customHeight="1" x14ac:dyDescent="0.2">
      <c r="F3624" s="126"/>
      <c r="G3624" s="126"/>
      <c r="H3624" s="126"/>
      <c r="I3624" s="126"/>
      <c r="J3624" s="126"/>
      <c r="K3624" s="126"/>
      <c r="L3624" s="126"/>
      <c r="M3624" s="143"/>
      <c r="N3624" s="126"/>
      <c r="O3624" s="126"/>
      <c r="Q3624" s="126"/>
      <c r="R3624" s="126"/>
    </row>
    <row r="3625" spans="6:18" ht="11.25" customHeight="1" x14ac:dyDescent="0.2">
      <c r="F3625" s="126"/>
      <c r="G3625" s="126"/>
      <c r="H3625" s="126"/>
      <c r="I3625" s="126"/>
      <c r="J3625" s="126"/>
      <c r="K3625" s="126"/>
      <c r="L3625" s="126"/>
      <c r="M3625" s="143"/>
      <c r="N3625" s="126"/>
      <c r="O3625" s="126"/>
      <c r="Q3625" s="126"/>
      <c r="R3625" s="126"/>
    </row>
    <row r="3626" spans="6:18" ht="11.25" customHeight="1" x14ac:dyDescent="0.2">
      <c r="F3626" s="126"/>
      <c r="G3626" s="126"/>
      <c r="H3626" s="126"/>
      <c r="I3626" s="126"/>
      <c r="J3626" s="126"/>
      <c r="K3626" s="126"/>
      <c r="L3626" s="126"/>
      <c r="M3626" s="143"/>
      <c r="N3626" s="126"/>
      <c r="O3626" s="126"/>
      <c r="Q3626" s="126"/>
      <c r="R3626" s="126"/>
    </row>
    <row r="3627" spans="6:18" ht="11.25" customHeight="1" x14ac:dyDescent="0.2">
      <c r="F3627" s="126"/>
      <c r="G3627" s="126"/>
      <c r="H3627" s="126"/>
      <c r="I3627" s="126"/>
      <c r="J3627" s="126"/>
      <c r="K3627" s="126"/>
      <c r="L3627" s="126"/>
      <c r="M3627" s="143"/>
      <c r="N3627" s="126"/>
      <c r="O3627" s="126"/>
      <c r="Q3627" s="126"/>
      <c r="R3627" s="126"/>
    </row>
    <row r="3628" spans="6:18" ht="11.25" customHeight="1" x14ac:dyDescent="0.2">
      <c r="F3628" s="126"/>
      <c r="G3628" s="126"/>
      <c r="H3628" s="126"/>
      <c r="I3628" s="126"/>
      <c r="J3628" s="126"/>
      <c r="K3628" s="126"/>
      <c r="L3628" s="126"/>
      <c r="M3628" s="143"/>
      <c r="N3628" s="126"/>
      <c r="O3628" s="126"/>
      <c r="Q3628" s="126"/>
      <c r="R3628" s="126"/>
    </row>
    <row r="3629" spans="6:18" ht="11.25" customHeight="1" x14ac:dyDescent="0.2">
      <c r="F3629" s="126"/>
      <c r="G3629" s="126"/>
      <c r="H3629" s="126"/>
      <c r="I3629" s="126"/>
      <c r="J3629" s="126"/>
      <c r="K3629" s="126"/>
      <c r="L3629" s="126"/>
      <c r="M3629" s="143"/>
      <c r="N3629" s="126"/>
      <c r="O3629" s="126"/>
      <c r="Q3629" s="126"/>
      <c r="R3629" s="126"/>
    </row>
    <row r="3630" spans="6:18" ht="11.25" customHeight="1" x14ac:dyDescent="0.2">
      <c r="F3630" s="126"/>
      <c r="G3630" s="126"/>
      <c r="H3630" s="126"/>
      <c r="I3630" s="126"/>
      <c r="J3630" s="126"/>
      <c r="K3630" s="126"/>
      <c r="L3630" s="126"/>
      <c r="M3630" s="143"/>
      <c r="N3630" s="126"/>
      <c r="O3630" s="126"/>
      <c r="Q3630" s="126"/>
      <c r="R3630" s="126"/>
    </row>
    <row r="3631" spans="6:18" ht="11.25" customHeight="1" x14ac:dyDescent="0.2">
      <c r="F3631" s="126"/>
      <c r="G3631" s="126"/>
      <c r="H3631" s="126"/>
      <c r="I3631" s="126"/>
      <c r="J3631" s="126"/>
      <c r="K3631" s="126"/>
      <c r="L3631" s="126"/>
      <c r="M3631" s="143"/>
      <c r="N3631" s="126"/>
      <c r="O3631" s="126"/>
      <c r="Q3631" s="126"/>
      <c r="R3631" s="126"/>
    </row>
    <row r="3632" spans="6:18" ht="11.25" customHeight="1" x14ac:dyDescent="0.2">
      <c r="F3632" s="126"/>
      <c r="G3632" s="126"/>
      <c r="H3632" s="126"/>
      <c r="I3632" s="126"/>
      <c r="J3632" s="126"/>
      <c r="K3632" s="126"/>
      <c r="L3632" s="126"/>
      <c r="M3632" s="143"/>
      <c r="N3632" s="126"/>
      <c r="O3632" s="126"/>
      <c r="Q3632" s="126"/>
      <c r="R3632" s="126"/>
    </row>
    <row r="3633" spans="6:18" ht="11.25" customHeight="1" x14ac:dyDescent="0.2">
      <c r="F3633" s="126"/>
      <c r="G3633" s="126"/>
      <c r="H3633" s="126"/>
      <c r="I3633" s="126"/>
      <c r="J3633" s="126"/>
      <c r="K3633" s="126"/>
      <c r="L3633" s="126"/>
      <c r="M3633" s="143"/>
      <c r="N3633" s="126"/>
      <c r="O3633" s="126"/>
      <c r="Q3633" s="126"/>
      <c r="R3633" s="126"/>
    </row>
    <row r="3634" spans="6:18" ht="11.25" customHeight="1" x14ac:dyDescent="0.2">
      <c r="F3634" s="126"/>
      <c r="G3634" s="126"/>
      <c r="H3634" s="126"/>
      <c r="I3634" s="126"/>
      <c r="J3634" s="126"/>
      <c r="K3634" s="126"/>
      <c r="L3634" s="126"/>
      <c r="M3634" s="143"/>
      <c r="N3634" s="126"/>
      <c r="O3634" s="126"/>
      <c r="Q3634" s="126"/>
      <c r="R3634" s="126"/>
    </row>
    <row r="3635" spans="6:18" ht="11.25" customHeight="1" x14ac:dyDescent="0.2">
      <c r="F3635" s="126"/>
      <c r="G3635" s="126"/>
      <c r="H3635" s="126"/>
      <c r="I3635" s="126"/>
      <c r="J3635" s="126"/>
      <c r="K3635" s="126"/>
      <c r="L3635" s="126"/>
      <c r="M3635" s="143"/>
      <c r="N3635" s="126"/>
      <c r="O3635" s="126"/>
      <c r="Q3635" s="126"/>
      <c r="R3635" s="126"/>
    </row>
    <row r="3636" spans="6:18" ht="11.25" customHeight="1" x14ac:dyDescent="0.2">
      <c r="F3636" s="126"/>
      <c r="G3636" s="126"/>
      <c r="H3636" s="126"/>
      <c r="I3636" s="126"/>
      <c r="J3636" s="126"/>
      <c r="K3636" s="126"/>
      <c r="L3636" s="126"/>
      <c r="M3636" s="143"/>
      <c r="N3636" s="126"/>
      <c r="O3636" s="126"/>
      <c r="Q3636" s="126"/>
      <c r="R3636" s="126"/>
    </row>
    <row r="3637" spans="6:18" ht="11.25" customHeight="1" x14ac:dyDescent="0.2">
      <c r="F3637" s="126"/>
      <c r="G3637" s="126"/>
      <c r="H3637" s="126"/>
      <c r="I3637" s="126"/>
      <c r="J3637" s="126"/>
      <c r="K3637" s="126"/>
      <c r="L3637" s="126"/>
      <c r="M3637" s="143"/>
      <c r="N3637" s="126"/>
      <c r="O3637" s="126"/>
      <c r="Q3637" s="126"/>
      <c r="R3637" s="126"/>
    </row>
    <row r="3638" spans="6:18" ht="11.25" customHeight="1" x14ac:dyDescent="0.2">
      <c r="F3638" s="126"/>
      <c r="G3638" s="126"/>
      <c r="H3638" s="126"/>
      <c r="I3638" s="126"/>
      <c r="J3638" s="126"/>
      <c r="K3638" s="126"/>
      <c r="L3638" s="126"/>
      <c r="M3638" s="143"/>
      <c r="N3638" s="126"/>
      <c r="O3638" s="126"/>
      <c r="Q3638" s="126"/>
      <c r="R3638" s="126"/>
    </row>
    <row r="3639" spans="6:18" ht="11.25" customHeight="1" x14ac:dyDescent="0.2">
      <c r="F3639" s="126"/>
      <c r="G3639" s="126"/>
      <c r="H3639" s="126"/>
      <c r="I3639" s="126"/>
      <c r="J3639" s="126"/>
      <c r="K3639" s="126"/>
      <c r="L3639" s="126"/>
      <c r="M3639" s="143"/>
      <c r="N3639" s="126"/>
      <c r="O3639" s="126"/>
      <c r="Q3639" s="126"/>
      <c r="R3639" s="126"/>
    </row>
    <row r="3640" spans="6:18" ht="11.25" customHeight="1" x14ac:dyDescent="0.2">
      <c r="F3640" s="126"/>
      <c r="G3640" s="126"/>
      <c r="H3640" s="126"/>
      <c r="I3640" s="126"/>
      <c r="J3640" s="126"/>
      <c r="K3640" s="126"/>
      <c r="L3640" s="126"/>
      <c r="M3640" s="143"/>
      <c r="N3640" s="126"/>
      <c r="O3640" s="126"/>
      <c r="Q3640" s="126"/>
      <c r="R3640" s="126"/>
    </row>
    <row r="3641" spans="6:18" ht="11.25" customHeight="1" x14ac:dyDescent="0.2">
      <c r="F3641" s="126"/>
      <c r="G3641" s="126"/>
      <c r="H3641" s="126"/>
      <c r="I3641" s="126"/>
      <c r="J3641" s="126"/>
      <c r="K3641" s="126"/>
      <c r="L3641" s="126"/>
      <c r="M3641" s="143"/>
      <c r="N3641" s="126"/>
      <c r="O3641" s="126"/>
      <c r="Q3641" s="126"/>
      <c r="R3641" s="126"/>
    </row>
    <row r="3642" spans="6:18" ht="11.25" customHeight="1" x14ac:dyDescent="0.2">
      <c r="F3642" s="126"/>
      <c r="G3642" s="126"/>
      <c r="H3642" s="126"/>
      <c r="I3642" s="126"/>
      <c r="J3642" s="126"/>
      <c r="K3642" s="126"/>
      <c r="L3642" s="126"/>
      <c r="M3642" s="143"/>
      <c r="N3642" s="126"/>
      <c r="O3642" s="126"/>
      <c r="Q3642" s="126"/>
      <c r="R3642" s="126"/>
    </row>
    <row r="3643" spans="6:18" ht="11.25" customHeight="1" x14ac:dyDescent="0.2">
      <c r="F3643" s="126"/>
      <c r="G3643" s="126"/>
      <c r="H3643" s="126"/>
      <c r="I3643" s="126"/>
      <c r="J3643" s="126"/>
      <c r="K3643" s="126"/>
      <c r="L3643" s="126"/>
      <c r="M3643" s="143"/>
      <c r="N3643" s="126"/>
      <c r="O3643" s="126"/>
      <c r="Q3643" s="126"/>
      <c r="R3643" s="126"/>
    </row>
    <row r="3644" spans="6:18" ht="11.25" customHeight="1" x14ac:dyDescent="0.2">
      <c r="F3644" s="126"/>
      <c r="G3644" s="126"/>
      <c r="H3644" s="126"/>
      <c r="I3644" s="126"/>
      <c r="J3644" s="126"/>
      <c r="K3644" s="126"/>
      <c r="L3644" s="126"/>
      <c r="M3644" s="143"/>
      <c r="N3644" s="126"/>
      <c r="O3644" s="126"/>
      <c r="Q3644" s="126"/>
      <c r="R3644" s="126"/>
    </row>
    <row r="3645" spans="6:18" ht="11.25" customHeight="1" x14ac:dyDescent="0.2">
      <c r="F3645" s="126"/>
      <c r="G3645" s="126"/>
      <c r="H3645" s="126"/>
      <c r="I3645" s="126"/>
      <c r="J3645" s="126"/>
      <c r="K3645" s="126"/>
      <c r="L3645" s="126"/>
      <c r="M3645" s="143"/>
      <c r="N3645" s="126"/>
      <c r="O3645" s="126"/>
      <c r="Q3645" s="126"/>
      <c r="R3645" s="126"/>
    </row>
    <row r="3646" spans="6:18" ht="11.25" customHeight="1" x14ac:dyDescent="0.2">
      <c r="F3646" s="126"/>
      <c r="G3646" s="126"/>
      <c r="H3646" s="126"/>
      <c r="I3646" s="126"/>
      <c r="J3646" s="126"/>
      <c r="K3646" s="126"/>
      <c r="L3646" s="126"/>
      <c r="M3646" s="143"/>
      <c r="N3646" s="126"/>
      <c r="O3646" s="126"/>
      <c r="Q3646" s="126"/>
      <c r="R3646" s="126"/>
    </row>
    <row r="3647" spans="6:18" ht="11.25" customHeight="1" x14ac:dyDescent="0.2">
      <c r="F3647" s="126"/>
      <c r="G3647" s="126"/>
      <c r="H3647" s="126"/>
      <c r="I3647" s="126"/>
      <c r="J3647" s="126"/>
      <c r="K3647" s="126"/>
      <c r="L3647" s="126"/>
      <c r="M3647" s="143"/>
      <c r="N3647" s="126"/>
      <c r="O3647" s="126"/>
      <c r="Q3647" s="126"/>
      <c r="R3647" s="126"/>
    </row>
    <row r="3648" spans="6:18" ht="11.25" customHeight="1" x14ac:dyDescent="0.2">
      <c r="F3648" s="126"/>
      <c r="G3648" s="126"/>
      <c r="H3648" s="126"/>
      <c r="I3648" s="126"/>
      <c r="J3648" s="126"/>
      <c r="K3648" s="126"/>
      <c r="L3648" s="126"/>
      <c r="M3648" s="143"/>
      <c r="N3648" s="126"/>
      <c r="O3648" s="126"/>
      <c r="Q3648" s="126"/>
      <c r="R3648" s="126"/>
    </row>
    <row r="3649" spans="6:18" ht="11.25" customHeight="1" x14ac:dyDescent="0.2">
      <c r="F3649" s="126"/>
      <c r="G3649" s="126"/>
      <c r="H3649" s="126"/>
      <c r="I3649" s="126"/>
      <c r="J3649" s="126"/>
      <c r="K3649" s="126"/>
      <c r="L3649" s="126"/>
      <c r="M3649" s="143"/>
      <c r="N3649" s="126"/>
      <c r="O3649" s="126"/>
      <c r="Q3649" s="126"/>
      <c r="R3649" s="126"/>
    </row>
    <row r="3650" spans="6:18" ht="11.25" customHeight="1" x14ac:dyDescent="0.2">
      <c r="F3650" s="126"/>
      <c r="G3650" s="126"/>
      <c r="H3650" s="126"/>
      <c r="I3650" s="126"/>
      <c r="J3650" s="126"/>
      <c r="K3650" s="126"/>
      <c r="L3650" s="126"/>
      <c r="M3650" s="143"/>
      <c r="N3650" s="126"/>
      <c r="O3650" s="126"/>
      <c r="Q3650" s="126"/>
      <c r="R3650" s="126"/>
    </row>
    <row r="3651" spans="6:18" ht="11.25" customHeight="1" x14ac:dyDescent="0.2">
      <c r="F3651" s="126"/>
      <c r="G3651" s="126"/>
      <c r="H3651" s="126"/>
      <c r="I3651" s="126"/>
      <c r="J3651" s="126"/>
      <c r="K3651" s="126"/>
      <c r="L3651" s="126"/>
      <c r="M3651" s="143"/>
      <c r="N3651" s="126"/>
      <c r="O3651" s="126"/>
      <c r="Q3651" s="126"/>
      <c r="R3651" s="126"/>
    </row>
    <row r="3652" spans="6:18" ht="11.25" customHeight="1" x14ac:dyDescent="0.2">
      <c r="F3652" s="126"/>
      <c r="G3652" s="126"/>
      <c r="H3652" s="126"/>
      <c r="I3652" s="126"/>
      <c r="J3652" s="126"/>
      <c r="K3652" s="126"/>
      <c r="L3652" s="126"/>
      <c r="M3652" s="143"/>
      <c r="N3652" s="126"/>
      <c r="O3652" s="126"/>
      <c r="Q3652" s="126"/>
      <c r="R3652" s="126"/>
    </row>
    <row r="3653" spans="6:18" ht="11.25" customHeight="1" x14ac:dyDescent="0.2">
      <c r="F3653" s="126"/>
      <c r="G3653" s="126"/>
      <c r="H3653" s="126"/>
      <c r="I3653" s="126"/>
      <c r="J3653" s="126"/>
      <c r="K3653" s="126"/>
      <c r="L3653" s="126"/>
      <c r="M3653" s="143"/>
      <c r="N3653" s="126"/>
      <c r="O3653" s="126"/>
      <c r="Q3653" s="126"/>
      <c r="R3653" s="126"/>
    </row>
    <row r="3654" spans="6:18" ht="11.25" customHeight="1" x14ac:dyDescent="0.2">
      <c r="F3654" s="126"/>
      <c r="G3654" s="126"/>
      <c r="H3654" s="126"/>
      <c r="I3654" s="126"/>
      <c r="J3654" s="126"/>
      <c r="K3654" s="126"/>
      <c r="L3654" s="126"/>
      <c r="M3654" s="143"/>
      <c r="N3654" s="126"/>
      <c r="O3654" s="126"/>
      <c r="Q3654" s="126"/>
      <c r="R3654" s="126"/>
    </row>
    <row r="3655" spans="6:18" ht="11.25" customHeight="1" x14ac:dyDescent="0.2">
      <c r="F3655" s="126"/>
      <c r="G3655" s="126"/>
      <c r="H3655" s="126"/>
      <c r="I3655" s="126"/>
      <c r="J3655" s="126"/>
      <c r="K3655" s="126"/>
      <c r="L3655" s="126"/>
      <c r="M3655" s="143"/>
      <c r="N3655" s="126"/>
      <c r="O3655" s="126"/>
      <c r="Q3655" s="126"/>
      <c r="R3655" s="126"/>
    </row>
    <row r="3656" spans="6:18" ht="11.25" customHeight="1" x14ac:dyDescent="0.2">
      <c r="F3656" s="126"/>
      <c r="G3656" s="126"/>
      <c r="H3656" s="126"/>
      <c r="I3656" s="126"/>
      <c r="J3656" s="126"/>
      <c r="K3656" s="126"/>
      <c r="L3656" s="126"/>
      <c r="M3656" s="143"/>
      <c r="N3656" s="126"/>
      <c r="O3656" s="126"/>
      <c r="Q3656" s="126"/>
      <c r="R3656" s="126"/>
    </row>
    <row r="3657" spans="6:18" ht="11.25" customHeight="1" x14ac:dyDescent="0.2">
      <c r="F3657" s="126"/>
      <c r="G3657" s="126"/>
      <c r="H3657" s="126"/>
      <c r="I3657" s="126"/>
      <c r="J3657" s="126"/>
      <c r="K3657" s="126"/>
      <c r="L3657" s="126"/>
      <c r="M3657" s="143"/>
      <c r="N3657" s="126"/>
      <c r="O3657" s="126"/>
      <c r="Q3657" s="126"/>
      <c r="R3657" s="126"/>
    </row>
    <row r="3658" spans="6:18" ht="11.25" customHeight="1" x14ac:dyDescent="0.2">
      <c r="F3658" s="126"/>
      <c r="G3658" s="126"/>
      <c r="H3658" s="126"/>
      <c r="I3658" s="126"/>
      <c r="J3658" s="126"/>
      <c r="K3658" s="126"/>
      <c r="L3658" s="126"/>
      <c r="M3658" s="143"/>
      <c r="N3658" s="126"/>
      <c r="O3658" s="126"/>
      <c r="Q3658" s="126"/>
      <c r="R3658" s="126"/>
    </row>
    <row r="3659" spans="6:18" ht="11.25" customHeight="1" x14ac:dyDescent="0.2">
      <c r="F3659" s="126"/>
      <c r="G3659" s="126"/>
      <c r="H3659" s="126"/>
      <c r="I3659" s="126"/>
      <c r="J3659" s="126"/>
      <c r="K3659" s="126"/>
      <c r="L3659" s="126"/>
      <c r="M3659" s="143"/>
      <c r="N3659" s="126"/>
      <c r="O3659" s="126"/>
      <c r="Q3659" s="126"/>
      <c r="R3659" s="126"/>
    </row>
    <row r="3660" spans="6:18" ht="11.25" customHeight="1" x14ac:dyDescent="0.2">
      <c r="F3660" s="126"/>
      <c r="G3660" s="126"/>
      <c r="H3660" s="126"/>
      <c r="I3660" s="126"/>
      <c r="J3660" s="126"/>
      <c r="K3660" s="126"/>
      <c r="L3660" s="126"/>
      <c r="M3660" s="143"/>
      <c r="N3660" s="126"/>
      <c r="O3660" s="126"/>
      <c r="Q3660" s="126"/>
      <c r="R3660" s="126"/>
    </row>
    <row r="3661" spans="6:18" ht="11.25" customHeight="1" x14ac:dyDescent="0.2">
      <c r="F3661" s="126"/>
      <c r="G3661" s="126"/>
      <c r="H3661" s="126"/>
      <c r="I3661" s="126"/>
      <c r="J3661" s="126"/>
      <c r="K3661" s="126"/>
      <c r="L3661" s="126"/>
      <c r="M3661" s="143"/>
      <c r="N3661" s="126"/>
      <c r="O3661" s="126"/>
      <c r="Q3661" s="126"/>
      <c r="R3661" s="126"/>
    </row>
    <row r="3662" spans="6:18" ht="11.25" customHeight="1" x14ac:dyDescent="0.2">
      <c r="F3662" s="126"/>
      <c r="G3662" s="126"/>
      <c r="H3662" s="126"/>
      <c r="I3662" s="126"/>
      <c r="J3662" s="126"/>
      <c r="K3662" s="126"/>
      <c r="L3662" s="126"/>
      <c r="M3662" s="143"/>
      <c r="N3662" s="126"/>
      <c r="O3662" s="126"/>
      <c r="Q3662" s="126"/>
      <c r="R3662" s="126"/>
    </row>
    <row r="3663" spans="6:18" ht="11.25" customHeight="1" x14ac:dyDescent="0.2">
      <c r="F3663" s="126"/>
      <c r="G3663" s="126"/>
      <c r="H3663" s="126"/>
      <c r="I3663" s="126"/>
      <c r="J3663" s="126"/>
      <c r="K3663" s="126"/>
      <c r="L3663" s="126"/>
      <c r="M3663" s="143"/>
      <c r="N3663" s="126"/>
      <c r="O3663" s="126"/>
      <c r="Q3663" s="126"/>
      <c r="R3663" s="126"/>
    </row>
    <row r="3664" spans="6:18" ht="11.25" customHeight="1" x14ac:dyDescent="0.2">
      <c r="F3664" s="126"/>
      <c r="G3664" s="126"/>
      <c r="H3664" s="126"/>
      <c r="I3664" s="126"/>
      <c r="J3664" s="126"/>
      <c r="K3664" s="126"/>
      <c r="L3664" s="126"/>
      <c r="M3664" s="143"/>
      <c r="N3664" s="126"/>
      <c r="O3664" s="126"/>
      <c r="Q3664" s="126"/>
      <c r="R3664" s="126"/>
    </row>
    <row r="3665" spans="6:18" ht="11.25" customHeight="1" x14ac:dyDescent="0.2">
      <c r="F3665" s="126"/>
      <c r="G3665" s="126"/>
      <c r="H3665" s="126"/>
      <c r="I3665" s="126"/>
      <c r="J3665" s="126"/>
      <c r="K3665" s="126"/>
      <c r="L3665" s="126"/>
      <c r="M3665" s="143"/>
      <c r="N3665" s="126"/>
      <c r="O3665" s="126"/>
      <c r="Q3665" s="126"/>
      <c r="R3665" s="126"/>
    </row>
    <row r="3666" spans="6:18" ht="11.25" customHeight="1" x14ac:dyDescent="0.2">
      <c r="F3666" s="126"/>
      <c r="G3666" s="126"/>
      <c r="H3666" s="126"/>
      <c r="I3666" s="126"/>
      <c r="J3666" s="126"/>
      <c r="K3666" s="126"/>
      <c r="L3666" s="126"/>
      <c r="M3666" s="143"/>
      <c r="N3666" s="126"/>
      <c r="O3666" s="126"/>
      <c r="Q3666" s="126"/>
      <c r="R3666" s="126"/>
    </row>
    <row r="3667" spans="6:18" ht="11.25" customHeight="1" x14ac:dyDescent="0.2">
      <c r="F3667" s="126"/>
      <c r="G3667" s="126"/>
      <c r="H3667" s="126"/>
      <c r="I3667" s="126"/>
      <c r="J3667" s="126"/>
      <c r="K3667" s="126"/>
      <c r="L3667" s="126"/>
      <c r="M3667" s="143"/>
      <c r="N3667" s="126"/>
      <c r="O3667" s="126"/>
      <c r="Q3667" s="126"/>
      <c r="R3667" s="126"/>
    </row>
    <row r="3668" spans="6:18" ht="11.25" customHeight="1" x14ac:dyDescent="0.2">
      <c r="F3668" s="126"/>
      <c r="G3668" s="126"/>
      <c r="H3668" s="126"/>
      <c r="I3668" s="126"/>
      <c r="J3668" s="126"/>
      <c r="K3668" s="126"/>
      <c r="L3668" s="126"/>
      <c r="M3668" s="143"/>
      <c r="N3668" s="126"/>
      <c r="O3668" s="126"/>
      <c r="Q3668" s="126"/>
      <c r="R3668" s="126"/>
    </row>
    <row r="3669" spans="6:18" ht="11.25" customHeight="1" x14ac:dyDescent="0.2">
      <c r="F3669" s="126"/>
      <c r="G3669" s="126"/>
      <c r="H3669" s="126"/>
      <c r="I3669" s="126"/>
      <c r="J3669" s="126"/>
      <c r="K3669" s="126"/>
      <c r="L3669" s="126"/>
      <c r="M3669" s="143"/>
      <c r="N3669" s="126"/>
      <c r="O3669" s="126"/>
      <c r="Q3669" s="126"/>
      <c r="R3669" s="126"/>
    </row>
    <row r="3670" spans="6:18" ht="11.25" customHeight="1" x14ac:dyDescent="0.2">
      <c r="F3670" s="126"/>
      <c r="G3670" s="126"/>
      <c r="H3670" s="126"/>
      <c r="I3670" s="126"/>
      <c r="J3670" s="126"/>
      <c r="K3670" s="126"/>
      <c r="L3670" s="126"/>
      <c r="M3670" s="143"/>
      <c r="N3670" s="126"/>
      <c r="O3670" s="126"/>
      <c r="Q3670" s="126"/>
      <c r="R3670" s="126"/>
    </row>
    <row r="3671" spans="6:18" ht="11.25" customHeight="1" x14ac:dyDescent="0.2">
      <c r="F3671" s="126"/>
      <c r="G3671" s="126"/>
      <c r="H3671" s="126"/>
      <c r="I3671" s="126"/>
      <c r="J3671" s="126"/>
      <c r="K3671" s="126"/>
      <c r="L3671" s="126"/>
      <c r="M3671" s="143"/>
      <c r="N3671" s="126"/>
      <c r="O3671" s="126"/>
      <c r="Q3671" s="126"/>
      <c r="R3671" s="126"/>
    </row>
    <row r="3672" spans="6:18" ht="11.25" customHeight="1" x14ac:dyDescent="0.2">
      <c r="F3672" s="126"/>
      <c r="G3672" s="126"/>
      <c r="H3672" s="126"/>
      <c r="I3672" s="126"/>
      <c r="J3672" s="126"/>
      <c r="K3672" s="126"/>
      <c r="L3672" s="126"/>
      <c r="M3672" s="143"/>
      <c r="N3672" s="126"/>
      <c r="O3672" s="126"/>
      <c r="Q3672" s="126"/>
      <c r="R3672" s="126"/>
    </row>
    <row r="3673" spans="6:18" ht="11.25" customHeight="1" x14ac:dyDescent="0.2">
      <c r="F3673" s="126"/>
      <c r="G3673" s="126"/>
      <c r="H3673" s="126"/>
      <c r="I3673" s="126"/>
      <c r="J3673" s="126"/>
      <c r="K3673" s="126"/>
      <c r="L3673" s="126"/>
      <c r="M3673" s="143"/>
      <c r="N3673" s="126"/>
      <c r="O3673" s="126"/>
      <c r="Q3673" s="126"/>
      <c r="R3673" s="126"/>
    </row>
    <row r="3674" spans="6:18" ht="11.25" customHeight="1" x14ac:dyDescent="0.2">
      <c r="F3674" s="126"/>
      <c r="G3674" s="126"/>
      <c r="H3674" s="126"/>
      <c r="I3674" s="126"/>
      <c r="J3674" s="126"/>
      <c r="K3674" s="126"/>
      <c r="L3674" s="126"/>
      <c r="M3674" s="143"/>
      <c r="N3674" s="126"/>
      <c r="O3674" s="126"/>
      <c r="Q3674" s="126"/>
      <c r="R3674" s="126"/>
    </row>
    <row r="3675" spans="6:18" ht="11.25" customHeight="1" x14ac:dyDescent="0.2">
      <c r="F3675" s="126"/>
      <c r="G3675" s="126"/>
      <c r="H3675" s="126"/>
      <c r="I3675" s="126"/>
      <c r="J3675" s="126"/>
      <c r="K3675" s="126"/>
      <c r="L3675" s="126"/>
      <c r="M3675" s="143"/>
      <c r="N3675" s="126"/>
      <c r="O3675" s="126"/>
      <c r="Q3675" s="126"/>
      <c r="R3675" s="126"/>
    </row>
    <row r="3676" spans="6:18" ht="11.25" customHeight="1" x14ac:dyDescent="0.2">
      <c r="F3676" s="126"/>
      <c r="G3676" s="126"/>
      <c r="H3676" s="126"/>
      <c r="I3676" s="126"/>
      <c r="J3676" s="126"/>
      <c r="K3676" s="126"/>
      <c r="L3676" s="126"/>
      <c r="M3676" s="143"/>
      <c r="N3676" s="126"/>
      <c r="O3676" s="126"/>
      <c r="Q3676" s="126"/>
      <c r="R3676" s="126"/>
    </row>
    <row r="3677" spans="6:18" ht="11.25" customHeight="1" x14ac:dyDescent="0.2">
      <c r="F3677" s="126"/>
      <c r="G3677" s="126"/>
      <c r="H3677" s="126"/>
      <c r="I3677" s="126"/>
      <c r="J3677" s="126"/>
      <c r="K3677" s="126"/>
      <c r="L3677" s="126"/>
      <c r="M3677" s="143"/>
      <c r="N3677" s="126"/>
      <c r="O3677" s="126"/>
      <c r="Q3677" s="126"/>
      <c r="R3677" s="126"/>
    </row>
    <row r="3678" spans="6:18" ht="11.25" customHeight="1" x14ac:dyDescent="0.2">
      <c r="F3678" s="126"/>
      <c r="G3678" s="126"/>
      <c r="H3678" s="126"/>
      <c r="I3678" s="126"/>
      <c r="J3678" s="126"/>
      <c r="K3678" s="126"/>
      <c r="L3678" s="126"/>
      <c r="M3678" s="143"/>
      <c r="N3678" s="126"/>
      <c r="O3678" s="126"/>
      <c r="Q3678" s="126"/>
      <c r="R3678" s="126"/>
    </row>
    <row r="3679" spans="6:18" ht="11.25" customHeight="1" x14ac:dyDescent="0.2">
      <c r="F3679" s="126"/>
      <c r="G3679" s="126"/>
      <c r="H3679" s="126"/>
      <c r="I3679" s="126"/>
      <c r="J3679" s="126"/>
      <c r="K3679" s="126"/>
      <c r="L3679" s="126"/>
      <c r="M3679" s="143"/>
      <c r="N3679" s="126"/>
      <c r="O3679" s="126"/>
      <c r="Q3679" s="126"/>
      <c r="R3679" s="126"/>
    </row>
    <row r="3680" spans="6:18" ht="11.25" customHeight="1" x14ac:dyDescent="0.2">
      <c r="F3680" s="126"/>
      <c r="G3680" s="126"/>
      <c r="H3680" s="126"/>
      <c r="I3680" s="126"/>
      <c r="J3680" s="126"/>
      <c r="K3680" s="126"/>
      <c r="L3680" s="126"/>
      <c r="M3680" s="143"/>
      <c r="N3680" s="126"/>
      <c r="O3680" s="126"/>
      <c r="Q3680" s="126"/>
      <c r="R3680" s="126"/>
    </row>
    <row r="3681" spans="6:18" ht="11.25" customHeight="1" x14ac:dyDescent="0.2">
      <c r="F3681" s="126"/>
      <c r="G3681" s="126"/>
      <c r="H3681" s="126"/>
      <c r="I3681" s="126"/>
      <c r="J3681" s="126"/>
      <c r="K3681" s="126"/>
      <c r="L3681" s="126"/>
      <c r="M3681" s="143"/>
      <c r="N3681" s="126"/>
      <c r="O3681" s="126"/>
      <c r="Q3681" s="126"/>
      <c r="R3681" s="126"/>
    </row>
    <row r="3682" spans="6:18" ht="11.25" customHeight="1" x14ac:dyDescent="0.2">
      <c r="F3682" s="126"/>
      <c r="G3682" s="126"/>
      <c r="H3682" s="126"/>
      <c r="I3682" s="126"/>
      <c r="J3682" s="126"/>
      <c r="K3682" s="126"/>
      <c r="L3682" s="126"/>
      <c r="M3682" s="143"/>
      <c r="N3682" s="126"/>
      <c r="O3682" s="126"/>
      <c r="Q3682" s="126"/>
      <c r="R3682" s="126"/>
    </row>
    <row r="3683" spans="6:18" ht="11.25" customHeight="1" x14ac:dyDescent="0.2">
      <c r="F3683" s="126"/>
      <c r="G3683" s="126"/>
      <c r="H3683" s="126"/>
      <c r="I3683" s="126"/>
      <c r="J3683" s="126"/>
      <c r="K3683" s="126"/>
      <c r="L3683" s="126"/>
      <c r="M3683" s="143"/>
      <c r="N3683" s="126"/>
      <c r="O3683" s="126"/>
      <c r="Q3683" s="126"/>
      <c r="R3683" s="126"/>
    </row>
    <row r="3684" spans="6:18" ht="11.25" customHeight="1" x14ac:dyDescent="0.2">
      <c r="F3684" s="126"/>
      <c r="G3684" s="126"/>
      <c r="H3684" s="126"/>
      <c r="I3684" s="126"/>
      <c r="J3684" s="126"/>
      <c r="K3684" s="126"/>
      <c r="L3684" s="126"/>
      <c r="M3684" s="143"/>
      <c r="N3684" s="126"/>
      <c r="O3684" s="126"/>
      <c r="Q3684" s="126"/>
      <c r="R3684" s="126"/>
    </row>
    <row r="3685" spans="6:18" ht="11.25" customHeight="1" x14ac:dyDescent="0.2">
      <c r="F3685" s="126"/>
      <c r="G3685" s="126"/>
      <c r="H3685" s="126"/>
      <c r="I3685" s="126"/>
      <c r="J3685" s="126"/>
      <c r="K3685" s="126"/>
      <c r="L3685" s="126"/>
      <c r="M3685" s="143"/>
      <c r="N3685" s="126"/>
      <c r="O3685" s="126"/>
      <c r="Q3685" s="126"/>
      <c r="R3685" s="126"/>
    </row>
    <row r="3686" spans="6:18" ht="11.25" customHeight="1" x14ac:dyDescent="0.2">
      <c r="F3686" s="126"/>
      <c r="G3686" s="126"/>
      <c r="H3686" s="126"/>
      <c r="I3686" s="126"/>
      <c r="J3686" s="126"/>
      <c r="K3686" s="126"/>
      <c r="L3686" s="126"/>
      <c r="M3686" s="143"/>
      <c r="N3686" s="126"/>
      <c r="O3686" s="126"/>
      <c r="Q3686" s="126"/>
      <c r="R3686" s="126"/>
    </row>
    <row r="3687" spans="6:18" ht="11.25" customHeight="1" x14ac:dyDescent="0.2">
      <c r="F3687" s="126"/>
      <c r="G3687" s="126"/>
      <c r="H3687" s="126"/>
      <c r="I3687" s="126"/>
      <c r="J3687" s="126"/>
      <c r="K3687" s="126"/>
      <c r="L3687" s="126"/>
      <c r="M3687" s="143"/>
      <c r="N3687" s="126"/>
      <c r="O3687" s="126"/>
      <c r="Q3687" s="126"/>
      <c r="R3687" s="126"/>
    </row>
    <row r="3688" spans="6:18" ht="11.25" customHeight="1" x14ac:dyDescent="0.2">
      <c r="F3688" s="126"/>
      <c r="G3688" s="126"/>
      <c r="H3688" s="126"/>
      <c r="I3688" s="126"/>
      <c r="J3688" s="126"/>
      <c r="K3688" s="126"/>
      <c r="L3688" s="126"/>
      <c r="M3688" s="143"/>
      <c r="N3688" s="126"/>
      <c r="O3688" s="126"/>
      <c r="Q3688" s="126"/>
      <c r="R3688" s="126"/>
    </row>
    <row r="3689" spans="6:18" ht="11.25" customHeight="1" x14ac:dyDescent="0.2">
      <c r="F3689" s="126"/>
      <c r="G3689" s="126"/>
      <c r="H3689" s="126"/>
      <c r="I3689" s="126"/>
      <c r="J3689" s="126"/>
      <c r="K3689" s="126"/>
      <c r="L3689" s="126"/>
      <c r="M3689" s="143"/>
      <c r="N3689" s="126"/>
      <c r="O3689" s="126"/>
      <c r="Q3689" s="126"/>
      <c r="R3689" s="126"/>
    </row>
    <row r="3690" spans="6:18" ht="11.25" customHeight="1" x14ac:dyDescent="0.2">
      <c r="F3690" s="126"/>
      <c r="G3690" s="126"/>
      <c r="H3690" s="126"/>
      <c r="I3690" s="126"/>
      <c r="J3690" s="126"/>
      <c r="K3690" s="126"/>
      <c r="L3690" s="126"/>
      <c r="M3690" s="143"/>
      <c r="N3690" s="126"/>
      <c r="O3690" s="126"/>
      <c r="Q3690" s="126"/>
      <c r="R3690" s="126"/>
    </row>
    <row r="3691" spans="6:18" ht="11.25" customHeight="1" x14ac:dyDescent="0.2">
      <c r="F3691" s="126"/>
      <c r="G3691" s="126"/>
      <c r="H3691" s="126"/>
      <c r="I3691" s="126"/>
      <c r="J3691" s="126"/>
      <c r="K3691" s="126"/>
      <c r="L3691" s="126"/>
      <c r="M3691" s="143"/>
      <c r="N3691" s="126"/>
      <c r="O3691" s="126"/>
      <c r="Q3691" s="126"/>
      <c r="R3691" s="126"/>
    </row>
    <row r="3692" spans="6:18" ht="11.25" customHeight="1" x14ac:dyDescent="0.2">
      <c r="F3692" s="126"/>
      <c r="G3692" s="126"/>
      <c r="H3692" s="126"/>
      <c r="I3692" s="126"/>
      <c r="J3692" s="126"/>
      <c r="K3692" s="126"/>
      <c r="L3692" s="126"/>
      <c r="M3692" s="143"/>
      <c r="N3692" s="126"/>
      <c r="O3692" s="126"/>
      <c r="Q3692" s="126"/>
      <c r="R3692" s="126"/>
    </row>
    <row r="3693" spans="6:18" ht="11.25" customHeight="1" x14ac:dyDescent="0.2">
      <c r="F3693" s="126"/>
      <c r="G3693" s="126"/>
      <c r="H3693" s="126"/>
      <c r="I3693" s="126"/>
      <c r="J3693" s="126"/>
      <c r="K3693" s="126"/>
      <c r="L3693" s="126"/>
      <c r="M3693" s="143"/>
      <c r="N3693" s="126"/>
      <c r="O3693" s="126"/>
      <c r="Q3693" s="126"/>
      <c r="R3693" s="126"/>
    </row>
    <row r="3694" spans="6:18" ht="11.25" customHeight="1" x14ac:dyDescent="0.2">
      <c r="F3694" s="126"/>
      <c r="G3694" s="126"/>
      <c r="H3694" s="126"/>
      <c r="I3694" s="126"/>
      <c r="J3694" s="126"/>
      <c r="K3694" s="126"/>
      <c r="L3694" s="126"/>
      <c r="M3694" s="143"/>
      <c r="N3694" s="126"/>
      <c r="O3694" s="126"/>
      <c r="Q3694" s="126"/>
      <c r="R3694" s="126"/>
    </row>
    <row r="3695" spans="6:18" ht="11.25" customHeight="1" x14ac:dyDescent="0.2">
      <c r="F3695" s="126"/>
      <c r="G3695" s="126"/>
      <c r="H3695" s="126"/>
      <c r="I3695" s="126"/>
      <c r="J3695" s="126"/>
      <c r="K3695" s="126"/>
      <c r="L3695" s="126"/>
      <c r="M3695" s="143"/>
      <c r="N3695" s="126"/>
      <c r="O3695" s="126"/>
      <c r="Q3695" s="126"/>
      <c r="R3695" s="126"/>
    </row>
    <row r="3696" spans="6:18" ht="11.25" customHeight="1" x14ac:dyDescent="0.2">
      <c r="F3696" s="126"/>
      <c r="G3696" s="126"/>
      <c r="H3696" s="126"/>
      <c r="I3696" s="126"/>
      <c r="J3696" s="126"/>
      <c r="K3696" s="126"/>
      <c r="L3696" s="126"/>
      <c r="M3696" s="143"/>
      <c r="N3696" s="126"/>
      <c r="O3696" s="126"/>
      <c r="Q3696" s="126"/>
      <c r="R3696" s="126"/>
    </row>
    <row r="3697" spans="6:18" ht="11.25" customHeight="1" x14ac:dyDescent="0.2">
      <c r="F3697" s="126"/>
      <c r="G3697" s="126"/>
      <c r="H3697" s="126"/>
      <c r="I3697" s="126"/>
      <c r="J3697" s="126"/>
      <c r="K3697" s="126"/>
      <c r="L3697" s="126"/>
      <c r="M3697" s="143"/>
      <c r="N3697" s="126"/>
      <c r="O3697" s="126"/>
      <c r="Q3697" s="126"/>
      <c r="R3697" s="126"/>
    </row>
    <row r="3698" spans="6:18" ht="11.25" customHeight="1" x14ac:dyDescent="0.2">
      <c r="F3698" s="126"/>
      <c r="G3698" s="126"/>
      <c r="H3698" s="126"/>
      <c r="I3698" s="126"/>
      <c r="J3698" s="126"/>
      <c r="K3698" s="126"/>
      <c r="L3698" s="126"/>
      <c r="M3698" s="143"/>
      <c r="N3698" s="126"/>
      <c r="O3698" s="126"/>
      <c r="Q3698" s="126"/>
      <c r="R3698" s="126"/>
    </row>
    <row r="3699" spans="6:18" ht="11.25" customHeight="1" x14ac:dyDescent="0.2">
      <c r="F3699" s="126"/>
      <c r="G3699" s="126"/>
      <c r="H3699" s="126"/>
      <c r="I3699" s="126"/>
      <c r="J3699" s="126"/>
      <c r="K3699" s="126"/>
      <c r="L3699" s="126"/>
      <c r="M3699" s="143"/>
      <c r="N3699" s="126"/>
      <c r="O3699" s="126"/>
      <c r="Q3699" s="126"/>
      <c r="R3699" s="126"/>
    </row>
    <row r="3700" spans="6:18" ht="11.25" customHeight="1" x14ac:dyDescent="0.2">
      <c r="F3700" s="126"/>
      <c r="G3700" s="126"/>
      <c r="H3700" s="126"/>
      <c r="I3700" s="126"/>
      <c r="J3700" s="126"/>
      <c r="K3700" s="126"/>
      <c r="L3700" s="126"/>
      <c r="M3700" s="143"/>
      <c r="N3700" s="126"/>
      <c r="O3700" s="126"/>
      <c r="Q3700" s="126"/>
      <c r="R3700" s="126"/>
    </row>
    <row r="3701" spans="6:18" ht="11.25" customHeight="1" x14ac:dyDescent="0.2">
      <c r="F3701" s="126"/>
      <c r="G3701" s="126"/>
      <c r="H3701" s="126"/>
      <c r="I3701" s="126"/>
      <c r="J3701" s="126"/>
      <c r="K3701" s="126"/>
      <c r="L3701" s="126"/>
      <c r="M3701" s="143"/>
      <c r="N3701" s="126"/>
      <c r="O3701" s="126"/>
      <c r="Q3701" s="126"/>
      <c r="R3701" s="126"/>
    </row>
    <row r="3702" spans="6:18" ht="11.25" customHeight="1" x14ac:dyDescent="0.2">
      <c r="F3702" s="126"/>
      <c r="G3702" s="126"/>
      <c r="H3702" s="126"/>
      <c r="I3702" s="126"/>
      <c r="J3702" s="126"/>
      <c r="K3702" s="126"/>
      <c r="L3702" s="126"/>
      <c r="M3702" s="143"/>
      <c r="N3702" s="126"/>
      <c r="O3702" s="126"/>
      <c r="Q3702" s="126"/>
      <c r="R3702" s="126"/>
    </row>
    <row r="3703" spans="6:18" ht="11.25" customHeight="1" x14ac:dyDescent="0.2">
      <c r="F3703" s="126"/>
      <c r="G3703" s="126"/>
      <c r="H3703" s="126"/>
      <c r="I3703" s="126"/>
      <c r="J3703" s="126"/>
      <c r="K3703" s="126"/>
      <c r="L3703" s="126"/>
      <c r="M3703" s="143"/>
      <c r="N3703" s="126"/>
      <c r="O3703" s="126"/>
      <c r="Q3703" s="126"/>
      <c r="R3703" s="126"/>
    </row>
    <row r="3704" spans="6:18" ht="11.25" customHeight="1" x14ac:dyDescent="0.2">
      <c r="F3704" s="126"/>
      <c r="G3704" s="126"/>
      <c r="H3704" s="126"/>
      <c r="I3704" s="126"/>
      <c r="J3704" s="126"/>
      <c r="K3704" s="126"/>
      <c r="L3704" s="126"/>
      <c r="M3704" s="143"/>
      <c r="N3704" s="126"/>
      <c r="O3704" s="126"/>
      <c r="Q3704" s="126"/>
      <c r="R3704" s="126"/>
    </row>
    <row r="3705" spans="6:18" ht="11.25" customHeight="1" x14ac:dyDescent="0.2">
      <c r="F3705" s="126"/>
      <c r="G3705" s="126"/>
      <c r="H3705" s="126"/>
      <c r="I3705" s="126"/>
      <c r="J3705" s="126"/>
      <c r="K3705" s="126"/>
      <c r="L3705" s="126"/>
      <c r="M3705" s="143"/>
      <c r="N3705" s="126"/>
      <c r="O3705" s="126"/>
      <c r="Q3705" s="126"/>
      <c r="R3705" s="126"/>
    </row>
    <row r="3706" spans="6:18" ht="11.25" customHeight="1" x14ac:dyDescent="0.2">
      <c r="F3706" s="126"/>
      <c r="G3706" s="126"/>
      <c r="H3706" s="126"/>
      <c r="I3706" s="126"/>
      <c r="J3706" s="126"/>
      <c r="K3706" s="126"/>
      <c r="L3706" s="126"/>
      <c r="M3706" s="143"/>
      <c r="N3706" s="126"/>
      <c r="O3706" s="126"/>
      <c r="Q3706" s="126"/>
      <c r="R3706" s="126"/>
    </row>
    <row r="3707" spans="6:18" ht="11.25" customHeight="1" x14ac:dyDescent="0.2">
      <c r="F3707" s="126"/>
      <c r="G3707" s="126"/>
      <c r="H3707" s="126"/>
      <c r="I3707" s="126"/>
      <c r="J3707" s="126"/>
      <c r="K3707" s="126"/>
      <c r="L3707" s="126"/>
      <c r="M3707" s="143"/>
      <c r="N3707" s="126"/>
      <c r="O3707" s="126"/>
      <c r="Q3707" s="126"/>
      <c r="R3707" s="126"/>
    </row>
    <row r="3708" spans="6:18" ht="11.25" customHeight="1" x14ac:dyDescent="0.2">
      <c r="F3708" s="126"/>
      <c r="G3708" s="126"/>
      <c r="H3708" s="126"/>
      <c r="I3708" s="126"/>
      <c r="J3708" s="126"/>
      <c r="K3708" s="126"/>
      <c r="L3708" s="126"/>
      <c r="M3708" s="143"/>
      <c r="N3708" s="126"/>
      <c r="O3708" s="126"/>
      <c r="Q3708" s="126"/>
      <c r="R3708" s="126"/>
    </row>
    <row r="3709" spans="6:18" ht="11.25" customHeight="1" x14ac:dyDescent="0.2">
      <c r="F3709" s="126"/>
      <c r="G3709" s="126"/>
      <c r="H3709" s="126"/>
      <c r="I3709" s="126"/>
      <c r="J3709" s="126"/>
      <c r="K3709" s="126"/>
      <c r="L3709" s="126"/>
      <c r="M3709" s="143"/>
      <c r="N3709" s="126"/>
      <c r="O3709" s="126"/>
      <c r="Q3709" s="126"/>
      <c r="R3709" s="126"/>
    </row>
    <row r="3710" spans="6:18" ht="11.25" customHeight="1" x14ac:dyDescent="0.2">
      <c r="F3710" s="126"/>
      <c r="G3710" s="126"/>
      <c r="H3710" s="126"/>
      <c r="I3710" s="126"/>
      <c r="J3710" s="126"/>
      <c r="K3710" s="126"/>
      <c r="L3710" s="126"/>
      <c r="M3710" s="143"/>
      <c r="N3710" s="126"/>
      <c r="O3710" s="126"/>
      <c r="Q3710" s="126"/>
      <c r="R3710" s="126"/>
    </row>
    <row r="3711" spans="6:18" ht="11.25" customHeight="1" x14ac:dyDescent="0.2">
      <c r="F3711" s="126"/>
      <c r="G3711" s="126"/>
      <c r="H3711" s="126"/>
      <c r="I3711" s="126"/>
      <c r="J3711" s="126"/>
      <c r="K3711" s="126"/>
      <c r="L3711" s="126"/>
      <c r="M3711" s="143"/>
      <c r="N3711" s="126"/>
      <c r="O3711" s="126"/>
      <c r="Q3711" s="126"/>
      <c r="R3711" s="126"/>
    </row>
    <row r="3712" spans="6:18" ht="11.25" customHeight="1" x14ac:dyDescent="0.2">
      <c r="F3712" s="126"/>
      <c r="G3712" s="126"/>
      <c r="H3712" s="126"/>
      <c r="I3712" s="126"/>
      <c r="J3712" s="126"/>
      <c r="K3712" s="126"/>
      <c r="L3712" s="126"/>
      <c r="M3712" s="143"/>
      <c r="N3712" s="126"/>
      <c r="O3712" s="126"/>
      <c r="Q3712" s="126"/>
      <c r="R3712" s="126"/>
    </row>
    <row r="3713" spans="6:18" ht="11.25" customHeight="1" x14ac:dyDescent="0.2">
      <c r="F3713" s="126"/>
      <c r="G3713" s="126"/>
      <c r="H3713" s="126"/>
      <c r="I3713" s="126"/>
      <c r="J3713" s="126"/>
      <c r="K3713" s="126"/>
      <c r="L3713" s="126"/>
      <c r="M3713" s="143"/>
      <c r="N3713" s="126"/>
      <c r="O3713" s="126"/>
      <c r="Q3713" s="126"/>
      <c r="R3713" s="126"/>
    </row>
    <row r="3714" spans="6:18" ht="11.25" customHeight="1" x14ac:dyDescent="0.2">
      <c r="F3714" s="126"/>
      <c r="G3714" s="126"/>
      <c r="H3714" s="126"/>
      <c r="I3714" s="126"/>
      <c r="J3714" s="126"/>
      <c r="K3714" s="126"/>
      <c r="L3714" s="126"/>
      <c r="M3714" s="143"/>
      <c r="N3714" s="126"/>
      <c r="O3714" s="126"/>
      <c r="Q3714" s="126"/>
      <c r="R3714" s="126"/>
    </row>
    <row r="3715" spans="6:18" ht="11.25" customHeight="1" x14ac:dyDescent="0.2">
      <c r="F3715" s="126"/>
      <c r="G3715" s="126"/>
      <c r="H3715" s="126"/>
      <c r="I3715" s="126"/>
      <c r="J3715" s="126"/>
      <c r="K3715" s="126"/>
      <c r="L3715" s="126"/>
      <c r="M3715" s="143"/>
      <c r="N3715" s="126"/>
      <c r="O3715" s="126"/>
      <c r="Q3715" s="126"/>
      <c r="R3715" s="126"/>
    </row>
    <row r="3716" spans="6:18" ht="11.25" customHeight="1" x14ac:dyDescent="0.2">
      <c r="F3716" s="126"/>
      <c r="G3716" s="126"/>
      <c r="H3716" s="126"/>
      <c r="I3716" s="126"/>
      <c r="J3716" s="126"/>
      <c r="K3716" s="126"/>
      <c r="L3716" s="126"/>
      <c r="M3716" s="143"/>
      <c r="N3716" s="126"/>
      <c r="O3716" s="126"/>
      <c r="Q3716" s="126"/>
      <c r="R3716" s="126"/>
    </row>
    <row r="3717" spans="6:18" ht="11.25" customHeight="1" x14ac:dyDescent="0.2">
      <c r="F3717" s="126"/>
      <c r="G3717" s="126"/>
      <c r="H3717" s="126"/>
      <c r="I3717" s="126"/>
      <c r="J3717" s="126"/>
      <c r="K3717" s="126"/>
      <c r="L3717" s="126"/>
      <c r="M3717" s="143"/>
      <c r="N3717" s="126"/>
      <c r="O3717" s="126"/>
      <c r="Q3717" s="126"/>
      <c r="R3717" s="126"/>
    </row>
    <row r="3718" spans="6:18" ht="11.25" customHeight="1" x14ac:dyDescent="0.2">
      <c r="F3718" s="126"/>
      <c r="G3718" s="126"/>
      <c r="H3718" s="126"/>
      <c r="I3718" s="126"/>
      <c r="J3718" s="126"/>
      <c r="K3718" s="126"/>
      <c r="L3718" s="126"/>
      <c r="M3718" s="143"/>
      <c r="N3718" s="126"/>
      <c r="O3718" s="126"/>
      <c r="Q3718" s="126"/>
      <c r="R3718" s="126"/>
    </row>
    <row r="3719" spans="6:18" ht="11.25" customHeight="1" x14ac:dyDescent="0.2">
      <c r="F3719" s="126"/>
      <c r="G3719" s="126"/>
      <c r="H3719" s="126"/>
      <c r="I3719" s="126"/>
      <c r="J3719" s="126"/>
      <c r="K3719" s="126"/>
      <c r="L3719" s="126"/>
      <c r="M3719" s="143"/>
      <c r="N3719" s="126"/>
      <c r="O3719" s="126"/>
      <c r="Q3719" s="126"/>
      <c r="R3719" s="126"/>
    </row>
    <row r="3720" spans="6:18" ht="11.25" customHeight="1" x14ac:dyDescent="0.2">
      <c r="F3720" s="126"/>
      <c r="G3720" s="126"/>
      <c r="H3720" s="126"/>
      <c r="I3720" s="126"/>
      <c r="J3720" s="126"/>
      <c r="K3720" s="126"/>
      <c r="L3720" s="126"/>
      <c r="M3720" s="143"/>
      <c r="N3720" s="126"/>
      <c r="O3720" s="126"/>
      <c r="Q3720" s="126"/>
      <c r="R3720" s="126"/>
    </row>
    <row r="3721" spans="6:18" ht="11.25" customHeight="1" x14ac:dyDescent="0.2">
      <c r="F3721" s="126"/>
      <c r="G3721" s="126"/>
      <c r="H3721" s="126"/>
      <c r="I3721" s="126"/>
      <c r="J3721" s="126"/>
      <c r="K3721" s="126"/>
      <c r="L3721" s="126"/>
      <c r="M3721" s="143"/>
      <c r="N3721" s="126"/>
      <c r="O3721" s="126"/>
      <c r="Q3721" s="126"/>
      <c r="R3721" s="126"/>
    </row>
    <row r="3722" spans="6:18" ht="11.25" customHeight="1" x14ac:dyDescent="0.2">
      <c r="F3722" s="126"/>
      <c r="G3722" s="126"/>
      <c r="H3722" s="126"/>
      <c r="I3722" s="126"/>
      <c r="J3722" s="126"/>
      <c r="K3722" s="126"/>
      <c r="L3722" s="126"/>
      <c r="M3722" s="143"/>
      <c r="N3722" s="126"/>
      <c r="O3722" s="126"/>
      <c r="Q3722" s="126"/>
      <c r="R3722" s="126"/>
    </row>
    <row r="3723" spans="6:18" ht="11.25" customHeight="1" x14ac:dyDescent="0.2">
      <c r="F3723" s="126"/>
      <c r="G3723" s="126"/>
      <c r="H3723" s="126"/>
      <c r="I3723" s="126"/>
      <c r="J3723" s="126"/>
      <c r="K3723" s="126"/>
      <c r="L3723" s="126"/>
      <c r="M3723" s="143"/>
      <c r="N3723" s="126"/>
      <c r="O3723" s="126"/>
      <c r="Q3723" s="126"/>
      <c r="R3723" s="126"/>
    </row>
    <row r="3724" spans="6:18" ht="11.25" customHeight="1" x14ac:dyDescent="0.2">
      <c r="F3724" s="126"/>
      <c r="G3724" s="126"/>
      <c r="H3724" s="126"/>
      <c r="I3724" s="126"/>
      <c r="J3724" s="126"/>
      <c r="K3724" s="126"/>
      <c r="L3724" s="126"/>
      <c r="M3724" s="143"/>
      <c r="N3724" s="126"/>
      <c r="O3724" s="126"/>
      <c r="Q3724" s="126"/>
      <c r="R3724" s="126"/>
    </row>
    <row r="3725" spans="6:18" ht="11.25" customHeight="1" x14ac:dyDescent="0.2">
      <c r="F3725" s="126"/>
      <c r="G3725" s="126"/>
      <c r="H3725" s="126"/>
      <c r="I3725" s="126"/>
      <c r="J3725" s="126"/>
      <c r="K3725" s="126"/>
      <c r="L3725" s="126"/>
      <c r="M3725" s="143"/>
      <c r="N3725" s="126"/>
      <c r="O3725" s="126"/>
      <c r="Q3725" s="126"/>
      <c r="R3725" s="126"/>
    </row>
    <row r="3726" spans="6:18" ht="11.25" customHeight="1" x14ac:dyDescent="0.2">
      <c r="F3726" s="126"/>
      <c r="G3726" s="126"/>
      <c r="H3726" s="126"/>
      <c r="I3726" s="126"/>
      <c r="J3726" s="126"/>
      <c r="K3726" s="126"/>
      <c r="L3726" s="126"/>
      <c r="M3726" s="143"/>
      <c r="N3726" s="126"/>
      <c r="O3726" s="126"/>
      <c r="Q3726" s="126"/>
      <c r="R3726" s="126"/>
    </row>
    <row r="3727" spans="6:18" ht="11.25" customHeight="1" x14ac:dyDescent="0.2">
      <c r="F3727" s="126"/>
      <c r="G3727" s="126"/>
      <c r="H3727" s="126"/>
      <c r="I3727" s="126"/>
      <c r="J3727" s="126"/>
      <c r="K3727" s="126"/>
      <c r="L3727" s="126"/>
      <c r="M3727" s="143"/>
      <c r="N3727" s="126"/>
      <c r="O3727" s="126"/>
      <c r="Q3727" s="126"/>
      <c r="R3727" s="126"/>
    </row>
    <row r="3728" spans="6:18" ht="11.25" customHeight="1" x14ac:dyDescent="0.2">
      <c r="F3728" s="126"/>
      <c r="G3728" s="126"/>
      <c r="H3728" s="126"/>
      <c r="I3728" s="126"/>
      <c r="J3728" s="126"/>
      <c r="K3728" s="126"/>
      <c r="L3728" s="126"/>
      <c r="M3728" s="143"/>
      <c r="N3728" s="126"/>
      <c r="O3728" s="126"/>
      <c r="Q3728" s="126"/>
      <c r="R3728" s="126"/>
    </row>
    <row r="3729" spans="6:18" ht="11.25" customHeight="1" x14ac:dyDescent="0.2">
      <c r="F3729" s="126"/>
      <c r="G3729" s="126"/>
      <c r="H3729" s="126"/>
      <c r="I3729" s="126"/>
      <c r="J3729" s="126"/>
      <c r="K3729" s="126"/>
      <c r="L3729" s="126"/>
      <c r="M3729" s="143"/>
      <c r="N3729" s="126"/>
      <c r="O3729" s="126"/>
      <c r="Q3729" s="126"/>
      <c r="R3729" s="126"/>
    </row>
    <row r="3730" spans="6:18" ht="11.25" customHeight="1" x14ac:dyDescent="0.2">
      <c r="F3730" s="126"/>
      <c r="G3730" s="126"/>
      <c r="H3730" s="126"/>
      <c r="I3730" s="126"/>
      <c r="J3730" s="126"/>
      <c r="K3730" s="126"/>
      <c r="L3730" s="126"/>
      <c r="M3730" s="143"/>
      <c r="N3730" s="126"/>
      <c r="O3730" s="126"/>
      <c r="Q3730" s="126"/>
      <c r="R3730" s="126"/>
    </row>
    <row r="3731" spans="6:18" ht="11.25" customHeight="1" x14ac:dyDescent="0.2">
      <c r="F3731" s="126"/>
      <c r="G3731" s="126"/>
      <c r="H3731" s="126"/>
      <c r="I3731" s="126"/>
      <c r="J3731" s="126"/>
      <c r="K3731" s="126"/>
      <c r="L3731" s="126"/>
      <c r="M3731" s="143"/>
      <c r="N3731" s="126"/>
      <c r="O3731" s="126"/>
      <c r="Q3731" s="126"/>
      <c r="R3731" s="126"/>
    </row>
    <row r="3732" spans="6:18" ht="11.25" customHeight="1" x14ac:dyDescent="0.2">
      <c r="F3732" s="126"/>
      <c r="G3732" s="126"/>
      <c r="H3732" s="126"/>
      <c r="I3732" s="126"/>
      <c r="J3732" s="126"/>
      <c r="K3732" s="126"/>
      <c r="L3732" s="126"/>
      <c r="M3732" s="143"/>
      <c r="N3732" s="126"/>
      <c r="O3732" s="126"/>
      <c r="Q3732" s="126"/>
      <c r="R3732" s="126"/>
    </row>
    <row r="3733" spans="6:18" ht="11.25" customHeight="1" x14ac:dyDescent="0.2">
      <c r="F3733" s="126"/>
      <c r="G3733" s="126"/>
      <c r="H3733" s="126"/>
      <c r="I3733" s="126"/>
      <c r="J3733" s="126"/>
      <c r="K3733" s="126"/>
      <c r="L3733" s="126"/>
      <c r="M3733" s="143"/>
      <c r="N3733" s="126"/>
      <c r="O3733" s="126"/>
      <c r="Q3733" s="126"/>
      <c r="R3733" s="126"/>
    </row>
    <row r="3734" spans="6:18" ht="11.25" customHeight="1" x14ac:dyDescent="0.2">
      <c r="F3734" s="126"/>
      <c r="G3734" s="126"/>
      <c r="H3734" s="126"/>
      <c r="I3734" s="126"/>
      <c r="J3734" s="126"/>
      <c r="K3734" s="126"/>
      <c r="L3734" s="126"/>
      <c r="M3734" s="143"/>
      <c r="N3734" s="126"/>
      <c r="O3734" s="126"/>
      <c r="Q3734" s="126"/>
      <c r="R3734" s="126"/>
    </row>
    <row r="3735" spans="6:18" ht="11.25" customHeight="1" x14ac:dyDescent="0.2">
      <c r="F3735" s="126"/>
      <c r="G3735" s="126"/>
      <c r="H3735" s="126"/>
      <c r="I3735" s="126"/>
      <c r="J3735" s="126"/>
      <c r="K3735" s="126"/>
      <c r="L3735" s="126"/>
      <c r="M3735" s="143"/>
      <c r="N3735" s="126"/>
      <c r="O3735" s="126"/>
      <c r="Q3735" s="126"/>
      <c r="R3735" s="126"/>
    </row>
    <row r="3736" spans="6:18" ht="11.25" customHeight="1" x14ac:dyDescent="0.2">
      <c r="F3736" s="126"/>
      <c r="G3736" s="126"/>
      <c r="H3736" s="126"/>
      <c r="I3736" s="126"/>
      <c r="J3736" s="126"/>
      <c r="K3736" s="126"/>
      <c r="L3736" s="126"/>
      <c r="M3736" s="143"/>
      <c r="N3736" s="126"/>
      <c r="O3736" s="126"/>
      <c r="Q3736" s="126"/>
      <c r="R3736" s="126"/>
    </row>
    <row r="3737" spans="6:18" ht="11.25" customHeight="1" x14ac:dyDescent="0.2">
      <c r="F3737" s="126"/>
      <c r="G3737" s="126"/>
      <c r="H3737" s="126"/>
      <c r="I3737" s="126"/>
      <c r="J3737" s="126"/>
      <c r="K3737" s="126"/>
      <c r="L3737" s="126"/>
      <c r="M3737" s="143"/>
      <c r="N3737" s="126"/>
      <c r="O3737" s="126"/>
      <c r="Q3737" s="126"/>
      <c r="R3737" s="126"/>
    </row>
    <row r="3738" spans="6:18" ht="11.25" customHeight="1" x14ac:dyDescent="0.2">
      <c r="F3738" s="126"/>
      <c r="G3738" s="126"/>
      <c r="H3738" s="126"/>
      <c r="I3738" s="126"/>
      <c r="J3738" s="126"/>
      <c r="K3738" s="126"/>
      <c r="L3738" s="126"/>
      <c r="M3738" s="143"/>
      <c r="N3738" s="126"/>
      <c r="O3738" s="126"/>
      <c r="Q3738" s="126"/>
      <c r="R3738" s="126"/>
    </row>
    <row r="3739" spans="6:18" ht="11.25" customHeight="1" x14ac:dyDescent="0.2">
      <c r="F3739" s="126"/>
      <c r="G3739" s="126"/>
      <c r="H3739" s="126"/>
      <c r="I3739" s="126"/>
      <c r="J3739" s="126"/>
      <c r="K3739" s="126"/>
      <c r="L3739" s="126"/>
      <c r="M3739" s="143"/>
      <c r="N3739" s="126"/>
      <c r="O3739" s="126"/>
      <c r="Q3739" s="126"/>
      <c r="R3739" s="126"/>
    </row>
    <row r="3740" spans="6:18" ht="11.25" customHeight="1" x14ac:dyDescent="0.2">
      <c r="F3740" s="126"/>
      <c r="G3740" s="126"/>
      <c r="H3740" s="126"/>
      <c r="I3740" s="126"/>
      <c r="J3740" s="126"/>
      <c r="K3740" s="126"/>
      <c r="L3740" s="126"/>
      <c r="M3740" s="143"/>
      <c r="N3740" s="126"/>
      <c r="O3740" s="126"/>
      <c r="Q3740" s="126"/>
      <c r="R3740" s="126"/>
    </row>
    <row r="3741" spans="6:18" ht="11.25" customHeight="1" x14ac:dyDescent="0.2">
      <c r="F3741" s="126"/>
      <c r="G3741" s="126"/>
      <c r="H3741" s="126"/>
      <c r="I3741" s="126"/>
      <c r="J3741" s="126"/>
      <c r="K3741" s="126"/>
      <c r="L3741" s="126"/>
      <c r="M3741" s="143"/>
      <c r="N3741" s="126"/>
      <c r="O3741" s="126"/>
      <c r="Q3741" s="126"/>
      <c r="R3741" s="126"/>
    </row>
    <row r="3742" spans="6:18" ht="11.25" customHeight="1" x14ac:dyDescent="0.2">
      <c r="F3742" s="126"/>
      <c r="G3742" s="126"/>
      <c r="H3742" s="126"/>
      <c r="I3742" s="126"/>
      <c r="J3742" s="126"/>
      <c r="K3742" s="126"/>
      <c r="L3742" s="126"/>
      <c r="M3742" s="143"/>
      <c r="N3742" s="126"/>
      <c r="O3742" s="126"/>
      <c r="Q3742" s="126"/>
      <c r="R3742" s="126"/>
    </row>
    <row r="3743" spans="6:18" ht="11.25" customHeight="1" x14ac:dyDescent="0.2">
      <c r="F3743" s="126"/>
      <c r="G3743" s="126"/>
      <c r="H3743" s="126"/>
      <c r="I3743" s="126"/>
      <c r="J3743" s="126"/>
      <c r="K3743" s="126"/>
      <c r="L3743" s="126"/>
      <c r="M3743" s="143"/>
      <c r="N3743" s="126"/>
      <c r="O3743" s="126"/>
      <c r="Q3743" s="126"/>
      <c r="R3743" s="126"/>
    </row>
    <row r="3744" spans="6:18" ht="11.25" customHeight="1" x14ac:dyDescent="0.2">
      <c r="F3744" s="126"/>
      <c r="G3744" s="126"/>
      <c r="H3744" s="126"/>
      <c r="I3744" s="126"/>
      <c r="J3744" s="126"/>
      <c r="K3744" s="126"/>
      <c r="L3744" s="126"/>
      <c r="M3744" s="143"/>
      <c r="N3744" s="126"/>
      <c r="O3744" s="126"/>
      <c r="Q3744" s="126"/>
      <c r="R3744" s="126"/>
    </row>
    <row r="3745" spans="6:18" ht="11.25" customHeight="1" x14ac:dyDescent="0.2">
      <c r="F3745" s="126"/>
      <c r="G3745" s="126"/>
      <c r="H3745" s="126"/>
      <c r="I3745" s="126"/>
      <c r="J3745" s="126"/>
      <c r="K3745" s="126"/>
      <c r="L3745" s="126"/>
      <c r="M3745" s="143"/>
      <c r="N3745" s="126"/>
      <c r="O3745" s="126"/>
      <c r="Q3745" s="126"/>
      <c r="R3745" s="126"/>
    </row>
    <row r="3746" spans="6:18" ht="11.25" customHeight="1" x14ac:dyDescent="0.2">
      <c r="F3746" s="126"/>
      <c r="G3746" s="126"/>
      <c r="H3746" s="126"/>
      <c r="I3746" s="126"/>
      <c r="J3746" s="126"/>
      <c r="K3746" s="126"/>
      <c r="L3746" s="126"/>
      <c r="M3746" s="143"/>
      <c r="N3746" s="126"/>
      <c r="O3746" s="126"/>
      <c r="Q3746" s="126"/>
      <c r="R3746" s="126"/>
    </row>
    <row r="3747" spans="6:18" ht="11.25" customHeight="1" x14ac:dyDescent="0.2">
      <c r="F3747" s="126"/>
      <c r="G3747" s="126"/>
      <c r="H3747" s="126"/>
      <c r="I3747" s="126"/>
      <c r="J3747" s="126"/>
      <c r="K3747" s="126"/>
      <c r="L3747" s="126"/>
      <c r="M3747" s="143"/>
      <c r="N3747" s="126"/>
      <c r="O3747" s="126"/>
      <c r="Q3747" s="126"/>
      <c r="R3747" s="126"/>
    </row>
    <row r="3748" spans="6:18" ht="11.25" customHeight="1" x14ac:dyDescent="0.2">
      <c r="F3748" s="126"/>
      <c r="G3748" s="126"/>
      <c r="H3748" s="126"/>
      <c r="I3748" s="126"/>
      <c r="J3748" s="126"/>
      <c r="K3748" s="126"/>
      <c r="L3748" s="126"/>
      <c r="M3748" s="143"/>
      <c r="N3748" s="126"/>
      <c r="O3748" s="126"/>
      <c r="Q3748" s="126"/>
      <c r="R3748" s="126"/>
    </row>
    <row r="3749" spans="6:18" ht="11.25" customHeight="1" x14ac:dyDescent="0.2">
      <c r="F3749" s="126"/>
      <c r="G3749" s="126"/>
      <c r="H3749" s="126"/>
      <c r="I3749" s="126"/>
      <c r="J3749" s="126"/>
      <c r="K3749" s="126"/>
      <c r="L3749" s="126"/>
      <c r="M3749" s="143"/>
      <c r="N3749" s="126"/>
      <c r="O3749" s="126"/>
      <c r="Q3749" s="126"/>
      <c r="R3749" s="126"/>
    </row>
    <row r="3750" spans="6:18" ht="11.25" customHeight="1" x14ac:dyDescent="0.2">
      <c r="F3750" s="126"/>
      <c r="G3750" s="126"/>
      <c r="H3750" s="126"/>
      <c r="I3750" s="126"/>
      <c r="J3750" s="126"/>
      <c r="K3750" s="126"/>
      <c r="L3750" s="126"/>
      <c r="M3750" s="143"/>
      <c r="N3750" s="126"/>
      <c r="O3750" s="126"/>
      <c r="Q3750" s="126"/>
      <c r="R3750" s="126"/>
    </row>
    <row r="3751" spans="6:18" ht="11.25" customHeight="1" x14ac:dyDescent="0.2">
      <c r="F3751" s="126"/>
      <c r="G3751" s="126"/>
      <c r="H3751" s="126"/>
      <c r="I3751" s="126"/>
      <c r="J3751" s="126"/>
      <c r="K3751" s="126"/>
      <c r="L3751" s="126"/>
      <c r="M3751" s="143"/>
      <c r="N3751" s="126"/>
      <c r="O3751" s="126"/>
      <c r="Q3751" s="126"/>
      <c r="R3751" s="126"/>
    </row>
    <row r="3752" spans="6:18" ht="11.25" customHeight="1" x14ac:dyDescent="0.2">
      <c r="F3752" s="126"/>
      <c r="G3752" s="126"/>
      <c r="H3752" s="126"/>
      <c r="I3752" s="126"/>
      <c r="J3752" s="126"/>
      <c r="K3752" s="126"/>
      <c r="L3752" s="126"/>
      <c r="M3752" s="143"/>
      <c r="N3752" s="126"/>
      <c r="O3752" s="126"/>
      <c r="Q3752" s="126"/>
      <c r="R3752" s="126"/>
    </row>
    <row r="3753" spans="6:18" ht="11.25" customHeight="1" x14ac:dyDescent="0.2">
      <c r="F3753" s="126"/>
      <c r="G3753" s="126"/>
      <c r="H3753" s="126"/>
      <c r="I3753" s="126"/>
      <c r="J3753" s="126"/>
      <c r="K3753" s="126"/>
      <c r="L3753" s="126"/>
      <c r="M3753" s="143"/>
      <c r="N3753" s="126"/>
      <c r="O3753" s="126"/>
      <c r="Q3753" s="126"/>
      <c r="R3753" s="126"/>
    </row>
    <row r="3754" spans="6:18" ht="11.25" customHeight="1" x14ac:dyDescent="0.2">
      <c r="F3754" s="126"/>
      <c r="G3754" s="126"/>
      <c r="H3754" s="126"/>
      <c r="I3754" s="126"/>
      <c r="J3754" s="126"/>
      <c r="K3754" s="126"/>
      <c r="L3754" s="126"/>
      <c r="M3754" s="143"/>
      <c r="N3754" s="126"/>
      <c r="O3754" s="126"/>
      <c r="Q3754" s="126"/>
      <c r="R3754" s="126"/>
    </row>
    <row r="3755" spans="6:18" ht="11.25" customHeight="1" x14ac:dyDescent="0.2">
      <c r="F3755" s="126"/>
      <c r="G3755" s="126"/>
      <c r="H3755" s="126"/>
      <c r="I3755" s="126"/>
      <c r="J3755" s="126"/>
      <c r="K3755" s="126"/>
      <c r="L3755" s="126"/>
      <c r="M3755" s="143"/>
      <c r="N3755" s="126"/>
      <c r="O3755" s="126"/>
      <c r="Q3755" s="126"/>
      <c r="R3755" s="126"/>
    </row>
    <row r="3756" spans="6:18" ht="11.25" customHeight="1" x14ac:dyDescent="0.2">
      <c r="F3756" s="126"/>
      <c r="G3756" s="126"/>
      <c r="H3756" s="126"/>
      <c r="I3756" s="126"/>
      <c r="J3756" s="126"/>
      <c r="K3756" s="126"/>
      <c r="L3756" s="126"/>
      <c r="M3756" s="143"/>
      <c r="N3756" s="126"/>
      <c r="O3756" s="126"/>
      <c r="Q3756" s="126"/>
      <c r="R3756" s="126"/>
    </row>
    <row r="3757" spans="6:18" ht="11.25" customHeight="1" x14ac:dyDescent="0.2">
      <c r="F3757" s="126"/>
      <c r="G3757" s="126"/>
      <c r="H3757" s="126"/>
      <c r="I3757" s="126"/>
      <c r="J3757" s="126"/>
      <c r="K3757" s="126"/>
      <c r="L3757" s="126"/>
      <c r="M3757" s="143"/>
      <c r="N3757" s="126"/>
      <c r="O3757" s="126"/>
      <c r="Q3757" s="126"/>
      <c r="R3757" s="126"/>
    </row>
    <row r="3758" spans="6:18" ht="11.25" customHeight="1" x14ac:dyDescent="0.2">
      <c r="F3758" s="126"/>
      <c r="G3758" s="126"/>
      <c r="H3758" s="126"/>
      <c r="I3758" s="126"/>
      <c r="J3758" s="126"/>
      <c r="K3758" s="126"/>
      <c r="L3758" s="126"/>
      <c r="M3758" s="143"/>
      <c r="N3758" s="126"/>
      <c r="O3758" s="126"/>
      <c r="Q3758" s="126"/>
      <c r="R3758" s="126"/>
    </row>
    <row r="3759" spans="6:18" ht="11.25" customHeight="1" x14ac:dyDescent="0.2">
      <c r="F3759" s="126"/>
      <c r="G3759" s="126"/>
      <c r="H3759" s="126"/>
      <c r="I3759" s="126"/>
      <c r="J3759" s="126"/>
      <c r="K3759" s="126"/>
      <c r="L3759" s="126"/>
      <c r="M3759" s="143"/>
      <c r="N3759" s="126"/>
      <c r="O3759" s="126"/>
      <c r="Q3759" s="126"/>
      <c r="R3759" s="126"/>
    </row>
    <row r="3760" spans="6:18" ht="11.25" customHeight="1" x14ac:dyDescent="0.2">
      <c r="F3760" s="126"/>
      <c r="G3760" s="126"/>
      <c r="H3760" s="126"/>
      <c r="I3760" s="126"/>
      <c r="J3760" s="126"/>
      <c r="K3760" s="126"/>
      <c r="L3760" s="126"/>
      <c r="M3760" s="143"/>
      <c r="N3760" s="126"/>
      <c r="O3760" s="126"/>
      <c r="Q3760" s="126"/>
      <c r="R3760" s="126"/>
    </row>
    <row r="3761" spans="6:18" ht="11.25" customHeight="1" x14ac:dyDescent="0.2">
      <c r="F3761" s="126"/>
      <c r="G3761" s="126"/>
      <c r="H3761" s="126"/>
      <c r="I3761" s="126"/>
      <c r="J3761" s="126"/>
      <c r="K3761" s="126"/>
      <c r="L3761" s="126"/>
      <c r="M3761" s="143"/>
      <c r="N3761" s="126"/>
      <c r="O3761" s="126"/>
      <c r="Q3761" s="126"/>
      <c r="R3761" s="126"/>
    </row>
    <row r="3762" spans="6:18" ht="11.25" customHeight="1" x14ac:dyDescent="0.2">
      <c r="F3762" s="126"/>
      <c r="G3762" s="126"/>
      <c r="H3762" s="126"/>
      <c r="I3762" s="126"/>
      <c r="J3762" s="126"/>
      <c r="K3762" s="126"/>
      <c r="L3762" s="126"/>
      <c r="M3762" s="143"/>
      <c r="N3762" s="126"/>
      <c r="O3762" s="126"/>
      <c r="Q3762" s="126"/>
      <c r="R3762" s="126"/>
    </row>
    <row r="3763" spans="6:18" ht="11.25" customHeight="1" x14ac:dyDescent="0.2">
      <c r="F3763" s="126"/>
      <c r="G3763" s="126"/>
      <c r="H3763" s="126"/>
      <c r="I3763" s="126"/>
      <c r="J3763" s="126"/>
      <c r="K3763" s="126"/>
      <c r="L3763" s="126"/>
      <c r="M3763" s="143"/>
      <c r="N3763" s="126"/>
      <c r="O3763" s="126"/>
      <c r="Q3763" s="126"/>
      <c r="R3763" s="126"/>
    </row>
    <row r="3764" spans="6:18" ht="11.25" customHeight="1" x14ac:dyDescent="0.2">
      <c r="F3764" s="126"/>
      <c r="G3764" s="126"/>
      <c r="H3764" s="126"/>
      <c r="I3764" s="126"/>
      <c r="J3764" s="126"/>
      <c r="K3764" s="126"/>
      <c r="L3764" s="126"/>
      <c r="M3764" s="143"/>
      <c r="N3764" s="126"/>
      <c r="O3764" s="126"/>
      <c r="Q3764" s="126"/>
      <c r="R3764" s="126"/>
    </row>
    <row r="3765" spans="6:18" ht="11.25" customHeight="1" x14ac:dyDescent="0.2">
      <c r="F3765" s="126"/>
      <c r="G3765" s="126"/>
      <c r="H3765" s="126"/>
      <c r="I3765" s="126"/>
      <c r="J3765" s="126"/>
      <c r="K3765" s="126"/>
      <c r="L3765" s="126"/>
      <c r="M3765" s="143"/>
      <c r="N3765" s="126"/>
      <c r="O3765" s="126"/>
      <c r="Q3765" s="126"/>
      <c r="R3765" s="126"/>
    </row>
    <row r="3766" spans="6:18" ht="11.25" customHeight="1" x14ac:dyDescent="0.2">
      <c r="F3766" s="126"/>
      <c r="G3766" s="126"/>
      <c r="H3766" s="126"/>
      <c r="I3766" s="126"/>
      <c r="J3766" s="126"/>
      <c r="K3766" s="126"/>
      <c r="L3766" s="126"/>
      <c r="M3766" s="143"/>
      <c r="N3766" s="126"/>
      <c r="O3766" s="126"/>
      <c r="Q3766" s="126"/>
      <c r="R3766" s="126"/>
    </row>
    <row r="3767" spans="6:18" ht="11.25" customHeight="1" x14ac:dyDescent="0.2">
      <c r="F3767" s="126"/>
      <c r="G3767" s="126"/>
      <c r="H3767" s="126"/>
      <c r="I3767" s="126"/>
      <c r="J3767" s="126"/>
      <c r="K3767" s="126"/>
      <c r="L3767" s="126"/>
      <c r="M3767" s="143"/>
      <c r="N3767" s="126"/>
      <c r="O3767" s="126"/>
      <c r="Q3767" s="126"/>
      <c r="R3767" s="126"/>
    </row>
    <row r="3768" spans="6:18" ht="11.25" customHeight="1" x14ac:dyDescent="0.2">
      <c r="F3768" s="126"/>
      <c r="G3768" s="126"/>
      <c r="H3768" s="126"/>
      <c r="I3768" s="126"/>
      <c r="J3768" s="126"/>
      <c r="K3768" s="126"/>
      <c r="L3768" s="126"/>
      <c r="M3768" s="143"/>
      <c r="N3768" s="126"/>
      <c r="O3768" s="126"/>
      <c r="Q3768" s="126"/>
      <c r="R3768" s="126"/>
    </row>
    <row r="3769" spans="6:18" ht="11.25" customHeight="1" x14ac:dyDescent="0.2">
      <c r="F3769" s="126"/>
      <c r="G3769" s="126"/>
      <c r="H3769" s="126"/>
      <c r="I3769" s="126"/>
      <c r="J3769" s="126"/>
      <c r="K3769" s="126"/>
      <c r="L3769" s="126"/>
      <c r="M3769" s="143"/>
      <c r="N3769" s="126"/>
      <c r="O3769" s="126"/>
      <c r="Q3769" s="126"/>
      <c r="R3769" s="126"/>
    </row>
    <row r="3770" spans="6:18" ht="11.25" customHeight="1" x14ac:dyDescent="0.2">
      <c r="F3770" s="126"/>
      <c r="G3770" s="126"/>
      <c r="H3770" s="126"/>
      <c r="I3770" s="126"/>
      <c r="J3770" s="126"/>
      <c r="K3770" s="126"/>
      <c r="L3770" s="126"/>
      <c r="M3770" s="143"/>
      <c r="N3770" s="126"/>
      <c r="O3770" s="126"/>
      <c r="Q3770" s="126"/>
      <c r="R3770" s="126"/>
    </row>
    <row r="3771" spans="6:18" ht="11.25" customHeight="1" x14ac:dyDescent="0.2">
      <c r="F3771" s="126"/>
      <c r="G3771" s="126"/>
      <c r="H3771" s="126"/>
      <c r="I3771" s="126"/>
      <c r="J3771" s="126"/>
      <c r="K3771" s="126"/>
      <c r="L3771" s="126"/>
      <c r="M3771" s="143"/>
      <c r="N3771" s="126"/>
      <c r="O3771" s="126"/>
      <c r="Q3771" s="126"/>
      <c r="R3771" s="126"/>
    </row>
    <row r="3772" spans="6:18" ht="11.25" customHeight="1" x14ac:dyDescent="0.2">
      <c r="F3772" s="126"/>
      <c r="G3772" s="126"/>
      <c r="H3772" s="126"/>
      <c r="I3772" s="126"/>
      <c r="J3772" s="126"/>
      <c r="K3772" s="126"/>
      <c r="L3772" s="126"/>
      <c r="M3772" s="143"/>
      <c r="N3772" s="126"/>
      <c r="O3772" s="126"/>
      <c r="Q3772" s="126"/>
      <c r="R3772" s="126"/>
    </row>
    <row r="3773" spans="6:18" ht="11.25" customHeight="1" x14ac:dyDescent="0.2">
      <c r="F3773" s="126"/>
      <c r="G3773" s="126"/>
      <c r="H3773" s="126"/>
      <c r="I3773" s="126"/>
      <c r="J3773" s="126"/>
      <c r="K3773" s="126"/>
      <c r="L3773" s="126"/>
      <c r="M3773" s="143"/>
      <c r="N3773" s="126"/>
      <c r="O3773" s="126"/>
      <c r="Q3773" s="126"/>
      <c r="R3773" s="126"/>
    </row>
    <row r="3774" spans="6:18" ht="11.25" customHeight="1" x14ac:dyDescent="0.2">
      <c r="F3774" s="126"/>
      <c r="G3774" s="126"/>
      <c r="H3774" s="126"/>
      <c r="I3774" s="126"/>
      <c r="J3774" s="126"/>
      <c r="K3774" s="126"/>
      <c r="L3774" s="126"/>
      <c r="M3774" s="143"/>
      <c r="N3774" s="126"/>
      <c r="O3774" s="126"/>
      <c r="Q3774" s="126"/>
      <c r="R3774" s="126"/>
    </row>
    <row r="3775" spans="6:18" ht="11.25" customHeight="1" x14ac:dyDescent="0.2">
      <c r="F3775" s="126"/>
      <c r="G3775" s="126"/>
      <c r="H3775" s="126"/>
      <c r="I3775" s="126"/>
      <c r="J3775" s="126"/>
      <c r="K3775" s="126"/>
      <c r="L3775" s="126"/>
      <c r="M3775" s="143"/>
      <c r="N3775" s="126"/>
      <c r="O3775" s="126"/>
      <c r="Q3775" s="126"/>
      <c r="R3775" s="126"/>
    </row>
    <row r="3776" spans="6:18" ht="11.25" customHeight="1" x14ac:dyDescent="0.2">
      <c r="F3776" s="126"/>
      <c r="G3776" s="126"/>
      <c r="H3776" s="126"/>
      <c r="I3776" s="126"/>
      <c r="J3776" s="126"/>
      <c r="K3776" s="126"/>
      <c r="L3776" s="126"/>
      <c r="M3776" s="143"/>
      <c r="N3776" s="126"/>
      <c r="O3776" s="126"/>
      <c r="Q3776" s="126"/>
      <c r="R3776" s="126"/>
    </row>
    <row r="3777" spans="6:18" ht="11.25" customHeight="1" x14ac:dyDescent="0.2">
      <c r="F3777" s="126"/>
      <c r="G3777" s="126"/>
      <c r="H3777" s="126"/>
      <c r="I3777" s="126"/>
      <c r="J3777" s="126"/>
      <c r="K3777" s="126"/>
      <c r="L3777" s="126"/>
      <c r="M3777" s="143"/>
      <c r="N3777" s="126"/>
      <c r="O3777" s="126"/>
      <c r="Q3777" s="126"/>
      <c r="R3777" s="126"/>
    </row>
    <row r="3778" spans="6:18" ht="11.25" customHeight="1" x14ac:dyDescent="0.2">
      <c r="F3778" s="126"/>
      <c r="G3778" s="126"/>
      <c r="H3778" s="126"/>
      <c r="I3778" s="126"/>
      <c r="J3778" s="126"/>
      <c r="K3778" s="126"/>
      <c r="L3778" s="126"/>
      <c r="M3778" s="143"/>
      <c r="N3778" s="126"/>
      <c r="O3778" s="126"/>
      <c r="Q3778" s="126"/>
      <c r="R3778" s="126"/>
    </row>
    <row r="3779" spans="6:18" ht="11.25" customHeight="1" x14ac:dyDescent="0.2">
      <c r="F3779" s="126"/>
      <c r="G3779" s="126"/>
      <c r="H3779" s="126"/>
      <c r="I3779" s="126"/>
      <c r="J3779" s="126"/>
      <c r="K3779" s="126"/>
      <c r="L3779" s="126"/>
      <c r="M3779" s="143"/>
      <c r="N3779" s="126"/>
      <c r="O3779" s="126"/>
      <c r="Q3779" s="126"/>
      <c r="R3779" s="126"/>
    </row>
    <row r="3780" spans="6:18" ht="11.25" customHeight="1" x14ac:dyDescent="0.2">
      <c r="F3780" s="126"/>
      <c r="G3780" s="126"/>
      <c r="H3780" s="126"/>
      <c r="I3780" s="126"/>
      <c r="J3780" s="126"/>
      <c r="K3780" s="126"/>
      <c r="L3780" s="126"/>
      <c r="M3780" s="143"/>
      <c r="N3780" s="126"/>
      <c r="O3780" s="126"/>
      <c r="Q3780" s="126"/>
      <c r="R3780" s="126"/>
    </row>
    <row r="3781" spans="6:18" ht="11.25" customHeight="1" x14ac:dyDescent="0.2">
      <c r="F3781" s="126"/>
      <c r="G3781" s="126"/>
      <c r="H3781" s="126"/>
      <c r="I3781" s="126"/>
      <c r="J3781" s="126"/>
      <c r="K3781" s="126"/>
      <c r="L3781" s="126"/>
      <c r="M3781" s="143"/>
      <c r="N3781" s="126"/>
      <c r="O3781" s="126"/>
      <c r="Q3781" s="126"/>
      <c r="R3781" s="126"/>
    </row>
    <row r="3782" spans="6:18" ht="11.25" customHeight="1" x14ac:dyDescent="0.2">
      <c r="F3782" s="126"/>
      <c r="G3782" s="126"/>
      <c r="H3782" s="126"/>
      <c r="I3782" s="126"/>
      <c r="J3782" s="126"/>
      <c r="K3782" s="126"/>
      <c r="L3782" s="126"/>
      <c r="M3782" s="143"/>
      <c r="N3782" s="126"/>
      <c r="O3782" s="126"/>
      <c r="Q3782" s="126"/>
      <c r="R3782" s="126"/>
    </row>
    <row r="3783" spans="6:18" ht="11.25" customHeight="1" x14ac:dyDescent="0.2">
      <c r="F3783" s="126"/>
      <c r="G3783" s="126"/>
      <c r="H3783" s="126"/>
      <c r="I3783" s="126"/>
      <c r="J3783" s="126"/>
      <c r="K3783" s="126"/>
      <c r="L3783" s="126"/>
      <c r="M3783" s="143"/>
      <c r="N3783" s="126"/>
      <c r="O3783" s="126"/>
      <c r="Q3783" s="126"/>
      <c r="R3783" s="126"/>
    </row>
    <row r="3784" spans="6:18" ht="11.25" customHeight="1" x14ac:dyDescent="0.2">
      <c r="F3784" s="126"/>
      <c r="G3784" s="126"/>
      <c r="H3784" s="126"/>
      <c r="I3784" s="126"/>
      <c r="J3784" s="126"/>
      <c r="K3784" s="126"/>
      <c r="L3784" s="126"/>
      <c r="M3784" s="143"/>
      <c r="N3784" s="126"/>
      <c r="O3784" s="126"/>
      <c r="Q3784" s="126"/>
      <c r="R3784" s="126"/>
    </row>
    <row r="3785" spans="6:18" ht="11.25" customHeight="1" x14ac:dyDescent="0.2">
      <c r="F3785" s="126"/>
      <c r="G3785" s="126"/>
      <c r="H3785" s="126"/>
      <c r="I3785" s="126"/>
      <c r="J3785" s="126"/>
      <c r="K3785" s="126"/>
      <c r="L3785" s="126"/>
      <c r="M3785" s="143"/>
      <c r="N3785" s="126"/>
      <c r="O3785" s="126"/>
      <c r="Q3785" s="126"/>
      <c r="R3785" s="126"/>
    </row>
    <row r="3786" spans="6:18" ht="11.25" customHeight="1" x14ac:dyDescent="0.2">
      <c r="F3786" s="126"/>
      <c r="G3786" s="126"/>
      <c r="H3786" s="126"/>
      <c r="I3786" s="126"/>
      <c r="J3786" s="126"/>
      <c r="K3786" s="126"/>
      <c r="L3786" s="126"/>
      <c r="M3786" s="143"/>
      <c r="N3786" s="126"/>
      <c r="O3786" s="126"/>
      <c r="Q3786" s="126"/>
      <c r="R3786" s="126"/>
    </row>
    <row r="3787" spans="6:18" ht="11.25" customHeight="1" x14ac:dyDescent="0.2">
      <c r="F3787" s="126"/>
      <c r="G3787" s="126"/>
      <c r="H3787" s="126"/>
      <c r="I3787" s="126"/>
      <c r="J3787" s="126"/>
      <c r="K3787" s="126"/>
      <c r="L3787" s="126"/>
      <c r="M3787" s="143"/>
      <c r="N3787" s="126"/>
      <c r="O3787" s="126"/>
      <c r="Q3787" s="126"/>
      <c r="R3787" s="126"/>
    </row>
    <row r="3788" spans="6:18" ht="11.25" customHeight="1" x14ac:dyDescent="0.2">
      <c r="F3788" s="126"/>
      <c r="G3788" s="126"/>
      <c r="H3788" s="126"/>
      <c r="I3788" s="126"/>
      <c r="J3788" s="126"/>
      <c r="K3788" s="126"/>
      <c r="L3788" s="126"/>
      <c r="M3788" s="143"/>
      <c r="N3788" s="126"/>
      <c r="O3788" s="126"/>
      <c r="Q3788" s="126"/>
      <c r="R3788" s="126"/>
    </row>
    <row r="3789" spans="6:18" ht="11.25" customHeight="1" x14ac:dyDescent="0.2">
      <c r="F3789" s="126"/>
      <c r="G3789" s="126"/>
      <c r="H3789" s="126"/>
      <c r="I3789" s="126"/>
      <c r="J3789" s="126"/>
      <c r="K3789" s="126"/>
      <c r="L3789" s="126"/>
      <c r="M3789" s="143"/>
      <c r="N3789" s="126"/>
      <c r="O3789" s="126"/>
      <c r="Q3789" s="126"/>
      <c r="R3789" s="126"/>
    </row>
    <row r="3790" spans="6:18" ht="11.25" customHeight="1" x14ac:dyDescent="0.2">
      <c r="F3790" s="126"/>
      <c r="G3790" s="126"/>
      <c r="H3790" s="126"/>
      <c r="I3790" s="126"/>
      <c r="J3790" s="126"/>
      <c r="K3790" s="126"/>
      <c r="L3790" s="126"/>
      <c r="M3790" s="143"/>
      <c r="N3790" s="126"/>
      <c r="O3790" s="126"/>
      <c r="Q3790" s="126"/>
      <c r="R3790" s="126"/>
    </row>
    <row r="3791" spans="6:18" ht="11.25" customHeight="1" x14ac:dyDescent="0.2">
      <c r="F3791" s="126"/>
      <c r="G3791" s="126"/>
      <c r="H3791" s="126"/>
      <c r="I3791" s="126"/>
      <c r="J3791" s="126"/>
      <c r="K3791" s="126"/>
      <c r="L3791" s="126"/>
      <c r="M3791" s="143"/>
      <c r="N3791" s="126"/>
      <c r="O3791" s="126"/>
      <c r="Q3791" s="126"/>
      <c r="R3791" s="126"/>
    </row>
    <row r="3792" spans="6:18" ht="11.25" customHeight="1" x14ac:dyDescent="0.2">
      <c r="F3792" s="126"/>
      <c r="G3792" s="126"/>
      <c r="H3792" s="126"/>
      <c r="I3792" s="126"/>
      <c r="J3792" s="126"/>
      <c r="K3792" s="126"/>
      <c r="L3792" s="126"/>
      <c r="M3792" s="143"/>
      <c r="N3792" s="126"/>
      <c r="O3792" s="126"/>
      <c r="Q3792" s="126"/>
      <c r="R3792" s="126"/>
    </row>
    <row r="3793" spans="6:18" ht="11.25" customHeight="1" x14ac:dyDescent="0.2">
      <c r="F3793" s="126"/>
      <c r="G3793" s="126"/>
      <c r="H3793" s="126"/>
      <c r="I3793" s="126"/>
      <c r="J3793" s="126"/>
      <c r="K3793" s="126"/>
      <c r="L3793" s="126"/>
      <c r="M3793" s="143"/>
      <c r="N3793" s="126"/>
      <c r="O3793" s="126"/>
      <c r="Q3793" s="126"/>
      <c r="R3793" s="126"/>
    </row>
    <row r="3794" spans="6:18" ht="11.25" customHeight="1" x14ac:dyDescent="0.2">
      <c r="F3794" s="126"/>
      <c r="G3794" s="126"/>
      <c r="H3794" s="126"/>
      <c r="I3794" s="126"/>
      <c r="J3794" s="126"/>
      <c r="K3794" s="126"/>
      <c r="L3794" s="126"/>
      <c r="M3794" s="143"/>
      <c r="N3794" s="126"/>
      <c r="O3794" s="126"/>
      <c r="Q3794" s="126"/>
      <c r="R3794" s="126"/>
    </row>
    <row r="3795" spans="6:18" ht="11.25" customHeight="1" x14ac:dyDescent="0.2">
      <c r="F3795" s="126"/>
      <c r="G3795" s="126"/>
      <c r="H3795" s="126"/>
      <c r="I3795" s="126"/>
      <c r="J3795" s="126"/>
      <c r="K3795" s="126"/>
      <c r="L3795" s="126"/>
      <c r="M3795" s="143"/>
      <c r="N3795" s="126"/>
      <c r="O3795" s="126"/>
      <c r="Q3795" s="126"/>
      <c r="R3795" s="126"/>
    </row>
    <row r="3796" spans="6:18" ht="11.25" customHeight="1" x14ac:dyDescent="0.2">
      <c r="F3796" s="126"/>
      <c r="G3796" s="126"/>
      <c r="H3796" s="126"/>
      <c r="I3796" s="126"/>
      <c r="J3796" s="126"/>
      <c r="K3796" s="126"/>
      <c r="L3796" s="126"/>
      <c r="M3796" s="143"/>
      <c r="N3796" s="126"/>
      <c r="O3796" s="126"/>
      <c r="Q3796" s="126"/>
      <c r="R3796" s="126"/>
    </row>
    <row r="3797" spans="6:18" ht="11.25" customHeight="1" x14ac:dyDescent="0.2">
      <c r="F3797" s="126"/>
      <c r="G3797" s="126"/>
      <c r="H3797" s="126"/>
      <c r="I3797" s="126"/>
      <c r="J3797" s="126"/>
      <c r="K3797" s="126"/>
      <c r="L3797" s="126"/>
      <c r="M3797" s="143"/>
      <c r="N3797" s="126"/>
      <c r="O3797" s="126"/>
      <c r="Q3797" s="126"/>
      <c r="R3797" s="126"/>
    </row>
    <row r="3798" spans="6:18" ht="11.25" customHeight="1" x14ac:dyDescent="0.2">
      <c r="F3798" s="126"/>
      <c r="G3798" s="126"/>
      <c r="H3798" s="126"/>
      <c r="I3798" s="126"/>
      <c r="J3798" s="126"/>
      <c r="K3798" s="126"/>
      <c r="L3798" s="126"/>
      <c r="M3798" s="143"/>
      <c r="N3798" s="126"/>
      <c r="O3798" s="126"/>
      <c r="Q3798" s="126"/>
      <c r="R3798" s="126"/>
    </row>
    <row r="3799" spans="6:18" ht="11.25" customHeight="1" x14ac:dyDescent="0.2">
      <c r="F3799" s="126"/>
      <c r="G3799" s="126"/>
      <c r="H3799" s="126"/>
      <c r="I3799" s="126"/>
      <c r="J3799" s="126"/>
      <c r="K3799" s="126"/>
      <c r="L3799" s="126"/>
      <c r="M3799" s="143"/>
      <c r="N3799" s="126"/>
      <c r="O3799" s="126"/>
      <c r="Q3799" s="126"/>
      <c r="R3799" s="126"/>
    </row>
    <row r="3800" spans="6:18" ht="11.25" customHeight="1" x14ac:dyDescent="0.2">
      <c r="F3800" s="126"/>
      <c r="G3800" s="126"/>
      <c r="H3800" s="126"/>
      <c r="I3800" s="126"/>
      <c r="J3800" s="126"/>
      <c r="K3800" s="126"/>
      <c r="L3800" s="126"/>
      <c r="M3800" s="143"/>
      <c r="N3800" s="126"/>
      <c r="O3800" s="126"/>
      <c r="Q3800" s="126"/>
      <c r="R3800" s="126"/>
    </row>
    <row r="3801" spans="6:18" ht="11.25" customHeight="1" x14ac:dyDescent="0.2">
      <c r="F3801" s="126"/>
      <c r="G3801" s="126"/>
      <c r="H3801" s="126"/>
      <c r="I3801" s="126"/>
      <c r="J3801" s="126"/>
      <c r="K3801" s="126"/>
      <c r="L3801" s="126"/>
      <c r="M3801" s="143"/>
      <c r="N3801" s="126"/>
      <c r="O3801" s="126"/>
      <c r="Q3801" s="126"/>
      <c r="R3801" s="126"/>
    </row>
    <row r="3802" spans="6:18" ht="11.25" customHeight="1" x14ac:dyDescent="0.2">
      <c r="F3802" s="126"/>
      <c r="G3802" s="126"/>
      <c r="H3802" s="126"/>
      <c r="I3802" s="126"/>
      <c r="J3802" s="126"/>
      <c r="K3802" s="126"/>
      <c r="L3802" s="126"/>
      <c r="M3802" s="143"/>
      <c r="N3802" s="126"/>
      <c r="O3802" s="126"/>
      <c r="Q3802" s="126"/>
      <c r="R3802" s="126"/>
    </row>
    <row r="3803" spans="6:18" ht="11.25" customHeight="1" x14ac:dyDescent="0.2">
      <c r="F3803" s="126"/>
      <c r="G3803" s="126"/>
      <c r="H3803" s="126"/>
      <c r="I3803" s="126"/>
      <c r="J3803" s="126"/>
      <c r="K3803" s="126"/>
      <c r="L3803" s="126"/>
      <c r="M3803" s="143"/>
      <c r="N3803" s="126"/>
      <c r="O3803" s="126"/>
      <c r="Q3803" s="126"/>
      <c r="R3803" s="126"/>
    </row>
    <row r="3804" spans="6:18" ht="11.25" customHeight="1" x14ac:dyDescent="0.2">
      <c r="F3804" s="126"/>
      <c r="G3804" s="126"/>
      <c r="H3804" s="126"/>
      <c r="I3804" s="126"/>
      <c r="J3804" s="126"/>
      <c r="K3804" s="126"/>
      <c r="L3804" s="126"/>
      <c r="M3804" s="143"/>
      <c r="N3804" s="126"/>
      <c r="O3804" s="126"/>
      <c r="Q3804" s="126"/>
      <c r="R3804" s="126"/>
    </row>
    <row r="3805" spans="6:18" ht="11.25" customHeight="1" x14ac:dyDescent="0.2">
      <c r="F3805" s="126"/>
      <c r="G3805" s="126"/>
      <c r="H3805" s="126"/>
      <c r="I3805" s="126"/>
      <c r="J3805" s="126"/>
      <c r="K3805" s="126"/>
      <c r="L3805" s="126"/>
      <c r="M3805" s="143"/>
      <c r="N3805" s="126"/>
      <c r="O3805" s="126"/>
      <c r="Q3805" s="126"/>
      <c r="R3805" s="126"/>
    </row>
    <row r="3806" spans="6:18" ht="11.25" customHeight="1" x14ac:dyDescent="0.2">
      <c r="F3806" s="126"/>
      <c r="G3806" s="126"/>
      <c r="H3806" s="126"/>
      <c r="I3806" s="126"/>
      <c r="J3806" s="126"/>
      <c r="K3806" s="126"/>
      <c r="L3806" s="126"/>
      <c r="M3806" s="143"/>
      <c r="N3806" s="126"/>
      <c r="O3806" s="126"/>
      <c r="Q3806" s="126"/>
      <c r="R3806" s="126"/>
    </row>
    <row r="3807" spans="6:18" ht="11.25" customHeight="1" x14ac:dyDescent="0.2">
      <c r="F3807" s="126"/>
      <c r="G3807" s="126"/>
      <c r="H3807" s="126"/>
      <c r="I3807" s="126"/>
      <c r="J3807" s="126"/>
      <c r="K3807" s="126"/>
      <c r="L3807" s="126"/>
      <c r="M3807" s="143"/>
      <c r="N3807" s="126"/>
      <c r="O3807" s="126"/>
      <c r="Q3807" s="126"/>
      <c r="R3807" s="126"/>
    </row>
    <row r="3808" spans="6:18" ht="11.25" customHeight="1" x14ac:dyDescent="0.2">
      <c r="F3808" s="126"/>
      <c r="G3808" s="126"/>
      <c r="H3808" s="126"/>
      <c r="I3808" s="126"/>
      <c r="J3808" s="126"/>
      <c r="K3808" s="126"/>
      <c r="L3808" s="126"/>
      <c r="M3808" s="143"/>
      <c r="N3808" s="126"/>
      <c r="O3808" s="126"/>
      <c r="Q3808" s="126"/>
      <c r="R3808" s="126"/>
    </row>
    <row r="3809" spans="6:18" ht="11.25" customHeight="1" x14ac:dyDescent="0.2">
      <c r="F3809" s="126"/>
      <c r="G3809" s="126"/>
      <c r="H3809" s="126"/>
      <c r="I3809" s="126"/>
      <c r="J3809" s="126"/>
      <c r="K3809" s="126"/>
      <c r="L3809" s="126"/>
      <c r="M3809" s="143"/>
      <c r="N3809" s="126"/>
      <c r="O3809" s="126"/>
      <c r="Q3809" s="126"/>
      <c r="R3809" s="126"/>
    </row>
    <row r="3810" spans="6:18" ht="11.25" customHeight="1" x14ac:dyDescent="0.2">
      <c r="F3810" s="126"/>
      <c r="G3810" s="126"/>
      <c r="H3810" s="126"/>
      <c r="I3810" s="126"/>
      <c r="J3810" s="126"/>
      <c r="K3810" s="126"/>
      <c r="L3810" s="126"/>
      <c r="M3810" s="143"/>
      <c r="N3810" s="126"/>
      <c r="O3810" s="126"/>
      <c r="Q3810" s="126"/>
      <c r="R3810" s="126"/>
    </row>
    <row r="3811" spans="6:18" ht="11.25" customHeight="1" x14ac:dyDescent="0.2">
      <c r="F3811" s="126"/>
      <c r="G3811" s="126"/>
      <c r="H3811" s="126"/>
      <c r="I3811" s="126"/>
      <c r="J3811" s="126"/>
      <c r="K3811" s="126"/>
      <c r="L3811" s="126"/>
      <c r="M3811" s="143"/>
      <c r="N3811" s="126"/>
      <c r="O3811" s="126"/>
      <c r="Q3811" s="126"/>
      <c r="R3811" s="126"/>
    </row>
    <row r="3812" spans="6:18" ht="11.25" customHeight="1" x14ac:dyDescent="0.2">
      <c r="F3812" s="126"/>
      <c r="G3812" s="126"/>
      <c r="H3812" s="126"/>
      <c r="I3812" s="126"/>
      <c r="J3812" s="126"/>
      <c r="K3812" s="126"/>
      <c r="L3812" s="126"/>
      <c r="M3812" s="143"/>
      <c r="N3812" s="126"/>
      <c r="O3812" s="126"/>
      <c r="Q3812" s="126"/>
      <c r="R3812" s="126"/>
    </row>
    <row r="3813" spans="6:18" ht="11.25" customHeight="1" x14ac:dyDescent="0.2">
      <c r="F3813" s="126"/>
      <c r="G3813" s="126"/>
      <c r="H3813" s="126"/>
      <c r="I3813" s="126"/>
      <c r="J3813" s="126"/>
      <c r="K3813" s="126"/>
      <c r="L3813" s="126"/>
      <c r="M3813" s="143"/>
      <c r="N3813" s="126"/>
      <c r="O3813" s="126"/>
      <c r="Q3813" s="126"/>
      <c r="R3813" s="126"/>
    </row>
    <row r="3814" spans="6:18" ht="11.25" customHeight="1" x14ac:dyDescent="0.2">
      <c r="F3814" s="126"/>
      <c r="G3814" s="126"/>
      <c r="H3814" s="126"/>
      <c r="I3814" s="126"/>
      <c r="J3814" s="126"/>
      <c r="K3814" s="126"/>
      <c r="L3814" s="126"/>
      <c r="M3814" s="143"/>
      <c r="N3814" s="126"/>
      <c r="O3814" s="126"/>
      <c r="Q3814" s="126"/>
      <c r="R3814" s="126"/>
    </row>
    <row r="3815" spans="6:18" ht="11.25" customHeight="1" x14ac:dyDescent="0.2">
      <c r="F3815" s="126"/>
      <c r="G3815" s="126"/>
      <c r="H3815" s="126"/>
      <c r="I3815" s="126"/>
      <c r="J3815" s="126"/>
      <c r="K3815" s="126"/>
      <c r="L3815" s="126"/>
      <c r="M3815" s="143"/>
      <c r="N3815" s="126"/>
      <c r="O3815" s="126"/>
      <c r="Q3815" s="126"/>
      <c r="R3815" s="126"/>
    </row>
    <row r="3816" spans="6:18" ht="11.25" customHeight="1" x14ac:dyDescent="0.2">
      <c r="F3816" s="126"/>
      <c r="G3816" s="126"/>
      <c r="H3816" s="126"/>
      <c r="I3816" s="126"/>
      <c r="J3816" s="126"/>
      <c r="K3816" s="126"/>
      <c r="L3816" s="126"/>
      <c r="M3816" s="143"/>
      <c r="N3816" s="126"/>
      <c r="O3816" s="126"/>
      <c r="Q3816" s="126"/>
      <c r="R3816" s="126"/>
    </row>
    <row r="3817" spans="6:18" ht="11.25" customHeight="1" x14ac:dyDescent="0.2">
      <c r="F3817" s="126"/>
      <c r="G3817" s="126"/>
      <c r="H3817" s="126"/>
      <c r="I3817" s="126"/>
      <c r="J3817" s="126"/>
      <c r="K3817" s="126"/>
      <c r="L3817" s="126"/>
      <c r="M3817" s="143"/>
      <c r="N3817" s="126"/>
      <c r="O3817" s="126"/>
      <c r="Q3817" s="126"/>
      <c r="R3817" s="126"/>
    </row>
    <row r="3818" spans="6:18" ht="11.25" customHeight="1" x14ac:dyDescent="0.2">
      <c r="F3818" s="126"/>
      <c r="G3818" s="126"/>
      <c r="H3818" s="126"/>
      <c r="I3818" s="126"/>
      <c r="J3818" s="126"/>
      <c r="K3818" s="126"/>
      <c r="L3818" s="126"/>
      <c r="M3818" s="143"/>
      <c r="N3818" s="126"/>
      <c r="O3818" s="126"/>
      <c r="Q3818" s="126"/>
      <c r="R3818" s="126"/>
    </row>
    <row r="3819" spans="6:18" ht="11.25" customHeight="1" x14ac:dyDescent="0.2">
      <c r="F3819" s="126"/>
      <c r="G3819" s="126"/>
      <c r="H3819" s="126"/>
      <c r="I3819" s="126"/>
      <c r="J3819" s="126"/>
      <c r="K3819" s="126"/>
      <c r="L3819" s="126"/>
      <c r="M3819" s="143"/>
      <c r="N3819" s="126"/>
      <c r="O3819" s="126"/>
      <c r="Q3819" s="126"/>
      <c r="R3819" s="126"/>
    </row>
    <row r="3820" spans="6:18" ht="11.25" customHeight="1" x14ac:dyDescent="0.2">
      <c r="F3820" s="126"/>
      <c r="G3820" s="126"/>
      <c r="H3820" s="126"/>
      <c r="I3820" s="126"/>
      <c r="J3820" s="126"/>
      <c r="K3820" s="126"/>
      <c r="L3820" s="126"/>
      <c r="M3820" s="143"/>
      <c r="N3820" s="126"/>
      <c r="O3820" s="126"/>
      <c r="Q3820" s="126"/>
      <c r="R3820" s="126"/>
    </row>
    <row r="3821" spans="6:18" ht="11.25" customHeight="1" x14ac:dyDescent="0.2">
      <c r="F3821" s="126"/>
      <c r="G3821" s="126"/>
      <c r="H3821" s="126"/>
      <c r="I3821" s="126"/>
      <c r="J3821" s="126"/>
      <c r="K3821" s="126"/>
      <c r="L3821" s="126"/>
      <c r="M3821" s="143"/>
      <c r="N3821" s="126"/>
      <c r="O3821" s="126"/>
      <c r="Q3821" s="126"/>
      <c r="R3821" s="126"/>
    </row>
    <row r="3822" spans="6:18" ht="11.25" customHeight="1" x14ac:dyDescent="0.2">
      <c r="F3822" s="126"/>
      <c r="G3822" s="126"/>
      <c r="H3822" s="126"/>
      <c r="I3822" s="126"/>
      <c r="J3822" s="126"/>
      <c r="K3822" s="126"/>
      <c r="L3822" s="126"/>
      <c r="M3822" s="143"/>
      <c r="N3822" s="126"/>
      <c r="O3822" s="126"/>
      <c r="Q3822" s="126"/>
      <c r="R3822" s="126"/>
    </row>
    <row r="3823" spans="6:18" ht="11.25" customHeight="1" x14ac:dyDescent="0.2">
      <c r="F3823" s="126"/>
      <c r="G3823" s="126"/>
      <c r="H3823" s="126"/>
      <c r="I3823" s="126"/>
      <c r="J3823" s="126"/>
      <c r="K3823" s="126"/>
      <c r="L3823" s="126"/>
      <c r="M3823" s="143"/>
      <c r="N3823" s="126"/>
      <c r="O3823" s="126"/>
      <c r="Q3823" s="126"/>
      <c r="R3823" s="126"/>
    </row>
    <row r="3824" spans="6:18" ht="11.25" customHeight="1" x14ac:dyDescent="0.2">
      <c r="F3824" s="126"/>
      <c r="G3824" s="126"/>
      <c r="H3824" s="126"/>
      <c r="I3824" s="126"/>
      <c r="J3824" s="126"/>
      <c r="K3824" s="126"/>
      <c r="L3824" s="126"/>
      <c r="M3824" s="143"/>
      <c r="N3824" s="126"/>
      <c r="O3824" s="126"/>
      <c r="Q3824" s="126"/>
      <c r="R3824" s="126"/>
    </row>
    <row r="3825" spans="6:18" ht="11.25" customHeight="1" x14ac:dyDescent="0.2">
      <c r="F3825" s="126"/>
      <c r="G3825" s="126"/>
      <c r="H3825" s="126"/>
      <c r="I3825" s="126"/>
      <c r="J3825" s="126"/>
      <c r="K3825" s="126"/>
      <c r="L3825" s="126"/>
      <c r="M3825" s="143"/>
      <c r="N3825" s="126"/>
      <c r="O3825" s="126"/>
      <c r="Q3825" s="126"/>
      <c r="R3825" s="126"/>
    </row>
    <row r="3826" spans="6:18" ht="11.25" customHeight="1" x14ac:dyDescent="0.2">
      <c r="F3826" s="126"/>
      <c r="G3826" s="126"/>
      <c r="H3826" s="126"/>
      <c r="I3826" s="126"/>
      <c r="J3826" s="126"/>
      <c r="K3826" s="126"/>
      <c r="L3826" s="126"/>
      <c r="M3826" s="143"/>
      <c r="N3826" s="126"/>
      <c r="O3826" s="126"/>
      <c r="Q3826" s="126"/>
      <c r="R3826" s="126"/>
    </row>
    <row r="3827" spans="6:18" ht="11.25" customHeight="1" x14ac:dyDescent="0.2">
      <c r="F3827" s="126"/>
      <c r="G3827" s="126"/>
      <c r="H3827" s="126"/>
      <c r="I3827" s="126"/>
      <c r="J3827" s="126"/>
      <c r="K3827" s="126"/>
      <c r="L3827" s="126"/>
      <c r="M3827" s="143"/>
      <c r="N3827" s="126"/>
      <c r="O3827" s="126"/>
      <c r="Q3827" s="126"/>
      <c r="R3827" s="126"/>
    </row>
    <row r="3828" spans="6:18" ht="11.25" customHeight="1" x14ac:dyDescent="0.2">
      <c r="F3828" s="126"/>
      <c r="G3828" s="126"/>
      <c r="H3828" s="126"/>
      <c r="I3828" s="126"/>
      <c r="J3828" s="126"/>
      <c r="K3828" s="126"/>
      <c r="L3828" s="126"/>
      <c r="M3828" s="143"/>
      <c r="N3828" s="126"/>
      <c r="O3828" s="126"/>
      <c r="Q3828" s="126"/>
      <c r="R3828" s="126"/>
    </row>
    <row r="3829" spans="6:18" ht="11.25" customHeight="1" x14ac:dyDescent="0.2">
      <c r="F3829" s="126"/>
      <c r="G3829" s="126"/>
      <c r="H3829" s="126"/>
      <c r="I3829" s="126"/>
      <c r="J3829" s="126"/>
      <c r="K3829" s="126"/>
      <c r="L3829" s="126"/>
      <c r="M3829" s="143"/>
      <c r="N3829" s="126"/>
      <c r="O3829" s="126"/>
      <c r="Q3829" s="126"/>
      <c r="R3829" s="126"/>
    </row>
    <row r="3830" spans="6:18" ht="11.25" customHeight="1" x14ac:dyDescent="0.2">
      <c r="F3830" s="126"/>
      <c r="G3830" s="126"/>
      <c r="H3830" s="126"/>
      <c r="I3830" s="126"/>
      <c r="J3830" s="126"/>
      <c r="K3830" s="126"/>
      <c r="L3830" s="126"/>
      <c r="M3830" s="143"/>
      <c r="N3830" s="126"/>
      <c r="O3830" s="126"/>
      <c r="Q3830" s="126"/>
      <c r="R3830" s="126"/>
    </row>
    <row r="3831" spans="6:18" ht="11.25" customHeight="1" x14ac:dyDescent="0.2">
      <c r="F3831" s="126"/>
      <c r="G3831" s="126"/>
      <c r="H3831" s="126"/>
      <c r="I3831" s="126"/>
      <c r="J3831" s="126"/>
      <c r="K3831" s="126"/>
      <c r="L3831" s="126"/>
      <c r="M3831" s="143"/>
      <c r="N3831" s="126"/>
      <c r="O3831" s="126"/>
      <c r="Q3831" s="126"/>
      <c r="R3831" s="126"/>
    </row>
    <row r="3832" spans="6:18" ht="11.25" customHeight="1" x14ac:dyDescent="0.2">
      <c r="F3832" s="126"/>
      <c r="G3832" s="126"/>
      <c r="H3832" s="126"/>
      <c r="I3832" s="126"/>
      <c r="J3832" s="126"/>
      <c r="K3832" s="126"/>
      <c r="L3832" s="126"/>
      <c r="M3832" s="143"/>
      <c r="N3832" s="126"/>
      <c r="O3832" s="126"/>
      <c r="Q3832" s="126"/>
      <c r="R3832" s="126"/>
    </row>
    <row r="3833" spans="6:18" ht="11.25" customHeight="1" x14ac:dyDescent="0.2">
      <c r="F3833" s="126"/>
      <c r="G3833" s="126"/>
      <c r="H3833" s="126"/>
      <c r="I3833" s="126"/>
      <c r="J3833" s="126"/>
      <c r="K3833" s="126"/>
      <c r="L3833" s="126"/>
      <c r="M3833" s="143"/>
      <c r="N3833" s="126"/>
      <c r="O3833" s="126"/>
      <c r="Q3833" s="126"/>
      <c r="R3833" s="126"/>
    </row>
    <row r="3834" spans="6:18" ht="11.25" customHeight="1" x14ac:dyDescent="0.2">
      <c r="F3834" s="126"/>
      <c r="G3834" s="126"/>
      <c r="H3834" s="126"/>
      <c r="I3834" s="126"/>
      <c r="J3834" s="126"/>
      <c r="K3834" s="126"/>
      <c r="L3834" s="126"/>
      <c r="M3834" s="143"/>
      <c r="N3834" s="126"/>
      <c r="O3834" s="126"/>
      <c r="Q3834" s="126"/>
      <c r="R3834" s="126"/>
    </row>
    <row r="3835" spans="6:18" ht="11.25" customHeight="1" x14ac:dyDescent="0.2">
      <c r="F3835" s="126"/>
      <c r="G3835" s="126"/>
      <c r="H3835" s="126"/>
      <c r="I3835" s="126"/>
      <c r="J3835" s="126"/>
      <c r="K3835" s="126"/>
      <c r="L3835" s="126"/>
      <c r="M3835" s="143"/>
      <c r="N3835" s="126"/>
      <c r="O3835" s="126"/>
      <c r="Q3835" s="126"/>
      <c r="R3835" s="126"/>
    </row>
    <row r="3836" spans="6:18" ht="11.25" customHeight="1" x14ac:dyDescent="0.2">
      <c r="F3836" s="126"/>
      <c r="G3836" s="126"/>
      <c r="H3836" s="126"/>
      <c r="I3836" s="126"/>
      <c r="J3836" s="126"/>
      <c r="K3836" s="126"/>
      <c r="L3836" s="126"/>
      <c r="M3836" s="143"/>
      <c r="N3836" s="126"/>
      <c r="O3836" s="126"/>
      <c r="Q3836" s="126"/>
      <c r="R3836" s="126"/>
    </row>
    <row r="3837" spans="6:18" ht="11.25" customHeight="1" x14ac:dyDescent="0.2">
      <c r="F3837" s="126"/>
      <c r="G3837" s="126"/>
      <c r="H3837" s="126"/>
      <c r="I3837" s="126"/>
      <c r="J3837" s="126"/>
      <c r="K3837" s="126"/>
      <c r="L3837" s="126"/>
      <c r="M3837" s="143"/>
      <c r="N3837" s="126"/>
      <c r="O3837" s="126"/>
      <c r="Q3837" s="126"/>
      <c r="R3837" s="126"/>
    </row>
    <row r="3838" spans="6:18" ht="11.25" customHeight="1" x14ac:dyDescent="0.2">
      <c r="F3838" s="126"/>
      <c r="G3838" s="126"/>
      <c r="H3838" s="126"/>
      <c r="I3838" s="126"/>
      <c r="J3838" s="126"/>
      <c r="K3838" s="126"/>
      <c r="L3838" s="126"/>
      <c r="M3838" s="143"/>
      <c r="N3838" s="126"/>
      <c r="O3838" s="126"/>
      <c r="Q3838" s="126"/>
      <c r="R3838" s="126"/>
    </row>
    <row r="3839" spans="6:18" ht="11.25" customHeight="1" x14ac:dyDescent="0.2">
      <c r="F3839" s="126"/>
      <c r="G3839" s="126"/>
      <c r="H3839" s="126"/>
      <c r="I3839" s="126"/>
      <c r="J3839" s="126"/>
      <c r="K3839" s="126"/>
      <c r="L3839" s="126"/>
      <c r="M3839" s="143"/>
      <c r="N3839" s="126"/>
      <c r="O3839" s="126"/>
      <c r="Q3839" s="126"/>
      <c r="R3839" s="126"/>
    </row>
    <row r="3840" spans="6:18" ht="11.25" customHeight="1" x14ac:dyDescent="0.2">
      <c r="F3840" s="126"/>
      <c r="G3840" s="126"/>
      <c r="H3840" s="126"/>
      <c r="I3840" s="126"/>
      <c r="J3840" s="126"/>
      <c r="K3840" s="126"/>
      <c r="L3840" s="126"/>
      <c r="M3840" s="143"/>
      <c r="N3840" s="126"/>
      <c r="O3840" s="126"/>
      <c r="Q3840" s="126"/>
      <c r="R3840" s="126"/>
    </row>
    <row r="3841" spans="6:18" ht="11.25" customHeight="1" x14ac:dyDescent="0.2">
      <c r="F3841" s="126"/>
      <c r="G3841" s="126"/>
      <c r="H3841" s="126"/>
      <c r="I3841" s="126"/>
      <c r="J3841" s="126"/>
      <c r="K3841" s="126"/>
      <c r="L3841" s="126"/>
      <c r="M3841" s="143"/>
      <c r="N3841" s="126"/>
      <c r="O3841" s="126"/>
      <c r="Q3841" s="126"/>
      <c r="R3841" s="126"/>
    </row>
    <row r="3842" spans="6:18" ht="11.25" customHeight="1" x14ac:dyDescent="0.2">
      <c r="F3842" s="126"/>
      <c r="G3842" s="126"/>
      <c r="H3842" s="126"/>
      <c r="I3842" s="126"/>
      <c r="J3842" s="126"/>
      <c r="K3842" s="126"/>
      <c r="L3842" s="126"/>
      <c r="M3842" s="143"/>
      <c r="N3842" s="126"/>
      <c r="O3842" s="126"/>
      <c r="Q3842" s="126"/>
      <c r="R3842" s="126"/>
    </row>
    <row r="3843" spans="6:18" ht="11.25" customHeight="1" x14ac:dyDescent="0.2">
      <c r="F3843" s="126"/>
      <c r="G3843" s="126"/>
      <c r="H3843" s="126"/>
      <c r="I3843" s="126"/>
      <c r="J3843" s="126"/>
      <c r="K3843" s="126"/>
      <c r="L3843" s="126"/>
      <c r="M3843" s="143"/>
      <c r="N3843" s="126"/>
      <c r="O3843" s="126"/>
      <c r="Q3843" s="126"/>
      <c r="R3843" s="126"/>
    </row>
    <row r="3844" spans="6:18" ht="11.25" customHeight="1" x14ac:dyDescent="0.2">
      <c r="F3844" s="126"/>
      <c r="G3844" s="126"/>
      <c r="H3844" s="126"/>
      <c r="I3844" s="126"/>
      <c r="J3844" s="126"/>
      <c r="K3844" s="126"/>
      <c r="L3844" s="126"/>
      <c r="M3844" s="143"/>
      <c r="N3844" s="126"/>
      <c r="O3844" s="126"/>
      <c r="Q3844" s="126"/>
      <c r="R3844" s="126"/>
    </row>
    <row r="3845" spans="6:18" ht="11.25" customHeight="1" x14ac:dyDescent="0.2">
      <c r="F3845" s="126"/>
      <c r="G3845" s="126"/>
      <c r="H3845" s="126"/>
      <c r="I3845" s="126"/>
      <c r="J3845" s="126"/>
      <c r="K3845" s="126"/>
      <c r="L3845" s="126"/>
      <c r="M3845" s="143"/>
      <c r="N3845" s="126"/>
      <c r="O3845" s="126"/>
      <c r="Q3845" s="126"/>
      <c r="R3845" s="126"/>
    </row>
    <row r="3846" spans="6:18" ht="11.25" customHeight="1" x14ac:dyDescent="0.2">
      <c r="F3846" s="126"/>
      <c r="G3846" s="126"/>
      <c r="H3846" s="126"/>
      <c r="I3846" s="126"/>
      <c r="J3846" s="126"/>
      <c r="K3846" s="126"/>
      <c r="L3846" s="126"/>
      <c r="M3846" s="143"/>
      <c r="N3846" s="126"/>
      <c r="O3846" s="126"/>
      <c r="Q3846" s="126"/>
      <c r="R3846" s="126"/>
    </row>
    <row r="3847" spans="6:18" ht="11.25" customHeight="1" x14ac:dyDescent="0.2">
      <c r="F3847" s="126"/>
      <c r="G3847" s="126"/>
      <c r="H3847" s="126"/>
      <c r="I3847" s="126"/>
      <c r="J3847" s="126"/>
      <c r="K3847" s="126"/>
      <c r="L3847" s="126"/>
      <c r="M3847" s="143"/>
      <c r="N3847" s="126"/>
      <c r="O3847" s="126"/>
      <c r="Q3847" s="126"/>
      <c r="R3847" s="126"/>
    </row>
    <row r="3848" spans="6:18" ht="11.25" customHeight="1" x14ac:dyDescent="0.2">
      <c r="F3848" s="126"/>
      <c r="G3848" s="126"/>
      <c r="H3848" s="126"/>
      <c r="I3848" s="126"/>
      <c r="J3848" s="126"/>
      <c r="K3848" s="126"/>
      <c r="L3848" s="126"/>
      <c r="M3848" s="143"/>
      <c r="N3848" s="126"/>
      <c r="O3848" s="126"/>
      <c r="Q3848" s="126"/>
      <c r="R3848" s="126"/>
    </row>
    <row r="3849" spans="6:18" ht="11.25" customHeight="1" x14ac:dyDescent="0.2">
      <c r="F3849" s="126"/>
      <c r="G3849" s="126"/>
      <c r="H3849" s="126"/>
      <c r="I3849" s="126"/>
      <c r="J3849" s="126"/>
      <c r="K3849" s="126"/>
      <c r="L3849" s="126"/>
      <c r="M3849" s="143"/>
      <c r="N3849" s="126"/>
      <c r="O3849" s="126"/>
      <c r="Q3849" s="126"/>
      <c r="R3849" s="126"/>
    </row>
    <row r="3850" spans="6:18" ht="11.25" customHeight="1" x14ac:dyDescent="0.2">
      <c r="F3850" s="126"/>
      <c r="G3850" s="126"/>
      <c r="H3850" s="126"/>
      <c r="I3850" s="126"/>
      <c r="J3850" s="126"/>
      <c r="K3850" s="126"/>
      <c r="L3850" s="126"/>
      <c r="M3850" s="143"/>
      <c r="N3850" s="126"/>
      <c r="O3850" s="126"/>
      <c r="Q3850" s="126"/>
      <c r="R3850" s="126"/>
    </row>
    <row r="3851" spans="6:18" ht="11.25" customHeight="1" x14ac:dyDescent="0.2">
      <c r="F3851" s="126"/>
      <c r="G3851" s="126"/>
      <c r="H3851" s="126"/>
      <c r="I3851" s="126"/>
      <c r="J3851" s="126"/>
      <c r="K3851" s="126"/>
      <c r="L3851" s="126"/>
      <c r="M3851" s="143"/>
      <c r="N3851" s="126"/>
      <c r="O3851" s="126"/>
      <c r="Q3851" s="126"/>
      <c r="R3851" s="126"/>
    </row>
    <row r="3852" spans="6:18" ht="11.25" customHeight="1" x14ac:dyDescent="0.2">
      <c r="F3852" s="126"/>
      <c r="G3852" s="126"/>
      <c r="H3852" s="126"/>
      <c r="I3852" s="126"/>
      <c r="J3852" s="126"/>
      <c r="K3852" s="126"/>
      <c r="L3852" s="126"/>
      <c r="M3852" s="143"/>
      <c r="N3852" s="126"/>
      <c r="O3852" s="126"/>
      <c r="Q3852" s="126"/>
      <c r="R3852" s="126"/>
    </row>
    <row r="3853" spans="6:18" ht="11.25" customHeight="1" x14ac:dyDescent="0.2">
      <c r="F3853" s="126"/>
      <c r="G3853" s="126"/>
      <c r="H3853" s="126"/>
      <c r="I3853" s="126"/>
      <c r="J3853" s="126"/>
      <c r="K3853" s="126"/>
      <c r="L3853" s="126"/>
      <c r="M3853" s="143"/>
      <c r="N3853" s="126"/>
      <c r="O3853" s="126"/>
      <c r="Q3853" s="126"/>
      <c r="R3853" s="126"/>
    </row>
    <row r="3854" spans="6:18" ht="11.25" customHeight="1" x14ac:dyDescent="0.2">
      <c r="F3854" s="126"/>
      <c r="G3854" s="126"/>
      <c r="H3854" s="126"/>
      <c r="I3854" s="126"/>
      <c r="J3854" s="126"/>
      <c r="K3854" s="126"/>
      <c r="L3854" s="126"/>
      <c r="M3854" s="143"/>
      <c r="N3854" s="126"/>
      <c r="O3854" s="126"/>
      <c r="Q3854" s="126"/>
      <c r="R3854" s="126"/>
    </row>
    <row r="3855" spans="6:18" ht="11.25" customHeight="1" x14ac:dyDescent="0.2">
      <c r="F3855" s="126"/>
      <c r="G3855" s="126"/>
      <c r="H3855" s="126"/>
      <c r="I3855" s="126"/>
      <c r="J3855" s="126"/>
      <c r="K3855" s="126"/>
      <c r="L3855" s="126"/>
      <c r="M3855" s="143"/>
      <c r="N3855" s="126"/>
      <c r="O3855" s="126"/>
      <c r="Q3855" s="126"/>
      <c r="R3855" s="126"/>
    </row>
    <row r="3856" spans="6:18" ht="11.25" customHeight="1" x14ac:dyDescent="0.2">
      <c r="F3856" s="126"/>
      <c r="G3856" s="126"/>
      <c r="H3856" s="126"/>
      <c r="I3856" s="126"/>
      <c r="J3856" s="126"/>
      <c r="K3856" s="126"/>
      <c r="L3856" s="126"/>
      <c r="M3856" s="143"/>
      <c r="N3856" s="126"/>
      <c r="O3856" s="126"/>
      <c r="Q3856" s="126"/>
      <c r="R3856" s="126"/>
    </row>
    <row r="3857" spans="6:18" ht="11.25" customHeight="1" x14ac:dyDescent="0.2">
      <c r="F3857" s="126"/>
      <c r="G3857" s="126"/>
      <c r="H3857" s="126"/>
      <c r="I3857" s="126"/>
      <c r="J3857" s="126"/>
      <c r="K3857" s="126"/>
      <c r="L3857" s="126"/>
      <c r="M3857" s="143"/>
      <c r="N3857" s="126"/>
      <c r="O3857" s="126"/>
      <c r="Q3857" s="126"/>
      <c r="R3857" s="126"/>
    </row>
    <row r="3858" spans="6:18" ht="11.25" customHeight="1" x14ac:dyDescent="0.2">
      <c r="F3858" s="126"/>
      <c r="G3858" s="126"/>
      <c r="H3858" s="126"/>
      <c r="I3858" s="126"/>
      <c r="J3858" s="126"/>
      <c r="K3858" s="126"/>
      <c r="L3858" s="126"/>
      <c r="M3858" s="143"/>
      <c r="N3858" s="126"/>
      <c r="O3858" s="126"/>
      <c r="Q3858" s="126"/>
      <c r="R3858" s="126"/>
    </row>
    <row r="3859" spans="6:18" ht="11.25" customHeight="1" x14ac:dyDescent="0.2">
      <c r="F3859" s="126"/>
      <c r="G3859" s="126"/>
      <c r="H3859" s="126"/>
      <c r="I3859" s="126"/>
      <c r="J3859" s="126"/>
      <c r="K3859" s="126"/>
      <c r="L3859" s="126"/>
      <c r="M3859" s="143"/>
      <c r="N3859" s="126"/>
      <c r="O3859" s="126"/>
      <c r="Q3859" s="126"/>
      <c r="R3859" s="126"/>
    </row>
    <row r="3860" spans="6:18" ht="11.25" customHeight="1" x14ac:dyDescent="0.2">
      <c r="F3860" s="126"/>
      <c r="G3860" s="126"/>
      <c r="H3860" s="126"/>
      <c r="I3860" s="126"/>
      <c r="J3860" s="126"/>
      <c r="K3860" s="126"/>
      <c r="L3860" s="126"/>
      <c r="M3860" s="143"/>
      <c r="N3860" s="126"/>
      <c r="O3860" s="126"/>
      <c r="Q3860" s="126"/>
      <c r="R3860" s="126"/>
    </row>
    <row r="3861" spans="6:18" ht="11.25" customHeight="1" x14ac:dyDescent="0.2">
      <c r="F3861" s="126"/>
      <c r="G3861" s="126"/>
      <c r="H3861" s="126"/>
      <c r="I3861" s="126"/>
      <c r="J3861" s="126"/>
      <c r="K3861" s="126"/>
      <c r="L3861" s="126"/>
      <c r="M3861" s="143"/>
      <c r="N3861" s="126"/>
      <c r="O3861" s="126"/>
      <c r="Q3861" s="126"/>
      <c r="R3861" s="126"/>
    </row>
    <row r="3862" spans="6:18" ht="11.25" customHeight="1" x14ac:dyDescent="0.2">
      <c r="F3862" s="126"/>
      <c r="G3862" s="126"/>
      <c r="H3862" s="126"/>
      <c r="I3862" s="126"/>
      <c r="J3862" s="126"/>
      <c r="K3862" s="126"/>
      <c r="L3862" s="126"/>
      <c r="M3862" s="143"/>
      <c r="N3862" s="126"/>
      <c r="O3862" s="126"/>
      <c r="Q3862" s="126"/>
      <c r="R3862" s="126"/>
    </row>
    <row r="3863" spans="6:18" ht="11.25" customHeight="1" x14ac:dyDescent="0.2">
      <c r="F3863" s="126"/>
      <c r="G3863" s="126"/>
      <c r="H3863" s="126"/>
      <c r="I3863" s="126"/>
      <c r="J3863" s="126"/>
      <c r="K3863" s="126"/>
      <c r="L3863" s="126"/>
      <c r="M3863" s="143"/>
      <c r="N3863" s="126"/>
      <c r="O3863" s="126"/>
      <c r="Q3863" s="126"/>
      <c r="R3863" s="126"/>
    </row>
    <row r="3864" spans="6:18" ht="11.25" customHeight="1" x14ac:dyDescent="0.2">
      <c r="F3864" s="126"/>
      <c r="G3864" s="126"/>
      <c r="H3864" s="126"/>
      <c r="I3864" s="126"/>
      <c r="J3864" s="126"/>
      <c r="K3864" s="126"/>
      <c r="L3864" s="126"/>
      <c r="M3864" s="143"/>
      <c r="N3864" s="126"/>
      <c r="O3864" s="126"/>
      <c r="Q3864" s="126"/>
      <c r="R3864" s="126"/>
    </row>
    <row r="3865" spans="6:18" ht="11.25" customHeight="1" x14ac:dyDescent="0.2">
      <c r="F3865" s="126"/>
      <c r="G3865" s="126"/>
      <c r="H3865" s="126"/>
      <c r="I3865" s="126"/>
      <c r="J3865" s="126"/>
      <c r="K3865" s="126"/>
      <c r="L3865" s="126"/>
      <c r="M3865" s="143"/>
      <c r="N3865" s="126"/>
      <c r="O3865" s="126"/>
      <c r="Q3865" s="126"/>
      <c r="R3865" s="126"/>
    </row>
    <row r="3866" spans="6:18" ht="11.25" customHeight="1" x14ac:dyDescent="0.2">
      <c r="F3866" s="126"/>
      <c r="G3866" s="126"/>
      <c r="H3866" s="126"/>
      <c r="I3866" s="126"/>
      <c r="J3866" s="126"/>
      <c r="K3866" s="126"/>
      <c r="L3866" s="126"/>
      <c r="M3866" s="143"/>
      <c r="N3866" s="126"/>
      <c r="O3866" s="126"/>
      <c r="Q3866" s="126"/>
      <c r="R3866" s="126"/>
    </row>
    <row r="3867" spans="6:18" ht="11.25" customHeight="1" x14ac:dyDescent="0.2">
      <c r="F3867" s="126"/>
      <c r="G3867" s="126"/>
      <c r="H3867" s="126"/>
      <c r="I3867" s="126"/>
      <c r="J3867" s="126"/>
      <c r="K3867" s="126"/>
      <c r="L3867" s="126"/>
      <c r="M3867" s="143"/>
      <c r="N3867" s="126"/>
      <c r="O3867" s="126"/>
      <c r="Q3867" s="126"/>
      <c r="R3867" s="126"/>
    </row>
    <row r="3868" spans="6:18" ht="11.25" customHeight="1" x14ac:dyDescent="0.2">
      <c r="F3868" s="126"/>
      <c r="G3868" s="126"/>
      <c r="H3868" s="126"/>
      <c r="I3868" s="126"/>
      <c r="J3868" s="126"/>
      <c r="K3868" s="126"/>
      <c r="L3868" s="126"/>
      <c r="M3868" s="143"/>
      <c r="N3868" s="126"/>
      <c r="O3868" s="126"/>
      <c r="Q3868" s="126"/>
      <c r="R3868" s="126"/>
    </row>
    <row r="3869" spans="6:18" ht="11.25" customHeight="1" x14ac:dyDescent="0.2">
      <c r="F3869" s="126"/>
      <c r="G3869" s="126"/>
      <c r="H3869" s="126"/>
      <c r="I3869" s="126"/>
      <c r="J3869" s="126"/>
      <c r="K3869" s="126"/>
      <c r="L3869" s="126"/>
      <c r="M3869" s="143"/>
      <c r="N3869" s="126"/>
      <c r="O3869" s="126"/>
      <c r="Q3869" s="126"/>
      <c r="R3869" s="126"/>
    </row>
    <row r="3870" spans="6:18" ht="11.25" customHeight="1" x14ac:dyDescent="0.2">
      <c r="F3870" s="126"/>
      <c r="G3870" s="126"/>
      <c r="H3870" s="126"/>
      <c r="I3870" s="126"/>
      <c r="J3870" s="126"/>
      <c r="K3870" s="126"/>
      <c r="L3870" s="126"/>
      <c r="M3870" s="143"/>
      <c r="N3870" s="126"/>
      <c r="O3870" s="126"/>
      <c r="Q3870" s="126"/>
      <c r="R3870" s="126"/>
    </row>
    <row r="3871" spans="6:18" ht="11.25" customHeight="1" x14ac:dyDescent="0.2">
      <c r="F3871" s="126"/>
      <c r="G3871" s="126"/>
      <c r="H3871" s="126"/>
      <c r="I3871" s="126"/>
      <c r="J3871" s="126"/>
      <c r="K3871" s="126"/>
      <c r="L3871" s="126"/>
      <c r="M3871" s="143"/>
      <c r="N3871" s="126"/>
      <c r="O3871" s="126"/>
      <c r="Q3871" s="126"/>
      <c r="R3871" s="126"/>
    </row>
    <row r="3872" spans="6:18" ht="11.25" customHeight="1" x14ac:dyDescent="0.2">
      <c r="F3872" s="126"/>
      <c r="G3872" s="126"/>
      <c r="H3872" s="126"/>
      <c r="I3872" s="126"/>
      <c r="J3872" s="126"/>
      <c r="K3872" s="126"/>
      <c r="L3872" s="126"/>
      <c r="M3872" s="143"/>
      <c r="N3872" s="126"/>
      <c r="O3872" s="126"/>
      <c r="Q3872" s="126"/>
      <c r="R3872" s="126"/>
    </row>
    <row r="3873" spans="6:18" ht="11.25" customHeight="1" x14ac:dyDescent="0.2">
      <c r="F3873" s="126"/>
      <c r="G3873" s="126"/>
      <c r="H3873" s="126"/>
      <c r="I3873" s="126"/>
      <c r="J3873" s="126"/>
      <c r="K3873" s="126"/>
      <c r="L3873" s="126"/>
      <c r="M3873" s="143"/>
      <c r="N3873" s="126"/>
      <c r="O3873" s="126"/>
      <c r="Q3873" s="126"/>
      <c r="R3873" s="126"/>
    </row>
    <row r="3874" spans="6:18" ht="11.25" customHeight="1" x14ac:dyDescent="0.2">
      <c r="F3874" s="126"/>
      <c r="G3874" s="126"/>
      <c r="H3874" s="126"/>
      <c r="I3874" s="126"/>
      <c r="J3874" s="126"/>
      <c r="K3874" s="126"/>
      <c r="L3874" s="126"/>
      <c r="M3874" s="143"/>
      <c r="N3874" s="126"/>
      <c r="O3874" s="126"/>
      <c r="Q3874" s="126"/>
      <c r="R3874" s="126"/>
    </row>
    <row r="3875" spans="6:18" ht="11.25" customHeight="1" x14ac:dyDescent="0.2">
      <c r="F3875" s="126"/>
      <c r="G3875" s="126"/>
      <c r="H3875" s="126"/>
      <c r="I3875" s="126"/>
      <c r="J3875" s="126"/>
      <c r="K3875" s="126"/>
      <c r="L3875" s="126"/>
      <c r="M3875" s="143"/>
      <c r="N3875" s="126"/>
      <c r="O3875" s="126"/>
      <c r="Q3875" s="126"/>
      <c r="R3875" s="126"/>
    </row>
    <row r="3876" spans="6:18" ht="11.25" customHeight="1" x14ac:dyDescent="0.2">
      <c r="F3876" s="126"/>
      <c r="G3876" s="126"/>
      <c r="H3876" s="126"/>
      <c r="I3876" s="126"/>
      <c r="J3876" s="126"/>
      <c r="K3876" s="126"/>
      <c r="L3876" s="126"/>
      <c r="M3876" s="143"/>
      <c r="N3876" s="126"/>
      <c r="O3876" s="126"/>
      <c r="Q3876" s="126"/>
      <c r="R3876" s="126"/>
    </row>
    <row r="3877" spans="6:18" ht="11.25" customHeight="1" x14ac:dyDescent="0.2">
      <c r="F3877" s="126"/>
      <c r="G3877" s="126"/>
      <c r="H3877" s="126"/>
      <c r="I3877" s="126"/>
      <c r="J3877" s="126"/>
      <c r="K3877" s="126"/>
      <c r="L3877" s="126"/>
      <c r="M3877" s="143"/>
      <c r="N3877" s="126"/>
      <c r="O3877" s="126"/>
      <c r="Q3877" s="126"/>
      <c r="R3877" s="126"/>
    </row>
    <row r="3878" spans="6:18" ht="11.25" customHeight="1" x14ac:dyDescent="0.2">
      <c r="F3878" s="126"/>
      <c r="G3878" s="126"/>
      <c r="H3878" s="126"/>
      <c r="I3878" s="126"/>
      <c r="J3878" s="126"/>
      <c r="K3878" s="126"/>
      <c r="L3878" s="126"/>
      <c r="M3878" s="143"/>
      <c r="N3878" s="126"/>
      <c r="O3878" s="126"/>
      <c r="Q3878" s="126"/>
      <c r="R3878" s="126"/>
    </row>
    <row r="3879" spans="6:18" ht="11.25" customHeight="1" x14ac:dyDescent="0.2">
      <c r="F3879" s="126"/>
      <c r="G3879" s="126"/>
      <c r="H3879" s="126"/>
      <c r="I3879" s="126"/>
      <c r="J3879" s="126"/>
      <c r="K3879" s="126"/>
      <c r="L3879" s="126"/>
      <c r="M3879" s="143"/>
      <c r="N3879" s="126"/>
      <c r="O3879" s="126"/>
      <c r="Q3879" s="126"/>
      <c r="R3879" s="126"/>
    </row>
    <row r="3880" spans="6:18" ht="11.25" customHeight="1" x14ac:dyDescent="0.2">
      <c r="F3880" s="126"/>
      <c r="G3880" s="126"/>
      <c r="H3880" s="126"/>
      <c r="I3880" s="126"/>
      <c r="J3880" s="126"/>
      <c r="K3880" s="126"/>
      <c r="L3880" s="126"/>
      <c r="M3880" s="143"/>
      <c r="N3880" s="126"/>
      <c r="O3880" s="126"/>
      <c r="Q3880" s="126"/>
      <c r="R3880" s="126"/>
    </row>
    <row r="3881" spans="6:18" ht="11.25" customHeight="1" x14ac:dyDescent="0.2">
      <c r="F3881" s="126"/>
      <c r="G3881" s="126"/>
      <c r="H3881" s="126"/>
      <c r="I3881" s="126"/>
      <c r="J3881" s="126"/>
      <c r="K3881" s="126"/>
      <c r="L3881" s="126"/>
      <c r="M3881" s="143"/>
      <c r="N3881" s="126"/>
      <c r="O3881" s="126"/>
      <c r="Q3881" s="126"/>
      <c r="R3881" s="126"/>
    </row>
    <row r="3882" spans="6:18" ht="11.25" customHeight="1" x14ac:dyDescent="0.2">
      <c r="F3882" s="126"/>
      <c r="G3882" s="126"/>
      <c r="H3882" s="126"/>
      <c r="I3882" s="126"/>
      <c r="J3882" s="126"/>
      <c r="K3882" s="126"/>
      <c r="L3882" s="126"/>
      <c r="M3882" s="143"/>
      <c r="N3882" s="126"/>
      <c r="O3882" s="126"/>
      <c r="Q3882" s="126"/>
      <c r="R3882" s="126"/>
    </row>
    <row r="3883" spans="6:18" ht="11.25" customHeight="1" x14ac:dyDescent="0.2">
      <c r="F3883" s="126"/>
      <c r="G3883" s="126"/>
      <c r="H3883" s="126"/>
      <c r="I3883" s="126"/>
      <c r="J3883" s="126"/>
      <c r="K3883" s="126"/>
      <c r="L3883" s="126"/>
      <c r="M3883" s="143"/>
      <c r="N3883" s="126"/>
      <c r="O3883" s="126"/>
      <c r="Q3883" s="126"/>
      <c r="R3883" s="126"/>
    </row>
    <row r="3884" spans="6:18" ht="11.25" customHeight="1" x14ac:dyDescent="0.2">
      <c r="F3884" s="126"/>
      <c r="G3884" s="126"/>
      <c r="H3884" s="126"/>
      <c r="I3884" s="126"/>
      <c r="J3884" s="126"/>
      <c r="K3884" s="126"/>
      <c r="L3884" s="126"/>
      <c r="M3884" s="143"/>
      <c r="N3884" s="126"/>
      <c r="O3884" s="126"/>
      <c r="Q3884" s="126"/>
      <c r="R3884" s="126"/>
    </row>
    <row r="3885" spans="6:18" ht="11.25" customHeight="1" x14ac:dyDescent="0.2">
      <c r="F3885" s="126"/>
      <c r="G3885" s="126"/>
      <c r="H3885" s="126"/>
      <c r="I3885" s="126"/>
      <c r="J3885" s="126"/>
      <c r="K3885" s="126"/>
      <c r="L3885" s="126"/>
      <c r="M3885" s="143"/>
      <c r="N3885" s="126"/>
      <c r="O3885" s="126"/>
      <c r="Q3885" s="126"/>
      <c r="R3885" s="126"/>
    </row>
    <row r="3886" spans="6:18" ht="11.25" customHeight="1" x14ac:dyDescent="0.2">
      <c r="F3886" s="126"/>
      <c r="G3886" s="126"/>
      <c r="H3886" s="126"/>
      <c r="I3886" s="126"/>
      <c r="J3886" s="126"/>
      <c r="K3886" s="126"/>
      <c r="L3886" s="126"/>
      <c r="M3886" s="143"/>
      <c r="N3886" s="126"/>
      <c r="O3886" s="126"/>
      <c r="Q3886" s="126"/>
      <c r="R3886" s="126"/>
    </row>
    <row r="3887" spans="6:18" ht="11.25" customHeight="1" x14ac:dyDescent="0.2">
      <c r="F3887" s="126"/>
      <c r="G3887" s="126"/>
      <c r="H3887" s="126"/>
      <c r="I3887" s="126"/>
      <c r="J3887" s="126"/>
      <c r="K3887" s="126"/>
      <c r="L3887" s="126"/>
      <c r="M3887" s="143"/>
      <c r="N3887" s="126"/>
      <c r="O3887" s="126"/>
      <c r="Q3887" s="126"/>
      <c r="R3887" s="126"/>
    </row>
    <row r="3888" spans="6:18" ht="11.25" customHeight="1" x14ac:dyDescent="0.2">
      <c r="F3888" s="126"/>
      <c r="G3888" s="126"/>
      <c r="H3888" s="126"/>
      <c r="I3888" s="126"/>
      <c r="J3888" s="126"/>
      <c r="K3888" s="126"/>
      <c r="L3888" s="126"/>
      <c r="M3888" s="143"/>
      <c r="N3888" s="126"/>
      <c r="O3888" s="126"/>
      <c r="Q3888" s="126"/>
      <c r="R3888" s="126"/>
    </row>
    <row r="3889" spans="6:18" ht="11.25" customHeight="1" x14ac:dyDescent="0.2">
      <c r="F3889" s="126"/>
      <c r="G3889" s="126"/>
      <c r="H3889" s="126"/>
      <c r="I3889" s="126"/>
      <c r="J3889" s="126"/>
      <c r="K3889" s="126"/>
      <c r="L3889" s="126"/>
      <c r="M3889" s="143"/>
      <c r="N3889" s="126"/>
      <c r="O3889" s="126"/>
      <c r="Q3889" s="126"/>
      <c r="R3889" s="126"/>
    </row>
    <row r="3890" spans="6:18" ht="11.25" customHeight="1" x14ac:dyDescent="0.2">
      <c r="F3890" s="126"/>
      <c r="G3890" s="126"/>
      <c r="H3890" s="126"/>
      <c r="I3890" s="126"/>
      <c r="J3890" s="126"/>
      <c r="K3890" s="126"/>
      <c r="L3890" s="126"/>
      <c r="M3890" s="143"/>
      <c r="N3890" s="126"/>
      <c r="O3890" s="126"/>
      <c r="Q3890" s="126"/>
      <c r="R3890" s="126"/>
    </row>
    <row r="3891" spans="6:18" ht="11.25" customHeight="1" x14ac:dyDescent="0.2">
      <c r="F3891" s="126"/>
      <c r="G3891" s="126"/>
      <c r="H3891" s="126"/>
      <c r="I3891" s="126"/>
      <c r="J3891" s="126"/>
      <c r="K3891" s="126"/>
      <c r="L3891" s="126"/>
      <c r="M3891" s="143"/>
      <c r="N3891" s="126"/>
      <c r="O3891" s="126"/>
      <c r="Q3891" s="126"/>
      <c r="R3891" s="126"/>
    </row>
    <row r="3892" spans="6:18" ht="11.25" customHeight="1" x14ac:dyDescent="0.2">
      <c r="F3892" s="126"/>
      <c r="G3892" s="126"/>
      <c r="H3892" s="126"/>
      <c r="I3892" s="126"/>
      <c r="J3892" s="126"/>
      <c r="K3892" s="126"/>
      <c r="L3892" s="126"/>
      <c r="M3892" s="143"/>
      <c r="N3892" s="126"/>
      <c r="O3892" s="126"/>
      <c r="Q3892" s="126"/>
      <c r="R3892" s="126"/>
    </row>
    <row r="3893" spans="6:18" ht="11.25" customHeight="1" x14ac:dyDescent="0.2">
      <c r="F3893" s="126"/>
      <c r="G3893" s="126"/>
      <c r="H3893" s="126"/>
      <c r="I3893" s="126"/>
      <c r="J3893" s="126"/>
      <c r="K3893" s="126"/>
      <c r="L3893" s="126"/>
      <c r="M3893" s="143"/>
      <c r="N3893" s="126"/>
      <c r="O3893" s="126"/>
      <c r="Q3893" s="126"/>
      <c r="R3893" s="126"/>
    </row>
    <row r="3894" spans="6:18" ht="11.25" customHeight="1" x14ac:dyDescent="0.2">
      <c r="F3894" s="126"/>
      <c r="G3894" s="126"/>
      <c r="H3894" s="126"/>
      <c r="I3894" s="126"/>
      <c r="J3894" s="126"/>
      <c r="K3894" s="126"/>
      <c r="L3894" s="126"/>
      <c r="M3894" s="143"/>
      <c r="N3894" s="126"/>
      <c r="O3894" s="126"/>
      <c r="Q3894" s="126"/>
      <c r="R3894" s="126"/>
    </row>
    <row r="3895" spans="6:18" ht="11.25" customHeight="1" x14ac:dyDescent="0.2">
      <c r="F3895" s="126"/>
      <c r="G3895" s="126"/>
      <c r="H3895" s="126"/>
      <c r="I3895" s="126"/>
      <c r="J3895" s="126"/>
      <c r="K3895" s="126"/>
      <c r="L3895" s="126"/>
      <c r="M3895" s="143"/>
      <c r="N3895" s="126"/>
      <c r="O3895" s="126"/>
      <c r="Q3895" s="126"/>
      <c r="R3895" s="126"/>
    </row>
    <row r="3896" spans="6:18" ht="11.25" customHeight="1" x14ac:dyDescent="0.2">
      <c r="F3896" s="126"/>
      <c r="G3896" s="126"/>
      <c r="H3896" s="126"/>
      <c r="I3896" s="126"/>
      <c r="J3896" s="126"/>
      <c r="K3896" s="126"/>
      <c r="L3896" s="126"/>
      <c r="M3896" s="143"/>
      <c r="N3896" s="126"/>
      <c r="O3896" s="126"/>
      <c r="Q3896" s="126"/>
      <c r="R3896" s="126"/>
    </row>
    <row r="3897" spans="6:18" ht="11.25" customHeight="1" x14ac:dyDescent="0.2">
      <c r="F3897" s="126"/>
      <c r="G3897" s="126"/>
      <c r="H3897" s="126"/>
      <c r="I3897" s="126"/>
      <c r="J3897" s="126"/>
      <c r="K3897" s="126"/>
      <c r="L3897" s="126"/>
      <c r="M3897" s="143"/>
      <c r="N3897" s="126"/>
      <c r="O3897" s="126"/>
      <c r="Q3897" s="126"/>
      <c r="R3897" s="126"/>
    </row>
    <row r="3898" spans="6:18" ht="11.25" customHeight="1" x14ac:dyDescent="0.2">
      <c r="F3898" s="126"/>
      <c r="G3898" s="126"/>
      <c r="H3898" s="126"/>
      <c r="I3898" s="126"/>
      <c r="J3898" s="126"/>
      <c r="K3898" s="126"/>
      <c r="L3898" s="126"/>
      <c r="M3898" s="143"/>
      <c r="N3898" s="126"/>
      <c r="O3898" s="126"/>
      <c r="Q3898" s="126"/>
      <c r="R3898" s="126"/>
    </row>
    <row r="3899" spans="6:18" ht="11.25" customHeight="1" x14ac:dyDescent="0.2">
      <c r="F3899" s="126"/>
      <c r="G3899" s="126"/>
      <c r="H3899" s="126"/>
      <c r="I3899" s="126"/>
      <c r="J3899" s="126"/>
      <c r="K3899" s="126"/>
      <c r="L3899" s="126"/>
      <c r="M3899" s="143"/>
      <c r="N3899" s="126"/>
      <c r="O3899" s="126"/>
      <c r="Q3899" s="126"/>
      <c r="R3899" s="126"/>
    </row>
    <row r="3900" spans="6:18" ht="11.25" customHeight="1" x14ac:dyDescent="0.2">
      <c r="F3900" s="126"/>
      <c r="G3900" s="126"/>
      <c r="H3900" s="126"/>
      <c r="I3900" s="126"/>
      <c r="J3900" s="126"/>
      <c r="K3900" s="126"/>
      <c r="L3900" s="126"/>
      <c r="M3900" s="143"/>
      <c r="N3900" s="126"/>
      <c r="O3900" s="126"/>
      <c r="Q3900" s="126"/>
      <c r="R3900" s="126"/>
    </row>
    <row r="3901" spans="6:18" ht="11.25" customHeight="1" x14ac:dyDescent="0.2">
      <c r="F3901" s="126"/>
      <c r="G3901" s="126"/>
      <c r="H3901" s="126"/>
      <c r="I3901" s="126"/>
      <c r="J3901" s="126"/>
      <c r="K3901" s="126"/>
      <c r="L3901" s="126"/>
      <c r="M3901" s="143"/>
      <c r="N3901" s="126"/>
      <c r="O3901" s="126"/>
      <c r="Q3901" s="126"/>
      <c r="R3901" s="126"/>
    </row>
    <row r="3902" spans="6:18" ht="11.25" customHeight="1" x14ac:dyDescent="0.2">
      <c r="F3902" s="126"/>
      <c r="G3902" s="126"/>
      <c r="H3902" s="126"/>
      <c r="I3902" s="126"/>
      <c r="J3902" s="126"/>
      <c r="K3902" s="126"/>
      <c r="L3902" s="126"/>
      <c r="M3902" s="143"/>
      <c r="N3902" s="126"/>
      <c r="O3902" s="126"/>
      <c r="Q3902" s="126"/>
      <c r="R3902" s="126"/>
    </row>
    <row r="3903" spans="6:18" ht="11.25" customHeight="1" x14ac:dyDescent="0.2">
      <c r="F3903" s="126"/>
      <c r="G3903" s="126"/>
      <c r="H3903" s="126"/>
      <c r="I3903" s="126"/>
      <c r="J3903" s="126"/>
      <c r="K3903" s="126"/>
      <c r="L3903" s="126"/>
      <c r="M3903" s="143"/>
      <c r="N3903" s="126"/>
      <c r="O3903" s="126"/>
      <c r="Q3903" s="126"/>
      <c r="R3903" s="126"/>
    </row>
    <row r="3904" spans="6:18" ht="11.25" customHeight="1" x14ac:dyDescent="0.2">
      <c r="F3904" s="126"/>
      <c r="G3904" s="126"/>
      <c r="H3904" s="126"/>
      <c r="I3904" s="126"/>
      <c r="J3904" s="126"/>
      <c r="K3904" s="126"/>
      <c r="L3904" s="126"/>
      <c r="M3904" s="143"/>
      <c r="N3904" s="126"/>
      <c r="O3904" s="126"/>
      <c r="Q3904" s="126"/>
      <c r="R3904" s="126"/>
    </row>
    <row r="3905" spans="6:18" ht="11.25" customHeight="1" x14ac:dyDescent="0.2">
      <c r="F3905" s="126"/>
      <c r="G3905" s="126"/>
      <c r="H3905" s="126"/>
      <c r="I3905" s="126"/>
      <c r="J3905" s="126"/>
      <c r="K3905" s="126"/>
      <c r="L3905" s="126"/>
      <c r="M3905" s="143"/>
      <c r="N3905" s="126"/>
      <c r="O3905" s="126"/>
      <c r="Q3905" s="126"/>
      <c r="R3905" s="126"/>
    </row>
    <row r="3906" spans="6:18" ht="11.25" customHeight="1" x14ac:dyDescent="0.2">
      <c r="F3906" s="126"/>
      <c r="G3906" s="126"/>
      <c r="H3906" s="126"/>
      <c r="I3906" s="126"/>
      <c r="J3906" s="126"/>
      <c r="K3906" s="126"/>
      <c r="L3906" s="126"/>
      <c r="M3906" s="143"/>
      <c r="N3906" s="126"/>
      <c r="O3906" s="126"/>
      <c r="Q3906" s="126"/>
      <c r="R3906" s="126"/>
    </row>
    <row r="3907" spans="6:18" ht="11.25" customHeight="1" x14ac:dyDescent="0.2">
      <c r="F3907" s="126"/>
      <c r="G3907" s="126"/>
      <c r="H3907" s="126"/>
      <c r="I3907" s="126"/>
      <c r="J3907" s="126"/>
      <c r="K3907" s="126"/>
      <c r="L3907" s="126"/>
      <c r="M3907" s="143"/>
      <c r="N3907" s="126"/>
      <c r="O3907" s="126"/>
      <c r="Q3907" s="126"/>
      <c r="R3907" s="126"/>
    </row>
    <row r="3908" spans="6:18" ht="11.25" customHeight="1" x14ac:dyDescent="0.2">
      <c r="F3908" s="126"/>
      <c r="G3908" s="126"/>
      <c r="H3908" s="126"/>
      <c r="I3908" s="126"/>
      <c r="J3908" s="126"/>
      <c r="K3908" s="126"/>
      <c r="L3908" s="126"/>
      <c r="M3908" s="143"/>
      <c r="N3908" s="126"/>
      <c r="O3908" s="126"/>
      <c r="Q3908" s="126"/>
      <c r="R3908" s="126"/>
    </row>
    <row r="3909" spans="6:18" ht="11.25" customHeight="1" x14ac:dyDescent="0.2">
      <c r="F3909" s="126"/>
      <c r="G3909" s="126"/>
      <c r="H3909" s="126"/>
      <c r="I3909" s="126"/>
      <c r="J3909" s="126"/>
      <c r="K3909" s="126"/>
      <c r="L3909" s="126"/>
      <c r="M3909" s="143"/>
      <c r="N3909" s="126"/>
      <c r="O3909" s="126"/>
      <c r="Q3909" s="126"/>
      <c r="R3909" s="126"/>
    </row>
    <row r="3910" spans="6:18" ht="11.25" customHeight="1" x14ac:dyDescent="0.2">
      <c r="F3910" s="126"/>
      <c r="G3910" s="126"/>
      <c r="H3910" s="126"/>
      <c r="I3910" s="126"/>
      <c r="J3910" s="126"/>
      <c r="K3910" s="126"/>
      <c r="L3910" s="126"/>
      <c r="M3910" s="143"/>
      <c r="N3910" s="126"/>
      <c r="O3910" s="126"/>
      <c r="Q3910" s="126"/>
      <c r="R3910" s="126"/>
    </row>
    <row r="3911" spans="6:18" ht="11.25" customHeight="1" x14ac:dyDescent="0.2">
      <c r="F3911" s="126"/>
      <c r="G3911" s="126"/>
      <c r="H3911" s="126"/>
      <c r="I3911" s="126"/>
      <c r="J3911" s="126"/>
      <c r="K3911" s="126"/>
      <c r="L3911" s="126"/>
      <c r="M3911" s="143"/>
      <c r="N3911" s="126"/>
      <c r="O3911" s="126"/>
      <c r="Q3911" s="126"/>
      <c r="R3911" s="126"/>
    </row>
    <row r="3912" spans="6:18" ht="11.25" customHeight="1" x14ac:dyDescent="0.2">
      <c r="F3912" s="126"/>
      <c r="G3912" s="126"/>
      <c r="H3912" s="126"/>
      <c r="I3912" s="126"/>
      <c r="J3912" s="126"/>
      <c r="K3912" s="126"/>
      <c r="L3912" s="126"/>
      <c r="M3912" s="143"/>
      <c r="N3912" s="126"/>
      <c r="O3912" s="126"/>
      <c r="Q3912" s="126"/>
      <c r="R3912" s="126"/>
    </row>
    <row r="3913" spans="6:18" ht="11.25" customHeight="1" x14ac:dyDescent="0.2">
      <c r="F3913" s="126"/>
      <c r="G3913" s="126"/>
      <c r="H3913" s="126"/>
      <c r="I3913" s="126"/>
      <c r="J3913" s="126"/>
      <c r="K3913" s="126"/>
      <c r="L3913" s="126"/>
      <c r="M3913" s="143"/>
      <c r="N3913" s="126"/>
      <c r="O3913" s="126"/>
      <c r="Q3913" s="126"/>
      <c r="R3913" s="126"/>
    </row>
    <row r="3914" spans="6:18" ht="11.25" customHeight="1" x14ac:dyDescent="0.2">
      <c r="F3914" s="126"/>
      <c r="G3914" s="126"/>
      <c r="H3914" s="126"/>
      <c r="I3914" s="126"/>
      <c r="J3914" s="126"/>
      <c r="K3914" s="126"/>
      <c r="L3914" s="126"/>
      <c r="M3914" s="143"/>
      <c r="N3914" s="126"/>
      <c r="O3914" s="126"/>
      <c r="Q3914" s="126"/>
      <c r="R3914" s="126"/>
    </row>
    <row r="3915" spans="6:18" ht="11.25" customHeight="1" x14ac:dyDescent="0.2">
      <c r="F3915" s="126"/>
      <c r="G3915" s="126"/>
      <c r="H3915" s="126"/>
      <c r="I3915" s="126"/>
      <c r="J3915" s="126"/>
      <c r="K3915" s="126"/>
      <c r="L3915" s="126"/>
      <c r="M3915" s="143"/>
      <c r="N3915" s="126"/>
      <c r="O3915" s="126"/>
      <c r="Q3915" s="126"/>
      <c r="R3915" s="126"/>
    </row>
    <row r="3916" spans="6:18" ht="11.25" customHeight="1" x14ac:dyDescent="0.2">
      <c r="F3916" s="126"/>
      <c r="G3916" s="126"/>
      <c r="H3916" s="126"/>
      <c r="I3916" s="126"/>
      <c r="J3916" s="126"/>
      <c r="K3916" s="126"/>
      <c r="L3916" s="126"/>
      <c r="M3916" s="143"/>
      <c r="N3916" s="126"/>
      <c r="O3916" s="126"/>
      <c r="Q3916" s="126"/>
      <c r="R3916" s="126"/>
    </row>
    <row r="3917" spans="6:18" ht="11.25" customHeight="1" x14ac:dyDescent="0.2">
      <c r="F3917" s="126"/>
      <c r="G3917" s="126"/>
      <c r="H3917" s="126"/>
      <c r="I3917" s="126"/>
      <c r="J3917" s="126"/>
      <c r="K3917" s="126"/>
      <c r="L3917" s="126"/>
      <c r="M3917" s="143"/>
      <c r="N3917" s="126"/>
      <c r="O3917" s="126"/>
      <c r="Q3917" s="126"/>
      <c r="R3917" s="126"/>
    </row>
    <row r="3918" spans="6:18" ht="11.25" customHeight="1" x14ac:dyDescent="0.2">
      <c r="F3918" s="126"/>
      <c r="G3918" s="126"/>
      <c r="H3918" s="126"/>
      <c r="I3918" s="126"/>
      <c r="J3918" s="126"/>
      <c r="K3918" s="126"/>
      <c r="L3918" s="126"/>
      <c r="M3918" s="143"/>
      <c r="N3918" s="126"/>
      <c r="O3918" s="126"/>
      <c r="Q3918" s="126"/>
      <c r="R3918" s="126"/>
    </row>
    <row r="3919" spans="6:18" ht="11.25" customHeight="1" x14ac:dyDescent="0.2">
      <c r="F3919" s="126"/>
      <c r="G3919" s="126"/>
      <c r="H3919" s="126"/>
      <c r="I3919" s="126"/>
      <c r="J3919" s="126"/>
      <c r="K3919" s="126"/>
      <c r="L3919" s="126"/>
      <c r="M3919" s="143"/>
      <c r="N3919" s="126"/>
      <c r="O3919" s="126"/>
      <c r="Q3919" s="126"/>
      <c r="R3919" s="126"/>
    </row>
    <row r="3920" spans="6:18" ht="11.25" customHeight="1" x14ac:dyDescent="0.2">
      <c r="F3920" s="126"/>
      <c r="G3920" s="126"/>
      <c r="H3920" s="126"/>
      <c r="I3920" s="126"/>
      <c r="J3920" s="126"/>
      <c r="K3920" s="126"/>
      <c r="L3920" s="126"/>
      <c r="M3920" s="143"/>
      <c r="N3920" s="126"/>
      <c r="O3920" s="126"/>
      <c r="Q3920" s="126"/>
      <c r="R3920" s="126"/>
    </row>
    <row r="3921" spans="6:18" ht="11.25" customHeight="1" x14ac:dyDescent="0.2">
      <c r="F3921" s="126"/>
      <c r="G3921" s="126"/>
      <c r="H3921" s="126"/>
      <c r="I3921" s="126"/>
      <c r="J3921" s="126"/>
      <c r="K3921" s="126"/>
      <c r="L3921" s="126"/>
      <c r="M3921" s="143"/>
      <c r="N3921" s="126"/>
      <c r="O3921" s="126"/>
      <c r="Q3921" s="126"/>
      <c r="R3921" s="126"/>
    </row>
    <row r="3922" spans="6:18" ht="11.25" customHeight="1" x14ac:dyDescent="0.2">
      <c r="F3922" s="126"/>
      <c r="G3922" s="126"/>
      <c r="H3922" s="126"/>
      <c r="I3922" s="126"/>
      <c r="J3922" s="126"/>
      <c r="K3922" s="126"/>
      <c r="L3922" s="126"/>
      <c r="M3922" s="143"/>
      <c r="N3922" s="126"/>
      <c r="O3922" s="126"/>
      <c r="Q3922" s="126"/>
      <c r="R3922" s="126"/>
    </row>
    <row r="3923" spans="6:18" ht="11.25" customHeight="1" x14ac:dyDescent="0.2">
      <c r="F3923" s="126"/>
      <c r="G3923" s="126"/>
      <c r="H3923" s="126"/>
      <c r="I3923" s="126"/>
      <c r="J3923" s="126"/>
      <c r="K3923" s="126"/>
      <c r="L3923" s="126"/>
      <c r="M3923" s="143"/>
      <c r="N3923" s="126"/>
      <c r="O3923" s="126"/>
      <c r="Q3923" s="126"/>
      <c r="R3923" s="126"/>
    </row>
    <row r="3924" spans="6:18" ht="11.25" customHeight="1" x14ac:dyDescent="0.2">
      <c r="F3924" s="126"/>
      <c r="G3924" s="126"/>
      <c r="H3924" s="126"/>
      <c r="I3924" s="126"/>
      <c r="J3924" s="126"/>
      <c r="K3924" s="126"/>
      <c r="L3924" s="126"/>
      <c r="M3924" s="143"/>
      <c r="N3924" s="126"/>
      <c r="O3924" s="126"/>
      <c r="Q3924" s="126"/>
      <c r="R3924" s="126"/>
    </row>
    <row r="3925" spans="6:18" ht="11.25" customHeight="1" x14ac:dyDescent="0.2">
      <c r="F3925" s="126"/>
      <c r="G3925" s="126"/>
      <c r="H3925" s="126"/>
      <c r="I3925" s="126"/>
      <c r="J3925" s="126"/>
      <c r="K3925" s="126"/>
      <c r="L3925" s="126"/>
      <c r="M3925" s="143"/>
      <c r="N3925" s="126"/>
      <c r="O3925" s="126"/>
      <c r="Q3925" s="126"/>
      <c r="R3925" s="126"/>
    </row>
    <row r="3926" spans="6:18" ht="11.25" customHeight="1" x14ac:dyDescent="0.2">
      <c r="F3926" s="126"/>
      <c r="G3926" s="126"/>
      <c r="H3926" s="126"/>
      <c r="I3926" s="126"/>
      <c r="J3926" s="126"/>
      <c r="K3926" s="126"/>
      <c r="L3926" s="126"/>
      <c r="M3926" s="143"/>
      <c r="N3926" s="126"/>
      <c r="O3926" s="126"/>
      <c r="Q3926" s="126"/>
      <c r="R3926" s="126"/>
    </row>
    <row r="3927" spans="6:18" ht="11.25" customHeight="1" x14ac:dyDescent="0.2">
      <c r="F3927" s="126"/>
      <c r="G3927" s="126"/>
      <c r="H3927" s="126"/>
      <c r="I3927" s="126"/>
      <c r="J3927" s="126"/>
      <c r="K3927" s="126"/>
      <c r="L3927" s="126"/>
      <c r="M3927" s="143"/>
      <c r="N3927" s="126"/>
      <c r="O3927" s="126"/>
      <c r="Q3927" s="126"/>
      <c r="R3927" s="126"/>
    </row>
    <row r="3928" spans="6:18" ht="11.25" customHeight="1" x14ac:dyDescent="0.2">
      <c r="F3928" s="126"/>
      <c r="G3928" s="126"/>
      <c r="H3928" s="126"/>
      <c r="I3928" s="126"/>
      <c r="J3928" s="126"/>
      <c r="K3928" s="126"/>
      <c r="L3928" s="126"/>
      <c r="M3928" s="143"/>
      <c r="N3928" s="126"/>
      <c r="O3928" s="126"/>
      <c r="Q3928" s="126"/>
      <c r="R3928" s="126"/>
    </row>
    <row r="3929" spans="6:18" ht="11.25" customHeight="1" x14ac:dyDescent="0.2">
      <c r="F3929" s="126"/>
      <c r="G3929" s="126"/>
      <c r="H3929" s="126"/>
      <c r="I3929" s="126"/>
      <c r="J3929" s="126"/>
      <c r="K3929" s="126"/>
      <c r="L3929" s="126"/>
      <c r="M3929" s="143"/>
      <c r="N3929" s="126"/>
      <c r="O3929" s="126"/>
      <c r="Q3929" s="126"/>
      <c r="R3929" s="126"/>
    </row>
    <row r="3930" spans="6:18" ht="11.25" customHeight="1" x14ac:dyDescent="0.2">
      <c r="F3930" s="126"/>
      <c r="G3930" s="126"/>
      <c r="H3930" s="126"/>
      <c r="I3930" s="126"/>
      <c r="J3930" s="126"/>
      <c r="K3930" s="126"/>
      <c r="L3930" s="126"/>
      <c r="M3930" s="143"/>
      <c r="N3930" s="126"/>
      <c r="O3930" s="126"/>
      <c r="Q3930" s="126"/>
      <c r="R3930" s="126"/>
    </row>
    <row r="3931" spans="6:18" ht="11.25" customHeight="1" x14ac:dyDescent="0.2">
      <c r="F3931" s="126"/>
      <c r="G3931" s="126"/>
      <c r="H3931" s="126"/>
      <c r="I3931" s="126"/>
      <c r="J3931" s="126"/>
      <c r="K3931" s="126"/>
      <c r="L3931" s="126"/>
      <c r="M3931" s="143"/>
      <c r="N3931" s="126"/>
      <c r="O3931" s="126"/>
      <c r="Q3931" s="126"/>
      <c r="R3931" s="126"/>
    </row>
    <row r="3932" spans="6:18" ht="11.25" customHeight="1" x14ac:dyDescent="0.2">
      <c r="F3932" s="126"/>
      <c r="G3932" s="126"/>
      <c r="H3932" s="126"/>
      <c r="I3932" s="126"/>
      <c r="J3932" s="126"/>
      <c r="K3932" s="126"/>
      <c r="L3932" s="126"/>
      <c r="M3932" s="143"/>
      <c r="N3932" s="126"/>
      <c r="O3932" s="126"/>
      <c r="Q3932" s="126"/>
      <c r="R3932" s="126"/>
    </row>
    <row r="3933" spans="6:18" ht="11.25" customHeight="1" x14ac:dyDescent="0.2">
      <c r="F3933" s="126"/>
      <c r="G3933" s="126"/>
      <c r="H3933" s="126"/>
      <c r="I3933" s="126"/>
      <c r="J3933" s="126"/>
      <c r="K3933" s="126"/>
      <c r="L3933" s="126"/>
      <c r="M3933" s="143"/>
      <c r="N3933" s="126"/>
      <c r="O3933" s="126"/>
      <c r="Q3933" s="126"/>
      <c r="R3933" s="126"/>
    </row>
    <row r="3934" spans="6:18" ht="11.25" customHeight="1" x14ac:dyDescent="0.2">
      <c r="F3934" s="126"/>
      <c r="G3934" s="126"/>
      <c r="H3934" s="126"/>
      <c r="I3934" s="126"/>
      <c r="J3934" s="126"/>
      <c r="K3934" s="126"/>
      <c r="L3934" s="126"/>
      <c r="M3934" s="143"/>
      <c r="N3934" s="126"/>
      <c r="O3934" s="126"/>
      <c r="Q3934" s="126"/>
      <c r="R3934" s="126"/>
    </row>
    <row r="3935" spans="6:18" ht="11.25" customHeight="1" x14ac:dyDescent="0.2">
      <c r="F3935" s="126"/>
      <c r="G3935" s="126"/>
      <c r="H3935" s="126"/>
      <c r="I3935" s="126"/>
      <c r="J3935" s="126"/>
      <c r="K3935" s="126"/>
      <c r="L3935" s="126"/>
      <c r="M3935" s="143"/>
      <c r="N3935" s="126"/>
      <c r="O3935" s="126"/>
      <c r="Q3935" s="126"/>
      <c r="R3935" s="126"/>
    </row>
    <row r="3936" spans="6:18" ht="11.25" customHeight="1" x14ac:dyDescent="0.2">
      <c r="F3936" s="126"/>
      <c r="G3936" s="126"/>
      <c r="H3936" s="126"/>
      <c r="I3936" s="126"/>
      <c r="J3936" s="126"/>
      <c r="K3936" s="126"/>
      <c r="L3936" s="126"/>
      <c r="M3936" s="143"/>
      <c r="N3936" s="126"/>
      <c r="O3936" s="126"/>
      <c r="Q3936" s="126"/>
      <c r="R3936" s="126"/>
    </row>
    <row r="3937" spans="6:18" ht="11.25" customHeight="1" x14ac:dyDescent="0.2">
      <c r="F3937" s="126"/>
      <c r="G3937" s="126"/>
      <c r="H3937" s="126"/>
      <c r="I3937" s="126"/>
      <c r="J3937" s="126"/>
      <c r="K3937" s="126"/>
      <c r="L3937" s="126"/>
      <c r="M3937" s="143"/>
      <c r="N3937" s="126"/>
      <c r="O3937" s="126"/>
      <c r="Q3937" s="126"/>
      <c r="R3937" s="126"/>
    </row>
    <row r="3938" spans="6:18" ht="11.25" customHeight="1" x14ac:dyDescent="0.2">
      <c r="F3938" s="126"/>
      <c r="G3938" s="126"/>
      <c r="H3938" s="126"/>
      <c r="I3938" s="126"/>
      <c r="J3938" s="126"/>
      <c r="K3938" s="126"/>
      <c r="L3938" s="126"/>
      <c r="M3938" s="143"/>
      <c r="N3938" s="126"/>
      <c r="O3938" s="126"/>
      <c r="Q3938" s="126"/>
      <c r="R3938" s="126"/>
    </row>
    <row r="3939" spans="6:18" ht="11.25" customHeight="1" x14ac:dyDescent="0.2">
      <c r="F3939" s="126"/>
      <c r="G3939" s="126"/>
      <c r="H3939" s="126"/>
      <c r="I3939" s="126"/>
      <c r="J3939" s="126"/>
      <c r="K3939" s="126"/>
      <c r="L3939" s="126"/>
      <c r="M3939" s="143"/>
      <c r="N3939" s="126"/>
      <c r="O3939" s="126"/>
      <c r="Q3939" s="126"/>
      <c r="R3939" s="126"/>
    </row>
    <row r="3940" spans="6:18" ht="11.25" customHeight="1" x14ac:dyDescent="0.2">
      <c r="F3940" s="126"/>
      <c r="G3940" s="126"/>
      <c r="H3940" s="126"/>
      <c r="I3940" s="126"/>
      <c r="J3940" s="126"/>
      <c r="K3940" s="126"/>
      <c r="L3940" s="126"/>
      <c r="M3940" s="143"/>
      <c r="N3940" s="126"/>
      <c r="O3940" s="126"/>
      <c r="Q3940" s="126"/>
      <c r="R3940" s="126"/>
    </row>
    <row r="3941" spans="6:18" ht="11.25" customHeight="1" x14ac:dyDescent="0.2">
      <c r="F3941" s="126"/>
      <c r="G3941" s="126"/>
      <c r="H3941" s="126"/>
      <c r="I3941" s="126"/>
      <c r="J3941" s="126"/>
      <c r="K3941" s="126"/>
      <c r="L3941" s="126"/>
      <c r="M3941" s="143"/>
      <c r="N3941" s="126"/>
      <c r="O3941" s="126"/>
      <c r="Q3941" s="126"/>
      <c r="R3941" s="126"/>
    </row>
    <row r="3942" spans="6:18" ht="11.25" customHeight="1" x14ac:dyDescent="0.2">
      <c r="F3942" s="126"/>
      <c r="G3942" s="126"/>
      <c r="H3942" s="126"/>
      <c r="I3942" s="126"/>
      <c r="J3942" s="126"/>
      <c r="K3942" s="126"/>
      <c r="L3942" s="126"/>
      <c r="M3942" s="143"/>
      <c r="N3942" s="126"/>
      <c r="O3942" s="126"/>
      <c r="Q3942" s="126"/>
      <c r="R3942" s="126"/>
    </row>
    <row r="3943" spans="6:18" ht="11.25" customHeight="1" x14ac:dyDescent="0.2">
      <c r="F3943" s="126"/>
      <c r="G3943" s="126"/>
      <c r="H3943" s="126"/>
      <c r="I3943" s="126"/>
      <c r="J3943" s="126"/>
      <c r="K3943" s="126"/>
      <c r="L3943" s="126"/>
      <c r="M3943" s="143"/>
      <c r="N3943" s="126"/>
      <c r="O3943" s="126"/>
      <c r="Q3943" s="126"/>
      <c r="R3943" s="126"/>
    </row>
    <row r="3944" spans="6:18" ht="11.25" customHeight="1" x14ac:dyDescent="0.2">
      <c r="F3944" s="126"/>
      <c r="G3944" s="126"/>
      <c r="H3944" s="126"/>
      <c r="I3944" s="126"/>
      <c r="J3944" s="126"/>
      <c r="K3944" s="126"/>
      <c r="L3944" s="126"/>
      <c r="M3944" s="143"/>
      <c r="N3944" s="126"/>
      <c r="O3944" s="126"/>
      <c r="Q3944" s="126"/>
      <c r="R3944" s="126"/>
    </row>
    <row r="3945" spans="6:18" ht="11.25" customHeight="1" x14ac:dyDescent="0.2">
      <c r="F3945" s="126"/>
      <c r="G3945" s="126"/>
      <c r="H3945" s="126"/>
      <c r="I3945" s="126"/>
      <c r="J3945" s="126"/>
      <c r="K3945" s="126"/>
      <c r="L3945" s="126"/>
      <c r="M3945" s="143"/>
      <c r="N3945" s="126"/>
      <c r="O3945" s="126"/>
      <c r="Q3945" s="126"/>
      <c r="R3945" s="126"/>
    </row>
    <row r="3946" spans="6:18" ht="11.25" customHeight="1" x14ac:dyDescent="0.2">
      <c r="F3946" s="126"/>
      <c r="G3946" s="126"/>
      <c r="H3946" s="126"/>
      <c r="I3946" s="126"/>
      <c r="J3946" s="126"/>
      <c r="K3946" s="126"/>
      <c r="L3946" s="126"/>
      <c r="M3946" s="143"/>
      <c r="N3946" s="126"/>
      <c r="O3946" s="126"/>
      <c r="Q3946" s="126"/>
      <c r="R3946" s="126"/>
    </row>
    <row r="3947" spans="6:18" ht="11.25" customHeight="1" x14ac:dyDescent="0.2">
      <c r="F3947" s="126"/>
      <c r="G3947" s="126"/>
      <c r="H3947" s="126"/>
      <c r="I3947" s="126"/>
      <c r="J3947" s="126"/>
      <c r="K3947" s="126"/>
      <c r="L3947" s="126"/>
      <c r="M3947" s="143"/>
      <c r="N3947" s="126"/>
      <c r="O3947" s="126"/>
      <c r="Q3947" s="126"/>
      <c r="R3947" s="126"/>
    </row>
    <row r="3948" spans="6:18" ht="11.25" customHeight="1" x14ac:dyDescent="0.2">
      <c r="F3948" s="126"/>
      <c r="G3948" s="126"/>
      <c r="H3948" s="126"/>
      <c r="I3948" s="126"/>
      <c r="J3948" s="126"/>
      <c r="K3948" s="126"/>
      <c r="L3948" s="126"/>
      <c r="M3948" s="143"/>
      <c r="N3948" s="126"/>
      <c r="O3948" s="126"/>
      <c r="Q3948" s="126"/>
      <c r="R3948" s="126"/>
    </row>
    <row r="3949" spans="6:18" ht="11.25" customHeight="1" x14ac:dyDescent="0.2">
      <c r="F3949" s="126"/>
      <c r="G3949" s="126"/>
      <c r="H3949" s="126"/>
      <c r="I3949" s="126"/>
      <c r="J3949" s="126"/>
      <c r="K3949" s="126"/>
      <c r="L3949" s="126"/>
      <c r="M3949" s="143"/>
      <c r="N3949" s="126"/>
      <c r="O3949" s="126"/>
      <c r="Q3949" s="126"/>
      <c r="R3949" s="126"/>
    </row>
    <row r="3950" spans="6:18" ht="11.25" customHeight="1" x14ac:dyDescent="0.2">
      <c r="F3950" s="126"/>
      <c r="G3950" s="126"/>
      <c r="H3950" s="126"/>
      <c r="I3950" s="126"/>
      <c r="J3950" s="126"/>
      <c r="K3950" s="126"/>
      <c r="L3950" s="126"/>
      <c r="M3950" s="143"/>
      <c r="N3950" s="126"/>
      <c r="O3950" s="126"/>
      <c r="Q3950" s="126"/>
      <c r="R3950" s="126"/>
    </row>
    <row r="3951" spans="6:18" ht="11.25" customHeight="1" x14ac:dyDescent="0.2">
      <c r="F3951" s="126"/>
      <c r="G3951" s="126"/>
      <c r="H3951" s="126"/>
      <c r="I3951" s="126"/>
      <c r="J3951" s="126"/>
      <c r="K3951" s="126"/>
      <c r="L3951" s="126"/>
      <c r="M3951" s="143"/>
      <c r="N3951" s="126"/>
      <c r="O3951" s="126"/>
      <c r="Q3951" s="126"/>
      <c r="R3951" s="126"/>
    </row>
    <row r="3952" spans="6:18" ht="11.25" customHeight="1" x14ac:dyDescent="0.2">
      <c r="F3952" s="126"/>
      <c r="G3952" s="126"/>
      <c r="H3952" s="126"/>
      <c r="I3952" s="126"/>
      <c r="J3952" s="126"/>
      <c r="K3952" s="126"/>
      <c r="L3952" s="126"/>
      <c r="M3952" s="143"/>
      <c r="N3952" s="126"/>
      <c r="O3952" s="126"/>
      <c r="Q3952" s="126"/>
      <c r="R3952" s="126"/>
    </row>
    <row r="3953" spans="6:18" ht="11.25" customHeight="1" x14ac:dyDescent="0.2">
      <c r="F3953" s="126"/>
      <c r="G3953" s="126"/>
      <c r="H3953" s="126"/>
      <c r="I3953" s="126"/>
      <c r="J3953" s="126"/>
      <c r="K3953" s="126"/>
      <c r="L3953" s="126"/>
      <c r="M3953" s="143"/>
      <c r="N3953" s="126"/>
      <c r="O3953" s="126"/>
      <c r="Q3953" s="126"/>
      <c r="R3953" s="126"/>
    </row>
    <row r="3954" spans="6:18" ht="11.25" customHeight="1" x14ac:dyDescent="0.2">
      <c r="F3954" s="126"/>
      <c r="G3954" s="126"/>
      <c r="H3954" s="126"/>
      <c r="I3954" s="126"/>
      <c r="J3954" s="126"/>
      <c r="K3954" s="126"/>
      <c r="L3954" s="126"/>
      <c r="M3954" s="143"/>
      <c r="N3954" s="126"/>
      <c r="O3954" s="126"/>
      <c r="Q3954" s="126"/>
      <c r="R3954" s="126"/>
    </row>
    <row r="3955" spans="6:18" ht="11.25" customHeight="1" x14ac:dyDescent="0.2">
      <c r="F3955" s="126"/>
      <c r="G3955" s="126"/>
      <c r="H3955" s="126"/>
      <c r="I3955" s="126"/>
      <c r="J3955" s="126"/>
      <c r="K3955" s="126"/>
      <c r="L3955" s="126"/>
      <c r="M3955" s="143"/>
      <c r="N3955" s="126"/>
      <c r="O3955" s="126"/>
      <c r="Q3955" s="126"/>
      <c r="R3955" s="126"/>
    </row>
    <row r="3956" spans="6:18" ht="11.25" customHeight="1" x14ac:dyDescent="0.2">
      <c r="F3956" s="126"/>
      <c r="G3956" s="126"/>
      <c r="H3956" s="126"/>
      <c r="I3956" s="126"/>
      <c r="J3956" s="126"/>
      <c r="K3956" s="126"/>
      <c r="L3956" s="126"/>
      <c r="M3956" s="143"/>
      <c r="N3956" s="126"/>
      <c r="O3956" s="126"/>
      <c r="Q3956" s="126"/>
      <c r="R3956" s="126"/>
    </row>
    <row r="3957" spans="6:18" ht="11.25" customHeight="1" x14ac:dyDescent="0.2">
      <c r="F3957" s="126"/>
      <c r="G3957" s="126"/>
      <c r="H3957" s="126"/>
      <c r="I3957" s="126"/>
      <c r="J3957" s="126"/>
      <c r="K3957" s="126"/>
      <c r="L3957" s="126"/>
      <c r="M3957" s="143"/>
      <c r="N3957" s="126"/>
      <c r="O3957" s="126"/>
      <c r="Q3957" s="126"/>
      <c r="R3957" s="126"/>
    </row>
    <row r="3958" spans="6:18" ht="11.25" customHeight="1" x14ac:dyDescent="0.2">
      <c r="F3958" s="126"/>
      <c r="G3958" s="126"/>
      <c r="H3958" s="126"/>
      <c r="I3958" s="126"/>
      <c r="J3958" s="126"/>
      <c r="K3958" s="126"/>
      <c r="L3958" s="126"/>
      <c r="M3958" s="143"/>
      <c r="N3958" s="126"/>
      <c r="O3958" s="126"/>
      <c r="Q3958" s="126"/>
      <c r="R3958" s="126"/>
    </row>
    <row r="3959" spans="6:18" ht="11.25" customHeight="1" x14ac:dyDescent="0.2">
      <c r="F3959" s="126"/>
      <c r="G3959" s="126"/>
      <c r="H3959" s="126"/>
      <c r="I3959" s="126"/>
      <c r="J3959" s="126"/>
      <c r="K3959" s="126"/>
      <c r="L3959" s="126"/>
      <c r="M3959" s="143"/>
      <c r="N3959" s="126"/>
      <c r="O3959" s="126"/>
      <c r="Q3959" s="126"/>
      <c r="R3959" s="126"/>
    </row>
    <row r="3960" spans="6:18" ht="11.25" customHeight="1" x14ac:dyDescent="0.2">
      <c r="F3960" s="126"/>
      <c r="G3960" s="126"/>
      <c r="H3960" s="126"/>
      <c r="I3960" s="126"/>
      <c r="J3960" s="126"/>
      <c r="K3960" s="126"/>
      <c r="L3960" s="126"/>
      <c r="M3960" s="143"/>
      <c r="N3960" s="126"/>
      <c r="O3960" s="126"/>
      <c r="Q3960" s="126"/>
      <c r="R3960" s="126"/>
    </row>
    <row r="3961" spans="6:18" ht="11.25" customHeight="1" x14ac:dyDescent="0.2">
      <c r="F3961" s="126"/>
      <c r="G3961" s="126"/>
      <c r="H3961" s="126"/>
      <c r="I3961" s="126"/>
      <c r="J3961" s="126"/>
      <c r="K3961" s="126"/>
      <c r="L3961" s="126"/>
      <c r="M3961" s="143"/>
      <c r="N3961" s="126"/>
      <c r="O3961" s="126"/>
      <c r="Q3961" s="126"/>
      <c r="R3961" s="126"/>
    </row>
    <row r="3962" spans="6:18" ht="11.25" customHeight="1" x14ac:dyDescent="0.2">
      <c r="F3962" s="126"/>
      <c r="G3962" s="126"/>
      <c r="H3962" s="126"/>
      <c r="I3962" s="126"/>
      <c r="J3962" s="126"/>
      <c r="K3962" s="126"/>
      <c r="L3962" s="126"/>
      <c r="M3962" s="143"/>
      <c r="N3962" s="126"/>
      <c r="O3962" s="126"/>
      <c r="Q3962" s="126"/>
      <c r="R3962" s="126"/>
    </row>
    <row r="3963" spans="6:18" ht="11.25" customHeight="1" x14ac:dyDescent="0.2">
      <c r="F3963" s="126"/>
      <c r="G3963" s="126"/>
      <c r="H3963" s="126"/>
      <c r="I3963" s="126"/>
      <c r="J3963" s="126"/>
      <c r="K3963" s="126"/>
      <c r="L3963" s="126"/>
      <c r="M3963" s="143"/>
      <c r="N3963" s="126"/>
      <c r="O3963" s="126"/>
      <c r="Q3963" s="126"/>
      <c r="R3963" s="126"/>
    </row>
    <row r="3964" spans="6:18" ht="11.25" customHeight="1" x14ac:dyDescent="0.2">
      <c r="F3964" s="126"/>
      <c r="G3964" s="126"/>
      <c r="H3964" s="126"/>
      <c r="I3964" s="126"/>
      <c r="J3964" s="126"/>
      <c r="K3964" s="126"/>
      <c r="L3964" s="126"/>
      <c r="M3964" s="143"/>
      <c r="N3964" s="126"/>
      <c r="O3964" s="126"/>
      <c r="Q3964" s="126"/>
      <c r="R3964" s="126"/>
    </row>
    <row r="3965" spans="6:18" ht="11.25" customHeight="1" x14ac:dyDescent="0.2">
      <c r="F3965" s="126"/>
      <c r="G3965" s="126"/>
      <c r="H3965" s="126"/>
      <c r="I3965" s="126"/>
      <c r="J3965" s="126"/>
      <c r="K3965" s="126"/>
      <c r="L3965" s="126"/>
      <c r="M3965" s="143"/>
      <c r="N3965" s="126"/>
      <c r="O3965" s="126"/>
      <c r="Q3965" s="126"/>
      <c r="R3965" s="126"/>
    </row>
    <row r="3966" spans="6:18" ht="11.25" customHeight="1" x14ac:dyDescent="0.2">
      <c r="F3966" s="126"/>
      <c r="G3966" s="126"/>
      <c r="H3966" s="126"/>
      <c r="I3966" s="126"/>
      <c r="J3966" s="126"/>
      <c r="K3966" s="126"/>
      <c r="L3966" s="126"/>
      <c r="M3966" s="143"/>
      <c r="N3966" s="126"/>
      <c r="O3966" s="126"/>
      <c r="Q3966" s="126"/>
      <c r="R3966" s="126"/>
    </row>
    <row r="3967" spans="6:18" ht="11.25" customHeight="1" x14ac:dyDescent="0.2">
      <c r="F3967" s="126"/>
      <c r="G3967" s="126"/>
      <c r="H3967" s="126"/>
      <c r="I3967" s="126"/>
      <c r="J3967" s="126"/>
      <c r="K3967" s="126"/>
      <c r="L3967" s="126"/>
      <c r="M3967" s="143"/>
      <c r="N3967" s="126"/>
      <c r="O3967" s="126"/>
      <c r="Q3967" s="126"/>
      <c r="R3967" s="126"/>
    </row>
    <row r="3968" spans="6:18" ht="11.25" customHeight="1" x14ac:dyDescent="0.2">
      <c r="F3968" s="126"/>
      <c r="G3968" s="126"/>
      <c r="H3968" s="126"/>
      <c r="I3968" s="126"/>
      <c r="J3968" s="126"/>
      <c r="K3968" s="126"/>
      <c r="L3968" s="126"/>
      <c r="M3968" s="143"/>
      <c r="N3968" s="126"/>
      <c r="O3968" s="126"/>
      <c r="Q3968" s="126"/>
      <c r="R3968" s="126"/>
    </row>
    <row r="3969" spans="6:18" ht="11.25" customHeight="1" x14ac:dyDescent="0.2">
      <c r="F3969" s="126"/>
      <c r="G3969" s="126"/>
      <c r="H3969" s="126"/>
      <c r="I3969" s="126"/>
      <c r="J3969" s="126"/>
      <c r="K3969" s="126"/>
      <c r="L3969" s="126"/>
      <c r="M3969" s="143"/>
      <c r="N3969" s="126"/>
      <c r="O3969" s="126"/>
      <c r="Q3969" s="126"/>
      <c r="R3969" s="126"/>
    </row>
    <row r="3970" spans="6:18" ht="11.25" customHeight="1" x14ac:dyDescent="0.2">
      <c r="F3970" s="126"/>
      <c r="G3970" s="126"/>
      <c r="H3970" s="126"/>
      <c r="I3970" s="126"/>
      <c r="J3970" s="126"/>
      <c r="K3970" s="126"/>
      <c r="L3970" s="126"/>
      <c r="M3970" s="143"/>
      <c r="N3970" s="126"/>
      <c r="O3970" s="126"/>
      <c r="Q3970" s="126"/>
      <c r="R3970" s="126"/>
    </row>
    <row r="3971" spans="6:18" ht="11.25" customHeight="1" x14ac:dyDescent="0.2">
      <c r="F3971" s="126"/>
      <c r="G3971" s="126"/>
      <c r="H3971" s="126"/>
      <c r="I3971" s="126"/>
      <c r="J3971" s="126"/>
      <c r="K3971" s="126"/>
      <c r="L3971" s="126"/>
      <c r="M3971" s="143"/>
      <c r="N3971" s="126"/>
      <c r="O3971" s="126"/>
      <c r="Q3971" s="126"/>
      <c r="R3971" s="126"/>
    </row>
    <row r="3972" spans="6:18" ht="11.25" customHeight="1" x14ac:dyDescent="0.2">
      <c r="F3972" s="126"/>
      <c r="G3972" s="126"/>
      <c r="H3972" s="126"/>
      <c r="I3972" s="126"/>
      <c r="J3972" s="126"/>
      <c r="K3972" s="126"/>
      <c r="L3972" s="126"/>
      <c r="M3972" s="143"/>
      <c r="N3972" s="126"/>
      <c r="O3972" s="126"/>
      <c r="Q3972" s="126"/>
      <c r="R3972" s="126"/>
    </row>
    <row r="3973" spans="6:18" ht="11.25" customHeight="1" x14ac:dyDescent="0.2">
      <c r="F3973" s="126"/>
      <c r="G3973" s="126"/>
      <c r="H3973" s="126"/>
      <c r="I3973" s="126"/>
      <c r="J3973" s="126"/>
      <c r="K3973" s="126"/>
      <c r="L3973" s="126"/>
      <c r="M3973" s="143"/>
      <c r="N3973" s="126"/>
      <c r="O3973" s="126"/>
      <c r="Q3973" s="126"/>
      <c r="R3973" s="126"/>
    </row>
    <row r="3974" spans="6:18" ht="11.25" customHeight="1" x14ac:dyDescent="0.2">
      <c r="F3974" s="126"/>
      <c r="G3974" s="126"/>
      <c r="H3974" s="126"/>
      <c r="I3974" s="126"/>
      <c r="J3974" s="126"/>
      <c r="K3974" s="126"/>
      <c r="L3974" s="126"/>
      <c r="M3974" s="143"/>
      <c r="N3974" s="126"/>
      <c r="O3974" s="126"/>
      <c r="Q3974" s="126"/>
      <c r="R3974" s="126"/>
    </row>
    <row r="3975" spans="6:18" ht="11.25" customHeight="1" x14ac:dyDescent="0.2">
      <c r="F3975" s="126"/>
      <c r="G3975" s="126"/>
      <c r="H3975" s="126"/>
      <c r="I3975" s="126"/>
      <c r="J3975" s="126"/>
      <c r="K3975" s="126"/>
      <c r="L3975" s="126"/>
      <c r="M3975" s="143"/>
      <c r="N3975" s="126"/>
      <c r="O3975" s="126"/>
      <c r="Q3975" s="126"/>
      <c r="R3975" s="126"/>
    </row>
    <row r="3976" spans="6:18" ht="11.25" customHeight="1" x14ac:dyDescent="0.2">
      <c r="F3976" s="126"/>
      <c r="G3976" s="126"/>
      <c r="H3976" s="126"/>
      <c r="I3976" s="126"/>
      <c r="J3976" s="126"/>
      <c r="K3976" s="126"/>
      <c r="L3976" s="126"/>
      <c r="M3976" s="143"/>
      <c r="N3976" s="126"/>
      <c r="O3976" s="126"/>
      <c r="Q3976" s="126"/>
      <c r="R3976" s="126"/>
    </row>
    <row r="3977" spans="6:18" ht="11.25" customHeight="1" x14ac:dyDescent="0.2">
      <c r="F3977" s="126"/>
      <c r="G3977" s="126"/>
      <c r="H3977" s="126"/>
      <c r="I3977" s="126"/>
      <c r="J3977" s="126"/>
      <c r="K3977" s="126"/>
      <c r="L3977" s="126"/>
      <c r="M3977" s="143"/>
      <c r="N3977" s="126"/>
      <c r="O3977" s="126"/>
      <c r="Q3977" s="126"/>
      <c r="R3977" s="126"/>
    </row>
    <row r="3978" spans="6:18" ht="11.25" customHeight="1" x14ac:dyDescent="0.2">
      <c r="F3978" s="126"/>
      <c r="G3978" s="126"/>
      <c r="H3978" s="126"/>
      <c r="I3978" s="126"/>
      <c r="J3978" s="126"/>
      <c r="K3978" s="126"/>
      <c r="L3978" s="126"/>
      <c r="M3978" s="143"/>
      <c r="N3978" s="126"/>
      <c r="O3978" s="126"/>
      <c r="Q3978" s="126"/>
      <c r="R3978" s="126"/>
    </row>
    <row r="3979" spans="6:18" ht="11.25" customHeight="1" x14ac:dyDescent="0.2">
      <c r="F3979" s="126"/>
      <c r="G3979" s="126"/>
      <c r="H3979" s="126"/>
      <c r="I3979" s="126"/>
      <c r="J3979" s="126"/>
      <c r="K3979" s="126"/>
      <c r="L3979" s="126"/>
      <c r="M3979" s="143"/>
      <c r="N3979" s="126"/>
      <c r="O3979" s="126"/>
      <c r="Q3979" s="126"/>
      <c r="R3979" s="126"/>
    </row>
    <row r="3980" spans="6:18" ht="11.25" customHeight="1" x14ac:dyDescent="0.2">
      <c r="F3980" s="126"/>
      <c r="G3980" s="126"/>
      <c r="H3980" s="126"/>
      <c r="I3980" s="126"/>
      <c r="J3980" s="126"/>
      <c r="K3980" s="126"/>
      <c r="L3980" s="126"/>
      <c r="M3980" s="143"/>
      <c r="N3980" s="126"/>
      <c r="O3980" s="126"/>
      <c r="Q3980" s="126"/>
      <c r="R3980" s="126"/>
    </row>
    <row r="3981" spans="6:18" ht="11.25" customHeight="1" x14ac:dyDescent="0.2">
      <c r="F3981" s="126"/>
      <c r="G3981" s="126"/>
      <c r="H3981" s="126"/>
      <c r="I3981" s="126"/>
      <c r="J3981" s="126"/>
      <c r="K3981" s="126"/>
      <c r="L3981" s="126"/>
      <c r="M3981" s="143"/>
      <c r="N3981" s="126"/>
      <c r="O3981" s="126"/>
      <c r="Q3981" s="126"/>
      <c r="R3981" s="126"/>
    </row>
    <row r="3982" spans="6:18" ht="11.25" customHeight="1" x14ac:dyDescent="0.2">
      <c r="F3982" s="126"/>
      <c r="G3982" s="126"/>
      <c r="H3982" s="126"/>
      <c r="I3982" s="126"/>
      <c r="J3982" s="126"/>
      <c r="K3982" s="126"/>
      <c r="L3982" s="126"/>
      <c r="M3982" s="143"/>
      <c r="N3982" s="126"/>
      <c r="O3982" s="126"/>
      <c r="Q3982" s="126"/>
      <c r="R3982" s="126"/>
    </row>
    <row r="3983" spans="6:18" ht="11.25" customHeight="1" x14ac:dyDescent="0.2">
      <c r="F3983" s="126"/>
      <c r="G3983" s="126"/>
      <c r="H3983" s="126"/>
      <c r="I3983" s="126"/>
      <c r="J3983" s="126"/>
      <c r="K3983" s="126"/>
      <c r="L3983" s="126"/>
      <c r="M3983" s="143"/>
      <c r="N3983" s="126"/>
      <c r="O3983" s="126"/>
      <c r="Q3983" s="126"/>
      <c r="R3983" s="126"/>
    </row>
    <row r="3984" spans="6:18" ht="11.25" customHeight="1" x14ac:dyDescent="0.2">
      <c r="F3984" s="126"/>
      <c r="G3984" s="126"/>
      <c r="H3984" s="126"/>
      <c r="I3984" s="126"/>
      <c r="J3984" s="126"/>
      <c r="K3984" s="126"/>
      <c r="L3984" s="126"/>
      <c r="M3984" s="143"/>
      <c r="N3984" s="126"/>
      <c r="O3984" s="126"/>
      <c r="Q3984" s="126"/>
      <c r="R3984" s="126"/>
    </row>
    <row r="3985" spans="6:18" ht="11.25" customHeight="1" x14ac:dyDescent="0.2">
      <c r="F3985" s="126"/>
      <c r="G3985" s="126"/>
      <c r="H3985" s="126"/>
      <c r="I3985" s="126"/>
      <c r="J3985" s="126"/>
      <c r="K3985" s="126"/>
      <c r="L3985" s="126"/>
      <c r="M3985" s="143"/>
      <c r="N3985" s="126"/>
      <c r="O3985" s="126"/>
      <c r="Q3985" s="126"/>
      <c r="R3985" s="126"/>
    </row>
    <row r="3986" spans="6:18" ht="11.25" customHeight="1" x14ac:dyDescent="0.2">
      <c r="F3986" s="126"/>
      <c r="G3986" s="126"/>
      <c r="H3986" s="126"/>
      <c r="I3986" s="126"/>
      <c r="J3986" s="126"/>
      <c r="K3986" s="126"/>
      <c r="L3986" s="126"/>
      <c r="M3986" s="143"/>
      <c r="N3986" s="126"/>
      <c r="O3986" s="126"/>
      <c r="Q3986" s="126"/>
      <c r="R3986" s="126"/>
    </row>
    <row r="3987" spans="6:18" ht="11.25" customHeight="1" x14ac:dyDescent="0.2">
      <c r="F3987" s="126"/>
      <c r="G3987" s="126"/>
      <c r="H3987" s="126"/>
      <c r="I3987" s="126"/>
      <c r="J3987" s="126"/>
      <c r="K3987" s="126"/>
      <c r="L3987" s="126"/>
      <c r="M3987" s="143"/>
      <c r="N3987" s="126"/>
      <c r="O3987" s="126"/>
      <c r="Q3987" s="126"/>
      <c r="R3987" s="126"/>
    </row>
    <row r="3988" spans="6:18" ht="11.25" customHeight="1" x14ac:dyDescent="0.2">
      <c r="F3988" s="126"/>
      <c r="G3988" s="126"/>
      <c r="H3988" s="126"/>
      <c r="I3988" s="126"/>
      <c r="J3988" s="126"/>
      <c r="K3988" s="126"/>
      <c r="L3988" s="126"/>
      <c r="M3988" s="143"/>
      <c r="N3988" s="126"/>
      <c r="O3988" s="126"/>
      <c r="Q3988" s="126"/>
      <c r="R3988" s="126"/>
    </row>
    <row r="3989" spans="6:18" ht="11.25" customHeight="1" x14ac:dyDescent="0.2">
      <c r="F3989" s="126"/>
      <c r="G3989" s="126"/>
      <c r="H3989" s="126"/>
      <c r="I3989" s="126"/>
      <c r="J3989" s="126"/>
      <c r="K3989" s="126"/>
      <c r="L3989" s="126"/>
      <c r="M3989" s="143"/>
      <c r="N3989" s="126"/>
      <c r="O3989" s="126"/>
      <c r="Q3989" s="126"/>
      <c r="R3989" s="126"/>
    </row>
    <row r="3990" spans="6:18" ht="11.25" customHeight="1" x14ac:dyDescent="0.2">
      <c r="F3990" s="126"/>
      <c r="G3990" s="126"/>
      <c r="H3990" s="126"/>
      <c r="I3990" s="126"/>
      <c r="J3990" s="126"/>
      <c r="K3990" s="126"/>
      <c r="L3990" s="126"/>
      <c r="M3990" s="143"/>
      <c r="N3990" s="126"/>
      <c r="O3990" s="126"/>
      <c r="Q3990" s="126"/>
      <c r="R3990" s="126"/>
    </row>
    <row r="3991" spans="6:18" ht="11.25" customHeight="1" x14ac:dyDescent="0.2">
      <c r="F3991" s="126"/>
      <c r="G3991" s="126"/>
      <c r="H3991" s="126"/>
      <c r="I3991" s="126"/>
      <c r="J3991" s="126"/>
      <c r="K3991" s="126"/>
      <c r="L3991" s="126"/>
      <c r="M3991" s="143"/>
      <c r="N3991" s="126"/>
      <c r="O3991" s="126"/>
      <c r="Q3991" s="126"/>
      <c r="R3991" s="126"/>
    </row>
    <row r="3992" spans="6:18" ht="11.25" customHeight="1" x14ac:dyDescent="0.2">
      <c r="F3992" s="126"/>
      <c r="G3992" s="126"/>
      <c r="H3992" s="126"/>
      <c r="I3992" s="126"/>
      <c r="J3992" s="126"/>
      <c r="K3992" s="126"/>
      <c r="L3992" s="126"/>
      <c r="M3992" s="143"/>
      <c r="N3992" s="126"/>
      <c r="O3992" s="126"/>
      <c r="Q3992" s="126"/>
      <c r="R3992" s="126"/>
    </row>
    <row r="3993" spans="6:18" ht="11.25" customHeight="1" x14ac:dyDescent="0.2">
      <c r="F3993" s="126"/>
      <c r="G3993" s="126"/>
      <c r="H3993" s="126"/>
      <c r="I3993" s="126"/>
      <c r="J3993" s="126"/>
      <c r="K3993" s="126"/>
      <c r="L3993" s="126"/>
      <c r="M3993" s="143"/>
      <c r="N3993" s="126"/>
      <c r="O3993" s="126"/>
      <c r="Q3993" s="126"/>
      <c r="R3993" s="126"/>
    </row>
    <row r="3994" spans="6:18" ht="11.25" customHeight="1" x14ac:dyDescent="0.2">
      <c r="F3994" s="126"/>
      <c r="G3994" s="126"/>
      <c r="H3994" s="126"/>
      <c r="I3994" s="126"/>
      <c r="J3994" s="126"/>
      <c r="K3994" s="126"/>
      <c r="L3994" s="126"/>
      <c r="M3994" s="143"/>
      <c r="N3994" s="126"/>
      <c r="O3994" s="126"/>
      <c r="Q3994" s="126"/>
      <c r="R3994" s="126"/>
    </row>
    <row r="3995" spans="6:18" ht="11.25" customHeight="1" x14ac:dyDescent="0.2">
      <c r="F3995" s="126"/>
      <c r="G3995" s="126"/>
      <c r="H3995" s="126"/>
      <c r="I3995" s="126"/>
      <c r="J3995" s="126"/>
      <c r="K3995" s="126"/>
      <c r="L3995" s="126"/>
      <c r="M3995" s="143"/>
      <c r="N3995" s="126"/>
      <c r="O3995" s="126"/>
      <c r="Q3995" s="126"/>
      <c r="R3995" s="126"/>
    </row>
    <row r="3996" spans="6:18" ht="11.25" customHeight="1" x14ac:dyDescent="0.2">
      <c r="F3996" s="126"/>
      <c r="G3996" s="126"/>
      <c r="H3996" s="126"/>
      <c r="I3996" s="126"/>
      <c r="J3996" s="126"/>
      <c r="K3996" s="126"/>
      <c r="L3996" s="126"/>
      <c r="M3996" s="143"/>
      <c r="N3996" s="126"/>
      <c r="O3996" s="126"/>
      <c r="Q3996" s="126"/>
      <c r="R3996" s="126"/>
    </row>
    <row r="3997" spans="6:18" ht="11.25" customHeight="1" x14ac:dyDescent="0.2">
      <c r="F3997" s="126"/>
      <c r="G3997" s="126"/>
      <c r="H3997" s="126"/>
      <c r="I3997" s="126"/>
      <c r="J3997" s="126"/>
      <c r="K3997" s="126"/>
      <c r="L3997" s="126"/>
      <c r="M3997" s="143"/>
      <c r="N3997" s="126"/>
      <c r="O3997" s="126"/>
      <c r="Q3997" s="126"/>
      <c r="R3997" s="126"/>
    </row>
    <row r="3998" spans="6:18" ht="11.25" customHeight="1" x14ac:dyDescent="0.2">
      <c r="F3998" s="126"/>
      <c r="G3998" s="126"/>
      <c r="H3998" s="126"/>
      <c r="I3998" s="126"/>
      <c r="J3998" s="126"/>
      <c r="K3998" s="126"/>
      <c r="L3998" s="126"/>
      <c r="M3998" s="143"/>
      <c r="N3998" s="126"/>
      <c r="O3998" s="126"/>
      <c r="Q3998" s="126"/>
      <c r="R3998" s="126"/>
    </row>
    <row r="3999" spans="6:18" ht="11.25" customHeight="1" x14ac:dyDescent="0.2">
      <c r="F3999" s="126"/>
      <c r="G3999" s="126"/>
      <c r="H3999" s="126"/>
      <c r="I3999" s="126"/>
      <c r="J3999" s="126"/>
      <c r="K3999" s="126"/>
      <c r="L3999" s="126"/>
      <c r="M3999" s="143"/>
      <c r="N3999" s="126"/>
      <c r="O3999" s="126"/>
      <c r="Q3999" s="126"/>
      <c r="R3999" s="126"/>
    </row>
    <row r="4000" spans="6:18" ht="11.25" customHeight="1" x14ac:dyDescent="0.2">
      <c r="F4000" s="126"/>
      <c r="G4000" s="126"/>
      <c r="H4000" s="126"/>
      <c r="I4000" s="126"/>
      <c r="J4000" s="126"/>
      <c r="K4000" s="126"/>
      <c r="L4000" s="126"/>
      <c r="M4000" s="143"/>
      <c r="N4000" s="126"/>
      <c r="O4000" s="126"/>
      <c r="Q4000" s="126"/>
      <c r="R4000" s="126"/>
    </row>
    <row r="4001" spans="6:18" ht="11.25" customHeight="1" x14ac:dyDescent="0.2">
      <c r="F4001" s="126"/>
      <c r="G4001" s="126"/>
      <c r="H4001" s="126"/>
      <c r="I4001" s="126"/>
      <c r="J4001" s="126"/>
      <c r="K4001" s="126"/>
      <c r="L4001" s="126"/>
      <c r="M4001" s="143"/>
      <c r="N4001" s="126"/>
      <c r="O4001" s="126"/>
      <c r="Q4001" s="126"/>
      <c r="R4001" s="126"/>
    </row>
    <row r="4002" spans="6:18" ht="11.25" customHeight="1" x14ac:dyDescent="0.2">
      <c r="F4002" s="126"/>
      <c r="G4002" s="126"/>
      <c r="H4002" s="126"/>
      <c r="I4002" s="126"/>
      <c r="J4002" s="126"/>
      <c r="K4002" s="126"/>
      <c r="L4002" s="126"/>
      <c r="M4002" s="143"/>
      <c r="N4002" s="126"/>
      <c r="O4002" s="126"/>
      <c r="Q4002" s="126"/>
      <c r="R4002" s="126"/>
    </row>
    <row r="4003" spans="6:18" ht="11.25" customHeight="1" x14ac:dyDescent="0.2">
      <c r="F4003" s="126"/>
      <c r="G4003" s="126"/>
      <c r="H4003" s="126"/>
      <c r="I4003" s="126"/>
      <c r="J4003" s="126"/>
      <c r="K4003" s="126"/>
      <c r="L4003" s="126"/>
      <c r="M4003" s="143"/>
      <c r="N4003" s="126"/>
      <c r="O4003" s="126"/>
      <c r="Q4003" s="126"/>
      <c r="R4003" s="126"/>
    </row>
    <row r="4004" spans="6:18" ht="11.25" customHeight="1" x14ac:dyDescent="0.2">
      <c r="F4004" s="126"/>
      <c r="G4004" s="126"/>
      <c r="H4004" s="126"/>
      <c r="I4004" s="126"/>
      <c r="J4004" s="126"/>
      <c r="K4004" s="126"/>
      <c r="L4004" s="126"/>
      <c r="M4004" s="143"/>
      <c r="N4004" s="126"/>
      <c r="O4004" s="126"/>
      <c r="Q4004" s="126"/>
      <c r="R4004" s="126"/>
    </row>
    <row r="4005" spans="6:18" ht="11.25" customHeight="1" x14ac:dyDescent="0.2">
      <c r="F4005" s="126"/>
      <c r="G4005" s="126"/>
      <c r="H4005" s="126"/>
      <c r="I4005" s="126"/>
      <c r="J4005" s="126"/>
      <c r="K4005" s="126"/>
      <c r="L4005" s="126"/>
      <c r="M4005" s="143"/>
      <c r="N4005" s="126"/>
      <c r="O4005" s="126"/>
      <c r="Q4005" s="126"/>
      <c r="R4005" s="126"/>
    </row>
    <row r="4006" spans="6:18" ht="11.25" customHeight="1" x14ac:dyDescent="0.2">
      <c r="F4006" s="126"/>
      <c r="G4006" s="126"/>
      <c r="H4006" s="126"/>
      <c r="I4006" s="126"/>
      <c r="J4006" s="126"/>
      <c r="K4006" s="126"/>
      <c r="L4006" s="126"/>
      <c r="M4006" s="143"/>
      <c r="N4006" s="126"/>
      <c r="O4006" s="126"/>
      <c r="Q4006" s="126"/>
      <c r="R4006" s="126"/>
    </row>
    <row r="4007" spans="6:18" ht="11.25" customHeight="1" x14ac:dyDescent="0.2">
      <c r="F4007" s="126"/>
      <c r="G4007" s="126"/>
      <c r="H4007" s="126"/>
      <c r="I4007" s="126"/>
      <c r="J4007" s="126"/>
      <c r="K4007" s="126"/>
      <c r="L4007" s="126"/>
      <c r="M4007" s="143"/>
      <c r="N4007" s="126"/>
      <c r="O4007" s="126"/>
      <c r="Q4007" s="126"/>
      <c r="R4007" s="126"/>
    </row>
    <row r="4008" spans="6:18" ht="11.25" customHeight="1" x14ac:dyDescent="0.2">
      <c r="F4008" s="126"/>
      <c r="G4008" s="126"/>
      <c r="H4008" s="126"/>
      <c r="I4008" s="126"/>
      <c r="J4008" s="126"/>
      <c r="K4008" s="126"/>
      <c r="L4008" s="126"/>
      <c r="M4008" s="143"/>
      <c r="N4008" s="126"/>
      <c r="O4008" s="126"/>
      <c r="Q4008" s="126"/>
      <c r="R4008" s="126"/>
    </row>
    <row r="4009" spans="6:18" ht="11.25" customHeight="1" x14ac:dyDescent="0.2">
      <c r="F4009" s="126"/>
      <c r="G4009" s="126"/>
      <c r="H4009" s="126"/>
      <c r="I4009" s="126"/>
      <c r="J4009" s="126"/>
      <c r="K4009" s="126"/>
      <c r="L4009" s="126"/>
      <c r="M4009" s="143"/>
      <c r="N4009" s="126"/>
      <c r="O4009" s="126"/>
      <c r="Q4009" s="126"/>
      <c r="R4009" s="126"/>
    </row>
    <row r="4010" spans="6:18" ht="11.25" customHeight="1" x14ac:dyDescent="0.2">
      <c r="F4010" s="126"/>
      <c r="G4010" s="126"/>
      <c r="H4010" s="126"/>
      <c r="I4010" s="126"/>
      <c r="J4010" s="126"/>
      <c r="K4010" s="126"/>
      <c r="L4010" s="126"/>
      <c r="M4010" s="143"/>
      <c r="N4010" s="126"/>
      <c r="O4010" s="126"/>
      <c r="Q4010" s="126"/>
      <c r="R4010" s="126"/>
    </row>
    <row r="4011" spans="6:18" ht="11.25" customHeight="1" x14ac:dyDescent="0.2">
      <c r="F4011" s="126"/>
      <c r="G4011" s="126"/>
      <c r="H4011" s="126"/>
      <c r="I4011" s="126"/>
      <c r="J4011" s="126"/>
      <c r="K4011" s="126"/>
      <c r="L4011" s="126"/>
      <c r="M4011" s="143"/>
      <c r="N4011" s="126"/>
      <c r="O4011" s="126"/>
      <c r="Q4011" s="126"/>
      <c r="R4011" s="126"/>
    </row>
    <row r="4012" spans="6:18" ht="11.25" customHeight="1" x14ac:dyDescent="0.2">
      <c r="F4012" s="126"/>
      <c r="G4012" s="126"/>
      <c r="H4012" s="126"/>
      <c r="I4012" s="126"/>
      <c r="J4012" s="126"/>
      <c r="K4012" s="126"/>
      <c r="L4012" s="126"/>
      <c r="M4012" s="143"/>
      <c r="N4012" s="126"/>
      <c r="O4012" s="126"/>
      <c r="Q4012" s="126"/>
      <c r="R4012" s="126"/>
    </row>
    <row r="4013" spans="6:18" ht="11.25" customHeight="1" x14ac:dyDescent="0.2">
      <c r="F4013" s="126"/>
      <c r="G4013" s="126"/>
      <c r="H4013" s="126"/>
      <c r="I4013" s="126"/>
      <c r="J4013" s="126"/>
      <c r="K4013" s="126"/>
      <c r="L4013" s="126"/>
      <c r="M4013" s="143"/>
      <c r="N4013" s="126"/>
      <c r="O4013" s="126"/>
      <c r="Q4013" s="126"/>
      <c r="R4013" s="126"/>
    </row>
    <row r="4014" spans="6:18" ht="11.25" customHeight="1" x14ac:dyDescent="0.2">
      <c r="F4014" s="126"/>
      <c r="G4014" s="126"/>
      <c r="H4014" s="126"/>
      <c r="I4014" s="126"/>
      <c r="J4014" s="126"/>
      <c r="K4014" s="126"/>
      <c r="L4014" s="126"/>
      <c r="M4014" s="143"/>
      <c r="N4014" s="126"/>
      <c r="O4014" s="126"/>
      <c r="Q4014" s="126"/>
      <c r="R4014" s="126"/>
    </row>
    <row r="4015" spans="6:18" ht="11.25" customHeight="1" x14ac:dyDescent="0.2">
      <c r="F4015" s="126"/>
      <c r="G4015" s="126"/>
      <c r="H4015" s="126"/>
      <c r="I4015" s="126"/>
      <c r="J4015" s="126"/>
      <c r="K4015" s="126"/>
      <c r="L4015" s="126"/>
      <c r="M4015" s="143"/>
      <c r="N4015" s="126"/>
      <c r="O4015" s="126"/>
      <c r="Q4015" s="126"/>
      <c r="R4015" s="126"/>
    </row>
    <row r="4016" spans="6:18" ht="11.25" customHeight="1" x14ac:dyDescent="0.2">
      <c r="F4016" s="126"/>
      <c r="G4016" s="126"/>
      <c r="H4016" s="126"/>
      <c r="I4016" s="126"/>
      <c r="J4016" s="126"/>
      <c r="K4016" s="126"/>
      <c r="L4016" s="126"/>
      <c r="M4016" s="143"/>
      <c r="N4016" s="126"/>
      <c r="O4016" s="126"/>
      <c r="Q4016" s="126"/>
      <c r="R4016" s="126"/>
    </row>
    <row r="4017" spans="6:18" ht="11.25" customHeight="1" x14ac:dyDescent="0.2">
      <c r="F4017" s="126"/>
      <c r="G4017" s="126"/>
      <c r="H4017" s="126"/>
      <c r="I4017" s="126"/>
      <c r="J4017" s="126"/>
      <c r="K4017" s="126"/>
      <c r="L4017" s="126"/>
      <c r="M4017" s="143"/>
      <c r="N4017" s="126"/>
      <c r="O4017" s="126"/>
      <c r="Q4017" s="126"/>
      <c r="R4017" s="126"/>
    </row>
    <row r="4018" spans="6:18" ht="11.25" customHeight="1" x14ac:dyDescent="0.2">
      <c r="F4018" s="126"/>
      <c r="G4018" s="126"/>
      <c r="H4018" s="126"/>
      <c r="I4018" s="126"/>
      <c r="J4018" s="126"/>
      <c r="K4018" s="126"/>
      <c r="L4018" s="126"/>
      <c r="M4018" s="143"/>
      <c r="N4018" s="126"/>
      <c r="O4018" s="126"/>
      <c r="Q4018" s="126"/>
      <c r="R4018" s="126"/>
    </row>
    <row r="4019" spans="6:18" ht="11.25" customHeight="1" x14ac:dyDescent="0.2">
      <c r="F4019" s="126"/>
      <c r="G4019" s="126"/>
      <c r="H4019" s="126"/>
      <c r="I4019" s="126"/>
      <c r="J4019" s="126"/>
      <c r="K4019" s="126"/>
      <c r="L4019" s="126"/>
      <c r="M4019" s="143"/>
      <c r="N4019" s="126"/>
      <c r="O4019" s="126"/>
      <c r="Q4019" s="126"/>
      <c r="R4019" s="126"/>
    </row>
    <row r="4020" spans="6:18" ht="11.25" customHeight="1" x14ac:dyDescent="0.2">
      <c r="F4020" s="126"/>
      <c r="G4020" s="126"/>
      <c r="H4020" s="126"/>
      <c r="I4020" s="126"/>
      <c r="J4020" s="126"/>
      <c r="K4020" s="126"/>
      <c r="L4020" s="126"/>
      <c r="M4020" s="143"/>
      <c r="N4020" s="126"/>
      <c r="O4020" s="126"/>
      <c r="Q4020" s="126"/>
      <c r="R4020" s="126"/>
    </row>
    <row r="4021" spans="6:18" ht="11.25" customHeight="1" x14ac:dyDescent="0.2">
      <c r="F4021" s="126"/>
      <c r="G4021" s="126"/>
      <c r="H4021" s="126"/>
      <c r="I4021" s="126"/>
      <c r="J4021" s="126"/>
      <c r="K4021" s="126"/>
      <c r="L4021" s="126"/>
      <c r="M4021" s="143"/>
      <c r="N4021" s="126"/>
      <c r="O4021" s="126"/>
      <c r="Q4021" s="126"/>
      <c r="R4021" s="126"/>
    </row>
    <row r="4022" spans="6:18" ht="11.25" customHeight="1" x14ac:dyDescent="0.2">
      <c r="F4022" s="126"/>
      <c r="G4022" s="126"/>
      <c r="H4022" s="126"/>
      <c r="I4022" s="126"/>
      <c r="J4022" s="126"/>
      <c r="K4022" s="126"/>
      <c r="L4022" s="126"/>
      <c r="M4022" s="143"/>
      <c r="N4022" s="126"/>
      <c r="O4022" s="126"/>
      <c r="Q4022" s="126"/>
      <c r="R4022" s="126"/>
    </row>
    <row r="4023" spans="6:18" ht="11.25" customHeight="1" x14ac:dyDescent="0.2">
      <c r="F4023" s="126"/>
      <c r="G4023" s="126"/>
      <c r="H4023" s="126"/>
      <c r="I4023" s="126"/>
      <c r="J4023" s="126"/>
      <c r="K4023" s="126"/>
      <c r="L4023" s="126"/>
      <c r="M4023" s="143"/>
      <c r="N4023" s="126"/>
      <c r="O4023" s="126"/>
      <c r="Q4023" s="126"/>
      <c r="R4023" s="126"/>
    </row>
    <row r="4024" spans="6:18" ht="11.25" customHeight="1" x14ac:dyDescent="0.2">
      <c r="F4024" s="126"/>
      <c r="G4024" s="126"/>
      <c r="H4024" s="126"/>
      <c r="I4024" s="126"/>
      <c r="J4024" s="126"/>
      <c r="K4024" s="126"/>
      <c r="L4024" s="126"/>
      <c r="M4024" s="143"/>
      <c r="N4024" s="126"/>
      <c r="O4024" s="126"/>
      <c r="Q4024" s="126"/>
      <c r="R4024" s="126"/>
    </row>
    <row r="4025" spans="6:18" ht="11.25" customHeight="1" x14ac:dyDescent="0.2">
      <c r="F4025" s="126"/>
      <c r="G4025" s="126"/>
      <c r="H4025" s="126"/>
      <c r="I4025" s="126"/>
      <c r="J4025" s="126"/>
      <c r="K4025" s="126"/>
      <c r="L4025" s="126"/>
      <c r="M4025" s="143"/>
      <c r="N4025" s="126"/>
      <c r="O4025" s="126"/>
      <c r="Q4025" s="126"/>
      <c r="R4025" s="126"/>
    </row>
    <row r="4026" spans="6:18" ht="11.25" customHeight="1" x14ac:dyDescent="0.2">
      <c r="F4026" s="126"/>
      <c r="G4026" s="126"/>
      <c r="H4026" s="126"/>
      <c r="I4026" s="126"/>
      <c r="J4026" s="126"/>
      <c r="K4026" s="126"/>
      <c r="L4026" s="126"/>
      <c r="M4026" s="143"/>
      <c r="N4026" s="126"/>
      <c r="O4026" s="126"/>
      <c r="Q4026" s="126"/>
      <c r="R4026" s="126"/>
    </row>
    <row r="4027" spans="6:18" ht="11.25" customHeight="1" x14ac:dyDescent="0.2">
      <c r="F4027" s="126"/>
      <c r="G4027" s="126"/>
      <c r="H4027" s="126"/>
      <c r="I4027" s="126"/>
      <c r="J4027" s="126"/>
      <c r="K4027" s="126"/>
      <c r="L4027" s="126"/>
      <c r="M4027" s="143"/>
      <c r="N4027" s="126"/>
      <c r="O4027" s="126"/>
      <c r="Q4027" s="126"/>
      <c r="R4027" s="126"/>
    </row>
    <row r="4028" spans="6:18" ht="11.25" customHeight="1" x14ac:dyDescent="0.2">
      <c r="F4028" s="126"/>
      <c r="G4028" s="126"/>
      <c r="H4028" s="126"/>
      <c r="I4028" s="126"/>
      <c r="J4028" s="126"/>
      <c r="K4028" s="126"/>
      <c r="L4028" s="126"/>
      <c r="M4028" s="143"/>
      <c r="N4028" s="126"/>
      <c r="O4028" s="126"/>
      <c r="Q4028" s="126"/>
      <c r="R4028" s="126"/>
    </row>
    <row r="4029" spans="6:18" ht="11.25" customHeight="1" x14ac:dyDescent="0.2">
      <c r="F4029" s="126"/>
      <c r="G4029" s="126"/>
      <c r="H4029" s="126"/>
      <c r="I4029" s="126"/>
      <c r="J4029" s="126"/>
      <c r="K4029" s="126"/>
      <c r="L4029" s="126"/>
      <c r="M4029" s="143"/>
      <c r="N4029" s="126"/>
      <c r="O4029" s="126"/>
      <c r="Q4029" s="126"/>
      <c r="R4029" s="126"/>
    </row>
    <row r="4030" spans="6:18" ht="11.25" customHeight="1" x14ac:dyDescent="0.2">
      <c r="F4030" s="126"/>
      <c r="G4030" s="126"/>
      <c r="H4030" s="126"/>
      <c r="I4030" s="126"/>
      <c r="J4030" s="126"/>
      <c r="K4030" s="126"/>
      <c r="L4030" s="126"/>
      <c r="M4030" s="143"/>
      <c r="N4030" s="126"/>
      <c r="O4030" s="126"/>
      <c r="Q4030" s="126"/>
      <c r="R4030" s="126"/>
    </row>
    <row r="4031" spans="6:18" ht="11.25" customHeight="1" x14ac:dyDescent="0.2">
      <c r="F4031" s="126"/>
      <c r="G4031" s="126"/>
      <c r="H4031" s="126"/>
      <c r="I4031" s="126"/>
      <c r="J4031" s="126"/>
      <c r="K4031" s="126"/>
      <c r="L4031" s="126"/>
      <c r="M4031" s="143"/>
      <c r="N4031" s="126"/>
      <c r="O4031" s="126"/>
      <c r="Q4031" s="126"/>
      <c r="R4031" s="126"/>
    </row>
    <row r="4032" spans="6:18" ht="11.25" customHeight="1" x14ac:dyDescent="0.2">
      <c r="F4032" s="126"/>
      <c r="G4032" s="126"/>
      <c r="H4032" s="126"/>
      <c r="I4032" s="126"/>
      <c r="J4032" s="126"/>
      <c r="K4032" s="126"/>
      <c r="L4032" s="126"/>
      <c r="M4032" s="143"/>
      <c r="N4032" s="126"/>
      <c r="O4032" s="126"/>
      <c r="Q4032" s="126"/>
      <c r="R4032" s="126"/>
    </row>
    <row r="4033" spans="6:18" ht="11.25" customHeight="1" x14ac:dyDescent="0.2">
      <c r="F4033" s="126"/>
      <c r="G4033" s="126"/>
      <c r="H4033" s="126"/>
      <c r="I4033" s="126"/>
      <c r="J4033" s="126"/>
      <c r="K4033" s="126"/>
      <c r="L4033" s="126"/>
      <c r="M4033" s="143"/>
      <c r="N4033" s="126"/>
      <c r="O4033" s="126"/>
      <c r="Q4033" s="126"/>
      <c r="R4033" s="126"/>
    </row>
    <row r="4034" spans="6:18" ht="11.25" customHeight="1" x14ac:dyDescent="0.2">
      <c r="F4034" s="126"/>
      <c r="G4034" s="126"/>
      <c r="H4034" s="126"/>
      <c r="I4034" s="126"/>
      <c r="J4034" s="126"/>
      <c r="K4034" s="126"/>
      <c r="L4034" s="126"/>
      <c r="M4034" s="143"/>
      <c r="N4034" s="126"/>
      <c r="O4034" s="126"/>
      <c r="Q4034" s="126"/>
      <c r="R4034" s="126"/>
    </row>
    <row r="4035" spans="6:18" ht="11.25" customHeight="1" x14ac:dyDescent="0.2">
      <c r="F4035" s="126"/>
      <c r="G4035" s="126"/>
      <c r="H4035" s="126"/>
      <c r="I4035" s="126"/>
      <c r="J4035" s="126"/>
      <c r="K4035" s="126"/>
      <c r="L4035" s="126"/>
      <c r="M4035" s="143"/>
      <c r="N4035" s="126"/>
      <c r="O4035" s="126"/>
      <c r="Q4035" s="126"/>
      <c r="R4035" s="126"/>
    </row>
    <row r="4036" spans="6:18" ht="11.25" customHeight="1" x14ac:dyDescent="0.2">
      <c r="F4036" s="126"/>
      <c r="G4036" s="126"/>
      <c r="H4036" s="126"/>
      <c r="I4036" s="126"/>
      <c r="J4036" s="126"/>
      <c r="K4036" s="126"/>
      <c r="L4036" s="126"/>
      <c r="M4036" s="143"/>
      <c r="N4036" s="126"/>
      <c r="O4036" s="126"/>
      <c r="Q4036" s="126"/>
      <c r="R4036" s="126"/>
    </row>
    <row r="4037" spans="6:18" ht="11.25" customHeight="1" x14ac:dyDescent="0.2">
      <c r="F4037" s="126"/>
      <c r="G4037" s="126"/>
      <c r="H4037" s="126"/>
      <c r="I4037" s="126"/>
      <c r="J4037" s="126"/>
      <c r="K4037" s="126"/>
      <c r="L4037" s="126"/>
      <c r="M4037" s="143"/>
      <c r="N4037" s="126"/>
      <c r="O4037" s="126"/>
      <c r="Q4037" s="126"/>
      <c r="R4037" s="126"/>
    </row>
    <row r="4038" spans="6:18" ht="11.25" customHeight="1" x14ac:dyDescent="0.2">
      <c r="F4038" s="126"/>
      <c r="G4038" s="126"/>
      <c r="H4038" s="126"/>
      <c r="I4038" s="126"/>
      <c r="J4038" s="126"/>
      <c r="K4038" s="126"/>
      <c r="L4038" s="126"/>
      <c r="M4038" s="143"/>
      <c r="N4038" s="126"/>
      <c r="O4038" s="126"/>
      <c r="Q4038" s="126"/>
      <c r="R4038" s="126"/>
    </row>
    <row r="4039" spans="6:18" ht="11.25" customHeight="1" x14ac:dyDescent="0.2">
      <c r="F4039" s="126"/>
      <c r="G4039" s="126"/>
      <c r="H4039" s="126"/>
      <c r="I4039" s="126"/>
      <c r="J4039" s="126"/>
      <c r="K4039" s="126"/>
      <c r="L4039" s="126"/>
      <c r="M4039" s="143"/>
      <c r="N4039" s="126"/>
      <c r="O4039" s="126"/>
      <c r="Q4039" s="126"/>
      <c r="R4039" s="126"/>
    </row>
    <row r="4040" spans="6:18" ht="11.25" customHeight="1" x14ac:dyDescent="0.2">
      <c r="F4040" s="126"/>
      <c r="G4040" s="126"/>
      <c r="H4040" s="126"/>
      <c r="I4040" s="126"/>
      <c r="J4040" s="126"/>
      <c r="K4040" s="126"/>
      <c r="L4040" s="126"/>
      <c r="M4040" s="143"/>
      <c r="N4040" s="126"/>
      <c r="O4040" s="126"/>
      <c r="Q4040" s="126"/>
      <c r="R4040" s="126"/>
    </row>
    <row r="4041" spans="6:18" ht="11.25" customHeight="1" x14ac:dyDescent="0.2">
      <c r="F4041" s="126"/>
      <c r="G4041" s="126"/>
      <c r="H4041" s="126"/>
      <c r="I4041" s="126"/>
      <c r="J4041" s="126"/>
      <c r="K4041" s="126"/>
      <c r="L4041" s="126"/>
      <c r="M4041" s="143"/>
      <c r="N4041" s="126"/>
      <c r="O4041" s="126"/>
      <c r="Q4041" s="126"/>
      <c r="R4041" s="126"/>
    </row>
    <row r="4042" spans="6:18" ht="11.25" customHeight="1" x14ac:dyDescent="0.2">
      <c r="F4042" s="126"/>
      <c r="G4042" s="126"/>
      <c r="H4042" s="126"/>
      <c r="I4042" s="126"/>
      <c r="J4042" s="126"/>
      <c r="K4042" s="126"/>
      <c r="L4042" s="126"/>
      <c r="M4042" s="143"/>
      <c r="N4042" s="126"/>
      <c r="O4042" s="126"/>
      <c r="Q4042" s="126"/>
      <c r="R4042" s="126"/>
    </row>
    <row r="4043" spans="6:18" ht="11.25" customHeight="1" x14ac:dyDescent="0.2">
      <c r="F4043" s="126"/>
      <c r="G4043" s="126"/>
      <c r="H4043" s="126"/>
      <c r="I4043" s="126"/>
      <c r="J4043" s="126"/>
      <c r="K4043" s="126"/>
      <c r="L4043" s="126"/>
      <c r="M4043" s="143"/>
      <c r="N4043" s="126"/>
      <c r="O4043" s="126"/>
      <c r="Q4043" s="126"/>
      <c r="R4043" s="126"/>
    </row>
    <row r="4044" spans="6:18" ht="11.25" customHeight="1" x14ac:dyDescent="0.2">
      <c r="F4044" s="126"/>
      <c r="G4044" s="126"/>
      <c r="H4044" s="126"/>
      <c r="I4044" s="126"/>
      <c r="J4044" s="126"/>
      <c r="K4044" s="126"/>
      <c r="L4044" s="126"/>
      <c r="M4044" s="143"/>
      <c r="N4044" s="126"/>
      <c r="O4044" s="126"/>
      <c r="Q4044" s="126"/>
      <c r="R4044" s="126"/>
    </row>
    <row r="4045" spans="6:18" ht="11.25" customHeight="1" x14ac:dyDescent="0.2">
      <c r="F4045" s="126"/>
      <c r="G4045" s="126"/>
      <c r="H4045" s="126"/>
      <c r="I4045" s="126"/>
      <c r="J4045" s="126"/>
      <c r="K4045" s="126"/>
      <c r="L4045" s="126"/>
      <c r="M4045" s="143"/>
      <c r="N4045" s="126"/>
      <c r="O4045" s="126"/>
      <c r="Q4045" s="126"/>
      <c r="R4045" s="126"/>
    </row>
    <row r="4046" spans="6:18" ht="11.25" customHeight="1" x14ac:dyDescent="0.2">
      <c r="F4046" s="126"/>
      <c r="G4046" s="126"/>
      <c r="H4046" s="126"/>
      <c r="I4046" s="126"/>
      <c r="J4046" s="126"/>
      <c r="K4046" s="126"/>
      <c r="L4046" s="126"/>
      <c r="M4046" s="143"/>
      <c r="N4046" s="126"/>
      <c r="O4046" s="126"/>
      <c r="Q4046" s="126"/>
      <c r="R4046" s="126"/>
    </row>
    <row r="4047" spans="6:18" ht="11.25" customHeight="1" x14ac:dyDescent="0.2">
      <c r="F4047" s="126"/>
      <c r="G4047" s="126"/>
      <c r="H4047" s="126"/>
      <c r="I4047" s="126"/>
      <c r="J4047" s="126"/>
      <c r="K4047" s="126"/>
      <c r="L4047" s="126"/>
      <c r="M4047" s="143"/>
      <c r="N4047" s="126"/>
      <c r="O4047" s="126"/>
      <c r="Q4047" s="126"/>
      <c r="R4047" s="126"/>
    </row>
    <row r="4048" spans="6:18" ht="11.25" customHeight="1" x14ac:dyDescent="0.2">
      <c r="F4048" s="126"/>
      <c r="G4048" s="126"/>
      <c r="H4048" s="126"/>
      <c r="I4048" s="126"/>
      <c r="J4048" s="126"/>
      <c r="K4048" s="126"/>
      <c r="L4048" s="126"/>
      <c r="M4048" s="143"/>
      <c r="N4048" s="126"/>
      <c r="O4048" s="126"/>
      <c r="Q4048" s="126"/>
      <c r="R4048" s="126"/>
    </row>
    <row r="4049" spans="6:18" ht="11.25" customHeight="1" x14ac:dyDescent="0.2">
      <c r="F4049" s="126"/>
      <c r="G4049" s="126"/>
      <c r="H4049" s="126"/>
      <c r="I4049" s="126"/>
      <c r="J4049" s="126"/>
      <c r="K4049" s="126"/>
      <c r="L4049" s="126"/>
      <c r="M4049" s="143"/>
      <c r="N4049" s="126"/>
      <c r="O4049" s="126"/>
      <c r="Q4049" s="126"/>
      <c r="R4049" s="126"/>
    </row>
    <row r="4050" spans="6:18" ht="11.25" customHeight="1" x14ac:dyDescent="0.2">
      <c r="F4050" s="126"/>
      <c r="G4050" s="126"/>
      <c r="H4050" s="126"/>
      <c r="I4050" s="126"/>
      <c r="J4050" s="126"/>
      <c r="K4050" s="126"/>
      <c r="L4050" s="126"/>
      <c r="M4050" s="143"/>
      <c r="N4050" s="126"/>
      <c r="O4050" s="126"/>
      <c r="Q4050" s="126"/>
      <c r="R4050" s="126"/>
    </row>
    <row r="4051" spans="6:18" ht="11.25" customHeight="1" x14ac:dyDescent="0.2">
      <c r="F4051" s="126"/>
      <c r="G4051" s="126"/>
      <c r="H4051" s="126"/>
      <c r="I4051" s="126"/>
      <c r="J4051" s="126"/>
      <c r="K4051" s="126"/>
      <c r="L4051" s="126"/>
      <c r="M4051" s="143"/>
      <c r="N4051" s="126"/>
      <c r="O4051" s="126"/>
      <c r="Q4051" s="126"/>
      <c r="R4051" s="126"/>
    </row>
    <row r="4052" spans="6:18" ht="11.25" customHeight="1" x14ac:dyDescent="0.2">
      <c r="F4052" s="126"/>
      <c r="G4052" s="126"/>
      <c r="H4052" s="126"/>
      <c r="I4052" s="126"/>
      <c r="J4052" s="126"/>
      <c r="K4052" s="126"/>
      <c r="L4052" s="126"/>
      <c r="M4052" s="143"/>
      <c r="N4052" s="126"/>
      <c r="O4052" s="126"/>
      <c r="Q4052" s="126"/>
      <c r="R4052" s="126"/>
    </row>
    <row r="4053" spans="6:18" ht="11.25" customHeight="1" x14ac:dyDescent="0.2">
      <c r="F4053" s="126"/>
      <c r="G4053" s="126"/>
      <c r="H4053" s="126"/>
      <c r="I4053" s="126"/>
      <c r="J4053" s="126"/>
      <c r="K4053" s="126"/>
      <c r="L4053" s="126"/>
      <c r="M4053" s="143"/>
      <c r="N4053" s="126"/>
      <c r="O4053" s="126"/>
      <c r="Q4053" s="126"/>
      <c r="R4053" s="126"/>
    </row>
    <row r="4054" spans="6:18" ht="11.25" customHeight="1" x14ac:dyDescent="0.2">
      <c r="F4054" s="126"/>
      <c r="G4054" s="126"/>
      <c r="H4054" s="126"/>
      <c r="I4054" s="126"/>
      <c r="J4054" s="126"/>
      <c r="K4054" s="126"/>
      <c r="L4054" s="126"/>
      <c r="M4054" s="143"/>
      <c r="N4054" s="126"/>
      <c r="O4054" s="126"/>
      <c r="Q4054" s="126"/>
      <c r="R4054" s="126"/>
    </row>
    <row r="4055" spans="6:18" ht="11.25" customHeight="1" x14ac:dyDescent="0.2">
      <c r="F4055" s="126"/>
      <c r="G4055" s="126"/>
      <c r="H4055" s="126"/>
      <c r="I4055" s="126"/>
      <c r="J4055" s="126"/>
      <c r="K4055" s="126"/>
      <c r="L4055" s="126"/>
      <c r="M4055" s="143"/>
      <c r="N4055" s="126"/>
      <c r="O4055" s="126"/>
      <c r="Q4055" s="126"/>
      <c r="R4055" s="126"/>
    </row>
    <row r="4056" spans="6:18" ht="11.25" customHeight="1" x14ac:dyDescent="0.2">
      <c r="F4056" s="126"/>
      <c r="G4056" s="126"/>
      <c r="H4056" s="126"/>
      <c r="I4056" s="126"/>
      <c r="J4056" s="126"/>
      <c r="K4056" s="126"/>
      <c r="L4056" s="126"/>
      <c r="M4056" s="143"/>
      <c r="N4056" s="126"/>
      <c r="O4056" s="126"/>
      <c r="Q4056" s="126"/>
      <c r="R4056" s="126"/>
    </row>
    <row r="4057" spans="6:18" ht="11.25" customHeight="1" x14ac:dyDescent="0.2">
      <c r="F4057" s="126"/>
      <c r="G4057" s="126"/>
      <c r="H4057" s="126"/>
      <c r="I4057" s="126"/>
      <c r="J4057" s="126"/>
      <c r="K4057" s="126"/>
      <c r="L4057" s="126"/>
      <c r="M4057" s="143"/>
      <c r="N4057" s="126"/>
      <c r="O4057" s="126"/>
      <c r="Q4057" s="126"/>
      <c r="R4057" s="126"/>
    </row>
    <row r="4058" spans="6:18" ht="11.25" customHeight="1" x14ac:dyDescent="0.2">
      <c r="F4058" s="126"/>
      <c r="G4058" s="126"/>
      <c r="H4058" s="126"/>
      <c r="I4058" s="126"/>
      <c r="J4058" s="126"/>
      <c r="K4058" s="126"/>
      <c r="L4058" s="126"/>
      <c r="M4058" s="143"/>
      <c r="N4058" s="126"/>
      <c r="O4058" s="126"/>
      <c r="Q4058" s="126"/>
      <c r="R4058" s="126"/>
    </row>
    <row r="4059" spans="6:18" ht="11.25" customHeight="1" x14ac:dyDescent="0.2">
      <c r="F4059" s="126"/>
      <c r="G4059" s="126"/>
      <c r="H4059" s="126"/>
      <c r="I4059" s="126"/>
      <c r="J4059" s="126"/>
      <c r="K4059" s="126"/>
      <c r="L4059" s="126"/>
      <c r="M4059" s="143"/>
      <c r="N4059" s="126"/>
      <c r="O4059" s="126"/>
      <c r="Q4059" s="126"/>
      <c r="R4059" s="126"/>
    </row>
    <row r="4060" spans="6:18" ht="11.25" customHeight="1" x14ac:dyDescent="0.2">
      <c r="F4060" s="126"/>
      <c r="G4060" s="126"/>
      <c r="H4060" s="126"/>
      <c r="I4060" s="126"/>
      <c r="J4060" s="126"/>
      <c r="K4060" s="126"/>
      <c r="L4060" s="126"/>
      <c r="M4060" s="143"/>
      <c r="N4060" s="126"/>
      <c r="O4060" s="126"/>
      <c r="Q4060" s="126"/>
      <c r="R4060" s="126"/>
    </row>
    <row r="4061" spans="6:18" ht="11.25" customHeight="1" x14ac:dyDescent="0.2">
      <c r="F4061" s="126"/>
      <c r="G4061" s="126"/>
      <c r="H4061" s="126"/>
      <c r="I4061" s="126"/>
      <c r="J4061" s="126"/>
      <c r="K4061" s="126"/>
      <c r="L4061" s="126"/>
      <c r="M4061" s="143"/>
      <c r="N4061" s="126"/>
      <c r="O4061" s="126"/>
      <c r="Q4061" s="126"/>
      <c r="R4061" s="126"/>
    </row>
    <row r="4062" spans="6:18" ht="11.25" customHeight="1" x14ac:dyDescent="0.2">
      <c r="F4062" s="126"/>
      <c r="G4062" s="126"/>
      <c r="H4062" s="126"/>
      <c r="I4062" s="126"/>
      <c r="J4062" s="126"/>
      <c r="K4062" s="126"/>
      <c r="L4062" s="126"/>
      <c r="M4062" s="143"/>
      <c r="N4062" s="126"/>
      <c r="O4062" s="126"/>
      <c r="Q4062" s="126"/>
      <c r="R4062" s="126"/>
    </row>
    <row r="4063" spans="6:18" ht="11.25" customHeight="1" x14ac:dyDescent="0.2">
      <c r="F4063" s="126"/>
      <c r="G4063" s="126"/>
      <c r="H4063" s="126"/>
      <c r="I4063" s="126"/>
      <c r="J4063" s="126"/>
      <c r="K4063" s="126"/>
      <c r="L4063" s="126"/>
      <c r="M4063" s="143"/>
      <c r="N4063" s="126"/>
      <c r="O4063" s="126"/>
      <c r="Q4063" s="126"/>
      <c r="R4063" s="126"/>
    </row>
    <row r="4064" spans="6:18" ht="11.25" customHeight="1" x14ac:dyDescent="0.2">
      <c r="F4064" s="126"/>
      <c r="G4064" s="126"/>
      <c r="H4064" s="126"/>
      <c r="I4064" s="126"/>
      <c r="J4064" s="126"/>
      <c r="K4064" s="126"/>
      <c r="L4064" s="126"/>
      <c r="M4064" s="143"/>
      <c r="N4064" s="126"/>
      <c r="O4064" s="126"/>
      <c r="Q4064" s="126"/>
      <c r="R4064" s="126"/>
    </row>
    <row r="4065" spans="6:18" ht="11.25" customHeight="1" x14ac:dyDescent="0.2">
      <c r="F4065" s="126"/>
      <c r="G4065" s="126"/>
      <c r="H4065" s="126"/>
      <c r="I4065" s="126"/>
      <c r="J4065" s="126"/>
      <c r="K4065" s="126"/>
      <c r="L4065" s="126"/>
      <c r="M4065" s="143"/>
      <c r="N4065" s="126"/>
      <c r="O4065" s="126"/>
      <c r="Q4065" s="126"/>
      <c r="R4065" s="126"/>
    </row>
    <row r="4066" spans="6:18" ht="11.25" customHeight="1" x14ac:dyDescent="0.2">
      <c r="F4066" s="126"/>
      <c r="G4066" s="126"/>
      <c r="H4066" s="126"/>
      <c r="I4066" s="126"/>
      <c r="J4066" s="126"/>
      <c r="K4066" s="126"/>
      <c r="L4066" s="126"/>
      <c r="M4066" s="143"/>
      <c r="N4066" s="126"/>
      <c r="O4066" s="126"/>
      <c r="Q4066" s="126"/>
      <c r="R4066" s="126"/>
    </row>
    <row r="4067" spans="6:18" ht="11.25" customHeight="1" x14ac:dyDescent="0.2">
      <c r="F4067" s="126"/>
      <c r="G4067" s="126"/>
      <c r="H4067" s="126"/>
      <c r="I4067" s="126"/>
      <c r="J4067" s="126"/>
      <c r="K4067" s="126"/>
      <c r="L4067" s="126"/>
      <c r="M4067" s="143"/>
      <c r="N4067" s="126"/>
      <c r="O4067" s="126"/>
      <c r="Q4067" s="126"/>
      <c r="R4067" s="126"/>
    </row>
    <row r="4068" spans="6:18" ht="11.25" customHeight="1" x14ac:dyDescent="0.2">
      <c r="F4068" s="126"/>
      <c r="G4068" s="126"/>
      <c r="H4068" s="126"/>
      <c r="I4068" s="126"/>
      <c r="J4068" s="126"/>
      <c r="K4068" s="126"/>
      <c r="L4068" s="126"/>
      <c r="M4068" s="143"/>
      <c r="N4068" s="126"/>
      <c r="O4068" s="126"/>
      <c r="Q4068" s="126"/>
      <c r="R4068" s="126"/>
    </row>
    <row r="4069" spans="6:18" ht="11.25" customHeight="1" x14ac:dyDescent="0.2">
      <c r="F4069" s="126"/>
      <c r="G4069" s="126"/>
      <c r="H4069" s="126"/>
      <c r="I4069" s="126"/>
      <c r="J4069" s="126"/>
      <c r="K4069" s="126"/>
      <c r="L4069" s="126"/>
      <c r="M4069" s="143"/>
      <c r="N4069" s="126"/>
      <c r="O4069" s="126"/>
      <c r="Q4069" s="126"/>
      <c r="R4069" s="126"/>
    </row>
    <row r="4070" spans="6:18" ht="11.25" customHeight="1" x14ac:dyDescent="0.2">
      <c r="F4070" s="126"/>
      <c r="G4070" s="126"/>
      <c r="H4070" s="126"/>
      <c r="I4070" s="126"/>
      <c r="J4070" s="126"/>
      <c r="K4070" s="126"/>
      <c r="L4070" s="126"/>
      <c r="M4070" s="143"/>
      <c r="N4070" s="126"/>
      <c r="O4070" s="126"/>
      <c r="Q4070" s="126"/>
      <c r="R4070" s="126"/>
    </row>
    <row r="4071" spans="6:18" ht="11.25" customHeight="1" x14ac:dyDescent="0.2">
      <c r="F4071" s="126"/>
      <c r="G4071" s="126"/>
      <c r="H4071" s="126"/>
      <c r="I4071" s="126"/>
      <c r="J4071" s="126"/>
      <c r="K4071" s="126"/>
      <c r="L4071" s="126"/>
      <c r="M4071" s="143"/>
      <c r="N4071" s="126"/>
      <c r="O4071" s="126"/>
      <c r="Q4071" s="126"/>
      <c r="R4071" s="126"/>
    </row>
    <row r="4072" spans="6:18" ht="11.25" customHeight="1" x14ac:dyDescent="0.2">
      <c r="F4072" s="126"/>
      <c r="G4072" s="126"/>
      <c r="H4072" s="126"/>
      <c r="I4072" s="126"/>
      <c r="J4072" s="126"/>
      <c r="K4072" s="126"/>
      <c r="L4072" s="126"/>
      <c r="M4072" s="143"/>
      <c r="N4072" s="126"/>
      <c r="O4072" s="126"/>
      <c r="Q4072" s="126"/>
      <c r="R4072" s="126"/>
    </row>
    <row r="4073" spans="6:18" ht="11.25" customHeight="1" x14ac:dyDescent="0.2">
      <c r="F4073" s="126"/>
      <c r="G4073" s="126"/>
      <c r="H4073" s="126"/>
      <c r="I4073" s="126"/>
      <c r="J4073" s="126"/>
      <c r="K4073" s="126"/>
      <c r="L4073" s="126"/>
      <c r="M4073" s="143"/>
      <c r="N4073" s="126"/>
      <c r="O4073" s="126"/>
      <c r="Q4073" s="126"/>
      <c r="R4073" s="126"/>
    </row>
    <row r="4074" spans="6:18" ht="11.25" customHeight="1" x14ac:dyDescent="0.2">
      <c r="F4074" s="126"/>
      <c r="G4074" s="126"/>
      <c r="H4074" s="126"/>
      <c r="I4074" s="126"/>
      <c r="J4074" s="126"/>
      <c r="K4074" s="126"/>
      <c r="L4074" s="126"/>
      <c r="M4074" s="143"/>
      <c r="N4074" s="126"/>
      <c r="O4074" s="126"/>
      <c r="Q4074" s="126"/>
      <c r="R4074" s="126"/>
    </row>
    <row r="4075" spans="6:18" ht="11.25" customHeight="1" x14ac:dyDescent="0.2">
      <c r="F4075" s="126"/>
      <c r="G4075" s="126"/>
      <c r="H4075" s="126"/>
      <c r="I4075" s="126"/>
      <c r="J4075" s="126"/>
      <c r="K4075" s="126"/>
      <c r="L4075" s="126"/>
      <c r="M4075" s="143"/>
      <c r="N4075" s="126"/>
      <c r="O4075" s="126"/>
      <c r="Q4075" s="126"/>
      <c r="R4075" s="126"/>
    </row>
    <row r="4076" spans="6:18" ht="11.25" customHeight="1" x14ac:dyDescent="0.2">
      <c r="F4076" s="126"/>
      <c r="G4076" s="126"/>
      <c r="H4076" s="126"/>
      <c r="I4076" s="126"/>
      <c r="J4076" s="126"/>
      <c r="K4076" s="126"/>
      <c r="L4076" s="126"/>
      <c r="M4076" s="143"/>
      <c r="N4076" s="126"/>
      <c r="O4076" s="126"/>
      <c r="Q4076" s="126"/>
      <c r="R4076" s="126"/>
    </row>
    <row r="4077" spans="6:18" ht="11.25" customHeight="1" x14ac:dyDescent="0.2">
      <c r="F4077" s="126"/>
      <c r="G4077" s="126"/>
      <c r="H4077" s="126"/>
      <c r="I4077" s="126"/>
      <c r="J4077" s="126"/>
      <c r="K4077" s="126"/>
      <c r="L4077" s="126"/>
      <c r="M4077" s="143"/>
      <c r="N4077" s="126"/>
      <c r="O4077" s="126"/>
      <c r="Q4077" s="126"/>
      <c r="R4077" s="126"/>
    </row>
    <row r="4078" spans="6:18" ht="11.25" customHeight="1" x14ac:dyDescent="0.2">
      <c r="F4078" s="126"/>
      <c r="G4078" s="126"/>
      <c r="H4078" s="126"/>
      <c r="I4078" s="126"/>
      <c r="J4078" s="126"/>
      <c r="K4078" s="126"/>
      <c r="L4078" s="126"/>
      <c r="M4078" s="143"/>
      <c r="N4078" s="126"/>
      <c r="O4078" s="126"/>
      <c r="Q4078" s="126"/>
      <c r="R4078" s="126"/>
    </row>
    <row r="4079" spans="6:18" ht="11.25" customHeight="1" x14ac:dyDescent="0.2">
      <c r="F4079" s="126"/>
      <c r="G4079" s="126"/>
      <c r="H4079" s="126"/>
      <c r="I4079" s="126"/>
      <c r="J4079" s="126"/>
      <c r="K4079" s="126"/>
      <c r="L4079" s="126"/>
      <c r="M4079" s="143"/>
      <c r="N4079" s="126"/>
      <c r="O4079" s="126"/>
      <c r="Q4079" s="126"/>
      <c r="R4079" s="126"/>
    </row>
    <row r="4080" spans="6:18" ht="11.25" customHeight="1" x14ac:dyDescent="0.2">
      <c r="F4080" s="126"/>
      <c r="G4080" s="126"/>
      <c r="H4080" s="126"/>
      <c r="I4080" s="126"/>
      <c r="J4080" s="126"/>
      <c r="K4080" s="126"/>
      <c r="L4080" s="126"/>
      <c r="M4080" s="143"/>
      <c r="N4080" s="126"/>
      <c r="O4080" s="126"/>
      <c r="Q4080" s="126"/>
      <c r="R4080" s="126"/>
    </row>
    <row r="4081" spans="6:18" ht="11.25" customHeight="1" x14ac:dyDescent="0.2">
      <c r="F4081" s="126"/>
      <c r="G4081" s="126"/>
      <c r="H4081" s="126"/>
      <c r="I4081" s="126"/>
      <c r="J4081" s="126"/>
      <c r="K4081" s="126"/>
      <c r="L4081" s="126"/>
      <c r="M4081" s="143"/>
      <c r="N4081" s="126"/>
      <c r="O4081" s="126"/>
      <c r="Q4081" s="126"/>
      <c r="R4081" s="126"/>
    </row>
    <row r="4082" spans="6:18" ht="11.25" customHeight="1" x14ac:dyDescent="0.2">
      <c r="F4082" s="126"/>
      <c r="G4082" s="126"/>
      <c r="H4082" s="126"/>
      <c r="I4082" s="126"/>
      <c r="J4082" s="126"/>
      <c r="K4082" s="126"/>
      <c r="L4082" s="126"/>
      <c r="M4082" s="143"/>
      <c r="N4082" s="126"/>
      <c r="O4082" s="126"/>
      <c r="Q4082" s="126"/>
      <c r="R4082" s="126"/>
    </row>
    <row r="4083" spans="6:18" ht="11.25" customHeight="1" x14ac:dyDescent="0.2">
      <c r="F4083" s="126"/>
      <c r="G4083" s="126"/>
      <c r="H4083" s="126"/>
      <c r="I4083" s="126"/>
      <c r="J4083" s="126"/>
      <c r="K4083" s="126"/>
      <c r="L4083" s="126"/>
      <c r="M4083" s="143"/>
      <c r="N4083" s="126"/>
      <c r="O4083" s="126"/>
      <c r="Q4083" s="126"/>
      <c r="R4083" s="126"/>
    </row>
    <row r="4084" spans="6:18" ht="11.25" customHeight="1" x14ac:dyDescent="0.2">
      <c r="F4084" s="126"/>
      <c r="G4084" s="126"/>
      <c r="H4084" s="126"/>
      <c r="I4084" s="126"/>
      <c r="J4084" s="126"/>
      <c r="K4084" s="126"/>
      <c r="L4084" s="126"/>
      <c r="M4084" s="143"/>
      <c r="N4084" s="126"/>
      <c r="O4084" s="126"/>
      <c r="Q4084" s="126"/>
      <c r="R4084" s="126"/>
    </row>
    <row r="4085" spans="6:18" ht="11.25" customHeight="1" x14ac:dyDescent="0.2">
      <c r="F4085" s="126"/>
      <c r="G4085" s="126"/>
      <c r="H4085" s="126"/>
      <c r="I4085" s="126"/>
      <c r="J4085" s="126"/>
      <c r="K4085" s="126"/>
      <c r="L4085" s="126"/>
      <c r="M4085" s="143"/>
      <c r="N4085" s="126"/>
      <c r="O4085" s="126"/>
      <c r="Q4085" s="126"/>
      <c r="R4085" s="126"/>
    </row>
    <row r="4086" spans="6:18" ht="11.25" customHeight="1" x14ac:dyDescent="0.2">
      <c r="F4086" s="126"/>
      <c r="G4086" s="126"/>
      <c r="H4086" s="126"/>
      <c r="I4086" s="126"/>
      <c r="J4086" s="126"/>
      <c r="K4086" s="126"/>
      <c r="L4086" s="126"/>
      <c r="M4086" s="143"/>
      <c r="N4086" s="126"/>
      <c r="O4086" s="126"/>
      <c r="Q4086" s="126"/>
      <c r="R4086" s="126"/>
    </row>
    <row r="4087" spans="6:18" ht="11.25" customHeight="1" x14ac:dyDescent="0.2">
      <c r="F4087" s="126"/>
      <c r="G4087" s="126"/>
      <c r="H4087" s="126"/>
      <c r="I4087" s="126"/>
      <c r="J4087" s="126"/>
      <c r="K4087" s="126"/>
      <c r="L4087" s="126"/>
      <c r="M4087" s="143"/>
      <c r="N4087" s="126"/>
      <c r="O4087" s="126"/>
      <c r="Q4087" s="126"/>
      <c r="R4087" s="126"/>
    </row>
    <row r="4088" spans="6:18" ht="11.25" customHeight="1" x14ac:dyDescent="0.2">
      <c r="F4088" s="126"/>
      <c r="G4088" s="126"/>
      <c r="H4088" s="126"/>
      <c r="I4088" s="126"/>
      <c r="J4088" s="126"/>
      <c r="K4088" s="126"/>
      <c r="L4088" s="126"/>
      <c r="M4088" s="143"/>
      <c r="N4088" s="126"/>
      <c r="O4088" s="126"/>
      <c r="Q4088" s="126"/>
      <c r="R4088" s="126"/>
    </row>
    <row r="4089" spans="6:18" ht="11.25" customHeight="1" x14ac:dyDescent="0.2">
      <c r="F4089" s="126"/>
      <c r="G4089" s="126"/>
      <c r="H4089" s="126"/>
      <c r="I4089" s="126"/>
      <c r="J4089" s="126"/>
      <c r="K4089" s="126"/>
      <c r="L4089" s="126"/>
      <c r="M4089" s="143"/>
      <c r="N4089" s="126"/>
      <c r="O4089" s="126"/>
      <c r="Q4089" s="126"/>
      <c r="R4089" s="126"/>
    </row>
    <row r="4090" spans="6:18" ht="11.25" customHeight="1" x14ac:dyDescent="0.2">
      <c r="F4090" s="126"/>
      <c r="G4090" s="126"/>
      <c r="H4090" s="126"/>
      <c r="I4090" s="126"/>
      <c r="J4090" s="126"/>
      <c r="K4090" s="126"/>
      <c r="L4090" s="126"/>
      <c r="M4090" s="143"/>
      <c r="N4090" s="126"/>
      <c r="O4090" s="126"/>
      <c r="Q4090" s="126"/>
      <c r="R4090" s="126"/>
    </row>
    <row r="4091" spans="6:18" ht="11.25" customHeight="1" x14ac:dyDescent="0.2">
      <c r="F4091" s="126"/>
      <c r="G4091" s="126"/>
      <c r="H4091" s="126"/>
      <c r="I4091" s="126"/>
      <c r="J4091" s="126"/>
      <c r="K4091" s="126"/>
      <c r="L4091" s="126"/>
      <c r="M4091" s="143"/>
      <c r="N4091" s="126"/>
      <c r="O4091" s="126"/>
      <c r="Q4091" s="126"/>
      <c r="R4091" s="126"/>
    </row>
    <row r="4092" spans="6:18" ht="11.25" customHeight="1" x14ac:dyDescent="0.2">
      <c r="F4092" s="126"/>
      <c r="G4092" s="126"/>
      <c r="H4092" s="126"/>
      <c r="I4092" s="126"/>
      <c r="J4092" s="126"/>
      <c r="K4092" s="126"/>
      <c r="L4092" s="126"/>
      <c r="M4092" s="143"/>
      <c r="N4092" s="126"/>
      <c r="O4092" s="126"/>
      <c r="Q4092" s="126"/>
      <c r="R4092" s="126"/>
    </row>
    <row r="4093" spans="6:18" ht="11.25" customHeight="1" x14ac:dyDescent="0.2">
      <c r="F4093" s="126"/>
      <c r="G4093" s="126"/>
      <c r="H4093" s="126"/>
      <c r="I4093" s="126"/>
      <c r="J4093" s="126"/>
      <c r="K4093" s="126"/>
      <c r="L4093" s="126"/>
      <c r="M4093" s="143"/>
      <c r="N4093" s="126"/>
      <c r="O4093" s="126"/>
      <c r="Q4093" s="126"/>
      <c r="R4093" s="126"/>
    </row>
    <row r="4094" spans="6:18" ht="11.25" customHeight="1" x14ac:dyDescent="0.2">
      <c r="F4094" s="126"/>
      <c r="G4094" s="126"/>
      <c r="H4094" s="126"/>
      <c r="I4094" s="126"/>
      <c r="J4094" s="126"/>
      <c r="K4094" s="126"/>
      <c r="L4094" s="126"/>
      <c r="M4094" s="143"/>
      <c r="N4094" s="126"/>
      <c r="O4094" s="126"/>
      <c r="Q4094" s="126"/>
      <c r="R4094" s="126"/>
    </row>
    <row r="4095" spans="6:18" ht="11.25" customHeight="1" x14ac:dyDescent="0.2">
      <c r="F4095" s="126"/>
      <c r="G4095" s="126"/>
      <c r="H4095" s="126"/>
      <c r="I4095" s="126"/>
      <c r="J4095" s="126"/>
      <c r="K4095" s="126"/>
      <c r="L4095" s="126"/>
      <c r="M4095" s="143"/>
      <c r="N4095" s="126"/>
      <c r="O4095" s="126"/>
      <c r="Q4095" s="126"/>
      <c r="R4095" s="126"/>
    </row>
    <row r="4096" spans="6:18" ht="11.25" customHeight="1" x14ac:dyDescent="0.2">
      <c r="F4096" s="126"/>
      <c r="G4096" s="126"/>
      <c r="H4096" s="126"/>
      <c r="I4096" s="126"/>
      <c r="J4096" s="126"/>
      <c r="K4096" s="126"/>
      <c r="L4096" s="126"/>
      <c r="M4096" s="143"/>
      <c r="N4096" s="126"/>
      <c r="O4096" s="126"/>
      <c r="Q4096" s="126"/>
      <c r="R4096" s="126"/>
    </row>
    <row r="4097" spans="6:18" ht="11.25" customHeight="1" x14ac:dyDescent="0.2">
      <c r="F4097" s="126"/>
      <c r="G4097" s="126"/>
      <c r="H4097" s="126"/>
      <c r="I4097" s="126"/>
      <c r="J4097" s="126"/>
      <c r="K4097" s="126"/>
      <c r="L4097" s="126"/>
      <c r="M4097" s="143"/>
      <c r="N4097" s="126"/>
      <c r="O4097" s="126"/>
      <c r="Q4097" s="126"/>
      <c r="R4097" s="126"/>
    </row>
    <row r="4098" spans="6:18" ht="11.25" customHeight="1" x14ac:dyDescent="0.2">
      <c r="F4098" s="126"/>
      <c r="G4098" s="126"/>
      <c r="H4098" s="126"/>
      <c r="I4098" s="126"/>
      <c r="J4098" s="126"/>
      <c r="K4098" s="126"/>
      <c r="L4098" s="126"/>
      <c r="M4098" s="143"/>
      <c r="N4098" s="126"/>
      <c r="O4098" s="126"/>
      <c r="Q4098" s="126"/>
      <c r="R4098" s="126"/>
    </row>
    <row r="4099" spans="6:18" ht="11.25" customHeight="1" x14ac:dyDescent="0.2">
      <c r="F4099" s="126"/>
      <c r="G4099" s="126"/>
      <c r="H4099" s="126"/>
      <c r="I4099" s="126"/>
      <c r="J4099" s="126"/>
      <c r="K4099" s="126"/>
      <c r="L4099" s="126"/>
      <c r="M4099" s="143"/>
      <c r="N4099" s="126"/>
      <c r="O4099" s="126"/>
      <c r="Q4099" s="126"/>
      <c r="R4099" s="126"/>
    </row>
    <row r="4100" spans="6:18" ht="11.25" customHeight="1" x14ac:dyDescent="0.2">
      <c r="F4100" s="126"/>
      <c r="G4100" s="126"/>
      <c r="H4100" s="126"/>
      <c r="I4100" s="126"/>
      <c r="J4100" s="126"/>
      <c r="K4100" s="126"/>
      <c r="L4100" s="126"/>
      <c r="M4100" s="143"/>
      <c r="N4100" s="126"/>
      <c r="O4100" s="126"/>
      <c r="Q4100" s="126"/>
      <c r="R4100" s="126"/>
    </row>
    <row r="4101" spans="6:18" ht="11.25" customHeight="1" x14ac:dyDescent="0.2">
      <c r="F4101" s="126"/>
      <c r="G4101" s="126"/>
      <c r="H4101" s="126"/>
      <c r="I4101" s="126"/>
      <c r="J4101" s="126"/>
      <c r="K4101" s="126"/>
      <c r="L4101" s="126"/>
      <c r="M4101" s="143"/>
      <c r="N4101" s="126"/>
      <c r="O4101" s="126"/>
      <c r="Q4101" s="126"/>
      <c r="R4101" s="126"/>
    </row>
    <row r="4102" spans="6:18" ht="11.25" customHeight="1" x14ac:dyDescent="0.2">
      <c r="F4102" s="126"/>
      <c r="G4102" s="126"/>
      <c r="H4102" s="126"/>
      <c r="I4102" s="126"/>
      <c r="J4102" s="126"/>
      <c r="K4102" s="126"/>
      <c r="L4102" s="126"/>
      <c r="M4102" s="143"/>
      <c r="N4102" s="126"/>
      <c r="O4102" s="126"/>
      <c r="Q4102" s="126"/>
      <c r="R4102" s="126"/>
    </row>
    <row r="4103" spans="6:18" ht="11.25" customHeight="1" x14ac:dyDescent="0.2">
      <c r="F4103" s="126"/>
      <c r="G4103" s="126"/>
      <c r="H4103" s="126"/>
      <c r="I4103" s="126"/>
      <c r="J4103" s="126"/>
      <c r="K4103" s="126"/>
      <c r="L4103" s="126"/>
      <c r="M4103" s="143"/>
      <c r="N4103" s="126"/>
      <c r="O4103" s="126"/>
      <c r="Q4103" s="126"/>
      <c r="R4103" s="126"/>
    </row>
    <row r="4104" spans="6:18" ht="11.25" customHeight="1" x14ac:dyDescent="0.2">
      <c r="F4104" s="126"/>
      <c r="G4104" s="126"/>
      <c r="H4104" s="126"/>
      <c r="I4104" s="126"/>
      <c r="J4104" s="126"/>
      <c r="K4104" s="126"/>
      <c r="L4104" s="126"/>
      <c r="M4104" s="143"/>
      <c r="N4104" s="126"/>
      <c r="O4104" s="126"/>
      <c r="Q4104" s="126"/>
      <c r="R4104" s="126"/>
    </row>
    <row r="4105" spans="6:18" ht="11.25" customHeight="1" x14ac:dyDescent="0.2">
      <c r="F4105" s="126"/>
      <c r="G4105" s="126"/>
      <c r="H4105" s="126"/>
      <c r="I4105" s="126"/>
      <c r="J4105" s="126"/>
      <c r="K4105" s="126"/>
      <c r="L4105" s="126"/>
      <c r="M4105" s="143"/>
      <c r="N4105" s="126"/>
      <c r="O4105" s="126"/>
      <c r="Q4105" s="126"/>
      <c r="R4105" s="126"/>
    </row>
    <row r="4106" spans="6:18" ht="11.25" customHeight="1" x14ac:dyDescent="0.2">
      <c r="F4106" s="126"/>
      <c r="G4106" s="126"/>
      <c r="H4106" s="126"/>
      <c r="I4106" s="126"/>
      <c r="J4106" s="126"/>
      <c r="K4106" s="126"/>
      <c r="L4106" s="126"/>
      <c r="M4106" s="143"/>
      <c r="N4106" s="126"/>
      <c r="O4106" s="126"/>
      <c r="Q4106" s="126"/>
      <c r="R4106" s="126"/>
    </row>
    <row r="4107" spans="6:18" ht="11.25" customHeight="1" x14ac:dyDescent="0.2">
      <c r="F4107" s="126"/>
      <c r="G4107" s="126"/>
      <c r="H4107" s="126"/>
      <c r="I4107" s="126"/>
      <c r="J4107" s="126"/>
      <c r="K4107" s="126"/>
      <c r="L4107" s="126"/>
      <c r="M4107" s="143"/>
      <c r="N4107" s="126"/>
      <c r="O4107" s="126"/>
      <c r="Q4107" s="126"/>
      <c r="R4107" s="126"/>
    </row>
    <row r="4108" spans="6:18" ht="11.25" customHeight="1" x14ac:dyDescent="0.2">
      <c r="F4108" s="126"/>
      <c r="G4108" s="126"/>
      <c r="H4108" s="126"/>
      <c r="I4108" s="126"/>
      <c r="J4108" s="126"/>
      <c r="K4108" s="126"/>
      <c r="L4108" s="126"/>
      <c r="M4108" s="143"/>
      <c r="N4108" s="126"/>
      <c r="O4108" s="126"/>
      <c r="Q4108" s="126"/>
      <c r="R4108" s="126"/>
    </row>
    <row r="4109" spans="6:18" ht="11.25" customHeight="1" x14ac:dyDescent="0.2">
      <c r="F4109" s="126"/>
      <c r="G4109" s="126"/>
      <c r="H4109" s="126"/>
      <c r="I4109" s="126"/>
      <c r="J4109" s="126"/>
      <c r="K4109" s="126"/>
      <c r="L4109" s="126"/>
      <c r="M4109" s="143"/>
      <c r="N4109" s="126"/>
      <c r="O4109" s="126"/>
      <c r="Q4109" s="126"/>
      <c r="R4109" s="126"/>
    </row>
    <row r="4110" spans="6:18" ht="11.25" customHeight="1" x14ac:dyDescent="0.2">
      <c r="F4110" s="126"/>
      <c r="G4110" s="126"/>
      <c r="H4110" s="126"/>
      <c r="I4110" s="126"/>
      <c r="J4110" s="126"/>
      <c r="K4110" s="126"/>
      <c r="L4110" s="126"/>
      <c r="M4110" s="143"/>
      <c r="N4110" s="126"/>
      <c r="O4110" s="126"/>
      <c r="Q4110" s="126"/>
      <c r="R4110" s="126"/>
    </row>
    <row r="4111" spans="6:18" ht="11.25" customHeight="1" x14ac:dyDescent="0.2">
      <c r="F4111" s="126"/>
      <c r="G4111" s="126"/>
      <c r="H4111" s="126"/>
      <c r="I4111" s="126"/>
      <c r="J4111" s="126"/>
      <c r="K4111" s="126"/>
      <c r="L4111" s="126"/>
      <c r="M4111" s="143"/>
      <c r="N4111" s="126"/>
      <c r="O4111" s="126"/>
      <c r="Q4111" s="126"/>
      <c r="R4111" s="126"/>
    </row>
    <row r="4112" spans="6:18" ht="11.25" customHeight="1" x14ac:dyDescent="0.2">
      <c r="F4112" s="126"/>
      <c r="G4112" s="126"/>
      <c r="H4112" s="126"/>
      <c r="I4112" s="126"/>
      <c r="J4112" s="126"/>
      <c r="K4112" s="126"/>
      <c r="L4112" s="126"/>
      <c r="M4112" s="143"/>
      <c r="N4112" s="126"/>
      <c r="O4112" s="126"/>
      <c r="Q4112" s="126"/>
      <c r="R4112" s="126"/>
    </row>
    <row r="4113" spans="6:18" ht="11.25" customHeight="1" x14ac:dyDescent="0.2">
      <c r="F4113" s="126"/>
      <c r="G4113" s="126"/>
      <c r="H4113" s="126"/>
      <c r="I4113" s="126"/>
      <c r="J4113" s="126"/>
      <c r="K4113" s="126"/>
      <c r="L4113" s="126"/>
      <c r="M4113" s="143"/>
      <c r="N4113" s="126"/>
      <c r="O4113" s="126"/>
      <c r="Q4113" s="126"/>
      <c r="R4113" s="126"/>
    </row>
    <row r="4114" spans="6:18" ht="11.25" customHeight="1" x14ac:dyDescent="0.2">
      <c r="F4114" s="126"/>
      <c r="G4114" s="126"/>
      <c r="H4114" s="126"/>
      <c r="I4114" s="126"/>
      <c r="J4114" s="126"/>
      <c r="K4114" s="126"/>
      <c r="L4114" s="126"/>
      <c r="M4114" s="143"/>
      <c r="N4114" s="126"/>
      <c r="O4114" s="126"/>
      <c r="Q4114" s="126"/>
      <c r="R4114" s="126"/>
    </row>
    <row r="4115" spans="6:18" ht="11.25" customHeight="1" x14ac:dyDescent="0.2">
      <c r="F4115" s="126"/>
      <c r="G4115" s="126"/>
      <c r="H4115" s="126"/>
      <c r="I4115" s="126"/>
      <c r="J4115" s="126"/>
      <c r="K4115" s="126"/>
      <c r="L4115" s="126"/>
      <c r="M4115" s="143"/>
      <c r="N4115" s="126"/>
      <c r="O4115" s="126"/>
      <c r="Q4115" s="126"/>
      <c r="R4115" s="126"/>
    </row>
    <row r="4116" spans="6:18" ht="11.25" customHeight="1" x14ac:dyDescent="0.2">
      <c r="F4116" s="126"/>
      <c r="G4116" s="126"/>
      <c r="H4116" s="126"/>
      <c r="I4116" s="126"/>
      <c r="J4116" s="126"/>
      <c r="K4116" s="126"/>
      <c r="L4116" s="126"/>
      <c r="M4116" s="143"/>
      <c r="N4116" s="126"/>
      <c r="O4116" s="126"/>
      <c r="Q4116" s="126"/>
      <c r="R4116" s="126"/>
    </row>
    <row r="4117" spans="6:18" ht="11.25" customHeight="1" x14ac:dyDescent="0.2">
      <c r="F4117" s="126"/>
      <c r="G4117" s="126"/>
      <c r="H4117" s="126"/>
      <c r="I4117" s="126"/>
      <c r="J4117" s="126"/>
      <c r="K4117" s="126"/>
      <c r="L4117" s="126"/>
      <c r="M4117" s="143"/>
      <c r="N4117" s="126"/>
      <c r="O4117" s="126"/>
      <c r="Q4117" s="126"/>
      <c r="R4117" s="126"/>
    </row>
    <row r="4118" spans="6:18" ht="11.25" customHeight="1" x14ac:dyDescent="0.2">
      <c r="F4118" s="126"/>
      <c r="G4118" s="126"/>
      <c r="H4118" s="126"/>
      <c r="I4118" s="126"/>
      <c r="J4118" s="126"/>
      <c r="K4118" s="126"/>
      <c r="L4118" s="126"/>
      <c r="M4118" s="143"/>
      <c r="N4118" s="126"/>
      <c r="O4118" s="126"/>
      <c r="Q4118" s="126"/>
      <c r="R4118" s="126"/>
    </row>
    <row r="4119" spans="6:18" ht="11.25" customHeight="1" x14ac:dyDescent="0.2">
      <c r="F4119" s="126"/>
      <c r="G4119" s="126"/>
      <c r="H4119" s="126"/>
      <c r="I4119" s="126"/>
      <c r="J4119" s="126"/>
      <c r="K4119" s="126"/>
      <c r="L4119" s="126"/>
      <c r="M4119" s="143"/>
      <c r="N4119" s="126"/>
      <c r="O4119" s="126"/>
      <c r="Q4119" s="126"/>
      <c r="R4119" s="126"/>
    </row>
    <row r="4120" spans="6:18" ht="11.25" customHeight="1" x14ac:dyDescent="0.2">
      <c r="F4120" s="126"/>
      <c r="G4120" s="126"/>
      <c r="H4120" s="126"/>
      <c r="I4120" s="126"/>
      <c r="J4120" s="126"/>
      <c r="K4120" s="126"/>
      <c r="L4120" s="126"/>
      <c r="M4120" s="143"/>
      <c r="N4120" s="126"/>
      <c r="O4120" s="126"/>
      <c r="Q4120" s="126"/>
      <c r="R4120" s="126"/>
    </row>
    <row r="4121" spans="6:18" ht="11.25" customHeight="1" x14ac:dyDescent="0.2">
      <c r="F4121" s="126"/>
      <c r="G4121" s="126"/>
      <c r="H4121" s="126"/>
      <c r="I4121" s="126"/>
      <c r="J4121" s="126"/>
      <c r="K4121" s="126"/>
      <c r="L4121" s="126"/>
      <c r="M4121" s="143"/>
      <c r="N4121" s="126"/>
      <c r="O4121" s="126"/>
      <c r="Q4121" s="126"/>
      <c r="R4121" s="126"/>
    </row>
    <row r="4122" spans="6:18" ht="11.25" customHeight="1" x14ac:dyDescent="0.2">
      <c r="F4122" s="126"/>
      <c r="G4122" s="126"/>
      <c r="H4122" s="126"/>
      <c r="I4122" s="126"/>
      <c r="J4122" s="126"/>
      <c r="K4122" s="126"/>
      <c r="L4122" s="126"/>
      <c r="M4122" s="143"/>
      <c r="N4122" s="126"/>
      <c r="O4122" s="126"/>
      <c r="Q4122" s="126"/>
      <c r="R4122" s="126"/>
    </row>
    <row r="4123" spans="6:18" ht="11.25" customHeight="1" x14ac:dyDescent="0.2">
      <c r="F4123" s="126"/>
      <c r="G4123" s="126"/>
      <c r="H4123" s="126"/>
      <c r="I4123" s="126"/>
      <c r="J4123" s="126"/>
      <c r="K4123" s="126"/>
      <c r="L4123" s="126"/>
      <c r="M4123" s="143"/>
      <c r="N4123" s="126"/>
      <c r="O4123" s="126"/>
      <c r="Q4123" s="126"/>
      <c r="R4123" s="126"/>
    </row>
    <row r="4124" spans="6:18" ht="11.25" customHeight="1" x14ac:dyDescent="0.2">
      <c r="F4124" s="126"/>
      <c r="G4124" s="126"/>
      <c r="H4124" s="126"/>
      <c r="I4124" s="126"/>
      <c r="J4124" s="126"/>
      <c r="K4124" s="126"/>
      <c r="L4124" s="126"/>
      <c r="M4124" s="143"/>
      <c r="N4124" s="126"/>
      <c r="O4124" s="126"/>
      <c r="Q4124" s="126"/>
      <c r="R4124" s="126"/>
    </row>
    <row r="4125" spans="6:18" ht="11.25" customHeight="1" x14ac:dyDescent="0.2">
      <c r="F4125" s="126"/>
      <c r="G4125" s="126"/>
      <c r="H4125" s="126"/>
      <c r="I4125" s="126"/>
      <c r="J4125" s="126"/>
      <c r="K4125" s="126"/>
      <c r="L4125" s="126"/>
      <c r="M4125" s="143"/>
      <c r="N4125" s="126"/>
      <c r="O4125" s="126"/>
      <c r="Q4125" s="126"/>
      <c r="R4125" s="126"/>
    </row>
    <row r="4126" spans="6:18" ht="11.25" customHeight="1" x14ac:dyDescent="0.2">
      <c r="F4126" s="126"/>
      <c r="G4126" s="126"/>
      <c r="H4126" s="126"/>
      <c r="I4126" s="126"/>
      <c r="J4126" s="126"/>
      <c r="K4126" s="126"/>
      <c r="L4126" s="126"/>
      <c r="M4126" s="143"/>
      <c r="N4126" s="126"/>
      <c r="O4126" s="126"/>
      <c r="Q4126" s="126"/>
      <c r="R4126" s="126"/>
    </row>
    <row r="4127" spans="6:18" ht="11.25" customHeight="1" x14ac:dyDescent="0.2">
      <c r="F4127" s="126"/>
      <c r="G4127" s="126"/>
      <c r="H4127" s="126"/>
      <c r="I4127" s="126"/>
      <c r="J4127" s="126"/>
      <c r="K4127" s="126"/>
      <c r="L4127" s="126"/>
      <c r="M4127" s="143"/>
      <c r="N4127" s="126"/>
      <c r="O4127" s="126"/>
      <c r="Q4127" s="126"/>
      <c r="R4127" s="126"/>
    </row>
    <row r="4128" spans="6:18" ht="11.25" customHeight="1" x14ac:dyDescent="0.2">
      <c r="F4128" s="126"/>
      <c r="G4128" s="126"/>
      <c r="H4128" s="126"/>
      <c r="I4128" s="126"/>
      <c r="J4128" s="126"/>
      <c r="K4128" s="126"/>
      <c r="L4128" s="126"/>
      <c r="M4128" s="143"/>
      <c r="N4128" s="126"/>
      <c r="O4128" s="126"/>
      <c r="Q4128" s="126"/>
      <c r="R4128" s="126"/>
    </row>
    <row r="4129" spans="6:18" ht="11.25" customHeight="1" x14ac:dyDescent="0.2">
      <c r="F4129" s="126"/>
      <c r="G4129" s="126"/>
      <c r="H4129" s="126"/>
      <c r="I4129" s="126"/>
      <c r="J4129" s="126"/>
      <c r="K4129" s="126"/>
      <c r="L4129" s="126"/>
      <c r="M4129" s="143"/>
      <c r="N4129" s="126"/>
      <c r="O4129" s="126"/>
      <c r="Q4129" s="126"/>
      <c r="R4129" s="126"/>
    </row>
    <row r="4130" spans="6:18" ht="11.25" customHeight="1" x14ac:dyDescent="0.2">
      <c r="F4130" s="126"/>
      <c r="G4130" s="126"/>
      <c r="H4130" s="126"/>
      <c r="I4130" s="126"/>
      <c r="J4130" s="126"/>
      <c r="K4130" s="126"/>
      <c r="L4130" s="126"/>
      <c r="M4130" s="143"/>
      <c r="N4130" s="126"/>
      <c r="O4130" s="126"/>
      <c r="Q4130" s="126"/>
      <c r="R4130" s="126"/>
    </row>
    <row r="4131" spans="6:18" ht="11.25" customHeight="1" x14ac:dyDescent="0.2">
      <c r="F4131" s="126"/>
      <c r="G4131" s="126"/>
      <c r="H4131" s="126"/>
      <c r="I4131" s="126"/>
      <c r="J4131" s="126"/>
      <c r="K4131" s="126"/>
      <c r="L4131" s="126"/>
      <c r="M4131" s="143"/>
      <c r="N4131" s="126"/>
      <c r="O4131" s="126"/>
      <c r="Q4131" s="126"/>
      <c r="R4131" s="126"/>
    </row>
    <row r="4132" spans="6:18" ht="11.25" customHeight="1" x14ac:dyDescent="0.2">
      <c r="F4132" s="126"/>
      <c r="G4132" s="126"/>
      <c r="H4132" s="126"/>
      <c r="I4132" s="126"/>
      <c r="J4132" s="126"/>
      <c r="K4132" s="126"/>
      <c r="L4132" s="126"/>
      <c r="M4132" s="143"/>
      <c r="N4132" s="126"/>
      <c r="O4132" s="126"/>
      <c r="Q4132" s="126"/>
      <c r="R4132" s="126"/>
    </row>
    <row r="4133" spans="6:18" ht="11.25" customHeight="1" x14ac:dyDescent="0.2">
      <c r="F4133" s="126"/>
      <c r="G4133" s="126"/>
      <c r="H4133" s="126"/>
      <c r="I4133" s="126"/>
      <c r="J4133" s="126"/>
      <c r="K4133" s="126"/>
      <c r="L4133" s="126"/>
      <c r="M4133" s="143"/>
      <c r="N4133" s="126"/>
      <c r="O4133" s="126"/>
      <c r="Q4133" s="126"/>
      <c r="R4133" s="126"/>
    </row>
    <row r="4134" spans="6:18" ht="11.25" customHeight="1" x14ac:dyDescent="0.2">
      <c r="F4134" s="126"/>
      <c r="G4134" s="126"/>
      <c r="H4134" s="126"/>
      <c r="I4134" s="126"/>
      <c r="J4134" s="126"/>
      <c r="K4134" s="126"/>
      <c r="L4134" s="126"/>
      <c r="M4134" s="143"/>
      <c r="N4134" s="126"/>
      <c r="O4134" s="126"/>
      <c r="Q4134" s="126"/>
      <c r="R4134" s="126"/>
    </row>
    <row r="4135" spans="6:18" ht="11.25" customHeight="1" x14ac:dyDescent="0.2">
      <c r="F4135" s="126"/>
      <c r="G4135" s="126"/>
      <c r="H4135" s="126"/>
      <c r="I4135" s="126"/>
      <c r="J4135" s="126"/>
      <c r="K4135" s="126"/>
      <c r="L4135" s="126"/>
      <c r="M4135" s="143"/>
      <c r="N4135" s="126"/>
      <c r="O4135" s="126"/>
      <c r="Q4135" s="126"/>
      <c r="R4135" s="126"/>
    </row>
    <row r="4136" spans="6:18" ht="11.25" customHeight="1" x14ac:dyDescent="0.2">
      <c r="F4136" s="126"/>
      <c r="G4136" s="126"/>
      <c r="H4136" s="126"/>
      <c r="I4136" s="126"/>
      <c r="J4136" s="126"/>
      <c r="K4136" s="126"/>
      <c r="L4136" s="126"/>
      <c r="M4136" s="143"/>
      <c r="N4136" s="126"/>
      <c r="O4136" s="126"/>
      <c r="Q4136" s="126"/>
      <c r="R4136" s="126"/>
    </row>
    <row r="4137" spans="6:18" ht="11.25" customHeight="1" x14ac:dyDescent="0.2">
      <c r="F4137" s="126"/>
      <c r="G4137" s="126"/>
      <c r="H4137" s="126"/>
      <c r="I4137" s="126"/>
      <c r="J4137" s="126"/>
      <c r="K4137" s="126"/>
      <c r="L4137" s="126"/>
      <c r="M4137" s="143"/>
      <c r="N4137" s="126"/>
      <c r="O4137" s="126"/>
      <c r="Q4137" s="126"/>
      <c r="R4137" s="126"/>
    </row>
    <row r="4138" spans="6:18" ht="11.25" customHeight="1" x14ac:dyDescent="0.2">
      <c r="F4138" s="126"/>
      <c r="G4138" s="126"/>
      <c r="H4138" s="126"/>
      <c r="I4138" s="126"/>
      <c r="J4138" s="126"/>
      <c r="K4138" s="126"/>
      <c r="L4138" s="126"/>
      <c r="M4138" s="143"/>
      <c r="N4138" s="126"/>
      <c r="O4138" s="126"/>
      <c r="Q4138" s="126"/>
      <c r="R4138" s="126"/>
    </row>
    <row r="4139" spans="6:18" ht="11.25" customHeight="1" x14ac:dyDescent="0.2">
      <c r="F4139" s="126"/>
      <c r="G4139" s="126"/>
      <c r="H4139" s="126"/>
      <c r="I4139" s="126"/>
      <c r="J4139" s="126"/>
      <c r="K4139" s="126"/>
      <c r="L4139" s="126"/>
      <c r="M4139" s="143"/>
      <c r="N4139" s="126"/>
      <c r="O4139" s="126"/>
      <c r="Q4139" s="126"/>
      <c r="R4139" s="126"/>
    </row>
    <row r="4140" spans="6:18" ht="11.25" customHeight="1" x14ac:dyDescent="0.2">
      <c r="F4140" s="126"/>
      <c r="G4140" s="126"/>
      <c r="H4140" s="126"/>
      <c r="I4140" s="126"/>
      <c r="J4140" s="126"/>
      <c r="K4140" s="126"/>
      <c r="L4140" s="126"/>
      <c r="M4140" s="143"/>
      <c r="N4140" s="126"/>
      <c r="O4140" s="126"/>
      <c r="Q4140" s="126"/>
      <c r="R4140" s="126"/>
    </row>
    <row r="4141" spans="6:18" ht="11.25" customHeight="1" x14ac:dyDescent="0.2">
      <c r="F4141" s="126"/>
      <c r="G4141" s="126"/>
      <c r="H4141" s="126"/>
      <c r="I4141" s="126"/>
      <c r="J4141" s="126"/>
      <c r="K4141" s="126"/>
      <c r="L4141" s="126"/>
      <c r="M4141" s="143"/>
      <c r="N4141" s="126"/>
      <c r="O4141" s="126"/>
      <c r="Q4141" s="126"/>
      <c r="R4141" s="126"/>
    </row>
    <row r="4142" spans="6:18" ht="11.25" customHeight="1" x14ac:dyDescent="0.2">
      <c r="F4142" s="126"/>
      <c r="G4142" s="126"/>
      <c r="H4142" s="126"/>
      <c r="I4142" s="126"/>
      <c r="J4142" s="126"/>
      <c r="K4142" s="126"/>
      <c r="L4142" s="126"/>
      <c r="M4142" s="143"/>
      <c r="N4142" s="126"/>
      <c r="O4142" s="126"/>
      <c r="Q4142" s="126"/>
      <c r="R4142" s="126"/>
    </row>
    <row r="4143" spans="6:18" ht="11.25" customHeight="1" x14ac:dyDescent="0.2">
      <c r="F4143" s="126"/>
      <c r="G4143" s="126"/>
      <c r="H4143" s="126"/>
      <c r="I4143" s="126"/>
      <c r="J4143" s="126"/>
      <c r="K4143" s="126"/>
      <c r="L4143" s="126"/>
      <c r="M4143" s="143"/>
      <c r="N4143" s="126"/>
      <c r="O4143" s="126"/>
      <c r="Q4143" s="126"/>
      <c r="R4143" s="126"/>
    </row>
    <row r="4144" spans="6:18" ht="11.25" customHeight="1" x14ac:dyDescent="0.2">
      <c r="F4144" s="126"/>
      <c r="G4144" s="126"/>
      <c r="H4144" s="126"/>
      <c r="I4144" s="126"/>
      <c r="J4144" s="126"/>
      <c r="K4144" s="126"/>
      <c r="L4144" s="126"/>
      <c r="M4144" s="143"/>
      <c r="N4144" s="126"/>
      <c r="O4144" s="126"/>
      <c r="Q4144" s="126"/>
      <c r="R4144" s="126"/>
    </row>
    <row r="4145" spans="6:18" ht="11.25" customHeight="1" x14ac:dyDescent="0.2">
      <c r="F4145" s="126"/>
      <c r="G4145" s="126"/>
      <c r="H4145" s="126"/>
      <c r="I4145" s="126"/>
      <c r="J4145" s="126"/>
      <c r="K4145" s="126"/>
      <c r="L4145" s="126"/>
      <c r="M4145" s="143"/>
      <c r="N4145" s="126"/>
      <c r="O4145" s="126"/>
      <c r="Q4145" s="126"/>
      <c r="R4145" s="126"/>
    </row>
    <row r="4146" spans="6:18" ht="11.25" customHeight="1" x14ac:dyDescent="0.2">
      <c r="F4146" s="126"/>
      <c r="G4146" s="126"/>
      <c r="H4146" s="126"/>
      <c r="I4146" s="126"/>
      <c r="J4146" s="126"/>
      <c r="K4146" s="126"/>
      <c r="L4146" s="126"/>
      <c r="M4146" s="143"/>
      <c r="N4146" s="126"/>
      <c r="O4146" s="126"/>
      <c r="Q4146" s="126"/>
      <c r="R4146" s="126"/>
    </row>
    <row r="4147" spans="6:18" ht="11.25" customHeight="1" x14ac:dyDescent="0.2">
      <c r="F4147" s="126"/>
      <c r="G4147" s="126"/>
      <c r="H4147" s="126"/>
      <c r="I4147" s="126"/>
      <c r="J4147" s="126"/>
      <c r="K4147" s="126"/>
      <c r="L4147" s="126"/>
      <c r="M4147" s="143"/>
      <c r="N4147" s="126"/>
      <c r="O4147" s="126"/>
      <c r="Q4147" s="126"/>
      <c r="R4147" s="126"/>
    </row>
    <row r="4148" spans="6:18" ht="11.25" customHeight="1" x14ac:dyDescent="0.2">
      <c r="F4148" s="126"/>
      <c r="G4148" s="126"/>
      <c r="H4148" s="126"/>
      <c r="I4148" s="126"/>
      <c r="J4148" s="126"/>
      <c r="K4148" s="126"/>
      <c r="L4148" s="126"/>
      <c r="M4148" s="143"/>
      <c r="N4148" s="126"/>
      <c r="O4148" s="126"/>
      <c r="Q4148" s="126"/>
      <c r="R4148" s="126"/>
    </row>
    <row r="4149" spans="6:18" ht="11.25" customHeight="1" x14ac:dyDescent="0.2">
      <c r="F4149" s="126"/>
      <c r="G4149" s="126"/>
      <c r="H4149" s="126"/>
      <c r="I4149" s="126"/>
      <c r="J4149" s="126"/>
      <c r="K4149" s="126"/>
      <c r="L4149" s="126"/>
      <c r="M4149" s="143"/>
      <c r="N4149" s="126"/>
      <c r="O4149" s="126"/>
      <c r="Q4149" s="126"/>
      <c r="R4149" s="126"/>
    </row>
    <row r="4150" spans="6:18" ht="11.25" customHeight="1" x14ac:dyDescent="0.2">
      <c r="F4150" s="126"/>
      <c r="G4150" s="126"/>
      <c r="H4150" s="126"/>
      <c r="I4150" s="126"/>
      <c r="J4150" s="126"/>
      <c r="K4150" s="126"/>
      <c r="L4150" s="126"/>
      <c r="M4150" s="143"/>
      <c r="N4150" s="126"/>
      <c r="O4150" s="126"/>
      <c r="Q4150" s="126"/>
      <c r="R4150" s="126"/>
    </row>
    <row r="4151" spans="6:18" ht="11.25" customHeight="1" x14ac:dyDescent="0.2">
      <c r="F4151" s="126"/>
      <c r="G4151" s="126"/>
      <c r="H4151" s="126"/>
      <c r="I4151" s="126"/>
      <c r="J4151" s="126"/>
      <c r="K4151" s="126"/>
      <c r="L4151" s="126"/>
      <c r="M4151" s="143"/>
      <c r="N4151" s="126"/>
      <c r="O4151" s="126"/>
      <c r="Q4151" s="126"/>
      <c r="R4151" s="126"/>
    </row>
    <row r="4152" spans="6:18" ht="11.25" customHeight="1" x14ac:dyDescent="0.2">
      <c r="F4152" s="126"/>
      <c r="G4152" s="126"/>
      <c r="H4152" s="126"/>
      <c r="I4152" s="126"/>
      <c r="J4152" s="126"/>
      <c r="K4152" s="126"/>
      <c r="L4152" s="126"/>
      <c r="M4152" s="143"/>
      <c r="N4152" s="126"/>
      <c r="O4152" s="126"/>
      <c r="Q4152" s="126"/>
      <c r="R4152" s="126"/>
    </row>
    <row r="4153" spans="6:18" ht="11.25" customHeight="1" x14ac:dyDescent="0.2">
      <c r="F4153" s="126"/>
      <c r="G4153" s="126"/>
      <c r="H4153" s="126"/>
      <c r="I4153" s="126"/>
      <c r="J4153" s="126"/>
      <c r="K4153" s="126"/>
      <c r="L4153" s="126"/>
      <c r="M4153" s="143"/>
      <c r="N4153" s="126"/>
      <c r="O4153" s="126"/>
      <c r="Q4153" s="126"/>
      <c r="R4153" s="126"/>
    </row>
    <row r="4154" spans="6:18" ht="11.25" customHeight="1" x14ac:dyDescent="0.2">
      <c r="F4154" s="126"/>
      <c r="G4154" s="126"/>
      <c r="H4154" s="126"/>
      <c r="I4154" s="126"/>
      <c r="J4154" s="126"/>
      <c r="K4154" s="126"/>
      <c r="L4154" s="126"/>
      <c r="M4154" s="143"/>
      <c r="N4154" s="126"/>
      <c r="O4154" s="126"/>
      <c r="Q4154" s="126"/>
      <c r="R4154" s="126"/>
    </row>
    <row r="4155" spans="6:18" ht="11.25" customHeight="1" x14ac:dyDescent="0.2">
      <c r="F4155" s="126"/>
      <c r="G4155" s="126"/>
      <c r="H4155" s="126"/>
      <c r="I4155" s="126"/>
      <c r="J4155" s="126"/>
      <c r="K4155" s="126"/>
      <c r="L4155" s="126"/>
      <c r="M4155" s="143"/>
      <c r="N4155" s="126"/>
      <c r="O4155" s="126"/>
      <c r="Q4155" s="126"/>
      <c r="R4155" s="126"/>
    </row>
    <row r="4156" spans="6:18" ht="11.25" customHeight="1" x14ac:dyDescent="0.2">
      <c r="F4156" s="126"/>
      <c r="G4156" s="126"/>
      <c r="H4156" s="126"/>
      <c r="I4156" s="126"/>
      <c r="J4156" s="126"/>
      <c r="K4156" s="126"/>
      <c r="L4156" s="126"/>
      <c r="M4156" s="143"/>
      <c r="N4156" s="126"/>
      <c r="O4156" s="126"/>
      <c r="Q4156" s="126"/>
      <c r="R4156" s="126"/>
    </row>
    <row r="4157" spans="6:18" ht="11.25" customHeight="1" x14ac:dyDescent="0.2">
      <c r="F4157" s="126"/>
      <c r="G4157" s="126"/>
      <c r="H4157" s="126"/>
      <c r="I4157" s="126"/>
      <c r="J4157" s="126"/>
      <c r="K4157" s="126"/>
      <c r="L4157" s="126"/>
      <c r="M4157" s="143"/>
      <c r="N4157" s="126"/>
      <c r="O4157" s="126"/>
      <c r="Q4157" s="126"/>
      <c r="R4157" s="126"/>
    </row>
    <row r="4158" spans="6:18" ht="11.25" customHeight="1" x14ac:dyDescent="0.2">
      <c r="F4158" s="126"/>
      <c r="G4158" s="126"/>
      <c r="H4158" s="126"/>
      <c r="I4158" s="126"/>
      <c r="J4158" s="126"/>
      <c r="K4158" s="126"/>
      <c r="L4158" s="126"/>
      <c r="M4158" s="143"/>
      <c r="N4158" s="126"/>
      <c r="O4158" s="126"/>
      <c r="Q4158" s="126"/>
      <c r="R4158" s="126"/>
    </row>
    <row r="4159" spans="6:18" ht="11.25" customHeight="1" x14ac:dyDescent="0.2">
      <c r="F4159" s="126"/>
      <c r="G4159" s="126"/>
      <c r="H4159" s="126"/>
      <c r="I4159" s="126"/>
      <c r="J4159" s="126"/>
      <c r="K4159" s="126"/>
      <c r="L4159" s="126"/>
      <c r="M4159" s="143"/>
      <c r="N4159" s="126"/>
      <c r="O4159" s="126"/>
      <c r="Q4159" s="126"/>
      <c r="R4159" s="126"/>
    </row>
    <row r="4160" spans="6:18" ht="11.25" customHeight="1" x14ac:dyDescent="0.2">
      <c r="F4160" s="126"/>
      <c r="G4160" s="126"/>
      <c r="H4160" s="126"/>
      <c r="I4160" s="126"/>
      <c r="J4160" s="126"/>
      <c r="K4160" s="126"/>
      <c r="L4160" s="126"/>
      <c r="M4160" s="143"/>
      <c r="N4160" s="126"/>
      <c r="O4160" s="126"/>
      <c r="Q4160" s="126"/>
      <c r="R4160" s="126"/>
    </row>
    <row r="4161" spans="6:18" ht="11.25" customHeight="1" x14ac:dyDescent="0.2">
      <c r="F4161" s="126"/>
      <c r="G4161" s="126"/>
      <c r="H4161" s="126"/>
      <c r="I4161" s="126"/>
      <c r="J4161" s="126"/>
      <c r="K4161" s="126"/>
      <c r="L4161" s="126"/>
      <c r="M4161" s="143"/>
      <c r="N4161" s="126"/>
      <c r="O4161" s="126"/>
      <c r="Q4161" s="126"/>
      <c r="R4161" s="126"/>
    </row>
    <row r="4162" spans="6:18" ht="11.25" customHeight="1" x14ac:dyDescent="0.2">
      <c r="F4162" s="126"/>
      <c r="G4162" s="126"/>
      <c r="H4162" s="126"/>
      <c r="I4162" s="126"/>
      <c r="J4162" s="126"/>
      <c r="K4162" s="126"/>
      <c r="L4162" s="126"/>
      <c r="M4162" s="143"/>
      <c r="N4162" s="126"/>
      <c r="O4162" s="126"/>
      <c r="Q4162" s="126"/>
      <c r="R4162" s="126"/>
    </row>
    <row r="4163" spans="6:18" ht="11.25" customHeight="1" x14ac:dyDescent="0.2">
      <c r="F4163" s="126"/>
      <c r="G4163" s="126"/>
      <c r="H4163" s="126"/>
      <c r="I4163" s="126"/>
      <c r="J4163" s="126"/>
      <c r="K4163" s="126"/>
      <c r="L4163" s="126"/>
      <c r="M4163" s="143"/>
      <c r="N4163" s="126"/>
      <c r="O4163" s="126"/>
      <c r="Q4163" s="126"/>
      <c r="R4163" s="126"/>
    </row>
    <row r="4164" spans="6:18" ht="11.25" customHeight="1" x14ac:dyDescent="0.2">
      <c r="F4164" s="126"/>
      <c r="G4164" s="126"/>
      <c r="H4164" s="126"/>
      <c r="I4164" s="126"/>
      <c r="J4164" s="126"/>
      <c r="K4164" s="126"/>
      <c r="L4164" s="126"/>
      <c r="M4164" s="143"/>
      <c r="N4164" s="126"/>
      <c r="O4164" s="126"/>
      <c r="Q4164" s="126"/>
      <c r="R4164" s="126"/>
    </row>
    <row r="4165" spans="6:18" ht="11.25" customHeight="1" x14ac:dyDescent="0.2">
      <c r="F4165" s="126"/>
      <c r="G4165" s="126"/>
      <c r="H4165" s="126"/>
      <c r="I4165" s="126"/>
      <c r="J4165" s="126"/>
      <c r="K4165" s="126"/>
      <c r="L4165" s="126"/>
      <c r="M4165" s="143"/>
      <c r="N4165" s="126"/>
      <c r="O4165" s="126"/>
      <c r="Q4165" s="126"/>
      <c r="R4165" s="126"/>
    </row>
    <row r="4166" spans="6:18" ht="11.25" customHeight="1" x14ac:dyDescent="0.2">
      <c r="F4166" s="126"/>
      <c r="G4166" s="126"/>
      <c r="H4166" s="126"/>
      <c r="I4166" s="126"/>
      <c r="J4166" s="126"/>
      <c r="K4166" s="126"/>
      <c r="L4166" s="126"/>
      <c r="M4166" s="143"/>
      <c r="N4166" s="126"/>
      <c r="O4166" s="126"/>
      <c r="Q4166" s="126"/>
      <c r="R4166" s="126"/>
    </row>
    <row r="4167" spans="6:18" ht="11.25" customHeight="1" x14ac:dyDescent="0.2">
      <c r="F4167" s="126"/>
      <c r="G4167" s="126"/>
      <c r="H4167" s="126"/>
      <c r="I4167" s="126"/>
      <c r="J4167" s="126"/>
      <c r="K4167" s="126"/>
      <c r="L4167" s="126"/>
      <c r="M4167" s="143"/>
      <c r="N4167" s="126"/>
      <c r="O4167" s="126"/>
      <c r="Q4167" s="126"/>
      <c r="R4167" s="126"/>
    </row>
    <row r="4168" spans="6:18" ht="11.25" customHeight="1" x14ac:dyDescent="0.2">
      <c r="F4168" s="126"/>
      <c r="G4168" s="126"/>
      <c r="H4168" s="126"/>
      <c r="I4168" s="126"/>
      <c r="J4168" s="126"/>
      <c r="K4168" s="126"/>
      <c r="L4168" s="126"/>
      <c r="M4168" s="143"/>
      <c r="N4168" s="126"/>
      <c r="O4168" s="126"/>
      <c r="Q4168" s="126"/>
      <c r="R4168" s="126"/>
    </row>
    <row r="4169" spans="6:18" ht="11.25" customHeight="1" x14ac:dyDescent="0.2">
      <c r="F4169" s="126"/>
      <c r="G4169" s="126"/>
      <c r="H4169" s="126"/>
      <c r="I4169" s="126"/>
      <c r="J4169" s="126"/>
      <c r="K4169" s="126"/>
      <c r="L4169" s="126"/>
      <c r="M4169" s="143"/>
      <c r="N4169" s="126"/>
      <c r="O4169" s="126"/>
      <c r="Q4169" s="126"/>
      <c r="R4169" s="126"/>
    </row>
    <row r="4170" spans="6:18" ht="11.25" customHeight="1" x14ac:dyDescent="0.2">
      <c r="F4170" s="126"/>
      <c r="G4170" s="126"/>
      <c r="H4170" s="126"/>
      <c r="I4170" s="126"/>
      <c r="J4170" s="126"/>
      <c r="K4170" s="126"/>
      <c r="L4170" s="126"/>
      <c r="M4170" s="143"/>
      <c r="N4170" s="126"/>
      <c r="O4170" s="126"/>
      <c r="Q4170" s="126"/>
      <c r="R4170" s="126"/>
    </row>
    <row r="4171" spans="6:18" ht="11.25" customHeight="1" x14ac:dyDescent="0.2">
      <c r="F4171" s="126"/>
      <c r="G4171" s="126"/>
      <c r="H4171" s="126"/>
      <c r="I4171" s="126"/>
      <c r="J4171" s="126"/>
      <c r="K4171" s="126"/>
      <c r="L4171" s="126"/>
      <c r="M4171" s="143"/>
      <c r="N4171" s="126"/>
      <c r="O4171" s="126"/>
      <c r="Q4171" s="126"/>
      <c r="R4171" s="126"/>
    </row>
    <row r="4172" spans="6:18" ht="11.25" customHeight="1" x14ac:dyDescent="0.2">
      <c r="F4172" s="126"/>
      <c r="G4172" s="126"/>
      <c r="H4172" s="126"/>
      <c r="I4172" s="126"/>
      <c r="J4172" s="126"/>
      <c r="K4172" s="126"/>
      <c r="L4172" s="126"/>
      <c r="M4172" s="143"/>
      <c r="N4172" s="126"/>
      <c r="O4172" s="126"/>
      <c r="Q4172" s="126"/>
      <c r="R4172" s="126"/>
    </row>
    <row r="4173" spans="6:18" ht="11.25" customHeight="1" x14ac:dyDescent="0.2">
      <c r="F4173" s="126"/>
      <c r="G4173" s="126"/>
      <c r="H4173" s="126"/>
      <c r="I4173" s="126"/>
      <c r="J4173" s="126"/>
      <c r="K4173" s="126"/>
      <c r="L4173" s="126"/>
      <c r="M4173" s="143"/>
      <c r="N4173" s="126"/>
      <c r="O4173" s="126"/>
      <c r="Q4173" s="126"/>
      <c r="R4173" s="126"/>
    </row>
    <row r="4174" spans="6:18" ht="11.25" customHeight="1" x14ac:dyDescent="0.2">
      <c r="F4174" s="126"/>
      <c r="G4174" s="126"/>
      <c r="H4174" s="126"/>
      <c r="I4174" s="126"/>
      <c r="J4174" s="126"/>
      <c r="K4174" s="126"/>
      <c r="L4174" s="126"/>
      <c r="M4174" s="143"/>
      <c r="N4174" s="126"/>
      <c r="O4174" s="126"/>
      <c r="Q4174" s="126"/>
      <c r="R4174" s="126"/>
    </row>
    <row r="4175" spans="6:18" ht="11.25" customHeight="1" x14ac:dyDescent="0.2">
      <c r="F4175" s="126"/>
      <c r="G4175" s="126"/>
      <c r="H4175" s="126"/>
      <c r="I4175" s="126"/>
      <c r="J4175" s="126"/>
      <c r="K4175" s="126"/>
      <c r="L4175" s="126"/>
      <c r="M4175" s="143"/>
      <c r="N4175" s="126"/>
      <c r="O4175" s="126"/>
      <c r="Q4175" s="126"/>
      <c r="R4175" s="126"/>
    </row>
    <row r="4176" spans="6:18" ht="11.25" customHeight="1" x14ac:dyDescent="0.2">
      <c r="F4176" s="126"/>
      <c r="G4176" s="126"/>
      <c r="H4176" s="126"/>
      <c r="I4176" s="126"/>
      <c r="J4176" s="126"/>
      <c r="K4176" s="126"/>
      <c r="L4176" s="126"/>
      <c r="M4176" s="143"/>
      <c r="N4176" s="126"/>
      <c r="O4176" s="126"/>
      <c r="Q4176" s="126"/>
      <c r="R4176" s="126"/>
    </row>
    <row r="4177" spans="6:18" ht="11.25" customHeight="1" x14ac:dyDescent="0.2">
      <c r="F4177" s="126"/>
      <c r="G4177" s="126"/>
      <c r="H4177" s="126"/>
      <c r="I4177" s="126"/>
      <c r="J4177" s="126"/>
      <c r="K4177" s="126"/>
      <c r="L4177" s="126"/>
      <c r="M4177" s="143"/>
      <c r="N4177" s="126"/>
      <c r="O4177" s="126"/>
      <c r="Q4177" s="126"/>
      <c r="R4177" s="126"/>
    </row>
    <row r="4178" spans="6:18" ht="11.25" customHeight="1" x14ac:dyDescent="0.2">
      <c r="F4178" s="126"/>
      <c r="G4178" s="126"/>
      <c r="H4178" s="126"/>
      <c r="I4178" s="126"/>
      <c r="J4178" s="126"/>
      <c r="K4178" s="126"/>
      <c r="L4178" s="126"/>
      <c r="M4178" s="143"/>
      <c r="N4178" s="126"/>
      <c r="O4178" s="126"/>
      <c r="Q4178" s="126"/>
      <c r="R4178" s="126"/>
    </row>
    <row r="4179" spans="6:18" ht="11.25" customHeight="1" x14ac:dyDescent="0.2">
      <c r="F4179" s="126"/>
      <c r="G4179" s="126"/>
      <c r="H4179" s="126"/>
      <c r="I4179" s="126"/>
      <c r="J4179" s="126"/>
      <c r="K4179" s="126"/>
      <c r="L4179" s="126"/>
      <c r="M4179" s="143"/>
      <c r="N4179" s="126"/>
      <c r="O4179" s="126"/>
      <c r="Q4179" s="126"/>
      <c r="R4179" s="126"/>
    </row>
    <row r="4180" spans="6:18" ht="11.25" customHeight="1" x14ac:dyDescent="0.2">
      <c r="F4180" s="126"/>
      <c r="G4180" s="126"/>
      <c r="H4180" s="126"/>
      <c r="I4180" s="126"/>
      <c r="J4180" s="126"/>
      <c r="K4180" s="126"/>
      <c r="L4180" s="126"/>
      <c r="M4180" s="143"/>
      <c r="N4180" s="126"/>
      <c r="O4180" s="126"/>
      <c r="Q4180" s="126"/>
      <c r="R4180" s="126"/>
    </row>
    <row r="4181" spans="6:18" ht="11.25" customHeight="1" x14ac:dyDescent="0.2">
      <c r="F4181" s="126"/>
      <c r="G4181" s="126"/>
      <c r="H4181" s="126"/>
      <c r="I4181" s="126"/>
      <c r="J4181" s="126"/>
      <c r="K4181" s="126"/>
      <c r="L4181" s="126"/>
      <c r="M4181" s="143"/>
      <c r="N4181" s="126"/>
      <c r="O4181" s="126"/>
      <c r="Q4181" s="126"/>
      <c r="R4181" s="126"/>
    </row>
    <row r="4182" spans="6:18" ht="11.25" customHeight="1" x14ac:dyDescent="0.2">
      <c r="F4182" s="126"/>
      <c r="G4182" s="126"/>
      <c r="H4182" s="126"/>
      <c r="I4182" s="126"/>
      <c r="J4182" s="126"/>
      <c r="K4182" s="126"/>
      <c r="L4182" s="126"/>
      <c r="M4182" s="143"/>
      <c r="N4182" s="126"/>
      <c r="O4182" s="126"/>
      <c r="Q4182" s="126"/>
      <c r="R4182" s="126"/>
    </row>
    <row r="4183" spans="6:18" ht="11.25" customHeight="1" x14ac:dyDescent="0.2">
      <c r="F4183" s="126"/>
      <c r="G4183" s="126"/>
      <c r="H4183" s="126"/>
      <c r="I4183" s="126"/>
      <c r="J4183" s="126"/>
      <c r="K4183" s="126"/>
      <c r="L4183" s="126"/>
      <c r="M4183" s="143"/>
      <c r="N4183" s="126"/>
      <c r="O4183" s="126"/>
      <c r="Q4183" s="126"/>
      <c r="R4183" s="126"/>
    </row>
    <row r="4184" spans="6:18" ht="11.25" customHeight="1" x14ac:dyDescent="0.2">
      <c r="F4184" s="126"/>
      <c r="G4184" s="126"/>
      <c r="H4184" s="126"/>
      <c r="I4184" s="126"/>
      <c r="J4184" s="126"/>
      <c r="K4184" s="126"/>
      <c r="L4184" s="126"/>
      <c r="M4184" s="143"/>
      <c r="N4184" s="126"/>
      <c r="O4184" s="126"/>
      <c r="Q4184" s="126"/>
      <c r="R4184" s="126"/>
    </row>
    <row r="4185" spans="6:18" ht="11.25" customHeight="1" x14ac:dyDescent="0.2">
      <c r="F4185" s="126"/>
      <c r="G4185" s="126"/>
      <c r="H4185" s="126"/>
      <c r="I4185" s="126"/>
      <c r="J4185" s="126"/>
      <c r="K4185" s="126"/>
      <c r="L4185" s="126"/>
      <c r="M4185" s="143"/>
      <c r="N4185" s="126"/>
      <c r="O4185" s="126"/>
      <c r="Q4185" s="126"/>
      <c r="R4185" s="126"/>
    </row>
    <row r="4186" spans="6:18" ht="11.25" customHeight="1" x14ac:dyDescent="0.2">
      <c r="F4186" s="126"/>
      <c r="G4186" s="126"/>
      <c r="H4186" s="126"/>
      <c r="I4186" s="126"/>
      <c r="J4186" s="126"/>
      <c r="K4186" s="126"/>
      <c r="L4186" s="126"/>
      <c r="M4186" s="143"/>
      <c r="N4186" s="126"/>
      <c r="O4186" s="126"/>
      <c r="Q4186" s="126"/>
      <c r="R4186" s="126"/>
    </row>
    <row r="4187" spans="6:18" ht="11.25" customHeight="1" x14ac:dyDescent="0.2">
      <c r="F4187" s="126"/>
      <c r="G4187" s="126"/>
      <c r="H4187" s="126"/>
      <c r="I4187" s="126"/>
      <c r="J4187" s="126"/>
      <c r="K4187" s="126"/>
      <c r="L4187" s="126"/>
      <c r="M4187" s="143"/>
      <c r="N4187" s="126"/>
      <c r="O4187" s="126"/>
      <c r="Q4187" s="126"/>
      <c r="R4187" s="126"/>
    </row>
    <row r="4188" spans="6:18" ht="11.25" customHeight="1" x14ac:dyDescent="0.2">
      <c r="F4188" s="126"/>
      <c r="G4188" s="126"/>
      <c r="H4188" s="126"/>
      <c r="I4188" s="126"/>
      <c r="J4188" s="126"/>
      <c r="K4188" s="126"/>
      <c r="L4188" s="126"/>
      <c r="M4188" s="143"/>
      <c r="N4188" s="126"/>
      <c r="O4188" s="126"/>
      <c r="Q4188" s="126"/>
      <c r="R4188" s="126"/>
    </row>
    <row r="4189" spans="6:18" ht="11.25" customHeight="1" x14ac:dyDescent="0.2">
      <c r="F4189" s="126"/>
      <c r="G4189" s="126"/>
      <c r="H4189" s="126"/>
      <c r="I4189" s="126"/>
      <c r="J4189" s="126"/>
      <c r="K4189" s="126"/>
      <c r="L4189" s="126"/>
      <c r="M4189" s="143"/>
      <c r="N4189" s="126"/>
      <c r="O4189" s="126"/>
      <c r="Q4189" s="126"/>
      <c r="R4189" s="126"/>
    </row>
    <row r="4190" spans="6:18" ht="11.25" customHeight="1" x14ac:dyDescent="0.2">
      <c r="F4190" s="126"/>
      <c r="G4190" s="126"/>
      <c r="H4190" s="126"/>
      <c r="I4190" s="126"/>
      <c r="J4190" s="126"/>
      <c r="K4190" s="126"/>
      <c r="L4190" s="126"/>
      <c r="M4190" s="143"/>
      <c r="N4190" s="126"/>
      <c r="O4190" s="126"/>
      <c r="Q4190" s="126"/>
      <c r="R4190" s="126"/>
    </row>
    <row r="4191" spans="6:18" ht="11.25" customHeight="1" x14ac:dyDescent="0.2">
      <c r="F4191" s="126"/>
      <c r="G4191" s="126"/>
      <c r="H4191" s="126"/>
      <c r="I4191" s="126"/>
      <c r="J4191" s="126"/>
      <c r="K4191" s="126"/>
      <c r="L4191" s="126"/>
      <c r="M4191" s="143"/>
      <c r="N4191" s="126"/>
      <c r="O4191" s="126"/>
      <c r="Q4191" s="126"/>
      <c r="R4191" s="126"/>
    </row>
    <row r="4192" spans="6:18" ht="11.25" customHeight="1" x14ac:dyDescent="0.2">
      <c r="F4192" s="126"/>
      <c r="G4192" s="126"/>
      <c r="H4192" s="126"/>
      <c r="I4192" s="126"/>
      <c r="J4192" s="126"/>
      <c r="K4192" s="126"/>
      <c r="L4192" s="126"/>
      <c r="M4192" s="143"/>
      <c r="N4192" s="126"/>
      <c r="O4192" s="126"/>
      <c r="Q4192" s="126"/>
      <c r="R4192" s="126"/>
    </row>
    <row r="4193" spans="6:18" ht="11.25" customHeight="1" x14ac:dyDescent="0.2">
      <c r="F4193" s="126"/>
      <c r="G4193" s="126"/>
      <c r="H4193" s="126"/>
      <c r="I4193" s="126"/>
      <c r="J4193" s="126"/>
      <c r="K4193" s="126"/>
      <c r="L4193" s="126"/>
      <c r="M4193" s="143"/>
      <c r="N4193" s="126"/>
      <c r="O4193" s="126"/>
      <c r="Q4193" s="126"/>
      <c r="R4193" s="126"/>
    </row>
    <row r="4194" spans="6:18" ht="11.25" customHeight="1" x14ac:dyDescent="0.2">
      <c r="F4194" s="126"/>
      <c r="G4194" s="126"/>
      <c r="H4194" s="126"/>
      <c r="I4194" s="126"/>
      <c r="J4194" s="126"/>
      <c r="K4194" s="126"/>
      <c r="L4194" s="126"/>
      <c r="M4194" s="143"/>
      <c r="N4194" s="126"/>
      <c r="O4194" s="126"/>
      <c r="Q4194" s="126"/>
      <c r="R4194" s="126"/>
    </row>
    <row r="4195" spans="6:18" ht="11.25" customHeight="1" x14ac:dyDescent="0.2">
      <c r="F4195" s="126"/>
      <c r="G4195" s="126"/>
      <c r="H4195" s="126"/>
      <c r="I4195" s="126"/>
      <c r="J4195" s="126"/>
      <c r="K4195" s="126"/>
      <c r="L4195" s="126"/>
      <c r="M4195" s="143"/>
      <c r="N4195" s="126"/>
      <c r="O4195" s="126"/>
      <c r="Q4195" s="126"/>
      <c r="R4195" s="126"/>
    </row>
    <row r="4196" spans="6:18" ht="11.25" customHeight="1" x14ac:dyDescent="0.2">
      <c r="F4196" s="126"/>
      <c r="G4196" s="126"/>
      <c r="H4196" s="126"/>
      <c r="I4196" s="126"/>
      <c r="J4196" s="126"/>
      <c r="K4196" s="126"/>
      <c r="L4196" s="126"/>
      <c r="M4196" s="143"/>
      <c r="N4196" s="126"/>
      <c r="O4196" s="126"/>
      <c r="Q4196" s="126"/>
      <c r="R4196" s="126"/>
    </row>
    <row r="4197" spans="6:18" ht="11.25" customHeight="1" x14ac:dyDescent="0.2">
      <c r="F4197" s="126"/>
      <c r="G4197" s="126"/>
      <c r="H4197" s="126"/>
      <c r="I4197" s="126"/>
      <c r="J4197" s="126"/>
      <c r="K4197" s="126"/>
      <c r="L4197" s="126"/>
      <c r="M4197" s="143"/>
      <c r="N4197" s="126"/>
      <c r="O4197" s="126"/>
      <c r="Q4197" s="126"/>
      <c r="R4197" s="126"/>
    </row>
    <row r="4198" spans="6:18" ht="11.25" customHeight="1" x14ac:dyDescent="0.2">
      <c r="F4198" s="126"/>
      <c r="G4198" s="126"/>
      <c r="H4198" s="126"/>
      <c r="I4198" s="126"/>
      <c r="J4198" s="126"/>
      <c r="K4198" s="126"/>
      <c r="L4198" s="126"/>
      <c r="M4198" s="143"/>
      <c r="N4198" s="126"/>
      <c r="O4198" s="126"/>
      <c r="Q4198" s="126"/>
      <c r="R4198" s="126"/>
    </row>
    <row r="4199" spans="6:18" ht="11.25" customHeight="1" x14ac:dyDescent="0.2">
      <c r="F4199" s="126"/>
      <c r="G4199" s="126"/>
      <c r="H4199" s="126"/>
      <c r="I4199" s="126"/>
      <c r="J4199" s="126"/>
      <c r="K4199" s="126"/>
      <c r="L4199" s="126"/>
      <c r="M4199" s="143"/>
      <c r="N4199" s="126"/>
      <c r="O4199" s="126"/>
      <c r="Q4199" s="126"/>
      <c r="R4199" s="126"/>
    </row>
    <row r="4200" spans="6:18" ht="11.25" customHeight="1" x14ac:dyDescent="0.2">
      <c r="F4200" s="126"/>
      <c r="G4200" s="126"/>
      <c r="H4200" s="126"/>
      <c r="I4200" s="126"/>
      <c r="J4200" s="126"/>
      <c r="K4200" s="126"/>
      <c r="L4200" s="126"/>
      <c r="M4200" s="143"/>
      <c r="N4200" s="126"/>
      <c r="O4200" s="126"/>
      <c r="Q4200" s="126"/>
      <c r="R4200" s="126"/>
    </row>
    <row r="4201" spans="6:18" ht="11.25" customHeight="1" x14ac:dyDescent="0.2">
      <c r="F4201" s="126"/>
      <c r="G4201" s="126"/>
      <c r="H4201" s="126"/>
      <c r="I4201" s="126"/>
      <c r="J4201" s="126"/>
      <c r="K4201" s="126"/>
      <c r="L4201" s="126"/>
      <c r="M4201" s="143"/>
      <c r="N4201" s="126"/>
      <c r="O4201" s="126"/>
      <c r="Q4201" s="126"/>
      <c r="R4201" s="126"/>
    </row>
    <row r="4202" spans="6:18" ht="11.25" customHeight="1" x14ac:dyDescent="0.2">
      <c r="F4202" s="126"/>
      <c r="G4202" s="126"/>
      <c r="H4202" s="126"/>
      <c r="I4202" s="126"/>
      <c r="J4202" s="126"/>
      <c r="K4202" s="126"/>
      <c r="L4202" s="126"/>
      <c r="M4202" s="143"/>
      <c r="N4202" s="126"/>
      <c r="O4202" s="126"/>
      <c r="Q4202" s="126"/>
      <c r="R4202" s="126"/>
    </row>
    <row r="4203" spans="6:18" ht="11.25" customHeight="1" x14ac:dyDescent="0.2">
      <c r="F4203" s="126"/>
      <c r="G4203" s="126"/>
      <c r="H4203" s="126"/>
      <c r="I4203" s="126"/>
      <c r="J4203" s="126"/>
      <c r="K4203" s="126"/>
      <c r="L4203" s="126"/>
      <c r="M4203" s="143"/>
      <c r="N4203" s="126"/>
      <c r="O4203" s="126"/>
      <c r="Q4203" s="126"/>
      <c r="R4203" s="126"/>
    </row>
    <row r="4204" spans="6:18" ht="11.25" customHeight="1" x14ac:dyDescent="0.2">
      <c r="F4204" s="126"/>
      <c r="G4204" s="126"/>
      <c r="H4204" s="126"/>
      <c r="I4204" s="126"/>
      <c r="J4204" s="126"/>
      <c r="K4204" s="126"/>
      <c r="L4204" s="126"/>
      <c r="M4204" s="143"/>
      <c r="N4204" s="126"/>
      <c r="O4204" s="126"/>
      <c r="Q4204" s="126"/>
      <c r="R4204" s="126"/>
    </row>
    <row r="4205" spans="6:18" ht="11.25" customHeight="1" x14ac:dyDescent="0.2">
      <c r="F4205" s="126"/>
      <c r="G4205" s="126"/>
      <c r="H4205" s="126"/>
      <c r="I4205" s="126"/>
      <c r="J4205" s="126"/>
      <c r="K4205" s="126"/>
      <c r="L4205" s="126"/>
      <c r="M4205" s="143"/>
      <c r="N4205" s="126"/>
      <c r="O4205" s="126"/>
      <c r="Q4205" s="126"/>
      <c r="R4205" s="126"/>
    </row>
    <row r="4206" spans="6:18" ht="11.25" customHeight="1" x14ac:dyDescent="0.2">
      <c r="F4206" s="126"/>
      <c r="G4206" s="126"/>
      <c r="H4206" s="126"/>
      <c r="I4206" s="126"/>
      <c r="J4206" s="126"/>
      <c r="K4206" s="126"/>
      <c r="L4206" s="126"/>
      <c r="M4206" s="143"/>
      <c r="N4206" s="126"/>
      <c r="O4206" s="126"/>
      <c r="Q4206" s="126"/>
      <c r="R4206" s="126"/>
    </row>
    <row r="4207" spans="6:18" ht="11.25" customHeight="1" x14ac:dyDescent="0.2">
      <c r="F4207" s="126"/>
      <c r="G4207" s="126"/>
      <c r="H4207" s="126"/>
      <c r="I4207" s="126"/>
      <c r="J4207" s="126"/>
      <c r="K4207" s="126"/>
      <c r="L4207" s="126"/>
      <c r="M4207" s="143"/>
      <c r="N4207" s="126"/>
      <c r="O4207" s="126"/>
      <c r="Q4207" s="126"/>
      <c r="R4207" s="126"/>
    </row>
    <row r="4208" spans="6:18" ht="11.25" customHeight="1" x14ac:dyDescent="0.2">
      <c r="F4208" s="126"/>
      <c r="G4208" s="126"/>
      <c r="H4208" s="126"/>
      <c r="I4208" s="126"/>
      <c r="J4208" s="126"/>
      <c r="K4208" s="126"/>
      <c r="L4208" s="126"/>
      <c r="M4208" s="143"/>
      <c r="N4208" s="126"/>
      <c r="O4208" s="126"/>
      <c r="Q4208" s="126"/>
      <c r="R4208" s="126"/>
    </row>
    <row r="4209" spans="6:18" ht="11.25" customHeight="1" x14ac:dyDescent="0.2">
      <c r="F4209" s="126"/>
      <c r="G4209" s="126"/>
      <c r="H4209" s="126"/>
      <c r="I4209" s="126"/>
      <c r="J4209" s="126"/>
      <c r="K4209" s="126"/>
      <c r="L4209" s="126"/>
      <c r="M4209" s="143"/>
      <c r="N4209" s="126"/>
      <c r="O4209" s="126"/>
      <c r="Q4209" s="126"/>
      <c r="R4209" s="126"/>
    </row>
    <row r="4210" spans="6:18" ht="11.25" customHeight="1" x14ac:dyDescent="0.2">
      <c r="F4210" s="126"/>
      <c r="G4210" s="126"/>
      <c r="H4210" s="126"/>
      <c r="I4210" s="126"/>
      <c r="J4210" s="126"/>
      <c r="K4210" s="126"/>
      <c r="L4210" s="126"/>
      <c r="M4210" s="143"/>
      <c r="N4210" s="126"/>
      <c r="O4210" s="126"/>
      <c r="Q4210" s="126"/>
      <c r="R4210" s="126"/>
    </row>
    <row r="4211" spans="6:18" ht="11.25" customHeight="1" x14ac:dyDescent="0.2">
      <c r="F4211" s="126"/>
      <c r="G4211" s="126"/>
      <c r="H4211" s="126"/>
      <c r="I4211" s="126"/>
      <c r="J4211" s="126"/>
      <c r="K4211" s="126"/>
      <c r="L4211" s="126"/>
      <c r="M4211" s="143"/>
      <c r="N4211" s="126"/>
      <c r="O4211" s="126"/>
      <c r="Q4211" s="126"/>
      <c r="R4211" s="126"/>
    </row>
    <row r="4212" spans="6:18" ht="11.25" customHeight="1" x14ac:dyDescent="0.2">
      <c r="F4212" s="126"/>
      <c r="G4212" s="126"/>
      <c r="H4212" s="126"/>
      <c r="I4212" s="126"/>
      <c r="J4212" s="126"/>
      <c r="K4212" s="126"/>
      <c r="L4212" s="126"/>
      <c r="M4212" s="143"/>
      <c r="N4212" s="126"/>
      <c r="O4212" s="126"/>
      <c r="Q4212" s="126"/>
      <c r="R4212" s="126"/>
    </row>
    <row r="4213" spans="6:18" ht="11.25" customHeight="1" x14ac:dyDescent="0.2">
      <c r="F4213" s="126"/>
      <c r="G4213" s="126"/>
      <c r="H4213" s="126"/>
      <c r="I4213" s="126"/>
      <c r="J4213" s="126"/>
      <c r="K4213" s="126"/>
      <c r="L4213" s="126"/>
      <c r="M4213" s="143"/>
      <c r="N4213" s="126"/>
      <c r="O4213" s="126"/>
      <c r="Q4213" s="126"/>
      <c r="R4213" s="126"/>
    </row>
    <row r="4214" spans="6:18" ht="11.25" customHeight="1" x14ac:dyDescent="0.2">
      <c r="F4214" s="126"/>
      <c r="G4214" s="126"/>
      <c r="H4214" s="126"/>
      <c r="I4214" s="126"/>
      <c r="J4214" s="126"/>
      <c r="K4214" s="126"/>
      <c r="L4214" s="126"/>
      <c r="M4214" s="143"/>
      <c r="N4214" s="126"/>
      <c r="O4214" s="126"/>
      <c r="Q4214" s="126"/>
      <c r="R4214" s="126"/>
    </row>
    <row r="4215" spans="6:18" ht="11.25" customHeight="1" x14ac:dyDescent="0.2">
      <c r="F4215" s="126"/>
      <c r="G4215" s="126"/>
      <c r="H4215" s="126"/>
      <c r="I4215" s="126"/>
      <c r="J4215" s="126"/>
      <c r="K4215" s="126"/>
      <c r="L4215" s="126"/>
      <c r="M4215" s="143"/>
      <c r="N4215" s="126"/>
      <c r="O4215" s="126"/>
      <c r="Q4215" s="126"/>
      <c r="R4215" s="126"/>
    </row>
    <row r="4216" spans="6:18" ht="11.25" customHeight="1" x14ac:dyDescent="0.2">
      <c r="F4216" s="126"/>
      <c r="G4216" s="126"/>
      <c r="H4216" s="126"/>
      <c r="I4216" s="126"/>
      <c r="J4216" s="126"/>
      <c r="K4216" s="126"/>
      <c r="L4216" s="126"/>
      <c r="M4216" s="143"/>
      <c r="N4216" s="126"/>
      <c r="O4216" s="126"/>
      <c r="Q4216" s="126"/>
      <c r="R4216" s="126"/>
    </row>
    <row r="4217" spans="6:18" ht="11.25" customHeight="1" x14ac:dyDescent="0.2">
      <c r="F4217" s="126"/>
      <c r="G4217" s="126"/>
      <c r="H4217" s="126"/>
      <c r="I4217" s="126"/>
      <c r="J4217" s="126"/>
      <c r="K4217" s="126"/>
      <c r="L4217" s="126"/>
      <c r="M4217" s="143"/>
      <c r="N4217" s="126"/>
      <c r="O4217" s="126"/>
      <c r="Q4217" s="126"/>
      <c r="R4217" s="126"/>
    </row>
    <row r="4218" spans="6:18" ht="11.25" customHeight="1" x14ac:dyDescent="0.2">
      <c r="F4218" s="126"/>
      <c r="G4218" s="126"/>
      <c r="H4218" s="126"/>
      <c r="I4218" s="126"/>
      <c r="J4218" s="126"/>
      <c r="K4218" s="126"/>
      <c r="L4218" s="126"/>
      <c r="M4218" s="143"/>
      <c r="N4218" s="126"/>
      <c r="O4218" s="126"/>
      <c r="Q4218" s="126"/>
      <c r="R4218" s="126"/>
    </row>
    <row r="4219" spans="6:18" ht="11.25" customHeight="1" x14ac:dyDescent="0.2">
      <c r="F4219" s="126"/>
      <c r="G4219" s="126"/>
      <c r="H4219" s="126"/>
      <c r="I4219" s="126"/>
      <c r="J4219" s="126"/>
      <c r="K4219" s="126"/>
      <c r="L4219" s="126"/>
      <c r="M4219" s="143"/>
      <c r="N4219" s="126"/>
      <c r="O4219" s="126"/>
      <c r="Q4219" s="126"/>
      <c r="R4219" s="126"/>
    </row>
    <row r="4220" spans="6:18" ht="11.25" customHeight="1" x14ac:dyDescent="0.2">
      <c r="F4220" s="126"/>
      <c r="G4220" s="126"/>
      <c r="H4220" s="126"/>
      <c r="I4220" s="126"/>
      <c r="J4220" s="126"/>
      <c r="K4220" s="126"/>
      <c r="L4220" s="126"/>
      <c r="M4220" s="143"/>
      <c r="N4220" s="126"/>
      <c r="O4220" s="126"/>
      <c r="Q4220" s="126"/>
      <c r="R4220" s="126"/>
    </row>
    <row r="4221" spans="6:18" ht="11.25" customHeight="1" x14ac:dyDescent="0.2">
      <c r="F4221" s="126"/>
      <c r="G4221" s="126"/>
      <c r="H4221" s="126"/>
      <c r="I4221" s="126"/>
      <c r="J4221" s="126"/>
      <c r="K4221" s="126"/>
      <c r="L4221" s="126"/>
      <c r="M4221" s="143"/>
      <c r="N4221" s="126"/>
      <c r="O4221" s="126"/>
      <c r="Q4221" s="126"/>
      <c r="R4221" s="126"/>
    </row>
    <row r="4222" spans="6:18" ht="11.25" customHeight="1" x14ac:dyDescent="0.2">
      <c r="F4222" s="126"/>
      <c r="G4222" s="126"/>
      <c r="H4222" s="126"/>
      <c r="I4222" s="126"/>
      <c r="J4222" s="126"/>
      <c r="K4222" s="126"/>
      <c r="L4222" s="126"/>
      <c r="M4222" s="143"/>
      <c r="N4222" s="126"/>
      <c r="O4222" s="126"/>
      <c r="Q4222" s="126"/>
      <c r="R4222" s="126"/>
    </row>
    <row r="4223" spans="6:18" ht="11.25" customHeight="1" x14ac:dyDescent="0.2">
      <c r="F4223" s="126"/>
      <c r="G4223" s="126"/>
      <c r="H4223" s="126"/>
      <c r="I4223" s="126"/>
      <c r="J4223" s="126"/>
      <c r="K4223" s="126"/>
      <c r="L4223" s="126"/>
      <c r="M4223" s="143"/>
      <c r="N4223" s="126"/>
      <c r="O4223" s="126"/>
      <c r="Q4223" s="126"/>
      <c r="R4223" s="126"/>
    </row>
    <row r="4224" spans="6:18" ht="11.25" customHeight="1" x14ac:dyDescent="0.2">
      <c r="F4224" s="126"/>
      <c r="G4224" s="126"/>
      <c r="H4224" s="126"/>
      <c r="I4224" s="126"/>
      <c r="J4224" s="126"/>
      <c r="K4224" s="126"/>
      <c r="L4224" s="126"/>
      <c r="M4224" s="143"/>
      <c r="N4224" s="126"/>
      <c r="O4224" s="126"/>
      <c r="Q4224" s="126"/>
      <c r="R4224" s="126"/>
    </row>
    <row r="4225" spans="6:18" ht="11.25" customHeight="1" x14ac:dyDescent="0.2">
      <c r="F4225" s="126"/>
      <c r="G4225" s="126"/>
      <c r="H4225" s="126"/>
      <c r="I4225" s="126"/>
      <c r="J4225" s="126"/>
      <c r="K4225" s="126"/>
      <c r="L4225" s="126"/>
      <c r="M4225" s="143"/>
      <c r="N4225" s="126"/>
      <c r="O4225" s="126"/>
      <c r="Q4225" s="126"/>
      <c r="R4225" s="126"/>
    </row>
    <row r="4226" spans="6:18" ht="11.25" customHeight="1" x14ac:dyDescent="0.2">
      <c r="F4226" s="126"/>
      <c r="G4226" s="126"/>
      <c r="H4226" s="126"/>
      <c r="I4226" s="126"/>
      <c r="J4226" s="126"/>
      <c r="K4226" s="126"/>
      <c r="L4226" s="126"/>
      <c r="M4226" s="143"/>
      <c r="N4226" s="126"/>
      <c r="O4226" s="126"/>
      <c r="Q4226" s="126"/>
      <c r="R4226" s="126"/>
    </row>
    <row r="4227" spans="6:18" ht="11.25" customHeight="1" x14ac:dyDescent="0.2">
      <c r="F4227" s="126"/>
      <c r="G4227" s="126"/>
      <c r="H4227" s="126"/>
      <c r="I4227" s="126"/>
      <c r="J4227" s="126"/>
      <c r="K4227" s="126"/>
      <c r="L4227" s="126"/>
      <c r="M4227" s="143"/>
      <c r="N4227" s="126"/>
      <c r="O4227" s="126"/>
      <c r="Q4227" s="126"/>
      <c r="R4227" s="126"/>
    </row>
    <row r="4228" spans="6:18" ht="11.25" customHeight="1" x14ac:dyDescent="0.2">
      <c r="F4228" s="126"/>
      <c r="G4228" s="126"/>
      <c r="H4228" s="126"/>
      <c r="I4228" s="126"/>
      <c r="J4228" s="126"/>
      <c r="K4228" s="126"/>
      <c r="L4228" s="126"/>
      <c r="M4228" s="143"/>
      <c r="N4228" s="126"/>
      <c r="O4228" s="126"/>
      <c r="Q4228" s="126"/>
      <c r="R4228" s="126"/>
    </row>
    <row r="4229" spans="6:18" ht="11.25" customHeight="1" x14ac:dyDescent="0.2">
      <c r="F4229" s="126"/>
      <c r="G4229" s="126"/>
      <c r="H4229" s="126"/>
      <c r="I4229" s="126"/>
      <c r="J4229" s="126"/>
      <c r="K4229" s="126"/>
      <c r="L4229" s="126"/>
      <c r="M4229" s="143"/>
      <c r="N4229" s="126"/>
      <c r="O4229" s="126"/>
      <c r="Q4229" s="126"/>
      <c r="R4229" s="126"/>
    </row>
    <row r="4230" spans="6:18" ht="11.25" customHeight="1" x14ac:dyDescent="0.2">
      <c r="F4230" s="126"/>
      <c r="G4230" s="126"/>
      <c r="H4230" s="126"/>
      <c r="I4230" s="126"/>
      <c r="J4230" s="126"/>
      <c r="K4230" s="126"/>
      <c r="L4230" s="126"/>
      <c r="M4230" s="143"/>
      <c r="N4230" s="126"/>
      <c r="O4230" s="126"/>
      <c r="Q4230" s="126"/>
      <c r="R4230" s="126"/>
    </row>
    <row r="4231" spans="6:18" ht="11.25" customHeight="1" x14ac:dyDescent="0.2">
      <c r="F4231" s="126"/>
      <c r="G4231" s="126"/>
      <c r="H4231" s="126"/>
      <c r="I4231" s="126"/>
      <c r="J4231" s="126"/>
      <c r="K4231" s="126"/>
      <c r="L4231" s="126"/>
      <c r="M4231" s="143"/>
      <c r="N4231" s="126"/>
      <c r="O4231" s="126"/>
      <c r="Q4231" s="126"/>
      <c r="R4231" s="126"/>
    </row>
    <row r="4232" spans="6:18" ht="11.25" customHeight="1" x14ac:dyDescent="0.2">
      <c r="F4232" s="126"/>
      <c r="G4232" s="126"/>
      <c r="H4232" s="126"/>
      <c r="I4232" s="126"/>
      <c r="J4232" s="126"/>
      <c r="K4232" s="126"/>
      <c r="L4232" s="126"/>
      <c r="M4232" s="143"/>
      <c r="N4232" s="126"/>
      <c r="O4232" s="126"/>
      <c r="Q4232" s="126"/>
      <c r="R4232" s="126"/>
    </row>
    <row r="4233" spans="6:18" ht="11.25" customHeight="1" x14ac:dyDescent="0.2">
      <c r="F4233" s="126"/>
      <c r="G4233" s="126"/>
      <c r="H4233" s="126"/>
      <c r="I4233" s="126"/>
      <c r="J4233" s="126"/>
      <c r="K4233" s="126"/>
      <c r="L4233" s="126"/>
      <c r="M4233" s="143"/>
      <c r="N4233" s="126"/>
      <c r="O4233" s="126"/>
      <c r="Q4233" s="126"/>
      <c r="R4233" s="126"/>
    </row>
    <row r="4234" spans="6:18" ht="11.25" customHeight="1" x14ac:dyDescent="0.2">
      <c r="F4234" s="126"/>
      <c r="G4234" s="126"/>
      <c r="H4234" s="126"/>
      <c r="I4234" s="126"/>
      <c r="J4234" s="126"/>
      <c r="K4234" s="126"/>
      <c r="L4234" s="126"/>
      <c r="M4234" s="143"/>
      <c r="N4234" s="126"/>
      <c r="O4234" s="126"/>
      <c r="Q4234" s="126"/>
      <c r="R4234" s="126"/>
    </row>
    <row r="4235" spans="6:18" ht="11.25" customHeight="1" x14ac:dyDescent="0.2">
      <c r="F4235" s="126"/>
      <c r="G4235" s="126"/>
      <c r="H4235" s="126"/>
      <c r="I4235" s="126"/>
      <c r="J4235" s="126"/>
      <c r="K4235" s="126"/>
      <c r="L4235" s="126"/>
      <c r="M4235" s="143"/>
      <c r="N4235" s="126"/>
      <c r="O4235" s="126"/>
      <c r="Q4235" s="126"/>
      <c r="R4235" s="126"/>
    </row>
    <row r="4236" spans="6:18" ht="11.25" customHeight="1" x14ac:dyDescent="0.2">
      <c r="F4236" s="126"/>
      <c r="G4236" s="126"/>
      <c r="H4236" s="126"/>
      <c r="I4236" s="126"/>
      <c r="J4236" s="126"/>
      <c r="K4236" s="126"/>
      <c r="L4236" s="126"/>
      <c r="M4236" s="143"/>
      <c r="N4236" s="126"/>
      <c r="O4236" s="126"/>
      <c r="Q4236" s="126"/>
      <c r="R4236" s="126"/>
    </row>
    <row r="4237" spans="6:18" ht="11.25" customHeight="1" x14ac:dyDescent="0.2">
      <c r="F4237" s="126"/>
      <c r="G4237" s="126"/>
      <c r="H4237" s="126"/>
      <c r="I4237" s="126"/>
      <c r="J4237" s="126"/>
      <c r="K4237" s="126"/>
      <c r="L4237" s="126"/>
      <c r="M4237" s="143"/>
      <c r="N4237" s="126"/>
      <c r="O4237" s="126"/>
      <c r="Q4237" s="126"/>
      <c r="R4237" s="126"/>
    </row>
    <row r="4238" spans="6:18" ht="11.25" customHeight="1" x14ac:dyDescent="0.2">
      <c r="F4238" s="126"/>
      <c r="G4238" s="126"/>
      <c r="H4238" s="126"/>
      <c r="I4238" s="126"/>
      <c r="J4238" s="126"/>
      <c r="K4238" s="126"/>
      <c r="L4238" s="126"/>
      <c r="M4238" s="143"/>
      <c r="N4238" s="126"/>
      <c r="O4238" s="126"/>
      <c r="Q4238" s="126"/>
      <c r="R4238" s="126"/>
    </row>
    <row r="4239" spans="6:18" ht="11.25" customHeight="1" x14ac:dyDescent="0.2">
      <c r="F4239" s="126"/>
      <c r="G4239" s="126"/>
      <c r="H4239" s="126"/>
      <c r="I4239" s="126"/>
      <c r="J4239" s="126"/>
      <c r="K4239" s="126"/>
      <c r="L4239" s="126"/>
      <c r="M4239" s="143"/>
      <c r="N4239" s="126"/>
      <c r="O4239" s="126"/>
      <c r="Q4239" s="126"/>
      <c r="R4239" s="126"/>
    </row>
    <row r="4240" spans="6:18" ht="11.25" customHeight="1" x14ac:dyDescent="0.2">
      <c r="F4240" s="126"/>
      <c r="G4240" s="126"/>
      <c r="H4240" s="126"/>
      <c r="I4240" s="126"/>
      <c r="J4240" s="126"/>
      <c r="K4240" s="126"/>
      <c r="L4240" s="126"/>
      <c r="M4240" s="143"/>
      <c r="N4240" s="126"/>
      <c r="O4240" s="126"/>
      <c r="Q4240" s="126"/>
      <c r="R4240" s="126"/>
    </row>
    <row r="4241" spans="6:18" ht="11.25" customHeight="1" x14ac:dyDescent="0.2">
      <c r="F4241" s="126"/>
      <c r="G4241" s="126"/>
      <c r="H4241" s="126"/>
      <c r="I4241" s="126"/>
      <c r="J4241" s="126"/>
      <c r="K4241" s="126"/>
      <c r="L4241" s="126"/>
      <c r="M4241" s="143"/>
      <c r="N4241" s="126"/>
      <c r="O4241" s="126"/>
      <c r="Q4241" s="126"/>
      <c r="R4241" s="126"/>
    </row>
    <row r="4242" spans="6:18" ht="11.25" customHeight="1" x14ac:dyDescent="0.2">
      <c r="F4242" s="126"/>
      <c r="G4242" s="126"/>
      <c r="H4242" s="126"/>
      <c r="I4242" s="126"/>
      <c r="J4242" s="126"/>
      <c r="K4242" s="126"/>
      <c r="L4242" s="126"/>
      <c r="M4242" s="143"/>
      <c r="N4242" s="126"/>
      <c r="O4242" s="126"/>
      <c r="Q4242" s="126"/>
      <c r="R4242" s="126"/>
    </row>
    <row r="4243" spans="6:18" ht="11.25" customHeight="1" x14ac:dyDescent="0.2">
      <c r="F4243" s="126"/>
      <c r="G4243" s="126"/>
      <c r="H4243" s="126"/>
      <c r="I4243" s="126"/>
      <c r="J4243" s="126"/>
      <c r="K4243" s="126"/>
      <c r="L4243" s="126"/>
      <c r="M4243" s="143"/>
      <c r="N4243" s="126"/>
      <c r="O4243" s="126"/>
      <c r="Q4243" s="126"/>
      <c r="R4243" s="126"/>
    </row>
    <row r="4244" spans="6:18" ht="11.25" customHeight="1" x14ac:dyDescent="0.2">
      <c r="F4244" s="126"/>
      <c r="G4244" s="126"/>
      <c r="H4244" s="126"/>
      <c r="I4244" s="126"/>
      <c r="J4244" s="126"/>
      <c r="K4244" s="126"/>
      <c r="L4244" s="126"/>
      <c r="M4244" s="143"/>
      <c r="N4244" s="126"/>
      <c r="O4244" s="126"/>
      <c r="Q4244" s="126"/>
      <c r="R4244" s="126"/>
    </row>
    <row r="4245" spans="6:18" ht="11.25" customHeight="1" x14ac:dyDescent="0.2">
      <c r="F4245" s="126"/>
      <c r="G4245" s="126"/>
      <c r="H4245" s="126"/>
      <c r="I4245" s="126"/>
      <c r="J4245" s="126"/>
      <c r="K4245" s="126"/>
      <c r="L4245" s="126"/>
      <c r="M4245" s="143"/>
      <c r="N4245" s="126"/>
      <c r="O4245" s="126"/>
      <c r="Q4245" s="126"/>
      <c r="R4245" s="126"/>
    </row>
    <row r="4246" spans="6:18" ht="11.25" customHeight="1" x14ac:dyDescent="0.2">
      <c r="F4246" s="126"/>
      <c r="G4246" s="126"/>
      <c r="H4246" s="126"/>
      <c r="I4246" s="126"/>
      <c r="J4246" s="126"/>
      <c r="K4246" s="126"/>
      <c r="L4246" s="126"/>
      <c r="M4246" s="143"/>
      <c r="N4246" s="126"/>
      <c r="O4246" s="126"/>
      <c r="Q4246" s="126"/>
      <c r="R4246" s="126"/>
    </row>
    <row r="4247" spans="6:18" ht="11.25" customHeight="1" x14ac:dyDescent="0.2">
      <c r="F4247" s="126"/>
      <c r="G4247" s="126"/>
      <c r="H4247" s="126"/>
      <c r="I4247" s="126"/>
      <c r="J4247" s="126"/>
      <c r="K4247" s="126"/>
      <c r="L4247" s="126"/>
      <c r="M4247" s="143"/>
      <c r="N4247" s="126"/>
      <c r="O4247" s="126"/>
      <c r="Q4247" s="126"/>
      <c r="R4247" s="126"/>
    </row>
    <row r="4248" spans="6:18" ht="11.25" customHeight="1" x14ac:dyDescent="0.2">
      <c r="F4248" s="126"/>
      <c r="G4248" s="126"/>
      <c r="H4248" s="126"/>
      <c r="I4248" s="126"/>
      <c r="J4248" s="126"/>
      <c r="K4248" s="126"/>
      <c r="L4248" s="126"/>
      <c r="M4248" s="143"/>
      <c r="N4248" s="126"/>
      <c r="O4248" s="126"/>
      <c r="Q4248" s="126"/>
      <c r="R4248" s="126"/>
    </row>
    <row r="4249" spans="6:18" ht="11.25" customHeight="1" x14ac:dyDescent="0.2">
      <c r="F4249" s="126"/>
      <c r="G4249" s="126"/>
      <c r="H4249" s="126"/>
      <c r="I4249" s="126"/>
      <c r="J4249" s="126"/>
      <c r="K4249" s="126"/>
      <c r="L4249" s="126"/>
      <c r="M4249" s="143"/>
      <c r="N4249" s="126"/>
      <c r="O4249" s="126"/>
      <c r="Q4249" s="126"/>
      <c r="R4249" s="126"/>
    </row>
    <row r="4250" spans="6:18" ht="11.25" customHeight="1" x14ac:dyDescent="0.2">
      <c r="F4250" s="126"/>
      <c r="G4250" s="126"/>
      <c r="H4250" s="126"/>
      <c r="I4250" s="126"/>
      <c r="J4250" s="126"/>
      <c r="K4250" s="126"/>
      <c r="L4250" s="126"/>
      <c r="M4250" s="143"/>
      <c r="N4250" s="126"/>
      <c r="O4250" s="126"/>
      <c r="Q4250" s="126"/>
      <c r="R4250" s="126"/>
    </row>
    <row r="4251" spans="6:18" ht="11.25" customHeight="1" x14ac:dyDescent="0.2">
      <c r="F4251" s="126"/>
      <c r="G4251" s="126"/>
      <c r="H4251" s="126"/>
      <c r="I4251" s="126"/>
      <c r="J4251" s="126"/>
      <c r="K4251" s="126"/>
      <c r="L4251" s="126"/>
      <c r="M4251" s="143"/>
      <c r="N4251" s="126"/>
      <c r="O4251" s="126"/>
      <c r="Q4251" s="126"/>
      <c r="R4251" s="126"/>
    </row>
    <row r="4252" spans="6:18" ht="11.25" customHeight="1" x14ac:dyDescent="0.2">
      <c r="F4252" s="126"/>
      <c r="G4252" s="126"/>
      <c r="H4252" s="126"/>
      <c r="I4252" s="126"/>
      <c r="J4252" s="126"/>
      <c r="K4252" s="126"/>
      <c r="L4252" s="126"/>
      <c r="M4252" s="143"/>
      <c r="N4252" s="126"/>
      <c r="O4252" s="126"/>
      <c r="Q4252" s="126"/>
      <c r="R4252" s="126"/>
    </row>
    <row r="4253" spans="6:18" ht="11.25" customHeight="1" x14ac:dyDescent="0.2">
      <c r="F4253" s="126"/>
      <c r="G4253" s="126"/>
      <c r="H4253" s="126"/>
      <c r="I4253" s="126"/>
      <c r="J4253" s="126"/>
      <c r="K4253" s="126"/>
      <c r="L4253" s="126"/>
      <c r="M4253" s="143"/>
      <c r="N4253" s="126"/>
      <c r="O4253" s="126"/>
      <c r="Q4253" s="126"/>
      <c r="R4253" s="126"/>
    </row>
    <row r="4254" spans="6:18" ht="11.25" customHeight="1" x14ac:dyDescent="0.2">
      <c r="F4254" s="126"/>
      <c r="G4254" s="126"/>
      <c r="H4254" s="126"/>
      <c r="I4254" s="126"/>
      <c r="J4254" s="126"/>
      <c r="K4254" s="126"/>
      <c r="L4254" s="126"/>
      <c r="M4254" s="143"/>
      <c r="N4254" s="126"/>
      <c r="O4254" s="126"/>
      <c r="Q4254" s="126"/>
      <c r="R4254" s="126"/>
    </row>
    <row r="4255" spans="6:18" ht="11.25" customHeight="1" x14ac:dyDescent="0.2">
      <c r="F4255" s="126"/>
      <c r="G4255" s="126"/>
      <c r="H4255" s="126"/>
      <c r="I4255" s="126"/>
      <c r="J4255" s="126"/>
      <c r="K4255" s="126"/>
      <c r="L4255" s="126"/>
      <c r="M4255" s="143"/>
      <c r="N4255" s="126"/>
      <c r="O4255" s="126"/>
      <c r="Q4255" s="126"/>
      <c r="R4255" s="126"/>
    </row>
    <row r="4256" spans="6:18" ht="11.25" customHeight="1" x14ac:dyDescent="0.2">
      <c r="F4256" s="126"/>
      <c r="G4256" s="126"/>
      <c r="H4256" s="126"/>
      <c r="I4256" s="126"/>
      <c r="J4256" s="126"/>
      <c r="K4256" s="126"/>
      <c r="L4256" s="126"/>
      <c r="M4256" s="143"/>
      <c r="N4256" s="126"/>
      <c r="O4256" s="126"/>
      <c r="Q4256" s="126"/>
      <c r="R4256" s="126"/>
    </row>
    <row r="4257" spans="6:18" ht="11.25" customHeight="1" x14ac:dyDescent="0.2">
      <c r="F4257" s="126"/>
      <c r="G4257" s="126"/>
      <c r="H4257" s="126"/>
      <c r="I4257" s="126"/>
      <c r="J4257" s="126"/>
      <c r="K4257" s="126"/>
      <c r="L4257" s="126"/>
      <c r="M4257" s="143"/>
      <c r="N4257" s="126"/>
      <c r="O4257" s="126"/>
      <c r="Q4257" s="126"/>
      <c r="R4257" s="126"/>
    </row>
    <row r="4258" spans="6:18" ht="11.25" customHeight="1" x14ac:dyDescent="0.2">
      <c r="F4258" s="126"/>
      <c r="G4258" s="126"/>
      <c r="H4258" s="126"/>
      <c r="I4258" s="126"/>
      <c r="J4258" s="126"/>
      <c r="K4258" s="126"/>
      <c r="L4258" s="126"/>
      <c r="M4258" s="143"/>
      <c r="N4258" s="126"/>
      <c r="O4258" s="126"/>
      <c r="Q4258" s="126"/>
      <c r="R4258" s="126"/>
    </row>
    <row r="4259" spans="6:18" ht="11.25" customHeight="1" x14ac:dyDescent="0.2">
      <c r="F4259" s="126"/>
      <c r="G4259" s="126"/>
      <c r="H4259" s="126"/>
      <c r="I4259" s="126"/>
      <c r="J4259" s="126"/>
      <c r="K4259" s="126"/>
      <c r="L4259" s="126"/>
      <c r="M4259" s="143"/>
      <c r="N4259" s="126"/>
      <c r="O4259" s="126"/>
      <c r="Q4259" s="126"/>
      <c r="R4259" s="126"/>
    </row>
    <row r="4260" spans="6:18" ht="11.25" customHeight="1" x14ac:dyDescent="0.2">
      <c r="F4260" s="126"/>
      <c r="G4260" s="126"/>
      <c r="H4260" s="126"/>
      <c r="I4260" s="126"/>
      <c r="J4260" s="126"/>
      <c r="K4260" s="126"/>
      <c r="L4260" s="126"/>
      <c r="M4260" s="143"/>
      <c r="N4260" s="126"/>
      <c r="O4260" s="126"/>
      <c r="Q4260" s="126"/>
      <c r="R4260" s="126"/>
    </row>
    <row r="4261" spans="6:18" ht="11.25" customHeight="1" x14ac:dyDescent="0.2">
      <c r="F4261" s="126"/>
      <c r="G4261" s="126"/>
      <c r="H4261" s="126"/>
      <c r="I4261" s="126"/>
      <c r="J4261" s="126"/>
      <c r="K4261" s="126"/>
      <c r="L4261" s="126"/>
      <c r="M4261" s="143"/>
      <c r="N4261" s="126"/>
      <c r="O4261" s="126"/>
      <c r="Q4261" s="126"/>
      <c r="R4261" s="126"/>
    </row>
    <row r="4262" spans="6:18" ht="11.25" customHeight="1" x14ac:dyDescent="0.2">
      <c r="F4262" s="126"/>
      <c r="G4262" s="126"/>
      <c r="H4262" s="126"/>
      <c r="I4262" s="126"/>
      <c r="J4262" s="126"/>
      <c r="K4262" s="126"/>
      <c r="L4262" s="126"/>
      <c r="M4262" s="143"/>
      <c r="N4262" s="126"/>
      <c r="O4262" s="126"/>
      <c r="Q4262" s="126"/>
      <c r="R4262" s="126"/>
    </row>
    <row r="4263" spans="6:18" ht="11.25" customHeight="1" x14ac:dyDescent="0.2">
      <c r="F4263" s="126"/>
      <c r="G4263" s="126"/>
      <c r="H4263" s="126"/>
      <c r="I4263" s="126"/>
      <c r="J4263" s="126"/>
      <c r="K4263" s="126"/>
      <c r="L4263" s="126"/>
      <c r="M4263" s="143"/>
      <c r="N4263" s="126"/>
      <c r="O4263" s="126"/>
      <c r="Q4263" s="126"/>
      <c r="R4263" s="126"/>
    </row>
    <row r="4264" spans="6:18" ht="11.25" customHeight="1" x14ac:dyDescent="0.2">
      <c r="F4264" s="126"/>
      <c r="G4264" s="126"/>
      <c r="H4264" s="126"/>
      <c r="I4264" s="126"/>
      <c r="J4264" s="126"/>
      <c r="K4264" s="126"/>
      <c r="L4264" s="126"/>
      <c r="M4264" s="143"/>
      <c r="N4264" s="126"/>
      <c r="O4264" s="126"/>
      <c r="Q4264" s="126"/>
      <c r="R4264" s="126"/>
    </row>
    <row r="4265" spans="6:18" ht="11.25" customHeight="1" x14ac:dyDescent="0.2">
      <c r="F4265" s="126"/>
      <c r="G4265" s="126"/>
      <c r="H4265" s="126"/>
      <c r="I4265" s="126"/>
      <c r="J4265" s="126"/>
      <c r="K4265" s="126"/>
      <c r="L4265" s="126"/>
      <c r="M4265" s="143"/>
      <c r="N4265" s="126"/>
      <c r="O4265" s="126"/>
      <c r="Q4265" s="126"/>
      <c r="R4265" s="126"/>
    </row>
    <row r="4266" spans="6:18" ht="11.25" customHeight="1" x14ac:dyDescent="0.2">
      <c r="F4266" s="126"/>
      <c r="G4266" s="126"/>
      <c r="H4266" s="126"/>
      <c r="I4266" s="126"/>
      <c r="J4266" s="126"/>
      <c r="K4266" s="126"/>
      <c r="L4266" s="126"/>
      <c r="M4266" s="143"/>
      <c r="N4266" s="126"/>
      <c r="O4266" s="126"/>
      <c r="Q4266" s="126"/>
      <c r="R4266" s="126"/>
    </row>
    <row r="4267" spans="6:18" ht="11.25" customHeight="1" x14ac:dyDescent="0.2">
      <c r="F4267" s="126"/>
      <c r="G4267" s="126"/>
      <c r="H4267" s="126"/>
      <c r="I4267" s="126"/>
      <c r="J4267" s="126"/>
      <c r="K4267" s="126"/>
      <c r="L4267" s="126"/>
      <c r="M4267" s="143"/>
      <c r="N4267" s="126"/>
      <c r="O4267" s="126"/>
      <c r="Q4267" s="126"/>
      <c r="R4267" s="126"/>
    </row>
    <row r="4268" spans="6:18" ht="11.25" customHeight="1" x14ac:dyDescent="0.2">
      <c r="F4268" s="126"/>
      <c r="G4268" s="126"/>
      <c r="H4268" s="126"/>
      <c r="I4268" s="126"/>
      <c r="J4268" s="126"/>
      <c r="K4268" s="126"/>
      <c r="L4268" s="126"/>
      <c r="M4268" s="143"/>
      <c r="N4268" s="126"/>
      <c r="O4268" s="126"/>
      <c r="Q4268" s="126"/>
      <c r="R4268" s="126"/>
    </row>
    <row r="4269" spans="6:18" ht="11.25" customHeight="1" x14ac:dyDescent="0.2">
      <c r="F4269" s="126"/>
      <c r="G4269" s="126"/>
      <c r="H4269" s="126"/>
      <c r="I4269" s="126"/>
      <c r="J4269" s="126"/>
      <c r="K4269" s="126"/>
      <c r="L4269" s="126"/>
      <c r="M4269" s="143"/>
      <c r="N4269" s="126"/>
      <c r="O4269" s="126"/>
      <c r="Q4269" s="126"/>
      <c r="R4269" s="126"/>
    </row>
    <row r="4270" spans="6:18" ht="11.25" customHeight="1" x14ac:dyDescent="0.2">
      <c r="F4270" s="126"/>
      <c r="G4270" s="126"/>
      <c r="H4270" s="126"/>
      <c r="I4270" s="126"/>
      <c r="J4270" s="126"/>
      <c r="K4270" s="126"/>
      <c r="L4270" s="126"/>
      <c r="M4270" s="143"/>
      <c r="N4270" s="126"/>
      <c r="O4270" s="126"/>
      <c r="Q4270" s="126"/>
      <c r="R4270" s="126"/>
    </row>
    <row r="4271" spans="6:18" ht="11.25" customHeight="1" x14ac:dyDescent="0.2">
      <c r="F4271" s="126"/>
      <c r="G4271" s="126"/>
      <c r="H4271" s="126"/>
      <c r="I4271" s="126"/>
      <c r="J4271" s="126"/>
      <c r="K4271" s="126"/>
      <c r="L4271" s="126"/>
      <c r="M4271" s="143"/>
      <c r="N4271" s="126"/>
      <c r="O4271" s="126"/>
      <c r="Q4271" s="126"/>
      <c r="R4271" s="126"/>
    </row>
    <row r="4272" spans="6:18" ht="11.25" customHeight="1" x14ac:dyDescent="0.2">
      <c r="F4272" s="126"/>
      <c r="G4272" s="126"/>
      <c r="H4272" s="126"/>
      <c r="I4272" s="126"/>
      <c r="J4272" s="126"/>
      <c r="K4272" s="126"/>
      <c r="L4272" s="126"/>
      <c r="M4272" s="143"/>
      <c r="N4272" s="126"/>
      <c r="O4272" s="126"/>
      <c r="Q4272" s="126"/>
      <c r="R4272" s="126"/>
    </row>
    <row r="4273" spans="6:18" ht="11.25" customHeight="1" x14ac:dyDescent="0.2">
      <c r="F4273" s="126"/>
      <c r="G4273" s="126"/>
      <c r="H4273" s="126"/>
      <c r="I4273" s="126"/>
      <c r="J4273" s="126"/>
      <c r="K4273" s="126"/>
      <c r="L4273" s="126"/>
      <c r="M4273" s="143"/>
      <c r="N4273" s="126"/>
      <c r="O4273" s="126"/>
      <c r="Q4273" s="126"/>
      <c r="R4273" s="126"/>
    </row>
    <row r="4274" spans="6:18" ht="11.25" customHeight="1" x14ac:dyDescent="0.2">
      <c r="F4274" s="126"/>
      <c r="G4274" s="126"/>
      <c r="H4274" s="126"/>
      <c r="I4274" s="126"/>
      <c r="J4274" s="126"/>
      <c r="K4274" s="126"/>
      <c r="L4274" s="126"/>
      <c r="M4274" s="143"/>
      <c r="N4274" s="126"/>
      <c r="O4274" s="126"/>
      <c r="Q4274" s="126"/>
      <c r="R4274" s="126"/>
    </row>
    <row r="4275" spans="6:18" ht="11.25" customHeight="1" x14ac:dyDescent="0.2">
      <c r="F4275" s="126"/>
      <c r="G4275" s="126"/>
      <c r="H4275" s="126"/>
      <c r="I4275" s="126"/>
      <c r="J4275" s="126"/>
      <c r="K4275" s="126"/>
      <c r="L4275" s="126"/>
      <c r="M4275" s="143"/>
      <c r="N4275" s="126"/>
      <c r="O4275" s="126"/>
      <c r="Q4275" s="126"/>
      <c r="R4275" s="126"/>
    </row>
    <row r="4276" spans="6:18" ht="11.25" customHeight="1" x14ac:dyDescent="0.2">
      <c r="F4276" s="126"/>
      <c r="G4276" s="126"/>
      <c r="H4276" s="126"/>
      <c r="I4276" s="126"/>
      <c r="J4276" s="126"/>
      <c r="K4276" s="126"/>
      <c r="L4276" s="126"/>
      <c r="M4276" s="143"/>
      <c r="N4276" s="126"/>
      <c r="O4276" s="126"/>
      <c r="Q4276" s="126"/>
      <c r="R4276" s="126"/>
    </row>
    <row r="4277" spans="6:18" ht="11.25" customHeight="1" x14ac:dyDescent="0.2">
      <c r="F4277" s="126"/>
      <c r="G4277" s="126"/>
      <c r="H4277" s="126"/>
      <c r="I4277" s="126"/>
      <c r="J4277" s="126"/>
      <c r="K4277" s="126"/>
      <c r="L4277" s="126"/>
      <c r="M4277" s="143"/>
      <c r="N4277" s="126"/>
      <c r="O4277" s="126"/>
      <c r="Q4277" s="126"/>
      <c r="R4277" s="126"/>
    </row>
    <row r="4278" spans="6:18" ht="11.25" customHeight="1" x14ac:dyDescent="0.2">
      <c r="F4278" s="126"/>
      <c r="G4278" s="126"/>
      <c r="H4278" s="126"/>
      <c r="I4278" s="126"/>
      <c r="J4278" s="126"/>
      <c r="K4278" s="126"/>
      <c r="L4278" s="126"/>
      <c r="M4278" s="143"/>
      <c r="N4278" s="126"/>
      <c r="O4278" s="126"/>
      <c r="Q4278" s="126"/>
      <c r="R4278" s="126"/>
    </row>
    <row r="4279" spans="6:18" ht="11.25" customHeight="1" x14ac:dyDescent="0.2">
      <c r="F4279" s="126"/>
      <c r="G4279" s="126"/>
      <c r="H4279" s="126"/>
      <c r="I4279" s="126"/>
      <c r="J4279" s="126"/>
      <c r="K4279" s="126"/>
      <c r="L4279" s="126"/>
      <c r="M4279" s="143"/>
      <c r="N4279" s="126"/>
      <c r="O4279" s="126"/>
      <c r="Q4279" s="126"/>
      <c r="R4279" s="126"/>
    </row>
    <row r="4280" spans="6:18" ht="11.25" customHeight="1" x14ac:dyDescent="0.2">
      <c r="F4280" s="126"/>
      <c r="G4280" s="126"/>
      <c r="H4280" s="126"/>
      <c r="I4280" s="126"/>
      <c r="J4280" s="126"/>
      <c r="K4280" s="126"/>
      <c r="L4280" s="126"/>
      <c r="M4280" s="143"/>
      <c r="N4280" s="126"/>
      <c r="O4280" s="126"/>
      <c r="Q4280" s="126"/>
      <c r="R4280" s="126"/>
    </row>
    <row r="4281" spans="6:18" ht="11.25" customHeight="1" x14ac:dyDescent="0.2">
      <c r="F4281" s="126"/>
      <c r="G4281" s="126"/>
      <c r="H4281" s="126"/>
      <c r="I4281" s="126"/>
      <c r="J4281" s="126"/>
      <c r="K4281" s="126"/>
      <c r="L4281" s="126"/>
      <c r="M4281" s="143"/>
      <c r="N4281" s="126"/>
      <c r="O4281" s="126"/>
      <c r="Q4281" s="126"/>
      <c r="R4281" s="126"/>
    </row>
    <row r="4282" spans="6:18" ht="11.25" customHeight="1" x14ac:dyDescent="0.2">
      <c r="F4282" s="126"/>
      <c r="G4282" s="126"/>
      <c r="H4282" s="126"/>
      <c r="I4282" s="126"/>
      <c r="J4282" s="126"/>
      <c r="K4282" s="126"/>
      <c r="L4282" s="126"/>
      <c r="M4282" s="143"/>
      <c r="N4282" s="126"/>
      <c r="O4282" s="126"/>
      <c r="Q4282" s="126"/>
      <c r="R4282" s="126"/>
    </row>
    <row r="4283" spans="6:18" ht="11.25" customHeight="1" x14ac:dyDescent="0.2">
      <c r="F4283" s="126"/>
      <c r="G4283" s="126"/>
      <c r="H4283" s="126"/>
      <c r="I4283" s="126"/>
      <c r="J4283" s="126"/>
      <c r="K4283" s="126"/>
      <c r="L4283" s="126"/>
      <c r="M4283" s="143"/>
      <c r="N4283" s="126"/>
      <c r="O4283" s="126"/>
      <c r="Q4283" s="126"/>
      <c r="R4283" s="126"/>
    </row>
    <row r="4284" spans="6:18" ht="11.25" customHeight="1" x14ac:dyDescent="0.2">
      <c r="F4284" s="126"/>
      <c r="G4284" s="126"/>
      <c r="H4284" s="126"/>
      <c r="I4284" s="126"/>
      <c r="J4284" s="126"/>
      <c r="K4284" s="126"/>
      <c r="L4284" s="126"/>
      <c r="M4284" s="143"/>
      <c r="N4284" s="126"/>
      <c r="O4284" s="126"/>
      <c r="Q4284" s="126"/>
      <c r="R4284" s="126"/>
    </row>
    <row r="4285" spans="6:18" ht="11.25" customHeight="1" x14ac:dyDescent="0.2">
      <c r="F4285" s="126"/>
      <c r="G4285" s="126"/>
      <c r="H4285" s="126"/>
      <c r="I4285" s="126"/>
      <c r="J4285" s="126"/>
      <c r="K4285" s="126"/>
      <c r="L4285" s="126"/>
      <c r="M4285" s="143"/>
      <c r="N4285" s="126"/>
      <c r="O4285" s="126"/>
      <c r="Q4285" s="126"/>
      <c r="R4285" s="126"/>
    </row>
    <row r="4286" spans="6:18" ht="11.25" customHeight="1" x14ac:dyDescent="0.2">
      <c r="F4286" s="126"/>
      <c r="G4286" s="126"/>
      <c r="H4286" s="126"/>
      <c r="I4286" s="126"/>
      <c r="J4286" s="126"/>
      <c r="K4286" s="126"/>
      <c r="L4286" s="126"/>
      <c r="M4286" s="143"/>
      <c r="N4286" s="126"/>
      <c r="O4286" s="126"/>
      <c r="Q4286" s="126"/>
      <c r="R4286" s="126"/>
    </row>
    <row r="4287" spans="6:18" ht="11.25" customHeight="1" x14ac:dyDescent="0.2">
      <c r="F4287" s="126"/>
      <c r="G4287" s="126"/>
      <c r="H4287" s="126"/>
      <c r="I4287" s="126"/>
      <c r="J4287" s="126"/>
      <c r="K4287" s="126"/>
      <c r="L4287" s="126"/>
      <c r="M4287" s="143"/>
      <c r="N4287" s="126"/>
      <c r="O4287" s="126"/>
      <c r="Q4287" s="126"/>
      <c r="R4287" s="126"/>
    </row>
    <row r="4288" spans="6:18" ht="11.25" customHeight="1" x14ac:dyDescent="0.2">
      <c r="F4288" s="126"/>
      <c r="G4288" s="126"/>
      <c r="H4288" s="126"/>
      <c r="I4288" s="126"/>
      <c r="J4288" s="126"/>
      <c r="K4288" s="126"/>
      <c r="L4288" s="126"/>
      <c r="M4288" s="143"/>
      <c r="N4288" s="126"/>
      <c r="O4288" s="126"/>
      <c r="Q4288" s="126"/>
      <c r="R4288" s="126"/>
    </row>
    <row r="4289" spans="6:18" ht="11.25" customHeight="1" x14ac:dyDescent="0.2">
      <c r="F4289" s="126"/>
      <c r="G4289" s="126"/>
      <c r="H4289" s="126"/>
      <c r="I4289" s="126"/>
      <c r="J4289" s="126"/>
      <c r="K4289" s="126"/>
      <c r="L4289" s="126"/>
      <c r="M4289" s="143"/>
      <c r="N4289" s="126"/>
      <c r="O4289" s="126"/>
      <c r="Q4289" s="126"/>
      <c r="R4289" s="126"/>
    </row>
    <row r="4290" spans="6:18" ht="11.25" customHeight="1" x14ac:dyDescent="0.2">
      <c r="F4290" s="126"/>
      <c r="G4290" s="126"/>
      <c r="H4290" s="126"/>
      <c r="I4290" s="126"/>
      <c r="J4290" s="126"/>
      <c r="K4290" s="126"/>
      <c r="L4290" s="126"/>
      <c r="M4290" s="143"/>
      <c r="N4290" s="126"/>
      <c r="O4290" s="126"/>
      <c r="Q4290" s="126"/>
      <c r="R4290" s="126"/>
    </row>
    <row r="4291" spans="6:18" ht="11.25" customHeight="1" x14ac:dyDescent="0.2">
      <c r="F4291" s="126"/>
      <c r="G4291" s="126"/>
      <c r="H4291" s="126"/>
      <c r="I4291" s="126"/>
      <c r="J4291" s="126"/>
      <c r="K4291" s="126"/>
      <c r="L4291" s="126"/>
      <c r="M4291" s="143"/>
      <c r="N4291" s="126"/>
      <c r="O4291" s="126"/>
      <c r="Q4291" s="126"/>
      <c r="R4291" s="126"/>
    </row>
    <row r="4292" spans="6:18" ht="11.25" customHeight="1" x14ac:dyDescent="0.2">
      <c r="F4292" s="126"/>
      <c r="G4292" s="126"/>
      <c r="H4292" s="126"/>
      <c r="I4292" s="126"/>
      <c r="J4292" s="126"/>
      <c r="K4292" s="126"/>
      <c r="L4292" s="126"/>
      <c r="M4292" s="143"/>
      <c r="N4292" s="126"/>
      <c r="O4292" s="126"/>
      <c r="Q4292" s="126"/>
      <c r="R4292" s="126"/>
    </row>
    <row r="4293" spans="6:18" ht="11.25" customHeight="1" x14ac:dyDescent="0.2">
      <c r="F4293" s="126"/>
      <c r="G4293" s="126"/>
      <c r="H4293" s="126"/>
      <c r="I4293" s="126"/>
      <c r="J4293" s="126"/>
      <c r="K4293" s="126"/>
      <c r="L4293" s="126"/>
      <c r="M4293" s="143"/>
      <c r="N4293" s="126"/>
      <c r="O4293" s="126"/>
      <c r="Q4293" s="126"/>
      <c r="R4293" s="126"/>
    </row>
    <row r="4294" spans="6:18" ht="11.25" customHeight="1" x14ac:dyDescent="0.2">
      <c r="F4294" s="126"/>
      <c r="G4294" s="126"/>
      <c r="H4294" s="126"/>
      <c r="I4294" s="126"/>
      <c r="J4294" s="126"/>
      <c r="K4294" s="126"/>
      <c r="L4294" s="126"/>
      <c r="M4294" s="143"/>
      <c r="N4294" s="126"/>
      <c r="O4294" s="126"/>
      <c r="Q4294" s="126"/>
      <c r="R4294" s="126"/>
    </row>
    <row r="4295" spans="6:18" ht="11.25" customHeight="1" x14ac:dyDescent="0.2">
      <c r="F4295" s="126"/>
      <c r="G4295" s="126"/>
      <c r="H4295" s="126"/>
      <c r="I4295" s="126"/>
      <c r="J4295" s="126"/>
      <c r="K4295" s="126"/>
      <c r="L4295" s="126"/>
      <c r="M4295" s="143"/>
      <c r="N4295" s="126"/>
      <c r="O4295" s="126"/>
      <c r="Q4295" s="126"/>
      <c r="R4295" s="126"/>
    </row>
    <row r="4296" spans="6:18" ht="11.25" customHeight="1" x14ac:dyDescent="0.2">
      <c r="F4296" s="126"/>
      <c r="G4296" s="126"/>
      <c r="H4296" s="126"/>
      <c r="I4296" s="126"/>
      <c r="J4296" s="126"/>
      <c r="K4296" s="126"/>
      <c r="L4296" s="126"/>
      <c r="M4296" s="143"/>
      <c r="N4296" s="126"/>
      <c r="O4296" s="126"/>
      <c r="Q4296" s="126"/>
      <c r="R4296" s="126"/>
    </row>
    <row r="4297" spans="6:18" ht="11.25" customHeight="1" x14ac:dyDescent="0.2">
      <c r="F4297" s="126"/>
      <c r="G4297" s="126"/>
      <c r="H4297" s="126"/>
      <c r="I4297" s="126"/>
      <c r="J4297" s="126"/>
      <c r="K4297" s="126"/>
      <c r="L4297" s="126"/>
      <c r="M4297" s="143"/>
      <c r="N4297" s="126"/>
      <c r="O4297" s="126"/>
      <c r="Q4297" s="126"/>
      <c r="R4297" s="126"/>
    </row>
    <row r="4298" spans="6:18" ht="11.25" customHeight="1" x14ac:dyDescent="0.2">
      <c r="F4298" s="126"/>
      <c r="G4298" s="126"/>
      <c r="H4298" s="126"/>
      <c r="I4298" s="126"/>
      <c r="J4298" s="126"/>
      <c r="K4298" s="126"/>
      <c r="L4298" s="126"/>
      <c r="M4298" s="143"/>
      <c r="N4298" s="126"/>
      <c r="O4298" s="126"/>
      <c r="Q4298" s="126"/>
      <c r="R4298" s="126"/>
    </row>
    <row r="4299" spans="6:18" ht="11.25" customHeight="1" x14ac:dyDescent="0.2">
      <c r="F4299" s="126"/>
      <c r="G4299" s="126"/>
      <c r="H4299" s="126"/>
      <c r="I4299" s="126"/>
      <c r="J4299" s="126"/>
      <c r="K4299" s="126"/>
      <c r="L4299" s="126"/>
      <c r="M4299" s="143"/>
      <c r="N4299" s="126"/>
      <c r="O4299" s="126"/>
      <c r="Q4299" s="126"/>
      <c r="R4299" s="126"/>
    </row>
    <row r="4300" spans="6:18" ht="11.25" customHeight="1" x14ac:dyDescent="0.2">
      <c r="F4300" s="126"/>
      <c r="G4300" s="126"/>
      <c r="H4300" s="126"/>
      <c r="I4300" s="126"/>
      <c r="J4300" s="126"/>
      <c r="K4300" s="126"/>
      <c r="L4300" s="126"/>
      <c r="M4300" s="143"/>
      <c r="N4300" s="126"/>
      <c r="O4300" s="126"/>
      <c r="Q4300" s="126"/>
      <c r="R4300" s="126"/>
    </row>
    <row r="4301" spans="6:18" ht="11.25" customHeight="1" x14ac:dyDescent="0.2">
      <c r="F4301" s="126"/>
      <c r="G4301" s="126"/>
      <c r="H4301" s="126"/>
      <c r="I4301" s="126"/>
      <c r="J4301" s="126"/>
      <c r="K4301" s="126"/>
      <c r="L4301" s="126"/>
      <c r="M4301" s="143"/>
      <c r="N4301" s="126"/>
      <c r="O4301" s="126"/>
      <c r="Q4301" s="126"/>
      <c r="R4301" s="126"/>
    </row>
    <row r="4302" spans="6:18" ht="11.25" customHeight="1" x14ac:dyDescent="0.2">
      <c r="F4302" s="126"/>
      <c r="G4302" s="126"/>
      <c r="H4302" s="126"/>
      <c r="I4302" s="126"/>
      <c r="J4302" s="126"/>
      <c r="K4302" s="126"/>
      <c r="L4302" s="126"/>
      <c r="M4302" s="143"/>
      <c r="N4302" s="126"/>
      <c r="O4302" s="126"/>
      <c r="Q4302" s="126"/>
      <c r="R4302" s="126"/>
    </row>
    <row r="4303" spans="6:18" ht="11.25" customHeight="1" x14ac:dyDescent="0.2">
      <c r="F4303" s="126"/>
      <c r="G4303" s="126"/>
      <c r="H4303" s="126"/>
      <c r="I4303" s="126"/>
      <c r="J4303" s="126"/>
      <c r="K4303" s="126"/>
      <c r="L4303" s="126"/>
      <c r="M4303" s="143"/>
      <c r="N4303" s="126"/>
      <c r="O4303" s="126"/>
      <c r="Q4303" s="126"/>
      <c r="R4303" s="126"/>
    </row>
    <row r="4304" spans="6:18" ht="11.25" customHeight="1" x14ac:dyDescent="0.2">
      <c r="F4304" s="126"/>
      <c r="G4304" s="126"/>
      <c r="H4304" s="126"/>
      <c r="I4304" s="126"/>
      <c r="J4304" s="126"/>
      <c r="K4304" s="126"/>
      <c r="L4304" s="126"/>
      <c r="M4304" s="143"/>
      <c r="N4304" s="126"/>
      <c r="O4304" s="126"/>
      <c r="Q4304" s="126"/>
      <c r="R4304" s="126"/>
    </row>
    <row r="4305" spans="6:18" ht="11.25" customHeight="1" x14ac:dyDescent="0.2">
      <c r="F4305" s="126"/>
      <c r="G4305" s="126"/>
      <c r="H4305" s="126"/>
      <c r="I4305" s="126"/>
      <c r="J4305" s="126"/>
      <c r="K4305" s="126"/>
      <c r="L4305" s="126"/>
      <c r="M4305" s="143"/>
      <c r="N4305" s="126"/>
      <c r="O4305" s="126"/>
      <c r="Q4305" s="126"/>
      <c r="R4305" s="126"/>
    </row>
    <row r="4306" spans="6:18" ht="11.25" customHeight="1" x14ac:dyDescent="0.2">
      <c r="F4306" s="126"/>
      <c r="G4306" s="126"/>
      <c r="H4306" s="126"/>
      <c r="I4306" s="126"/>
      <c r="J4306" s="126"/>
      <c r="K4306" s="126"/>
      <c r="L4306" s="126"/>
      <c r="M4306" s="143"/>
      <c r="N4306" s="126"/>
      <c r="O4306" s="126"/>
      <c r="Q4306" s="126"/>
      <c r="R4306" s="126"/>
    </row>
    <row r="4307" spans="6:18" ht="11.25" customHeight="1" x14ac:dyDescent="0.2">
      <c r="F4307" s="126"/>
      <c r="G4307" s="126"/>
      <c r="H4307" s="126"/>
      <c r="I4307" s="126"/>
      <c r="J4307" s="126"/>
      <c r="K4307" s="126"/>
      <c r="L4307" s="126"/>
      <c r="M4307" s="143"/>
      <c r="N4307" s="126"/>
      <c r="O4307" s="126"/>
      <c r="Q4307" s="126"/>
      <c r="R4307" s="126"/>
    </row>
    <row r="4308" spans="6:18" ht="11.25" customHeight="1" x14ac:dyDescent="0.2">
      <c r="F4308" s="126"/>
      <c r="G4308" s="126"/>
      <c r="H4308" s="126"/>
      <c r="I4308" s="126"/>
      <c r="J4308" s="126"/>
      <c r="K4308" s="126"/>
      <c r="L4308" s="126"/>
      <c r="M4308" s="143"/>
      <c r="N4308" s="126"/>
      <c r="O4308" s="126"/>
      <c r="Q4308" s="126"/>
      <c r="R4308" s="126"/>
    </row>
    <row r="4309" spans="6:18" ht="11.25" customHeight="1" x14ac:dyDescent="0.2">
      <c r="F4309" s="126"/>
      <c r="G4309" s="126"/>
      <c r="H4309" s="126"/>
      <c r="I4309" s="126"/>
      <c r="J4309" s="126"/>
      <c r="K4309" s="126"/>
      <c r="L4309" s="126"/>
      <c r="M4309" s="143"/>
      <c r="N4309" s="126"/>
      <c r="O4309" s="126"/>
      <c r="Q4309" s="126"/>
      <c r="R4309" s="126"/>
    </row>
    <row r="4310" spans="6:18" ht="11.25" customHeight="1" x14ac:dyDescent="0.2">
      <c r="F4310" s="126"/>
      <c r="G4310" s="126"/>
      <c r="H4310" s="126"/>
      <c r="I4310" s="126"/>
      <c r="J4310" s="126"/>
      <c r="K4310" s="126"/>
      <c r="L4310" s="126"/>
      <c r="M4310" s="143"/>
      <c r="N4310" s="126"/>
      <c r="O4310" s="126"/>
      <c r="Q4310" s="126"/>
      <c r="R4310" s="126"/>
    </row>
    <row r="4311" spans="6:18" ht="11.25" customHeight="1" x14ac:dyDescent="0.2">
      <c r="F4311" s="126"/>
      <c r="G4311" s="126"/>
      <c r="H4311" s="126"/>
      <c r="I4311" s="126"/>
      <c r="J4311" s="126"/>
      <c r="K4311" s="126"/>
      <c r="L4311" s="126"/>
      <c r="M4311" s="143"/>
      <c r="N4311" s="126"/>
      <c r="O4311" s="126"/>
      <c r="Q4311" s="126"/>
      <c r="R4311" s="126"/>
    </row>
    <row r="4312" spans="6:18" ht="11.25" customHeight="1" x14ac:dyDescent="0.2">
      <c r="F4312" s="126"/>
      <c r="G4312" s="126"/>
      <c r="H4312" s="126"/>
      <c r="I4312" s="126"/>
      <c r="J4312" s="126"/>
      <c r="K4312" s="126"/>
      <c r="L4312" s="126"/>
      <c r="M4312" s="143"/>
      <c r="N4312" s="126"/>
      <c r="O4312" s="126"/>
      <c r="Q4312" s="126"/>
      <c r="R4312" s="126"/>
    </row>
    <row r="4313" spans="6:18" ht="11.25" customHeight="1" x14ac:dyDescent="0.2">
      <c r="F4313" s="126"/>
      <c r="G4313" s="126"/>
      <c r="H4313" s="126"/>
      <c r="I4313" s="126"/>
      <c r="J4313" s="126"/>
      <c r="K4313" s="126"/>
      <c r="L4313" s="126"/>
      <c r="M4313" s="143"/>
      <c r="N4313" s="126"/>
      <c r="O4313" s="126"/>
      <c r="Q4313" s="126"/>
      <c r="R4313" s="126"/>
    </row>
    <row r="4314" spans="6:18" ht="11.25" customHeight="1" x14ac:dyDescent="0.2">
      <c r="F4314" s="126"/>
      <c r="G4314" s="126"/>
      <c r="H4314" s="126"/>
      <c r="I4314" s="126"/>
      <c r="J4314" s="126"/>
      <c r="K4314" s="126"/>
      <c r="L4314" s="126"/>
      <c r="M4314" s="143"/>
      <c r="N4314" s="126"/>
      <c r="O4314" s="126"/>
      <c r="Q4314" s="126"/>
      <c r="R4314" s="126"/>
    </row>
    <row r="4315" spans="6:18" ht="11.25" customHeight="1" x14ac:dyDescent="0.2">
      <c r="F4315" s="126"/>
      <c r="G4315" s="126"/>
      <c r="H4315" s="126"/>
      <c r="I4315" s="126"/>
      <c r="J4315" s="126"/>
      <c r="K4315" s="126"/>
      <c r="L4315" s="126"/>
      <c r="M4315" s="143"/>
      <c r="N4315" s="126"/>
      <c r="O4315" s="126"/>
      <c r="Q4315" s="126"/>
      <c r="R4315" s="126"/>
    </row>
    <row r="4316" spans="6:18" ht="11.25" customHeight="1" x14ac:dyDescent="0.2">
      <c r="F4316" s="126"/>
      <c r="G4316" s="126"/>
      <c r="H4316" s="126"/>
      <c r="I4316" s="126"/>
      <c r="J4316" s="126"/>
      <c r="K4316" s="126"/>
      <c r="L4316" s="126"/>
      <c r="M4316" s="143"/>
      <c r="N4316" s="126"/>
      <c r="O4316" s="126"/>
      <c r="Q4316" s="126"/>
      <c r="R4316" s="126"/>
    </row>
    <row r="4317" spans="6:18" ht="11.25" customHeight="1" x14ac:dyDescent="0.2">
      <c r="F4317" s="126"/>
      <c r="G4317" s="126"/>
      <c r="H4317" s="126"/>
      <c r="I4317" s="126"/>
      <c r="J4317" s="126"/>
      <c r="K4317" s="126"/>
      <c r="L4317" s="126"/>
      <c r="M4317" s="143"/>
      <c r="N4317" s="126"/>
      <c r="O4317" s="126"/>
      <c r="Q4317" s="126"/>
      <c r="R4317" s="126"/>
    </row>
    <row r="4318" spans="6:18" ht="11.25" customHeight="1" x14ac:dyDescent="0.2">
      <c r="F4318" s="126"/>
      <c r="G4318" s="126"/>
      <c r="H4318" s="126"/>
      <c r="I4318" s="126"/>
      <c r="J4318" s="126"/>
      <c r="K4318" s="126"/>
      <c r="L4318" s="126"/>
      <c r="M4318" s="143"/>
      <c r="N4318" s="126"/>
      <c r="O4318" s="126"/>
      <c r="Q4318" s="126"/>
      <c r="R4318" s="126"/>
    </row>
    <row r="4319" spans="6:18" ht="11.25" customHeight="1" x14ac:dyDescent="0.2">
      <c r="F4319" s="126"/>
      <c r="G4319" s="126"/>
      <c r="H4319" s="126"/>
      <c r="I4319" s="126"/>
      <c r="J4319" s="126"/>
      <c r="K4319" s="126"/>
      <c r="L4319" s="126"/>
      <c r="M4319" s="143"/>
      <c r="N4319" s="126"/>
      <c r="O4319" s="126"/>
      <c r="Q4319" s="126"/>
      <c r="R4319" s="126"/>
    </row>
    <row r="4320" spans="6:18" ht="11.25" customHeight="1" x14ac:dyDescent="0.2">
      <c r="F4320" s="126"/>
      <c r="G4320" s="126"/>
      <c r="H4320" s="126"/>
      <c r="I4320" s="126"/>
      <c r="J4320" s="126"/>
      <c r="K4320" s="126"/>
      <c r="L4320" s="126"/>
      <c r="M4320" s="143"/>
      <c r="N4320" s="126"/>
      <c r="O4320" s="126"/>
      <c r="Q4320" s="126"/>
      <c r="R4320" s="126"/>
    </row>
    <row r="4321" spans="6:18" ht="11.25" customHeight="1" x14ac:dyDescent="0.2">
      <c r="F4321" s="126"/>
      <c r="G4321" s="126"/>
      <c r="H4321" s="126"/>
      <c r="I4321" s="126"/>
      <c r="J4321" s="126"/>
      <c r="K4321" s="126"/>
      <c r="L4321" s="126"/>
      <c r="M4321" s="143"/>
      <c r="N4321" s="126"/>
      <c r="O4321" s="126"/>
      <c r="Q4321" s="126"/>
      <c r="R4321" s="126"/>
    </row>
    <row r="4322" spans="6:18" ht="11.25" customHeight="1" x14ac:dyDescent="0.2">
      <c r="F4322" s="126"/>
      <c r="G4322" s="126"/>
      <c r="H4322" s="126"/>
      <c r="I4322" s="126"/>
      <c r="J4322" s="126"/>
      <c r="K4322" s="126"/>
      <c r="L4322" s="126"/>
      <c r="M4322" s="143"/>
      <c r="N4322" s="126"/>
      <c r="O4322" s="126"/>
      <c r="Q4322" s="126"/>
      <c r="R4322" s="126"/>
    </row>
    <row r="4323" spans="6:18" ht="11.25" customHeight="1" x14ac:dyDescent="0.2">
      <c r="F4323" s="126"/>
      <c r="G4323" s="126"/>
      <c r="H4323" s="126"/>
      <c r="I4323" s="126"/>
      <c r="J4323" s="126"/>
      <c r="K4323" s="126"/>
      <c r="L4323" s="126"/>
      <c r="M4323" s="143"/>
      <c r="N4323" s="126"/>
      <c r="O4323" s="126"/>
      <c r="Q4323" s="126"/>
      <c r="R4323" s="126"/>
    </row>
    <row r="4324" spans="6:18" ht="11.25" customHeight="1" x14ac:dyDescent="0.2">
      <c r="F4324" s="126"/>
      <c r="G4324" s="126"/>
      <c r="H4324" s="126"/>
      <c r="I4324" s="126"/>
      <c r="J4324" s="126"/>
      <c r="K4324" s="126"/>
      <c r="L4324" s="126"/>
      <c r="M4324" s="143"/>
      <c r="N4324" s="126"/>
      <c r="O4324" s="126"/>
      <c r="Q4324" s="126"/>
      <c r="R4324" s="126"/>
    </row>
    <row r="4325" spans="6:18" ht="11.25" customHeight="1" x14ac:dyDescent="0.2">
      <c r="F4325" s="126"/>
      <c r="G4325" s="126"/>
      <c r="H4325" s="126"/>
      <c r="I4325" s="126"/>
      <c r="J4325" s="126"/>
      <c r="K4325" s="126"/>
      <c r="L4325" s="126"/>
      <c r="M4325" s="143"/>
      <c r="N4325" s="126"/>
      <c r="O4325" s="126"/>
      <c r="Q4325" s="126"/>
      <c r="R4325" s="126"/>
    </row>
    <row r="4326" spans="6:18" ht="11.25" customHeight="1" x14ac:dyDescent="0.2">
      <c r="F4326" s="126"/>
      <c r="G4326" s="126"/>
      <c r="H4326" s="126"/>
      <c r="I4326" s="126"/>
      <c r="J4326" s="126"/>
      <c r="K4326" s="126"/>
      <c r="L4326" s="126"/>
      <c r="M4326" s="143"/>
      <c r="N4326" s="126"/>
      <c r="O4326" s="126"/>
      <c r="Q4326" s="126"/>
      <c r="R4326" s="126"/>
    </row>
    <row r="4327" spans="6:18" ht="11.25" customHeight="1" x14ac:dyDescent="0.2">
      <c r="F4327" s="126"/>
      <c r="G4327" s="126"/>
      <c r="H4327" s="126"/>
      <c r="I4327" s="126"/>
      <c r="J4327" s="126"/>
      <c r="K4327" s="126"/>
      <c r="L4327" s="126"/>
      <c r="M4327" s="143"/>
      <c r="N4327" s="126"/>
      <c r="O4327" s="126"/>
      <c r="Q4327" s="126"/>
      <c r="R4327" s="126"/>
    </row>
    <row r="4328" spans="6:18" ht="11.25" customHeight="1" x14ac:dyDescent="0.2">
      <c r="F4328" s="126"/>
      <c r="G4328" s="126"/>
      <c r="H4328" s="126"/>
      <c r="I4328" s="126"/>
      <c r="J4328" s="126"/>
      <c r="K4328" s="126"/>
      <c r="L4328" s="126"/>
      <c r="M4328" s="143"/>
      <c r="N4328" s="126"/>
      <c r="O4328" s="126"/>
      <c r="Q4328" s="126"/>
      <c r="R4328" s="126"/>
    </row>
    <row r="4329" spans="6:18" ht="11.25" customHeight="1" x14ac:dyDescent="0.2">
      <c r="F4329" s="126"/>
      <c r="G4329" s="126"/>
      <c r="H4329" s="126"/>
      <c r="I4329" s="126"/>
      <c r="J4329" s="126"/>
      <c r="K4329" s="126"/>
      <c r="L4329" s="126"/>
      <c r="M4329" s="143"/>
      <c r="N4329" s="126"/>
      <c r="O4329" s="126"/>
      <c r="Q4329" s="126"/>
      <c r="R4329" s="126"/>
    </row>
    <row r="4330" spans="6:18" ht="11.25" customHeight="1" x14ac:dyDescent="0.2">
      <c r="F4330" s="126"/>
      <c r="G4330" s="126"/>
      <c r="H4330" s="126"/>
      <c r="I4330" s="126"/>
      <c r="J4330" s="126"/>
      <c r="K4330" s="126"/>
      <c r="L4330" s="126"/>
      <c r="M4330" s="143"/>
      <c r="N4330" s="126"/>
      <c r="O4330" s="126"/>
      <c r="Q4330" s="126"/>
      <c r="R4330" s="126"/>
    </row>
    <row r="4331" spans="6:18" ht="11.25" customHeight="1" x14ac:dyDescent="0.2">
      <c r="F4331" s="126"/>
      <c r="G4331" s="126"/>
      <c r="H4331" s="126"/>
      <c r="I4331" s="126"/>
      <c r="J4331" s="126"/>
      <c r="K4331" s="126"/>
      <c r="L4331" s="126"/>
      <c r="M4331" s="143"/>
      <c r="N4331" s="126"/>
      <c r="O4331" s="126"/>
      <c r="Q4331" s="126"/>
      <c r="R4331" s="126"/>
    </row>
    <row r="4332" spans="6:18" ht="11.25" customHeight="1" x14ac:dyDescent="0.2">
      <c r="F4332" s="126"/>
      <c r="G4332" s="126"/>
      <c r="H4332" s="126"/>
      <c r="I4332" s="126"/>
      <c r="J4332" s="126"/>
      <c r="K4332" s="126"/>
      <c r="L4332" s="126"/>
      <c r="M4332" s="143"/>
      <c r="N4332" s="126"/>
      <c r="O4332" s="126"/>
      <c r="Q4332" s="126"/>
      <c r="R4332" s="126"/>
    </row>
    <row r="4333" spans="6:18" ht="11.25" customHeight="1" x14ac:dyDescent="0.2">
      <c r="F4333" s="126"/>
      <c r="G4333" s="126"/>
      <c r="H4333" s="126"/>
      <c r="I4333" s="126"/>
      <c r="J4333" s="126"/>
      <c r="K4333" s="126"/>
      <c r="L4333" s="126"/>
      <c r="M4333" s="143"/>
      <c r="N4333" s="126"/>
      <c r="O4333" s="126"/>
      <c r="Q4333" s="126"/>
      <c r="R4333" s="126"/>
    </row>
    <row r="4334" spans="6:18" ht="11.25" customHeight="1" x14ac:dyDescent="0.2">
      <c r="F4334" s="126"/>
      <c r="G4334" s="126"/>
      <c r="H4334" s="126"/>
      <c r="I4334" s="126"/>
      <c r="J4334" s="126"/>
      <c r="K4334" s="126"/>
      <c r="L4334" s="126"/>
      <c r="M4334" s="143"/>
      <c r="N4334" s="126"/>
      <c r="O4334" s="126"/>
      <c r="Q4334" s="126"/>
      <c r="R4334" s="126"/>
    </row>
    <row r="4335" spans="6:18" ht="11.25" customHeight="1" x14ac:dyDescent="0.2">
      <c r="F4335" s="126"/>
      <c r="G4335" s="126"/>
      <c r="H4335" s="126"/>
      <c r="I4335" s="126"/>
      <c r="J4335" s="126"/>
      <c r="K4335" s="126"/>
      <c r="L4335" s="126"/>
      <c r="M4335" s="143"/>
      <c r="N4335" s="126"/>
      <c r="O4335" s="126"/>
      <c r="Q4335" s="126"/>
      <c r="R4335" s="126"/>
    </row>
    <row r="4336" spans="6:18" ht="11.25" customHeight="1" x14ac:dyDescent="0.2">
      <c r="F4336" s="126"/>
      <c r="G4336" s="126"/>
      <c r="H4336" s="126"/>
      <c r="I4336" s="126"/>
      <c r="J4336" s="126"/>
      <c r="K4336" s="126"/>
      <c r="L4336" s="126"/>
      <c r="M4336" s="143"/>
      <c r="N4336" s="126"/>
      <c r="O4336" s="126"/>
      <c r="Q4336" s="126"/>
      <c r="R4336" s="126"/>
    </row>
    <row r="4337" spans="6:18" ht="11.25" customHeight="1" x14ac:dyDescent="0.2">
      <c r="F4337" s="126"/>
      <c r="G4337" s="126"/>
      <c r="H4337" s="126"/>
      <c r="I4337" s="126"/>
      <c r="J4337" s="126"/>
      <c r="K4337" s="126"/>
      <c r="L4337" s="126"/>
      <c r="M4337" s="143"/>
      <c r="N4337" s="126"/>
      <c r="O4337" s="126"/>
      <c r="Q4337" s="126"/>
      <c r="R4337" s="126"/>
    </row>
    <row r="4338" spans="6:18" ht="11.25" customHeight="1" x14ac:dyDescent="0.2">
      <c r="F4338" s="126"/>
      <c r="G4338" s="126"/>
      <c r="H4338" s="126"/>
      <c r="I4338" s="126"/>
      <c r="J4338" s="126"/>
      <c r="K4338" s="126"/>
      <c r="L4338" s="126"/>
      <c r="M4338" s="143"/>
      <c r="N4338" s="126"/>
      <c r="O4338" s="126"/>
      <c r="Q4338" s="126"/>
      <c r="R4338" s="126"/>
    </row>
    <row r="4339" spans="6:18" ht="11.25" customHeight="1" x14ac:dyDescent="0.2">
      <c r="F4339" s="126"/>
      <c r="G4339" s="126"/>
      <c r="H4339" s="126"/>
      <c r="I4339" s="126"/>
      <c r="J4339" s="126"/>
      <c r="K4339" s="126"/>
      <c r="L4339" s="126"/>
      <c r="M4339" s="143"/>
      <c r="N4339" s="126"/>
      <c r="O4339" s="126"/>
      <c r="Q4339" s="126"/>
      <c r="R4339" s="126"/>
    </row>
    <row r="4340" spans="6:18" ht="11.25" customHeight="1" x14ac:dyDescent="0.2">
      <c r="F4340" s="126"/>
      <c r="G4340" s="126"/>
      <c r="H4340" s="126"/>
      <c r="I4340" s="126"/>
      <c r="J4340" s="126"/>
      <c r="K4340" s="126"/>
      <c r="L4340" s="126"/>
      <c r="M4340" s="143"/>
      <c r="N4340" s="126"/>
      <c r="O4340" s="126"/>
      <c r="Q4340" s="126"/>
      <c r="R4340" s="126"/>
    </row>
    <row r="4341" spans="6:18" ht="11.25" customHeight="1" x14ac:dyDescent="0.2">
      <c r="F4341" s="126"/>
      <c r="G4341" s="126"/>
      <c r="H4341" s="126"/>
      <c r="I4341" s="126"/>
      <c r="J4341" s="126"/>
      <c r="K4341" s="126"/>
      <c r="L4341" s="126"/>
      <c r="M4341" s="143"/>
      <c r="N4341" s="126"/>
      <c r="O4341" s="126"/>
      <c r="Q4341" s="126"/>
      <c r="R4341" s="126"/>
    </row>
    <row r="4342" spans="6:18" ht="11.25" customHeight="1" x14ac:dyDescent="0.2">
      <c r="F4342" s="126"/>
      <c r="G4342" s="126"/>
      <c r="H4342" s="126"/>
      <c r="I4342" s="126"/>
      <c r="J4342" s="126"/>
      <c r="K4342" s="126"/>
      <c r="L4342" s="126"/>
      <c r="M4342" s="143"/>
      <c r="N4342" s="126"/>
      <c r="O4342" s="126"/>
      <c r="Q4342" s="126"/>
      <c r="R4342" s="126"/>
    </row>
    <row r="4343" spans="6:18" ht="11.25" customHeight="1" x14ac:dyDescent="0.2">
      <c r="F4343" s="126"/>
      <c r="G4343" s="126"/>
      <c r="H4343" s="126"/>
      <c r="I4343" s="126"/>
      <c r="J4343" s="126"/>
      <c r="K4343" s="126"/>
      <c r="L4343" s="126"/>
      <c r="M4343" s="143"/>
      <c r="N4343" s="126"/>
      <c r="O4343" s="126"/>
      <c r="Q4343" s="126"/>
      <c r="R4343" s="126"/>
    </row>
    <row r="4344" spans="6:18" ht="11.25" customHeight="1" x14ac:dyDescent="0.2">
      <c r="F4344" s="126"/>
      <c r="G4344" s="126"/>
      <c r="H4344" s="126"/>
      <c r="I4344" s="126"/>
      <c r="J4344" s="126"/>
      <c r="K4344" s="126"/>
      <c r="L4344" s="126"/>
      <c r="M4344" s="143"/>
      <c r="N4344" s="126"/>
      <c r="O4344" s="126"/>
      <c r="Q4344" s="126"/>
      <c r="R4344" s="126"/>
    </row>
    <row r="4345" spans="6:18" ht="11.25" customHeight="1" x14ac:dyDescent="0.2">
      <c r="F4345" s="126"/>
      <c r="G4345" s="126"/>
      <c r="H4345" s="126"/>
      <c r="I4345" s="126"/>
      <c r="J4345" s="126"/>
      <c r="K4345" s="126"/>
      <c r="L4345" s="126"/>
      <c r="M4345" s="143"/>
      <c r="N4345" s="126"/>
      <c r="O4345" s="126"/>
      <c r="Q4345" s="126"/>
      <c r="R4345" s="126"/>
    </row>
    <row r="4346" spans="6:18" ht="11.25" customHeight="1" x14ac:dyDescent="0.2">
      <c r="F4346" s="126"/>
      <c r="G4346" s="126"/>
      <c r="H4346" s="126"/>
      <c r="I4346" s="126"/>
      <c r="J4346" s="126"/>
      <c r="K4346" s="126"/>
      <c r="L4346" s="126"/>
      <c r="M4346" s="143"/>
      <c r="N4346" s="126"/>
      <c r="O4346" s="126"/>
      <c r="Q4346" s="126"/>
      <c r="R4346" s="126"/>
    </row>
    <row r="4347" spans="6:18" ht="11.25" customHeight="1" x14ac:dyDescent="0.2">
      <c r="F4347" s="126"/>
      <c r="G4347" s="126"/>
      <c r="H4347" s="126"/>
      <c r="I4347" s="126"/>
      <c r="J4347" s="126"/>
      <c r="K4347" s="126"/>
      <c r="L4347" s="126"/>
      <c r="M4347" s="143"/>
      <c r="N4347" s="126"/>
      <c r="O4347" s="126"/>
      <c r="Q4347" s="126"/>
      <c r="R4347" s="126"/>
    </row>
    <row r="4348" spans="6:18" ht="11.25" customHeight="1" x14ac:dyDescent="0.2">
      <c r="F4348" s="126"/>
      <c r="G4348" s="126"/>
      <c r="H4348" s="126"/>
      <c r="I4348" s="126"/>
      <c r="J4348" s="126"/>
      <c r="K4348" s="126"/>
      <c r="L4348" s="126"/>
      <c r="M4348" s="143"/>
      <c r="N4348" s="126"/>
      <c r="O4348" s="126"/>
      <c r="Q4348" s="126"/>
      <c r="R4348" s="126"/>
    </row>
    <row r="4349" spans="6:18" ht="11.25" customHeight="1" x14ac:dyDescent="0.2">
      <c r="F4349" s="126"/>
      <c r="G4349" s="126"/>
      <c r="H4349" s="126"/>
      <c r="I4349" s="126"/>
      <c r="J4349" s="126"/>
      <c r="K4349" s="126"/>
      <c r="L4349" s="126"/>
      <c r="M4349" s="143"/>
      <c r="N4349" s="126"/>
      <c r="O4349" s="126"/>
      <c r="Q4349" s="126"/>
      <c r="R4349" s="126"/>
    </row>
    <row r="4350" spans="6:18" ht="11.25" customHeight="1" x14ac:dyDescent="0.2">
      <c r="F4350" s="126"/>
      <c r="G4350" s="126"/>
      <c r="H4350" s="126"/>
      <c r="I4350" s="126"/>
      <c r="J4350" s="126"/>
      <c r="K4350" s="126"/>
      <c r="L4350" s="126"/>
      <c r="M4350" s="143"/>
      <c r="N4350" s="126"/>
      <c r="O4350" s="126"/>
      <c r="Q4350" s="126"/>
      <c r="R4350" s="126"/>
    </row>
    <row r="4351" spans="6:18" ht="11.25" customHeight="1" x14ac:dyDescent="0.2">
      <c r="F4351" s="126"/>
      <c r="G4351" s="126"/>
      <c r="H4351" s="126"/>
      <c r="I4351" s="126"/>
      <c r="J4351" s="126"/>
      <c r="K4351" s="126"/>
      <c r="L4351" s="126"/>
      <c r="M4351" s="143"/>
      <c r="N4351" s="126"/>
      <c r="O4351" s="126"/>
      <c r="Q4351" s="126"/>
      <c r="R4351" s="126"/>
    </row>
    <row r="4352" spans="6:18" ht="11.25" customHeight="1" x14ac:dyDescent="0.2">
      <c r="F4352" s="126"/>
      <c r="G4352" s="126"/>
      <c r="H4352" s="126"/>
      <c r="I4352" s="126"/>
      <c r="J4352" s="126"/>
      <c r="K4352" s="126"/>
      <c r="L4352" s="126"/>
      <c r="M4352" s="143"/>
      <c r="N4352" s="126"/>
      <c r="O4352" s="126"/>
      <c r="Q4352" s="126"/>
      <c r="R4352" s="126"/>
    </row>
    <row r="4353" spans="6:18" ht="11.25" customHeight="1" x14ac:dyDescent="0.2">
      <c r="F4353" s="126"/>
      <c r="G4353" s="126"/>
      <c r="H4353" s="126"/>
      <c r="I4353" s="126"/>
      <c r="J4353" s="126"/>
      <c r="K4353" s="126"/>
      <c r="L4353" s="126"/>
      <c r="M4353" s="143"/>
      <c r="N4353" s="126"/>
      <c r="O4353" s="126"/>
      <c r="Q4353" s="126"/>
      <c r="R4353" s="126"/>
    </row>
    <row r="4354" spans="6:18" ht="11.25" customHeight="1" x14ac:dyDescent="0.2">
      <c r="F4354" s="126"/>
      <c r="G4354" s="126"/>
      <c r="H4354" s="126"/>
      <c r="I4354" s="126"/>
      <c r="J4354" s="126"/>
      <c r="K4354" s="126"/>
      <c r="L4354" s="126"/>
      <c r="M4354" s="143"/>
      <c r="N4354" s="126"/>
      <c r="O4354" s="126"/>
      <c r="Q4354" s="126"/>
      <c r="R4354" s="126"/>
    </row>
    <row r="4355" spans="6:18" ht="11.25" customHeight="1" x14ac:dyDescent="0.2">
      <c r="F4355" s="126"/>
      <c r="G4355" s="126"/>
      <c r="H4355" s="126"/>
      <c r="I4355" s="126"/>
      <c r="J4355" s="126"/>
      <c r="K4355" s="126"/>
      <c r="L4355" s="126"/>
      <c r="M4355" s="143"/>
      <c r="N4355" s="126"/>
      <c r="O4355" s="126"/>
      <c r="Q4355" s="126"/>
      <c r="R4355" s="126"/>
    </row>
    <row r="4356" spans="6:18" ht="11.25" customHeight="1" x14ac:dyDescent="0.2">
      <c r="F4356" s="126"/>
      <c r="G4356" s="126"/>
      <c r="H4356" s="126"/>
      <c r="I4356" s="126"/>
      <c r="J4356" s="126"/>
      <c r="K4356" s="126"/>
      <c r="L4356" s="126"/>
      <c r="M4356" s="143"/>
      <c r="N4356" s="126"/>
      <c r="O4356" s="126"/>
      <c r="Q4356" s="126"/>
      <c r="R4356" s="126"/>
    </row>
    <row r="4357" spans="6:18" ht="11.25" customHeight="1" x14ac:dyDescent="0.2">
      <c r="F4357" s="126"/>
      <c r="G4357" s="126"/>
      <c r="H4357" s="126"/>
      <c r="I4357" s="126"/>
      <c r="J4357" s="126"/>
      <c r="K4357" s="126"/>
      <c r="L4357" s="126"/>
      <c r="M4357" s="143"/>
      <c r="N4357" s="126"/>
      <c r="O4357" s="126"/>
      <c r="Q4357" s="126"/>
      <c r="R4357" s="126"/>
    </row>
    <row r="4358" spans="6:18" ht="11.25" customHeight="1" x14ac:dyDescent="0.2">
      <c r="F4358" s="126"/>
      <c r="G4358" s="126"/>
      <c r="H4358" s="126"/>
      <c r="I4358" s="126"/>
      <c r="J4358" s="126"/>
      <c r="K4358" s="126"/>
      <c r="L4358" s="126"/>
      <c r="M4358" s="143"/>
      <c r="N4358" s="126"/>
      <c r="O4358" s="126"/>
      <c r="Q4358" s="126"/>
      <c r="R4358" s="126"/>
    </row>
    <row r="4359" spans="6:18" ht="11.25" customHeight="1" x14ac:dyDescent="0.2">
      <c r="F4359" s="126"/>
      <c r="G4359" s="126"/>
      <c r="H4359" s="126"/>
      <c r="I4359" s="126"/>
      <c r="J4359" s="126"/>
      <c r="K4359" s="126"/>
      <c r="L4359" s="126"/>
      <c r="M4359" s="143"/>
      <c r="N4359" s="126"/>
      <c r="O4359" s="126"/>
      <c r="Q4359" s="126"/>
      <c r="R4359" s="126"/>
    </row>
    <row r="4360" spans="6:18" ht="11.25" customHeight="1" x14ac:dyDescent="0.2">
      <c r="F4360" s="126"/>
      <c r="G4360" s="126"/>
      <c r="H4360" s="126"/>
      <c r="I4360" s="126"/>
      <c r="J4360" s="126"/>
      <c r="K4360" s="126"/>
      <c r="L4360" s="126"/>
      <c r="M4360" s="143"/>
      <c r="N4360" s="126"/>
      <c r="O4360" s="126"/>
      <c r="Q4360" s="126"/>
      <c r="R4360" s="126"/>
    </row>
    <row r="4361" spans="6:18" ht="11.25" customHeight="1" x14ac:dyDescent="0.2">
      <c r="F4361" s="126"/>
      <c r="G4361" s="126"/>
      <c r="H4361" s="126"/>
      <c r="I4361" s="126"/>
      <c r="J4361" s="126"/>
      <c r="K4361" s="126"/>
      <c r="L4361" s="126"/>
      <c r="M4361" s="143"/>
      <c r="N4361" s="126"/>
      <c r="O4361" s="126"/>
      <c r="Q4361" s="126"/>
      <c r="R4361" s="126"/>
    </row>
    <row r="4362" spans="6:18" ht="11.25" customHeight="1" x14ac:dyDescent="0.2">
      <c r="F4362" s="126"/>
      <c r="G4362" s="126"/>
      <c r="H4362" s="126"/>
      <c r="I4362" s="126"/>
      <c r="J4362" s="126"/>
      <c r="K4362" s="126"/>
      <c r="L4362" s="126"/>
      <c r="M4362" s="143"/>
      <c r="N4362" s="126"/>
      <c r="O4362" s="126"/>
      <c r="Q4362" s="126"/>
      <c r="R4362" s="126"/>
    </row>
    <row r="4363" spans="6:18" ht="11.25" customHeight="1" x14ac:dyDescent="0.2">
      <c r="F4363" s="126"/>
      <c r="G4363" s="126"/>
      <c r="H4363" s="126"/>
      <c r="I4363" s="126"/>
      <c r="J4363" s="126"/>
      <c r="K4363" s="126"/>
      <c r="L4363" s="126"/>
      <c r="M4363" s="143"/>
      <c r="N4363" s="126"/>
      <c r="O4363" s="126"/>
      <c r="Q4363" s="126"/>
      <c r="R4363" s="126"/>
    </row>
    <row r="4364" spans="6:18" ht="11.25" customHeight="1" x14ac:dyDescent="0.2">
      <c r="F4364" s="126"/>
      <c r="G4364" s="126"/>
      <c r="H4364" s="126"/>
      <c r="I4364" s="126"/>
      <c r="J4364" s="126"/>
      <c r="K4364" s="126"/>
      <c r="L4364" s="126"/>
      <c r="M4364" s="143"/>
      <c r="N4364" s="126"/>
      <c r="O4364" s="126"/>
      <c r="Q4364" s="126"/>
      <c r="R4364" s="126"/>
    </row>
    <row r="4365" spans="6:18" ht="11.25" customHeight="1" x14ac:dyDescent="0.2">
      <c r="F4365" s="126"/>
      <c r="G4365" s="126"/>
      <c r="H4365" s="126"/>
      <c r="I4365" s="126"/>
      <c r="J4365" s="126"/>
      <c r="K4365" s="126"/>
      <c r="L4365" s="126"/>
      <c r="M4365" s="143"/>
      <c r="N4365" s="126"/>
      <c r="O4365" s="126"/>
      <c r="Q4365" s="126"/>
      <c r="R4365" s="126"/>
    </row>
    <row r="4366" spans="6:18" ht="11.25" customHeight="1" x14ac:dyDescent="0.2">
      <c r="F4366" s="126"/>
      <c r="G4366" s="126"/>
      <c r="H4366" s="126"/>
      <c r="I4366" s="126"/>
      <c r="J4366" s="126"/>
      <c r="K4366" s="126"/>
      <c r="L4366" s="126"/>
      <c r="M4366" s="143"/>
      <c r="N4366" s="126"/>
      <c r="O4366" s="126"/>
      <c r="Q4366" s="126"/>
      <c r="R4366" s="126"/>
    </row>
    <row r="4367" spans="6:18" ht="11.25" customHeight="1" x14ac:dyDescent="0.2">
      <c r="F4367" s="126"/>
      <c r="G4367" s="126"/>
      <c r="H4367" s="126"/>
      <c r="I4367" s="126"/>
      <c r="J4367" s="126"/>
      <c r="K4367" s="126"/>
      <c r="L4367" s="126"/>
      <c r="M4367" s="143"/>
      <c r="N4367" s="126"/>
      <c r="O4367" s="126"/>
      <c r="Q4367" s="126"/>
      <c r="R4367" s="126"/>
    </row>
    <row r="4368" spans="6:18" ht="11.25" customHeight="1" x14ac:dyDescent="0.2">
      <c r="F4368" s="126"/>
      <c r="G4368" s="126"/>
      <c r="H4368" s="126"/>
      <c r="I4368" s="126"/>
      <c r="J4368" s="126"/>
      <c r="K4368" s="126"/>
      <c r="L4368" s="126"/>
      <c r="M4368" s="143"/>
      <c r="N4368" s="126"/>
      <c r="O4368" s="126"/>
      <c r="Q4368" s="126"/>
      <c r="R4368" s="126"/>
    </row>
    <row r="4369" spans="6:18" ht="11.25" customHeight="1" x14ac:dyDescent="0.2">
      <c r="F4369" s="126"/>
      <c r="G4369" s="126"/>
      <c r="H4369" s="126"/>
      <c r="I4369" s="126"/>
      <c r="J4369" s="126"/>
      <c r="K4369" s="126"/>
      <c r="L4369" s="126"/>
      <c r="M4369" s="143"/>
      <c r="N4369" s="126"/>
      <c r="O4369" s="126"/>
      <c r="Q4369" s="126"/>
      <c r="R4369" s="126"/>
    </row>
    <row r="4370" spans="6:18" ht="11.25" customHeight="1" x14ac:dyDescent="0.2">
      <c r="F4370" s="126"/>
      <c r="G4370" s="126"/>
      <c r="H4370" s="126"/>
      <c r="I4370" s="126"/>
      <c r="J4370" s="126"/>
      <c r="K4370" s="126"/>
      <c r="L4370" s="126"/>
      <c r="M4370" s="143"/>
      <c r="N4370" s="126"/>
      <c r="O4370" s="126"/>
      <c r="Q4370" s="126"/>
      <c r="R4370" s="126"/>
    </row>
    <row r="4371" spans="6:18" ht="11.25" customHeight="1" x14ac:dyDescent="0.2">
      <c r="F4371" s="126"/>
      <c r="G4371" s="126"/>
      <c r="H4371" s="126"/>
      <c r="I4371" s="126"/>
      <c r="J4371" s="126"/>
      <c r="K4371" s="126"/>
      <c r="L4371" s="126"/>
      <c r="M4371" s="143"/>
      <c r="N4371" s="126"/>
      <c r="O4371" s="126"/>
      <c r="Q4371" s="126"/>
      <c r="R4371" s="126"/>
    </row>
    <row r="4372" spans="6:18" ht="11.25" customHeight="1" x14ac:dyDescent="0.2">
      <c r="F4372" s="126"/>
      <c r="G4372" s="126"/>
      <c r="H4372" s="126"/>
      <c r="I4372" s="126"/>
      <c r="J4372" s="126"/>
      <c r="K4372" s="126"/>
      <c r="L4372" s="126"/>
      <c r="M4372" s="143"/>
      <c r="N4372" s="126"/>
      <c r="O4372" s="126"/>
      <c r="Q4372" s="126"/>
      <c r="R4372" s="126"/>
    </row>
    <row r="4373" spans="6:18" ht="11.25" customHeight="1" x14ac:dyDescent="0.2">
      <c r="F4373" s="126"/>
      <c r="G4373" s="126"/>
      <c r="H4373" s="126"/>
      <c r="I4373" s="126"/>
      <c r="J4373" s="126"/>
      <c r="K4373" s="126"/>
      <c r="L4373" s="126"/>
      <c r="M4373" s="143"/>
      <c r="N4373" s="126"/>
      <c r="O4373" s="126"/>
      <c r="Q4373" s="126"/>
      <c r="R4373" s="126"/>
    </row>
    <row r="4374" spans="6:18" ht="11.25" customHeight="1" x14ac:dyDescent="0.2">
      <c r="F4374" s="126"/>
      <c r="G4374" s="126"/>
      <c r="H4374" s="126"/>
      <c r="I4374" s="126"/>
      <c r="J4374" s="126"/>
      <c r="K4374" s="126"/>
      <c r="L4374" s="126"/>
      <c r="M4374" s="143"/>
      <c r="N4374" s="126"/>
      <c r="O4374" s="126"/>
      <c r="Q4374" s="126"/>
      <c r="R4374" s="126"/>
    </row>
    <row r="4375" spans="6:18" ht="11.25" customHeight="1" x14ac:dyDescent="0.2">
      <c r="F4375" s="126"/>
      <c r="G4375" s="126"/>
      <c r="H4375" s="126"/>
      <c r="I4375" s="126"/>
      <c r="J4375" s="126"/>
      <c r="K4375" s="126"/>
      <c r="L4375" s="126"/>
      <c r="M4375" s="143"/>
      <c r="N4375" s="126"/>
      <c r="O4375" s="126"/>
      <c r="Q4375" s="126"/>
      <c r="R4375" s="126"/>
    </row>
    <row r="4376" spans="6:18" ht="11.25" customHeight="1" x14ac:dyDescent="0.2">
      <c r="F4376" s="126"/>
      <c r="G4376" s="126"/>
      <c r="H4376" s="126"/>
      <c r="I4376" s="126"/>
      <c r="J4376" s="126"/>
      <c r="K4376" s="126"/>
      <c r="L4376" s="126"/>
      <c r="M4376" s="143"/>
      <c r="N4376" s="126"/>
      <c r="O4376" s="126"/>
      <c r="Q4376" s="126"/>
      <c r="R4376" s="126"/>
    </row>
    <row r="4377" spans="6:18" ht="11.25" customHeight="1" x14ac:dyDescent="0.2">
      <c r="F4377" s="126"/>
      <c r="G4377" s="126"/>
      <c r="H4377" s="126"/>
      <c r="I4377" s="126"/>
      <c r="J4377" s="126"/>
      <c r="K4377" s="126"/>
      <c r="L4377" s="126"/>
      <c r="M4377" s="143"/>
      <c r="N4377" s="126"/>
      <c r="O4377" s="126"/>
      <c r="Q4377" s="126"/>
      <c r="R4377" s="126"/>
    </row>
    <row r="4378" spans="6:18" ht="11.25" customHeight="1" x14ac:dyDescent="0.2">
      <c r="F4378" s="126"/>
      <c r="G4378" s="126"/>
      <c r="H4378" s="126"/>
      <c r="I4378" s="126"/>
      <c r="J4378" s="126"/>
      <c r="K4378" s="126"/>
      <c r="L4378" s="126"/>
      <c r="M4378" s="143"/>
      <c r="N4378" s="126"/>
      <c r="O4378" s="126"/>
      <c r="Q4378" s="126"/>
      <c r="R4378" s="126"/>
    </row>
    <row r="4379" spans="6:18" ht="11.25" customHeight="1" x14ac:dyDescent="0.2">
      <c r="F4379" s="126"/>
      <c r="G4379" s="126"/>
      <c r="H4379" s="126"/>
      <c r="I4379" s="126"/>
      <c r="J4379" s="126"/>
      <c r="K4379" s="126"/>
      <c r="L4379" s="126"/>
      <c r="M4379" s="143"/>
      <c r="N4379" s="126"/>
      <c r="O4379" s="126"/>
      <c r="Q4379" s="126"/>
      <c r="R4379" s="126"/>
    </row>
    <row r="4380" spans="6:18" ht="11.25" customHeight="1" x14ac:dyDescent="0.2">
      <c r="F4380" s="126"/>
      <c r="G4380" s="126"/>
      <c r="H4380" s="126"/>
      <c r="I4380" s="126"/>
      <c r="J4380" s="126"/>
      <c r="K4380" s="126"/>
      <c r="L4380" s="126"/>
      <c r="M4380" s="143"/>
      <c r="N4380" s="126"/>
      <c r="O4380" s="126"/>
      <c r="Q4380" s="126"/>
      <c r="R4380" s="126"/>
    </row>
    <row r="4381" spans="6:18" ht="11.25" customHeight="1" x14ac:dyDescent="0.2">
      <c r="F4381" s="126"/>
      <c r="G4381" s="126"/>
      <c r="H4381" s="126"/>
      <c r="I4381" s="126"/>
      <c r="J4381" s="126"/>
      <c r="K4381" s="126"/>
      <c r="L4381" s="126"/>
      <c r="M4381" s="143"/>
      <c r="N4381" s="126"/>
      <c r="O4381" s="126"/>
      <c r="Q4381" s="126"/>
      <c r="R4381" s="126"/>
    </row>
    <row r="4382" spans="6:18" ht="11.25" customHeight="1" x14ac:dyDescent="0.2">
      <c r="F4382" s="126"/>
      <c r="G4382" s="126"/>
      <c r="H4382" s="126"/>
      <c r="I4382" s="126"/>
      <c r="J4382" s="126"/>
      <c r="K4382" s="126"/>
      <c r="L4382" s="126"/>
      <c r="M4382" s="143"/>
      <c r="N4382" s="126"/>
      <c r="O4382" s="126"/>
      <c r="Q4382" s="126"/>
      <c r="R4382" s="126"/>
    </row>
    <row r="4383" spans="6:18" ht="11.25" customHeight="1" x14ac:dyDescent="0.2">
      <c r="F4383" s="126"/>
      <c r="G4383" s="126"/>
      <c r="H4383" s="126"/>
      <c r="I4383" s="126"/>
      <c r="J4383" s="126"/>
      <c r="K4383" s="126"/>
      <c r="L4383" s="126"/>
      <c r="M4383" s="143"/>
      <c r="N4383" s="126"/>
      <c r="O4383" s="126"/>
      <c r="Q4383" s="126"/>
      <c r="R4383" s="126"/>
    </row>
    <row r="4384" spans="6:18" ht="11.25" customHeight="1" x14ac:dyDescent="0.2">
      <c r="F4384" s="126"/>
      <c r="G4384" s="126"/>
      <c r="H4384" s="126"/>
      <c r="I4384" s="126"/>
      <c r="J4384" s="126"/>
      <c r="K4384" s="126"/>
      <c r="L4384" s="126"/>
      <c r="M4384" s="143"/>
      <c r="N4384" s="126"/>
      <c r="O4384" s="126"/>
      <c r="Q4384" s="126"/>
      <c r="R4384" s="126"/>
    </row>
    <row r="4385" spans="6:18" ht="11.25" customHeight="1" x14ac:dyDescent="0.2">
      <c r="F4385" s="126"/>
      <c r="G4385" s="126"/>
      <c r="H4385" s="126"/>
      <c r="I4385" s="126"/>
      <c r="J4385" s="126"/>
      <c r="K4385" s="126"/>
      <c r="L4385" s="126"/>
      <c r="M4385" s="143"/>
      <c r="N4385" s="126"/>
      <c r="O4385" s="126"/>
      <c r="Q4385" s="126"/>
      <c r="R4385" s="126"/>
    </row>
    <row r="4386" spans="6:18" ht="11.25" customHeight="1" x14ac:dyDescent="0.2">
      <c r="F4386" s="126"/>
      <c r="G4386" s="126"/>
      <c r="H4386" s="126"/>
      <c r="I4386" s="126"/>
      <c r="J4386" s="126"/>
      <c r="K4386" s="126"/>
      <c r="L4386" s="126"/>
      <c r="M4386" s="143"/>
      <c r="N4386" s="126"/>
      <c r="O4386" s="126"/>
      <c r="Q4386" s="126"/>
      <c r="R4386" s="126"/>
    </row>
    <row r="4387" spans="6:18" ht="11.25" customHeight="1" x14ac:dyDescent="0.2">
      <c r="F4387" s="126"/>
      <c r="G4387" s="126"/>
      <c r="H4387" s="126"/>
      <c r="I4387" s="126"/>
      <c r="J4387" s="126"/>
      <c r="K4387" s="126"/>
      <c r="L4387" s="126"/>
      <c r="M4387" s="143"/>
      <c r="N4387" s="126"/>
      <c r="O4387" s="126"/>
      <c r="Q4387" s="126"/>
      <c r="R4387" s="126"/>
    </row>
    <row r="4388" spans="6:18" ht="11.25" customHeight="1" x14ac:dyDescent="0.2">
      <c r="F4388" s="126"/>
      <c r="G4388" s="126"/>
      <c r="H4388" s="126"/>
      <c r="I4388" s="126"/>
      <c r="J4388" s="126"/>
      <c r="K4388" s="126"/>
      <c r="L4388" s="126"/>
      <c r="M4388" s="143"/>
      <c r="N4388" s="126"/>
      <c r="O4388" s="126"/>
      <c r="Q4388" s="126"/>
      <c r="R4388" s="126"/>
    </row>
    <row r="4389" spans="6:18" ht="11.25" customHeight="1" x14ac:dyDescent="0.2">
      <c r="F4389" s="126"/>
      <c r="G4389" s="126"/>
      <c r="H4389" s="126"/>
      <c r="I4389" s="126"/>
      <c r="J4389" s="126"/>
      <c r="K4389" s="126"/>
      <c r="L4389" s="126"/>
      <c r="M4389" s="143"/>
      <c r="N4389" s="126"/>
      <c r="O4389" s="126"/>
      <c r="Q4389" s="126"/>
      <c r="R4389" s="126"/>
    </row>
    <row r="4390" spans="6:18" ht="11.25" customHeight="1" x14ac:dyDescent="0.2">
      <c r="F4390" s="126"/>
      <c r="G4390" s="126"/>
      <c r="H4390" s="126"/>
      <c r="I4390" s="126"/>
      <c r="J4390" s="126"/>
      <c r="K4390" s="126"/>
      <c r="L4390" s="126"/>
      <c r="M4390" s="143"/>
      <c r="N4390" s="126"/>
      <c r="O4390" s="126"/>
      <c r="Q4390" s="126"/>
      <c r="R4390" s="126"/>
    </row>
    <row r="4391" spans="6:18" ht="11.25" customHeight="1" x14ac:dyDescent="0.2">
      <c r="F4391" s="126"/>
      <c r="G4391" s="126"/>
      <c r="H4391" s="126"/>
      <c r="I4391" s="126"/>
      <c r="J4391" s="126"/>
      <c r="K4391" s="126"/>
      <c r="L4391" s="126"/>
      <c r="M4391" s="143"/>
      <c r="N4391" s="126"/>
      <c r="O4391" s="126"/>
      <c r="Q4391" s="126"/>
      <c r="R4391" s="126"/>
    </row>
    <row r="4392" spans="6:18" ht="11.25" customHeight="1" x14ac:dyDescent="0.2">
      <c r="F4392" s="126"/>
      <c r="G4392" s="126"/>
      <c r="H4392" s="126"/>
      <c r="I4392" s="126"/>
      <c r="J4392" s="126"/>
      <c r="K4392" s="126"/>
      <c r="L4392" s="126"/>
      <c r="M4392" s="143"/>
      <c r="N4392" s="126"/>
      <c r="O4392" s="126"/>
      <c r="Q4392" s="126"/>
      <c r="R4392" s="126"/>
    </row>
    <row r="4393" spans="6:18" ht="11.25" customHeight="1" x14ac:dyDescent="0.2">
      <c r="F4393" s="126"/>
      <c r="G4393" s="126"/>
      <c r="H4393" s="126"/>
      <c r="I4393" s="126"/>
      <c r="J4393" s="126"/>
      <c r="K4393" s="126"/>
      <c r="L4393" s="126"/>
      <c r="M4393" s="143"/>
      <c r="N4393" s="126"/>
      <c r="O4393" s="126"/>
      <c r="Q4393" s="126"/>
      <c r="R4393" s="126"/>
    </row>
    <row r="4394" spans="6:18" ht="11.25" customHeight="1" x14ac:dyDescent="0.2">
      <c r="F4394" s="126"/>
      <c r="G4394" s="126"/>
      <c r="H4394" s="126"/>
      <c r="I4394" s="126"/>
      <c r="J4394" s="126"/>
      <c r="K4394" s="126"/>
      <c r="L4394" s="126"/>
      <c r="M4394" s="143"/>
      <c r="N4394" s="126"/>
      <c r="O4394" s="126"/>
      <c r="Q4394" s="126"/>
      <c r="R4394" s="126"/>
    </row>
    <row r="4395" spans="6:18" ht="11.25" customHeight="1" x14ac:dyDescent="0.2">
      <c r="F4395" s="126"/>
      <c r="G4395" s="126"/>
      <c r="H4395" s="126"/>
      <c r="I4395" s="126"/>
      <c r="J4395" s="126"/>
      <c r="K4395" s="126"/>
      <c r="L4395" s="126"/>
      <c r="M4395" s="143"/>
      <c r="N4395" s="126"/>
      <c r="O4395" s="126"/>
      <c r="Q4395" s="126"/>
      <c r="R4395" s="126"/>
    </row>
    <row r="4396" spans="6:18" ht="11.25" customHeight="1" x14ac:dyDescent="0.2">
      <c r="F4396" s="126"/>
      <c r="G4396" s="126"/>
      <c r="H4396" s="126"/>
      <c r="I4396" s="126"/>
      <c r="J4396" s="126"/>
      <c r="K4396" s="126"/>
      <c r="L4396" s="126"/>
      <c r="M4396" s="143"/>
      <c r="N4396" s="126"/>
      <c r="O4396" s="126"/>
      <c r="Q4396" s="126"/>
      <c r="R4396" s="126"/>
    </row>
    <row r="4397" spans="6:18" ht="11.25" customHeight="1" x14ac:dyDescent="0.2">
      <c r="F4397" s="126"/>
      <c r="G4397" s="126"/>
      <c r="H4397" s="126"/>
      <c r="I4397" s="126"/>
      <c r="J4397" s="126"/>
      <c r="K4397" s="126"/>
      <c r="L4397" s="126"/>
      <c r="M4397" s="143"/>
      <c r="N4397" s="126"/>
      <c r="O4397" s="126"/>
      <c r="Q4397" s="126"/>
      <c r="R4397" s="126"/>
    </row>
    <row r="4398" spans="6:18" ht="11.25" customHeight="1" x14ac:dyDescent="0.2">
      <c r="F4398" s="126"/>
      <c r="G4398" s="126"/>
      <c r="H4398" s="126"/>
      <c r="I4398" s="126"/>
      <c r="J4398" s="126"/>
      <c r="K4398" s="126"/>
      <c r="L4398" s="126"/>
      <c r="M4398" s="143"/>
      <c r="N4398" s="126"/>
      <c r="O4398" s="126"/>
      <c r="Q4398" s="126"/>
      <c r="R4398" s="126"/>
    </row>
    <row r="4399" spans="6:18" ht="11.25" customHeight="1" x14ac:dyDescent="0.2">
      <c r="F4399" s="126"/>
      <c r="G4399" s="126"/>
      <c r="H4399" s="126"/>
      <c r="I4399" s="126"/>
      <c r="J4399" s="126"/>
      <c r="K4399" s="126"/>
      <c r="L4399" s="126"/>
      <c r="M4399" s="143"/>
      <c r="N4399" s="126"/>
      <c r="O4399" s="126"/>
      <c r="Q4399" s="126"/>
      <c r="R4399" s="126"/>
    </row>
    <row r="4400" spans="6:18" ht="11.25" customHeight="1" x14ac:dyDescent="0.2">
      <c r="F4400" s="126"/>
      <c r="G4400" s="126"/>
      <c r="H4400" s="126"/>
      <c r="I4400" s="126"/>
      <c r="J4400" s="126"/>
      <c r="K4400" s="126"/>
      <c r="L4400" s="126"/>
      <c r="M4400" s="143"/>
      <c r="N4400" s="126"/>
      <c r="O4400" s="126"/>
      <c r="Q4400" s="126"/>
      <c r="R4400" s="126"/>
    </row>
    <row r="4401" spans="6:18" ht="11.25" customHeight="1" x14ac:dyDescent="0.2">
      <c r="F4401" s="126"/>
      <c r="G4401" s="126"/>
      <c r="H4401" s="126"/>
      <c r="I4401" s="126"/>
      <c r="J4401" s="126"/>
      <c r="K4401" s="126"/>
      <c r="L4401" s="126"/>
      <c r="M4401" s="143"/>
      <c r="N4401" s="126"/>
      <c r="O4401" s="126"/>
      <c r="Q4401" s="126"/>
      <c r="R4401" s="126"/>
    </row>
    <row r="4402" spans="6:18" ht="11.25" customHeight="1" x14ac:dyDescent="0.2">
      <c r="F4402" s="126"/>
      <c r="G4402" s="126"/>
      <c r="H4402" s="126"/>
      <c r="I4402" s="126"/>
      <c r="J4402" s="126"/>
      <c r="K4402" s="126"/>
      <c r="L4402" s="126"/>
      <c r="M4402" s="143"/>
      <c r="N4402" s="126"/>
      <c r="O4402" s="126"/>
      <c r="Q4402" s="126"/>
      <c r="R4402" s="126"/>
    </row>
    <row r="4403" spans="6:18" ht="11.25" customHeight="1" x14ac:dyDescent="0.2">
      <c r="F4403" s="126"/>
      <c r="G4403" s="126"/>
      <c r="H4403" s="126"/>
      <c r="I4403" s="126"/>
      <c r="J4403" s="126"/>
      <c r="K4403" s="126"/>
      <c r="L4403" s="126"/>
      <c r="M4403" s="143"/>
      <c r="N4403" s="126"/>
      <c r="O4403" s="126"/>
      <c r="Q4403" s="126"/>
      <c r="R4403" s="126"/>
    </row>
    <row r="4404" spans="6:18" ht="11.25" customHeight="1" x14ac:dyDescent="0.2">
      <c r="F4404" s="126"/>
      <c r="G4404" s="126"/>
      <c r="H4404" s="126"/>
      <c r="I4404" s="126"/>
      <c r="J4404" s="126"/>
      <c r="K4404" s="126"/>
      <c r="L4404" s="126"/>
      <c r="M4404" s="143"/>
      <c r="N4404" s="126"/>
      <c r="O4404" s="126"/>
      <c r="Q4404" s="126"/>
      <c r="R4404" s="126"/>
    </row>
    <row r="4405" spans="6:18" ht="11.25" customHeight="1" x14ac:dyDescent="0.2">
      <c r="F4405" s="126"/>
      <c r="G4405" s="126"/>
      <c r="H4405" s="126"/>
      <c r="I4405" s="126"/>
      <c r="J4405" s="126"/>
      <c r="K4405" s="126"/>
      <c r="L4405" s="126"/>
      <c r="M4405" s="143"/>
      <c r="N4405" s="126"/>
      <c r="O4405" s="126"/>
      <c r="Q4405" s="126"/>
      <c r="R4405" s="126"/>
    </row>
    <row r="4406" spans="6:18" ht="11.25" customHeight="1" x14ac:dyDescent="0.2">
      <c r="F4406" s="126"/>
      <c r="G4406" s="126"/>
      <c r="H4406" s="126"/>
      <c r="I4406" s="126"/>
      <c r="J4406" s="126"/>
      <c r="K4406" s="126"/>
      <c r="L4406" s="126"/>
      <c r="M4406" s="143"/>
      <c r="N4406" s="126"/>
      <c r="O4406" s="126"/>
      <c r="Q4406" s="126"/>
      <c r="R4406" s="126"/>
    </row>
    <row r="4407" spans="6:18" ht="11.25" customHeight="1" x14ac:dyDescent="0.2">
      <c r="F4407" s="126"/>
      <c r="G4407" s="126"/>
      <c r="H4407" s="126"/>
      <c r="I4407" s="126"/>
      <c r="J4407" s="126"/>
      <c r="K4407" s="126"/>
      <c r="L4407" s="126"/>
      <c r="M4407" s="143"/>
      <c r="N4407" s="126"/>
      <c r="O4407" s="126"/>
      <c r="Q4407" s="126"/>
      <c r="R4407" s="126"/>
    </row>
    <row r="4408" spans="6:18" ht="11.25" customHeight="1" x14ac:dyDescent="0.2">
      <c r="F4408" s="126"/>
      <c r="G4408" s="126"/>
      <c r="H4408" s="126"/>
      <c r="I4408" s="126"/>
      <c r="J4408" s="126"/>
      <c r="K4408" s="126"/>
      <c r="L4408" s="126"/>
      <c r="M4408" s="143"/>
      <c r="N4408" s="126"/>
      <c r="O4408" s="126"/>
      <c r="Q4408" s="126"/>
      <c r="R4408" s="126"/>
    </row>
    <row r="4409" spans="6:18" ht="11.25" customHeight="1" x14ac:dyDescent="0.2">
      <c r="F4409" s="126"/>
      <c r="G4409" s="126"/>
      <c r="H4409" s="126"/>
      <c r="I4409" s="126"/>
      <c r="J4409" s="126"/>
      <c r="K4409" s="126"/>
      <c r="L4409" s="126"/>
      <c r="M4409" s="143"/>
      <c r="N4409" s="126"/>
      <c r="O4409" s="126"/>
      <c r="Q4409" s="126"/>
      <c r="R4409" s="126"/>
    </row>
    <row r="4410" spans="6:18" ht="11.25" customHeight="1" x14ac:dyDescent="0.2">
      <c r="F4410" s="126"/>
      <c r="G4410" s="126"/>
      <c r="H4410" s="126"/>
      <c r="I4410" s="126"/>
      <c r="J4410" s="126"/>
      <c r="K4410" s="126"/>
      <c r="L4410" s="126"/>
      <c r="M4410" s="143"/>
      <c r="N4410" s="126"/>
      <c r="O4410" s="126"/>
      <c r="Q4410" s="126"/>
      <c r="R4410" s="126"/>
    </row>
    <row r="4411" spans="6:18" ht="11.25" customHeight="1" x14ac:dyDescent="0.2">
      <c r="F4411" s="126"/>
      <c r="G4411" s="126"/>
      <c r="H4411" s="126"/>
      <c r="I4411" s="126"/>
      <c r="J4411" s="126"/>
      <c r="K4411" s="126"/>
      <c r="L4411" s="126"/>
      <c r="M4411" s="143"/>
      <c r="N4411" s="126"/>
      <c r="O4411" s="126"/>
      <c r="Q4411" s="126"/>
      <c r="R4411" s="126"/>
    </row>
    <row r="4412" spans="6:18" ht="11.25" customHeight="1" x14ac:dyDescent="0.2">
      <c r="F4412" s="126"/>
      <c r="G4412" s="126"/>
      <c r="H4412" s="126"/>
      <c r="I4412" s="126"/>
      <c r="J4412" s="126"/>
      <c r="K4412" s="126"/>
      <c r="L4412" s="126"/>
      <c r="M4412" s="143"/>
      <c r="N4412" s="126"/>
      <c r="O4412" s="126"/>
      <c r="Q4412" s="126"/>
      <c r="R4412" s="126"/>
    </row>
    <row r="4413" spans="6:18" ht="11.25" customHeight="1" x14ac:dyDescent="0.2">
      <c r="F4413" s="126"/>
      <c r="G4413" s="126"/>
      <c r="H4413" s="126"/>
      <c r="I4413" s="126"/>
      <c r="J4413" s="126"/>
      <c r="K4413" s="126"/>
      <c r="L4413" s="126"/>
      <c r="M4413" s="143"/>
      <c r="N4413" s="126"/>
      <c r="O4413" s="126"/>
      <c r="Q4413" s="126"/>
      <c r="R4413" s="126"/>
    </row>
    <row r="4414" spans="6:18" ht="11.25" customHeight="1" x14ac:dyDescent="0.2">
      <c r="F4414" s="126"/>
      <c r="G4414" s="126"/>
      <c r="H4414" s="126"/>
      <c r="I4414" s="126"/>
      <c r="J4414" s="126"/>
      <c r="K4414" s="126"/>
      <c r="L4414" s="126"/>
      <c r="M4414" s="143"/>
      <c r="N4414" s="126"/>
      <c r="O4414" s="126"/>
      <c r="Q4414" s="126"/>
      <c r="R4414" s="126"/>
    </row>
    <row r="4415" spans="6:18" ht="11.25" customHeight="1" x14ac:dyDescent="0.2">
      <c r="F4415" s="126"/>
      <c r="G4415" s="126"/>
      <c r="H4415" s="126"/>
      <c r="I4415" s="126"/>
      <c r="J4415" s="126"/>
      <c r="K4415" s="126"/>
      <c r="L4415" s="126"/>
      <c r="M4415" s="143"/>
      <c r="N4415" s="126"/>
      <c r="O4415" s="126"/>
      <c r="Q4415" s="126"/>
      <c r="R4415" s="126"/>
    </row>
    <row r="4416" spans="6:18" ht="11.25" customHeight="1" x14ac:dyDescent="0.2">
      <c r="F4416" s="126"/>
      <c r="G4416" s="126"/>
      <c r="H4416" s="126"/>
      <c r="I4416" s="126"/>
      <c r="J4416" s="126"/>
      <c r="K4416" s="126"/>
      <c r="L4416" s="126"/>
      <c r="M4416" s="143"/>
      <c r="N4416" s="126"/>
      <c r="O4416" s="126"/>
      <c r="Q4416" s="126"/>
      <c r="R4416" s="126"/>
    </row>
    <row r="4417" spans="6:18" ht="11.25" customHeight="1" x14ac:dyDescent="0.2">
      <c r="F4417" s="126"/>
      <c r="G4417" s="126"/>
      <c r="H4417" s="126"/>
      <c r="I4417" s="126"/>
      <c r="J4417" s="126"/>
      <c r="K4417" s="126"/>
      <c r="L4417" s="126"/>
      <c r="M4417" s="143"/>
      <c r="N4417" s="126"/>
      <c r="O4417" s="126"/>
      <c r="Q4417" s="126"/>
      <c r="R4417" s="126"/>
    </row>
    <row r="4418" spans="6:18" ht="11.25" customHeight="1" x14ac:dyDescent="0.2">
      <c r="F4418" s="126"/>
      <c r="G4418" s="126"/>
      <c r="H4418" s="126"/>
      <c r="I4418" s="126"/>
      <c r="J4418" s="126"/>
      <c r="K4418" s="126"/>
      <c r="L4418" s="126"/>
      <c r="M4418" s="143"/>
      <c r="N4418" s="126"/>
      <c r="O4418" s="126"/>
      <c r="Q4418" s="126"/>
      <c r="R4418" s="126"/>
    </row>
    <row r="4419" spans="6:18" ht="11.25" customHeight="1" x14ac:dyDescent="0.2">
      <c r="F4419" s="126"/>
      <c r="G4419" s="126"/>
      <c r="H4419" s="126"/>
      <c r="I4419" s="126"/>
      <c r="J4419" s="126"/>
      <c r="K4419" s="126"/>
      <c r="L4419" s="126"/>
      <c r="M4419" s="143"/>
      <c r="N4419" s="126"/>
      <c r="O4419" s="126"/>
      <c r="Q4419" s="126"/>
      <c r="R4419" s="126"/>
    </row>
    <row r="4420" spans="6:18" ht="11.25" customHeight="1" x14ac:dyDescent="0.2">
      <c r="F4420" s="126"/>
      <c r="G4420" s="126"/>
      <c r="H4420" s="126"/>
      <c r="I4420" s="126"/>
      <c r="J4420" s="126"/>
      <c r="K4420" s="126"/>
      <c r="L4420" s="126"/>
      <c r="M4420" s="143"/>
      <c r="N4420" s="126"/>
      <c r="O4420" s="126"/>
      <c r="Q4420" s="126"/>
      <c r="R4420" s="126"/>
    </row>
    <row r="4421" spans="6:18" ht="11.25" customHeight="1" x14ac:dyDescent="0.2">
      <c r="F4421" s="126"/>
      <c r="G4421" s="126"/>
      <c r="H4421" s="126"/>
      <c r="I4421" s="126"/>
      <c r="J4421" s="126"/>
      <c r="K4421" s="126"/>
      <c r="L4421" s="126"/>
      <c r="M4421" s="143"/>
      <c r="N4421" s="126"/>
      <c r="O4421" s="126"/>
      <c r="Q4421" s="126"/>
      <c r="R4421" s="126"/>
    </row>
    <row r="4422" spans="6:18" ht="11.25" customHeight="1" x14ac:dyDescent="0.2">
      <c r="F4422" s="126"/>
      <c r="G4422" s="126"/>
      <c r="H4422" s="126"/>
      <c r="I4422" s="126"/>
      <c r="J4422" s="126"/>
      <c r="K4422" s="126"/>
      <c r="L4422" s="126"/>
      <c r="M4422" s="143"/>
      <c r="N4422" s="126"/>
      <c r="O4422" s="126"/>
      <c r="Q4422" s="126"/>
      <c r="R4422" s="126"/>
    </row>
    <row r="4423" spans="6:18" ht="11.25" customHeight="1" x14ac:dyDescent="0.2">
      <c r="F4423" s="126"/>
      <c r="G4423" s="126"/>
      <c r="H4423" s="126"/>
      <c r="I4423" s="126"/>
      <c r="J4423" s="126"/>
      <c r="K4423" s="126"/>
      <c r="L4423" s="126"/>
      <c r="M4423" s="143"/>
      <c r="N4423" s="126"/>
      <c r="O4423" s="126"/>
      <c r="Q4423" s="126"/>
      <c r="R4423" s="126"/>
    </row>
    <row r="4424" spans="6:18" ht="11.25" customHeight="1" x14ac:dyDescent="0.2">
      <c r="F4424" s="126"/>
      <c r="G4424" s="126"/>
      <c r="H4424" s="126"/>
      <c r="I4424" s="126"/>
      <c r="J4424" s="126"/>
      <c r="K4424" s="126"/>
      <c r="L4424" s="126"/>
      <c r="M4424" s="143"/>
      <c r="N4424" s="126"/>
      <c r="O4424" s="126"/>
      <c r="Q4424" s="126"/>
      <c r="R4424" s="126"/>
    </row>
    <row r="4425" spans="6:18" ht="11.25" customHeight="1" x14ac:dyDescent="0.2">
      <c r="F4425" s="126"/>
      <c r="G4425" s="126"/>
      <c r="H4425" s="126"/>
      <c r="I4425" s="126"/>
      <c r="J4425" s="126"/>
      <c r="K4425" s="126"/>
      <c r="L4425" s="126"/>
      <c r="M4425" s="143"/>
      <c r="N4425" s="126"/>
      <c r="O4425" s="126"/>
      <c r="Q4425" s="126"/>
      <c r="R4425" s="126"/>
    </row>
    <row r="4426" spans="6:18" ht="11.25" customHeight="1" x14ac:dyDescent="0.2">
      <c r="F4426" s="126"/>
      <c r="G4426" s="126"/>
      <c r="H4426" s="126"/>
      <c r="I4426" s="126"/>
      <c r="J4426" s="126"/>
      <c r="K4426" s="126"/>
      <c r="L4426" s="126"/>
      <c r="M4426" s="143"/>
      <c r="N4426" s="126"/>
      <c r="O4426" s="126"/>
      <c r="Q4426" s="126"/>
      <c r="R4426" s="126"/>
    </row>
    <row r="4427" spans="6:18" ht="11.25" customHeight="1" x14ac:dyDescent="0.2">
      <c r="F4427" s="126"/>
      <c r="G4427" s="126"/>
      <c r="H4427" s="126"/>
      <c r="I4427" s="126"/>
      <c r="J4427" s="126"/>
      <c r="K4427" s="126"/>
      <c r="L4427" s="126"/>
      <c r="M4427" s="143"/>
      <c r="N4427" s="126"/>
      <c r="O4427" s="126"/>
      <c r="Q4427" s="126"/>
      <c r="R4427" s="126"/>
    </row>
    <row r="4428" spans="6:18" ht="11.25" customHeight="1" x14ac:dyDescent="0.2">
      <c r="F4428" s="126"/>
      <c r="G4428" s="126"/>
      <c r="H4428" s="126"/>
      <c r="I4428" s="126"/>
      <c r="J4428" s="126"/>
      <c r="K4428" s="126"/>
      <c r="L4428" s="126"/>
      <c r="M4428" s="143"/>
      <c r="N4428" s="126"/>
      <c r="O4428" s="126"/>
      <c r="Q4428" s="126"/>
      <c r="R4428" s="126"/>
    </row>
    <row r="4429" spans="6:18" ht="11.25" customHeight="1" x14ac:dyDescent="0.2">
      <c r="F4429" s="126"/>
      <c r="G4429" s="126"/>
      <c r="H4429" s="126"/>
      <c r="I4429" s="126"/>
      <c r="J4429" s="126"/>
      <c r="K4429" s="126"/>
      <c r="L4429" s="126"/>
      <c r="M4429" s="143"/>
      <c r="N4429" s="126"/>
      <c r="O4429" s="126"/>
      <c r="Q4429" s="126"/>
      <c r="R4429" s="126"/>
    </row>
    <row r="4430" spans="6:18" ht="11.25" customHeight="1" x14ac:dyDescent="0.2">
      <c r="F4430" s="126"/>
      <c r="G4430" s="126"/>
      <c r="H4430" s="126"/>
      <c r="I4430" s="126"/>
      <c r="J4430" s="126"/>
      <c r="K4430" s="126"/>
      <c r="L4430" s="126"/>
      <c r="M4430" s="143"/>
      <c r="N4430" s="126"/>
      <c r="O4430" s="126"/>
      <c r="Q4430" s="126"/>
      <c r="R4430" s="126"/>
    </row>
    <row r="4431" spans="6:18" ht="11.25" customHeight="1" x14ac:dyDescent="0.2">
      <c r="F4431" s="126"/>
      <c r="G4431" s="126"/>
      <c r="H4431" s="126"/>
      <c r="I4431" s="126"/>
      <c r="J4431" s="126"/>
      <c r="K4431" s="126"/>
      <c r="L4431" s="126"/>
      <c r="M4431" s="143"/>
      <c r="N4431" s="126"/>
      <c r="O4431" s="126"/>
      <c r="Q4431" s="126"/>
      <c r="R4431" s="126"/>
    </row>
    <row r="4432" spans="6:18" ht="11.25" customHeight="1" x14ac:dyDescent="0.2">
      <c r="F4432" s="126"/>
      <c r="G4432" s="126"/>
      <c r="H4432" s="126"/>
      <c r="I4432" s="126"/>
      <c r="J4432" s="126"/>
      <c r="K4432" s="126"/>
      <c r="L4432" s="126"/>
      <c r="M4432" s="143"/>
      <c r="N4432" s="126"/>
      <c r="O4432" s="126"/>
      <c r="Q4432" s="126"/>
      <c r="R4432" s="126"/>
    </row>
    <row r="4433" spans="6:18" ht="11.25" customHeight="1" x14ac:dyDescent="0.2">
      <c r="F4433" s="126"/>
      <c r="G4433" s="126"/>
      <c r="H4433" s="126"/>
      <c r="I4433" s="126"/>
      <c r="J4433" s="126"/>
      <c r="K4433" s="126"/>
      <c r="L4433" s="126"/>
      <c r="M4433" s="143"/>
      <c r="N4433" s="126"/>
      <c r="O4433" s="126"/>
      <c r="Q4433" s="126"/>
      <c r="R4433" s="126"/>
    </row>
    <row r="4434" spans="6:18" ht="11.25" customHeight="1" x14ac:dyDescent="0.2">
      <c r="F4434" s="126"/>
      <c r="G4434" s="126"/>
      <c r="H4434" s="126"/>
      <c r="I4434" s="126"/>
      <c r="J4434" s="126"/>
      <c r="K4434" s="126"/>
      <c r="L4434" s="126"/>
      <c r="M4434" s="143"/>
      <c r="N4434" s="126"/>
      <c r="O4434" s="126"/>
      <c r="Q4434" s="126"/>
      <c r="R4434" s="126"/>
    </row>
    <row r="4435" spans="6:18" ht="11.25" customHeight="1" x14ac:dyDescent="0.2">
      <c r="F4435" s="126"/>
      <c r="G4435" s="126"/>
      <c r="H4435" s="126"/>
      <c r="I4435" s="126"/>
      <c r="J4435" s="126"/>
      <c r="K4435" s="126"/>
      <c r="L4435" s="126"/>
      <c r="M4435" s="143"/>
      <c r="N4435" s="126"/>
      <c r="O4435" s="126"/>
      <c r="Q4435" s="126"/>
      <c r="R4435" s="126"/>
    </row>
    <row r="4436" spans="6:18" ht="11.25" customHeight="1" x14ac:dyDescent="0.2">
      <c r="F4436" s="126"/>
      <c r="G4436" s="126"/>
      <c r="H4436" s="126"/>
      <c r="I4436" s="126"/>
      <c r="J4436" s="126"/>
      <c r="K4436" s="126"/>
      <c r="L4436" s="126"/>
      <c r="M4436" s="143"/>
      <c r="N4436" s="126"/>
      <c r="O4436" s="126"/>
      <c r="Q4436" s="126"/>
      <c r="R4436" s="126"/>
    </row>
    <row r="4437" spans="6:18" ht="11.25" customHeight="1" x14ac:dyDescent="0.2">
      <c r="F4437" s="126"/>
      <c r="G4437" s="126"/>
      <c r="H4437" s="126"/>
      <c r="I4437" s="126"/>
      <c r="J4437" s="126"/>
      <c r="K4437" s="126"/>
      <c r="L4437" s="126"/>
      <c r="M4437" s="143"/>
      <c r="N4437" s="126"/>
      <c r="O4437" s="126"/>
      <c r="Q4437" s="126"/>
      <c r="R4437" s="126"/>
    </row>
    <row r="4438" spans="6:18" ht="11.25" customHeight="1" x14ac:dyDescent="0.2">
      <c r="F4438" s="126"/>
      <c r="G4438" s="126"/>
      <c r="H4438" s="126"/>
      <c r="I4438" s="126"/>
      <c r="J4438" s="126"/>
      <c r="K4438" s="126"/>
      <c r="L4438" s="126"/>
      <c r="M4438" s="143"/>
      <c r="N4438" s="126"/>
      <c r="O4438" s="126"/>
      <c r="Q4438" s="126"/>
      <c r="R4438" s="126"/>
    </row>
    <row r="4439" spans="6:18" ht="11.25" customHeight="1" x14ac:dyDescent="0.2">
      <c r="F4439" s="126"/>
      <c r="G4439" s="126"/>
      <c r="H4439" s="126"/>
      <c r="I4439" s="126"/>
      <c r="J4439" s="126"/>
      <c r="K4439" s="126"/>
      <c r="L4439" s="126"/>
      <c r="M4439" s="143"/>
      <c r="N4439" s="126"/>
      <c r="O4439" s="126"/>
      <c r="Q4439" s="126"/>
      <c r="R4439" s="126"/>
    </row>
    <row r="4440" spans="6:18" ht="11.25" customHeight="1" x14ac:dyDescent="0.2">
      <c r="F4440" s="126"/>
      <c r="G4440" s="126"/>
      <c r="H4440" s="126"/>
      <c r="I4440" s="126"/>
      <c r="J4440" s="126"/>
      <c r="K4440" s="126"/>
      <c r="L4440" s="126"/>
      <c r="M4440" s="143"/>
      <c r="N4440" s="126"/>
      <c r="O4440" s="126"/>
      <c r="Q4440" s="126"/>
      <c r="R4440" s="126"/>
    </row>
    <row r="4441" spans="6:18" ht="11.25" customHeight="1" x14ac:dyDescent="0.2">
      <c r="F4441" s="126"/>
      <c r="G4441" s="126"/>
      <c r="H4441" s="126"/>
      <c r="I4441" s="126"/>
      <c r="J4441" s="126"/>
      <c r="K4441" s="126"/>
      <c r="L4441" s="126"/>
      <c r="M4441" s="143"/>
      <c r="N4441" s="126"/>
      <c r="O4441" s="126"/>
      <c r="Q4441" s="126"/>
      <c r="R4441" s="126"/>
    </row>
    <row r="4442" spans="6:18" ht="11.25" customHeight="1" x14ac:dyDescent="0.2">
      <c r="F4442" s="126"/>
      <c r="G4442" s="126"/>
      <c r="H4442" s="126"/>
      <c r="I4442" s="126"/>
      <c r="J4442" s="126"/>
      <c r="K4442" s="126"/>
      <c r="L4442" s="126"/>
      <c r="M4442" s="143"/>
      <c r="N4442" s="126"/>
      <c r="O4442" s="126"/>
      <c r="Q4442" s="126"/>
      <c r="R4442" s="126"/>
    </row>
    <row r="4443" spans="6:18" ht="11.25" customHeight="1" x14ac:dyDescent="0.2">
      <c r="F4443" s="126"/>
      <c r="G4443" s="126"/>
      <c r="H4443" s="126"/>
      <c r="I4443" s="126"/>
      <c r="J4443" s="126"/>
      <c r="K4443" s="126"/>
      <c r="L4443" s="126"/>
      <c r="M4443" s="143"/>
      <c r="N4443" s="126"/>
      <c r="O4443" s="126"/>
      <c r="Q4443" s="126"/>
      <c r="R4443" s="126"/>
    </row>
    <row r="4444" spans="6:18" ht="11.25" customHeight="1" x14ac:dyDescent="0.2">
      <c r="F4444" s="126"/>
      <c r="G4444" s="126"/>
      <c r="H4444" s="126"/>
      <c r="I4444" s="126"/>
      <c r="J4444" s="126"/>
      <c r="K4444" s="126"/>
      <c r="L4444" s="126"/>
      <c r="M4444" s="143"/>
      <c r="N4444" s="126"/>
      <c r="O4444" s="126"/>
      <c r="Q4444" s="126"/>
      <c r="R4444" s="126"/>
    </row>
    <row r="4445" spans="6:18" ht="11.25" customHeight="1" x14ac:dyDescent="0.2">
      <c r="F4445" s="126"/>
      <c r="G4445" s="126"/>
      <c r="H4445" s="126"/>
      <c r="I4445" s="126"/>
      <c r="J4445" s="126"/>
      <c r="K4445" s="126"/>
      <c r="L4445" s="126"/>
      <c r="M4445" s="143"/>
      <c r="N4445" s="126"/>
      <c r="O4445" s="126"/>
      <c r="Q4445" s="126"/>
      <c r="R4445" s="126"/>
    </row>
    <row r="4446" spans="6:18" ht="11.25" customHeight="1" x14ac:dyDescent="0.2">
      <c r="F4446" s="126"/>
      <c r="G4446" s="126"/>
      <c r="H4446" s="126"/>
      <c r="I4446" s="126"/>
      <c r="J4446" s="126"/>
      <c r="K4446" s="126"/>
      <c r="L4446" s="126"/>
      <c r="M4446" s="143"/>
      <c r="N4446" s="126"/>
      <c r="O4446" s="126"/>
      <c r="Q4446" s="126"/>
      <c r="R4446" s="126"/>
    </row>
    <row r="4447" spans="6:18" ht="11.25" customHeight="1" x14ac:dyDescent="0.2">
      <c r="F4447" s="126"/>
      <c r="G4447" s="126"/>
      <c r="H4447" s="126"/>
      <c r="I4447" s="126"/>
      <c r="J4447" s="126"/>
      <c r="K4447" s="126"/>
      <c r="L4447" s="126"/>
      <c r="M4447" s="143"/>
      <c r="N4447" s="126"/>
      <c r="O4447" s="126"/>
      <c r="Q4447" s="126"/>
      <c r="R4447" s="126"/>
    </row>
    <row r="4448" spans="6:18" ht="11.25" customHeight="1" x14ac:dyDescent="0.2">
      <c r="F4448" s="126"/>
      <c r="G4448" s="126"/>
      <c r="H4448" s="126"/>
      <c r="I4448" s="126"/>
      <c r="J4448" s="126"/>
      <c r="K4448" s="126"/>
      <c r="L4448" s="126"/>
      <c r="M4448" s="143"/>
      <c r="N4448" s="126"/>
      <c r="O4448" s="126"/>
      <c r="Q4448" s="126"/>
      <c r="R4448" s="126"/>
    </row>
    <row r="4449" spans="6:18" ht="11.25" customHeight="1" x14ac:dyDescent="0.2">
      <c r="F4449" s="126"/>
      <c r="G4449" s="126"/>
      <c r="H4449" s="126"/>
      <c r="I4449" s="126"/>
      <c r="J4449" s="126"/>
      <c r="K4449" s="126"/>
      <c r="L4449" s="126"/>
      <c r="M4449" s="143"/>
      <c r="N4449" s="126"/>
      <c r="O4449" s="126"/>
      <c r="Q4449" s="126"/>
      <c r="R4449" s="126"/>
    </row>
    <row r="4450" spans="6:18" ht="11.25" customHeight="1" x14ac:dyDescent="0.2">
      <c r="F4450" s="126"/>
      <c r="G4450" s="126"/>
      <c r="H4450" s="126"/>
      <c r="I4450" s="126"/>
      <c r="J4450" s="126"/>
      <c r="K4450" s="126"/>
      <c r="L4450" s="126"/>
      <c r="M4450" s="143"/>
      <c r="N4450" s="126"/>
      <c r="O4450" s="126"/>
      <c r="Q4450" s="126"/>
      <c r="R4450" s="126"/>
    </row>
    <row r="4451" spans="6:18" ht="11.25" customHeight="1" x14ac:dyDescent="0.2">
      <c r="F4451" s="126"/>
      <c r="G4451" s="126"/>
      <c r="H4451" s="126"/>
      <c r="I4451" s="126"/>
      <c r="J4451" s="126"/>
      <c r="K4451" s="126"/>
      <c r="L4451" s="126"/>
      <c r="M4451" s="143"/>
      <c r="N4451" s="126"/>
      <c r="O4451" s="126"/>
      <c r="Q4451" s="126"/>
      <c r="R4451" s="126"/>
    </row>
    <row r="4452" spans="6:18" ht="11.25" customHeight="1" x14ac:dyDescent="0.2">
      <c r="F4452" s="126"/>
      <c r="G4452" s="126"/>
      <c r="H4452" s="126"/>
      <c r="I4452" s="126"/>
      <c r="J4452" s="126"/>
      <c r="K4452" s="126"/>
      <c r="L4452" s="126"/>
      <c r="M4452" s="143"/>
      <c r="N4452" s="126"/>
      <c r="O4452" s="126"/>
      <c r="Q4452" s="126"/>
      <c r="R4452" s="126"/>
    </row>
    <row r="4453" spans="6:18" ht="11.25" customHeight="1" x14ac:dyDescent="0.2">
      <c r="F4453" s="126"/>
      <c r="G4453" s="126"/>
      <c r="H4453" s="126"/>
      <c r="I4453" s="126"/>
      <c r="J4453" s="126"/>
      <c r="K4453" s="126"/>
      <c r="L4453" s="126"/>
      <c r="M4453" s="143"/>
      <c r="N4453" s="126"/>
      <c r="O4453" s="126"/>
      <c r="Q4453" s="126"/>
      <c r="R4453" s="126"/>
    </row>
    <row r="4454" spans="6:18" ht="11.25" customHeight="1" x14ac:dyDescent="0.2">
      <c r="F4454" s="126"/>
      <c r="G4454" s="126"/>
      <c r="H4454" s="126"/>
      <c r="I4454" s="126"/>
      <c r="J4454" s="126"/>
      <c r="K4454" s="126"/>
      <c r="L4454" s="126"/>
      <c r="M4454" s="143"/>
      <c r="N4454" s="126"/>
      <c r="O4454" s="126"/>
      <c r="Q4454" s="126"/>
      <c r="R4454" s="126"/>
    </row>
    <row r="4455" spans="6:18" ht="11.25" customHeight="1" x14ac:dyDescent="0.2">
      <c r="F4455" s="126"/>
      <c r="G4455" s="126"/>
      <c r="H4455" s="126"/>
      <c r="I4455" s="126"/>
      <c r="J4455" s="126"/>
      <c r="K4455" s="126"/>
      <c r="L4455" s="126"/>
      <c r="M4455" s="143"/>
      <c r="N4455" s="126"/>
      <c r="O4455" s="126"/>
      <c r="Q4455" s="126"/>
      <c r="R4455" s="126"/>
    </row>
    <row r="4456" spans="6:18" ht="11.25" customHeight="1" x14ac:dyDescent="0.2">
      <c r="F4456" s="126"/>
      <c r="G4456" s="126"/>
      <c r="H4456" s="126"/>
      <c r="I4456" s="126"/>
      <c r="J4456" s="126"/>
      <c r="K4456" s="126"/>
      <c r="L4456" s="126"/>
      <c r="M4456" s="143"/>
      <c r="N4456" s="126"/>
      <c r="O4456" s="126"/>
      <c r="Q4456" s="126"/>
      <c r="R4456" s="126"/>
    </row>
    <row r="4457" spans="6:18" ht="11.25" customHeight="1" x14ac:dyDescent="0.2">
      <c r="F4457" s="126"/>
      <c r="G4457" s="126"/>
      <c r="H4457" s="126"/>
      <c r="I4457" s="126"/>
      <c r="J4457" s="126"/>
      <c r="K4457" s="126"/>
      <c r="L4457" s="126"/>
      <c r="M4457" s="143"/>
      <c r="N4457" s="126"/>
      <c r="O4457" s="126"/>
      <c r="Q4457" s="126"/>
      <c r="R4457" s="126"/>
    </row>
    <row r="4458" spans="6:18" ht="11.25" customHeight="1" x14ac:dyDescent="0.2">
      <c r="F4458" s="126"/>
      <c r="G4458" s="126"/>
      <c r="H4458" s="126"/>
      <c r="I4458" s="126"/>
      <c r="J4458" s="126"/>
      <c r="K4458" s="126"/>
      <c r="L4458" s="126"/>
      <c r="M4458" s="143"/>
      <c r="N4458" s="126"/>
      <c r="O4458" s="126"/>
      <c r="Q4458" s="126"/>
      <c r="R4458" s="126"/>
    </row>
    <row r="4459" spans="6:18" ht="11.25" customHeight="1" x14ac:dyDescent="0.2">
      <c r="F4459" s="126"/>
      <c r="G4459" s="126"/>
      <c r="H4459" s="126"/>
      <c r="I4459" s="126"/>
      <c r="J4459" s="126"/>
      <c r="K4459" s="126"/>
      <c r="L4459" s="126"/>
      <c r="M4459" s="143"/>
      <c r="N4459" s="126"/>
      <c r="O4459" s="126"/>
      <c r="Q4459" s="126"/>
      <c r="R4459" s="126"/>
    </row>
    <row r="4460" spans="6:18" ht="11.25" customHeight="1" x14ac:dyDescent="0.2">
      <c r="F4460" s="126"/>
      <c r="G4460" s="126"/>
      <c r="H4460" s="126"/>
      <c r="I4460" s="126"/>
      <c r="J4460" s="126"/>
      <c r="K4460" s="126"/>
      <c r="L4460" s="126"/>
      <c r="M4460" s="143"/>
      <c r="N4460" s="126"/>
      <c r="O4460" s="126"/>
      <c r="Q4460" s="126"/>
      <c r="R4460" s="126"/>
    </row>
    <row r="4461" spans="6:18" ht="11.25" customHeight="1" x14ac:dyDescent="0.2">
      <c r="F4461" s="126"/>
      <c r="G4461" s="126"/>
      <c r="H4461" s="126"/>
      <c r="I4461" s="126"/>
      <c r="J4461" s="126"/>
      <c r="K4461" s="126"/>
      <c r="L4461" s="126"/>
      <c r="M4461" s="143"/>
      <c r="N4461" s="126"/>
      <c r="O4461" s="126"/>
      <c r="Q4461" s="126"/>
      <c r="R4461" s="126"/>
    </row>
    <row r="4462" spans="6:18" ht="11.25" customHeight="1" x14ac:dyDescent="0.2">
      <c r="F4462" s="126"/>
      <c r="G4462" s="126"/>
      <c r="H4462" s="126"/>
      <c r="I4462" s="126"/>
      <c r="J4462" s="126"/>
      <c r="K4462" s="126"/>
      <c r="L4462" s="126"/>
      <c r="M4462" s="143"/>
      <c r="N4462" s="126"/>
      <c r="O4462" s="126"/>
      <c r="Q4462" s="126"/>
      <c r="R4462" s="126"/>
    </row>
    <row r="4463" spans="6:18" ht="11.25" customHeight="1" x14ac:dyDescent="0.2">
      <c r="F4463" s="126"/>
      <c r="G4463" s="126"/>
      <c r="H4463" s="126"/>
      <c r="I4463" s="126"/>
      <c r="J4463" s="126"/>
      <c r="K4463" s="126"/>
      <c r="L4463" s="126"/>
      <c r="M4463" s="143"/>
      <c r="N4463" s="126"/>
      <c r="O4463" s="126"/>
      <c r="Q4463" s="126"/>
      <c r="R4463" s="126"/>
    </row>
    <row r="4464" spans="6:18" ht="11.25" customHeight="1" x14ac:dyDescent="0.2">
      <c r="F4464" s="126"/>
      <c r="G4464" s="126"/>
      <c r="H4464" s="126"/>
      <c r="I4464" s="126"/>
      <c r="J4464" s="126"/>
      <c r="K4464" s="126"/>
      <c r="L4464" s="126"/>
      <c r="M4464" s="143"/>
      <c r="N4464" s="126"/>
      <c r="O4464" s="126"/>
      <c r="Q4464" s="126"/>
      <c r="R4464" s="126"/>
    </row>
    <row r="4465" spans="6:18" ht="11.25" customHeight="1" x14ac:dyDescent="0.2">
      <c r="F4465" s="126"/>
      <c r="G4465" s="126"/>
      <c r="H4465" s="126"/>
      <c r="I4465" s="126"/>
      <c r="J4465" s="126"/>
      <c r="K4465" s="126"/>
      <c r="L4465" s="126"/>
      <c r="M4465" s="143"/>
      <c r="N4465" s="126"/>
      <c r="O4465" s="126"/>
      <c r="Q4465" s="126"/>
      <c r="R4465" s="126"/>
    </row>
    <row r="4466" spans="6:18" ht="11.25" customHeight="1" x14ac:dyDescent="0.2">
      <c r="F4466" s="126"/>
      <c r="G4466" s="126"/>
      <c r="H4466" s="126"/>
      <c r="I4466" s="126"/>
      <c r="J4466" s="126"/>
      <c r="K4466" s="126"/>
      <c r="L4466" s="126"/>
      <c r="M4466" s="143"/>
      <c r="N4466" s="126"/>
      <c r="O4466" s="126"/>
      <c r="Q4466" s="126"/>
      <c r="R4466" s="126"/>
    </row>
    <row r="4467" spans="6:18" ht="11.25" customHeight="1" x14ac:dyDescent="0.2">
      <c r="F4467" s="126"/>
      <c r="G4467" s="126"/>
      <c r="H4467" s="126"/>
      <c r="I4467" s="126"/>
      <c r="J4467" s="126"/>
      <c r="K4467" s="126"/>
      <c r="L4467" s="126"/>
      <c r="M4467" s="143"/>
      <c r="N4467" s="126"/>
      <c r="O4467" s="126"/>
      <c r="Q4467" s="126"/>
      <c r="R4467" s="126"/>
    </row>
    <row r="4468" spans="6:18" ht="11.25" customHeight="1" x14ac:dyDescent="0.2">
      <c r="F4468" s="126"/>
      <c r="G4468" s="126"/>
      <c r="H4468" s="126"/>
      <c r="I4468" s="126"/>
      <c r="J4468" s="126"/>
      <c r="K4468" s="126"/>
      <c r="L4468" s="126"/>
      <c r="M4468" s="143"/>
      <c r="N4468" s="126"/>
      <c r="O4468" s="126"/>
      <c r="Q4468" s="126"/>
      <c r="R4468" s="126"/>
    </row>
    <row r="4469" spans="6:18" ht="11.25" customHeight="1" x14ac:dyDescent="0.2">
      <c r="F4469" s="126"/>
      <c r="G4469" s="126"/>
      <c r="H4469" s="126"/>
      <c r="I4469" s="126"/>
      <c r="J4469" s="126"/>
      <c r="K4469" s="126"/>
      <c r="L4469" s="126"/>
      <c r="M4469" s="143"/>
      <c r="N4469" s="126"/>
      <c r="O4469" s="126"/>
      <c r="Q4469" s="126"/>
      <c r="R4469" s="126"/>
    </row>
    <row r="4470" spans="6:18" ht="11.25" customHeight="1" x14ac:dyDescent="0.2">
      <c r="F4470" s="126"/>
      <c r="G4470" s="126"/>
      <c r="H4470" s="126"/>
      <c r="I4470" s="126"/>
      <c r="J4470" s="126"/>
      <c r="K4470" s="126"/>
      <c r="L4470" s="126"/>
      <c r="M4470" s="143"/>
      <c r="N4470" s="126"/>
      <c r="O4470" s="126"/>
      <c r="Q4470" s="126"/>
      <c r="R4470" s="126"/>
    </row>
    <row r="4471" spans="6:18" ht="11.25" customHeight="1" x14ac:dyDescent="0.2">
      <c r="F4471" s="126"/>
      <c r="G4471" s="126"/>
      <c r="H4471" s="126"/>
      <c r="I4471" s="126"/>
      <c r="J4471" s="126"/>
      <c r="K4471" s="126"/>
      <c r="L4471" s="126"/>
      <c r="M4471" s="143"/>
      <c r="N4471" s="126"/>
      <c r="O4471" s="126"/>
      <c r="Q4471" s="126"/>
      <c r="R4471" s="126"/>
    </row>
    <row r="4472" spans="6:18" ht="11.25" customHeight="1" x14ac:dyDescent="0.2">
      <c r="F4472" s="126"/>
      <c r="G4472" s="126"/>
      <c r="H4472" s="126"/>
      <c r="I4472" s="126"/>
      <c r="J4472" s="126"/>
      <c r="K4472" s="126"/>
      <c r="L4472" s="126"/>
      <c r="M4472" s="143"/>
      <c r="N4472" s="126"/>
      <c r="O4472" s="126"/>
      <c r="Q4472" s="126"/>
      <c r="R4472" s="126"/>
    </row>
    <row r="4473" spans="6:18" ht="11.25" customHeight="1" x14ac:dyDescent="0.2">
      <c r="F4473" s="126"/>
      <c r="G4473" s="126"/>
      <c r="H4473" s="126"/>
      <c r="I4473" s="126"/>
      <c r="J4473" s="126"/>
      <c r="K4473" s="126"/>
      <c r="L4473" s="126"/>
      <c r="M4473" s="143"/>
      <c r="N4473" s="126"/>
      <c r="O4473" s="126"/>
      <c r="Q4473" s="126"/>
      <c r="R4473" s="126"/>
    </row>
    <row r="4474" spans="6:18" ht="11.25" customHeight="1" x14ac:dyDescent="0.2">
      <c r="F4474" s="126"/>
      <c r="G4474" s="126"/>
      <c r="H4474" s="126"/>
      <c r="I4474" s="126"/>
      <c r="J4474" s="126"/>
      <c r="K4474" s="126"/>
      <c r="L4474" s="126"/>
      <c r="M4474" s="143"/>
      <c r="N4474" s="126"/>
      <c r="O4474" s="126"/>
      <c r="Q4474" s="126"/>
      <c r="R4474" s="126"/>
    </row>
    <row r="4475" spans="6:18" ht="11.25" customHeight="1" x14ac:dyDescent="0.2">
      <c r="F4475" s="126"/>
      <c r="G4475" s="126"/>
      <c r="H4475" s="126"/>
      <c r="I4475" s="126"/>
      <c r="J4475" s="126"/>
      <c r="K4475" s="126"/>
      <c r="L4475" s="126"/>
      <c r="M4475" s="143"/>
      <c r="N4475" s="126"/>
      <c r="O4475" s="126"/>
      <c r="Q4475" s="126"/>
      <c r="R4475" s="126"/>
    </row>
    <row r="4476" spans="6:18" ht="11.25" customHeight="1" x14ac:dyDescent="0.2">
      <c r="F4476" s="126"/>
      <c r="G4476" s="126"/>
      <c r="H4476" s="126"/>
      <c r="I4476" s="126"/>
      <c r="J4476" s="126"/>
      <c r="K4476" s="126"/>
      <c r="L4476" s="126"/>
      <c r="M4476" s="143"/>
      <c r="N4476" s="126"/>
      <c r="O4476" s="126"/>
      <c r="Q4476" s="126"/>
      <c r="R4476" s="126"/>
    </row>
    <row r="4477" spans="6:18" ht="11.25" customHeight="1" x14ac:dyDescent="0.2">
      <c r="F4477" s="126"/>
      <c r="G4477" s="126"/>
      <c r="H4477" s="126"/>
      <c r="I4477" s="126"/>
      <c r="J4477" s="126"/>
      <c r="K4477" s="126"/>
      <c r="L4477" s="126"/>
      <c r="M4477" s="143"/>
      <c r="N4477" s="126"/>
      <c r="O4477" s="126"/>
      <c r="Q4477" s="126"/>
      <c r="R4477" s="126"/>
    </row>
    <row r="4478" spans="6:18" ht="11.25" customHeight="1" x14ac:dyDescent="0.2">
      <c r="F4478" s="126"/>
      <c r="G4478" s="126"/>
      <c r="H4478" s="126"/>
      <c r="I4478" s="126"/>
      <c r="J4478" s="126"/>
      <c r="K4478" s="126"/>
      <c r="L4478" s="126"/>
      <c r="M4478" s="143"/>
      <c r="N4478" s="126"/>
      <c r="O4478" s="126"/>
      <c r="Q4478" s="126"/>
      <c r="R4478" s="126"/>
    </row>
    <row r="4479" spans="6:18" ht="11.25" customHeight="1" x14ac:dyDescent="0.2">
      <c r="F4479" s="126"/>
      <c r="G4479" s="126"/>
      <c r="H4479" s="126"/>
      <c r="I4479" s="126"/>
      <c r="J4479" s="126"/>
      <c r="K4479" s="126"/>
      <c r="L4479" s="126"/>
      <c r="M4479" s="143"/>
      <c r="N4479" s="126"/>
      <c r="O4479" s="126"/>
      <c r="Q4479" s="126"/>
      <c r="R4479" s="126"/>
    </row>
    <row r="4480" spans="6:18" ht="11.25" customHeight="1" x14ac:dyDescent="0.2">
      <c r="F4480" s="126"/>
      <c r="G4480" s="126"/>
      <c r="H4480" s="126"/>
      <c r="I4480" s="126"/>
      <c r="J4480" s="126"/>
      <c r="K4480" s="126"/>
      <c r="L4480" s="126"/>
      <c r="M4480" s="143"/>
      <c r="N4480" s="126"/>
      <c r="O4480" s="126"/>
      <c r="Q4480" s="126"/>
      <c r="R4480" s="126"/>
    </row>
    <row r="4481" spans="6:18" ht="11.25" customHeight="1" x14ac:dyDescent="0.2">
      <c r="F4481" s="126"/>
      <c r="G4481" s="126"/>
      <c r="H4481" s="126"/>
      <c r="I4481" s="126"/>
      <c r="J4481" s="126"/>
      <c r="K4481" s="126"/>
      <c r="L4481" s="126"/>
      <c r="M4481" s="143"/>
      <c r="N4481" s="126"/>
      <c r="O4481" s="126"/>
      <c r="Q4481" s="126"/>
      <c r="R4481" s="126"/>
    </row>
    <row r="4482" spans="6:18" ht="11.25" customHeight="1" x14ac:dyDescent="0.2">
      <c r="F4482" s="126"/>
      <c r="G4482" s="126"/>
      <c r="H4482" s="126"/>
      <c r="I4482" s="126"/>
      <c r="J4482" s="126"/>
      <c r="K4482" s="126"/>
      <c r="L4482" s="126"/>
      <c r="M4482" s="143"/>
      <c r="N4482" s="126"/>
      <c r="O4482" s="126"/>
      <c r="Q4482" s="126"/>
      <c r="R4482" s="126"/>
    </row>
    <row r="4483" spans="6:18" ht="11.25" customHeight="1" x14ac:dyDescent="0.2">
      <c r="F4483" s="126"/>
      <c r="G4483" s="126"/>
      <c r="H4483" s="126"/>
      <c r="I4483" s="126"/>
      <c r="J4483" s="126"/>
      <c r="K4483" s="126"/>
      <c r="L4483" s="126"/>
      <c r="M4483" s="143"/>
      <c r="N4483" s="126"/>
      <c r="O4483" s="126"/>
      <c r="Q4483" s="126"/>
      <c r="R4483" s="126"/>
    </row>
    <row r="4484" spans="6:18" ht="11.25" customHeight="1" x14ac:dyDescent="0.2">
      <c r="F4484" s="126"/>
      <c r="G4484" s="126"/>
      <c r="H4484" s="126"/>
      <c r="I4484" s="126"/>
      <c r="J4484" s="126"/>
      <c r="K4484" s="126"/>
      <c r="L4484" s="126"/>
      <c r="M4484" s="143"/>
      <c r="N4484" s="126"/>
      <c r="O4484" s="126"/>
      <c r="Q4484" s="126"/>
      <c r="R4484" s="126"/>
    </row>
    <row r="4485" spans="6:18" ht="11.25" customHeight="1" x14ac:dyDescent="0.2">
      <c r="F4485" s="126"/>
      <c r="G4485" s="126"/>
      <c r="H4485" s="126"/>
      <c r="I4485" s="126"/>
      <c r="J4485" s="126"/>
      <c r="K4485" s="126"/>
      <c r="L4485" s="126"/>
      <c r="M4485" s="143"/>
      <c r="N4485" s="126"/>
      <c r="O4485" s="126"/>
      <c r="Q4485" s="126"/>
      <c r="R4485" s="126"/>
    </row>
    <row r="4486" spans="6:18" ht="11.25" customHeight="1" x14ac:dyDescent="0.2">
      <c r="F4486" s="126"/>
      <c r="G4486" s="126"/>
      <c r="H4486" s="126"/>
      <c r="I4486" s="126"/>
      <c r="J4486" s="126"/>
      <c r="K4486" s="126"/>
      <c r="L4486" s="126"/>
      <c r="M4486" s="143"/>
      <c r="N4486" s="126"/>
      <c r="O4486" s="126"/>
      <c r="Q4486" s="126"/>
      <c r="R4486" s="126"/>
    </row>
    <row r="4487" spans="6:18" ht="11.25" customHeight="1" x14ac:dyDescent="0.2">
      <c r="F4487" s="126"/>
      <c r="G4487" s="126"/>
      <c r="H4487" s="126"/>
      <c r="I4487" s="126"/>
      <c r="J4487" s="126"/>
      <c r="K4487" s="126"/>
      <c r="L4487" s="126"/>
      <c r="M4487" s="143"/>
      <c r="N4487" s="126"/>
      <c r="O4487" s="126"/>
      <c r="Q4487" s="126"/>
      <c r="R4487" s="126"/>
    </row>
    <row r="4488" spans="6:18" ht="11.25" customHeight="1" x14ac:dyDescent="0.2">
      <c r="F4488" s="126"/>
      <c r="G4488" s="126"/>
      <c r="H4488" s="126"/>
      <c r="I4488" s="126"/>
      <c r="J4488" s="126"/>
      <c r="K4488" s="126"/>
      <c r="L4488" s="126"/>
      <c r="M4488" s="143"/>
      <c r="N4488" s="126"/>
      <c r="O4488" s="126"/>
      <c r="Q4488" s="126"/>
      <c r="R4488" s="126"/>
    </row>
    <row r="4489" spans="6:18" ht="11.25" customHeight="1" x14ac:dyDescent="0.2">
      <c r="F4489" s="126"/>
      <c r="G4489" s="126"/>
      <c r="H4489" s="126"/>
      <c r="I4489" s="126"/>
      <c r="J4489" s="126"/>
      <c r="K4489" s="126"/>
      <c r="L4489" s="126"/>
      <c r="M4489" s="143"/>
      <c r="N4489" s="126"/>
      <c r="O4489" s="126"/>
      <c r="Q4489" s="126"/>
      <c r="R4489" s="126"/>
    </row>
    <row r="4490" spans="6:18" ht="11.25" customHeight="1" x14ac:dyDescent="0.2">
      <c r="F4490" s="126"/>
      <c r="G4490" s="126"/>
      <c r="H4490" s="126"/>
      <c r="I4490" s="126"/>
      <c r="J4490" s="126"/>
      <c r="K4490" s="126"/>
      <c r="L4490" s="126"/>
      <c r="M4490" s="143"/>
      <c r="N4490" s="126"/>
      <c r="O4490" s="126"/>
      <c r="Q4490" s="126"/>
      <c r="R4490" s="126"/>
    </row>
    <row r="4491" spans="6:18" ht="11.25" customHeight="1" x14ac:dyDescent="0.2">
      <c r="F4491" s="126"/>
      <c r="G4491" s="126"/>
      <c r="H4491" s="126"/>
      <c r="I4491" s="126"/>
      <c r="J4491" s="126"/>
      <c r="K4491" s="126"/>
      <c r="L4491" s="126"/>
      <c r="M4491" s="143"/>
      <c r="N4491" s="126"/>
      <c r="O4491" s="126"/>
      <c r="Q4491" s="126"/>
      <c r="R4491" s="126"/>
    </row>
    <row r="4492" spans="6:18" ht="11.25" customHeight="1" x14ac:dyDescent="0.2">
      <c r="F4492" s="126"/>
      <c r="G4492" s="126"/>
      <c r="H4492" s="126"/>
      <c r="I4492" s="126"/>
      <c r="J4492" s="126"/>
      <c r="K4492" s="126"/>
      <c r="L4492" s="126"/>
      <c r="M4492" s="143"/>
      <c r="N4492" s="126"/>
      <c r="O4492" s="126"/>
      <c r="Q4492" s="126"/>
      <c r="R4492" s="126"/>
    </row>
    <row r="4493" spans="6:18" ht="11.25" customHeight="1" x14ac:dyDescent="0.2">
      <c r="F4493" s="126"/>
      <c r="G4493" s="126"/>
      <c r="H4493" s="126"/>
      <c r="I4493" s="126"/>
      <c r="J4493" s="126"/>
      <c r="K4493" s="126"/>
      <c r="L4493" s="126"/>
      <c r="M4493" s="143"/>
      <c r="N4493" s="126"/>
      <c r="O4493" s="126"/>
      <c r="Q4493" s="126"/>
      <c r="R4493" s="126"/>
    </row>
    <row r="4494" spans="6:18" ht="11.25" customHeight="1" x14ac:dyDescent="0.2">
      <c r="F4494" s="126"/>
      <c r="G4494" s="126"/>
      <c r="H4494" s="126"/>
      <c r="I4494" s="126"/>
      <c r="J4494" s="126"/>
      <c r="K4494" s="126"/>
      <c r="L4494" s="126"/>
      <c r="M4494" s="143"/>
      <c r="N4494" s="126"/>
      <c r="O4494" s="126"/>
      <c r="Q4494" s="126"/>
      <c r="R4494" s="126"/>
    </row>
    <row r="4495" spans="6:18" ht="11.25" customHeight="1" x14ac:dyDescent="0.2">
      <c r="F4495" s="126"/>
      <c r="G4495" s="126"/>
      <c r="H4495" s="126"/>
      <c r="I4495" s="126"/>
      <c r="J4495" s="126"/>
      <c r="K4495" s="126"/>
      <c r="L4495" s="126"/>
      <c r="M4495" s="143"/>
      <c r="N4495" s="126"/>
      <c r="O4495" s="126"/>
      <c r="Q4495" s="126"/>
      <c r="R4495" s="126"/>
    </row>
    <row r="4496" spans="6:18" ht="11.25" customHeight="1" x14ac:dyDescent="0.2">
      <c r="F4496" s="126"/>
      <c r="G4496" s="126"/>
      <c r="H4496" s="126"/>
      <c r="I4496" s="126"/>
      <c r="J4496" s="126"/>
      <c r="K4496" s="126"/>
      <c r="L4496" s="126"/>
      <c r="M4496" s="143"/>
      <c r="N4496" s="126"/>
      <c r="O4496" s="126"/>
      <c r="Q4496" s="126"/>
      <c r="R4496" s="126"/>
    </row>
    <row r="4497" spans="6:18" ht="11.25" customHeight="1" x14ac:dyDescent="0.2">
      <c r="F4497" s="126"/>
      <c r="G4497" s="126"/>
      <c r="H4497" s="126"/>
      <c r="I4497" s="126"/>
      <c r="J4497" s="126"/>
      <c r="K4497" s="126"/>
      <c r="L4497" s="126"/>
      <c r="M4497" s="143"/>
      <c r="N4497" s="126"/>
      <c r="O4497" s="126"/>
      <c r="Q4497" s="126"/>
      <c r="R4497" s="126"/>
    </row>
    <row r="4498" spans="6:18" ht="11.25" customHeight="1" x14ac:dyDescent="0.2">
      <c r="F4498" s="126"/>
      <c r="G4498" s="126"/>
      <c r="H4498" s="126"/>
      <c r="I4498" s="126"/>
      <c r="J4498" s="126"/>
      <c r="K4498" s="126"/>
      <c r="L4498" s="126"/>
      <c r="M4498" s="143"/>
      <c r="N4498" s="126"/>
      <c r="O4498" s="126"/>
      <c r="Q4498" s="126"/>
      <c r="R4498" s="126"/>
    </row>
    <row r="4499" spans="6:18" ht="11.25" customHeight="1" x14ac:dyDescent="0.2">
      <c r="F4499" s="126"/>
      <c r="G4499" s="126"/>
      <c r="H4499" s="126"/>
      <c r="I4499" s="126"/>
      <c r="J4499" s="126"/>
      <c r="K4499" s="126"/>
      <c r="L4499" s="126"/>
      <c r="M4499" s="143"/>
      <c r="N4499" s="126"/>
      <c r="O4499" s="126"/>
      <c r="Q4499" s="126"/>
      <c r="R4499" s="126"/>
    </row>
    <row r="4500" spans="6:18" ht="11.25" customHeight="1" x14ac:dyDescent="0.2">
      <c r="F4500" s="126"/>
      <c r="G4500" s="126"/>
      <c r="H4500" s="126"/>
      <c r="I4500" s="126"/>
      <c r="J4500" s="126"/>
      <c r="K4500" s="126"/>
      <c r="L4500" s="126"/>
      <c r="M4500" s="143"/>
      <c r="N4500" s="126"/>
      <c r="O4500" s="126"/>
      <c r="Q4500" s="126"/>
      <c r="R4500" s="126"/>
    </row>
    <row r="4501" spans="6:18" ht="11.25" customHeight="1" x14ac:dyDescent="0.2">
      <c r="F4501" s="126"/>
      <c r="G4501" s="126"/>
      <c r="H4501" s="126"/>
      <c r="I4501" s="126"/>
      <c r="J4501" s="126"/>
      <c r="K4501" s="126"/>
      <c r="L4501" s="126"/>
      <c r="M4501" s="143"/>
      <c r="N4501" s="126"/>
      <c r="O4501" s="126"/>
      <c r="Q4501" s="126"/>
      <c r="R4501" s="126"/>
    </row>
    <row r="4502" spans="6:18" ht="11.25" customHeight="1" x14ac:dyDescent="0.2">
      <c r="F4502" s="126"/>
      <c r="G4502" s="126"/>
      <c r="H4502" s="126"/>
      <c r="I4502" s="126"/>
      <c r="J4502" s="126"/>
      <c r="K4502" s="126"/>
      <c r="L4502" s="126"/>
      <c r="M4502" s="143"/>
      <c r="N4502" s="126"/>
      <c r="O4502" s="126"/>
      <c r="Q4502" s="126"/>
      <c r="R4502" s="126"/>
    </row>
    <row r="4503" spans="6:18" ht="11.25" customHeight="1" x14ac:dyDescent="0.2">
      <c r="F4503" s="126"/>
      <c r="G4503" s="126"/>
      <c r="H4503" s="126"/>
      <c r="I4503" s="126"/>
      <c r="J4503" s="126"/>
      <c r="K4503" s="126"/>
      <c r="L4503" s="126"/>
      <c r="M4503" s="143"/>
      <c r="N4503" s="126"/>
      <c r="O4503" s="126"/>
      <c r="Q4503" s="126"/>
      <c r="R4503" s="126"/>
    </row>
    <row r="4504" spans="6:18" ht="11.25" customHeight="1" x14ac:dyDescent="0.2">
      <c r="F4504" s="126"/>
      <c r="G4504" s="126"/>
      <c r="H4504" s="126"/>
      <c r="I4504" s="126"/>
      <c r="J4504" s="126"/>
      <c r="K4504" s="126"/>
      <c r="L4504" s="126"/>
      <c r="M4504" s="143"/>
      <c r="N4504" s="126"/>
      <c r="O4504" s="126"/>
      <c r="Q4504" s="126"/>
      <c r="R4504" s="126"/>
    </row>
    <row r="4505" spans="6:18" ht="11.25" customHeight="1" x14ac:dyDescent="0.2">
      <c r="F4505" s="126"/>
      <c r="G4505" s="126"/>
      <c r="H4505" s="126"/>
      <c r="I4505" s="126"/>
      <c r="J4505" s="126"/>
      <c r="K4505" s="126"/>
      <c r="L4505" s="126"/>
      <c r="M4505" s="143"/>
      <c r="N4505" s="126"/>
      <c r="O4505" s="126"/>
      <c r="Q4505" s="126"/>
      <c r="R4505" s="126"/>
    </row>
    <row r="4506" spans="6:18" ht="11.25" customHeight="1" x14ac:dyDescent="0.2">
      <c r="F4506" s="126"/>
      <c r="G4506" s="126"/>
      <c r="H4506" s="126"/>
      <c r="I4506" s="126"/>
      <c r="J4506" s="126"/>
      <c r="K4506" s="126"/>
      <c r="L4506" s="126"/>
      <c r="M4506" s="143"/>
      <c r="N4506" s="126"/>
      <c r="O4506" s="126"/>
      <c r="Q4506" s="126"/>
      <c r="R4506" s="126"/>
    </row>
    <row r="4507" spans="6:18" ht="11.25" customHeight="1" x14ac:dyDescent="0.2">
      <c r="F4507" s="126"/>
      <c r="G4507" s="126"/>
      <c r="H4507" s="126"/>
      <c r="I4507" s="126"/>
      <c r="J4507" s="126"/>
      <c r="K4507" s="126"/>
      <c r="L4507" s="126"/>
      <c r="M4507" s="143"/>
      <c r="N4507" s="126"/>
      <c r="O4507" s="126"/>
      <c r="Q4507" s="126"/>
      <c r="R4507" s="126"/>
    </row>
    <row r="4508" spans="6:18" ht="11.25" customHeight="1" x14ac:dyDescent="0.2">
      <c r="F4508" s="126"/>
      <c r="G4508" s="126"/>
      <c r="H4508" s="126"/>
      <c r="I4508" s="126"/>
      <c r="J4508" s="126"/>
      <c r="K4508" s="126"/>
      <c r="L4508" s="126"/>
      <c r="M4508" s="143"/>
      <c r="N4508" s="126"/>
      <c r="O4508" s="126"/>
      <c r="Q4508" s="126"/>
      <c r="R4508" s="126"/>
    </row>
    <row r="4509" spans="6:18" ht="11.25" customHeight="1" x14ac:dyDescent="0.2">
      <c r="F4509" s="126"/>
      <c r="G4509" s="126"/>
      <c r="H4509" s="126"/>
      <c r="I4509" s="126"/>
      <c r="J4509" s="126"/>
      <c r="K4509" s="126"/>
      <c r="L4509" s="126"/>
      <c r="M4509" s="143"/>
      <c r="N4509" s="126"/>
      <c r="O4509" s="126"/>
      <c r="Q4509" s="126"/>
      <c r="R4509" s="126"/>
    </row>
    <row r="4510" spans="6:18" ht="11.25" customHeight="1" x14ac:dyDescent="0.2">
      <c r="F4510" s="126"/>
      <c r="G4510" s="126"/>
      <c r="H4510" s="126"/>
      <c r="I4510" s="126"/>
      <c r="J4510" s="126"/>
      <c r="K4510" s="126"/>
      <c r="L4510" s="126"/>
      <c r="M4510" s="143"/>
      <c r="N4510" s="126"/>
      <c r="O4510" s="126"/>
      <c r="Q4510" s="126"/>
      <c r="R4510" s="126"/>
    </row>
    <row r="4511" spans="6:18" ht="11.25" customHeight="1" x14ac:dyDescent="0.2">
      <c r="F4511" s="126"/>
      <c r="G4511" s="126"/>
      <c r="H4511" s="126"/>
      <c r="I4511" s="126"/>
      <c r="J4511" s="126"/>
      <c r="K4511" s="126"/>
      <c r="L4511" s="126"/>
      <c r="M4511" s="143"/>
      <c r="N4511" s="126"/>
      <c r="O4511" s="126"/>
      <c r="Q4511" s="126"/>
      <c r="R4511" s="126"/>
    </row>
    <row r="4512" spans="6:18" ht="11.25" customHeight="1" x14ac:dyDescent="0.2">
      <c r="F4512" s="126"/>
      <c r="G4512" s="126"/>
      <c r="H4512" s="126"/>
      <c r="I4512" s="126"/>
      <c r="J4512" s="126"/>
      <c r="K4512" s="126"/>
      <c r="L4512" s="126"/>
      <c r="M4512" s="143"/>
      <c r="N4512" s="126"/>
      <c r="O4512" s="126"/>
      <c r="Q4512" s="126"/>
      <c r="R4512" s="126"/>
    </row>
    <row r="4513" spans="6:18" ht="11.25" customHeight="1" x14ac:dyDescent="0.2">
      <c r="F4513" s="126"/>
      <c r="G4513" s="126"/>
      <c r="H4513" s="126"/>
      <c r="I4513" s="126"/>
      <c r="J4513" s="126"/>
      <c r="K4513" s="126"/>
      <c r="L4513" s="126"/>
      <c r="M4513" s="143"/>
      <c r="N4513" s="126"/>
      <c r="O4513" s="126"/>
      <c r="Q4513" s="126"/>
      <c r="R4513" s="126"/>
    </row>
    <row r="4514" spans="6:18" ht="11.25" customHeight="1" x14ac:dyDescent="0.2">
      <c r="F4514" s="126"/>
      <c r="G4514" s="126"/>
      <c r="H4514" s="126"/>
      <c r="I4514" s="126"/>
      <c r="J4514" s="126"/>
      <c r="K4514" s="126"/>
      <c r="L4514" s="126"/>
      <c r="M4514" s="143"/>
      <c r="N4514" s="126"/>
      <c r="O4514" s="126"/>
      <c r="Q4514" s="126"/>
      <c r="R4514" s="126"/>
    </row>
    <row r="4515" spans="6:18" ht="11.25" customHeight="1" x14ac:dyDescent="0.2">
      <c r="F4515" s="126"/>
      <c r="G4515" s="126"/>
      <c r="H4515" s="126"/>
      <c r="I4515" s="126"/>
      <c r="J4515" s="126"/>
      <c r="K4515" s="126"/>
      <c r="L4515" s="126"/>
      <c r="M4515" s="143"/>
      <c r="N4515" s="126"/>
      <c r="O4515" s="126"/>
      <c r="Q4515" s="126"/>
      <c r="R4515" s="126"/>
    </row>
    <row r="4516" spans="6:18" ht="11.25" customHeight="1" x14ac:dyDescent="0.2">
      <c r="F4516" s="126"/>
      <c r="G4516" s="126"/>
      <c r="H4516" s="126"/>
      <c r="I4516" s="126"/>
      <c r="J4516" s="126"/>
      <c r="K4516" s="126"/>
      <c r="L4516" s="126"/>
      <c r="M4516" s="143"/>
      <c r="N4516" s="126"/>
      <c r="O4516" s="126"/>
      <c r="Q4516" s="126"/>
      <c r="R4516" s="126"/>
    </row>
    <row r="4517" spans="6:18" ht="11.25" customHeight="1" x14ac:dyDescent="0.2">
      <c r="F4517" s="126"/>
      <c r="G4517" s="126"/>
      <c r="H4517" s="126"/>
      <c r="I4517" s="126"/>
      <c r="J4517" s="126"/>
      <c r="K4517" s="126"/>
      <c r="L4517" s="126"/>
      <c r="M4517" s="143"/>
      <c r="N4517" s="126"/>
      <c r="O4517" s="126"/>
      <c r="Q4517" s="126"/>
      <c r="R4517" s="126"/>
    </row>
    <row r="4518" spans="6:18" ht="11.25" customHeight="1" x14ac:dyDescent="0.2">
      <c r="F4518" s="126"/>
      <c r="G4518" s="126"/>
      <c r="H4518" s="126"/>
      <c r="I4518" s="126"/>
      <c r="J4518" s="126"/>
      <c r="K4518" s="126"/>
      <c r="L4518" s="126"/>
      <c r="M4518" s="143"/>
      <c r="N4518" s="126"/>
      <c r="O4518" s="126"/>
      <c r="Q4518" s="126"/>
      <c r="R4518" s="126"/>
    </row>
    <row r="4519" spans="6:18" ht="11.25" customHeight="1" x14ac:dyDescent="0.2">
      <c r="F4519" s="126"/>
      <c r="G4519" s="126"/>
      <c r="H4519" s="126"/>
      <c r="I4519" s="126"/>
      <c r="J4519" s="126"/>
      <c r="K4519" s="126"/>
      <c r="L4519" s="126"/>
      <c r="M4519" s="143"/>
      <c r="N4519" s="126"/>
      <c r="O4519" s="126"/>
      <c r="Q4519" s="126"/>
      <c r="R4519" s="126"/>
    </row>
    <row r="4520" spans="6:18" ht="11.25" customHeight="1" x14ac:dyDescent="0.2">
      <c r="F4520" s="126"/>
      <c r="G4520" s="126"/>
      <c r="H4520" s="126"/>
      <c r="I4520" s="126"/>
      <c r="J4520" s="126"/>
      <c r="K4520" s="126"/>
      <c r="L4520" s="126"/>
      <c r="M4520" s="143"/>
      <c r="N4520" s="126"/>
      <c r="O4520" s="126"/>
      <c r="Q4520" s="126"/>
      <c r="R4520" s="126"/>
    </row>
    <row r="4521" spans="6:18" ht="11.25" customHeight="1" x14ac:dyDescent="0.2">
      <c r="F4521" s="126"/>
      <c r="G4521" s="126"/>
      <c r="H4521" s="126"/>
      <c r="I4521" s="126"/>
      <c r="J4521" s="126"/>
      <c r="K4521" s="126"/>
      <c r="L4521" s="126"/>
      <c r="M4521" s="143"/>
      <c r="N4521" s="126"/>
      <c r="O4521" s="126"/>
      <c r="Q4521" s="126"/>
      <c r="R4521" s="126"/>
    </row>
    <row r="4522" spans="6:18" ht="11.25" customHeight="1" x14ac:dyDescent="0.2">
      <c r="F4522" s="126"/>
      <c r="G4522" s="126"/>
      <c r="H4522" s="126"/>
      <c r="I4522" s="126"/>
      <c r="J4522" s="126"/>
      <c r="K4522" s="126"/>
      <c r="L4522" s="126"/>
      <c r="M4522" s="143"/>
      <c r="N4522" s="126"/>
      <c r="O4522" s="126"/>
      <c r="Q4522" s="126"/>
      <c r="R4522" s="126"/>
    </row>
    <row r="4523" spans="6:18" ht="11.25" customHeight="1" x14ac:dyDescent="0.2">
      <c r="F4523" s="126"/>
      <c r="G4523" s="126"/>
      <c r="H4523" s="126"/>
      <c r="I4523" s="126"/>
      <c r="J4523" s="126"/>
      <c r="K4523" s="126"/>
      <c r="L4523" s="126"/>
      <c r="M4523" s="143"/>
      <c r="N4523" s="126"/>
      <c r="O4523" s="126"/>
      <c r="Q4523" s="126"/>
      <c r="R4523" s="126"/>
    </row>
    <row r="4524" spans="6:18" ht="11.25" customHeight="1" x14ac:dyDescent="0.2">
      <c r="F4524" s="126"/>
      <c r="G4524" s="126"/>
      <c r="H4524" s="126"/>
      <c r="I4524" s="126"/>
      <c r="J4524" s="126"/>
      <c r="K4524" s="126"/>
      <c r="L4524" s="126"/>
      <c r="M4524" s="143"/>
      <c r="N4524" s="126"/>
      <c r="O4524" s="126"/>
      <c r="Q4524" s="126"/>
      <c r="R4524" s="126"/>
    </row>
    <row r="4525" spans="6:18" ht="11.25" customHeight="1" x14ac:dyDescent="0.2">
      <c r="F4525" s="126"/>
      <c r="G4525" s="126"/>
      <c r="H4525" s="126"/>
      <c r="I4525" s="126"/>
      <c r="J4525" s="126"/>
      <c r="K4525" s="126"/>
      <c r="L4525" s="126"/>
      <c r="M4525" s="143"/>
      <c r="N4525" s="126"/>
      <c r="O4525" s="126"/>
      <c r="Q4525" s="126"/>
      <c r="R4525" s="126"/>
    </row>
    <row r="4526" spans="6:18" ht="11.25" customHeight="1" x14ac:dyDescent="0.2">
      <c r="F4526" s="126"/>
      <c r="G4526" s="126"/>
      <c r="H4526" s="126"/>
      <c r="I4526" s="126"/>
      <c r="J4526" s="126"/>
      <c r="K4526" s="126"/>
      <c r="L4526" s="126"/>
      <c r="M4526" s="143"/>
      <c r="N4526" s="126"/>
      <c r="O4526" s="126"/>
      <c r="Q4526" s="126"/>
      <c r="R4526" s="126"/>
    </row>
    <row r="4527" spans="6:18" ht="11.25" customHeight="1" x14ac:dyDescent="0.2">
      <c r="F4527" s="126"/>
      <c r="G4527" s="126"/>
      <c r="H4527" s="126"/>
      <c r="I4527" s="126"/>
      <c r="J4527" s="126"/>
      <c r="K4527" s="126"/>
      <c r="L4527" s="126"/>
      <c r="M4527" s="143"/>
      <c r="N4527" s="126"/>
      <c r="O4527" s="126"/>
      <c r="Q4527" s="126"/>
      <c r="R4527" s="126"/>
    </row>
    <row r="4528" spans="6:18" ht="11.25" customHeight="1" x14ac:dyDescent="0.2">
      <c r="F4528" s="126"/>
      <c r="G4528" s="126"/>
      <c r="H4528" s="126"/>
      <c r="I4528" s="126"/>
      <c r="J4528" s="126"/>
      <c r="K4528" s="126"/>
      <c r="L4528" s="126"/>
      <c r="M4528" s="143"/>
      <c r="N4528" s="126"/>
      <c r="O4528" s="126"/>
      <c r="Q4528" s="126"/>
      <c r="R4528" s="126"/>
    </row>
    <row r="4529" spans="6:18" ht="11.25" customHeight="1" x14ac:dyDescent="0.2">
      <c r="F4529" s="126"/>
      <c r="G4529" s="126"/>
      <c r="H4529" s="126"/>
      <c r="I4529" s="126"/>
      <c r="J4529" s="126"/>
      <c r="K4529" s="126"/>
      <c r="L4529" s="126"/>
      <c r="M4529" s="143"/>
      <c r="N4529" s="126"/>
      <c r="O4529" s="126"/>
      <c r="Q4529" s="126"/>
      <c r="R4529" s="126"/>
    </row>
    <row r="4530" spans="6:18" ht="11.25" customHeight="1" x14ac:dyDescent="0.2">
      <c r="F4530" s="126"/>
      <c r="G4530" s="126"/>
      <c r="H4530" s="126"/>
      <c r="I4530" s="126"/>
      <c r="J4530" s="126"/>
      <c r="K4530" s="126"/>
      <c r="L4530" s="126"/>
      <c r="M4530" s="143"/>
      <c r="N4530" s="126"/>
      <c r="O4530" s="126"/>
      <c r="Q4530" s="126"/>
      <c r="R4530" s="126"/>
    </row>
    <row r="4531" spans="6:18" ht="11.25" customHeight="1" x14ac:dyDescent="0.2">
      <c r="F4531" s="126"/>
      <c r="G4531" s="126"/>
      <c r="H4531" s="126"/>
      <c r="I4531" s="126"/>
      <c r="J4531" s="126"/>
      <c r="K4531" s="126"/>
      <c r="L4531" s="126"/>
      <c r="M4531" s="143"/>
      <c r="N4531" s="126"/>
      <c r="O4531" s="126"/>
      <c r="Q4531" s="126"/>
      <c r="R4531" s="126"/>
    </row>
    <row r="4532" spans="6:18" ht="11.25" customHeight="1" x14ac:dyDescent="0.2">
      <c r="F4532" s="126"/>
      <c r="G4532" s="126"/>
      <c r="H4532" s="126"/>
      <c r="I4532" s="126"/>
      <c r="J4532" s="126"/>
      <c r="K4532" s="126"/>
      <c r="L4532" s="126"/>
      <c r="M4532" s="143"/>
      <c r="N4532" s="126"/>
      <c r="O4532" s="126"/>
      <c r="Q4532" s="126"/>
      <c r="R4532" s="126"/>
    </row>
    <row r="4533" spans="6:18" ht="11.25" customHeight="1" x14ac:dyDescent="0.2">
      <c r="F4533" s="126"/>
      <c r="G4533" s="126"/>
      <c r="H4533" s="126"/>
      <c r="I4533" s="126"/>
      <c r="J4533" s="126"/>
      <c r="K4533" s="126"/>
      <c r="L4533" s="126"/>
      <c r="M4533" s="143"/>
      <c r="N4533" s="126"/>
      <c r="O4533" s="126"/>
      <c r="Q4533" s="126"/>
      <c r="R4533" s="126"/>
    </row>
    <row r="4534" spans="6:18" ht="11.25" customHeight="1" x14ac:dyDescent="0.2">
      <c r="F4534" s="126"/>
      <c r="G4534" s="126"/>
      <c r="H4534" s="126"/>
      <c r="I4534" s="126"/>
      <c r="J4534" s="126"/>
      <c r="K4534" s="126"/>
      <c r="L4534" s="126"/>
      <c r="M4534" s="143"/>
      <c r="N4534" s="126"/>
      <c r="O4534" s="126"/>
      <c r="Q4534" s="126"/>
      <c r="R4534" s="126"/>
    </row>
    <row r="4535" spans="6:18" ht="11.25" customHeight="1" x14ac:dyDescent="0.2">
      <c r="F4535" s="126"/>
      <c r="G4535" s="126"/>
      <c r="H4535" s="126"/>
      <c r="I4535" s="126"/>
      <c r="J4535" s="126"/>
      <c r="K4535" s="126"/>
      <c r="L4535" s="126"/>
      <c r="M4535" s="143"/>
      <c r="N4535" s="126"/>
      <c r="O4535" s="126"/>
      <c r="Q4535" s="126"/>
      <c r="R4535" s="126"/>
    </row>
    <row r="4536" spans="6:18" ht="11.25" customHeight="1" x14ac:dyDescent="0.2">
      <c r="F4536" s="126"/>
      <c r="G4536" s="126"/>
      <c r="H4536" s="126"/>
      <c r="I4536" s="126"/>
      <c r="J4536" s="126"/>
      <c r="K4536" s="126"/>
      <c r="L4536" s="126"/>
      <c r="M4536" s="143"/>
      <c r="N4536" s="126"/>
      <c r="O4536" s="126"/>
      <c r="Q4536" s="126"/>
      <c r="R4536" s="126"/>
    </row>
    <row r="4537" spans="6:18" ht="11.25" customHeight="1" x14ac:dyDescent="0.2">
      <c r="F4537" s="126"/>
      <c r="G4537" s="126"/>
      <c r="H4537" s="126"/>
      <c r="I4537" s="126"/>
      <c r="J4537" s="126"/>
      <c r="K4537" s="126"/>
      <c r="L4537" s="126"/>
      <c r="M4537" s="143"/>
      <c r="N4537" s="126"/>
      <c r="O4537" s="126"/>
      <c r="Q4537" s="126"/>
      <c r="R4537" s="126"/>
    </row>
    <row r="4538" spans="6:18" ht="11.25" customHeight="1" x14ac:dyDescent="0.2">
      <c r="F4538" s="126"/>
      <c r="G4538" s="126"/>
      <c r="H4538" s="126"/>
      <c r="I4538" s="126"/>
      <c r="J4538" s="126"/>
      <c r="K4538" s="126"/>
      <c r="L4538" s="126"/>
      <c r="M4538" s="143"/>
      <c r="N4538" s="126"/>
      <c r="O4538" s="126"/>
      <c r="Q4538" s="126"/>
      <c r="R4538" s="126"/>
    </row>
    <row r="4539" spans="6:18" ht="11.25" customHeight="1" x14ac:dyDescent="0.2">
      <c r="F4539" s="126"/>
      <c r="G4539" s="126"/>
      <c r="H4539" s="126"/>
      <c r="I4539" s="126"/>
      <c r="J4539" s="126"/>
      <c r="K4539" s="126"/>
      <c r="L4539" s="126"/>
      <c r="M4539" s="143"/>
      <c r="N4539" s="126"/>
      <c r="O4539" s="126"/>
      <c r="Q4539" s="126"/>
      <c r="R4539" s="126"/>
    </row>
    <row r="4540" spans="6:18" ht="11.25" customHeight="1" x14ac:dyDescent="0.2">
      <c r="F4540" s="126"/>
      <c r="G4540" s="126"/>
      <c r="H4540" s="126"/>
      <c r="I4540" s="126"/>
      <c r="J4540" s="126"/>
      <c r="K4540" s="126"/>
      <c r="L4540" s="126"/>
      <c r="M4540" s="143"/>
      <c r="N4540" s="126"/>
      <c r="O4540" s="126"/>
      <c r="Q4540" s="126"/>
      <c r="R4540" s="126"/>
    </row>
    <row r="4541" spans="6:18" ht="11.25" customHeight="1" x14ac:dyDescent="0.2">
      <c r="F4541" s="126"/>
      <c r="G4541" s="126"/>
      <c r="H4541" s="126"/>
      <c r="I4541" s="126"/>
      <c r="J4541" s="126"/>
      <c r="K4541" s="126"/>
      <c r="L4541" s="126"/>
      <c r="M4541" s="143"/>
      <c r="N4541" s="126"/>
      <c r="O4541" s="126"/>
      <c r="Q4541" s="126"/>
      <c r="R4541" s="126"/>
    </row>
    <row r="4542" spans="6:18" ht="11.25" customHeight="1" x14ac:dyDescent="0.2">
      <c r="F4542" s="126"/>
      <c r="G4542" s="126"/>
      <c r="H4542" s="126"/>
      <c r="I4542" s="126"/>
      <c r="J4542" s="126"/>
      <c r="K4542" s="126"/>
      <c r="L4542" s="126"/>
      <c r="M4542" s="143"/>
      <c r="N4542" s="126"/>
      <c r="O4542" s="126"/>
      <c r="Q4542" s="126"/>
      <c r="R4542" s="126"/>
    </row>
    <row r="4543" spans="6:18" ht="11.25" customHeight="1" x14ac:dyDescent="0.2">
      <c r="F4543" s="126"/>
      <c r="G4543" s="126"/>
      <c r="H4543" s="126"/>
      <c r="I4543" s="126"/>
      <c r="J4543" s="126"/>
      <c r="K4543" s="126"/>
      <c r="L4543" s="126"/>
      <c r="M4543" s="143"/>
      <c r="N4543" s="126"/>
      <c r="O4543" s="126"/>
      <c r="Q4543" s="126"/>
      <c r="R4543" s="126"/>
    </row>
    <row r="4544" spans="6:18" ht="11.25" customHeight="1" x14ac:dyDescent="0.2">
      <c r="F4544" s="126"/>
      <c r="G4544" s="126"/>
      <c r="H4544" s="126"/>
      <c r="I4544" s="126"/>
      <c r="J4544" s="126"/>
      <c r="K4544" s="126"/>
      <c r="L4544" s="126"/>
      <c r="M4544" s="143"/>
      <c r="N4544" s="126"/>
      <c r="O4544" s="126"/>
      <c r="Q4544" s="126"/>
      <c r="R4544" s="126"/>
    </row>
    <row r="4545" spans="6:18" ht="11.25" customHeight="1" x14ac:dyDescent="0.2">
      <c r="F4545" s="126"/>
      <c r="G4545" s="126"/>
      <c r="H4545" s="126"/>
      <c r="I4545" s="126"/>
      <c r="J4545" s="126"/>
      <c r="K4545" s="126"/>
      <c r="L4545" s="126"/>
      <c r="M4545" s="143"/>
      <c r="N4545" s="126"/>
      <c r="O4545" s="126"/>
      <c r="Q4545" s="126"/>
      <c r="R4545" s="126"/>
    </row>
    <row r="4546" spans="6:18" ht="11.25" customHeight="1" x14ac:dyDescent="0.2">
      <c r="F4546" s="126"/>
      <c r="G4546" s="126"/>
      <c r="H4546" s="126"/>
      <c r="I4546" s="126"/>
      <c r="J4546" s="126"/>
      <c r="K4546" s="126"/>
      <c r="L4546" s="126"/>
      <c r="M4546" s="143"/>
      <c r="N4546" s="126"/>
      <c r="O4546" s="126"/>
      <c r="Q4546" s="126"/>
      <c r="R4546" s="126"/>
    </row>
    <row r="4547" spans="6:18" ht="11.25" customHeight="1" x14ac:dyDescent="0.2">
      <c r="F4547" s="126"/>
      <c r="G4547" s="126"/>
      <c r="H4547" s="126"/>
      <c r="I4547" s="126"/>
      <c r="J4547" s="126"/>
      <c r="K4547" s="126"/>
      <c r="L4547" s="126"/>
      <c r="M4547" s="143"/>
      <c r="N4547" s="126"/>
      <c r="O4547" s="126"/>
      <c r="Q4547" s="126"/>
      <c r="R4547" s="126"/>
    </row>
    <row r="4548" spans="6:18" ht="11.25" customHeight="1" x14ac:dyDescent="0.2">
      <c r="F4548" s="126"/>
      <c r="G4548" s="126"/>
      <c r="H4548" s="126"/>
      <c r="I4548" s="126"/>
      <c r="J4548" s="126"/>
      <c r="K4548" s="126"/>
      <c r="L4548" s="126"/>
      <c r="M4548" s="143"/>
      <c r="N4548" s="126"/>
      <c r="O4548" s="126"/>
      <c r="Q4548" s="126"/>
      <c r="R4548" s="126"/>
    </row>
    <row r="4549" spans="6:18" ht="11.25" customHeight="1" x14ac:dyDescent="0.2">
      <c r="F4549" s="126"/>
      <c r="G4549" s="126"/>
      <c r="H4549" s="126"/>
      <c r="I4549" s="126"/>
      <c r="J4549" s="126"/>
      <c r="K4549" s="126"/>
      <c r="L4549" s="126"/>
      <c r="M4549" s="143"/>
      <c r="N4549" s="126"/>
      <c r="O4549" s="126"/>
      <c r="Q4549" s="126"/>
      <c r="R4549" s="126"/>
    </row>
    <row r="4550" spans="6:18" ht="11.25" customHeight="1" x14ac:dyDescent="0.2">
      <c r="F4550" s="126"/>
      <c r="G4550" s="126"/>
      <c r="H4550" s="126"/>
      <c r="I4550" s="126"/>
      <c r="J4550" s="126"/>
      <c r="K4550" s="126"/>
      <c r="L4550" s="126"/>
      <c r="M4550" s="143"/>
      <c r="N4550" s="126"/>
      <c r="O4550" s="126"/>
      <c r="Q4550" s="126"/>
      <c r="R4550" s="126"/>
    </row>
    <row r="4551" spans="6:18" ht="11.25" customHeight="1" x14ac:dyDescent="0.2">
      <c r="F4551" s="126"/>
      <c r="G4551" s="126"/>
      <c r="H4551" s="126"/>
      <c r="I4551" s="126"/>
      <c r="J4551" s="126"/>
      <c r="K4551" s="126"/>
      <c r="L4551" s="126"/>
      <c r="M4551" s="143"/>
      <c r="N4551" s="126"/>
      <c r="O4551" s="126"/>
      <c r="Q4551" s="126"/>
      <c r="R4551" s="126"/>
    </row>
    <row r="4552" spans="6:18" ht="11.25" customHeight="1" x14ac:dyDescent="0.2">
      <c r="F4552" s="126"/>
      <c r="G4552" s="126"/>
      <c r="H4552" s="126"/>
      <c r="I4552" s="126"/>
      <c r="J4552" s="126"/>
      <c r="K4552" s="126"/>
      <c r="L4552" s="126"/>
      <c r="M4552" s="143"/>
      <c r="N4552" s="126"/>
      <c r="O4552" s="126"/>
      <c r="Q4552" s="126"/>
      <c r="R4552" s="126"/>
    </row>
    <row r="4553" spans="6:18" ht="11.25" customHeight="1" x14ac:dyDescent="0.2">
      <c r="F4553" s="126"/>
      <c r="G4553" s="126"/>
      <c r="H4553" s="126"/>
      <c r="I4553" s="126"/>
      <c r="J4553" s="126"/>
      <c r="K4553" s="126"/>
      <c r="L4553" s="126"/>
      <c r="M4553" s="143"/>
      <c r="N4553" s="126"/>
      <c r="O4553" s="126"/>
      <c r="Q4553" s="126"/>
      <c r="R4553" s="126"/>
    </row>
    <row r="4554" spans="6:18" ht="11.25" customHeight="1" x14ac:dyDescent="0.2">
      <c r="F4554" s="126"/>
      <c r="G4554" s="126"/>
      <c r="H4554" s="126"/>
      <c r="I4554" s="126"/>
      <c r="J4554" s="126"/>
      <c r="K4554" s="126"/>
      <c r="L4554" s="126"/>
      <c r="M4554" s="143"/>
      <c r="N4554" s="126"/>
      <c r="O4554" s="126"/>
      <c r="Q4554" s="126"/>
      <c r="R4554" s="126"/>
    </row>
    <row r="4555" spans="6:18" ht="11.25" customHeight="1" x14ac:dyDescent="0.2">
      <c r="F4555" s="126"/>
      <c r="G4555" s="126"/>
      <c r="H4555" s="126"/>
      <c r="I4555" s="126"/>
      <c r="J4555" s="126"/>
      <c r="K4555" s="126"/>
      <c r="L4555" s="126"/>
      <c r="M4555" s="143"/>
      <c r="N4555" s="126"/>
      <c r="O4555" s="126"/>
      <c r="Q4555" s="126"/>
      <c r="R4555" s="126"/>
    </row>
    <row r="4556" spans="6:18" ht="11.25" customHeight="1" x14ac:dyDescent="0.2">
      <c r="F4556" s="126"/>
      <c r="G4556" s="126"/>
      <c r="H4556" s="126"/>
      <c r="I4556" s="126"/>
      <c r="J4556" s="126"/>
      <c r="K4556" s="126"/>
      <c r="L4556" s="126"/>
      <c r="M4556" s="143"/>
      <c r="N4556" s="126"/>
      <c r="O4556" s="126"/>
      <c r="Q4556" s="126"/>
      <c r="R4556" s="126"/>
    </row>
    <row r="4557" spans="6:18" ht="11.25" customHeight="1" x14ac:dyDescent="0.2">
      <c r="F4557" s="126"/>
      <c r="G4557" s="126"/>
      <c r="H4557" s="126"/>
      <c r="I4557" s="126"/>
      <c r="J4557" s="126"/>
      <c r="K4557" s="126"/>
      <c r="L4557" s="126"/>
      <c r="M4557" s="143"/>
      <c r="N4557" s="126"/>
      <c r="O4557" s="126"/>
      <c r="Q4557" s="126"/>
      <c r="R4557" s="126"/>
    </row>
    <row r="4558" spans="6:18" ht="11.25" customHeight="1" x14ac:dyDescent="0.2">
      <c r="F4558" s="126"/>
      <c r="G4558" s="126"/>
      <c r="H4558" s="126"/>
      <c r="I4558" s="126"/>
      <c r="J4558" s="126"/>
      <c r="K4558" s="126"/>
      <c r="L4558" s="126"/>
      <c r="M4558" s="143"/>
      <c r="N4558" s="126"/>
      <c r="O4558" s="126"/>
      <c r="Q4558" s="126"/>
      <c r="R4558" s="126"/>
    </row>
    <row r="4559" spans="6:18" ht="11.25" customHeight="1" x14ac:dyDescent="0.2">
      <c r="F4559" s="126"/>
      <c r="G4559" s="126"/>
      <c r="H4559" s="126"/>
      <c r="I4559" s="126"/>
      <c r="J4559" s="126"/>
      <c r="K4559" s="126"/>
      <c r="L4559" s="126"/>
      <c r="M4559" s="143"/>
      <c r="N4559" s="126"/>
      <c r="O4559" s="126"/>
      <c r="Q4559" s="126"/>
      <c r="R4559" s="126"/>
    </row>
    <row r="4560" spans="6:18" ht="11.25" customHeight="1" x14ac:dyDescent="0.2">
      <c r="F4560" s="126"/>
      <c r="G4560" s="126"/>
      <c r="H4560" s="126"/>
      <c r="I4560" s="126"/>
      <c r="J4560" s="126"/>
      <c r="K4560" s="126"/>
      <c r="L4560" s="126"/>
      <c r="M4560" s="143"/>
      <c r="N4560" s="126"/>
      <c r="O4560" s="126"/>
      <c r="Q4560" s="126"/>
      <c r="R4560" s="126"/>
    </row>
    <row r="4561" spans="6:18" ht="11.25" customHeight="1" x14ac:dyDescent="0.2">
      <c r="F4561" s="126"/>
      <c r="G4561" s="126"/>
      <c r="H4561" s="126"/>
      <c r="I4561" s="126"/>
      <c r="J4561" s="126"/>
      <c r="K4561" s="126"/>
      <c r="L4561" s="126"/>
      <c r="M4561" s="143"/>
      <c r="N4561" s="126"/>
      <c r="O4561" s="126"/>
      <c r="Q4561" s="126"/>
      <c r="R4561" s="126"/>
    </row>
    <row r="4562" spans="6:18" ht="11.25" customHeight="1" x14ac:dyDescent="0.2">
      <c r="F4562" s="126"/>
      <c r="G4562" s="126"/>
      <c r="H4562" s="126"/>
      <c r="I4562" s="126"/>
      <c r="J4562" s="126"/>
      <c r="K4562" s="126"/>
      <c r="L4562" s="126"/>
      <c r="M4562" s="143"/>
      <c r="N4562" s="126"/>
      <c r="O4562" s="126"/>
      <c r="Q4562" s="126"/>
      <c r="R4562" s="126"/>
    </row>
    <row r="4563" spans="6:18" ht="11.25" customHeight="1" x14ac:dyDescent="0.2">
      <c r="F4563" s="126"/>
      <c r="G4563" s="126"/>
      <c r="H4563" s="126"/>
      <c r="I4563" s="126"/>
      <c r="J4563" s="126"/>
      <c r="K4563" s="126"/>
      <c r="L4563" s="126"/>
      <c r="M4563" s="143"/>
      <c r="N4563" s="126"/>
      <c r="O4563" s="126"/>
      <c r="Q4563" s="126"/>
      <c r="R4563" s="126"/>
    </row>
    <row r="4564" spans="6:18" ht="11.25" customHeight="1" x14ac:dyDescent="0.2">
      <c r="F4564" s="126"/>
      <c r="G4564" s="126"/>
      <c r="H4564" s="126"/>
      <c r="I4564" s="126"/>
      <c r="J4564" s="126"/>
      <c r="K4564" s="126"/>
      <c r="L4564" s="126"/>
      <c r="M4564" s="143"/>
      <c r="N4564" s="126"/>
      <c r="O4564" s="126"/>
      <c r="Q4564" s="126"/>
      <c r="R4564" s="126"/>
    </row>
    <row r="4565" spans="6:18" ht="11.25" customHeight="1" x14ac:dyDescent="0.2">
      <c r="F4565" s="126"/>
      <c r="G4565" s="126"/>
      <c r="H4565" s="126"/>
      <c r="I4565" s="126"/>
      <c r="J4565" s="126"/>
      <c r="K4565" s="126"/>
      <c r="L4565" s="126"/>
      <c r="M4565" s="143"/>
      <c r="N4565" s="126"/>
      <c r="O4565" s="126"/>
      <c r="Q4565" s="126"/>
      <c r="R4565" s="126"/>
    </row>
    <row r="4566" spans="6:18" ht="11.25" customHeight="1" x14ac:dyDescent="0.2">
      <c r="F4566" s="126"/>
      <c r="G4566" s="126"/>
      <c r="H4566" s="126"/>
      <c r="I4566" s="126"/>
      <c r="J4566" s="126"/>
      <c r="K4566" s="126"/>
      <c r="L4566" s="126"/>
      <c r="M4566" s="143"/>
      <c r="N4566" s="126"/>
      <c r="O4566" s="126"/>
      <c r="Q4566" s="126"/>
      <c r="R4566" s="126"/>
    </row>
    <row r="4567" spans="6:18" ht="11.25" customHeight="1" x14ac:dyDescent="0.2">
      <c r="F4567" s="126"/>
      <c r="G4567" s="126"/>
      <c r="H4567" s="126"/>
      <c r="I4567" s="126"/>
      <c r="J4567" s="126"/>
      <c r="K4567" s="126"/>
      <c r="L4567" s="126"/>
      <c r="M4567" s="143"/>
      <c r="N4567" s="126"/>
      <c r="O4567" s="126"/>
      <c r="Q4567" s="126"/>
      <c r="R4567" s="126"/>
    </row>
    <row r="4568" spans="6:18" ht="11.25" customHeight="1" x14ac:dyDescent="0.2">
      <c r="F4568" s="126"/>
      <c r="G4568" s="126"/>
      <c r="H4568" s="126"/>
      <c r="I4568" s="126"/>
      <c r="J4568" s="126"/>
      <c r="K4568" s="126"/>
      <c r="L4568" s="126"/>
      <c r="M4568" s="143"/>
      <c r="N4568" s="126"/>
      <c r="O4568" s="126"/>
      <c r="Q4568" s="126"/>
      <c r="R4568" s="126"/>
    </row>
    <row r="4569" spans="6:18" ht="11.25" customHeight="1" x14ac:dyDescent="0.2">
      <c r="F4569" s="126"/>
      <c r="G4569" s="126"/>
      <c r="H4569" s="126"/>
      <c r="I4569" s="126"/>
      <c r="J4569" s="126"/>
      <c r="K4569" s="126"/>
      <c r="L4569" s="126"/>
      <c r="M4569" s="143"/>
      <c r="N4569" s="126"/>
      <c r="O4569" s="126"/>
      <c r="Q4569" s="126"/>
      <c r="R4569" s="126"/>
    </row>
    <row r="4570" spans="6:18" ht="11.25" customHeight="1" x14ac:dyDescent="0.2">
      <c r="F4570" s="126"/>
      <c r="G4570" s="126"/>
      <c r="H4570" s="126"/>
      <c r="I4570" s="126"/>
      <c r="J4570" s="126"/>
      <c r="K4570" s="126"/>
      <c r="L4570" s="126"/>
      <c r="M4570" s="143"/>
      <c r="N4570" s="126"/>
      <c r="O4570" s="126"/>
      <c r="Q4570" s="126"/>
      <c r="R4570" s="126"/>
    </row>
    <row r="4571" spans="6:18" ht="11.25" customHeight="1" x14ac:dyDescent="0.2">
      <c r="F4571" s="126"/>
      <c r="G4571" s="126"/>
      <c r="H4571" s="126"/>
      <c r="I4571" s="126"/>
      <c r="J4571" s="126"/>
      <c r="K4571" s="126"/>
      <c r="L4571" s="126"/>
      <c r="M4571" s="143"/>
      <c r="N4571" s="126"/>
      <c r="O4571" s="126"/>
      <c r="Q4571" s="126"/>
      <c r="R4571" s="126"/>
    </row>
    <row r="4572" spans="6:18" ht="11.25" customHeight="1" x14ac:dyDescent="0.2">
      <c r="F4572" s="126"/>
      <c r="G4572" s="126"/>
      <c r="H4572" s="126"/>
      <c r="I4572" s="126"/>
      <c r="J4572" s="126"/>
      <c r="K4572" s="126"/>
      <c r="L4572" s="126"/>
      <c r="M4572" s="143"/>
      <c r="N4572" s="126"/>
      <c r="O4572" s="126"/>
      <c r="Q4572" s="126"/>
      <c r="R4572" s="126"/>
    </row>
    <row r="4573" spans="6:18" ht="11.25" customHeight="1" x14ac:dyDescent="0.2">
      <c r="F4573" s="126"/>
      <c r="G4573" s="126"/>
      <c r="H4573" s="126"/>
      <c r="I4573" s="126"/>
      <c r="J4573" s="126"/>
      <c r="K4573" s="126"/>
      <c r="L4573" s="126"/>
      <c r="M4573" s="143"/>
      <c r="N4573" s="126"/>
      <c r="O4573" s="126"/>
      <c r="Q4573" s="126"/>
      <c r="R4573" s="126"/>
    </row>
    <row r="4574" spans="6:18" ht="11.25" customHeight="1" x14ac:dyDescent="0.2">
      <c r="F4574" s="126"/>
      <c r="G4574" s="126"/>
      <c r="H4574" s="126"/>
      <c r="I4574" s="126"/>
      <c r="J4574" s="126"/>
      <c r="K4574" s="126"/>
      <c r="L4574" s="126"/>
      <c r="M4574" s="143"/>
      <c r="N4574" s="126"/>
      <c r="O4574" s="126"/>
      <c r="Q4574" s="126"/>
      <c r="R4574" s="126"/>
    </row>
    <row r="4575" spans="6:18" ht="11.25" customHeight="1" x14ac:dyDescent="0.2">
      <c r="F4575" s="126"/>
      <c r="G4575" s="126"/>
      <c r="H4575" s="126"/>
      <c r="I4575" s="126"/>
      <c r="J4575" s="126"/>
      <c r="K4575" s="126"/>
      <c r="L4575" s="126"/>
      <c r="M4575" s="143"/>
      <c r="N4575" s="126"/>
      <c r="O4575" s="126"/>
      <c r="Q4575" s="126"/>
      <c r="R4575" s="126"/>
    </row>
    <row r="4576" spans="6:18" ht="11.25" customHeight="1" x14ac:dyDescent="0.2">
      <c r="F4576" s="126"/>
      <c r="G4576" s="126"/>
      <c r="H4576" s="126"/>
      <c r="I4576" s="126"/>
      <c r="J4576" s="126"/>
      <c r="K4576" s="126"/>
      <c r="L4576" s="126"/>
      <c r="M4576" s="143"/>
      <c r="N4576" s="126"/>
      <c r="O4576" s="126"/>
      <c r="Q4576" s="126"/>
      <c r="R4576" s="126"/>
    </row>
    <row r="4577" spans="6:18" ht="11.25" customHeight="1" x14ac:dyDescent="0.2">
      <c r="F4577" s="126"/>
      <c r="G4577" s="126"/>
      <c r="H4577" s="126"/>
      <c r="I4577" s="126"/>
      <c r="J4577" s="126"/>
      <c r="K4577" s="126"/>
      <c r="L4577" s="126"/>
      <c r="M4577" s="143"/>
      <c r="N4577" s="126"/>
      <c r="O4577" s="126"/>
      <c r="Q4577" s="126"/>
      <c r="R4577" s="126"/>
    </row>
    <row r="4578" spans="6:18" ht="11.25" customHeight="1" x14ac:dyDescent="0.2">
      <c r="F4578" s="126"/>
      <c r="G4578" s="126"/>
      <c r="H4578" s="126"/>
      <c r="I4578" s="126"/>
      <c r="J4578" s="126"/>
      <c r="K4578" s="126"/>
      <c r="L4578" s="126"/>
      <c r="M4578" s="143"/>
      <c r="N4578" s="126"/>
      <c r="O4578" s="126"/>
      <c r="Q4578" s="126"/>
      <c r="R4578" s="126"/>
    </row>
    <row r="4579" spans="6:18" ht="11.25" customHeight="1" x14ac:dyDescent="0.2">
      <c r="F4579" s="126"/>
      <c r="G4579" s="126"/>
      <c r="H4579" s="126"/>
      <c r="I4579" s="126"/>
      <c r="J4579" s="126"/>
      <c r="K4579" s="126"/>
      <c r="L4579" s="126"/>
      <c r="M4579" s="143"/>
      <c r="N4579" s="126"/>
      <c r="O4579" s="126"/>
      <c r="Q4579" s="126"/>
      <c r="R4579" s="126"/>
    </row>
    <row r="4580" spans="6:18" ht="11.25" customHeight="1" x14ac:dyDescent="0.2">
      <c r="F4580" s="126"/>
      <c r="G4580" s="126"/>
      <c r="H4580" s="126"/>
      <c r="I4580" s="126"/>
      <c r="J4580" s="126"/>
      <c r="K4580" s="126"/>
      <c r="L4580" s="126"/>
      <c r="M4580" s="143"/>
      <c r="N4580" s="126"/>
      <c r="O4580" s="126"/>
      <c r="Q4580" s="126"/>
      <c r="R4580" s="126"/>
    </row>
    <row r="4581" spans="6:18" ht="11.25" customHeight="1" x14ac:dyDescent="0.2">
      <c r="F4581" s="126"/>
      <c r="G4581" s="126"/>
      <c r="H4581" s="126"/>
      <c r="I4581" s="126"/>
      <c r="J4581" s="126"/>
      <c r="K4581" s="126"/>
      <c r="L4581" s="126"/>
      <c r="M4581" s="143"/>
      <c r="N4581" s="126"/>
      <c r="O4581" s="126"/>
      <c r="Q4581" s="126"/>
      <c r="R4581" s="126"/>
    </row>
    <row r="4582" spans="6:18" ht="11.25" customHeight="1" x14ac:dyDescent="0.2">
      <c r="F4582" s="126"/>
      <c r="G4582" s="126"/>
      <c r="H4582" s="126"/>
      <c r="I4582" s="126"/>
      <c r="J4582" s="126"/>
      <c r="K4582" s="126"/>
      <c r="L4582" s="126"/>
      <c r="M4582" s="143"/>
      <c r="N4582" s="126"/>
      <c r="O4582" s="126"/>
      <c r="Q4582" s="126"/>
      <c r="R4582" s="126"/>
    </row>
    <row r="4583" spans="6:18" ht="11.25" customHeight="1" x14ac:dyDescent="0.2">
      <c r="F4583" s="126"/>
      <c r="G4583" s="126"/>
      <c r="H4583" s="126"/>
      <c r="I4583" s="126"/>
      <c r="J4583" s="126"/>
      <c r="K4583" s="126"/>
      <c r="L4583" s="126"/>
      <c r="M4583" s="143"/>
      <c r="N4583" s="126"/>
      <c r="O4583" s="126"/>
      <c r="Q4583" s="126"/>
      <c r="R4583" s="126"/>
    </row>
    <row r="4584" spans="6:18" ht="11.25" customHeight="1" x14ac:dyDescent="0.2">
      <c r="F4584" s="126"/>
      <c r="G4584" s="126"/>
      <c r="H4584" s="126"/>
      <c r="I4584" s="126"/>
      <c r="J4584" s="126"/>
      <c r="K4584" s="126"/>
      <c r="L4584" s="126"/>
      <c r="M4584" s="143"/>
      <c r="N4584" s="126"/>
      <c r="O4584" s="126"/>
      <c r="Q4584" s="126"/>
      <c r="R4584" s="126"/>
    </row>
    <row r="4585" spans="6:18" ht="11.25" customHeight="1" x14ac:dyDescent="0.2">
      <c r="F4585" s="126"/>
      <c r="G4585" s="126"/>
      <c r="H4585" s="126"/>
      <c r="I4585" s="126"/>
      <c r="J4585" s="126"/>
      <c r="K4585" s="126"/>
      <c r="L4585" s="126"/>
      <c r="M4585" s="143"/>
      <c r="N4585" s="126"/>
      <c r="O4585" s="126"/>
      <c r="Q4585" s="126"/>
      <c r="R4585" s="126"/>
    </row>
    <row r="4586" spans="6:18" ht="11.25" customHeight="1" x14ac:dyDescent="0.2">
      <c r="F4586" s="126"/>
      <c r="G4586" s="126"/>
      <c r="H4586" s="126"/>
      <c r="I4586" s="126"/>
      <c r="J4586" s="126"/>
      <c r="K4586" s="126"/>
      <c r="L4586" s="126"/>
      <c r="M4586" s="143"/>
      <c r="N4586" s="126"/>
      <c r="O4586" s="126"/>
      <c r="Q4586" s="126"/>
      <c r="R4586" s="126"/>
    </row>
    <row r="4587" spans="6:18" ht="11.25" customHeight="1" x14ac:dyDescent="0.2">
      <c r="F4587" s="126"/>
      <c r="G4587" s="126"/>
      <c r="H4587" s="126"/>
      <c r="I4587" s="126"/>
      <c r="J4587" s="126"/>
      <c r="K4587" s="126"/>
      <c r="L4587" s="126"/>
      <c r="M4587" s="143"/>
      <c r="N4587" s="126"/>
      <c r="O4587" s="126"/>
      <c r="Q4587" s="126"/>
      <c r="R4587" s="126"/>
    </row>
    <row r="4588" spans="6:18" ht="11.25" customHeight="1" x14ac:dyDescent="0.2">
      <c r="F4588" s="126"/>
      <c r="G4588" s="126"/>
      <c r="H4588" s="126"/>
      <c r="I4588" s="126"/>
      <c r="J4588" s="126"/>
      <c r="K4588" s="126"/>
      <c r="L4588" s="126"/>
      <c r="M4588" s="143"/>
      <c r="N4588" s="126"/>
      <c r="O4588" s="126"/>
      <c r="Q4588" s="126"/>
      <c r="R4588" s="126"/>
    </row>
    <row r="4589" spans="6:18" ht="11.25" customHeight="1" x14ac:dyDescent="0.2">
      <c r="F4589" s="126"/>
      <c r="G4589" s="126"/>
      <c r="H4589" s="126"/>
      <c r="I4589" s="126"/>
      <c r="J4589" s="126"/>
      <c r="K4589" s="126"/>
      <c r="L4589" s="126"/>
      <c r="M4589" s="143"/>
      <c r="N4589" s="126"/>
      <c r="O4589" s="126"/>
      <c r="Q4589" s="126"/>
      <c r="R4589" s="126"/>
    </row>
    <row r="4590" spans="6:18" ht="11.25" customHeight="1" x14ac:dyDescent="0.2">
      <c r="F4590" s="126"/>
      <c r="G4590" s="126"/>
      <c r="H4590" s="126"/>
      <c r="I4590" s="126"/>
      <c r="J4590" s="126"/>
      <c r="K4590" s="126"/>
      <c r="L4590" s="126"/>
      <c r="M4590" s="143"/>
      <c r="N4590" s="126"/>
      <c r="O4590" s="126"/>
      <c r="Q4590" s="126"/>
      <c r="R4590" s="126"/>
    </row>
    <row r="4591" spans="6:18" ht="11.25" customHeight="1" x14ac:dyDescent="0.2">
      <c r="F4591" s="126"/>
      <c r="G4591" s="126"/>
      <c r="H4591" s="126"/>
      <c r="I4591" s="126"/>
      <c r="J4591" s="126"/>
      <c r="K4591" s="126"/>
      <c r="L4591" s="126"/>
      <c r="M4591" s="143"/>
      <c r="N4591" s="126"/>
      <c r="O4591" s="126"/>
      <c r="Q4591" s="126"/>
      <c r="R4591" s="126"/>
    </row>
    <row r="4592" spans="6:18" ht="11.25" customHeight="1" x14ac:dyDescent="0.2">
      <c r="F4592" s="126"/>
      <c r="G4592" s="126"/>
      <c r="H4592" s="126"/>
      <c r="I4592" s="126"/>
      <c r="J4592" s="126"/>
      <c r="K4592" s="126"/>
      <c r="L4592" s="126"/>
      <c r="M4592" s="143"/>
      <c r="N4592" s="126"/>
      <c r="O4592" s="126"/>
      <c r="Q4592" s="126"/>
      <c r="R4592" s="126"/>
    </row>
    <row r="4593" spans="6:18" ht="11.25" customHeight="1" x14ac:dyDescent="0.2">
      <c r="F4593" s="126"/>
      <c r="G4593" s="126"/>
      <c r="H4593" s="126"/>
      <c r="I4593" s="126"/>
      <c r="J4593" s="126"/>
      <c r="K4593" s="126"/>
      <c r="L4593" s="126"/>
      <c r="M4593" s="143"/>
      <c r="N4593" s="126"/>
      <c r="O4593" s="126"/>
      <c r="Q4593" s="126"/>
      <c r="R4593" s="126"/>
    </row>
    <row r="4594" spans="6:18" ht="11.25" customHeight="1" x14ac:dyDescent="0.2">
      <c r="F4594" s="126"/>
      <c r="G4594" s="126"/>
      <c r="H4594" s="126"/>
      <c r="I4594" s="126"/>
      <c r="J4594" s="126"/>
      <c r="K4594" s="126"/>
      <c r="L4594" s="126"/>
      <c r="M4594" s="143"/>
      <c r="N4594" s="126"/>
      <c r="O4594" s="126"/>
      <c r="Q4594" s="126"/>
      <c r="R4594" s="126"/>
    </row>
    <row r="4595" spans="6:18" ht="11.25" customHeight="1" x14ac:dyDescent="0.2">
      <c r="F4595" s="126"/>
      <c r="G4595" s="126"/>
      <c r="H4595" s="126"/>
      <c r="I4595" s="126"/>
      <c r="J4595" s="126"/>
      <c r="K4595" s="126"/>
      <c r="L4595" s="126"/>
      <c r="M4595" s="143"/>
      <c r="N4595" s="126"/>
      <c r="O4595" s="126"/>
      <c r="Q4595" s="126"/>
      <c r="R4595" s="126"/>
    </row>
    <row r="4596" spans="6:18" ht="11.25" customHeight="1" x14ac:dyDescent="0.2">
      <c r="F4596" s="126"/>
      <c r="G4596" s="126"/>
      <c r="H4596" s="126"/>
      <c r="I4596" s="126"/>
      <c r="J4596" s="126"/>
      <c r="K4596" s="126"/>
      <c r="L4596" s="126"/>
      <c r="M4596" s="143"/>
      <c r="N4596" s="126"/>
      <c r="O4596" s="126"/>
      <c r="Q4596" s="126"/>
      <c r="R4596" s="126"/>
    </row>
    <row r="4597" spans="6:18" ht="11.25" customHeight="1" x14ac:dyDescent="0.2">
      <c r="F4597" s="126"/>
      <c r="G4597" s="126"/>
      <c r="H4597" s="126"/>
      <c r="I4597" s="126"/>
      <c r="J4597" s="126"/>
      <c r="K4597" s="126"/>
      <c r="L4597" s="126"/>
      <c r="M4597" s="143"/>
      <c r="N4597" s="126"/>
      <c r="O4597" s="126"/>
      <c r="Q4597" s="126"/>
      <c r="R4597" s="126"/>
    </row>
    <row r="4598" spans="6:18" ht="11.25" customHeight="1" x14ac:dyDescent="0.2">
      <c r="F4598" s="126"/>
      <c r="G4598" s="126"/>
      <c r="H4598" s="126"/>
      <c r="I4598" s="126"/>
      <c r="J4598" s="126"/>
      <c r="K4598" s="126"/>
      <c r="L4598" s="126"/>
      <c r="M4598" s="143"/>
      <c r="N4598" s="126"/>
      <c r="O4598" s="126"/>
      <c r="Q4598" s="126"/>
      <c r="R4598" s="126"/>
    </row>
    <row r="4599" spans="6:18" ht="11.25" customHeight="1" x14ac:dyDescent="0.2">
      <c r="F4599" s="126"/>
      <c r="G4599" s="126"/>
      <c r="H4599" s="126"/>
      <c r="I4599" s="126"/>
      <c r="J4599" s="126"/>
      <c r="K4599" s="126"/>
      <c r="L4599" s="126"/>
      <c r="M4599" s="143"/>
      <c r="N4599" s="126"/>
      <c r="O4599" s="126"/>
      <c r="Q4599" s="126"/>
      <c r="R4599" s="126"/>
    </row>
    <row r="4600" spans="6:18" ht="11.25" customHeight="1" x14ac:dyDescent="0.2">
      <c r="F4600" s="126"/>
      <c r="G4600" s="126"/>
      <c r="H4600" s="126"/>
      <c r="I4600" s="126"/>
      <c r="J4600" s="126"/>
      <c r="K4600" s="126"/>
      <c r="L4600" s="126"/>
      <c r="M4600" s="143"/>
      <c r="N4600" s="126"/>
      <c r="O4600" s="126"/>
      <c r="Q4600" s="126"/>
      <c r="R4600" s="126"/>
    </row>
    <row r="4601" spans="6:18" ht="11.25" customHeight="1" x14ac:dyDescent="0.2">
      <c r="F4601" s="126"/>
      <c r="G4601" s="126"/>
      <c r="H4601" s="126"/>
      <c r="I4601" s="126"/>
      <c r="J4601" s="126"/>
      <c r="K4601" s="126"/>
      <c r="L4601" s="126"/>
      <c r="M4601" s="143"/>
      <c r="N4601" s="126"/>
      <c r="O4601" s="126"/>
      <c r="Q4601" s="126"/>
      <c r="R4601" s="126"/>
    </row>
    <row r="4602" spans="6:18" ht="11.25" customHeight="1" x14ac:dyDescent="0.2">
      <c r="F4602" s="126"/>
      <c r="G4602" s="126"/>
      <c r="H4602" s="126"/>
      <c r="I4602" s="126"/>
      <c r="J4602" s="126"/>
      <c r="K4602" s="126"/>
      <c r="L4602" s="126"/>
      <c r="M4602" s="143"/>
      <c r="N4602" s="126"/>
      <c r="O4602" s="126"/>
      <c r="Q4602" s="126"/>
      <c r="R4602" s="126"/>
    </row>
    <row r="4603" spans="6:18" ht="11.25" customHeight="1" x14ac:dyDescent="0.2">
      <c r="F4603" s="126"/>
      <c r="G4603" s="126"/>
      <c r="H4603" s="126"/>
      <c r="I4603" s="126"/>
      <c r="J4603" s="126"/>
      <c r="K4603" s="126"/>
      <c r="L4603" s="126"/>
      <c r="M4603" s="143"/>
      <c r="N4603" s="126"/>
      <c r="O4603" s="126"/>
      <c r="Q4603" s="126"/>
      <c r="R4603" s="126"/>
    </row>
    <row r="4604" spans="6:18" ht="11.25" customHeight="1" x14ac:dyDescent="0.2">
      <c r="F4604" s="126"/>
      <c r="G4604" s="126"/>
      <c r="H4604" s="126"/>
      <c r="I4604" s="126"/>
      <c r="J4604" s="126"/>
      <c r="K4604" s="126"/>
      <c r="L4604" s="126"/>
      <c r="M4604" s="143"/>
      <c r="N4604" s="126"/>
      <c r="O4604" s="126"/>
      <c r="Q4604" s="126"/>
      <c r="R4604" s="126"/>
    </row>
    <row r="4605" spans="6:18" ht="11.25" customHeight="1" x14ac:dyDescent="0.2">
      <c r="F4605" s="126"/>
      <c r="G4605" s="126"/>
      <c r="H4605" s="126"/>
      <c r="I4605" s="126"/>
      <c r="J4605" s="126"/>
      <c r="K4605" s="126"/>
      <c r="L4605" s="126"/>
      <c r="M4605" s="143"/>
      <c r="N4605" s="126"/>
      <c r="O4605" s="126"/>
      <c r="Q4605" s="126"/>
      <c r="R4605" s="126"/>
    </row>
    <row r="4606" spans="6:18" ht="11.25" customHeight="1" x14ac:dyDescent="0.2">
      <c r="F4606" s="126"/>
      <c r="G4606" s="126"/>
      <c r="H4606" s="126"/>
      <c r="I4606" s="126"/>
      <c r="J4606" s="126"/>
      <c r="K4606" s="126"/>
      <c r="L4606" s="126"/>
      <c r="M4606" s="143"/>
      <c r="N4606" s="126"/>
      <c r="O4606" s="126"/>
      <c r="Q4606" s="126"/>
      <c r="R4606" s="126"/>
    </row>
    <row r="4607" spans="6:18" ht="11.25" customHeight="1" x14ac:dyDescent="0.2">
      <c r="F4607" s="126"/>
      <c r="G4607" s="126"/>
      <c r="H4607" s="126"/>
      <c r="I4607" s="126"/>
      <c r="J4607" s="126"/>
      <c r="K4607" s="126"/>
      <c r="L4607" s="126"/>
      <c r="M4607" s="143"/>
      <c r="N4607" s="126"/>
      <c r="O4607" s="126"/>
      <c r="Q4607" s="126"/>
      <c r="R4607" s="126"/>
    </row>
    <row r="4608" spans="6:18" ht="11.25" customHeight="1" x14ac:dyDescent="0.2">
      <c r="F4608" s="126"/>
      <c r="G4608" s="126"/>
      <c r="H4608" s="126"/>
      <c r="I4608" s="126"/>
      <c r="J4608" s="126"/>
      <c r="K4608" s="126"/>
      <c r="L4608" s="126"/>
      <c r="M4608" s="143"/>
      <c r="N4608" s="126"/>
      <c r="O4608" s="126"/>
      <c r="Q4608" s="126"/>
      <c r="R4608" s="126"/>
    </row>
    <row r="4609" spans="6:18" ht="11.25" customHeight="1" x14ac:dyDescent="0.2">
      <c r="F4609" s="126"/>
      <c r="G4609" s="126"/>
      <c r="H4609" s="126"/>
      <c r="I4609" s="126"/>
      <c r="J4609" s="126"/>
      <c r="K4609" s="126"/>
      <c r="L4609" s="126"/>
      <c r="M4609" s="143"/>
      <c r="N4609" s="126"/>
      <c r="O4609" s="126"/>
      <c r="Q4609" s="126"/>
      <c r="R4609" s="126"/>
    </row>
    <row r="4610" spans="6:18" ht="11.25" customHeight="1" x14ac:dyDescent="0.2">
      <c r="F4610" s="126"/>
      <c r="G4610" s="126"/>
      <c r="H4610" s="126"/>
      <c r="I4610" s="126"/>
      <c r="J4610" s="126"/>
      <c r="K4610" s="126"/>
      <c r="L4610" s="126"/>
      <c r="M4610" s="143"/>
      <c r="N4610" s="126"/>
      <c r="O4610" s="126"/>
      <c r="Q4610" s="126"/>
      <c r="R4610" s="126"/>
    </row>
    <row r="4611" spans="6:18" ht="11.25" customHeight="1" x14ac:dyDescent="0.2">
      <c r="F4611" s="126"/>
      <c r="G4611" s="126"/>
      <c r="H4611" s="126"/>
      <c r="I4611" s="126"/>
      <c r="J4611" s="126"/>
      <c r="K4611" s="126"/>
      <c r="L4611" s="126"/>
      <c r="M4611" s="143"/>
      <c r="N4611" s="126"/>
      <c r="O4611" s="126"/>
      <c r="Q4611" s="126"/>
      <c r="R4611" s="126"/>
    </row>
    <row r="4612" spans="6:18" ht="11.25" customHeight="1" x14ac:dyDescent="0.2">
      <c r="F4612" s="126"/>
      <c r="G4612" s="126"/>
      <c r="H4612" s="126"/>
      <c r="I4612" s="126"/>
      <c r="J4612" s="126"/>
      <c r="K4612" s="126"/>
      <c r="L4612" s="126"/>
      <c r="M4612" s="143"/>
      <c r="N4612" s="126"/>
      <c r="O4612" s="126"/>
      <c r="Q4612" s="126"/>
      <c r="R4612" s="126"/>
    </row>
    <row r="4613" spans="6:18" ht="11.25" customHeight="1" x14ac:dyDescent="0.2">
      <c r="F4613" s="126"/>
      <c r="G4613" s="126"/>
      <c r="H4613" s="126"/>
      <c r="I4613" s="126"/>
      <c r="J4613" s="126"/>
      <c r="K4613" s="126"/>
      <c r="L4613" s="126"/>
      <c r="M4613" s="143"/>
      <c r="N4613" s="126"/>
      <c r="O4613" s="126"/>
      <c r="Q4613" s="126"/>
      <c r="R4613" s="126"/>
    </row>
    <row r="4614" spans="6:18" ht="11.25" customHeight="1" x14ac:dyDescent="0.2">
      <c r="F4614" s="126"/>
      <c r="G4614" s="126"/>
      <c r="H4614" s="126"/>
      <c r="I4614" s="126"/>
      <c r="J4614" s="126"/>
      <c r="K4614" s="126"/>
      <c r="L4614" s="126"/>
      <c r="M4614" s="143"/>
      <c r="N4614" s="126"/>
      <c r="O4614" s="126"/>
      <c r="Q4614" s="126"/>
      <c r="R4614" s="126"/>
    </row>
    <row r="4615" spans="6:18" ht="11.25" customHeight="1" x14ac:dyDescent="0.2">
      <c r="F4615" s="126"/>
      <c r="G4615" s="126"/>
      <c r="H4615" s="126"/>
      <c r="I4615" s="126"/>
      <c r="J4615" s="126"/>
      <c r="K4615" s="126"/>
      <c r="L4615" s="126"/>
      <c r="M4615" s="143"/>
      <c r="N4615" s="126"/>
      <c r="O4615" s="126"/>
      <c r="Q4615" s="126"/>
      <c r="R4615" s="126"/>
    </row>
    <row r="4616" spans="6:18" ht="11.25" customHeight="1" x14ac:dyDescent="0.2">
      <c r="F4616" s="126"/>
      <c r="G4616" s="126"/>
      <c r="H4616" s="126"/>
      <c r="I4616" s="126"/>
      <c r="J4616" s="126"/>
      <c r="K4616" s="126"/>
      <c r="L4616" s="126"/>
      <c r="M4616" s="143"/>
      <c r="N4616" s="126"/>
      <c r="O4616" s="126"/>
      <c r="Q4616" s="126"/>
      <c r="R4616" s="126"/>
    </row>
    <row r="4617" spans="6:18" ht="11.25" customHeight="1" x14ac:dyDescent="0.2">
      <c r="F4617" s="126"/>
      <c r="G4617" s="126"/>
      <c r="H4617" s="126"/>
      <c r="I4617" s="126"/>
      <c r="J4617" s="126"/>
      <c r="K4617" s="126"/>
      <c r="L4617" s="126"/>
      <c r="M4617" s="143"/>
      <c r="N4617" s="126"/>
      <c r="O4617" s="126"/>
      <c r="Q4617" s="126"/>
      <c r="R4617" s="126"/>
    </row>
    <row r="4618" spans="6:18" ht="11.25" customHeight="1" x14ac:dyDescent="0.2">
      <c r="F4618" s="126"/>
      <c r="G4618" s="126"/>
      <c r="H4618" s="126"/>
      <c r="I4618" s="126"/>
      <c r="J4618" s="126"/>
      <c r="K4618" s="126"/>
      <c r="L4618" s="126"/>
      <c r="M4618" s="143"/>
      <c r="N4618" s="126"/>
      <c r="O4618" s="126"/>
      <c r="Q4618" s="126"/>
      <c r="R4618" s="126"/>
    </row>
    <row r="4619" spans="6:18" ht="11.25" customHeight="1" x14ac:dyDescent="0.2">
      <c r="F4619" s="126"/>
      <c r="G4619" s="126"/>
      <c r="H4619" s="126"/>
      <c r="I4619" s="126"/>
      <c r="J4619" s="126"/>
      <c r="K4619" s="126"/>
      <c r="L4619" s="126"/>
      <c r="M4619" s="143"/>
      <c r="N4619" s="126"/>
      <c r="O4619" s="126"/>
      <c r="Q4619" s="126"/>
      <c r="R4619" s="126"/>
    </row>
    <row r="4620" spans="6:18" ht="11.25" customHeight="1" x14ac:dyDescent="0.2">
      <c r="F4620" s="126"/>
      <c r="G4620" s="126"/>
      <c r="H4620" s="126"/>
      <c r="I4620" s="126"/>
      <c r="J4620" s="126"/>
      <c r="K4620" s="126"/>
      <c r="L4620" s="126"/>
      <c r="M4620" s="143"/>
      <c r="N4620" s="126"/>
      <c r="O4620" s="126"/>
      <c r="Q4620" s="126"/>
      <c r="R4620" s="126"/>
    </row>
    <row r="4621" spans="6:18" ht="11.25" customHeight="1" x14ac:dyDescent="0.2">
      <c r="F4621" s="126"/>
      <c r="G4621" s="126"/>
      <c r="H4621" s="126"/>
      <c r="I4621" s="126"/>
      <c r="J4621" s="126"/>
      <c r="K4621" s="126"/>
      <c r="L4621" s="126"/>
      <c r="M4621" s="143"/>
      <c r="N4621" s="126"/>
      <c r="O4621" s="126"/>
      <c r="Q4621" s="126"/>
      <c r="R4621" s="126"/>
    </row>
    <row r="4622" spans="6:18" ht="11.25" customHeight="1" x14ac:dyDescent="0.2">
      <c r="F4622" s="126"/>
      <c r="G4622" s="126"/>
      <c r="H4622" s="126"/>
      <c r="I4622" s="126"/>
      <c r="J4622" s="126"/>
      <c r="K4622" s="126"/>
      <c r="L4622" s="126"/>
      <c r="M4622" s="143"/>
      <c r="N4622" s="126"/>
      <c r="O4622" s="126"/>
      <c r="Q4622" s="126"/>
      <c r="R4622" s="126"/>
    </row>
    <row r="4623" spans="6:18" ht="11.25" customHeight="1" x14ac:dyDescent="0.2">
      <c r="F4623" s="126"/>
      <c r="G4623" s="126"/>
      <c r="H4623" s="126"/>
      <c r="I4623" s="126"/>
      <c r="J4623" s="126"/>
      <c r="K4623" s="126"/>
      <c r="L4623" s="126"/>
      <c r="M4623" s="143"/>
      <c r="N4623" s="126"/>
      <c r="O4623" s="126"/>
      <c r="Q4623" s="126"/>
      <c r="R4623" s="126"/>
    </row>
    <row r="4624" spans="6:18" ht="11.25" customHeight="1" x14ac:dyDescent="0.2">
      <c r="F4624" s="126"/>
      <c r="G4624" s="126"/>
      <c r="H4624" s="126"/>
      <c r="I4624" s="126"/>
      <c r="J4624" s="126"/>
      <c r="K4624" s="126"/>
      <c r="L4624" s="126"/>
      <c r="M4624" s="143"/>
      <c r="N4624" s="126"/>
      <c r="O4624" s="126"/>
      <c r="Q4624" s="126"/>
      <c r="R4624" s="126"/>
    </row>
    <row r="4625" spans="6:18" ht="11.25" customHeight="1" x14ac:dyDescent="0.2">
      <c r="F4625" s="126"/>
      <c r="G4625" s="126"/>
      <c r="H4625" s="126"/>
      <c r="I4625" s="126"/>
      <c r="J4625" s="126"/>
      <c r="K4625" s="126"/>
      <c r="L4625" s="126"/>
      <c r="M4625" s="143"/>
      <c r="N4625" s="126"/>
      <c r="O4625" s="126"/>
      <c r="Q4625" s="126"/>
      <c r="R4625" s="126"/>
    </row>
    <row r="4626" spans="6:18" ht="11.25" customHeight="1" x14ac:dyDescent="0.2">
      <c r="F4626" s="126"/>
      <c r="G4626" s="126"/>
      <c r="H4626" s="126"/>
      <c r="I4626" s="126"/>
      <c r="J4626" s="126"/>
      <c r="K4626" s="126"/>
      <c r="L4626" s="126"/>
      <c r="M4626" s="143"/>
      <c r="N4626" s="126"/>
      <c r="O4626" s="126"/>
      <c r="Q4626" s="126"/>
      <c r="R4626" s="126"/>
    </row>
    <row r="4627" spans="6:18" ht="11.25" customHeight="1" x14ac:dyDescent="0.2">
      <c r="F4627" s="126"/>
      <c r="G4627" s="126"/>
      <c r="H4627" s="126"/>
      <c r="I4627" s="126"/>
      <c r="J4627" s="126"/>
      <c r="K4627" s="126"/>
      <c r="L4627" s="126"/>
      <c r="M4627" s="143"/>
      <c r="N4627" s="126"/>
      <c r="O4627" s="126"/>
      <c r="Q4627" s="126"/>
      <c r="R4627" s="126"/>
    </row>
    <row r="4628" spans="6:18" ht="11.25" customHeight="1" x14ac:dyDescent="0.2">
      <c r="F4628" s="126"/>
      <c r="G4628" s="126"/>
      <c r="H4628" s="126"/>
      <c r="I4628" s="126"/>
      <c r="J4628" s="126"/>
      <c r="K4628" s="126"/>
      <c r="L4628" s="126"/>
      <c r="M4628" s="143"/>
      <c r="N4628" s="126"/>
      <c r="O4628" s="126"/>
      <c r="Q4628" s="126"/>
      <c r="R4628" s="126"/>
    </row>
    <row r="4629" spans="6:18" ht="11.25" customHeight="1" x14ac:dyDescent="0.2">
      <c r="F4629" s="126"/>
      <c r="G4629" s="126"/>
      <c r="H4629" s="126"/>
      <c r="I4629" s="126"/>
      <c r="J4629" s="126"/>
      <c r="K4629" s="126"/>
      <c r="L4629" s="126"/>
      <c r="M4629" s="143"/>
      <c r="N4629" s="126"/>
      <c r="O4629" s="126"/>
      <c r="Q4629" s="126"/>
      <c r="R4629" s="126"/>
    </row>
    <row r="4630" spans="6:18" ht="11.25" customHeight="1" x14ac:dyDescent="0.2">
      <c r="F4630" s="126"/>
      <c r="G4630" s="126"/>
      <c r="H4630" s="126"/>
      <c r="I4630" s="126"/>
      <c r="J4630" s="126"/>
      <c r="K4630" s="126"/>
      <c r="L4630" s="126"/>
      <c r="M4630" s="143"/>
      <c r="N4630" s="126"/>
      <c r="O4630" s="126"/>
      <c r="Q4630" s="126"/>
      <c r="R4630" s="126"/>
    </row>
    <row r="4631" spans="6:18" ht="11.25" customHeight="1" x14ac:dyDescent="0.2">
      <c r="F4631" s="126"/>
      <c r="G4631" s="126"/>
      <c r="H4631" s="126"/>
      <c r="I4631" s="126"/>
      <c r="J4631" s="126"/>
      <c r="K4631" s="126"/>
      <c r="L4631" s="126"/>
      <c r="M4631" s="143"/>
      <c r="N4631" s="126"/>
      <c r="O4631" s="126"/>
      <c r="Q4631" s="126"/>
      <c r="R4631" s="126"/>
    </row>
    <row r="4632" spans="6:18" ht="11.25" customHeight="1" x14ac:dyDescent="0.2">
      <c r="F4632" s="126"/>
      <c r="G4632" s="126"/>
      <c r="H4632" s="126"/>
      <c r="I4632" s="126"/>
      <c r="J4632" s="126"/>
      <c r="K4632" s="126"/>
      <c r="L4632" s="126"/>
      <c r="M4632" s="143"/>
      <c r="N4632" s="126"/>
      <c r="O4632" s="126"/>
      <c r="Q4632" s="126"/>
      <c r="R4632" s="126"/>
    </row>
    <row r="4633" spans="6:18" ht="11.25" customHeight="1" x14ac:dyDescent="0.2">
      <c r="F4633" s="126"/>
      <c r="G4633" s="126"/>
      <c r="H4633" s="126"/>
      <c r="I4633" s="126"/>
      <c r="J4633" s="126"/>
      <c r="K4633" s="126"/>
      <c r="L4633" s="126"/>
      <c r="M4633" s="143"/>
      <c r="N4633" s="126"/>
      <c r="O4633" s="126"/>
      <c r="Q4633" s="126"/>
      <c r="R4633" s="126"/>
    </row>
    <row r="4634" spans="6:18" ht="11.25" customHeight="1" x14ac:dyDescent="0.2">
      <c r="F4634" s="126"/>
      <c r="G4634" s="126"/>
      <c r="H4634" s="126"/>
      <c r="I4634" s="126"/>
      <c r="J4634" s="126"/>
      <c r="K4634" s="126"/>
      <c r="L4634" s="126"/>
      <c r="M4634" s="143"/>
      <c r="N4634" s="126"/>
      <c r="O4634" s="126"/>
      <c r="Q4634" s="126"/>
      <c r="R4634" s="126"/>
    </row>
    <row r="4635" spans="6:18" ht="11.25" customHeight="1" x14ac:dyDescent="0.2">
      <c r="F4635" s="126"/>
      <c r="G4635" s="126"/>
      <c r="H4635" s="126"/>
      <c r="I4635" s="126"/>
      <c r="J4635" s="126"/>
      <c r="K4635" s="126"/>
      <c r="L4635" s="126"/>
      <c r="M4635" s="143"/>
      <c r="N4635" s="126"/>
      <c r="O4635" s="126"/>
      <c r="Q4635" s="126"/>
      <c r="R4635" s="126"/>
    </row>
    <row r="4636" spans="6:18" ht="11.25" customHeight="1" x14ac:dyDescent="0.2">
      <c r="F4636" s="126"/>
      <c r="G4636" s="126"/>
      <c r="H4636" s="126"/>
      <c r="I4636" s="126"/>
      <c r="J4636" s="126"/>
      <c r="K4636" s="126"/>
      <c r="L4636" s="126"/>
      <c r="M4636" s="143"/>
      <c r="N4636" s="126"/>
      <c r="O4636" s="126"/>
      <c r="Q4636" s="126"/>
      <c r="R4636" s="126"/>
    </row>
    <row r="4637" spans="6:18" ht="11.25" customHeight="1" x14ac:dyDescent="0.2">
      <c r="F4637" s="126"/>
      <c r="G4637" s="126"/>
      <c r="H4637" s="126"/>
      <c r="I4637" s="126"/>
      <c r="J4637" s="126"/>
      <c r="K4637" s="126"/>
      <c r="L4637" s="126"/>
      <c r="M4637" s="143"/>
      <c r="N4637" s="126"/>
      <c r="O4637" s="126"/>
      <c r="Q4637" s="126"/>
      <c r="R4637" s="126"/>
    </row>
    <row r="4638" spans="6:18" ht="11.25" customHeight="1" x14ac:dyDescent="0.2">
      <c r="F4638" s="126"/>
      <c r="G4638" s="126"/>
      <c r="H4638" s="126"/>
      <c r="I4638" s="126"/>
      <c r="J4638" s="126"/>
      <c r="K4638" s="126"/>
      <c r="L4638" s="126"/>
      <c r="M4638" s="143"/>
      <c r="N4638" s="126"/>
      <c r="O4638" s="126"/>
      <c r="Q4638" s="126"/>
      <c r="R4638" s="126"/>
    </row>
    <row r="4639" spans="6:18" ht="11.25" customHeight="1" x14ac:dyDescent="0.2">
      <c r="F4639" s="126"/>
      <c r="G4639" s="126"/>
      <c r="H4639" s="126"/>
      <c r="I4639" s="126"/>
      <c r="J4639" s="126"/>
      <c r="K4639" s="126"/>
      <c r="L4639" s="126"/>
      <c r="M4639" s="143"/>
      <c r="N4639" s="126"/>
      <c r="O4639" s="126"/>
      <c r="Q4639" s="126"/>
      <c r="R4639" s="126"/>
    </row>
    <row r="4640" spans="6:18" ht="11.25" customHeight="1" x14ac:dyDescent="0.2">
      <c r="F4640" s="126"/>
      <c r="G4640" s="126"/>
      <c r="H4640" s="126"/>
      <c r="I4640" s="126"/>
      <c r="J4640" s="126"/>
      <c r="K4640" s="126"/>
      <c r="L4640" s="126"/>
      <c r="M4640" s="143"/>
      <c r="N4640" s="126"/>
      <c r="O4640" s="126"/>
      <c r="Q4640" s="126"/>
      <c r="R4640" s="126"/>
    </row>
    <row r="4641" spans="6:18" ht="11.25" customHeight="1" x14ac:dyDescent="0.2">
      <c r="F4641" s="126"/>
      <c r="G4641" s="126"/>
      <c r="H4641" s="126"/>
      <c r="I4641" s="126"/>
      <c r="J4641" s="126"/>
      <c r="K4641" s="126"/>
      <c r="L4641" s="126"/>
      <c r="M4641" s="143"/>
      <c r="N4641" s="126"/>
      <c r="O4641" s="126"/>
      <c r="Q4641" s="126"/>
      <c r="R4641" s="126"/>
    </row>
    <row r="4642" spans="6:18" ht="11.25" customHeight="1" x14ac:dyDescent="0.2">
      <c r="F4642" s="126"/>
      <c r="G4642" s="126"/>
      <c r="H4642" s="126"/>
      <c r="I4642" s="126"/>
      <c r="J4642" s="126"/>
      <c r="K4642" s="126"/>
      <c r="L4642" s="126"/>
      <c r="M4642" s="143"/>
      <c r="N4642" s="126"/>
      <c r="O4642" s="126"/>
      <c r="Q4642" s="126"/>
      <c r="R4642" s="126"/>
    </row>
    <row r="4643" spans="6:18" ht="11.25" customHeight="1" x14ac:dyDescent="0.2">
      <c r="F4643" s="126"/>
      <c r="G4643" s="126"/>
      <c r="H4643" s="126"/>
      <c r="I4643" s="126"/>
      <c r="J4643" s="126"/>
      <c r="K4643" s="126"/>
      <c r="L4643" s="126"/>
      <c r="M4643" s="143"/>
      <c r="N4643" s="126"/>
      <c r="O4643" s="126"/>
      <c r="Q4643" s="126"/>
      <c r="R4643" s="126"/>
    </row>
    <row r="4644" spans="6:18" ht="11.25" customHeight="1" x14ac:dyDescent="0.2">
      <c r="F4644" s="126"/>
      <c r="G4644" s="126"/>
      <c r="H4644" s="126"/>
      <c r="I4644" s="126"/>
      <c r="J4644" s="126"/>
      <c r="K4644" s="126"/>
      <c r="L4644" s="126"/>
      <c r="M4644" s="143"/>
      <c r="N4644" s="126"/>
      <c r="O4644" s="126"/>
      <c r="Q4644" s="126"/>
      <c r="R4644" s="126"/>
    </row>
    <row r="4645" spans="6:18" ht="11.25" customHeight="1" x14ac:dyDescent="0.2">
      <c r="F4645" s="126"/>
      <c r="G4645" s="126"/>
      <c r="H4645" s="126"/>
      <c r="I4645" s="126"/>
      <c r="J4645" s="126"/>
      <c r="K4645" s="126"/>
      <c r="L4645" s="126"/>
      <c r="M4645" s="143"/>
      <c r="N4645" s="126"/>
      <c r="O4645" s="126"/>
      <c r="Q4645" s="126"/>
      <c r="R4645" s="126"/>
    </row>
    <row r="4646" spans="6:18" ht="11.25" customHeight="1" x14ac:dyDescent="0.2">
      <c r="F4646" s="126"/>
      <c r="G4646" s="126"/>
      <c r="H4646" s="126"/>
      <c r="I4646" s="126"/>
      <c r="J4646" s="126"/>
      <c r="K4646" s="126"/>
      <c r="L4646" s="126"/>
      <c r="M4646" s="143"/>
      <c r="N4646" s="126"/>
      <c r="O4646" s="126"/>
      <c r="Q4646" s="126"/>
      <c r="R4646" s="126"/>
    </row>
    <row r="4647" spans="6:18" ht="11.25" customHeight="1" x14ac:dyDescent="0.2">
      <c r="F4647" s="126"/>
      <c r="G4647" s="126"/>
      <c r="H4647" s="126"/>
      <c r="I4647" s="126"/>
      <c r="J4647" s="126"/>
      <c r="K4647" s="126"/>
      <c r="L4647" s="126"/>
      <c r="M4647" s="143"/>
      <c r="N4647" s="126"/>
      <c r="O4647" s="126"/>
      <c r="Q4647" s="126"/>
      <c r="R4647" s="126"/>
    </row>
    <row r="4648" spans="6:18" ht="11.25" customHeight="1" x14ac:dyDescent="0.2">
      <c r="F4648" s="126"/>
      <c r="G4648" s="126"/>
      <c r="H4648" s="126"/>
      <c r="I4648" s="126"/>
      <c r="J4648" s="126"/>
      <c r="K4648" s="126"/>
      <c r="L4648" s="126"/>
      <c r="M4648" s="143"/>
      <c r="N4648" s="126"/>
      <c r="O4648" s="126"/>
      <c r="Q4648" s="126"/>
      <c r="R4648" s="126"/>
    </row>
    <row r="4649" spans="6:18" ht="11.25" customHeight="1" x14ac:dyDescent="0.2">
      <c r="F4649" s="126"/>
      <c r="G4649" s="126"/>
      <c r="H4649" s="126"/>
      <c r="I4649" s="126"/>
      <c r="J4649" s="126"/>
      <c r="K4649" s="126"/>
      <c r="L4649" s="126"/>
      <c r="M4649" s="143"/>
      <c r="N4649" s="126"/>
      <c r="O4649" s="126"/>
      <c r="Q4649" s="126"/>
      <c r="R4649" s="126"/>
    </row>
    <row r="4650" spans="6:18" ht="11.25" customHeight="1" x14ac:dyDescent="0.2">
      <c r="F4650" s="126"/>
      <c r="G4650" s="126"/>
      <c r="H4650" s="126"/>
      <c r="I4650" s="126"/>
      <c r="J4650" s="126"/>
      <c r="K4650" s="126"/>
      <c r="L4650" s="126"/>
      <c r="M4650" s="143"/>
      <c r="N4650" s="126"/>
      <c r="O4650" s="126"/>
      <c r="Q4650" s="126"/>
      <c r="R4650" s="126"/>
    </row>
    <row r="4651" spans="6:18" ht="11.25" customHeight="1" x14ac:dyDescent="0.2">
      <c r="F4651" s="126"/>
      <c r="G4651" s="126"/>
      <c r="H4651" s="126"/>
      <c r="I4651" s="126"/>
      <c r="J4651" s="126"/>
      <c r="K4651" s="126"/>
      <c r="L4651" s="126"/>
      <c r="M4651" s="143"/>
      <c r="N4651" s="126"/>
      <c r="O4651" s="126"/>
      <c r="Q4651" s="126"/>
      <c r="R4651" s="126"/>
    </row>
    <row r="4652" spans="6:18" ht="11.25" customHeight="1" x14ac:dyDescent="0.2">
      <c r="F4652" s="126"/>
      <c r="G4652" s="126"/>
      <c r="H4652" s="126"/>
      <c r="I4652" s="126"/>
      <c r="J4652" s="126"/>
      <c r="K4652" s="126"/>
      <c r="L4652" s="126"/>
      <c r="M4652" s="143"/>
      <c r="N4652" s="126"/>
      <c r="O4652" s="126"/>
      <c r="Q4652" s="126"/>
      <c r="R4652" s="126"/>
    </row>
    <row r="4653" spans="6:18" ht="11.25" customHeight="1" x14ac:dyDescent="0.2">
      <c r="F4653" s="126"/>
      <c r="G4653" s="126"/>
      <c r="H4653" s="126"/>
      <c r="I4653" s="126"/>
      <c r="J4653" s="126"/>
      <c r="K4653" s="126"/>
      <c r="L4653" s="126"/>
      <c r="M4653" s="143"/>
      <c r="N4653" s="126"/>
      <c r="O4653" s="126"/>
      <c r="Q4653" s="126"/>
      <c r="R4653" s="126"/>
    </row>
    <row r="4654" spans="6:18" ht="11.25" customHeight="1" x14ac:dyDescent="0.2">
      <c r="F4654" s="126"/>
      <c r="G4654" s="126"/>
      <c r="H4654" s="126"/>
      <c r="I4654" s="126"/>
      <c r="J4654" s="126"/>
      <c r="K4654" s="126"/>
      <c r="L4654" s="126"/>
      <c r="M4654" s="143"/>
      <c r="N4654" s="126"/>
      <c r="O4654" s="126"/>
      <c r="Q4654" s="126"/>
      <c r="R4654" s="126"/>
    </row>
    <row r="4655" spans="6:18" ht="11.25" customHeight="1" x14ac:dyDescent="0.2">
      <c r="F4655" s="126"/>
      <c r="G4655" s="126"/>
      <c r="H4655" s="126"/>
      <c r="I4655" s="126"/>
      <c r="J4655" s="126"/>
      <c r="K4655" s="126"/>
      <c r="L4655" s="126"/>
      <c r="M4655" s="143"/>
      <c r="N4655" s="126"/>
      <c r="O4655" s="126"/>
      <c r="Q4655" s="126"/>
      <c r="R4655" s="126"/>
    </row>
    <row r="4656" spans="6:18" ht="11.25" customHeight="1" x14ac:dyDescent="0.2">
      <c r="F4656" s="126"/>
      <c r="G4656" s="126"/>
      <c r="H4656" s="126"/>
      <c r="I4656" s="126"/>
      <c r="J4656" s="126"/>
      <c r="K4656" s="126"/>
      <c r="L4656" s="126"/>
      <c r="M4656" s="143"/>
      <c r="N4656" s="126"/>
      <c r="O4656" s="126"/>
      <c r="Q4656" s="126"/>
      <c r="R4656" s="126"/>
    </row>
    <row r="4657" spans="6:18" ht="11.25" customHeight="1" x14ac:dyDescent="0.2">
      <c r="F4657" s="126"/>
      <c r="G4657" s="126"/>
      <c r="H4657" s="126"/>
      <c r="I4657" s="126"/>
      <c r="J4657" s="126"/>
      <c r="K4657" s="126"/>
      <c r="L4657" s="126"/>
      <c r="M4657" s="143"/>
      <c r="N4657" s="126"/>
      <c r="O4657" s="126"/>
      <c r="Q4657" s="126"/>
      <c r="R4657" s="126"/>
    </row>
    <row r="4658" spans="6:18" ht="11.25" customHeight="1" x14ac:dyDescent="0.2">
      <c r="F4658" s="126"/>
      <c r="G4658" s="126"/>
      <c r="H4658" s="126"/>
      <c r="I4658" s="126"/>
      <c r="J4658" s="126"/>
      <c r="K4658" s="126"/>
      <c r="L4658" s="126"/>
      <c r="M4658" s="143"/>
      <c r="N4658" s="126"/>
      <c r="O4658" s="126"/>
      <c r="Q4658" s="126"/>
      <c r="R4658" s="126"/>
    </row>
    <row r="4659" spans="6:18" ht="11.25" customHeight="1" x14ac:dyDescent="0.2">
      <c r="F4659" s="126"/>
      <c r="G4659" s="126"/>
      <c r="H4659" s="126"/>
      <c r="I4659" s="126"/>
      <c r="J4659" s="126"/>
      <c r="K4659" s="126"/>
      <c r="L4659" s="126"/>
      <c r="M4659" s="143"/>
      <c r="N4659" s="126"/>
      <c r="O4659" s="126"/>
      <c r="Q4659" s="126"/>
      <c r="R4659" s="126"/>
    </row>
    <row r="4660" spans="6:18" ht="11.25" customHeight="1" x14ac:dyDescent="0.2">
      <c r="F4660" s="126"/>
      <c r="G4660" s="126"/>
      <c r="H4660" s="126"/>
      <c r="I4660" s="126"/>
      <c r="J4660" s="126"/>
      <c r="K4660" s="126"/>
      <c r="L4660" s="126"/>
      <c r="M4660" s="143"/>
      <c r="N4660" s="126"/>
      <c r="O4660" s="126"/>
      <c r="Q4660" s="126"/>
      <c r="R4660" s="126"/>
    </row>
    <row r="4661" spans="6:18" ht="11.25" customHeight="1" x14ac:dyDescent="0.2">
      <c r="F4661" s="126"/>
      <c r="G4661" s="126"/>
      <c r="H4661" s="126"/>
      <c r="I4661" s="126"/>
      <c r="J4661" s="126"/>
      <c r="K4661" s="126"/>
      <c r="L4661" s="126"/>
      <c r="M4661" s="143"/>
      <c r="N4661" s="126"/>
      <c r="O4661" s="126"/>
      <c r="Q4661" s="126"/>
      <c r="R4661" s="126"/>
    </row>
    <row r="4662" spans="6:18" ht="11.25" customHeight="1" x14ac:dyDescent="0.2">
      <c r="F4662" s="126"/>
      <c r="G4662" s="126"/>
      <c r="H4662" s="126"/>
      <c r="I4662" s="126"/>
      <c r="J4662" s="126"/>
      <c r="K4662" s="126"/>
      <c r="L4662" s="126"/>
      <c r="M4662" s="143"/>
      <c r="N4662" s="126"/>
      <c r="O4662" s="126"/>
      <c r="Q4662" s="126"/>
      <c r="R4662" s="126"/>
    </row>
    <row r="4663" spans="6:18" ht="11.25" customHeight="1" x14ac:dyDescent="0.2">
      <c r="F4663" s="126"/>
      <c r="G4663" s="126"/>
      <c r="H4663" s="126"/>
      <c r="I4663" s="126"/>
      <c r="J4663" s="126"/>
      <c r="K4663" s="126"/>
      <c r="L4663" s="126"/>
      <c r="M4663" s="143"/>
      <c r="N4663" s="126"/>
      <c r="O4663" s="126"/>
      <c r="Q4663" s="126"/>
      <c r="R4663" s="126"/>
    </row>
    <row r="4664" spans="6:18" ht="11.25" customHeight="1" x14ac:dyDescent="0.2">
      <c r="F4664" s="126"/>
      <c r="G4664" s="126"/>
      <c r="H4664" s="126"/>
      <c r="I4664" s="126"/>
      <c r="J4664" s="126"/>
      <c r="K4664" s="126"/>
      <c r="L4664" s="126"/>
      <c r="M4664" s="143"/>
      <c r="N4664" s="126"/>
      <c r="O4664" s="126"/>
      <c r="Q4664" s="126"/>
      <c r="R4664" s="126"/>
    </row>
    <row r="4665" spans="6:18" ht="11.25" customHeight="1" x14ac:dyDescent="0.2">
      <c r="F4665" s="126"/>
      <c r="G4665" s="126"/>
      <c r="H4665" s="126"/>
      <c r="I4665" s="126"/>
      <c r="J4665" s="126"/>
      <c r="K4665" s="126"/>
      <c r="L4665" s="126"/>
      <c r="M4665" s="143"/>
      <c r="N4665" s="126"/>
      <c r="O4665" s="126"/>
      <c r="Q4665" s="126"/>
      <c r="R4665" s="126"/>
    </row>
    <row r="4666" spans="6:18" ht="11.25" customHeight="1" x14ac:dyDescent="0.2">
      <c r="F4666" s="126"/>
      <c r="G4666" s="126"/>
      <c r="H4666" s="126"/>
      <c r="I4666" s="126"/>
      <c r="J4666" s="126"/>
      <c r="K4666" s="126"/>
      <c r="L4666" s="126"/>
      <c r="M4666" s="143"/>
      <c r="N4666" s="126"/>
      <c r="O4666" s="126"/>
      <c r="Q4666" s="126"/>
      <c r="R4666" s="126"/>
    </row>
    <row r="4667" spans="6:18" ht="11.25" customHeight="1" x14ac:dyDescent="0.2">
      <c r="F4667" s="126"/>
      <c r="G4667" s="126"/>
      <c r="H4667" s="126"/>
      <c r="I4667" s="126"/>
      <c r="J4667" s="126"/>
      <c r="K4667" s="126"/>
      <c r="L4667" s="126"/>
      <c r="M4667" s="143"/>
      <c r="N4667" s="126"/>
      <c r="O4667" s="126"/>
      <c r="Q4667" s="126"/>
      <c r="R4667" s="126"/>
    </row>
    <row r="4668" spans="6:18" ht="11.25" customHeight="1" x14ac:dyDescent="0.2">
      <c r="F4668" s="126"/>
      <c r="G4668" s="126"/>
      <c r="H4668" s="126"/>
      <c r="I4668" s="126"/>
      <c r="J4668" s="126"/>
      <c r="K4668" s="126"/>
      <c r="L4668" s="126"/>
      <c r="M4668" s="143"/>
      <c r="N4668" s="126"/>
      <c r="O4668" s="126"/>
      <c r="Q4668" s="126"/>
      <c r="R4668" s="126"/>
    </row>
    <row r="4669" spans="6:18" ht="11.25" customHeight="1" x14ac:dyDescent="0.2">
      <c r="F4669" s="126"/>
      <c r="G4669" s="126"/>
      <c r="H4669" s="126"/>
      <c r="I4669" s="126"/>
      <c r="J4669" s="126"/>
      <c r="K4669" s="126"/>
      <c r="L4669" s="126"/>
      <c r="M4669" s="143"/>
      <c r="N4669" s="126"/>
      <c r="O4669" s="126"/>
      <c r="Q4669" s="126"/>
      <c r="R4669" s="126"/>
    </row>
    <row r="4670" spans="6:18" ht="11.25" customHeight="1" x14ac:dyDescent="0.2">
      <c r="F4670" s="126"/>
      <c r="G4670" s="126"/>
      <c r="H4670" s="126"/>
      <c r="I4670" s="126"/>
      <c r="J4670" s="126"/>
      <c r="K4670" s="126"/>
      <c r="L4670" s="126"/>
      <c r="M4670" s="143"/>
      <c r="N4670" s="126"/>
      <c r="O4670" s="126"/>
      <c r="Q4670" s="126"/>
      <c r="R4670" s="126"/>
    </row>
    <row r="4671" spans="6:18" ht="11.25" customHeight="1" x14ac:dyDescent="0.2">
      <c r="F4671" s="126"/>
      <c r="G4671" s="126"/>
      <c r="H4671" s="126"/>
      <c r="I4671" s="126"/>
      <c r="J4671" s="126"/>
      <c r="K4671" s="126"/>
      <c r="L4671" s="126"/>
      <c r="M4671" s="143"/>
      <c r="N4671" s="126"/>
      <c r="O4671" s="126"/>
      <c r="Q4671" s="126"/>
      <c r="R4671" s="126"/>
    </row>
    <row r="4672" spans="6:18" ht="11.25" customHeight="1" x14ac:dyDescent="0.2">
      <c r="F4672" s="126"/>
      <c r="G4672" s="126"/>
      <c r="H4672" s="126"/>
      <c r="I4672" s="126"/>
      <c r="J4672" s="126"/>
      <c r="K4672" s="126"/>
      <c r="L4672" s="126"/>
      <c r="M4672" s="143"/>
      <c r="N4672" s="126"/>
      <c r="O4672" s="126"/>
      <c r="Q4672" s="126"/>
      <c r="R4672" s="126"/>
    </row>
    <row r="4673" spans="6:18" ht="11.25" customHeight="1" x14ac:dyDescent="0.2">
      <c r="F4673" s="126"/>
      <c r="G4673" s="126"/>
      <c r="H4673" s="126"/>
      <c r="I4673" s="126"/>
      <c r="J4673" s="126"/>
      <c r="K4673" s="126"/>
      <c r="L4673" s="126"/>
      <c r="M4673" s="143"/>
      <c r="N4673" s="126"/>
      <c r="O4673" s="126"/>
      <c r="Q4673" s="126"/>
      <c r="R4673" s="126"/>
    </row>
    <row r="4674" spans="6:18" ht="11.25" customHeight="1" x14ac:dyDescent="0.2">
      <c r="F4674" s="126"/>
      <c r="G4674" s="126"/>
      <c r="H4674" s="126"/>
      <c r="I4674" s="126"/>
      <c r="J4674" s="126"/>
      <c r="K4674" s="126"/>
      <c r="L4674" s="126"/>
      <c r="M4674" s="143"/>
      <c r="N4674" s="126"/>
      <c r="O4674" s="126"/>
      <c r="Q4674" s="126"/>
      <c r="R4674" s="126"/>
    </row>
    <row r="4675" spans="6:18" ht="11.25" customHeight="1" x14ac:dyDescent="0.2">
      <c r="F4675" s="126"/>
      <c r="G4675" s="126"/>
      <c r="H4675" s="126"/>
      <c r="I4675" s="126"/>
      <c r="J4675" s="126"/>
      <c r="K4675" s="126"/>
      <c r="L4675" s="126"/>
      <c r="M4675" s="143"/>
      <c r="N4675" s="126"/>
      <c r="O4675" s="126"/>
      <c r="Q4675" s="126"/>
      <c r="R4675" s="126"/>
    </row>
    <row r="4676" spans="6:18" ht="11.25" customHeight="1" x14ac:dyDescent="0.2">
      <c r="F4676" s="126"/>
      <c r="G4676" s="126"/>
      <c r="H4676" s="126"/>
      <c r="I4676" s="126"/>
      <c r="J4676" s="126"/>
      <c r="K4676" s="126"/>
      <c r="L4676" s="126"/>
      <c r="M4676" s="143"/>
      <c r="N4676" s="126"/>
      <c r="O4676" s="126"/>
      <c r="Q4676" s="126"/>
      <c r="R4676" s="126"/>
    </row>
    <row r="4677" spans="6:18" ht="11.25" customHeight="1" x14ac:dyDescent="0.2">
      <c r="F4677" s="126"/>
      <c r="G4677" s="126"/>
      <c r="H4677" s="126"/>
      <c r="I4677" s="126"/>
      <c r="J4677" s="126"/>
      <c r="K4677" s="126"/>
      <c r="L4677" s="126"/>
      <c r="M4677" s="143"/>
      <c r="N4677" s="126"/>
      <c r="O4677" s="126"/>
      <c r="Q4677" s="126"/>
      <c r="R4677" s="126"/>
    </row>
    <row r="4678" spans="6:18" ht="11.25" customHeight="1" x14ac:dyDescent="0.2">
      <c r="F4678" s="126"/>
      <c r="G4678" s="126"/>
      <c r="H4678" s="126"/>
      <c r="I4678" s="126"/>
      <c r="J4678" s="126"/>
      <c r="K4678" s="126"/>
      <c r="L4678" s="126"/>
      <c r="M4678" s="143"/>
      <c r="N4678" s="126"/>
      <c r="O4678" s="126"/>
      <c r="Q4678" s="126"/>
      <c r="R4678" s="126"/>
    </row>
    <row r="4679" spans="6:18" ht="11.25" customHeight="1" x14ac:dyDescent="0.2">
      <c r="F4679" s="126"/>
      <c r="G4679" s="126"/>
      <c r="H4679" s="126"/>
      <c r="I4679" s="126"/>
      <c r="J4679" s="126"/>
      <c r="K4679" s="126"/>
      <c r="L4679" s="126"/>
      <c r="M4679" s="143"/>
      <c r="N4679" s="126"/>
      <c r="O4679" s="126"/>
      <c r="Q4679" s="126"/>
      <c r="R4679" s="126"/>
    </row>
    <row r="4680" spans="6:18" ht="11.25" customHeight="1" x14ac:dyDescent="0.2">
      <c r="F4680" s="126"/>
      <c r="G4680" s="126"/>
      <c r="H4680" s="126"/>
      <c r="I4680" s="126"/>
      <c r="J4680" s="126"/>
      <c r="K4680" s="126"/>
      <c r="L4680" s="126"/>
      <c r="M4680" s="143"/>
      <c r="N4680" s="126"/>
      <c r="O4680" s="126"/>
      <c r="Q4680" s="126"/>
      <c r="R4680" s="126"/>
    </row>
    <row r="4681" spans="6:18" ht="11.25" customHeight="1" x14ac:dyDescent="0.2">
      <c r="F4681" s="126"/>
      <c r="G4681" s="126"/>
      <c r="H4681" s="126"/>
      <c r="I4681" s="126"/>
      <c r="J4681" s="126"/>
      <c r="K4681" s="126"/>
      <c r="L4681" s="126"/>
      <c r="M4681" s="143"/>
      <c r="N4681" s="126"/>
      <c r="O4681" s="126"/>
      <c r="Q4681" s="126"/>
      <c r="R4681" s="126"/>
    </row>
    <row r="4682" spans="6:18" ht="11.25" customHeight="1" x14ac:dyDescent="0.2">
      <c r="F4682" s="126"/>
      <c r="G4682" s="126"/>
      <c r="H4682" s="126"/>
      <c r="I4682" s="126"/>
      <c r="J4682" s="126"/>
      <c r="K4682" s="126"/>
      <c r="L4682" s="126"/>
      <c r="M4682" s="143"/>
      <c r="N4682" s="126"/>
      <c r="O4682" s="126"/>
      <c r="Q4682" s="126"/>
      <c r="R4682" s="126"/>
    </row>
    <row r="4683" spans="6:18" ht="11.25" customHeight="1" x14ac:dyDescent="0.2">
      <c r="F4683" s="126"/>
      <c r="G4683" s="126"/>
      <c r="H4683" s="126"/>
      <c r="I4683" s="126"/>
      <c r="J4683" s="126"/>
      <c r="K4683" s="126"/>
      <c r="L4683" s="126"/>
      <c r="M4683" s="143"/>
      <c r="N4683" s="126"/>
      <c r="O4683" s="126"/>
      <c r="Q4683" s="126"/>
      <c r="R4683" s="126"/>
    </row>
    <row r="4684" spans="6:18" ht="11.25" customHeight="1" x14ac:dyDescent="0.2">
      <c r="F4684" s="126"/>
      <c r="G4684" s="126"/>
      <c r="H4684" s="126"/>
      <c r="I4684" s="126"/>
      <c r="J4684" s="126"/>
      <c r="K4684" s="126"/>
      <c r="L4684" s="126"/>
      <c r="M4684" s="143"/>
      <c r="N4684" s="126"/>
      <c r="O4684" s="126"/>
      <c r="Q4684" s="126"/>
      <c r="R4684" s="126"/>
    </row>
    <row r="4685" spans="6:18" ht="11.25" customHeight="1" x14ac:dyDescent="0.2">
      <c r="F4685" s="126"/>
      <c r="G4685" s="126"/>
      <c r="H4685" s="126"/>
      <c r="I4685" s="126"/>
      <c r="J4685" s="126"/>
      <c r="K4685" s="126"/>
      <c r="L4685" s="126"/>
      <c r="M4685" s="143"/>
      <c r="N4685" s="126"/>
      <c r="O4685" s="126"/>
      <c r="Q4685" s="126"/>
      <c r="R4685" s="126"/>
    </row>
    <row r="4686" spans="6:18" ht="11.25" customHeight="1" x14ac:dyDescent="0.2">
      <c r="F4686" s="126"/>
      <c r="G4686" s="126"/>
      <c r="H4686" s="126"/>
      <c r="I4686" s="126"/>
      <c r="J4686" s="126"/>
      <c r="K4686" s="126"/>
      <c r="L4686" s="126"/>
      <c r="M4686" s="143"/>
      <c r="N4686" s="126"/>
      <c r="O4686" s="126"/>
      <c r="Q4686" s="126"/>
      <c r="R4686" s="126"/>
    </row>
    <row r="4687" spans="6:18" ht="11.25" customHeight="1" x14ac:dyDescent="0.2">
      <c r="F4687" s="126"/>
      <c r="G4687" s="126"/>
      <c r="H4687" s="126"/>
      <c r="I4687" s="126"/>
      <c r="J4687" s="126"/>
      <c r="K4687" s="126"/>
      <c r="L4687" s="126"/>
      <c r="M4687" s="143"/>
      <c r="N4687" s="126"/>
      <c r="O4687" s="126"/>
      <c r="Q4687" s="126"/>
      <c r="R4687" s="126"/>
    </row>
    <row r="4688" spans="6:18" ht="11.25" customHeight="1" x14ac:dyDescent="0.2">
      <c r="F4688" s="126"/>
      <c r="G4688" s="126"/>
      <c r="H4688" s="126"/>
      <c r="I4688" s="126"/>
      <c r="J4688" s="126"/>
      <c r="K4688" s="126"/>
      <c r="L4688" s="126"/>
      <c r="M4688" s="143"/>
      <c r="N4688" s="126"/>
      <c r="O4688" s="126"/>
      <c r="Q4688" s="126"/>
      <c r="R4688" s="126"/>
    </row>
    <row r="4689" spans="6:18" ht="11.25" customHeight="1" x14ac:dyDescent="0.2">
      <c r="F4689" s="126"/>
      <c r="G4689" s="126"/>
      <c r="H4689" s="126"/>
      <c r="I4689" s="126"/>
      <c r="J4689" s="126"/>
      <c r="K4689" s="126"/>
      <c r="L4689" s="126"/>
      <c r="M4689" s="143"/>
      <c r="N4689" s="126"/>
      <c r="O4689" s="126"/>
      <c r="Q4689" s="126"/>
      <c r="R4689" s="126"/>
    </row>
    <row r="4690" spans="6:18" ht="11.25" customHeight="1" x14ac:dyDescent="0.2">
      <c r="F4690" s="126"/>
      <c r="G4690" s="126"/>
      <c r="H4690" s="126"/>
      <c r="I4690" s="126"/>
      <c r="J4690" s="126"/>
      <c r="K4690" s="126"/>
      <c r="L4690" s="126"/>
      <c r="M4690" s="143"/>
      <c r="N4690" s="126"/>
      <c r="O4690" s="126"/>
      <c r="Q4690" s="126"/>
      <c r="R4690" s="126"/>
    </row>
    <row r="4691" spans="6:18" ht="11.25" customHeight="1" x14ac:dyDescent="0.2">
      <c r="F4691" s="126"/>
      <c r="G4691" s="126"/>
      <c r="H4691" s="126"/>
      <c r="I4691" s="126"/>
      <c r="J4691" s="126"/>
      <c r="K4691" s="126"/>
      <c r="L4691" s="126"/>
      <c r="M4691" s="143"/>
      <c r="N4691" s="126"/>
      <c r="O4691" s="126"/>
      <c r="Q4691" s="126"/>
      <c r="R4691" s="126"/>
    </row>
    <row r="4692" spans="6:18" ht="11.25" customHeight="1" x14ac:dyDescent="0.2">
      <c r="F4692" s="126"/>
      <c r="G4692" s="126"/>
      <c r="H4692" s="126"/>
      <c r="I4692" s="126"/>
      <c r="J4692" s="126"/>
      <c r="K4692" s="126"/>
      <c r="L4692" s="126"/>
      <c r="M4692" s="143"/>
      <c r="N4692" s="126"/>
      <c r="O4692" s="126"/>
      <c r="Q4692" s="126"/>
      <c r="R4692" s="126"/>
    </row>
    <row r="4693" spans="6:18" ht="11.25" customHeight="1" x14ac:dyDescent="0.2">
      <c r="F4693" s="126"/>
      <c r="G4693" s="126"/>
      <c r="H4693" s="126"/>
      <c r="I4693" s="126"/>
      <c r="J4693" s="126"/>
      <c r="K4693" s="126"/>
      <c r="L4693" s="126"/>
      <c r="M4693" s="143"/>
      <c r="N4693" s="126"/>
      <c r="O4693" s="126"/>
      <c r="Q4693" s="126"/>
      <c r="R4693" s="126"/>
    </row>
    <row r="4694" spans="6:18" ht="11.25" customHeight="1" x14ac:dyDescent="0.2">
      <c r="F4694" s="126"/>
      <c r="G4694" s="126"/>
      <c r="H4694" s="126"/>
      <c r="I4694" s="126"/>
      <c r="J4694" s="126"/>
      <c r="K4694" s="126"/>
      <c r="L4694" s="126"/>
      <c r="M4694" s="143"/>
      <c r="N4694" s="126"/>
      <c r="O4694" s="126"/>
      <c r="Q4694" s="126"/>
      <c r="R4694" s="126"/>
    </row>
    <row r="4695" spans="6:18" ht="11.25" customHeight="1" x14ac:dyDescent="0.2">
      <c r="F4695" s="126"/>
      <c r="G4695" s="126"/>
      <c r="H4695" s="126"/>
      <c r="I4695" s="126"/>
      <c r="J4695" s="126"/>
      <c r="K4695" s="126"/>
      <c r="L4695" s="126"/>
      <c r="M4695" s="143"/>
      <c r="N4695" s="126"/>
      <c r="O4695" s="126"/>
      <c r="Q4695" s="126"/>
      <c r="R4695" s="126"/>
    </row>
    <row r="4696" spans="6:18" ht="11.25" customHeight="1" x14ac:dyDescent="0.2">
      <c r="F4696" s="126"/>
      <c r="G4696" s="126"/>
      <c r="H4696" s="126"/>
      <c r="I4696" s="126"/>
      <c r="J4696" s="126"/>
      <c r="K4696" s="126"/>
      <c r="L4696" s="126"/>
      <c r="M4696" s="143"/>
      <c r="N4696" s="126"/>
      <c r="O4696" s="126"/>
      <c r="Q4696" s="126"/>
      <c r="R4696" s="126"/>
    </row>
    <row r="4697" spans="6:18" ht="11.25" customHeight="1" x14ac:dyDescent="0.2">
      <c r="F4697" s="126"/>
      <c r="G4697" s="126"/>
      <c r="H4697" s="126"/>
      <c r="I4697" s="126"/>
      <c r="J4697" s="126"/>
      <c r="K4697" s="126"/>
      <c r="L4697" s="126"/>
      <c r="M4697" s="143"/>
      <c r="N4697" s="126"/>
      <c r="O4697" s="126"/>
      <c r="Q4697" s="126"/>
      <c r="R4697" s="126"/>
    </row>
    <row r="4698" spans="6:18" ht="11.25" customHeight="1" x14ac:dyDescent="0.2">
      <c r="F4698" s="126"/>
      <c r="G4698" s="126"/>
      <c r="H4698" s="126"/>
      <c r="I4698" s="126"/>
      <c r="J4698" s="126"/>
      <c r="K4698" s="126"/>
      <c r="L4698" s="126"/>
      <c r="M4698" s="143"/>
      <c r="N4698" s="126"/>
      <c r="O4698" s="126"/>
      <c r="Q4698" s="126"/>
      <c r="R4698" s="126"/>
    </row>
    <row r="4699" spans="6:18" ht="11.25" customHeight="1" x14ac:dyDescent="0.2">
      <c r="F4699" s="126"/>
      <c r="G4699" s="126"/>
      <c r="H4699" s="126"/>
      <c r="I4699" s="126"/>
      <c r="J4699" s="126"/>
      <c r="K4699" s="126"/>
      <c r="L4699" s="126"/>
      <c r="M4699" s="143"/>
      <c r="N4699" s="126"/>
      <c r="O4699" s="126"/>
      <c r="Q4699" s="126"/>
      <c r="R4699" s="126"/>
    </row>
    <row r="4700" spans="6:18" ht="11.25" customHeight="1" x14ac:dyDescent="0.2">
      <c r="F4700" s="126"/>
      <c r="G4700" s="126"/>
      <c r="H4700" s="126"/>
      <c r="I4700" s="126"/>
      <c r="J4700" s="126"/>
      <c r="K4700" s="126"/>
      <c r="L4700" s="126"/>
      <c r="M4700" s="143"/>
      <c r="N4700" s="126"/>
      <c r="O4700" s="126"/>
      <c r="Q4700" s="126"/>
      <c r="R4700" s="126"/>
    </row>
    <row r="4701" spans="6:18" ht="11.25" customHeight="1" x14ac:dyDescent="0.2">
      <c r="F4701" s="126"/>
      <c r="G4701" s="126"/>
      <c r="H4701" s="126"/>
      <c r="I4701" s="126"/>
      <c r="J4701" s="126"/>
      <c r="K4701" s="126"/>
      <c r="L4701" s="126"/>
      <c r="M4701" s="143"/>
      <c r="N4701" s="126"/>
      <c r="O4701" s="126"/>
      <c r="Q4701" s="126"/>
      <c r="R4701" s="126"/>
    </row>
    <row r="4702" spans="6:18" ht="11.25" customHeight="1" x14ac:dyDescent="0.2">
      <c r="F4702" s="126"/>
      <c r="G4702" s="126"/>
      <c r="H4702" s="126"/>
      <c r="I4702" s="126"/>
      <c r="J4702" s="126"/>
      <c r="K4702" s="126"/>
      <c r="L4702" s="126"/>
      <c r="M4702" s="143"/>
      <c r="N4702" s="126"/>
      <c r="O4702" s="126"/>
      <c r="Q4702" s="126"/>
      <c r="R4702" s="126"/>
    </row>
    <row r="4703" spans="6:18" ht="11.25" customHeight="1" x14ac:dyDescent="0.2">
      <c r="F4703" s="126"/>
      <c r="G4703" s="126"/>
      <c r="H4703" s="126"/>
      <c r="I4703" s="126"/>
      <c r="J4703" s="126"/>
      <c r="K4703" s="126"/>
      <c r="L4703" s="126"/>
      <c r="M4703" s="143"/>
      <c r="N4703" s="126"/>
      <c r="O4703" s="126"/>
      <c r="Q4703" s="126"/>
      <c r="R4703" s="126"/>
    </row>
    <row r="4704" spans="6:18" ht="11.25" customHeight="1" x14ac:dyDescent="0.2">
      <c r="F4704" s="126"/>
      <c r="G4704" s="126"/>
      <c r="H4704" s="126"/>
      <c r="I4704" s="126"/>
      <c r="J4704" s="126"/>
      <c r="K4704" s="126"/>
      <c r="L4704" s="126"/>
      <c r="M4704" s="143"/>
      <c r="N4704" s="126"/>
      <c r="O4704" s="126"/>
      <c r="Q4704" s="126"/>
      <c r="R4704" s="126"/>
    </row>
    <row r="4705" spans="6:18" ht="11.25" customHeight="1" x14ac:dyDescent="0.2">
      <c r="F4705" s="126"/>
      <c r="G4705" s="126"/>
      <c r="H4705" s="126"/>
      <c r="I4705" s="126"/>
      <c r="J4705" s="126"/>
      <c r="K4705" s="126"/>
      <c r="L4705" s="126"/>
      <c r="M4705" s="143"/>
      <c r="N4705" s="126"/>
      <c r="O4705" s="126"/>
      <c r="Q4705" s="126"/>
      <c r="R4705" s="126"/>
    </row>
    <row r="4706" spans="6:18" ht="11.25" customHeight="1" x14ac:dyDescent="0.2">
      <c r="F4706" s="126"/>
      <c r="G4706" s="126"/>
      <c r="H4706" s="126"/>
      <c r="I4706" s="126"/>
      <c r="J4706" s="126"/>
      <c r="K4706" s="126"/>
      <c r="L4706" s="126"/>
      <c r="M4706" s="143"/>
      <c r="N4706" s="126"/>
      <c r="O4706" s="126"/>
      <c r="Q4706" s="126"/>
      <c r="R4706" s="126"/>
    </row>
    <row r="4707" spans="6:18" ht="11.25" customHeight="1" x14ac:dyDescent="0.2">
      <c r="F4707" s="126"/>
      <c r="G4707" s="126"/>
      <c r="H4707" s="126"/>
      <c r="I4707" s="126"/>
      <c r="J4707" s="126"/>
      <c r="K4707" s="126"/>
      <c r="L4707" s="126"/>
      <c r="M4707" s="143"/>
      <c r="N4707" s="126"/>
      <c r="O4707" s="126"/>
      <c r="Q4707" s="126"/>
      <c r="R4707" s="126"/>
    </row>
    <row r="4708" spans="6:18" ht="11.25" customHeight="1" x14ac:dyDescent="0.2">
      <c r="F4708" s="126"/>
      <c r="G4708" s="126"/>
      <c r="H4708" s="126"/>
      <c r="I4708" s="126"/>
      <c r="J4708" s="126"/>
      <c r="K4708" s="126"/>
      <c r="L4708" s="126"/>
      <c r="M4708" s="143"/>
      <c r="N4708" s="126"/>
      <c r="O4708" s="126"/>
      <c r="Q4708" s="126"/>
      <c r="R4708" s="126"/>
    </row>
    <row r="4709" spans="6:18" ht="11.25" customHeight="1" x14ac:dyDescent="0.2">
      <c r="F4709" s="126"/>
      <c r="G4709" s="126"/>
      <c r="H4709" s="126"/>
      <c r="I4709" s="126"/>
      <c r="J4709" s="126"/>
      <c r="K4709" s="126"/>
      <c r="L4709" s="126"/>
      <c r="M4709" s="143"/>
      <c r="N4709" s="126"/>
      <c r="O4709" s="126"/>
      <c r="Q4709" s="126"/>
      <c r="R4709" s="126"/>
    </row>
    <row r="4710" spans="6:18" ht="11.25" customHeight="1" x14ac:dyDescent="0.2">
      <c r="F4710" s="126"/>
      <c r="G4710" s="126"/>
      <c r="H4710" s="126"/>
      <c r="I4710" s="126"/>
      <c r="J4710" s="126"/>
      <c r="K4710" s="126"/>
      <c r="L4710" s="126"/>
      <c r="M4710" s="143"/>
      <c r="N4710" s="126"/>
      <c r="O4710" s="126"/>
      <c r="Q4710" s="126"/>
      <c r="R4710" s="126"/>
    </row>
    <row r="4711" spans="6:18" ht="11.25" customHeight="1" x14ac:dyDescent="0.2">
      <c r="F4711" s="126"/>
      <c r="G4711" s="126"/>
      <c r="H4711" s="126"/>
      <c r="I4711" s="126"/>
      <c r="J4711" s="126"/>
      <c r="K4711" s="126"/>
      <c r="L4711" s="126"/>
      <c r="M4711" s="143"/>
      <c r="N4711" s="126"/>
      <c r="O4711" s="126"/>
      <c r="Q4711" s="126"/>
      <c r="R4711" s="126"/>
    </row>
    <row r="4712" spans="6:18" ht="11.25" customHeight="1" x14ac:dyDescent="0.2">
      <c r="F4712" s="126"/>
      <c r="G4712" s="126"/>
      <c r="H4712" s="126"/>
      <c r="I4712" s="126"/>
      <c r="J4712" s="126"/>
      <c r="K4712" s="126"/>
      <c r="L4712" s="126"/>
      <c r="M4712" s="143"/>
      <c r="N4712" s="126"/>
      <c r="O4712" s="126"/>
      <c r="Q4712" s="126"/>
      <c r="R4712" s="126"/>
    </row>
    <row r="4713" spans="6:18" ht="11.25" customHeight="1" x14ac:dyDescent="0.2">
      <c r="F4713" s="126"/>
      <c r="G4713" s="126"/>
      <c r="H4713" s="126"/>
      <c r="I4713" s="126"/>
      <c r="J4713" s="126"/>
      <c r="K4713" s="126"/>
      <c r="L4713" s="126"/>
      <c r="M4713" s="143"/>
      <c r="N4713" s="126"/>
      <c r="O4713" s="126"/>
      <c r="Q4713" s="126"/>
      <c r="R4713" s="126"/>
    </row>
    <row r="4714" spans="6:18" ht="11.25" customHeight="1" x14ac:dyDescent="0.2">
      <c r="F4714" s="126"/>
      <c r="G4714" s="126"/>
      <c r="H4714" s="126"/>
      <c r="I4714" s="126"/>
      <c r="J4714" s="126"/>
      <c r="K4714" s="126"/>
      <c r="L4714" s="126"/>
      <c r="M4714" s="143"/>
      <c r="N4714" s="126"/>
      <c r="O4714" s="126"/>
      <c r="Q4714" s="126"/>
      <c r="R4714" s="126"/>
    </row>
    <row r="4715" spans="6:18" ht="11.25" customHeight="1" x14ac:dyDescent="0.2">
      <c r="F4715" s="126"/>
      <c r="G4715" s="126"/>
      <c r="H4715" s="126"/>
      <c r="I4715" s="126"/>
      <c r="J4715" s="126"/>
      <c r="K4715" s="126"/>
      <c r="L4715" s="126"/>
      <c r="M4715" s="143"/>
      <c r="N4715" s="126"/>
      <c r="O4715" s="126"/>
      <c r="Q4715" s="126"/>
      <c r="R4715" s="126"/>
    </row>
    <row r="4716" spans="6:18" ht="11.25" customHeight="1" x14ac:dyDescent="0.2">
      <c r="F4716" s="126"/>
      <c r="G4716" s="126"/>
      <c r="H4716" s="126"/>
      <c r="I4716" s="126"/>
      <c r="J4716" s="126"/>
      <c r="K4716" s="126"/>
      <c r="L4716" s="126"/>
      <c r="M4716" s="143"/>
      <c r="N4716" s="126"/>
      <c r="O4716" s="126"/>
      <c r="Q4716" s="126"/>
      <c r="R4716" s="126"/>
    </row>
    <row r="4717" spans="6:18" ht="11.25" customHeight="1" x14ac:dyDescent="0.2">
      <c r="F4717" s="126"/>
      <c r="G4717" s="126"/>
      <c r="H4717" s="126"/>
      <c r="I4717" s="126"/>
      <c r="J4717" s="126"/>
      <c r="K4717" s="126"/>
      <c r="L4717" s="126"/>
      <c r="M4717" s="143"/>
      <c r="N4717" s="126"/>
      <c r="O4717" s="126"/>
      <c r="Q4717" s="126"/>
      <c r="R4717" s="126"/>
    </row>
    <row r="4718" spans="6:18" ht="11.25" customHeight="1" x14ac:dyDescent="0.2">
      <c r="F4718" s="126"/>
      <c r="G4718" s="126"/>
      <c r="H4718" s="126"/>
      <c r="I4718" s="126"/>
      <c r="J4718" s="126"/>
      <c r="K4718" s="126"/>
      <c r="L4718" s="126"/>
      <c r="M4718" s="143"/>
      <c r="N4718" s="126"/>
      <c r="O4718" s="126"/>
      <c r="Q4718" s="126"/>
      <c r="R4718" s="126"/>
    </row>
    <row r="4719" spans="6:18" ht="11.25" customHeight="1" x14ac:dyDescent="0.2">
      <c r="F4719" s="126"/>
      <c r="G4719" s="126"/>
      <c r="H4719" s="126"/>
      <c r="I4719" s="126"/>
      <c r="J4719" s="126"/>
      <c r="K4719" s="126"/>
      <c r="L4719" s="126"/>
      <c r="M4719" s="143"/>
      <c r="N4719" s="126"/>
      <c r="O4719" s="126"/>
      <c r="Q4719" s="126"/>
      <c r="R4719" s="126"/>
    </row>
    <row r="4720" spans="6:18" ht="11.25" customHeight="1" x14ac:dyDescent="0.2">
      <c r="F4720" s="126"/>
      <c r="G4720" s="126"/>
      <c r="H4720" s="126"/>
      <c r="I4720" s="126"/>
      <c r="J4720" s="126"/>
      <c r="K4720" s="126"/>
      <c r="L4720" s="126"/>
      <c r="M4720" s="143"/>
      <c r="N4720" s="126"/>
      <c r="O4720" s="126"/>
      <c r="Q4720" s="126"/>
      <c r="R4720" s="126"/>
    </row>
    <row r="4721" spans="6:18" ht="11.25" customHeight="1" x14ac:dyDescent="0.2">
      <c r="F4721" s="126"/>
      <c r="G4721" s="126"/>
      <c r="H4721" s="126"/>
      <c r="I4721" s="126"/>
      <c r="J4721" s="126"/>
      <c r="K4721" s="126"/>
      <c r="L4721" s="126"/>
      <c r="M4721" s="143"/>
      <c r="N4721" s="126"/>
      <c r="O4721" s="126"/>
      <c r="Q4721" s="126"/>
      <c r="R4721" s="126"/>
    </row>
    <row r="4722" spans="6:18" ht="11.25" customHeight="1" x14ac:dyDescent="0.2">
      <c r="F4722" s="126"/>
      <c r="G4722" s="126"/>
      <c r="H4722" s="126"/>
      <c r="I4722" s="126"/>
      <c r="J4722" s="126"/>
      <c r="K4722" s="126"/>
      <c r="L4722" s="126"/>
      <c r="M4722" s="143"/>
      <c r="N4722" s="126"/>
      <c r="O4722" s="126"/>
      <c r="Q4722" s="126"/>
      <c r="R4722" s="126"/>
    </row>
    <row r="4723" spans="6:18" ht="11.25" customHeight="1" x14ac:dyDescent="0.2">
      <c r="F4723" s="126"/>
      <c r="G4723" s="126"/>
      <c r="H4723" s="126"/>
      <c r="I4723" s="126"/>
      <c r="J4723" s="126"/>
      <c r="K4723" s="126"/>
      <c r="L4723" s="126"/>
      <c r="M4723" s="143"/>
      <c r="N4723" s="126"/>
      <c r="O4723" s="126"/>
      <c r="Q4723" s="126"/>
      <c r="R4723" s="126"/>
    </row>
    <row r="4724" spans="6:18" ht="11.25" customHeight="1" x14ac:dyDescent="0.2">
      <c r="F4724" s="126"/>
      <c r="G4724" s="126"/>
      <c r="H4724" s="126"/>
      <c r="I4724" s="126"/>
      <c r="J4724" s="126"/>
      <c r="K4724" s="126"/>
      <c r="L4724" s="126"/>
      <c r="M4724" s="143"/>
      <c r="N4724" s="126"/>
      <c r="O4724" s="126"/>
      <c r="Q4724" s="126"/>
      <c r="R4724" s="126"/>
    </row>
    <row r="4725" spans="6:18" ht="11.25" customHeight="1" x14ac:dyDescent="0.2">
      <c r="F4725" s="126"/>
      <c r="G4725" s="126"/>
      <c r="H4725" s="126"/>
      <c r="I4725" s="126"/>
      <c r="J4725" s="126"/>
      <c r="K4725" s="126"/>
      <c r="L4725" s="126"/>
      <c r="M4725" s="143"/>
      <c r="N4725" s="126"/>
      <c r="O4725" s="126"/>
      <c r="Q4725" s="126"/>
      <c r="R4725" s="126"/>
    </row>
    <row r="4726" spans="6:18" ht="11.25" customHeight="1" x14ac:dyDescent="0.2">
      <c r="F4726" s="126"/>
      <c r="G4726" s="126"/>
      <c r="H4726" s="126"/>
      <c r="I4726" s="126"/>
      <c r="J4726" s="126"/>
      <c r="K4726" s="126"/>
      <c r="L4726" s="126"/>
      <c r="M4726" s="143"/>
      <c r="N4726" s="126"/>
      <c r="O4726" s="126"/>
      <c r="Q4726" s="126"/>
      <c r="R4726" s="126"/>
    </row>
    <row r="4727" spans="6:18" ht="11.25" customHeight="1" x14ac:dyDescent="0.2">
      <c r="F4727" s="126"/>
      <c r="G4727" s="126"/>
      <c r="H4727" s="126"/>
      <c r="I4727" s="126"/>
      <c r="J4727" s="126"/>
      <c r="K4727" s="126"/>
      <c r="L4727" s="126"/>
      <c r="M4727" s="143"/>
      <c r="N4727" s="126"/>
      <c r="O4727" s="126"/>
      <c r="Q4727" s="126"/>
      <c r="R4727" s="126"/>
    </row>
    <row r="4728" spans="6:18" ht="11.25" customHeight="1" x14ac:dyDescent="0.2">
      <c r="F4728" s="126"/>
      <c r="G4728" s="126"/>
      <c r="H4728" s="126"/>
      <c r="I4728" s="126"/>
      <c r="J4728" s="126"/>
      <c r="K4728" s="126"/>
      <c r="L4728" s="126"/>
      <c r="M4728" s="143"/>
      <c r="N4728" s="126"/>
      <c r="O4728" s="126"/>
      <c r="Q4728" s="126"/>
      <c r="R4728" s="126"/>
    </row>
    <row r="4729" spans="6:18" ht="11.25" customHeight="1" x14ac:dyDescent="0.2">
      <c r="F4729" s="126"/>
      <c r="G4729" s="126"/>
      <c r="H4729" s="126"/>
      <c r="I4729" s="126"/>
      <c r="J4729" s="126"/>
      <c r="K4729" s="126"/>
      <c r="L4729" s="126"/>
      <c r="M4729" s="143"/>
      <c r="N4729" s="126"/>
      <c r="O4729" s="126"/>
      <c r="Q4729" s="126"/>
      <c r="R4729" s="126"/>
    </row>
    <row r="4730" spans="6:18" ht="11.25" customHeight="1" x14ac:dyDescent="0.2">
      <c r="F4730" s="126"/>
      <c r="G4730" s="126"/>
      <c r="H4730" s="126"/>
      <c r="I4730" s="126"/>
      <c r="J4730" s="126"/>
      <c r="K4730" s="126"/>
      <c r="L4730" s="126"/>
      <c r="M4730" s="143"/>
      <c r="N4730" s="126"/>
      <c r="O4730" s="126"/>
      <c r="Q4730" s="126"/>
      <c r="R4730" s="126"/>
    </row>
    <row r="4731" spans="6:18" ht="11.25" customHeight="1" x14ac:dyDescent="0.2">
      <c r="F4731" s="126"/>
      <c r="G4731" s="126"/>
      <c r="H4731" s="126"/>
      <c r="I4731" s="126"/>
      <c r="J4731" s="126"/>
      <c r="K4731" s="126"/>
      <c r="L4731" s="126"/>
      <c r="M4731" s="143"/>
      <c r="N4731" s="126"/>
      <c r="O4731" s="126"/>
      <c r="Q4731" s="126"/>
      <c r="R4731" s="126"/>
    </row>
    <row r="4732" spans="6:18" ht="11.25" customHeight="1" x14ac:dyDescent="0.2">
      <c r="F4732" s="126"/>
      <c r="G4732" s="126"/>
      <c r="H4732" s="126"/>
      <c r="I4732" s="126"/>
      <c r="J4732" s="126"/>
      <c r="K4732" s="126"/>
      <c r="L4732" s="126"/>
      <c r="M4732" s="143"/>
      <c r="N4732" s="126"/>
      <c r="O4732" s="126"/>
      <c r="Q4732" s="126"/>
      <c r="R4732" s="126"/>
    </row>
    <row r="4733" spans="6:18" ht="11.25" customHeight="1" x14ac:dyDescent="0.2">
      <c r="F4733" s="126"/>
      <c r="G4733" s="126"/>
      <c r="H4733" s="126"/>
      <c r="I4733" s="126"/>
      <c r="J4733" s="126"/>
      <c r="K4733" s="126"/>
      <c r="L4733" s="126"/>
      <c r="M4733" s="143"/>
      <c r="N4733" s="126"/>
      <c r="O4733" s="126"/>
      <c r="Q4733" s="126"/>
      <c r="R4733" s="126"/>
    </row>
    <row r="4734" spans="6:18" ht="11.25" customHeight="1" x14ac:dyDescent="0.2">
      <c r="F4734" s="126"/>
      <c r="G4734" s="126"/>
      <c r="H4734" s="126"/>
      <c r="I4734" s="126"/>
      <c r="J4734" s="126"/>
      <c r="K4734" s="126"/>
      <c r="L4734" s="126"/>
      <c r="M4734" s="143"/>
      <c r="N4734" s="126"/>
      <c r="O4734" s="126"/>
      <c r="Q4734" s="126"/>
      <c r="R4734" s="126"/>
    </row>
    <row r="4735" spans="6:18" ht="11.25" customHeight="1" x14ac:dyDescent="0.2">
      <c r="F4735" s="126"/>
      <c r="G4735" s="126"/>
      <c r="H4735" s="126"/>
      <c r="I4735" s="126"/>
      <c r="J4735" s="126"/>
      <c r="K4735" s="126"/>
      <c r="L4735" s="126"/>
      <c r="M4735" s="143"/>
      <c r="N4735" s="126"/>
      <c r="O4735" s="126"/>
      <c r="Q4735" s="126"/>
      <c r="R4735" s="126"/>
    </row>
    <row r="4736" spans="6:18" ht="11.25" customHeight="1" x14ac:dyDescent="0.2">
      <c r="F4736" s="126"/>
      <c r="G4736" s="126"/>
      <c r="H4736" s="126"/>
      <c r="I4736" s="126"/>
      <c r="J4736" s="126"/>
      <c r="K4736" s="126"/>
      <c r="L4736" s="126"/>
      <c r="M4736" s="143"/>
      <c r="N4736" s="126"/>
      <c r="O4736" s="126"/>
      <c r="Q4736" s="126"/>
      <c r="R4736" s="126"/>
    </row>
    <row r="4737" spans="6:18" ht="11.25" customHeight="1" x14ac:dyDescent="0.2">
      <c r="F4737" s="126"/>
      <c r="G4737" s="126"/>
      <c r="H4737" s="126"/>
      <c r="I4737" s="126"/>
      <c r="J4737" s="126"/>
      <c r="K4737" s="126"/>
      <c r="L4737" s="126"/>
      <c r="M4737" s="143"/>
      <c r="N4737" s="126"/>
      <c r="O4737" s="126"/>
      <c r="Q4737" s="126"/>
      <c r="R4737" s="126"/>
    </row>
    <row r="4738" spans="6:18" ht="11.25" customHeight="1" x14ac:dyDescent="0.2">
      <c r="F4738" s="126"/>
      <c r="G4738" s="126"/>
      <c r="H4738" s="126"/>
      <c r="I4738" s="126"/>
      <c r="J4738" s="126"/>
      <c r="K4738" s="126"/>
      <c r="L4738" s="126"/>
      <c r="M4738" s="143"/>
      <c r="N4738" s="126"/>
      <c r="O4738" s="126"/>
      <c r="Q4738" s="126"/>
      <c r="R4738" s="126"/>
    </row>
    <row r="4739" spans="6:18" ht="11.25" customHeight="1" x14ac:dyDescent="0.2">
      <c r="F4739" s="126"/>
      <c r="G4739" s="126"/>
      <c r="H4739" s="126"/>
      <c r="I4739" s="126"/>
      <c r="J4739" s="126"/>
      <c r="K4739" s="126"/>
      <c r="L4739" s="126"/>
      <c r="M4739" s="143"/>
      <c r="N4739" s="126"/>
      <c r="O4739" s="126"/>
      <c r="Q4739" s="126"/>
      <c r="R4739" s="126"/>
    </row>
    <row r="4740" spans="6:18" ht="11.25" customHeight="1" x14ac:dyDescent="0.2">
      <c r="F4740" s="126"/>
      <c r="G4740" s="126"/>
      <c r="H4740" s="126"/>
      <c r="I4740" s="126"/>
      <c r="J4740" s="126"/>
      <c r="K4740" s="126"/>
      <c r="L4740" s="126"/>
      <c r="M4740" s="143"/>
      <c r="N4740" s="126"/>
      <c r="O4740" s="126"/>
      <c r="Q4740" s="126"/>
      <c r="R4740" s="126"/>
    </row>
    <row r="4741" spans="6:18" ht="11.25" customHeight="1" x14ac:dyDescent="0.2">
      <c r="F4741" s="126"/>
      <c r="G4741" s="126"/>
      <c r="H4741" s="126"/>
      <c r="I4741" s="126"/>
      <c r="J4741" s="126"/>
      <c r="K4741" s="126"/>
      <c r="L4741" s="126"/>
      <c r="M4741" s="143"/>
      <c r="N4741" s="126"/>
      <c r="O4741" s="126"/>
      <c r="Q4741" s="126"/>
      <c r="R4741" s="126"/>
    </row>
    <row r="4742" spans="6:18" ht="11.25" customHeight="1" x14ac:dyDescent="0.2">
      <c r="F4742" s="126"/>
      <c r="G4742" s="126"/>
      <c r="H4742" s="126"/>
      <c r="I4742" s="126"/>
      <c r="J4742" s="126"/>
      <c r="K4742" s="126"/>
      <c r="L4742" s="126"/>
      <c r="M4742" s="143"/>
      <c r="N4742" s="126"/>
      <c r="O4742" s="126"/>
      <c r="Q4742" s="126"/>
      <c r="R4742" s="126"/>
    </row>
    <row r="4743" spans="6:18" ht="11.25" customHeight="1" x14ac:dyDescent="0.2">
      <c r="F4743" s="126"/>
      <c r="G4743" s="126"/>
      <c r="H4743" s="126"/>
      <c r="I4743" s="126"/>
      <c r="J4743" s="126"/>
      <c r="K4743" s="126"/>
      <c r="L4743" s="126"/>
      <c r="M4743" s="143"/>
      <c r="N4743" s="126"/>
      <c r="O4743" s="126"/>
      <c r="Q4743" s="126"/>
      <c r="R4743" s="126"/>
    </row>
    <row r="4744" spans="6:18" ht="11.25" customHeight="1" x14ac:dyDescent="0.2">
      <c r="F4744" s="126"/>
      <c r="G4744" s="126"/>
      <c r="H4744" s="126"/>
      <c r="I4744" s="126"/>
      <c r="J4744" s="126"/>
      <c r="K4744" s="126"/>
      <c r="L4744" s="126"/>
      <c r="M4744" s="143"/>
      <c r="N4744" s="126"/>
      <c r="O4744" s="126"/>
      <c r="Q4744" s="126"/>
      <c r="R4744" s="126"/>
    </row>
    <row r="4745" spans="6:18" ht="11.25" customHeight="1" x14ac:dyDescent="0.2">
      <c r="F4745" s="126"/>
      <c r="G4745" s="126"/>
      <c r="H4745" s="126"/>
      <c r="I4745" s="126"/>
      <c r="J4745" s="126"/>
      <c r="K4745" s="126"/>
      <c r="L4745" s="126"/>
      <c r="M4745" s="143"/>
      <c r="N4745" s="126"/>
      <c r="O4745" s="126"/>
      <c r="Q4745" s="126"/>
      <c r="R4745" s="126"/>
    </row>
    <row r="4746" spans="6:18" ht="11.25" customHeight="1" x14ac:dyDescent="0.2">
      <c r="F4746" s="126"/>
      <c r="G4746" s="126"/>
      <c r="H4746" s="126"/>
      <c r="I4746" s="126"/>
      <c r="J4746" s="126"/>
      <c r="K4746" s="126"/>
      <c r="L4746" s="126"/>
      <c r="M4746" s="143"/>
      <c r="N4746" s="126"/>
      <c r="O4746" s="126"/>
      <c r="Q4746" s="126"/>
      <c r="R4746" s="126"/>
    </row>
    <row r="4747" spans="6:18" ht="11.25" customHeight="1" x14ac:dyDescent="0.2">
      <c r="F4747" s="126"/>
      <c r="G4747" s="126"/>
      <c r="H4747" s="126"/>
      <c r="I4747" s="126"/>
      <c r="J4747" s="126"/>
      <c r="K4747" s="126"/>
      <c r="L4747" s="126"/>
      <c r="M4747" s="143"/>
      <c r="N4747" s="126"/>
      <c r="O4747" s="126"/>
      <c r="Q4747" s="126"/>
      <c r="R4747" s="126"/>
    </row>
    <row r="4748" spans="6:18" ht="11.25" customHeight="1" x14ac:dyDescent="0.2">
      <c r="F4748" s="126"/>
      <c r="G4748" s="126"/>
      <c r="H4748" s="126"/>
      <c r="I4748" s="126"/>
      <c r="J4748" s="126"/>
      <c r="K4748" s="126"/>
      <c r="L4748" s="126"/>
      <c r="M4748" s="143"/>
      <c r="N4748" s="126"/>
      <c r="O4748" s="126"/>
      <c r="Q4748" s="126"/>
      <c r="R4748" s="126"/>
    </row>
    <row r="4749" spans="6:18" ht="11.25" customHeight="1" x14ac:dyDescent="0.2">
      <c r="F4749" s="126"/>
      <c r="G4749" s="126"/>
      <c r="H4749" s="126"/>
      <c r="I4749" s="126"/>
      <c r="J4749" s="126"/>
      <c r="K4749" s="126"/>
      <c r="L4749" s="126"/>
      <c r="M4749" s="143"/>
      <c r="N4749" s="126"/>
      <c r="O4749" s="126"/>
      <c r="Q4749" s="126"/>
      <c r="R4749" s="126"/>
    </row>
    <row r="4750" spans="6:18" ht="11.25" customHeight="1" x14ac:dyDescent="0.2">
      <c r="F4750" s="126"/>
      <c r="G4750" s="126"/>
      <c r="H4750" s="126"/>
      <c r="I4750" s="126"/>
      <c r="J4750" s="126"/>
      <c r="K4750" s="126"/>
      <c r="L4750" s="126"/>
      <c r="M4750" s="143"/>
      <c r="N4750" s="126"/>
      <c r="O4750" s="126"/>
      <c r="Q4750" s="126"/>
      <c r="R4750" s="126"/>
    </row>
    <row r="4751" spans="6:18" ht="11.25" customHeight="1" x14ac:dyDescent="0.2">
      <c r="F4751" s="126"/>
      <c r="G4751" s="126"/>
      <c r="H4751" s="126"/>
      <c r="I4751" s="126"/>
      <c r="J4751" s="126"/>
      <c r="K4751" s="126"/>
      <c r="L4751" s="126"/>
      <c r="M4751" s="143"/>
      <c r="N4751" s="126"/>
      <c r="O4751" s="126"/>
      <c r="Q4751" s="126"/>
      <c r="R4751" s="126"/>
    </row>
    <row r="4752" spans="6:18" ht="11.25" customHeight="1" x14ac:dyDescent="0.2">
      <c r="F4752" s="126"/>
      <c r="G4752" s="126"/>
      <c r="H4752" s="126"/>
      <c r="I4752" s="126"/>
      <c r="J4752" s="126"/>
      <c r="K4752" s="126"/>
      <c r="L4752" s="126"/>
      <c r="M4752" s="143"/>
      <c r="N4752" s="126"/>
      <c r="O4752" s="126"/>
      <c r="Q4752" s="126"/>
      <c r="R4752" s="126"/>
    </row>
    <row r="4753" spans="6:18" ht="11.25" customHeight="1" x14ac:dyDescent="0.2">
      <c r="F4753" s="126"/>
      <c r="G4753" s="126"/>
      <c r="H4753" s="126"/>
      <c r="I4753" s="126"/>
      <c r="J4753" s="126"/>
      <c r="K4753" s="126"/>
      <c r="L4753" s="126"/>
      <c r="M4753" s="143"/>
      <c r="N4753" s="126"/>
      <c r="O4753" s="126"/>
      <c r="Q4753" s="126"/>
      <c r="R4753" s="126"/>
    </row>
    <row r="4754" spans="6:18" ht="11.25" customHeight="1" x14ac:dyDescent="0.2">
      <c r="F4754" s="126"/>
      <c r="G4754" s="126"/>
      <c r="H4754" s="126"/>
      <c r="I4754" s="126"/>
      <c r="J4754" s="126"/>
      <c r="K4754" s="126"/>
      <c r="L4754" s="126"/>
      <c r="M4754" s="143"/>
      <c r="N4754" s="126"/>
      <c r="O4754" s="126"/>
      <c r="Q4754" s="126"/>
      <c r="R4754" s="126"/>
    </row>
    <row r="4755" spans="6:18" ht="11.25" customHeight="1" x14ac:dyDescent="0.2">
      <c r="F4755" s="126"/>
      <c r="G4755" s="126"/>
      <c r="H4755" s="126"/>
      <c r="I4755" s="126"/>
      <c r="J4755" s="126"/>
      <c r="K4755" s="126"/>
      <c r="L4755" s="126"/>
      <c r="M4755" s="143"/>
      <c r="N4755" s="126"/>
      <c r="O4755" s="126"/>
      <c r="Q4755" s="126"/>
      <c r="R4755" s="126"/>
    </row>
    <row r="4756" spans="6:18" ht="11.25" customHeight="1" x14ac:dyDescent="0.2">
      <c r="F4756" s="126"/>
      <c r="G4756" s="126"/>
      <c r="H4756" s="126"/>
      <c r="I4756" s="126"/>
      <c r="J4756" s="126"/>
      <c r="K4756" s="126"/>
      <c r="L4756" s="126"/>
      <c r="M4756" s="143"/>
      <c r="N4756" s="126"/>
      <c r="O4756" s="126"/>
      <c r="Q4756" s="126"/>
      <c r="R4756" s="126"/>
    </row>
    <row r="4757" spans="6:18" ht="11.25" customHeight="1" x14ac:dyDescent="0.2">
      <c r="F4757" s="126"/>
      <c r="G4757" s="126"/>
      <c r="H4757" s="126"/>
      <c r="I4757" s="126"/>
      <c r="J4757" s="126"/>
      <c r="K4757" s="126"/>
      <c r="L4757" s="126"/>
      <c r="M4757" s="143"/>
      <c r="N4757" s="126"/>
      <c r="O4757" s="126"/>
      <c r="Q4757" s="126"/>
      <c r="R4757" s="126"/>
    </row>
    <row r="4758" spans="6:18" ht="11.25" customHeight="1" x14ac:dyDescent="0.2">
      <c r="F4758" s="126"/>
      <c r="G4758" s="126"/>
      <c r="H4758" s="126"/>
      <c r="I4758" s="126"/>
      <c r="J4758" s="126"/>
      <c r="K4758" s="126"/>
      <c r="L4758" s="126"/>
      <c r="M4758" s="143"/>
      <c r="N4758" s="126"/>
      <c r="O4758" s="126"/>
      <c r="Q4758" s="126"/>
      <c r="R4758" s="126"/>
    </row>
    <row r="4759" spans="6:18" ht="11.25" customHeight="1" x14ac:dyDescent="0.2">
      <c r="F4759" s="126"/>
      <c r="G4759" s="126"/>
      <c r="H4759" s="126"/>
      <c r="I4759" s="126"/>
      <c r="J4759" s="126"/>
      <c r="K4759" s="126"/>
      <c r="L4759" s="126"/>
      <c r="M4759" s="143"/>
      <c r="N4759" s="126"/>
      <c r="O4759" s="126"/>
      <c r="Q4759" s="126"/>
      <c r="R4759" s="126"/>
    </row>
    <row r="4760" spans="6:18" ht="11.25" customHeight="1" x14ac:dyDescent="0.2">
      <c r="F4760" s="126"/>
      <c r="G4760" s="126"/>
      <c r="H4760" s="126"/>
      <c r="I4760" s="126"/>
      <c r="J4760" s="126"/>
      <c r="K4760" s="126"/>
      <c r="L4760" s="126"/>
      <c r="M4760" s="143"/>
      <c r="N4760" s="126"/>
      <c r="O4760" s="126"/>
      <c r="Q4760" s="126"/>
      <c r="R4760" s="126"/>
    </row>
    <row r="4761" spans="6:18" ht="11.25" customHeight="1" x14ac:dyDescent="0.2">
      <c r="F4761" s="126"/>
      <c r="G4761" s="126"/>
      <c r="H4761" s="126"/>
      <c r="I4761" s="126"/>
      <c r="J4761" s="126"/>
      <c r="K4761" s="126"/>
      <c r="L4761" s="126"/>
      <c r="M4761" s="143"/>
      <c r="N4761" s="126"/>
      <c r="O4761" s="126"/>
      <c r="Q4761" s="126"/>
      <c r="R4761" s="126"/>
    </row>
    <row r="4762" spans="6:18" ht="11.25" customHeight="1" x14ac:dyDescent="0.2">
      <c r="F4762" s="126"/>
      <c r="G4762" s="126"/>
      <c r="H4762" s="126"/>
      <c r="I4762" s="126"/>
      <c r="J4762" s="126"/>
      <c r="K4762" s="126"/>
      <c r="L4762" s="126"/>
      <c r="M4762" s="143"/>
      <c r="N4762" s="126"/>
      <c r="O4762" s="126"/>
      <c r="Q4762" s="126"/>
      <c r="R4762" s="126"/>
    </row>
    <row r="4763" spans="6:18" ht="11.25" customHeight="1" x14ac:dyDescent="0.2">
      <c r="F4763" s="126"/>
      <c r="G4763" s="126"/>
      <c r="H4763" s="126"/>
      <c r="I4763" s="126"/>
      <c r="J4763" s="126"/>
      <c r="K4763" s="126"/>
      <c r="L4763" s="126"/>
      <c r="M4763" s="143"/>
      <c r="N4763" s="126"/>
      <c r="O4763" s="126"/>
      <c r="Q4763" s="126"/>
      <c r="R4763" s="126"/>
    </row>
    <row r="4764" spans="6:18" ht="11.25" customHeight="1" x14ac:dyDescent="0.2">
      <c r="F4764" s="126"/>
      <c r="G4764" s="126"/>
      <c r="H4764" s="126"/>
      <c r="I4764" s="126"/>
      <c r="J4764" s="126"/>
      <c r="K4764" s="126"/>
      <c r="L4764" s="126"/>
      <c r="M4764" s="143"/>
      <c r="N4764" s="126"/>
      <c r="O4764" s="126"/>
      <c r="Q4764" s="126"/>
      <c r="R4764" s="126"/>
    </row>
    <row r="4765" spans="6:18" ht="11.25" customHeight="1" x14ac:dyDescent="0.2">
      <c r="F4765" s="126"/>
      <c r="G4765" s="126"/>
      <c r="H4765" s="126"/>
      <c r="I4765" s="126"/>
      <c r="J4765" s="126"/>
      <c r="K4765" s="126"/>
      <c r="L4765" s="126"/>
      <c r="M4765" s="143"/>
      <c r="N4765" s="126"/>
      <c r="O4765" s="126"/>
      <c r="Q4765" s="126"/>
      <c r="R4765" s="126"/>
    </row>
    <row r="4766" spans="6:18" ht="11.25" customHeight="1" x14ac:dyDescent="0.2">
      <c r="F4766" s="126"/>
      <c r="G4766" s="126"/>
      <c r="H4766" s="126"/>
      <c r="I4766" s="126"/>
      <c r="J4766" s="126"/>
      <c r="K4766" s="126"/>
      <c r="L4766" s="126"/>
      <c r="M4766" s="143"/>
      <c r="N4766" s="126"/>
      <c r="O4766" s="126"/>
      <c r="Q4766" s="126"/>
      <c r="R4766" s="126"/>
    </row>
    <row r="4767" spans="6:18" ht="11.25" customHeight="1" x14ac:dyDescent="0.2">
      <c r="F4767" s="126"/>
      <c r="G4767" s="126"/>
      <c r="H4767" s="126"/>
      <c r="I4767" s="126"/>
      <c r="J4767" s="126"/>
      <c r="K4767" s="126"/>
      <c r="L4767" s="126"/>
      <c r="M4767" s="143"/>
      <c r="N4767" s="126"/>
      <c r="O4767" s="126"/>
      <c r="Q4767" s="126"/>
      <c r="R4767" s="126"/>
    </row>
    <row r="4768" spans="6:18" ht="11.25" customHeight="1" x14ac:dyDescent="0.2">
      <c r="F4768" s="126"/>
      <c r="G4768" s="126"/>
      <c r="H4768" s="126"/>
      <c r="I4768" s="126"/>
      <c r="J4768" s="126"/>
      <c r="K4768" s="126"/>
      <c r="L4768" s="126"/>
      <c r="M4768" s="143"/>
      <c r="N4768" s="126"/>
      <c r="O4768" s="126"/>
      <c r="Q4768" s="126"/>
      <c r="R4768" s="126"/>
    </row>
    <row r="4769" spans="6:18" ht="11.25" customHeight="1" x14ac:dyDescent="0.2">
      <c r="F4769" s="126"/>
      <c r="G4769" s="126"/>
      <c r="H4769" s="126"/>
      <c r="I4769" s="126"/>
      <c r="J4769" s="126"/>
      <c r="K4769" s="126"/>
      <c r="L4769" s="126"/>
      <c r="M4769" s="143"/>
      <c r="N4769" s="126"/>
      <c r="O4769" s="126"/>
      <c r="Q4769" s="126"/>
      <c r="R4769" s="126"/>
    </row>
    <row r="4770" spans="6:18" ht="11.25" customHeight="1" x14ac:dyDescent="0.2">
      <c r="F4770" s="126"/>
      <c r="G4770" s="126"/>
      <c r="H4770" s="126"/>
      <c r="I4770" s="126"/>
      <c r="J4770" s="126"/>
      <c r="K4770" s="126"/>
      <c r="L4770" s="126"/>
      <c r="M4770" s="143"/>
      <c r="N4770" s="126"/>
      <c r="O4770" s="126"/>
      <c r="Q4770" s="126"/>
      <c r="R4770" s="126"/>
    </row>
    <row r="4771" spans="6:18" ht="11.25" customHeight="1" x14ac:dyDescent="0.2">
      <c r="F4771" s="126"/>
      <c r="G4771" s="126"/>
      <c r="H4771" s="126"/>
      <c r="I4771" s="126"/>
      <c r="J4771" s="126"/>
      <c r="K4771" s="126"/>
      <c r="L4771" s="126"/>
      <c r="M4771" s="143"/>
      <c r="N4771" s="126"/>
      <c r="O4771" s="126"/>
      <c r="Q4771" s="126"/>
      <c r="R4771" s="126"/>
    </row>
    <row r="4772" spans="6:18" ht="11.25" customHeight="1" x14ac:dyDescent="0.2">
      <c r="F4772" s="126"/>
      <c r="G4772" s="126"/>
      <c r="H4772" s="126"/>
      <c r="I4772" s="126"/>
      <c r="J4772" s="126"/>
      <c r="K4772" s="126"/>
      <c r="L4772" s="126"/>
      <c r="M4772" s="143"/>
      <c r="N4772" s="126"/>
      <c r="O4772" s="126"/>
      <c r="Q4772" s="126"/>
      <c r="R4772" s="126"/>
    </row>
    <row r="4773" spans="6:18" ht="11.25" customHeight="1" x14ac:dyDescent="0.2">
      <c r="F4773" s="126"/>
      <c r="G4773" s="126"/>
      <c r="H4773" s="126"/>
      <c r="I4773" s="126"/>
      <c r="J4773" s="126"/>
      <c r="K4773" s="126"/>
      <c r="L4773" s="126"/>
      <c r="M4773" s="143"/>
      <c r="N4773" s="126"/>
      <c r="O4773" s="126"/>
      <c r="Q4773" s="126"/>
      <c r="R4773" s="126"/>
    </row>
    <row r="4774" spans="6:18" ht="11.25" customHeight="1" x14ac:dyDescent="0.2">
      <c r="F4774" s="126"/>
      <c r="G4774" s="126"/>
      <c r="H4774" s="126"/>
      <c r="I4774" s="126"/>
      <c r="J4774" s="126"/>
      <c r="K4774" s="126"/>
      <c r="L4774" s="126"/>
      <c r="M4774" s="143"/>
      <c r="N4774" s="126"/>
      <c r="O4774" s="126"/>
      <c r="Q4774" s="126"/>
      <c r="R4774" s="126"/>
    </row>
    <row r="4775" spans="6:18" ht="11.25" customHeight="1" x14ac:dyDescent="0.2">
      <c r="F4775" s="126"/>
      <c r="G4775" s="126"/>
      <c r="H4775" s="126"/>
      <c r="I4775" s="126"/>
      <c r="J4775" s="126"/>
      <c r="K4775" s="126"/>
      <c r="L4775" s="126"/>
      <c r="M4775" s="143"/>
      <c r="N4775" s="126"/>
      <c r="O4775" s="126"/>
      <c r="Q4775" s="126"/>
      <c r="R4775" s="126"/>
    </row>
    <row r="4776" spans="6:18" ht="11.25" customHeight="1" x14ac:dyDescent="0.2">
      <c r="F4776" s="126"/>
      <c r="G4776" s="126"/>
      <c r="H4776" s="126"/>
      <c r="I4776" s="126"/>
      <c r="J4776" s="126"/>
      <c r="K4776" s="126"/>
      <c r="L4776" s="126"/>
      <c r="M4776" s="143"/>
      <c r="N4776" s="126"/>
      <c r="O4776" s="126"/>
      <c r="Q4776" s="126"/>
      <c r="R4776" s="126"/>
    </row>
    <row r="4777" spans="6:18" ht="11.25" customHeight="1" x14ac:dyDescent="0.2">
      <c r="F4777" s="126"/>
      <c r="G4777" s="126"/>
      <c r="H4777" s="126"/>
      <c r="I4777" s="126"/>
      <c r="J4777" s="126"/>
      <c r="K4777" s="126"/>
      <c r="L4777" s="126"/>
      <c r="M4777" s="143"/>
      <c r="N4777" s="126"/>
      <c r="O4777" s="126"/>
      <c r="Q4777" s="126"/>
      <c r="R4777" s="126"/>
    </row>
    <row r="4778" spans="6:18" ht="11.25" customHeight="1" x14ac:dyDescent="0.2">
      <c r="F4778" s="126"/>
      <c r="G4778" s="126"/>
      <c r="H4778" s="126"/>
      <c r="I4778" s="126"/>
      <c r="J4778" s="126"/>
      <c r="K4778" s="126"/>
      <c r="L4778" s="126"/>
      <c r="M4778" s="143"/>
      <c r="N4778" s="126"/>
      <c r="O4778" s="126"/>
      <c r="Q4778" s="126"/>
      <c r="R4778" s="126"/>
    </row>
    <row r="4779" spans="6:18" ht="11.25" customHeight="1" x14ac:dyDescent="0.2">
      <c r="F4779" s="126"/>
      <c r="G4779" s="126"/>
      <c r="H4779" s="126"/>
      <c r="I4779" s="126"/>
      <c r="J4779" s="126"/>
      <c r="K4779" s="126"/>
      <c r="L4779" s="126"/>
      <c r="M4779" s="143"/>
      <c r="N4779" s="126"/>
      <c r="O4779" s="126"/>
      <c r="Q4779" s="126"/>
      <c r="R4779" s="126"/>
    </row>
    <row r="4780" spans="6:18" ht="11.25" customHeight="1" x14ac:dyDescent="0.2">
      <c r="F4780" s="126"/>
      <c r="G4780" s="126"/>
      <c r="H4780" s="126"/>
      <c r="I4780" s="126"/>
      <c r="J4780" s="126"/>
      <c r="K4780" s="126"/>
      <c r="L4780" s="126"/>
      <c r="M4780" s="143"/>
      <c r="N4780" s="126"/>
      <c r="O4780" s="126"/>
      <c r="Q4780" s="126"/>
      <c r="R4780" s="126"/>
    </row>
    <row r="4781" spans="6:18" ht="11.25" customHeight="1" x14ac:dyDescent="0.2">
      <c r="F4781" s="126"/>
      <c r="G4781" s="126"/>
      <c r="H4781" s="126"/>
      <c r="I4781" s="126"/>
      <c r="J4781" s="126"/>
      <c r="K4781" s="126"/>
      <c r="L4781" s="126"/>
      <c r="M4781" s="143"/>
      <c r="N4781" s="126"/>
      <c r="O4781" s="126"/>
      <c r="Q4781" s="126"/>
      <c r="R4781" s="126"/>
    </row>
    <row r="4782" spans="6:18" ht="11.25" customHeight="1" x14ac:dyDescent="0.2">
      <c r="F4782" s="126"/>
      <c r="G4782" s="126"/>
      <c r="H4782" s="126"/>
      <c r="I4782" s="126"/>
      <c r="J4782" s="126"/>
      <c r="K4782" s="126"/>
      <c r="L4782" s="126"/>
      <c r="M4782" s="143"/>
      <c r="N4782" s="126"/>
      <c r="O4782" s="126"/>
      <c r="Q4782" s="126"/>
      <c r="R4782" s="126"/>
    </row>
    <row r="4783" spans="6:18" ht="11.25" customHeight="1" x14ac:dyDescent="0.2">
      <c r="F4783" s="126"/>
      <c r="G4783" s="126"/>
      <c r="H4783" s="126"/>
      <c r="I4783" s="126"/>
      <c r="J4783" s="126"/>
      <c r="K4783" s="126"/>
      <c r="L4783" s="126"/>
      <c r="M4783" s="143"/>
      <c r="N4783" s="126"/>
      <c r="O4783" s="126"/>
      <c r="Q4783" s="126"/>
      <c r="R4783" s="126"/>
    </row>
    <row r="4784" spans="6:18" ht="11.25" customHeight="1" x14ac:dyDescent="0.2">
      <c r="F4784" s="126"/>
      <c r="G4784" s="126"/>
      <c r="H4784" s="126"/>
      <c r="I4784" s="126"/>
      <c r="J4784" s="126"/>
      <c r="K4784" s="126"/>
      <c r="L4784" s="126"/>
      <c r="M4784" s="143"/>
      <c r="N4784" s="126"/>
      <c r="O4784" s="126"/>
      <c r="Q4784" s="126"/>
      <c r="R4784" s="126"/>
    </row>
    <row r="4785" spans="6:18" ht="11.25" customHeight="1" x14ac:dyDescent="0.2">
      <c r="F4785" s="126"/>
      <c r="G4785" s="126"/>
      <c r="H4785" s="126"/>
      <c r="I4785" s="126"/>
      <c r="J4785" s="126"/>
      <c r="K4785" s="126"/>
      <c r="L4785" s="126"/>
      <c r="M4785" s="143"/>
      <c r="N4785" s="126"/>
      <c r="O4785" s="126"/>
      <c r="Q4785" s="126"/>
      <c r="R4785" s="126"/>
    </row>
    <row r="4786" spans="6:18" ht="11.25" customHeight="1" x14ac:dyDescent="0.2">
      <c r="F4786" s="126"/>
      <c r="G4786" s="126"/>
      <c r="H4786" s="126"/>
      <c r="I4786" s="126"/>
      <c r="J4786" s="126"/>
      <c r="K4786" s="126"/>
      <c r="L4786" s="126"/>
      <c r="M4786" s="143"/>
      <c r="N4786" s="126"/>
      <c r="O4786" s="126"/>
      <c r="Q4786" s="126"/>
      <c r="R4786" s="126"/>
    </row>
    <row r="4787" spans="6:18" ht="11.25" customHeight="1" x14ac:dyDescent="0.2">
      <c r="F4787" s="126"/>
      <c r="G4787" s="126"/>
      <c r="H4787" s="126"/>
      <c r="I4787" s="126"/>
      <c r="J4787" s="126"/>
      <c r="K4787" s="126"/>
      <c r="L4787" s="126"/>
      <c r="M4787" s="143"/>
      <c r="N4787" s="126"/>
      <c r="O4787" s="126"/>
      <c r="Q4787" s="126"/>
      <c r="R4787" s="126"/>
    </row>
    <row r="4788" spans="6:18" ht="11.25" customHeight="1" x14ac:dyDescent="0.2">
      <c r="F4788" s="126"/>
      <c r="G4788" s="126"/>
      <c r="H4788" s="126"/>
      <c r="I4788" s="126"/>
      <c r="J4788" s="126"/>
      <c r="K4788" s="126"/>
      <c r="L4788" s="126"/>
      <c r="M4788" s="143"/>
      <c r="N4788" s="126"/>
      <c r="O4788" s="126"/>
      <c r="Q4788" s="126"/>
      <c r="R4788" s="126"/>
    </row>
    <row r="4789" spans="6:18" ht="11.25" customHeight="1" x14ac:dyDescent="0.2">
      <c r="F4789" s="126"/>
      <c r="G4789" s="126"/>
      <c r="H4789" s="126"/>
      <c r="I4789" s="126"/>
      <c r="J4789" s="126"/>
      <c r="K4789" s="126"/>
      <c r="L4789" s="126"/>
      <c r="M4789" s="143"/>
      <c r="N4789" s="126"/>
      <c r="O4789" s="126"/>
      <c r="Q4789" s="126"/>
      <c r="R4789" s="126"/>
    </row>
    <row r="4790" spans="6:18" ht="11.25" customHeight="1" x14ac:dyDescent="0.2">
      <c r="F4790" s="126"/>
      <c r="G4790" s="126"/>
      <c r="H4790" s="126"/>
      <c r="I4790" s="126"/>
      <c r="J4790" s="126"/>
      <c r="K4790" s="126"/>
      <c r="L4790" s="126"/>
      <c r="M4790" s="143"/>
      <c r="N4790" s="126"/>
      <c r="O4790" s="126"/>
      <c r="Q4790" s="126"/>
      <c r="R4790" s="126"/>
    </row>
    <row r="4791" spans="6:18" ht="11.25" customHeight="1" x14ac:dyDescent="0.2">
      <c r="F4791" s="126"/>
      <c r="G4791" s="126"/>
      <c r="H4791" s="126"/>
      <c r="I4791" s="126"/>
      <c r="J4791" s="126"/>
      <c r="K4791" s="126"/>
      <c r="L4791" s="126"/>
      <c r="M4791" s="143"/>
      <c r="N4791" s="126"/>
      <c r="O4791" s="126"/>
      <c r="Q4791" s="126"/>
      <c r="R4791" s="126"/>
    </row>
    <row r="4792" spans="6:18" ht="11.25" customHeight="1" x14ac:dyDescent="0.2">
      <c r="F4792" s="126"/>
      <c r="G4792" s="126"/>
      <c r="H4792" s="126"/>
      <c r="I4792" s="126"/>
      <c r="J4792" s="126"/>
      <c r="K4792" s="126"/>
      <c r="L4792" s="126"/>
      <c r="M4792" s="143"/>
      <c r="N4792" s="126"/>
      <c r="O4792" s="126"/>
      <c r="Q4792" s="126"/>
      <c r="R4792" s="126"/>
    </row>
    <row r="4793" spans="6:18" ht="11.25" customHeight="1" x14ac:dyDescent="0.2">
      <c r="F4793" s="126"/>
      <c r="G4793" s="126"/>
      <c r="H4793" s="126"/>
      <c r="I4793" s="126"/>
      <c r="J4793" s="126"/>
      <c r="K4793" s="126"/>
      <c r="L4793" s="126"/>
      <c r="M4793" s="143"/>
      <c r="N4793" s="126"/>
      <c r="O4793" s="126"/>
      <c r="Q4793" s="126"/>
      <c r="R4793" s="126"/>
    </row>
    <row r="4794" spans="6:18" ht="11.25" customHeight="1" x14ac:dyDescent="0.2">
      <c r="F4794" s="126"/>
      <c r="G4794" s="126"/>
      <c r="H4794" s="126"/>
      <c r="I4794" s="126"/>
      <c r="J4794" s="126"/>
      <c r="K4794" s="126"/>
      <c r="L4794" s="126"/>
      <c r="M4794" s="143"/>
      <c r="N4794" s="126"/>
      <c r="O4794" s="126"/>
      <c r="Q4794" s="126"/>
      <c r="R4794" s="126"/>
    </row>
    <row r="4795" spans="6:18" ht="11.25" customHeight="1" x14ac:dyDescent="0.2">
      <c r="F4795" s="126"/>
      <c r="G4795" s="126"/>
      <c r="H4795" s="126"/>
      <c r="I4795" s="126"/>
      <c r="J4795" s="126"/>
      <c r="K4795" s="126"/>
      <c r="L4795" s="126"/>
      <c r="M4795" s="143"/>
      <c r="N4795" s="126"/>
      <c r="O4795" s="126"/>
      <c r="Q4795" s="126"/>
      <c r="R4795" s="126"/>
    </row>
    <row r="4796" spans="6:18" ht="11.25" customHeight="1" x14ac:dyDescent="0.2">
      <c r="F4796" s="126"/>
      <c r="G4796" s="126"/>
      <c r="H4796" s="126"/>
      <c r="I4796" s="126"/>
      <c r="J4796" s="126"/>
      <c r="K4796" s="126"/>
      <c r="L4796" s="126"/>
      <c r="M4796" s="143"/>
      <c r="N4796" s="126"/>
      <c r="O4796" s="126"/>
      <c r="Q4796" s="126"/>
      <c r="R4796" s="126"/>
    </row>
    <row r="4797" spans="6:18" ht="11.25" customHeight="1" x14ac:dyDescent="0.2">
      <c r="F4797" s="126"/>
      <c r="G4797" s="126"/>
      <c r="H4797" s="126"/>
      <c r="I4797" s="126"/>
      <c r="J4797" s="126"/>
      <c r="K4797" s="126"/>
      <c r="L4797" s="126"/>
      <c r="M4797" s="143"/>
      <c r="N4797" s="126"/>
      <c r="O4797" s="126"/>
      <c r="Q4797" s="126"/>
      <c r="R4797" s="126"/>
    </row>
    <row r="4798" spans="6:18" ht="11.25" customHeight="1" x14ac:dyDescent="0.2">
      <c r="F4798" s="126"/>
      <c r="G4798" s="126"/>
      <c r="H4798" s="126"/>
      <c r="I4798" s="126"/>
      <c r="J4798" s="126"/>
      <c r="K4798" s="126"/>
      <c r="L4798" s="126"/>
      <c r="M4798" s="143"/>
      <c r="N4798" s="126"/>
      <c r="O4798" s="126"/>
      <c r="Q4798" s="126"/>
      <c r="R4798" s="126"/>
    </row>
    <row r="4799" spans="6:18" ht="11.25" customHeight="1" x14ac:dyDescent="0.2">
      <c r="F4799" s="126"/>
      <c r="G4799" s="126"/>
      <c r="H4799" s="126"/>
      <c r="I4799" s="126"/>
      <c r="J4799" s="126"/>
      <c r="K4799" s="126"/>
      <c r="L4799" s="126"/>
      <c r="M4799" s="143"/>
      <c r="N4799" s="126"/>
      <c r="O4799" s="126"/>
      <c r="Q4799" s="126"/>
      <c r="R4799" s="126"/>
    </row>
    <row r="4800" spans="6:18" ht="11.25" customHeight="1" x14ac:dyDescent="0.2">
      <c r="F4800" s="126"/>
      <c r="G4800" s="126"/>
      <c r="H4800" s="126"/>
      <c r="I4800" s="126"/>
      <c r="J4800" s="126"/>
      <c r="K4800" s="126"/>
      <c r="L4800" s="126"/>
      <c r="M4800" s="143"/>
      <c r="N4800" s="126"/>
      <c r="O4800" s="126"/>
      <c r="Q4800" s="126"/>
      <c r="R4800" s="126"/>
    </row>
    <row r="4801" spans="6:18" ht="11.25" customHeight="1" x14ac:dyDescent="0.2">
      <c r="F4801" s="126"/>
      <c r="G4801" s="126"/>
      <c r="H4801" s="126"/>
      <c r="I4801" s="126"/>
      <c r="J4801" s="126"/>
      <c r="K4801" s="126"/>
      <c r="L4801" s="126"/>
      <c r="M4801" s="143"/>
      <c r="N4801" s="126"/>
      <c r="O4801" s="126"/>
      <c r="Q4801" s="126"/>
      <c r="R4801" s="126"/>
    </row>
    <row r="4802" spans="6:18" ht="11.25" customHeight="1" x14ac:dyDescent="0.2">
      <c r="F4802" s="126"/>
      <c r="G4802" s="126"/>
      <c r="H4802" s="126"/>
      <c r="I4802" s="126"/>
      <c r="J4802" s="126"/>
      <c r="K4802" s="126"/>
      <c r="L4802" s="126"/>
      <c r="M4802" s="143"/>
      <c r="N4802" s="126"/>
      <c r="O4802" s="126"/>
      <c r="Q4802" s="126"/>
      <c r="R4802" s="126"/>
    </row>
    <row r="4803" spans="6:18" ht="11.25" customHeight="1" x14ac:dyDescent="0.2">
      <c r="F4803" s="126"/>
      <c r="G4803" s="126"/>
      <c r="H4803" s="126"/>
      <c r="I4803" s="126"/>
      <c r="J4803" s="126"/>
      <c r="K4803" s="126"/>
      <c r="L4803" s="126"/>
      <c r="M4803" s="143"/>
      <c r="N4803" s="126"/>
      <c r="O4803" s="126"/>
      <c r="Q4803" s="126"/>
      <c r="R4803" s="126"/>
    </row>
    <row r="4804" spans="6:18" ht="11.25" customHeight="1" x14ac:dyDescent="0.2">
      <c r="F4804" s="126"/>
      <c r="G4804" s="126"/>
      <c r="H4804" s="126"/>
      <c r="I4804" s="126"/>
      <c r="J4804" s="126"/>
      <c r="K4804" s="126"/>
      <c r="L4804" s="126"/>
      <c r="M4804" s="143"/>
      <c r="N4804" s="126"/>
      <c r="O4804" s="126"/>
      <c r="Q4804" s="126"/>
      <c r="R4804" s="126"/>
    </row>
    <row r="4805" spans="6:18" ht="11.25" customHeight="1" x14ac:dyDescent="0.2">
      <c r="F4805" s="126"/>
      <c r="G4805" s="126"/>
      <c r="H4805" s="126"/>
      <c r="I4805" s="126"/>
      <c r="J4805" s="126"/>
      <c r="K4805" s="126"/>
      <c r="L4805" s="126"/>
      <c r="M4805" s="143"/>
      <c r="N4805" s="126"/>
      <c r="O4805" s="126"/>
      <c r="Q4805" s="126"/>
      <c r="R4805" s="126"/>
    </row>
    <row r="4806" spans="6:18" ht="11.25" customHeight="1" x14ac:dyDescent="0.2">
      <c r="F4806" s="126"/>
      <c r="G4806" s="126"/>
      <c r="H4806" s="126"/>
      <c r="I4806" s="126"/>
      <c r="J4806" s="126"/>
      <c r="K4806" s="126"/>
      <c r="L4806" s="126"/>
      <c r="M4806" s="143"/>
      <c r="N4806" s="126"/>
      <c r="O4806" s="126"/>
      <c r="Q4806" s="126"/>
      <c r="R4806" s="126"/>
    </row>
    <row r="4807" spans="6:18" ht="11.25" customHeight="1" x14ac:dyDescent="0.2">
      <c r="F4807" s="126"/>
      <c r="G4807" s="126"/>
      <c r="H4807" s="126"/>
      <c r="I4807" s="126"/>
      <c r="J4807" s="126"/>
      <c r="K4807" s="126"/>
      <c r="L4807" s="126"/>
      <c r="M4807" s="143"/>
      <c r="N4807" s="126"/>
      <c r="O4807" s="126"/>
      <c r="Q4807" s="126"/>
      <c r="R4807" s="126"/>
    </row>
    <row r="4808" spans="6:18" ht="11.25" customHeight="1" x14ac:dyDescent="0.2">
      <c r="F4808" s="126"/>
      <c r="G4808" s="126"/>
      <c r="H4808" s="126"/>
      <c r="I4808" s="126"/>
      <c r="J4808" s="126"/>
      <c r="K4808" s="126"/>
      <c r="L4808" s="126"/>
      <c r="M4808" s="143"/>
      <c r="N4808" s="126"/>
      <c r="O4808" s="126"/>
      <c r="Q4808" s="126"/>
      <c r="R4808" s="126"/>
    </row>
    <row r="4809" spans="6:18" ht="11.25" customHeight="1" x14ac:dyDescent="0.2">
      <c r="F4809" s="126"/>
      <c r="G4809" s="126"/>
      <c r="H4809" s="126"/>
      <c r="I4809" s="126"/>
      <c r="J4809" s="126"/>
      <c r="K4809" s="126"/>
      <c r="L4809" s="126"/>
      <c r="M4809" s="143"/>
      <c r="N4809" s="126"/>
      <c r="O4809" s="126"/>
      <c r="Q4809" s="126"/>
      <c r="R4809" s="126"/>
    </row>
    <row r="4810" spans="6:18" ht="11.25" customHeight="1" x14ac:dyDescent="0.2">
      <c r="F4810" s="126"/>
      <c r="G4810" s="126"/>
      <c r="H4810" s="126"/>
      <c r="I4810" s="126"/>
      <c r="J4810" s="126"/>
      <c r="K4810" s="126"/>
      <c r="L4810" s="126"/>
      <c r="M4810" s="143"/>
      <c r="N4810" s="126"/>
      <c r="O4810" s="126"/>
      <c r="Q4810" s="126"/>
      <c r="R4810" s="126"/>
    </row>
    <row r="4811" spans="6:18" ht="11.25" customHeight="1" x14ac:dyDescent="0.2">
      <c r="F4811" s="126"/>
      <c r="G4811" s="126"/>
      <c r="H4811" s="126"/>
      <c r="I4811" s="126"/>
      <c r="J4811" s="126"/>
      <c r="K4811" s="126"/>
      <c r="L4811" s="126"/>
      <c r="M4811" s="143"/>
      <c r="N4811" s="126"/>
      <c r="O4811" s="126"/>
      <c r="Q4811" s="126"/>
      <c r="R4811" s="126"/>
    </row>
    <row r="4812" spans="6:18" ht="11.25" customHeight="1" x14ac:dyDescent="0.2">
      <c r="F4812" s="126"/>
      <c r="G4812" s="126"/>
      <c r="H4812" s="126"/>
      <c r="I4812" s="126"/>
      <c r="J4812" s="126"/>
      <c r="K4812" s="126"/>
      <c r="L4812" s="126"/>
      <c r="M4812" s="143"/>
      <c r="N4812" s="126"/>
      <c r="O4812" s="126"/>
      <c r="Q4812" s="126"/>
      <c r="R4812" s="126"/>
    </row>
    <row r="4813" spans="6:18" ht="11.25" customHeight="1" x14ac:dyDescent="0.2">
      <c r="F4813" s="126"/>
      <c r="G4813" s="126"/>
      <c r="H4813" s="126"/>
      <c r="I4813" s="126"/>
      <c r="J4813" s="126"/>
      <c r="K4813" s="126"/>
      <c r="L4813" s="126"/>
      <c r="M4813" s="143"/>
      <c r="N4813" s="126"/>
      <c r="O4813" s="126"/>
      <c r="Q4813" s="126"/>
      <c r="R4813" s="126"/>
    </row>
    <row r="4814" spans="6:18" ht="11.25" customHeight="1" x14ac:dyDescent="0.2">
      <c r="F4814" s="126"/>
      <c r="G4814" s="126"/>
      <c r="H4814" s="126"/>
      <c r="I4814" s="126"/>
      <c r="J4814" s="126"/>
      <c r="K4814" s="126"/>
      <c r="L4814" s="126"/>
      <c r="M4814" s="143"/>
      <c r="N4814" s="126"/>
      <c r="O4814" s="126"/>
      <c r="Q4814" s="126"/>
      <c r="R4814" s="126"/>
    </row>
    <row r="4815" spans="6:18" ht="11.25" customHeight="1" x14ac:dyDescent="0.2">
      <c r="F4815" s="126"/>
      <c r="G4815" s="126"/>
      <c r="H4815" s="126"/>
      <c r="I4815" s="126"/>
      <c r="J4815" s="126"/>
      <c r="K4815" s="126"/>
      <c r="L4815" s="126"/>
      <c r="M4815" s="143"/>
      <c r="N4815" s="126"/>
      <c r="O4815" s="126"/>
      <c r="Q4815" s="126"/>
      <c r="R4815" s="126"/>
    </row>
    <row r="4816" spans="6:18" ht="11.25" customHeight="1" x14ac:dyDescent="0.2">
      <c r="F4816" s="126"/>
      <c r="G4816" s="126"/>
      <c r="H4816" s="126"/>
      <c r="I4816" s="126"/>
      <c r="J4816" s="126"/>
      <c r="K4816" s="126"/>
      <c r="L4816" s="126"/>
      <c r="M4816" s="143"/>
      <c r="N4816" s="126"/>
      <c r="O4816" s="126"/>
      <c r="Q4816" s="126"/>
      <c r="R4816" s="126"/>
    </row>
    <row r="4817" spans="6:18" ht="11.25" customHeight="1" x14ac:dyDescent="0.2">
      <c r="F4817" s="126"/>
      <c r="G4817" s="126"/>
      <c r="H4817" s="126"/>
      <c r="I4817" s="126"/>
      <c r="J4817" s="126"/>
      <c r="K4817" s="126"/>
      <c r="L4817" s="126"/>
      <c r="M4817" s="143"/>
      <c r="N4817" s="126"/>
      <c r="O4817" s="126"/>
      <c r="Q4817" s="126"/>
      <c r="R4817" s="126"/>
    </row>
    <row r="4818" spans="6:18" ht="11.25" customHeight="1" x14ac:dyDescent="0.2">
      <c r="F4818" s="126"/>
      <c r="G4818" s="126"/>
      <c r="H4818" s="126"/>
      <c r="I4818" s="126"/>
      <c r="J4818" s="126"/>
      <c r="K4818" s="126"/>
      <c r="L4818" s="126"/>
      <c r="M4818" s="143"/>
      <c r="N4818" s="126"/>
      <c r="O4818" s="126"/>
      <c r="Q4818" s="126"/>
      <c r="R4818" s="126"/>
    </row>
    <row r="4819" spans="6:18" ht="11.25" customHeight="1" x14ac:dyDescent="0.2">
      <c r="F4819" s="126"/>
      <c r="G4819" s="126"/>
      <c r="H4819" s="126"/>
      <c r="I4819" s="126"/>
      <c r="J4819" s="126"/>
      <c r="K4819" s="126"/>
      <c r="L4819" s="126"/>
      <c r="M4819" s="143"/>
      <c r="N4819" s="126"/>
      <c r="O4819" s="126"/>
      <c r="Q4819" s="126"/>
      <c r="R4819" s="126"/>
    </row>
    <row r="4820" spans="6:18" ht="11.25" customHeight="1" x14ac:dyDescent="0.2">
      <c r="F4820" s="126"/>
      <c r="G4820" s="126"/>
      <c r="H4820" s="126"/>
      <c r="I4820" s="126"/>
      <c r="J4820" s="126"/>
      <c r="K4820" s="126"/>
      <c r="L4820" s="126"/>
      <c r="M4820" s="143"/>
      <c r="N4820" s="126"/>
      <c r="O4820" s="126"/>
      <c r="Q4820" s="126"/>
      <c r="R4820" s="126"/>
    </row>
    <row r="4821" spans="6:18" ht="11.25" customHeight="1" x14ac:dyDescent="0.2">
      <c r="F4821" s="126"/>
      <c r="G4821" s="126"/>
      <c r="H4821" s="126"/>
      <c r="I4821" s="126"/>
      <c r="J4821" s="126"/>
      <c r="K4821" s="126"/>
      <c r="L4821" s="126"/>
      <c r="M4821" s="143"/>
      <c r="N4821" s="126"/>
      <c r="O4821" s="126"/>
      <c r="Q4821" s="126"/>
      <c r="R4821" s="126"/>
    </row>
    <row r="4822" spans="6:18" ht="11.25" customHeight="1" x14ac:dyDescent="0.2">
      <c r="F4822" s="126"/>
      <c r="G4822" s="126"/>
      <c r="H4822" s="126"/>
      <c r="I4822" s="126"/>
      <c r="J4822" s="126"/>
      <c r="K4822" s="126"/>
      <c r="L4822" s="126"/>
      <c r="M4822" s="143"/>
      <c r="N4822" s="126"/>
      <c r="O4822" s="126"/>
      <c r="Q4822" s="126"/>
      <c r="R4822" s="126"/>
    </row>
    <row r="4823" spans="6:18" ht="11.25" customHeight="1" x14ac:dyDescent="0.2">
      <c r="F4823" s="126"/>
      <c r="G4823" s="126"/>
      <c r="H4823" s="126"/>
      <c r="I4823" s="126"/>
      <c r="J4823" s="126"/>
      <c r="K4823" s="126"/>
      <c r="L4823" s="126"/>
      <c r="M4823" s="143"/>
      <c r="N4823" s="126"/>
      <c r="O4823" s="126"/>
      <c r="Q4823" s="126"/>
      <c r="R4823" s="126"/>
    </row>
    <row r="4824" spans="6:18" ht="11.25" customHeight="1" x14ac:dyDescent="0.2">
      <c r="F4824" s="126"/>
      <c r="G4824" s="126"/>
      <c r="H4824" s="126"/>
      <c r="I4824" s="126"/>
      <c r="J4824" s="126"/>
      <c r="K4824" s="126"/>
      <c r="L4824" s="126"/>
      <c r="M4824" s="143"/>
      <c r="N4824" s="126"/>
      <c r="O4824" s="126"/>
      <c r="Q4824" s="126"/>
      <c r="R4824" s="126"/>
    </row>
    <row r="4825" spans="6:18" ht="11.25" customHeight="1" x14ac:dyDescent="0.2">
      <c r="F4825" s="126"/>
      <c r="G4825" s="126"/>
      <c r="H4825" s="126"/>
      <c r="I4825" s="126"/>
      <c r="J4825" s="126"/>
      <c r="K4825" s="126"/>
      <c r="L4825" s="126"/>
      <c r="M4825" s="143"/>
      <c r="N4825" s="126"/>
      <c r="O4825" s="126"/>
      <c r="Q4825" s="126"/>
      <c r="R4825" s="126"/>
    </row>
    <row r="4826" spans="6:18" ht="11.25" customHeight="1" x14ac:dyDescent="0.2">
      <c r="F4826" s="126"/>
      <c r="G4826" s="126"/>
      <c r="H4826" s="126"/>
      <c r="I4826" s="126"/>
      <c r="J4826" s="126"/>
      <c r="K4826" s="126"/>
      <c r="L4826" s="126"/>
      <c r="M4826" s="143"/>
      <c r="N4826" s="126"/>
      <c r="O4826" s="126"/>
      <c r="Q4826" s="126"/>
      <c r="R4826" s="126"/>
    </row>
    <row r="4827" spans="6:18" ht="11.25" customHeight="1" x14ac:dyDescent="0.2">
      <c r="F4827" s="126"/>
      <c r="G4827" s="126"/>
      <c r="H4827" s="126"/>
      <c r="I4827" s="126"/>
      <c r="J4827" s="126"/>
      <c r="K4827" s="126"/>
      <c r="L4827" s="126"/>
      <c r="M4827" s="143"/>
      <c r="N4827" s="126"/>
      <c r="O4827" s="126"/>
      <c r="Q4827" s="126"/>
      <c r="R4827" s="126"/>
    </row>
    <row r="4828" spans="6:18" ht="11.25" customHeight="1" x14ac:dyDescent="0.2">
      <c r="F4828" s="126"/>
      <c r="G4828" s="126"/>
      <c r="H4828" s="126"/>
      <c r="I4828" s="126"/>
      <c r="J4828" s="126"/>
      <c r="K4828" s="126"/>
      <c r="L4828" s="126"/>
      <c r="M4828" s="143"/>
      <c r="N4828" s="126"/>
      <c r="O4828" s="126"/>
      <c r="Q4828" s="126"/>
      <c r="R4828" s="126"/>
    </row>
    <row r="4829" spans="6:18" ht="11.25" customHeight="1" x14ac:dyDescent="0.2">
      <c r="F4829" s="126"/>
      <c r="G4829" s="126"/>
      <c r="H4829" s="126"/>
      <c r="I4829" s="126"/>
      <c r="J4829" s="126"/>
      <c r="K4829" s="126"/>
      <c r="L4829" s="126"/>
      <c r="M4829" s="143"/>
      <c r="N4829" s="126"/>
      <c r="O4829" s="126"/>
      <c r="Q4829" s="126"/>
      <c r="R4829" s="126"/>
    </row>
    <row r="4830" spans="6:18" ht="11.25" customHeight="1" x14ac:dyDescent="0.2">
      <c r="F4830" s="126"/>
      <c r="G4830" s="126"/>
      <c r="H4830" s="126"/>
      <c r="I4830" s="126"/>
      <c r="J4830" s="126"/>
      <c r="K4830" s="126"/>
      <c r="L4830" s="126"/>
      <c r="M4830" s="143"/>
      <c r="N4830" s="126"/>
      <c r="O4830" s="126"/>
      <c r="Q4830" s="126"/>
      <c r="R4830" s="126"/>
    </row>
    <row r="4831" spans="6:18" ht="11.25" customHeight="1" x14ac:dyDescent="0.2">
      <c r="F4831" s="126"/>
      <c r="G4831" s="126"/>
      <c r="H4831" s="126"/>
      <c r="I4831" s="126"/>
      <c r="J4831" s="126"/>
      <c r="K4831" s="126"/>
      <c r="L4831" s="126"/>
      <c r="M4831" s="143"/>
      <c r="N4831" s="126"/>
      <c r="O4831" s="126"/>
      <c r="Q4831" s="126"/>
      <c r="R4831" s="126"/>
    </row>
    <row r="4832" spans="6:18" ht="11.25" customHeight="1" x14ac:dyDescent="0.2">
      <c r="F4832" s="126"/>
      <c r="G4832" s="126"/>
      <c r="H4832" s="126"/>
      <c r="I4832" s="126"/>
      <c r="J4832" s="126"/>
      <c r="K4832" s="126"/>
      <c r="L4832" s="126"/>
      <c r="M4832" s="143"/>
      <c r="N4832" s="126"/>
      <c r="O4832" s="126"/>
      <c r="Q4832" s="126"/>
      <c r="R4832" s="126"/>
    </row>
    <row r="4833" spans="6:18" ht="11.25" customHeight="1" x14ac:dyDescent="0.2">
      <c r="F4833" s="126"/>
      <c r="G4833" s="126"/>
      <c r="H4833" s="126"/>
      <c r="I4833" s="126"/>
      <c r="J4833" s="126"/>
      <c r="K4833" s="126"/>
      <c r="L4833" s="126"/>
      <c r="M4833" s="143"/>
      <c r="N4833" s="126"/>
      <c r="O4833" s="126"/>
      <c r="Q4833" s="126"/>
      <c r="R4833" s="126"/>
    </row>
    <row r="4834" spans="6:18" ht="11.25" customHeight="1" x14ac:dyDescent="0.2">
      <c r="F4834" s="126"/>
      <c r="G4834" s="126"/>
      <c r="H4834" s="126"/>
      <c r="I4834" s="126"/>
      <c r="J4834" s="126"/>
      <c r="K4834" s="126"/>
      <c r="L4834" s="126"/>
      <c r="M4834" s="143"/>
      <c r="N4834" s="126"/>
      <c r="O4834" s="126"/>
      <c r="Q4834" s="126"/>
      <c r="R4834" s="126"/>
    </row>
    <row r="4835" spans="6:18" ht="11.25" customHeight="1" x14ac:dyDescent="0.2">
      <c r="F4835" s="126"/>
      <c r="G4835" s="126"/>
      <c r="H4835" s="126"/>
      <c r="I4835" s="126"/>
      <c r="J4835" s="126"/>
      <c r="K4835" s="126"/>
      <c r="L4835" s="126"/>
      <c r="M4835" s="143"/>
      <c r="N4835" s="126"/>
      <c r="O4835" s="126"/>
      <c r="Q4835" s="126"/>
      <c r="R4835" s="126"/>
    </row>
    <row r="4836" spans="6:18" ht="11.25" customHeight="1" x14ac:dyDescent="0.2">
      <c r="F4836" s="126"/>
      <c r="G4836" s="126"/>
      <c r="H4836" s="126"/>
      <c r="I4836" s="126"/>
      <c r="J4836" s="126"/>
      <c r="K4836" s="126"/>
      <c r="L4836" s="126"/>
      <c r="M4836" s="143"/>
      <c r="N4836" s="126"/>
      <c r="O4836" s="126"/>
      <c r="Q4836" s="126"/>
      <c r="R4836" s="126"/>
    </row>
    <row r="4837" spans="6:18" ht="11.25" customHeight="1" x14ac:dyDescent="0.2">
      <c r="F4837" s="126"/>
      <c r="G4837" s="126"/>
      <c r="H4837" s="126"/>
      <c r="I4837" s="126"/>
      <c r="J4837" s="126"/>
      <c r="K4837" s="126"/>
      <c r="L4837" s="126"/>
      <c r="M4837" s="143"/>
      <c r="N4837" s="126"/>
      <c r="O4837" s="126"/>
      <c r="Q4837" s="126"/>
      <c r="R4837" s="126"/>
    </row>
    <row r="4838" spans="6:18" ht="11.25" customHeight="1" x14ac:dyDescent="0.2">
      <c r="F4838" s="126"/>
      <c r="G4838" s="126"/>
      <c r="H4838" s="126"/>
      <c r="I4838" s="126"/>
      <c r="J4838" s="126"/>
      <c r="K4838" s="126"/>
      <c r="L4838" s="126"/>
      <c r="M4838" s="143"/>
      <c r="N4838" s="126"/>
      <c r="O4838" s="126"/>
      <c r="Q4838" s="126"/>
      <c r="R4838" s="126"/>
    </row>
    <row r="4839" spans="6:18" ht="11.25" customHeight="1" x14ac:dyDescent="0.2">
      <c r="F4839" s="126"/>
      <c r="G4839" s="126"/>
      <c r="H4839" s="126"/>
      <c r="I4839" s="126"/>
      <c r="J4839" s="126"/>
      <c r="K4839" s="126"/>
      <c r="L4839" s="126"/>
      <c r="M4839" s="143"/>
      <c r="N4839" s="126"/>
      <c r="O4839" s="126"/>
      <c r="Q4839" s="126"/>
      <c r="R4839" s="126"/>
    </row>
    <row r="4840" spans="6:18" ht="11.25" customHeight="1" x14ac:dyDescent="0.2">
      <c r="F4840" s="126"/>
      <c r="G4840" s="126"/>
      <c r="H4840" s="126"/>
      <c r="I4840" s="126"/>
      <c r="J4840" s="126"/>
      <c r="K4840" s="126"/>
      <c r="L4840" s="126"/>
      <c r="M4840" s="143"/>
      <c r="N4840" s="126"/>
      <c r="O4840" s="126"/>
      <c r="Q4840" s="126"/>
      <c r="R4840" s="126"/>
    </row>
    <row r="4841" spans="6:18" ht="11.25" customHeight="1" x14ac:dyDescent="0.2">
      <c r="F4841" s="126"/>
      <c r="G4841" s="126"/>
      <c r="H4841" s="126"/>
      <c r="I4841" s="126"/>
      <c r="J4841" s="126"/>
      <c r="K4841" s="126"/>
      <c r="L4841" s="126"/>
      <c r="M4841" s="143"/>
      <c r="N4841" s="126"/>
      <c r="O4841" s="126"/>
      <c r="Q4841" s="126"/>
      <c r="R4841" s="126"/>
    </row>
    <row r="4842" spans="6:18" ht="11.25" customHeight="1" x14ac:dyDescent="0.2">
      <c r="F4842" s="126"/>
      <c r="G4842" s="126"/>
      <c r="H4842" s="126"/>
      <c r="I4842" s="126"/>
      <c r="J4842" s="126"/>
      <c r="K4842" s="126"/>
      <c r="L4842" s="126"/>
      <c r="M4842" s="143"/>
      <c r="N4842" s="126"/>
      <c r="O4842" s="126"/>
      <c r="Q4842" s="126"/>
      <c r="R4842" s="126"/>
    </row>
    <row r="4843" spans="6:18" ht="11.25" customHeight="1" x14ac:dyDescent="0.2">
      <c r="F4843" s="126"/>
      <c r="G4843" s="126"/>
      <c r="H4843" s="126"/>
      <c r="I4843" s="126"/>
      <c r="J4843" s="126"/>
      <c r="K4843" s="126"/>
      <c r="L4843" s="126"/>
      <c r="M4843" s="143"/>
      <c r="N4843" s="126"/>
      <c r="O4843" s="126"/>
      <c r="Q4843" s="126"/>
      <c r="R4843" s="126"/>
    </row>
    <row r="4844" spans="6:18" ht="11.25" customHeight="1" x14ac:dyDescent="0.2">
      <c r="F4844" s="126"/>
      <c r="G4844" s="126"/>
      <c r="H4844" s="126"/>
      <c r="I4844" s="126"/>
      <c r="J4844" s="126"/>
      <c r="K4844" s="126"/>
      <c r="L4844" s="126"/>
      <c r="M4844" s="143"/>
      <c r="N4844" s="126"/>
      <c r="O4844" s="126"/>
      <c r="Q4844" s="126"/>
      <c r="R4844" s="126"/>
    </row>
    <row r="4845" spans="6:18" ht="11.25" customHeight="1" x14ac:dyDescent="0.2">
      <c r="F4845" s="126"/>
      <c r="G4845" s="126"/>
      <c r="H4845" s="126"/>
      <c r="I4845" s="126"/>
      <c r="J4845" s="126"/>
      <c r="K4845" s="126"/>
      <c r="L4845" s="126"/>
      <c r="M4845" s="143"/>
      <c r="N4845" s="126"/>
      <c r="O4845" s="126"/>
      <c r="Q4845" s="126"/>
      <c r="R4845" s="126"/>
    </row>
    <row r="4846" spans="6:18" ht="11.25" customHeight="1" x14ac:dyDescent="0.2">
      <c r="F4846" s="126"/>
      <c r="G4846" s="126"/>
      <c r="H4846" s="126"/>
      <c r="I4846" s="126"/>
      <c r="J4846" s="126"/>
      <c r="K4846" s="126"/>
      <c r="L4846" s="126"/>
      <c r="M4846" s="143"/>
      <c r="N4846" s="126"/>
      <c r="O4846" s="126"/>
      <c r="Q4846" s="126"/>
      <c r="R4846" s="126"/>
    </row>
    <row r="4847" spans="6:18" ht="11.25" customHeight="1" x14ac:dyDescent="0.2">
      <c r="F4847" s="126"/>
      <c r="G4847" s="126"/>
      <c r="H4847" s="126"/>
      <c r="I4847" s="126"/>
      <c r="J4847" s="126"/>
      <c r="K4847" s="126"/>
      <c r="L4847" s="126"/>
      <c r="M4847" s="143"/>
      <c r="N4847" s="126"/>
      <c r="O4847" s="126"/>
      <c r="Q4847" s="126"/>
      <c r="R4847" s="126"/>
    </row>
    <row r="4848" spans="6:18" ht="11.25" customHeight="1" x14ac:dyDescent="0.2">
      <c r="F4848" s="126"/>
      <c r="G4848" s="126"/>
      <c r="H4848" s="126"/>
      <c r="I4848" s="126"/>
      <c r="J4848" s="126"/>
      <c r="K4848" s="126"/>
      <c r="L4848" s="126"/>
      <c r="M4848" s="143"/>
      <c r="N4848" s="126"/>
      <c r="O4848" s="126"/>
      <c r="Q4848" s="126"/>
      <c r="R4848" s="126"/>
    </row>
    <row r="4849" spans="6:18" ht="11.25" customHeight="1" x14ac:dyDescent="0.2">
      <c r="F4849" s="126"/>
      <c r="G4849" s="126"/>
      <c r="H4849" s="126"/>
      <c r="I4849" s="126"/>
      <c r="J4849" s="126"/>
      <c r="K4849" s="126"/>
      <c r="L4849" s="126"/>
      <c r="M4849" s="143"/>
      <c r="N4849" s="126"/>
      <c r="O4849" s="126"/>
      <c r="Q4849" s="126"/>
      <c r="R4849" s="126"/>
    </row>
    <row r="4850" spans="6:18" ht="11.25" customHeight="1" x14ac:dyDescent="0.2">
      <c r="F4850" s="126"/>
      <c r="G4850" s="126"/>
      <c r="H4850" s="126"/>
      <c r="I4850" s="126"/>
      <c r="J4850" s="126"/>
      <c r="K4850" s="126"/>
      <c r="L4850" s="126"/>
      <c r="M4850" s="143"/>
      <c r="N4850" s="126"/>
      <c r="O4850" s="126"/>
      <c r="Q4850" s="126"/>
      <c r="R4850" s="126"/>
    </row>
    <row r="4851" spans="6:18" ht="11.25" customHeight="1" x14ac:dyDescent="0.2">
      <c r="F4851" s="126"/>
      <c r="G4851" s="126"/>
      <c r="H4851" s="126"/>
      <c r="I4851" s="126"/>
      <c r="J4851" s="126"/>
      <c r="K4851" s="126"/>
      <c r="L4851" s="126"/>
      <c r="M4851" s="143"/>
      <c r="N4851" s="126"/>
      <c r="O4851" s="126"/>
      <c r="Q4851" s="126"/>
      <c r="R4851" s="126"/>
    </row>
    <row r="4852" spans="6:18" ht="11.25" customHeight="1" x14ac:dyDescent="0.2">
      <c r="F4852" s="126"/>
      <c r="G4852" s="126"/>
      <c r="H4852" s="126"/>
      <c r="I4852" s="126"/>
      <c r="J4852" s="126"/>
      <c r="K4852" s="126"/>
      <c r="L4852" s="126"/>
      <c r="M4852" s="143"/>
      <c r="N4852" s="126"/>
      <c r="O4852" s="126"/>
      <c r="Q4852" s="126"/>
      <c r="R4852" s="126"/>
    </row>
    <row r="4853" spans="6:18" ht="11.25" customHeight="1" x14ac:dyDescent="0.2">
      <c r="F4853" s="126"/>
      <c r="G4853" s="126"/>
      <c r="H4853" s="126"/>
      <c r="I4853" s="126"/>
      <c r="J4853" s="126"/>
      <c r="K4853" s="126"/>
      <c r="L4853" s="126"/>
      <c r="M4853" s="143"/>
      <c r="N4853" s="126"/>
      <c r="O4853" s="126"/>
      <c r="Q4853" s="126"/>
      <c r="R4853" s="126"/>
    </row>
    <row r="4854" spans="6:18" ht="11.25" customHeight="1" x14ac:dyDescent="0.2">
      <c r="F4854" s="126"/>
      <c r="G4854" s="126"/>
      <c r="H4854" s="126"/>
      <c r="I4854" s="126"/>
      <c r="J4854" s="126"/>
      <c r="K4854" s="126"/>
      <c r="L4854" s="126"/>
      <c r="M4854" s="143"/>
      <c r="N4854" s="126"/>
      <c r="O4854" s="126"/>
      <c r="Q4854" s="126"/>
      <c r="R4854" s="126"/>
    </row>
    <row r="4855" spans="6:18" ht="11.25" customHeight="1" x14ac:dyDescent="0.2">
      <c r="F4855" s="126"/>
      <c r="G4855" s="126"/>
      <c r="H4855" s="126"/>
      <c r="I4855" s="126"/>
      <c r="J4855" s="126"/>
      <c r="K4855" s="126"/>
      <c r="L4855" s="126"/>
      <c r="M4855" s="143"/>
      <c r="N4855" s="126"/>
      <c r="O4855" s="126"/>
      <c r="Q4855" s="126"/>
      <c r="R4855" s="126"/>
    </row>
    <row r="4856" spans="6:18" ht="11.25" customHeight="1" x14ac:dyDescent="0.2">
      <c r="F4856" s="126"/>
      <c r="G4856" s="126"/>
      <c r="H4856" s="126"/>
      <c r="I4856" s="126"/>
      <c r="J4856" s="126"/>
      <c r="K4856" s="126"/>
      <c r="L4856" s="126"/>
      <c r="M4856" s="143"/>
      <c r="N4856" s="126"/>
      <c r="O4856" s="126"/>
      <c r="Q4856" s="126"/>
      <c r="R4856" s="126"/>
    </row>
    <row r="4857" spans="6:18" ht="11.25" customHeight="1" x14ac:dyDescent="0.2">
      <c r="F4857" s="126"/>
      <c r="G4857" s="126"/>
      <c r="H4857" s="126"/>
      <c r="I4857" s="126"/>
      <c r="J4857" s="126"/>
      <c r="K4857" s="126"/>
      <c r="L4857" s="126"/>
      <c r="M4857" s="143"/>
      <c r="N4857" s="126"/>
      <c r="O4857" s="126"/>
      <c r="Q4857" s="126"/>
      <c r="R4857" s="126"/>
    </row>
    <row r="4858" spans="6:18" ht="11.25" customHeight="1" x14ac:dyDescent="0.2">
      <c r="F4858" s="126"/>
      <c r="G4858" s="126"/>
      <c r="H4858" s="126"/>
      <c r="I4858" s="126"/>
      <c r="J4858" s="126"/>
      <c r="K4858" s="126"/>
      <c r="L4858" s="126"/>
      <c r="M4858" s="143"/>
      <c r="N4858" s="126"/>
      <c r="O4858" s="126"/>
      <c r="Q4858" s="126"/>
      <c r="R4858" s="126"/>
    </row>
    <row r="4859" spans="6:18" ht="11.25" customHeight="1" x14ac:dyDescent="0.2">
      <c r="F4859" s="126"/>
      <c r="G4859" s="126"/>
      <c r="H4859" s="126"/>
      <c r="I4859" s="126"/>
      <c r="J4859" s="126"/>
      <c r="K4859" s="126"/>
      <c r="L4859" s="126"/>
      <c r="M4859" s="143"/>
      <c r="N4859" s="126"/>
      <c r="O4859" s="126"/>
      <c r="Q4859" s="126"/>
      <c r="R4859" s="126"/>
    </row>
    <row r="4860" spans="6:18" ht="11.25" customHeight="1" x14ac:dyDescent="0.2">
      <c r="F4860" s="126"/>
      <c r="G4860" s="126"/>
      <c r="H4860" s="126"/>
      <c r="I4860" s="126"/>
      <c r="J4860" s="126"/>
      <c r="K4860" s="126"/>
      <c r="L4860" s="126"/>
      <c r="M4860" s="143"/>
      <c r="N4860" s="126"/>
      <c r="O4860" s="126"/>
      <c r="Q4860" s="126"/>
      <c r="R4860" s="126"/>
    </row>
    <row r="4861" spans="6:18" ht="11.25" customHeight="1" x14ac:dyDescent="0.2">
      <c r="F4861" s="126"/>
      <c r="G4861" s="126"/>
      <c r="H4861" s="126"/>
      <c r="I4861" s="126"/>
      <c r="J4861" s="126"/>
      <c r="K4861" s="126"/>
      <c r="L4861" s="126"/>
      <c r="M4861" s="143"/>
      <c r="N4861" s="126"/>
      <c r="O4861" s="126"/>
      <c r="Q4861" s="126"/>
      <c r="R4861" s="126"/>
    </row>
    <row r="4862" spans="6:18" ht="11.25" customHeight="1" x14ac:dyDescent="0.2">
      <c r="F4862" s="126"/>
      <c r="G4862" s="126"/>
      <c r="H4862" s="126"/>
      <c r="I4862" s="126"/>
      <c r="J4862" s="126"/>
      <c r="K4862" s="126"/>
      <c r="L4862" s="126"/>
      <c r="M4862" s="143"/>
      <c r="N4862" s="126"/>
      <c r="O4862" s="126"/>
      <c r="Q4862" s="126"/>
      <c r="R4862" s="126"/>
    </row>
    <row r="4863" spans="6:18" ht="11.25" customHeight="1" x14ac:dyDescent="0.2">
      <c r="F4863" s="126"/>
      <c r="G4863" s="126"/>
      <c r="H4863" s="126"/>
      <c r="I4863" s="126"/>
      <c r="J4863" s="126"/>
      <c r="K4863" s="126"/>
      <c r="L4863" s="126"/>
      <c r="M4863" s="143"/>
      <c r="N4863" s="126"/>
      <c r="O4863" s="126"/>
      <c r="Q4863" s="126"/>
      <c r="R4863" s="126"/>
    </row>
    <row r="4864" spans="6:18" ht="11.25" customHeight="1" x14ac:dyDescent="0.2">
      <c r="F4864" s="126"/>
      <c r="G4864" s="126"/>
      <c r="H4864" s="126"/>
      <c r="I4864" s="126"/>
      <c r="J4864" s="126"/>
      <c r="K4864" s="126"/>
      <c r="L4864" s="126"/>
      <c r="M4864" s="143"/>
      <c r="N4864" s="126"/>
      <c r="O4864" s="126"/>
      <c r="Q4864" s="126"/>
      <c r="R4864" s="126"/>
    </row>
    <row r="4865" spans="6:18" ht="11.25" customHeight="1" x14ac:dyDescent="0.2">
      <c r="F4865" s="126"/>
      <c r="G4865" s="126"/>
      <c r="H4865" s="126"/>
      <c r="I4865" s="126"/>
      <c r="J4865" s="126"/>
      <c r="K4865" s="126"/>
      <c r="L4865" s="126"/>
      <c r="M4865" s="143"/>
      <c r="N4865" s="126"/>
      <c r="O4865" s="126"/>
      <c r="Q4865" s="126"/>
      <c r="R4865" s="126"/>
    </row>
    <row r="4866" spans="6:18" ht="11.25" customHeight="1" x14ac:dyDescent="0.2">
      <c r="F4866" s="126"/>
      <c r="G4866" s="126"/>
      <c r="H4866" s="126"/>
      <c r="I4866" s="126"/>
      <c r="J4866" s="126"/>
      <c r="K4866" s="126"/>
      <c r="L4866" s="126"/>
      <c r="M4866" s="143"/>
      <c r="N4866" s="126"/>
      <c r="O4866" s="126"/>
      <c r="Q4866" s="126"/>
      <c r="R4866" s="126"/>
    </row>
    <row r="4867" spans="6:18" ht="11.25" customHeight="1" x14ac:dyDescent="0.2">
      <c r="F4867" s="126"/>
      <c r="G4867" s="126"/>
      <c r="H4867" s="126"/>
      <c r="I4867" s="126"/>
      <c r="J4867" s="126"/>
      <c r="K4867" s="126"/>
      <c r="L4867" s="126"/>
      <c r="M4867" s="143"/>
      <c r="N4867" s="126"/>
      <c r="O4867" s="126"/>
      <c r="Q4867" s="126"/>
      <c r="R4867" s="126"/>
    </row>
    <row r="4868" spans="6:18" ht="11.25" customHeight="1" x14ac:dyDescent="0.2">
      <c r="F4868" s="126"/>
      <c r="G4868" s="126"/>
      <c r="H4868" s="126"/>
      <c r="I4868" s="126"/>
      <c r="J4868" s="126"/>
      <c r="K4868" s="126"/>
      <c r="L4868" s="126"/>
      <c r="M4868" s="143"/>
      <c r="N4868" s="126"/>
      <c r="O4868" s="126"/>
      <c r="Q4868" s="126"/>
      <c r="R4868" s="126"/>
    </row>
    <row r="4869" spans="6:18" ht="11.25" customHeight="1" x14ac:dyDescent="0.2">
      <c r="F4869" s="126"/>
      <c r="G4869" s="126"/>
      <c r="H4869" s="126"/>
      <c r="I4869" s="126"/>
      <c r="J4869" s="126"/>
      <c r="K4869" s="126"/>
      <c r="L4869" s="126"/>
      <c r="M4869" s="143"/>
      <c r="N4869" s="126"/>
      <c r="O4869" s="126"/>
      <c r="Q4869" s="126"/>
      <c r="R4869" s="126"/>
    </row>
    <row r="4870" spans="6:18" ht="11.25" customHeight="1" x14ac:dyDescent="0.2">
      <c r="F4870" s="126"/>
      <c r="G4870" s="126"/>
      <c r="H4870" s="126"/>
      <c r="I4870" s="126"/>
      <c r="J4870" s="126"/>
      <c r="K4870" s="126"/>
      <c r="L4870" s="126"/>
      <c r="M4870" s="143"/>
      <c r="N4870" s="126"/>
      <c r="O4870" s="126"/>
      <c r="Q4870" s="126"/>
      <c r="R4870" s="126"/>
    </row>
    <row r="4871" spans="6:18" ht="11.25" customHeight="1" x14ac:dyDescent="0.2">
      <c r="F4871" s="126"/>
      <c r="G4871" s="126"/>
      <c r="H4871" s="126"/>
      <c r="I4871" s="126"/>
      <c r="J4871" s="126"/>
      <c r="K4871" s="126"/>
      <c r="L4871" s="126"/>
      <c r="M4871" s="143"/>
      <c r="N4871" s="126"/>
      <c r="O4871" s="126"/>
      <c r="Q4871" s="126"/>
      <c r="R4871" s="126"/>
    </row>
    <row r="4872" spans="6:18" ht="11.25" customHeight="1" x14ac:dyDescent="0.2">
      <c r="F4872" s="126"/>
      <c r="G4872" s="126"/>
      <c r="H4872" s="126"/>
      <c r="I4872" s="126"/>
      <c r="J4872" s="126"/>
      <c r="K4872" s="126"/>
      <c r="L4872" s="126"/>
      <c r="M4872" s="143"/>
      <c r="N4872" s="126"/>
      <c r="O4872" s="126"/>
      <c r="Q4872" s="126"/>
      <c r="R4872" s="126"/>
    </row>
    <row r="4873" spans="6:18" ht="11.25" customHeight="1" x14ac:dyDescent="0.2">
      <c r="F4873" s="126"/>
      <c r="G4873" s="126"/>
      <c r="H4873" s="126"/>
      <c r="I4873" s="126"/>
      <c r="J4873" s="126"/>
      <c r="K4873" s="126"/>
      <c r="L4873" s="126"/>
      <c r="M4873" s="143"/>
      <c r="N4873" s="126"/>
      <c r="O4873" s="126"/>
      <c r="Q4873" s="126"/>
      <c r="R4873" s="126"/>
    </row>
    <row r="4874" spans="6:18" ht="11.25" customHeight="1" x14ac:dyDescent="0.2">
      <c r="F4874" s="126"/>
      <c r="G4874" s="126"/>
      <c r="H4874" s="126"/>
      <c r="I4874" s="126"/>
      <c r="J4874" s="126"/>
      <c r="K4874" s="126"/>
      <c r="L4874" s="126"/>
      <c r="M4874" s="143"/>
      <c r="N4874" s="126"/>
      <c r="O4874" s="126"/>
      <c r="Q4874" s="126"/>
      <c r="R4874" s="126"/>
    </row>
    <row r="4875" spans="6:18" ht="11.25" customHeight="1" x14ac:dyDescent="0.2">
      <c r="F4875" s="126"/>
      <c r="G4875" s="126"/>
      <c r="H4875" s="126"/>
      <c r="I4875" s="126"/>
      <c r="J4875" s="126"/>
      <c r="K4875" s="126"/>
      <c r="L4875" s="126"/>
      <c r="M4875" s="143"/>
      <c r="N4875" s="126"/>
      <c r="O4875" s="126"/>
      <c r="Q4875" s="126"/>
      <c r="R4875" s="126"/>
    </row>
    <row r="4876" spans="6:18" ht="11.25" customHeight="1" x14ac:dyDescent="0.2">
      <c r="F4876" s="126"/>
      <c r="G4876" s="126"/>
      <c r="H4876" s="126"/>
      <c r="I4876" s="126"/>
      <c r="J4876" s="126"/>
      <c r="K4876" s="126"/>
      <c r="L4876" s="126"/>
      <c r="M4876" s="143"/>
      <c r="N4876" s="126"/>
      <c r="O4876" s="126"/>
      <c r="Q4876" s="126"/>
      <c r="R4876" s="126"/>
    </row>
    <row r="4877" spans="6:18" ht="11.25" customHeight="1" x14ac:dyDescent="0.2">
      <c r="F4877" s="126"/>
      <c r="G4877" s="126"/>
      <c r="H4877" s="126"/>
      <c r="I4877" s="126"/>
      <c r="J4877" s="126"/>
      <c r="K4877" s="126"/>
      <c r="L4877" s="126"/>
      <c r="M4877" s="143"/>
      <c r="N4877" s="126"/>
      <c r="O4877" s="126"/>
      <c r="Q4877" s="126"/>
      <c r="R4877" s="126"/>
    </row>
    <row r="4878" spans="6:18" ht="11.25" customHeight="1" x14ac:dyDescent="0.2">
      <c r="F4878" s="126"/>
      <c r="G4878" s="126"/>
      <c r="H4878" s="126"/>
      <c r="I4878" s="126"/>
      <c r="J4878" s="126"/>
      <c r="K4878" s="126"/>
      <c r="L4878" s="126"/>
      <c r="M4878" s="143"/>
      <c r="N4878" s="126"/>
      <c r="O4878" s="126"/>
      <c r="Q4878" s="126"/>
      <c r="R4878" s="126"/>
    </row>
    <row r="4879" spans="6:18" ht="11.25" customHeight="1" x14ac:dyDescent="0.2">
      <c r="F4879" s="126"/>
      <c r="G4879" s="126"/>
      <c r="H4879" s="126"/>
      <c r="I4879" s="126"/>
      <c r="J4879" s="126"/>
      <c r="K4879" s="126"/>
      <c r="L4879" s="126"/>
      <c r="M4879" s="143"/>
      <c r="N4879" s="126"/>
      <c r="O4879" s="126"/>
      <c r="Q4879" s="126"/>
      <c r="R4879" s="126"/>
    </row>
    <row r="4880" spans="6:18" ht="11.25" customHeight="1" x14ac:dyDescent="0.2">
      <c r="F4880" s="126"/>
      <c r="G4880" s="126"/>
      <c r="H4880" s="126"/>
      <c r="I4880" s="126"/>
      <c r="J4880" s="126"/>
      <c r="K4880" s="126"/>
      <c r="L4880" s="126"/>
      <c r="M4880" s="143"/>
      <c r="N4880" s="126"/>
      <c r="O4880" s="126"/>
      <c r="Q4880" s="126"/>
      <c r="R4880" s="126"/>
    </row>
    <row r="4881" spans="6:18" ht="11.25" customHeight="1" x14ac:dyDescent="0.2">
      <c r="F4881" s="126"/>
      <c r="G4881" s="126"/>
      <c r="H4881" s="126"/>
      <c r="I4881" s="126"/>
      <c r="J4881" s="126"/>
      <c r="K4881" s="126"/>
      <c r="L4881" s="126"/>
      <c r="M4881" s="143"/>
      <c r="N4881" s="126"/>
      <c r="O4881" s="126"/>
      <c r="Q4881" s="126"/>
      <c r="R4881" s="126"/>
    </row>
    <row r="4882" spans="6:18" ht="11.25" customHeight="1" x14ac:dyDescent="0.2">
      <c r="F4882" s="126"/>
      <c r="G4882" s="126"/>
      <c r="H4882" s="126"/>
      <c r="I4882" s="126"/>
      <c r="J4882" s="126"/>
      <c r="K4882" s="126"/>
      <c r="L4882" s="126"/>
      <c r="M4882" s="143"/>
      <c r="N4882" s="126"/>
      <c r="O4882" s="126"/>
      <c r="Q4882" s="126"/>
      <c r="R4882" s="126"/>
    </row>
    <row r="4883" spans="6:18" ht="11.25" customHeight="1" x14ac:dyDescent="0.2">
      <c r="F4883" s="126"/>
      <c r="G4883" s="126"/>
      <c r="H4883" s="126"/>
      <c r="I4883" s="126"/>
      <c r="J4883" s="126"/>
      <c r="K4883" s="126"/>
      <c r="L4883" s="126"/>
      <c r="M4883" s="143"/>
      <c r="N4883" s="126"/>
      <c r="O4883" s="126"/>
      <c r="Q4883" s="126"/>
      <c r="R4883" s="126"/>
    </row>
    <row r="4884" spans="6:18" ht="11.25" customHeight="1" x14ac:dyDescent="0.2">
      <c r="F4884" s="126"/>
      <c r="G4884" s="126"/>
      <c r="H4884" s="126"/>
      <c r="I4884" s="126"/>
      <c r="J4884" s="126"/>
      <c r="K4884" s="126"/>
      <c r="L4884" s="126"/>
      <c r="M4884" s="143"/>
      <c r="N4884" s="126"/>
      <c r="O4884" s="126"/>
      <c r="Q4884" s="126"/>
      <c r="R4884" s="126"/>
    </row>
    <row r="4885" spans="6:18" ht="11.25" customHeight="1" x14ac:dyDescent="0.2">
      <c r="F4885" s="126"/>
      <c r="G4885" s="126"/>
      <c r="H4885" s="126"/>
      <c r="I4885" s="126"/>
      <c r="J4885" s="126"/>
      <c r="K4885" s="126"/>
      <c r="L4885" s="126"/>
      <c r="M4885" s="143"/>
      <c r="N4885" s="126"/>
      <c r="O4885" s="126"/>
      <c r="Q4885" s="126"/>
      <c r="R4885" s="126"/>
    </row>
    <row r="4886" spans="6:18" ht="11.25" customHeight="1" x14ac:dyDescent="0.2">
      <c r="F4886" s="126"/>
      <c r="G4886" s="126"/>
      <c r="H4886" s="126"/>
      <c r="I4886" s="126"/>
      <c r="J4886" s="126"/>
      <c r="K4886" s="126"/>
      <c r="L4886" s="126"/>
      <c r="M4886" s="143"/>
      <c r="N4886" s="126"/>
      <c r="O4886" s="126"/>
      <c r="Q4886" s="126"/>
      <c r="R4886" s="126"/>
    </row>
    <row r="4887" spans="6:18" ht="11.25" customHeight="1" x14ac:dyDescent="0.2">
      <c r="F4887" s="126"/>
      <c r="G4887" s="126"/>
      <c r="H4887" s="126"/>
      <c r="I4887" s="126"/>
      <c r="J4887" s="126"/>
      <c r="K4887" s="126"/>
      <c r="L4887" s="126"/>
      <c r="M4887" s="143"/>
      <c r="N4887" s="126"/>
      <c r="O4887" s="126"/>
      <c r="Q4887" s="126"/>
      <c r="R4887" s="126"/>
    </row>
    <row r="4888" spans="6:18" ht="11.25" customHeight="1" x14ac:dyDescent="0.2">
      <c r="F4888" s="126"/>
      <c r="G4888" s="126"/>
      <c r="H4888" s="126"/>
      <c r="I4888" s="126"/>
      <c r="J4888" s="126"/>
      <c r="K4888" s="126"/>
      <c r="L4888" s="126"/>
      <c r="M4888" s="143"/>
      <c r="N4888" s="126"/>
      <c r="O4888" s="126"/>
      <c r="Q4888" s="126"/>
      <c r="R4888" s="126"/>
    </row>
    <row r="4889" spans="6:18" ht="11.25" customHeight="1" x14ac:dyDescent="0.2">
      <c r="F4889" s="126"/>
      <c r="G4889" s="126"/>
      <c r="H4889" s="126"/>
      <c r="I4889" s="126"/>
      <c r="J4889" s="126"/>
      <c r="K4889" s="126"/>
      <c r="L4889" s="126"/>
      <c r="M4889" s="143"/>
      <c r="N4889" s="126"/>
      <c r="O4889" s="126"/>
      <c r="Q4889" s="126"/>
      <c r="R4889" s="126"/>
    </row>
    <row r="4890" spans="6:18" ht="11.25" customHeight="1" x14ac:dyDescent="0.2">
      <c r="F4890" s="126"/>
      <c r="G4890" s="126"/>
      <c r="H4890" s="126"/>
      <c r="I4890" s="126"/>
      <c r="J4890" s="126"/>
      <c r="K4890" s="126"/>
      <c r="L4890" s="126"/>
      <c r="M4890" s="143"/>
      <c r="N4890" s="126"/>
      <c r="O4890" s="126"/>
      <c r="Q4890" s="126"/>
      <c r="R4890" s="126"/>
    </row>
    <row r="4891" spans="6:18" ht="11.25" customHeight="1" x14ac:dyDescent="0.2">
      <c r="F4891" s="126"/>
      <c r="G4891" s="126"/>
      <c r="H4891" s="126"/>
      <c r="I4891" s="126"/>
      <c r="J4891" s="126"/>
      <c r="K4891" s="126"/>
      <c r="L4891" s="126"/>
      <c r="M4891" s="143"/>
      <c r="N4891" s="126"/>
      <c r="O4891" s="126"/>
      <c r="Q4891" s="126"/>
      <c r="R4891" s="126"/>
    </row>
    <row r="4892" spans="6:18" ht="11.25" customHeight="1" x14ac:dyDescent="0.2">
      <c r="F4892" s="126"/>
      <c r="G4892" s="126"/>
      <c r="H4892" s="126"/>
      <c r="I4892" s="126"/>
      <c r="J4892" s="126"/>
      <c r="K4892" s="126"/>
      <c r="L4892" s="126"/>
      <c r="M4892" s="143"/>
      <c r="N4892" s="126"/>
      <c r="O4892" s="126"/>
      <c r="Q4892" s="126"/>
      <c r="R4892" s="126"/>
    </row>
    <row r="4893" spans="6:18" ht="11.25" customHeight="1" x14ac:dyDescent="0.2">
      <c r="F4893" s="126"/>
      <c r="G4893" s="126"/>
      <c r="H4893" s="126"/>
      <c r="I4893" s="126"/>
      <c r="J4893" s="126"/>
      <c r="K4893" s="126"/>
      <c r="L4893" s="126"/>
      <c r="M4893" s="143"/>
      <c r="N4893" s="126"/>
      <c r="O4893" s="126"/>
      <c r="Q4893" s="126"/>
      <c r="R4893" s="126"/>
    </row>
    <row r="4894" spans="6:18" ht="11.25" customHeight="1" x14ac:dyDescent="0.2">
      <c r="F4894" s="126"/>
      <c r="G4894" s="126"/>
      <c r="H4894" s="126"/>
      <c r="I4894" s="126"/>
      <c r="J4894" s="126"/>
      <c r="K4894" s="126"/>
      <c r="L4894" s="126"/>
      <c r="M4894" s="143"/>
      <c r="N4894" s="126"/>
      <c r="O4894" s="126"/>
      <c r="Q4894" s="126"/>
      <c r="R4894" s="126"/>
    </row>
    <row r="4895" spans="6:18" ht="11.25" customHeight="1" x14ac:dyDescent="0.2">
      <c r="F4895" s="126"/>
      <c r="G4895" s="126"/>
      <c r="H4895" s="126"/>
      <c r="I4895" s="126"/>
      <c r="J4895" s="126"/>
      <c r="K4895" s="126"/>
      <c r="L4895" s="126"/>
      <c r="M4895" s="143"/>
      <c r="N4895" s="126"/>
      <c r="O4895" s="126"/>
      <c r="Q4895" s="126"/>
      <c r="R4895" s="126"/>
    </row>
    <row r="4896" spans="6:18" ht="11.25" customHeight="1" x14ac:dyDescent="0.2">
      <c r="F4896" s="126"/>
      <c r="G4896" s="126"/>
      <c r="H4896" s="126"/>
      <c r="I4896" s="126"/>
      <c r="J4896" s="126"/>
      <c r="K4896" s="126"/>
      <c r="L4896" s="126"/>
      <c r="M4896" s="143"/>
      <c r="N4896" s="126"/>
      <c r="O4896" s="126"/>
      <c r="Q4896" s="126"/>
      <c r="R4896" s="126"/>
    </row>
    <row r="4897" spans="6:18" ht="11.25" customHeight="1" x14ac:dyDescent="0.2">
      <c r="F4897" s="126"/>
      <c r="G4897" s="126"/>
      <c r="H4897" s="126"/>
      <c r="I4897" s="126"/>
      <c r="J4897" s="126"/>
      <c r="K4897" s="126"/>
      <c r="L4897" s="126"/>
      <c r="M4897" s="143"/>
      <c r="N4897" s="126"/>
      <c r="O4897" s="126"/>
      <c r="Q4897" s="126"/>
      <c r="R4897" s="126"/>
    </row>
    <row r="4898" spans="6:18" ht="11.25" customHeight="1" x14ac:dyDescent="0.2">
      <c r="F4898" s="126"/>
      <c r="G4898" s="126"/>
      <c r="H4898" s="126"/>
      <c r="I4898" s="126"/>
      <c r="J4898" s="126"/>
      <c r="K4898" s="126"/>
      <c r="L4898" s="126"/>
      <c r="M4898" s="143"/>
      <c r="N4898" s="126"/>
      <c r="O4898" s="126"/>
      <c r="Q4898" s="126"/>
      <c r="R4898" s="126"/>
    </row>
    <row r="4899" spans="6:18" ht="11.25" customHeight="1" x14ac:dyDescent="0.2">
      <c r="F4899" s="126"/>
      <c r="G4899" s="126"/>
      <c r="H4899" s="126"/>
      <c r="I4899" s="126"/>
      <c r="J4899" s="126"/>
      <c r="K4899" s="126"/>
      <c r="L4899" s="126"/>
      <c r="M4899" s="143"/>
      <c r="N4899" s="126"/>
      <c r="O4899" s="126"/>
      <c r="Q4899" s="126"/>
      <c r="R4899" s="126"/>
    </row>
    <row r="4900" spans="6:18" ht="11.25" customHeight="1" x14ac:dyDescent="0.2">
      <c r="F4900" s="126"/>
      <c r="G4900" s="126"/>
      <c r="H4900" s="126"/>
      <c r="I4900" s="126"/>
      <c r="J4900" s="126"/>
      <c r="K4900" s="126"/>
      <c r="L4900" s="126"/>
      <c r="M4900" s="143"/>
      <c r="N4900" s="126"/>
      <c r="O4900" s="126"/>
      <c r="Q4900" s="126"/>
      <c r="R4900" s="126"/>
    </row>
    <row r="4901" spans="6:18" ht="11.25" customHeight="1" x14ac:dyDescent="0.2">
      <c r="F4901" s="126"/>
      <c r="G4901" s="126"/>
      <c r="H4901" s="126"/>
      <c r="I4901" s="126"/>
      <c r="J4901" s="126"/>
      <c r="K4901" s="126"/>
      <c r="L4901" s="126"/>
      <c r="M4901" s="143"/>
      <c r="N4901" s="126"/>
      <c r="O4901" s="126"/>
      <c r="Q4901" s="126"/>
      <c r="R4901" s="126"/>
    </row>
    <row r="4902" spans="6:18" ht="11.25" customHeight="1" x14ac:dyDescent="0.2">
      <c r="F4902" s="126"/>
      <c r="G4902" s="126"/>
      <c r="H4902" s="126"/>
      <c r="I4902" s="126"/>
      <c r="J4902" s="126"/>
      <c r="K4902" s="126"/>
      <c r="L4902" s="126"/>
      <c r="M4902" s="143"/>
      <c r="N4902" s="126"/>
      <c r="O4902" s="126"/>
      <c r="Q4902" s="126"/>
      <c r="R4902" s="126"/>
    </row>
    <row r="4903" spans="6:18" ht="11.25" customHeight="1" x14ac:dyDescent="0.2">
      <c r="F4903" s="126"/>
      <c r="G4903" s="126"/>
      <c r="H4903" s="126"/>
      <c r="I4903" s="126"/>
      <c r="J4903" s="126"/>
      <c r="K4903" s="126"/>
      <c r="L4903" s="126"/>
      <c r="M4903" s="143"/>
      <c r="N4903" s="126"/>
      <c r="O4903" s="126"/>
      <c r="Q4903" s="126"/>
      <c r="R4903" s="126"/>
    </row>
    <row r="4904" spans="6:18" ht="11.25" customHeight="1" x14ac:dyDescent="0.2">
      <c r="F4904" s="126"/>
      <c r="G4904" s="126"/>
      <c r="H4904" s="126"/>
      <c r="I4904" s="126"/>
      <c r="J4904" s="126"/>
      <c r="K4904" s="126"/>
      <c r="L4904" s="126"/>
      <c r="M4904" s="143"/>
      <c r="N4904" s="126"/>
      <c r="O4904" s="126"/>
      <c r="Q4904" s="126"/>
      <c r="R4904" s="126"/>
    </row>
    <row r="4905" spans="6:18" ht="11.25" customHeight="1" x14ac:dyDescent="0.2">
      <c r="F4905" s="126"/>
      <c r="G4905" s="126"/>
      <c r="H4905" s="126"/>
      <c r="I4905" s="126"/>
      <c r="J4905" s="126"/>
      <c r="K4905" s="126"/>
      <c r="L4905" s="126"/>
      <c r="M4905" s="143"/>
      <c r="N4905" s="126"/>
      <c r="O4905" s="126"/>
      <c r="Q4905" s="126"/>
      <c r="R4905" s="126"/>
    </row>
    <row r="4906" spans="6:18" ht="11.25" customHeight="1" x14ac:dyDescent="0.2">
      <c r="F4906" s="126"/>
      <c r="G4906" s="126"/>
      <c r="H4906" s="126"/>
      <c r="I4906" s="126"/>
      <c r="J4906" s="126"/>
      <c r="K4906" s="126"/>
      <c r="L4906" s="126"/>
      <c r="M4906" s="143"/>
      <c r="N4906" s="126"/>
      <c r="O4906" s="126"/>
      <c r="Q4906" s="126"/>
      <c r="R4906" s="126"/>
    </row>
    <row r="4907" spans="6:18" ht="11.25" customHeight="1" x14ac:dyDescent="0.2">
      <c r="F4907" s="126"/>
      <c r="G4907" s="126"/>
      <c r="H4907" s="126"/>
      <c r="I4907" s="126"/>
      <c r="J4907" s="126"/>
      <c r="K4907" s="126"/>
      <c r="L4907" s="126"/>
      <c r="M4907" s="143"/>
      <c r="N4907" s="126"/>
      <c r="O4907" s="126"/>
      <c r="Q4907" s="126"/>
      <c r="R4907" s="126"/>
    </row>
    <row r="4908" spans="6:18" ht="11.25" customHeight="1" x14ac:dyDescent="0.2">
      <c r="F4908" s="126"/>
      <c r="G4908" s="126"/>
      <c r="H4908" s="126"/>
      <c r="I4908" s="126"/>
      <c r="J4908" s="126"/>
      <c r="K4908" s="126"/>
      <c r="L4908" s="126"/>
      <c r="M4908" s="143"/>
      <c r="N4908" s="126"/>
      <c r="O4908" s="126"/>
      <c r="Q4908" s="126"/>
      <c r="R4908" s="126"/>
    </row>
    <row r="4909" spans="6:18" ht="11.25" customHeight="1" x14ac:dyDescent="0.2">
      <c r="F4909" s="126"/>
      <c r="G4909" s="126"/>
      <c r="H4909" s="126"/>
      <c r="I4909" s="126"/>
      <c r="J4909" s="126"/>
      <c r="K4909" s="126"/>
      <c r="L4909" s="126"/>
      <c r="M4909" s="143"/>
      <c r="N4909" s="126"/>
      <c r="O4909" s="126"/>
      <c r="Q4909" s="126"/>
      <c r="R4909" s="126"/>
    </row>
    <row r="4910" spans="6:18" ht="11.25" customHeight="1" x14ac:dyDescent="0.2">
      <c r="F4910" s="126"/>
      <c r="G4910" s="126"/>
      <c r="H4910" s="126"/>
      <c r="I4910" s="126"/>
      <c r="J4910" s="126"/>
      <c r="K4910" s="126"/>
      <c r="L4910" s="126"/>
      <c r="M4910" s="143"/>
      <c r="N4910" s="126"/>
      <c r="O4910" s="126"/>
      <c r="Q4910" s="126"/>
      <c r="R4910" s="126"/>
    </row>
    <row r="4911" spans="6:18" ht="11.25" customHeight="1" x14ac:dyDescent="0.2">
      <c r="F4911" s="126"/>
      <c r="G4911" s="126"/>
      <c r="H4911" s="126"/>
      <c r="I4911" s="126"/>
      <c r="J4911" s="126"/>
      <c r="K4911" s="126"/>
      <c r="L4911" s="126"/>
      <c r="M4911" s="143"/>
      <c r="N4911" s="126"/>
      <c r="O4911" s="126"/>
      <c r="Q4911" s="126"/>
      <c r="R4911" s="126"/>
    </row>
    <row r="4912" spans="6:18" ht="11.25" customHeight="1" x14ac:dyDescent="0.2">
      <c r="F4912" s="126"/>
      <c r="G4912" s="126"/>
      <c r="H4912" s="126"/>
      <c r="I4912" s="126"/>
      <c r="J4912" s="126"/>
      <c r="K4912" s="126"/>
      <c r="L4912" s="126"/>
      <c r="M4912" s="143"/>
      <c r="N4912" s="126"/>
      <c r="O4912" s="126"/>
      <c r="Q4912" s="126"/>
      <c r="R4912" s="126"/>
    </row>
    <row r="4913" spans="6:18" ht="11.25" customHeight="1" x14ac:dyDescent="0.2">
      <c r="F4913" s="126"/>
      <c r="G4913" s="126"/>
      <c r="H4913" s="126"/>
      <c r="I4913" s="126"/>
      <c r="J4913" s="126"/>
      <c r="K4913" s="126"/>
      <c r="L4913" s="126"/>
      <c r="M4913" s="143"/>
      <c r="N4913" s="126"/>
      <c r="O4913" s="126"/>
      <c r="Q4913" s="126"/>
      <c r="R4913" s="126"/>
    </row>
    <row r="4914" spans="6:18" ht="11.25" customHeight="1" x14ac:dyDescent="0.2">
      <c r="F4914" s="126"/>
      <c r="G4914" s="126"/>
      <c r="H4914" s="126"/>
      <c r="I4914" s="126"/>
      <c r="J4914" s="126"/>
      <c r="K4914" s="126"/>
      <c r="L4914" s="126"/>
      <c r="M4914" s="143"/>
      <c r="N4914" s="126"/>
      <c r="O4914" s="126"/>
      <c r="Q4914" s="126"/>
      <c r="R4914" s="126"/>
    </row>
    <row r="4915" spans="6:18" ht="11.25" customHeight="1" x14ac:dyDescent="0.2">
      <c r="F4915" s="126"/>
      <c r="G4915" s="126"/>
      <c r="H4915" s="126"/>
      <c r="I4915" s="126"/>
      <c r="J4915" s="126"/>
      <c r="K4915" s="126"/>
      <c r="L4915" s="126"/>
      <c r="M4915" s="143"/>
      <c r="N4915" s="126"/>
      <c r="O4915" s="126"/>
      <c r="Q4915" s="126"/>
      <c r="R4915" s="126"/>
    </row>
    <row r="4916" spans="6:18" ht="11.25" customHeight="1" x14ac:dyDescent="0.2">
      <c r="F4916" s="126"/>
      <c r="G4916" s="126"/>
      <c r="H4916" s="126"/>
      <c r="I4916" s="126"/>
      <c r="J4916" s="126"/>
      <c r="K4916" s="126"/>
      <c r="L4916" s="126"/>
      <c r="M4916" s="143"/>
      <c r="N4916" s="126"/>
      <c r="O4916" s="126"/>
      <c r="Q4916" s="126"/>
      <c r="R4916" s="126"/>
    </row>
    <row r="4917" spans="6:18" ht="11.25" customHeight="1" x14ac:dyDescent="0.2">
      <c r="F4917" s="126"/>
      <c r="G4917" s="126"/>
      <c r="H4917" s="126"/>
      <c r="I4917" s="126"/>
      <c r="J4917" s="126"/>
      <c r="K4917" s="126"/>
      <c r="L4917" s="126"/>
      <c r="M4917" s="143"/>
      <c r="N4917" s="126"/>
      <c r="O4917" s="126"/>
      <c r="Q4917" s="126"/>
      <c r="R4917" s="126"/>
    </row>
    <row r="4918" spans="6:18" ht="11.25" customHeight="1" x14ac:dyDescent="0.2">
      <c r="F4918" s="126"/>
      <c r="G4918" s="126"/>
      <c r="H4918" s="126"/>
      <c r="I4918" s="126"/>
      <c r="J4918" s="126"/>
      <c r="K4918" s="126"/>
      <c r="L4918" s="126"/>
      <c r="M4918" s="143"/>
      <c r="N4918" s="126"/>
      <c r="O4918" s="126"/>
      <c r="Q4918" s="126"/>
      <c r="R4918" s="126"/>
    </row>
    <row r="4919" spans="6:18" ht="11.25" customHeight="1" x14ac:dyDescent="0.2">
      <c r="F4919" s="126"/>
      <c r="G4919" s="126"/>
      <c r="H4919" s="126"/>
      <c r="I4919" s="126"/>
      <c r="J4919" s="126"/>
      <c r="K4919" s="126"/>
      <c r="L4919" s="126"/>
      <c r="M4919" s="143"/>
      <c r="N4919" s="126"/>
      <c r="O4919" s="126"/>
      <c r="Q4919" s="126"/>
      <c r="R4919" s="126"/>
    </row>
    <row r="4920" spans="6:18" ht="11.25" customHeight="1" x14ac:dyDescent="0.2">
      <c r="F4920" s="126"/>
      <c r="G4920" s="126"/>
      <c r="H4920" s="126"/>
      <c r="I4920" s="126"/>
      <c r="J4920" s="126"/>
      <c r="K4920" s="126"/>
      <c r="L4920" s="126"/>
      <c r="M4920" s="143"/>
      <c r="N4920" s="126"/>
      <c r="O4920" s="126"/>
      <c r="Q4920" s="126"/>
      <c r="R4920" s="126"/>
    </row>
    <row r="4921" spans="6:18" ht="11.25" customHeight="1" x14ac:dyDescent="0.2">
      <c r="F4921" s="126"/>
      <c r="G4921" s="126"/>
      <c r="H4921" s="126"/>
      <c r="I4921" s="126"/>
      <c r="J4921" s="126"/>
      <c r="K4921" s="126"/>
      <c r="L4921" s="126"/>
      <c r="M4921" s="143"/>
      <c r="N4921" s="126"/>
      <c r="O4921" s="126"/>
      <c r="Q4921" s="126"/>
      <c r="R4921" s="126"/>
    </row>
    <row r="4922" spans="6:18" ht="11.25" customHeight="1" x14ac:dyDescent="0.2">
      <c r="F4922" s="126"/>
      <c r="G4922" s="126"/>
      <c r="H4922" s="126"/>
      <c r="I4922" s="126"/>
      <c r="J4922" s="126"/>
      <c r="K4922" s="126"/>
      <c r="L4922" s="126"/>
      <c r="M4922" s="143"/>
      <c r="N4922" s="126"/>
      <c r="O4922" s="126"/>
      <c r="Q4922" s="126"/>
      <c r="R4922" s="126"/>
    </row>
    <row r="4923" spans="6:18" ht="11.25" customHeight="1" x14ac:dyDescent="0.2">
      <c r="F4923" s="126"/>
      <c r="G4923" s="126"/>
      <c r="H4923" s="126"/>
      <c r="I4923" s="126"/>
      <c r="J4923" s="126"/>
      <c r="K4923" s="126"/>
      <c r="L4923" s="126"/>
      <c r="M4923" s="143"/>
      <c r="N4923" s="126"/>
      <c r="O4923" s="126"/>
      <c r="Q4923" s="126"/>
      <c r="R4923" s="126"/>
    </row>
    <row r="4924" spans="6:18" ht="11.25" customHeight="1" x14ac:dyDescent="0.2">
      <c r="F4924" s="126"/>
      <c r="G4924" s="126"/>
      <c r="H4924" s="126"/>
      <c r="I4924" s="126"/>
      <c r="J4924" s="126"/>
      <c r="K4924" s="126"/>
      <c r="L4924" s="126"/>
      <c r="M4924" s="143"/>
      <c r="N4924" s="126"/>
      <c r="O4924" s="126"/>
      <c r="Q4924" s="126"/>
      <c r="R4924" s="126"/>
    </row>
    <row r="4925" spans="6:18" ht="11.25" customHeight="1" x14ac:dyDescent="0.2">
      <c r="F4925" s="126"/>
      <c r="G4925" s="126"/>
      <c r="H4925" s="126"/>
      <c r="I4925" s="126"/>
      <c r="J4925" s="126"/>
      <c r="K4925" s="126"/>
      <c r="L4925" s="126"/>
      <c r="M4925" s="143"/>
      <c r="N4925" s="126"/>
      <c r="O4925" s="126"/>
      <c r="Q4925" s="126"/>
      <c r="R4925" s="126"/>
    </row>
    <row r="4926" spans="6:18" ht="11.25" customHeight="1" x14ac:dyDescent="0.2">
      <c r="F4926" s="126"/>
      <c r="G4926" s="126"/>
      <c r="H4926" s="126"/>
      <c r="I4926" s="126"/>
      <c r="J4926" s="126"/>
      <c r="K4926" s="126"/>
      <c r="L4926" s="126"/>
      <c r="M4926" s="143"/>
      <c r="N4926" s="126"/>
      <c r="O4926" s="126"/>
      <c r="Q4926" s="126"/>
      <c r="R4926" s="126"/>
    </row>
    <row r="4927" spans="6:18" ht="11.25" customHeight="1" x14ac:dyDescent="0.2">
      <c r="F4927" s="126"/>
      <c r="G4927" s="126"/>
      <c r="H4927" s="126"/>
      <c r="I4927" s="126"/>
      <c r="J4927" s="126"/>
      <c r="K4927" s="126"/>
      <c r="L4927" s="126"/>
      <c r="M4927" s="143"/>
      <c r="N4927" s="126"/>
      <c r="O4927" s="126"/>
      <c r="Q4927" s="126"/>
      <c r="R4927" s="126"/>
    </row>
    <row r="4928" spans="6:18" ht="11.25" customHeight="1" x14ac:dyDescent="0.2">
      <c r="F4928" s="126"/>
      <c r="G4928" s="126"/>
      <c r="H4928" s="126"/>
      <c r="I4928" s="126"/>
      <c r="J4928" s="126"/>
      <c r="K4928" s="126"/>
      <c r="L4928" s="126"/>
      <c r="M4928" s="143"/>
      <c r="N4928" s="126"/>
      <c r="O4928" s="126"/>
      <c r="Q4928" s="126"/>
      <c r="R4928" s="126"/>
    </row>
    <row r="4929" spans="6:18" ht="11.25" customHeight="1" x14ac:dyDescent="0.2">
      <c r="F4929" s="126"/>
      <c r="G4929" s="126"/>
      <c r="H4929" s="126"/>
      <c r="I4929" s="126"/>
      <c r="J4929" s="126"/>
      <c r="K4929" s="126"/>
      <c r="L4929" s="126"/>
      <c r="M4929" s="143"/>
      <c r="N4929" s="126"/>
      <c r="O4929" s="126"/>
      <c r="Q4929" s="126"/>
      <c r="R4929" s="126"/>
    </row>
    <row r="4930" spans="6:18" ht="11.25" customHeight="1" x14ac:dyDescent="0.2">
      <c r="F4930" s="126"/>
      <c r="G4930" s="126"/>
      <c r="H4930" s="126"/>
      <c r="I4930" s="126"/>
      <c r="J4930" s="126"/>
      <c r="K4930" s="126"/>
      <c r="L4930" s="126"/>
      <c r="M4930" s="143"/>
      <c r="N4930" s="126"/>
      <c r="O4930" s="126"/>
      <c r="Q4930" s="126"/>
      <c r="R4930" s="126"/>
    </row>
    <row r="4931" spans="6:18" ht="11.25" customHeight="1" x14ac:dyDescent="0.2">
      <c r="F4931" s="126"/>
      <c r="G4931" s="126"/>
      <c r="H4931" s="126"/>
      <c r="I4931" s="126"/>
      <c r="J4931" s="126"/>
      <c r="K4931" s="126"/>
      <c r="L4931" s="126"/>
      <c r="M4931" s="143"/>
      <c r="N4931" s="126"/>
      <c r="O4931" s="126"/>
      <c r="Q4931" s="126"/>
      <c r="R4931" s="126"/>
    </row>
    <row r="4932" spans="6:18" ht="11.25" customHeight="1" x14ac:dyDescent="0.2">
      <c r="F4932" s="126"/>
      <c r="G4932" s="126"/>
      <c r="H4932" s="126"/>
      <c r="I4932" s="126"/>
      <c r="J4932" s="126"/>
      <c r="K4932" s="126"/>
      <c r="L4932" s="126"/>
      <c r="M4932" s="143"/>
      <c r="N4932" s="126"/>
      <c r="O4932" s="126"/>
      <c r="Q4932" s="126"/>
      <c r="R4932" s="126"/>
    </row>
    <row r="4933" spans="6:18" ht="11.25" customHeight="1" x14ac:dyDescent="0.2">
      <c r="F4933" s="126"/>
      <c r="G4933" s="126"/>
      <c r="H4933" s="126"/>
      <c r="I4933" s="126"/>
      <c r="J4933" s="126"/>
      <c r="K4933" s="126"/>
      <c r="L4933" s="126"/>
      <c r="M4933" s="143"/>
      <c r="N4933" s="126"/>
      <c r="O4933" s="126"/>
      <c r="Q4933" s="126"/>
      <c r="R4933" s="126"/>
    </row>
    <row r="4934" spans="6:18" ht="11.25" customHeight="1" x14ac:dyDescent="0.2">
      <c r="F4934" s="126"/>
      <c r="G4934" s="126"/>
      <c r="H4934" s="126"/>
      <c r="I4934" s="126"/>
      <c r="J4934" s="126"/>
      <c r="K4934" s="126"/>
      <c r="L4934" s="126"/>
      <c r="M4934" s="143"/>
      <c r="N4934" s="126"/>
      <c r="O4934" s="126"/>
      <c r="Q4934" s="126"/>
      <c r="R4934" s="126"/>
    </row>
    <row r="4935" spans="6:18" ht="11.25" customHeight="1" x14ac:dyDescent="0.2">
      <c r="F4935" s="126"/>
      <c r="G4935" s="126"/>
      <c r="H4935" s="126"/>
      <c r="I4935" s="126"/>
      <c r="J4935" s="126"/>
      <c r="K4935" s="126"/>
      <c r="L4935" s="126"/>
      <c r="M4935" s="143"/>
      <c r="N4935" s="126"/>
      <c r="O4935" s="126"/>
      <c r="Q4935" s="126"/>
      <c r="R4935" s="126"/>
    </row>
    <row r="4936" spans="6:18" ht="11.25" customHeight="1" x14ac:dyDescent="0.2">
      <c r="F4936" s="126"/>
      <c r="G4936" s="126"/>
      <c r="H4936" s="126"/>
      <c r="I4936" s="126"/>
      <c r="J4936" s="126"/>
      <c r="K4936" s="126"/>
      <c r="L4936" s="126"/>
      <c r="M4936" s="143"/>
      <c r="N4936" s="126"/>
      <c r="O4936" s="126"/>
      <c r="Q4936" s="126"/>
      <c r="R4936" s="126"/>
    </row>
    <row r="4937" spans="6:18" ht="11.25" customHeight="1" x14ac:dyDescent="0.2">
      <c r="F4937" s="126"/>
      <c r="G4937" s="126"/>
      <c r="H4937" s="126"/>
      <c r="I4937" s="126"/>
      <c r="J4937" s="126"/>
      <c r="K4937" s="126"/>
      <c r="L4937" s="126"/>
      <c r="M4937" s="143"/>
      <c r="N4937" s="126"/>
      <c r="O4937" s="126"/>
      <c r="Q4937" s="126"/>
      <c r="R4937" s="126"/>
    </row>
    <row r="4938" spans="6:18" ht="11.25" customHeight="1" x14ac:dyDescent="0.2">
      <c r="F4938" s="126"/>
      <c r="G4938" s="126"/>
      <c r="H4938" s="126"/>
      <c r="I4938" s="126"/>
      <c r="J4938" s="126"/>
      <c r="K4938" s="126"/>
      <c r="L4938" s="126"/>
      <c r="M4938" s="143"/>
      <c r="N4938" s="126"/>
      <c r="O4938" s="126"/>
      <c r="Q4938" s="126"/>
      <c r="R4938" s="126"/>
    </row>
    <row r="4939" spans="6:18" ht="11.25" customHeight="1" x14ac:dyDescent="0.2">
      <c r="F4939" s="126"/>
      <c r="G4939" s="126"/>
      <c r="H4939" s="126"/>
      <c r="I4939" s="126"/>
      <c r="J4939" s="126"/>
      <c r="K4939" s="126"/>
      <c r="L4939" s="126"/>
      <c r="M4939" s="143"/>
      <c r="N4939" s="126"/>
      <c r="O4939" s="126"/>
      <c r="Q4939" s="126"/>
      <c r="R4939" s="126"/>
    </row>
    <row r="4940" spans="6:18" ht="11.25" customHeight="1" x14ac:dyDescent="0.2">
      <c r="F4940" s="126"/>
      <c r="G4940" s="126"/>
      <c r="H4940" s="126"/>
      <c r="I4940" s="126"/>
      <c r="J4940" s="126"/>
      <c r="K4940" s="126"/>
      <c r="L4940" s="126"/>
      <c r="M4940" s="143"/>
      <c r="N4940" s="126"/>
      <c r="O4940" s="126"/>
      <c r="Q4940" s="126"/>
      <c r="R4940" s="126"/>
    </row>
    <row r="4941" spans="6:18" ht="11.25" customHeight="1" x14ac:dyDescent="0.2">
      <c r="F4941" s="126"/>
      <c r="G4941" s="126"/>
      <c r="H4941" s="126"/>
      <c r="I4941" s="126"/>
      <c r="J4941" s="126"/>
      <c r="K4941" s="126"/>
      <c r="L4941" s="126"/>
      <c r="M4941" s="143"/>
      <c r="N4941" s="126"/>
      <c r="O4941" s="126"/>
      <c r="Q4941" s="126"/>
      <c r="R4941" s="126"/>
    </row>
    <row r="4942" spans="6:18" ht="11.25" customHeight="1" x14ac:dyDescent="0.2">
      <c r="F4942" s="126"/>
      <c r="G4942" s="126"/>
      <c r="H4942" s="126"/>
      <c r="I4942" s="126"/>
      <c r="J4942" s="126"/>
      <c r="K4942" s="126"/>
      <c r="L4942" s="126"/>
      <c r="M4942" s="143"/>
      <c r="N4942" s="126"/>
      <c r="O4942" s="126"/>
      <c r="Q4942" s="126"/>
      <c r="R4942" s="126"/>
    </row>
    <row r="4943" spans="6:18" ht="11.25" customHeight="1" x14ac:dyDescent="0.2">
      <c r="F4943" s="126"/>
      <c r="G4943" s="126"/>
      <c r="H4943" s="126"/>
      <c r="I4943" s="126"/>
      <c r="J4943" s="126"/>
      <c r="K4943" s="126"/>
      <c r="L4943" s="126"/>
      <c r="M4943" s="143"/>
      <c r="N4943" s="126"/>
      <c r="O4943" s="126"/>
      <c r="Q4943" s="126"/>
      <c r="R4943" s="126"/>
    </row>
    <row r="4944" spans="6:18" ht="11.25" customHeight="1" x14ac:dyDescent="0.2">
      <c r="F4944" s="126"/>
      <c r="G4944" s="126"/>
      <c r="H4944" s="126"/>
      <c r="I4944" s="126"/>
      <c r="J4944" s="126"/>
      <c r="K4944" s="126"/>
      <c r="L4944" s="126"/>
      <c r="M4944" s="143"/>
      <c r="N4944" s="126"/>
      <c r="O4944" s="126"/>
      <c r="Q4944" s="126"/>
      <c r="R4944" s="126"/>
    </row>
    <row r="4945" spans="6:18" ht="11.25" customHeight="1" x14ac:dyDescent="0.2">
      <c r="F4945" s="126"/>
      <c r="G4945" s="126"/>
      <c r="H4945" s="126"/>
      <c r="I4945" s="126"/>
      <c r="J4945" s="126"/>
      <c r="K4945" s="126"/>
      <c r="L4945" s="126"/>
      <c r="M4945" s="143"/>
      <c r="N4945" s="126"/>
      <c r="O4945" s="126"/>
      <c r="Q4945" s="126"/>
      <c r="R4945" s="126"/>
    </row>
    <row r="4946" spans="6:18" ht="11.25" customHeight="1" x14ac:dyDescent="0.2">
      <c r="F4946" s="126"/>
      <c r="G4946" s="126"/>
      <c r="H4946" s="126"/>
      <c r="I4946" s="126"/>
      <c r="J4946" s="126"/>
      <c r="K4946" s="126"/>
      <c r="L4946" s="126"/>
      <c r="M4946" s="143"/>
      <c r="N4946" s="126"/>
      <c r="O4946" s="126"/>
      <c r="Q4946" s="126"/>
      <c r="R4946" s="126"/>
    </row>
    <row r="4947" spans="6:18" ht="11.25" customHeight="1" x14ac:dyDescent="0.2">
      <c r="F4947" s="126"/>
      <c r="G4947" s="126"/>
      <c r="H4947" s="126"/>
      <c r="I4947" s="126"/>
      <c r="J4947" s="126"/>
      <c r="K4947" s="126"/>
      <c r="L4947" s="126"/>
      <c r="M4947" s="143"/>
      <c r="N4947" s="126"/>
      <c r="O4947" s="126"/>
      <c r="Q4947" s="126"/>
      <c r="R4947" s="126"/>
    </row>
    <row r="4948" spans="6:18" ht="11.25" customHeight="1" x14ac:dyDescent="0.2">
      <c r="F4948" s="126"/>
      <c r="G4948" s="126"/>
      <c r="H4948" s="126"/>
      <c r="I4948" s="126"/>
      <c r="J4948" s="126"/>
      <c r="K4948" s="126"/>
      <c r="L4948" s="126"/>
      <c r="M4948" s="143"/>
      <c r="N4948" s="126"/>
      <c r="O4948" s="126"/>
      <c r="Q4948" s="126"/>
      <c r="R4948" s="126"/>
    </row>
    <row r="4949" spans="6:18" ht="11.25" customHeight="1" x14ac:dyDescent="0.2">
      <c r="F4949" s="126"/>
      <c r="G4949" s="126"/>
      <c r="H4949" s="126"/>
      <c r="I4949" s="126"/>
      <c r="J4949" s="126"/>
      <c r="K4949" s="126"/>
      <c r="L4949" s="126"/>
      <c r="M4949" s="143"/>
      <c r="N4949" s="126"/>
      <c r="O4949" s="126"/>
      <c r="Q4949" s="126"/>
      <c r="R4949" s="126"/>
    </row>
    <row r="4950" spans="6:18" ht="11.25" customHeight="1" x14ac:dyDescent="0.2">
      <c r="F4950" s="126"/>
      <c r="G4950" s="126"/>
      <c r="H4950" s="126"/>
      <c r="I4950" s="126"/>
      <c r="J4950" s="126"/>
      <c r="K4950" s="126"/>
      <c r="L4950" s="126"/>
      <c r="M4950" s="143"/>
      <c r="N4950" s="126"/>
      <c r="O4950" s="126"/>
      <c r="Q4950" s="126"/>
      <c r="R4950" s="126"/>
    </row>
    <row r="4951" spans="6:18" ht="11.25" customHeight="1" x14ac:dyDescent="0.2">
      <c r="F4951" s="126"/>
      <c r="G4951" s="126"/>
      <c r="H4951" s="126"/>
      <c r="I4951" s="126"/>
      <c r="J4951" s="126"/>
      <c r="K4951" s="126"/>
      <c r="L4951" s="126"/>
      <c r="M4951" s="143"/>
      <c r="N4951" s="126"/>
      <c r="O4951" s="126"/>
      <c r="Q4951" s="126"/>
      <c r="R4951" s="126"/>
    </row>
    <row r="4952" spans="6:18" ht="11.25" customHeight="1" x14ac:dyDescent="0.2">
      <c r="F4952" s="126"/>
      <c r="G4952" s="126"/>
      <c r="H4952" s="126"/>
      <c r="I4952" s="126"/>
      <c r="J4952" s="126"/>
      <c r="K4952" s="126"/>
      <c r="L4952" s="126"/>
      <c r="M4952" s="143"/>
      <c r="N4952" s="126"/>
      <c r="O4952" s="126"/>
      <c r="Q4952" s="126"/>
      <c r="R4952" s="126"/>
    </row>
    <row r="4953" spans="6:18" ht="11.25" customHeight="1" x14ac:dyDescent="0.2">
      <c r="F4953" s="126"/>
      <c r="G4953" s="126"/>
      <c r="H4953" s="126"/>
      <c r="I4953" s="126"/>
      <c r="J4953" s="126"/>
      <c r="K4953" s="126"/>
      <c r="L4953" s="126"/>
      <c r="M4953" s="143"/>
      <c r="N4953" s="126"/>
      <c r="O4953" s="126"/>
      <c r="Q4953" s="126"/>
      <c r="R4953" s="126"/>
    </row>
    <row r="4954" spans="6:18" ht="11.25" customHeight="1" x14ac:dyDescent="0.2">
      <c r="F4954" s="126"/>
      <c r="G4954" s="126"/>
      <c r="H4954" s="126"/>
      <c r="I4954" s="126"/>
      <c r="J4954" s="126"/>
      <c r="K4954" s="126"/>
      <c r="L4954" s="126"/>
      <c r="M4954" s="143"/>
      <c r="N4954" s="126"/>
      <c r="O4954" s="126"/>
      <c r="Q4954" s="126"/>
      <c r="R4954" s="126"/>
    </row>
    <row r="4955" spans="6:18" ht="11.25" customHeight="1" x14ac:dyDescent="0.2">
      <c r="F4955" s="126"/>
      <c r="G4955" s="126"/>
      <c r="H4955" s="126"/>
      <c r="I4955" s="126"/>
      <c r="J4955" s="126"/>
      <c r="K4955" s="126"/>
      <c r="L4955" s="126"/>
      <c r="M4955" s="143"/>
      <c r="N4955" s="126"/>
      <c r="O4955" s="126"/>
      <c r="Q4955" s="126"/>
      <c r="R4955" s="126"/>
    </row>
    <row r="4956" spans="6:18" ht="11.25" customHeight="1" x14ac:dyDescent="0.2">
      <c r="F4956" s="126"/>
      <c r="G4956" s="126"/>
      <c r="H4956" s="126"/>
      <c r="I4956" s="126"/>
      <c r="J4956" s="126"/>
      <c r="K4956" s="126"/>
      <c r="L4956" s="126"/>
      <c r="M4956" s="143"/>
      <c r="N4956" s="126"/>
      <c r="O4956" s="126"/>
      <c r="Q4956" s="126"/>
      <c r="R4956" s="126"/>
    </row>
    <row r="4957" spans="6:18" ht="11.25" customHeight="1" x14ac:dyDescent="0.2">
      <c r="F4957" s="126"/>
      <c r="G4957" s="126"/>
      <c r="H4957" s="126"/>
      <c r="I4957" s="126"/>
      <c r="J4957" s="126"/>
      <c r="K4957" s="126"/>
      <c r="L4957" s="126"/>
      <c r="M4957" s="143"/>
      <c r="N4957" s="126"/>
      <c r="O4957" s="126"/>
      <c r="Q4957" s="126"/>
      <c r="R4957" s="126"/>
    </row>
    <row r="4958" spans="6:18" ht="11.25" customHeight="1" x14ac:dyDescent="0.2">
      <c r="F4958" s="126"/>
      <c r="G4958" s="126"/>
      <c r="H4958" s="126"/>
      <c r="I4958" s="126"/>
      <c r="J4958" s="126"/>
      <c r="K4958" s="126"/>
      <c r="L4958" s="126"/>
      <c r="M4958" s="143"/>
      <c r="N4958" s="126"/>
      <c r="O4958" s="126"/>
      <c r="Q4958" s="126"/>
      <c r="R4958" s="126"/>
    </row>
    <row r="4959" spans="6:18" ht="11.25" customHeight="1" x14ac:dyDescent="0.2">
      <c r="F4959" s="126"/>
      <c r="G4959" s="126"/>
      <c r="H4959" s="126"/>
      <c r="I4959" s="126"/>
      <c r="J4959" s="126"/>
      <c r="K4959" s="126"/>
      <c r="L4959" s="126"/>
      <c r="M4959" s="143"/>
      <c r="N4959" s="126"/>
      <c r="O4959" s="126"/>
      <c r="Q4959" s="126"/>
      <c r="R4959" s="126"/>
    </row>
    <row r="4960" spans="6:18" ht="11.25" customHeight="1" x14ac:dyDescent="0.2">
      <c r="F4960" s="126"/>
      <c r="G4960" s="126"/>
      <c r="H4960" s="126"/>
      <c r="I4960" s="126"/>
      <c r="J4960" s="126"/>
      <c r="K4960" s="126"/>
      <c r="L4960" s="126"/>
      <c r="M4960" s="143"/>
      <c r="N4960" s="126"/>
      <c r="O4960" s="126"/>
      <c r="Q4960" s="126"/>
      <c r="R4960" s="126"/>
    </row>
    <row r="4961" spans="6:18" ht="11.25" customHeight="1" x14ac:dyDescent="0.2">
      <c r="F4961" s="126"/>
      <c r="G4961" s="126"/>
      <c r="H4961" s="126"/>
      <c r="I4961" s="126"/>
      <c r="J4961" s="126"/>
      <c r="K4961" s="126"/>
      <c r="L4961" s="126"/>
      <c r="M4961" s="143"/>
      <c r="N4961" s="126"/>
      <c r="O4961" s="126"/>
      <c r="Q4961" s="126"/>
      <c r="R4961" s="126"/>
    </row>
    <row r="4962" spans="6:18" ht="11.25" customHeight="1" x14ac:dyDescent="0.2">
      <c r="F4962" s="126"/>
      <c r="G4962" s="126"/>
      <c r="H4962" s="126"/>
      <c r="I4962" s="126"/>
      <c r="J4962" s="126"/>
      <c r="K4962" s="126"/>
      <c r="L4962" s="126"/>
      <c r="M4962" s="143"/>
      <c r="N4962" s="126"/>
      <c r="O4962" s="126"/>
      <c r="Q4962" s="126"/>
      <c r="R4962" s="126"/>
    </row>
    <row r="4963" spans="6:18" ht="11.25" customHeight="1" x14ac:dyDescent="0.2">
      <c r="F4963" s="126"/>
      <c r="G4963" s="126"/>
      <c r="H4963" s="126"/>
      <c r="I4963" s="126"/>
      <c r="J4963" s="126"/>
      <c r="K4963" s="126"/>
      <c r="L4963" s="126"/>
      <c r="M4963" s="143"/>
      <c r="N4963" s="126"/>
      <c r="O4963" s="126"/>
      <c r="Q4963" s="126"/>
      <c r="R4963" s="126"/>
    </row>
    <row r="4964" spans="6:18" ht="11.25" customHeight="1" x14ac:dyDescent="0.2">
      <c r="F4964" s="126"/>
      <c r="G4964" s="126"/>
      <c r="H4964" s="126"/>
      <c r="I4964" s="126"/>
      <c r="J4964" s="126"/>
      <c r="K4964" s="126"/>
      <c r="L4964" s="126"/>
      <c r="M4964" s="143"/>
      <c r="N4964" s="126"/>
      <c r="O4964" s="126"/>
      <c r="Q4964" s="126"/>
      <c r="R4964" s="126"/>
    </row>
    <row r="4965" spans="6:18" ht="11.25" customHeight="1" x14ac:dyDescent="0.2">
      <c r="F4965" s="126"/>
      <c r="G4965" s="126"/>
      <c r="H4965" s="126"/>
      <c r="I4965" s="126"/>
      <c r="J4965" s="126"/>
      <c r="K4965" s="126"/>
      <c r="L4965" s="126"/>
      <c r="M4965" s="143"/>
      <c r="N4965" s="126"/>
      <c r="O4965" s="126"/>
      <c r="Q4965" s="126"/>
      <c r="R4965" s="126"/>
    </row>
    <row r="4966" spans="6:18" ht="11.25" customHeight="1" x14ac:dyDescent="0.2">
      <c r="F4966" s="126"/>
      <c r="G4966" s="126"/>
      <c r="H4966" s="126"/>
      <c r="I4966" s="126"/>
      <c r="J4966" s="126"/>
      <c r="K4966" s="126"/>
      <c r="L4966" s="126"/>
      <c r="M4966" s="143"/>
      <c r="N4966" s="126"/>
      <c r="O4966" s="126"/>
      <c r="Q4966" s="126"/>
      <c r="R4966" s="126"/>
    </row>
    <row r="4967" spans="6:18" ht="11.25" customHeight="1" x14ac:dyDescent="0.2">
      <c r="F4967" s="126"/>
      <c r="G4967" s="126"/>
      <c r="H4967" s="126"/>
      <c r="I4967" s="126"/>
      <c r="J4967" s="126"/>
      <c r="K4967" s="126"/>
      <c r="L4967" s="126"/>
      <c r="M4967" s="143"/>
      <c r="N4967" s="126"/>
      <c r="O4967" s="126"/>
      <c r="Q4967" s="126"/>
      <c r="R4967" s="126"/>
    </row>
    <row r="4968" spans="6:18" ht="11.25" customHeight="1" x14ac:dyDescent="0.2">
      <c r="F4968" s="126"/>
      <c r="G4968" s="126"/>
      <c r="H4968" s="126"/>
      <c r="I4968" s="126"/>
      <c r="J4968" s="126"/>
      <c r="K4968" s="126"/>
      <c r="L4968" s="126"/>
      <c r="M4968" s="143"/>
      <c r="N4968" s="126"/>
      <c r="O4968" s="126"/>
      <c r="Q4968" s="126"/>
      <c r="R4968" s="126"/>
    </row>
    <row r="4969" spans="6:18" ht="11.25" customHeight="1" x14ac:dyDescent="0.2">
      <c r="F4969" s="126"/>
      <c r="G4969" s="126"/>
      <c r="H4969" s="126"/>
      <c r="I4969" s="126"/>
      <c r="J4969" s="126"/>
      <c r="K4969" s="126"/>
      <c r="L4969" s="126"/>
      <c r="M4969" s="143"/>
      <c r="N4969" s="126"/>
      <c r="O4969" s="126"/>
      <c r="Q4969" s="126"/>
      <c r="R4969" s="126"/>
    </row>
    <row r="4970" spans="6:18" ht="11.25" customHeight="1" x14ac:dyDescent="0.2">
      <c r="F4970" s="126"/>
      <c r="G4970" s="126"/>
      <c r="H4970" s="126"/>
      <c r="I4970" s="126"/>
      <c r="J4970" s="126"/>
      <c r="K4970" s="126"/>
      <c r="L4970" s="126"/>
      <c r="M4970" s="143"/>
      <c r="N4970" s="126"/>
      <c r="O4970" s="126"/>
      <c r="Q4970" s="126"/>
      <c r="R4970" s="126"/>
    </row>
    <row r="4971" spans="6:18" ht="11.25" customHeight="1" x14ac:dyDescent="0.2">
      <c r="F4971" s="126"/>
      <c r="G4971" s="126"/>
      <c r="H4971" s="126"/>
      <c r="I4971" s="126"/>
      <c r="J4971" s="126"/>
      <c r="K4971" s="126"/>
      <c r="L4971" s="126"/>
      <c r="M4971" s="143"/>
      <c r="N4971" s="126"/>
      <c r="O4971" s="126"/>
      <c r="Q4971" s="126"/>
      <c r="R4971" s="126"/>
    </row>
    <row r="4972" spans="6:18" ht="11.25" customHeight="1" x14ac:dyDescent="0.2">
      <c r="F4972" s="126"/>
      <c r="G4972" s="126"/>
      <c r="H4972" s="126"/>
      <c r="I4972" s="126"/>
      <c r="J4972" s="126"/>
      <c r="K4972" s="126"/>
      <c r="L4972" s="126"/>
      <c r="M4972" s="143"/>
      <c r="N4972" s="126"/>
      <c r="O4972" s="126"/>
      <c r="Q4972" s="126"/>
      <c r="R4972" s="126"/>
    </row>
    <row r="4973" spans="6:18" ht="11.25" customHeight="1" x14ac:dyDescent="0.2">
      <c r="F4973" s="126"/>
      <c r="G4973" s="126"/>
      <c r="H4973" s="126"/>
      <c r="I4973" s="126"/>
      <c r="J4973" s="126"/>
      <c r="K4973" s="126"/>
      <c r="L4973" s="126"/>
      <c r="M4973" s="143"/>
      <c r="N4973" s="126"/>
      <c r="O4973" s="126"/>
      <c r="Q4973" s="126"/>
      <c r="R4973" s="126"/>
    </row>
    <row r="4974" spans="6:18" ht="11.25" customHeight="1" x14ac:dyDescent="0.2">
      <c r="F4974" s="126"/>
      <c r="G4974" s="126"/>
      <c r="H4974" s="126"/>
      <c r="I4974" s="126"/>
      <c r="J4974" s="126"/>
      <c r="K4974" s="126"/>
      <c r="L4974" s="126"/>
      <c r="M4974" s="143"/>
      <c r="N4974" s="126"/>
      <c r="O4974" s="126"/>
      <c r="Q4974" s="126"/>
      <c r="R4974" s="126"/>
    </row>
    <row r="4975" spans="6:18" ht="11.25" customHeight="1" x14ac:dyDescent="0.2">
      <c r="F4975" s="126"/>
      <c r="G4975" s="126"/>
      <c r="H4975" s="126"/>
      <c r="I4975" s="126"/>
      <c r="J4975" s="126"/>
      <c r="K4975" s="126"/>
      <c r="L4975" s="126"/>
      <c r="M4975" s="143"/>
      <c r="N4975" s="126"/>
      <c r="O4975" s="126"/>
      <c r="Q4975" s="126"/>
      <c r="R4975" s="126"/>
    </row>
    <row r="4976" spans="6:18" ht="11.25" customHeight="1" x14ac:dyDescent="0.2">
      <c r="F4976" s="126"/>
      <c r="G4976" s="126"/>
      <c r="H4976" s="126"/>
      <c r="I4976" s="126"/>
      <c r="J4976" s="126"/>
      <c r="K4976" s="126"/>
      <c r="L4976" s="126"/>
      <c r="M4976" s="143"/>
      <c r="N4976" s="126"/>
      <c r="O4976" s="126"/>
      <c r="Q4976" s="126"/>
      <c r="R4976" s="126"/>
    </row>
    <row r="4977" spans="6:18" ht="11.25" customHeight="1" x14ac:dyDescent="0.2">
      <c r="F4977" s="126"/>
      <c r="G4977" s="126"/>
      <c r="H4977" s="126"/>
      <c r="I4977" s="126"/>
      <c r="J4977" s="126"/>
      <c r="K4977" s="126"/>
      <c r="L4977" s="126"/>
      <c r="M4977" s="143"/>
      <c r="N4977" s="126"/>
      <c r="O4977" s="126"/>
      <c r="Q4977" s="126"/>
      <c r="R4977" s="126"/>
    </row>
    <row r="4978" spans="6:18" ht="11.25" customHeight="1" x14ac:dyDescent="0.2">
      <c r="F4978" s="126"/>
      <c r="G4978" s="126"/>
      <c r="H4978" s="126"/>
      <c r="I4978" s="126"/>
      <c r="J4978" s="126"/>
      <c r="K4978" s="126"/>
      <c r="L4978" s="126"/>
      <c r="M4978" s="143"/>
      <c r="N4978" s="126"/>
      <c r="O4978" s="126"/>
      <c r="Q4978" s="126"/>
      <c r="R4978" s="126"/>
    </row>
    <row r="4979" spans="6:18" ht="11.25" customHeight="1" x14ac:dyDescent="0.2">
      <c r="F4979" s="126"/>
      <c r="G4979" s="126"/>
      <c r="H4979" s="126"/>
      <c r="I4979" s="126"/>
      <c r="J4979" s="126"/>
      <c r="K4979" s="126"/>
      <c r="L4979" s="126"/>
      <c r="M4979" s="143"/>
      <c r="N4979" s="126"/>
      <c r="O4979" s="126"/>
      <c r="Q4979" s="126"/>
      <c r="R4979" s="126"/>
    </row>
    <row r="4980" spans="6:18" ht="11.25" customHeight="1" x14ac:dyDescent="0.2">
      <c r="F4980" s="126"/>
      <c r="G4980" s="126"/>
      <c r="H4980" s="126"/>
      <c r="I4980" s="126"/>
      <c r="J4980" s="126"/>
      <c r="K4980" s="126"/>
      <c r="L4980" s="126"/>
      <c r="M4980" s="143"/>
      <c r="N4980" s="126"/>
      <c r="O4980" s="126"/>
      <c r="Q4980" s="126"/>
      <c r="R4980" s="126"/>
    </row>
    <row r="4981" spans="6:18" ht="11.25" customHeight="1" x14ac:dyDescent="0.2">
      <c r="F4981" s="126"/>
      <c r="G4981" s="126"/>
      <c r="H4981" s="126"/>
      <c r="I4981" s="126"/>
      <c r="J4981" s="126"/>
      <c r="K4981" s="126"/>
      <c r="L4981" s="126"/>
      <c r="M4981" s="143"/>
      <c r="N4981" s="126"/>
      <c r="O4981" s="126"/>
      <c r="Q4981" s="126"/>
      <c r="R4981" s="126"/>
    </row>
    <row r="4982" spans="6:18" ht="11.25" customHeight="1" x14ac:dyDescent="0.2">
      <c r="F4982" s="126"/>
      <c r="G4982" s="126"/>
      <c r="H4982" s="126"/>
      <c r="I4982" s="126"/>
      <c r="J4982" s="126"/>
      <c r="K4982" s="126"/>
      <c r="L4982" s="126"/>
      <c r="M4982" s="143"/>
      <c r="N4982" s="126"/>
      <c r="O4982" s="126"/>
      <c r="Q4982" s="126"/>
      <c r="R4982" s="126"/>
    </row>
    <row r="4983" spans="6:18" ht="11.25" customHeight="1" x14ac:dyDescent="0.2">
      <c r="F4983" s="126"/>
      <c r="G4983" s="126"/>
      <c r="H4983" s="126"/>
      <c r="I4983" s="126"/>
      <c r="J4983" s="126"/>
      <c r="K4983" s="126"/>
      <c r="L4983" s="126"/>
      <c r="M4983" s="143"/>
      <c r="N4983" s="126"/>
      <c r="O4983" s="126"/>
      <c r="Q4983" s="126"/>
      <c r="R4983" s="126"/>
    </row>
    <row r="4984" spans="6:18" ht="11.25" customHeight="1" x14ac:dyDescent="0.2">
      <c r="F4984" s="126"/>
      <c r="G4984" s="126"/>
      <c r="H4984" s="126"/>
      <c r="I4984" s="126"/>
      <c r="J4984" s="126"/>
      <c r="K4984" s="126"/>
      <c r="L4984" s="126"/>
      <c r="M4984" s="143"/>
      <c r="N4984" s="126"/>
      <c r="O4984" s="126"/>
      <c r="Q4984" s="126"/>
      <c r="R4984" s="126"/>
    </row>
    <row r="4985" spans="6:18" ht="11.25" customHeight="1" x14ac:dyDescent="0.2">
      <c r="F4985" s="126"/>
      <c r="G4985" s="126"/>
      <c r="H4985" s="126"/>
      <c r="I4985" s="126"/>
      <c r="J4985" s="126"/>
      <c r="K4985" s="126"/>
      <c r="L4985" s="126"/>
      <c r="M4985" s="143"/>
      <c r="N4985" s="126"/>
      <c r="O4985" s="126"/>
      <c r="Q4985" s="126"/>
      <c r="R4985" s="126"/>
    </row>
    <row r="4986" spans="6:18" ht="11.25" customHeight="1" x14ac:dyDescent="0.2">
      <c r="F4986" s="126"/>
      <c r="G4986" s="126"/>
      <c r="H4986" s="126"/>
      <c r="I4986" s="126"/>
      <c r="J4986" s="126"/>
      <c r="K4986" s="126"/>
      <c r="L4986" s="126"/>
      <c r="M4986" s="143"/>
      <c r="N4986" s="126"/>
      <c r="O4986" s="126"/>
      <c r="Q4986" s="126"/>
      <c r="R4986" s="126"/>
    </row>
    <row r="4987" spans="6:18" ht="11.25" customHeight="1" x14ac:dyDescent="0.2">
      <c r="F4987" s="126"/>
      <c r="G4987" s="126"/>
      <c r="H4987" s="126"/>
      <c r="I4987" s="126"/>
      <c r="J4987" s="126"/>
      <c r="K4987" s="126"/>
      <c r="L4987" s="126"/>
      <c r="M4987" s="143"/>
      <c r="N4987" s="126"/>
      <c r="O4987" s="126"/>
      <c r="Q4987" s="126"/>
      <c r="R4987" s="126"/>
    </row>
    <row r="4988" spans="6:18" ht="11.25" customHeight="1" x14ac:dyDescent="0.2"/>
    <row r="4989" spans="6:18" ht="11.25" customHeight="1" x14ac:dyDescent="0.2"/>
    <row r="4990" spans="6:18" ht="11.25" customHeight="1" x14ac:dyDescent="0.2"/>
    <row r="4991" spans="6:18" ht="11.25" customHeight="1" x14ac:dyDescent="0.2"/>
    <row r="4992" spans="6:18" ht="11.25" customHeight="1" x14ac:dyDescent="0.2"/>
    <row r="4993" ht="11.25" customHeight="1" x14ac:dyDescent="0.2"/>
    <row r="4994" ht="11.25" customHeight="1" x14ac:dyDescent="0.2"/>
    <row r="4995" ht="11.25" customHeight="1" x14ac:dyDescent="0.2"/>
    <row r="4996" ht="11.25" customHeight="1" x14ac:dyDescent="0.2"/>
    <row r="4997" ht="11.25" customHeight="1" x14ac:dyDescent="0.2"/>
    <row r="4998" ht="11.25" customHeight="1" x14ac:dyDescent="0.2"/>
    <row r="4999" ht="11.25" customHeight="1" x14ac:dyDescent="0.2"/>
    <row r="5000" ht="11.25" customHeight="1" x14ac:dyDescent="0.2"/>
    <row r="5001" ht="11.25" customHeight="1" x14ac:dyDescent="0.2"/>
    <row r="5002" ht="11.25" customHeight="1" x14ac:dyDescent="0.2"/>
    <row r="5003" ht="11.25" customHeight="1" x14ac:dyDescent="0.2"/>
    <row r="5004" ht="11.25" customHeight="1" x14ac:dyDescent="0.2"/>
    <row r="5005" ht="11.25" customHeight="1" x14ac:dyDescent="0.2"/>
    <row r="5006" ht="11.25" customHeight="1" x14ac:dyDescent="0.2"/>
    <row r="5007" ht="11.25" customHeight="1" x14ac:dyDescent="0.2"/>
    <row r="5008" ht="11.25" customHeight="1" x14ac:dyDescent="0.2"/>
    <row r="5009" ht="11.25" customHeight="1" x14ac:dyDescent="0.2"/>
    <row r="5010" ht="11.25" customHeight="1" x14ac:dyDescent="0.2"/>
    <row r="5011" ht="11.25" customHeight="1" x14ac:dyDescent="0.2"/>
    <row r="5012" ht="11.25" customHeight="1" x14ac:dyDescent="0.2"/>
    <row r="5013" ht="11.25" customHeight="1" x14ac:dyDescent="0.2"/>
    <row r="5014" ht="11.25" customHeight="1" x14ac:dyDescent="0.2"/>
    <row r="5015" ht="11.25" customHeight="1" x14ac:dyDescent="0.2"/>
    <row r="5016" ht="11.25" customHeight="1" x14ac:dyDescent="0.2"/>
    <row r="5017" ht="11.25" customHeight="1" x14ac:dyDescent="0.2"/>
    <row r="5018" ht="11.25" customHeight="1" x14ac:dyDescent="0.2"/>
    <row r="5019" ht="11.25" customHeight="1" x14ac:dyDescent="0.2"/>
    <row r="5020" ht="11.25" customHeight="1" x14ac:dyDescent="0.2"/>
    <row r="5021" ht="11.25" customHeight="1" x14ac:dyDescent="0.2"/>
    <row r="5022" ht="11.25" customHeight="1" x14ac:dyDescent="0.2"/>
    <row r="5023" ht="11.25" customHeight="1" x14ac:dyDescent="0.2"/>
    <row r="5024" ht="11.25" customHeight="1" x14ac:dyDescent="0.2"/>
    <row r="5025" ht="11.25" customHeight="1" x14ac:dyDescent="0.2"/>
    <row r="5026" ht="11.25" customHeight="1" x14ac:dyDescent="0.2"/>
    <row r="5027" ht="11.25" customHeight="1" x14ac:dyDescent="0.2"/>
    <row r="5028" ht="11.25" customHeight="1" x14ac:dyDescent="0.2"/>
    <row r="5029" ht="11.25" customHeight="1" x14ac:dyDescent="0.2"/>
    <row r="5030" ht="11.25" customHeight="1" x14ac:dyDescent="0.2"/>
    <row r="5031" ht="11.25" customHeight="1" x14ac:dyDescent="0.2"/>
    <row r="5032" ht="11.25" customHeight="1" x14ac:dyDescent="0.2"/>
    <row r="5033" ht="11.25" customHeight="1" x14ac:dyDescent="0.2"/>
    <row r="5034" ht="11.25" customHeight="1" x14ac:dyDescent="0.2"/>
    <row r="5035" ht="11.25" customHeight="1" x14ac:dyDescent="0.2"/>
    <row r="5036" ht="11.25" customHeight="1" x14ac:dyDescent="0.2"/>
    <row r="5037" ht="11.25" customHeight="1" x14ac:dyDescent="0.2"/>
    <row r="5038" ht="11.25" customHeight="1" x14ac:dyDescent="0.2"/>
    <row r="5039" ht="11.25" customHeight="1" x14ac:dyDescent="0.2"/>
    <row r="5040" ht="11.25" customHeight="1" x14ac:dyDescent="0.2"/>
    <row r="5041" ht="11.25" customHeight="1" x14ac:dyDescent="0.2"/>
    <row r="5042" ht="11.25" customHeight="1" x14ac:dyDescent="0.2"/>
    <row r="5043" ht="11.25" customHeight="1" x14ac:dyDescent="0.2"/>
    <row r="5044" ht="11.25" customHeight="1" x14ac:dyDescent="0.2"/>
    <row r="5045" ht="11.25" customHeight="1" x14ac:dyDescent="0.2"/>
    <row r="5046" ht="11.25" customHeight="1" x14ac:dyDescent="0.2"/>
    <row r="5047" ht="11.25" customHeight="1" x14ac:dyDescent="0.2"/>
    <row r="5048" ht="11.25" customHeight="1" x14ac:dyDescent="0.2"/>
    <row r="5049" ht="11.25" customHeight="1" x14ac:dyDescent="0.2"/>
    <row r="5050" ht="11.25" customHeight="1" x14ac:dyDescent="0.2"/>
    <row r="5051" ht="11.25" customHeight="1" x14ac:dyDescent="0.2"/>
    <row r="5052" ht="11.25" customHeight="1" x14ac:dyDescent="0.2"/>
    <row r="5053" ht="11.25" customHeight="1" x14ac:dyDescent="0.2"/>
    <row r="5054" ht="11.25" customHeight="1" x14ac:dyDescent="0.2"/>
    <row r="5055" ht="11.25" customHeight="1" x14ac:dyDescent="0.2"/>
    <row r="5056" ht="11.25" customHeight="1" x14ac:dyDescent="0.2"/>
    <row r="5057" ht="11.25" customHeight="1" x14ac:dyDescent="0.2"/>
    <row r="5058" ht="11.25" customHeight="1" x14ac:dyDescent="0.2"/>
    <row r="5059" ht="11.25" customHeight="1" x14ac:dyDescent="0.2"/>
    <row r="5060" ht="11.25" customHeight="1" x14ac:dyDescent="0.2"/>
    <row r="5061" ht="11.25" customHeight="1" x14ac:dyDescent="0.2"/>
    <row r="5062" ht="11.25" customHeight="1" x14ac:dyDescent="0.2"/>
    <row r="5063" ht="11.25" customHeight="1" x14ac:dyDescent="0.2"/>
    <row r="5064" ht="11.25" customHeight="1" x14ac:dyDescent="0.2"/>
    <row r="5065" ht="11.25" customHeight="1" x14ac:dyDescent="0.2"/>
    <row r="5066" ht="11.25" customHeight="1" x14ac:dyDescent="0.2"/>
  </sheetData>
  <dataConsolidate/>
  <mergeCells count="3">
    <mergeCell ref="A29:A31"/>
    <mergeCell ref="CF28:CF34"/>
    <mergeCell ref="CE28:CE34"/>
  </mergeCells>
  <phoneticPr fontId="0" type="noConversion"/>
  <conditionalFormatting sqref="E35:E1953">
    <cfRule type="expression" dxfId="86" priority="19" stopIfTrue="1">
      <formula>IF(B35=0,TRUE,FALSE)</formula>
    </cfRule>
  </conditionalFormatting>
  <conditionalFormatting sqref="CG31 U31:X31 BF31:CD31 Z31:BD31 S29:T32">
    <cfRule type="cellIs" dxfId="85" priority="20" stopIfTrue="1" operator="lessThan">
      <formula>S27</formula>
    </cfRule>
  </conditionalFormatting>
  <conditionalFormatting sqref="CG32 BF32:CD32 Z32:BD32 U32:X32">
    <cfRule type="cellIs" dxfId="84" priority="21" stopIfTrue="1" operator="greaterThan">
      <formula>U30</formula>
    </cfRule>
  </conditionalFormatting>
  <conditionalFormatting sqref="CJ57 CL59:CL62 CL49:CL55 CJ59:CJ62 CJ49:CJ55 CL57 CL39:CL47 CJ39:CJ47 CL35:CL37 CJ35:CJ37">
    <cfRule type="cellIs" dxfId="83" priority="22" stopIfTrue="1" operator="lessThan">
      <formula>#REF!</formula>
    </cfRule>
    <cfRule type="cellIs" dxfId="82" priority="23" stopIfTrue="1" operator="greaterThan">
      <formula>CK$30</formula>
    </cfRule>
  </conditionalFormatting>
  <conditionalFormatting sqref="CI32:CQ32">
    <cfRule type="cellIs" dxfId="81" priority="24" stopIfTrue="1" operator="greaterThan">
      <formula>CI33</formula>
    </cfRule>
  </conditionalFormatting>
  <conditionalFormatting sqref="M35:M4987">
    <cfRule type="expression" dxfId="80" priority="25" stopIfTrue="1">
      <formula>AND(ISNUMBER(M35),M35&lt;M$28)</formula>
    </cfRule>
    <cfRule type="expression" dxfId="79" priority="26" stopIfTrue="1">
      <formula>AND(ISNUMBER(M35),M35&gt;M$29)</formula>
    </cfRule>
  </conditionalFormatting>
  <conditionalFormatting sqref="M31">
    <cfRule type="cellIs" dxfId="78" priority="27" stopIfTrue="1" operator="lessThan">
      <formula>M28</formula>
    </cfRule>
  </conditionalFormatting>
  <conditionalFormatting sqref="M32">
    <cfRule type="cellIs" dxfId="77" priority="28" stopIfTrue="1" operator="greaterThan">
      <formula>M29</formula>
    </cfRule>
  </conditionalFormatting>
  <conditionalFormatting sqref="O27">
    <cfRule type="expression" dxfId="76" priority="29" stopIfTrue="1">
      <formula>AND(ISNUMBER(O27),O27&lt;O$28)</formula>
    </cfRule>
    <cfRule type="expression" dxfId="75" priority="30" stopIfTrue="1">
      <formula>AND(ISNUMBER(O27),O27&gt;O$29)</formula>
    </cfRule>
  </conditionalFormatting>
  <conditionalFormatting sqref="CI34:CP34">
    <cfRule type="cellIs" dxfId="74" priority="31" stopIfTrue="1" operator="equal">
      <formula>1</formula>
    </cfRule>
  </conditionalFormatting>
  <conditionalFormatting sqref="Q32">
    <cfRule type="expression" dxfId="73" priority="168" stopIfTrue="1">
      <formula>Q32&gt;BedingungInZahl(Q$23)</formula>
    </cfRule>
  </conditionalFormatting>
  <conditionalFormatting sqref="Q31">
    <cfRule type="expression" dxfId="72" priority="170" stopIfTrue="1">
      <formula>Q31&lt;BedingungInZahl(Q$22)</formula>
    </cfRule>
  </conditionalFormatting>
  <conditionalFormatting sqref="R32">
    <cfRule type="expression" dxfId="71" priority="174" stopIfTrue="1">
      <formula>R32&gt;BedingungInZahl(R$25)</formula>
    </cfRule>
  </conditionalFormatting>
  <conditionalFormatting sqref="F32">
    <cfRule type="expression" dxfId="70" priority="178" stopIfTrue="1">
      <formula>F32&gt;BedingungInZahl(CI$3)</formula>
    </cfRule>
    <cfRule type="expression" dxfId="69" priority="179" stopIfTrue="1">
      <formula>AND(F32&gt;F29,F32&lt;=BedingungInZahl(CI$3))</formula>
    </cfRule>
  </conditionalFormatting>
  <conditionalFormatting sqref="G32">
    <cfRule type="expression" dxfId="68" priority="180" stopIfTrue="1">
      <formula>G32&gt;BedingungInZahl(CJ$5)</formula>
    </cfRule>
    <cfRule type="expression" dxfId="67" priority="181" stopIfTrue="1">
      <formula>AND(G32&gt;G29,G32&lt;=BedingungInZahl(CJ$5))</formula>
    </cfRule>
  </conditionalFormatting>
  <conditionalFormatting sqref="H32">
    <cfRule type="expression" dxfId="66" priority="182" stopIfTrue="1">
      <formula>H32&gt;BedingungInZahl(CK$7)</formula>
    </cfRule>
    <cfRule type="expression" dxfId="65" priority="183" stopIfTrue="1">
      <formula>AND(H32&gt;H29,H32&lt;=BedingungInZahl(CK$7))</formula>
    </cfRule>
  </conditionalFormatting>
  <conditionalFormatting sqref="I32">
    <cfRule type="expression" dxfId="64" priority="184" stopIfTrue="1">
      <formula>I32&gt;BedingungInZahl(CL$9)</formula>
    </cfRule>
    <cfRule type="expression" dxfId="63" priority="185" stopIfTrue="1">
      <formula>AND(I32&gt;I29,I32&lt;=BedingungInZahl(CL$9))</formula>
    </cfRule>
  </conditionalFormatting>
  <conditionalFormatting sqref="J32">
    <cfRule type="expression" dxfId="62" priority="186" stopIfTrue="1">
      <formula>J32&gt;BedingungInZahl(CM$11)</formula>
    </cfRule>
    <cfRule type="expression" dxfId="61" priority="187" stopIfTrue="1">
      <formula>AND(J32&gt;J29,J32&lt;=BedingungInZahl(CM$11))</formula>
    </cfRule>
  </conditionalFormatting>
  <conditionalFormatting sqref="K32">
    <cfRule type="expression" dxfId="60" priority="188" stopIfTrue="1">
      <formula>K32&gt;BedingungInZahl(CN$13)</formula>
    </cfRule>
    <cfRule type="expression" dxfId="59" priority="189" stopIfTrue="1">
      <formula>AND(K32&gt;K29,K32&lt;=BedingungInZahl(CN$13))</formula>
    </cfRule>
  </conditionalFormatting>
  <conditionalFormatting sqref="L32">
    <cfRule type="expression" dxfId="58" priority="190" stopIfTrue="1">
      <formula>L32&gt;BedingungInZahl(CO$15)</formula>
    </cfRule>
    <cfRule type="expression" dxfId="57" priority="191" stopIfTrue="1">
      <formula>AND(L32&gt;L29,L32&lt;=BedingungInZahl(CO$15))</formula>
    </cfRule>
  </conditionalFormatting>
  <conditionalFormatting sqref="N32">
    <cfRule type="expression" dxfId="56" priority="192" stopIfTrue="1">
      <formula>N32&gt;BedingungInZahl(CP$17)</formula>
    </cfRule>
    <cfRule type="expression" dxfId="55" priority="193" stopIfTrue="1">
      <formula>AND(N32&gt;N29,N32&lt;=BedingungInZahl(CP$17))</formula>
    </cfRule>
  </conditionalFormatting>
  <conditionalFormatting sqref="I35:I4987">
    <cfRule type="expression" dxfId="54" priority="196" stopIfTrue="1">
      <formula>AND(ISNUMBER(I35),I35&gt;BedingungInZahl(CL$9))</formula>
    </cfRule>
    <cfRule type="expression" dxfId="53" priority="197" stopIfTrue="1">
      <formula>AND(ISNUMBER(I35),I35&lt;I$28)</formula>
    </cfRule>
    <cfRule type="expression" dxfId="52" priority="198" stopIfTrue="1">
      <formula>AND(ISNUMBER(I35),I35&gt;I$29)</formula>
    </cfRule>
  </conditionalFormatting>
  <conditionalFormatting sqref="J35:J4987">
    <cfRule type="expression" dxfId="51" priority="199" stopIfTrue="1">
      <formula>AND(ISNUMBER(J35),J35&gt;BedingungInZahl(CM$11))</formula>
    </cfRule>
    <cfRule type="expression" dxfId="50" priority="200" stopIfTrue="1">
      <formula>AND(ISNUMBER(J35),J35&lt;J$28)</formula>
    </cfRule>
    <cfRule type="expression" dxfId="49" priority="201" stopIfTrue="1">
      <formula>AND(ISNUMBER(J35),J35&gt;J$29)</formula>
    </cfRule>
  </conditionalFormatting>
  <conditionalFormatting sqref="H35:H4987">
    <cfRule type="expression" dxfId="48" priority="202" stopIfTrue="1">
      <formula>AND(ISNUMBER(H35),H35&gt;BedingungInZahl(CK$7))</formula>
    </cfRule>
    <cfRule type="expression" dxfId="47" priority="203" stopIfTrue="1">
      <formula>AND(ISNUMBER(H35),H35&lt;H$28)</formula>
    </cfRule>
    <cfRule type="expression" dxfId="46" priority="204" stopIfTrue="1">
      <formula>AND(ISNUMBER(H35),H35&gt;H$29)</formula>
    </cfRule>
  </conditionalFormatting>
  <conditionalFormatting sqref="G35:G4987">
    <cfRule type="expression" dxfId="45" priority="205" stopIfTrue="1">
      <formula>AND(ISNUMBER(G35),G35&gt;BedingungInZahl(CJ$5))</formula>
    </cfRule>
    <cfRule type="expression" dxfId="44" priority="206" stopIfTrue="1">
      <formula>AND(ISNUMBER(G35),G35&lt;G$28)</formula>
    </cfRule>
    <cfRule type="expression" dxfId="43" priority="207" stopIfTrue="1">
      <formula>AND(ISNUMBER(G35),G35&gt;G$29)</formula>
    </cfRule>
  </conditionalFormatting>
  <conditionalFormatting sqref="F35:F4987">
    <cfRule type="expression" dxfId="42" priority="208" stopIfTrue="1">
      <formula>AND(ISNUMBER(F35),F35&gt;BedingungInZahl(CI$3))</formula>
    </cfRule>
    <cfRule type="expression" dxfId="41" priority="209" stopIfTrue="1">
      <formula>AND(ISNUMBER(F35),F35&lt;F$28)</formula>
    </cfRule>
    <cfRule type="expression" dxfId="40" priority="210" stopIfTrue="1">
      <formula>AND(ISNUMBER(F35),F35&gt;F$29)</formula>
    </cfRule>
  </conditionalFormatting>
  <conditionalFormatting sqref="K35:K4987">
    <cfRule type="expression" dxfId="39" priority="211" stopIfTrue="1">
      <formula>AND(ISNUMBER(K35),K35&gt;BedingungInZahl(CN$13))</formula>
    </cfRule>
    <cfRule type="expression" dxfId="38" priority="212" stopIfTrue="1">
      <formula>AND(ISNUMBER(K35),K35&lt;K$28)</formula>
    </cfRule>
    <cfRule type="expression" dxfId="37" priority="213" stopIfTrue="1">
      <formula>AND(ISNUMBER(K35),K35&gt;K$29)</formula>
    </cfRule>
  </conditionalFormatting>
  <conditionalFormatting sqref="L35:L4987">
    <cfRule type="expression" dxfId="36" priority="214" stopIfTrue="1">
      <formula>AND(ISNUMBER(L35),L35&gt;BedingungInZahl(CO$15))</formula>
    </cfRule>
    <cfRule type="expression" dxfId="35" priority="215" stopIfTrue="1">
      <formula>AND(ISNUMBER(L35),L35&lt;L$28)</formula>
    </cfRule>
    <cfRule type="expression" dxfId="34" priority="216" stopIfTrue="1">
      <formula>AND(ISNUMBER(L35),L35&gt;L$29)</formula>
    </cfRule>
  </conditionalFormatting>
  <conditionalFormatting sqref="N35:N4987">
    <cfRule type="expression" dxfId="33" priority="217" stopIfTrue="1">
      <formula>AND(ISNUMBER(N35),N35&gt;BedingungInZahl(CP$17))</formula>
    </cfRule>
    <cfRule type="expression" dxfId="32" priority="218" stopIfTrue="1">
      <formula>AND(ISNUMBER(N35),N35&lt;N$28)</formula>
    </cfRule>
    <cfRule type="expression" dxfId="31" priority="219" stopIfTrue="1">
      <formula>AND(ISNUMBER(N35),N35&gt;N$29)</formula>
    </cfRule>
  </conditionalFormatting>
  <conditionalFormatting sqref="F31">
    <cfRule type="expression" dxfId="30" priority="220" stopIfTrue="1">
      <formula>F31&lt;BedingungInZahl(CI$2)</formula>
    </cfRule>
    <cfRule type="expression" dxfId="29" priority="221" stopIfTrue="1">
      <formula>AND(F31&gt;F28,F31&lt;=BedingungInZahl(CI$2))</formula>
    </cfRule>
  </conditionalFormatting>
  <conditionalFormatting sqref="G31">
    <cfRule type="expression" dxfId="28" priority="222" stopIfTrue="1">
      <formula>G31&lt;BedingungInZahl(CJ$4)</formula>
    </cfRule>
    <cfRule type="expression" dxfId="27" priority="223" stopIfTrue="1">
      <formula>AND(G31&gt;G28,G31&lt;=BedingungInZahl(CJ$4))</formula>
    </cfRule>
  </conditionalFormatting>
  <conditionalFormatting sqref="H31">
    <cfRule type="expression" dxfId="26" priority="224" stopIfTrue="1">
      <formula>H31&lt;BedingungInZahl(CK$6)</formula>
    </cfRule>
    <cfRule type="expression" dxfId="25" priority="225" stopIfTrue="1">
      <formula>AND(H31&gt;H28,H31&lt;=BedingungInZahl(CK$6))</formula>
    </cfRule>
  </conditionalFormatting>
  <conditionalFormatting sqref="I31">
    <cfRule type="expression" dxfId="24" priority="226" stopIfTrue="1">
      <formula>I31&lt;BedingungInZahl(CL$8)</formula>
    </cfRule>
    <cfRule type="expression" dxfId="23" priority="227" stopIfTrue="1">
      <formula>AND(I31&gt;I28,I31&lt;=BedingungInZahl(CL$8))</formula>
    </cfRule>
  </conditionalFormatting>
  <conditionalFormatting sqref="J31">
    <cfRule type="expression" dxfId="22" priority="228" stopIfTrue="1">
      <formula>J31&lt;BedingungInZahl(CM$10)</formula>
    </cfRule>
    <cfRule type="expression" dxfId="21" priority="229" stopIfTrue="1">
      <formula>AND(J31&gt;J28,J31&lt;=BedingungInZahl(CM$10))</formula>
    </cfRule>
  </conditionalFormatting>
  <conditionalFormatting sqref="K31">
    <cfRule type="expression" dxfId="20" priority="230" stopIfTrue="1">
      <formula>K31&lt;BedingungInZahl(CN$12)</formula>
    </cfRule>
    <cfRule type="expression" dxfId="19" priority="231" stopIfTrue="1">
      <formula>AND(K31&gt;K28,K31&lt;=BedingungInZahl(CN$12))</formula>
    </cfRule>
  </conditionalFormatting>
  <conditionalFormatting sqref="L31">
    <cfRule type="expression" dxfId="18" priority="232" stopIfTrue="1">
      <formula>L31&lt;BedingungInZahl(CO$14)</formula>
    </cfRule>
    <cfRule type="expression" dxfId="17" priority="233" stopIfTrue="1">
      <formula>AND(L31&gt;L28,L31&lt;=BedingungInZahl(CO$14))</formula>
    </cfRule>
  </conditionalFormatting>
  <conditionalFormatting sqref="N31">
    <cfRule type="expression" dxfId="16" priority="234" stopIfTrue="1">
      <formula>N31&lt;BedingungInZahl(CP$16)</formula>
    </cfRule>
    <cfRule type="expression" dxfId="15" priority="235" stopIfTrue="1">
      <formula>AND(N31&gt;N28,N31&lt;=BedingungInZahl(CP$16))</formula>
    </cfRule>
  </conditionalFormatting>
  <conditionalFormatting sqref="O31">
    <cfRule type="expression" dxfId="14" priority="236" stopIfTrue="1">
      <formula>O31&lt;BedingungInZahl(CQ$18)</formula>
    </cfRule>
    <cfRule type="expression" dxfId="13" priority="237" stopIfTrue="1">
      <formula>AND(O31&gt;O28,O31&lt;=BedingungInZahl(CQ$18))</formula>
    </cfRule>
  </conditionalFormatting>
  <conditionalFormatting sqref="P31">
    <cfRule type="expression" dxfId="12" priority="6" stopIfTrue="1">
      <formula>(P31&lt;BedingungInZahl(P20))</formula>
    </cfRule>
  </conditionalFormatting>
  <conditionalFormatting sqref="O32">
    <cfRule type="expression" dxfId="11" priority="194" stopIfTrue="1">
      <formula>O32&gt;BedingungInZahl(CQ$19)</formula>
    </cfRule>
    <cfRule type="expression" dxfId="10" priority="195" stopIfTrue="1">
      <formula>AND(O32&gt;O29,O32&lt;=BedingungInZahl(CQ$19))</formula>
    </cfRule>
  </conditionalFormatting>
  <conditionalFormatting sqref="P32">
    <cfRule type="expression" dxfId="9" priority="4" stopIfTrue="1">
      <formula>(P32&gt;BedingungInZahl(P21))</formula>
    </cfRule>
  </conditionalFormatting>
  <conditionalFormatting sqref="R31">
    <cfRule type="expression" dxfId="8" priority="3" stopIfTrue="1">
      <formula>R31&lt;BedingungInZahl(R24)</formula>
    </cfRule>
  </conditionalFormatting>
  <conditionalFormatting sqref="P35:P4987">
    <cfRule type="expression" dxfId="7" priority="7" stopIfTrue="1">
      <formula>AND(ISNUMBER(P35),P35&lt;BedingungInZahl($P$20))</formula>
    </cfRule>
    <cfRule type="expression" dxfId="6" priority="8" stopIfTrue="1">
      <formula>AND(ISNUMBER(P35),P35&gt;BedingungInZahl($P$21))</formula>
    </cfRule>
  </conditionalFormatting>
  <conditionalFormatting sqref="Q35:Q4987">
    <cfRule type="expression" dxfId="5" priority="175" stopIfTrue="1">
      <formula>AND(ISNUMBER(Q35),Q35&lt;BedingungInZahl($Q$22))</formula>
    </cfRule>
    <cfRule type="expression" dxfId="4" priority="176" stopIfTrue="1">
      <formula>AND(ISNUMBER(Q35),Q35&gt;BedingungInZahl($Q$23))</formula>
    </cfRule>
  </conditionalFormatting>
  <conditionalFormatting sqref="O35:O4987">
    <cfRule type="expression" dxfId="3" priority="238" stopIfTrue="1">
      <formula>AND(ISNUMBER(O35),O35&lt;BedingungInZahl($O$18))</formula>
    </cfRule>
    <cfRule type="expression" dxfId="2" priority="239" stopIfTrue="1">
      <formula>AND(ISNUMBER(O35),O35&gt;BedingungInZahl($O$19))</formula>
    </cfRule>
  </conditionalFormatting>
  <conditionalFormatting sqref="R35:R4980">
    <cfRule type="expression" dxfId="1" priority="1" stopIfTrue="1">
      <formula>AND(ISNUMBER(R35),R35&gt;BedingungInZahl($R$25))</formula>
    </cfRule>
    <cfRule type="expression" dxfId="0" priority="2" stopIfTrue="1">
      <formula>AND(ISNUMBER(R35),R35&lt;BedingungInZahl($R$24))</formula>
    </cfRule>
  </conditionalFormatting>
  <printOptions horizontalCentered="1" gridLines="1"/>
  <pageMargins left="0.78740157480314965" right="0.78740157480314965" top="0.51181102362204722" bottom="0.9055118110236221" header="0.27559055118110237" footer="0.51181102362204722"/>
  <pageSetup paperSize="8" scale="46" fitToHeight="100" orientation="landscape" r:id="rId1"/>
  <headerFooter alignWithMargins="0">
    <oddFooter>&amp;L&amp;"Arial,Fett"&amp;11Leopold Kostal GmbH &amp; Co KG&amp;C&amp;11Auswertung nach HIS SC Metriken 1.0&amp;R&amp;11Seite &amp;P</oddFooter>
  </headerFooter>
  <drawing r:id="rId2"/>
  <legacyDrawing r:id="rId3"/>
  <controls>
    <mc:AlternateContent xmlns:mc="http://schemas.openxmlformats.org/markup-compatibility/2006">
      <mc:Choice Requires="x14">
        <control shapeId="8913" r:id="rId4" name="CommandButton1">
          <controlPr defaultSize="0" print="0" autoLine="0" r:id="rId5">
            <anchor moveWithCells="1">
              <from>
                <xdr:col>4</xdr:col>
                <xdr:colOff>213360</xdr:colOff>
                <xdr:row>32</xdr:row>
                <xdr:rowOff>60960</xdr:rowOff>
              </from>
              <to>
                <xdr:col>4</xdr:col>
                <xdr:colOff>1470660</xdr:colOff>
                <xdr:row>32</xdr:row>
                <xdr:rowOff>327660</xdr:rowOff>
              </to>
            </anchor>
          </controlPr>
        </control>
      </mc:Choice>
      <mc:Fallback>
        <control shapeId="8913" r:id="rId4" name="CommandButton1"/>
      </mc:Fallback>
    </mc:AlternateContent>
    <mc:AlternateContent xmlns:mc="http://schemas.openxmlformats.org/markup-compatibility/2006">
      <mc:Choice Requires="x14">
        <control shapeId="8455" r:id="rId6" name="Button 263">
          <controlPr defaultSize="0" print="0" autoFill="0" autoPict="0" macro="[0]!MetrikFilter">
            <anchor moveWithCells="1">
              <from>
                <xdr:col>4</xdr:col>
                <xdr:colOff>213360</xdr:colOff>
                <xdr:row>32</xdr:row>
                <xdr:rowOff>533400</xdr:rowOff>
              </from>
              <to>
                <xdr:col>4</xdr:col>
                <xdr:colOff>1219200</xdr:colOff>
                <xdr:row>32</xdr:row>
                <xdr:rowOff>708660</xdr:rowOff>
              </to>
            </anchor>
          </controlPr>
        </control>
      </mc:Choice>
    </mc:AlternateContent>
    <mc:AlternateContent xmlns:mc="http://schemas.openxmlformats.org/markup-compatibility/2006">
      <mc:Choice Requires="x14">
        <control shapeId="8529" r:id="rId7" name="Button 337">
          <controlPr defaultSize="0" print="0" autoFill="0" autoPict="0" macro="[0]!MetrikShowAllData">
            <anchor moveWithCells="1">
              <from>
                <xdr:col>4</xdr:col>
                <xdr:colOff>213360</xdr:colOff>
                <xdr:row>32</xdr:row>
                <xdr:rowOff>297180</xdr:rowOff>
              </from>
              <to>
                <xdr:col>4</xdr:col>
                <xdr:colOff>1219200</xdr:colOff>
                <xdr:row>32</xdr:row>
                <xdr:rowOff>487680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C199"/>
  <sheetViews>
    <sheetView workbookViewId="0">
      <selection activeCell="A2" sqref="A2:C185"/>
    </sheetView>
  </sheetViews>
  <sheetFormatPr baseColWidth="10" defaultRowHeight="10.199999999999999" x14ac:dyDescent="0.2"/>
  <cols>
    <col min="1" max="1" width="38.140625" bestFit="1" customWidth="1"/>
    <col min="2" max="2" width="15.28515625" bestFit="1" customWidth="1"/>
    <col min="3" max="3" width="5.7109375" bestFit="1" customWidth="1"/>
  </cols>
  <sheetData>
    <row r="1" spans="1:3" x14ac:dyDescent="0.2">
      <c r="A1" s="1" t="s">
        <v>2376</v>
      </c>
      <c r="B1" s="1" t="s">
        <v>813</v>
      </c>
      <c r="C1" s="1" t="s">
        <v>814</v>
      </c>
    </row>
    <row r="2" spans="1:3" x14ac:dyDescent="0.2">
      <c r="A2" t="s">
        <v>3607</v>
      </c>
      <c r="B2" t="s">
        <v>4679</v>
      </c>
      <c r="C2" t="s">
        <v>3431</v>
      </c>
    </row>
    <row r="3" spans="1:3" x14ac:dyDescent="0.2">
      <c r="A3" t="s">
        <v>4680</v>
      </c>
      <c r="B3" t="s">
        <v>4679</v>
      </c>
      <c r="C3" t="s">
        <v>3431</v>
      </c>
    </row>
    <row r="4" spans="1:3" x14ac:dyDescent="0.2">
      <c r="A4" t="s">
        <v>4618</v>
      </c>
      <c r="B4" t="s">
        <v>4679</v>
      </c>
      <c r="C4" t="s">
        <v>3431</v>
      </c>
    </row>
    <row r="5" spans="1:3" x14ac:dyDescent="0.2">
      <c r="A5" t="s">
        <v>4681</v>
      </c>
      <c r="B5" t="s">
        <v>4679</v>
      </c>
      <c r="C5" t="s">
        <v>3431</v>
      </c>
    </row>
    <row r="6" spans="1:3" x14ac:dyDescent="0.2">
      <c r="A6" t="s">
        <v>4682</v>
      </c>
      <c r="B6" t="s">
        <v>4683</v>
      </c>
      <c r="C6" t="s">
        <v>3431</v>
      </c>
    </row>
    <row r="7" spans="1:3" x14ac:dyDescent="0.2">
      <c r="A7" t="s">
        <v>4684</v>
      </c>
      <c r="B7" t="s">
        <v>4685</v>
      </c>
      <c r="C7" t="s">
        <v>3431</v>
      </c>
    </row>
    <row r="8" spans="1:3" x14ac:dyDescent="0.2">
      <c r="A8" t="s">
        <v>4686</v>
      </c>
      <c r="B8" t="s">
        <v>4685</v>
      </c>
      <c r="C8" t="s">
        <v>3431</v>
      </c>
    </row>
    <row r="9" spans="1:3" x14ac:dyDescent="0.2">
      <c r="A9" t="s">
        <v>4687</v>
      </c>
      <c r="B9" t="s">
        <v>4685</v>
      </c>
      <c r="C9" t="s">
        <v>3431</v>
      </c>
    </row>
    <row r="10" spans="1:3" x14ac:dyDescent="0.2">
      <c r="A10" t="s">
        <v>3851</v>
      </c>
      <c r="B10" t="s">
        <v>4685</v>
      </c>
      <c r="C10" t="s">
        <v>3431</v>
      </c>
    </row>
    <row r="11" spans="1:3" x14ac:dyDescent="0.2">
      <c r="A11" t="s">
        <v>4688</v>
      </c>
      <c r="B11" t="s">
        <v>4685</v>
      </c>
      <c r="C11" t="s">
        <v>3431</v>
      </c>
    </row>
    <row r="12" spans="1:3" x14ac:dyDescent="0.2">
      <c r="A12" t="s">
        <v>4689</v>
      </c>
      <c r="B12" t="s">
        <v>4685</v>
      </c>
      <c r="C12" t="s">
        <v>3431</v>
      </c>
    </row>
    <row r="13" spans="1:3" x14ac:dyDescent="0.2">
      <c r="A13" t="s">
        <v>4690</v>
      </c>
      <c r="B13" t="s">
        <v>4691</v>
      </c>
      <c r="C13" t="s">
        <v>3431</v>
      </c>
    </row>
    <row r="14" spans="1:3" x14ac:dyDescent="0.2">
      <c r="A14" t="s">
        <v>4692</v>
      </c>
      <c r="B14" t="s">
        <v>4691</v>
      </c>
      <c r="C14" t="s">
        <v>3431</v>
      </c>
    </row>
    <row r="15" spans="1:3" x14ac:dyDescent="0.2">
      <c r="A15" t="s">
        <v>4693</v>
      </c>
      <c r="B15" t="s">
        <v>4691</v>
      </c>
      <c r="C15" t="s">
        <v>3431</v>
      </c>
    </row>
    <row r="16" spans="1:3" x14ac:dyDescent="0.2">
      <c r="A16" t="s">
        <v>4694</v>
      </c>
      <c r="B16" t="s">
        <v>4691</v>
      </c>
      <c r="C16" t="s">
        <v>3431</v>
      </c>
    </row>
    <row r="17" spans="1:3" x14ac:dyDescent="0.2">
      <c r="A17" t="s">
        <v>4695</v>
      </c>
      <c r="B17" t="s">
        <v>4691</v>
      </c>
      <c r="C17" t="s">
        <v>3431</v>
      </c>
    </row>
    <row r="18" spans="1:3" x14ac:dyDescent="0.2">
      <c r="A18" t="s">
        <v>4696</v>
      </c>
      <c r="B18" t="s">
        <v>4691</v>
      </c>
      <c r="C18" t="s">
        <v>3431</v>
      </c>
    </row>
    <row r="19" spans="1:3" x14ac:dyDescent="0.2">
      <c r="A19" t="s">
        <v>4697</v>
      </c>
      <c r="B19" t="s">
        <v>4691</v>
      </c>
      <c r="C19" t="s">
        <v>3431</v>
      </c>
    </row>
    <row r="20" spans="1:3" x14ac:dyDescent="0.2">
      <c r="A20" t="s">
        <v>4698</v>
      </c>
      <c r="B20" t="s">
        <v>4679</v>
      </c>
      <c r="C20" t="s">
        <v>3431</v>
      </c>
    </row>
    <row r="21" spans="1:3" x14ac:dyDescent="0.2">
      <c r="A21" t="s">
        <v>4699</v>
      </c>
      <c r="B21" t="s">
        <v>4679</v>
      </c>
      <c r="C21" t="s">
        <v>3431</v>
      </c>
    </row>
    <row r="22" spans="1:3" x14ac:dyDescent="0.2">
      <c r="A22" t="s">
        <v>4700</v>
      </c>
      <c r="B22" t="s">
        <v>4679</v>
      </c>
      <c r="C22" t="s">
        <v>3431</v>
      </c>
    </row>
    <row r="23" spans="1:3" x14ac:dyDescent="0.2">
      <c r="A23" t="s">
        <v>4701</v>
      </c>
      <c r="B23" t="s">
        <v>4679</v>
      </c>
      <c r="C23" t="s">
        <v>3431</v>
      </c>
    </row>
    <row r="24" spans="1:3" x14ac:dyDescent="0.2">
      <c r="A24" t="s">
        <v>4702</v>
      </c>
      <c r="B24" t="s">
        <v>4679</v>
      </c>
      <c r="C24" t="s">
        <v>3431</v>
      </c>
    </row>
    <row r="25" spans="1:3" x14ac:dyDescent="0.2">
      <c r="A25" t="s">
        <v>4703</v>
      </c>
      <c r="B25" t="s">
        <v>4679</v>
      </c>
      <c r="C25" t="s">
        <v>3431</v>
      </c>
    </row>
    <row r="26" spans="1:3" x14ac:dyDescent="0.2">
      <c r="A26" t="s">
        <v>4704</v>
      </c>
      <c r="B26" t="s">
        <v>4679</v>
      </c>
      <c r="C26" t="s">
        <v>3431</v>
      </c>
    </row>
    <row r="27" spans="1:3" x14ac:dyDescent="0.2">
      <c r="A27" t="s">
        <v>4705</v>
      </c>
      <c r="B27" t="s">
        <v>4679</v>
      </c>
      <c r="C27" t="s">
        <v>3431</v>
      </c>
    </row>
    <row r="28" spans="1:3" x14ac:dyDescent="0.2">
      <c r="A28" t="s">
        <v>4706</v>
      </c>
      <c r="B28" t="s">
        <v>4707</v>
      </c>
      <c r="C28" t="s">
        <v>3431</v>
      </c>
    </row>
    <row r="29" spans="1:3" x14ac:dyDescent="0.2">
      <c r="A29" t="s">
        <v>4708</v>
      </c>
      <c r="B29" t="s">
        <v>4707</v>
      </c>
      <c r="C29" t="s">
        <v>3431</v>
      </c>
    </row>
    <row r="30" spans="1:3" x14ac:dyDescent="0.2">
      <c r="A30" t="s">
        <v>4709</v>
      </c>
      <c r="B30" t="s">
        <v>4707</v>
      </c>
      <c r="C30" t="s">
        <v>3431</v>
      </c>
    </row>
    <row r="31" spans="1:3" x14ac:dyDescent="0.2">
      <c r="A31" t="s">
        <v>4710</v>
      </c>
      <c r="B31" t="s">
        <v>4707</v>
      </c>
      <c r="C31" t="s">
        <v>3431</v>
      </c>
    </row>
    <row r="32" spans="1:3" x14ac:dyDescent="0.2">
      <c r="A32" t="s">
        <v>4711</v>
      </c>
      <c r="B32" t="s">
        <v>4707</v>
      </c>
      <c r="C32" t="s">
        <v>3431</v>
      </c>
    </row>
    <row r="33" spans="1:3" x14ac:dyDescent="0.2">
      <c r="A33" t="s">
        <v>4712</v>
      </c>
      <c r="B33" t="s">
        <v>4707</v>
      </c>
      <c r="C33" t="s">
        <v>3431</v>
      </c>
    </row>
    <row r="34" spans="1:3" x14ac:dyDescent="0.2">
      <c r="A34" t="s">
        <v>4713</v>
      </c>
      <c r="B34" t="s">
        <v>4707</v>
      </c>
      <c r="C34" t="s">
        <v>3431</v>
      </c>
    </row>
    <row r="35" spans="1:3" x14ac:dyDescent="0.2">
      <c r="A35" t="s">
        <v>4714</v>
      </c>
      <c r="B35" t="s">
        <v>4707</v>
      </c>
      <c r="C35" t="s">
        <v>3431</v>
      </c>
    </row>
    <row r="36" spans="1:3" x14ac:dyDescent="0.2">
      <c r="A36" t="s">
        <v>4715</v>
      </c>
      <c r="B36" t="s">
        <v>4707</v>
      </c>
      <c r="C36" t="s">
        <v>3431</v>
      </c>
    </row>
    <row r="37" spans="1:3" x14ac:dyDescent="0.2">
      <c r="A37" t="s">
        <v>4716</v>
      </c>
      <c r="B37" t="s">
        <v>4707</v>
      </c>
      <c r="C37" t="s">
        <v>3431</v>
      </c>
    </row>
    <row r="38" spans="1:3" x14ac:dyDescent="0.2">
      <c r="A38" t="s">
        <v>4717</v>
      </c>
      <c r="B38" t="s">
        <v>4707</v>
      </c>
      <c r="C38" t="s">
        <v>3431</v>
      </c>
    </row>
    <row r="39" spans="1:3" x14ac:dyDescent="0.2">
      <c r="A39" t="s">
        <v>4383</v>
      </c>
      <c r="B39" t="s">
        <v>4707</v>
      </c>
      <c r="C39" t="s">
        <v>3431</v>
      </c>
    </row>
    <row r="40" spans="1:3" x14ac:dyDescent="0.2">
      <c r="A40" t="s">
        <v>4718</v>
      </c>
      <c r="B40" t="s">
        <v>4707</v>
      </c>
      <c r="C40" t="s">
        <v>3431</v>
      </c>
    </row>
    <row r="41" spans="1:3" x14ac:dyDescent="0.2">
      <c r="A41" t="s">
        <v>4719</v>
      </c>
      <c r="B41" t="s">
        <v>4707</v>
      </c>
      <c r="C41" t="s">
        <v>3431</v>
      </c>
    </row>
    <row r="42" spans="1:3" x14ac:dyDescent="0.2">
      <c r="A42" t="s">
        <v>4720</v>
      </c>
      <c r="B42" t="s">
        <v>4707</v>
      </c>
      <c r="C42" t="s">
        <v>3431</v>
      </c>
    </row>
    <row r="43" spans="1:3" x14ac:dyDescent="0.2">
      <c r="A43" t="s">
        <v>4721</v>
      </c>
      <c r="B43" t="s">
        <v>4707</v>
      </c>
      <c r="C43" t="s">
        <v>3431</v>
      </c>
    </row>
    <row r="44" spans="1:3" x14ac:dyDescent="0.2">
      <c r="A44" t="s">
        <v>4722</v>
      </c>
      <c r="B44" t="s">
        <v>4707</v>
      </c>
      <c r="C44" t="s">
        <v>3431</v>
      </c>
    </row>
    <row r="45" spans="1:3" x14ac:dyDescent="0.2">
      <c r="A45" t="s">
        <v>4723</v>
      </c>
      <c r="B45" t="s">
        <v>4707</v>
      </c>
      <c r="C45" t="s">
        <v>3431</v>
      </c>
    </row>
    <row r="46" spans="1:3" x14ac:dyDescent="0.2">
      <c r="A46" t="s">
        <v>4724</v>
      </c>
      <c r="B46" t="s">
        <v>4707</v>
      </c>
      <c r="C46" t="s">
        <v>3431</v>
      </c>
    </row>
    <row r="47" spans="1:3" x14ac:dyDescent="0.2">
      <c r="A47" t="s">
        <v>4725</v>
      </c>
      <c r="B47" t="s">
        <v>4707</v>
      </c>
      <c r="C47" t="s">
        <v>3431</v>
      </c>
    </row>
    <row r="48" spans="1:3" x14ac:dyDescent="0.2">
      <c r="A48" t="s">
        <v>4726</v>
      </c>
      <c r="B48" t="s">
        <v>4679</v>
      </c>
      <c r="C48" t="s">
        <v>3431</v>
      </c>
    </row>
    <row r="49" spans="1:1" x14ac:dyDescent="0.2">
      <c r="A49" t="s">
        <v>4727</v>
      </c>
    </row>
    <row r="50" spans="1:1" x14ac:dyDescent="0.2">
      <c r="A50" t="s">
        <v>4728</v>
      </c>
    </row>
    <row r="51" spans="1:1" x14ac:dyDescent="0.2">
      <c r="A51" t="s">
        <v>4729</v>
      </c>
    </row>
    <row r="52" spans="1:1" x14ac:dyDescent="0.2">
      <c r="A52" t="s">
        <v>4730</v>
      </c>
    </row>
    <row r="53" spans="1:1" x14ac:dyDescent="0.2">
      <c r="A53" t="s">
        <v>4731</v>
      </c>
    </row>
    <row r="54" spans="1:1" x14ac:dyDescent="0.2">
      <c r="A54" t="s">
        <v>4732</v>
      </c>
    </row>
    <row r="55" spans="1:1" x14ac:dyDescent="0.2">
      <c r="A55" t="s">
        <v>4733</v>
      </c>
    </row>
    <row r="56" spans="1:1" x14ac:dyDescent="0.2">
      <c r="A56" t="s">
        <v>4734</v>
      </c>
    </row>
    <row r="57" spans="1:1" x14ac:dyDescent="0.2">
      <c r="A57" t="s">
        <v>4735</v>
      </c>
    </row>
    <row r="58" spans="1:1" x14ac:dyDescent="0.2">
      <c r="A58" t="s">
        <v>4736</v>
      </c>
    </row>
    <row r="59" spans="1:1" x14ac:dyDescent="0.2">
      <c r="A59" t="s">
        <v>4737</v>
      </c>
    </row>
    <row r="60" spans="1:1" x14ac:dyDescent="0.2">
      <c r="A60" t="s">
        <v>4738</v>
      </c>
    </row>
    <row r="61" spans="1:1" x14ac:dyDescent="0.2">
      <c r="A61" t="s">
        <v>4739</v>
      </c>
    </row>
    <row r="62" spans="1:1" x14ac:dyDescent="0.2">
      <c r="A62" t="s">
        <v>4740</v>
      </c>
    </row>
    <row r="63" spans="1:1" x14ac:dyDescent="0.2">
      <c r="A63" t="s">
        <v>4741</v>
      </c>
    </row>
    <row r="64" spans="1:1" x14ac:dyDescent="0.2">
      <c r="A64" t="s">
        <v>4742</v>
      </c>
    </row>
    <row r="65" spans="1:1" x14ac:dyDescent="0.2">
      <c r="A65" t="s">
        <v>4743</v>
      </c>
    </row>
    <row r="66" spans="1:1" x14ac:dyDescent="0.2">
      <c r="A66" t="s">
        <v>4744</v>
      </c>
    </row>
    <row r="67" spans="1:1" x14ac:dyDescent="0.2">
      <c r="A67" t="s">
        <v>4745</v>
      </c>
    </row>
    <row r="68" spans="1:1" x14ac:dyDescent="0.2">
      <c r="A68" t="s">
        <v>4746</v>
      </c>
    </row>
    <row r="69" spans="1:1" x14ac:dyDescent="0.2">
      <c r="A69" t="s">
        <v>4747</v>
      </c>
    </row>
    <row r="70" spans="1:1" x14ac:dyDescent="0.2">
      <c r="A70" t="s">
        <v>4748</v>
      </c>
    </row>
    <row r="71" spans="1:1" x14ac:dyDescent="0.2">
      <c r="A71" t="s">
        <v>4749</v>
      </c>
    </row>
    <row r="72" spans="1:1" x14ac:dyDescent="0.2">
      <c r="A72" t="s">
        <v>4750</v>
      </c>
    </row>
    <row r="73" spans="1:1" x14ac:dyDescent="0.2">
      <c r="A73" t="s">
        <v>4751</v>
      </c>
    </row>
    <row r="74" spans="1:1" x14ac:dyDescent="0.2">
      <c r="A74" t="s">
        <v>4752</v>
      </c>
    </row>
    <row r="75" spans="1:1" x14ac:dyDescent="0.2">
      <c r="A75" t="s">
        <v>4753</v>
      </c>
    </row>
    <row r="76" spans="1:1" x14ac:dyDescent="0.2">
      <c r="A76" t="s">
        <v>4754</v>
      </c>
    </row>
    <row r="77" spans="1:1" x14ac:dyDescent="0.2">
      <c r="A77" t="s">
        <v>4755</v>
      </c>
    </row>
    <row r="78" spans="1:1" x14ac:dyDescent="0.2">
      <c r="A78" t="s">
        <v>4756</v>
      </c>
    </row>
    <row r="79" spans="1:1" x14ac:dyDescent="0.2">
      <c r="A79" t="s">
        <v>4757</v>
      </c>
    </row>
    <row r="80" spans="1:1" x14ac:dyDescent="0.2">
      <c r="A80" t="s">
        <v>4758</v>
      </c>
    </row>
    <row r="81" spans="1:1" x14ac:dyDescent="0.2">
      <c r="A81" t="s">
        <v>4759</v>
      </c>
    </row>
    <row r="82" spans="1:1" x14ac:dyDescent="0.2">
      <c r="A82" t="s">
        <v>4760</v>
      </c>
    </row>
    <row r="83" spans="1:1" x14ac:dyDescent="0.2">
      <c r="A83" t="s">
        <v>4761</v>
      </c>
    </row>
    <row r="84" spans="1:1" x14ac:dyDescent="0.2">
      <c r="A84" t="s">
        <v>4762</v>
      </c>
    </row>
    <row r="85" spans="1:1" x14ac:dyDescent="0.2">
      <c r="A85" t="s">
        <v>4763</v>
      </c>
    </row>
    <row r="86" spans="1:1" x14ac:dyDescent="0.2">
      <c r="A86" t="s">
        <v>4764</v>
      </c>
    </row>
    <row r="87" spans="1:1" x14ac:dyDescent="0.2">
      <c r="A87" t="s">
        <v>4765</v>
      </c>
    </row>
    <row r="88" spans="1:1" x14ac:dyDescent="0.2">
      <c r="A88" t="s">
        <v>4766</v>
      </c>
    </row>
    <row r="89" spans="1:1" x14ac:dyDescent="0.2">
      <c r="A89" t="s">
        <v>4767</v>
      </c>
    </row>
    <row r="90" spans="1:1" x14ac:dyDescent="0.2">
      <c r="A90" t="s">
        <v>4768</v>
      </c>
    </row>
    <row r="91" spans="1:1" x14ac:dyDescent="0.2">
      <c r="A91" t="s">
        <v>4769</v>
      </c>
    </row>
    <row r="92" spans="1:1" x14ac:dyDescent="0.2">
      <c r="A92" t="s">
        <v>4770</v>
      </c>
    </row>
    <row r="93" spans="1:1" x14ac:dyDescent="0.2">
      <c r="A93" t="s">
        <v>4771</v>
      </c>
    </row>
    <row r="94" spans="1:1" x14ac:dyDescent="0.2">
      <c r="A94" t="s">
        <v>4772</v>
      </c>
    </row>
    <row r="95" spans="1:1" x14ac:dyDescent="0.2">
      <c r="A95" t="s">
        <v>4773</v>
      </c>
    </row>
    <row r="96" spans="1:1" x14ac:dyDescent="0.2">
      <c r="A96" t="s">
        <v>4774</v>
      </c>
    </row>
    <row r="97" spans="1:1" x14ac:dyDescent="0.2">
      <c r="A97" t="s">
        <v>4775</v>
      </c>
    </row>
    <row r="98" spans="1:1" x14ac:dyDescent="0.2">
      <c r="A98" t="s">
        <v>4776</v>
      </c>
    </row>
    <row r="99" spans="1:1" x14ac:dyDescent="0.2">
      <c r="A99" t="s">
        <v>4777</v>
      </c>
    </row>
    <row r="100" spans="1:1" x14ac:dyDescent="0.2">
      <c r="A100" t="s">
        <v>4778</v>
      </c>
    </row>
    <row r="101" spans="1:1" x14ac:dyDescent="0.2">
      <c r="A101" t="s">
        <v>4779</v>
      </c>
    </row>
    <row r="102" spans="1:1" x14ac:dyDescent="0.2">
      <c r="A102" t="s">
        <v>4780</v>
      </c>
    </row>
    <row r="103" spans="1:1" x14ac:dyDescent="0.2">
      <c r="A103" t="s">
        <v>4781</v>
      </c>
    </row>
    <row r="104" spans="1:1" x14ac:dyDescent="0.2">
      <c r="A104" t="s">
        <v>4782</v>
      </c>
    </row>
    <row r="105" spans="1:1" x14ac:dyDescent="0.2">
      <c r="A105" t="s">
        <v>4783</v>
      </c>
    </row>
    <row r="106" spans="1:1" x14ac:dyDescent="0.2">
      <c r="A106" t="s">
        <v>4784</v>
      </c>
    </row>
    <row r="107" spans="1:1" x14ac:dyDescent="0.2">
      <c r="A107" t="s">
        <v>4785</v>
      </c>
    </row>
    <row r="108" spans="1:1" x14ac:dyDescent="0.2">
      <c r="A108" t="s">
        <v>4786</v>
      </c>
    </row>
    <row r="109" spans="1:1" x14ac:dyDescent="0.2">
      <c r="A109" t="s">
        <v>4787</v>
      </c>
    </row>
    <row r="110" spans="1:1" x14ac:dyDescent="0.2">
      <c r="A110" t="s">
        <v>4788</v>
      </c>
    </row>
    <row r="111" spans="1:1" x14ac:dyDescent="0.2">
      <c r="A111" t="s">
        <v>4789</v>
      </c>
    </row>
    <row r="112" spans="1:1" x14ac:dyDescent="0.2">
      <c r="A112" t="s">
        <v>4790</v>
      </c>
    </row>
    <row r="113" spans="1:3" x14ac:dyDescent="0.2">
      <c r="A113" t="s">
        <v>4791</v>
      </c>
    </row>
    <row r="114" spans="1:3" x14ac:dyDescent="0.2">
      <c r="A114" t="s">
        <v>4792</v>
      </c>
    </row>
    <row r="115" spans="1:3" x14ac:dyDescent="0.2">
      <c r="A115" t="s">
        <v>4793</v>
      </c>
      <c r="B115" t="s">
        <v>4691</v>
      </c>
      <c r="C115" t="s">
        <v>3431</v>
      </c>
    </row>
    <row r="116" spans="1:3" x14ac:dyDescent="0.2">
      <c r="A116" t="s">
        <v>4794</v>
      </c>
      <c r="B116" t="s">
        <v>4691</v>
      </c>
      <c r="C116" t="s">
        <v>3431</v>
      </c>
    </row>
    <row r="117" spans="1:3" x14ac:dyDescent="0.2">
      <c r="A117" t="s">
        <v>4795</v>
      </c>
      <c r="B117" t="s">
        <v>4691</v>
      </c>
      <c r="C117" t="s">
        <v>3431</v>
      </c>
    </row>
    <row r="118" spans="1:3" x14ac:dyDescent="0.2">
      <c r="A118" t="s">
        <v>4796</v>
      </c>
      <c r="B118" t="s">
        <v>4691</v>
      </c>
      <c r="C118" t="s">
        <v>3431</v>
      </c>
    </row>
    <row r="119" spans="1:3" x14ac:dyDescent="0.2">
      <c r="A119" t="s">
        <v>4797</v>
      </c>
      <c r="B119" t="s">
        <v>4691</v>
      </c>
      <c r="C119" t="s">
        <v>3431</v>
      </c>
    </row>
    <row r="120" spans="1:3" x14ac:dyDescent="0.2">
      <c r="A120" t="s">
        <v>4798</v>
      </c>
      <c r="B120" t="s">
        <v>4691</v>
      </c>
      <c r="C120" t="s">
        <v>3431</v>
      </c>
    </row>
    <row r="121" spans="1:3" x14ac:dyDescent="0.2">
      <c r="A121" t="s">
        <v>4799</v>
      </c>
      <c r="B121" t="s">
        <v>4691</v>
      </c>
      <c r="C121" t="s">
        <v>3431</v>
      </c>
    </row>
    <row r="122" spans="1:3" x14ac:dyDescent="0.2">
      <c r="A122" t="s">
        <v>4800</v>
      </c>
      <c r="B122" t="s">
        <v>4691</v>
      </c>
      <c r="C122" t="s">
        <v>3431</v>
      </c>
    </row>
    <row r="123" spans="1:3" x14ac:dyDescent="0.2">
      <c r="A123" t="s">
        <v>4801</v>
      </c>
      <c r="B123" t="s">
        <v>4691</v>
      </c>
      <c r="C123" t="s">
        <v>3431</v>
      </c>
    </row>
    <row r="124" spans="1:3" x14ac:dyDescent="0.2">
      <c r="A124" t="s">
        <v>4802</v>
      </c>
      <c r="B124" t="s">
        <v>4691</v>
      </c>
      <c r="C124" t="s">
        <v>3431</v>
      </c>
    </row>
    <row r="125" spans="1:3" x14ac:dyDescent="0.2">
      <c r="A125" t="s">
        <v>4803</v>
      </c>
      <c r="B125" t="s">
        <v>4691</v>
      </c>
      <c r="C125" t="s">
        <v>3431</v>
      </c>
    </row>
    <row r="126" spans="1:3" x14ac:dyDescent="0.2">
      <c r="A126" t="s">
        <v>4804</v>
      </c>
      <c r="B126" t="s">
        <v>4691</v>
      </c>
      <c r="C126" t="s">
        <v>3431</v>
      </c>
    </row>
    <row r="127" spans="1:3" x14ac:dyDescent="0.2">
      <c r="A127" t="s">
        <v>4805</v>
      </c>
      <c r="B127" t="s">
        <v>4691</v>
      </c>
      <c r="C127" t="s">
        <v>3431</v>
      </c>
    </row>
    <row r="128" spans="1:3" x14ac:dyDescent="0.2">
      <c r="A128" t="s">
        <v>4806</v>
      </c>
      <c r="B128" t="s">
        <v>4691</v>
      </c>
      <c r="C128" t="s">
        <v>3431</v>
      </c>
    </row>
    <row r="129" spans="1:3" x14ac:dyDescent="0.2">
      <c r="A129" t="s">
        <v>4807</v>
      </c>
      <c r="B129" t="s">
        <v>4691</v>
      </c>
      <c r="C129" t="s">
        <v>3431</v>
      </c>
    </row>
    <row r="130" spans="1:3" x14ac:dyDescent="0.2">
      <c r="A130" t="s">
        <v>4808</v>
      </c>
      <c r="B130" t="s">
        <v>4707</v>
      </c>
      <c r="C130" t="s">
        <v>3431</v>
      </c>
    </row>
    <row r="131" spans="1:3" x14ac:dyDescent="0.2">
      <c r="A131" t="s">
        <v>4809</v>
      </c>
      <c r="B131" t="s">
        <v>4707</v>
      </c>
      <c r="C131" t="s">
        <v>3431</v>
      </c>
    </row>
    <row r="132" spans="1:3" x14ac:dyDescent="0.2">
      <c r="A132" t="s">
        <v>4810</v>
      </c>
      <c r="B132" t="s">
        <v>4707</v>
      </c>
      <c r="C132" t="s">
        <v>3431</v>
      </c>
    </row>
    <row r="133" spans="1:3" x14ac:dyDescent="0.2">
      <c r="A133" t="s">
        <v>4811</v>
      </c>
      <c r="B133" t="s">
        <v>4707</v>
      </c>
      <c r="C133" t="s">
        <v>3431</v>
      </c>
    </row>
    <row r="134" spans="1:3" x14ac:dyDescent="0.2">
      <c r="A134" t="s">
        <v>4812</v>
      </c>
      <c r="B134" t="s">
        <v>4707</v>
      </c>
      <c r="C134" t="s">
        <v>3431</v>
      </c>
    </row>
    <row r="135" spans="1:3" x14ac:dyDescent="0.2">
      <c r="A135" t="s">
        <v>4813</v>
      </c>
      <c r="B135" t="s">
        <v>4707</v>
      </c>
      <c r="C135" t="s">
        <v>3431</v>
      </c>
    </row>
    <row r="136" spans="1:3" x14ac:dyDescent="0.2">
      <c r="A136" t="s">
        <v>4106</v>
      </c>
      <c r="B136" t="s">
        <v>4707</v>
      </c>
      <c r="C136" t="s">
        <v>3431</v>
      </c>
    </row>
    <row r="137" spans="1:3" x14ac:dyDescent="0.2">
      <c r="A137" t="s">
        <v>4814</v>
      </c>
      <c r="B137" t="s">
        <v>4707</v>
      </c>
      <c r="C137" t="s">
        <v>3431</v>
      </c>
    </row>
    <row r="138" spans="1:3" x14ac:dyDescent="0.2">
      <c r="A138" t="s">
        <v>4815</v>
      </c>
      <c r="B138" t="s">
        <v>4707</v>
      </c>
      <c r="C138" t="s">
        <v>3431</v>
      </c>
    </row>
    <row r="139" spans="1:3" x14ac:dyDescent="0.2">
      <c r="A139" t="s">
        <v>4816</v>
      </c>
      <c r="B139" t="s">
        <v>4707</v>
      </c>
      <c r="C139" t="s">
        <v>3431</v>
      </c>
    </row>
    <row r="140" spans="1:3" x14ac:dyDescent="0.2">
      <c r="A140" t="s">
        <v>4817</v>
      </c>
      <c r="B140" t="s">
        <v>4707</v>
      </c>
      <c r="C140" t="s">
        <v>3431</v>
      </c>
    </row>
    <row r="141" spans="1:3" x14ac:dyDescent="0.2">
      <c r="A141" t="s">
        <v>4818</v>
      </c>
      <c r="B141" t="s">
        <v>4707</v>
      </c>
      <c r="C141" t="s">
        <v>3431</v>
      </c>
    </row>
    <row r="142" spans="1:3" x14ac:dyDescent="0.2">
      <c r="A142" t="s">
        <v>4819</v>
      </c>
      <c r="B142" t="s">
        <v>4707</v>
      </c>
      <c r="C142" t="s">
        <v>3431</v>
      </c>
    </row>
    <row r="143" spans="1:3" x14ac:dyDescent="0.2">
      <c r="A143" t="s">
        <v>4820</v>
      </c>
      <c r="B143" t="s">
        <v>4707</v>
      </c>
      <c r="C143" t="s">
        <v>3431</v>
      </c>
    </row>
    <row r="144" spans="1:3" x14ac:dyDescent="0.2">
      <c r="A144" t="s">
        <v>4821</v>
      </c>
      <c r="B144" t="s">
        <v>4685</v>
      </c>
      <c r="C144" t="s">
        <v>3431</v>
      </c>
    </row>
    <row r="145" spans="1:3" x14ac:dyDescent="0.2">
      <c r="A145" t="s">
        <v>4822</v>
      </c>
      <c r="B145" t="s">
        <v>4679</v>
      </c>
      <c r="C145" t="s">
        <v>3431</v>
      </c>
    </row>
    <row r="146" spans="1:3" x14ac:dyDescent="0.2">
      <c r="A146" t="s">
        <v>4823</v>
      </c>
      <c r="B146" t="s">
        <v>4685</v>
      </c>
      <c r="C146" t="s">
        <v>3431</v>
      </c>
    </row>
    <row r="147" spans="1:3" x14ac:dyDescent="0.2">
      <c r="A147" t="s">
        <v>4824</v>
      </c>
      <c r="B147" t="s">
        <v>4685</v>
      </c>
      <c r="C147" t="s">
        <v>3431</v>
      </c>
    </row>
    <row r="148" spans="1:3" x14ac:dyDescent="0.2">
      <c r="A148" t="s">
        <v>4825</v>
      </c>
      <c r="B148" t="s">
        <v>4685</v>
      </c>
      <c r="C148" t="s">
        <v>3431</v>
      </c>
    </row>
    <row r="149" spans="1:3" x14ac:dyDescent="0.2">
      <c r="A149" t="s">
        <v>4826</v>
      </c>
      <c r="B149" t="s">
        <v>4685</v>
      </c>
      <c r="C149" t="s">
        <v>3431</v>
      </c>
    </row>
    <row r="150" spans="1:3" x14ac:dyDescent="0.2">
      <c r="A150" t="s">
        <v>4827</v>
      </c>
    </row>
    <row r="151" spans="1:3" x14ac:dyDescent="0.2">
      <c r="A151" t="s">
        <v>4828</v>
      </c>
      <c r="B151" t="s">
        <v>4829</v>
      </c>
      <c r="C151" t="s">
        <v>3431</v>
      </c>
    </row>
    <row r="152" spans="1:3" x14ac:dyDescent="0.2">
      <c r="A152" t="s">
        <v>4830</v>
      </c>
      <c r="B152" t="s">
        <v>4829</v>
      </c>
      <c r="C152" t="s">
        <v>3431</v>
      </c>
    </row>
    <row r="153" spans="1:3" x14ac:dyDescent="0.2">
      <c r="A153" t="s">
        <v>4831</v>
      </c>
      <c r="B153" t="s">
        <v>4685</v>
      </c>
      <c r="C153" t="s">
        <v>3431</v>
      </c>
    </row>
    <row r="154" spans="1:3" x14ac:dyDescent="0.2">
      <c r="A154" t="s">
        <v>4832</v>
      </c>
      <c r="B154" t="s">
        <v>4685</v>
      </c>
      <c r="C154" t="s">
        <v>3431</v>
      </c>
    </row>
    <row r="155" spans="1:3" x14ac:dyDescent="0.2">
      <c r="A155" t="s">
        <v>4833</v>
      </c>
      <c r="B155" t="s">
        <v>4685</v>
      </c>
      <c r="C155" t="s">
        <v>3431</v>
      </c>
    </row>
    <row r="156" spans="1:3" x14ac:dyDescent="0.2">
      <c r="A156" t="s">
        <v>4834</v>
      </c>
      <c r="B156" t="s">
        <v>4685</v>
      </c>
      <c r="C156" t="s">
        <v>3431</v>
      </c>
    </row>
    <row r="157" spans="1:3" x14ac:dyDescent="0.2">
      <c r="A157" t="s">
        <v>4835</v>
      </c>
      <c r="B157" t="s">
        <v>4685</v>
      </c>
      <c r="C157" t="s">
        <v>3431</v>
      </c>
    </row>
    <row r="158" spans="1:3" x14ac:dyDescent="0.2">
      <c r="A158" t="s">
        <v>4836</v>
      </c>
      <c r="B158" t="s">
        <v>4685</v>
      </c>
      <c r="C158" t="s">
        <v>3431</v>
      </c>
    </row>
    <row r="159" spans="1:3" x14ac:dyDescent="0.2">
      <c r="A159" t="s">
        <v>4837</v>
      </c>
      <c r="B159" t="s">
        <v>4685</v>
      </c>
      <c r="C159" t="s">
        <v>3431</v>
      </c>
    </row>
    <row r="160" spans="1:3" x14ac:dyDescent="0.2">
      <c r="A160" t="s">
        <v>4838</v>
      </c>
      <c r="B160" t="s">
        <v>4685</v>
      </c>
      <c r="C160" t="s">
        <v>3431</v>
      </c>
    </row>
    <row r="161" spans="1:3" x14ac:dyDescent="0.2">
      <c r="A161" t="s">
        <v>4839</v>
      </c>
      <c r="B161" t="s">
        <v>4685</v>
      </c>
      <c r="C161" t="s">
        <v>3431</v>
      </c>
    </row>
    <row r="162" spans="1:3" x14ac:dyDescent="0.2">
      <c r="A162" t="s">
        <v>4840</v>
      </c>
      <c r="B162" t="s">
        <v>4685</v>
      </c>
      <c r="C162" t="s">
        <v>3431</v>
      </c>
    </row>
    <row r="163" spans="1:3" x14ac:dyDescent="0.2">
      <c r="A163" t="s">
        <v>4841</v>
      </c>
      <c r="B163" t="s">
        <v>4685</v>
      </c>
      <c r="C163" t="s">
        <v>3431</v>
      </c>
    </row>
    <row r="164" spans="1:3" x14ac:dyDescent="0.2">
      <c r="A164" t="s">
        <v>4842</v>
      </c>
      <c r="B164" t="s">
        <v>4691</v>
      </c>
      <c r="C164" t="s">
        <v>3431</v>
      </c>
    </row>
    <row r="165" spans="1:3" x14ac:dyDescent="0.2">
      <c r="A165" t="s">
        <v>4843</v>
      </c>
      <c r="B165" t="s">
        <v>4691</v>
      </c>
      <c r="C165" t="s">
        <v>3431</v>
      </c>
    </row>
    <row r="166" spans="1:3" x14ac:dyDescent="0.2">
      <c r="A166" t="s">
        <v>4844</v>
      </c>
      <c r="B166" t="s">
        <v>4691</v>
      </c>
      <c r="C166" t="s">
        <v>3431</v>
      </c>
    </row>
    <row r="167" spans="1:3" x14ac:dyDescent="0.2">
      <c r="A167" t="s">
        <v>4845</v>
      </c>
      <c r="B167" t="s">
        <v>4691</v>
      </c>
      <c r="C167" t="s">
        <v>3431</v>
      </c>
    </row>
    <row r="168" spans="1:3" x14ac:dyDescent="0.2">
      <c r="A168" t="s">
        <v>4846</v>
      </c>
      <c r="B168" t="s">
        <v>4829</v>
      </c>
      <c r="C168" t="s">
        <v>3431</v>
      </c>
    </row>
    <row r="169" spans="1:3" x14ac:dyDescent="0.2">
      <c r="A169" t="s">
        <v>4847</v>
      </c>
      <c r="B169" t="s">
        <v>4829</v>
      </c>
      <c r="C169" t="s">
        <v>3431</v>
      </c>
    </row>
    <row r="170" spans="1:3" x14ac:dyDescent="0.2">
      <c r="A170" t="s">
        <v>4848</v>
      </c>
      <c r="B170" t="s">
        <v>4829</v>
      </c>
      <c r="C170" t="s">
        <v>3431</v>
      </c>
    </row>
    <row r="171" spans="1:3" x14ac:dyDescent="0.2">
      <c r="A171" t="s">
        <v>4849</v>
      </c>
      <c r="B171" t="s">
        <v>4829</v>
      </c>
      <c r="C171" t="s">
        <v>3431</v>
      </c>
    </row>
    <row r="172" spans="1:3" x14ac:dyDescent="0.2">
      <c r="A172" t="s">
        <v>4850</v>
      </c>
      <c r="B172" t="s">
        <v>4707</v>
      </c>
      <c r="C172" t="s">
        <v>3431</v>
      </c>
    </row>
    <row r="173" spans="1:3" x14ac:dyDescent="0.2">
      <c r="A173" t="s">
        <v>4851</v>
      </c>
      <c r="B173" t="s">
        <v>4707</v>
      </c>
      <c r="C173" t="s">
        <v>3431</v>
      </c>
    </row>
    <row r="174" spans="1:3" x14ac:dyDescent="0.2">
      <c r="A174" t="s">
        <v>4852</v>
      </c>
      <c r="B174" t="s">
        <v>4707</v>
      </c>
      <c r="C174" t="s">
        <v>3431</v>
      </c>
    </row>
    <row r="175" spans="1:3" x14ac:dyDescent="0.2">
      <c r="A175" t="s">
        <v>4853</v>
      </c>
      <c r="B175" t="s">
        <v>4707</v>
      </c>
      <c r="C175" t="s">
        <v>3431</v>
      </c>
    </row>
    <row r="176" spans="1:3" x14ac:dyDescent="0.2">
      <c r="A176" t="s">
        <v>4854</v>
      </c>
      <c r="B176" t="s">
        <v>4707</v>
      </c>
      <c r="C176" t="s">
        <v>3431</v>
      </c>
    </row>
    <row r="177" spans="1:3" x14ac:dyDescent="0.2">
      <c r="A177" t="s">
        <v>4855</v>
      </c>
      <c r="B177" t="s">
        <v>4707</v>
      </c>
      <c r="C177" t="s">
        <v>3431</v>
      </c>
    </row>
    <row r="178" spans="1:3" x14ac:dyDescent="0.2">
      <c r="A178" t="s">
        <v>4856</v>
      </c>
      <c r="B178" t="s">
        <v>4707</v>
      </c>
      <c r="C178" t="s">
        <v>3431</v>
      </c>
    </row>
    <row r="179" spans="1:3" x14ac:dyDescent="0.2">
      <c r="A179" t="s">
        <v>4857</v>
      </c>
      <c r="B179" t="s">
        <v>4707</v>
      </c>
      <c r="C179" t="s">
        <v>3431</v>
      </c>
    </row>
    <row r="180" spans="1:3" x14ac:dyDescent="0.2">
      <c r="A180" t="s">
        <v>4858</v>
      </c>
      <c r="B180" t="s">
        <v>4707</v>
      </c>
      <c r="C180" t="s">
        <v>3431</v>
      </c>
    </row>
    <row r="181" spans="1:3" x14ac:dyDescent="0.2">
      <c r="A181" t="s">
        <v>4859</v>
      </c>
      <c r="B181" t="s">
        <v>4707</v>
      </c>
      <c r="C181" t="s">
        <v>3431</v>
      </c>
    </row>
    <row r="182" spans="1:3" x14ac:dyDescent="0.2">
      <c r="A182" t="s">
        <v>4860</v>
      </c>
      <c r="B182" t="s">
        <v>4829</v>
      </c>
      <c r="C182" t="s">
        <v>3431</v>
      </c>
    </row>
    <row r="183" spans="1:3" x14ac:dyDescent="0.2">
      <c r="A183" t="s">
        <v>4861</v>
      </c>
      <c r="B183" t="s">
        <v>4829</v>
      </c>
      <c r="C183" t="s">
        <v>3431</v>
      </c>
    </row>
    <row r="184" spans="1:3" x14ac:dyDescent="0.2">
      <c r="A184" t="s">
        <v>4862</v>
      </c>
      <c r="B184" t="s">
        <v>4829</v>
      </c>
      <c r="C184" t="s">
        <v>3431</v>
      </c>
    </row>
    <row r="185" spans="1:3" x14ac:dyDescent="0.2">
      <c r="A185" t="s">
        <v>4863</v>
      </c>
      <c r="B185" t="s">
        <v>4829</v>
      </c>
      <c r="C185" t="s">
        <v>3431</v>
      </c>
    </row>
    <row r="199" spans="1:1" x14ac:dyDescent="0.2">
      <c r="A199" s="126"/>
    </row>
  </sheetData>
  <phoneticPr fontId="0" type="noConversion"/>
  <pageMargins left="0.78740157499999996" right="0.78740157499999996" top="0.984251969" bottom="0.984251969" header="0.4921259845" footer="0.4921259845"/>
  <pageSetup paperSize="9" orientation="portrait" horizontalDpi="1200" verticalDpi="1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2"/>
  <dimension ref="A1:H81"/>
  <sheetViews>
    <sheetView workbookViewId="0">
      <selection activeCell="I39" sqref="I39"/>
    </sheetView>
  </sheetViews>
  <sheetFormatPr baseColWidth="10" defaultRowHeight="10.199999999999999" x14ac:dyDescent="0.2"/>
  <cols>
    <col min="2" max="2" width="32.7109375" bestFit="1" customWidth="1"/>
    <col min="4" max="4" width="7.140625" bestFit="1" customWidth="1"/>
    <col min="5" max="5" width="36.85546875" bestFit="1" customWidth="1"/>
    <col min="7" max="7" width="11.7109375" customWidth="1"/>
    <col min="8" max="8" width="42.85546875" customWidth="1"/>
  </cols>
  <sheetData>
    <row r="1" spans="1:8" ht="15.6" x14ac:dyDescent="0.2">
      <c r="A1" s="450" t="s">
        <v>120</v>
      </c>
      <c r="B1" s="450"/>
      <c r="D1" s="451" t="s">
        <v>3446</v>
      </c>
      <c r="E1" s="451"/>
      <c r="G1" s="452" t="s">
        <v>3119</v>
      </c>
      <c r="H1" s="452"/>
    </row>
    <row r="2" spans="1:8" x14ac:dyDescent="0.2">
      <c r="A2" s="37" t="s">
        <v>925</v>
      </c>
      <c r="B2" s="37" t="s">
        <v>705</v>
      </c>
      <c r="D2" s="42" t="s">
        <v>925</v>
      </c>
      <c r="E2" s="42" t="s">
        <v>2669</v>
      </c>
      <c r="G2" s="160" t="s">
        <v>925</v>
      </c>
      <c r="H2" s="161" t="s">
        <v>1082</v>
      </c>
    </row>
    <row r="3" spans="1:8" x14ac:dyDescent="0.2">
      <c r="A3" s="37" t="s">
        <v>927</v>
      </c>
      <c r="B3" s="37" t="s">
        <v>706</v>
      </c>
      <c r="D3" s="42" t="s">
        <v>2657</v>
      </c>
      <c r="E3" s="42" t="s">
        <v>2670</v>
      </c>
      <c r="G3" s="160" t="s">
        <v>2657</v>
      </c>
      <c r="H3" s="161" t="s">
        <v>1083</v>
      </c>
    </row>
    <row r="4" spans="1:8" x14ac:dyDescent="0.2">
      <c r="A4" s="37" t="s">
        <v>2057</v>
      </c>
      <c r="B4" s="37" t="s">
        <v>3060</v>
      </c>
      <c r="D4" s="42" t="s">
        <v>2658</v>
      </c>
      <c r="E4" s="42" t="s">
        <v>2670</v>
      </c>
      <c r="G4" s="160" t="s">
        <v>2658</v>
      </c>
      <c r="H4" s="161" t="s">
        <v>1084</v>
      </c>
    </row>
    <row r="5" spans="1:8" x14ac:dyDescent="0.2">
      <c r="A5" s="37" t="s">
        <v>2055</v>
      </c>
      <c r="B5" s="37" t="s">
        <v>3061</v>
      </c>
      <c r="D5" s="42" t="s">
        <v>2659</v>
      </c>
      <c r="E5" s="42" t="s">
        <v>2670</v>
      </c>
      <c r="G5" s="160" t="s">
        <v>2659</v>
      </c>
      <c r="H5" s="161" t="s">
        <v>625</v>
      </c>
    </row>
    <row r="6" spans="1:8" x14ac:dyDescent="0.2">
      <c r="A6" s="37" t="s">
        <v>2056</v>
      </c>
      <c r="B6" s="37" t="s">
        <v>3062</v>
      </c>
      <c r="D6" s="42" t="s">
        <v>927</v>
      </c>
      <c r="E6" s="42" t="s">
        <v>1893</v>
      </c>
      <c r="G6" s="160" t="s">
        <v>927</v>
      </c>
      <c r="H6" s="161" t="s">
        <v>626</v>
      </c>
    </row>
    <row r="7" spans="1:8" x14ac:dyDescent="0.2">
      <c r="A7" s="37" t="s">
        <v>2046</v>
      </c>
      <c r="B7" s="37" t="s">
        <v>668</v>
      </c>
      <c r="D7" s="42" t="s">
        <v>2057</v>
      </c>
      <c r="E7" s="42" t="s">
        <v>750</v>
      </c>
      <c r="G7" s="160" t="s">
        <v>2660</v>
      </c>
      <c r="H7" s="161" t="s">
        <v>627</v>
      </c>
    </row>
    <row r="8" spans="1:8" x14ac:dyDescent="0.2">
      <c r="A8" s="37" t="s">
        <v>2062</v>
      </c>
      <c r="B8" s="37" t="s">
        <v>669</v>
      </c>
      <c r="D8" s="42" t="s">
        <v>2055</v>
      </c>
      <c r="E8" s="42" t="s">
        <v>751</v>
      </c>
      <c r="G8" s="160" t="s">
        <v>921</v>
      </c>
      <c r="H8" s="161" t="s">
        <v>628</v>
      </c>
    </row>
    <row r="9" spans="1:8" x14ac:dyDescent="0.2">
      <c r="A9" s="37" t="s">
        <v>921</v>
      </c>
      <c r="B9" s="37" t="s">
        <v>670</v>
      </c>
      <c r="D9" s="42" t="s">
        <v>2056</v>
      </c>
      <c r="E9" s="42" t="s">
        <v>752</v>
      </c>
      <c r="G9" s="160" t="s">
        <v>1428</v>
      </c>
      <c r="H9" s="161" t="s">
        <v>578</v>
      </c>
    </row>
    <row r="10" spans="1:8" x14ac:dyDescent="0.2">
      <c r="A10" s="37" t="s">
        <v>2043</v>
      </c>
      <c r="B10" s="37" t="s">
        <v>671</v>
      </c>
      <c r="D10" s="42" t="s">
        <v>2046</v>
      </c>
      <c r="E10" s="42" t="s">
        <v>753</v>
      </c>
      <c r="G10" s="160" t="s">
        <v>2661</v>
      </c>
      <c r="H10" s="161" t="s">
        <v>579</v>
      </c>
    </row>
    <row r="11" spans="1:8" x14ac:dyDescent="0.2">
      <c r="A11" s="37" t="s">
        <v>1240</v>
      </c>
      <c r="B11" s="37" t="s">
        <v>672</v>
      </c>
      <c r="D11" s="42" t="s">
        <v>2660</v>
      </c>
      <c r="E11" s="42" t="s">
        <v>754</v>
      </c>
      <c r="G11" s="160" t="s">
        <v>2662</v>
      </c>
      <c r="H11" s="161" t="s">
        <v>580</v>
      </c>
    </row>
    <row r="12" spans="1:8" x14ac:dyDescent="0.2">
      <c r="A12" s="37" t="s">
        <v>1229</v>
      </c>
      <c r="B12" s="37" t="s">
        <v>673</v>
      </c>
      <c r="D12" s="42" t="s">
        <v>2062</v>
      </c>
      <c r="E12" s="42" t="s">
        <v>755</v>
      </c>
      <c r="G12" s="160" t="s">
        <v>1429</v>
      </c>
      <c r="H12" s="161" t="s">
        <v>581</v>
      </c>
    </row>
    <row r="13" spans="1:8" x14ac:dyDescent="0.2">
      <c r="A13" s="37" t="s">
        <v>1241</v>
      </c>
      <c r="B13" s="37" t="s">
        <v>1436</v>
      </c>
      <c r="D13" s="42" t="s">
        <v>921</v>
      </c>
      <c r="E13" s="42" t="s">
        <v>1922</v>
      </c>
      <c r="G13" s="160" t="s">
        <v>1431</v>
      </c>
      <c r="H13" s="161" t="s">
        <v>582</v>
      </c>
    </row>
    <row r="14" spans="1:8" x14ac:dyDescent="0.2">
      <c r="A14" s="37" t="s">
        <v>1428</v>
      </c>
      <c r="B14" s="37" t="s">
        <v>2332</v>
      </c>
      <c r="D14" s="42" t="s">
        <v>2043</v>
      </c>
      <c r="E14" s="42" t="s">
        <v>1923</v>
      </c>
      <c r="G14" s="160" t="s">
        <v>1430</v>
      </c>
      <c r="H14" s="161" t="s">
        <v>583</v>
      </c>
    </row>
    <row r="15" spans="1:8" x14ac:dyDescent="0.2">
      <c r="A15" s="37" t="s">
        <v>1231</v>
      </c>
      <c r="B15" s="37" t="s">
        <v>2333</v>
      </c>
      <c r="D15" s="42" t="s">
        <v>1240</v>
      </c>
      <c r="E15" s="42" t="s">
        <v>17</v>
      </c>
      <c r="G15" s="160" t="s">
        <v>1220</v>
      </c>
      <c r="H15" s="161" t="s">
        <v>584</v>
      </c>
    </row>
    <row r="16" spans="1:8" x14ac:dyDescent="0.2">
      <c r="A16" s="37" t="s">
        <v>1230</v>
      </c>
      <c r="B16" s="37" t="s">
        <v>2334</v>
      </c>
      <c r="D16" s="42" t="s">
        <v>1229</v>
      </c>
      <c r="E16" s="42" t="s">
        <v>18</v>
      </c>
      <c r="G16" s="160" t="s">
        <v>926</v>
      </c>
      <c r="H16" s="161" t="s">
        <v>585</v>
      </c>
    </row>
    <row r="17" spans="1:8" x14ac:dyDescent="0.2">
      <c r="A17" s="37" t="s">
        <v>1429</v>
      </c>
      <c r="B17" s="37" t="s">
        <v>2335</v>
      </c>
      <c r="D17" s="42" t="s">
        <v>1241</v>
      </c>
      <c r="E17" s="42" t="s">
        <v>1181</v>
      </c>
      <c r="G17" s="160" t="s">
        <v>1224</v>
      </c>
      <c r="H17" s="161" t="s">
        <v>586</v>
      </c>
    </row>
    <row r="18" spans="1:8" x14ac:dyDescent="0.2">
      <c r="A18" s="37" t="s">
        <v>1238</v>
      </c>
      <c r="B18" s="37" t="s">
        <v>2336</v>
      </c>
      <c r="D18" s="42" t="s">
        <v>1428</v>
      </c>
      <c r="E18" s="42" t="s">
        <v>1182</v>
      </c>
      <c r="G18" s="160" t="s">
        <v>1225</v>
      </c>
      <c r="H18" s="161" t="s">
        <v>587</v>
      </c>
    </row>
    <row r="19" spans="1:8" x14ac:dyDescent="0.2">
      <c r="A19" s="37" t="s">
        <v>1431</v>
      </c>
      <c r="B19" s="37" t="s">
        <v>2337</v>
      </c>
      <c r="D19" s="42" t="s">
        <v>1231</v>
      </c>
      <c r="E19" s="42" t="s">
        <v>1183</v>
      </c>
      <c r="G19" s="160" t="s">
        <v>1226</v>
      </c>
      <c r="H19" s="161" t="s">
        <v>588</v>
      </c>
    </row>
    <row r="20" spans="1:8" x14ac:dyDescent="0.2">
      <c r="A20" s="37" t="s">
        <v>1430</v>
      </c>
      <c r="B20" s="37" t="s">
        <v>2338</v>
      </c>
      <c r="D20" s="42" t="s">
        <v>2661</v>
      </c>
      <c r="E20" s="42" t="s">
        <v>2342</v>
      </c>
      <c r="G20" s="160" t="s">
        <v>257</v>
      </c>
      <c r="H20" s="161" t="s">
        <v>663</v>
      </c>
    </row>
    <row r="21" spans="1:8" x14ac:dyDescent="0.2">
      <c r="A21" s="37" t="s">
        <v>1220</v>
      </c>
      <c r="B21" s="37" t="s">
        <v>2339</v>
      </c>
      <c r="D21" s="42" t="s">
        <v>2662</v>
      </c>
      <c r="E21" s="42" t="s">
        <v>2349</v>
      </c>
      <c r="G21" s="160" t="s">
        <v>922</v>
      </c>
      <c r="H21" s="161" t="s">
        <v>664</v>
      </c>
    </row>
    <row r="22" spans="1:8" x14ac:dyDescent="0.2">
      <c r="A22" s="37" t="s">
        <v>926</v>
      </c>
      <c r="B22" s="37" t="s">
        <v>2340</v>
      </c>
      <c r="D22" s="42" t="s">
        <v>1230</v>
      </c>
      <c r="E22" s="42" t="s">
        <v>2350</v>
      </c>
      <c r="G22" s="160" t="s">
        <v>923</v>
      </c>
      <c r="H22" s="161" t="s">
        <v>665</v>
      </c>
    </row>
    <row r="23" spans="1:8" x14ac:dyDescent="0.2">
      <c r="A23" s="37" t="s">
        <v>1225</v>
      </c>
      <c r="B23" s="37" t="s">
        <v>2341</v>
      </c>
      <c r="D23" s="42" t="s">
        <v>1429</v>
      </c>
      <c r="E23" s="42" t="s">
        <v>2351</v>
      </c>
      <c r="G23" s="160" t="s">
        <v>2663</v>
      </c>
      <c r="H23" s="161" t="s">
        <v>666</v>
      </c>
    </row>
    <row r="24" spans="1:8" x14ac:dyDescent="0.2">
      <c r="A24" s="37" t="s">
        <v>1226</v>
      </c>
      <c r="B24" s="37" t="s">
        <v>3291</v>
      </c>
      <c r="D24" s="42" t="s">
        <v>1238</v>
      </c>
      <c r="E24" s="42" t="s">
        <v>2352</v>
      </c>
      <c r="G24" s="160" t="s">
        <v>1223</v>
      </c>
      <c r="H24" s="161" t="s">
        <v>2148</v>
      </c>
    </row>
    <row r="25" spans="1:8" x14ac:dyDescent="0.2">
      <c r="A25" s="37" t="s">
        <v>2049</v>
      </c>
      <c r="B25" s="37" t="s">
        <v>2245</v>
      </c>
      <c r="D25" s="42" t="s">
        <v>1431</v>
      </c>
      <c r="E25" s="42" t="s">
        <v>2353</v>
      </c>
      <c r="G25" s="160" t="s">
        <v>1222</v>
      </c>
      <c r="H25" s="161" t="s">
        <v>2149</v>
      </c>
    </row>
    <row r="26" spans="1:8" x14ac:dyDescent="0.2">
      <c r="A26" s="37" t="s">
        <v>2050</v>
      </c>
      <c r="B26" s="37" t="s">
        <v>345</v>
      </c>
      <c r="D26" s="42" t="s">
        <v>1430</v>
      </c>
      <c r="E26" s="42" t="s">
        <v>3319</v>
      </c>
      <c r="G26" s="160" t="s">
        <v>1221</v>
      </c>
      <c r="H26" s="161" t="s">
        <v>2150</v>
      </c>
    </row>
    <row r="27" spans="1:8" x14ac:dyDescent="0.2">
      <c r="A27" s="37" t="s">
        <v>2051</v>
      </c>
      <c r="B27" s="37" t="s">
        <v>346</v>
      </c>
      <c r="D27" s="42" t="s">
        <v>1220</v>
      </c>
      <c r="E27" s="42" t="s">
        <v>1712</v>
      </c>
      <c r="G27" s="160" t="s">
        <v>2664</v>
      </c>
      <c r="H27" s="161" t="s">
        <v>2151</v>
      </c>
    </row>
    <row r="28" spans="1:8" x14ac:dyDescent="0.2">
      <c r="A28" s="37" t="s">
        <v>2052</v>
      </c>
      <c r="B28" s="37" t="s">
        <v>347</v>
      </c>
      <c r="D28" s="42" t="s">
        <v>926</v>
      </c>
      <c r="E28" s="42" t="s">
        <v>1713</v>
      </c>
      <c r="G28" s="160" t="s">
        <v>2665</v>
      </c>
      <c r="H28" s="161" t="s">
        <v>2152</v>
      </c>
    </row>
    <row r="29" spans="1:8" x14ac:dyDescent="0.2">
      <c r="A29" s="37" t="s">
        <v>2053</v>
      </c>
      <c r="B29" s="37" t="s">
        <v>150</v>
      </c>
      <c r="D29" s="42" t="s">
        <v>1224</v>
      </c>
      <c r="E29" s="42" t="s">
        <v>1714</v>
      </c>
      <c r="G29" s="160" t="s">
        <v>2666</v>
      </c>
      <c r="H29" s="161" t="s">
        <v>2153</v>
      </c>
    </row>
    <row r="30" spans="1:8" x14ac:dyDescent="0.2">
      <c r="A30" s="37" t="s">
        <v>922</v>
      </c>
      <c r="B30" s="37" t="s">
        <v>416</v>
      </c>
      <c r="D30" s="42" t="s">
        <v>1225</v>
      </c>
      <c r="E30" s="42" t="s">
        <v>1715</v>
      </c>
      <c r="G30" s="160" t="s">
        <v>2667</v>
      </c>
      <c r="H30" s="161" t="s">
        <v>2154</v>
      </c>
    </row>
    <row r="31" spans="1:8" x14ac:dyDescent="0.2">
      <c r="A31" s="37" t="s">
        <v>923</v>
      </c>
      <c r="B31" s="37" t="s">
        <v>417</v>
      </c>
      <c r="D31" s="42" t="s">
        <v>1226</v>
      </c>
      <c r="E31" s="42" t="s">
        <v>1724</v>
      </c>
      <c r="G31" s="160" t="s">
        <v>924</v>
      </c>
      <c r="H31" s="161" t="s">
        <v>2155</v>
      </c>
    </row>
    <row r="32" spans="1:8" x14ac:dyDescent="0.2">
      <c r="A32" s="37" t="s">
        <v>2045</v>
      </c>
      <c r="B32" s="37" t="s">
        <v>418</v>
      </c>
      <c r="D32" s="42" t="s">
        <v>2049</v>
      </c>
      <c r="E32" s="42" t="s">
        <v>1725</v>
      </c>
      <c r="G32" s="160" t="s">
        <v>2668</v>
      </c>
      <c r="H32" s="161" t="s">
        <v>2156</v>
      </c>
    </row>
    <row r="33" spans="1:8" x14ac:dyDescent="0.2">
      <c r="A33" s="37" t="s">
        <v>1235</v>
      </c>
      <c r="B33" s="37" t="s">
        <v>303</v>
      </c>
      <c r="D33" s="42" t="s">
        <v>2050</v>
      </c>
      <c r="E33" s="42" t="s">
        <v>1574</v>
      </c>
      <c r="G33" s="160" t="s">
        <v>1219</v>
      </c>
      <c r="H33" s="161" t="s">
        <v>2157</v>
      </c>
    </row>
    <row r="34" spans="1:8" x14ac:dyDescent="0.2">
      <c r="A34" s="37" t="s">
        <v>1234</v>
      </c>
      <c r="B34" s="37" t="s">
        <v>304</v>
      </c>
      <c r="D34" s="42" t="s">
        <v>2051</v>
      </c>
      <c r="E34" s="42" t="s">
        <v>381</v>
      </c>
      <c r="G34" s="160" t="s">
        <v>920</v>
      </c>
      <c r="H34" s="161" t="s">
        <v>2205</v>
      </c>
    </row>
    <row r="35" spans="1:8" x14ac:dyDescent="0.2">
      <c r="A35" s="37" t="s">
        <v>1223</v>
      </c>
      <c r="B35" s="37" t="s">
        <v>305</v>
      </c>
      <c r="D35" s="42" t="s">
        <v>2052</v>
      </c>
      <c r="E35" s="42" t="s">
        <v>2377</v>
      </c>
      <c r="G35" s="160" t="s">
        <v>2057</v>
      </c>
      <c r="H35" s="161" t="s">
        <v>2206</v>
      </c>
    </row>
    <row r="36" spans="1:8" x14ac:dyDescent="0.2">
      <c r="A36" s="37" t="s">
        <v>1222</v>
      </c>
      <c r="B36" s="37" t="s">
        <v>333</v>
      </c>
      <c r="D36" s="42" t="s">
        <v>2053</v>
      </c>
      <c r="E36" s="42" t="s">
        <v>2269</v>
      </c>
      <c r="G36" s="160" t="s">
        <v>2055</v>
      </c>
      <c r="H36" s="161" t="s">
        <v>2207</v>
      </c>
    </row>
    <row r="37" spans="1:8" x14ac:dyDescent="0.2">
      <c r="A37" s="37" t="s">
        <v>2044</v>
      </c>
      <c r="B37" s="37" t="s">
        <v>707</v>
      </c>
      <c r="D37" s="42" t="s">
        <v>922</v>
      </c>
      <c r="E37" s="42" t="s">
        <v>2270</v>
      </c>
      <c r="G37" s="160" t="s">
        <v>2056</v>
      </c>
      <c r="H37" s="161" t="s">
        <v>3108</v>
      </c>
    </row>
    <row r="38" spans="1:8" x14ac:dyDescent="0.2">
      <c r="A38" s="37" t="s">
        <v>1221</v>
      </c>
      <c r="B38" s="37" t="s">
        <v>2315</v>
      </c>
      <c r="D38" s="42" t="s">
        <v>923</v>
      </c>
      <c r="E38" s="42" t="s">
        <v>2271</v>
      </c>
      <c r="G38" s="160" t="s">
        <v>2046</v>
      </c>
      <c r="H38" s="161" t="s">
        <v>3109</v>
      </c>
    </row>
    <row r="39" spans="1:8" x14ac:dyDescent="0.2">
      <c r="A39" s="37" t="s">
        <v>1228</v>
      </c>
      <c r="B39" s="37" t="s">
        <v>2316</v>
      </c>
      <c r="D39" s="42" t="s">
        <v>2045</v>
      </c>
      <c r="E39" s="42" t="s">
        <v>2272</v>
      </c>
      <c r="G39" s="160" t="s">
        <v>2062</v>
      </c>
      <c r="H39" s="240" t="s">
        <v>218</v>
      </c>
    </row>
    <row r="40" spans="1:8" x14ac:dyDescent="0.2">
      <c r="A40" s="37" t="s">
        <v>1239</v>
      </c>
      <c r="B40" s="37" t="s">
        <v>2317</v>
      </c>
      <c r="D40" s="42" t="s">
        <v>1235</v>
      </c>
      <c r="E40" s="42" t="s">
        <v>1091</v>
      </c>
      <c r="G40" s="160" t="s">
        <v>2043</v>
      </c>
      <c r="H40" s="161" t="s">
        <v>2780</v>
      </c>
    </row>
    <row r="41" spans="1:8" x14ac:dyDescent="0.2">
      <c r="A41" s="37" t="s">
        <v>924</v>
      </c>
      <c r="B41" s="37" t="s">
        <v>2318</v>
      </c>
      <c r="D41" s="42" t="s">
        <v>1234</v>
      </c>
      <c r="E41" s="42" t="s">
        <v>1092</v>
      </c>
      <c r="G41" s="160" t="s">
        <v>1240</v>
      </c>
      <c r="H41" s="161" t="s">
        <v>2781</v>
      </c>
    </row>
    <row r="42" spans="1:8" x14ac:dyDescent="0.2">
      <c r="A42" s="37" t="s">
        <v>2060</v>
      </c>
      <c r="B42" s="37" t="s">
        <v>2319</v>
      </c>
      <c r="D42" s="42" t="s">
        <v>2663</v>
      </c>
      <c r="E42" s="42" t="s">
        <v>1093</v>
      </c>
      <c r="G42" s="160" t="s">
        <v>1229</v>
      </c>
      <c r="H42" s="161" t="s">
        <v>156</v>
      </c>
    </row>
    <row r="43" spans="1:8" x14ac:dyDescent="0.2">
      <c r="A43" s="37" t="s">
        <v>2058</v>
      </c>
      <c r="B43" s="37" t="s">
        <v>2320</v>
      </c>
      <c r="D43" s="42" t="s">
        <v>1223</v>
      </c>
      <c r="E43" s="42" t="s">
        <v>2249</v>
      </c>
      <c r="G43" s="160" t="s">
        <v>1241</v>
      </c>
      <c r="H43" s="161" t="s">
        <v>157</v>
      </c>
    </row>
    <row r="44" spans="1:8" x14ac:dyDescent="0.2">
      <c r="A44" s="37" t="s">
        <v>2059</v>
      </c>
      <c r="B44" s="37" t="s">
        <v>126</v>
      </c>
      <c r="D44" s="42" t="s">
        <v>1222</v>
      </c>
      <c r="E44" s="42" t="s">
        <v>2250</v>
      </c>
      <c r="G44" s="160" t="s">
        <v>1231</v>
      </c>
      <c r="H44" s="161" t="s">
        <v>158</v>
      </c>
    </row>
    <row r="45" spans="1:8" x14ac:dyDescent="0.2">
      <c r="A45" s="37" t="s">
        <v>2048</v>
      </c>
      <c r="B45" s="37" t="s">
        <v>127</v>
      </c>
      <c r="D45" s="42" t="s">
        <v>2044</v>
      </c>
      <c r="E45" s="42" t="s">
        <v>103</v>
      </c>
      <c r="G45" s="160" t="s">
        <v>1230</v>
      </c>
      <c r="H45" s="161" t="s">
        <v>1453</v>
      </c>
    </row>
    <row r="46" spans="1:8" x14ac:dyDescent="0.2">
      <c r="A46" s="37" t="s">
        <v>1236</v>
      </c>
      <c r="B46" s="37" t="s">
        <v>128</v>
      </c>
      <c r="D46" s="42" t="s">
        <v>1221</v>
      </c>
      <c r="E46" s="42" t="s">
        <v>900</v>
      </c>
      <c r="G46" s="160" t="s">
        <v>1238</v>
      </c>
      <c r="H46" s="161" t="s">
        <v>2782</v>
      </c>
    </row>
    <row r="47" spans="1:8" x14ac:dyDescent="0.2">
      <c r="A47" s="37" t="s">
        <v>2047</v>
      </c>
      <c r="B47" s="37" t="s">
        <v>2651</v>
      </c>
      <c r="D47" s="42" t="s">
        <v>2664</v>
      </c>
      <c r="E47" s="42" t="s">
        <v>1159</v>
      </c>
      <c r="G47" s="160" t="s">
        <v>2049</v>
      </c>
      <c r="H47" s="161" t="s">
        <v>2783</v>
      </c>
    </row>
    <row r="48" spans="1:8" x14ac:dyDescent="0.2">
      <c r="A48" s="37" t="s">
        <v>1219</v>
      </c>
      <c r="B48" s="37" t="s">
        <v>2652</v>
      </c>
      <c r="D48" s="42" t="s">
        <v>1228</v>
      </c>
      <c r="E48" s="42" t="s">
        <v>368</v>
      </c>
      <c r="G48" s="160" t="s">
        <v>2050</v>
      </c>
      <c r="H48" s="161" t="s">
        <v>2784</v>
      </c>
    </row>
    <row r="49" spans="1:8" x14ac:dyDescent="0.2">
      <c r="A49" s="37" t="s">
        <v>1233</v>
      </c>
      <c r="B49" s="37" t="s">
        <v>2653</v>
      </c>
      <c r="D49" s="42" t="s">
        <v>1239</v>
      </c>
      <c r="E49" s="42" t="s">
        <v>23</v>
      </c>
      <c r="G49" s="160" t="s">
        <v>2051</v>
      </c>
      <c r="H49" s="161" t="s">
        <v>3084</v>
      </c>
    </row>
    <row r="50" spans="1:8" x14ac:dyDescent="0.2">
      <c r="A50" s="37" t="s">
        <v>1242</v>
      </c>
      <c r="B50" s="37" t="s">
        <v>2654</v>
      </c>
      <c r="D50" s="42" t="s">
        <v>2665</v>
      </c>
      <c r="E50" s="42" t="s">
        <v>24</v>
      </c>
      <c r="G50" s="160" t="s">
        <v>2052</v>
      </c>
      <c r="H50" s="161" t="s">
        <v>3085</v>
      </c>
    </row>
    <row r="51" spans="1:8" x14ac:dyDescent="0.2">
      <c r="A51" s="37" t="s">
        <v>920</v>
      </c>
      <c r="B51" s="37" t="s">
        <v>2655</v>
      </c>
      <c r="D51" s="42" t="s">
        <v>2666</v>
      </c>
      <c r="E51" s="42" t="s">
        <v>24</v>
      </c>
      <c r="G51" s="160" t="s">
        <v>2053</v>
      </c>
      <c r="H51" s="161" t="s">
        <v>3086</v>
      </c>
    </row>
    <row r="52" spans="1:8" x14ac:dyDescent="0.2">
      <c r="A52" s="37" t="s">
        <v>1237</v>
      </c>
      <c r="B52" s="37" t="s">
        <v>2656</v>
      </c>
      <c r="D52" s="42" t="s">
        <v>2667</v>
      </c>
      <c r="E52" s="42" t="s">
        <v>24</v>
      </c>
      <c r="G52" s="160" t="s">
        <v>2045</v>
      </c>
      <c r="H52" s="161" t="s">
        <v>3087</v>
      </c>
    </row>
    <row r="53" spans="1:8" x14ac:dyDescent="0.2">
      <c r="A53" s="37" t="s">
        <v>2054</v>
      </c>
      <c r="B53" s="37" t="s">
        <v>2990</v>
      </c>
      <c r="D53" s="42" t="s">
        <v>924</v>
      </c>
      <c r="E53" s="42" t="s">
        <v>25</v>
      </c>
      <c r="G53" s="160" t="s">
        <v>1235</v>
      </c>
      <c r="H53" s="161" t="s">
        <v>3088</v>
      </c>
    </row>
    <row r="54" spans="1:8" x14ac:dyDescent="0.2">
      <c r="A54" s="37" t="s">
        <v>2061</v>
      </c>
      <c r="B54" s="37" t="s">
        <v>2991</v>
      </c>
      <c r="D54" s="42" t="s">
        <v>2060</v>
      </c>
      <c r="E54" s="42" t="s">
        <v>26</v>
      </c>
      <c r="G54" s="160" t="s">
        <v>1234</v>
      </c>
      <c r="H54" s="161" t="s">
        <v>3089</v>
      </c>
    </row>
    <row r="55" spans="1:8" x14ac:dyDescent="0.2">
      <c r="A55" s="37" t="s">
        <v>918</v>
      </c>
      <c r="B55" s="37" t="s">
        <v>119</v>
      </c>
      <c r="D55" s="42" t="s">
        <v>2058</v>
      </c>
      <c r="E55" s="42" t="s">
        <v>1155</v>
      </c>
      <c r="G55" s="160" t="s">
        <v>2044</v>
      </c>
      <c r="H55" s="161" t="s">
        <v>2109</v>
      </c>
    </row>
    <row r="56" spans="1:8" x14ac:dyDescent="0.2">
      <c r="A56" s="37" t="s">
        <v>919</v>
      </c>
      <c r="B56" s="37" t="s">
        <v>2640</v>
      </c>
      <c r="D56" s="42" t="s">
        <v>2059</v>
      </c>
      <c r="E56" s="42" t="s">
        <v>2211</v>
      </c>
      <c r="G56" s="160" t="s">
        <v>1228</v>
      </c>
      <c r="H56" s="161" t="s">
        <v>2110</v>
      </c>
    </row>
    <row r="57" spans="1:8" x14ac:dyDescent="0.2">
      <c r="A57" s="37" t="s">
        <v>1227</v>
      </c>
      <c r="B57" s="37" t="s">
        <v>2992</v>
      </c>
      <c r="D57" s="42" t="s">
        <v>2048</v>
      </c>
      <c r="E57" s="42" t="s">
        <v>2212</v>
      </c>
      <c r="G57" s="160" t="s">
        <v>1239</v>
      </c>
      <c r="H57" s="161" t="s">
        <v>2111</v>
      </c>
    </row>
    <row r="58" spans="1:8" x14ac:dyDescent="0.2">
      <c r="A58" s="37" t="s">
        <v>1232</v>
      </c>
      <c r="B58" s="37" t="s">
        <v>2989</v>
      </c>
      <c r="D58" s="42" t="s">
        <v>1236</v>
      </c>
      <c r="E58" s="42" t="s">
        <v>2213</v>
      </c>
      <c r="G58" s="160" t="s">
        <v>2060</v>
      </c>
      <c r="H58" s="161" t="s">
        <v>2112</v>
      </c>
    </row>
    <row r="59" spans="1:8" x14ac:dyDescent="0.2">
      <c r="D59" s="42" t="s">
        <v>2047</v>
      </c>
      <c r="E59" s="42" t="s">
        <v>1324</v>
      </c>
      <c r="G59" s="160" t="s">
        <v>2058</v>
      </c>
      <c r="H59" s="161" t="s">
        <v>2113</v>
      </c>
    </row>
    <row r="60" spans="1:8" x14ac:dyDescent="0.2">
      <c r="D60" s="42" t="s">
        <v>2668</v>
      </c>
      <c r="E60" s="42" t="s">
        <v>1325</v>
      </c>
      <c r="G60" s="160" t="s">
        <v>2059</v>
      </c>
      <c r="H60" s="161" t="s">
        <v>2114</v>
      </c>
    </row>
    <row r="61" spans="1:8" x14ac:dyDescent="0.2">
      <c r="D61" s="42" t="s">
        <v>1219</v>
      </c>
      <c r="E61" s="42" t="s">
        <v>722</v>
      </c>
      <c r="G61" s="160" t="s">
        <v>2048</v>
      </c>
      <c r="H61" s="161" t="s">
        <v>2115</v>
      </c>
    </row>
    <row r="62" spans="1:8" x14ac:dyDescent="0.2">
      <c r="D62" s="42" t="s">
        <v>1233</v>
      </c>
      <c r="E62" s="42" t="s">
        <v>937</v>
      </c>
      <c r="G62" s="160" t="s">
        <v>1236</v>
      </c>
      <c r="H62" s="161" t="s">
        <v>2116</v>
      </c>
    </row>
    <row r="63" spans="1:8" x14ac:dyDescent="0.2">
      <c r="D63" s="42" t="s">
        <v>1242</v>
      </c>
      <c r="E63" s="42" t="s">
        <v>938</v>
      </c>
      <c r="G63" s="160" t="s">
        <v>2047</v>
      </c>
      <c r="H63" s="161" t="s">
        <v>981</v>
      </c>
    </row>
    <row r="64" spans="1:8" x14ac:dyDescent="0.2">
      <c r="D64" s="42" t="s">
        <v>920</v>
      </c>
      <c r="E64" s="42" t="s">
        <v>939</v>
      </c>
      <c r="G64" s="160" t="s">
        <v>1233</v>
      </c>
      <c r="H64" s="161" t="s">
        <v>3197</v>
      </c>
    </row>
    <row r="65" spans="1:8" x14ac:dyDescent="0.2">
      <c r="D65" s="42" t="s">
        <v>1237</v>
      </c>
      <c r="E65" s="42" t="s">
        <v>940</v>
      </c>
      <c r="G65" s="160" t="s">
        <v>1242</v>
      </c>
      <c r="H65" s="161" t="s">
        <v>3198</v>
      </c>
    </row>
    <row r="66" spans="1:8" x14ac:dyDescent="0.2">
      <c r="D66" s="42" t="s">
        <v>2054</v>
      </c>
      <c r="E66" s="42" t="s">
        <v>2990</v>
      </c>
      <c r="G66" s="160" t="s">
        <v>1237</v>
      </c>
      <c r="H66" s="161" t="s">
        <v>2208</v>
      </c>
    </row>
    <row r="67" spans="1:8" x14ac:dyDescent="0.2">
      <c r="D67" s="42" t="s">
        <v>2061</v>
      </c>
      <c r="E67" s="42" t="s">
        <v>2991</v>
      </c>
      <c r="G67" s="160" t="s">
        <v>918</v>
      </c>
      <c r="H67" s="161" t="s">
        <v>119</v>
      </c>
    </row>
    <row r="68" spans="1:8" x14ac:dyDescent="0.2">
      <c r="D68" s="42" t="s">
        <v>918</v>
      </c>
      <c r="E68" s="42" t="s">
        <v>119</v>
      </c>
      <c r="G68" s="160" t="s">
        <v>919</v>
      </c>
      <c r="H68" s="161" t="s">
        <v>2640</v>
      </c>
    </row>
    <row r="69" spans="1:8" x14ac:dyDescent="0.2">
      <c r="D69" s="42" t="s">
        <v>919</v>
      </c>
      <c r="E69" s="42" t="s">
        <v>2640</v>
      </c>
      <c r="G69" s="160" t="s">
        <v>258</v>
      </c>
      <c r="H69" s="161" t="s">
        <v>2209</v>
      </c>
    </row>
    <row r="70" spans="1:8" x14ac:dyDescent="0.2">
      <c r="D70" s="42" t="s">
        <v>1227</v>
      </c>
      <c r="E70" s="42" t="s">
        <v>2992</v>
      </c>
      <c r="G70" s="160" t="s">
        <v>259</v>
      </c>
      <c r="H70" s="161" t="s">
        <v>2210</v>
      </c>
    </row>
    <row r="71" spans="1:8" x14ac:dyDescent="0.2">
      <c r="D71" s="42" t="s">
        <v>1232</v>
      </c>
      <c r="E71" s="42" t="s">
        <v>2989</v>
      </c>
      <c r="G71" s="160" t="s">
        <v>260</v>
      </c>
      <c r="H71" s="161" t="s">
        <v>2874</v>
      </c>
    </row>
    <row r="72" spans="1:8" x14ac:dyDescent="0.2">
      <c r="G72" s="160" t="s">
        <v>261</v>
      </c>
      <c r="H72" s="161" t="s">
        <v>2875</v>
      </c>
    </row>
    <row r="73" spans="1:8" x14ac:dyDescent="0.2">
      <c r="G73" s="160" t="s">
        <v>2054</v>
      </c>
      <c r="H73" s="161" t="s">
        <v>2990</v>
      </c>
    </row>
    <row r="74" spans="1:8" x14ac:dyDescent="0.2">
      <c r="G74" s="160" t="s">
        <v>2061</v>
      </c>
      <c r="H74" s="161" t="s">
        <v>2991</v>
      </c>
    </row>
    <row r="75" spans="1:8" x14ac:dyDescent="0.2">
      <c r="A75" s="226" t="s">
        <v>146</v>
      </c>
      <c r="B75" s="227"/>
      <c r="G75" s="160" t="s">
        <v>1227</v>
      </c>
      <c r="H75" s="161" t="s">
        <v>2992</v>
      </c>
    </row>
    <row r="76" spans="1:8" x14ac:dyDescent="0.2">
      <c r="A76" s="227" t="s">
        <v>2054</v>
      </c>
      <c r="B76" s="227" t="s">
        <v>2990</v>
      </c>
      <c r="G76" s="160" t="s">
        <v>1232</v>
      </c>
      <c r="H76" s="161" t="s">
        <v>2989</v>
      </c>
    </row>
    <row r="77" spans="1:8" x14ac:dyDescent="0.2">
      <c r="A77" s="227" t="s">
        <v>2061</v>
      </c>
      <c r="B77" s="227" t="s">
        <v>2991</v>
      </c>
      <c r="G77" s="229" t="s">
        <v>3138</v>
      </c>
      <c r="H77" s="225" t="s">
        <v>2236</v>
      </c>
    </row>
    <row r="78" spans="1:8" x14ac:dyDescent="0.2">
      <c r="A78" s="227" t="s">
        <v>918</v>
      </c>
      <c r="B78" s="227" t="s">
        <v>119</v>
      </c>
      <c r="G78" s="229" t="s">
        <v>2577</v>
      </c>
      <c r="H78" s="225" t="s">
        <v>2578</v>
      </c>
    </row>
    <row r="79" spans="1:8" x14ac:dyDescent="0.2">
      <c r="A79" s="227" t="s">
        <v>919</v>
      </c>
      <c r="B79" s="227" t="s">
        <v>2640</v>
      </c>
      <c r="G79" s="229" t="s">
        <v>1586</v>
      </c>
      <c r="H79" s="229" t="s">
        <v>211</v>
      </c>
    </row>
    <row r="80" spans="1:8" x14ac:dyDescent="0.2">
      <c r="A80" s="227" t="s">
        <v>1227</v>
      </c>
      <c r="B80" s="227" t="s">
        <v>2992</v>
      </c>
    </row>
    <row r="81" spans="1:2" x14ac:dyDescent="0.2">
      <c r="A81" s="227" t="s">
        <v>1232</v>
      </c>
      <c r="B81" s="227" t="s">
        <v>2989</v>
      </c>
    </row>
  </sheetData>
  <mergeCells count="3">
    <mergeCell ref="A1:B1"/>
    <mergeCell ref="D1:E1"/>
    <mergeCell ref="G1:H1"/>
  </mergeCells>
  <phoneticPr fontId="0" type="noConversion"/>
  <pageMargins left="0.78740157499999996" right="0.78740157499999996" top="0.984251969" bottom="0.984251969" header="0.4921259845" footer="0.4921259845"/>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0"/>
  <dimension ref="A1:W1396"/>
  <sheetViews>
    <sheetView showGridLines="0" topLeftCell="J1" workbookViewId="0">
      <selection activeCell="A2" sqref="A2:D2"/>
    </sheetView>
  </sheetViews>
  <sheetFormatPr baseColWidth="10" defaultRowHeight="10.199999999999999" x14ac:dyDescent="0.2"/>
  <cols>
    <col min="1" max="1" width="8.85546875" customWidth="1"/>
    <col min="2" max="2" width="24.42578125" customWidth="1"/>
    <col min="3" max="3" width="15" customWidth="1"/>
    <col min="4" max="4" width="12.42578125" customWidth="1"/>
    <col min="5" max="5" width="5.28515625" customWidth="1"/>
    <col min="6" max="6" width="8.85546875" customWidth="1"/>
    <col min="7" max="7" width="20.28515625" customWidth="1"/>
    <col min="8" max="8" width="15" customWidth="1"/>
    <col min="9" max="9" width="13.140625" customWidth="1"/>
    <col min="10" max="10" width="5.28515625" customWidth="1"/>
    <col min="12" max="12" width="28.140625" customWidth="1"/>
    <col min="13" max="13" width="15" customWidth="1"/>
    <col min="14" max="14" width="14" bestFit="1" customWidth="1"/>
    <col min="15" max="15" width="5.28515625" customWidth="1"/>
    <col min="17" max="17" width="31.42578125" customWidth="1"/>
    <col min="18" max="18" width="14.7109375" customWidth="1"/>
    <col min="19" max="19" width="22.140625" bestFit="1" customWidth="1"/>
    <col min="21" max="21" width="24" customWidth="1"/>
    <col min="22" max="22" width="24.28515625" customWidth="1"/>
    <col min="23" max="23" width="49.85546875" customWidth="1"/>
  </cols>
  <sheetData>
    <row r="1" spans="1:23" ht="29.25" customHeight="1" x14ac:dyDescent="0.2">
      <c r="A1" s="37"/>
      <c r="B1" s="38" t="s">
        <v>120</v>
      </c>
      <c r="C1" s="37"/>
      <c r="D1" s="37"/>
      <c r="F1" s="42"/>
      <c r="G1" s="43" t="s">
        <v>3446</v>
      </c>
      <c r="H1" s="42"/>
      <c r="I1" s="42"/>
      <c r="K1" s="176"/>
      <c r="L1" s="177" t="s">
        <v>3124</v>
      </c>
      <c r="M1" s="176"/>
      <c r="N1" s="176"/>
      <c r="P1" s="176"/>
      <c r="Q1" s="177" t="s">
        <v>3122</v>
      </c>
      <c r="R1" s="176"/>
      <c r="S1" s="176"/>
    </row>
    <row r="2" spans="1:23" x14ac:dyDescent="0.2">
      <c r="A2" s="39" t="s">
        <v>1309</v>
      </c>
      <c r="B2" s="40" t="s">
        <v>1043</v>
      </c>
      <c r="C2" s="41" t="s">
        <v>3447</v>
      </c>
      <c r="D2" s="41" t="s">
        <v>2199</v>
      </c>
      <c r="F2" s="44" t="s">
        <v>1309</v>
      </c>
      <c r="G2" s="44" t="s">
        <v>1043</v>
      </c>
      <c r="H2" s="44" t="s">
        <v>3447</v>
      </c>
      <c r="I2" s="44" t="s">
        <v>1310</v>
      </c>
      <c r="K2" s="163" t="s">
        <v>1309</v>
      </c>
      <c r="L2" s="163" t="s">
        <v>1043</v>
      </c>
      <c r="M2" s="163" t="s">
        <v>3447</v>
      </c>
      <c r="N2" s="163" t="s">
        <v>1310</v>
      </c>
      <c r="P2" s="163" t="s">
        <v>773</v>
      </c>
      <c r="Q2" s="163" t="s">
        <v>1043</v>
      </c>
      <c r="R2" s="163" t="s">
        <v>3447</v>
      </c>
      <c r="S2" s="163" t="s">
        <v>1310</v>
      </c>
    </row>
    <row r="3" spans="1:23" x14ac:dyDescent="0.2">
      <c r="A3" s="181">
        <v>1</v>
      </c>
      <c r="B3" s="35" t="s">
        <v>1044</v>
      </c>
      <c r="C3" s="36" t="s">
        <v>2254</v>
      </c>
      <c r="D3" s="37"/>
      <c r="F3" s="183">
        <v>1</v>
      </c>
      <c r="G3" s="42" t="s">
        <v>1044</v>
      </c>
      <c r="H3" s="42" t="s">
        <v>2254</v>
      </c>
      <c r="I3" s="42"/>
      <c r="K3" s="184">
        <v>9</v>
      </c>
      <c r="L3" s="176" t="s">
        <v>3126</v>
      </c>
      <c r="M3" s="176" t="s">
        <v>2254</v>
      </c>
      <c r="N3" s="176" t="s">
        <v>386</v>
      </c>
      <c r="P3" s="184">
        <v>9</v>
      </c>
      <c r="Q3" s="176" t="s">
        <v>3126</v>
      </c>
      <c r="R3" s="176" t="s">
        <v>2254</v>
      </c>
      <c r="S3" s="176" t="s">
        <v>386</v>
      </c>
    </row>
    <row r="4" spans="1:23" x14ac:dyDescent="0.2">
      <c r="A4" s="181">
        <v>2</v>
      </c>
      <c r="B4" s="35" t="s">
        <v>1148</v>
      </c>
      <c r="C4" s="36" t="s">
        <v>2254</v>
      </c>
      <c r="D4" s="37"/>
      <c r="F4" s="183">
        <v>2</v>
      </c>
      <c r="G4" s="42" t="s">
        <v>1148</v>
      </c>
      <c r="H4" s="42" t="s">
        <v>2254</v>
      </c>
      <c r="I4" s="42"/>
      <c r="K4" s="184">
        <v>40</v>
      </c>
      <c r="L4" s="176" t="s">
        <v>3127</v>
      </c>
      <c r="M4" s="176" t="s">
        <v>2254</v>
      </c>
      <c r="N4" s="176" t="s">
        <v>386</v>
      </c>
      <c r="P4" s="184">
        <v>40</v>
      </c>
      <c r="Q4" s="176" t="s">
        <v>3127</v>
      </c>
      <c r="R4" s="176" t="s">
        <v>2254</v>
      </c>
      <c r="S4" s="176" t="s">
        <v>386</v>
      </c>
    </row>
    <row r="5" spans="1:23" x14ac:dyDescent="0.2">
      <c r="A5" s="181">
        <v>3</v>
      </c>
      <c r="B5" s="35" t="s">
        <v>2226</v>
      </c>
      <c r="C5" s="36" t="s">
        <v>2254</v>
      </c>
      <c r="D5" s="37"/>
      <c r="F5" s="183">
        <v>3</v>
      </c>
      <c r="G5" s="42" t="s">
        <v>2226</v>
      </c>
      <c r="H5" s="42" t="s">
        <v>2254</v>
      </c>
      <c r="I5" s="42"/>
      <c r="K5" s="184">
        <v>41</v>
      </c>
      <c r="L5" s="176" t="s">
        <v>1839</v>
      </c>
      <c r="M5" s="176" t="s">
        <v>2254</v>
      </c>
      <c r="N5" s="176" t="s">
        <v>386</v>
      </c>
      <c r="P5" s="184">
        <v>41</v>
      </c>
      <c r="Q5" s="176" t="s">
        <v>1839</v>
      </c>
      <c r="R5" s="176" t="s">
        <v>2254</v>
      </c>
      <c r="S5" s="176" t="s">
        <v>386</v>
      </c>
      <c r="W5" s="159"/>
    </row>
    <row r="6" spans="1:23" x14ac:dyDescent="0.2">
      <c r="A6" s="181">
        <v>4</v>
      </c>
      <c r="B6" s="35" t="s">
        <v>2227</v>
      </c>
      <c r="C6" s="36" t="s">
        <v>2254</v>
      </c>
      <c r="D6" s="37"/>
      <c r="F6" s="183">
        <v>4</v>
      </c>
      <c r="G6" s="42" t="s">
        <v>2227</v>
      </c>
      <c r="H6" s="42" t="s">
        <v>2254</v>
      </c>
      <c r="I6" s="42"/>
      <c r="K6" s="184">
        <v>42</v>
      </c>
      <c r="L6" s="176" t="s">
        <v>1840</v>
      </c>
      <c r="M6" s="176" t="s">
        <v>2254</v>
      </c>
      <c r="N6" s="176" t="s">
        <v>386</v>
      </c>
      <c r="P6" s="184">
        <v>42</v>
      </c>
      <c r="Q6" s="176" t="s">
        <v>1840</v>
      </c>
      <c r="R6" s="176" t="s">
        <v>2254</v>
      </c>
      <c r="S6" s="176" t="s">
        <v>386</v>
      </c>
      <c r="W6" s="159"/>
    </row>
    <row r="7" spans="1:23" x14ac:dyDescent="0.2">
      <c r="A7" s="181">
        <v>5</v>
      </c>
      <c r="B7" s="35" t="s">
        <v>2228</v>
      </c>
      <c r="C7" s="36" t="s">
        <v>2254</v>
      </c>
      <c r="D7" s="37"/>
      <c r="F7" s="183">
        <v>5</v>
      </c>
      <c r="G7" s="42" t="s">
        <v>2228</v>
      </c>
      <c r="H7" s="42" t="s">
        <v>2254</v>
      </c>
      <c r="I7" s="42"/>
      <c r="K7" s="184">
        <v>97</v>
      </c>
      <c r="L7" s="176" t="s">
        <v>0</v>
      </c>
      <c r="M7" s="176" t="s">
        <v>2200</v>
      </c>
      <c r="N7" s="176" t="s">
        <v>386</v>
      </c>
      <c r="P7" s="184">
        <v>97</v>
      </c>
      <c r="Q7" s="176" t="s">
        <v>0</v>
      </c>
      <c r="R7" s="176" t="s">
        <v>2200</v>
      </c>
      <c r="S7" s="176" t="s">
        <v>386</v>
      </c>
      <c r="W7" s="159"/>
    </row>
    <row r="8" spans="1:23" x14ac:dyDescent="0.2">
      <c r="A8" s="181">
        <v>8</v>
      </c>
      <c r="B8" s="35" t="s">
        <v>2229</v>
      </c>
      <c r="C8" s="36" t="s">
        <v>2254</v>
      </c>
      <c r="D8" s="37"/>
      <c r="F8" s="183">
        <v>8</v>
      </c>
      <c r="G8" s="42" t="s">
        <v>2229</v>
      </c>
      <c r="H8" s="42" t="s">
        <v>2254</v>
      </c>
      <c r="I8" s="42"/>
      <c r="K8" s="184">
        <v>159</v>
      </c>
      <c r="L8" s="176" t="s">
        <v>1841</v>
      </c>
      <c r="M8" s="176" t="s">
        <v>2254</v>
      </c>
      <c r="N8" s="176" t="s">
        <v>386</v>
      </c>
      <c r="P8" s="184">
        <v>159</v>
      </c>
      <c r="Q8" s="176" t="s">
        <v>1841</v>
      </c>
      <c r="R8" s="176" t="s">
        <v>2254</v>
      </c>
      <c r="S8" s="176" t="s">
        <v>386</v>
      </c>
      <c r="W8" s="159"/>
    </row>
    <row r="9" spans="1:23" x14ac:dyDescent="0.2">
      <c r="A9" s="181">
        <v>9</v>
      </c>
      <c r="B9" s="35" t="s">
        <v>906</v>
      </c>
      <c r="C9" s="36" t="s">
        <v>2254</v>
      </c>
      <c r="D9" s="37"/>
      <c r="F9" s="183">
        <v>9</v>
      </c>
      <c r="G9" s="42" t="s">
        <v>906</v>
      </c>
      <c r="H9" s="42" t="s">
        <v>2254</v>
      </c>
      <c r="I9" s="42"/>
      <c r="K9" s="184">
        <v>160</v>
      </c>
      <c r="L9" s="176" t="s">
        <v>1087</v>
      </c>
      <c r="M9" s="176" t="s">
        <v>2202</v>
      </c>
      <c r="N9" s="178" t="s">
        <v>386</v>
      </c>
      <c r="P9" s="184">
        <v>160</v>
      </c>
      <c r="Q9" s="176" t="s">
        <v>1087</v>
      </c>
      <c r="R9" s="176" t="s">
        <v>2202</v>
      </c>
      <c r="S9" s="178" t="s">
        <v>3204</v>
      </c>
      <c r="W9" s="159"/>
    </row>
    <row r="10" spans="1:23" x14ac:dyDescent="0.2">
      <c r="A10" s="181">
        <v>12</v>
      </c>
      <c r="B10" s="35" t="s">
        <v>907</v>
      </c>
      <c r="C10" s="36" t="s">
        <v>2254</v>
      </c>
      <c r="D10" s="37"/>
      <c r="F10" s="183">
        <v>12</v>
      </c>
      <c r="G10" s="42" t="s">
        <v>907</v>
      </c>
      <c r="H10" s="42" t="s">
        <v>2254</v>
      </c>
      <c r="I10" s="42"/>
      <c r="K10" s="184">
        <v>161</v>
      </c>
      <c r="L10" s="176" t="s">
        <v>2276</v>
      </c>
      <c r="M10" s="176" t="s">
        <v>2202</v>
      </c>
      <c r="N10" s="178" t="s">
        <v>386</v>
      </c>
      <c r="P10" s="184">
        <v>161</v>
      </c>
      <c r="Q10" s="176" t="s">
        <v>2276</v>
      </c>
      <c r="R10" s="176" t="s">
        <v>2202</v>
      </c>
      <c r="S10" s="178" t="s">
        <v>3204</v>
      </c>
      <c r="W10" s="159"/>
    </row>
    <row r="11" spans="1:23" x14ac:dyDescent="0.2">
      <c r="A11" s="181">
        <v>15</v>
      </c>
      <c r="B11" s="35" t="s">
        <v>908</v>
      </c>
      <c r="C11" s="36" t="s">
        <v>2254</v>
      </c>
      <c r="D11" s="37"/>
      <c r="F11" s="183">
        <v>15</v>
      </c>
      <c r="G11" s="42" t="s">
        <v>908</v>
      </c>
      <c r="H11" s="42" t="s">
        <v>2254</v>
      </c>
      <c r="I11" s="42"/>
      <c r="K11" s="184">
        <v>162</v>
      </c>
      <c r="L11" s="176" t="s">
        <v>2074</v>
      </c>
      <c r="M11" s="176" t="s">
        <v>2202</v>
      </c>
      <c r="N11" s="178" t="s">
        <v>386</v>
      </c>
      <c r="P11" s="184">
        <v>162</v>
      </c>
      <c r="Q11" s="176" t="s">
        <v>2074</v>
      </c>
      <c r="R11" s="176" t="s">
        <v>2202</v>
      </c>
      <c r="S11" s="178" t="s">
        <v>3204</v>
      </c>
      <c r="W11" s="159"/>
    </row>
    <row r="12" spans="1:23" x14ac:dyDescent="0.2">
      <c r="A12" s="181">
        <v>16</v>
      </c>
      <c r="B12" s="35" t="s">
        <v>909</v>
      </c>
      <c r="C12" s="36" t="s">
        <v>2254</v>
      </c>
      <c r="D12" s="37"/>
      <c r="F12" s="183">
        <v>16</v>
      </c>
      <c r="G12" s="42" t="s">
        <v>909</v>
      </c>
      <c r="H12" s="42" t="s">
        <v>2254</v>
      </c>
      <c r="I12" s="42"/>
      <c r="K12" s="184">
        <v>163</v>
      </c>
      <c r="L12" s="176" t="s">
        <v>2075</v>
      </c>
      <c r="M12" s="176" t="s">
        <v>2202</v>
      </c>
      <c r="N12" s="178" t="s">
        <v>386</v>
      </c>
      <c r="P12" s="184">
        <v>163</v>
      </c>
      <c r="Q12" s="176" t="s">
        <v>2075</v>
      </c>
      <c r="R12" s="176" t="s">
        <v>2202</v>
      </c>
      <c r="S12" s="178" t="s">
        <v>3204</v>
      </c>
      <c r="W12" s="159"/>
    </row>
    <row r="13" spans="1:23" x14ac:dyDescent="0.2">
      <c r="A13" s="181">
        <v>17</v>
      </c>
      <c r="B13" s="35" t="s">
        <v>910</v>
      </c>
      <c r="C13" s="36" t="s">
        <v>2254</v>
      </c>
      <c r="D13" s="37"/>
      <c r="F13" s="183">
        <v>17</v>
      </c>
      <c r="G13" s="42" t="s">
        <v>910</v>
      </c>
      <c r="H13" s="42" t="s">
        <v>2254</v>
      </c>
      <c r="I13" s="42"/>
      <c r="K13" s="184">
        <v>164</v>
      </c>
      <c r="L13" s="176" t="s">
        <v>2076</v>
      </c>
      <c r="M13" s="176" t="s">
        <v>2202</v>
      </c>
      <c r="N13" s="178" t="s">
        <v>386</v>
      </c>
      <c r="P13" s="184">
        <v>164</v>
      </c>
      <c r="Q13" s="176" t="s">
        <v>2076</v>
      </c>
      <c r="R13" s="176" t="s">
        <v>2202</v>
      </c>
      <c r="S13" s="178" t="s">
        <v>3204</v>
      </c>
      <c r="W13" s="159"/>
    </row>
    <row r="14" spans="1:23" x14ac:dyDescent="0.2">
      <c r="A14" s="181">
        <v>18</v>
      </c>
      <c r="B14" s="35" t="s">
        <v>911</v>
      </c>
      <c r="C14" s="36" t="s">
        <v>2254</v>
      </c>
      <c r="D14" s="37"/>
      <c r="F14" s="183">
        <v>18</v>
      </c>
      <c r="G14" s="42" t="s">
        <v>911</v>
      </c>
      <c r="H14" s="42" t="s">
        <v>2254</v>
      </c>
      <c r="I14" s="42"/>
      <c r="K14" s="184">
        <v>165</v>
      </c>
      <c r="L14" s="176" t="s">
        <v>2864</v>
      </c>
      <c r="M14" s="176" t="s">
        <v>2202</v>
      </c>
      <c r="N14" s="178" t="s">
        <v>386</v>
      </c>
      <c r="P14" s="184">
        <v>165</v>
      </c>
      <c r="Q14" s="176" t="s">
        <v>2864</v>
      </c>
      <c r="R14" s="176" t="s">
        <v>2202</v>
      </c>
      <c r="S14" s="178" t="s">
        <v>3204</v>
      </c>
      <c r="W14" s="159"/>
    </row>
    <row r="15" spans="1:23" x14ac:dyDescent="0.2">
      <c r="A15" s="181">
        <v>19</v>
      </c>
      <c r="B15" s="35" t="s">
        <v>1705</v>
      </c>
      <c r="C15" s="36" t="s">
        <v>2254</v>
      </c>
      <c r="D15" s="37"/>
      <c r="F15" s="183">
        <v>19</v>
      </c>
      <c r="G15" s="42" t="s">
        <v>1705</v>
      </c>
      <c r="H15" s="42" t="s">
        <v>2254</v>
      </c>
      <c r="I15" s="42"/>
      <c r="K15" s="184">
        <v>166</v>
      </c>
      <c r="L15" s="176" t="s">
        <v>2865</v>
      </c>
      <c r="M15" s="176" t="s">
        <v>2202</v>
      </c>
      <c r="N15" s="178" t="s">
        <v>386</v>
      </c>
      <c r="P15" s="184">
        <v>166</v>
      </c>
      <c r="Q15" s="176" t="s">
        <v>2865</v>
      </c>
      <c r="R15" s="176" t="s">
        <v>2202</v>
      </c>
      <c r="S15" s="178" t="s">
        <v>3204</v>
      </c>
      <c r="W15" s="159"/>
    </row>
    <row r="16" spans="1:23" x14ac:dyDescent="0.2">
      <c r="A16" s="181">
        <v>20</v>
      </c>
      <c r="B16" s="35" t="s">
        <v>1706</v>
      </c>
      <c r="C16" s="36" t="s">
        <v>2254</v>
      </c>
      <c r="D16" s="37"/>
      <c r="F16" s="183">
        <v>20</v>
      </c>
      <c r="G16" s="42" t="s">
        <v>1706</v>
      </c>
      <c r="H16" s="42" t="s">
        <v>2254</v>
      </c>
      <c r="I16" s="42"/>
      <c r="K16" s="184">
        <v>167</v>
      </c>
      <c r="L16" s="176" t="s">
        <v>2866</v>
      </c>
      <c r="M16" s="176" t="s">
        <v>2202</v>
      </c>
      <c r="N16" s="178" t="s">
        <v>386</v>
      </c>
      <c r="P16" s="184">
        <v>167</v>
      </c>
      <c r="Q16" s="176" t="s">
        <v>2866</v>
      </c>
      <c r="R16" s="176" t="s">
        <v>2202</v>
      </c>
      <c r="S16" s="178" t="s">
        <v>3204</v>
      </c>
      <c r="W16" s="159"/>
    </row>
    <row r="17" spans="1:23" x14ac:dyDescent="0.2">
      <c r="A17" s="181">
        <v>28</v>
      </c>
      <c r="B17" s="35" t="s">
        <v>2439</v>
      </c>
      <c r="C17" s="36" t="s">
        <v>2254</v>
      </c>
      <c r="D17" s="37"/>
      <c r="F17" s="183">
        <v>28</v>
      </c>
      <c r="G17" s="42" t="s">
        <v>2439</v>
      </c>
      <c r="H17" s="42" t="s">
        <v>2254</v>
      </c>
      <c r="I17" s="42"/>
      <c r="K17" s="184">
        <v>168</v>
      </c>
      <c r="L17" s="176" t="s">
        <v>2867</v>
      </c>
      <c r="M17" s="176" t="s">
        <v>2202</v>
      </c>
      <c r="N17" s="178" t="s">
        <v>386</v>
      </c>
      <c r="P17" s="184">
        <v>168</v>
      </c>
      <c r="Q17" s="176" t="s">
        <v>2867</v>
      </c>
      <c r="R17" s="176" t="s">
        <v>2202</v>
      </c>
      <c r="S17" s="178" t="s">
        <v>3204</v>
      </c>
      <c r="W17" s="159"/>
    </row>
    <row r="18" spans="1:23" x14ac:dyDescent="0.2">
      <c r="A18" s="181">
        <v>29</v>
      </c>
      <c r="B18" s="35" t="s">
        <v>2440</v>
      </c>
      <c r="C18" s="36" t="s">
        <v>2254</v>
      </c>
      <c r="D18" s="37"/>
      <c r="F18" s="183">
        <v>29</v>
      </c>
      <c r="G18" s="42" t="s">
        <v>2440</v>
      </c>
      <c r="H18" s="42" t="s">
        <v>2254</v>
      </c>
      <c r="I18" s="42"/>
      <c r="K18" s="184">
        <v>169</v>
      </c>
      <c r="L18" s="176" t="s">
        <v>2868</v>
      </c>
      <c r="M18" s="176" t="s">
        <v>2202</v>
      </c>
      <c r="N18" s="178" t="s">
        <v>386</v>
      </c>
      <c r="P18" s="184">
        <v>169</v>
      </c>
      <c r="Q18" s="176" t="s">
        <v>2868</v>
      </c>
      <c r="R18" s="176" t="s">
        <v>2202</v>
      </c>
      <c r="S18" s="178" t="s">
        <v>3204</v>
      </c>
      <c r="W18" s="159"/>
    </row>
    <row r="19" spans="1:23" x14ac:dyDescent="0.2">
      <c r="A19" s="181">
        <v>30</v>
      </c>
      <c r="B19" s="35" t="s">
        <v>2441</v>
      </c>
      <c r="C19" s="36" t="s">
        <v>2254</v>
      </c>
      <c r="D19" s="37"/>
      <c r="F19" s="183">
        <v>30</v>
      </c>
      <c r="G19" s="42" t="s">
        <v>2441</v>
      </c>
      <c r="H19" s="42" t="s">
        <v>2254</v>
      </c>
      <c r="I19" s="42"/>
      <c r="J19" s="158"/>
      <c r="K19" s="184">
        <v>170</v>
      </c>
      <c r="L19" s="176" t="s">
        <v>2869</v>
      </c>
      <c r="M19" s="176" t="s">
        <v>2202</v>
      </c>
      <c r="N19" s="178" t="s">
        <v>386</v>
      </c>
      <c r="P19" s="184">
        <v>170</v>
      </c>
      <c r="Q19" s="176" t="s">
        <v>2869</v>
      </c>
      <c r="R19" s="176" t="s">
        <v>2202</v>
      </c>
      <c r="S19" s="178" t="s">
        <v>3204</v>
      </c>
      <c r="W19" s="159"/>
    </row>
    <row r="20" spans="1:23" x14ac:dyDescent="0.2">
      <c r="A20" s="181">
        <v>31</v>
      </c>
      <c r="B20" s="35" t="s">
        <v>2442</v>
      </c>
      <c r="C20" s="36" t="s">
        <v>2254</v>
      </c>
      <c r="D20" s="37"/>
      <c r="F20" s="183">
        <v>31</v>
      </c>
      <c r="G20" s="42" t="s">
        <v>2442</v>
      </c>
      <c r="H20" s="42" t="s">
        <v>2254</v>
      </c>
      <c r="I20" s="42"/>
      <c r="J20" s="158"/>
      <c r="K20" s="184">
        <v>171</v>
      </c>
      <c r="L20" s="176" t="s">
        <v>2870</v>
      </c>
      <c r="M20" s="176" t="s">
        <v>2202</v>
      </c>
      <c r="N20" s="178" t="s">
        <v>386</v>
      </c>
      <c r="P20" s="184">
        <v>171</v>
      </c>
      <c r="Q20" s="176" t="s">
        <v>2870</v>
      </c>
      <c r="R20" s="176" t="s">
        <v>2202</v>
      </c>
      <c r="S20" s="178" t="s">
        <v>3204</v>
      </c>
      <c r="W20" s="159"/>
    </row>
    <row r="21" spans="1:23" x14ac:dyDescent="0.2">
      <c r="A21" s="181">
        <v>32</v>
      </c>
      <c r="B21" s="35" t="s">
        <v>1945</v>
      </c>
      <c r="C21" s="36" t="s">
        <v>2254</v>
      </c>
      <c r="D21" s="37"/>
      <c r="F21" s="183">
        <v>32</v>
      </c>
      <c r="G21" s="42" t="s">
        <v>1945</v>
      </c>
      <c r="H21" s="42" t="s">
        <v>2254</v>
      </c>
      <c r="I21" s="42"/>
      <c r="J21" s="158"/>
      <c r="K21" s="184">
        <v>172</v>
      </c>
      <c r="L21" s="176" t="s">
        <v>2871</v>
      </c>
      <c r="M21" s="176" t="s">
        <v>2202</v>
      </c>
      <c r="N21" s="178" t="s">
        <v>386</v>
      </c>
      <c r="P21" s="184">
        <v>172</v>
      </c>
      <c r="Q21" s="176" t="s">
        <v>2871</v>
      </c>
      <c r="R21" s="176" t="s">
        <v>2202</v>
      </c>
      <c r="S21" s="178" t="s">
        <v>3204</v>
      </c>
      <c r="W21" s="159"/>
    </row>
    <row r="22" spans="1:23" x14ac:dyDescent="0.2">
      <c r="A22" s="181">
        <v>33</v>
      </c>
      <c r="B22" s="35" t="s">
        <v>1946</v>
      </c>
      <c r="C22" s="36" t="s">
        <v>2254</v>
      </c>
      <c r="D22" s="37"/>
      <c r="F22" s="183">
        <v>33</v>
      </c>
      <c r="G22" s="42" t="s">
        <v>1946</v>
      </c>
      <c r="H22" s="42" t="s">
        <v>2254</v>
      </c>
      <c r="I22" s="42"/>
      <c r="J22" s="158"/>
      <c r="K22" s="184">
        <v>173</v>
      </c>
      <c r="L22" s="176" t="s">
        <v>2906</v>
      </c>
      <c r="M22" s="176" t="s">
        <v>2202</v>
      </c>
      <c r="N22" s="178" t="s">
        <v>386</v>
      </c>
      <c r="P22" s="184">
        <v>173</v>
      </c>
      <c r="Q22" s="176" t="s">
        <v>2906</v>
      </c>
      <c r="R22" s="176" t="s">
        <v>2202</v>
      </c>
      <c r="S22" s="178" t="s">
        <v>3204</v>
      </c>
      <c r="W22" s="159"/>
    </row>
    <row r="23" spans="1:23" x14ac:dyDescent="0.2">
      <c r="A23" s="181">
        <v>34</v>
      </c>
      <c r="B23" s="35" t="s">
        <v>1947</v>
      </c>
      <c r="C23" s="36" t="s">
        <v>2254</v>
      </c>
      <c r="D23" s="37"/>
      <c r="F23" s="183">
        <v>34</v>
      </c>
      <c r="G23" s="42" t="s">
        <v>1947</v>
      </c>
      <c r="H23" s="42" t="s">
        <v>2254</v>
      </c>
      <c r="I23" s="42"/>
      <c r="K23" s="184">
        <v>174</v>
      </c>
      <c r="L23" s="176" t="s">
        <v>2907</v>
      </c>
      <c r="M23" s="176" t="s">
        <v>2202</v>
      </c>
      <c r="N23" s="178" t="s">
        <v>386</v>
      </c>
      <c r="P23" s="184">
        <v>174</v>
      </c>
      <c r="Q23" s="176" t="s">
        <v>2907</v>
      </c>
      <c r="R23" s="176" t="s">
        <v>2202</v>
      </c>
      <c r="S23" s="178" t="s">
        <v>3204</v>
      </c>
    </row>
    <row r="24" spans="1:23" x14ac:dyDescent="0.2">
      <c r="A24" s="181">
        <v>39</v>
      </c>
      <c r="B24" s="35" t="s">
        <v>1948</v>
      </c>
      <c r="C24" s="36" t="s">
        <v>2254</v>
      </c>
      <c r="D24" s="37"/>
      <c r="F24" s="183">
        <v>39</v>
      </c>
      <c r="G24" s="42" t="s">
        <v>1948</v>
      </c>
      <c r="H24" s="42" t="s">
        <v>2254</v>
      </c>
      <c r="I24" s="42"/>
      <c r="K24" s="184">
        <v>175</v>
      </c>
      <c r="L24" s="176" t="s">
        <v>2908</v>
      </c>
      <c r="M24" s="176" t="s">
        <v>2202</v>
      </c>
      <c r="N24" s="178" t="s">
        <v>386</v>
      </c>
      <c r="P24" s="184">
        <v>175</v>
      </c>
      <c r="Q24" s="176" t="s">
        <v>2908</v>
      </c>
      <c r="R24" s="176" t="s">
        <v>2202</v>
      </c>
      <c r="S24" s="178" t="s">
        <v>3204</v>
      </c>
    </row>
    <row r="25" spans="1:23" x14ac:dyDescent="0.2">
      <c r="A25" s="181">
        <v>40</v>
      </c>
      <c r="B25" s="35" t="s">
        <v>1949</v>
      </c>
      <c r="C25" s="36" t="s">
        <v>2254</v>
      </c>
      <c r="D25" s="37"/>
      <c r="F25" s="183">
        <v>40</v>
      </c>
      <c r="G25" s="42" t="s">
        <v>1949</v>
      </c>
      <c r="H25" s="42" t="s">
        <v>2254</v>
      </c>
      <c r="I25" s="42"/>
      <c r="K25" s="184">
        <v>176</v>
      </c>
      <c r="L25" s="176" t="s">
        <v>2909</v>
      </c>
      <c r="M25" s="176" t="s">
        <v>2202</v>
      </c>
      <c r="N25" s="178" t="s">
        <v>386</v>
      </c>
      <c r="P25" s="184">
        <v>176</v>
      </c>
      <c r="Q25" s="176" t="s">
        <v>2909</v>
      </c>
      <c r="R25" s="176" t="s">
        <v>2202</v>
      </c>
      <c r="S25" s="178" t="s">
        <v>3204</v>
      </c>
    </row>
    <row r="26" spans="1:23" x14ac:dyDescent="0.2">
      <c r="A26" s="181">
        <v>41</v>
      </c>
      <c r="B26" s="35" t="s">
        <v>2942</v>
      </c>
      <c r="C26" s="36" t="s">
        <v>2254</v>
      </c>
      <c r="D26" s="37"/>
      <c r="F26" s="183">
        <v>41</v>
      </c>
      <c r="G26" s="42" t="s">
        <v>2942</v>
      </c>
      <c r="H26" s="42" t="s">
        <v>2254</v>
      </c>
      <c r="I26" s="42"/>
      <c r="K26" s="184">
        <v>177</v>
      </c>
      <c r="L26" s="176" t="s">
        <v>2910</v>
      </c>
      <c r="M26" s="176" t="s">
        <v>2202</v>
      </c>
      <c r="N26" s="178" t="s">
        <v>386</v>
      </c>
      <c r="P26" s="184">
        <v>177</v>
      </c>
      <c r="Q26" s="176" t="s">
        <v>2910</v>
      </c>
      <c r="R26" s="176" t="s">
        <v>2202</v>
      </c>
      <c r="S26" s="178" t="s">
        <v>3204</v>
      </c>
    </row>
    <row r="27" spans="1:23" x14ac:dyDescent="0.2">
      <c r="A27" s="181">
        <v>42</v>
      </c>
      <c r="B27" s="35" t="s">
        <v>2321</v>
      </c>
      <c r="C27" s="36" t="s">
        <v>2254</v>
      </c>
      <c r="D27" s="37"/>
      <c r="F27" s="183">
        <v>42</v>
      </c>
      <c r="G27" s="42" t="s">
        <v>2321</v>
      </c>
      <c r="H27" s="42" t="s">
        <v>2254</v>
      </c>
      <c r="I27" s="42"/>
      <c r="K27" s="184">
        <v>178</v>
      </c>
      <c r="L27" s="176" t="s">
        <v>2911</v>
      </c>
      <c r="M27" s="176" t="s">
        <v>2202</v>
      </c>
      <c r="N27" s="178" t="s">
        <v>386</v>
      </c>
      <c r="P27" s="184">
        <v>178</v>
      </c>
      <c r="Q27" s="176" t="s">
        <v>2911</v>
      </c>
      <c r="R27" s="176" t="s">
        <v>2202</v>
      </c>
      <c r="S27" s="178" t="s">
        <v>3204</v>
      </c>
    </row>
    <row r="28" spans="1:23" x14ac:dyDescent="0.2">
      <c r="A28" s="181">
        <v>98</v>
      </c>
      <c r="B28" s="35" t="s">
        <v>1327</v>
      </c>
      <c r="C28" s="36" t="s">
        <v>2254</v>
      </c>
      <c r="D28" s="37"/>
      <c r="F28" s="183">
        <v>97</v>
      </c>
      <c r="G28" s="42" t="s">
        <v>2201</v>
      </c>
      <c r="H28" s="42" t="s">
        <v>2200</v>
      </c>
      <c r="I28" s="42"/>
      <c r="K28" s="184">
        <v>179</v>
      </c>
      <c r="L28" s="176" t="s">
        <v>667</v>
      </c>
      <c r="M28" s="176" t="s">
        <v>2202</v>
      </c>
      <c r="N28" s="178" t="s">
        <v>386</v>
      </c>
      <c r="P28" s="184">
        <v>179</v>
      </c>
      <c r="Q28" s="176" t="s">
        <v>667</v>
      </c>
      <c r="R28" s="176" t="s">
        <v>2202</v>
      </c>
      <c r="S28" s="178" t="s">
        <v>3204</v>
      </c>
    </row>
    <row r="29" spans="1:23" x14ac:dyDescent="0.2">
      <c r="A29" s="181">
        <v>100</v>
      </c>
      <c r="B29" s="35" t="s">
        <v>861</v>
      </c>
      <c r="C29" s="36" t="s">
        <v>2254</v>
      </c>
      <c r="D29" s="37"/>
      <c r="F29" s="183">
        <v>98</v>
      </c>
      <c r="G29" s="42" t="s">
        <v>1327</v>
      </c>
      <c r="H29" s="42" t="s">
        <v>2254</v>
      </c>
      <c r="I29" s="42"/>
      <c r="K29" s="184">
        <v>180</v>
      </c>
      <c r="L29" s="176" t="s">
        <v>1</v>
      </c>
      <c r="M29" s="176" t="s">
        <v>2203</v>
      </c>
      <c r="N29" s="178" t="s">
        <v>1053</v>
      </c>
      <c r="P29" s="184">
        <v>180</v>
      </c>
      <c r="Q29" s="176" t="s">
        <v>1</v>
      </c>
      <c r="R29" s="176" t="s">
        <v>2203</v>
      </c>
      <c r="S29" s="178" t="s">
        <v>3203</v>
      </c>
    </row>
    <row r="30" spans="1:23" x14ac:dyDescent="0.2">
      <c r="A30" s="181">
        <v>101</v>
      </c>
      <c r="B30" s="35" t="s">
        <v>862</v>
      </c>
      <c r="C30" s="36" t="s">
        <v>2254</v>
      </c>
      <c r="D30" s="37"/>
      <c r="F30" s="183">
        <v>100</v>
      </c>
      <c r="G30" s="42" t="s">
        <v>861</v>
      </c>
      <c r="H30" s="42" t="s">
        <v>2254</v>
      </c>
      <c r="I30" s="42"/>
      <c r="K30" s="184">
        <v>184</v>
      </c>
      <c r="L30" s="176" t="s">
        <v>121</v>
      </c>
      <c r="M30" s="176" t="s">
        <v>2202</v>
      </c>
      <c r="N30" s="178" t="s">
        <v>386</v>
      </c>
      <c r="P30" s="184">
        <v>184</v>
      </c>
      <c r="Q30" s="176" t="s">
        <v>121</v>
      </c>
      <c r="R30" s="176" t="s">
        <v>2202</v>
      </c>
      <c r="S30" s="178" t="s">
        <v>3204</v>
      </c>
    </row>
    <row r="31" spans="1:23" x14ac:dyDescent="0.2">
      <c r="A31" s="181">
        <v>102</v>
      </c>
      <c r="B31" s="35" t="s">
        <v>1875</v>
      </c>
      <c r="C31" s="36" t="s">
        <v>2254</v>
      </c>
      <c r="D31" s="37"/>
      <c r="F31" s="183">
        <v>101</v>
      </c>
      <c r="G31" s="42" t="s">
        <v>862</v>
      </c>
      <c r="H31" s="42" t="s">
        <v>2254</v>
      </c>
      <c r="I31" s="42"/>
      <c r="K31" s="184">
        <v>185</v>
      </c>
      <c r="L31" s="176" t="s">
        <v>3456</v>
      </c>
      <c r="M31" s="176" t="s">
        <v>2202</v>
      </c>
      <c r="N31" s="178" t="s">
        <v>386</v>
      </c>
      <c r="P31" s="184">
        <v>185</v>
      </c>
      <c r="Q31" s="176" t="s">
        <v>3456</v>
      </c>
      <c r="R31" s="176" t="s">
        <v>2202</v>
      </c>
      <c r="S31" s="178" t="s">
        <v>3204</v>
      </c>
    </row>
    <row r="32" spans="1:23" x14ac:dyDescent="0.2">
      <c r="A32" s="181">
        <v>103</v>
      </c>
      <c r="B32" s="35" t="s">
        <v>1876</v>
      </c>
      <c r="C32" s="36" t="s">
        <v>2254</v>
      </c>
      <c r="D32" s="37"/>
      <c r="F32" s="183">
        <v>102</v>
      </c>
      <c r="G32" s="42" t="s">
        <v>1875</v>
      </c>
      <c r="H32" s="42" t="s">
        <v>2254</v>
      </c>
      <c r="I32" s="42"/>
      <c r="K32" s="184">
        <v>186</v>
      </c>
      <c r="L32" s="176" t="s">
        <v>2912</v>
      </c>
      <c r="M32" s="176" t="s">
        <v>2202</v>
      </c>
      <c r="N32" s="178" t="s">
        <v>386</v>
      </c>
      <c r="P32" s="184">
        <v>186</v>
      </c>
      <c r="Q32" s="176" t="s">
        <v>2912</v>
      </c>
      <c r="R32" s="176" t="s">
        <v>2202</v>
      </c>
      <c r="S32" s="178" t="s">
        <v>3204</v>
      </c>
    </row>
    <row r="33" spans="1:19" x14ac:dyDescent="0.2">
      <c r="A33" s="181">
        <v>104</v>
      </c>
      <c r="B33" s="35" t="s">
        <v>1877</v>
      </c>
      <c r="C33" s="36" t="s">
        <v>2254</v>
      </c>
      <c r="D33" s="37"/>
      <c r="F33" s="183">
        <v>103</v>
      </c>
      <c r="G33" s="42" t="s">
        <v>1876</v>
      </c>
      <c r="H33" s="42" t="s">
        <v>2254</v>
      </c>
      <c r="I33" s="42"/>
      <c r="K33" s="184">
        <v>190</v>
      </c>
      <c r="L33" s="176" t="s">
        <v>1087</v>
      </c>
      <c r="M33" s="176" t="s">
        <v>2202</v>
      </c>
      <c r="N33" s="178" t="s">
        <v>386</v>
      </c>
      <c r="P33" s="184">
        <v>190</v>
      </c>
      <c r="Q33" s="176" t="s">
        <v>1087</v>
      </c>
      <c r="R33" s="176" t="s">
        <v>2202</v>
      </c>
      <c r="S33" s="178" t="s">
        <v>3204</v>
      </c>
    </row>
    <row r="34" spans="1:19" x14ac:dyDescent="0.2">
      <c r="A34" s="181">
        <v>105</v>
      </c>
      <c r="B34" s="35" t="s">
        <v>1878</v>
      </c>
      <c r="C34" s="36" t="s">
        <v>2254</v>
      </c>
      <c r="D34" s="37"/>
      <c r="F34" s="183">
        <v>104</v>
      </c>
      <c r="G34" s="42" t="s">
        <v>1877</v>
      </c>
      <c r="H34" s="42" t="s">
        <v>2254</v>
      </c>
      <c r="I34" s="42"/>
      <c r="K34" s="184">
        <v>191</v>
      </c>
      <c r="L34" s="176" t="s">
        <v>3139</v>
      </c>
      <c r="M34" s="176" t="s">
        <v>2202</v>
      </c>
      <c r="N34" s="178" t="s">
        <v>386</v>
      </c>
      <c r="P34" s="184">
        <v>191</v>
      </c>
      <c r="Q34" s="176" t="s">
        <v>3139</v>
      </c>
      <c r="R34" s="176" t="s">
        <v>2202</v>
      </c>
      <c r="S34" s="178" t="s">
        <v>3204</v>
      </c>
    </row>
    <row r="35" spans="1:19" x14ac:dyDescent="0.2">
      <c r="A35" s="181">
        <v>106</v>
      </c>
      <c r="B35" s="35" t="s">
        <v>1879</v>
      </c>
      <c r="C35" s="36" t="s">
        <v>2254</v>
      </c>
      <c r="D35" s="37"/>
      <c r="F35" s="183">
        <v>105</v>
      </c>
      <c r="G35" s="42" t="s">
        <v>1878</v>
      </c>
      <c r="H35" s="42" t="s">
        <v>2254</v>
      </c>
      <c r="I35" s="42"/>
      <c r="K35" s="184">
        <v>192</v>
      </c>
      <c r="L35" s="176" t="s">
        <v>2074</v>
      </c>
      <c r="M35" s="176" t="s">
        <v>2202</v>
      </c>
      <c r="N35" s="178" t="s">
        <v>386</v>
      </c>
      <c r="P35" s="184">
        <v>192</v>
      </c>
      <c r="Q35" s="176" t="s">
        <v>2074</v>
      </c>
      <c r="R35" s="176" t="s">
        <v>2202</v>
      </c>
      <c r="S35" s="178" t="s">
        <v>3204</v>
      </c>
    </row>
    <row r="36" spans="1:19" x14ac:dyDescent="0.2">
      <c r="A36" s="181">
        <v>107</v>
      </c>
      <c r="B36" s="35" t="s">
        <v>1880</v>
      </c>
      <c r="C36" s="36" t="s">
        <v>2254</v>
      </c>
      <c r="D36" s="37"/>
      <c r="F36" s="183">
        <v>106</v>
      </c>
      <c r="G36" s="42" t="s">
        <v>1879</v>
      </c>
      <c r="H36" s="42" t="s">
        <v>2254</v>
      </c>
      <c r="I36" s="42"/>
      <c r="K36" s="184">
        <v>193</v>
      </c>
      <c r="L36" s="176" t="s">
        <v>2075</v>
      </c>
      <c r="M36" s="176" t="s">
        <v>2202</v>
      </c>
      <c r="N36" s="178" t="s">
        <v>386</v>
      </c>
      <c r="P36" s="184">
        <v>193</v>
      </c>
      <c r="Q36" s="176" t="s">
        <v>2075</v>
      </c>
      <c r="R36" s="176" t="s">
        <v>2202</v>
      </c>
      <c r="S36" s="178" t="s">
        <v>3204</v>
      </c>
    </row>
    <row r="37" spans="1:19" x14ac:dyDescent="0.2">
      <c r="A37" s="181">
        <v>108</v>
      </c>
      <c r="B37" s="35" t="s">
        <v>1881</v>
      </c>
      <c r="C37" s="36" t="s">
        <v>2254</v>
      </c>
      <c r="D37" s="37"/>
      <c r="F37" s="183">
        <v>107</v>
      </c>
      <c r="G37" s="42" t="s">
        <v>1880</v>
      </c>
      <c r="H37" s="42" t="s">
        <v>2254</v>
      </c>
      <c r="I37" s="42"/>
      <c r="K37" s="184">
        <v>194</v>
      </c>
      <c r="L37" s="176" t="s">
        <v>3140</v>
      </c>
      <c r="M37" s="176" t="s">
        <v>2202</v>
      </c>
      <c r="N37" s="178" t="s">
        <v>386</v>
      </c>
      <c r="P37" s="184">
        <v>194</v>
      </c>
      <c r="Q37" s="176" t="s">
        <v>3140</v>
      </c>
      <c r="R37" s="176" t="s">
        <v>2202</v>
      </c>
      <c r="S37" s="178" t="s">
        <v>3204</v>
      </c>
    </row>
    <row r="38" spans="1:19" x14ac:dyDescent="0.2">
      <c r="A38" s="181">
        <v>109</v>
      </c>
      <c r="B38" s="35" t="s">
        <v>1085</v>
      </c>
      <c r="C38" s="36" t="s">
        <v>2254</v>
      </c>
      <c r="D38" s="37"/>
      <c r="F38" s="183">
        <v>108</v>
      </c>
      <c r="G38" s="42" t="s">
        <v>1881</v>
      </c>
      <c r="H38" s="42" t="s">
        <v>2254</v>
      </c>
      <c r="I38" s="42"/>
      <c r="K38" s="184">
        <v>195</v>
      </c>
      <c r="L38" s="176" t="s">
        <v>3141</v>
      </c>
      <c r="M38" s="176" t="s">
        <v>2202</v>
      </c>
      <c r="N38" s="178" t="s">
        <v>386</v>
      </c>
      <c r="P38" s="184">
        <v>195</v>
      </c>
      <c r="Q38" s="176" t="s">
        <v>3141</v>
      </c>
      <c r="R38" s="176" t="s">
        <v>2202</v>
      </c>
      <c r="S38" s="178" t="s">
        <v>3204</v>
      </c>
    </row>
    <row r="39" spans="1:19" x14ac:dyDescent="0.2">
      <c r="A39" s="181">
        <v>159</v>
      </c>
      <c r="B39" s="35" t="s">
        <v>1086</v>
      </c>
      <c r="C39" s="36" t="s">
        <v>2254</v>
      </c>
      <c r="D39" s="37"/>
      <c r="F39" s="183">
        <v>109</v>
      </c>
      <c r="G39" s="42" t="s">
        <v>1085</v>
      </c>
      <c r="H39" s="42" t="s">
        <v>2254</v>
      </c>
      <c r="I39" s="42"/>
      <c r="K39" s="184">
        <v>196</v>
      </c>
      <c r="L39" s="176" t="s">
        <v>2906</v>
      </c>
      <c r="M39" s="176" t="s">
        <v>2202</v>
      </c>
      <c r="N39" s="178" t="s">
        <v>386</v>
      </c>
      <c r="P39" s="184">
        <v>196</v>
      </c>
      <c r="Q39" s="176" t="s">
        <v>2906</v>
      </c>
      <c r="R39" s="176" t="s">
        <v>2202</v>
      </c>
      <c r="S39" s="178" t="s">
        <v>3204</v>
      </c>
    </row>
    <row r="40" spans="1:19" x14ac:dyDescent="0.2">
      <c r="A40" s="181">
        <v>160</v>
      </c>
      <c r="B40" s="35" t="s">
        <v>1087</v>
      </c>
      <c r="C40" s="36" t="s">
        <v>2943</v>
      </c>
      <c r="D40" s="37"/>
      <c r="F40" s="183">
        <v>159</v>
      </c>
      <c r="G40" s="42" t="s">
        <v>1086</v>
      </c>
      <c r="H40" s="42" t="s">
        <v>2254</v>
      </c>
      <c r="I40" s="42"/>
      <c r="K40" s="184">
        <v>197</v>
      </c>
      <c r="L40" s="176" t="s">
        <v>2908</v>
      </c>
      <c r="M40" s="176" t="s">
        <v>2202</v>
      </c>
      <c r="N40" s="178" t="s">
        <v>386</v>
      </c>
      <c r="P40" s="184">
        <v>197</v>
      </c>
      <c r="Q40" s="176" t="s">
        <v>2908</v>
      </c>
      <c r="R40" s="176" t="s">
        <v>2202</v>
      </c>
      <c r="S40" s="178" t="s">
        <v>3204</v>
      </c>
    </row>
    <row r="41" spans="1:19" x14ac:dyDescent="0.2">
      <c r="A41" s="181">
        <v>161</v>
      </c>
      <c r="B41" s="35" t="s">
        <v>1090</v>
      </c>
      <c r="C41" s="36" t="s">
        <v>2943</v>
      </c>
      <c r="D41" s="37"/>
      <c r="F41" s="183">
        <v>160</v>
      </c>
      <c r="G41" s="42" t="s">
        <v>1087</v>
      </c>
      <c r="H41" s="42" t="s">
        <v>2202</v>
      </c>
      <c r="I41" s="42"/>
      <c r="K41" s="184">
        <v>198</v>
      </c>
      <c r="L41" s="176" t="s">
        <v>2871</v>
      </c>
      <c r="M41" s="176" t="s">
        <v>2202</v>
      </c>
      <c r="N41" s="178" t="s">
        <v>386</v>
      </c>
      <c r="P41" s="184">
        <v>198</v>
      </c>
      <c r="Q41" s="176" t="s">
        <v>2871</v>
      </c>
      <c r="R41" s="176" t="s">
        <v>2202</v>
      </c>
      <c r="S41" s="178" t="s">
        <v>3204</v>
      </c>
    </row>
    <row r="42" spans="1:19" x14ac:dyDescent="0.2">
      <c r="A42" s="181">
        <v>162</v>
      </c>
      <c r="B42" s="35" t="s">
        <v>75</v>
      </c>
      <c r="C42" s="36" t="s">
        <v>2943</v>
      </c>
      <c r="D42" s="37"/>
      <c r="F42" s="183">
        <v>161</v>
      </c>
      <c r="G42" s="42" t="s">
        <v>1090</v>
      </c>
      <c r="H42" s="42" t="s">
        <v>2202</v>
      </c>
      <c r="I42" s="42"/>
      <c r="K42" s="184">
        <v>199</v>
      </c>
      <c r="L42" s="176" t="s">
        <v>3142</v>
      </c>
      <c r="M42" s="176" t="s">
        <v>2202</v>
      </c>
      <c r="N42" s="178" t="s">
        <v>386</v>
      </c>
      <c r="P42" s="184">
        <v>199</v>
      </c>
      <c r="Q42" s="176" t="s">
        <v>3142</v>
      </c>
      <c r="R42" s="176" t="s">
        <v>2202</v>
      </c>
      <c r="S42" s="178" t="s">
        <v>3204</v>
      </c>
    </row>
    <row r="43" spans="1:19" x14ac:dyDescent="0.2">
      <c r="A43" s="181">
        <v>163</v>
      </c>
      <c r="B43" s="35" t="s">
        <v>3233</v>
      </c>
      <c r="C43" s="36" t="s">
        <v>2943</v>
      </c>
      <c r="D43" s="37"/>
      <c r="F43" s="183">
        <v>162</v>
      </c>
      <c r="G43" s="42" t="s">
        <v>75</v>
      </c>
      <c r="H43" s="42" t="s">
        <v>2202</v>
      </c>
      <c r="I43" s="42"/>
      <c r="K43" s="184">
        <v>200</v>
      </c>
      <c r="L43" s="176" t="s">
        <v>2870</v>
      </c>
      <c r="M43" s="176" t="s">
        <v>2202</v>
      </c>
      <c r="N43" s="178" t="s">
        <v>386</v>
      </c>
      <c r="P43" s="184">
        <v>200</v>
      </c>
      <c r="Q43" s="176" t="s">
        <v>2870</v>
      </c>
      <c r="R43" s="176" t="s">
        <v>2202</v>
      </c>
      <c r="S43" s="178" t="s">
        <v>3204</v>
      </c>
    </row>
    <row r="44" spans="1:19" x14ac:dyDescent="0.2">
      <c r="A44" s="181">
        <v>164</v>
      </c>
      <c r="B44" s="35" t="s">
        <v>1718</v>
      </c>
      <c r="C44" s="36" t="s">
        <v>2943</v>
      </c>
      <c r="D44" s="37"/>
      <c r="F44" s="183">
        <v>163</v>
      </c>
      <c r="G44" s="42" t="s">
        <v>3233</v>
      </c>
      <c r="H44" s="42" t="s">
        <v>2202</v>
      </c>
      <c r="I44" s="42"/>
      <c r="K44" s="184">
        <v>201</v>
      </c>
      <c r="L44" s="176" t="s">
        <v>2909</v>
      </c>
      <c r="M44" s="176" t="s">
        <v>2202</v>
      </c>
      <c r="N44" s="178" t="s">
        <v>386</v>
      </c>
      <c r="P44" s="184">
        <v>201</v>
      </c>
      <c r="Q44" s="176" t="s">
        <v>2909</v>
      </c>
      <c r="R44" s="176" t="s">
        <v>2202</v>
      </c>
      <c r="S44" s="178" t="s">
        <v>3204</v>
      </c>
    </row>
    <row r="45" spans="1:19" x14ac:dyDescent="0.2">
      <c r="A45" s="181">
        <v>165</v>
      </c>
      <c r="B45" s="35" t="s">
        <v>1719</v>
      </c>
      <c r="C45" s="36" t="s">
        <v>2943</v>
      </c>
      <c r="D45" s="37"/>
      <c r="F45" s="183">
        <v>164</v>
      </c>
      <c r="G45" s="42" t="s">
        <v>1718</v>
      </c>
      <c r="H45" s="42" t="s">
        <v>2202</v>
      </c>
      <c r="I45" s="42"/>
      <c r="K45" s="184">
        <v>202</v>
      </c>
      <c r="L45" s="176" t="s">
        <v>153</v>
      </c>
      <c r="M45" s="176" t="s">
        <v>2203</v>
      </c>
      <c r="N45" s="178" t="s">
        <v>1053</v>
      </c>
      <c r="P45" s="184">
        <v>202</v>
      </c>
      <c r="Q45" s="176" t="s">
        <v>153</v>
      </c>
      <c r="R45" s="176" t="s">
        <v>2203</v>
      </c>
      <c r="S45" s="178" t="s">
        <v>2219</v>
      </c>
    </row>
    <row r="46" spans="1:19" x14ac:dyDescent="0.2">
      <c r="A46" s="181">
        <v>166</v>
      </c>
      <c r="B46" s="35" t="s">
        <v>1720</v>
      </c>
      <c r="C46" s="36" t="s">
        <v>2943</v>
      </c>
      <c r="D46" s="37"/>
      <c r="F46" s="183">
        <v>165</v>
      </c>
      <c r="G46" s="42" t="s">
        <v>1719</v>
      </c>
      <c r="H46" s="42" t="s">
        <v>2202</v>
      </c>
      <c r="I46" s="42"/>
      <c r="K46" s="184">
        <v>203</v>
      </c>
      <c r="L46" s="176" t="s">
        <v>154</v>
      </c>
      <c r="M46" s="176" t="s">
        <v>2202</v>
      </c>
      <c r="N46" s="178" t="s">
        <v>386</v>
      </c>
      <c r="P46" s="184">
        <v>203</v>
      </c>
      <c r="Q46" s="176" t="s">
        <v>154</v>
      </c>
      <c r="R46" s="176" t="s">
        <v>2202</v>
      </c>
      <c r="S46" s="178" t="s">
        <v>3204</v>
      </c>
    </row>
    <row r="47" spans="1:19" x14ac:dyDescent="0.2">
      <c r="A47" s="181">
        <v>167</v>
      </c>
      <c r="B47" s="35" t="s">
        <v>2264</v>
      </c>
      <c r="C47" s="36" t="s">
        <v>2943</v>
      </c>
      <c r="D47" s="37"/>
      <c r="F47" s="183">
        <v>166</v>
      </c>
      <c r="G47" s="42" t="s">
        <v>1720</v>
      </c>
      <c r="H47" s="42" t="s">
        <v>2202</v>
      </c>
      <c r="I47" s="42"/>
      <c r="K47" s="184">
        <v>204</v>
      </c>
      <c r="L47" s="176" t="s">
        <v>2910</v>
      </c>
      <c r="M47" s="176" t="s">
        <v>2202</v>
      </c>
      <c r="N47" s="178" t="s">
        <v>386</v>
      </c>
      <c r="P47" s="184">
        <v>204</v>
      </c>
      <c r="Q47" s="176" t="s">
        <v>2910</v>
      </c>
      <c r="R47" s="176" t="s">
        <v>2202</v>
      </c>
      <c r="S47" s="178" t="s">
        <v>3204</v>
      </c>
    </row>
    <row r="48" spans="1:19" x14ac:dyDescent="0.2">
      <c r="A48" s="181">
        <v>168</v>
      </c>
      <c r="B48" s="35" t="s">
        <v>3034</v>
      </c>
      <c r="C48" s="36" t="s">
        <v>2943</v>
      </c>
      <c r="D48" s="37"/>
      <c r="F48" s="183">
        <v>167</v>
      </c>
      <c r="G48" s="42" t="s">
        <v>2264</v>
      </c>
      <c r="H48" s="42" t="s">
        <v>2202</v>
      </c>
      <c r="I48" s="42"/>
      <c r="K48" s="184">
        <v>206</v>
      </c>
      <c r="L48" s="176" t="s">
        <v>667</v>
      </c>
      <c r="M48" s="176" t="s">
        <v>2202</v>
      </c>
      <c r="N48" s="178" t="s">
        <v>386</v>
      </c>
      <c r="P48" s="184">
        <v>206</v>
      </c>
      <c r="Q48" s="176" t="s">
        <v>667</v>
      </c>
      <c r="R48" s="176" t="s">
        <v>2202</v>
      </c>
      <c r="S48" s="178" t="s">
        <v>3204</v>
      </c>
    </row>
    <row r="49" spans="1:19" x14ac:dyDescent="0.2">
      <c r="A49" s="181">
        <v>169</v>
      </c>
      <c r="B49" s="35" t="s">
        <v>3341</v>
      </c>
      <c r="C49" s="36" t="s">
        <v>2943</v>
      </c>
      <c r="D49" s="37"/>
      <c r="F49" s="183">
        <v>168</v>
      </c>
      <c r="G49" s="42" t="s">
        <v>3034</v>
      </c>
      <c r="H49" s="42" t="s">
        <v>2202</v>
      </c>
      <c r="I49" s="42"/>
      <c r="K49" s="184">
        <v>207</v>
      </c>
      <c r="L49" s="176" t="s">
        <v>155</v>
      </c>
      <c r="M49" s="176" t="s">
        <v>2202</v>
      </c>
      <c r="N49" s="178" t="s">
        <v>386</v>
      </c>
      <c r="P49" s="184">
        <v>207</v>
      </c>
      <c r="Q49" s="176" t="s">
        <v>155</v>
      </c>
      <c r="R49" s="176" t="s">
        <v>2202</v>
      </c>
      <c r="S49" s="178" t="s">
        <v>3204</v>
      </c>
    </row>
    <row r="50" spans="1:19" x14ac:dyDescent="0.2">
      <c r="A50" s="181">
        <v>170</v>
      </c>
      <c r="B50" s="35" t="s">
        <v>1595</v>
      </c>
      <c r="C50" s="36" t="s">
        <v>2943</v>
      </c>
      <c r="D50" s="37"/>
      <c r="F50" s="183">
        <v>169</v>
      </c>
      <c r="G50" s="42" t="s">
        <v>3341</v>
      </c>
      <c r="H50" s="42" t="s">
        <v>2202</v>
      </c>
      <c r="I50" s="42"/>
      <c r="K50" s="184">
        <v>208</v>
      </c>
      <c r="L50" s="176" t="s">
        <v>123</v>
      </c>
      <c r="M50" s="176" t="s">
        <v>2202</v>
      </c>
      <c r="N50" s="178" t="s">
        <v>386</v>
      </c>
      <c r="P50" s="184">
        <v>208</v>
      </c>
      <c r="Q50" s="176" t="s">
        <v>123</v>
      </c>
      <c r="R50" s="176" t="s">
        <v>2202</v>
      </c>
      <c r="S50" s="178" t="s">
        <v>3204</v>
      </c>
    </row>
    <row r="51" spans="1:19" x14ac:dyDescent="0.2">
      <c r="A51" s="181">
        <v>171</v>
      </c>
      <c r="B51" s="35" t="s">
        <v>2856</v>
      </c>
      <c r="C51" s="36" t="s">
        <v>2943</v>
      </c>
      <c r="D51" s="37"/>
      <c r="F51" s="183">
        <v>170</v>
      </c>
      <c r="G51" s="42" t="s">
        <v>1595</v>
      </c>
      <c r="H51" s="42" t="s">
        <v>2202</v>
      </c>
      <c r="I51" s="42"/>
      <c r="K51" s="184">
        <v>231</v>
      </c>
      <c r="L51" s="176" t="s">
        <v>3143</v>
      </c>
      <c r="M51" s="176" t="s">
        <v>2254</v>
      </c>
      <c r="N51" s="176" t="s">
        <v>386</v>
      </c>
      <c r="P51" s="184">
        <v>231</v>
      </c>
      <c r="Q51" s="176" t="s">
        <v>3143</v>
      </c>
      <c r="R51" s="176" t="s">
        <v>2254</v>
      </c>
      <c r="S51" s="176" t="s">
        <v>386</v>
      </c>
    </row>
    <row r="52" spans="1:19" x14ac:dyDescent="0.2">
      <c r="A52" s="181">
        <v>172</v>
      </c>
      <c r="B52" s="35" t="s">
        <v>2857</v>
      </c>
      <c r="C52" s="36" t="s">
        <v>2943</v>
      </c>
      <c r="D52" s="37"/>
      <c r="F52" s="183">
        <v>171</v>
      </c>
      <c r="G52" s="42" t="s">
        <v>2856</v>
      </c>
      <c r="H52" s="42" t="s">
        <v>2202</v>
      </c>
      <c r="I52" s="42"/>
      <c r="K52" s="184">
        <v>232</v>
      </c>
      <c r="L52" s="176" t="s">
        <v>3144</v>
      </c>
      <c r="M52" s="176" t="s">
        <v>2204</v>
      </c>
      <c r="N52" s="176" t="s">
        <v>386</v>
      </c>
      <c r="P52" s="184">
        <v>232</v>
      </c>
      <c r="Q52" s="176" t="s">
        <v>3144</v>
      </c>
      <c r="R52" s="176" t="s">
        <v>2204</v>
      </c>
      <c r="S52" s="176" t="s">
        <v>386</v>
      </c>
    </row>
    <row r="53" spans="1:19" x14ac:dyDescent="0.2">
      <c r="A53" s="181">
        <v>173</v>
      </c>
      <c r="B53" s="35" t="s">
        <v>2858</v>
      </c>
      <c r="C53" s="36" t="s">
        <v>2943</v>
      </c>
      <c r="D53" s="37"/>
      <c r="F53" s="183">
        <v>172</v>
      </c>
      <c r="G53" s="42" t="s">
        <v>2857</v>
      </c>
      <c r="H53" s="42" t="s">
        <v>2202</v>
      </c>
      <c r="I53" s="42"/>
      <c r="K53" s="184">
        <v>233</v>
      </c>
      <c r="L53" s="176" t="s">
        <v>3145</v>
      </c>
      <c r="M53" s="176" t="s">
        <v>2204</v>
      </c>
      <c r="N53" s="176" t="s">
        <v>386</v>
      </c>
      <c r="P53" s="184">
        <v>233</v>
      </c>
      <c r="Q53" s="176" t="s">
        <v>3145</v>
      </c>
      <c r="R53" s="176" t="s">
        <v>2204</v>
      </c>
      <c r="S53" s="176" t="s">
        <v>386</v>
      </c>
    </row>
    <row r="54" spans="1:19" x14ac:dyDescent="0.2">
      <c r="A54" s="181">
        <v>174</v>
      </c>
      <c r="B54" s="35" t="s">
        <v>2859</v>
      </c>
      <c r="C54" s="36" t="s">
        <v>2943</v>
      </c>
      <c r="D54" s="37"/>
      <c r="F54" s="183">
        <v>173</v>
      </c>
      <c r="G54" s="42" t="s">
        <v>2858</v>
      </c>
      <c r="H54" s="42" t="s">
        <v>2202</v>
      </c>
      <c r="I54" s="42"/>
      <c r="K54" s="184">
        <v>234</v>
      </c>
      <c r="L54" s="176" t="s">
        <v>3146</v>
      </c>
      <c r="M54" s="176" t="s">
        <v>2254</v>
      </c>
      <c r="N54" s="176" t="s">
        <v>386</v>
      </c>
      <c r="P54" s="184">
        <v>234</v>
      </c>
      <c r="Q54" s="176" t="s">
        <v>3146</v>
      </c>
      <c r="R54" s="176" t="s">
        <v>2254</v>
      </c>
      <c r="S54" s="176" t="s">
        <v>386</v>
      </c>
    </row>
    <row r="55" spans="1:19" x14ac:dyDescent="0.2">
      <c r="A55" s="181">
        <v>175</v>
      </c>
      <c r="B55" s="35" t="s">
        <v>2860</v>
      </c>
      <c r="C55" s="36" t="s">
        <v>2943</v>
      </c>
      <c r="D55" s="37"/>
      <c r="F55" s="183">
        <v>174</v>
      </c>
      <c r="G55" s="42" t="s">
        <v>2859</v>
      </c>
      <c r="H55" s="42" t="s">
        <v>2202</v>
      </c>
      <c r="I55" s="42"/>
      <c r="K55" s="184">
        <v>235</v>
      </c>
      <c r="L55" s="176" t="s">
        <v>1313</v>
      </c>
      <c r="M55" s="176" t="s">
        <v>2202</v>
      </c>
      <c r="N55" s="178" t="s">
        <v>1311</v>
      </c>
      <c r="P55" s="184">
        <v>235</v>
      </c>
      <c r="Q55" s="176" t="s">
        <v>1313</v>
      </c>
      <c r="R55" s="176" t="s">
        <v>2202</v>
      </c>
      <c r="S55" s="178" t="s">
        <v>632</v>
      </c>
    </row>
    <row r="56" spans="1:19" x14ac:dyDescent="0.2">
      <c r="A56" s="181">
        <v>176</v>
      </c>
      <c r="B56" s="35" t="s">
        <v>2861</v>
      </c>
      <c r="C56" s="36" t="s">
        <v>2943</v>
      </c>
      <c r="D56" s="37"/>
      <c r="F56" s="183">
        <v>175</v>
      </c>
      <c r="G56" s="42" t="s">
        <v>2860</v>
      </c>
      <c r="H56" s="42" t="s">
        <v>2202</v>
      </c>
      <c r="I56" s="42"/>
      <c r="K56" s="184">
        <v>240</v>
      </c>
      <c r="L56" s="176" t="s">
        <v>348</v>
      </c>
      <c r="M56" s="176" t="s">
        <v>2203</v>
      </c>
      <c r="N56" s="178" t="s">
        <v>1053</v>
      </c>
      <c r="P56" s="184">
        <v>240</v>
      </c>
      <c r="Q56" s="176" t="s">
        <v>348</v>
      </c>
      <c r="R56" s="176" t="s">
        <v>2203</v>
      </c>
      <c r="S56" s="178" t="s">
        <v>3203</v>
      </c>
    </row>
    <row r="57" spans="1:19" x14ac:dyDescent="0.2">
      <c r="A57" s="181">
        <v>177</v>
      </c>
      <c r="B57" s="35" t="s">
        <v>2862</v>
      </c>
      <c r="C57" s="36" t="s">
        <v>2943</v>
      </c>
      <c r="D57" s="37"/>
      <c r="F57" s="183">
        <v>176</v>
      </c>
      <c r="G57" s="42" t="s">
        <v>2861</v>
      </c>
      <c r="H57" s="42" t="s">
        <v>2202</v>
      </c>
      <c r="I57" s="42"/>
      <c r="K57" s="184">
        <v>241</v>
      </c>
      <c r="L57" s="176" t="s">
        <v>349</v>
      </c>
      <c r="M57" s="176" t="s">
        <v>2203</v>
      </c>
      <c r="N57" s="178" t="s">
        <v>1053</v>
      </c>
      <c r="P57" s="184">
        <v>241</v>
      </c>
      <c r="Q57" s="176" t="s">
        <v>349</v>
      </c>
      <c r="R57" s="176" t="s">
        <v>2203</v>
      </c>
      <c r="S57" s="178" t="s">
        <v>3203</v>
      </c>
    </row>
    <row r="58" spans="1:19" x14ac:dyDescent="0.2">
      <c r="A58" s="181">
        <v>178</v>
      </c>
      <c r="B58" s="35" t="s">
        <v>2863</v>
      </c>
      <c r="C58" s="36" t="s">
        <v>2943</v>
      </c>
      <c r="D58" s="37"/>
      <c r="F58" s="183">
        <v>177</v>
      </c>
      <c r="G58" s="42" t="s">
        <v>2862</v>
      </c>
      <c r="H58" s="42" t="s">
        <v>2202</v>
      </c>
      <c r="I58" s="42"/>
      <c r="K58" s="184">
        <v>244</v>
      </c>
      <c r="L58" s="176" t="s">
        <v>3147</v>
      </c>
      <c r="M58" s="176" t="s">
        <v>2204</v>
      </c>
      <c r="N58" s="176" t="s">
        <v>386</v>
      </c>
      <c r="P58" s="184">
        <v>244</v>
      </c>
      <c r="Q58" s="176" t="s">
        <v>3147</v>
      </c>
      <c r="R58" s="176" t="s">
        <v>2204</v>
      </c>
      <c r="S58" s="176" t="s">
        <v>386</v>
      </c>
    </row>
    <row r="59" spans="1:19" x14ac:dyDescent="0.2">
      <c r="A59" s="181">
        <v>179</v>
      </c>
      <c r="B59" s="35" t="s">
        <v>667</v>
      </c>
      <c r="C59" s="36" t="s">
        <v>2943</v>
      </c>
      <c r="D59" s="37"/>
      <c r="F59" s="183">
        <v>178</v>
      </c>
      <c r="G59" s="42" t="s">
        <v>2863</v>
      </c>
      <c r="H59" s="42" t="s">
        <v>2202</v>
      </c>
      <c r="I59" s="42"/>
      <c r="K59" s="184">
        <v>245</v>
      </c>
      <c r="L59" s="176" t="s">
        <v>2167</v>
      </c>
      <c r="M59" s="176" t="s">
        <v>2254</v>
      </c>
      <c r="N59" s="176" t="s">
        <v>386</v>
      </c>
      <c r="P59" s="184">
        <v>245</v>
      </c>
      <c r="Q59" s="176" t="s">
        <v>2167</v>
      </c>
      <c r="R59" s="176" t="s">
        <v>2254</v>
      </c>
      <c r="S59" s="176" t="s">
        <v>386</v>
      </c>
    </row>
    <row r="60" spans="1:19" x14ac:dyDescent="0.2">
      <c r="A60" s="181">
        <v>180</v>
      </c>
      <c r="B60" s="35" t="s">
        <v>1573</v>
      </c>
      <c r="C60" s="36" t="s">
        <v>2254</v>
      </c>
      <c r="D60" s="37" t="s">
        <v>2946</v>
      </c>
      <c r="F60" s="183">
        <v>179</v>
      </c>
      <c r="G60" s="42" t="s">
        <v>667</v>
      </c>
      <c r="H60" s="42" t="s">
        <v>2202</v>
      </c>
      <c r="I60" s="42"/>
      <c r="K60" s="184">
        <v>246</v>
      </c>
      <c r="L60" s="176" t="s">
        <v>1023</v>
      </c>
      <c r="M60" s="176" t="s">
        <v>2203</v>
      </c>
      <c r="N60" s="178" t="s">
        <v>1053</v>
      </c>
      <c r="P60" s="184">
        <v>246</v>
      </c>
      <c r="Q60" s="176" t="s">
        <v>1023</v>
      </c>
      <c r="R60" s="176" t="s">
        <v>2203</v>
      </c>
      <c r="S60" s="178" t="s">
        <v>3203</v>
      </c>
    </row>
    <row r="61" spans="1:19" x14ac:dyDescent="0.2">
      <c r="A61" s="181">
        <v>184</v>
      </c>
      <c r="B61" s="35" t="s">
        <v>121</v>
      </c>
      <c r="C61" s="36" t="s">
        <v>2943</v>
      </c>
      <c r="D61" s="37"/>
      <c r="F61" s="183">
        <v>180</v>
      </c>
      <c r="G61" s="42" t="s">
        <v>1573</v>
      </c>
      <c r="H61" s="42" t="s">
        <v>2203</v>
      </c>
      <c r="I61" s="42" t="s">
        <v>1053</v>
      </c>
      <c r="K61" s="184">
        <v>249</v>
      </c>
      <c r="L61" s="176" t="s">
        <v>3148</v>
      </c>
      <c r="M61" s="176" t="s">
        <v>2254</v>
      </c>
      <c r="N61" s="176" t="s">
        <v>386</v>
      </c>
      <c r="P61" s="184">
        <v>249</v>
      </c>
      <c r="Q61" s="176" t="s">
        <v>3148</v>
      </c>
      <c r="R61" s="176" t="s">
        <v>2254</v>
      </c>
      <c r="S61" s="176" t="s">
        <v>386</v>
      </c>
    </row>
    <row r="62" spans="1:19" x14ac:dyDescent="0.2">
      <c r="A62" s="181">
        <v>185</v>
      </c>
      <c r="B62" s="35" t="s">
        <v>3456</v>
      </c>
      <c r="C62" s="36" t="s">
        <v>2943</v>
      </c>
      <c r="D62" s="37"/>
      <c r="F62" s="183">
        <v>184</v>
      </c>
      <c r="G62" s="42" t="s">
        <v>121</v>
      </c>
      <c r="H62" s="42" t="s">
        <v>2202</v>
      </c>
      <c r="I62" s="42"/>
      <c r="K62" s="184">
        <v>250</v>
      </c>
      <c r="L62" s="176" t="s">
        <v>3149</v>
      </c>
      <c r="M62" s="176" t="s">
        <v>2254</v>
      </c>
      <c r="N62" s="176" t="s">
        <v>386</v>
      </c>
      <c r="P62" s="184">
        <v>250</v>
      </c>
      <c r="Q62" s="176" t="s">
        <v>3149</v>
      </c>
      <c r="R62" s="176" t="s">
        <v>2254</v>
      </c>
      <c r="S62" s="176" t="s">
        <v>386</v>
      </c>
    </row>
    <row r="63" spans="1:19" x14ac:dyDescent="0.2">
      <c r="A63" s="181">
        <v>186</v>
      </c>
      <c r="B63" s="35" t="s">
        <v>3457</v>
      </c>
      <c r="C63" s="36" t="s">
        <v>2943</v>
      </c>
      <c r="D63" s="37"/>
      <c r="F63" s="183">
        <v>185</v>
      </c>
      <c r="G63" s="42" t="s">
        <v>3456</v>
      </c>
      <c r="H63" s="42" t="s">
        <v>2202</v>
      </c>
      <c r="I63" s="42"/>
      <c r="K63" s="184">
        <v>251</v>
      </c>
      <c r="L63" s="176" t="s">
        <v>3150</v>
      </c>
      <c r="M63" s="176" t="s">
        <v>2254</v>
      </c>
      <c r="N63" s="176" t="s">
        <v>386</v>
      </c>
      <c r="P63" s="184">
        <v>251</v>
      </c>
      <c r="Q63" s="176" t="s">
        <v>3150</v>
      </c>
      <c r="R63" s="176" t="s">
        <v>2254</v>
      </c>
      <c r="S63" s="176" t="s">
        <v>386</v>
      </c>
    </row>
    <row r="64" spans="1:19" x14ac:dyDescent="0.2">
      <c r="A64" s="181">
        <v>190</v>
      </c>
      <c r="B64" s="35" t="s">
        <v>1087</v>
      </c>
      <c r="C64" s="36" t="s">
        <v>2943</v>
      </c>
      <c r="D64" s="37"/>
      <c r="F64" s="183">
        <v>186</v>
      </c>
      <c r="G64" s="42" t="s">
        <v>3457</v>
      </c>
      <c r="H64" s="42" t="s">
        <v>2202</v>
      </c>
      <c r="I64" s="42"/>
      <c r="K64" s="184">
        <v>257</v>
      </c>
      <c r="L64" s="176" t="s">
        <v>2</v>
      </c>
      <c r="M64" s="176" t="s">
        <v>2254</v>
      </c>
      <c r="N64" s="176" t="s">
        <v>386</v>
      </c>
      <c r="P64" s="184">
        <v>257</v>
      </c>
      <c r="Q64" s="176" t="s">
        <v>2</v>
      </c>
      <c r="R64" s="176" t="s">
        <v>2254</v>
      </c>
      <c r="S64" s="176" t="s">
        <v>386</v>
      </c>
    </row>
    <row r="65" spans="1:19" x14ac:dyDescent="0.2">
      <c r="A65" s="181">
        <v>191</v>
      </c>
      <c r="B65" s="35" t="s">
        <v>3458</v>
      </c>
      <c r="C65" s="36" t="s">
        <v>2943</v>
      </c>
      <c r="D65" s="37"/>
      <c r="F65" s="183">
        <v>190</v>
      </c>
      <c r="G65" s="42" t="s">
        <v>1087</v>
      </c>
      <c r="H65" s="42" t="s">
        <v>2202</v>
      </c>
      <c r="I65" s="42"/>
      <c r="K65" s="184">
        <v>258</v>
      </c>
      <c r="L65" s="176" t="s">
        <v>3</v>
      </c>
      <c r="M65" s="176" t="s">
        <v>2254</v>
      </c>
      <c r="N65" s="176" t="s">
        <v>386</v>
      </c>
      <c r="P65" s="184">
        <v>258</v>
      </c>
      <c r="Q65" s="176" t="s">
        <v>3</v>
      </c>
      <c r="R65" s="176" t="s">
        <v>2254</v>
      </c>
      <c r="S65" s="176" t="s">
        <v>386</v>
      </c>
    </row>
    <row r="66" spans="1:19" x14ac:dyDescent="0.2">
      <c r="A66" s="181">
        <v>192</v>
      </c>
      <c r="B66" s="35" t="s">
        <v>75</v>
      </c>
      <c r="C66" s="36" t="s">
        <v>2943</v>
      </c>
      <c r="D66" s="37"/>
      <c r="F66" s="183">
        <v>191</v>
      </c>
      <c r="G66" s="42" t="s">
        <v>3458</v>
      </c>
      <c r="H66" s="42" t="s">
        <v>2202</v>
      </c>
      <c r="I66" s="42"/>
      <c r="K66" s="184">
        <v>259</v>
      </c>
      <c r="L66" s="176" t="s">
        <v>4</v>
      </c>
      <c r="M66" s="176" t="s">
        <v>2254</v>
      </c>
      <c r="N66" s="176" t="s">
        <v>386</v>
      </c>
      <c r="P66" s="184">
        <v>259</v>
      </c>
      <c r="Q66" s="176" t="s">
        <v>4</v>
      </c>
      <c r="R66" s="176" t="s">
        <v>2254</v>
      </c>
      <c r="S66" s="176" t="s">
        <v>386</v>
      </c>
    </row>
    <row r="67" spans="1:19" x14ac:dyDescent="0.2">
      <c r="A67" s="181">
        <v>193</v>
      </c>
      <c r="B67" s="35" t="s">
        <v>3233</v>
      </c>
      <c r="C67" s="36" t="s">
        <v>2943</v>
      </c>
      <c r="D67" s="37"/>
      <c r="F67" s="183">
        <v>192</v>
      </c>
      <c r="G67" s="42" t="s">
        <v>75</v>
      </c>
      <c r="H67" s="42" t="s">
        <v>2202</v>
      </c>
      <c r="I67" s="42"/>
      <c r="K67" s="184">
        <v>261</v>
      </c>
      <c r="L67" s="176" t="s">
        <v>3250</v>
      </c>
      <c r="M67" s="176" t="s">
        <v>2204</v>
      </c>
      <c r="N67" s="176" t="s">
        <v>386</v>
      </c>
      <c r="P67" s="184">
        <v>261</v>
      </c>
      <c r="Q67" s="176" t="s">
        <v>3250</v>
      </c>
      <c r="R67" s="176" t="s">
        <v>2204</v>
      </c>
      <c r="S67" s="176" t="s">
        <v>386</v>
      </c>
    </row>
    <row r="68" spans="1:19" x14ac:dyDescent="0.2">
      <c r="A68" s="181">
        <v>194</v>
      </c>
      <c r="B68" s="35" t="s">
        <v>2457</v>
      </c>
      <c r="C68" s="36" t="s">
        <v>2943</v>
      </c>
      <c r="D68" s="37"/>
      <c r="F68" s="183">
        <v>193</v>
      </c>
      <c r="G68" s="42" t="s">
        <v>3233</v>
      </c>
      <c r="H68" s="42" t="s">
        <v>2202</v>
      </c>
      <c r="I68" s="42"/>
      <c r="K68" s="184">
        <v>268</v>
      </c>
      <c r="L68" s="176" t="s">
        <v>5</v>
      </c>
      <c r="M68" s="176" t="s">
        <v>2254</v>
      </c>
      <c r="N68" s="176" t="s">
        <v>386</v>
      </c>
      <c r="P68" s="184">
        <v>268</v>
      </c>
      <c r="Q68" s="176" t="s">
        <v>5</v>
      </c>
      <c r="R68" s="176" t="s">
        <v>2254</v>
      </c>
      <c r="S68" s="176" t="s">
        <v>386</v>
      </c>
    </row>
    <row r="69" spans="1:19" x14ac:dyDescent="0.2">
      <c r="A69" s="181">
        <v>195</v>
      </c>
      <c r="B69" s="35" t="s">
        <v>603</v>
      </c>
      <c r="C69" s="36" t="s">
        <v>2943</v>
      </c>
      <c r="D69" s="37"/>
      <c r="F69" s="183">
        <v>194</v>
      </c>
      <c r="G69" s="42" t="s">
        <v>2457</v>
      </c>
      <c r="H69" s="42" t="s">
        <v>2202</v>
      </c>
      <c r="I69" s="42"/>
      <c r="K69" s="184">
        <v>269</v>
      </c>
      <c r="L69" s="176" t="s">
        <v>3381</v>
      </c>
      <c r="M69" s="176" t="s">
        <v>2254</v>
      </c>
      <c r="N69" s="176" t="s">
        <v>386</v>
      </c>
      <c r="P69" s="184">
        <v>269</v>
      </c>
      <c r="Q69" s="176" t="s">
        <v>3381</v>
      </c>
      <c r="R69" s="176" t="s">
        <v>2254</v>
      </c>
      <c r="S69" s="176" t="s">
        <v>386</v>
      </c>
    </row>
    <row r="70" spans="1:19" x14ac:dyDescent="0.2">
      <c r="A70" s="181">
        <v>196</v>
      </c>
      <c r="B70" s="35" t="s">
        <v>2858</v>
      </c>
      <c r="C70" s="36" t="s">
        <v>2943</v>
      </c>
      <c r="D70" s="37"/>
      <c r="F70" s="183">
        <v>195</v>
      </c>
      <c r="G70" s="42" t="s">
        <v>603</v>
      </c>
      <c r="H70" s="42" t="s">
        <v>2202</v>
      </c>
      <c r="I70" s="42"/>
      <c r="K70" s="184">
        <v>271</v>
      </c>
      <c r="L70" s="176" t="s">
        <v>3151</v>
      </c>
      <c r="M70" s="176" t="s">
        <v>2202</v>
      </c>
      <c r="N70" s="178" t="s">
        <v>1053</v>
      </c>
      <c r="P70" s="184">
        <v>271</v>
      </c>
      <c r="Q70" s="176" t="s">
        <v>3151</v>
      </c>
      <c r="R70" s="176" t="s">
        <v>2202</v>
      </c>
      <c r="S70" s="178" t="s">
        <v>2219</v>
      </c>
    </row>
    <row r="71" spans="1:19" x14ac:dyDescent="0.2">
      <c r="A71" s="181">
        <v>197</v>
      </c>
      <c r="B71" s="35" t="s">
        <v>2860</v>
      </c>
      <c r="C71" s="36" t="s">
        <v>2943</v>
      </c>
      <c r="D71" s="37"/>
      <c r="F71" s="183">
        <v>196</v>
      </c>
      <c r="G71" s="42" t="s">
        <v>2858</v>
      </c>
      <c r="H71" s="42" t="s">
        <v>2202</v>
      </c>
      <c r="I71" s="42"/>
      <c r="K71" s="184">
        <v>272</v>
      </c>
      <c r="L71" s="176" t="s">
        <v>1378</v>
      </c>
      <c r="M71" s="176" t="s">
        <v>2203</v>
      </c>
      <c r="N71" s="178" t="s">
        <v>1056</v>
      </c>
      <c r="P71" s="184">
        <v>272</v>
      </c>
      <c r="Q71" s="176" t="s">
        <v>1378</v>
      </c>
      <c r="R71" s="176" t="s">
        <v>2203</v>
      </c>
      <c r="S71" s="178" t="s">
        <v>3193</v>
      </c>
    </row>
    <row r="72" spans="1:19" x14ac:dyDescent="0.2">
      <c r="A72" s="181">
        <v>198</v>
      </c>
      <c r="B72" s="35" t="s">
        <v>2857</v>
      </c>
      <c r="C72" s="36" t="s">
        <v>2943</v>
      </c>
      <c r="D72" s="37"/>
      <c r="F72" s="183">
        <v>197</v>
      </c>
      <c r="G72" s="42" t="s">
        <v>2860</v>
      </c>
      <c r="H72" s="42" t="s">
        <v>2202</v>
      </c>
      <c r="I72" s="42"/>
      <c r="K72" s="184">
        <v>273</v>
      </c>
      <c r="L72" s="176" t="s">
        <v>3152</v>
      </c>
      <c r="M72" s="176" t="s">
        <v>2203</v>
      </c>
      <c r="N72" s="178" t="s">
        <v>1056</v>
      </c>
      <c r="P72" s="184">
        <v>273</v>
      </c>
      <c r="Q72" s="176" t="s">
        <v>3152</v>
      </c>
      <c r="R72" s="176" t="s">
        <v>2203</v>
      </c>
      <c r="S72" s="178" t="s">
        <v>3193</v>
      </c>
    </row>
    <row r="73" spans="1:19" x14ac:dyDescent="0.2">
      <c r="A73" s="181">
        <v>199</v>
      </c>
      <c r="B73" s="35" t="s">
        <v>2382</v>
      </c>
      <c r="C73" s="36" t="s">
        <v>2943</v>
      </c>
      <c r="D73" s="37"/>
      <c r="F73" s="183">
        <v>198</v>
      </c>
      <c r="G73" s="42" t="s">
        <v>2857</v>
      </c>
      <c r="H73" s="42" t="s">
        <v>2202</v>
      </c>
      <c r="I73" s="42"/>
      <c r="K73" s="184">
        <v>274</v>
      </c>
      <c r="L73" s="176" t="s">
        <v>650</v>
      </c>
      <c r="M73" s="176" t="s">
        <v>2203</v>
      </c>
      <c r="N73" s="178" t="s">
        <v>2697</v>
      </c>
      <c r="P73" s="184">
        <v>274</v>
      </c>
      <c r="Q73" s="176" t="s">
        <v>650</v>
      </c>
      <c r="R73" s="176" t="s">
        <v>2203</v>
      </c>
      <c r="S73" s="178" t="s">
        <v>2219</v>
      </c>
    </row>
    <row r="74" spans="1:19" x14ac:dyDescent="0.2">
      <c r="A74" s="181">
        <v>200</v>
      </c>
      <c r="B74" s="35" t="s">
        <v>2856</v>
      </c>
      <c r="C74" s="36" t="s">
        <v>2943</v>
      </c>
      <c r="D74" s="37"/>
      <c r="F74" s="183">
        <v>199</v>
      </c>
      <c r="G74" s="42" t="s">
        <v>2382</v>
      </c>
      <c r="H74" s="42" t="s">
        <v>2202</v>
      </c>
      <c r="I74" s="42"/>
      <c r="K74" s="184">
        <v>275</v>
      </c>
      <c r="L74" s="176" t="s">
        <v>2778</v>
      </c>
      <c r="M74" s="176" t="s">
        <v>2202</v>
      </c>
      <c r="N74" s="178" t="s">
        <v>386</v>
      </c>
      <c r="P74" s="184">
        <v>275</v>
      </c>
      <c r="Q74" s="176" t="s">
        <v>2778</v>
      </c>
      <c r="R74" s="176" t="s">
        <v>2202</v>
      </c>
      <c r="S74" s="178" t="s">
        <v>3204</v>
      </c>
    </row>
    <row r="75" spans="1:19" x14ac:dyDescent="0.2">
      <c r="A75" s="181">
        <v>201</v>
      </c>
      <c r="B75" s="35" t="s">
        <v>152</v>
      </c>
      <c r="C75" s="36" t="s">
        <v>2943</v>
      </c>
      <c r="D75" s="37"/>
      <c r="F75" s="183">
        <v>200</v>
      </c>
      <c r="G75" s="42" t="s">
        <v>2856</v>
      </c>
      <c r="H75" s="42" t="s">
        <v>2202</v>
      </c>
      <c r="I75" s="42"/>
      <c r="K75" s="184">
        <v>277</v>
      </c>
      <c r="L75" s="176" t="s">
        <v>2064</v>
      </c>
      <c r="M75" s="176" t="s">
        <v>1077</v>
      </c>
      <c r="N75" s="178" t="s">
        <v>1053</v>
      </c>
      <c r="P75" s="184">
        <v>277</v>
      </c>
      <c r="Q75" s="176" t="s">
        <v>2064</v>
      </c>
      <c r="R75" s="176" t="s">
        <v>1077</v>
      </c>
      <c r="S75" s="178" t="s">
        <v>2219</v>
      </c>
    </row>
    <row r="76" spans="1:19" x14ac:dyDescent="0.2">
      <c r="A76" s="181">
        <v>202</v>
      </c>
      <c r="B76" s="35" t="s">
        <v>153</v>
      </c>
      <c r="C76" s="36" t="s">
        <v>2943</v>
      </c>
      <c r="D76" s="37"/>
      <c r="F76" s="183">
        <v>201</v>
      </c>
      <c r="G76" s="42" t="s">
        <v>152</v>
      </c>
      <c r="H76" s="42" t="s">
        <v>2202</v>
      </c>
      <c r="I76" s="42"/>
      <c r="K76" s="184">
        <v>278</v>
      </c>
      <c r="L76" s="176" t="s">
        <v>3153</v>
      </c>
      <c r="M76" s="176" t="s">
        <v>2204</v>
      </c>
      <c r="N76" s="176" t="s">
        <v>386</v>
      </c>
      <c r="P76" s="184">
        <v>278</v>
      </c>
      <c r="Q76" s="176" t="s">
        <v>3153</v>
      </c>
      <c r="R76" s="176" t="s">
        <v>2204</v>
      </c>
      <c r="S76" s="176" t="s">
        <v>386</v>
      </c>
    </row>
    <row r="77" spans="1:19" x14ac:dyDescent="0.2">
      <c r="A77" s="181">
        <v>203</v>
      </c>
      <c r="B77" s="35" t="s">
        <v>154</v>
      </c>
      <c r="C77" s="36" t="s">
        <v>2943</v>
      </c>
      <c r="D77" s="37"/>
      <c r="F77" s="183">
        <v>202</v>
      </c>
      <c r="G77" s="42" t="s">
        <v>153</v>
      </c>
      <c r="H77" s="42" t="s">
        <v>2203</v>
      </c>
      <c r="I77" s="42" t="s">
        <v>1053</v>
      </c>
      <c r="K77" s="184">
        <v>280</v>
      </c>
      <c r="L77" s="176" t="s">
        <v>3211</v>
      </c>
      <c r="M77" s="176" t="s">
        <v>1076</v>
      </c>
      <c r="N77" s="176" t="s">
        <v>386</v>
      </c>
      <c r="P77" s="184">
        <v>280</v>
      </c>
      <c r="Q77" s="176" t="s">
        <v>3211</v>
      </c>
      <c r="R77" s="176" t="s">
        <v>1076</v>
      </c>
      <c r="S77" s="176" t="s">
        <v>386</v>
      </c>
    </row>
    <row r="78" spans="1:19" x14ac:dyDescent="0.2">
      <c r="A78" s="181">
        <v>204</v>
      </c>
      <c r="B78" s="35" t="s">
        <v>2862</v>
      </c>
      <c r="C78" s="36" t="s">
        <v>2943</v>
      </c>
      <c r="D78" s="37"/>
      <c r="F78" s="183">
        <v>203</v>
      </c>
      <c r="G78" s="42" t="s">
        <v>154</v>
      </c>
      <c r="H78" s="42" t="s">
        <v>2202</v>
      </c>
      <c r="I78" s="42"/>
      <c r="K78" s="184">
        <v>281</v>
      </c>
      <c r="L78" s="176" t="s">
        <v>3212</v>
      </c>
      <c r="M78" s="176" t="s">
        <v>1076</v>
      </c>
      <c r="N78" s="176" t="s">
        <v>386</v>
      </c>
      <c r="P78" s="184">
        <v>281</v>
      </c>
      <c r="Q78" s="176" t="s">
        <v>3212</v>
      </c>
      <c r="R78" s="176" t="s">
        <v>1076</v>
      </c>
      <c r="S78" s="176" t="s">
        <v>386</v>
      </c>
    </row>
    <row r="79" spans="1:19" x14ac:dyDescent="0.2">
      <c r="A79" s="181">
        <v>206</v>
      </c>
      <c r="B79" s="35" t="s">
        <v>667</v>
      </c>
      <c r="C79" s="36" t="s">
        <v>2943</v>
      </c>
      <c r="D79" s="37"/>
      <c r="F79" s="183">
        <v>204</v>
      </c>
      <c r="G79" s="42" t="s">
        <v>2862</v>
      </c>
      <c r="H79" s="42" t="s">
        <v>2202</v>
      </c>
      <c r="I79" s="42"/>
      <c r="K79" s="184">
        <v>282</v>
      </c>
      <c r="L79" s="176" t="s">
        <v>3213</v>
      </c>
      <c r="M79" s="176" t="s">
        <v>1076</v>
      </c>
      <c r="N79" s="176" t="s">
        <v>386</v>
      </c>
      <c r="P79" s="184">
        <v>282</v>
      </c>
      <c r="Q79" s="176" t="s">
        <v>3213</v>
      </c>
      <c r="R79" s="176" t="s">
        <v>1076</v>
      </c>
      <c r="S79" s="176" t="s">
        <v>386</v>
      </c>
    </row>
    <row r="80" spans="1:19" x14ac:dyDescent="0.2">
      <c r="A80" s="181">
        <v>207</v>
      </c>
      <c r="B80" s="35" t="s">
        <v>155</v>
      </c>
      <c r="C80" s="36" t="s">
        <v>2943</v>
      </c>
      <c r="D80" s="37"/>
      <c r="F80" s="183">
        <v>206</v>
      </c>
      <c r="G80" s="42" t="s">
        <v>667</v>
      </c>
      <c r="H80" s="42" t="s">
        <v>2202</v>
      </c>
      <c r="I80" s="42"/>
      <c r="K80" s="184">
        <v>284</v>
      </c>
      <c r="L80" s="176" t="s">
        <v>2559</v>
      </c>
      <c r="M80" s="176" t="s">
        <v>2203</v>
      </c>
      <c r="N80" s="178" t="s">
        <v>1059</v>
      </c>
      <c r="P80" s="184">
        <v>284</v>
      </c>
      <c r="Q80" s="176" t="s">
        <v>2559</v>
      </c>
      <c r="R80" s="176" t="s">
        <v>2203</v>
      </c>
      <c r="S80" s="178" t="s">
        <v>2219</v>
      </c>
    </row>
    <row r="81" spans="1:19" x14ac:dyDescent="0.2">
      <c r="A81" s="181">
        <v>208</v>
      </c>
      <c r="B81" s="35" t="s">
        <v>123</v>
      </c>
      <c r="C81" s="36" t="s">
        <v>2943</v>
      </c>
      <c r="D81" s="37"/>
      <c r="F81" s="183">
        <v>207</v>
      </c>
      <c r="G81" s="42" t="s">
        <v>155</v>
      </c>
      <c r="H81" s="42" t="s">
        <v>2202</v>
      </c>
      <c r="I81" s="42"/>
      <c r="K81" s="184">
        <v>285</v>
      </c>
      <c r="L81" s="176" t="s">
        <v>3214</v>
      </c>
      <c r="M81" s="176" t="s">
        <v>2203</v>
      </c>
      <c r="N81" s="178" t="s">
        <v>1311</v>
      </c>
      <c r="P81" s="184">
        <v>285</v>
      </c>
      <c r="Q81" s="176" t="s">
        <v>3214</v>
      </c>
      <c r="R81" s="176" t="s">
        <v>2203</v>
      </c>
      <c r="S81" s="178" t="s">
        <v>2219</v>
      </c>
    </row>
    <row r="82" spans="1:19" x14ac:dyDescent="0.2">
      <c r="A82" s="181">
        <v>231</v>
      </c>
      <c r="B82" s="35" t="s">
        <v>124</v>
      </c>
      <c r="C82" s="36" t="s">
        <v>2254</v>
      </c>
      <c r="D82" s="37"/>
      <c r="F82" s="183">
        <v>208</v>
      </c>
      <c r="G82" s="42" t="s">
        <v>123</v>
      </c>
      <c r="H82" s="42" t="s">
        <v>2202</v>
      </c>
      <c r="I82" s="42"/>
      <c r="K82" s="184">
        <v>286</v>
      </c>
      <c r="L82" s="176" t="s">
        <v>1432</v>
      </c>
      <c r="M82" s="176" t="s">
        <v>2203</v>
      </c>
      <c r="N82" s="178" t="s">
        <v>1311</v>
      </c>
      <c r="P82" s="184">
        <v>286</v>
      </c>
      <c r="Q82" s="176" t="s">
        <v>1432</v>
      </c>
      <c r="R82" s="176" t="s">
        <v>2203</v>
      </c>
      <c r="S82" s="178" t="s">
        <v>2219</v>
      </c>
    </row>
    <row r="83" spans="1:19" x14ac:dyDescent="0.2">
      <c r="A83" s="181">
        <v>232</v>
      </c>
      <c r="B83" s="35" t="s">
        <v>125</v>
      </c>
      <c r="C83" s="36" t="s">
        <v>2254</v>
      </c>
      <c r="D83" s="37"/>
      <c r="F83" s="183">
        <v>231</v>
      </c>
      <c r="G83" s="42" t="s">
        <v>124</v>
      </c>
      <c r="H83" s="42" t="s">
        <v>2254</v>
      </c>
      <c r="I83" s="42"/>
      <c r="K83" s="184">
        <v>287</v>
      </c>
      <c r="L83" s="176" t="s">
        <v>936</v>
      </c>
      <c r="M83" s="176" t="s">
        <v>2203</v>
      </c>
      <c r="N83" s="178" t="s">
        <v>1311</v>
      </c>
      <c r="P83" s="184">
        <v>287</v>
      </c>
      <c r="Q83" s="176" t="s">
        <v>936</v>
      </c>
      <c r="R83" s="176" t="s">
        <v>2203</v>
      </c>
      <c r="S83" s="178" t="s">
        <v>2219</v>
      </c>
    </row>
    <row r="84" spans="1:19" x14ac:dyDescent="0.2">
      <c r="A84" s="181">
        <v>233</v>
      </c>
      <c r="B84" s="35" t="s">
        <v>904</v>
      </c>
      <c r="C84" s="36" t="s">
        <v>2254</v>
      </c>
      <c r="D84" s="37"/>
      <c r="F84" s="183">
        <v>232</v>
      </c>
      <c r="G84" s="42" t="s">
        <v>125</v>
      </c>
      <c r="H84" s="42" t="s">
        <v>2204</v>
      </c>
      <c r="I84" s="42"/>
      <c r="K84" s="184">
        <v>288</v>
      </c>
      <c r="L84" s="176" t="s">
        <v>1680</v>
      </c>
      <c r="M84" s="176" t="s">
        <v>2203</v>
      </c>
      <c r="N84" s="178" t="s">
        <v>1311</v>
      </c>
      <c r="P84" s="184">
        <v>288</v>
      </c>
      <c r="Q84" s="176" t="s">
        <v>1680</v>
      </c>
      <c r="R84" s="176" t="s">
        <v>2203</v>
      </c>
      <c r="S84" s="178" t="s">
        <v>2219</v>
      </c>
    </row>
    <row r="85" spans="1:19" x14ac:dyDescent="0.2">
      <c r="A85" s="181">
        <v>234</v>
      </c>
      <c r="B85" s="35" t="s">
        <v>124</v>
      </c>
      <c r="C85" s="36" t="s">
        <v>2254</v>
      </c>
      <c r="D85" s="37"/>
      <c r="F85" s="183">
        <v>233</v>
      </c>
      <c r="G85" s="42" t="s">
        <v>904</v>
      </c>
      <c r="H85" s="42" t="s">
        <v>2204</v>
      </c>
      <c r="I85" s="42"/>
      <c r="K85" s="184">
        <v>289</v>
      </c>
      <c r="L85" s="176" t="s">
        <v>1681</v>
      </c>
      <c r="M85" s="176" t="s">
        <v>2203</v>
      </c>
      <c r="N85" s="178" t="s">
        <v>1311</v>
      </c>
      <c r="P85" s="184">
        <v>289</v>
      </c>
      <c r="Q85" s="176" t="s">
        <v>1681</v>
      </c>
      <c r="R85" s="176" t="s">
        <v>2203</v>
      </c>
      <c r="S85" s="178" t="s">
        <v>2219</v>
      </c>
    </row>
    <row r="86" spans="1:19" x14ac:dyDescent="0.2">
      <c r="A86" s="181">
        <v>235</v>
      </c>
      <c r="B86" s="35" t="s">
        <v>1313</v>
      </c>
      <c r="C86" s="36" t="s">
        <v>2943</v>
      </c>
      <c r="D86" s="37" t="s">
        <v>2530</v>
      </c>
      <c r="F86" s="183">
        <v>234</v>
      </c>
      <c r="G86" s="42" t="s">
        <v>124</v>
      </c>
      <c r="H86" s="42" t="s">
        <v>2254</v>
      </c>
      <c r="I86" s="42"/>
      <c r="K86" s="184">
        <v>290</v>
      </c>
      <c r="L86" s="176" t="s">
        <v>1602</v>
      </c>
      <c r="M86" s="176" t="s">
        <v>1077</v>
      </c>
      <c r="N86" s="178" t="s">
        <v>1056</v>
      </c>
      <c r="P86" s="184">
        <v>290</v>
      </c>
      <c r="Q86" s="176" t="s">
        <v>1602</v>
      </c>
      <c r="R86" s="176" t="s">
        <v>1077</v>
      </c>
      <c r="S86" s="178" t="s">
        <v>3193</v>
      </c>
    </row>
    <row r="87" spans="1:19" x14ac:dyDescent="0.2">
      <c r="A87" s="181">
        <v>240</v>
      </c>
      <c r="B87" s="35" t="s">
        <v>1314</v>
      </c>
      <c r="C87" s="36" t="s">
        <v>2254</v>
      </c>
      <c r="D87" s="37"/>
      <c r="F87" s="183">
        <v>235</v>
      </c>
      <c r="G87" s="42" t="s">
        <v>1313</v>
      </c>
      <c r="H87" s="42" t="s">
        <v>2202</v>
      </c>
      <c r="I87" s="42" t="s">
        <v>1311</v>
      </c>
      <c r="K87" s="184">
        <v>291</v>
      </c>
      <c r="L87" s="176" t="s">
        <v>1379</v>
      </c>
      <c r="M87" s="176" t="s">
        <v>1077</v>
      </c>
      <c r="N87" s="178" t="s">
        <v>1056</v>
      </c>
      <c r="P87" s="184">
        <v>291</v>
      </c>
      <c r="Q87" s="176" t="s">
        <v>1379</v>
      </c>
      <c r="R87" s="176" t="s">
        <v>1077</v>
      </c>
      <c r="S87" s="178" t="s">
        <v>3193</v>
      </c>
    </row>
    <row r="88" spans="1:19" x14ac:dyDescent="0.2">
      <c r="A88" s="181">
        <v>241</v>
      </c>
      <c r="B88" s="35" t="s">
        <v>2165</v>
      </c>
      <c r="C88" s="36" t="s">
        <v>2254</v>
      </c>
      <c r="D88" s="37"/>
      <c r="F88" s="183">
        <v>240</v>
      </c>
      <c r="G88" s="42" t="s">
        <v>348</v>
      </c>
      <c r="H88" s="42" t="s">
        <v>2203</v>
      </c>
      <c r="I88" s="42" t="s">
        <v>1053</v>
      </c>
      <c r="K88" s="184">
        <v>292</v>
      </c>
      <c r="L88" s="176" t="s">
        <v>2613</v>
      </c>
      <c r="M88" s="176" t="s">
        <v>2203</v>
      </c>
      <c r="N88" s="178" t="s">
        <v>1311</v>
      </c>
      <c r="P88" s="184">
        <v>292</v>
      </c>
      <c r="Q88" s="176" t="s">
        <v>2613</v>
      </c>
      <c r="R88" s="176" t="s">
        <v>2203</v>
      </c>
      <c r="S88" s="178" t="s">
        <v>2219</v>
      </c>
    </row>
    <row r="89" spans="1:19" x14ac:dyDescent="0.2">
      <c r="A89" s="181">
        <v>244</v>
      </c>
      <c r="B89" s="35" t="s">
        <v>2166</v>
      </c>
      <c r="C89" s="36" t="s">
        <v>2254</v>
      </c>
      <c r="D89" s="37"/>
      <c r="F89" s="183">
        <v>241</v>
      </c>
      <c r="G89" s="42" t="s">
        <v>349</v>
      </c>
      <c r="H89" s="42" t="s">
        <v>2203</v>
      </c>
      <c r="I89" s="42" t="s">
        <v>1053</v>
      </c>
      <c r="K89" s="184">
        <v>294</v>
      </c>
      <c r="L89" s="176" t="s">
        <v>2614</v>
      </c>
      <c r="M89" s="176" t="s">
        <v>2202</v>
      </c>
      <c r="N89" s="178" t="s">
        <v>1053</v>
      </c>
      <c r="P89" s="184">
        <v>294</v>
      </c>
      <c r="Q89" s="176" t="s">
        <v>2614</v>
      </c>
      <c r="R89" s="176" t="s">
        <v>2202</v>
      </c>
      <c r="S89" s="178" t="s">
        <v>2219</v>
      </c>
    </row>
    <row r="90" spans="1:19" x14ac:dyDescent="0.2">
      <c r="A90" s="181">
        <v>245</v>
      </c>
      <c r="B90" s="35" t="s">
        <v>2167</v>
      </c>
      <c r="C90" s="36" t="s">
        <v>2254</v>
      </c>
      <c r="D90" s="37"/>
      <c r="F90" s="183">
        <v>244</v>
      </c>
      <c r="G90" s="42" t="s">
        <v>2166</v>
      </c>
      <c r="H90" s="42" t="s">
        <v>2204</v>
      </c>
      <c r="I90" s="42"/>
      <c r="K90" s="184">
        <v>295</v>
      </c>
      <c r="L90" s="176" t="s">
        <v>2615</v>
      </c>
      <c r="M90" s="176" t="s">
        <v>2202</v>
      </c>
      <c r="N90" s="178" t="s">
        <v>1053</v>
      </c>
      <c r="P90" s="184">
        <v>295</v>
      </c>
      <c r="Q90" s="176" t="s">
        <v>2615</v>
      </c>
      <c r="R90" s="176" t="s">
        <v>2202</v>
      </c>
      <c r="S90" s="178" t="s">
        <v>2219</v>
      </c>
    </row>
    <row r="91" spans="1:19" x14ac:dyDescent="0.2">
      <c r="A91" s="181">
        <v>246</v>
      </c>
      <c r="B91" s="35" t="s">
        <v>1023</v>
      </c>
      <c r="C91" s="36" t="s">
        <v>2254</v>
      </c>
      <c r="D91" s="37" t="s">
        <v>2946</v>
      </c>
      <c r="F91" s="183">
        <v>245</v>
      </c>
      <c r="G91" s="42" t="s">
        <v>2167</v>
      </c>
      <c r="H91" s="42" t="s">
        <v>2254</v>
      </c>
      <c r="I91" s="42"/>
      <c r="K91" s="184">
        <v>296</v>
      </c>
      <c r="L91" s="176" t="s">
        <v>2616</v>
      </c>
      <c r="M91" s="176" t="s">
        <v>2202</v>
      </c>
      <c r="N91" s="178" t="s">
        <v>1056</v>
      </c>
      <c r="P91" s="184">
        <v>296</v>
      </c>
      <c r="Q91" s="176" t="s">
        <v>2616</v>
      </c>
      <c r="R91" s="176" t="s">
        <v>2202</v>
      </c>
      <c r="S91" s="178" t="s">
        <v>3193</v>
      </c>
    </row>
    <row r="92" spans="1:19" x14ac:dyDescent="0.2">
      <c r="A92" s="181">
        <v>249</v>
      </c>
      <c r="B92" s="35" t="s">
        <v>1024</v>
      </c>
      <c r="C92" s="36" t="s">
        <v>2254</v>
      </c>
      <c r="D92" s="37"/>
      <c r="F92" s="183">
        <v>246</v>
      </c>
      <c r="G92" s="42" t="s">
        <v>1023</v>
      </c>
      <c r="H92" s="42" t="s">
        <v>2203</v>
      </c>
      <c r="I92" s="42" t="s">
        <v>1053</v>
      </c>
      <c r="K92" s="184">
        <v>297</v>
      </c>
      <c r="L92" s="176" t="s">
        <v>2599</v>
      </c>
      <c r="M92" s="176" t="s">
        <v>2202</v>
      </c>
      <c r="N92" s="178" t="s">
        <v>1056</v>
      </c>
      <c r="P92" s="184">
        <v>297</v>
      </c>
      <c r="Q92" s="176" t="s">
        <v>2599</v>
      </c>
      <c r="R92" s="176" t="s">
        <v>2202</v>
      </c>
      <c r="S92" s="178" t="s">
        <v>3193</v>
      </c>
    </row>
    <row r="93" spans="1:19" x14ac:dyDescent="0.2">
      <c r="A93" s="181">
        <v>250</v>
      </c>
      <c r="B93" s="35" t="s">
        <v>3453</v>
      </c>
      <c r="C93" s="36" t="s">
        <v>2254</v>
      </c>
      <c r="D93" s="37"/>
      <c r="F93" s="183">
        <v>249</v>
      </c>
      <c r="G93" s="42" t="s">
        <v>1024</v>
      </c>
      <c r="H93" s="42" t="s">
        <v>2254</v>
      </c>
      <c r="I93" s="42"/>
      <c r="K93" s="184">
        <v>299</v>
      </c>
      <c r="L93" s="176" t="s">
        <v>2040</v>
      </c>
      <c r="M93" s="176" t="s">
        <v>2203</v>
      </c>
      <c r="N93" s="178" t="s">
        <v>1311</v>
      </c>
      <c r="P93" s="184">
        <v>299</v>
      </c>
      <c r="Q93" s="176" t="s">
        <v>2040</v>
      </c>
      <c r="R93" s="176" t="s">
        <v>2203</v>
      </c>
      <c r="S93" s="178" t="s">
        <v>2219</v>
      </c>
    </row>
    <row r="94" spans="1:19" x14ac:dyDescent="0.2">
      <c r="A94" s="181">
        <v>251</v>
      </c>
      <c r="B94" s="35" t="s">
        <v>2752</v>
      </c>
      <c r="C94" s="36" t="s">
        <v>2254</v>
      </c>
      <c r="D94" s="37"/>
      <c r="F94" s="183">
        <v>250</v>
      </c>
      <c r="G94" s="42" t="s">
        <v>3453</v>
      </c>
      <c r="H94" s="42" t="s">
        <v>2254</v>
      </c>
      <c r="I94" s="42"/>
      <c r="K94" s="184">
        <v>301</v>
      </c>
      <c r="L94" s="176" t="s">
        <v>1733</v>
      </c>
      <c r="M94" s="176" t="s">
        <v>2202</v>
      </c>
      <c r="N94" s="178" t="s">
        <v>2694</v>
      </c>
      <c r="P94" s="184">
        <v>301</v>
      </c>
      <c r="Q94" s="176" t="s">
        <v>1733</v>
      </c>
      <c r="R94" s="176" t="s">
        <v>2202</v>
      </c>
      <c r="S94" s="178" t="s">
        <v>2393</v>
      </c>
    </row>
    <row r="95" spans="1:19" x14ac:dyDescent="0.2">
      <c r="A95" s="181">
        <v>257</v>
      </c>
      <c r="B95" s="35" t="s">
        <v>428</v>
      </c>
      <c r="C95" s="36" t="s">
        <v>2254</v>
      </c>
      <c r="D95" s="37"/>
      <c r="F95" s="183">
        <v>251</v>
      </c>
      <c r="G95" s="42" t="s">
        <v>2752</v>
      </c>
      <c r="H95" s="42" t="s">
        <v>2254</v>
      </c>
      <c r="I95" s="42"/>
      <c r="K95" s="184">
        <v>302</v>
      </c>
      <c r="L95" s="176" t="s">
        <v>1734</v>
      </c>
      <c r="M95" s="176" t="s">
        <v>2202</v>
      </c>
      <c r="N95" s="178" t="s">
        <v>191</v>
      </c>
      <c r="P95" s="184">
        <v>302</v>
      </c>
      <c r="Q95" s="176" t="s">
        <v>1734</v>
      </c>
      <c r="R95" s="176" t="s">
        <v>2202</v>
      </c>
      <c r="S95" s="178" t="s">
        <v>2392</v>
      </c>
    </row>
    <row r="96" spans="1:19" x14ac:dyDescent="0.2">
      <c r="A96" s="181">
        <v>258</v>
      </c>
      <c r="B96" s="35" t="s">
        <v>429</v>
      </c>
      <c r="C96" s="36" t="s">
        <v>2254</v>
      </c>
      <c r="D96" s="37"/>
      <c r="F96" s="183">
        <v>257</v>
      </c>
      <c r="G96" s="42" t="s">
        <v>428</v>
      </c>
      <c r="H96" s="42" t="s">
        <v>2254</v>
      </c>
      <c r="I96" s="42"/>
      <c r="K96" s="184">
        <v>303</v>
      </c>
      <c r="L96" s="176" t="s">
        <v>1965</v>
      </c>
      <c r="M96" s="176" t="s">
        <v>2203</v>
      </c>
      <c r="N96" s="178" t="s">
        <v>2694</v>
      </c>
      <c r="P96" s="184">
        <v>303</v>
      </c>
      <c r="Q96" s="176" t="s">
        <v>1965</v>
      </c>
      <c r="R96" s="176" t="s">
        <v>2203</v>
      </c>
      <c r="S96" s="178" t="s">
        <v>2394</v>
      </c>
    </row>
    <row r="97" spans="1:19" x14ac:dyDescent="0.2">
      <c r="A97" s="181">
        <v>259</v>
      </c>
      <c r="B97" s="35" t="s">
        <v>430</v>
      </c>
      <c r="C97" s="36" t="s">
        <v>2254</v>
      </c>
      <c r="D97" s="37"/>
      <c r="F97" s="183">
        <v>258</v>
      </c>
      <c r="G97" s="42" t="s">
        <v>429</v>
      </c>
      <c r="H97" s="42" t="s">
        <v>2254</v>
      </c>
      <c r="I97" s="42"/>
      <c r="K97" s="184">
        <v>304</v>
      </c>
      <c r="L97" s="176" t="s">
        <v>1682</v>
      </c>
      <c r="M97" s="176" t="s">
        <v>2202</v>
      </c>
      <c r="N97" s="178" t="s">
        <v>386</v>
      </c>
      <c r="P97" s="184">
        <v>304</v>
      </c>
      <c r="Q97" s="176" t="s">
        <v>1682</v>
      </c>
      <c r="R97" s="176" t="s">
        <v>2202</v>
      </c>
      <c r="S97" s="178" t="s">
        <v>3204</v>
      </c>
    </row>
    <row r="98" spans="1:19" x14ac:dyDescent="0.2">
      <c r="A98" s="181">
        <v>261</v>
      </c>
      <c r="B98" s="35" t="s">
        <v>3250</v>
      </c>
      <c r="C98" s="36" t="s">
        <v>2254</v>
      </c>
      <c r="D98" s="37"/>
      <c r="F98" s="183">
        <v>259</v>
      </c>
      <c r="G98" s="42" t="s">
        <v>430</v>
      </c>
      <c r="H98" s="42" t="s">
        <v>2254</v>
      </c>
      <c r="I98" s="42"/>
      <c r="K98" s="184">
        <v>305</v>
      </c>
      <c r="L98" s="176" t="s">
        <v>1966</v>
      </c>
      <c r="M98" s="176" t="s">
        <v>2203</v>
      </c>
      <c r="N98" s="178" t="s">
        <v>191</v>
      </c>
      <c r="P98" s="184">
        <v>305</v>
      </c>
      <c r="Q98" s="176" t="s">
        <v>1966</v>
      </c>
      <c r="R98" s="176" t="s">
        <v>2203</v>
      </c>
      <c r="S98" s="178" t="s">
        <v>2394</v>
      </c>
    </row>
    <row r="99" spans="1:19" x14ac:dyDescent="0.2">
      <c r="A99" s="181">
        <v>268</v>
      </c>
      <c r="B99" s="35" t="s">
        <v>373</v>
      </c>
      <c r="C99" s="36" t="s">
        <v>2254</v>
      </c>
      <c r="D99" s="37"/>
      <c r="F99" s="183">
        <v>261</v>
      </c>
      <c r="G99" s="42" t="s">
        <v>3250</v>
      </c>
      <c r="H99" s="42" t="s">
        <v>2204</v>
      </c>
      <c r="I99" s="42"/>
      <c r="K99" s="184">
        <v>306</v>
      </c>
      <c r="L99" s="176" t="s">
        <v>1967</v>
      </c>
      <c r="M99" s="176" t="s">
        <v>2203</v>
      </c>
      <c r="N99" s="178" t="s">
        <v>2694</v>
      </c>
      <c r="P99" s="184">
        <v>306</v>
      </c>
      <c r="Q99" s="176" t="s">
        <v>1967</v>
      </c>
      <c r="R99" s="176" t="s">
        <v>2203</v>
      </c>
      <c r="S99" s="178" t="s">
        <v>2394</v>
      </c>
    </row>
    <row r="100" spans="1:19" x14ac:dyDescent="0.2">
      <c r="A100" s="181">
        <v>269</v>
      </c>
      <c r="B100" s="35" t="s">
        <v>374</v>
      </c>
      <c r="C100" s="36" t="s">
        <v>2254</v>
      </c>
      <c r="D100" s="37"/>
      <c r="F100" s="183">
        <v>268</v>
      </c>
      <c r="G100" s="42" t="s">
        <v>373</v>
      </c>
      <c r="H100" s="42" t="s">
        <v>2204</v>
      </c>
      <c r="I100" s="42"/>
      <c r="K100" s="184">
        <v>307</v>
      </c>
      <c r="L100" s="176" t="s">
        <v>1968</v>
      </c>
      <c r="M100" s="176" t="s">
        <v>2202</v>
      </c>
      <c r="N100" s="178" t="s">
        <v>191</v>
      </c>
      <c r="P100" s="184">
        <v>307</v>
      </c>
      <c r="Q100" s="176" t="s">
        <v>1968</v>
      </c>
      <c r="R100" s="176" t="s">
        <v>2202</v>
      </c>
      <c r="S100" s="178" t="s">
        <v>2392</v>
      </c>
    </row>
    <row r="101" spans="1:19" x14ac:dyDescent="0.2">
      <c r="A101" s="181">
        <v>271</v>
      </c>
      <c r="B101" s="35" t="s">
        <v>1838</v>
      </c>
      <c r="C101" s="36" t="s">
        <v>2943</v>
      </c>
      <c r="D101" s="37"/>
      <c r="F101" s="183">
        <v>269</v>
      </c>
      <c r="G101" s="42" t="s">
        <v>374</v>
      </c>
      <c r="H101" s="42" t="s">
        <v>2204</v>
      </c>
      <c r="I101" s="42"/>
      <c r="K101" s="184">
        <v>308</v>
      </c>
      <c r="L101" s="176" t="s">
        <v>2776</v>
      </c>
      <c r="M101" s="176" t="s">
        <v>1076</v>
      </c>
      <c r="N101" s="178" t="s">
        <v>2694</v>
      </c>
      <c r="P101" s="184">
        <v>308</v>
      </c>
      <c r="Q101" s="176" t="s">
        <v>2776</v>
      </c>
      <c r="R101" s="176" t="s">
        <v>1076</v>
      </c>
      <c r="S101" s="178" t="s">
        <v>2219</v>
      </c>
    </row>
    <row r="102" spans="1:19" x14ac:dyDescent="0.2">
      <c r="A102" s="181">
        <v>274</v>
      </c>
      <c r="B102" s="35" t="s">
        <v>1552</v>
      </c>
      <c r="C102" s="36" t="s">
        <v>2943</v>
      </c>
      <c r="D102" s="37" t="s">
        <v>2947</v>
      </c>
      <c r="F102" s="183">
        <v>271</v>
      </c>
      <c r="G102" s="42" t="s">
        <v>2322</v>
      </c>
      <c r="H102" s="42" t="s">
        <v>2203</v>
      </c>
      <c r="I102" s="42"/>
      <c r="K102" s="184">
        <v>309</v>
      </c>
      <c r="L102" s="176" t="s">
        <v>3374</v>
      </c>
      <c r="M102" s="176" t="s">
        <v>2202</v>
      </c>
      <c r="N102" s="178" t="s">
        <v>386</v>
      </c>
      <c r="P102" s="184">
        <v>309</v>
      </c>
      <c r="Q102" s="176" t="s">
        <v>3374</v>
      </c>
      <c r="R102" s="176" t="s">
        <v>2202</v>
      </c>
      <c r="S102" s="178" t="s">
        <v>3204</v>
      </c>
    </row>
    <row r="103" spans="1:19" x14ac:dyDescent="0.2">
      <c r="A103" s="181">
        <v>275</v>
      </c>
      <c r="B103" s="35" t="s">
        <v>1553</v>
      </c>
      <c r="C103" s="36" t="s">
        <v>2943</v>
      </c>
      <c r="D103" s="37"/>
      <c r="F103" s="183">
        <v>272</v>
      </c>
      <c r="G103" s="42" t="s">
        <v>2323</v>
      </c>
      <c r="H103" s="42" t="s">
        <v>2203</v>
      </c>
      <c r="I103" s="42" t="s">
        <v>1053</v>
      </c>
      <c r="K103" s="184">
        <v>310</v>
      </c>
      <c r="L103" s="176" t="s">
        <v>2693</v>
      </c>
      <c r="M103" s="176" t="s">
        <v>1076</v>
      </c>
      <c r="N103" s="178" t="s">
        <v>2694</v>
      </c>
      <c r="P103" s="184">
        <v>310</v>
      </c>
      <c r="Q103" s="176" t="s">
        <v>2693</v>
      </c>
      <c r="R103" s="176" t="s">
        <v>1076</v>
      </c>
      <c r="S103" s="178" t="s">
        <v>2395</v>
      </c>
    </row>
    <row r="104" spans="1:19" x14ac:dyDescent="0.2">
      <c r="A104" s="181">
        <v>276</v>
      </c>
      <c r="B104" s="35" t="s">
        <v>2756</v>
      </c>
      <c r="C104" s="36" t="s">
        <v>2943</v>
      </c>
      <c r="D104" s="37" t="s">
        <v>2947</v>
      </c>
      <c r="F104" s="183">
        <v>273</v>
      </c>
      <c r="G104" s="42" t="s">
        <v>2324</v>
      </c>
      <c r="H104" s="42" t="s">
        <v>2203</v>
      </c>
      <c r="I104" s="42" t="s">
        <v>1053</v>
      </c>
      <c r="K104" s="184">
        <v>311</v>
      </c>
      <c r="L104" s="176" t="s">
        <v>1400</v>
      </c>
      <c r="M104" s="176" t="s">
        <v>1077</v>
      </c>
      <c r="N104" s="178" t="s">
        <v>2694</v>
      </c>
      <c r="P104" s="184">
        <v>311</v>
      </c>
      <c r="Q104" s="176" t="s">
        <v>1400</v>
      </c>
      <c r="R104" s="176" t="s">
        <v>1077</v>
      </c>
      <c r="S104" s="178" t="s">
        <v>2182</v>
      </c>
    </row>
    <row r="105" spans="1:19" x14ac:dyDescent="0.2">
      <c r="A105" s="181">
        <v>277</v>
      </c>
      <c r="B105" s="35" t="s">
        <v>876</v>
      </c>
      <c r="C105" s="36" t="s">
        <v>1077</v>
      </c>
      <c r="D105" s="37" t="s">
        <v>2947</v>
      </c>
      <c r="F105" s="183">
        <v>274</v>
      </c>
      <c r="G105" s="42" t="s">
        <v>2777</v>
      </c>
      <c r="H105" s="42" t="s">
        <v>2203</v>
      </c>
      <c r="I105" s="42" t="s">
        <v>2697</v>
      </c>
      <c r="K105" s="184">
        <v>312</v>
      </c>
      <c r="L105" s="176" t="s">
        <v>2557</v>
      </c>
      <c r="M105" s="176" t="s">
        <v>1077</v>
      </c>
      <c r="N105" s="178" t="s">
        <v>2694</v>
      </c>
      <c r="P105" s="184">
        <v>312</v>
      </c>
      <c r="Q105" s="176" t="s">
        <v>2557</v>
      </c>
      <c r="R105" s="176" t="s">
        <v>1077</v>
      </c>
      <c r="S105" s="178" t="s">
        <v>2182</v>
      </c>
    </row>
    <row r="106" spans="1:19" x14ac:dyDescent="0.2">
      <c r="A106" s="181">
        <v>278</v>
      </c>
      <c r="B106" s="35" t="s">
        <v>1554</v>
      </c>
      <c r="C106" s="36" t="s">
        <v>2254</v>
      </c>
      <c r="D106" s="37"/>
      <c r="F106" s="183">
        <v>275</v>
      </c>
      <c r="G106" s="42" t="s">
        <v>2778</v>
      </c>
      <c r="H106" s="42" t="s">
        <v>2202</v>
      </c>
      <c r="I106" s="42"/>
      <c r="K106" s="184">
        <v>313</v>
      </c>
      <c r="L106" s="176" t="s">
        <v>2558</v>
      </c>
      <c r="M106" s="176" t="s">
        <v>1076</v>
      </c>
      <c r="N106" s="178" t="s">
        <v>192</v>
      </c>
      <c r="P106" s="184">
        <v>313</v>
      </c>
      <c r="Q106" s="176" t="s">
        <v>2558</v>
      </c>
      <c r="R106" s="176" t="s">
        <v>1076</v>
      </c>
      <c r="S106" s="178" t="s">
        <v>2392</v>
      </c>
    </row>
    <row r="107" spans="1:19" x14ac:dyDescent="0.2">
      <c r="A107" s="181">
        <v>280</v>
      </c>
      <c r="B107" s="35" t="s">
        <v>148</v>
      </c>
      <c r="C107" s="36" t="s">
        <v>1076</v>
      </c>
      <c r="D107" s="37"/>
      <c r="F107" s="183">
        <v>277</v>
      </c>
      <c r="G107" s="42" t="s">
        <v>1882</v>
      </c>
      <c r="H107" s="42" t="s">
        <v>1077</v>
      </c>
      <c r="I107" s="42" t="s">
        <v>2697</v>
      </c>
      <c r="K107" s="184">
        <v>320</v>
      </c>
      <c r="L107" s="176" t="s">
        <v>1969</v>
      </c>
      <c r="M107" s="176" t="s">
        <v>2203</v>
      </c>
      <c r="N107" s="178" t="s">
        <v>1053</v>
      </c>
      <c r="P107" s="184">
        <v>320</v>
      </c>
      <c r="Q107" s="176" t="s">
        <v>1969</v>
      </c>
      <c r="R107" s="176" t="s">
        <v>2203</v>
      </c>
      <c r="S107" s="178" t="s">
        <v>3203</v>
      </c>
    </row>
    <row r="108" spans="1:19" x14ac:dyDescent="0.2">
      <c r="A108" s="181">
        <v>284</v>
      </c>
      <c r="B108" s="35" t="s">
        <v>2559</v>
      </c>
      <c r="C108" s="36" t="s">
        <v>2943</v>
      </c>
      <c r="D108" s="37" t="s">
        <v>2948</v>
      </c>
      <c r="F108" s="183">
        <v>278</v>
      </c>
      <c r="G108" s="42" t="s">
        <v>1883</v>
      </c>
      <c r="H108" s="42" t="s">
        <v>2204</v>
      </c>
      <c r="I108" s="42"/>
      <c r="K108" s="184">
        <v>321</v>
      </c>
      <c r="L108" s="176" t="s">
        <v>1970</v>
      </c>
      <c r="M108" s="176" t="s">
        <v>2204</v>
      </c>
      <c r="N108" s="176" t="s">
        <v>386</v>
      </c>
      <c r="P108" s="184">
        <v>321</v>
      </c>
      <c r="Q108" s="176" t="s">
        <v>1970</v>
      </c>
      <c r="R108" s="176" t="s">
        <v>2204</v>
      </c>
      <c r="S108" s="176" t="s">
        <v>386</v>
      </c>
    </row>
    <row r="109" spans="1:19" x14ac:dyDescent="0.2">
      <c r="A109" s="181">
        <v>285</v>
      </c>
      <c r="B109" s="35" t="s">
        <v>2560</v>
      </c>
      <c r="C109" s="36" t="s">
        <v>2943</v>
      </c>
      <c r="D109" s="37" t="s">
        <v>2530</v>
      </c>
      <c r="F109" s="183">
        <v>280</v>
      </c>
      <c r="G109" s="42" t="s">
        <v>1338</v>
      </c>
      <c r="H109" s="42" t="s">
        <v>1076</v>
      </c>
      <c r="I109" s="42"/>
      <c r="K109" s="184">
        <v>322</v>
      </c>
      <c r="L109" s="176" t="s">
        <v>1971</v>
      </c>
      <c r="M109" s="176" t="s">
        <v>2204</v>
      </c>
      <c r="N109" s="176" t="s">
        <v>386</v>
      </c>
      <c r="P109" s="184">
        <v>322</v>
      </c>
      <c r="Q109" s="176" t="s">
        <v>1971</v>
      </c>
      <c r="R109" s="176" t="s">
        <v>2204</v>
      </c>
      <c r="S109" s="176" t="s">
        <v>386</v>
      </c>
    </row>
    <row r="110" spans="1:19" x14ac:dyDescent="0.2">
      <c r="A110" s="181">
        <v>286</v>
      </c>
      <c r="B110" s="35" t="s">
        <v>1432</v>
      </c>
      <c r="C110" s="36" t="s">
        <v>2943</v>
      </c>
      <c r="D110" s="37" t="s">
        <v>2530</v>
      </c>
      <c r="F110" s="183">
        <v>281</v>
      </c>
      <c r="G110" s="42" t="s">
        <v>901</v>
      </c>
      <c r="H110" s="42" t="s">
        <v>1076</v>
      </c>
      <c r="I110" s="42"/>
      <c r="K110" s="184">
        <v>336</v>
      </c>
      <c r="L110" s="176" t="s">
        <v>1972</v>
      </c>
      <c r="M110" s="176" t="s">
        <v>1076</v>
      </c>
      <c r="N110" s="178" t="s">
        <v>1068</v>
      </c>
      <c r="P110" s="184">
        <v>336</v>
      </c>
      <c r="Q110" s="176" t="s">
        <v>1972</v>
      </c>
      <c r="R110" s="176" t="s">
        <v>1076</v>
      </c>
      <c r="S110" s="178" t="s">
        <v>1003</v>
      </c>
    </row>
    <row r="111" spans="1:19" x14ac:dyDescent="0.2">
      <c r="A111" s="181">
        <v>287</v>
      </c>
      <c r="B111" s="35" t="s">
        <v>936</v>
      </c>
      <c r="C111" s="36" t="s">
        <v>2943</v>
      </c>
      <c r="D111" s="37" t="s">
        <v>2530</v>
      </c>
      <c r="F111" s="183">
        <v>282</v>
      </c>
      <c r="G111" s="42" t="s">
        <v>902</v>
      </c>
      <c r="H111" s="42" t="s">
        <v>1076</v>
      </c>
      <c r="I111" s="42"/>
      <c r="K111" s="184">
        <v>337</v>
      </c>
      <c r="L111" s="176" t="s">
        <v>1977</v>
      </c>
      <c r="M111" s="176" t="s">
        <v>2202</v>
      </c>
      <c r="N111" s="178" t="s">
        <v>386</v>
      </c>
      <c r="P111" s="184">
        <v>337</v>
      </c>
      <c r="Q111" s="176" t="s">
        <v>1977</v>
      </c>
      <c r="R111" s="176" t="s">
        <v>2202</v>
      </c>
      <c r="S111" s="178" t="s">
        <v>3204</v>
      </c>
    </row>
    <row r="112" spans="1:19" x14ac:dyDescent="0.2">
      <c r="A112" s="182">
        <v>288</v>
      </c>
      <c r="B112" s="35" t="s">
        <v>1680</v>
      </c>
      <c r="C112" s="36" t="s">
        <v>2943</v>
      </c>
      <c r="D112" s="37" t="s">
        <v>2530</v>
      </c>
      <c r="F112" s="183">
        <v>284</v>
      </c>
      <c r="G112" s="42" t="s">
        <v>2559</v>
      </c>
      <c r="H112" s="42" t="s">
        <v>2203</v>
      </c>
      <c r="I112" s="42" t="s">
        <v>1059</v>
      </c>
      <c r="K112" s="184">
        <v>338</v>
      </c>
      <c r="L112" s="176" t="s">
        <v>1978</v>
      </c>
      <c r="M112" s="176" t="s">
        <v>2204</v>
      </c>
      <c r="N112" s="176" t="s">
        <v>386</v>
      </c>
      <c r="P112" s="184">
        <v>338</v>
      </c>
      <c r="Q112" s="176" t="s">
        <v>1978</v>
      </c>
      <c r="R112" s="176" t="s">
        <v>2204</v>
      </c>
      <c r="S112" s="176" t="s">
        <v>386</v>
      </c>
    </row>
    <row r="113" spans="1:19" x14ac:dyDescent="0.2">
      <c r="A113" s="181">
        <v>289</v>
      </c>
      <c r="B113" s="35" t="s">
        <v>1681</v>
      </c>
      <c r="C113" s="36" t="s">
        <v>2943</v>
      </c>
      <c r="D113" s="37" t="s">
        <v>2530</v>
      </c>
      <c r="F113" s="183">
        <v>285</v>
      </c>
      <c r="G113" s="42" t="s">
        <v>2560</v>
      </c>
      <c r="H113" s="42" t="s">
        <v>2203</v>
      </c>
      <c r="I113" s="42" t="s">
        <v>1311</v>
      </c>
      <c r="K113" s="184">
        <v>339</v>
      </c>
      <c r="L113" s="176" t="s">
        <v>3357</v>
      </c>
      <c r="M113" s="176" t="s">
        <v>1076</v>
      </c>
      <c r="N113" s="178" t="s">
        <v>1068</v>
      </c>
      <c r="P113" s="184">
        <v>339</v>
      </c>
      <c r="Q113" s="176" t="s">
        <v>3357</v>
      </c>
      <c r="R113" s="176" t="s">
        <v>1076</v>
      </c>
      <c r="S113" s="178" t="s">
        <v>1003</v>
      </c>
    </row>
    <row r="114" spans="1:19" x14ac:dyDescent="0.2">
      <c r="A114" s="181">
        <v>304</v>
      </c>
      <c r="B114" s="35" t="s">
        <v>1682</v>
      </c>
      <c r="C114" s="36" t="s">
        <v>2943</v>
      </c>
      <c r="D114" s="37"/>
      <c r="F114" s="183">
        <v>286</v>
      </c>
      <c r="G114" s="42" t="s">
        <v>1432</v>
      </c>
      <c r="H114" s="42" t="s">
        <v>2203</v>
      </c>
      <c r="I114" s="42" t="s">
        <v>1311</v>
      </c>
      <c r="K114" s="184">
        <v>340</v>
      </c>
      <c r="L114" s="176" t="s">
        <v>2600</v>
      </c>
      <c r="M114" s="176" t="s">
        <v>1076</v>
      </c>
      <c r="N114" s="176" t="s">
        <v>386</v>
      </c>
      <c r="P114" s="184">
        <v>340</v>
      </c>
      <c r="Q114" s="176" t="s">
        <v>2600</v>
      </c>
      <c r="R114" s="176" t="s">
        <v>1076</v>
      </c>
      <c r="S114" s="176" t="s">
        <v>386</v>
      </c>
    </row>
    <row r="115" spans="1:19" x14ac:dyDescent="0.2">
      <c r="A115" s="181">
        <v>306</v>
      </c>
      <c r="B115" s="35" t="s">
        <v>2552</v>
      </c>
      <c r="C115" s="36" t="s">
        <v>2943</v>
      </c>
      <c r="D115" s="37" t="s">
        <v>2949</v>
      </c>
      <c r="F115" s="183">
        <v>287</v>
      </c>
      <c r="G115" s="42" t="s">
        <v>936</v>
      </c>
      <c r="H115" s="42" t="s">
        <v>2203</v>
      </c>
      <c r="I115" s="42" t="s">
        <v>1311</v>
      </c>
      <c r="K115" s="184">
        <v>341</v>
      </c>
      <c r="L115" s="176" t="s">
        <v>2601</v>
      </c>
      <c r="M115" s="176" t="s">
        <v>1076</v>
      </c>
      <c r="N115" s="178" t="s">
        <v>386</v>
      </c>
      <c r="P115" s="184">
        <v>341</v>
      </c>
      <c r="Q115" s="176" t="s">
        <v>2601</v>
      </c>
      <c r="R115" s="176" t="s">
        <v>1076</v>
      </c>
      <c r="S115" s="178" t="s">
        <v>1800</v>
      </c>
    </row>
    <row r="116" spans="1:19" x14ac:dyDescent="0.2">
      <c r="A116" s="181">
        <v>307</v>
      </c>
      <c r="B116" s="35" t="s">
        <v>1683</v>
      </c>
      <c r="C116" s="36" t="s">
        <v>2943</v>
      </c>
      <c r="D116" s="37" t="s">
        <v>2949</v>
      </c>
      <c r="F116" s="183">
        <v>288</v>
      </c>
      <c r="G116" s="42" t="s">
        <v>1680</v>
      </c>
      <c r="H116" s="42" t="s">
        <v>2203</v>
      </c>
      <c r="I116" s="42" t="s">
        <v>1311</v>
      </c>
      <c r="K116" s="184">
        <v>342</v>
      </c>
      <c r="L116" s="176" t="s">
        <v>2602</v>
      </c>
      <c r="M116" s="176" t="s">
        <v>1076</v>
      </c>
      <c r="N116" s="178" t="s">
        <v>386</v>
      </c>
      <c r="P116" s="184">
        <v>342</v>
      </c>
      <c r="Q116" s="176" t="s">
        <v>2602</v>
      </c>
      <c r="R116" s="176" t="s">
        <v>1076</v>
      </c>
      <c r="S116" s="178" t="s">
        <v>1800</v>
      </c>
    </row>
    <row r="117" spans="1:19" x14ac:dyDescent="0.2">
      <c r="A117" s="181">
        <v>308</v>
      </c>
      <c r="B117" s="35" t="s">
        <v>2776</v>
      </c>
      <c r="C117" s="36" t="s">
        <v>1076</v>
      </c>
      <c r="D117" s="37" t="s">
        <v>2949</v>
      </c>
      <c r="F117" s="183">
        <v>289</v>
      </c>
      <c r="G117" s="42" t="s">
        <v>1681</v>
      </c>
      <c r="H117" s="42" t="s">
        <v>2203</v>
      </c>
      <c r="I117" s="42" t="s">
        <v>1311</v>
      </c>
      <c r="K117" s="184">
        <v>343</v>
      </c>
      <c r="L117" s="176" t="s">
        <v>2603</v>
      </c>
      <c r="M117" s="176" t="s">
        <v>1076</v>
      </c>
      <c r="N117" s="176" t="s">
        <v>386</v>
      </c>
      <c r="P117" s="184">
        <v>343</v>
      </c>
      <c r="Q117" s="176" t="s">
        <v>2603</v>
      </c>
      <c r="R117" s="176" t="s">
        <v>1076</v>
      </c>
      <c r="S117" s="176" t="s">
        <v>386</v>
      </c>
    </row>
    <row r="118" spans="1:19" x14ac:dyDescent="0.2">
      <c r="A118" s="181">
        <v>309</v>
      </c>
      <c r="B118" s="35" t="s">
        <v>3374</v>
      </c>
      <c r="C118" s="36" t="s">
        <v>2943</v>
      </c>
      <c r="D118" s="37"/>
      <c r="F118" s="183">
        <v>290</v>
      </c>
      <c r="G118" s="42" t="s">
        <v>903</v>
      </c>
      <c r="H118" s="42" t="s">
        <v>1077</v>
      </c>
      <c r="I118" s="42"/>
      <c r="K118" s="184">
        <v>344</v>
      </c>
      <c r="L118" s="176" t="s">
        <v>2604</v>
      </c>
      <c r="M118" s="176" t="s">
        <v>1076</v>
      </c>
      <c r="N118" s="176" t="s">
        <v>386</v>
      </c>
      <c r="P118" s="184">
        <v>344</v>
      </c>
      <c r="Q118" s="176" t="s">
        <v>2604</v>
      </c>
      <c r="R118" s="176" t="s">
        <v>1076</v>
      </c>
      <c r="S118" s="176" t="s">
        <v>386</v>
      </c>
    </row>
    <row r="119" spans="1:19" x14ac:dyDescent="0.2">
      <c r="A119" s="181">
        <v>310</v>
      </c>
      <c r="B119" s="35" t="s">
        <v>2693</v>
      </c>
      <c r="C119" s="36" t="s">
        <v>1076</v>
      </c>
      <c r="D119" s="37" t="s">
        <v>2949</v>
      </c>
      <c r="F119" s="183">
        <v>291</v>
      </c>
      <c r="G119" s="42" t="s">
        <v>1818</v>
      </c>
      <c r="H119" s="42" t="s">
        <v>1077</v>
      </c>
      <c r="I119" s="42"/>
      <c r="K119" s="184">
        <v>345</v>
      </c>
      <c r="L119" s="176" t="s">
        <v>2605</v>
      </c>
      <c r="M119" s="176" t="s">
        <v>1076</v>
      </c>
      <c r="N119" s="176" t="s">
        <v>386</v>
      </c>
      <c r="P119" s="184">
        <v>345</v>
      </c>
      <c r="Q119" s="176" t="s">
        <v>2605</v>
      </c>
      <c r="R119" s="176" t="s">
        <v>1076</v>
      </c>
      <c r="S119" s="176" t="s">
        <v>386</v>
      </c>
    </row>
    <row r="120" spans="1:19" x14ac:dyDescent="0.2">
      <c r="A120" s="181">
        <v>311</v>
      </c>
      <c r="B120" s="35" t="s">
        <v>1400</v>
      </c>
      <c r="C120" s="36" t="s">
        <v>1077</v>
      </c>
      <c r="D120" s="37" t="s">
        <v>2949</v>
      </c>
      <c r="F120" s="183">
        <v>294</v>
      </c>
      <c r="G120" s="42" t="s">
        <v>3234</v>
      </c>
      <c r="H120" s="42" t="s">
        <v>2203</v>
      </c>
      <c r="I120" s="42"/>
      <c r="K120" s="184">
        <v>346</v>
      </c>
      <c r="L120" s="176" t="s">
        <v>2606</v>
      </c>
      <c r="M120" s="176" t="s">
        <v>1076</v>
      </c>
      <c r="N120" s="176" t="s">
        <v>386</v>
      </c>
      <c r="P120" s="184">
        <v>346</v>
      </c>
      <c r="Q120" s="176" t="s">
        <v>2606</v>
      </c>
      <c r="R120" s="176" t="s">
        <v>1076</v>
      </c>
      <c r="S120" s="176" t="s">
        <v>386</v>
      </c>
    </row>
    <row r="121" spans="1:19" x14ac:dyDescent="0.2">
      <c r="A121" s="181">
        <v>312</v>
      </c>
      <c r="B121" s="35" t="s">
        <v>2557</v>
      </c>
      <c r="C121" s="36" t="s">
        <v>1077</v>
      </c>
      <c r="D121" s="37" t="s">
        <v>2949</v>
      </c>
      <c r="F121" s="183">
        <v>295</v>
      </c>
      <c r="G121" s="42" t="s">
        <v>1884</v>
      </c>
      <c r="H121" s="42" t="s">
        <v>2203</v>
      </c>
      <c r="I121" s="42"/>
      <c r="K121" s="184">
        <v>347</v>
      </c>
      <c r="L121" s="176" t="s">
        <v>2607</v>
      </c>
      <c r="M121" s="176" t="s">
        <v>1076</v>
      </c>
      <c r="N121" s="176" t="s">
        <v>386</v>
      </c>
      <c r="P121" s="184">
        <v>347</v>
      </c>
      <c r="Q121" s="176" t="s">
        <v>2607</v>
      </c>
      <c r="R121" s="176" t="s">
        <v>1076</v>
      </c>
      <c r="S121" s="176" t="s">
        <v>386</v>
      </c>
    </row>
    <row r="122" spans="1:19" x14ac:dyDescent="0.2">
      <c r="A122" s="181">
        <v>313</v>
      </c>
      <c r="B122" s="35" t="s">
        <v>2558</v>
      </c>
      <c r="C122" s="36" t="s">
        <v>1076</v>
      </c>
      <c r="D122" s="37" t="s">
        <v>2950</v>
      </c>
      <c r="F122" s="183">
        <v>296</v>
      </c>
      <c r="G122" s="42" t="s">
        <v>1885</v>
      </c>
      <c r="H122" s="42" t="s">
        <v>2202</v>
      </c>
      <c r="I122" s="42"/>
      <c r="K122" s="184">
        <v>348</v>
      </c>
      <c r="L122" s="176" t="s">
        <v>2608</v>
      </c>
      <c r="M122" s="176" t="s">
        <v>1076</v>
      </c>
      <c r="N122" s="176" t="s">
        <v>386</v>
      </c>
      <c r="P122" s="184">
        <v>348</v>
      </c>
      <c r="Q122" s="176" t="s">
        <v>2608</v>
      </c>
      <c r="R122" s="176" t="s">
        <v>1076</v>
      </c>
      <c r="S122" s="176" t="s">
        <v>386</v>
      </c>
    </row>
    <row r="123" spans="1:19" x14ac:dyDescent="0.2">
      <c r="A123" s="181">
        <v>337</v>
      </c>
      <c r="B123" s="35" t="s">
        <v>1977</v>
      </c>
      <c r="C123" s="36" t="s">
        <v>2943</v>
      </c>
      <c r="D123" s="37"/>
      <c r="F123" s="183">
        <v>297</v>
      </c>
      <c r="G123" s="42" t="s">
        <v>1690</v>
      </c>
      <c r="H123" s="42" t="s">
        <v>2202</v>
      </c>
      <c r="I123" s="42"/>
      <c r="K123" s="184">
        <v>349</v>
      </c>
      <c r="L123" s="176" t="s">
        <v>2609</v>
      </c>
      <c r="M123" s="176" t="s">
        <v>1076</v>
      </c>
      <c r="N123" s="176" t="s">
        <v>386</v>
      </c>
      <c r="P123" s="184">
        <v>349</v>
      </c>
      <c r="Q123" s="176" t="s">
        <v>2609</v>
      </c>
      <c r="R123" s="176" t="s">
        <v>1076</v>
      </c>
      <c r="S123" s="176" t="s">
        <v>386</v>
      </c>
    </row>
    <row r="124" spans="1:19" x14ac:dyDescent="0.2">
      <c r="A124" s="181">
        <v>338</v>
      </c>
      <c r="B124" s="35" t="s">
        <v>1978</v>
      </c>
      <c r="C124" s="36" t="s">
        <v>2254</v>
      </c>
      <c r="D124" s="37"/>
      <c r="F124" s="183">
        <v>304</v>
      </c>
      <c r="G124" s="42" t="s">
        <v>1682</v>
      </c>
      <c r="H124" s="42" t="s">
        <v>2202</v>
      </c>
      <c r="I124" s="42"/>
      <c r="K124" s="184">
        <v>350</v>
      </c>
      <c r="L124" s="176" t="s">
        <v>2610</v>
      </c>
      <c r="M124" s="176" t="s">
        <v>1076</v>
      </c>
      <c r="N124" s="176" t="s">
        <v>386</v>
      </c>
      <c r="P124" s="184">
        <v>350</v>
      </c>
      <c r="Q124" s="176" t="s">
        <v>2610</v>
      </c>
      <c r="R124" s="176" t="s">
        <v>1076</v>
      </c>
      <c r="S124" s="176" t="s">
        <v>386</v>
      </c>
    </row>
    <row r="125" spans="1:19" x14ac:dyDescent="0.2">
      <c r="A125" s="181">
        <v>339</v>
      </c>
      <c r="B125" s="35" t="s">
        <v>3226</v>
      </c>
      <c r="C125" s="36" t="s">
        <v>1076</v>
      </c>
      <c r="D125" s="37" t="s">
        <v>2951</v>
      </c>
      <c r="F125" s="183">
        <v>306</v>
      </c>
      <c r="G125" s="42" t="s">
        <v>2552</v>
      </c>
      <c r="H125" s="42" t="s">
        <v>2203</v>
      </c>
      <c r="I125" s="42" t="s">
        <v>2694</v>
      </c>
      <c r="K125" s="184">
        <v>351</v>
      </c>
      <c r="L125" s="176" t="s">
        <v>2611</v>
      </c>
      <c r="M125" s="176" t="s">
        <v>1076</v>
      </c>
      <c r="N125" s="176" t="s">
        <v>386</v>
      </c>
      <c r="P125" s="184">
        <v>351</v>
      </c>
      <c r="Q125" s="176" t="s">
        <v>2611</v>
      </c>
      <c r="R125" s="176" t="s">
        <v>1076</v>
      </c>
      <c r="S125" s="176" t="s">
        <v>386</v>
      </c>
    </row>
    <row r="126" spans="1:19" x14ac:dyDescent="0.2">
      <c r="A126" s="181">
        <v>340</v>
      </c>
      <c r="B126" s="35" t="s">
        <v>3227</v>
      </c>
      <c r="C126" s="36" t="s">
        <v>1076</v>
      </c>
      <c r="D126" s="37"/>
      <c r="F126" s="183">
        <v>307</v>
      </c>
      <c r="G126" s="42" t="s">
        <v>1683</v>
      </c>
      <c r="H126" s="42" t="s">
        <v>2202</v>
      </c>
      <c r="I126" s="42" t="s">
        <v>2694</v>
      </c>
      <c r="K126" s="184">
        <v>352</v>
      </c>
      <c r="L126" s="176" t="s">
        <v>2612</v>
      </c>
      <c r="M126" s="176" t="s">
        <v>1076</v>
      </c>
      <c r="N126" s="176" t="s">
        <v>386</v>
      </c>
      <c r="P126" s="184">
        <v>352</v>
      </c>
      <c r="Q126" s="176" t="s">
        <v>2612</v>
      </c>
      <c r="R126" s="176" t="s">
        <v>1076</v>
      </c>
      <c r="S126" s="176" t="s">
        <v>386</v>
      </c>
    </row>
    <row r="127" spans="1:19" x14ac:dyDescent="0.2">
      <c r="A127" s="181">
        <v>341</v>
      </c>
      <c r="B127" s="35" t="s">
        <v>2233</v>
      </c>
      <c r="C127" s="36" t="s">
        <v>1076</v>
      </c>
      <c r="D127" s="37"/>
      <c r="F127" s="183">
        <v>308</v>
      </c>
      <c r="G127" s="42" t="s">
        <v>2776</v>
      </c>
      <c r="H127" s="42" t="s">
        <v>1076</v>
      </c>
      <c r="I127" s="42" t="s">
        <v>2694</v>
      </c>
      <c r="K127" s="184">
        <v>371</v>
      </c>
      <c r="L127" s="176" t="s">
        <v>1078</v>
      </c>
      <c r="M127" s="176" t="s">
        <v>2203</v>
      </c>
      <c r="N127" s="176" t="s">
        <v>386</v>
      </c>
      <c r="P127" s="184">
        <v>371</v>
      </c>
      <c r="Q127" s="176" t="s">
        <v>1078</v>
      </c>
      <c r="R127" s="176" t="s">
        <v>2203</v>
      </c>
      <c r="S127" s="176" t="s">
        <v>386</v>
      </c>
    </row>
    <row r="128" spans="1:19" x14ac:dyDescent="0.2">
      <c r="A128" s="181">
        <v>342</v>
      </c>
      <c r="B128" s="35" t="s">
        <v>2234</v>
      </c>
      <c r="C128" s="36" t="s">
        <v>1076</v>
      </c>
      <c r="D128" s="37"/>
      <c r="F128" s="183">
        <v>309</v>
      </c>
      <c r="G128" s="42" t="s">
        <v>3374</v>
      </c>
      <c r="H128" s="42" t="s">
        <v>2202</v>
      </c>
      <c r="I128" s="42"/>
      <c r="K128" s="184">
        <v>372</v>
      </c>
      <c r="L128" s="176" t="s">
        <v>2277</v>
      </c>
      <c r="M128" s="176" t="s">
        <v>2203</v>
      </c>
      <c r="N128" s="176" t="s">
        <v>386</v>
      </c>
      <c r="P128" s="184">
        <v>372</v>
      </c>
      <c r="Q128" s="176" t="s">
        <v>2277</v>
      </c>
      <c r="R128" s="176" t="s">
        <v>2203</v>
      </c>
      <c r="S128" s="176" t="s">
        <v>386</v>
      </c>
    </row>
    <row r="129" spans="1:19" x14ac:dyDescent="0.2">
      <c r="A129" s="181">
        <v>343</v>
      </c>
      <c r="B129" s="35" t="s">
        <v>3404</v>
      </c>
      <c r="C129" s="36" t="s">
        <v>1076</v>
      </c>
      <c r="D129" s="37"/>
      <c r="F129" s="183">
        <v>310</v>
      </c>
      <c r="G129" s="42" t="s">
        <v>2693</v>
      </c>
      <c r="H129" s="42" t="s">
        <v>1076</v>
      </c>
      <c r="I129" s="42" t="s">
        <v>2694</v>
      </c>
      <c r="K129" s="184">
        <v>375</v>
      </c>
      <c r="L129" s="176" t="s">
        <v>1079</v>
      </c>
      <c r="M129" s="176" t="s">
        <v>2203</v>
      </c>
      <c r="N129" s="176" t="s">
        <v>386</v>
      </c>
      <c r="P129" s="184">
        <v>375</v>
      </c>
      <c r="Q129" s="176" t="s">
        <v>1079</v>
      </c>
      <c r="R129" s="176" t="s">
        <v>2203</v>
      </c>
      <c r="S129" s="176" t="s">
        <v>386</v>
      </c>
    </row>
    <row r="130" spans="1:19" x14ac:dyDescent="0.2">
      <c r="A130" s="181">
        <v>344</v>
      </c>
      <c r="B130" s="35" t="s">
        <v>3405</v>
      </c>
      <c r="C130" s="36" t="s">
        <v>1076</v>
      </c>
      <c r="D130" s="37"/>
      <c r="F130" s="183">
        <v>311</v>
      </c>
      <c r="G130" s="42" t="s">
        <v>1400</v>
      </c>
      <c r="H130" s="42" t="s">
        <v>1077</v>
      </c>
      <c r="I130" s="42" t="s">
        <v>2694</v>
      </c>
      <c r="K130" s="184">
        <v>380</v>
      </c>
      <c r="L130" s="176" t="s">
        <v>1080</v>
      </c>
      <c r="M130" s="176" t="s">
        <v>2203</v>
      </c>
      <c r="N130" s="176" t="s">
        <v>386</v>
      </c>
      <c r="P130" s="184">
        <v>380</v>
      </c>
      <c r="Q130" s="176" t="s">
        <v>1080</v>
      </c>
      <c r="R130" s="176" t="s">
        <v>2203</v>
      </c>
      <c r="S130" s="176" t="s">
        <v>386</v>
      </c>
    </row>
    <row r="131" spans="1:19" x14ac:dyDescent="0.2">
      <c r="A131" s="181">
        <v>345</v>
      </c>
      <c r="B131" s="35" t="s">
        <v>3406</v>
      </c>
      <c r="C131" s="36" t="s">
        <v>1076</v>
      </c>
      <c r="D131" s="37"/>
      <c r="F131" s="183">
        <v>312</v>
      </c>
      <c r="G131" s="42" t="s">
        <v>2557</v>
      </c>
      <c r="H131" s="42" t="s">
        <v>1077</v>
      </c>
      <c r="I131" s="42" t="s">
        <v>2694</v>
      </c>
      <c r="K131" s="184">
        <v>388</v>
      </c>
      <c r="L131" s="176" t="s">
        <v>1081</v>
      </c>
      <c r="M131" s="176" t="s">
        <v>2203</v>
      </c>
      <c r="N131" s="176" t="s">
        <v>386</v>
      </c>
      <c r="P131" s="184">
        <v>388</v>
      </c>
      <c r="Q131" s="176" t="s">
        <v>1081</v>
      </c>
      <c r="R131" s="176" t="s">
        <v>2203</v>
      </c>
      <c r="S131" s="176" t="s">
        <v>386</v>
      </c>
    </row>
    <row r="132" spans="1:19" x14ac:dyDescent="0.2">
      <c r="A132" s="181">
        <v>346</v>
      </c>
      <c r="B132" s="35" t="s">
        <v>3329</v>
      </c>
      <c r="C132" s="36" t="s">
        <v>1076</v>
      </c>
      <c r="D132" s="37"/>
      <c r="F132" s="183">
        <v>313</v>
      </c>
      <c r="G132" s="42" t="s">
        <v>2558</v>
      </c>
      <c r="H132" s="42" t="s">
        <v>1076</v>
      </c>
      <c r="I132" s="42" t="s">
        <v>192</v>
      </c>
      <c r="K132" s="184">
        <v>390</v>
      </c>
      <c r="L132" s="176" t="s">
        <v>717</v>
      </c>
      <c r="M132" s="176" t="s">
        <v>2203</v>
      </c>
      <c r="N132" s="176" t="s">
        <v>386</v>
      </c>
      <c r="P132" s="184">
        <v>390</v>
      </c>
      <c r="Q132" s="176" t="s">
        <v>717</v>
      </c>
      <c r="R132" s="176" t="s">
        <v>2203</v>
      </c>
      <c r="S132" s="176" t="s">
        <v>386</v>
      </c>
    </row>
    <row r="133" spans="1:19" x14ac:dyDescent="0.2">
      <c r="A133" s="181">
        <v>347</v>
      </c>
      <c r="B133" s="35" t="s">
        <v>3330</v>
      </c>
      <c r="C133" s="36" t="s">
        <v>1076</v>
      </c>
      <c r="D133" s="37"/>
      <c r="F133" s="183">
        <v>337</v>
      </c>
      <c r="G133" s="42" t="s">
        <v>1977</v>
      </c>
      <c r="H133" s="42" t="s">
        <v>2202</v>
      </c>
      <c r="I133" s="42"/>
      <c r="K133" s="184">
        <v>391</v>
      </c>
      <c r="L133" s="176" t="s">
        <v>718</v>
      </c>
      <c r="M133" s="176" t="s">
        <v>2203</v>
      </c>
      <c r="N133" s="176" t="s">
        <v>386</v>
      </c>
      <c r="P133" s="184">
        <v>391</v>
      </c>
      <c r="Q133" s="176" t="s">
        <v>718</v>
      </c>
      <c r="R133" s="176" t="s">
        <v>2203</v>
      </c>
      <c r="S133" s="176" t="s">
        <v>386</v>
      </c>
    </row>
    <row r="134" spans="1:19" x14ac:dyDescent="0.2">
      <c r="A134" s="181">
        <v>348</v>
      </c>
      <c r="B134" s="35" t="s">
        <v>3331</v>
      </c>
      <c r="C134" s="36" t="s">
        <v>1076</v>
      </c>
      <c r="D134" s="37"/>
      <c r="F134" s="183">
        <v>338</v>
      </c>
      <c r="G134" s="42" t="s">
        <v>1978</v>
      </c>
      <c r="H134" s="42" t="s">
        <v>2204</v>
      </c>
      <c r="I134" s="42"/>
      <c r="K134" s="184">
        <v>392</v>
      </c>
      <c r="L134" s="176" t="s">
        <v>1245</v>
      </c>
      <c r="M134" s="176" t="s">
        <v>2203</v>
      </c>
      <c r="N134" s="176" t="s">
        <v>386</v>
      </c>
      <c r="P134" s="184">
        <v>392</v>
      </c>
      <c r="Q134" s="176" t="s">
        <v>1245</v>
      </c>
      <c r="R134" s="176" t="s">
        <v>2203</v>
      </c>
      <c r="S134" s="176" t="s">
        <v>386</v>
      </c>
    </row>
    <row r="135" spans="1:19" x14ac:dyDescent="0.2">
      <c r="A135" s="181">
        <v>349</v>
      </c>
      <c r="B135" s="35" t="s">
        <v>3332</v>
      </c>
      <c r="C135" s="36" t="s">
        <v>1076</v>
      </c>
      <c r="D135" s="37"/>
      <c r="F135" s="183">
        <v>339</v>
      </c>
      <c r="G135" s="42" t="s">
        <v>3226</v>
      </c>
      <c r="H135" s="42" t="s">
        <v>1076</v>
      </c>
      <c r="I135" s="42" t="s">
        <v>1068</v>
      </c>
      <c r="K135" s="184">
        <v>400</v>
      </c>
      <c r="L135" s="176" t="s">
        <v>3020</v>
      </c>
      <c r="M135" s="176" t="s">
        <v>2202</v>
      </c>
      <c r="N135" s="178" t="s">
        <v>1644</v>
      </c>
      <c r="P135" s="184">
        <v>400</v>
      </c>
      <c r="Q135" s="176" t="s">
        <v>3020</v>
      </c>
      <c r="R135" s="176" t="s">
        <v>2202</v>
      </c>
      <c r="S135" s="178" t="s">
        <v>2396</v>
      </c>
    </row>
    <row r="136" spans="1:19" x14ac:dyDescent="0.2">
      <c r="A136" s="181">
        <v>350</v>
      </c>
      <c r="B136" s="35" t="s">
        <v>3333</v>
      </c>
      <c r="C136" s="36" t="s">
        <v>1076</v>
      </c>
      <c r="D136" s="37"/>
      <c r="F136" s="183">
        <v>340</v>
      </c>
      <c r="G136" s="42" t="s">
        <v>3227</v>
      </c>
      <c r="H136" s="42" t="s">
        <v>1076</v>
      </c>
      <c r="I136" s="42"/>
      <c r="K136" s="184">
        <v>401</v>
      </c>
      <c r="L136" s="176" t="s">
        <v>1919</v>
      </c>
      <c r="M136" s="176" t="s">
        <v>2202</v>
      </c>
      <c r="N136" s="178" t="s">
        <v>1644</v>
      </c>
      <c r="P136" s="184">
        <v>401</v>
      </c>
      <c r="Q136" s="176" t="s">
        <v>1919</v>
      </c>
      <c r="R136" s="176" t="s">
        <v>2202</v>
      </c>
      <c r="S136" s="178" t="s">
        <v>2396</v>
      </c>
    </row>
    <row r="137" spans="1:19" x14ac:dyDescent="0.2">
      <c r="A137" s="181">
        <v>351</v>
      </c>
      <c r="B137" s="35" t="s">
        <v>3018</v>
      </c>
      <c r="C137" s="36" t="s">
        <v>1076</v>
      </c>
      <c r="D137" s="37"/>
      <c r="F137" s="183">
        <v>341</v>
      </c>
      <c r="G137" s="42" t="s">
        <v>2233</v>
      </c>
      <c r="H137" s="42" t="s">
        <v>1076</v>
      </c>
      <c r="I137" s="42"/>
      <c r="K137" s="184">
        <v>402</v>
      </c>
      <c r="L137" s="176" t="s">
        <v>2527</v>
      </c>
      <c r="M137" s="176" t="s">
        <v>2202</v>
      </c>
      <c r="N137" s="178" t="s">
        <v>1644</v>
      </c>
      <c r="P137" s="184">
        <v>402</v>
      </c>
      <c r="Q137" s="176" t="s">
        <v>2527</v>
      </c>
      <c r="R137" s="176" t="s">
        <v>2202</v>
      </c>
      <c r="S137" s="178" t="s">
        <v>2396</v>
      </c>
    </row>
    <row r="138" spans="1:19" x14ac:dyDescent="0.2">
      <c r="A138" s="181">
        <v>352</v>
      </c>
      <c r="B138" s="35" t="s">
        <v>3019</v>
      </c>
      <c r="C138" s="36" t="s">
        <v>1076</v>
      </c>
      <c r="D138" s="37"/>
      <c r="F138" s="183">
        <v>342</v>
      </c>
      <c r="G138" s="42" t="s">
        <v>2234</v>
      </c>
      <c r="H138" s="42" t="s">
        <v>1076</v>
      </c>
      <c r="I138" s="42"/>
      <c r="K138" s="184">
        <v>403</v>
      </c>
      <c r="L138" s="176" t="s">
        <v>2528</v>
      </c>
      <c r="M138" s="176" t="s">
        <v>2202</v>
      </c>
      <c r="N138" s="178" t="s">
        <v>1644</v>
      </c>
      <c r="P138" s="184">
        <v>403</v>
      </c>
      <c r="Q138" s="176" t="s">
        <v>2528</v>
      </c>
      <c r="R138" s="176" t="s">
        <v>2202</v>
      </c>
      <c r="S138" s="178" t="s">
        <v>2396</v>
      </c>
    </row>
    <row r="139" spans="1:19" x14ac:dyDescent="0.2">
      <c r="A139" s="181">
        <v>400</v>
      </c>
      <c r="B139" s="35" t="s">
        <v>3020</v>
      </c>
      <c r="C139" s="36" t="s">
        <v>2943</v>
      </c>
      <c r="D139" s="37" t="s">
        <v>2952</v>
      </c>
      <c r="F139" s="183">
        <v>343</v>
      </c>
      <c r="G139" s="42" t="s">
        <v>3404</v>
      </c>
      <c r="H139" s="42" t="s">
        <v>1076</v>
      </c>
      <c r="I139" s="42"/>
      <c r="K139" s="184">
        <v>410</v>
      </c>
      <c r="L139" s="176" t="s">
        <v>1246</v>
      </c>
      <c r="M139" s="176" t="s">
        <v>2203</v>
      </c>
      <c r="N139" s="178" t="s">
        <v>1053</v>
      </c>
      <c r="P139" s="184">
        <v>410</v>
      </c>
      <c r="Q139" s="176" t="s">
        <v>1246</v>
      </c>
      <c r="R139" s="176" t="s">
        <v>2203</v>
      </c>
      <c r="S139" s="178" t="s">
        <v>3203</v>
      </c>
    </row>
    <row r="140" spans="1:19" x14ac:dyDescent="0.2">
      <c r="A140" s="181">
        <v>401</v>
      </c>
      <c r="B140" s="35" t="s">
        <v>1919</v>
      </c>
      <c r="C140" s="36" t="s">
        <v>2943</v>
      </c>
      <c r="D140" s="37" t="s">
        <v>2952</v>
      </c>
      <c r="F140" s="183">
        <v>344</v>
      </c>
      <c r="G140" s="42" t="s">
        <v>3405</v>
      </c>
      <c r="H140" s="42" t="s">
        <v>1076</v>
      </c>
      <c r="I140" s="42"/>
      <c r="K140" s="184">
        <v>422</v>
      </c>
      <c r="L140" s="176" t="s">
        <v>3296</v>
      </c>
      <c r="M140" s="176" t="s">
        <v>2204</v>
      </c>
      <c r="N140" s="178" t="s">
        <v>1832</v>
      </c>
      <c r="P140" s="184">
        <v>422</v>
      </c>
      <c r="Q140" s="176" t="s">
        <v>3296</v>
      </c>
      <c r="R140" s="176" t="s">
        <v>2204</v>
      </c>
      <c r="S140" s="178" t="s">
        <v>1370</v>
      </c>
    </row>
    <row r="141" spans="1:19" x14ac:dyDescent="0.2">
      <c r="A141" s="181">
        <v>402</v>
      </c>
      <c r="B141" s="35" t="s">
        <v>2527</v>
      </c>
      <c r="C141" s="36" t="s">
        <v>2943</v>
      </c>
      <c r="D141" s="37" t="s">
        <v>2952</v>
      </c>
      <c r="F141" s="183">
        <v>345</v>
      </c>
      <c r="G141" s="42" t="s">
        <v>3406</v>
      </c>
      <c r="H141" s="42" t="s">
        <v>1076</v>
      </c>
      <c r="I141" s="42"/>
      <c r="K141" s="184">
        <v>423</v>
      </c>
      <c r="L141" s="176" t="s">
        <v>3297</v>
      </c>
      <c r="M141" s="176" t="s">
        <v>2204</v>
      </c>
      <c r="N141" s="178" t="s">
        <v>1832</v>
      </c>
      <c r="P141" s="184">
        <v>423</v>
      </c>
      <c r="Q141" s="176" t="s">
        <v>3297</v>
      </c>
      <c r="R141" s="176" t="s">
        <v>2204</v>
      </c>
      <c r="S141" s="178" t="s">
        <v>1370</v>
      </c>
    </row>
    <row r="142" spans="1:19" x14ac:dyDescent="0.2">
      <c r="A142" s="181">
        <v>403</v>
      </c>
      <c r="B142" s="35" t="s">
        <v>2528</v>
      </c>
      <c r="C142" s="36" t="s">
        <v>2943</v>
      </c>
      <c r="D142" s="37" t="s">
        <v>2952</v>
      </c>
      <c r="F142" s="183">
        <v>346</v>
      </c>
      <c r="G142" s="42" t="s">
        <v>3329</v>
      </c>
      <c r="H142" s="42" t="s">
        <v>1076</v>
      </c>
      <c r="I142" s="42"/>
      <c r="K142" s="184">
        <v>426</v>
      </c>
      <c r="L142" s="176" t="s">
        <v>3298</v>
      </c>
      <c r="M142" s="176" t="s">
        <v>2204</v>
      </c>
      <c r="N142" s="176" t="s">
        <v>386</v>
      </c>
      <c r="P142" s="184">
        <v>426</v>
      </c>
      <c r="Q142" s="176" t="s">
        <v>3298</v>
      </c>
      <c r="R142" s="176" t="s">
        <v>2204</v>
      </c>
      <c r="S142" s="176" t="s">
        <v>386</v>
      </c>
    </row>
    <row r="143" spans="1:19" x14ac:dyDescent="0.2">
      <c r="A143" s="181">
        <v>410</v>
      </c>
      <c r="B143" s="35" t="s">
        <v>2529</v>
      </c>
      <c r="C143" s="36" t="s">
        <v>2943</v>
      </c>
      <c r="D143" s="37"/>
      <c r="F143" s="183">
        <v>347</v>
      </c>
      <c r="G143" s="42" t="s">
        <v>3330</v>
      </c>
      <c r="H143" s="42" t="s">
        <v>1076</v>
      </c>
      <c r="I143" s="42"/>
      <c r="K143" s="184">
        <v>427</v>
      </c>
      <c r="L143" s="176" t="s">
        <v>2278</v>
      </c>
      <c r="M143" s="176" t="s">
        <v>2204</v>
      </c>
      <c r="N143" s="176" t="s">
        <v>386</v>
      </c>
      <c r="P143" s="184">
        <v>427</v>
      </c>
      <c r="Q143" s="176" t="s">
        <v>2278</v>
      </c>
      <c r="R143" s="176" t="s">
        <v>2204</v>
      </c>
      <c r="S143" s="176" t="s">
        <v>386</v>
      </c>
    </row>
    <row r="144" spans="1:19" x14ac:dyDescent="0.2">
      <c r="A144" s="181">
        <v>422</v>
      </c>
      <c r="B144" s="35" t="s">
        <v>3296</v>
      </c>
      <c r="C144" s="36" t="s">
        <v>2254</v>
      </c>
      <c r="D144" s="37" t="s">
        <v>776</v>
      </c>
      <c r="F144" s="183">
        <v>348</v>
      </c>
      <c r="G144" s="42" t="s">
        <v>3331</v>
      </c>
      <c r="H144" s="42" t="s">
        <v>1076</v>
      </c>
      <c r="I144" s="42"/>
      <c r="K144" s="184">
        <v>428</v>
      </c>
      <c r="L144" s="176" t="s">
        <v>1247</v>
      </c>
      <c r="M144" s="176" t="s">
        <v>1076</v>
      </c>
      <c r="N144" s="176" t="s">
        <v>1202</v>
      </c>
      <c r="P144" s="184">
        <v>428</v>
      </c>
      <c r="Q144" s="176" t="s">
        <v>1247</v>
      </c>
      <c r="R144" s="176" t="s">
        <v>1076</v>
      </c>
      <c r="S144" s="176" t="s">
        <v>386</v>
      </c>
    </row>
    <row r="145" spans="1:19" x14ac:dyDescent="0.2">
      <c r="A145" s="181">
        <v>423</v>
      </c>
      <c r="B145" s="35" t="s">
        <v>3297</v>
      </c>
      <c r="C145" s="36" t="s">
        <v>2254</v>
      </c>
      <c r="D145" s="37" t="s">
        <v>776</v>
      </c>
      <c r="F145" s="183">
        <v>349</v>
      </c>
      <c r="G145" s="42" t="s">
        <v>3332</v>
      </c>
      <c r="H145" s="42" t="s">
        <v>1076</v>
      </c>
      <c r="I145" s="42"/>
      <c r="K145" s="184">
        <v>429</v>
      </c>
      <c r="L145" s="176" t="s">
        <v>2279</v>
      </c>
      <c r="M145" s="176" t="s">
        <v>2204</v>
      </c>
      <c r="N145" s="176" t="s">
        <v>386</v>
      </c>
      <c r="P145" s="184">
        <v>429</v>
      </c>
      <c r="Q145" s="176" t="s">
        <v>2279</v>
      </c>
      <c r="R145" s="176" t="s">
        <v>2204</v>
      </c>
      <c r="S145" s="176" t="s">
        <v>386</v>
      </c>
    </row>
    <row r="146" spans="1:19" x14ac:dyDescent="0.2">
      <c r="A146" s="181">
        <v>426</v>
      </c>
      <c r="B146" s="35" t="s">
        <v>3298</v>
      </c>
      <c r="C146" s="36" t="s">
        <v>2254</v>
      </c>
      <c r="D146" s="37"/>
      <c r="F146" s="183">
        <v>350</v>
      </c>
      <c r="G146" s="42" t="s">
        <v>3333</v>
      </c>
      <c r="H146" s="42" t="s">
        <v>1076</v>
      </c>
      <c r="I146" s="42"/>
      <c r="K146" s="184">
        <v>430</v>
      </c>
      <c r="L146" s="176" t="s">
        <v>2280</v>
      </c>
      <c r="M146" s="176" t="s">
        <v>2204</v>
      </c>
      <c r="N146" s="176" t="s">
        <v>386</v>
      </c>
      <c r="P146" s="184">
        <v>430</v>
      </c>
      <c r="Q146" s="176" t="s">
        <v>2280</v>
      </c>
      <c r="R146" s="176" t="s">
        <v>2204</v>
      </c>
      <c r="S146" s="176" t="s">
        <v>386</v>
      </c>
    </row>
    <row r="147" spans="1:19" x14ac:dyDescent="0.2">
      <c r="A147" s="181">
        <v>427</v>
      </c>
      <c r="B147" s="35" t="s">
        <v>3299</v>
      </c>
      <c r="C147" s="36" t="s">
        <v>2254</v>
      </c>
      <c r="D147" s="37"/>
      <c r="F147" s="183">
        <v>351</v>
      </c>
      <c r="G147" s="42" t="s">
        <v>3018</v>
      </c>
      <c r="H147" s="42" t="s">
        <v>1076</v>
      </c>
      <c r="I147" s="42"/>
      <c r="K147" s="184">
        <v>431</v>
      </c>
      <c r="L147" s="176" t="s">
        <v>2281</v>
      </c>
      <c r="M147" s="176" t="s">
        <v>2204</v>
      </c>
      <c r="N147" s="176" t="s">
        <v>386</v>
      </c>
      <c r="P147" s="184">
        <v>431</v>
      </c>
      <c r="Q147" s="176" t="s">
        <v>2281</v>
      </c>
      <c r="R147" s="176" t="s">
        <v>2204</v>
      </c>
      <c r="S147" s="176" t="s">
        <v>386</v>
      </c>
    </row>
    <row r="148" spans="1:19" x14ac:dyDescent="0.2">
      <c r="A148" s="181">
        <v>428</v>
      </c>
      <c r="B148" s="35" t="s">
        <v>382</v>
      </c>
      <c r="C148" s="36" t="s">
        <v>1077</v>
      </c>
      <c r="D148" s="37" t="s">
        <v>777</v>
      </c>
      <c r="F148" s="183">
        <v>352</v>
      </c>
      <c r="G148" s="42" t="s">
        <v>3019</v>
      </c>
      <c r="H148" s="42" t="s">
        <v>1076</v>
      </c>
      <c r="I148" s="42"/>
      <c r="K148" s="184">
        <v>432</v>
      </c>
      <c r="L148" s="176" t="s">
        <v>2282</v>
      </c>
      <c r="M148" s="176" t="s">
        <v>2204</v>
      </c>
      <c r="N148" s="176" t="s">
        <v>386</v>
      </c>
      <c r="P148" s="184">
        <v>432</v>
      </c>
      <c r="Q148" s="176" t="s">
        <v>2282</v>
      </c>
      <c r="R148" s="176" t="s">
        <v>2204</v>
      </c>
      <c r="S148" s="176" t="s">
        <v>386</v>
      </c>
    </row>
    <row r="149" spans="1:19" x14ac:dyDescent="0.2">
      <c r="A149" s="181">
        <v>429</v>
      </c>
      <c r="B149" s="35" t="s">
        <v>383</v>
      </c>
      <c r="C149" s="36" t="s">
        <v>2254</v>
      </c>
      <c r="D149" s="37"/>
      <c r="F149" s="183">
        <v>400</v>
      </c>
      <c r="G149" s="42" t="s">
        <v>3020</v>
      </c>
      <c r="H149" s="42" t="s">
        <v>2202</v>
      </c>
      <c r="I149" s="42" t="s">
        <v>1644</v>
      </c>
      <c r="K149" s="184">
        <v>434</v>
      </c>
      <c r="L149" s="176" t="s">
        <v>2283</v>
      </c>
      <c r="M149" s="176" t="s">
        <v>2254</v>
      </c>
      <c r="N149" s="176" t="s">
        <v>386</v>
      </c>
      <c r="P149" s="184">
        <v>434</v>
      </c>
      <c r="Q149" s="176" t="s">
        <v>2283</v>
      </c>
      <c r="R149" s="176" t="s">
        <v>2254</v>
      </c>
      <c r="S149" s="176" t="s">
        <v>386</v>
      </c>
    </row>
    <row r="150" spans="1:19" x14ac:dyDescent="0.2">
      <c r="A150" s="181">
        <v>430</v>
      </c>
      <c r="B150" s="35" t="s">
        <v>384</v>
      </c>
      <c r="C150" s="36" t="s">
        <v>2254</v>
      </c>
      <c r="D150" s="37"/>
      <c r="F150" s="183">
        <v>401</v>
      </c>
      <c r="G150" s="42" t="s">
        <v>1919</v>
      </c>
      <c r="H150" s="42" t="s">
        <v>2202</v>
      </c>
      <c r="I150" s="42" t="s">
        <v>1644</v>
      </c>
      <c r="K150" s="184">
        <v>435</v>
      </c>
      <c r="L150" s="176" t="s">
        <v>2284</v>
      </c>
      <c r="M150" s="176" t="s">
        <v>2204</v>
      </c>
      <c r="N150" s="176" t="s">
        <v>386</v>
      </c>
      <c r="P150" s="184">
        <v>435</v>
      </c>
      <c r="Q150" s="176" t="s">
        <v>2284</v>
      </c>
      <c r="R150" s="176" t="s">
        <v>2204</v>
      </c>
      <c r="S150" s="176" t="s">
        <v>386</v>
      </c>
    </row>
    <row r="151" spans="1:19" x14ac:dyDescent="0.2">
      <c r="A151" s="181">
        <v>431</v>
      </c>
      <c r="B151" s="35" t="s">
        <v>385</v>
      </c>
      <c r="C151" s="36" t="s">
        <v>2254</v>
      </c>
      <c r="D151" s="37"/>
      <c r="F151" s="183">
        <v>402</v>
      </c>
      <c r="G151" s="42" t="s">
        <v>2527</v>
      </c>
      <c r="H151" s="42" t="s">
        <v>2202</v>
      </c>
      <c r="I151" s="42" t="s">
        <v>1644</v>
      </c>
      <c r="K151" s="184">
        <v>436</v>
      </c>
      <c r="L151" s="176" t="s">
        <v>2285</v>
      </c>
      <c r="M151" s="176" t="s">
        <v>2204</v>
      </c>
      <c r="N151" s="176" t="s">
        <v>386</v>
      </c>
      <c r="P151" s="184">
        <v>436</v>
      </c>
      <c r="Q151" s="176" t="s">
        <v>2285</v>
      </c>
      <c r="R151" s="176" t="s">
        <v>2204</v>
      </c>
      <c r="S151" s="176" t="s">
        <v>386</v>
      </c>
    </row>
    <row r="152" spans="1:19" x14ac:dyDescent="0.2">
      <c r="A152" s="181">
        <v>432</v>
      </c>
      <c r="B152" s="35" t="s">
        <v>3177</v>
      </c>
      <c r="C152" s="36" t="s">
        <v>2254</v>
      </c>
      <c r="D152" s="37"/>
      <c r="F152" s="183">
        <v>403</v>
      </c>
      <c r="G152" s="42" t="s">
        <v>2528</v>
      </c>
      <c r="H152" s="42" t="s">
        <v>2202</v>
      </c>
      <c r="I152" s="42" t="s">
        <v>1644</v>
      </c>
      <c r="K152" s="184">
        <v>437</v>
      </c>
      <c r="L152" s="176" t="s">
        <v>2286</v>
      </c>
      <c r="M152" s="176" t="s">
        <v>2204</v>
      </c>
      <c r="N152" s="176" t="s">
        <v>386</v>
      </c>
      <c r="P152" s="184">
        <v>437</v>
      </c>
      <c r="Q152" s="176" t="s">
        <v>2286</v>
      </c>
      <c r="R152" s="176" t="s">
        <v>2204</v>
      </c>
      <c r="S152" s="176" t="s">
        <v>386</v>
      </c>
    </row>
    <row r="153" spans="1:19" x14ac:dyDescent="0.2">
      <c r="A153" s="181">
        <v>433</v>
      </c>
      <c r="B153" s="35" t="s">
        <v>3178</v>
      </c>
      <c r="C153" s="36" t="s">
        <v>2254</v>
      </c>
      <c r="D153" s="37"/>
      <c r="F153" s="183">
        <v>410</v>
      </c>
      <c r="G153" s="42" t="s">
        <v>2529</v>
      </c>
      <c r="H153" s="42" t="s">
        <v>2203</v>
      </c>
      <c r="I153" s="42" t="s">
        <v>1053</v>
      </c>
      <c r="K153" s="184">
        <v>446</v>
      </c>
      <c r="L153" s="176" t="s">
        <v>2749</v>
      </c>
      <c r="M153" s="176" t="s">
        <v>2204</v>
      </c>
      <c r="N153" s="176" t="s">
        <v>386</v>
      </c>
      <c r="P153" s="184">
        <v>446</v>
      </c>
      <c r="Q153" s="176" t="s">
        <v>2749</v>
      </c>
      <c r="R153" s="176" t="s">
        <v>2204</v>
      </c>
      <c r="S153" s="176" t="s">
        <v>386</v>
      </c>
    </row>
    <row r="154" spans="1:19" x14ac:dyDescent="0.2">
      <c r="A154" s="181">
        <v>434</v>
      </c>
      <c r="B154" s="35" t="s">
        <v>3179</v>
      </c>
      <c r="C154" s="36" t="s">
        <v>2254</v>
      </c>
      <c r="D154" s="37"/>
      <c r="F154" s="183">
        <v>422</v>
      </c>
      <c r="G154" s="42" t="s">
        <v>3296</v>
      </c>
      <c r="H154" s="42" t="s">
        <v>2204</v>
      </c>
      <c r="I154" s="42" t="s">
        <v>1832</v>
      </c>
      <c r="K154" s="184">
        <v>447</v>
      </c>
      <c r="L154" s="176" t="s">
        <v>2750</v>
      </c>
      <c r="M154" s="176" t="s">
        <v>2204</v>
      </c>
      <c r="N154" s="176" t="s">
        <v>386</v>
      </c>
      <c r="P154" s="184">
        <v>447</v>
      </c>
      <c r="Q154" s="176" t="s">
        <v>2750</v>
      </c>
      <c r="R154" s="176" t="s">
        <v>2204</v>
      </c>
      <c r="S154" s="176" t="s">
        <v>386</v>
      </c>
    </row>
    <row r="155" spans="1:19" x14ac:dyDescent="0.2">
      <c r="A155" s="181">
        <v>435</v>
      </c>
      <c r="B155" s="35" t="s">
        <v>3180</v>
      </c>
      <c r="C155" s="36" t="s">
        <v>2254</v>
      </c>
      <c r="D155" s="37"/>
      <c r="F155" s="183">
        <v>423</v>
      </c>
      <c r="G155" s="42" t="s">
        <v>3297</v>
      </c>
      <c r="H155" s="42" t="s">
        <v>2204</v>
      </c>
      <c r="I155" s="42" t="s">
        <v>1832</v>
      </c>
      <c r="K155" s="184">
        <v>448</v>
      </c>
      <c r="L155" s="176" t="s">
        <v>2287</v>
      </c>
      <c r="M155" s="176" t="s">
        <v>2204</v>
      </c>
      <c r="N155" s="176" t="s">
        <v>386</v>
      </c>
      <c r="P155" s="184">
        <v>448</v>
      </c>
      <c r="Q155" s="176" t="s">
        <v>2287</v>
      </c>
      <c r="R155" s="176" t="s">
        <v>2204</v>
      </c>
      <c r="S155" s="176" t="s">
        <v>386</v>
      </c>
    </row>
    <row r="156" spans="1:19" x14ac:dyDescent="0.2">
      <c r="A156" s="181">
        <v>436</v>
      </c>
      <c r="B156" s="35" t="s">
        <v>2747</v>
      </c>
      <c r="C156" s="36" t="s">
        <v>2254</v>
      </c>
      <c r="D156" s="37"/>
      <c r="F156" s="183">
        <v>426</v>
      </c>
      <c r="G156" s="42" t="s">
        <v>3298</v>
      </c>
      <c r="H156" s="42" t="s">
        <v>2204</v>
      </c>
      <c r="I156" s="42"/>
      <c r="K156" s="184">
        <v>449</v>
      </c>
      <c r="L156" s="176" t="s">
        <v>2288</v>
      </c>
      <c r="M156" s="176" t="s">
        <v>2204</v>
      </c>
      <c r="N156" s="176" t="s">
        <v>386</v>
      </c>
      <c r="P156" s="184">
        <v>449</v>
      </c>
      <c r="Q156" s="176" t="s">
        <v>2288</v>
      </c>
      <c r="R156" s="176" t="s">
        <v>2204</v>
      </c>
      <c r="S156" s="176" t="s">
        <v>386</v>
      </c>
    </row>
    <row r="157" spans="1:19" x14ac:dyDescent="0.2">
      <c r="A157" s="181">
        <v>437</v>
      </c>
      <c r="B157" s="35" t="s">
        <v>2748</v>
      </c>
      <c r="C157" s="36" t="s">
        <v>2254</v>
      </c>
      <c r="D157" s="37"/>
      <c r="F157" s="183">
        <v>427</v>
      </c>
      <c r="G157" s="42" t="s">
        <v>3299</v>
      </c>
      <c r="H157" s="42" t="s">
        <v>2204</v>
      </c>
      <c r="I157" s="42"/>
      <c r="K157" s="184">
        <v>450</v>
      </c>
      <c r="L157" s="176" t="s">
        <v>3259</v>
      </c>
      <c r="M157" s="176" t="s">
        <v>2204</v>
      </c>
      <c r="N157" s="176" t="s">
        <v>386</v>
      </c>
      <c r="P157" s="184">
        <v>450</v>
      </c>
      <c r="Q157" s="176" t="s">
        <v>3259</v>
      </c>
      <c r="R157" s="176" t="s">
        <v>2204</v>
      </c>
      <c r="S157" s="176" t="s">
        <v>386</v>
      </c>
    </row>
    <row r="158" spans="1:19" x14ac:dyDescent="0.2">
      <c r="A158" s="181">
        <v>446</v>
      </c>
      <c r="B158" s="35" t="s">
        <v>2749</v>
      </c>
      <c r="C158" s="36" t="s">
        <v>2254</v>
      </c>
      <c r="D158" s="37"/>
      <c r="F158" s="183">
        <v>428</v>
      </c>
      <c r="G158" s="42" t="s">
        <v>382</v>
      </c>
      <c r="H158" s="42" t="s">
        <v>1077</v>
      </c>
      <c r="I158" s="42" t="s">
        <v>1202</v>
      </c>
      <c r="K158" s="184">
        <v>451</v>
      </c>
      <c r="L158" s="176" t="s">
        <v>1303</v>
      </c>
      <c r="M158" s="176" t="s">
        <v>2204</v>
      </c>
      <c r="N158" s="176" t="s">
        <v>386</v>
      </c>
      <c r="P158" s="184">
        <v>451</v>
      </c>
      <c r="Q158" s="176" t="s">
        <v>1303</v>
      </c>
      <c r="R158" s="176" t="s">
        <v>2204</v>
      </c>
      <c r="S158" s="176" t="s">
        <v>386</v>
      </c>
    </row>
    <row r="159" spans="1:19" x14ac:dyDescent="0.2">
      <c r="A159" s="181">
        <v>447</v>
      </c>
      <c r="B159" s="35" t="s">
        <v>2750</v>
      </c>
      <c r="C159" s="36" t="s">
        <v>2254</v>
      </c>
      <c r="D159" s="37"/>
      <c r="F159" s="183">
        <v>429</v>
      </c>
      <c r="G159" s="42" t="s">
        <v>383</v>
      </c>
      <c r="H159" s="42" t="s">
        <v>2204</v>
      </c>
      <c r="I159" s="42"/>
      <c r="K159" s="184">
        <v>452</v>
      </c>
      <c r="L159" s="176" t="s">
        <v>1304</v>
      </c>
      <c r="M159" s="176" t="s">
        <v>2204</v>
      </c>
      <c r="N159" s="176" t="s">
        <v>386</v>
      </c>
      <c r="P159" s="184">
        <v>452</v>
      </c>
      <c r="Q159" s="176" t="s">
        <v>1304</v>
      </c>
      <c r="R159" s="176" t="s">
        <v>2204</v>
      </c>
      <c r="S159" s="176" t="s">
        <v>386</v>
      </c>
    </row>
    <row r="160" spans="1:19" x14ac:dyDescent="0.2">
      <c r="A160" s="181">
        <v>448</v>
      </c>
      <c r="B160" s="35" t="s">
        <v>2751</v>
      </c>
      <c r="C160" s="36" t="s">
        <v>2254</v>
      </c>
      <c r="D160" s="37"/>
      <c r="F160" s="183">
        <v>430</v>
      </c>
      <c r="G160" s="42" t="s">
        <v>384</v>
      </c>
      <c r="H160" s="42" t="s">
        <v>2204</v>
      </c>
      <c r="I160" s="42"/>
      <c r="K160" s="184">
        <v>453</v>
      </c>
      <c r="L160" s="176" t="s">
        <v>3260</v>
      </c>
      <c r="M160" s="176" t="s">
        <v>2204</v>
      </c>
      <c r="N160" s="176" t="s">
        <v>386</v>
      </c>
      <c r="P160" s="184">
        <v>453</v>
      </c>
      <c r="Q160" s="176" t="s">
        <v>3260</v>
      </c>
      <c r="R160" s="176" t="s">
        <v>2204</v>
      </c>
      <c r="S160" s="176" t="s">
        <v>386</v>
      </c>
    </row>
    <row r="161" spans="1:19" x14ac:dyDescent="0.2">
      <c r="A161" s="181">
        <v>449</v>
      </c>
      <c r="B161" s="35" t="s">
        <v>515</v>
      </c>
      <c r="C161" s="36" t="s">
        <v>2254</v>
      </c>
      <c r="D161" s="37"/>
      <c r="F161" s="183">
        <v>431</v>
      </c>
      <c r="G161" s="42" t="s">
        <v>385</v>
      </c>
      <c r="H161" s="42" t="s">
        <v>2204</v>
      </c>
      <c r="I161" s="42"/>
      <c r="K161" s="184">
        <v>454</v>
      </c>
      <c r="L161" s="176" t="s">
        <v>1684</v>
      </c>
      <c r="M161" s="176" t="s">
        <v>2204</v>
      </c>
      <c r="N161" s="176" t="s">
        <v>386</v>
      </c>
      <c r="P161" s="184">
        <v>454</v>
      </c>
      <c r="Q161" s="176" t="s">
        <v>1684</v>
      </c>
      <c r="R161" s="176" t="s">
        <v>2204</v>
      </c>
      <c r="S161" s="176" t="s">
        <v>386</v>
      </c>
    </row>
    <row r="162" spans="1:19" x14ac:dyDescent="0.2">
      <c r="A162" s="181">
        <v>450</v>
      </c>
      <c r="B162" s="35" t="s">
        <v>1934</v>
      </c>
      <c r="C162" s="36" t="s">
        <v>2254</v>
      </c>
      <c r="D162" s="37"/>
      <c r="F162" s="183">
        <v>432</v>
      </c>
      <c r="G162" s="42" t="s">
        <v>3177</v>
      </c>
      <c r="H162" s="42" t="s">
        <v>2204</v>
      </c>
      <c r="I162" s="42"/>
      <c r="K162" s="184">
        <v>456</v>
      </c>
      <c r="L162" s="176" t="s">
        <v>3261</v>
      </c>
      <c r="M162" s="176" t="s">
        <v>2204</v>
      </c>
      <c r="N162" s="176" t="s">
        <v>386</v>
      </c>
      <c r="P162" s="184">
        <v>456</v>
      </c>
      <c r="Q162" s="176" t="s">
        <v>3261</v>
      </c>
      <c r="R162" s="176" t="s">
        <v>2204</v>
      </c>
      <c r="S162" s="176" t="s">
        <v>386</v>
      </c>
    </row>
    <row r="163" spans="1:19" x14ac:dyDescent="0.2">
      <c r="A163" s="181">
        <v>451</v>
      </c>
      <c r="B163" s="35" t="s">
        <v>1303</v>
      </c>
      <c r="C163" s="36" t="s">
        <v>2254</v>
      </c>
      <c r="D163" s="37"/>
      <c r="F163" s="183">
        <v>433</v>
      </c>
      <c r="G163" s="42" t="s">
        <v>3178</v>
      </c>
      <c r="H163" s="42" t="s">
        <v>2204</v>
      </c>
      <c r="I163" s="42"/>
      <c r="K163" s="184">
        <v>457</v>
      </c>
      <c r="L163" s="176" t="s">
        <v>1686</v>
      </c>
      <c r="M163" s="176" t="s">
        <v>2204</v>
      </c>
      <c r="N163" s="176" t="s">
        <v>386</v>
      </c>
      <c r="P163" s="184">
        <v>457</v>
      </c>
      <c r="Q163" s="176" t="s">
        <v>1686</v>
      </c>
      <c r="R163" s="176" t="s">
        <v>2204</v>
      </c>
      <c r="S163" s="176" t="s">
        <v>386</v>
      </c>
    </row>
    <row r="164" spans="1:19" x14ac:dyDescent="0.2">
      <c r="A164" s="181">
        <v>452</v>
      </c>
      <c r="B164" s="35" t="s">
        <v>1304</v>
      </c>
      <c r="C164" s="36" t="s">
        <v>2254</v>
      </c>
      <c r="D164" s="37"/>
      <c r="F164" s="183">
        <v>434</v>
      </c>
      <c r="G164" s="42" t="s">
        <v>3179</v>
      </c>
      <c r="H164" s="42" t="s">
        <v>2204</v>
      </c>
      <c r="I164" s="42"/>
      <c r="K164" s="184">
        <v>458</v>
      </c>
      <c r="L164" s="176" t="s">
        <v>313</v>
      </c>
      <c r="M164" s="176" t="s">
        <v>2204</v>
      </c>
      <c r="N164" s="176" t="s">
        <v>386</v>
      </c>
      <c r="P164" s="184">
        <v>458</v>
      </c>
      <c r="Q164" s="176" t="s">
        <v>313</v>
      </c>
      <c r="R164" s="176" t="s">
        <v>2204</v>
      </c>
      <c r="S164" s="176" t="s">
        <v>386</v>
      </c>
    </row>
    <row r="165" spans="1:19" x14ac:dyDescent="0.2">
      <c r="A165" s="181">
        <v>453</v>
      </c>
      <c r="B165" s="35" t="s">
        <v>2941</v>
      </c>
      <c r="C165" s="36" t="s">
        <v>2254</v>
      </c>
      <c r="D165" s="37"/>
      <c r="F165" s="183">
        <v>435</v>
      </c>
      <c r="G165" s="42" t="s">
        <v>3180</v>
      </c>
      <c r="H165" s="42" t="s">
        <v>2204</v>
      </c>
      <c r="I165" s="42"/>
      <c r="K165" s="184">
        <v>466</v>
      </c>
      <c r="L165" s="176" t="s">
        <v>110</v>
      </c>
      <c r="M165" s="176" t="s">
        <v>2204</v>
      </c>
      <c r="N165" s="176" t="s">
        <v>386</v>
      </c>
      <c r="P165" s="184">
        <v>466</v>
      </c>
      <c r="Q165" s="176" t="s">
        <v>110</v>
      </c>
      <c r="R165" s="176" t="s">
        <v>2204</v>
      </c>
      <c r="S165" s="176" t="s">
        <v>386</v>
      </c>
    </row>
    <row r="166" spans="1:19" x14ac:dyDescent="0.2">
      <c r="A166" s="181">
        <v>454</v>
      </c>
      <c r="B166" s="35" t="s">
        <v>1684</v>
      </c>
      <c r="C166" s="36" t="s">
        <v>2254</v>
      </c>
      <c r="D166" s="37"/>
      <c r="F166" s="183">
        <v>436</v>
      </c>
      <c r="G166" s="42" t="s">
        <v>2747</v>
      </c>
      <c r="H166" s="42" t="s">
        <v>2204</v>
      </c>
      <c r="I166" s="42"/>
      <c r="K166" s="184">
        <v>467</v>
      </c>
      <c r="L166" s="176" t="s">
        <v>314</v>
      </c>
      <c r="M166" s="176" t="s">
        <v>2204</v>
      </c>
      <c r="N166" s="176" t="s">
        <v>386</v>
      </c>
      <c r="P166" s="184">
        <v>467</v>
      </c>
      <c r="Q166" s="176" t="s">
        <v>314</v>
      </c>
      <c r="R166" s="176" t="s">
        <v>2204</v>
      </c>
      <c r="S166" s="176" t="s">
        <v>386</v>
      </c>
    </row>
    <row r="167" spans="1:19" x14ac:dyDescent="0.2">
      <c r="A167" s="181">
        <v>456</v>
      </c>
      <c r="B167" s="35" t="s">
        <v>1685</v>
      </c>
      <c r="C167" s="36" t="s">
        <v>2254</v>
      </c>
      <c r="D167" s="37"/>
      <c r="F167" s="183">
        <v>437</v>
      </c>
      <c r="G167" s="42" t="s">
        <v>2748</v>
      </c>
      <c r="H167" s="42" t="s">
        <v>2204</v>
      </c>
      <c r="I167" s="42"/>
      <c r="K167" s="184">
        <v>468</v>
      </c>
      <c r="L167" s="176" t="s">
        <v>2498</v>
      </c>
      <c r="M167" s="176" t="s">
        <v>2204</v>
      </c>
      <c r="N167" s="176" t="s">
        <v>386</v>
      </c>
      <c r="P167" s="184">
        <v>468</v>
      </c>
      <c r="Q167" s="176" t="s">
        <v>2498</v>
      </c>
      <c r="R167" s="176" t="s">
        <v>2204</v>
      </c>
      <c r="S167" s="176" t="s">
        <v>386</v>
      </c>
    </row>
    <row r="168" spans="1:19" x14ac:dyDescent="0.2">
      <c r="A168" s="181">
        <v>457</v>
      </c>
      <c r="B168" s="35" t="s">
        <v>1686</v>
      </c>
      <c r="C168" s="36" t="s">
        <v>2254</v>
      </c>
      <c r="D168" s="37"/>
      <c r="F168" s="183">
        <v>446</v>
      </c>
      <c r="G168" s="42" t="s">
        <v>2749</v>
      </c>
      <c r="H168" s="42" t="s">
        <v>2204</v>
      </c>
      <c r="I168" s="42"/>
      <c r="K168" s="184">
        <v>469</v>
      </c>
      <c r="L168" s="176" t="s">
        <v>2499</v>
      </c>
      <c r="M168" s="176" t="s">
        <v>2204</v>
      </c>
      <c r="N168" s="176" t="s">
        <v>386</v>
      </c>
      <c r="P168" s="184">
        <v>469</v>
      </c>
      <c r="Q168" s="176" t="s">
        <v>2499</v>
      </c>
      <c r="R168" s="176" t="s">
        <v>2204</v>
      </c>
      <c r="S168" s="176" t="s">
        <v>386</v>
      </c>
    </row>
    <row r="169" spans="1:19" x14ac:dyDescent="0.2">
      <c r="A169" s="181">
        <v>458</v>
      </c>
      <c r="B169" s="35" t="s">
        <v>1687</v>
      </c>
      <c r="C169" s="36" t="s">
        <v>2254</v>
      </c>
      <c r="D169" s="37"/>
      <c r="F169" s="183">
        <v>447</v>
      </c>
      <c r="G169" s="42" t="s">
        <v>2750</v>
      </c>
      <c r="H169" s="42" t="s">
        <v>2204</v>
      </c>
      <c r="I169" s="42"/>
      <c r="K169" s="184">
        <v>473</v>
      </c>
      <c r="L169" s="176" t="s">
        <v>2008</v>
      </c>
      <c r="M169" s="176" t="s">
        <v>2254</v>
      </c>
      <c r="N169" s="176" t="s">
        <v>386</v>
      </c>
      <c r="P169" s="184">
        <v>473</v>
      </c>
      <c r="Q169" s="176" t="s">
        <v>2008</v>
      </c>
      <c r="R169" s="176" t="s">
        <v>2254</v>
      </c>
      <c r="S169" s="176" t="s">
        <v>386</v>
      </c>
    </row>
    <row r="170" spans="1:19" x14ac:dyDescent="0.2">
      <c r="A170" s="181">
        <v>466</v>
      </c>
      <c r="B170" s="35" t="s">
        <v>110</v>
      </c>
      <c r="C170" s="36" t="s">
        <v>2254</v>
      </c>
      <c r="D170" s="37"/>
      <c r="F170" s="183">
        <v>448</v>
      </c>
      <c r="G170" s="42" t="s">
        <v>2751</v>
      </c>
      <c r="H170" s="42" t="s">
        <v>2204</v>
      </c>
      <c r="I170" s="42"/>
      <c r="K170" s="184">
        <v>475</v>
      </c>
      <c r="L170" s="176" t="s">
        <v>2009</v>
      </c>
      <c r="M170" s="176" t="s">
        <v>2202</v>
      </c>
      <c r="N170" s="178" t="s">
        <v>386</v>
      </c>
      <c r="P170" s="184">
        <v>475</v>
      </c>
      <c r="Q170" s="176" t="s">
        <v>2009</v>
      </c>
      <c r="R170" s="176" t="s">
        <v>2202</v>
      </c>
      <c r="S170" s="178" t="s">
        <v>3204</v>
      </c>
    </row>
    <row r="171" spans="1:19" x14ac:dyDescent="0.2">
      <c r="A171" s="181">
        <v>467</v>
      </c>
      <c r="B171" s="35" t="s">
        <v>2497</v>
      </c>
      <c r="C171" s="36" t="s">
        <v>2254</v>
      </c>
      <c r="D171" s="37"/>
      <c r="F171" s="183">
        <v>449</v>
      </c>
      <c r="G171" s="42" t="s">
        <v>515</v>
      </c>
      <c r="H171" s="42" t="s">
        <v>2204</v>
      </c>
      <c r="I171" s="42"/>
      <c r="K171" s="184">
        <v>476</v>
      </c>
      <c r="L171" s="176" t="s">
        <v>1504</v>
      </c>
      <c r="M171" s="176" t="s">
        <v>2204</v>
      </c>
      <c r="N171" s="176" t="s">
        <v>386</v>
      </c>
      <c r="P171" s="184">
        <v>476</v>
      </c>
      <c r="Q171" s="176" t="s">
        <v>1504</v>
      </c>
      <c r="R171" s="176" t="s">
        <v>2204</v>
      </c>
      <c r="S171" s="176" t="s">
        <v>386</v>
      </c>
    </row>
    <row r="172" spans="1:19" x14ac:dyDescent="0.2">
      <c r="A172" s="181">
        <v>468</v>
      </c>
      <c r="B172" s="35" t="s">
        <v>2498</v>
      </c>
      <c r="C172" s="36" t="s">
        <v>2254</v>
      </c>
      <c r="D172" s="37"/>
      <c r="F172" s="183">
        <v>450</v>
      </c>
      <c r="G172" s="42" t="s">
        <v>1934</v>
      </c>
      <c r="H172" s="42" t="s">
        <v>2204</v>
      </c>
      <c r="I172" s="42"/>
      <c r="K172" s="184">
        <v>477</v>
      </c>
      <c r="L172" s="176" t="s">
        <v>1154</v>
      </c>
      <c r="M172" s="176" t="s">
        <v>2204</v>
      </c>
      <c r="N172" s="176" t="s">
        <v>386</v>
      </c>
      <c r="P172" s="184">
        <v>477</v>
      </c>
      <c r="Q172" s="176" t="s">
        <v>1154</v>
      </c>
      <c r="R172" s="176" t="s">
        <v>2204</v>
      </c>
      <c r="S172" s="176" t="s">
        <v>386</v>
      </c>
    </row>
    <row r="173" spans="1:19" x14ac:dyDescent="0.2">
      <c r="A173" s="181">
        <v>469</v>
      </c>
      <c r="B173" s="35" t="s">
        <v>2499</v>
      </c>
      <c r="C173" s="36" t="s">
        <v>2254</v>
      </c>
      <c r="D173" s="37"/>
      <c r="F173" s="183">
        <v>451</v>
      </c>
      <c r="G173" s="42" t="s">
        <v>1303</v>
      </c>
      <c r="H173" s="42" t="s">
        <v>2204</v>
      </c>
      <c r="I173" s="42"/>
      <c r="K173" s="184">
        <v>478</v>
      </c>
      <c r="L173" s="176" t="s">
        <v>28</v>
      </c>
      <c r="M173" s="176" t="s">
        <v>2204</v>
      </c>
      <c r="N173" s="176" t="s">
        <v>386</v>
      </c>
      <c r="P173" s="184">
        <v>478</v>
      </c>
      <c r="Q173" s="176" t="s">
        <v>28</v>
      </c>
      <c r="R173" s="176" t="s">
        <v>2204</v>
      </c>
      <c r="S173" s="176" t="s">
        <v>386</v>
      </c>
    </row>
    <row r="174" spans="1:19" x14ac:dyDescent="0.2">
      <c r="A174" s="181">
        <v>473</v>
      </c>
      <c r="B174" s="35" t="s">
        <v>2299</v>
      </c>
      <c r="C174" s="36" t="s">
        <v>2254</v>
      </c>
      <c r="D174" s="37"/>
      <c r="F174" s="183">
        <v>452</v>
      </c>
      <c r="G174" s="42" t="s">
        <v>1304</v>
      </c>
      <c r="H174" s="42" t="s">
        <v>2204</v>
      </c>
      <c r="I174" s="42"/>
      <c r="K174" s="184">
        <v>481</v>
      </c>
      <c r="L174" s="176" t="s">
        <v>29</v>
      </c>
      <c r="M174" s="176" t="s">
        <v>2204</v>
      </c>
      <c r="N174" s="176" t="s">
        <v>386</v>
      </c>
      <c r="P174" s="184">
        <v>481</v>
      </c>
      <c r="Q174" s="176" t="s">
        <v>29</v>
      </c>
      <c r="R174" s="176" t="s">
        <v>2204</v>
      </c>
      <c r="S174" s="176" t="s">
        <v>386</v>
      </c>
    </row>
    <row r="175" spans="1:19" x14ac:dyDescent="0.2">
      <c r="A175" s="181">
        <v>475</v>
      </c>
      <c r="B175" s="35" t="s">
        <v>1503</v>
      </c>
      <c r="C175" s="36" t="s">
        <v>2943</v>
      </c>
      <c r="D175" s="37"/>
      <c r="F175" s="183">
        <v>453</v>
      </c>
      <c r="G175" s="42" t="s">
        <v>2941</v>
      </c>
      <c r="H175" s="42" t="s">
        <v>2204</v>
      </c>
      <c r="I175" s="42"/>
      <c r="K175" s="184">
        <v>482</v>
      </c>
      <c r="L175" s="176" t="s">
        <v>2010</v>
      </c>
      <c r="M175" s="176" t="s">
        <v>2204</v>
      </c>
      <c r="N175" s="176" t="s">
        <v>386</v>
      </c>
      <c r="P175" s="184">
        <v>482</v>
      </c>
      <c r="Q175" s="176" t="s">
        <v>2010</v>
      </c>
      <c r="R175" s="176" t="s">
        <v>2204</v>
      </c>
      <c r="S175" s="176" t="s">
        <v>386</v>
      </c>
    </row>
    <row r="176" spans="1:19" x14ac:dyDescent="0.2">
      <c r="A176" s="181">
        <v>476</v>
      </c>
      <c r="B176" s="35" t="s">
        <v>1504</v>
      </c>
      <c r="C176" s="36" t="s">
        <v>2254</v>
      </c>
      <c r="D176" s="37"/>
      <c r="F176" s="183">
        <v>454</v>
      </c>
      <c r="G176" s="42" t="s">
        <v>1684</v>
      </c>
      <c r="H176" s="42" t="s">
        <v>2204</v>
      </c>
      <c r="I176" s="42"/>
      <c r="K176" s="184">
        <v>483</v>
      </c>
      <c r="L176" s="176" t="s">
        <v>2011</v>
      </c>
      <c r="M176" s="176" t="s">
        <v>2204</v>
      </c>
      <c r="N176" s="176" t="s">
        <v>386</v>
      </c>
      <c r="P176" s="184">
        <v>483</v>
      </c>
      <c r="Q176" s="176" t="s">
        <v>2011</v>
      </c>
      <c r="R176" s="176" t="s">
        <v>2204</v>
      </c>
      <c r="S176" s="176" t="s">
        <v>386</v>
      </c>
    </row>
    <row r="177" spans="1:19" x14ac:dyDescent="0.2">
      <c r="A177" s="181">
        <v>477</v>
      </c>
      <c r="B177" s="35" t="s">
        <v>1154</v>
      </c>
      <c r="C177" s="36" t="s">
        <v>2254</v>
      </c>
      <c r="D177" s="37"/>
      <c r="F177" s="183">
        <v>456</v>
      </c>
      <c r="G177" s="42" t="s">
        <v>1685</v>
      </c>
      <c r="H177" s="42" t="s">
        <v>2204</v>
      </c>
      <c r="I177" s="42"/>
      <c r="K177" s="184">
        <v>484</v>
      </c>
      <c r="L177" s="176" t="s">
        <v>2012</v>
      </c>
      <c r="M177" s="176" t="s">
        <v>2204</v>
      </c>
      <c r="N177" s="176" t="s">
        <v>386</v>
      </c>
      <c r="P177" s="184">
        <v>484</v>
      </c>
      <c r="Q177" s="176" t="s">
        <v>2012</v>
      </c>
      <c r="R177" s="176" t="s">
        <v>2204</v>
      </c>
      <c r="S177" s="176" t="s">
        <v>386</v>
      </c>
    </row>
    <row r="178" spans="1:19" x14ac:dyDescent="0.2">
      <c r="A178" s="181">
        <v>478</v>
      </c>
      <c r="B178" s="35" t="s">
        <v>28</v>
      </c>
      <c r="C178" s="36" t="s">
        <v>2254</v>
      </c>
      <c r="D178" s="37"/>
      <c r="F178" s="183">
        <v>457</v>
      </c>
      <c r="G178" s="42" t="s">
        <v>1686</v>
      </c>
      <c r="H178" s="42" t="s">
        <v>2204</v>
      </c>
      <c r="I178" s="42"/>
      <c r="K178" s="184">
        <v>485</v>
      </c>
      <c r="L178" s="176" t="s">
        <v>2378</v>
      </c>
      <c r="M178" s="176" t="s">
        <v>2204</v>
      </c>
      <c r="N178" s="176" t="s">
        <v>386</v>
      </c>
      <c r="P178" s="184">
        <v>485</v>
      </c>
      <c r="Q178" s="176" t="s">
        <v>2378</v>
      </c>
      <c r="R178" s="176" t="s">
        <v>2204</v>
      </c>
      <c r="S178" s="176" t="s">
        <v>386</v>
      </c>
    </row>
    <row r="179" spans="1:19" x14ac:dyDescent="0.2">
      <c r="A179" s="181">
        <v>481</v>
      </c>
      <c r="B179" s="35" t="s">
        <v>29</v>
      </c>
      <c r="C179" s="36" t="s">
        <v>2254</v>
      </c>
      <c r="D179" s="37"/>
      <c r="F179" s="183">
        <v>458</v>
      </c>
      <c r="G179" s="42" t="s">
        <v>1687</v>
      </c>
      <c r="H179" s="42" t="s">
        <v>2204</v>
      </c>
      <c r="I179" s="42"/>
      <c r="K179" s="184">
        <v>486</v>
      </c>
      <c r="L179" s="176" t="s">
        <v>2518</v>
      </c>
      <c r="M179" s="176" t="s">
        <v>2204</v>
      </c>
      <c r="N179" s="176" t="s">
        <v>386</v>
      </c>
      <c r="P179" s="184">
        <v>486</v>
      </c>
      <c r="Q179" s="176" t="s">
        <v>2518</v>
      </c>
      <c r="R179" s="176" t="s">
        <v>2204</v>
      </c>
      <c r="S179" s="176" t="s">
        <v>386</v>
      </c>
    </row>
    <row r="180" spans="1:19" x14ac:dyDescent="0.2">
      <c r="A180" s="181">
        <v>482</v>
      </c>
      <c r="B180" s="35" t="s">
        <v>1039</v>
      </c>
      <c r="C180" s="36" t="s">
        <v>2254</v>
      </c>
      <c r="D180" s="37"/>
      <c r="F180" s="183">
        <v>466</v>
      </c>
      <c r="G180" s="42" t="s">
        <v>110</v>
      </c>
      <c r="H180" s="42" t="s">
        <v>2204</v>
      </c>
      <c r="I180" s="42"/>
      <c r="K180" s="184">
        <v>487</v>
      </c>
      <c r="L180" s="176" t="s">
        <v>2013</v>
      </c>
      <c r="M180" s="176" t="s">
        <v>2204</v>
      </c>
      <c r="N180" s="176" t="s">
        <v>386</v>
      </c>
      <c r="P180" s="184">
        <v>487</v>
      </c>
      <c r="Q180" s="176" t="s">
        <v>2013</v>
      </c>
      <c r="R180" s="176" t="s">
        <v>2204</v>
      </c>
      <c r="S180" s="176" t="s">
        <v>386</v>
      </c>
    </row>
    <row r="181" spans="1:19" x14ac:dyDescent="0.2">
      <c r="A181" s="181">
        <v>483</v>
      </c>
      <c r="B181" s="35" t="s">
        <v>3232</v>
      </c>
      <c r="C181" s="36" t="s">
        <v>2254</v>
      </c>
      <c r="D181" s="37"/>
      <c r="F181" s="183">
        <v>467</v>
      </c>
      <c r="G181" s="42" t="s">
        <v>2497</v>
      </c>
      <c r="H181" s="42" t="s">
        <v>2204</v>
      </c>
      <c r="I181" s="42"/>
      <c r="K181" s="184">
        <v>488</v>
      </c>
      <c r="L181" s="176" t="s">
        <v>3097</v>
      </c>
      <c r="M181" s="176" t="s">
        <v>1076</v>
      </c>
      <c r="N181" s="178" t="s">
        <v>3098</v>
      </c>
      <c r="P181" s="184">
        <v>488</v>
      </c>
      <c r="Q181" s="176" t="s">
        <v>3097</v>
      </c>
      <c r="R181" s="176" t="s">
        <v>1076</v>
      </c>
      <c r="S181" s="178" t="s">
        <v>1119</v>
      </c>
    </row>
    <row r="182" spans="1:19" x14ac:dyDescent="0.2">
      <c r="A182" s="181">
        <v>484</v>
      </c>
      <c r="B182" s="35" t="s">
        <v>483</v>
      </c>
      <c r="C182" s="36" t="s">
        <v>2254</v>
      </c>
      <c r="D182" s="37"/>
      <c r="F182" s="183">
        <v>468</v>
      </c>
      <c r="G182" s="42" t="s">
        <v>2498</v>
      </c>
      <c r="H182" s="42" t="s">
        <v>2204</v>
      </c>
      <c r="I182" s="42"/>
      <c r="K182" s="184">
        <v>489</v>
      </c>
      <c r="L182" s="176" t="s">
        <v>2002</v>
      </c>
      <c r="M182" s="176" t="s">
        <v>1076</v>
      </c>
      <c r="N182" s="178" t="s">
        <v>386</v>
      </c>
      <c r="P182" s="184">
        <v>489</v>
      </c>
      <c r="Q182" s="176" t="s">
        <v>2002</v>
      </c>
      <c r="R182" s="176" t="s">
        <v>1076</v>
      </c>
      <c r="S182" s="178" t="s">
        <v>1119</v>
      </c>
    </row>
    <row r="183" spans="1:19" x14ac:dyDescent="0.2">
      <c r="A183" s="181">
        <v>485</v>
      </c>
      <c r="B183" s="35" t="s">
        <v>2378</v>
      </c>
      <c r="C183" s="36" t="s">
        <v>2254</v>
      </c>
      <c r="D183" s="37"/>
      <c r="F183" s="183">
        <v>469</v>
      </c>
      <c r="G183" s="42" t="s">
        <v>2499</v>
      </c>
      <c r="H183" s="42" t="s">
        <v>2204</v>
      </c>
      <c r="I183" s="42"/>
      <c r="K183" s="184">
        <v>490</v>
      </c>
      <c r="L183" s="176" t="s">
        <v>2014</v>
      </c>
      <c r="M183" s="176" t="s">
        <v>1076</v>
      </c>
      <c r="N183" s="176" t="s">
        <v>386</v>
      </c>
      <c r="P183" s="184">
        <v>490</v>
      </c>
      <c r="Q183" s="176" t="s">
        <v>2014</v>
      </c>
      <c r="R183" s="176" t="s">
        <v>1076</v>
      </c>
      <c r="S183" s="176" t="s">
        <v>386</v>
      </c>
    </row>
    <row r="184" spans="1:19" x14ac:dyDescent="0.2">
      <c r="A184" s="181">
        <v>486</v>
      </c>
      <c r="B184" s="35" t="s">
        <v>2518</v>
      </c>
      <c r="C184" s="36" t="s">
        <v>2254</v>
      </c>
      <c r="D184" s="37"/>
      <c r="F184" s="183">
        <v>473</v>
      </c>
      <c r="G184" s="42" t="s">
        <v>2299</v>
      </c>
      <c r="H184" s="42" t="s">
        <v>2204</v>
      </c>
      <c r="I184" s="42"/>
      <c r="K184" s="184">
        <v>491</v>
      </c>
      <c r="L184" s="176" t="s">
        <v>2006</v>
      </c>
      <c r="M184" s="176" t="s">
        <v>1076</v>
      </c>
      <c r="N184" s="176" t="s">
        <v>386</v>
      </c>
      <c r="P184" s="184">
        <v>491</v>
      </c>
      <c r="Q184" s="176" t="s">
        <v>2006</v>
      </c>
      <c r="R184" s="176" t="s">
        <v>1076</v>
      </c>
      <c r="S184" s="176" t="s">
        <v>1119</v>
      </c>
    </row>
    <row r="185" spans="1:19" x14ac:dyDescent="0.2">
      <c r="A185" s="181">
        <v>487</v>
      </c>
      <c r="B185" s="35" t="s">
        <v>2519</v>
      </c>
      <c r="C185" s="36" t="s">
        <v>2254</v>
      </c>
      <c r="D185" s="37"/>
      <c r="F185" s="183">
        <v>475</v>
      </c>
      <c r="G185" s="42" t="s">
        <v>1503</v>
      </c>
      <c r="H185" s="42" t="s">
        <v>2202</v>
      </c>
      <c r="I185" s="42"/>
      <c r="K185" s="184">
        <v>492</v>
      </c>
      <c r="L185" s="176" t="s">
        <v>2068</v>
      </c>
      <c r="M185" s="176" t="s">
        <v>1076</v>
      </c>
      <c r="N185" s="176" t="s">
        <v>386</v>
      </c>
      <c r="P185" s="184">
        <v>492</v>
      </c>
      <c r="Q185" s="176" t="s">
        <v>2068</v>
      </c>
      <c r="R185" s="176" t="s">
        <v>1076</v>
      </c>
      <c r="S185" s="176" t="s">
        <v>1119</v>
      </c>
    </row>
    <row r="186" spans="1:19" x14ac:dyDescent="0.2">
      <c r="A186" s="181">
        <v>488</v>
      </c>
      <c r="B186" s="35" t="s">
        <v>3097</v>
      </c>
      <c r="C186" s="36" t="s">
        <v>1076</v>
      </c>
      <c r="D186" s="37" t="s">
        <v>778</v>
      </c>
      <c r="F186" s="183">
        <v>476</v>
      </c>
      <c r="G186" s="42" t="s">
        <v>1504</v>
      </c>
      <c r="H186" s="42" t="s">
        <v>2204</v>
      </c>
      <c r="I186" s="42"/>
      <c r="K186" s="184">
        <v>493</v>
      </c>
      <c r="L186" s="176" t="s">
        <v>2015</v>
      </c>
      <c r="M186" s="176" t="s">
        <v>2204</v>
      </c>
      <c r="N186" s="176" t="s">
        <v>386</v>
      </c>
      <c r="P186" s="184">
        <v>493</v>
      </c>
      <c r="Q186" s="176" t="s">
        <v>2015</v>
      </c>
      <c r="R186" s="176" t="s">
        <v>2204</v>
      </c>
      <c r="S186" s="176" t="s">
        <v>386</v>
      </c>
    </row>
    <row r="187" spans="1:19" x14ac:dyDescent="0.2">
      <c r="A187" s="181">
        <v>489</v>
      </c>
      <c r="B187" s="35" t="s">
        <v>3163</v>
      </c>
      <c r="C187" s="36" t="s">
        <v>1076</v>
      </c>
      <c r="D187" s="37"/>
      <c r="F187" s="183">
        <v>477</v>
      </c>
      <c r="G187" s="42" t="s">
        <v>1154</v>
      </c>
      <c r="H187" s="42" t="s">
        <v>2204</v>
      </c>
      <c r="I187" s="42"/>
      <c r="K187" s="184">
        <v>494</v>
      </c>
      <c r="L187" s="176" t="s">
        <v>2016</v>
      </c>
      <c r="M187" s="176" t="s">
        <v>2204</v>
      </c>
      <c r="N187" s="176" t="s">
        <v>386</v>
      </c>
      <c r="P187" s="184">
        <v>494</v>
      </c>
      <c r="Q187" s="176" t="s">
        <v>2016</v>
      </c>
      <c r="R187" s="176" t="s">
        <v>2204</v>
      </c>
      <c r="S187" s="176" t="s">
        <v>386</v>
      </c>
    </row>
    <row r="188" spans="1:19" x14ac:dyDescent="0.2">
      <c r="A188" s="181">
        <v>490</v>
      </c>
      <c r="B188" s="35" t="s">
        <v>3164</v>
      </c>
      <c r="C188" s="36" t="s">
        <v>1076</v>
      </c>
      <c r="D188" s="37"/>
      <c r="F188" s="183">
        <v>478</v>
      </c>
      <c r="G188" s="42" t="s">
        <v>28</v>
      </c>
      <c r="H188" s="42" t="s">
        <v>2204</v>
      </c>
      <c r="I188" s="42"/>
      <c r="K188" s="184">
        <v>495</v>
      </c>
      <c r="L188" s="176" t="s">
        <v>786</v>
      </c>
      <c r="M188" s="176" t="s">
        <v>2204</v>
      </c>
      <c r="N188" s="178" t="s">
        <v>386</v>
      </c>
      <c r="P188" s="184">
        <v>495</v>
      </c>
      <c r="Q188" s="176" t="s">
        <v>786</v>
      </c>
      <c r="R188" s="176" t="s">
        <v>2204</v>
      </c>
      <c r="S188" s="178" t="s">
        <v>386</v>
      </c>
    </row>
    <row r="189" spans="1:19" x14ac:dyDescent="0.2">
      <c r="A189" s="181">
        <v>493</v>
      </c>
      <c r="B189" s="35" t="s">
        <v>3459</v>
      </c>
      <c r="C189" s="36" t="s">
        <v>2254</v>
      </c>
      <c r="D189" s="37"/>
      <c r="F189" s="183">
        <v>481</v>
      </c>
      <c r="G189" s="42" t="s">
        <v>29</v>
      </c>
      <c r="H189" s="42" t="s">
        <v>2204</v>
      </c>
      <c r="I189" s="42"/>
      <c r="K189" s="184">
        <v>496</v>
      </c>
      <c r="L189" s="176" t="s">
        <v>787</v>
      </c>
      <c r="M189" s="176" t="s">
        <v>2204</v>
      </c>
      <c r="N189" s="178" t="s">
        <v>386</v>
      </c>
      <c r="P189" s="184">
        <v>496</v>
      </c>
      <c r="Q189" s="176" t="s">
        <v>787</v>
      </c>
      <c r="R189" s="176" t="s">
        <v>2204</v>
      </c>
      <c r="S189" s="178" t="s">
        <v>386</v>
      </c>
    </row>
    <row r="190" spans="1:19" x14ac:dyDescent="0.2">
      <c r="A190" s="181">
        <v>494</v>
      </c>
      <c r="B190" s="35" t="s">
        <v>785</v>
      </c>
      <c r="C190" s="36" t="s">
        <v>2254</v>
      </c>
      <c r="D190" s="37"/>
      <c r="F190" s="183">
        <v>482</v>
      </c>
      <c r="G190" s="42" t="s">
        <v>1039</v>
      </c>
      <c r="H190" s="42" t="s">
        <v>2204</v>
      </c>
      <c r="I190" s="42"/>
      <c r="K190" s="184">
        <v>499</v>
      </c>
      <c r="L190" s="176" t="s">
        <v>1248</v>
      </c>
      <c r="M190" s="176" t="s">
        <v>1076</v>
      </c>
      <c r="N190" s="178" t="s">
        <v>1616</v>
      </c>
      <c r="P190" s="184">
        <v>499</v>
      </c>
      <c r="Q190" s="176" t="s">
        <v>1248</v>
      </c>
      <c r="R190" s="176" t="s">
        <v>1076</v>
      </c>
      <c r="S190" s="178" t="s">
        <v>2641</v>
      </c>
    </row>
    <row r="191" spans="1:19" x14ac:dyDescent="0.2">
      <c r="A191" s="181">
        <v>495</v>
      </c>
      <c r="B191" s="35" t="s">
        <v>786</v>
      </c>
      <c r="C191" s="36" t="s">
        <v>2254</v>
      </c>
      <c r="D191" s="37"/>
      <c r="F191" s="183">
        <v>483</v>
      </c>
      <c r="G191" s="42" t="s">
        <v>3232</v>
      </c>
      <c r="H191" s="42" t="s">
        <v>2204</v>
      </c>
      <c r="I191" s="42"/>
      <c r="K191" s="184">
        <v>500</v>
      </c>
      <c r="L191" s="176" t="s">
        <v>985</v>
      </c>
      <c r="M191" s="176" t="s">
        <v>2202</v>
      </c>
      <c r="N191" s="178" t="s">
        <v>1616</v>
      </c>
      <c r="P191" s="184">
        <v>500</v>
      </c>
      <c r="Q191" s="176" t="s">
        <v>985</v>
      </c>
      <c r="R191" s="176" t="s">
        <v>2202</v>
      </c>
      <c r="S191" s="178" t="s">
        <v>2641</v>
      </c>
    </row>
    <row r="192" spans="1:19" x14ac:dyDescent="0.2">
      <c r="A192" s="181">
        <v>496</v>
      </c>
      <c r="B192" s="35" t="s">
        <v>787</v>
      </c>
      <c r="C192" s="36" t="s">
        <v>2254</v>
      </c>
      <c r="D192" s="37"/>
      <c r="F192" s="183">
        <v>484</v>
      </c>
      <c r="G192" s="42" t="s">
        <v>483</v>
      </c>
      <c r="H192" s="42" t="s">
        <v>2204</v>
      </c>
      <c r="I192" s="42"/>
      <c r="K192" s="184">
        <v>501</v>
      </c>
      <c r="L192" s="176" t="s">
        <v>986</v>
      </c>
      <c r="M192" s="176" t="s">
        <v>2202</v>
      </c>
      <c r="N192" s="178" t="s">
        <v>1616</v>
      </c>
      <c r="P192" s="184">
        <v>501</v>
      </c>
      <c r="Q192" s="176" t="s">
        <v>986</v>
      </c>
      <c r="R192" s="176" t="s">
        <v>2202</v>
      </c>
      <c r="S192" s="178" t="s">
        <v>2641</v>
      </c>
    </row>
    <row r="193" spans="1:19" x14ac:dyDescent="0.2">
      <c r="A193" s="181">
        <v>499</v>
      </c>
      <c r="B193" s="35" t="s">
        <v>984</v>
      </c>
      <c r="C193" s="36" t="s">
        <v>1076</v>
      </c>
      <c r="D193" s="37" t="s">
        <v>779</v>
      </c>
      <c r="F193" s="183">
        <v>485</v>
      </c>
      <c r="G193" s="42" t="s">
        <v>2378</v>
      </c>
      <c r="H193" s="42" t="s">
        <v>2204</v>
      </c>
      <c r="I193" s="42"/>
      <c r="K193" s="184">
        <v>502</v>
      </c>
      <c r="L193" s="176" t="s">
        <v>1129</v>
      </c>
      <c r="M193" s="176" t="s">
        <v>1076</v>
      </c>
      <c r="N193" s="178" t="s">
        <v>726</v>
      </c>
      <c r="P193" s="184">
        <v>502</v>
      </c>
      <c r="Q193" s="176" t="s">
        <v>1129</v>
      </c>
      <c r="R193" s="176" t="s">
        <v>1076</v>
      </c>
      <c r="S193" s="178" t="s">
        <v>2187</v>
      </c>
    </row>
    <row r="194" spans="1:19" x14ac:dyDescent="0.2">
      <c r="A194" s="181">
        <v>500</v>
      </c>
      <c r="B194" s="35" t="s">
        <v>985</v>
      </c>
      <c r="C194" s="36" t="s">
        <v>2943</v>
      </c>
      <c r="D194" s="37" t="s">
        <v>779</v>
      </c>
      <c r="F194" s="183">
        <v>486</v>
      </c>
      <c r="G194" s="42" t="s">
        <v>2518</v>
      </c>
      <c r="H194" s="42" t="s">
        <v>2204</v>
      </c>
      <c r="I194" s="42"/>
      <c r="K194" s="184">
        <v>503</v>
      </c>
      <c r="L194" s="176" t="s">
        <v>2017</v>
      </c>
      <c r="M194" s="176" t="s">
        <v>2202</v>
      </c>
      <c r="N194" s="178" t="s">
        <v>194</v>
      </c>
      <c r="P194" s="184">
        <v>503</v>
      </c>
      <c r="Q194" s="176" t="s">
        <v>2017</v>
      </c>
      <c r="R194" s="176" t="s">
        <v>2202</v>
      </c>
      <c r="S194" s="178" t="s">
        <v>3204</v>
      </c>
    </row>
    <row r="195" spans="1:19" x14ac:dyDescent="0.2">
      <c r="A195" s="181">
        <v>501</v>
      </c>
      <c r="B195" s="35" t="s">
        <v>986</v>
      </c>
      <c r="C195" s="36" t="s">
        <v>2943</v>
      </c>
      <c r="D195" s="37" t="s">
        <v>779</v>
      </c>
      <c r="F195" s="183">
        <v>487</v>
      </c>
      <c r="G195" s="42" t="s">
        <v>2519</v>
      </c>
      <c r="H195" s="42" t="s">
        <v>2204</v>
      </c>
      <c r="I195" s="42"/>
      <c r="K195" s="184">
        <v>504</v>
      </c>
      <c r="L195" s="176" t="s">
        <v>2018</v>
      </c>
      <c r="M195" s="176" t="s">
        <v>2202</v>
      </c>
      <c r="N195" s="176" t="s">
        <v>194</v>
      </c>
      <c r="P195" s="184">
        <v>504</v>
      </c>
      <c r="Q195" s="176" t="s">
        <v>2018</v>
      </c>
      <c r="R195" s="176" t="s">
        <v>2202</v>
      </c>
      <c r="S195" s="176" t="s">
        <v>3204</v>
      </c>
    </row>
    <row r="196" spans="1:19" x14ac:dyDescent="0.2">
      <c r="A196" s="181">
        <v>502</v>
      </c>
      <c r="B196" s="35" t="s">
        <v>1129</v>
      </c>
      <c r="C196" s="36" t="s">
        <v>1076</v>
      </c>
      <c r="D196" s="37" t="s">
        <v>780</v>
      </c>
      <c r="F196" s="183">
        <v>488</v>
      </c>
      <c r="G196" s="42" t="s">
        <v>3097</v>
      </c>
      <c r="H196" s="42" t="s">
        <v>1076</v>
      </c>
      <c r="I196" s="42" t="s">
        <v>3098</v>
      </c>
      <c r="K196" s="184">
        <v>505</v>
      </c>
      <c r="L196" s="176" t="s">
        <v>2019</v>
      </c>
      <c r="M196" s="176" t="s">
        <v>2202</v>
      </c>
      <c r="N196" s="178" t="s">
        <v>194</v>
      </c>
      <c r="P196" s="184">
        <v>505</v>
      </c>
      <c r="Q196" s="176" t="s">
        <v>2019</v>
      </c>
      <c r="R196" s="176" t="s">
        <v>2202</v>
      </c>
      <c r="S196" s="178" t="s">
        <v>3204</v>
      </c>
    </row>
    <row r="197" spans="1:19" x14ac:dyDescent="0.2">
      <c r="A197" s="181">
        <v>513</v>
      </c>
      <c r="B197" s="35" t="s">
        <v>987</v>
      </c>
      <c r="C197" s="36" t="s">
        <v>2254</v>
      </c>
      <c r="D197" s="37" t="s">
        <v>2041</v>
      </c>
      <c r="F197" s="183">
        <v>489</v>
      </c>
      <c r="G197" s="42" t="s">
        <v>1691</v>
      </c>
      <c r="H197" s="42" t="s">
        <v>1076</v>
      </c>
      <c r="I197" s="42"/>
      <c r="K197" s="184">
        <v>506</v>
      </c>
      <c r="L197" s="176" t="s">
        <v>2020</v>
      </c>
      <c r="M197" s="176" t="s">
        <v>1076</v>
      </c>
      <c r="N197" s="178" t="s">
        <v>386</v>
      </c>
      <c r="P197" s="184">
        <v>506</v>
      </c>
      <c r="Q197" s="176" t="s">
        <v>2020</v>
      </c>
      <c r="R197" s="176" t="s">
        <v>1076</v>
      </c>
      <c r="S197" s="178" t="s">
        <v>386</v>
      </c>
    </row>
    <row r="198" spans="1:19" x14ac:dyDescent="0.2">
      <c r="A198" s="181">
        <v>514</v>
      </c>
      <c r="B198" s="35" t="s">
        <v>219</v>
      </c>
      <c r="C198" s="36" t="s">
        <v>2254</v>
      </c>
      <c r="D198" s="37"/>
      <c r="F198" s="183">
        <v>490</v>
      </c>
      <c r="G198" s="42" t="s">
        <v>1692</v>
      </c>
      <c r="H198" s="42" t="s">
        <v>1076</v>
      </c>
      <c r="I198" s="42"/>
      <c r="K198" s="184">
        <v>507</v>
      </c>
      <c r="L198" s="176" t="s">
        <v>2021</v>
      </c>
      <c r="M198" s="176" t="s">
        <v>2202</v>
      </c>
      <c r="N198" s="178" t="s">
        <v>386</v>
      </c>
      <c r="P198" s="184">
        <v>507</v>
      </c>
      <c r="Q198" s="176" t="s">
        <v>2021</v>
      </c>
      <c r="R198" s="176" t="s">
        <v>2202</v>
      </c>
      <c r="S198" s="178" t="s">
        <v>3204</v>
      </c>
    </row>
    <row r="199" spans="1:19" x14ac:dyDescent="0.2">
      <c r="A199" s="181">
        <v>515</v>
      </c>
      <c r="B199" s="35" t="s">
        <v>987</v>
      </c>
      <c r="C199" s="36" t="s">
        <v>2254</v>
      </c>
      <c r="D199" s="37"/>
      <c r="F199" s="183">
        <v>493</v>
      </c>
      <c r="G199" s="42" t="s">
        <v>3459</v>
      </c>
      <c r="H199" s="42" t="s">
        <v>2204</v>
      </c>
      <c r="I199" s="42"/>
      <c r="K199" s="184">
        <v>508</v>
      </c>
      <c r="L199" s="176" t="s">
        <v>2022</v>
      </c>
      <c r="M199" s="176" t="s">
        <v>2202</v>
      </c>
      <c r="N199" s="176" t="s">
        <v>386</v>
      </c>
      <c r="P199" s="184">
        <v>508</v>
      </c>
      <c r="Q199" s="176" t="s">
        <v>2022</v>
      </c>
      <c r="R199" s="176" t="s">
        <v>2202</v>
      </c>
      <c r="S199" s="176" t="s">
        <v>3204</v>
      </c>
    </row>
    <row r="200" spans="1:19" x14ac:dyDescent="0.2">
      <c r="A200" s="181">
        <v>536</v>
      </c>
      <c r="B200" s="35" t="s">
        <v>1929</v>
      </c>
      <c r="C200" s="36" t="s">
        <v>2254</v>
      </c>
      <c r="D200" s="37"/>
      <c r="F200" s="183">
        <v>494</v>
      </c>
      <c r="G200" s="42" t="s">
        <v>785</v>
      </c>
      <c r="H200" s="42" t="s">
        <v>2204</v>
      </c>
      <c r="I200" s="42"/>
      <c r="K200" s="184">
        <v>509</v>
      </c>
      <c r="L200" s="176" t="s">
        <v>2023</v>
      </c>
      <c r="M200" s="176" t="s">
        <v>2202</v>
      </c>
      <c r="N200" s="176" t="s">
        <v>386</v>
      </c>
      <c r="P200" s="184">
        <v>509</v>
      </c>
      <c r="Q200" s="176" t="s">
        <v>2023</v>
      </c>
      <c r="R200" s="176" t="s">
        <v>2202</v>
      </c>
      <c r="S200" s="176" t="s">
        <v>3204</v>
      </c>
    </row>
    <row r="201" spans="1:19" x14ac:dyDescent="0.2">
      <c r="A201" s="181">
        <v>537</v>
      </c>
      <c r="B201" s="35" t="s">
        <v>1930</v>
      </c>
      <c r="C201" s="36" t="s">
        <v>2254</v>
      </c>
      <c r="D201" s="37"/>
      <c r="F201" s="183">
        <v>495</v>
      </c>
      <c r="G201" s="42" t="s">
        <v>786</v>
      </c>
      <c r="H201" s="42" t="s">
        <v>2204</v>
      </c>
      <c r="I201" s="42"/>
      <c r="K201" s="184">
        <v>510</v>
      </c>
      <c r="L201" s="176" t="s">
        <v>2024</v>
      </c>
      <c r="M201" s="176" t="s">
        <v>1076</v>
      </c>
      <c r="N201" s="176" t="s">
        <v>386</v>
      </c>
      <c r="P201" s="184">
        <v>510</v>
      </c>
      <c r="Q201" s="176" t="s">
        <v>2024</v>
      </c>
      <c r="R201" s="176" t="s">
        <v>1076</v>
      </c>
      <c r="S201" s="176" t="s">
        <v>386</v>
      </c>
    </row>
    <row r="202" spans="1:19" x14ac:dyDescent="0.2">
      <c r="A202" s="181">
        <v>540</v>
      </c>
      <c r="B202" s="35" t="s">
        <v>1931</v>
      </c>
      <c r="C202" s="36" t="s">
        <v>2254</v>
      </c>
      <c r="D202" s="37"/>
      <c r="F202" s="183">
        <v>496</v>
      </c>
      <c r="G202" s="42" t="s">
        <v>787</v>
      </c>
      <c r="H202" s="42" t="s">
        <v>2204</v>
      </c>
      <c r="I202" s="42"/>
      <c r="K202" s="184">
        <v>513</v>
      </c>
      <c r="L202" s="176" t="s">
        <v>2025</v>
      </c>
      <c r="M202" s="176" t="s">
        <v>2204</v>
      </c>
      <c r="N202" s="176" t="s">
        <v>190</v>
      </c>
      <c r="P202" s="184">
        <v>513</v>
      </c>
      <c r="Q202" s="176" t="s">
        <v>2025</v>
      </c>
      <c r="R202" s="176" t="s">
        <v>2204</v>
      </c>
      <c r="S202" s="176" t="s">
        <v>386</v>
      </c>
    </row>
    <row r="203" spans="1:19" x14ac:dyDescent="0.2">
      <c r="A203" s="181">
        <v>541</v>
      </c>
      <c r="B203" s="35" t="s">
        <v>687</v>
      </c>
      <c r="C203" s="36" t="s">
        <v>2943</v>
      </c>
      <c r="D203" s="37" t="s">
        <v>66</v>
      </c>
      <c r="F203" s="183">
        <v>499</v>
      </c>
      <c r="G203" s="42" t="s">
        <v>419</v>
      </c>
      <c r="H203" s="42" t="s">
        <v>1076</v>
      </c>
      <c r="I203" s="42" t="s">
        <v>1616</v>
      </c>
      <c r="K203" s="184">
        <v>514</v>
      </c>
      <c r="L203" s="176" t="s">
        <v>878</v>
      </c>
      <c r="M203" s="176" t="s">
        <v>2204</v>
      </c>
      <c r="N203" s="176" t="s">
        <v>386</v>
      </c>
      <c r="P203" s="184">
        <v>514</v>
      </c>
      <c r="Q203" s="176" t="s">
        <v>878</v>
      </c>
      <c r="R203" s="176" t="s">
        <v>2204</v>
      </c>
      <c r="S203" s="176" t="s">
        <v>386</v>
      </c>
    </row>
    <row r="204" spans="1:19" x14ac:dyDescent="0.2">
      <c r="A204" s="181">
        <v>542</v>
      </c>
      <c r="B204" s="35" t="s">
        <v>1822</v>
      </c>
      <c r="C204" s="36" t="s">
        <v>2254</v>
      </c>
      <c r="D204" s="37"/>
      <c r="F204" s="183">
        <v>500</v>
      </c>
      <c r="G204" s="42" t="s">
        <v>985</v>
      </c>
      <c r="H204" s="42" t="s">
        <v>2202</v>
      </c>
      <c r="I204" s="42" t="s">
        <v>1616</v>
      </c>
      <c r="K204" s="184">
        <v>515</v>
      </c>
      <c r="L204" s="176" t="s">
        <v>879</v>
      </c>
      <c r="M204" s="176" t="s">
        <v>2204</v>
      </c>
      <c r="N204" s="176" t="s">
        <v>386</v>
      </c>
      <c r="P204" s="184">
        <v>515</v>
      </c>
      <c r="Q204" s="176" t="s">
        <v>879</v>
      </c>
      <c r="R204" s="176" t="s">
        <v>2204</v>
      </c>
      <c r="S204" s="176" t="s">
        <v>386</v>
      </c>
    </row>
    <row r="205" spans="1:19" x14ac:dyDescent="0.2">
      <c r="A205" s="181">
        <v>543</v>
      </c>
      <c r="B205" s="35" t="s">
        <v>1823</v>
      </c>
      <c r="C205" s="36" t="s">
        <v>2943</v>
      </c>
      <c r="D205" s="37" t="s">
        <v>67</v>
      </c>
      <c r="F205" s="183">
        <v>501</v>
      </c>
      <c r="G205" s="42" t="s">
        <v>986</v>
      </c>
      <c r="H205" s="42" t="s">
        <v>2202</v>
      </c>
      <c r="I205" s="42" t="s">
        <v>1616</v>
      </c>
      <c r="K205" s="184">
        <v>536</v>
      </c>
      <c r="L205" s="176" t="s">
        <v>880</v>
      </c>
      <c r="M205" s="176" t="s">
        <v>2204</v>
      </c>
      <c r="N205" s="176" t="s">
        <v>386</v>
      </c>
      <c r="P205" s="184">
        <v>536</v>
      </c>
      <c r="Q205" s="176" t="s">
        <v>880</v>
      </c>
      <c r="R205" s="176" t="s">
        <v>2204</v>
      </c>
      <c r="S205" s="176" t="s">
        <v>386</v>
      </c>
    </row>
    <row r="206" spans="1:19" x14ac:dyDescent="0.2">
      <c r="A206" s="181">
        <v>544</v>
      </c>
      <c r="B206" s="35" t="s">
        <v>2311</v>
      </c>
      <c r="C206" s="36" t="s">
        <v>2943</v>
      </c>
      <c r="D206" s="37" t="s">
        <v>68</v>
      </c>
      <c r="F206" s="183">
        <v>502</v>
      </c>
      <c r="G206" s="42" t="s">
        <v>1129</v>
      </c>
      <c r="H206" s="42" t="s">
        <v>1076</v>
      </c>
      <c r="I206" s="42" t="s">
        <v>726</v>
      </c>
      <c r="K206" s="184">
        <v>537</v>
      </c>
      <c r="L206" s="176" t="s">
        <v>881</v>
      </c>
      <c r="M206" s="176" t="s">
        <v>2204</v>
      </c>
      <c r="N206" s="178" t="s">
        <v>386</v>
      </c>
      <c r="P206" s="184">
        <v>537</v>
      </c>
      <c r="Q206" s="176" t="s">
        <v>881</v>
      </c>
      <c r="R206" s="176" t="s">
        <v>2204</v>
      </c>
      <c r="S206" s="178" t="s">
        <v>386</v>
      </c>
    </row>
    <row r="207" spans="1:19" x14ac:dyDescent="0.2">
      <c r="A207" s="181">
        <v>545</v>
      </c>
      <c r="B207" s="35" t="s">
        <v>2312</v>
      </c>
      <c r="C207" s="36" t="s">
        <v>2943</v>
      </c>
      <c r="D207" s="37" t="s">
        <v>68</v>
      </c>
      <c r="F207" s="183">
        <v>503</v>
      </c>
      <c r="G207" s="42" t="s">
        <v>1180</v>
      </c>
      <c r="H207" s="42" t="s">
        <v>2202</v>
      </c>
      <c r="I207" s="42" t="s">
        <v>194</v>
      </c>
      <c r="K207" s="184">
        <v>540</v>
      </c>
      <c r="L207" s="176" t="s">
        <v>882</v>
      </c>
      <c r="M207" s="176" t="s">
        <v>2204</v>
      </c>
      <c r="N207" s="176" t="s">
        <v>386</v>
      </c>
      <c r="P207" s="184">
        <v>540</v>
      </c>
      <c r="Q207" s="176" t="s">
        <v>882</v>
      </c>
      <c r="R207" s="176" t="s">
        <v>2204</v>
      </c>
      <c r="S207" s="176" t="s">
        <v>386</v>
      </c>
    </row>
    <row r="208" spans="1:19" x14ac:dyDescent="0.2">
      <c r="A208" s="181">
        <v>546</v>
      </c>
      <c r="B208" s="35" t="s">
        <v>2313</v>
      </c>
      <c r="C208" s="36" t="s">
        <v>2943</v>
      </c>
      <c r="D208" s="37"/>
      <c r="F208" s="183">
        <v>504</v>
      </c>
      <c r="G208" s="42" t="s">
        <v>1621</v>
      </c>
      <c r="H208" s="42" t="s">
        <v>2202</v>
      </c>
      <c r="I208" s="42" t="s">
        <v>194</v>
      </c>
      <c r="K208" s="184">
        <v>541</v>
      </c>
      <c r="L208" s="176" t="s">
        <v>883</v>
      </c>
      <c r="M208" s="176" t="s">
        <v>2204</v>
      </c>
      <c r="N208" s="178" t="s">
        <v>1198</v>
      </c>
      <c r="P208" s="184">
        <v>541</v>
      </c>
      <c r="Q208" s="176" t="s">
        <v>883</v>
      </c>
      <c r="R208" s="176" t="s">
        <v>2204</v>
      </c>
      <c r="S208" s="178" t="s">
        <v>386</v>
      </c>
    </row>
    <row r="209" spans="1:19" x14ac:dyDescent="0.2">
      <c r="A209" s="181">
        <v>547</v>
      </c>
      <c r="B209" s="35" t="s">
        <v>2314</v>
      </c>
      <c r="C209" s="36" t="s">
        <v>2943</v>
      </c>
      <c r="D209" s="37" t="s">
        <v>69</v>
      </c>
      <c r="F209" s="183">
        <v>505</v>
      </c>
      <c r="G209" s="42" t="s">
        <v>1622</v>
      </c>
      <c r="H209" s="42" t="s">
        <v>2202</v>
      </c>
      <c r="I209" s="42" t="s">
        <v>194</v>
      </c>
      <c r="K209" s="184">
        <v>542</v>
      </c>
      <c r="L209" s="176" t="s">
        <v>884</v>
      </c>
      <c r="M209" s="176" t="s">
        <v>2204</v>
      </c>
      <c r="N209" s="178" t="s">
        <v>386</v>
      </c>
      <c r="P209" s="184">
        <v>542</v>
      </c>
      <c r="Q209" s="176" t="s">
        <v>884</v>
      </c>
      <c r="R209" s="176" t="s">
        <v>2204</v>
      </c>
      <c r="S209" s="178" t="s">
        <v>386</v>
      </c>
    </row>
    <row r="210" spans="1:19" x14ac:dyDescent="0.2">
      <c r="A210" s="181">
        <v>550</v>
      </c>
      <c r="B210" s="35" t="s">
        <v>834</v>
      </c>
      <c r="C210" s="36" t="s">
        <v>2254</v>
      </c>
      <c r="D210" s="37"/>
      <c r="F210" s="183">
        <v>506</v>
      </c>
      <c r="G210" s="42" t="s">
        <v>1623</v>
      </c>
      <c r="H210" s="42" t="s">
        <v>1076</v>
      </c>
      <c r="I210" s="42"/>
      <c r="K210" s="184">
        <v>543</v>
      </c>
      <c r="L210" s="176" t="s">
        <v>1823</v>
      </c>
      <c r="M210" s="176" t="s">
        <v>2202</v>
      </c>
      <c r="N210" s="178" t="s">
        <v>431</v>
      </c>
      <c r="P210" s="184">
        <v>543</v>
      </c>
      <c r="Q210" s="176" t="s">
        <v>1823</v>
      </c>
      <c r="R210" s="176" t="s">
        <v>2202</v>
      </c>
      <c r="S210" s="178" t="s">
        <v>3204</v>
      </c>
    </row>
    <row r="211" spans="1:19" x14ac:dyDescent="0.2">
      <c r="A211" s="181">
        <v>551</v>
      </c>
      <c r="B211" s="35" t="s">
        <v>835</v>
      </c>
      <c r="C211" s="36" t="s">
        <v>2254</v>
      </c>
      <c r="D211" s="37" t="s">
        <v>2946</v>
      </c>
      <c r="F211" s="183">
        <v>507</v>
      </c>
      <c r="G211" s="42" t="s">
        <v>1624</v>
      </c>
      <c r="H211" s="42" t="s">
        <v>2202</v>
      </c>
      <c r="I211" s="42"/>
      <c r="K211" s="184">
        <v>544</v>
      </c>
      <c r="L211" s="176" t="s">
        <v>2311</v>
      </c>
      <c r="M211" s="176" t="s">
        <v>2202</v>
      </c>
      <c r="N211" s="178" t="s">
        <v>1693</v>
      </c>
      <c r="P211" s="184">
        <v>544</v>
      </c>
      <c r="Q211" s="176" t="s">
        <v>2311</v>
      </c>
      <c r="R211" s="176" t="s">
        <v>2202</v>
      </c>
      <c r="S211" s="178" t="s">
        <v>681</v>
      </c>
    </row>
    <row r="212" spans="1:19" x14ac:dyDescent="0.2">
      <c r="A212" s="181">
        <v>553</v>
      </c>
      <c r="B212" s="35" t="s">
        <v>3415</v>
      </c>
      <c r="C212" s="36" t="s">
        <v>2254</v>
      </c>
      <c r="D212" s="37"/>
      <c r="F212" s="183">
        <v>508</v>
      </c>
      <c r="G212" s="42" t="s">
        <v>1625</v>
      </c>
      <c r="H212" s="42" t="s">
        <v>2202</v>
      </c>
      <c r="I212" s="42"/>
      <c r="K212" s="184">
        <v>545</v>
      </c>
      <c r="L212" s="176" t="s">
        <v>2312</v>
      </c>
      <c r="M212" s="176" t="s">
        <v>2202</v>
      </c>
      <c r="N212" s="178" t="s">
        <v>1693</v>
      </c>
      <c r="P212" s="184">
        <v>545</v>
      </c>
      <c r="Q212" s="176" t="s">
        <v>2312</v>
      </c>
      <c r="R212" s="176" t="s">
        <v>2202</v>
      </c>
      <c r="S212" s="178" t="s">
        <v>681</v>
      </c>
    </row>
    <row r="213" spans="1:19" x14ac:dyDescent="0.2">
      <c r="A213" s="181">
        <v>554</v>
      </c>
      <c r="B213" s="35" t="s">
        <v>3416</v>
      </c>
      <c r="C213" s="36" t="s">
        <v>2254</v>
      </c>
      <c r="D213" s="37"/>
      <c r="F213" s="183">
        <v>509</v>
      </c>
      <c r="G213" s="42" t="s">
        <v>1626</v>
      </c>
      <c r="H213" s="42" t="s">
        <v>2202</v>
      </c>
      <c r="I213" s="42"/>
      <c r="K213" s="184">
        <v>546</v>
      </c>
      <c r="L213" s="176" t="s">
        <v>405</v>
      </c>
      <c r="M213" s="176" t="s">
        <v>2204</v>
      </c>
      <c r="N213" s="176" t="s">
        <v>386</v>
      </c>
      <c r="P213" s="184">
        <v>546</v>
      </c>
      <c r="Q213" s="176" t="s">
        <v>405</v>
      </c>
      <c r="R213" s="176" t="s">
        <v>2204</v>
      </c>
      <c r="S213" s="176" t="s">
        <v>386</v>
      </c>
    </row>
    <row r="214" spans="1:19" x14ac:dyDescent="0.2">
      <c r="A214" s="181">
        <v>555</v>
      </c>
      <c r="B214" s="35" t="s">
        <v>2996</v>
      </c>
      <c r="C214" s="36" t="s">
        <v>2254</v>
      </c>
      <c r="D214" s="37"/>
      <c r="F214" s="183">
        <v>510</v>
      </c>
      <c r="G214" s="42" t="s">
        <v>1627</v>
      </c>
      <c r="H214" s="42" t="s">
        <v>1076</v>
      </c>
      <c r="I214" s="42"/>
      <c r="K214" s="184">
        <v>547</v>
      </c>
      <c r="L214" s="176" t="s">
        <v>885</v>
      </c>
      <c r="M214" s="176" t="s">
        <v>2204</v>
      </c>
      <c r="N214" s="178" t="s">
        <v>1610</v>
      </c>
      <c r="P214" s="184">
        <v>547</v>
      </c>
      <c r="Q214" s="176" t="s">
        <v>885</v>
      </c>
      <c r="R214" s="176" t="s">
        <v>2204</v>
      </c>
      <c r="S214" s="178" t="s">
        <v>635</v>
      </c>
    </row>
    <row r="215" spans="1:19" x14ac:dyDescent="0.2">
      <c r="A215" s="181">
        <v>556</v>
      </c>
      <c r="B215" s="35" t="s">
        <v>2523</v>
      </c>
      <c r="C215" s="36" t="s">
        <v>2254</v>
      </c>
      <c r="D215" s="37"/>
      <c r="F215" s="183">
        <v>513</v>
      </c>
      <c r="G215" s="42" t="s">
        <v>987</v>
      </c>
      <c r="H215" s="42" t="s">
        <v>2204</v>
      </c>
      <c r="I215" s="42" t="s">
        <v>190</v>
      </c>
      <c r="K215" s="184">
        <v>550</v>
      </c>
      <c r="L215" s="176" t="s">
        <v>834</v>
      </c>
      <c r="M215" s="176" t="s">
        <v>2204</v>
      </c>
      <c r="N215" s="176" t="s">
        <v>386</v>
      </c>
      <c r="P215" s="184">
        <v>550</v>
      </c>
      <c r="Q215" s="176" t="s">
        <v>834</v>
      </c>
      <c r="R215" s="176" t="s">
        <v>2204</v>
      </c>
      <c r="S215" s="176" t="s">
        <v>386</v>
      </c>
    </row>
    <row r="216" spans="1:19" x14ac:dyDescent="0.2">
      <c r="A216" s="181">
        <v>557</v>
      </c>
      <c r="B216" s="35" t="s">
        <v>2524</v>
      </c>
      <c r="C216" s="36" t="s">
        <v>2254</v>
      </c>
      <c r="D216" s="37"/>
      <c r="F216" s="183">
        <v>514</v>
      </c>
      <c r="G216" s="42" t="s">
        <v>219</v>
      </c>
      <c r="H216" s="42" t="s">
        <v>2204</v>
      </c>
      <c r="I216" s="42"/>
      <c r="K216" s="184">
        <v>551</v>
      </c>
      <c r="L216" s="176" t="s">
        <v>835</v>
      </c>
      <c r="M216" s="176" t="s">
        <v>2203</v>
      </c>
      <c r="N216" s="176" t="s">
        <v>1053</v>
      </c>
      <c r="P216" s="184">
        <v>551</v>
      </c>
      <c r="Q216" s="176" t="s">
        <v>835</v>
      </c>
      <c r="R216" s="176" t="s">
        <v>2203</v>
      </c>
      <c r="S216" s="176" t="s">
        <v>3203</v>
      </c>
    </row>
    <row r="217" spans="1:19" x14ac:dyDescent="0.2">
      <c r="A217" s="181">
        <v>558</v>
      </c>
      <c r="B217" s="35" t="s">
        <v>1604</v>
      </c>
      <c r="C217" s="36" t="s">
        <v>2254</v>
      </c>
      <c r="D217" s="37"/>
      <c r="F217" s="183">
        <v>515</v>
      </c>
      <c r="G217" s="42" t="s">
        <v>987</v>
      </c>
      <c r="H217" s="42" t="s">
        <v>2204</v>
      </c>
      <c r="I217" s="42"/>
      <c r="K217" s="184">
        <v>553</v>
      </c>
      <c r="L217" s="176" t="s">
        <v>406</v>
      </c>
      <c r="M217" s="176" t="s">
        <v>1076</v>
      </c>
      <c r="N217" s="176" t="s">
        <v>386</v>
      </c>
      <c r="P217" s="184">
        <v>553</v>
      </c>
      <c r="Q217" s="176" t="s">
        <v>406</v>
      </c>
      <c r="R217" s="176" t="s">
        <v>1076</v>
      </c>
      <c r="S217" s="176" t="s">
        <v>386</v>
      </c>
    </row>
    <row r="218" spans="1:19" x14ac:dyDescent="0.2">
      <c r="A218" s="181">
        <v>559</v>
      </c>
      <c r="B218" s="35" t="s">
        <v>1619</v>
      </c>
      <c r="C218" s="36" t="s">
        <v>2254</v>
      </c>
      <c r="D218" s="37"/>
      <c r="F218" s="183">
        <v>536</v>
      </c>
      <c r="G218" s="42" t="s">
        <v>1929</v>
      </c>
      <c r="H218" s="42" t="s">
        <v>2204</v>
      </c>
      <c r="I218" s="42"/>
      <c r="K218" s="184">
        <v>554</v>
      </c>
      <c r="L218" s="176" t="s">
        <v>886</v>
      </c>
      <c r="M218" s="176" t="s">
        <v>2204</v>
      </c>
      <c r="N218" s="176" t="s">
        <v>386</v>
      </c>
      <c r="P218" s="184">
        <v>554</v>
      </c>
      <c r="Q218" s="176" t="s">
        <v>886</v>
      </c>
      <c r="R218" s="176" t="s">
        <v>2204</v>
      </c>
      <c r="S218" s="176" t="s">
        <v>386</v>
      </c>
    </row>
    <row r="219" spans="1:19" x14ac:dyDescent="0.2">
      <c r="A219" s="181">
        <v>560</v>
      </c>
      <c r="B219" s="35" t="s">
        <v>1620</v>
      </c>
      <c r="C219" s="36" t="s">
        <v>2254</v>
      </c>
      <c r="D219" s="37"/>
      <c r="F219" s="183">
        <v>537</v>
      </c>
      <c r="G219" s="42" t="s">
        <v>1930</v>
      </c>
      <c r="H219" s="42" t="s">
        <v>2204</v>
      </c>
      <c r="I219" s="42"/>
      <c r="K219" s="184">
        <v>555</v>
      </c>
      <c r="L219" s="176" t="s">
        <v>887</v>
      </c>
      <c r="M219" s="176" t="s">
        <v>2204</v>
      </c>
      <c r="N219" s="176" t="s">
        <v>386</v>
      </c>
      <c r="P219" s="184">
        <v>555</v>
      </c>
      <c r="Q219" s="176" t="s">
        <v>887</v>
      </c>
      <c r="R219" s="176" t="s">
        <v>2204</v>
      </c>
      <c r="S219" s="176" t="s">
        <v>386</v>
      </c>
    </row>
    <row r="220" spans="1:19" x14ac:dyDescent="0.2">
      <c r="A220" s="181">
        <v>561</v>
      </c>
      <c r="B220" s="35" t="s">
        <v>3190</v>
      </c>
      <c r="C220" s="36" t="s">
        <v>2254</v>
      </c>
      <c r="D220" s="37"/>
      <c r="F220" s="183">
        <v>540</v>
      </c>
      <c r="G220" s="42" t="s">
        <v>1931</v>
      </c>
      <c r="H220" s="42" t="s">
        <v>2204</v>
      </c>
      <c r="I220" s="42"/>
      <c r="K220" s="184">
        <v>556</v>
      </c>
      <c r="L220" s="176" t="s">
        <v>2523</v>
      </c>
      <c r="M220" s="176" t="s">
        <v>2204</v>
      </c>
      <c r="N220" s="176" t="s">
        <v>386</v>
      </c>
      <c r="P220" s="184">
        <v>556</v>
      </c>
      <c r="Q220" s="176" t="s">
        <v>2523</v>
      </c>
      <c r="R220" s="176" t="s">
        <v>2204</v>
      </c>
      <c r="S220" s="176" t="s">
        <v>386</v>
      </c>
    </row>
    <row r="221" spans="1:19" x14ac:dyDescent="0.2">
      <c r="A221" s="181">
        <v>562</v>
      </c>
      <c r="B221" s="35" t="s">
        <v>3309</v>
      </c>
      <c r="C221" s="36" t="s">
        <v>2254</v>
      </c>
      <c r="D221" s="37"/>
      <c r="F221" s="183">
        <v>541</v>
      </c>
      <c r="G221" s="42" t="s">
        <v>687</v>
      </c>
      <c r="H221" s="42" t="s">
        <v>2202</v>
      </c>
      <c r="I221" s="42" t="s">
        <v>1198</v>
      </c>
      <c r="K221" s="184">
        <v>557</v>
      </c>
      <c r="L221" s="176" t="s">
        <v>407</v>
      </c>
      <c r="M221" s="176" t="s">
        <v>2204</v>
      </c>
      <c r="N221" s="176" t="s">
        <v>386</v>
      </c>
      <c r="P221" s="184">
        <v>557</v>
      </c>
      <c r="Q221" s="176" t="s">
        <v>407</v>
      </c>
      <c r="R221" s="176" t="s">
        <v>2204</v>
      </c>
      <c r="S221" s="176" t="s">
        <v>386</v>
      </c>
    </row>
    <row r="222" spans="1:19" x14ac:dyDescent="0.2">
      <c r="A222" s="181">
        <v>563</v>
      </c>
      <c r="B222" s="35" t="s">
        <v>3310</v>
      </c>
      <c r="C222" s="36" t="s">
        <v>2254</v>
      </c>
      <c r="D222" s="37"/>
      <c r="F222" s="183">
        <v>542</v>
      </c>
      <c r="G222" s="42" t="s">
        <v>1822</v>
      </c>
      <c r="H222" s="42" t="s">
        <v>2204</v>
      </c>
      <c r="I222" s="42"/>
      <c r="K222" s="184">
        <v>558</v>
      </c>
      <c r="L222" s="176" t="s">
        <v>888</v>
      </c>
      <c r="M222" s="176" t="s">
        <v>2204</v>
      </c>
      <c r="N222" s="176" t="s">
        <v>386</v>
      </c>
      <c r="P222" s="184">
        <v>558</v>
      </c>
      <c r="Q222" s="176" t="s">
        <v>888</v>
      </c>
      <c r="R222" s="176" t="s">
        <v>2204</v>
      </c>
      <c r="S222" s="176" t="s">
        <v>386</v>
      </c>
    </row>
    <row r="223" spans="1:19" x14ac:dyDescent="0.2">
      <c r="A223" s="181">
        <v>564</v>
      </c>
      <c r="B223" s="35" t="s">
        <v>3311</v>
      </c>
      <c r="C223" s="36" t="s">
        <v>2254</v>
      </c>
      <c r="D223" s="37"/>
      <c r="F223" s="183">
        <v>543</v>
      </c>
      <c r="G223" s="42" t="s">
        <v>1823</v>
      </c>
      <c r="H223" s="42" t="s">
        <v>2202</v>
      </c>
      <c r="I223" s="42" t="s">
        <v>431</v>
      </c>
      <c r="K223" s="184">
        <v>559</v>
      </c>
      <c r="L223" s="176" t="s">
        <v>1619</v>
      </c>
      <c r="M223" s="176" t="s">
        <v>2204</v>
      </c>
      <c r="N223" s="176" t="s">
        <v>386</v>
      </c>
      <c r="P223" s="184">
        <v>559</v>
      </c>
      <c r="Q223" s="176" t="s">
        <v>1619</v>
      </c>
      <c r="R223" s="176" t="s">
        <v>2204</v>
      </c>
      <c r="S223" s="176" t="s">
        <v>386</v>
      </c>
    </row>
    <row r="224" spans="1:19" x14ac:dyDescent="0.2">
      <c r="A224" s="181">
        <v>565</v>
      </c>
      <c r="B224" s="35" t="s">
        <v>3312</v>
      </c>
      <c r="C224" s="36" t="s">
        <v>2254</v>
      </c>
      <c r="D224" s="37"/>
      <c r="F224" s="183">
        <v>544</v>
      </c>
      <c r="G224" s="42" t="s">
        <v>2311</v>
      </c>
      <c r="H224" s="42" t="s">
        <v>2202</v>
      </c>
      <c r="I224" s="42" t="s">
        <v>1693</v>
      </c>
      <c r="K224" s="184">
        <v>560</v>
      </c>
      <c r="L224" s="176" t="s">
        <v>1620</v>
      </c>
      <c r="M224" s="176" t="s">
        <v>2204</v>
      </c>
      <c r="N224" s="176" t="s">
        <v>386</v>
      </c>
      <c r="P224" s="184">
        <v>560</v>
      </c>
      <c r="Q224" s="176" t="s">
        <v>1620</v>
      </c>
      <c r="R224" s="176" t="s">
        <v>2204</v>
      </c>
      <c r="S224" s="176" t="s">
        <v>386</v>
      </c>
    </row>
    <row r="225" spans="1:19" x14ac:dyDescent="0.2">
      <c r="A225" s="181">
        <v>580</v>
      </c>
      <c r="B225" s="35" t="s">
        <v>2637</v>
      </c>
      <c r="C225" s="36" t="s">
        <v>2254</v>
      </c>
      <c r="D225" s="37"/>
      <c r="F225" s="183">
        <v>545</v>
      </c>
      <c r="G225" s="42" t="s">
        <v>2312</v>
      </c>
      <c r="H225" s="42" t="s">
        <v>2202</v>
      </c>
      <c r="I225" s="42" t="s">
        <v>1693</v>
      </c>
      <c r="K225" s="184">
        <v>561</v>
      </c>
      <c r="L225" s="176" t="s">
        <v>889</v>
      </c>
      <c r="M225" s="176" t="s">
        <v>2204</v>
      </c>
      <c r="N225" s="176" t="s">
        <v>386</v>
      </c>
      <c r="P225" s="184">
        <v>561</v>
      </c>
      <c r="Q225" s="176" t="s">
        <v>889</v>
      </c>
      <c r="R225" s="176" t="s">
        <v>2204</v>
      </c>
      <c r="S225" s="176" t="s">
        <v>386</v>
      </c>
    </row>
    <row r="226" spans="1:19" x14ac:dyDescent="0.2">
      <c r="A226" s="181">
        <v>581</v>
      </c>
      <c r="B226" s="35" t="s">
        <v>77</v>
      </c>
      <c r="C226" s="36" t="s">
        <v>2254</v>
      </c>
      <c r="D226" s="37"/>
      <c r="F226" s="183">
        <v>546</v>
      </c>
      <c r="G226" s="42" t="s">
        <v>2313</v>
      </c>
      <c r="H226" s="42" t="s">
        <v>2202</v>
      </c>
      <c r="I226" s="42"/>
      <c r="K226" s="184">
        <v>562</v>
      </c>
      <c r="L226" s="176" t="s">
        <v>890</v>
      </c>
      <c r="M226" s="176" t="s">
        <v>2204</v>
      </c>
      <c r="N226" s="176" t="s">
        <v>386</v>
      </c>
      <c r="P226" s="184">
        <v>562</v>
      </c>
      <c r="Q226" s="176" t="s">
        <v>890</v>
      </c>
      <c r="R226" s="176" t="s">
        <v>2204</v>
      </c>
      <c r="S226" s="176" t="s">
        <v>386</v>
      </c>
    </row>
    <row r="227" spans="1:19" x14ac:dyDescent="0.2">
      <c r="A227" s="181">
        <v>586</v>
      </c>
      <c r="B227" s="35" t="s">
        <v>79</v>
      </c>
      <c r="C227" s="36" t="s">
        <v>2943</v>
      </c>
      <c r="D227" s="37" t="s">
        <v>70</v>
      </c>
      <c r="F227" s="183">
        <v>547</v>
      </c>
      <c r="G227" s="42" t="s">
        <v>2314</v>
      </c>
      <c r="H227" s="42" t="s">
        <v>2202</v>
      </c>
      <c r="I227" s="42" t="s">
        <v>1610</v>
      </c>
      <c r="K227" s="184">
        <v>563</v>
      </c>
      <c r="L227" s="176" t="s">
        <v>891</v>
      </c>
      <c r="M227" s="176" t="s">
        <v>2204</v>
      </c>
      <c r="N227" s="176" t="s">
        <v>386</v>
      </c>
      <c r="P227" s="184">
        <v>563</v>
      </c>
      <c r="Q227" s="176" t="s">
        <v>891</v>
      </c>
      <c r="R227" s="176" t="s">
        <v>2204</v>
      </c>
      <c r="S227" s="176" t="s">
        <v>386</v>
      </c>
    </row>
    <row r="228" spans="1:19" x14ac:dyDescent="0.2">
      <c r="A228" s="181">
        <v>588</v>
      </c>
      <c r="B228" s="35" t="s">
        <v>520</v>
      </c>
      <c r="C228" s="36" t="s">
        <v>2254</v>
      </c>
      <c r="D228" s="37"/>
      <c r="F228" s="183">
        <v>550</v>
      </c>
      <c r="G228" s="42" t="s">
        <v>834</v>
      </c>
      <c r="H228" s="42" t="s">
        <v>2204</v>
      </c>
      <c r="I228" s="42"/>
      <c r="K228" s="184">
        <v>564</v>
      </c>
      <c r="L228" s="176" t="s">
        <v>3311</v>
      </c>
      <c r="M228" s="176" t="s">
        <v>2204</v>
      </c>
      <c r="N228" s="176" t="s">
        <v>386</v>
      </c>
      <c r="P228" s="184">
        <v>564</v>
      </c>
      <c r="Q228" s="176" t="s">
        <v>3311</v>
      </c>
      <c r="R228" s="176" t="s">
        <v>2204</v>
      </c>
      <c r="S228" s="176" t="s">
        <v>386</v>
      </c>
    </row>
    <row r="229" spans="1:19" x14ac:dyDescent="0.2">
      <c r="A229" s="181">
        <v>589</v>
      </c>
      <c r="B229" s="35" t="s">
        <v>521</v>
      </c>
      <c r="C229" s="36" t="s">
        <v>2254</v>
      </c>
      <c r="D229" s="37"/>
      <c r="F229" s="183">
        <v>551</v>
      </c>
      <c r="G229" s="42" t="s">
        <v>835</v>
      </c>
      <c r="H229" s="42" t="s">
        <v>2203</v>
      </c>
      <c r="I229" s="42" t="s">
        <v>1053</v>
      </c>
      <c r="K229" s="184">
        <v>565</v>
      </c>
      <c r="L229" s="176" t="s">
        <v>892</v>
      </c>
      <c r="M229" s="176" t="s">
        <v>2204</v>
      </c>
      <c r="N229" s="176" t="s">
        <v>386</v>
      </c>
      <c r="P229" s="184">
        <v>565</v>
      </c>
      <c r="Q229" s="176" t="s">
        <v>892</v>
      </c>
      <c r="R229" s="176" t="s">
        <v>2204</v>
      </c>
      <c r="S229" s="176" t="s">
        <v>386</v>
      </c>
    </row>
    <row r="230" spans="1:19" x14ac:dyDescent="0.2">
      <c r="A230" s="181">
        <v>590</v>
      </c>
      <c r="B230" s="35" t="s">
        <v>2710</v>
      </c>
      <c r="C230" s="36" t="s">
        <v>2254</v>
      </c>
      <c r="D230" s="37"/>
      <c r="F230" s="183">
        <v>553</v>
      </c>
      <c r="G230" s="42" t="s">
        <v>3415</v>
      </c>
      <c r="H230" s="42" t="s">
        <v>2254</v>
      </c>
      <c r="I230" s="42"/>
      <c r="K230" s="184">
        <v>580</v>
      </c>
      <c r="L230" s="176" t="s">
        <v>893</v>
      </c>
      <c r="M230" s="176" t="s">
        <v>2204</v>
      </c>
      <c r="N230" s="176" t="s">
        <v>386</v>
      </c>
      <c r="P230" s="184">
        <v>580</v>
      </c>
      <c r="Q230" s="176" t="s">
        <v>893</v>
      </c>
      <c r="R230" s="176" t="s">
        <v>2204</v>
      </c>
      <c r="S230" s="176" t="s">
        <v>386</v>
      </c>
    </row>
    <row r="231" spans="1:19" x14ac:dyDescent="0.2">
      <c r="A231" s="181">
        <v>591</v>
      </c>
      <c r="B231" s="35" t="s">
        <v>2711</v>
      </c>
      <c r="C231" s="36" t="s">
        <v>2254</v>
      </c>
      <c r="D231" s="37"/>
      <c r="F231" s="183">
        <v>554</v>
      </c>
      <c r="G231" s="42" t="s">
        <v>3416</v>
      </c>
      <c r="H231" s="42" t="s">
        <v>2204</v>
      </c>
      <c r="I231" s="42"/>
      <c r="K231" s="184">
        <v>581</v>
      </c>
      <c r="L231" s="176" t="s">
        <v>894</v>
      </c>
      <c r="M231" s="176" t="s">
        <v>2203</v>
      </c>
      <c r="N231" s="178" t="s">
        <v>386</v>
      </c>
      <c r="P231" s="184">
        <v>581</v>
      </c>
      <c r="Q231" s="176" t="s">
        <v>894</v>
      </c>
      <c r="R231" s="176" t="s">
        <v>2203</v>
      </c>
      <c r="S231" s="178" t="s">
        <v>2219</v>
      </c>
    </row>
    <row r="232" spans="1:19" x14ac:dyDescent="0.2">
      <c r="A232" s="181">
        <v>594</v>
      </c>
      <c r="B232" s="35" t="s">
        <v>3293</v>
      </c>
      <c r="C232" s="36" t="s">
        <v>1077</v>
      </c>
      <c r="D232" s="37"/>
      <c r="F232" s="183">
        <v>555</v>
      </c>
      <c r="G232" s="42" t="s">
        <v>2996</v>
      </c>
      <c r="H232" s="42" t="s">
        <v>2204</v>
      </c>
      <c r="I232" s="42"/>
      <c r="K232" s="184">
        <v>584</v>
      </c>
      <c r="L232" s="176" t="s">
        <v>895</v>
      </c>
      <c r="M232" s="176" t="s">
        <v>1076</v>
      </c>
      <c r="N232" s="178" t="s">
        <v>386</v>
      </c>
      <c r="P232" s="184">
        <v>584</v>
      </c>
      <c r="Q232" s="176" t="s">
        <v>895</v>
      </c>
      <c r="R232" s="176" t="s">
        <v>1076</v>
      </c>
      <c r="S232" s="178" t="s">
        <v>386</v>
      </c>
    </row>
    <row r="233" spans="1:19" x14ac:dyDescent="0.2">
      <c r="A233" s="181">
        <v>596</v>
      </c>
      <c r="B233" s="35" t="s">
        <v>2347</v>
      </c>
      <c r="C233" s="36" t="s">
        <v>1077</v>
      </c>
      <c r="D233" s="37"/>
      <c r="F233" s="183">
        <v>556</v>
      </c>
      <c r="G233" s="42" t="s">
        <v>2523</v>
      </c>
      <c r="H233" s="42" t="s">
        <v>2204</v>
      </c>
      <c r="I233" s="42"/>
      <c r="K233" s="184">
        <v>585</v>
      </c>
      <c r="L233" s="176" t="s">
        <v>896</v>
      </c>
      <c r="M233" s="176" t="s">
        <v>2202</v>
      </c>
      <c r="N233" s="178" t="s">
        <v>1056</v>
      </c>
      <c r="P233" s="184">
        <v>585</v>
      </c>
      <c r="Q233" s="176" t="s">
        <v>896</v>
      </c>
      <c r="R233" s="176" t="s">
        <v>2202</v>
      </c>
      <c r="S233" s="178" t="s">
        <v>3193</v>
      </c>
    </row>
    <row r="234" spans="1:19" x14ac:dyDescent="0.2">
      <c r="A234" s="181">
        <v>597</v>
      </c>
      <c r="B234" s="35" t="s">
        <v>2310</v>
      </c>
      <c r="C234" s="36" t="s">
        <v>1077</v>
      </c>
      <c r="D234" s="37"/>
      <c r="F234" s="183">
        <v>557</v>
      </c>
      <c r="G234" s="42" t="s">
        <v>2524</v>
      </c>
      <c r="H234" s="42" t="s">
        <v>2204</v>
      </c>
      <c r="I234" s="42"/>
      <c r="K234" s="184">
        <v>586</v>
      </c>
      <c r="L234" s="176" t="s">
        <v>897</v>
      </c>
      <c r="M234" s="176" t="s">
        <v>2202</v>
      </c>
      <c r="N234" s="176" t="s">
        <v>386</v>
      </c>
      <c r="P234" s="184">
        <v>586</v>
      </c>
      <c r="Q234" s="176" t="s">
        <v>897</v>
      </c>
      <c r="R234" s="176" t="s">
        <v>2202</v>
      </c>
      <c r="S234" s="176" t="s">
        <v>3204</v>
      </c>
    </row>
    <row r="235" spans="1:19" x14ac:dyDescent="0.2">
      <c r="A235" s="181">
        <v>601</v>
      </c>
      <c r="B235" s="35" t="s">
        <v>2348</v>
      </c>
      <c r="C235" s="36" t="s">
        <v>2254</v>
      </c>
      <c r="D235" s="37" t="s">
        <v>2946</v>
      </c>
      <c r="F235" s="183">
        <v>558</v>
      </c>
      <c r="G235" s="42" t="s">
        <v>1604</v>
      </c>
      <c r="H235" s="42" t="s">
        <v>2204</v>
      </c>
      <c r="I235" s="42"/>
      <c r="K235" s="184">
        <v>587</v>
      </c>
      <c r="L235" s="176" t="s">
        <v>898</v>
      </c>
      <c r="M235" s="176" t="s">
        <v>2202</v>
      </c>
      <c r="N235" s="176" t="s">
        <v>1056</v>
      </c>
      <c r="P235" s="184">
        <v>587</v>
      </c>
      <c r="Q235" s="176" t="s">
        <v>898</v>
      </c>
      <c r="R235" s="176" t="s">
        <v>2202</v>
      </c>
      <c r="S235" s="176" t="s">
        <v>3193</v>
      </c>
    </row>
    <row r="236" spans="1:19" x14ac:dyDescent="0.2">
      <c r="A236" s="181">
        <v>602</v>
      </c>
      <c r="B236" s="35" t="s">
        <v>2325</v>
      </c>
      <c r="C236" s="36" t="s">
        <v>2943</v>
      </c>
      <c r="D236" s="37" t="s">
        <v>71</v>
      </c>
      <c r="F236" s="183">
        <v>559</v>
      </c>
      <c r="G236" s="42" t="s">
        <v>1619</v>
      </c>
      <c r="H236" s="42" t="s">
        <v>2204</v>
      </c>
      <c r="I236" s="42"/>
      <c r="K236" s="184">
        <v>588</v>
      </c>
      <c r="L236" s="176" t="s">
        <v>520</v>
      </c>
      <c r="M236" s="176" t="s">
        <v>2204</v>
      </c>
      <c r="N236" s="176" t="s">
        <v>386</v>
      </c>
      <c r="P236" s="184">
        <v>588</v>
      </c>
      <c r="Q236" s="176" t="s">
        <v>520</v>
      </c>
      <c r="R236" s="176" t="s">
        <v>2204</v>
      </c>
      <c r="S236" s="176" t="s">
        <v>386</v>
      </c>
    </row>
    <row r="237" spans="1:19" x14ac:dyDescent="0.2">
      <c r="A237" s="181">
        <v>604</v>
      </c>
      <c r="B237" s="35" t="s">
        <v>1488</v>
      </c>
      <c r="C237" s="36" t="s">
        <v>2254</v>
      </c>
      <c r="D237" s="37"/>
      <c r="F237" s="183">
        <v>560</v>
      </c>
      <c r="G237" s="42" t="s">
        <v>1620</v>
      </c>
      <c r="H237" s="42" t="s">
        <v>2204</v>
      </c>
      <c r="I237" s="42"/>
      <c r="K237" s="184">
        <v>589</v>
      </c>
      <c r="L237" s="176" t="s">
        <v>521</v>
      </c>
      <c r="M237" s="176" t="s">
        <v>2204</v>
      </c>
      <c r="N237" s="176" t="s">
        <v>386</v>
      </c>
      <c r="P237" s="184">
        <v>589</v>
      </c>
      <c r="Q237" s="176" t="s">
        <v>521</v>
      </c>
      <c r="R237" s="176" t="s">
        <v>2204</v>
      </c>
      <c r="S237" s="176" t="s">
        <v>386</v>
      </c>
    </row>
    <row r="238" spans="1:19" x14ac:dyDescent="0.2">
      <c r="A238" s="181">
        <v>605</v>
      </c>
      <c r="B238" s="35" t="s">
        <v>2997</v>
      </c>
      <c r="C238" s="36" t="s">
        <v>2254</v>
      </c>
      <c r="D238" s="37"/>
      <c r="F238" s="183">
        <v>561</v>
      </c>
      <c r="G238" s="42" t="s">
        <v>3190</v>
      </c>
      <c r="H238" s="42" t="s">
        <v>2204</v>
      </c>
      <c r="I238" s="42"/>
      <c r="K238" s="184">
        <v>590</v>
      </c>
      <c r="L238" s="176" t="s">
        <v>2710</v>
      </c>
      <c r="M238" s="176" t="s">
        <v>2204</v>
      </c>
      <c r="N238" s="178" t="s">
        <v>386</v>
      </c>
      <c r="P238" s="184">
        <v>590</v>
      </c>
      <c r="Q238" s="176" t="s">
        <v>2710</v>
      </c>
      <c r="R238" s="176" t="s">
        <v>2204</v>
      </c>
      <c r="S238" s="178" t="s">
        <v>386</v>
      </c>
    </row>
    <row r="239" spans="1:19" x14ac:dyDescent="0.2">
      <c r="A239" s="181">
        <v>609</v>
      </c>
      <c r="B239" s="35" t="s">
        <v>3225</v>
      </c>
      <c r="C239" s="36" t="s">
        <v>2943</v>
      </c>
      <c r="D239" s="37"/>
      <c r="F239" s="183">
        <v>562</v>
      </c>
      <c r="G239" s="42" t="s">
        <v>3309</v>
      </c>
      <c r="H239" s="42" t="s">
        <v>2204</v>
      </c>
      <c r="I239" s="42"/>
      <c r="K239" s="184">
        <v>591</v>
      </c>
      <c r="L239" s="176" t="s">
        <v>899</v>
      </c>
      <c r="M239" s="176" t="s">
        <v>2204</v>
      </c>
      <c r="N239" s="176" t="s">
        <v>386</v>
      </c>
      <c r="P239" s="184">
        <v>591</v>
      </c>
      <c r="Q239" s="176" t="s">
        <v>899</v>
      </c>
      <c r="R239" s="176" t="s">
        <v>2204</v>
      </c>
      <c r="S239" s="176" t="s">
        <v>386</v>
      </c>
    </row>
    <row r="240" spans="1:19" x14ac:dyDescent="0.2">
      <c r="A240" s="181">
        <v>611</v>
      </c>
      <c r="B240" s="35" t="s">
        <v>1147</v>
      </c>
      <c r="C240" s="36" t="s">
        <v>2943</v>
      </c>
      <c r="D240" s="37"/>
      <c r="F240" s="183">
        <v>563</v>
      </c>
      <c r="G240" s="42" t="s">
        <v>3310</v>
      </c>
      <c r="H240" s="42" t="s">
        <v>2204</v>
      </c>
      <c r="I240" s="42"/>
      <c r="K240" s="184">
        <v>594</v>
      </c>
      <c r="L240" s="176" t="s">
        <v>2033</v>
      </c>
      <c r="M240" s="176" t="s">
        <v>1077</v>
      </c>
      <c r="N240" s="176" t="s">
        <v>1130</v>
      </c>
      <c r="P240" s="184">
        <v>594</v>
      </c>
      <c r="Q240" s="176" t="s">
        <v>2033</v>
      </c>
      <c r="R240" s="176" t="s">
        <v>1077</v>
      </c>
      <c r="S240" s="176" t="s">
        <v>1118</v>
      </c>
    </row>
    <row r="241" spans="1:19" x14ac:dyDescent="0.2">
      <c r="A241" s="181">
        <v>612</v>
      </c>
      <c r="B241" s="35" t="s">
        <v>2674</v>
      </c>
      <c r="C241" s="36" t="s">
        <v>2943</v>
      </c>
      <c r="D241" s="37"/>
      <c r="F241" s="183">
        <v>564</v>
      </c>
      <c r="G241" s="42" t="s">
        <v>3311</v>
      </c>
      <c r="H241" s="42" t="s">
        <v>2204</v>
      </c>
      <c r="I241" s="42"/>
      <c r="K241" s="184">
        <v>596</v>
      </c>
      <c r="L241" s="176" t="s">
        <v>2034</v>
      </c>
      <c r="M241" s="176" t="s">
        <v>1077</v>
      </c>
      <c r="N241" s="178" t="s">
        <v>386</v>
      </c>
      <c r="P241" s="184">
        <v>596</v>
      </c>
      <c r="Q241" s="176" t="s">
        <v>2034</v>
      </c>
      <c r="R241" s="176" t="s">
        <v>1077</v>
      </c>
      <c r="S241" s="178" t="s">
        <v>386</v>
      </c>
    </row>
    <row r="242" spans="1:19" x14ac:dyDescent="0.2">
      <c r="A242" s="181">
        <v>614</v>
      </c>
      <c r="B242" s="35" t="s">
        <v>2444</v>
      </c>
      <c r="C242" s="36" t="s">
        <v>2943</v>
      </c>
      <c r="D242" s="37"/>
      <c r="F242" s="183">
        <v>565</v>
      </c>
      <c r="G242" s="42" t="s">
        <v>3312</v>
      </c>
      <c r="H242" s="42" t="s">
        <v>2204</v>
      </c>
      <c r="I242" s="42"/>
      <c r="K242" s="184">
        <v>597</v>
      </c>
      <c r="L242" s="176" t="s">
        <v>2873</v>
      </c>
      <c r="M242" s="176" t="s">
        <v>1076</v>
      </c>
      <c r="N242" s="178" t="s">
        <v>386</v>
      </c>
      <c r="P242" s="184">
        <v>597</v>
      </c>
      <c r="Q242" s="176" t="s">
        <v>2873</v>
      </c>
      <c r="R242" s="176" t="s">
        <v>1076</v>
      </c>
      <c r="S242" s="178" t="s">
        <v>386</v>
      </c>
    </row>
    <row r="243" spans="1:19" x14ac:dyDescent="0.2">
      <c r="A243" s="181">
        <v>616</v>
      </c>
      <c r="B243" s="35" t="s">
        <v>2445</v>
      </c>
      <c r="C243" s="36" t="s">
        <v>2254</v>
      </c>
      <c r="D243" s="37"/>
      <c r="F243" s="183">
        <v>580</v>
      </c>
      <c r="G243" s="42" t="s">
        <v>2637</v>
      </c>
      <c r="H243" s="42" t="s">
        <v>2204</v>
      </c>
      <c r="I243" s="42"/>
      <c r="K243" s="184">
        <v>601</v>
      </c>
      <c r="L243" s="176" t="s">
        <v>408</v>
      </c>
      <c r="M243" s="176" t="s">
        <v>2203</v>
      </c>
      <c r="N243" s="178" t="s">
        <v>1053</v>
      </c>
      <c r="P243" s="184">
        <v>601</v>
      </c>
      <c r="Q243" s="176" t="s">
        <v>408</v>
      </c>
      <c r="R243" s="176" t="s">
        <v>2203</v>
      </c>
      <c r="S243" s="178" t="s">
        <v>3203</v>
      </c>
    </row>
    <row r="244" spans="1:19" x14ac:dyDescent="0.2">
      <c r="A244" s="181">
        <v>617</v>
      </c>
      <c r="B244" s="35" t="s">
        <v>2993</v>
      </c>
      <c r="C244" s="36" t="s">
        <v>2254</v>
      </c>
      <c r="D244" s="37"/>
      <c r="F244" s="183">
        <v>581</v>
      </c>
      <c r="G244" s="42" t="s">
        <v>77</v>
      </c>
      <c r="H244" s="42" t="s">
        <v>2204</v>
      </c>
      <c r="I244" s="42"/>
      <c r="K244" s="184">
        <v>602</v>
      </c>
      <c r="L244" s="176" t="s">
        <v>2325</v>
      </c>
      <c r="M244" s="176" t="s">
        <v>2202</v>
      </c>
      <c r="N244" s="176" t="s">
        <v>2688</v>
      </c>
      <c r="P244" s="184">
        <v>602</v>
      </c>
      <c r="Q244" s="176" t="s">
        <v>2325</v>
      </c>
      <c r="R244" s="176" t="s">
        <v>2202</v>
      </c>
      <c r="S244" s="176" t="s">
        <v>137</v>
      </c>
    </row>
    <row r="245" spans="1:19" x14ac:dyDescent="0.2">
      <c r="A245" s="181">
        <v>618</v>
      </c>
      <c r="B245" s="35" t="s">
        <v>2994</v>
      </c>
      <c r="C245" s="36" t="s">
        <v>2254</v>
      </c>
      <c r="D245" s="37"/>
      <c r="F245" s="183">
        <v>584</v>
      </c>
      <c r="G245" s="42" t="s">
        <v>1628</v>
      </c>
      <c r="H245" s="42" t="s">
        <v>1076</v>
      </c>
      <c r="I245" s="42"/>
      <c r="K245" s="184">
        <v>604</v>
      </c>
      <c r="L245" s="176" t="s">
        <v>434</v>
      </c>
      <c r="M245" s="176" t="s">
        <v>2203</v>
      </c>
      <c r="N245" s="178" t="s">
        <v>1053</v>
      </c>
      <c r="P245" s="184">
        <v>604</v>
      </c>
      <c r="Q245" s="176" t="s">
        <v>434</v>
      </c>
      <c r="R245" s="176" t="s">
        <v>2203</v>
      </c>
      <c r="S245" s="178" t="s">
        <v>3203</v>
      </c>
    </row>
    <row r="246" spans="1:19" x14ac:dyDescent="0.2">
      <c r="A246" s="181">
        <v>620</v>
      </c>
      <c r="B246" s="35" t="s">
        <v>2995</v>
      </c>
      <c r="C246" s="36" t="s">
        <v>2254</v>
      </c>
      <c r="D246" s="37"/>
      <c r="F246" s="183">
        <v>585</v>
      </c>
      <c r="G246" s="42" t="s">
        <v>1629</v>
      </c>
      <c r="H246" s="42" t="s">
        <v>2202</v>
      </c>
      <c r="I246" s="42"/>
      <c r="K246" s="184">
        <v>605</v>
      </c>
      <c r="L246" s="176" t="s">
        <v>2997</v>
      </c>
      <c r="M246" s="176" t="s">
        <v>2204</v>
      </c>
      <c r="N246" s="178" t="s">
        <v>386</v>
      </c>
      <c r="P246" s="184">
        <v>605</v>
      </c>
      <c r="Q246" s="176" t="s">
        <v>2997</v>
      </c>
      <c r="R246" s="176" t="s">
        <v>2204</v>
      </c>
      <c r="S246" s="178" t="s">
        <v>386</v>
      </c>
    </row>
    <row r="247" spans="1:19" x14ac:dyDescent="0.2">
      <c r="A247" s="181">
        <v>621</v>
      </c>
      <c r="B247" s="35" t="s">
        <v>1855</v>
      </c>
      <c r="C247" s="36" t="s">
        <v>2254</v>
      </c>
      <c r="D247" s="37"/>
      <c r="F247" s="183">
        <v>586</v>
      </c>
      <c r="G247" s="42" t="s">
        <v>1630</v>
      </c>
      <c r="H247" s="42" t="s">
        <v>2202</v>
      </c>
      <c r="I247" s="42"/>
      <c r="K247" s="184">
        <v>606</v>
      </c>
      <c r="L247" s="176" t="s">
        <v>1703</v>
      </c>
      <c r="M247" s="176" t="s">
        <v>1076</v>
      </c>
      <c r="N247" s="178" t="s">
        <v>1252</v>
      </c>
      <c r="P247" s="184">
        <v>606</v>
      </c>
      <c r="Q247" s="176" t="s">
        <v>1703</v>
      </c>
      <c r="R247" s="176" t="s">
        <v>1076</v>
      </c>
      <c r="S247" s="178" t="s">
        <v>2180</v>
      </c>
    </row>
    <row r="248" spans="1:19" x14ac:dyDescent="0.2">
      <c r="A248" s="181">
        <v>622</v>
      </c>
      <c r="B248" s="35" t="s">
        <v>1935</v>
      </c>
      <c r="C248" s="36" t="s">
        <v>2254</v>
      </c>
      <c r="D248" s="37"/>
      <c r="F248" s="183">
        <v>587</v>
      </c>
      <c r="G248" s="42" t="s">
        <v>2876</v>
      </c>
      <c r="H248" s="42" t="s">
        <v>2202</v>
      </c>
      <c r="I248" s="42"/>
      <c r="K248" s="184">
        <v>609</v>
      </c>
      <c r="L248" s="176" t="s">
        <v>1994</v>
      </c>
      <c r="M248" s="176" t="s">
        <v>2203</v>
      </c>
      <c r="N248" s="178" t="s">
        <v>1053</v>
      </c>
      <c r="P248" s="184">
        <v>609</v>
      </c>
      <c r="Q248" s="176" t="s">
        <v>1994</v>
      </c>
      <c r="R248" s="176" t="s">
        <v>2203</v>
      </c>
      <c r="S248" s="178" t="s">
        <v>3203</v>
      </c>
    </row>
    <row r="249" spans="1:19" x14ac:dyDescent="0.2">
      <c r="A249" s="181">
        <v>623</v>
      </c>
      <c r="B249" s="35" t="s">
        <v>1943</v>
      </c>
      <c r="C249" s="36" t="s">
        <v>2943</v>
      </c>
      <c r="D249" s="37" t="s">
        <v>68</v>
      </c>
      <c r="F249" s="183">
        <v>588</v>
      </c>
      <c r="G249" s="42" t="s">
        <v>520</v>
      </c>
      <c r="H249" s="42" t="s">
        <v>2204</v>
      </c>
      <c r="I249" s="42"/>
      <c r="K249" s="184">
        <v>611</v>
      </c>
      <c r="L249" s="176" t="s">
        <v>104</v>
      </c>
      <c r="M249" s="176" t="s">
        <v>2203</v>
      </c>
      <c r="N249" s="178" t="s">
        <v>1053</v>
      </c>
      <c r="P249" s="184">
        <v>611</v>
      </c>
      <c r="Q249" s="176" t="s">
        <v>104</v>
      </c>
      <c r="R249" s="176" t="s">
        <v>2203</v>
      </c>
      <c r="S249" s="178" t="s">
        <v>3203</v>
      </c>
    </row>
    <row r="250" spans="1:19" x14ac:dyDescent="0.2">
      <c r="A250" s="181">
        <v>625</v>
      </c>
      <c r="B250" s="35" t="s">
        <v>1496</v>
      </c>
      <c r="C250" s="36" t="s">
        <v>2943</v>
      </c>
      <c r="D250" s="37" t="s">
        <v>72</v>
      </c>
      <c r="F250" s="183">
        <v>589</v>
      </c>
      <c r="G250" s="42" t="s">
        <v>521</v>
      </c>
      <c r="H250" s="42" t="s">
        <v>2204</v>
      </c>
      <c r="I250" s="42"/>
      <c r="K250" s="184">
        <v>612</v>
      </c>
      <c r="L250" s="176" t="s">
        <v>105</v>
      </c>
      <c r="M250" s="176" t="s">
        <v>2203</v>
      </c>
      <c r="N250" s="176" t="s">
        <v>1053</v>
      </c>
      <c r="P250" s="184">
        <v>612</v>
      </c>
      <c r="Q250" s="176" t="s">
        <v>105</v>
      </c>
      <c r="R250" s="176" t="s">
        <v>2203</v>
      </c>
      <c r="S250" s="176" t="s">
        <v>3203</v>
      </c>
    </row>
    <row r="251" spans="1:19" x14ac:dyDescent="0.2">
      <c r="A251" s="181">
        <v>626</v>
      </c>
      <c r="B251" s="35" t="s">
        <v>1497</v>
      </c>
      <c r="C251" s="36" t="s">
        <v>2943</v>
      </c>
      <c r="D251" s="37" t="s">
        <v>73</v>
      </c>
      <c r="F251" s="183">
        <v>590</v>
      </c>
      <c r="G251" s="42" t="s">
        <v>2710</v>
      </c>
      <c r="H251" s="42" t="s">
        <v>2204</v>
      </c>
      <c r="I251" s="42"/>
      <c r="K251" s="184">
        <v>614</v>
      </c>
      <c r="L251" s="176" t="s">
        <v>1995</v>
      </c>
      <c r="M251" s="176" t="s">
        <v>2203</v>
      </c>
      <c r="N251" s="176" t="s">
        <v>1053</v>
      </c>
      <c r="P251" s="184">
        <v>614</v>
      </c>
      <c r="Q251" s="176" t="s">
        <v>1995</v>
      </c>
      <c r="R251" s="176" t="s">
        <v>2203</v>
      </c>
      <c r="S251" s="176" t="s">
        <v>3203</v>
      </c>
    </row>
    <row r="252" spans="1:19" x14ac:dyDescent="0.2">
      <c r="A252" s="181">
        <v>627</v>
      </c>
      <c r="B252" s="35" t="s">
        <v>1498</v>
      </c>
      <c r="C252" s="36" t="s">
        <v>2254</v>
      </c>
      <c r="D252" s="37" t="s">
        <v>73</v>
      </c>
      <c r="F252" s="183">
        <v>591</v>
      </c>
      <c r="G252" s="42" t="s">
        <v>2711</v>
      </c>
      <c r="H252" s="42" t="s">
        <v>2204</v>
      </c>
      <c r="I252" s="42"/>
      <c r="K252" s="184">
        <v>616</v>
      </c>
      <c r="L252" s="176" t="s">
        <v>1996</v>
      </c>
      <c r="M252" s="176" t="s">
        <v>2204</v>
      </c>
      <c r="N252" s="176" t="s">
        <v>386</v>
      </c>
      <c r="P252" s="184">
        <v>616</v>
      </c>
      <c r="Q252" s="176" t="s">
        <v>1996</v>
      </c>
      <c r="R252" s="176" t="s">
        <v>2204</v>
      </c>
      <c r="S252" s="176" t="s">
        <v>386</v>
      </c>
    </row>
    <row r="253" spans="1:19" x14ac:dyDescent="0.2">
      <c r="A253" s="181">
        <v>628</v>
      </c>
      <c r="B253" s="35" t="s">
        <v>1500</v>
      </c>
      <c r="C253" s="36" t="s">
        <v>2254</v>
      </c>
      <c r="D253" s="37" t="s">
        <v>73</v>
      </c>
      <c r="F253" s="183">
        <v>594</v>
      </c>
      <c r="G253" s="42" t="s">
        <v>3293</v>
      </c>
      <c r="H253" s="42" t="s">
        <v>1077</v>
      </c>
      <c r="I253" s="42"/>
      <c r="K253" s="184">
        <v>617</v>
      </c>
      <c r="L253" s="176" t="s">
        <v>1997</v>
      </c>
      <c r="M253" s="176" t="s">
        <v>2203</v>
      </c>
      <c r="N253" s="176" t="s">
        <v>1053</v>
      </c>
      <c r="P253" s="184">
        <v>617</v>
      </c>
      <c r="Q253" s="176" t="s">
        <v>1997</v>
      </c>
      <c r="R253" s="176" t="s">
        <v>2203</v>
      </c>
      <c r="S253" s="176" t="s">
        <v>3203</v>
      </c>
    </row>
    <row r="254" spans="1:19" x14ac:dyDescent="0.2">
      <c r="A254" s="181">
        <v>629</v>
      </c>
      <c r="B254" s="35" t="s">
        <v>2971</v>
      </c>
      <c r="C254" s="36" t="s">
        <v>2254</v>
      </c>
      <c r="D254" s="37"/>
      <c r="F254" s="183">
        <v>596</v>
      </c>
      <c r="G254" s="42" t="s">
        <v>2347</v>
      </c>
      <c r="H254" s="42" t="s">
        <v>1077</v>
      </c>
      <c r="I254" s="42"/>
      <c r="K254" s="184">
        <v>618</v>
      </c>
      <c r="L254" s="176" t="s">
        <v>1998</v>
      </c>
      <c r="M254" s="176" t="s">
        <v>2203</v>
      </c>
      <c r="N254" s="176" t="s">
        <v>1053</v>
      </c>
      <c r="P254" s="184">
        <v>618</v>
      </c>
      <c r="Q254" s="176" t="s">
        <v>1998</v>
      </c>
      <c r="R254" s="176" t="s">
        <v>2203</v>
      </c>
      <c r="S254" s="176" t="s">
        <v>3203</v>
      </c>
    </row>
    <row r="255" spans="1:19" x14ac:dyDescent="0.2">
      <c r="A255" s="181">
        <v>630</v>
      </c>
      <c r="B255" s="35" t="s">
        <v>2972</v>
      </c>
      <c r="C255" s="36" t="s">
        <v>2943</v>
      </c>
      <c r="D255" s="37" t="s">
        <v>307</v>
      </c>
      <c r="F255" s="183">
        <v>597</v>
      </c>
      <c r="G255" s="42" t="s">
        <v>2310</v>
      </c>
      <c r="H255" s="42" t="s">
        <v>1077</v>
      </c>
      <c r="I255" s="42"/>
      <c r="K255" s="184">
        <v>619</v>
      </c>
      <c r="L255" s="176" t="s">
        <v>1999</v>
      </c>
      <c r="M255" s="176" t="s">
        <v>2204</v>
      </c>
      <c r="N255" s="176" t="s">
        <v>386</v>
      </c>
      <c r="P255" s="184">
        <v>619</v>
      </c>
      <c r="Q255" s="176" t="s">
        <v>1999</v>
      </c>
      <c r="R255" s="176" t="s">
        <v>2204</v>
      </c>
      <c r="S255" s="176" t="s">
        <v>386</v>
      </c>
    </row>
    <row r="256" spans="1:19" x14ac:dyDescent="0.2">
      <c r="A256" s="181">
        <v>631</v>
      </c>
      <c r="B256" s="35" t="s">
        <v>2214</v>
      </c>
      <c r="C256" s="36" t="s">
        <v>2254</v>
      </c>
      <c r="D256" s="37"/>
      <c r="F256" s="183">
        <v>601</v>
      </c>
      <c r="G256" s="42" t="s">
        <v>2348</v>
      </c>
      <c r="H256" s="42" t="s">
        <v>2203</v>
      </c>
      <c r="I256" s="42" t="s">
        <v>1053</v>
      </c>
      <c r="K256" s="184">
        <v>620</v>
      </c>
      <c r="L256" s="176" t="s">
        <v>106</v>
      </c>
      <c r="M256" s="176" t="s">
        <v>2204</v>
      </c>
      <c r="N256" s="178" t="s">
        <v>386</v>
      </c>
      <c r="P256" s="184">
        <v>620</v>
      </c>
      <c r="Q256" s="176" t="s">
        <v>106</v>
      </c>
      <c r="R256" s="176" t="s">
        <v>2204</v>
      </c>
      <c r="S256" s="178" t="s">
        <v>386</v>
      </c>
    </row>
    <row r="257" spans="1:19" x14ac:dyDescent="0.2">
      <c r="A257" s="181">
        <v>632</v>
      </c>
      <c r="B257" s="35" t="s">
        <v>713</v>
      </c>
      <c r="C257" s="36" t="s">
        <v>2943</v>
      </c>
      <c r="D257" s="37"/>
      <c r="F257" s="183">
        <v>602</v>
      </c>
      <c r="G257" s="42" t="s">
        <v>2325</v>
      </c>
      <c r="H257" s="42" t="s">
        <v>2202</v>
      </c>
      <c r="I257" s="42" t="s">
        <v>2688</v>
      </c>
      <c r="K257" s="184">
        <v>621</v>
      </c>
      <c r="L257" s="176" t="s">
        <v>2000</v>
      </c>
      <c r="M257" s="176" t="s">
        <v>2204</v>
      </c>
      <c r="N257" s="178" t="s">
        <v>386</v>
      </c>
      <c r="P257" s="184">
        <v>621</v>
      </c>
      <c r="Q257" s="176" t="s">
        <v>2000</v>
      </c>
      <c r="R257" s="176" t="s">
        <v>2204</v>
      </c>
      <c r="S257" s="178" t="s">
        <v>386</v>
      </c>
    </row>
    <row r="258" spans="1:19" x14ac:dyDescent="0.2">
      <c r="A258" s="181">
        <v>633</v>
      </c>
      <c r="B258" s="35" t="s">
        <v>913</v>
      </c>
      <c r="C258" s="36" t="s">
        <v>2254</v>
      </c>
      <c r="D258" s="37"/>
      <c r="F258" s="183">
        <v>604</v>
      </c>
      <c r="G258" s="42" t="s">
        <v>1488</v>
      </c>
      <c r="H258" s="42" t="s">
        <v>2254</v>
      </c>
      <c r="I258" s="42"/>
      <c r="K258" s="184">
        <v>622</v>
      </c>
      <c r="L258" s="176" t="s">
        <v>2001</v>
      </c>
      <c r="M258" s="176" t="s">
        <v>2204</v>
      </c>
      <c r="N258" s="178" t="s">
        <v>386</v>
      </c>
      <c r="P258" s="184">
        <v>622</v>
      </c>
      <c r="Q258" s="176" t="s">
        <v>2001</v>
      </c>
      <c r="R258" s="176" t="s">
        <v>2204</v>
      </c>
      <c r="S258" s="178" t="s">
        <v>386</v>
      </c>
    </row>
    <row r="259" spans="1:19" x14ac:dyDescent="0.2">
      <c r="A259" s="181">
        <v>634</v>
      </c>
      <c r="B259" s="35" t="s">
        <v>914</v>
      </c>
      <c r="C259" s="36" t="s">
        <v>1076</v>
      </c>
      <c r="D259" s="37" t="s">
        <v>2531</v>
      </c>
      <c r="F259" s="183">
        <v>605</v>
      </c>
      <c r="G259" s="42" t="s">
        <v>2997</v>
      </c>
      <c r="H259" s="42" t="s">
        <v>2204</v>
      </c>
      <c r="I259" s="42"/>
      <c r="K259" s="184">
        <v>623</v>
      </c>
      <c r="L259" s="176" t="s">
        <v>1943</v>
      </c>
      <c r="M259" s="176" t="s">
        <v>2202</v>
      </c>
      <c r="N259" s="178" t="s">
        <v>1693</v>
      </c>
      <c r="P259" s="184">
        <v>623</v>
      </c>
      <c r="Q259" s="176" t="s">
        <v>1943</v>
      </c>
      <c r="R259" s="176" t="s">
        <v>2202</v>
      </c>
      <c r="S259" s="178" t="s">
        <v>681</v>
      </c>
    </row>
    <row r="260" spans="1:19" x14ac:dyDescent="0.2">
      <c r="A260" s="182">
        <v>635</v>
      </c>
      <c r="B260" s="35" t="s">
        <v>2854</v>
      </c>
      <c r="C260" s="36" t="s">
        <v>2943</v>
      </c>
      <c r="D260" s="37" t="s">
        <v>2531</v>
      </c>
      <c r="F260" s="183">
        <v>609</v>
      </c>
      <c r="G260" s="42" t="s">
        <v>3225</v>
      </c>
      <c r="H260" s="42" t="s">
        <v>2203</v>
      </c>
      <c r="I260" s="42" t="s">
        <v>1053</v>
      </c>
      <c r="K260" s="184">
        <v>624</v>
      </c>
      <c r="L260" s="176" t="s">
        <v>107</v>
      </c>
      <c r="M260" s="176" t="s">
        <v>1076</v>
      </c>
      <c r="N260" s="178" t="s">
        <v>1252</v>
      </c>
      <c r="P260" s="184">
        <v>624</v>
      </c>
      <c r="Q260" s="176" t="s">
        <v>107</v>
      </c>
      <c r="R260" s="176" t="s">
        <v>1076</v>
      </c>
      <c r="S260" s="178" t="s">
        <v>2180</v>
      </c>
    </row>
    <row r="261" spans="1:19" x14ac:dyDescent="0.2">
      <c r="A261" s="181">
        <v>636</v>
      </c>
      <c r="B261" s="35" t="s">
        <v>2125</v>
      </c>
      <c r="C261" s="36" t="s">
        <v>2943</v>
      </c>
      <c r="D261" s="37" t="s">
        <v>68</v>
      </c>
      <c r="F261" s="183">
        <v>611</v>
      </c>
      <c r="G261" s="42" t="s">
        <v>1147</v>
      </c>
      <c r="H261" s="42" t="s">
        <v>2203</v>
      </c>
      <c r="I261" s="42" t="s">
        <v>1053</v>
      </c>
      <c r="K261" s="184">
        <v>625</v>
      </c>
      <c r="L261" s="176" t="s">
        <v>1496</v>
      </c>
      <c r="M261" s="176" t="s">
        <v>2202</v>
      </c>
      <c r="N261" s="178" t="s">
        <v>1606</v>
      </c>
      <c r="P261" s="184">
        <v>625</v>
      </c>
      <c r="Q261" s="176" t="s">
        <v>1496</v>
      </c>
      <c r="R261" s="176" t="s">
        <v>2202</v>
      </c>
      <c r="S261" s="178" t="s">
        <v>3204</v>
      </c>
    </row>
    <row r="262" spans="1:19" x14ac:dyDescent="0.2">
      <c r="A262" s="181">
        <v>637</v>
      </c>
      <c r="B262" s="35" t="s">
        <v>2126</v>
      </c>
      <c r="C262" s="36" t="s">
        <v>2254</v>
      </c>
      <c r="D262" s="37"/>
      <c r="F262" s="183">
        <v>612</v>
      </c>
      <c r="G262" s="42" t="s">
        <v>2674</v>
      </c>
      <c r="H262" s="42" t="s">
        <v>2203</v>
      </c>
      <c r="I262" s="42" t="s">
        <v>1053</v>
      </c>
      <c r="K262" s="184">
        <v>626</v>
      </c>
      <c r="L262" s="176" t="s">
        <v>3383</v>
      </c>
      <c r="M262" s="176" t="s">
        <v>2202</v>
      </c>
      <c r="N262" s="176" t="s">
        <v>1608</v>
      </c>
      <c r="P262" s="184">
        <v>626</v>
      </c>
      <c r="Q262" s="176" t="s">
        <v>3383</v>
      </c>
      <c r="R262" s="176" t="s">
        <v>2202</v>
      </c>
      <c r="S262" s="176" t="s">
        <v>1004</v>
      </c>
    </row>
    <row r="263" spans="1:19" x14ac:dyDescent="0.2">
      <c r="A263" s="181">
        <v>638</v>
      </c>
      <c r="B263" s="35" t="s">
        <v>2675</v>
      </c>
      <c r="C263" s="36" t="s">
        <v>2254</v>
      </c>
      <c r="D263" s="37"/>
      <c r="F263" s="183">
        <v>614</v>
      </c>
      <c r="G263" s="42" t="s">
        <v>2444</v>
      </c>
      <c r="H263" s="42" t="s">
        <v>2203</v>
      </c>
      <c r="I263" s="42" t="s">
        <v>1053</v>
      </c>
      <c r="K263" s="184">
        <v>627</v>
      </c>
      <c r="L263" s="176" t="s">
        <v>1498</v>
      </c>
      <c r="M263" s="176" t="s">
        <v>2204</v>
      </c>
      <c r="N263" s="178" t="s">
        <v>1608</v>
      </c>
      <c r="P263" s="184">
        <v>627</v>
      </c>
      <c r="Q263" s="176" t="s">
        <v>1498</v>
      </c>
      <c r="R263" s="176" t="s">
        <v>2204</v>
      </c>
      <c r="S263" s="178" t="s">
        <v>1004</v>
      </c>
    </row>
    <row r="264" spans="1:19" x14ac:dyDescent="0.2">
      <c r="A264" s="181">
        <v>639</v>
      </c>
      <c r="B264" s="35" t="s">
        <v>2556</v>
      </c>
      <c r="C264" s="36" t="s">
        <v>2943</v>
      </c>
      <c r="D264" s="37"/>
      <c r="F264" s="183">
        <v>616</v>
      </c>
      <c r="G264" s="42" t="s">
        <v>2445</v>
      </c>
      <c r="H264" s="42" t="s">
        <v>2204</v>
      </c>
      <c r="I264" s="42"/>
      <c r="K264" s="184">
        <v>628</v>
      </c>
      <c r="L264" s="176" t="s">
        <v>3384</v>
      </c>
      <c r="M264" s="176" t="s">
        <v>2204</v>
      </c>
      <c r="N264" s="176" t="s">
        <v>1608</v>
      </c>
      <c r="P264" s="184">
        <v>628</v>
      </c>
      <c r="Q264" s="176" t="s">
        <v>3384</v>
      </c>
      <c r="R264" s="176" t="s">
        <v>2204</v>
      </c>
      <c r="S264" s="176" t="s">
        <v>1004</v>
      </c>
    </row>
    <row r="265" spans="1:19" x14ac:dyDescent="0.2">
      <c r="A265" s="181">
        <v>640</v>
      </c>
      <c r="B265" s="35" t="s">
        <v>2676</v>
      </c>
      <c r="C265" s="36" t="s">
        <v>2254</v>
      </c>
      <c r="D265" s="37"/>
      <c r="F265" s="183">
        <v>617</v>
      </c>
      <c r="G265" s="42" t="s">
        <v>2993</v>
      </c>
      <c r="H265" s="42" t="s">
        <v>2204</v>
      </c>
      <c r="I265" s="42"/>
      <c r="K265" s="184">
        <v>629</v>
      </c>
      <c r="L265" s="176" t="s">
        <v>2971</v>
      </c>
      <c r="M265" s="176" t="s">
        <v>2204</v>
      </c>
      <c r="N265" s="178" t="s">
        <v>386</v>
      </c>
      <c r="P265" s="184">
        <v>629</v>
      </c>
      <c r="Q265" s="176" t="s">
        <v>2971</v>
      </c>
      <c r="R265" s="176" t="s">
        <v>2204</v>
      </c>
      <c r="S265" s="178" t="s">
        <v>386</v>
      </c>
    </row>
    <row r="266" spans="1:19" x14ac:dyDescent="0.2">
      <c r="A266" s="181">
        <v>641</v>
      </c>
      <c r="B266" s="35" t="s">
        <v>3083</v>
      </c>
      <c r="C266" s="36" t="s">
        <v>2254</v>
      </c>
      <c r="D266" s="37"/>
      <c r="F266" s="183">
        <v>618</v>
      </c>
      <c r="G266" s="42" t="s">
        <v>2994</v>
      </c>
      <c r="H266" s="42" t="s">
        <v>2204</v>
      </c>
      <c r="I266" s="42"/>
      <c r="K266" s="184">
        <v>630</v>
      </c>
      <c r="L266" s="176" t="s">
        <v>2972</v>
      </c>
      <c r="M266" s="176" t="s">
        <v>2202</v>
      </c>
      <c r="N266" s="178" t="s">
        <v>1607</v>
      </c>
      <c r="P266" s="184">
        <v>630</v>
      </c>
      <c r="Q266" s="176" t="s">
        <v>2972</v>
      </c>
      <c r="R266" s="176" t="s">
        <v>2202</v>
      </c>
      <c r="S266" s="178" t="s">
        <v>1006</v>
      </c>
    </row>
    <row r="267" spans="1:19" x14ac:dyDescent="0.2">
      <c r="A267" s="181">
        <v>642</v>
      </c>
      <c r="B267" s="35" t="s">
        <v>2757</v>
      </c>
      <c r="C267" s="36" t="s">
        <v>2254</v>
      </c>
      <c r="D267" s="37"/>
      <c r="F267" s="183">
        <v>620</v>
      </c>
      <c r="G267" s="42" t="s">
        <v>2995</v>
      </c>
      <c r="H267" s="42" t="s">
        <v>2204</v>
      </c>
      <c r="I267" s="42"/>
      <c r="K267" s="184">
        <v>631</v>
      </c>
      <c r="L267" s="176" t="s">
        <v>2214</v>
      </c>
      <c r="M267" s="176" t="s">
        <v>2204</v>
      </c>
      <c r="N267" s="178" t="s">
        <v>386</v>
      </c>
      <c r="P267" s="184">
        <v>631</v>
      </c>
      <c r="Q267" s="176" t="s">
        <v>2214</v>
      </c>
      <c r="R267" s="176" t="s">
        <v>2204</v>
      </c>
      <c r="S267" s="178" t="s">
        <v>386</v>
      </c>
    </row>
    <row r="268" spans="1:19" x14ac:dyDescent="0.2">
      <c r="A268" s="181">
        <v>643</v>
      </c>
      <c r="B268" s="35" t="s">
        <v>176</v>
      </c>
      <c r="C268" s="36" t="s">
        <v>2254</v>
      </c>
      <c r="D268" s="37"/>
      <c r="F268" s="183">
        <v>621</v>
      </c>
      <c r="G268" s="42" t="s">
        <v>1855</v>
      </c>
      <c r="H268" s="42" t="s">
        <v>2204</v>
      </c>
      <c r="I268" s="42"/>
      <c r="K268" s="184">
        <v>632</v>
      </c>
      <c r="L268" s="176" t="s">
        <v>713</v>
      </c>
      <c r="M268" s="176" t="s">
        <v>2202</v>
      </c>
      <c r="N268" s="178" t="s">
        <v>386</v>
      </c>
      <c r="P268" s="184">
        <v>632</v>
      </c>
      <c r="Q268" s="176" t="s">
        <v>713</v>
      </c>
      <c r="R268" s="176" t="s">
        <v>2202</v>
      </c>
      <c r="S268" s="178" t="s">
        <v>3204</v>
      </c>
    </row>
    <row r="269" spans="1:19" x14ac:dyDescent="0.2">
      <c r="A269" s="181">
        <v>644</v>
      </c>
      <c r="B269" s="35" t="s">
        <v>177</v>
      </c>
      <c r="C269" s="36" t="s">
        <v>2254</v>
      </c>
      <c r="D269" s="37"/>
      <c r="F269" s="183">
        <v>622</v>
      </c>
      <c r="G269" s="42" t="s">
        <v>1935</v>
      </c>
      <c r="H269" s="42" t="s">
        <v>2204</v>
      </c>
      <c r="I269" s="42"/>
      <c r="K269" s="184">
        <v>633</v>
      </c>
      <c r="L269" s="176" t="s">
        <v>850</v>
      </c>
      <c r="M269" s="176" t="s">
        <v>2203</v>
      </c>
      <c r="N269" s="178" t="s">
        <v>1053</v>
      </c>
      <c r="P269" s="184">
        <v>633</v>
      </c>
      <c r="Q269" s="176" t="s">
        <v>850</v>
      </c>
      <c r="R269" s="176" t="s">
        <v>2203</v>
      </c>
      <c r="S269" s="178" t="s">
        <v>3203</v>
      </c>
    </row>
    <row r="270" spans="1:19" x14ac:dyDescent="0.2">
      <c r="A270" s="181">
        <v>645</v>
      </c>
      <c r="B270" s="35" t="s">
        <v>1915</v>
      </c>
      <c r="C270" s="36" t="s">
        <v>2254</v>
      </c>
      <c r="D270" s="37"/>
      <c r="F270" s="183">
        <v>623</v>
      </c>
      <c r="G270" s="42" t="s">
        <v>1943</v>
      </c>
      <c r="H270" s="42" t="s">
        <v>2202</v>
      </c>
      <c r="I270" s="42" t="s">
        <v>1693</v>
      </c>
      <c r="K270" s="184">
        <v>634</v>
      </c>
      <c r="L270" s="176" t="s">
        <v>851</v>
      </c>
      <c r="M270" s="176" t="s">
        <v>2203</v>
      </c>
      <c r="N270" s="176" t="s">
        <v>2855</v>
      </c>
      <c r="P270" s="184">
        <v>634</v>
      </c>
      <c r="Q270" s="176" t="s">
        <v>851</v>
      </c>
      <c r="R270" s="176" t="s">
        <v>2203</v>
      </c>
      <c r="S270" s="176" t="s">
        <v>1001</v>
      </c>
    </row>
    <row r="271" spans="1:19" x14ac:dyDescent="0.2">
      <c r="A271" s="181">
        <v>646</v>
      </c>
      <c r="B271" s="35" t="s">
        <v>1916</v>
      </c>
      <c r="C271" s="36" t="s">
        <v>2254</v>
      </c>
      <c r="D271" s="37"/>
      <c r="F271" s="183">
        <v>625</v>
      </c>
      <c r="G271" s="42" t="s">
        <v>1496</v>
      </c>
      <c r="H271" s="42" t="s">
        <v>2202</v>
      </c>
      <c r="I271" s="42" t="s">
        <v>1606</v>
      </c>
      <c r="K271" s="184">
        <v>635</v>
      </c>
      <c r="L271" s="176" t="s">
        <v>3385</v>
      </c>
      <c r="M271" s="176" t="s">
        <v>2203</v>
      </c>
      <c r="N271" s="176" t="s">
        <v>2855</v>
      </c>
      <c r="P271" s="184">
        <v>635</v>
      </c>
      <c r="Q271" s="176" t="s">
        <v>3385</v>
      </c>
      <c r="R271" s="176" t="s">
        <v>2203</v>
      </c>
      <c r="S271" s="176" t="s">
        <v>1001</v>
      </c>
    </row>
    <row r="272" spans="1:19" x14ac:dyDescent="0.2">
      <c r="A272" s="181">
        <v>647</v>
      </c>
      <c r="B272" s="35" t="s">
        <v>380</v>
      </c>
      <c r="C272" s="36" t="s">
        <v>2943</v>
      </c>
      <c r="D272" s="37"/>
      <c r="F272" s="183">
        <v>626</v>
      </c>
      <c r="G272" s="42" t="s">
        <v>1497</v>
      </c>
      <c r="H272" s="42" t="s">
        <v>2202</v>
      </c>
      <c r="I272" s="42" t="s">
        <v>1608</v>
      </c>
      <c r="K272" s="184">
        <v>636</v>
      </c>
      <c r="L272" s="176" t="s">
        <v>2125</v>
      </c>
      <c r="M272" s="176" t="s">
        <v>2202</v>
      </c>
      <c r="N272" s="178" t="s">
        <v>1693</v>
      </c>
      <c r="P272" s="184">
        <v>636</v>
      </c>
      <c r="Q272" s="176" t="s">
        <v>2125</v>
      </c>
      <c r="R272" s="176" t="s">
        <v>2202</v>
      </c>
      <c r="S272" s="178" t="s">
        <v>681</v>
      </c>
    </row>
    <row r="273" spans="1:19" x14ac:dyDescent="0.2">
      <c r="A273" s="181">
        <v>648</v>
      </c>
      <c r="B273" s="35" t="s">
        <v>459</v>
      </c>
      <c r="C273" s="36" t="s">
        <v>2254</v>
      </c>
      <c r="D273" s="37"/>
      <c r="F273" s="183">
        <v>627</v>
      </c>
      <c r="G273" s="42" t="s">
        <v>1498</v>
      </c>
      <c r="H273" s="42" t="s">
        <v>2204</v>
      </c>
      <c r="I273" s="42" t="s">
        <v>1608</v>
      </c>
      <c r="K273" s="184">
        <v>637</v>
      </c>
      <c r="L273" s="176" t="s">
        <v>2126</v>
      </c>
      <c r="M273" s="176" t="s">
        <v>2254</v>
      </c>
      <c r="N273" s="176" t="s">
        <v>386</v>
      </c>
      <c r="P273" s="184">
        <v>637</v>
      </c>
      <c r="Q273" s="176" t="s">
        <v>2126</v>
      </c>
      <c r="R273" s="176" t="s">
        <v>2254</v>
      </c>
      <c r="S273" s="176" t="s">
        <v>386</v>
      </c>
    </row>
    <row r="274" spans="1:19" x14ac:dyDescent="0.2">
      <c r="A274" s="181">
        <v>649</v>
      </c>
      <c r="B274" s="35" t="s">
        <v>460</v>
      </c>
      <c r="C274" s="36" t="s">
        <v>2254</v>
      </c>
      <c r="D274" s="37"/>
      <c r="F274" s="183">
        <v>628</v>
      </c>
      <c r="G274" s="42" t="s">
        <v>1500</v>
      </c>
      <c r="H274" s="42" t="s">
        <v>2204</v>
      </c>
      <c r="I274" s="42" t="s">
        <v>1608</v>
      </c>
      <c r="K274" s="184">
        <v>638</v>
      </c>
      <c r="L274" s="176" t="s">
        <v>2675</v>
      </c>
      <c r="M274" s="176" t="s">
        <v>2204</v>
      </c>
      <c r="N274" s="176" t="s">
        <v>386</v>
      </c>
      <c r="P274" s="184">
        <v>638</v>
      </c>
      <c r="Q274" s="176" t="s">
        <v>2675</v>
      </c>
      <c r="R274" s="176" t="s">
        <v>2204</v>
      </c>
      <c r="S274" s="176" t="s">
        <v>386</v>
      </c>
    </row>
    <row r="275" spans="1:19" x14ac:dyDescent="0.2">
      <c r="A275" s="181">
        <v>650</v>
      </c>
      <c r="B275" s="35" t="s">
        <v>461</v>
      </c>
      <c r="C275" s="36" t="s">
        <v>2254</v>
      </c>
      <c r="D275" s="37"/>
      <c r="F275" s="183">
        <v>629</v>
      </c>
      <c r="G275" s="42" t="s">
        <v>2971</v>
      </c>
      <c r="H275" s="42" t="s">
        <v>2204</v>
      </c>
      <c r="I275" s="42"/>
      <c r="K275" s="184">
        <v>639</v>
      </c>
      <c r="L275" s="176" t="s">
        <v>1045</v>
      </c>
      <c r="M275" s="176" t="s">
        <v>2203</v>
      </c>
      <c r="N275" s="176" t="s">
        <v>1053</v>
      </c>
      <c r="P275" s="184">
        <v>639</v>
      </c>
      <c r="Q275" s="176" t="s">
        <v>1045</v>
      </c>
      <c r="R275" s="176" t="s">
        <v>2203</v>
      </c>
      <c r="S275" s="176" t="s">
        <v>3203</v>
      </c>
    </row>
    <row r="276" spans="1:19" x14ac:dyDescent="0.2">
      <c r="A276" s="181">
        <v>651</v>
      </c>
      <c r="B276" s="35" t="s">
        <v>493</v>
      </c>
      <c r="C276" s="36" t="s">
        <v>2254</v>
      </c>
      <c r="D276" s="37"/>
      <c r="F276" s="183">
        <v>630</v>
      </c>
      <c r="G276" s="42" t="s">
        <v>2972</v>
      </c>
      <c r="H276" s="42" t="s">
        <v>2202</v>
      </c>
      <c r="I276" s="42" t="s">
        <v>1607</v>
      </c>
      <c r="K276" s="184">
        <v>640</v>
      </c>
      <c r="L276" s="176" t="s">
        <v>2676</v>
      </c>
      <c r="M276" s="176" t="s">
        <v>2204</v>
      </c>
      <c r="N276" s="176" t="s">
        <v>386</v>
      </c>
      <c r="P276" s="184">
        <v>640</v>
      </c>
      <c r="Q276" s="176" t="s">
        <v>2676</v>
      </c>
      <c r="R276" s="176" t="s">
        <v>2204</v>
      </c>
      <c r="S276" s="176" t="s">
        <v>386</v>
      </c>
    </row>
    <row r="277" spans="1:19" x14ac:dyDescent="0.2">
      <c r="A277" s="181">
        <v>652</v>
      </c>
      <c r="B277" s="35" t="s">
        <v>2755</v>
      </c>
      <c r="C277" s="36" t="s">
        <v>2943</v>
      </c>
      <c r="D277" s="37" t="s">
        <v>2383</v>
      </c>
      <c r="F277" s="183">
        <v>631</v>
      </c>
      <c r="G277" s="42" t="s">
        <v>2214</v>
      </c>
      <c r="H277" s="42" t="s">
        <v>2204</v>
      </c>
      <c r="I277" s="42"/>
      <c r="K277" s="184">
        <v>641</v>
      </c>
      <c r="L277" s="176" t="s">
        <v>3083</v>
      </c>
      <c r="M277" s="176" t="s">
        <v>2204</v>
      </c>
      <c r="N277" s="176" t="s">
        <v>386</v>
      </c>
      <c r="P277" s="184">
        <v>641</v>
      </c>
      <c r="Q277" s="176" t="s">
        <v>3083</v>
      </c>
      <c r="R277" s="176" t="s">
        <v>2204</v>
      </c>
      <c r="S277" s="176" t="s">
        <v>386</v>
      </c>
    </row>
    <row r="278" spans="1:19" x14ac:dyDescent="0.2">
      <c r="A278" s="181">
        <v>653</v>
      </c>
      <c r="B278" s="35" t="s">
        <v>74</v>
      </c>
      <c r="C278" s="36" t="s">
        <v>2254</v>
      </c>
      <c r="D278" s="37"/>
      <c r="F278" s="183">
        <v>632</v>
      </c>
      <c r="G278" s="42" t="s">
        <v>713</v>
      </c>
      <c r="H278" s="42" t="s">
        <v>2202</v>
      </c>
      <c r="I278" s="42"/>
      <c r="K278" s="184">
        <v>642</v>
      </c>
      <c r="L278" s="176" t="s">
        <v>2757</v>
      </c>
      <c r="M278" s="176" t="s">
        <v>2204</v>
      </c>
      <c r="N278" s="176" t="s">
        <v>386</v>
      </c>
      <c r="P278" s="184">
        <v>642</v>
      </c>
      <c r="Q278" s="176" t="s">
        <v>2757</v>
      </c>
      <c r="R278" s="176" t="s">
        <v>2204</v>
      </c>
      <c r="S278" s="176" t="s">
        <v>386</v>
      </c>
    </row>
    <row r="279" spans="1:19" x14ac:dyDescent="0.2">
      <c r="A279" s="181">
        <v>654</v>
      </c>
      <c r="B279" s="35" t="s">
        <v>1917</v>
      </c>
      <c r="C279" s="36" t="s">
        <v>2943</v>
      </c>
      <c r="D279" s="37"/>
      <c r="F279" s="183">
        <v>633</v>
      </c>
      <c r="G279" s="42" t="s">
        <v>913</v>
      </c>
      <c r="H279" s="42" t="s">
        <v>2254</v>
      </c>
      <c r="I279" s="42"/>
      <c r="K279" s="184">
        <v>643</v>
      </c>
      <c r="L279" s="176" t="s">
        <v>176</v>
      </c>
      <c r="M279" s="176" t="s">
        <v>2204</v>
      </c>
      <c r="N279" s="176" t="s">
        <v>386</v>
      </c>
      <c r="P279" s="184">
        <v>643</v>
      </c>
      <c r="Q279" s="176" t="s">
        <v>176</v>
      </c>
      <c r="R279" s="176" t="s">
        <v>2204</v>
      </c>
      <c r="S279" s="176" t="s">
        <v>386</v>
      </c>
    </row>
    <row r="280" spans="1:19" x14ac:dyDescent="0.2">
      <c r="A280" s="181">
        <v>655</v>
      </c>
      <c r="B280" s="35" t="s">
        <v>781</v>
      </c>
      <c r="C280" s="36" t="s">
        <v>2254</v>
      </c>
      <c r="D280" s="37"/>
      <c r="F280" s="183">
        <v>634</v>
      </c>
      <c r="G280" s="42" t="s">
        <v>914</v>
      </c>
      <c r="H280" s="42" t="s">
        <v>1076</v>
      </c>
      <c r="I280" s="42" t="s">
        <v>2855</v>
      </c>
      <c r="K280" s="184">
        <v>644</v>
      </c>
      <c r="L280" s="176" t="s">
        <v>177</v>
      </c>
      <c r="M280" s="176" t="s">
        <v>2204</v>
      </c>
      <c r="N280" s="178" t="s">
        <v>386</v>
      </c>
      <c r="P280" s="184">
        <v>644</v>
      </c>
      <c r="Q280" s="176" t="s">
        <v>177</v>
      </c>
      <c r="R280" s="176" t="s">
        <v>2204</v>
      </c>
      <c r="S280" s="178" t="s">
        <v>386</v>
      </c>
    </row>
    <row r="281" spans="1:19" x14ac:dyDescent="0.2">
      <c r="A281" s="181">
        <v>656</v>
      </c>
      <c r="B281" s="35" t="s">
        <v>1539</v>
      </c>
      <c r="C281" s="36" t="s">
        <v>2254</v>
      </c>
      <c r="D281" s="37"/>
      <c r="F281" s="183">
        <v>635</v>
      </c>
      <c r="G281" s="42" t="s">
        <v>2854</v>
      </c>
      <c r="H281" s="42" t="s">
        <v>2202</v>
      </c>
      <c r="I281" s="42" t="s">
        <v>2855</v>
      </c>
      <c r="K281" s="184">
        <v>645</v>
      </c>
      <c r="L281" s="176" t="s">
        <v>1915</v>
      </c>
      <c r="M281" s="176" t="s">
        <v>2204</v>
      </c>
      <c r="N281" s="176" t="s">
        <v>386</v>
      </c>
      <c r="P281" s="184">
        <v>645</v>
      </c>
      <c r="Q281" s="176" t="s">
        <v>1915</v>
      </c>
      <c r="R281" s="176" t="s">
        <v>2204</v>
      </c>
      <c r="S281" s="176" t="s">
        <v>386</v>
      </c>
    </row>
    <row r="282" spans="1:19" x14ac:dyDescent="0.2">
      <c r="A282" s="181">
        <v>657</v>
      </c>
      <c r="B282" s="35" t="s">
        <v>1853</v>
      </c>
      <c r="C282" s="36" t="s">
        <v>2254</v>
      </c>
      <c r="D282" s="37"/>
      <c r="F282" s="183">
        <v>636</v>
      </c>
      <c r="G282" s="42" t="s">
        <v>2125</v>
      </c>
      <c r="H282" s="42" t="s">
        <v>2202</v>
      </c>
      <c r="I282" s="42" t="s">
        <v>1693</v>
      </c>
      <c r="K282" s="184">
        <v>646</v>
      </c>
      <c r="L282" s="176" t="s">
        <v>1916</v>
      </c>
      <c r="M282" s="176" t="s">
        <v>2204</v>
      </c>
      <c r="N282" s="176" t="s">
        <v>386</v>
      </c>
      <c r="P282" s="184">
        <v>646</v>
      </c>
      <c r="Q282" s="176" t="s">
        <v>1916</v>
      </c>
      <c r="R282" s="176" t="s">
        <v>2204</v>
      </c>
      <c r="S282" s="176" t="s">
        <v>386</v>
      </c>
    </row>
    <row r="283" spans="1:19" x14ac:dyDescent="0.2">
      <c r="A283" s="181">
        <v>658</v>
      </c>
      <c r="B283" s="35" t="s">
        <v>1854</v>
      </c>
      <c r="C283" s="36" t="s">
        <v>2943</v>
      </c>
      <c r="D283" s="37"/>
      <c r="F283" s="183">
        <v>637</v>
      </c>
      <c r="G283" s="42" t="s">
        <v>2126</v>
      </c>
      <c r="H283" s="42" t="s">
        <v>2254</v>
      </c>
      <c r="I283" s="42"/>
      <c r="K283" s="184">
        <v>647</v>
      </c>
      <c r="L283" s="176" t="s">
        <v>1046</v>
      </c>
      <c r="M283" s="176" t="s">
        <v>2203</v>
      </c>
      <c r="N283" s="176" t="s">
        <v>1053</v>
      </c>
      <c r="P283" s="184">
        <v>647</v>
      </c>
      <c r="Q283" s="176" t="s">
        <v>1046</v>
      </c>
      <c r="R283" s="176" t="s">
        <v>2203</v>
      </c>
      <c r="S283" s="176" t="s">
        <v>3203</v>
      </c>
    </row>
    <row r="284" spans="1:19" x14ac:dyDescent="0.2">
      <c r="A284" s="181">
        <v>659</v>
      </c>
      <c r="B284" s="35" t="s">
        <v>2520</v>
      </c>
      <c r="C284" s="36" t="s">
        <v>2254</v>
      </c>
      <c r="D284" s="37"/>
      <c r="F284" s="183">
        <v>638</v>
      </c>
      <c r="G284" s="42" t="s">
        <v>2675</v>
      </c>
      <c r="H284" s="42" t="s">
        <v>2204</v>
      </c>
      <c r="I284" s="42"/>
      <c r="K284" s="184">
        <v>648</v>
      </c>
      <c r="L284" s="176" t="s">
        <v>3386</v>
      </c>
      <c r="M284" s="176" t="s">
        <v>2254</v>
      </c>
      <c r="N284" s="176" t="s">
        <v>386</v>
      </c>
      <c r="P284" s="184">
        <v>648</v>
      </c>
      <c r="Q284" s="176" t="s">
        <v>3386</v>
      </c>
      <c r="R284" s="176" t="s">
        <v>2254</v>
      </c>
      <c r="S284" s="176" t="s">
        <v>386</v>
      </c>
    </row>
    <row r="285" spans="1:19" x14ac:dyDescent="0.2">
      <c r="A285" s="181">
        <v>660</v>
      </c>
      <c r="B285" s="35" t="s">
        <v>2521</v>
      </c>
      <c r="C285" s="36" t="s">
        <v>1076</v>
      </c>
      <c r="D285" s="37" t="s">
        <v>2384</v>
      </c>
      <c r="F285" s="183">
        <v>639</v>
      </c>
      <c r="G285" s="42" t="s">
        <v>2556</v>
      </c>
      <c r="H285" s="42" t="s">
        <v>2203</v>
      </c>
      <c r="I285" s="42" t="s">
        <v>1053</v>
      </c>
      <c r="K285" s="184">
        <v>649</v>
      </c>
      <c r="L285" s="176" t="s">
        <v>460</v>
      </c>
      <c r="M285" s="176" t="s">
        <v>2204</v>
      </c>
      <c r="N285" s="178" t="s">
        <v>386</v>
      </c>
      <c r="P285" s="184">
        <v>649</v>
      </c>
      <c r="Q285" s="176" t="s">
        <v>460</v>
      </c>
      <c r="R285" s="176" t="s">
        <v>2204</v>
      </c>
      <c r="S285" s="178" t="s">
        <v>386</v>
      </c>
    </row>
    <row r="286" spans="1:19" x14ac:dyDescent="0.2">
      <c r="A286" s="181">
        <v>661</v>
      </c>
      <c r="B286" s="35" t="s">
        <v>379</v>
      </c>
      <c r="C286" s="36" t="s">
        <v>2943</v>
      </c>
      <c r="D286" s="37"/>
      <c r="F286" s="183">
        <v>640</v>
      </c>
      <c r="G286" s="42" t="s">
        <v>2676</v>
      </c>
      <c r="H286" s="42" t="s">
        <v>2204</v>
      </c>
      <c r="I286" s="42"/>
      <c r="K286" s="184">
        <v>650</v>
      </c>
      <c r="L286" s="176" t="s">
        <v>2223</v>
      </c>
      <c r="M286" s="176" t="s">
        <v>2204</v>
      </c>
      <c r="N286" s="176" t="s">
        <v>386</v>
      </c>
      <c r="P286" s="184">
        <v>650</v>
      </c>
      <c r="Q286" s="176" t="s">
        <v>2223</v>
      </c>
      <c r="R286" s="176" t="s">
        <v>2204</v>
      </c>
      <c r="S286" s="176" t="s">
        <v>386</v>
      </c>
    </row>
    <row r="287" spans="1:19" x14ac:dyDescent="0.2">
      <c r="A287" s="181">
        <v>662</v>
      </c>
      <c r="B287" s="35" t="s">
        <v>1127</v>
      </c>
      <c r="C287" s="36" t="s">
        <v>2254</v>
      </c>
      <c r="D287" s="37" t="s">
        <v>2946</v>
      </c>
      <c r="F287" s="183">
        <v>641</v>
      </c>
      <c r="G287" s="42" t="s">
        <v>3083</v>
      </c>
      <c r="H287" s="42" t="s">
        <v>2204</v>
      </c>
      <c r="I287" s="42"/>
      <c r="K287" s="184">
        <v>651</v>
      </c>
      <c r="L287" s="176" t="s">
        <v>942</v>
      </c>
      <c r="M287" s="176" t="s">
        <v>2204</v>
      </c>
      <c r="N287" s="178" t="s">
        <v>386</v>
      </c>
      <c r="P287" s="184">
        <v>651</v>
      </c>
      <c r="Q287" s="176" t="s">
        <v>942</v>
      </c>
      <c r="R287" s="176" t="s">
        <v>2204</v>
      </c>
      <c r="S287" s="178" t="s">
        <v>386</v>
      </c>
    </row>
    <row r="288" spans="1:19" x14ac:dyDescent="0.2">
      <c r="A288" s="181">
        <v>664</v>
      </c>
      <c r="B288" s="35" t="s">
        <v>990</v>
      </c>
      <c r="C288" s="36" t="s">
        <v>2254</v>
      </c>
      <c r="D288" s="37"/>
      <c r="F288" s="183">
        <v>642</v>
      </c>
      <c r="G288" s="42" t="s">
        <v>2757</v>
      </c>
      <c r="H288" s="42" t="s">
        <v>2204</v>
      </c>
      <c r="I288" s="42"/>
      <c r="K288" s="184">
        <v>652</v>
      </c>
      <c r="L288" s="176" t="s">
        <v>943</v>
      </c>
      <c r="M288" s="176" t="s">
        <v>1076</v>
      </c>
      <c r="N288" s="176" t="s">
        <v>1253</v>
      </c>
      <c r="P288" s="184">
        <v>652</v>
      </c>
      <c r="Q288" s="176" t="s">
        <v>943</v>
      </c>
      <c r="R288" s="176" t="s">
        <v>1076</v>
      </c>
      <c r="S288" s="176" t="s">
        <v>386</v>
      </c>
    </row>
    <row r="289" spans="1:19" x14ac:dyDescent="0.2">
      <c r="A289" s="181">
        <v>665</v>
      </c>
      <c r="B289" s="35" t="s">
        <v>415</v>
      </c>
      <c r="C289" s="36" t="s">
        <v>2254</v>
      </c>
      <c r="D289" s="37"/>
      <c r="F289" s="183">
        <v>643</v>
      </c>
      <c r="G289" s="42" t="s">
        <v>176</v>
      </c>
      <c r="H289" s="42" t="s">
        <v>2204</v>
      </c>
      <c r="I289" s="42"/>
      <c r="K289" s="184">
        <v>653</v>
      </c>
      <c r="L289" s="176" t="s">
        <v>74</v>
      </c>
      <c r="M289" s="176" t="s">
        <v>2204</v>
      </c>
      <c r="N289" s="176" t="s">
        <v>386</v>
      </c>
      <c r="P289" s="184">
        <v>653</v>
      </c>
      <c r="Q289" s="176" t="s">
        <v>74</v>
      </c>
      <c r="R289" s="176" t="s">
        <v>2204</v>
      </c>
      <c r="S289" s="176" t="s">
        <v>386</v>
      </c>
    </row>
    <row r="290" spans="1:19" x14ac:dyDescent="0.2">
      <c r="A290" s="181">
        <v>666</v>
      </c>
      <c r="B290" s="35" t="s">
        <v>498</v>
      </c>
      <c r="C290" s="36" t="s">
        <v>2254</v>
      </c>
      <c r="D290" s="37"/>
      <c r="F290" s="183">
        <v>644</v>
      </c>
      <c r="G290" s="42" t="s">
        <v>177</v>
      </c>
      <c r="H290" s="42" t="s">
        <v>2204</v>
      </c>
      <c r="I290" s="42"/>
      <c r="K290" s="184">
        <v>654</v>
      </c>
      <c r="L290" s="176" t="s">
        <v>1917</v>
      </c>
      <c r="M290" s="176" t="s">
        <v>2202</v>
      </c>
      <c r="N290" s="176" t="s">
        <v>386</v>
      </c>
      <c r="P290" s="184">
        <v>654</v>
      </c>
      <c r="Q290" s="176" t="s">
        <v>1917</v>
      </c>
      <c r="R290" s="176" t="s">
        <v>2202</v>
      </c>
      <c r="S290" s="176" t="s">
        <v>3204</v>
      </c>
    </row>
    <row r="291" spans="1:19" x14ac:dyDescent="0.2">
      <c r="A291" s="181">
        <v>667</v>
      </c>
      <c r="B291" s="35" t="s">
        <v>3189</v>
      </c>
      <c r="C291" s="36" t="s">
        <v>2943</v>
      </c>
      <c r="D291" s="37"/>
      <c r="F291" s="183">
        <v>645</v>
      </c>
      <c r="G291" s="42" t="s">
        <v>1915</v>
      </c>
      <c r="H291" s="42" t="s">
        <v>2204</v>
      </c>
      <c r="I291" s="42"/>
      <c r="K291" s="184">
        <v>655</v>
      </c>
      <c r="L291" s="176" t="s">
        <v>452</v>
      </c>
      <c r="M291" s="176" t="s">
        <v>2204</v>
      </c>
      <c r="N291" s="178" t="s">
        <v>386</v>
      </c>
      <c r="P291" s="184">
        <v>655</v>
      </c>
      <c r="Q291" s="176" t="s">
        <v>452</v>
      </c>
      <c r="R291" s="176" t="s">
        <v>2204</v>
      </c>
      <c r="S291" s="178" t="s">
        <v>386</v>
      </c>
    </row>
    <row r="292" spans="1:19" x14ac:dyDescent="0.2">
      <c r="A292" s="181">
        <v>668</v>
      </c>
      <c r="B292" s="35" t="s">
        <v>2448</v>
      </c>
      <c r="C292" s="36" t="s">
        <v>2943</v>
      </c>
      <c r="D292" s="37"/>
      <c r="F292" s="183">
        <v>646</v>
      </c>
      <c r="G292" s="42" t="s">
        <v>1916</v>
      </c>
      <c r="H292" s="42" t="s">
        <v>2204</v>
      </c>
      <c r="I292" s="42"/>
      <c r="K292" s="184">
        <v>656</v>
      </c>
      <c r="L292" s="176" t="s">
        <v>2630</v>
      </c>
      <c r="M292" s="176" t="s">
        <v>2204</v>
      </c>
      <c r="N292" s="176" t="s">
        <v>386</v>
      </c>
      <c r="P292" s="184">
        <v>656</v>
      </c>
      <c r="Q292" s="176" t="s">
        <v>2630</v>
      </c>
      <c r="R292" s="176" t="s">
        <v>2204</v>
      </c>
      <c r="S292" s="176" t="s">
        <v>386</v>
      </c>
    </row>
    <row r="293" spans="1:19" x14ac:dyDescent="0.2">
      <c r="A293" s="181">
        <v>671</v>
      </c>
      <c r="B293" s="35" t="s">
        <v>2449</v>
      </c>
      <c r="C293" s="36" t="s">
        <v>2254</v>
      </c>
      <c r="D293" s="37"/>
      <c r="F293" s="183">
        <v>647</v>
      </c>
      <c r="G293" s="42" t="s">
        <v>380</v>
      </c>
      <c r="H293" s="42" t="s">
        <v>2203</v>
      </c>
      <c r="I293" s="42" t="s">
        <v>1053</v>
      </c>
      <c r="K293" s="184">
        <v>657</v>
      </c>
      <c r="L293" s="176" t="s">
        <v>1560</v>
      </c>
      <c r="M293" s="176" t="s">
        <v>2204</v>
      </c>
      <c r="N293" s="176" t="s">
        <v>386</v>
      </c>
      <c r="P293" s="184">
        <v>657</v>
      </c>
      <c r="Q293" s="176" t="s">
        <v>1560</v>
      </c>
      <c r="R293" s="176" t="s">
        <v>2204</v>
      </c>
      <c r="S293" s="176" t="s">
        <v>386</v>
      </c>
    </row>
    <row r="294" spans="1:19" x14ac:dyDescent="0.2">
      <c r="A294" s="181">
        <v>672</v>
      </c>
      <c r="B294" s="35" t="s">
        <v>2933</v>
      </c>
      <c r="C294" s="36" t="s">
        <v>2943</v>
      </c>
      <c r="D294" s="37"/>
      <c r="F294" s="183">
        <v>648</v>
      </c>
      <c r="G294" s="42" t="s">
        <v>459</v>
      </c>
      <c r="H294" s="42" t="s">
        <v>2254</v>
      </c>
      <c r="I294" s="42"/>
      <c r="K294" s="184">
        <v>658</v>
      </c>
      <c r="L294" s="176" t="s">
        <v>1854</v>
      </c>
      <c r="M294" s="176" t="s">
        <v>2202</v>
      </c>
      <c r="N294" s="178" t="s">
        <v>386</v>
      </c>
      <c r="P294" s="184">
        <v>658</v>
      </c>
      <c r="Q294" s="176" t="s">
        <v>1854</v>
      </c>
      <c r="R294" s="176" t="s">
        <v>2202</v>
      </c>
      <c r="S294" s="178" t="s">
        <v>3204</v>
      </c>
    </row>
    <row r="295" spans="1:19" x14ac:dyDescent="0.2">
      <c r="A295" s="181">
        <v>673</v>
      </c>
      <c r="B295" s="35" t="s">
        <v>2934</v>
      </c>
      <c r="C295" s="36" t="s">
        <v>2254</v>
      </c>
      <c r="D295" s="37"/>
      <c r="F295" s="183">
        <v>649</v>
      </c>
      <c r="G295" s="42" t="s">
        <v>460</v>
      </c>
      <c r="H295" s="42" t="s">
        <v>2204</v>
      </c>
      <c r="I295" s="42"/>
      <c r="K295" s="184">
        <v>659</v>
      </c>
      <c r="L295" s="176" t="s">
        <v>2520</v>
      </c>
      <c r="M295" s="176" t="s">
        <v>2204</v>
      </c>
      <c r="N295" s="178" t="s">
        <v>386</v>
      </c>
      <c r="P295" s="184">
        <v>659</v>
      </c>
      <c r="Q295" s="176" t="s">
        <v>2520</v>
      </c>
      <c r="R295" s="176" t="s">
        <v>2204</v>
      </c>
      <c r="S295" s="178" t="s">
        <v>386</v>
      </c>
    </row>
    <row r="296" spans="1:19" x14ac:dyDescent="0.2">
      <c r="A296" s="181">
        <v>674</v>
      </c>
      <c r="B296" s="35" t="s">
        <v>2966</v>
      </c>
      <c r="C296" s="36" t="s">
        <v>2254</v>
      </c>
      <c r="D296" s="37"/>
      <c r="F296" s="183">
        <v>650</v>
      </c>
      <c r="G296" s="42" t="s">
        <v>461</v>
      </c>
      <c r="H296" s="42" t="s">
        <v>2204</v>
      </c>
      <c r="I296" s="42"/>
      <c r="K296" s="184">
        <v>660</v>
      </c>
      <c r="L296" s="176" t="s">
        <v>2358</v>
      </c>
      <c r="M296" s="176" t="s">
        <v>2203</v>
      </c>
      <c r="N296" s="176" t="s">
        <v>966</v>
      </c>
      <c r="P296" s="184">
        <v>660</v>
      </c>
      <c r="Q296" s="176" t="s">
        <v>2358</v>
      </c>
      <c r="R296" s="176" t="s">
        <v>2203</v>
      </c>
      <c r="S296" s="176" t="s">
        <v>3203</v>
      </c>
    </row>
    <row r="297" spans="1:19" x14ac:dyDescent="0.2">
      <c r="A297" s="181">
        <v>675</v>
      </c>
      <c r="B297" s="35" t="s">
        <v>2967</v>
      </c>
      <c r="C297" s="36" t="s">
        <v>2943</v>
      </c>
      <c r="D297" s="37"/>
      <c r="F297" s="183">
        <v>651</v>
      </c>
      <c r="G297" s="42" t="s">
        <v>493</v>
      </c>
      <c r="H297" s="42" t="s">
        <v>2204</v>
      </c>
      <c r="I297" s="42"/>
      <c r="K297" s="184">
        <v>661</v>
      </c>
      <c r="L297" s="176" t="s">
        <v>2359</v>
      </c>
      <c r="M297" s="176" t="s">
        <v>2202</v>
      </c>
      <c r="N297" s="176" t="s">
        <v>386</v>
      </c>
      <c r="P297" s="184">
        <v>661</v>
      </c>
      <c r="Q297" s="176" t="s">
        <v>2359</v>
      </c>
      <c r="R297" s="176" t="s">
        <v>2202</v>
      </c>
      <c r="S297" s="176" t="s">
        <v>3204</v>
      </c>
    </row>
    <row r="298" spans="1:19" x14ac:dyDescent="0.2">
      <c r="A298" s="181">
        <v>676</v>
      </c>
      <c r="B298" s="35" t="s">
        <v>1824</v>
      </c>
      <c r="C298" s="36" t="s">
        <v>2943</v>
      </c>
      <c r="D298" s="37"/>
      <c r="F298" s="183">
        <v>652</v>
      </c>
      <c r="G298" s="42" t="s">
        <v>2755</v>
      </c>
      <c r="H298" s="42" t="s">
        <v>2202</v>
      </c>
      <c r="I298" s="42" t="s">
        <v>1253</v>
      </c>
      <c r="K298" s="184">
        <v>662</v>
      </c>
      <c r="L298" s="176" t="s">
        <v>2360</v>
      </c>
      <c r="M298" s="176" t="s">
        <v>2203</v>
      </c>
      <c r="N298" s="176" t="s">
        <v>1053</v>
      </c>
      <c r="P298" s="184">
        <v>662</v>
      </c>
      <c r="Q298" s="176" t="s">
        <v>2360</v>
      </c>
      <c r="R298" s="176" t="s">
        <v>2203</v>
      </c>
      <c r="S298" s="176" t="s">
        <v>3203</v>
      </c>
    </row>
    <row r="299" spans="1:19" x14ac:dyDescent="0.2">
      <c r="A299" s="181">
        <v>677</v>
      </c>
      <c r="B299" s="35" t="s">
        <v>1825</v>
      </c>
      <c r="C299" s="36" t="s">
        <v>2254</v>
      </c>
      <c r="D299" s="37"/>
      <c r="F299" s="183">
        <v>653</v>
      </c>
      <c r="G299" s="42" t="s">
        <v>74</v>
      </c>
      <c r="H299" s="42" t="s">
        <v>2204</v>
      </c>
      <c r="I299" s="42"/>
      <c r="K299" s="184">
        <v>664</v>
      </c>
      <c r="L299" s="176" t="s">
        <v>1750</v>
      </c>
      <c r="M299" s="176" t="s">
        <v>2204</v>
      </c>
      <c r="N299" s="178" t="s">
        <v>386</v>
      </c>
      <c r="P299" s="184">
        <v>664</v>
      </c>
      <c r="Q299" s="176" t="s">
        <v>1750</v>
      </c>
      <c r="R299" s="176" t="s">
        <v>2204</v>
      </c>
      <c r="S299" s="178" t="s">
        <v>386</v>
      </c>
    </row>
    <row r="300" spans="1:19" x14ac:dyDescent="0.2">
      <c r="A300" s="181">
        <v>678</v>
      </c>
      <c r="B300" s="35" t="s">
        <v>3338</v>
      </c>
      <c r="C300" s="36" t="s">
        <v>2943</v>
      </c>
      <c r="D300" s="37"/>
      <c r="F300" s="183">
        <v>654</v>
      </c>
      <c r="G300" s="42" t="s">
        <v>1917</v>
      </c>
      <c r="H300" s="42" t="s">
        <v>2202</v>
      </c>
      <c r="I300" s="42"/>
      <c r="K300" s="184">
        <v>665</v>
      </c>
      <c r="L300" s="176" t="s">
        <v>1751</v>
      </c>
      <c r="M300" s="176" t="s">
        <v>2204</v>
      </c>
      <c r="N300" s="178" t="s">
        <v>386</v>
      </c>
      <c r="P300" s="184">
        <v>665</v>
      </c>
      <c r="Q300" s="176" t="s">
        <v>1751</v>
      </c>
      <c r="R300" s="176" t="s">
        <v>2204</v>
      </c>
      <c r="S300" s="178" t="s">
        <v>386</v>
      </c>
    </row>
    <row r="301" spans="1:19" x14ac:dyDescent="0.2">
      <c r="A301" s="181">
        <v>680</v>
      </c>
      <c r="B301" s="35" t="s">
        <v>3402</v>
      </c>
      <c r="C301" s="36" t="s">
        <v>2943</v>
      </c>
      <c r="D301" s="37"/>
      <c r="F301" s="183">
        <v>655</v>
      </c>
      <c r="G301" s="42" t="s">
        <v>781</v>
      </c>
      <c r="H301" s="42" t="s">
        <v>2204</v>
      </c>
      <c r="I301" s="42"/>
      <c r="K301" s="184">
        <v>666</v>
      </c>
      <c r="L301" s="176" t="s">
        <v>498</v>
      </c>
      <c r="M301" s="176" t="s">
        <v>2254</v>
      </c>
      <c r="N301" s="176" t="s">
        <v>386</v>
      </c>
      <c r="P301" s="184">
        <v>666</v>
      </c>
      <c r="Q301" s="176" t="s">
        <v>498</v>
      </c>
      <c r="R301" s="176" t="s">
        <v>2254</v>
      </c>
      <c r="S301" s="176" t="s">
        <v>386</v>
      </c>
    </row>
    <row r="302" spans="1:19" x14ac:dyDescent="0.2">
      <c r="A302" s="181">
        <v>682</v>
      </c>
      <c r="B302" s="35" t="s">
        <v>1018</v>
      </c>
      <c r="C302" s="36" t="s">
        <v>2254</v>
      </c>
      <c r="D302" s="37"/>
      <c r="F302" s="183">
        <v>656</v>
      </c>
      <c r="G302" s="42" t="s">
        <v>1539</v>
      </c>
      <c r="H302" s="42" t="s">
        <v>2204</v>
      </c>
      <c r="I302" s="42"/>
      <c r="K302" s="184">
        <v>667</v>
      </c>
      <c r="L302" s="176" t="s">
        <v>1752</v>
      </c>
      <c r="M302" s="176" t="s">
        <v>2202</v>
      </c>
      <c r="N302" s="176" t="s">
        <v>386</v>
      </c>
      <c r="P302" s="184">
        <v>667</v>
      </c>
      <c r="Q302" s="176" t="s">
        <v>1752</v>
      </c>
      <c r="R302" s="176" t="s">
        <v>2202</v>
      </c>
      <c r="S302" s="176" t="s">
        <v>3204</v>
      </c>
    </row>
    <row r="303" spans="1:19" x14ac:dyDescent="0.2">
      <c r="A303" s="181">
        <v>683</v>
      </c>
      <c r="B303" s="35" t="s">
        <v>2303</v>
      </c>
      <c r="C303" s="36" t="s">
        <v>2254</v>
      </c>
      <c r="D303" s="37"/>
      <c r="F303" s="183">
        <v>657</v>
      </c>
      <c r="G303" s="42" t="s">
        <v>1853</v>
      </c>
      <c r="H303" s="42" t="s">
        <v>2204</v>
      </c>
      <c r="I303" s="42"/>
      <c r="K303" s="184">
        <v>668</v>
      </c>
      <c r="L303" s="176" t="s">
        <v>1753</v>
      </c>
      <c r="M303" s="176" t="s">
        <v>2202</v>
      </c>
      <c r="N303" s="178" t="s">
        <v>386</v>
      </c>
      <c r="P303" s="184">
        <v>668</v>
      </c>
      <c r="Q303" s="176" t="s">
        <v>1753</v>
      </c>
      <c r="R303" s="176" t="s">
        <v>2202</v>
      </c>
      <c r="S303" s="178" t="s">
        <v>3204</v>
      </c>
    </row>
    <row r="304" spans="1:19" x14ac:dyDescent="0.2">
      <c r="A304" s="181">
        <v>684</v>
      </c>
      <c r="B304" s="35" t="s">
        <v>2304</v>
      </c>
      <c r="C304" s="36" t="s">
        <v>2254</v>
      </c>
      <c r="D304" s="37"/>
      <c r="F304" s="183">
        <v>658</v>
      </c>
      <c r="G304" s="42" t="s">
        <v>1854</v>
      </c>
      <c r="H304" s="42" t="s">
        <v>2202</v>
      </c>
      <c r="I304" s="42"/>
      <c r="K304" s="184">
        <v>670</v>
      </c>
      <c r="L304" s="176" t="s">
        <v>1047</v>
      </c>
      <c r="M304" s="176" t="s">
        <v>2254</v>
      </c>
      <c r="N304" s="176" t="s">
        <v>386</v>
      </c>
      <c r="P304" s="184">
        <v>670</v>
      </c>
      <c r="Q304" s="176" t="s">
        <v>1047</v>
      </c>
      <c r="R304" s="176" t="s">
        <v>2254</v>
      </c>
      <c r="S304" s="176" t="s">
        <v>386</v>
      </c>
    </row>
    <row r="305" spans="1:19" x14ac:dyDescent="0.2">
      <c r="A305" s="181">
        <v>685</v>
      </c>
      <c r="B305" s="35" t="s">
        <v>2305</v>
      </c>
      <c r="C305" s="36" t="s">
        <v>2254</v>
      </c>
      <c r="D305" s="37"/>
      <c r="F305" s="183">
        <v>659</v>
      </c>
      <c r="G305" s="42" t="s">
        <v>2520</v>
      </c>
      <c r="H305" s="42" t="s">
        <v>2204</v>
      </c>
      <c r="I305" s="42"/>
      <c r="K305" s="184">
        <v>671</v>
      </c>
      <c r="L305" s="176" t="s">
        <v>1754</v>
      </c>
      <c r="M305" s="176" t="s">
        <v>2204</v>
      </c>
      <c r="N305" s="176" t="s">
        <v>386</v>
      </c>
      <c r="P305" s="184">
        <v>671</v>
      </c>
      <c r="Q305" s="176" t="s">
        <v>1754</v>
      </c>
      <c r="R305" s="176" t="s">
        <v>2204</v>
      </c>
      <c r="S305" s="176" t="s">
        <v>386</v>
      </c>
    </row>
    <row r="306" spans="1:19" x14ac:dyDescent="0.2">
      <c r="A306" s="181">
        <v>686</v>
      </c>
      <c r="B306" s="35" t="s">
        <v>2306</v>
      </c>
      <c r="C306" s="36" t="s">
        <v>1077</v>
      </c>
      <c r="D306" s="37"/>
      <c r="F306" s="183">
        <v>660</v>
      </c>
      <c r="G306" s="42" t="s">
        <v>2521</v>
      </c>
      <c r="H306" s="42" t="s">
        <v>1076</v>
      </c>
      <c r="I306" s="42" t="s">
        <v>966</v>
      </c>
      <c r="K306" s="184">
        <v>672</v>
      </c>
      <c r="L306" s="176" t="s">
        <v>3043</v>
      </c>
      <c r="M306" s="176" t="s">
        <v>2202</v>
      </c>
      <c r="N306" s="178" t="s">
        <v>386</v>
      </c>
      <c r="P306" s="184">
        <v>672</v>
      </c>
      <c r="Q306" s="176" t="s">
        <v>3043</v>
      </c>
      <c r="R306" s="176" t="s">
        <v>2202</v>
      </c>
      <c r="S306" s="178" t="s">
        <v>3204</v>
      </c>
    </row>
    <row r="307" spans="1:19" x14ac:dyDescent="0.2">
      <c r="A307" s="181">
        <v>687</v>
      </c>
      <c r="B307" s="35" t="s">
        <v>341</v>
      </c>
      <c r="C307" s="36" t="s">
        <v>1077</v>
      </c>
      <c r="D307" s="37"/>
      <c r="F307" s="183">
        <v>661</v>
      </c>
      <c r="G307" s="42" t="s">
        <v>379</v>
      </c>
      <c r="H307" s="42" t="s">
        <v>2202</v>
      </c>
      <c r="I307" s="42"/>
      <c r="K307" s="184">
        <v>673</v>
      </c>
      <c r="L307" s="176" t="s">
        <v>3155</v>
      </c>
      <c r="M307" s="176" t="s">
        <v>2204</v>
      </c>
      <c r="N307" s="178" t="s">
        <v>386</v>
      </c>
      <c r="P307" s="184">
        <v>673</v>
      </c>
      <c r="Q307" s="176" t="s">
        <v>3155</v>
      </c>
      <c r="R307" s="176" t="s">
        <v>2204</v>
      </c>
      <c r="S307" s="178" t="s">
        <v>386</v>
      </c>
    </row>
    <row r="308" spans="1:19" x14ac:dyDescent="0.2">
      <c r="A308" s="181">
        <v>688</v>
      </c>
      <c r="B308" s="35" t="s">
        <v>2273</v>
      </c>
      <c r="C308" s="36" t="s">
        <v>1076</v>
      </c>
      <c r="D308" s="37"/>
      <c r="F308" s="183">
        <v>662</v>
      </c>
      <c r="G308" s="42" t="s">
        <v>1127</v>
      </c>
      <c r="H308" s="42" t="s">
        <v>2203</v>
      </c>
      <c r="I308" s="42" t="s">
        <v>1053</v>
      </c>
      <c r="K308" s="184">
        <v>674</v>
      </c>
      <c r="L308" s="176" t="s">
        <v>3156</v>
      </c>
      <c r="M308" s="176" t="s">
        <v>2204</v>
      </c>
      <c r="N308" s="176" t="s">
        <v>386</v>
      </c>
      <c r="P308" s="184">
        <v>674</v>
      </c>
      <c r="Q308" s="176" t="s">
        <v>3156</v>
      </c>
      <c r="R308" s="176" t="s">
        <v>2204</v>
      </c>
      <c r="S308" s="176" t="s">
        <v>386</v>
      </c>
    </row>
    <row r="309" spans="1:19" x14ac:dyDescent="0.2">
      <c r="A309" s="181">
        <v>689</v>
      </c>
      <c r="B309" s="35" t="s">
        <v>788</v>
      </c>
      <c r="C309" s="36" t="s">
        <v>1077</v>
      </c>
      <c r="D309" s="37" t="s">
        <v>2385</v>
      </c>
      <c r="F309" s="183">
        <v>664</v>
      </c>
      <c r="G309" s="42" t="s">
        <v>990</v>
      </c>
      <c r="H309" s="42" t="s">
        <v>2204</v>
      </c>
      <c r="I309" s="42"/>
      <c r="K309" s="184">
        <v>675</v>
      </c>
      <c r="L309" s="176" t="s">
        <v>2894</v>
      </c>
      <c r="M309" s="176" t="s">
        <v>2204</v>
      </c>
      <c r="N309" s="178" t="s">
        <v>386</v>
      </c>
      <c r="P309" s="184">
        <v>675</v>
      </c>
      <c r="Q309" s="176" t="s">
        <v>2894</v>
      </c>
      <c r="R309" s="176" t="s">
        <v>2204</v>
      </c>
      <c r="S309" s="178" t="s">
        <v>386</v>
      </c>
    </row>
    <row r="310" spans="1:19" x14ac:dyDescent="0.2">
      <c r="A310" s="181">
        <v>690</v>
      </c>
      <c r="B310" s="35" t="s">
        <v>789</v>
      </c>
      <c r="C310" s="36" t="s">
        <v>2254</v>
      </c>
      <c r="D310" s="37"/>
      <c r="F310" s="183">
        <v>665</v>
      </c>
      <c r="G310" s="42" t="s">
        <v>415</v>
      </c>
      <c r="H310" s="42" t="s">
        <v>2204</v>
      </c>
      <c r="I310" s="42"/>
      <c r="K310" s="184">
        <v>676</v>
      </c>
      <c r="L310" s="176" t="s">
        <v>2895</v>
      </c>
      <c r="M310" s="176" t="s">
        <v>2202</v>
      </c>
      <c r="N310" s="178" t="s">
        <v>386</v>
      </c>
      <c r="P310" s="184">
        <v>676</v>
      </c>
      <c r="Q310" s="176" t="s">
        <v>2895</v>
      </c>
      <c r="R310" s="176" t="s">
        <v>2202</v>
      </c>
      <c r="S310" s="178" t="s">
        <v>3204</v>
      </c>
    </row>
    <row r="311" spans="1:19" x14ac:dyDescent="0.2">
      <c r="A311" s="181">
        <v>693</v>
      </c>
      <c r="B311" s="35" t="s">
        <v>790</v>
      </c>
      <c r="C311" s="36" t="s">
        <v>1076</v>
      </c>
      <c r="D311" s="37" t="s">
        <v>2386</v>
      </c>
      <c r="F311" s="183">
        <v>666</v>
      </c>
      <c r="G311" s="42" t="s">
        <v>498</v>
      </c>
      <c r="H311" s="42" t="s">
        <v>2254</v>
      </c>
      <c r="I311" s="42"/>
      <c r="K311" s="184">
        <v>677</v>
      </c>
      <c r="L311" s="176" t="s">
        <v>132</v>
      </c>
      <c r="M311" s="176" t="s">
        <v>2204</v>
      </c>
      <c r="N311" s="178" t="s">
        <v>386</v>
      </c>
      <c r="P311" s="184">
        <v>677</v>
      </c>
      <c r="Q311" s="176" t="s">
        <v>132</v>
      </c>
      <c r="R311" s="176" t="s">
        <v>2204</v>
      </c>
      <c r="S311" s="178" t="s">
        <v>386</v>
      </c>
    </row>
    <row r="312" spans="1:19" x14ac:dyDescent="0.2">
      <c r="A312" s="181">
        <v>694</v>
      </c>
      <c r="B312" s="35" t="s">
        <v>791</v>
      </c>
      <c r="C312" s="36" t="s">
        <v>1076</v>
      </c>
      <c r="D312" s="37" t="s">
        <v>2386</v>
      </c>
      <c r="F312" s="183">
        <v>667</v>
      </c>
      <c r="G312" s="42" t="s">
        <v>3189</v>
      </c>
      <c r="H312" s="42" t="s">
        <v>2202</v>
      </c>
      <c r="I312" s="42"/>
      <c r="K312" s="184">
        <v>678</v>
      </c>
      <c r="L312" s="176" t="s">
        <v>2896</v>
      </c>
      <c r="M312" s="176" t="s">
        <v>2202</v>
      </c>
      <c r="N312" s="176" t="s">
        <v>386</v>
      </c>
      <c r="P312" s="184">
        <v>678</v>
      </c>
      <c r="Q312" s="176" t="s">
        <v>2896</v>
      </c>
      <c r="R312" s="176" t="s">
        <v>2202</v>
      </c>
      <c r="S312" s="176" t="s">
        <v>3204</v>
      </c>
    </row>
    <row r="313" spans="1:19" x14ac:dyDescent="0.2">
      <c r="A313" s="181">
        <v>695</v>
      </c>
      <c r="B313" s="35" t="s">
        <v>792</v>
      </c>
      <c r="C313" s="36" t="s">
        <v>1077</v>
      </c>
      <c r="D313" s="37"/>
      <c r="F313" s="183">
        <v>668</v>
      </c>
      <c r="G313" s="42" t="s">
        <v>2448</v>
      </c>
      <c r="H313" s="42" t="s">
        <v>2202</v>
      </c>
      <c r="I313" s="42"/>
      <c r="K313" s="184">
        <v>679</v>
      </c>
      <c r="L313" s="176" t="s">
        <v>133</v>
      </c>
      <c r="M313" s="176" t="s">
        <v>1076</v>
      </c>
      <c r="N313" s="176" t="s">
        <v>1611</v>
      </c>
      <c r="P313" s="184">
        <v>679</v>
      </c>
      <c r="Q313" s="176" t="s">
        <v>133</v>
      </c>
      <c r="R313" s="176" t="s">
        <v>1076</v>
      </c>
      <c r="S313" s="176" t="s">
        <v>2215</v>
      </c>
    </row>
    <row r="314" spans="1:19" x14ac:dyDescent="0.2">
      <c r="A314" s="181">
        <v>696</v>
      </c>
      <c r="B314" s="35" t="s">
        <v>793</v>
      </c>
      <c r="C314" s="36" t="s">
        <v>1077</v>
      </c>
      <c r="D314" s="37"/>
      <c r="F314" s="183">
        <v>671</v>
      </c>
      <c r="G314" s="42" t="s">
        <v>2449</v>
      </c>
      <c r="H314" s="42" t="s">
        <v>2204</v>
      </c>
      <c r="I314" s="42"/>
      <c r="K314" s="184">
        <v>680</v>
      </c>
      <c r="L314" s="176" t="s">
        <v>2897</v>
      </c>
      <c r="M314" s="176" t="s">
        <v>2202</v>
      </c>
      <c r="N314" s="176" t="s">
        <v>386</v>
      </c>
      <c r="P314" s="184">
        <v>680</v>
      </c>
      <c r="Q314" s="176" t="s">
        <v>2897</v>
      </c>
      <c r="R314" s="176" t="s">
        <v>2202</v>
      </c>
      <c r="S314" s="176" t="s">
        <v>3204</v>
      </c>
    </row>
    <row r="315" spans="1:19" x14ac:dyDescent="0.2">
      <c r="A315" s="181">
        <v>697</v>
      </c>
      <c r="B315" s="35" t="s">
        <v>794</v>
      </c>
      <c r="C315" s="36" t="s">
        <v>1077</v>
      </c>
      <c r="D315" s="37"/>
      <c r="F315" s="183">
        <v>672</v>
      </c>
      <c r="G315" s="42" t="s">
        <v>2933</v>
      </c>
      <c r="H315" s="42" t="s">
        <v>2202</v>
      </c>
      <c r="I315" s="42"/>
      <c r="K315" s="184">
        <v>682</v>
      </c>
      <c r="L315" s="176" t="s">
        <v>2898</v>
      </c>
      <c r="M315" s="176" t="s">
        <v>2204</v>
      </c>
      <c r="N315" s="176" t="s">
        <v>386</v>
      </c>
      <c r="P315" s="184">
        <v>682</v>
      </c>
      <c r="Q315" s="176" t="s">
        <v>2898</v>
      </c>
      <c r="R315" s="176" t="s">
        <v>2204</v>
      </c>
      <c r="S315" s="176" t="s">
        <v>386</v>
      </c>
    </row>
    <row r="316" spans="1:19" x14ac:dyDescent="0.2">
      <c r="A316" s="181">
        <v>698</v>
      </c>
      <c r="B316" s="35" t="s">
        <v>3308</v>
      </c>
      <c r="C316" s="36" t="s">
        <v>2254</v>
      </c>
      <c r="D316" s="37"/>
      <c r="F316" s="183">
        <v>673</v>
      </c>
      <c r="G316" s="42" t="s">
        <v>2934</v>
      </c>
      <c r="H316" s="42" t="s">
        <v>2204</v>
      </c>
      <c r="I316" s="42"/>
      <c r="K316" s="184">
        <v>683</v>
      </c>
      <c r="L316" s="176" t="s">
        <v>2899</v>
      </c>
      <c r="M316" s="176" t="s">
        <v>2204</v>
      </c>
      <c r="N316" s="178" t="s">
        <v>386</v>
      </c>
      <c r="P316" s="184">
        <v>683</v>
      </c>
      <c r="Q316" s="176" t="s">
        <v>2899</v>
      </c>
      <c r="R316" s="176" t="s">
        <v>2204</v>
      </c>
      <c r="S316" s="178" t="s">
        <v>386</v>
      </c>
    </row>
    <row r="317" spans="1:19" x14ac:dyDescent="0.2">
      <c r="A317" s="181">
        <v>699</v>
      </c>
      <c r="B317" s="35" t="s">
        <v>2966</v>
      </c>
      <c r="C317" s="36" t="s">
        <v>2254</v>
      </c>
      <c r="D317" s="37"/>
      <c r="F317" s="183">
        <v>674</v>
      </c>
      <c r="G317" s="42" t="s">
        <v>2966</v>
      </c>
      <c r="H317" s="42" t="s">
        <v>2204</v>
      </c>
      <c r="I317" s="42"/>
      <c r="K317" s="184">
        <v>684</v>
      </c>
      <c r="L317" s="176" t="s">
        <v>2304</v>
      </c>
      <c r="M317" s="176" t="s">
        <v>2204</v>
      </c>
      <c r="N317" s="176" t="s">
        <v>386</v>
      </c>
      <c r="P317" s="184">
        <v>684</v>
      </c>
      <c r="Q317" s="176" t="s">
        <v>2304</v>
      </c>
      <c r="R317" s="176" t="s">
        <v>2204</v>
      </c>
      <c r="S317" s="176" t="s">
        <v>386</v>
      </c>
    </row>
    <row r="318" spans="1:19" x14ac:dyDescent="0.2">
      <c r="A318" s="181">
        <v>702</v>
      </c>
      <c r="B318" s="35" t="s">
        <v>1590</v>
      </c>
      <c r="C318" s="36" t="s">
        <v>1076</v>
      </c>
      <c r="D318" s="37"/>
      <c r="F318" s="183">
        <v>675</v>
      </c>
      <c r="G318" s="42" t="s">
        <v>2967</v>
      </c>
      <c r="H318" s="42" t="s">
        <v>2202</v>
      </c>
      <c r="I318" s="42"/>
      <c r="K318" s="184">
        <v>685</v>
      </c>
      <c r="L318" s="176" t="s">
        <v>2900</v>
      </c>
      <c r="M318" s="176" t="s">
        <v>2204</v>
      </c>
      <c r="N318" s="176" t="s">
        <v>386</v>
      </c>
      <c r="P318" s="184">
        <v>685</v>
      </c>
      <c r="Q318" s="176" t="s">
        <v>2900</v>
      </c>
      <c r="R318" s="176" t="s">
        <v>2204</v>
      </c>
      <c r="S318" s="176" t="s">
        <v>386</v>
      </c>
    </row>
    <row r="319" spans="1:19" x14ac:dyDescent="0.2">
      <c r="A319" s="181">
        <v>703</v>
      </c>
      <c r="B319" s="35" t="s">
        <v>2698</v>
      </c>
      <c r="C319" s="36" t="s">
        <v>1077</v>
      </c>
      <c r="D319" s="37"/>
      <c r="F319" s="183">
        <v>676</v>
      </c>
      <c r="G319" s="42" t="s">
        <v>1824</v>
      </c>
      <c r="H319" s="42" t="s">
        <v>2202</v>
      </c>
      <c r="I319" s="42"/>
      <c r="K319" s="184">
        <v>686</v>
      </c>
      <c r="L319" s="176" t="s">
        <v>2306</v>
      </c>
      <c r="M319" s="176" t="s">
        <v>1077</v>
      </c>
      <c r="N319" s="178" t="s">
        <v>1611</v>
      </c>
      <c r="P319" s="184">
        <v>686</v>
      </c>
      <c r="Q319" s="176" t="s">
        <v>2306</v>
      </c>
      <c r="R319" s="176" t="s">
        <v>1077</v>
      </c>
      <c r="S319" s="178" t="s">
        <v>2215</v>
      </c>
    </row>
    <row r="320" spans="1:19" x14ac:dyDescent="0.2">
      <c r="A320" s="181">
        <v>706</v>
      </c>
      <c r="B320" s="35" t="s">
        <v>2699</v>
      </c>
      <c r="C320" s="36" t="s">
        <v>2943</v>
      </c>
      <c r="D320" s="37"/>
      <c r="F320" s="183">
        <v>677</v>
      </c>
      <c r="G320" s="42" t="s">
        <v>1825</v>
      </c>
      <c r="H320" s="42" t="s">
        <v>2204</v>
      </c>
      <c r="I320" s="42"/>
      <c r="K320" s="184">
        <v>687</v>
      </c>
      <c r="L320" s="176" t="s">
        <v>3041</v>
      </c>
      <c r="M320" s="176" t="s">
        <v>1077</v>
      </c>
      <c r="N320" s="176" t="s">
        <v>386</v>
      </c>
      <c r="P320" s="184">
        <v>687</v>
      </c>
      <c r="Q320" s="176" t="s">
        <v>3041</v>
      </c>
      <c r="R320" s="176" t="s">
        <v>1077</v>
      </c>
      <c r="S320" s="176" t="s">
        <v>386</v>
      </c>
    </row>
    <row r="321" spans="1:19" x14ac:dyDescent="0.2">
      <c r="A321" s="181">
        <v>708</v>
      </c>
      <c r="B321" s="35" t="s">
        <v>2700</v>
      </c>
      <c r="C321" s="36" t="s">
        <v>2254</v>
      </c>
      <c r="D321" s="37"/>
      <c r="F321" s="183">
        <v>678</v>
      </c>
      <c r="G321" s="42" t="s">
        <v>3338</v>
      </c>
      <c r="H321" s="42" t="s">
        <v>2202</v>
      </c>
      <c r="I321" s="42"/>
      <c r="K321" s="184">
        <v>688</v>
      </c>
      <c r="L321" s="176" t="s">
        <v>2273</v>
      </c>
      <c r="M321" s="176" t="s">
        <v>1077</v>
      </c>
      <c r="N321" s="178" t="s">
        <v>386</v>
      </c>
      <c r="P321" s="184">
        <v>688</v>
      </c>
      <c r="Q321" s="176" t="s">
        <v>2273</v>
      </c>
      <c r="R321" s="176" t="s">
        <v>1077</v>
      </c>
      <c r="S321" s="178" t="s">
        <v>386</v>
      </c>
    </row>
    <row r="322" spans="1:19" x14ac:dyDescent="0.2">
      <c r="A322" s="181">
        <v>709</v>
      </c>
      <c r="B322" s="35" t="s">
        <v>254</v>
      </c>
      <c r="C322" s="36" t="s">
        <v>2254</v>
      </c>
      <c r="D322" s="37"/>
      <c r="F322" s="183">
        <v>680</v>
      </c>
      <c r="G322" s="42" t="s">
        <v>3402</v>
      </c>
      <c r="H322" s="42" t="s">
        <v>2202</v>
      </c>
      <c r="I322" s="42"/>
      <c r="K322" s="184">
        <v>689</v>
      </c>
      <c r="L322" s="176" t="s">
        <v>2901</v>
      </c>
      <c r="M322" s="176" t="s">
        <v>2202</v>
      </c>
      <c r="N322" s="178" t="s">
        <v>1130</v>
      </c>
      <c r="P322" s="184">
        <v>689</v>
      </c>
      <c r="Q322" s="176" t="s">
        <v>2901</v>
      </c>
      <c r="R322" s="176" t="s">
        <v>2202</v>
      </c>
      <c r="S322" s="178" t="s">
        <v>1118</v>
      </c>
    </row>
    <row r="323" spans="1:19" x14ac:dyDescent="0.2">
      <c r="A323" s="181">
        <v>715</v>
      </c>
      <c r="B323" s="35" t="s">
        <v>686</v>
      </c>
      <c r="C323" s="36" t="s">
        <v>2943</v>
      </c>
      <c r="D323" s="37"/>
      <c r="F323" s="183">
        <v>682</v>
      </c>
      <c r="G323" s="42" t="s">
        <v>1018</v>
      </c>
      <c r="H323" s="42" t="s">
        <v>2204</v>
      </c>
      <c r="I323" s="42"/>
      <c r="K323" s="184">
        <v>690</v>
      </c>
      <c r="L323" s="176" t="s">
        <v>2902</v>
      </c>
      <c r="M323" s="176" t="s">
        <v>2204</v>
      </c>
      <c r="N323" s="176" t="s">
        <v>386</v>
      </c>
      <c r="P323" s="184">
        <v>690</v>
      </c>
      <c r="Q323" s="176" t="s">
        <v>2902</v>
      </c>
      <c r="R323" s="176" t="s">
        <v>2204</v>
      </c>
      <c r="S323" s="176" t="s">
        <v>386</v>
      </c>
    </row>
    <row r="324" spans="1:19" x14ac:dyDescent="0.2">
      <c r="A324" s="181">
        <v>722</v>
      </c>
      <c r="B324" s="35" t="s">
        <v>1723</v>
      </c>
      <c r="C324" s="36" t="s">
        <v>1076</v>
      </c>
      <c r="D324" s="37"/>
      <c r="F324" s="183">
        <v>683</v>
      </c>
      <c r="G324" s="42" t="s">
        <v>2303</v>
      </c>
      <c r="H324" s="42" t="s">
        <v>2204</v>
      </c>
      <c r="I324" s="42"/>
      <c r="K324" s="184">
        <v>693</v>
      </c>
      <c r="L324" s="176" t="s">
        <v>790</v>
      </c>
      <c r="M324" s="176" t="s">
        <v>1076</v>
      </c>
      <c r="N324" s="176" t="s">
        <v>1611</v>
      </c>
      <c r="P324" s="184">
        <v>693</v>
      </c>
      <c r="Q324" s="176" t="s">
        <v>790</v>
      </c>
      <c r="R324" s="176" t="s">
        <v>1076</v>
      </c>
      <c r="S324" s="176" t="s">
        <v>2215</v>
      </c>
    </row>
    <row r="325" spans="1:19" x14ac:dyDescent="0.2">
      <c r="A325" s="181">
        <v>723</v>
      </c>
      <c r="B325" s="35" t="s">
        <v>1422</v>
      </c>
      <c r="C325" s="36" t="s">
        <v>1076</v>
      </c>
      <c r="D325" s="37" t="s">
        <v>499</v>
      </c>
      <c r="F325" s="183">
        <v>684</v>
      </c>
      <c r="G325" s="42" t="s">
        <v>2304</v>
      </c>
      <c r="H325" s="42" t="s">
        <v>2204</v>
      </c>
      <c r="I325" s="42"/>
      <c r="K325" s="184">
        <v>694</v>
      </c>
      <c r="L325" s="176" t="s">
        <v>791</v>
      </c>
      <c r="M325" s="176" t="s">
        <v>1076</v>
      </c>
      <c r="N325" s="176" t="s">
        <v>1611</v>
      </c>
      <c r="P325" s="184">
        <v>694</v>
      </c>
      <c r="Q325" s="176" t="s">
        <v>791</v>
      </c>
      <c r="R325" s="176" t="s">
        <v>1076</v>
      </c>
      <c r="S325" s="176" t="s">
        <v>2215</v>
      </c>
    </row>
    <row r="326" spans="1:19" x14ac:dyDescent="0.2">
      <c r="A326" s="181">
        <v>735</v>
      </c>
      <c r="B326" s="35" t="s">
        <v>983</v>
      </c>
      <c r="C326" s="36" t="s">
        <v>1077</v>
      </c>
      <c r="D326" s="37" t="s">
        <v>500</v>
      </c>
      <c r="F326" s="183">
        <v>685</v>
      </c>
      <c r="G326" s="42" t="s">
        <v>2305</v>
      </c>
      <c r="H326" s="42" t="s">
        <v>2204</v>
      </c>
      <c r="I326" s="42"/>
      <c r="K326" s="184">
        <v>695</v>
      </c>
      <c r="L326" s="176" t="s">
        <v>792</v>
      </c>
      <c r="M326" s="176" t="s">
        <v>1077</v>
      </c>
      <c r="N326" s="176" t="s">
        <v>386</v>
      </c>
      <c r="P326" s="184">
        <v>695</v>
      </c>
      <c r="Q326" s="176" t="s">
        <v>792</v>
      </c>
      <c r="R326" s="176" t="s">
        <v>1077</v>
      </c>
      <c r="S326" s="176" t="s">
        <v>386</v>
      </c>
    </row>
    <row r="327" spans="1:19" x14ac:dyDescent="0.2">
      <c r="A327" s="181">
        <v>736</v>
      </c>
      <c r="B327" s="35" t="s">
        <v>1889</v>
      </c>
      <c r="C327" s="36" t="s">
        <v>2254</v>
      </c>
      <c r="D327" s="37"/>
      <c r="F327" s="183">
        <v>686</v>
      </c>
      <c r="G327" s="42" t="s">
        <v>2306</v>
      </c>
      <c r="H327" s="42" t="s">
        <v>1077</v>
      </c>
      <c r="I327" s="42"/>
      <c r="K327" s="184">
        <v>696</v>
      </c>
      <c r="L327" s="176" t="s">
        <v>978</v>
      </c>
      <c r="M327" s="176" t="s">
        <v>1077</v>
      </c>
      <c r="N327" s="176" t="s">
        <v>386</v>
      </c>
      <c r="P327" s="184">
        <v>696</v>
      </c>
      <c r="Q327" s="176" t="s">
        <v>978</v>
      </c>
      <c r="R327" s="176" t="s">
        <v>1077</v>
      </c>
      <c r="S327" s="176" t="s">
        <v>386</v>
      </c>
    </row>
    <row r="328" spans="1:19" x14ac:dyDescent="0.2">
      <c r="A328" s="181">
        <v>737</v>
      </c>
      <c r="B328" s="35" t="s">
        <v>1772</v>
      </c>
      <c r="C328" s="36" t="s">
        <v>2254</v>
      </c>
      <c r="D328" s="37"/>
      <c r="F328" s="183">
        <v>687</v>
      </c>
      <c r="G328" s="42" t="s">
        <v>341</v>
      </c>
      <c r="H328" s="42" t="s">
        <v>1077</v>
      </c>
      <c r="I328" s="42"/>
      <c r="K328" s="184">
        <v>697</v>
      </c>
      <c r="L328" s="176" t="s">
        <v>1103</v>
      </c>
      <c r="M328" s="176" t="s">
        <v>1077</v>
      </c>
      <c r="N328" s="176" t="s">
        <v>386</v>
      </c>
      <c r="P328" s="184">
        <v>697</v>
      </c>
      <c r="Q328" s="176" t="s">
        <v>1103</v>
      </c>
      <c r="R328" s="176" t="s">
        <v>1077</v>
      </c>
      <c r="S328" s="176" t="s">
        <v>386</v>
      </c>
    </row>
    <row r="329" spans="1:19" x14ac:dyDescent="0.2">
      <c r="A329" s="181">
        <v>738</v>
      </c>
      <c r="B329" s="35" t="s">
        <v>1773</v>
      </c>
      <c r="C329" s="36" t="s">
        <v>2254</v>
      </c>
      <c r="D329" s="37"/>
      <c r="F329" s="183">
        <v>688</v>
      </c>
      <c r="G329" s="42" t="s">
        <v>2273</v>
      </c>
      <c r="H329" s="42" t="s">
        <v>1076</v>
      </c>
      <c r="I329" s="42"/>
      <c r="K329" s="184">
        <v>698</v>
      </c>
      <c r="L329" s="176" t="s">
        <v>2903</v>
      </c>
      <c r="M329" s="176" t="s">
        <v>2204</v>
      </c>
      <c r="N329" s="176" t="s">
        <v>386</v>
      </c>
      <c r="P329" s="184">
        <v>698</v>
      </c>
      <c r="Q329" s="176" t="s">
        <v>2903</v>
      </c>
      <c r="R329" s="176" t="s">
        <v>2204</v>
      </c>
      <c r="S329" s="176" t="s">
        <v>386</v>
      </c>
    </row>
    <row r="330" spans="1:19" x14ac:dyDescent="0.2">
      <c r="A330" s="181">
        <v>739</v>
      </c>
      <c r="B330" s="35" t="s">
        <v>1774</v>
      </c>
      <c r="C330" s="36" t="s">
        <v>2943</v>
      </c>
      <c r="D330" s="37"/>
      <c r="F330" s="183">
        <v>689</v>
      </c>
      <c r="G330" s="42" t="s">
        <v>788</v>
      </c>
      <c r="H330" s="42" t="s">
        <v>1077</v>
      </c>
      <c r="I330" s="42" t="s">
        <v>1130</v>
      </c>
      <c r="K330" s="184">
        <v>699</v>
      </c>
      <c r="L330" s="176" t="s">
        <v>2904</v>
      </c>
      <c r="M330" s="176" t="s">
        <v>2204</v>
      </c>
      <c r="N330" s="178" t="s">
        <v>386</v>
      </c>
      <c r="P330" s="184">
        <v>699</v>
      </c>
      <c r="Q330" s="176" t="s">
        <v>2904</v>
      </c>
      <c r="R330" s="176" t="s">
        <v>2204</v>
      </c>
      <c r="S330" s="178" t="s">
        <v>386</v>
      </c>
    </row>
    <row r="331" spans="1:19" x14ac:dyDescent="0.2">
      <c r="A331" s="181">
        <v>744</v>
      </c>
      <c r="B331" s="35" t="s">
        <v>1775</v>
      </c>
      <c r="C331" s="36" t="s">
        <v>2943</v>
      </c>
      <c r="D331" s="37" t="s">
        <v>501</v>
      </c>
      <c r="F331" s="183">
        <v>690</v>
      </c>
      <c r="G331" s="42" t="s">
        <v>789</v>
      </c>
      <c r="H331" s="42" t="s">
        <v>2204</v>
      </c>
      <c r="I331" s="42"/>
      <c r="K331" s="184">
        <v>702</v>
      </c>
      <c r="L331" s="176" t="s">
        <v>1104</v>
      </c>
      <c r="M331" s="176" t="s">
        <v>1076</v>
      </c>
      <c r="N331" s="176" t="s">
        <v>386</v>
      </c>
      <c r="P331" s="184">
        <v>702</v>
      </c>
      <c r="Q331" s="176" t="s">
        <v>1104</v>
      </c>
      <c r="R331" s="176" t="s">
        <v>1076</v>
      </c>
      <c r="S331" s="176" t="s">
        <v>386</v>
      </c>
    </row>
    <row r="332" spans="1:19" x14ac:dyDescent="0.2">
      <c r="A332" s="181">
        <v>745</v>
      </c>
      <c r="B332" s="35" t="s">
        <v>1776</v>
      </c>
      <c r="C332" s="36" t="s">
        <v>2943</v>
      </c>
      <c r="D332" s="37" t="s">
        <v>501</v>
      </c>
      <c r="F332" s="183">
        <v>693</v>
      </c>
      <c r="G332" s="42" t="s">
        <v>790</v>
      </c>
      <c r="H332" s="42" t="s">
        <v>1076</v>
      </c>
      <c r="I332" s="42" t="s">
        <v>1611</v>
      </c>
      <c r="K332" s="184">
        <v>703</v>
      </c>
      <c r="L332" s="176" t="s">
        <v>2878</v>
      </c>
      <c r="M332" s="176" t="s">
        <v>1077</v>
      </c>
      <c r="N332" s="176" t="s">
        <v>386</v>
      </c>
      <c r="P332" s="184">
        <v>703</v>
      </c>
      <c r="Q332" s="176" t="s">
        <v>2878</v>
      </c>
      <c r="R332" s="176" t="s">
        <v>1077</v>
      </c>
      <c r="S332" s="176" t="s">
        <v>386</v>
      </c>
    </row>
    <row r="333" spans="1:19" x14ac:dyDescent="0.2">
      <c r="A333" s="181">
        <v>746</v>
      </c>
      <c r="B333" s="35" t="s">
        <v>302</v>
      </c>
      <c r="C333" s="36" t="s">
        <v>2254</v>
      </c>
      <c r="D333" s="37" t="s">
        <v>502</v>
      </c>
      <c r="F333" s="183">
        <v>694</v>
      </c>
      <c r="G333" s="42" t="s">
        <v>791</v>
      </c>
      <c r="H333" s="42" t="s">
        <v>1076</v>
      </c>
      <c r="I333" s="42" t="s">
        <v>1611</v>
      </c>
      <c r="K333" s="184">
        <v>706</v>
      </c>
      <c r="L333" s="176" t="s">
        <v>2905</v>
      </c>
      <c r="M333" s="176" t="s">
        <v>2202</v>
      </c>
      <c r="N333" s="178" t="s">
        <v>386</v>
      </c>
      <c r="P333" s="184">
        <v>706</v>
      </c>
      <c r="Q333" s="176" t="s">
        <v>2905</v>
      </c>
      <c r="R333" s="176" t="s">
        <v>2202</v>
      </c>
      <c r="S333" s="178" t="s">
        <v>3204</v>
      </c>
    </row>
    <row r="334" spans="1:19" x14ac:dyDescent="0.2">
      <c r="A334" s="181">
        <v>747</v>
      </c>
      <c r="B334" s="35" t="s">
        <v>518</v>
      </c>
      <c r="C334" s="36" t="s">
        <v>2943</v>
      </c>
      <c r="D334" s="37"/>
      <c r="F334" s="183">
        <v>695</v>
      </c>
      <c r="G334" s="42" t="s">
        <v>792</v>
      </c>
      <c r="H334" s="42" t="s">
        <v>1077</v>
      </c>
      <c r="I334" s="42"/>
      <c r="K334" s="184">
        <v>708</v>
      </c>
      <c r="L334" s="176" t="s">
        <v>2700</v>
      </c>
      <c r="M334" s="176" t="s">
        <v>2204</v>
      </c>
      <c r="N334" s="176" t="s">
        <v>386</v>
      </c>
      <c r="P334" s="184">
        <v>708</v>
      </c>
      <c r="Q334" s="176" t="s">
        <v>2700</v>
      </c>
      <c r="R334" s="176" t="s">
        <v>2204</v>
      </c>
      <c r="S334" s="176" t="s">
        <v>386</v>
      </c>
    </row>
    <row r="335" spans="1:19" x14ac:dyDescent="0.2">
      <c r="A335" s="181">
        <v>750</v>
      </c>
      <c r="B335" s="35" t="s">
        <v>519</v>
      </c>
      <c r="C335" s="36" t="s">
        <v>1076</v>
      </c>
      <c r="D335" s="37" t="s">
        <v>503</v>
      </c>
      <c r="F335" s="183">
        <v>696</v>
      </c>
      <c r="G335" s="42" t="s">
        <v>793</v>
      </c>
      <c r="H335" s="42" t="s">
        <v>1077</v>
      </c>
      <c r="I335" s="42"/>
      <c r="K335" s="184">
        <v>709</v>
      </c>
      <c r="L335" s="176" t="s">
        <v>254</v>
      </c>
      <c r="M335" s="176" t="s">
        <v>2204</v>
      </c>
      <c r="N335" s="178" t="s">
        <v>386</v>
      </c>
      <c r="P335" s="184">
        <v>709</v>
      </c>
      <c r="Q335" s="176" t="s">
        <v>254</v>
      </c>
      <c r="R335" s="176" t="s">
        <v>2204</v>
      </c>
      <c r="S335" s="178" t="s">
        <v>386</v>
      </c>
    </row>
    <row r="336" spans="1:19" x14ac:dyDescent="0.2">
      <c r="A336" s="181">
        <v>752</v>
      </c>
      <c r="B336" s="35" t="s">
        <v>1100</v>
      </c>
      <c r="C336" s="36" t="s">
        <v>1076</v>
      </c>
      <c r="D336" s="37"/>
      <c r="F336" s="183">
        <v>697</v>
      </c>
      <c r="G336" s="42" t="s">
        <v>794</v>
      </c>
      <c r="H336" s="42" t="s">
        <v>1077</v>
      </c>
      <c r="I336" s="42"/>
      <c r="K336" s="184">
        <v>715</v>
      </c>
      <c r="L336" s="176" t="s">
        <v>1105</v>
      </c>
      <c r="M336" s="176" t="s">
        <v>2203</v>
      </c>
      <c r="N336" s="178" t="s">
        <v>1053</v>
      </c>
      <c r="P336" s="184">
        <v>715</v>
      </c>
      <c r="Q336" s="176" t="s">
        <v>1105</v>
      </c>
      <c r="R336" s="176" t="s">
        <v>2203</v>
      </c>
      <c r="S336" s="178" t="s">
        <v>3203</v>
      </c>
    </row>
    <row r="337" spans="1:19" x14ac:dyDescent="0.2">
      <c r="A337" s="181">
        <v>753</v>
      </c>
      <c r="B337" s="35" t="s">
        <v>1271</v>
      </c>
      <c r="C337" s="36" t="s">
        <v>1076</v>
      </c>
      <c r="D337" s="37"/>
      <c r="F337" s="183">
        <v>698</v>
      </c>
      <c r="G337" s="42" t="s">
        <v>3308</v>
      </c>
      <c r="H337" s="42" t="s">
        <v>2204</v>
      </c>
      <c r="I337" s="42"/>
      <c r="K337" s="184">
        <v>722</v>
      </c>
      <c r="L337" s="176" t="s">
        <v>3215</v>
      </c>
      <c r="M337" s="176" t="s">
        <v>1076</v>
      </c>
      <c r="N337" s="176" t="s">
        <v>386</v>
      </c>
      <c r="P337" s="184">
        <v>722</v>
      </c>
      <c r="Q337" s="176" t="s">
        <v>3215</v>
      </c>
      <c r="R337" s="176" t="s">
        <v>1076</v>
      </c>
      <c r="S337" s="176" t="s">
        <v>386</v>
      </c>
    </row>
    <row r="338" spans="1:19" x14ac:dyDescent="0.2">
      <c r="A338" s="181">
        <v>755</v>
      </c>
      <c r="B338" s="35" t="s">
        <v>1433</v>
      </c>
      <c r="C338" s="36" t="s">
        <v>2254</v>
      </c>
      <c r="D338" s="37"/>
      <c r="F338" s="183">
        <v>699</v>
      </c>
      <c r="G338" s="42" t="s">
        <v>2966</v>
      </c>
      <c r="H338" s="42" t="s">
        <v>2204</v>
      </c>
      <c r="I338" s="42"/>
      <c r="K338" s="184">
        <v>723</v>
      </c>
      <c r="L338" s="176" t="s">
        <v>1575</v>
      </c>
      <c r="M338" s="176" t="s">
        <v>1076</v>
      </c>
      <c r="N338" s="176" t="s">
        <v>1612</v>
      </c>
      <c r="P338" s="184">
        <v>723</v>
      </c>
      <c r="Q338" s="176" t="s">
        <v>1575</v>
      </c>
      <c r="R338" s="176" t="s">
        <v>1076</v>
      </c>
      <c r="S338" s="176" t="s">
        <v>2794</v>
      </c>
    </row>
    <row r="339" spans="1:19" x14ac:dyDescent="0.2">
      <c r="A339" s="181">
        <v>756</v>
      </c>
      <c r="B339" s="35" t="s">
        <v>1819</v>
      </c>
      <c r="C339" s="36" t="s">
        <v>2254</v>
      </c>
      <c r="D339" s="37"/>
      <c r="F339" s="183">
        <v>702</v>
      </c>
      <c r="G339" s="42" t="s">
        <v>2877</v>
      </c>
      <c r="H339" s="42" t="s">
        <v>1076</v>
      </c>
      <c r="I339" s="42"/>
      <c r="K339" s="184">
        <v>735</v>
      </c>
      <c r="L339" s="176" t="s">
        <v>1576</v>
      </c>
      <c r="M339" s="176" t="s">
        <v>1077</v>
      </c>
      <c r="N339" s="176" t="s">
        <v>306</v>
      </c>
      <c r="P339" s="184">
        <v>735</v>
      </c>
      <c r="Q339" s="176" t="s">
        <v>1576</v>
      </c>
      <c r="R339" s="176" t="s">
        <v>1077</v>
      </c>
      <c r="S339" s="176" t="s">
        <v>2492</v>
      </c>
    </row>
    <row r="340" spans="1:19" x14ac:dyDescent="0.2">
      <c r="A340" s="181">
        <v>757</v>
      </c>
      <c r="B340" s="35" t="s">
        <v>2743</v>
      </c>
      <c r="C340" s="36" t="s">
        <v>2254</v>
      </c>
      <c r="D340" s="37"/>
      <c r="F340" s="183">
        <v>703</v>
      </c>
      <c r="G340" s="42" t="s">
        <v>2878</v>
      </c>
      <c r="H340" s="42" t="s">
        <v>1077</v>
      </c>
      <c r="I340" s="42"/>
      <c r="K340" s="184">
        <v>736</v>
      </c>
      <c r="L340" s="176" t="s">
        <v>1889</v>
      </c>
      <c r="M340" s="176" t="s">
        <v>2204</v>
      </c>
      <c r="N340" s="178" t="s">
        <v>386</v>
      </c>
      <c r="P340" s="184">
        <v>736</v>
      </c>
      <c r="Q340" s="176" t="s">
        <v>1889</v>
      </c>
      <c r="R340" s="176" t="s">
        <v>2204</v>
      </c>
      <c r="S340" s="178" t="s">
        <v>386</v>
      </c>
    </row>
    <row r="341" spans="1:19" x14ac:dyDescent="0.2">
      <c r="A341" s="181">
        <v>758</v>
      </c>
      <c r="B341" s="35" t="s">
        <v>457</v>
      </c>
      <c r="C341" s="36" t="s">
        <v>2254</v>
      </c>
      <c r="D341" s="37"/>
      <c r="F341" s="183">
        <v>706</v>
      </c>
      <c r="G341" s="42" t="s">
        <v>2699</v>
      </c>
      <c r="H341" s="42" t="s">
        <v>2202</v>
      </c>
      <c r="I341" s="42"/>
      <c r="K341" s="184">
        <v>737</v>
      </c>
      <c r="L341" s="176" t="s">
        <v>1772</v>
      </c>
      <c r="M341" s="176" t="s">
        <v>2204</v>
      </c>
      <c r="N341" s="178" t="s">
        <v>386</v>
      </c>
      <c r="P341" s="184">
        <v>737</v>
      </c>
      <c r="Q341" s="176" t="s">
        <v>1772</v>
      </c>
      <c r="R341" s="176" t="s">
        <v>2204</v>
      </c>
      <c r="S341" s="178" t="s">
        <v>386</v>
      </c>
    </row>
    <row r="342" spans="1:19" x14ac:dyDescent="0.2">
      <c r="A342" s="181">
        <v>766</v>
      </c>
      <c r="B342" s="35" t="s">
        <v>458</v>
      </c>
      <c r="C342" s="36" t="s">
        <v>2254</v>
      </c>
      <c r="D342" s="37"/>
      <c r="F342" s="183">
        <v>708</v>
      </c>
      <c r="G342" s="42" t="s">
        <v>2700</v>
      </c>
      <c r="H342" s="42" t="s">
        <v>2204</v>
      </c>
      <c r="I342" s="42"/>
      <c r="K342" s="184">
        <v>738</v>
      </c>
      <c r="L342" s="176" t="s">
        <v>2927</v>
      </c>
      <c r="M342" s="176" t="s">
        <v>2204</v>
      </c>
      <c r="N342" s="178" t="s">
        <v>386</v>
      </c>
      <c r="P342" s="184">
        <v>738</v>
      </c>
      <c r="Q342" s="176" t="s">
        <v>2927</v>
      </c>
      <c r="R342" s="176" t="s">
        <v>2204</v>
      </c>
      <c r="S342" s="178" t="s">
        <v>386</v>
      </c>
    </row>
    <row r="343" spans="1:19" x14ac:dyDescent="0.2">
      <c r="A343" s="181">
        <v>767</v>
      </c>
      <c r="B343" s="35" t="s">
        <v>2935</v>
      </c>
      <c r="C343" s="36" t="s">
        <v>2254</v>
      </c>
      <c r="D343" s="37"/>
      <c r="F343" s="183">
        <v>709</v>
      </c>
      <c r="G343" s="42" t="s">
        <v>254</v>
      </c>
      <c r="H343" s="42" t="s">
        <v>2204</v>
      </c>
      <c r="I343" s="42"/>
      <c r="K343" s="184">
        <v>739</v>
      </c>
      <c r="L343" s="176" t="s">
        <v>1106</v>
      </c>
      <c r="M343" s="176" t="s">
        <v>2203</v>
      </c>
      <c r="N343" s="176" t="s">
        <v>1053</v>
      </c>
      <c r="P343" s="184">
        <v>739</v>
      </c>
      <c r="Q343" s="176" t="s">
        <v>1106</v>
      </c>
      <c r="R343" s="176" t="s">
        <v>2203</v>
      </c>
      <c r="S343" s="176" t="s">
        <v>3203</v>
      </c>
    </row>
    <row r="344" spans="1:19" x14ac:dyDescent="0.2">
      <c r="A344" s="181">
        <v>768</v>
      </c>
      <c r="B344" s="35" t="s">
        <v>2936</v>
      </c>
      <c r="C344" s="36" t="s">
        <v>2254</v>
      </c>
      <c r="D344" s="37"/>
      <c r="F344" s="183">
        <v>715</v>
      </c>
      <c r="G344" s="42" t="s">
        <v>686</v>
      </c>
      <c r="H344" s="42" t="s">
        <v>2203</v>
      </c>
      <c r="I344" s="42" t="s">
        <v>1053</v>
      </c>
      <c r="K344" s="184">
        <v>744</v>
      </c>
      <c r="L344" s="176" t="s">
        <v>82</v>
      </c>
      <c r="M344" s="176" t="s">
        <v>2202</v>
      </c>
      <c r="N344" s="178" t="s">
        <v>1200</v>
      </c>
      <c r="P344" s="184">
        <v>744</v>
      </c>
      <c r="Q344" s="176" t="s">
        <v>82</v>
      </c>
      <c r="R344" s="176" t="s">
        <v>2202</v>
      </c>
      <c r="S344" s="178" t="s">
        <v>2632</v>
      </c>
    </row>
    <row r="345" spans="1:19" x14ac:dyDescent="0.2">
      <c r="A345" s="181">
        <v>769</v>
      </c>
      <c r="B345" s="35" t="s">
        <v>1277</v>
      </c>
      <c r="C345" s="36" t="s">
        <v>1076</v>
      </c>
      <c r="D345" s="37" t="s">
        <v>504</v>
      </c>
      <c r="F345" s="183">
        <v>722</v>
      </c>
      <c r="G345" s="42" t="s">
        <v>2879</v>
      </c>
      <c r="H345" s="42" t="s">
        <v>1076</v>
      </c>
      <c r="I345" s="42"/>
      <c r="K345" s="184">
        <v>745</v>
      </c>
      <c r="L345" s="176" t="s">
        <v>1776</v>
      </c>
      <c r="M345" s="176" t="s">
        <v>2202</v>
      </c>
      <c r="N345" s="178" t="s">
        <v>1200</v>
      </c>
      <c r="P345" s="184">
        <v>745</v>
      </c>
      <c r="Q345" s="176" t="s">
        <v>1776</v>
      </c>
      <c r="R345" s="176" t="s">
        <v>2202</v>
      </c>
      <c r="S345" s="178" t="s">
        <v>2632</v>
      </c>
    </row>
    <row r="346" spans="1:19" x14ac:dyDescent="0.2">
      <c r="A346" s="181">
        <v>770</v>
      </c>
      <c r="B346" s="35" t="s">
        <v>1278</v>
      </c>
      <c r="C346" s="36" t="s">
        <v>1076</v>
      </c>
      <c r="D346" s="37" t="s">
        <v>505</v>
      </c>
      <c r="F346" s="183">
        <v>723</v>
      </c>
      <c r="G346" s="42" t="s">
        <v>1422</v>
      </c>
      <c r="H346" s="42" t="s">
        <v>1076</v>
      </c>
      <c r="I346" s="42" t="s">
        <v>1612</v>
      </c>
      <c r="K346" s="184">
        <v>746</v>
      </c>
      <c r="L346" s="176" t="s">
        <v>83</v>
      </c>
      <c r="M346" s="176" t="s">
        <v>2204</v>
      </c>
      <c r="N346" s="176" t="s">
        <v>1201</v>
      </c>
      <c r="P346" s="184">
        <v>746</v>
      </c>
      <c r="Q346" s="176" t="s">
        <v>83</v>
      </c>
      <c r="R346" s="176" t="s">
        <v>2204</v>
      </c>
      <c r="S346" s="176" t="s">
        <v>386</v>
      </c>
    </row>
    <row r="347" spans="1:19" x14ac:dyDescent="0.2">
      <c r="A347" s="181">
        <v>774</v>
      </c>
      <c r="B347" s="35" t="s">
        <v>522</v>
      </c>
      <c r="C347" s="36" t="s">
        <v>2254</v>
      </c>
      <c r="D347" s="37"/>
      <c r="F347" s="183">
        <v>735</v>
      </c>
      <c r="G347" s="42" t="s">
        <v>983</v>
      </c>
      <c r="H347" s="42" t="s">
        <v>1077</v>
      </c>
      <c r="I347" s="42" t="s">
        <v>306</v>
      </c>
      <c r="K347" s="184">
        <v>747</v>
      </c>
      <c r="L347" s="176" t="s">
        <v>1960</v>
      </c>
      <c r="M347" s="176" t="s">
        <v>2204</v>
      </c>
      <c r="N347" s="176" t="s">
        <v>386</v>
      </c>
      <c r="P347" s="184">
        <v>747</v>
      </c>
      <c r="Q347" s="176" t="s">
        <v>1960</v>
      </c>
      <c r="R347" s="176" t="s">
        <v>2204</v>
      </c>
      <c r="S347" s="176" t="s">
        <v>386</v>
      </c>
    </row>
    <row r="348" spans="1:19" x14ac:dyDescent="0.2">
      <c r="A348" s="181">
        <v>775</v>
      </c>
      <c r="B348" s="35" t="s">
        <v>523</v>
      </c>
      <c r="C348" s="36" t="s">
        <v>2254</v>
      </c>
      <c r="D348" s="37"/>
      <c r="F348" s="183">
        <v>736</v>
      </c>
      <c r="G348" s="42" t="s">
        <v>1889</v>
      </c>
      <c r="H348" s="42" t="s">
        <v>2204</v>
      </c>
      <c r="I348" s="42"/>
      <c r="K348" s="184">
        <v>750</v>
      </c>
      <c r="L348" s="176" t="s">
        <v>1107</v>
      </c>
      <c r="M348" s="176" t="s">
        <v>1076</v>
      </c>
      <c r="N348" s="176" t="s">
        <v>965</v>
      </c>
      <c r="P348" s="184">
        <v>750</v>
      </c>
      <c r="Q348" s="176" t="s">
        <v>1107</v>
      </c>
      <c r="R348" s="176" t="s">
        <v>1076</v>
      </c>
      <c r="S348" s="176" t="s">
        <v>3196</v>
      </c>
    </row>
    <row r="349" spans="1:19" x14ac:dyDescent="0.2">
      <c r="A349" s="181">
        <v>776</v>
      </c>
      <c r="B349" s="35" t="s">
        <v>3252</v>
      </c>
      <c r="C349" s="36" t="s">
        <v>2943</v>
      </c>
      <c r="D349" s="37"/>
      <c r="F349" s="183">
        <v>737</v>
      </c>
      <c r="G349" s="42" t="s">
        <v>1772</v>
      </c>
      <c r="H349" s="42" t="s">
        <v>2204</v>
      </c>
      <c r="I349" s="42"/>
      <c r="K349" s="184">
        <v>752</v>
      </c>
      <c r="L349" s="176" t="s">
        <v>1961</v>
      </c>
      <c r="M349" s="176" t="s">
        <v>1076</v>
      </c>
      <c r="N349" s="176" t="s">
        <v>386</v>
      </c>
      <c r="P349" s="184">
        <v>752</v>
      </c>
      <c r="Q349" s="176" t="s">
        <v>1961</v>
      </c>
      <c r="R349" s="176" t="s">
        <v>1076</v>
      </c>
      <c r="S349" s="176" t="s">
        <v>386</v>
      </c>
    </row>
    <row r="350" spans="1:19" x14ac:dyDescent="0.2">
      <c r="A350" s="181">
        <v>777</v>
      </c>
      <c r="B350" s="35" t="s">
        <v>1257</v>
      </c>
      <c r="C350" s="36" t="s">
        <v>2943</v>
      </c>
      <c r="D350" s="37" t="s">
        <v>506</v>
      </c>
      <c r="F350" s="183">
        <v>738</v>
      </c>
      <c r="G350" s="42" t="s">
        <v>1773</v>
      </c>
      <c r="H350" s="42" t="s">
        <v>2204</v>
      </c>
      <c r="I350" s="42"/>
      <c r="K350" s="184">
        <v>753</v>
      </c>
      <c r="L350" s="176" t="s">
        <v>944</v>
      </c>
      <c r="M350" s="176" t="s">
        <v>1076</v>
      </c>
      <c r="N350" s="176" t="s">
        <v>386</v>
      </c>
      <c r="P350" s="184">
        <v>753</v>
      </c>
      <c r="Q350" s="176" t="s">
        <v>944</v>
      </c>
      <c r="R350" s="176" t="s">
        <v>1076</v>
      </c>
      <c r="S350" s="176" t="s">
        <v>386</v>
      </c>
    </row>
    <row r="351" spans="1:19" x14ac:dyDescent="0.2">
      <c r="A351" s="181">
        <v>778</v>
      </c>
      <c r="B351" s="35" t="s">
        <v>2296</v>
      </c>
      <c r="C351" s="36" t="s">
        <v>2943</v>
      </c>
      <c r="D351" s="37"/>
      <c r="F351" s="183">
        <v>739</v>
      </c>
      <c r="G351" s="42" t="s">
        <v>1774</v>
      </c>
      <c r="H351" s="42" t="s">
        <v>2203</v>
      </c>
      <c r="I351" s="42" t="s">
        <v>1053</v>
      </c>
      <c r="K351" s="184">
        <v>755</v>
      </c>
      <c r="L351" s="176" t="s">
        <v>80</v>
      </c>
      <c r="M351" s="176" t="s">
        <v>2204</v>
      </c>
      <c r="N351" s="176" t="s">
        <v>386</v>
      </c>
      <c r="P351" s="184">
        <v>755</v>
      </c>
      <c r="Q351" s="176" t="s">
        <v>80</v>
      </c>
      <c r="R351" s="176" t="s">
        <v>2204</v>
      </c>
      <c r="S351" s="176" t="s">
        <v>386</v>
      </c>
    </row>
    <row r="352" spans="1:19" x14ac:dyDescent="0.2">
      <c r="A352" s="181">
        <v>779</v>
      </c>
      <c r="B352" s="35" t="s">
        <v>2297</v>
      </c>
      <c r="C352" s="36" t="s">
        <v>2943</v>
      </c>
      <c r="D352" s="37" t="s">
        <v>506</v>
      </c>
      <c r="F352" s="183">
        <v>744</v>
      </c>
      <c r="G352" s="42" t="s">
        <v>1775</v>
      </c>
      <c r="H352" s="42" t="s">
        <v>2202</v>
      </c>
      <c r="I352" s="42" t="s">
        <v>1200</v>
      </c>
      <c r="K352" s="184">
        <v>756</v>
      </c>
      <c r="L352" s="176" t="s">
        <v>2230</v>
      </c>
      <c r="M352" s="176" t="s">
        <v>2204</v>
      </c>
      <c r="N352" s="178" t="s">
        <v>386</v>
      </c>
      <c r="P352" s="184">
        <v>756</v>
      </c>
      <c r="Q352" s="176" t="s">
        <v>2230</v>
      </c>
      <c r="R352" s="176" t="s">
        <v>2204</v>
      </c>
      <c r="S352" s="178" t="s">
        <v>386</v>
      </c>
    </row>
    <row r="353" spans="1:19" x14ac:dyDescent="0.2">
      <c r="A353" s="182">
        <v>780</v>
      </c>
      <c r="B353" s="35" t="s">
        <v>2298</v>
      </c>
      <c r="C353" s="36" t="s">
        <v>1076</v>
      </c>
      <c r="D353" s="37" t="s">
        <v>507</v>
      </c>
      <c r="F353" s="183">
        <v>745</v>
      </c>
      <c r="G353" s="42" t="s">
        <v>1776</v>
      </c>
      <c r="H353" s="42" t="s">
        <v>2202</v>
      </c>
      <c r="I353" s="42" t="s">
        <v>1200</v>
      </c>
      <c r="K353" s="184">
        <v>757</v>
      </c>
      <c r="L353" s="176" t="s">
        <v>2231</v>
      </c>
      <c r="M353" s="176" t="s">
        <v>2204</v>
      </c>
      <c r="N353" s="176" t="s">
        <v>386</v>
      </c>
      <c r="P353" s="184">
        <v>757</v>
      </c>
      <c r="Q353" s="176" t="s">
        <v>2231</v>
      </c>
      <c r="R353" s="176" t="s">
        <v>2204</v>
      </c>
      <c r="S353" s="176" t="s">
        <v>386</v>
      </c>
    </row>
    <row r="354" spans="1:19" x14ac:dyDescent="0.2">
      <c r="A354" s="181">
        <v>801</v>
      </c>
      <c r="B354" s="35" t="s">
        <v>2708</v>
      </c>
      <c r="C354" s="36" t="s">
        <v>2254</v>
      </c>
      <c r="D354" s="37"/>
      <c r="F354" s="183">
        <v>746</v>
      </c>
      <c r="G354" s="42" t="s">
        <v>302</v>
      </c>
      <c r="H354" s="42" t="s">
        <v>2204</v>
      </c>
      <c r="I354" s="42" t="s">
        <v>1201</v>
      </c>
      <c r="K354" s="184">
        <v>758</v>
      </c>
      <c r="L354" s="176" t="s">
        <v>2806</v>
      </c>
      <c r="M354" s="176" t="s">
        <v>2204</v>
      </c>
      <c r="N354" s="176" t="s">
        <v>386</v>
      </c>
      <c r="P354" s="184">
        <v>758</v>
      </c>
      <c r="Q354" s="176" t="s">
        <v>2806</v>
      </c>
      <c r="R354" s="176" t="s">
        <v>2204</v>
      </c>
      <c r="S354" s="176" t="s">
        <v>386</v>
      </c>
    </row>
    <row r="355" spans="1:19" x14ac:dyDescent="0.2">
      <c r="A355" s="181">
        <v>802</v>
      </c>
      <c r="B355" s="35" t="s">
        <v>2709</v>
      </c>
      <c r="C355" s="36" t="s">
        <v>2254</v>
      </c>
      <c r="D355" s="37"/>
      <c r="F355" s="183">
        <v>747</v>
      </c>
      <c r="G355" s="42" t="s">
        <v>518</v>
      </c>
      <c r="H355" s="42" t="s">
        <v>2202</v>
      </c>
      <c r="I355" s="42"/>
      <c r="K355" s="184">
        <v>759</v>
      </c>
      <c r="L355" s="176" t="s">
        <v>1517</v>
      </c>
      <c r="M355" s="176" t="s">
        <v>1076</v>
      </c>
      <c r="N355" s="176" t="s">
        <v>965</v>
      </c>
      <c r="P355" s="184">
        <v>759</v>
      </c>
      <c r="Q355" s="176" t="s">
        <v>1517</v>
      </c>
      <c r="R355" s="176" t="s">
        <v>1076</v>
      </c>
      <c r="S355" s="176" t="s">
        <v>3196</v>
      </c>
    </row>
    <row r="356" spans="1:19" x14ac:dyDescent="0.2">
      <c r="A356" s="181">
        <v>803</v>
      </c>
      <c r="B356" s="35" t="s">
        <v>782</v>
      </c>
      <c r="C356" s="36" t="s">
        <v>2254</v>
      </c>
      <c r="D356" s="37"/>
      <c r="F356" s="183">
        <v>750</v>
      </c>
      <c r="G356" s="42" t="s">
        <v>1189</v>
      </c>
      <c r="H356" s="42" t="s">
        <v>1076</v>
      </c>
      <c r="I356" s="42" t="s">
        <v>965</v>
      </c>
      <c r="K356" s="184">
        <v>766</v>
      </c>
      <c r="L356" s="176" t="s">
        <v>2807</v>
      </c>
      <c r="M356" s="176" t="s">
        <v>2204</v>
      </c>
      <c r="N356" s="176" t="s">
        <v>386</v>
      </c>
      <c r="P356" s="184">
        <v>766</v>
      </c>
      <c r="Q356" s="176" t="s">
        <v>2807</v>
      </c>
      <c r="R356" s="176" t="s">
        <v>2204</v>
      </c>
      <c r="S356" s="176" t="s">
        <v>386</v>
      </c>
    </row>
    <row r="357" spans="1:19" x14ac:dyDescent="0.2">
      <c r="A357" s="181">
        <v>804</v>
      </c>
      <c r="B357" s="35" t="s">
        <v>783</v>
      </c>
      <c r="C357" s="36" t="s">
        <v>2254</v>
      </c>
      <c r="D357" s="37"/>
      <c r="F357" s="183">
        <v>752</v>
      </c>
      <c r="G357" s="42" t="s">
        <v>1100</v>
      </c>
      <c r="H357" s="42" t="s">
        <v>1076</v>
      </c>
      <c r="I357" s="42"/>
      <c r="K357" s="184">
        <v>767</v>
      </c>
      <c r="L357" s="176" t="s">
        <v>2808</v>
      </c>
      <c r="M357" s="176" t="s">
        <v>2204</v>
      </c>
      <c r="N357" s="178" t="s">
        <v>386</v>
      </c>
      <c r="P357" s="184">
        <v>767</v>
      </c>
      <c r="Q357" s="176" t="s">
        <v>2808</v>
      </c>
      <c r="R357" s="176" t="s">
        <v>2204</v>
      </c>
      <c r="S357" s="178" t="s">
        <v>386</v>
      </c>
    </row>
    <row r="358" spans="1:19" x14ac:dyDescent="0.2">
      <c r="A358" s="181">
        <v>805</v>
      </c>
      <c r="B358" s="35" t="s">
        <v>784</v>
      </c>
      <c r="C358" s="36" t="s">
        <v>2254</v>
      </c>
      <c r="D358" s="37"/>
      <c r="F358" s="183">
        <v>753</v>
      </c>
      <c r="G358" s="42" t="s">
        <v>1190</v>
      </c>
      <c r="H358" s="42" t="s">
        <v>1076</v>
      </c>
      <c r="I358" s="42"/>
      <c r="K358" s="184">
        <v>768</v>
      </c>
      <c r="L358" s="176" t="s">
        <v>2809</v>
      </c>
      <c r="M358" s="176" t="s">
        <v>2204</v>
      </c>
      <c r="N358" s="178" t="s">
        <v>386</v>
      </c>
      <c r="P358" s="184">
        <v>768</v>
      </c>
      <c r="Q358" s="176" t="s">
        <v>2809</v>
      </c>
      <c r="R358" s="176" t="s">
        <v>2204</v>
      </c>
      <c r="S358" s="178" t="s">
        <v>386</v>
      </c>
    </row>
    <row r="359" spans="1:19" x14ac:dyDescent="0.2">
      <c r="A359" s="181">
        <v>806</v>
      </c>
      <c r="B359" s="35" t="s">
        <v>2479</v>
      </c>
      <c r="C359" s="36" t="s">
        <v>2254</v>
      </c>
      <c r="D359" s="37"/>
      <c r="F359" s="183">
        <v>755</v>
      </c>
      <c r="G359" s="42" t="s">
        <v>1433</v>
      </c>
      <c r="H359" s="42" t="s">
        <v>2204</v>
      </c>
      <c r="I359" s="42"/>
      <c r="K359" s="184">
        <v>769</v>
      </c>
      <c r="L359" s="176" t="s">
        <v>2810</v>
      </c>
      <c r="M359" s="176" t="s">
        <v>1076</v>
      </c>
      <c r="N359" s="176" t="s">
        <v>1787</v>
      </c>
      <c r="P359" s="184">
        <v>769</v>
      </c>
      <c r="Q359" s="176" t="s">
        <v>2810</v>
      </c>
      <c r="R359" s="176" t="s">
        <v>1076</v>
      </c>
      <c r="S359" s="176" t="s">
        <v>386</v>
      </c>
    </row>
    <row r="360" spans="1:19" x14ac:dyDescent="0.2">
      <c r="A360" s="181">
        <v>807</v>
      </c>
      <c r="B360" s="35" t="s">
        <v>2480</v>
      </c>
      <c r="C360" s="36" t="s">
        <v>2254</v>
      </c>
      <c r="D360" s="37"/>
      <c r="F360" s="183">
        <v>756</v>
      </c>
      <c r="G360" s="42" t="s">
        <v>1819</v>
      </c>
      <c r="H360" s="42" t="s">
        <v>2204</v>
      </c>
      <c r="I360" s="42"/>
      <c r="K360" s="184">
        <v>770</v>
      </c>
      <c r="L360" s="176" t="s">
        <v>2811</v>
      </c>
      <c r="M360" s="176" t="s">
        <v>1076</v>
      </c>
      <c r="N360" s="176" t="s">
        <v>1786</v>
      </c>
      <c r="P360" s="184">
        <v>770</v>
      </c>
      <c r="Q360" s="176" t="s">
        <v>2811</v>
      </c>
      <c r="R360" s="176" t="s">
        <v>1076</v>
      </c>
      <c r="S360" s="176" t="s">
        <v>2408</v>
      </c>
    </row>
    <row r="361" spans="1:19" x14ac:dyDescent="0.2">
      <c r="A361" s="181">
        <v>808</v>
      </c>
      <c r="B361" s="35" t="s">
        <v>2481</v>
      </c>
      <c r="C361" s="36" t="s">
        <v>2254</v>
      </c>
      <c r="D361" s="37"/>
      <c r="F361" s="183">
        <v>757</v>
      </c>
      <c r="G361" s="42" t="s">
        <v>2743</v>
      </c>
      <c r="H361" s="42" t="s">
        <v>2204</v>
      </c>
      <c r="I361" s="42"/>
      <c r="K361" s="184">
        <v>771</v>
      </c>
      <c r="L361" s="176" t="s">
        <v>2812</v>
      </c>
      <c r="M361" s="176" t="s">
        <v>1076</v>
      </c>
      <c r="N361" s="176" t="s">
        <v>1787</v>
      </c>
      <c r="P361" s="184">
        <v>771</v>
      </c>
      <c r="Q361" s="176" t="s">
        <v>2812</v>
      </c>
      <c r="R361" s="176" t="s">
        <v>1076</v>
      </c>
      <c r="S361" s="176" t="s">
        <v>2409</v>
      </c>
    </row>
    <row r="362" spans="1:19" x14ac:dyDescent="0.2">
      <c r="A362" s="181">
        <v>809</v>
      </c>
      <c r="B362" s="35" t="s">
        <v>15</v>
      </c>
      <c r="C362" s="36" t="s">
        <v>2943</v>
      </c>
      <c r="D362" s="37" t="s">
        <v>508</v>
      </c>
      <c r="F362" s="183">
        <v>758</v>
      </c>
      <c r="G362" s="42" t="s">
        <v>457</v>
      </c>
      <c r="H362" s="42" t="s">
        <v>2204</v>
      </c>
      <c r="I362" s="42"/>
      <c r="K362" s="184">
        <v>774</v>
      </c>
      <c r="L362" s="176" t="s">
        <v>522</v>
      </c>
      <c r="M362" s="176" t="s">
        <v>2204</v>
      </c>
      <c r="N362" s="178" t="s">
        <v>386</v>
      </c>
      <c r="P362" s="184">
        <v>774</v>
      </c>
      <c r="Q362" s="176" t="s">
        <v>522</v>
      </c>
      <c r="R362" s="176" t="s">
        <v>2204</v>
      </c>
      <c r="S362" s="178" t="s">
        <v>386</v>
      </c>
    </row>
    <row r="363" spans="1:19" x14ac:dyDescent="0.2">
      <c r="A363" s="181">
        <v>810</v>
      </c>
      <c r="B363" s="35" t="s">
        <v>16</v>
      </c>
      <c r="C363" s="36" t="s">
        <v>2943</v>
      </c>
      <c r="D363" s="37"/>
      <c r="F363" s="183">
        <v>766</v>
      </c>
      <c r="G363" s="42" t="s">
        <v>458</v>
      </c>
      <c r="H363" s="42" t="s">
        <v>2204</v>
      </c>
      <c r="I363" s="42"/>
      <c r="K363" s="184">
        <v>775</v>
      </c>
      <c r="L363" s="176" t="s">
        <v>3324</v>
      </c>
      <c r="M363" s="176" t="s">
        <v>2204</v>
      </c>
      <c r="N363" s="176" t="s">
        <v>386</v>
      </c>
      <c r="P363" s="184">
        <v>775</v>
      </c>
      <c r="Q363" s="176" t="s">
        <v>3324</v>
      </c>
      <c r="R363" s="176" t="s">
        <v>2204</v>
      </c>
      <c r="S363" s="176" t="s">
        <v>386</v>
      </c>
    </row>
    <row r="364" spans="1:19" x14ac:dyDescent="0.2">
      <c r="A364" s="181">
        <v>811</v>
      </c>
      <c r="B364" s="35" t="s">
        <v>480</v>
      </c>
      <c r="C364" s="36" t="s">
        <v>2254</v>
      </c>
      <c r="D364" s="37"/>
      <c r="F364" s="183">
        <v>767</v>
      </c>
      <c r="G364" s="42" t="s">
        <v>2935</v>
      </c>
      <c r="H364" s="42" t="s">
        <v>2204</v>
      </c>
      <c r="I364" s="42"/>
      <c r="K364" s="184">
        <v>776</v>
      </c>
      <c r="L364" s="176" t="s">
        <v>3325</v>
      </c>
      <c r="M364" s="176" t="s">
        <v>2203</v>
      </c>
      <c r="N364" s="178" t="s">
        <v>386</v>
      </c>
      <c r="P364" s="184">
        <v>776</v>
      </c>
      <c r="Q364" s="176" t="s">
        <v>3325</v>
      </c>
      <c r="R364" s="176" t="s">
        <v>2203</v>
      </c>
      <c r="S364" s="178" t="s">
        <v>386</v>
      </c>
    </row>
    <row r="365" spans="1:19" x14ac:dyDescent="0.2">
      <c r="A365" s="181">
        <v>812</v>
      </c>
      <c r="B365" s="35" t="s">
        <v>481</v>
      </c>
      <c r="C365" s="36" t="s">
        <v>2254</v>
      </c>
      <c r="D365" s="37"/>
      <c r="F365" s="183">
        <v>768</v>
      </c>
      <c r="G365" s="42" t="s">
        <v>2936</v>
      </c>
      <c r="H365" s="42" t="s">
        <v>2204</v>
      </c>
      <c r="I365" s="42"/>
      <c r="K365" s="184">
        <v>777</v>
      </c>
      <c r="L365" s="176" t="s">
        <v>1257</v>
      </c>
      <c r="M365" s="176" t="s">
        <v>2202</v>
      </c>
      <c r="N365" s="178" t="s">
        <v>1062</v>
      </c>
      <c r="P365" s="184">
        <v>777</v>
      </c>
      <c r="Q365" s="176" t="s">
        <v>1257</v>
      </c>
      <c r="R365" s="176" t="s">
        <v>2202</v>
      </c>
      <c r="S365" s="178" t="s">
        <v>634</v>
      </c>
    </row>
    <row r="366" spans="1:19" x14ac:dyDescent="0.2">
      <c r="A366" s="181">
        <v>813</v>
      </c>
      <c r="B366" s="35" t="s">
        <v>1726</v>
      </c>
      <c r="C366" s="36" t="s">
        <v>2943</v>
      </c>
      <c r="D366" s="37" t="s">
        <v>52</v>
      </c>
      <c r="F366" s="183">
        <v>769</v>
      </c>
      <c r="G366" s="42" t="s">
        <v>1191</v>
      </c>
      <c r="H366" s="42" t="s">
        <v>1076</v>
      </c>
      <c r="I366" s="42" t="s">
        <v>1787</v>
      </c>
      <c r="K366" s="184">
        <v>778</v>
      </c>
      <c r="L366" s="176" t="s">
        <v>2146</v>
      </c>
      <c r="M366" s="176" t="s">
        <v>2203</v>
      </c>
      <c r="N366" s="178" t="s">
        <v>386</v>
      </c>
      <c r="P366" s="184">
        <v>778</v>
      </c>
      <c r="Q366" s="176" t="s">
        <v>2146</v>
      </c>
      <c r="R366" s="176" t="s">
        <v>2203</v>
      </c>
      <c r="S366" s="178" t="s">
        <v>386</v>
      </c>
    </row>
    <row r="367" spans="1:19" x14ac:dyDescent="0.2">
      <c r="A367" s="181">
        <v>814</v>
      </c>
      <c r="B367" s="35" t="s">
        <v>1727</v>
      </c>
      <c r="C367" s="36" t="s">
        <v>2943</v>
      </c>
      <c r="D367" s="37" t="s">
        <v>52</v>
      </c>
      <c r="F367" s="183">
        <v>770</v>
      </c>
      <c r="G367" s="42" t="s">
        <v>1278</v>
      </c>
      <c r="H367" s="42" t="s">
        <v>1076</v>
      </c>
      <c r="I367" s="42" t="s">
        <v>1786</v>
      </c>
      <c r="K367" s="184">
        <v>779</v>
      </c>
      <c r="L367" s="176" t="s">
        <v>2297</v>
      </c>
      <c r="M367" s="176" t="s">
        <v>2202</v>
      </c>
      <c r="N367" s="176" t="s">
        <v>1062</v>
      </c>
      <c r="P367" s="184">
        <v>779</v>
      </c>
      <c r="Q367" s="176" t="s">
        <v>2297</v>
      </c>
      <c r="R367" s="176" t="s">
        <v>2202</v>
      </c>
      <c r="S367" s="176" t="s">
        <v>634</v>
      </c>
    </row>
    <row r="368" spans="1:19" x14ac:dyDescent="0.2">
      <c r="A368" s="182">
        <v>815</v>
      </c>
      <c r="B368" s="35" t="s">
        <v>1728</v>
      </c>
      <c r="C368" s="36" t="s">
        <v>2943</v>
      </c>
      <c r="D368" s="37"/>
      <c r="F368" s="183">
        <v>774</v>
      </c>
      <c r="G368" s="42" t="s">
        <v>522</v>
      </c>
      <c r="H368" s="42" t="s">
        <v>2204</v>
      </c>
      <c r="I368" s="42"/>
      <c r="K368" s="184">
        <v>780</v>
      </c>
      <c r="L368" s="176" t="s">
        <v>3326</v>
      </c>
      <c r="M368" s="176" t="s">
        <v>1076</v>
      </c>
      <c r="N368" s="176" t="s">
        <v>1063</v>
      </c>
      <c r="P368" s="184">
        <v>780</v>
      </c>
      <c r="Q368" s="176" t="s">
        <v>3326</v>
      </c>
      <c r="R368" s="176" t="s">
        <v>1076</v>
      </c>
      <c r="S368" s="176" t="s">
        <v>996</v>
      </c>
    </row>
    <row r="369" spans="1:19" x14ac:dyDescent="0.2">
      <c r="A369" s="182">
        <v>816</v>
      </c>
      <c r="B369" s="35" t="s">
        <v>2525</v>
      </c>
      <c r="C369" s="36" t="s">
        <v>2943</v>
      </c>
      <c r="D369" s="37"/>
      <c r="F369" s="183">
        <v>775</v>
      </c>
      <c r="G369" s="42" t="s">
        <v>523</v>
      </c>
      <c r="H369" s="42" t="s">
        <v>2204</v>
      </c>
      <c r="I369" s="42"/>
      <c r="K369" s="184">
        <v>781</v>
      </c>
      <c r="L369" s="176" t="s">
        <v>1192</v>
      </c>
      <c r="M369" s="176" t="s">
        <v>1076</v>
      </c>
      <c r="N369" s="176" t="s">
        <v>1063</v>
      </c>
      <c r="P369" s="184">
        <v>781</v>
      </c>
      <c r="Q369" s="176" t="s">
        <v>1192</v>
      </c>
      <c r="R369" s="176" t="s">
        <v>1076</v>
      </c>
      <c r="S369" s="176" t="s">
        <v>996</v>
      </c>
    </row>
    <row r="370" spans="1:19" x14ac:dyDescent="0.2">
      <c r="A370" s="181">
        <v>817</v>
      </c>
      <c r="B370" s="35" t="s">
        <v>2526</v>
      </c>
      <c r="C370" s="36" t="s">
        <v>2254</v>
      </c>
      <c r="D370" s="37"/>
      <c r="F370" s="183">
        <v>776</v>
      </c>
      <c r="G370" s="42" t="s">
        <v>3252</v>
      </c>
      <c r="H370" s="42" t="s">
        <v>2203</v>
      </c>
      <c r="I370" s="42"/>
      <c r="K370" s="184">
        <v>782</v>
      </c>
      <c r="L370" s="176" t="s">
        <v>3327</v>
      </c>
      <c r="M370" s="176" t="s">
        <v>1076</v>
      </c>
      <c r="N370" s="176" t="s">
        <v>386</v>
      </c>
      <c r="P370" s="184">
        <v>782</v>
      </c>
      <c r="Q370" s="176" t="s">
        <v>3327</v>
      </c>
      <c r="R370" s="176" t="s">
        <v>1076</v>
      </c>
      <c r="S370" s="176" t="s">
        <v>386</v>
      </c>
    </row>
    <row r="371" spans="1:19" x14ac:dyDescent="0.2">
      <c r="A371" s="181">
        <v>818</v>
      </c>
      <c r="B371" s="35" t="s">
        <v>392</v>
      </c>
      <c r="C371" s="36" t="s">
        <v>2254</v>
      </c>
      <c r="D371" s="37"/>
      <c r="F371" s="183">
        <v>777</v>
      </c>
      <c r="G371" s="42" t="s">
        <v>1257</v>
      </c>
      <c r="H371" s="42" t="s">
        <v>2202</v>
      </c>
      <c r="I371" s="42" t="s">
        <v>1062</v>
      </c>
      <c r="K371" s="184">
        <v>783</v>
      </c>
      <c r="L371" s="176" t="s">
        <v>2147</v>
      </c>
      <c r="M371" s="176" t="s">
        <v>1076</v>
      </c>
      <c r="N371" s="176" t="s">
        <v>386</v>
      </c>
      <c r="P371" s="184">
        <v>783</v>
      </c>
      <c r="Q371" s="176" t="s">
        <v>2147</v>
      </c>
      <c r="R371" s="176" t="s">
        <v>1076</v>
      </c>
      <c r="S371" s="176" t="s">
        <v>386</v>
      </c>
    </row>
    <row r="372" spans="1:19" x14ac:dyDescent="0.2">
      <c r="A372" s="181">
        <v>819</v>
      </c>
      <c r="B372" s="35" t="s">
        <v>393</v>
      </c>
      <c r="C372" s="36" t="s">
        <v>2254</v>
      </c>
      <c r="D372" s="37"/>
      <c r="F372" s="183">
        <v>778</v>
      </c>
      <c r="G372" s="42" t="s">
        <v>2296</v>
      </c>
      <c r="H372" s="42" t="s">
        <v>2203</v>
      </c>
      <c r="I372" s="42"/>
      <c r="K372" s="184">
        <v>790</v>
      </c>
      <c r="L372" s="176" t="s">
        <v>3047</v>
      </c>
      <c r="M372" s="176" t="s">
        <v>1076</v>
      </c>
      <c r="N372" s="176" t="s">
        <v>386</v>
      </c>
      <c r="P372" s="184">
        <v>790</v>
      </c>
      <c r="Q372" s="176" t="s">
        <v>3047</v>
      </c>
      <c r="R372" s="176" t="s">
        <v>1076</v>
      </c>
      <c r="S372" s="176" t="s">
        <v>386</v>
      </c>
    </row>
    <row r="373" spans="1:19" x14ac:dyDescent="0.2">
      <c r="A373" s="181">
        <v>820</v>
      </c>
      <c r="B373" s="35" t="s">
        <v>394</v>
      </c>
      <c r="C373" s="36" t="s">
        <v>2254</v>
      </c>
      <c r="D373" s="37"/>
      <c r="F373" s="183">
        <v>779</v>
      </c>
      <c r="G373" s="42" t="s">
        <v>2297</v>
      </c>
      <c r="H373" s="42" t="s">
        <v>2202</v>
      </c>
      <c r="I373" s="42" t="s">
        <v>1062</v>
      </c>
      <c r="K373" s="184">
        <v>801</v>
      </c>
      <c r="L373" s="176" t="s">
        <v>3328</v>
      </c>
      <c r="M373" s="176" t="s">
        <v>2204</v>
      </c>
      <c r="N373" s="176" t="s">
        <v>386</v>
      </c>
      <c r="P373" s="184">
        <v>801</v>
      </c>
      <c r="Q373" s="176" t="s">
        <v>3328</v>
      </c>
      <c r="R373" s="176" t="s">
        <v>2204</v>
      </c>
      <c r="S373" s="176" t="s">
        <v>386</v>
      </c>
    </row>
    <row r="374" spans="1:19" x14ac:dyDescent="0.2">
      <c r="A374" s="181">
        <v>821</v>
      </c>
      <c r="B374" s="35" t="s">
        <v>395</v>
      </c>
      <c r="C374" s="36" t="s">
        <v>2254</v>
      </c>
      <c r="D374" s="37"/>
      <c r="F374" s="183">
        <v>780</v>
      </c>
      <c r="G374" s="42" t="s">
        <v>2298</v>
      </c>
      <c r="H374" s="42" t="s">
        <v>1076</v>
      </c>
      <c r="I374" s="42" t="s">
        <v>1063</v>
      </c>
      <c r="K374" s="184">
        <v>802</v>
      </c>
      <c r="L374" s="176" t="s">
        <v>3011</v>
      </c>
      <c r="M374" s="176" t="s">
        <v>2204</v>
      </c>
      <c r="N374" s="176" t="s">
        <v>386</v>
      </c>
      <c r="P374" s="184">
        <v>802</v>
      </c>
      <c r="Q374" s="176" t="s">
        <v>3011</v>
      </c>
      <c r="R374" s="176" t="s">
        <v>2204</v>
      </c>
      <c r="S374" s="176" t="s">
        <v>386</v>
      </c>
    </row>
    <row r="375" spans="1:19" x14ac:dyDescent="0.2">
      <c r="A375" s="181">
        <v>823</v>
      </c>
      <c r="B375" s="35" t="s">
        <v>1924</v>
      </c>
      <c r="C375" s="36" t="s">
        <v>2254</v>
      </c>
      <c r="D375" s="37"/>
      <c r="F375" s="183">
        <v>781</v>
      </c>
      <c r="G375" s="42" t="s">
        <v>1192</v>
      </c>
      <c r="H375" s="42" t="s">
        <v>1076</v>
      </c>
      <c r="I375" s="42" t="s">
        <v>1063</v>
      </c>
      <c r="K375" s="184">
        <v>803</v>
      </c>
      <c r="L375" s="176" t="s">
        <v>782</v>
      </c>
      <c r="M375" s="176" t="s">
        <v>2204</v>
      </c>
      <c r="N375" s="176" t="s">
        <v>386</v>
      </c>
      <c r="P375" s="184">
        <v>803</v>
      </c>
      <c r="Q375" s="176" t="s">
        <v>782</v>
      </c>
      <c r="R375" s="176" t="s">
        <v>2204</v>
      </c>
      <c r="S375" s="176" t="s">
        <v>386</v>
      </c>
    </row>
    <row r="376" spans="1:19" x14ac:dyDescent="0.2">
      <c r="A376" s="181">
        <v>824</v>
      </c>
      <c r="B376" s="35" t="s">
        <v>1925</v>
      </c>
      <c r="C376" s="36" t="s">
        <v>2254</v>
      </c>
      <c r="D376" s="37"/>
      <c r="F376" s="183">
        <v>801</v>
      </c>
      <c r="G376" s="42" t="s">
        <v>2708</v>
      </c>
      <c r="H376" s="42" t="s">
        <v>2204</v>
      </c>
      <c r="I376" s="42"/>
      <c r="K376" s="184">
        <v>804</v>
      </c>
      <c r="L376" s="176" t="s">
        <v>783</v>
      </c>
      <c r="M376" s="176" t="s">
        <v>2204</v>
      </c>
      <c r="N376" s="176" t="s">
        <v>386</v>
      </c>
      <c r="P376" s="184">
        <v>804</v>
      </c>
      <c r="Q376" s="176" t="s">
        <v>783</v>
      </c>
      <c r="R376" s="176" t="s">
        <v>2204</v>
      </c>
      <c r="S376" s="176" t="s">
        <v>386</v>
      </c>
    </row>
    <row r="377" spans="1:19" x14ac:dyDescent="0.2">
      <c r="A377" s="181">
        <v>825</v>
      </c>
      <c r="B377" s="35" t="s">
        <v>389</v>
      </c>
      <c r="C377" s="36" t="s">
        <v>2254</v>
      </c>
      <c r="D377" s="37"/>
      <c r="F377" s="183">
        <v>802</v>
      </c>
      <c r="G377" s="42" t="s">
        <v>2709</v>
      </c>
      <c r="H377" s="42" t="s">
        <v>2204</v>
      </c>
      <c r="I377" s="42"/>
      <c r="K377" s="184">
        <v>805</v>
      </c>
      <c r="L377" s="176" t="s">
        <v>3012</v>
      </c>
      <c r="M377" s="176" t="s">
        <v>2254</v>
      </c>
      <c r="N377" s="176" t="s">
        <v>386</v>
      </c>
      <c r="P377" s="184">
        <v>805</v>
      </c>
      <c r="Q377" s="176" t="s">
        <v>3012</v>
      </c>
      <c r="R377" s="176" t="s">
        <v>2254</v>
      </c>
      <c r="S377" s="176" t="s">
        <v>386</v>
      </c>
    </row>
    <row r="378" spans="1:19" x14ac:dyDescent="0.2">
      <c r="A378" s="181">
        <v>826</v>
      </c>
      <c r="B378" s="35" t="s">
        <v>390</v>
      </c>
      <c r="C378" s="36" t="s">
        <v>2254</v>
      </c>
      <c r="D378" s="37"/>
      <c r="F378" s="183">
        <v>803</v>
      </c>
      <c r="G378" s="42" t="s">
        <v>782</v>
      </c>
      <c r="H378" s="42" t="s">
        <v>2204</v>
      </c>
      <c r="I378" s="42"/>
      <c r="K378" s="184">
        <v>806</v>
      </c>
      <c r="L378" s="176" t="s">
        <v>3013</v>
      </c>
      <c r="M378" s="176" t="s">
        <v>2254</v>
      </c>
      <c r="N378" s="178" t="s">
        <v>386</v>
      </c>
      <c r="P378" s="184">
        <v>806</v>
      </c>
      <c r="Q378" s="176" t="s">
        <v>3013</v>
      </c>
      <c r="R378" s="176" t="s">
        <v>2254</v>
      </c>
      <c r="S378" s="178" t="s">
        <v>386</v>
      </c>
    </row>
    <row r="379" spans="1:19" x14ac:dyDescent="0.2">
      <c r="A379" s="181">
        <v>827</v>
      </c>
      <c r="B379" s="35" t="s">
        <v>391</v>
      </c>
      <c r="C379" s="36" t="s">
        <v>2254</v>
      </c>
      <c r="D379" s="37"/>
      <c r="F379" s="183">
        <v>804</v>
      </c>
      <c r="G379" s="42" t="s">
        <v>783</v>
      </c>
      <c r="H379" s="42" t="s">
        <v>2204</v>
      </c>
      <c r="I379" s="42"/>
      <c r="K379" s="184">
        <v>807</v>
      </c>
      <c r="L379" s="176" t="s">
        <v>2480</v>
      </c>
      <c r="M379" s="176" t="s">
        <v>2254</v>
      </c>
      <c r="N379" s="178" t="s">
        <v>386</v>
      </c>
      <c r="P379" s="184">
        <v>807</v>
      </c>
      <c r="Q379" s="176" t="s">
        <v>2480</v>
      </c>
      <c r="R379" s="176" t="s">
        <v>2254</v>
      </c>
      <c r="S379" s="178" t="s">
        <v>386</v>
      </c>
    </row>
    <row r="380" spans="1:19" x14ac:dyDescent="0.2">
      <c r="A380" s="181">
        <v>828</v>
      </c>
      <c r="B380" s="35" t="s">
        <v>3027</v>
      </c>
      <c r="C380" s="36" t="s">
        <v>2943</v>
      </c>
      <c r="D380" s="37"/>
      <c r="F380" s="183">
        <v>805</v>
      </c>
      <c r="G380" s="42" t="s">
        <v>784</v>
      </c>
      <c r="H380" s="42" t="s">
        <v>2254</v>
      </c>
      <c r="I380" s="42"/>
      <c r="K380" s="184">
        <v>808</v>
      </c>
      <c r="L380" s="176" t="s">
        <v>3014</v>
      </c>
      <c r="M380" s="176" t="s">
        <v>2254</v>
      </c>
      <c r="N380" s="176" t="s">
        <v>386</v>
      </c>
      <c r="P380" s="184">
        <v>808</v>
      </c>
      <c r="Q380" s="176" t="s">
        <v>3014</v>
      </c>
      <c r="R380" s="176" t="s">
        <v>2254</v>
      </c>
      <c r="S380" s="176" t="s">
        <v>386</v>
      </c>
    </row>
    <row r="381" spans="1:19" x14ac:dyDescent="0.2">
      <c r="A381" s="181">
        <v>829</v>
      </c>
      <c r="B381" s="35" t="s">
        <v>1569</v>
      </c>
      <c r="C381" s="36" t="s">
        <v>2254</v>
      </c>
      <c r="D381" s="37"/>
      <c r="F381" s="183">
        <v>806</v>
      </c>
      <c r="G381" s="42" t="s">
        <v>2479</v>
      </c>
      <c r="H381" s="42" t="s">
        <v>2254</v>
      </c>
      <c r="I381" s="42"/>
      <c r="K381" s="184">
        <v>809</v>
      </c>
      <c r="L381" s="176" t="s">
        <v>3048</v>
      </c>
      <c r="M381" s="176" t="s">
        <v>2202</v>
      </c>
      <c r="N381" s="176" t="s">
        <v>1204</v>
      </c>
      <c r="P381" s="184">
        <v>809</v>
      </c>
      <c r="Q381" s="176" t="s">
        <v>3048</v>
      </c>
      <c r="R381" s="176" t="s">
        <v>2202</v>
      </c>
      <c r="S381" s="176" t="s">
        <v>3438</v>
      </c>
    </row>
    <row r="382" spans="1:19" x14ac:dyDescent="0.2">
      <c r="A382" s="181">
        <v>830</v>
      </c>
      <c r="B382" s="35" t="s">
        <v>1729</v>
      </c>
      <c r="C382" s="36" t="s">
        <v>2254</v>
      </c>
      <c r="D382" s="37"/>
      <c r="F382" s="183">
        <v>807</v>
      </c>
      <c r="G382" s="42" t="s">
        <v>2480</v>
      </c>
      <c r="H382" s="42" t="s">
        <v>2254</v>
      </c>
      <c r="I382" s="42"/>
      <c r="K382" s="184">
        <v>810</v>
      </c>
      <c r="L382" s="176" t="s">
        <v>3409</v>
      </c>
      <c r="M382" s="176" t="s">
        <v>2203</v>
      </c>
      <c r="N382" s="178" t="s">
        <v>1053</v>
      </c>
      <c r="P382" s="184">
        <v>810</v>
      </c>
      <c r="Q382" s="176" t="s">
        <v>3409</v>
      </c>
      <c r="R382" s="176" t="s">
        <v>2203</v>
      </c>
      <c r="S382" s="178" t="s">
        <v>3203</v>
      </c>
    </row>
    <row r="383" spans="1:19" x14ac:dyDescent="0.2">
      <c r="A383" s="181">
        <v>831</v>
      </c>
      <c r="B383" s="35" t="s">
        <v>874</v>
      </c>
      <c r="C383" s="36" t="s">
        <v>2254</v>
      </c>
      <c r="D383" s="37" t="s">
        <v>52</v>
      </c>
      <c r="F383" s="183">
        <v>808</v>
      </c>
      <c r="G383" s="42" t="s">
        <v>2481</v>
      </c>
      <c r="H383" s="42" t="s">
        <v>2254</v>
      </c>
      <c r="I383" s="42"/>
      <c r="K383" s="184">
        <v>811</v>
      </c>
      <c r="L383" s="176" t="s">
        <v>3410</v>
      </c>
      <c r="M383" s="176" t="s">
        <v>2204</v>
      </c>
      <c r="N383" s="178" t="s">
        <v>386</v>
      </c>
      <c r="P383" s="184">
        <v>811</v>
      </c>
      <c r="Q383" s="176" t="s">
        <v>3410</v>
      </c>
      <c r="R383" s="176" t="s">
        <v>2204</v>
      </c>
      <c r="S383" s="178" t="s">
        <v>386</v>
      </c>
    </row>
    <row r="384" spans="1:19" x14ac:dyDescent="0.2">
      <c r="A384" s="181">
        <v>832</v>
      </c>
      <c r="B384" s="35" t="s">
        <v>1555</v>
      </c>
      <c r="C384" s="36" t="s">
        <v>1077</v>
      </c>
      <c r="D384" s="37" t="s">
        <v>508</v>
      </c>
      <c r="F384" s="183">
        <v>809</v>
      </c>
      <c r="G384" s="42" t="s">
        <v>15</v>
      </c>
      <c r="H384" s="42" t="s">
        <v>2202</v>
      </c>
      <c r="I384" s="42" t="s">
        <v>1204</v>
      </c>
      <c r="K384" s="184">
        <v>812</v>
      </c>
      <c r="L384" s="176" t="s">
        <v>2117</v>
      </c>
      <c r="M384" s="176" t="s">
        <v>2204</v>
      </c>
      <c r="N384" s="176" t="s">
        <v>386</v>
      </c>
      <c r="P384" s="184">
        <v>812</v>
      </c>
      <c r="Q384" s="176" t="s">
        <v>2117</v>
      </c>
      <c r="R384" s="176" t="s">
        <v>2204</v>
      </c>
      <c r="S384" s="176" t="s">
        <v>386</v>
      </c>
    </row>
    <row r="385" spans="1:19" x14ac:dyDescent="0.2">
      <c r="A385" s="181">
        <v>833</v>
      </c>
      <c r="B385" s="35" t="s">
        <v>905</v>
      </c>
      <c r="C385" s="36" t="s">
        <v>2254</v>
      </c>
      <c r="D385" s="37"/>
      <c r="F385" s="183">
        <v>810</v>
      </c>
      <c r="G385" s="42" t="s">
        <v>16</v>
      </c>
      <c r="H385" s="42" t="s">
        <v>2203</v>
      </c>
      <c r="I385" s="42" t="s">
        <v>1053</v>
      </c>
      <c r="K385" s="184">
        <v>813</v>
      </c>
      <c r="L385" s="176" t="s">
        <v>2118</v>
      </c>
      <c r="M385" s="176" t="s">
        <v>2202</v>
      </c>
      <c r="N385" s="176" t="s">
        <v>1203</v>
      </c>
      <c r="P385" s="184">
        <v>813</v>
      </c>
      <c r="Q385" s="176" t="s">
        <v>2118</v>
      </c>
      <c r="R385" s="176" t="s">
        <v>2202</v>
      </c>
      <c r="S385" s="176" t="s">
        <v>3437</v>
      </c>
    </row>
    <row r="386" spans="1:19" x14ac:dyDescent="0.2">
      <c r="A386" s="181">
        <v>834</v>
      </c>
      <c r="B386" s="35" t="s">
        <v>1831</v>
      </c>
      <c r="C386" s="36" t="s">
        <v>2254</v>
      </c>
      <c r="D386" s="37"/>
      <c r="F386" s="183">
        <v>811</v>
      </c>
      <c r="G386" s="42" t="s">
        <v>480</v>
      </c>
      <c r="H386" s="42" t="s">
        <v>2204</v>
      </c>
      <c r="I386" s="42"/>
      <c r="K386" s="184">
        <v>814</v>
      </c>
      <c r="L386" s="176" t="s">
        <v>2119</v>
      </c>
      <c r="M386" s="176" t="s">
        <v>2202</v>
      </c>
      <c r="N386" s="176" t="s">
        <v>1203</v>
      </c>
      <c r="P386" s="184">
        <v>814</v>
      </c>
      <c r="Q386" s="176" t="s">
        <v>2119</v>
      </c>
      <c r="R386" s="176" t="s">
        <v>2202</v>
      </c>
      <c r="S386" s="176" t="s">
        <v>3437</v>
      </c>
    </row>
    <row r="387" spans="1:19" x14ac:dyDescent="0.2">
      <c r="A387" s="181">
        <v>835</v>
      </c>
      <c r="B387" s="35" t="s">
        <v>1263</v>
      </c>
      <c r="C387" s="36" t="s">
        <v>2254</v>
      </c>
      <c r="D387" s="37"/>
      <c r="F387" s="183">
        <v>812</v>
      </c>
      <c r="G387" s="42" t="s">
        <v>481</v>
      </c>
      <c r="H387" s="42" t="s">
        <v>2204</v>
      </c>
      <c r="I387" s="42"/>
      <c r="K387" s="184">
        <v>815</v>
      </c>
      <c r="L387" s="176" t="s">
        <v>3015</v>
      </c>
      <c r="M387" s="176" t="s">
        <v>2203</v>
      </c>
      <c r="N387" s="176" t="s">
        <v>386</v>
      </c>
      <c r="P387" s="184">
        <v>815</v>
      </c>
      <c r="Q387" s="176" t="s">
        <v>3015</v>
      </c>
      <c r="R387" s="176" t="s">
        <v>2203</v>
      </c>
      <c r="S387" s="176" t="s">
        <v>386</v>
      </c>
    </row>
    <row r="388" spans="1:19" x14ac:dyDescent="0.2">
      <c r="A388" s="181">
        <v>836</v>
      </c>
      <c r="B388" s="35" t="s">
        <v>1264</v>
      </c>
      <c r="C388" s="36" t="s">
        <v>2943</v>
      </c>
      <c r="D388" s="37" t="s">
        <v>221</v>
      </c>
      <c r="F388" s="183">
        <v>813</v>
      </c>
      <c r="G388" s="42" t="s">
        <v>1726</v>
      </c>
      <c r="H388" s="42" t="s">
        <v>2202</v>
      </c>
      <c r="I388" s="42" t="s">
        <v>1203</v>
      </c>
      <c r="K388" s="184">
        <v>816</v>
      </c>
      <c r="L388" s="176" t="s">
        <v>3016</v>
      </c>
      <c r="M388" s="176" t="s">
        <v>2203</v>
      </c>
      <c r="N388" s="176" t="s">
        <v>386</v>
      </c>
      <c r="P388" s="184">
        <v>816</v>
      </c>
      <c r="Q388" s="176" t="s">
        <v>3016</v>
      </c>
      <c r="R388" s="176" t="s">
        <v>2203</v>
      </c>
      <c r="S388" s="176" t="s">
        <v>386</v>
      </c>
    </row>
    <row r="389" spans="1:19" x14ac:dyDescent="0.2">
      <c r="A389" s="181">
        <v>837</v>
      </c>
      <c r="B389" s="35" t="s">
        <v>973</v>
      </c>
      <c r="C389" s="36" t="s">
        <v>2943</v>
      </c>
      <c r="D389" s="37"/>
      <c r="F389" s="183">
        <v>814</v>
      </c>
      <c r="G389" s="42" t="s">
        <v>1727</v>
      </c>
      <c r="H389" s="42" t="s">
        <v>2202</v>
      </c>
      <c r="I389" s="42" t="s">
        <v>1203</v>
      </c>
      <c r="K389" s="184">
        <v>817</v>
      </c>
      <c r="L389" s="176" t="s">
        <v>2526</v>
      </c>
      <c r="M389" s="176" t="s">
        <v>2254</v>
      </c>
      <c r="N389" s="176" t="s">
        <v>386</v>
      </c>
      <c r="P389" s="184">
        <v>817</v>
      </c>
      <c r="Q389" s="176" t="s">
        <v>2526</v>
      </c>
      <c r="R389" s="176" t="s">
        <v>2254</v>
      </c>
      <c r="S389" s="176" t="s">
        <v>386</v>
      </c>
    </row>
    <row r="390" spans="1:19" x14ac:dyDescent="0.2">
      <c r="A390" s="181">
        <v>838</v>
      </c>
      <c r="B390" s="35" t="s">
        <v>525</v>
      </c>
      <c r="C390" s="36" t="s">
        <v>1076</v>
      </c>
      <c r="D390" s="37"/>
      <c r="F390" s="183">
        <v>815</v>
      </c>
      <c r="G390" s="42" t="s">
        <v>1728</v>
      </c>
      <c r="H390" s="42" t="s">
        <v>2203</v>
      </c>
      <c r="I390" s="42"/>
      <c r="K390" s="184">
        <v>818</v>
      </c>
      <c r="L390" s="176" t="s">
        <v>3017</v>
      </c>
      <c r="M390" s="176" t="s">
        <v>2254</v>
      </c>
      <c r="N390" s="176" t="s">
        <v>386</v>
      </c>
      <c r="P390" s="184">
        <v>818</v>
      </c>
      <c r="Q390" s="176" t="s">
        <v>3017</v>
      </c>
      <c r="R390" s="176" t="s">
        <v>2254</v>
      </c>
      <c r="S390" s="176" t="s">
        <v>386</v>
      </c>
    </row>
    <row r="391" spans="1:19" x14ac:dyDescent="0.2">
      <c r="A391" s="181">
        <v>839</v>
      </c>
      <c r="B391" s="35" t="s">
        <v>526</v>
      </c>
      <c r="C391" s="36" t="s">
        <v>1076</v>
      </c>
      <c r="D391" s="37"/>
      <c r="F391" s="183">
        <v>816</v>
      </c>
      <c r="G391" s="42" t="s">
        <v>2525</v>
      </c>
      <c r="H391" s="42" t="s">
        <v>2203</v>
      </c>
      <c r="I391" s="42"/>
      <c r="K391" s="184">
        <v>819</v>
      </c>
      <c r="L391" s="176" t="s">
        <v>2766</v>
      </c>
      <c r="M391" s="176" t="s">
        <v>2254</v>
      </c>
      <c r="N391" s="176" t="s">
        <v>386</v>
      </c>
      <c r="P391" s="184">
        <v>819</v>
      </c>
      <c r="Q391" s="176" t="s">
        <v>2766</v>
      </c>
      <c r="R391" s="176" t="s">
        <v>2254</v>
      </c>
      <c r="S391" s="176" t="s">
        <v>386</v>
      </c>
    </row>
    <row r="392" spans="1:19" x14ac:dyDescent="0.2">
      <c r="A392" s="181">
        <v>841</v>
      </c>
      <c r="B392" s="35" t="s">
        <v>527</v>
      </c>
      <c r="C392" s="36" t="s">
        <v>1076</v>
      </c>
      <c r="D392" s="37" t="s">
        <v>222</v>
      </c>
      <c r="F392" s="183">
        <v>817</v>
      </c>
      <c r="G392" s="42" t="s">
        <v>2526</v>
      </c>
      <c r="H392" s="42" t="s">
        <v>2254</v>
      </c>
      <c r="I392" s="42"/>
      <c r="K392" s="184">
        <v>820</v>
      </c>
      <c r="L392" s="176" t="s">
        <v>394</v>
      </c>
      <c r="M392" s="176" t="s">
        <v>2254</v>
      </c>
      <c r="N392" s="176" t="s">
        <v>386</v>
      </c>
      <c r="P392" s="184">
        <v>820</v>
      </c>
      <c r="Q392" s="176" t="s">
        <v>394</v>
      </c>
      <c r="R392" s="176" t="s">
        <v>2254</v>
      </c>
      <c r="S392" s="176" t="s">
        <v>386</v>
      </c>
    </row>
    <row r="393" spans="1:19" x14ac:dyDescent="0.2">
      <c r="A393" s="181">
        <v>842</v>
      </c>
      <c r="B393" s="35" t="s">
        <v>1395</v>
      </c>
      <c r="C393" s="36" t="s">
        <v>1076</v>
      </c>
      <c r="D393" s="37" t="s">
        <v>223</v>
      </c>
      <c r="F393" s="183">
        <v>818</v>
      </c>
      <c r="G393" s="42" t="s">
        <v>392</v>
      </c>
      <c r="H393" s="42" t="s">
        <v>2254</v>
      </c>
      <c r="I393" s="42"/>
      <c r="K393" s="184">
        <v>821</v>
      </c>
      <c r="L393" s="176" t="s">
        <v>395</v>
      </c>
      <c r="M393" s="176" t="s">
        <v>2204</v>
      </c>
      <c r="N393" s="176" t="s">
        <v>386</v>
      </c>
      <c r="P393" s="184">
        <v>821</v>
      </c>
      <c r="Q393" s="176" t="s">
        <v>395</v>
      </c>
      <c r="R393" s="176" t="s">
        <v>2204</v>
      </c>
      <c r="S393" s="176" t="s">
        <v>386</v>
      </c>
    </row>
    <row r="394" spans="1:19" x14ac:dyDescent="0.2">
      <c r="A394" s="181">
        <v>843</v>
      </c>
      <c r="B394" s="35" t="s">
        <v>528</v>
      </c>
      <c r="C394" s="36" t="s">
        <v>1076</v>
      </c>
      <c r="D394" s="37"/>
      <c r="F394" s="183">
        <v>819</v>
      </c>
      <c r="G394" s="42" t="s">
        <v>393</v>
      </c>
      <c r="H394" s="42" t="s">
        <v>2254</v>
      </c>
      <c r="I394" s="42"/>
      <c r="K394" s="184">
        <v>822</v>
      </c>
      <c r="L394" s="176" t="s">
        <v>2813</v>
      </c>
      <c r="M394" s="176" t="s">
        <v>2254</v>
      </c>
      <c r="N394" s="176" t="s">
        <v>386</v>
      </c>
      <c r="P394" s="184">
        <v>822</v>
      </c>
      <c r="Q394" s="176" t="s">
        <v>2813</v>
      </c>
      <c r="R394" s="176" t="s">
        <v>2254</v>
      </c>
      <c r="S394" s="176" t="s">
        <v>386</v>
      </c>
    </row>
    <row r="395" spans="1:19" x14ac:dyDescent="0.2">
      <c r="A395" s="181">
        <v>844</v>
      </c>
      <c r="B395" s="35" t="s">
        <v>961</v>
      </c>
      <c r="C395" s="36" t="s">
        <v>2254</v>
      </c>
      <c r="D395" s="37"/>
      <c r="F395" s="183">
        <v>820</v>
      </c>
      <c r="G395" s="42" t="s">
        <v>394</v>
      </c>
      <c r="H395" s="42" t="s">
        <v>2254</v>
      </c>
      <c r="I395" s="42"/>
      <c r="K395" s="184">
        <v>823</v>
      </c>
      <c r="L395" s="176" t="s">
        <v>2814</v>
      </c>
      <c r="M395" s="176" t="s">
        <v>2254</v>
      </c>
      <c r="N395" s="176" t="s">
        <v>386</v>
      </c>
      <c r="P395" s="184">
        <v>823</v>
      </c>
      <c r="Q395" s="176" t="s">
        <v>2814</v>
      </c>
      <c r="R395" s="176" t="s">
        <v>2254</v>
      </c>
      <c r="S395" s="176" t="s">
        <v>386</v>
      </c>
    </row>
    <row r="396" spans="1:19" x14ac:dyDescent="0.2">
      <c r="A396" s="181">
        <v>845</v>
      </c>
      <c r="B396" s="35" t="s">
        <v>962</v>
      </c>
      <c r="C396" s="36" t="s">
        <v>2254</v>
      </c>
      <c r="D396" s="37"/>
      <c r="F396" s="183">
        <v>821</v>
      </c>
      <c r="G396" s="42" t="s">
        <v>395</v>
      </c>
      <c r="H396" s="42" t="s">
        <v>2204</v>
      </c>
      <c r="I396" s="42"/>
      <c r="K396" s="184">
        <v>824</v>
      </c>
      <c r="L396" s="176" t="s">
        <v>2815</v>
      </c>
      <c r="M396" s="176" t="s">
        <v>2254</v>
      </c>
      <c r="N396" s="178" t="s">
        <v>386</v>
      </c>
      <c r="P396" s="184">
        <v>824</v>
      </c>
      <c r="Q396" s="176" t="s">
        <v>2815</v>
      </c>
      <c r="R396" s="176" t="s">
        <v>2254</v>
      </c>
      <c r="S396" s="178" t="s">
        <v>386</v>
      </c>
    </row>
    <row r="397" spans="1:19" x14ac:dyDescent="0.2">
      <c r="A397" s="181">
        <v>846</v>
      </c>
      <c r="B397" s="35" t="s">
        <v>1991</v>
      </c>
      <c r="C397" s="36" t="s">
        <v>2254</v>
      </c>
      <c r="D397" s="37"/>
      <c r="F397" s="183">
        <v>823</v>
      </c>
      <c r="G397" s="42" t="s">
        <v>1924</v>
      </c>
      <c r="H397" s="42" t="s">
        <v>2254</v>
      </c>
      <c r="I397" s="42"/>
      <c r="K397" s="184">
        <v>825</v>
      </c>
      <c r="L397" s="176" t="s">
        <v>2816</v>
      </c>
      <c r="M397" s="176" t="s">
        <v>2254</v>
      </c>
      <c r="N397" s="176" t="s">
        <v>386</v>
      </c>
      <c r="P397" s="184">
        <v>825</v>
      </c>
      <c r="Q397" s="176" t="s">
        <v>2816</v>
      </c>
      <c r="R397" s="176" t="s">
        <v>2254</v>
      </c>
      <c r="S397" s="176" t="s">
        <v>386</v>
      </c>
    </row>
    <row r="398" spans="1:19" x14ac:dyDescent="0.2">
      <c r="A398" s="181">
        <v>847</v>
      </c>
      <c r="B398" s="35" t="s">
        <v>2968</v>
      </c>
      <c r="C398" s="36" t="s">
        <v>2254</v>
      </c>
      <c r="D398" s="37"/>
      <c r="F398" s="183">
        <v>824</v>
      </c>
      <c r="G398" s="42" t="s">
        <v>1925</v>
      </c>
      <c r="H398" s="42" t="s">
        <v>2254</v>
      </c>
      <c r="I398" s="42"/>
      <c r="K398" s="184">
        <v>826</v>
      </c>
      <c r="L398" s="176" t="s">
        <v>2817</v>
      </c>
      <c r="M398" s="176" t="s">
        <v>2254</v>
      </c>
      <c r="N398" s="178" t="s">
        <v>386</v>
      </c>
      <c r="P398" s="184">
        <v>826</v>
      </c>
      <c r="Q398" s="176" t="s">
        <v>2817</v>
      </c>
      <c r="R398" s="176" t="s">
        <v>2254</v>
      </c>
      <c r="S398" s="178" t="s">
        <v>386</v>
      </c>
    </row>
    <row r="399" spans="1:19" x14ac:dyDescent="0.2">
      <c r="A399" s="181">
        <v>848</v>
      </c>
      <c r="B399" s="35" t="s">
        <v>2969</v>
      </c>
      <c r="C399" s="36" t="s">
        <v>2943</v>
      </c>
      <c r="D399" s="37" t="s">
        <v>221</v>
      </c>
      <c r="F399" s="183">
        <v>825</v>
      </c>
      <c r="G399" s="42" t="s">
        <v>389</v>
      </c>
      <c r="H399" s="42" t="s">
        <v>2254</v>
      </c>
      <c r="I399" s="42"/>
      <c r="K399" s="184">
        <v>827</v>
      </c>
      <c r="L399" s="176" t="s">
        <v>2818</v>
      </c>
      <c r="M399" s="176" t="s">
        <v>2254</v>
      </c>
      <c r="N399" s="178" t="s">
        <v>386</v>
      </c>
      <c r="P399" s="184">
        <v>827</v>
      </c>
      <c r="Q399" s="176" t="s">
        <v>2818</v>
      </c>
      <c r="R399" s="176" t="s">
        <v>2254</v>
      </c>
      <c r="S399" s="178" t="s">
        <v>386</v>
      </c>
    </row>
    <row r="400" spans="1:19" x14ac:dyDescent="0.2">
      <c r="A400" s="181">
        <v>849</v>
      </c>
      <c r="B400" s="35" t="s">
        <v>2970</v>
      </c>
      <c r="C400" s="36" t="s">
        <v>2254</v>
      </c>
      <c r="D400" s="37"/>
      <c r="F400" s="183">
        <v>826</v>
      </c>
      <c r="G400" s="42" t="s">
        <v>390</v>
      </c>
      <c r="H400" s="42" t="s">
        <v>2254</v>
      </c>
      <c r="I400" s="42"/>
      <c r="K400" s="184">
        <v>828</v>
      </c>
      <c r="L400" s="176" t="s">
        <v>2819</v>
      </c>
      <c r="M400" s="176" t="s">
        <v>2203</v>
      </c>
      <c r="N400" s="176" t="s">
        <v>1053</v>
      </c>
      <c r="P400" s="184">
        <v>828</v>
      </c>
      <c r="Q400" s="176" t="s">
        <v>2819</v>
      </c>
      <c r="R400" s="176" t="s">
        <v>2203</v>
      </c>
      <c r="S400" s="176" t="s">
        <v>3203</v>
      </c>
    </row>
    <row r="401" spans="1:19" x14ac:dyDescent="0.2">
      <c r="A401" s="181">
        <v>850</v>
      </c>
      <c r="B401" s="35" t="s">
        <v>2740</v>
      </c>
      <c r="C401" s="36" t="s">
        <v>2943</v>
      </c>
      <c r="D401" s="37" t="s">
        <v>224</v>
      </c>
      <c r="F401" s="183">
        <v>827</v>
      </c>
      <c r="G401" s="42" t="s">
        <v>391</v>
      </c>
      <c r="H401" s="42" t="s">
        <v>2254</v>
      </c>
      <c r="I401" s="42"/>
      <c r="K401" s="184">
        <v>829</v>
      </c>
      <c r="L401" s="176" t="s">
        <v>555</v>
      </c>
      <c r="M401" s="176" t="s">
        <v>2254</v>
      </c>
      <c r="N401" s="176" t="s">
        <v>386</v>
      </c>
      <c r="P401" s="184">
        <v>829</v>
      </c>
      <c r="Q401" s="176" t="s">
        <v>555</v>
      </c>
      <c r="R401" s="176" t="s">
        <v>2254</v>
      </c>
      <c r="S401" s="176" t="s">
        <v>386</v>
      </c>
    </row>
    <row r="402" spans="1:19" x14ac:dyDescent="0.2">
      <c r="A402" s="181">
        <v>851</v>
      </c>
      <c r="B402" s="35" t="s">
        <v>2741</v>
      </c>
      <c r="C402" s="36" t="s">
        <v>2254</v>
      </c>
      <c r="D402" s="37"/>
      <c r="F402" s="183">
        <v>828</v>
      </c>
      <c r="G402" s="42" t="s">
        <v>3027</v>
      </c>
      <c r="H402" s="42" t="s">
        <v>2203</v>
      </c>
      <c r="I402" s="42" t="s">
        <v>1053</v>
      </c>
      <c r="K402" s="184">
        <v>830</v>
      </c>
      <c r="L402" s="176" t="s">
        <v>2820</v>
      </c>
      <c r="M402" s="176" t="s">
        <v>2203</v>
      </c>
      <c r="N402" s="176" t="s">
        <v>1053</v>
      </c>
      <c r="P402" s="184">
        <v>830</v>
      </c>
      <c r="Q402" s="176" t="s">
        <v>2820</v>
      </c>
      <c r="R402" s="176" t="s">
        <v>2203</v>
      </c>
      <c r="S402" s="176" t="s">
        <v>3203</v>
      </c>
    </row>
    <row r="403" spans="1:19" x14ac:dyDescent="0.2">
      <c r="A403" s="181">
        <v>852</v>
      </c>
      <c r="B403" s="35" t="s">
        <v>2742</v>
      </c>
      <c r="C403" s="36" t="s">
        <v>2254</v>
      </c>
      <c r="D403" s="37"/>
      <c r="F403" s="183">
        <v>829</v>
      </c>
      <c r="G403" s="42" t="s">
        <v>1569</v>
      </c>
      <c r="H403" s="42" t="s">
        <v>2254</v>
      </c>
      <c r="I403" s="42"/>
      <c r="K403" s="184">
        <v>831</v>
      </c>
      <c r="L403" s="176" t="s">
        <v>556</v>
      </c>
      <c r="M403" s="176" t="s">
        <v>2203</v>
      </c>
      <c r="N403" s="176" t="s">
        <v>1203</v>
      </c>
      <c r="P403" s="184">
        <v>831</v>
      </c>
      <c r="Q403" s="176" t="s">
        <v>556</v>
      </c>
      <c r="R403" s="176" t="s">
        <v>2203</v>
      </c>
      <c r="S403" s="176" t="s">
        <v>3437</v>
      </c>
    </row>
    <row r="404" spans="1:19" x14ac:dyDescent="0.2">
      <c r="A404" s="181">
        <v>853</v>
      </c>
      <c r="B404" s="35" t="s">
        <v>989</v>
      </c>
      <c r="C404" s="36" t="s">
        <v>2943</v>
      </c>
      <c r="D404" s="37" t="s">
        <v>225</v>
      </c>
      <c r="F404" s="183">
        <v>830</v>
      </c>
      <c r="G404" s="42" t="s">
        <v>1193</v>
      </c>
      <c r="H404" s="42" t="s">
        <v>2203</v>
      </c>
      <c r="I404" s="42" t="s">
        <v>1053</v>
      </c>
      <c r="K404" s="184">
        <v>832</v>
      </c>
      <c r="L404" s="176" t="s">
        <v>557</v>
      </c>
      <c r="M404" s="176" t="s">
        <v>1076</v>
      </c>
      <c r="N404" s="178" t="s">
        <v>386</v>
      </c>
      <c r="P404" s="184">
        <v>832</v>
      </c>
      <c r="Q404" s="176" t="s">
        <v>557</v>
      </c>
      <c r="R404" s="176" t="s">
        <v>1076</v>
      </c>
      <c r="S404" s="178" t="s">
        <v>386</v>
      </c>
    </row>
    <row r="405" spans="1:19" x14ac:dyDescent="0.2">
      <c r="A405" s="181">
        <v>854</v>
      </c>
      <c r="B405" s="35" t="s">
        <v>2764</v>
      </c>
      <c r="C405" s="36" t="s">
        <v>2943</v>
      </c>
      <c r="D405" s="37" t="s">
        <v>221</v>
      </c>
      <c r="F405" s="183">
        <v>831</v>
      </c>
      <c r="G405" s="42" t="s">
        <v>874</v>
      </c>
      <c r="H405" s="42" t="s">
        <v>2203</v>
      </c>
      <c r="I405" s="42" t="s">
        <v>1203</v>
      </c>
      <c r="K405" s="184">
        <v>833</v>
      </c>
      <c r="L405" s="176" t="s">
        <v>905</v>
      </c>
      <c r="M405" s="176" t="s">
        <v>2254</v>
      </c>
      <c r="N405" s="178" t="s">
        <v>386</v>
      </c>
      <c r="P405" s="184">
        <v>833</v>
      </c>
      <c r="Q405" s="176" t="s">
        <v>905</v>
      </c>
      <c r="R405" s="176" t="s">
        <v>2254</v>
      </c>
      <c r="S405" s="178" t="s">
        <v>386</v>
      </c>
    </row>
    <row r="406" spans="1:19" x14ac:dyDescent="0.2">
      <c r="A406" s="181">
        <v>855</v>
      </c>
      <c r="B406" s="35" t="s">
        <v>2765</v>
      </c>
      <c r="C406" s="36" t="s">
        <v>1077</v>
      </c>
      <c r="D406" s="37"/>
      <c r="F406" s="183">
        <v>832</v>
      </c>
      <c r="G406" s="42" t="s">
        <v>1555</v>
      </c>
      <c r="H406" s="42" t="s">
        <v>1077</v>
      </c>
      <c r="I406" s="42" t="s">
        <v>1204</v>
      </c>
      <c r="K406" s="184">
        <v>834</v>
      </c>
      <c r="L406" s="176" t="s">
        <v>2821</v>
      </c>
      <c r="M406" s="176" t="s">
        <v>2204</v>
      </c>
      <c r="N406" s="176" t="s">
        <v>386</v>
      </c>
      <c r="P406" s="184">
        <v>834</v>
      </c>
      <c r="Q406" s="176" t="s">
        <v>2821</v>
      </c>
      <c r="R406" s="176" t="s">
        <v>2204</v>
      </c>
      <c r="S406" s="176" t="s">
        <v>386</v>
      </c>
    </row>
    <row r="407" spans="1:19" x14ac:dyDescent="0.2">
      <c r="A407" s="181">
        <v>856</v>
      </c>
      <c r="B407" s="35" t="s">
        <v>1663</v>
      </c>
      <c r="C407" s="36" t="s">
        <v>2254</v>
      </c>
      <c r="D407" s="37" t="s">
        <v>224</v>
      </c>
      <c r="F407" s="183">
        <v>833</v>
      </c>
      <c r="G407" s="42" t="s">
        <v>905</v>
      </c>
      <c r="H407" s="42" t="s">
        <v>2254</v>
      </c>
      <c r="I407" s="42"/>
      <c r="K407" s="184">
        <v>835</v>
      </c>
      <c r="L407" s="176" t="s">
        <v>2822</v>
      </c>
      <c r="M407" s="176" t="s">
        <v>2204</v>
      </c>
      <c r="N407" s="176" t="s">
        <v>386</v>
      </c>
      <c r="P407" s="184">
        <v>835</v>
      </c>
      <c r="Q407" s="176" t="s">
        <v>2822</v>
      </c>
      <c r="R407" s="176" t="s">
        <v>2204</v>
      </c>
      <c r="S407" s="176" t="s">
        <v>386</v>
      </c>
    </row>
    <row r="408" spans="1:19" x14ac:dyDescent="0.2">
      <c r="A408" s="181">
        <v>857</v>
      </c>
      <c r="B408" s="35" t="s">
        <v>2893</v>
      </c>
      <c r="C408" s="36" t="s">
        <v>2943</v>
      </c>
      <c r="D408" s="37"/>
      <c r="F408" s="183">
        <v>834</v>
      </c>
      <c r="G408" s="42" t="s">
        <v>1831</v>
      </c>
      <c r="H408" s="42" t="s">
        <v>2204</v>
      </c>
      <c r="I408" s="42"/>
      <c r="K408" s="184">
        <v>836</v>
      </c>
      <c r="L408" s="176" t="s">
        <v>1264</v>
      </c>
      <c r="M408" s="176" t="s">
        <v>2202</v>
      </c>
      <c r="N408" s="178" t="s">
        <v>967</v>
      </c>
      <c r="P408" s="184">
        <v>836</v>
      </c>
      <c r="Q408" s="176" t="s">
        <v>1264</v>
      </c>
      <c r="R408" s="176" t="s">
        <v>2202</v>
      </c>
      <c r="S408" s="178" t="s">
        <v>136</v>
      </c>
    </row>
    <row r="409" spans="1:19" x14ac:dyDescent="0.2">
      <c r="A409" s="181">
        <v>858</v>
      </c>
      <c r="B409" s="35" t="s">
        <v>404</v>
      </c>
      <c r="C409" s="36" t="s">
        <v>2943</v>
      </c>
      <c r="D409" s="37"/>
      <c r="F409" s="183">
        <v>835</v>
      </c>
      <c r="G409" s="42" t="s">
        <v>1263</v>
      </c>
      <c r="H409" s="42" t="s">
        <v>2204</v>
      </c>
      <c r="I409" s="42"/>
      <c r="K409" s="184">
        <v>837</v>
      </c>
      <c r="L409" s="176" t="s">
        <v>973</v>
      </c>
      <c r="M409" s="176" t="s">
        <v>2202</v>
      </c>
      <c r="N409" s="178" t="s">
        <v>386</v>
      </c>
      <c r="P409" s="184">
        <v>837</v>
      </c>
      <c r="Q409" s="176" t="s">
        <v>973</v>
      </c>
      <c r="R409" s="176" t="s">
        <v>2202</v>
      </c>
      <c r="S409" s="178" t="s">
        <v>3204</v>
      </c>
    </row>
    <row r="410" spans="1:19" x14ac:dyDescent="0.2">
      <c r="A410" s="181">
        <v>859</v>
      </c>
      <c r="B410" s="35" t="s">
        <v>1591</v>
      </c>
      <c r="C410" s="36" t="s">
        <v>2943</v>
      </c>
      <c r="D410" s="37"/>
      <c r="F410" s="183">
        <v>836</v>
      </c>
      <c r="G410" s="42" t="s">
        <v>1264</v>
      </c>
      <c r="H410" s="42" t="s">
        <v>2202</v>
      </c>
      <c r="I410" s="42" t="s">
        <v>967</v>
      </c>
      <c r="K410" s="184">
        <v>838</v>
      </c>
      <c r="L410" s="176" t="s">
        <v>1194</v>
      </c>
      <c r="M410" s="176" t="s">
        <v>1076</v>
      </c>
      <c r="N410" s="176" t="s">
        <v>386</v>
      </c>
      <c r="P410" s="184">
        <v>838</v>
      </c>
      <c r="Q410" s="176" t="s">
        <v>1194</v>
      </c>
      <c r="R410" s="176" t="s">
        <v>1076</v>
      </c>
      <c r="S410" s="176" t="s">
        <v>386</v>
      </c>
    </row>
    <row r="411" spans="1:19" x14ac:dyDescent="0.2">
      <c r="A411" s="181">
        <v>861</v>
      </c>
      <c r="B411" s="35" t="s">
        <v>3412</v>
      </c>
      <c r="C411" s="36" t="s">
        <v>1076</v>
      </c>
      <c r="D411" s="37"/>
      <c r="F411" s="183">
        <v>837</v>
      </c>
      <c r="G411" s="42" t="s">
        <v>973</v>
      </c>
      <c r="H411" s="42" t="s">
        <v>2202</v>
      </c>
      <c r="I411" s="42"/>
      <c r="K411" s="184">
        <v>839</v>
      </c>
      <c r="L411" s="176" t="s">
        <v>1195</v>
      </c>
      <c r="M411" s="176" t="s">
        <v>1076</v>
      </c>
      <c r="N411" s="176" t="s">
        <v>386</v>
      </c>
      <c r="P411" s="184">
        <v>839</v>
      </c>
      <c r="Q411" s="176" t="s">
        <v>1195</v>
      </c>
      <c r="R411" s="176" t="s">
        <v>1076</v>
      </c>
      <c r="S411" s="176" t="s">
        <v>386</v>
      </c>
    </row>
    <row r="412" spans="1:19" x14ac:dyDescent="0.2">
      <c r="A412" s="181">
        <v>862</v>
      </c>
      <c r="B412" s="35" t="s">
        <v>3413</v>
      </c>
      <c r="C412" s="36" t="s">
        <v>1076</v>
      </c>
      <c r="D412" s="37"/>
      <c r="F412" s="183">
        <v>838</v>
      </c>
      <c r="G412" s="42" t="s">
        <v>1194</v>
      </c>
      <c r="H412" s="42" t="s">
        <v>1076</v>
      </c>
      <c r="I412" s="42"/>
      <c r="K412" s="184">
        <v>841</v>
      </c>
      <c r="L412" s="176" t="s">
        <v>2673</v>
      </c>
      <c r="M412" s="176" t="s">
        <v>1076</v>
      </c>
      <c r="N412" s="176" t="s">
        <v>1205</v>
      </c>
      <c r="P412" s="184">
        <v>841</v>
      </c>
      <c r="Q412" s="176" t="s">
        <v>2673</v>
      </c>
      <c r="R412" s="176" t="s">
        <v>1076</v>
      </c>
      <c r="S412" s="176" t="s">
        <v>3441</v>
      </c>
    </row>
    <row r="413" spans="1:19" x14ac:dyDescent="0.2">
      <c r="A413" s="181">
        <v>863</v>
      </c>
      <c r="B413" s="35" t="s">
        <v>3414</v>
      </c>
      <c r="C413" s="36" t="s">
        <v>2254</v>
      </c>
      <c r="D413" s="37"/>
      <c r="F413" s="183">
        <v>839</v>
      </c>
      <c r="G413" s="42" t="s">
        <v>1195</v>
      </c>
      <c r="H413" s="42" t="s">
        <v>1076</v>
      </c>
      <c r="I413" s="42"/>
      <c r="K413" s="184">
        <v>842</v>
      </c>
      <c r="L413" s="176" t="s">
        <v>2823</v>
      </c>
      <c r="M413" s="176" t="s">
        <v>1076</v>
      </c>
      <c r="N413" s="176" t="s">
        <v>3081</v>
      </c>
      <c r="P413" s="184">
        <v>842</v>
      </c>
      <c r="Q413" s="176" t="s">
        <v>2823</v>
      </c>
      <c r="R413" s="176" t="s">
        <v>1076</v>
      </c>
      <c r="S413" s="176" t="s">
        <v>3440</v>
      </c>
    </row>
    <row r="414" spans="1:19" x14ac:dyDescent="0.2">
      <c r="A414" s="181">
        <v>864</v>
      </c>
      <c r="B414" s="35" t="s">
        <v>1813</v>
      </c>
      <c r="C414" s="36" t="s">
        <v>2943</v>
      </c>
      <c r="D414" s="37"/>
      <c r="F414" s="183">
        <v>841</v>
      </c>
      <c r="G414" s="42" t="s">
        <v>527</v>
      </c>
      <c r="H414" s="42" t="s">
        <v>1076</v>
      </c>
      <c r="I414" s="42" t="s">
        <v>1205</v>
      </c>
      <c r="K414" s="184">
        <v>843</v>
      </c>
      <c r="L414" s="176" t="s">
        <v>1197</v>
      </c>
      <c r="M414" s="176" t="s">
        <v>1076</v>
      </c>
      <c r="N414" s="176" t="s">
        <v>386</v>
      </c>
      <c r="P414" s="184">
        <v>843</v>
      </c>
      <c r="Q414" s="176" t="s">
        <v>1197</v>
      </c>
      <c r="R414" s="176" t="s">
        <v>1076</v>
      </c>
      <c r="S414" s="176" t="s">
        <v>386</v>
      </c>
    </row>
    <row r="415" spans="1:19" x14ac:dyDescent="0.2">
      <c r="A415" s="181">
        <v>865</v>
      </c>
      <c r="B415" s="35" t="s">
        <v>1814</v>
      </c>
      <c r="C415" s="36" t="s">
        <v>2943</v>
      </c>
      <c r="D415" s="37"/>
      <c r="F415" s="183">
        <v>842</v>
      </c>
      <c r="G415" s="42" t="s">
        <v>1196</v>
      </c>
      <c r="H415" s="42" t="s">
        <v>1076</v>
      </c>
      <c r="I415" s="42" t="s">
        <v>3081</v>
      </c>
      <c r="K415" s="184">
        <v>844</v>
      </c>
      <c r="L415" s="176" t="s">
        <v>2824</v>
      </c>
      <c r="M415" s="176" t="s">
        <v>2204</v>
      </c>
      <c r="N415" s="178" t="s">
        <v>386</v>
      </c>
      <c r="P415" s="184">
        <v>844</v>
      </c>
      <c r="Q415" s="176" t="s">
        <v>2824</v>
      </c>
      <c r="R415" s="176" t="s">
        <v>2204</v>
      </c>
      <c r="S415" s="178" t="s">
        <v>386</v>
      </c>
    </row>
    <row r="416" spans="1:19" x14ac:dyDescent="0.2">
      <c r="A416" s="181">
        <v>866</v>
      </c>
      <c r="B416" s="35" t="s">
        <v>1015</v>
      </c>
      <c r="C416" s="36" t="s">
        <v>2254</v>
      </c>
      <c r="D416" s="37"/>
      <c r="F416" s="183">
        <v>843</v>
      </c>
      <c r="G416" s="42" t="s">
        <v>1197</v>
      </c>
      <c r="H416" s="42" t="s">
        <v>1076</v>
      </c>
      <c r="I416" s="42"/>
      <c r="K416" s="184">
        <v>845</v>
      </c>
      <c r="L416" s="176" t="s">
        <v>2825</v>
      </c>
      <c r="M416" s="176" t="s">
        <v>2204</v>
      </c>
      <c r="N416" s="176" t="s">
        <v>386</v>
      </c>
      <c r="P416" s="184">
        <v>845</v>
      </c>
      <c r="Q416" s="176" t="s">
        <v>2825</v>
      </c>
      <c r="R416" s="176" t="s">
        <v>2204</v>
      </c>
      <c r="S416" s="176" t="s">
        <v>386</v>
      </c>
    </row>
    <row r="417" spans="1:19" x14ac:dyDescent="0.2">
      <c r="A417" s="181">
        <v>867</v>
      </c>
      <c r="B417" s="35" t="s">
        <v>1016</v>
      </c>
      <c r="C417" s="36" t="s">
        <v>2943</v>
      </c>
      <c r="D417" s="37"/>
      <c r="F417" s="183">
        <v>844</v>
      </c>
      <c r="G417" s="42" t="s">
        <v>961</v>
      </c>
      <c r="H417" s="42" t="s">
        <v>2204</v>
      </c>
      <c r="I417" s="42"/>
      <c r="K417" s="184">
        <v>846</v>
      </c>
      <c r="L417" s="176" t="s">
        <v>1991</v>
      </c>
      <c r="M417" s="176" t="s">
        <v>2254</v>
      </c>
      <c r="N417" s="178" t="s">
        <v>386</v>
      </c>
      <c r="P417" s="184">
        <v>846</v>
      </c>
      <c r="Q417" s="176" t="s">
        <v>1991</v>
      </c>
      <c r="R417" s="176" t="s">
        <v>2254</v>
      </c>
      <c r="S417" s="178" t="s">
        <v>386</v>
      </c>
    </row>
    <row r="418" spans="1:19" x14ac:dyDescent="0.2">
      <c r="A418" s="181">
        <v>868</v>
      </c>
      <c r="B418" s="35" t="s">
        <v>1017</v>
      </c>
      <c r="C418" s="36" t="s">
        <v>1076</v>
      </c>
      <c r="D418" s="37"/>
      <c r="F418" s="183">
        <v>845</v>
      </c>
      <c r="G418" s="42" t="s">
        <v>962</v>
      </c>
      <c r="H418" s="42" t="s">
        <v>2204</v>
      </c>
      <c r="I418" s="42"/>
      <c r="K418" s="184">
        <v>847</v>
      </c>
      <c r="L418" s="176" t="s">
        <v>2968</v>
      </c>
      <c r="M418" s="176" t="s">
        <v>2254</v>
      </c>
      <c r="N418" s="176" t="s">
        <v>386</v>
      </c>
      <c r="P418" s="184">
        <v>847</v>
      </c>
      <c r="Q418" s="176" t="s">
        <v>2968</v>
      </c>
      <c r="R418" s="176" t="s">
        <v>2254</v>
      </c>
      <c r="S418" s="176" t="s">
        <v>386</v>
      </c>
    </row>
    <row r="419" spans="1:19" x14ac:dyDescent="0.2">
      <c r="A419" s="181">
        <v>869</v>
      </c>
      <c r="B419" s="35" t="s">
        <v>1920</v>
      </c>
      <c r="C419" s="36" t="s">
        <v>2254</v>
      </c>
      <c r="D419" s="37"/>
      <c r="F419" s="183">
        <v>846</v>
      </c>
      <c r="G419" s="42" t="s">
        <v>1991</v>
      </c>
      <c r="H419" s="42" t="s">
        <v>2254</v>
      </c>
      <c r="I419" s="42"/>
      <c r="K419" s="184">
        <v>848</v>
      </c>
      <c r="L419" s="176" t="s">
        <v>2826</v>
      </c>
      <c r="M419" s="176" t="s">
        <v>2202</v>
      </c>
      <c r="N419" s="176" t="s">
        <v>967</v>
      </c>
      <c r="P419" s="184">
        <v>848</v>
      </c>
      <c r="Q419" s="176" t="s">
        <v>2826</v>
      </c>
      <c r="R419" s="176" t="s">
        <v>2202</v>
      </c>
      <c r="S419" s="176" t="s">
        <v>136</v>
      </c>
    </row>
    <row r="420" spans="1:19" x14ac:dyDescent="0.2">
      <c r="A420" s="181">
        <v>872</v>
      </c>
      <c r="B420" s="35" t="s">
        <v>749</v>
      </c>
      <c r="C420" s="36" t="s">
        <v>2943</v>
      </c>
      <c r="D420" s="37"/>
      <c r="F420" s="183">
        <v>847</v>
      </c>
      <c r="G420" s="42" t="s">
        <v>2968</v>
      </c>
      <c r="H420" s="42" t="s">
        <v>2254</v>
      </c>
      <c r="I420" s="42"/>
      <c r="K420" s="184">
        <v>849</v>
      </c>
      <c r="L420" s="176" t="s">
        <v>2970</v>
      </c>
      <c r="M420" s="176" t="s">
        <v>2254</v>
      </c>
      <c r="N420" s="178" t="s">
        <v>386</v>
      </c>
      <c r="P420" s="184">
        <v>849</v>
      </c>
      <c r="Q420" s="176" t="s">
        <v>2970</v>
      </c>
      <c r="R420" s="176" t="s">
        <v>2254</v>
      </c>
      <c r="S420" s="178" t="s">
        <v>386</v>
      </c>
    </row>
    <row r="421" spans="1:19" x14ac:dyDescent="0.2">
      <c r="A421" s="181">
        <v>873</v>
      </c>
      <c r="B421" s="35" t="s">
        <v>3305</v>
      </c>
      <c r="C421" s="36" t="s">
        <v>2254</v>
      </c>
      <c r="D421" s="37"/>
      <c r="F421" s="183">
        <v>848</v>
      </c>
      <c r="G421" s="42" t="s">
        <v>2969</v>
      </c>
      <c r="H421" s="42" t="s">
        <v>2202</v>
      </c>
      <c r="I421" s="42" t="s">
        <v>967</v>
      </c>
      <c r="K421" s="184">
        <v>850</v>
      </c>
      <c r="L421" s="176" t="s">
        <v>558</v>
      </c>
      <c r="M421" s="176" t="s">
        <v>2203</v>
      </c>
      <c r="N421" s="178" t="s">
        <v>1206</v>
      </c>
      <c r="P421" s="184">
        <v>850</v>
      </c>
      <c r="Q421" s="176" t="s">
        <v>558</v>
      </c>
      <c r="R421" s="176" t="s">
        <v>2203</v>
      </c>
      <c r="S421" s="178" t="s">
        <v>140</v>
      </c>
    </row>
    <row r="422" spans="1:19" x14ac:dyDescent="0.2">
      <c r="A422" s="181">
        <v>874</v>
      </c>
      <c r="B422" s="35" t="s">
        <v>3306</v>
      </c>
      <c r="C422" s="36" t="s">
        <v>2943</v>
      </c>
      <c r="D422" s="37"/>
      <c r="F422" s="183">
        <v>849</v>
      </c>
      <c r="G422" s="42" t="s">
        <v>2970</v>
      </c>
      <c r="H422" s="42" t="s">
        <v>2254</v>
      </c>
      <c r="I422" s="42"/>
      <c r="K422" s="184">
        <v>851</v>
      </c>
      <c r="L422" s="176" t="s">
        <v>2741</v>
      </c>
      <c r="M422" s="176" t="s">
        <v>2204</v>
      </c>
      <c r="N422" s="176" t="s">
        <v>386</v>
      </c>
      <c r="P422" s="184">
        <v>851</v>
      </c>
      <c r="Q422" s="176" t="s">
        <v>2741</v>
      </c>
      <c r="R422" s="176" t="s">
        <v>2204</v>
      </c>
      <c r="S422" s="176" t="s">
        <v>386</v>
      </c>
    </row>
    <row r="423" spans="1:19" x14ac:dyDescent="0.2">
      <c r="A423" s="181">
        <v>875</v>
      </c>
      <c r="B423" s="35" t="s">
        <v>3307</v>
      </c>
      <c r="C423" s="36" t="s">
        <v>2943</v>
      </c>
      <c r="D423" s="37"/>
      <c r="F423" s="183">
        <v>850</v>
      </c>
      <c r="G423" s="42" t="s">
        <v>2740</v>
      </c>
      <c r="H423" s="42" t="s">
        <v>2202</v>
      </c>
      <c r="I423" s="42" t="s">
        <v>1206</v>
      </c>
      <c r="K423" s="184">
        <v>852</v>
      </c>
      <c r="L423" s="176" t="s">
        <v>2742</v>
      </c>
      <c r="M423" s="176" t="s">
        <v>2204</v>
      </c>
      <c r="N423" s="178" t="s">
        <v>386</v>
      </c>
      <c r="P423" s="184">
        <v>852</v>
      </c>
      <c r="Q423" s="176" t="s">
        <v>2742</v>
      </c>
      <c r="R423" s="176" t="s">
        <v>2204</v>
      </c>
      <c r="S423" s="178" t="s">
        <v>386</v>
      </c>
    </row>
    <row r="424" spans="1:19" x14ac:dyDescent="0.2">
      <c r="A424" s="181">
        <v>877</v>
      </c>
      <c r="B424" s="35" t="s">
        <v>1142</v>
      </c>
      <c r="C424" s="36" t="s">
        <v>2254</v>
      </c>
      <c r="D424" s="37"/>
      <c r="F424" s="183">
        <v>851</v>
      </c>
      <c r="G424" s="42" t="s">
        <v>2741</v>
      </c>
      <c r="H424" s="42" t="s">
        <v>2204</v>
      </c>
      <c r="I424" s="42"/>
      <c r="K424" s="184">
        <v>853</v>
      </c>
      <c r="L424" s="176" t="s">
        <v>989</v>
      </c>
      <c r="M424" s="176" t="s">
        <v>2202</v>
      </c>
      <c r="N424" s="178" t="s">
        <v>1207</v>
      </c>
      <c r="P424" s="184">
        <v>853</v>
      </c>
      <c r="Q424" s="176" t="s">
        <v>989</v>
      </c>
      <c r="R424" s="176" t="s">
        <v>2202</v>
      </c>
      <c r="S424" s="178" t="s">
        <v>141</v>
      </c>
    </row>
    <row r="425" spans="1:19" x14ac:dyDescent="0.2">
      <c r="A425" s="181">
        <v>878</v>
      </c>
      <c r="B425" s="35" t="s">
        <v>1143</v>
      </c>
      <c r="C425" s="36" t="s">
        <v>1076</v>
      </c>
      <c r="D425" s="37" t="s">
        <v>2948</v>
      </c>
      <c r="F425" s="183">
        <v>852</v>
      </c>
      <c r="G425" s="42" t="s">
        <v>2742</v>
      </c>
      <c r="H425" s="42" t="s">
        <v>2204</v>
      </c>
      <c r="I425" s="42"/>
      <c r="K425" s="184">
        <v>854</v>
      </c>
      <c r="L425" s="176" t="s">
        <v>2827</v>
      </c>
      <c r="M425" s="176" t="s">
        <v>2202</v>
      </c>
      <c r="N425" s="178" t="s">
        <v>967</v>
      </c>
      <c r="P425" s="184">
        <v>854</v>
      </c>
      <c r="Q425" s="176" t="s">
        <v>2827</v>
      </c>
      <c r="R425" s="176" t="s">
        <v>2202</v>
      </c>
      <c r="S425" s="178" t="s">
        <v>136</v>
      </c>
    </row>
    <row r="426" spans="1:19" x14ac:dyDescent="0.2">
      <c r="A426" s="181">
        <v>879</v>
      </c>
      <c r="B426" s="35" t="s">
        <v>915</v>
      </c>
      <c r="C426" s="36" t="s">
        <v>2254</v>
      </c>
      <c r="D426" s="37"/>
      <c r="F426" s="183">
        <v>853</v>
      </c>
      <c r="G426" s="42" t="s">
        <v>989</v>
      </c>
      <c r="H426" s="42" t="s">
        <v>2202</v>
      </c>
      <c r="I426" s="42" t="s">
        <v>1207</v>
      </c>
      <c r="K426" s="184">
        <v>855</v>
      </c>
      <c r="L426" s="176" t="s">
        <v>2765</v>
      </c>
      <c r="M426" s="176" t="s">
        <v>1077</v>
      </c>
      <c r="N426" s="178" t="s">
        <v>386</v>
      </c>
      <c r="P426" s="184">
        <v>855</v>
      </c>
      <c r="Q426" s="176" t="s">
        <v>2765</v>
      </c>
      <c r="R426" s="176" t="s">
        <v>1077</v>
      </c>
      <c r="S426" s="178" t="s">
        <v>386</v>
      </c>
    </row>
    <row r="427" spans="1:19" x14ac:dyDescent="0.2">
      <c r="A427" s="181">
        <v>880</v>
      </c>
      <c r="B427" s="35" t="s">
        <v>2522</v>
      </c>
      <c r="C427" s="36" t="s">
        <v>2943</v>
      </c>
      <c r="D427" s="37" t="s">
        <v>1519</v>
      </c>
      <c r="F427" s="183">
        <v>854</v>
      </c>
      <c r="G427" s="42" t="s">
        <v>2764</v>
      </c>
      <c r="H427" s="42" t="s">
        <v>2202</v>
      </c>
      <c r="I427" s="42" t="s">
        <v>967</v>
      </c>
      <c r="K427" s="184">
        <v>856</v>
      </c>
      <c r="L427" s="176" t="s">
        <v>1663</v>
      </c>
      <c r="M427" s="176" t="s">
        <v>2204</v>
      </c>
      <c r="N427" s="176" t="s">
        <v>1206</v>
      </c>
      <c r="P427" s="184">
        <v>856</v>
      </c>
      <c r="Q427" s="176" t="s">
        <v>1663</v>
      </c>
      <c r="R427" s="176" t="s">
        <v>2204</v>
      </c>
      <c r="S427" s="176" t="s">
        <v>140</v>
      </c>
    </row>
    <row r="428" spans="1:19" x14ac:dyDescent="0.2">
      <c r="A428" s="181">
        <v>881</v>
      </c>
      <c r="B428" s="35" t="s">
        <v>1932</v>
      </c>
      <c r="C428" s="36" t="s">
        <v>2943</v>
      </c>
      <c r="D428" s="37" t="s">
        <v>1519</v>
      </c>
      <c r="F428" s="183">
        <v>855</v>
      </c>
      <c r="G428" s="42" t="s">
        <v>2765</v>
      </c>
      <c r="H428" s="42" t="s">
        <v>1077</v>
      </c>
      <c r="I428" s="42"/>
      <c r="K428" s="184">
        <v>857</v>
      </c>
      <c r="L428" s="176" t="s">
        <v>559</v>
      </c>
      <c r="M428" s="176" t="s">
        <v>2203</v>
      </c>
      <c r="N428" s="176" t="s">
        <v>1053</v>
      </c>
      <c r="P428" s="184">
        <v>857</v>
      </c>
      <c r="Q428" s="176" t="s">
        <v>559</v>
      </c>
      <c r="R428" s="176" t="s">
        <v>2203</v>
      </c>
      <c r="S428" s="176" t="s">
        <v>3203</v>
      </c>
    </row>
    <row r="429" spans="1:19" x14ac:dyDescent="0.2">
      <c r="A429" s="181">
        <v>882</v>
      </c>
      <c r="B429" s="35" t="s">
        <v>1933</v>
      </c>
      <c r="C429" s="36" t="s">
        <v>1076</v>
      </c>
      <c r="D429" s="37"/>
      <c r="F429" s="183">
        <v>856</v>
      </c>
      <c r="G429" s="42" t="s">
        <v>1663</v>
      </c>
      <c r="H429" s="42" t="s">
        <v>2204</v>
      </c>
      <c r="I429" s="42" t="s">
        <v>1206</v>
      </c>
      <c r="K429" s="184">
        <v>858</v>
      </c>
      <c r="L429" s="176" t="s">
        <v>317</v>
      </c>
      <c r="M429" s="176" t="s">
        <v>2203</v>
      </c>
      <c r="N429" s="176" t="s">
        <v>1053</v>
      </c>
      <c r="P429" s="184">
        <v>858</v>
      </c>
      <c r="Q429" s="176" t="s">
        <v>317</v>
      </c>
      <c r="R429" s="176" t="s">
        <v>2203</v>
      </c>
      <c r="S429" s="176" t="s">
        <v>3203</v>
      </c>
    </row>
    <row r="430" spans="1:19" x14ac:dyDescent="0.2">
      <c r="A430" s="181">
        <v>886</v>
      </c>
      <c r="B430" s="35" t="s">
        <v>708</v>
      </c>
      <c r="C430" s="36" t="s">
        <v>2254</v>
      </c>
      <c r="D430" s="37"/>
      <c r="F430" s="183">
        <v>857</v>
      </c>
      <c r="G430" s="42" t="s">
        <v>2893</v>
      </c>
      <c r="H430" s="42" t="s">
        <v>2203</v>
      </c>
      <c r="I430" s="42" t="s">
        <v>1053</v>
      </c>
      <c r="K430" s="184">
        <v>859</v>
      </c>
      <c r="L430" s="176" t="s">
        <v>318</v>
      </c>
      <c r="M430" s="176" t="s">
        <v>2203</v>
      </c>
      <c r="N430" s="178" t="s">
        <v>1053</v>
      </c>
      <c r="P430" s="184">
        <v>859</v>
      </c>
      <c r="Q430" s="176" t="s">
        <v>318</v>
      </c>
      <c r="R430" s="176" t="s">
        <v>2203</v>
      </c>
      <c r="S430" s="178" t="s">
        <v>3203</v>
      </c>
    </row>
    <row r="431" spans="1:19" x14ac:dyDescent="0.2">
      <c r="A431" s="181">
        <v>887</v>
      </c>
      <c r="B431" s="35" t="s">
        <v>1437</v>
      </c>
      <c r="C431" s="36" t="s">
        <v>2943</v>
      </c>
      <c r="D431" s="37" t="s">
        <v>1520</v>
      </c>
      <c r="F431" s="183">
        <v>858</v>
      </c>
      <c r="G431" s="42" t="s">
        <v>404</v>
      </c>
      <c r="H431" s="42" t="s">
        <v>2203</v>
      </c>
      <c r="I431" s="42" t="s">
        <v>1053</v>
      </c>
      <c r="K431" s="184">
        <v>861</v>
      </c>
      <c r="L431" s="176" t="s">
        <v>2828</v>
      </c>
      <c r="M431" s="176" t="s">
        <v>1077</v>
      </c>
      <c r="N431" s="178" t="s">
        <v>386</v>
      </c>
      <c r="P431" s="184">
        <v>861</v>
      </c>
      <c r="Q431" s="176" t="s">
        <v>2828</v>
      </c>
      <c r="R431" s="176" t="s">
        <v>1077</v>
      </c>
      <c r="S431" s="178" t="s">
        <v>386</v>
      </c>
    </row>
    <row r="432" spans="1:19" x14ac:dyDescent="0.2">
      <c r="A432" s="181">
        <v>888</v>
      </c>
      <c r="B432" s="35" t="s">
        <v>1438</v>
      </c>
      <c r="C432" s="36" t="s">
        <v>2943</v>
      </c>
      <c r="D432" s="37" t="s">
        <v>1520</v>
      </c>
      <c r="F432" s="183">
        <v>859</v>
      </c>
      <c r="G432" s="42" t="s">
        <v>1591</v>
      </c>
      <c r="H432" s="42" t="s">
        <v>2203</v>
      </c>
      <c r="I432" s="42" t="s">
        <v>1053</v>
      </c>
      <c r="K432" s="184">
        <v>862</v>
      </c>
      <c r="L432" s="176" t="s">
        <v>2829</v>
      </c>
      <c r="M432" s="176" t="s">
        <v>1077</v>
      </c>
      <c r="N432" s="176" t="s">
        <v>386</v>
      </c>
      <c r="P432" s="184">
        <v>862</v>
      </c>
      <c r="Q432" s="176" t="s">
        <v>2829</v>
      </c>
      <c r="R432" s="176" t="s">
        <v>1077</v>
      </c>
      <c r="S432" s="176" t="s">
        <v>386</v>
      </c>
    </row>
    <row r="433" spans="1:19" x14ac:dyDescent="0.2">
      <c r="A433" s="181">
        <v>889</v>
      </c>
      <c r="B433" s="35" t="s">
        <v>375</v>
      </c>
      <c r="C433" s="36" t="s">
        <v>1076</v>
      </c>
      <c r="D433" s="37"/>
      <c r="F433" s="183">
        <v>861</v>
      </c>
      <c r="G433" s="42" t="s">
        <v>3412</v>
      </c>
      <c r="H433" s="42" t="s">
        <v>1076</v>
      </c>
      <c r="I433" s="42"/>
      <c r="K433" s="184">
        <v>863</v>
      </c>
      <c r="L433" s="176" t="s">
        <v>2830</v>
      </c>
      <c r="M433" s="176" t="s">
        <v>2254</v>
      </c>
      <c r="N433" s="178" t="s">
        <v>386</v>
      </c>
      <c r="P433" s="184">
        <v>863</v>
      </c>
      <c r="Q433" s="176" t="s">
        <v>2830</v>
      </c>
      <c r="R433" s="176" t="s">
        <v>2254</v>
      </c>
      <c r="S433" s="178" t="s">
        <v>386</v>
      </c>
    </row>
    <row r="434" spans="1:19" x14ac:dyDescent="0.2">
      <c r="A434" s="181">
        <v>890</v>
      </c>
      <c r="B434" s="35" t="s">
        <v>376</v>
      </c>
      <c r="C434" s="36" t="s">
        <v>1076</v>
      </c>
      <c r="D434" s="37"/>
      <c r="F434" s="183">
        <v>862</v>
      </c>
      <c r="G434" s="42" t="s">
        <v>3413</v>
      </c>
      <c r="H434" s="42" t="s">
        <v>1076</v>
      </c>
      <c r="I434" s="42"/>
      <c r="K434" s="184">
        <v>864</v>
      </c>
      <c r="L434" s="176" t="s">
        <v>2831</v>
      </c>
      <c r="M434" s="176" t="s">
        <v>2202</v>
      </c>
      <c r="N434" s="176" t="s">
        <v>386</v>
      </c>
      <c r="P434" s="184">
        <v>864</v>
      </c>
      <c r="Q434" s="176" t="s">
        <v>2831</v>
      </c>
      <c r="R434" s="176" t="s">
        <v>2202</v>
      </c>
      <c r="S434" s="176" t="s">
        <v>3204</v>
      </c>
    </row>
    <row r="435" spans="1:19" x14ac:dyDescent="0.2">
      <c r="A435" s="181">
        <v>891</v>
      </c>
      <c r="B435" s="35" t="s">
        <v>1863</v>
      </c>
      <c r="C435" s="36" t="s">
        <v>1076</v>
      </c>
      <c r="D435" s="37"/>
      <c r="F435" s="183">
        <v>863</v>
      </c>
      <c r="G435" s="42" t="s">
        <v>3414</v>
      </c>
      <c r="H435" s="42" t="s">
        <v>2254</v>
      </c>
      <c r="I435" s="42"/>
      <c r="K435" s="184">
        <v>865</v>
      </c>
      <c r="L435" s="176" t="s">
        <v>2832</v>
      </c>
      <c r="M435" s="176" t="s">
        <v>2202</v>
      </c>
      <c r="N435" s="176" t="s">
        <v>386</v>
      </c>
      <c r="P435" s="184">
        <v>865</v>
      </c>
      <c r="Q435" s="176" t="s">
        <v>2832</v>
      </c>
      <c r="R435" s="176" t="s">
        <v>2202</v>
      </c>
      <c r="S435" s="176" t="s">
        <v>3204</v>
      </c>
    </row>
    <row r="436" spans="1:19" x14ac:dyDescent="0.2">
      <c r="A436" s="181">
        <v>896</v>
      </c>
      <c r="B436" s="35" t="s">
        <v>1864</v>
      </c>
      <c r="C436" s="36" t="s">
        <v>2254</v>
      </c>
      <c r="D436" s="37"/>
      <c r="F436" s="183">
        <v>864</v>
      </c>
      <c r="G436" s="42" t="s">
        <v>1813</v>
      </c>
      <c r="H436" s="42" t="s">
        <v>2202</v>
      </c>
      <c r="I436" s="42"/>
      <c r="K436" s="184">
        <v>866</v>
      </c>
      <c r="L436" s="176" t="s">
        <v>2833</v>
      </c>
      <c r="M436" s="176" t="s">
        <v>2204</v>
      </c>
      <c r="N436" s="178" t="s">
        <v>386</v>
      </c>
      <c r="P436" s="184">
        <v>866</v>
      </c>
      <c r="Q436" s="176" t="s">
        <v>2833</v>
      </c>
      <c r="R436" s="176" t="s">
        <v>2204</v>
      </c>
      <c r="S436" s="178" t="s">
        <v>386</v>
      </c>
    </row>
    <row r="437" spans="1:19" x14ac:dyDescent="0.2">
      <c r="A437" s="181">
        <v>897</v>
      </c>
      <c r="B437" s="35" t="s">
        <v>3082</v>
      </c>
      <c r="C437" s="36" t="s">
        <v>2254</v>
      </c>
      <c r="D437" s="37"/>
      <c r="F437" s="183">
        <v>865</v>
      </c>
      <c r="G437" s="42" t="s">
        <v>1814</v>
      </c>
      <c r="H437" s="42" t="s">
        <v>2202</v>
      </c>
      <c r="I437" s="42"/>
      <c r="K437" s="184">
        <v>867</v>
      </c>
      <c r="L437" s="176" t="s">
        <v>319</v>
      </c>
      <c r="M437" s="176" t="s">
        <v>2202</v>
      </c>
      <c r="N437" s="176" t="s">
        <v>386</v>
      </c>
      <c r="P437" s="184">
        <v>867</v>
      </c>
      <c r="Q437" s="176" t="s">
        <v>319</v>
      </c>
      <c r="R437" s="176" t="s">
        <v>2202</v>
      </c>
      <c r="S437" s="176" t="s">
        <v>3204</v>
      </c>
    </row>
    <row r="438" spans="1:19" x14ac:dyDescent="0.2">
      <c r="A438" s="181">
        <v>898</v>
      </c>
      <c r="B438" s="35" t="s">
        <v>253</v>
      </c>
      <c r="C438" s="36" t="s">
        <v>2254</v>
      </c>
      <c r="D438" s="37"/>
      <c r="F438" s="183">
        <v>866</v>
      </c>
      <c r="G438" s="42" t="s">
        <v>1015</v>
      </c>
      <c r="H438" s="42" t="s">
        <v>2204</v>
      </c>
      <c r="I438" s="42"/>
      <c r="K438" s="184">
        <v>868</v>
      </c>
      <c r="L438" s="176" t="s">
        <v>2702</v>
      </c>
      <c r="M438" s="176" t="s">
        <v>1076</v>
      </c>
      <c r="N438" s="178" t="s">
        <v>386</v>
      </c>
      <c r="P438" s="184">
        <v>868</v>
      </c>
      <c r="Q438" s="176" t="s">
        <v>2702</v>
      </c>
      <c r="R438" s="176" t="s">
        <v>1076</v>
      </c>
      <c r="S438" s="178" t="s">
        <v>386</v>
      </c>
    </row>
    <row r="439" spans="1:19" x14ac:dyDescent="0.2">
      <c r="A439" s="181">
        <v>899</v>
      </c>
      <c r="B439" s="35" t="s">
        <v>3462</v>
      </c>
      <c r="C439" s="36" t="s">
        <v>2254</v>
      </c>
      <c r="D439" s="37"/>
      <c r="F439" s="183">
        <v>867</v>
      </c>
      <c r="G439" s="42" t="s">
        <v>1016</v>
      </c>
      <c r="H439" s="42" t="s">
        <v>2202</v>
      </c>
      <c r="I439" s="42"/>
      <c r="K439" s="184">
        <v>869</v>
      </c>
      <c r="L439" s="176" t="s">
        <v>2834</v>
      </c>
      <c r="M439" s="176" t="s">
        <v>2254</v>
      </c>
      <c r="N439" s="178" t="s">
        <v>386</v>
      </c>
      <c r="P439" s="184">
        <v>869</v>
      </c>
      <c r="Q439" s="176" t="s">
        <v>2834</v>
      </c>
      <c r="R439" s="176" t="s">
        <v>2254</v>
      </c>
      <c r="S439" s="178" t="s">
        <v>386</v>
      </c>
    </row>
    <row r="440" spans="1:19" x14ac:dyDescent="0.2">
      <c r="A440" s="181">
        <v>901</v>
      </c>
      <c r="B440" s="35" t="s">
        <v>3463</v>
      </c>
      <c r="C440" s="36" t="s">
        <v>2254</v>
      </c>
      <c r="D440" s="37"/>
      <c r="F440" s="183">
        <v>868</v>
      </c>
      <c r="G440" s="42" t="s">
        <v>2702</v>
      </c>
      <c r="H440" s="42" t="s">
        <v>1076</v>
      </c>
      <c r="I440" s="42"/>
      <c r="K440" s="184">
        <v>872</v>
      </c>
      <c r="L440" s="176" t="s">
        <v>749</v>
      </c>
      <c r="M440" s="176" t="s">
        <v>2202</v>
      </c>
      <c r="N440" s="176" t="s">
        <v>386</v>
      </c>
      <c r="P440" s="184">
        <v>872</v>
      </c>
      <c r="Q440" s="176" t="s">
        <v>749</v>
      </c>
      <c r="R440" s="176" t="s">
        <v>2202</v>
      </c>
      <c r="S440" s="176" t="s">
        <v>3204</v>
      </c>
    </row>
    <row r="441" spans="1:19" x14ac:dyDescent="0.2">
      <c r="A441" s="181">
        <v>902</v>
      </c>
      <c r="B441" s="35" t="s">
        <v>3464</v>
      </c>
      <c r="C441" s="36" t="s">
        <v>2254</v>
      </c>
      <c r="D441" s="37"/>
      <c r="F441" s="183">
        <v>869</v>
      </c>
      <c r="G441" s="42" t="s">
        <v>1920</v>
      </c>
      <c r="H441" s="42" t="s">
        <v>2254</v>
      </c>
      <c r="I441" s="42"/>
      <c r="K441" s="184">
        <v>873</v>
      </c>
      <c r="L441" s="176" t="s">
        <v>3305</v>
      </c>
      <c r="M441" s="176" t="s">
        <v>2204</v>
      </c>
      <c r="N441" s="178" t="s">
        <v>386</v>
      </c>
      <c r="P441" s="184">
        <v>873</v>
      </c>
      <c r="Q441" s="176" t="s">
        <v>3305</v>
      </c>
      <c r="R441" s="176" t="s">
        <v>2204</v>
      </c>
      <c r="S441" s="178" t="s">
        <v>386</v>
      </c>
    </row>
    <row r="442" spans="1:19" x14ac:dyDescent="0.2">
      <c r="A442" s="181">
        <v>903</v>
      </c>
      <c r="B442" s="35" t="s">
        <v>2493</v>
      </c>
      <c r="C442" s="36" t="s">
        <v>2254</v>
      </c>
      <c r="D442" s="37"/>
      <c r="F442" s="183">
        <v>872</v>
      </c>
      <c r="G442" s="42" t="s">
        <v>749</v>
      </c>
      <c r="H442" s="42" t="s">
        <v>2202</v>
      </c>
      <c r="I442" s="42"/>
      <c r="K442" s="184">
        <v>874</v>
      </c>
      <c r="L442" s="176" t="s">
        <v>3306</v>
      </c>
      <c r="M442" s="176" t="s">
        <v>2202</v>
      </c>
      <c r="N442" s="176" t="s">
        <v>386</v>
      </c>
      <c r="P442" s="184">
        <v>874</v>
      </c>
      <c r="Q442" s="176" t="s">
        <v>3306</v>
      </c>
      <c r="R442" s="176" t="s">
        <v>2202</v>
      </c>
      <c r="S442" s="176" t="s">
        <v>3204</v>
      </c>
    </row>
    <row r="443" spans="1:19" x14ac:dyDescent="0.2">
      <c r="A443" s="181">
        <v>907</v>
      </c>
      <c r="B443" s="35" t="s">
        <v>2494</v>
      </c>
      <c r="C443" s="36" t="s">
        <v>2254</v>
      </c>
      <c r="D443" s="37"/>
      <c r="F443" s="183">
        <v>873</v>
      </c>
      <c r="G443" s="42" t="s">
        <v>3305</v>
      </c>
      <c r="H443" s="42" t="s">
        <v>2204</v>
      </c>
      <c r="I443" s="42"/>
      <c r="K443" s="184">
        <v>875</v>
      </c>
      <c r="L443" s="176" t="s">
        <v>320</v>
      </c>
      <c r="M443" s="176" t="s">
        <v>2203</v>
      </c>
      <c r="N443" s="178" t="s">
        <v>1053</v>
      </c>
      <c r="P443" s="184">
        <v>875</v>
      </c>
      <c r="Q443" s="176" t="s">
        <v>320</v>
      </c>
      <c r="R443" s="176" t="s">
        <v>2203</v>
      </c>
      <c r="S443" s="178" t="s">
        <v>3203</v>
      </c>
    </row>
    <row r="444" spans="1:19" x14ac:dyDescent="0.2">
      <c r="A444" s="181">
        <v>911</v>
      </c>
      <c r="B444" s="35" t="s">
        <v>1816</v>
      </c>
      <c r="C444" s="36" t="s">
        <v>2254</v>
      </c>
      <c r="D444" s="37"/>
      <c r="F444" s="183">
        <v>874</v>
      </c>
      <c r="G444" s="42" t="s">
        <v>3306</v>
      </c>
      <c r="H444" s="42" t="s">
        <v>2202</v>
      </c>
      <c r="I444" s="42"/>
      <c r="K444" s="184">
        <v>877</v>
      </c>
      <c r="L444" s="176" t="s">
        <v>2835</v>
      </c>
      <c r="M444" s="176" t="s">
        <v>2204</v>
      </c>
      <c r="N444" s="178" t="s">
        <v>386</v>
      </c>
      <c r="P444" s="184">
        <v>877</v>
      </c>
      <c r="Q444" s="176" t="s">
        <v>2835</v>
      </c>
      <c r="R444" s="176" t="s">
        <v>2204</v>
      </c>
      <c r="S444" s="178" t="s">
        <v>386</v>
      </c>
    </row>
    <row r="445" spans="1:19" x14ac:dyDescent="0.2">
      <c r="A445" s="181">
        <v>913</v>
      </c>
      <c r="B445" s="35" t="s">
        <v>2975</v>
      </c>
      <c r="C445" s="36" t="s">
        <v>2254</v>
      </c>
      <c r="D445" s="37"/>
      <c r="F445" s="183">
        <v>875</v>
      </c>
      <c r="G445" s="42" t="s">
        <v>3307</v>
      </c>
      <c r="H445" s="42" t="s">
        <v>2203</v>
      </c>
      <c r="I445" s="42" t="s">
        <v>1053</v>
      </c>
      <c r="K445" s="184">
        <v>878</v>
      </c>
      <c r="L445" s="176" t="s">
        <v>1143</v>
      </c>
      <c r="M445" s="176" t="s">
        <v>1076</v>
      </c>
      <c r="N445" s="176" t="s">
        <v>1059</v>
      </c>
      <c r="P445" s="184">
        <v>878</v>
      </c>
      <c r="Q445" s="176" t="s">
        <v>1143</v>
      </c>
      <c r="R445" s="176" t="s">
        <v>1076</v>
      </c>
      <c r="S445" s="176" t="s">
        <v>2219</v>
      </c>
    </row>
    <row r="446" spans="1:19" x14ac:dyDescent="0.2">
      <c r="A446" s="181">
        <v>917</v>
      </c>
      <c r="B446" s="35" t="s">
        <v>1268</v>
      </c>
      <c r="C446" s="36" t="s">
        <v>2254</v>
      </c>
      <c r="D446" s="37"/>
      <c r="F446" s="183">
        <v>877</v>
      </c>
      <c r="G446" s="42" t="s">
        <v>1142</v>
      </c>
      <c r="H446" s="42" t="s">
        <v>2204</v>
      </c>
      <c r="I446" s="42"/>
      <c r="K446" s="184">
        <v>879</v>
      </c>
      <c r="L446" s="176" t="s">
        <v>2836</v>
      </c>
      <c r="M446" s="176" t="s">
        <v>2254</v>
      </c>
      <c r="N446" s="178" t="s">
        <v>386</v>
      </c>
      <c r="P446" s="184">
        <v>879</v>
      </c>
      <c r="Q446" s="176" t="s">
        <v>2836</v>
      </c>
      <c r="R446" s="176" t="s">
        <v>2254</v>
      </c>
      <c r="S446" s="178" t="s">
        <v>386</v>
      </c>
    </row>
    <row r="447" spans="1:19" x14ac:dyDescent="0.2">
      <c r="A447" s="181">
        <v>918</v>
      </c>
      <c r="B447" s="35" t="s">
        <v>109</v>
      </c>
      <c r="C447" s="36" t="s">
        <v>2254</v>
      </c>
      <c r="D447" s="37"/>
      <c r="F447" s="183">
        <v>878</v>
      </c>
      <c r="G447" s="42" t="s">
        <v>1143</v>
      </c>
      <c r="H447" s="42" t="s">
        <v>1076</v>
      </c>
      <c r="I447" s="42" t="s">
        <v>1059</v>
      </c>
      <c r="K447" s="184">
        <v>880</v>
      </c>
      <c r="L447" s="176" t="s">
        <v>2837</v>
      </c>
      <c r="M447" s="176" t="s">
        <v>1076</v>
      </c>
      <c r="N447" s="178" t="s">
        <v>1209</v>
      </c>
      <c r="P447" s="184">
        <v>880</v>
      </c>
      <c r="Q447" s="176" t="s">
        <v>2837</v>
      </c>
      <c r="R447" s="176" t="s">
        <v>1076</v>
      </c>
      <c r="S447" s="178" t="s">
        <v>1798</v>
      </c>
    </row>
    <row r="448" spans="1:19" x14ac:dyDescent="0.2">
      <c r="A448" s="181">
        <v>920</v>
      </c>
      <c r="B448" s="35" t="s">
        <v>1983</v>
      </c>
      <c r="C448" s="36" t="s">
        <v>2254</v>
      </c>
      <c r="D448" s="37"/>
      <c r="F448" s="183">
        <v>879</v>
      </c>
      <c r="G448" s="42" t="s">
        <v>915</v>
      </c>
      <c r="H448" s="42" t="s">
        <v>2254</v>
      </c>
      <c r="I448" s="42"/>
      <c r="K448" s="184">
        <v>881</v>
      </c>
      <c r="L448" s="176" t="s">
        <v>2838</v>
      </c>
      <c r="M448" s="176" t="s">
        <v>1076</v>
      </c>
      <c r="N448" s="178" t="s">
        <v>1209</v>
      </c>
      <c r="P448" s="184">
        <v>881</v>
      </c>
      <c r="Q448" s="176" t="s">
        <v>2838</v>
      </c>
      <c r="R448" s="176" t="s">
        <v>1076</v>
      </c>
      <c r="S448" s="178" t="s">
        <v>1798</v>
      </c>
    </row>
    <row r="449" spans="1:19" x14ac:dyDescent="0.2">
      <c r="A449" s="181">
        <v>925</v>
      </c>
      <c r="B449" s="35" t="s">
        <v>3381</v>
      </c>
      <c r="C449" s="36" t="s">
        <v>2254</v>
      </c>
      <c r="D449" s="37"/>
      <c r="F449" s="183">
        <v>880</v>
      </c>
      <c r="G449" s="42" t="s">
        <v>2522</v>
      </c>
      <c r="H449" s="42" t="s">
        <v>2202</v>
      </c>
      <c r="I449" s="42" t="s">
        <v>1209</v>
      </c>
      <c r="K449" s="184">
        <v>882</v>
      </c>
      <c r="L449" s="176" t="s">
        <v>2839</v>
      </c>
      <c r="M449" s="176" t="s">
        <v>1076</v>
      </c>
      <c r="N449" s="176" t="s">
        <v>386</v>
      </c>
      <c r="P449" s="184">
        <v>882</v>
      </c>
      <c r="Q449" s="176" t="s">
        <v>2839</v>
      </c>
      <c r="R449" s="176" t="s">
        <v>1076</v>
      </c>
      <c r="S449" s="176" t="s">
        <v>386</v>
      </c>
    </row>
    <row r="450" spans="1:19" x14ac:dyDescent="0.2">
      <c r="A450" s="181">
        <v>926</v>
      </c>
      <c r="B450" s="35" t="s">
        <v>3382</v>
      </c>
      <c r="C450" s="36" t="s">
        <v>2254</v>
      </c>
      <c r="D450" s="37"/>
      <c r="F450" s="183">
        <v>881</v>
      </c>
      <c r="G450" s="42" t="s">
        <v>1932</v>
      </c>
      <c r="H450" s="42" t="s">
        <v>2202</v>
      </c>
      <c r="I450" s="42" t="s">
        <v>1209</v>
      </c>
      <c r="K450" s="184">
        <v>883</v>
      </c>
      <c r="L450" s="176" t="s">
        <v>321</v>
      </c>
      <c r="M450" s="176" t="s">
        <v>1076</v>
      </c>
      <c r="N450" s="178" t="s">
        <v>386</v>
      </c>
      <c r="P450" s="184">
        <v>883</v>
      </c>
      <c r="Q450" s="176" t="s">
        <v>321</v>
      </c>
      <c r="R450" s="176" t="s">
        <v>1076</v>
      </c>
      <c r="S450" s="178" t="s">
        <v>1804</v>
      </c>
    </row>
    <row r="451" spans="1:19" x14ac:dyDescent="0.2">
      <c r="A451" s="181">
        <v>927</v>
      </c>
      <c r="B451" s="35" t="s">
        <v>639</v>
      </c>
      <c r="C451" s="36" t="s">
        <v>2254</v>
      </c>
      <c r="D451" s="37"/>
      <c r="F451" s="183">
        <v>882</v>
      </c>
      <c r="G451" s="42" t="s">
        <v>1933</v>
      </c>
      <c r="H451" s="42" t="s">
        <v>1076</v>
      </c>
      <c r="I451" s="42"/>
      <c r="K451" s="184">
        <v>884</v>
      </c>
      <c r="L451" s="176" t="s">
        <v>2840</v>
      </c>
      <c r="M451" s="176" t="s">
        <v>1076</v>
      </c>
      <c r="N451" s="178" t="s">
        <v>1209</v>
      </c>
      <c r="P451" s="184">
        <v>884</v>
      </c>
      <c r="Q451" s="176" t="s">
        <v>2840</v>
      </c>
      <c r="R451" s="176" t="s">
        <v>1076</v>
      </c>
      <c r="S451" s="178" t="s">
        <v>1798</v>
      </c>
    </row>
    <row r="452" spans="1:19" x14ac:dyDescent="0.2">
      <c r="A452" s="181">
        <v>928</v>
      </c>
      <c r="B452" s="35" t="s">
        <v>640</v>
      </c>
      <c r="C452" s="36" t="s">
        <v>2254</v>
      </c>
      <c r="D452" s="37"/>
      <c r="F452" s="183">
        <v>886</v>
      </c>
      <c r="G452" s="42" t="s">
        <v>708</v>
      </c>
      <c r="H452" s="42" t="s">
        <v>2254</v>
      </c>
      <c r="I452" s="42"/>
      <c r="K452" s="184">
        <v>885</v>
      </c>
      <c r="L452" s="176" t="s">
        <v>322</v>
      </c>
      <c r="M452" s="176" t="s">
        <v>2202</v>
      </c>
      <c r="N452" s="176" t="s">
        <v>188</v>
      </c>
      <c r="P452" s="184">
        <v>885</v>
      </c>
      <c r="Q452" s="176" t="s">
        <v>322</v>
      </c>
      <c r="R452" s="176" t="s">
        <v>2202</v>
      </c>
      <c r="S452" s="176" t="s">
        <v>1802</v>
      </c>
    </row>
    <row r="453" spans="1:19" x14ac:dyDescent="0.2">
      <c r="A453" s="181">
        <v>930</v>
      </c>
      <c r="B453" s="35" t="s">
        <v>142</v>
      </c>
      <c r="C453" s="36" t="s">
        <v>2254</v>
      </c>
      <c r="D453" s="37"/>
      <c r="F453" s="183">
        <v>887</v>
      </c>
      <c r="G453" s="42" t="s">
        <v>1437</v>
      </c>
      <c r="H453" s="42" t="s">
        <v>2202</v>
      </c>
      <c r="I453" s="42" t="s">
        <v>188</v>
      </c>
      <c r="K453" s="184">
        <v>886</v>
      </c>
      <c r="L453" s="176" t="s">
        <v>2502</v>
      </c>
      <c r="M453" s="176" t="s">
        <v>2254</v>
      </c>
      <c r="N453" s="176" t="s">
        <v>386</v>
      </c>
      <c r="P453" s="184">
        <v>886</v>
      </c>
      <c r="Q453" s="176" t="s">
        <v>2502</v>
      </c>
      <c r="R453" s="176" t="s">
        <v>2254</v>
      </c>
      <c r="S453" s="176" t="s">
        <v>386</v>
      </c>
    </row>
    <row r="454" spans="1:19" x14ac:dyDescent="0.2">
      <c r="A454" s="181">
        <v>950</v>
      </c>
      <c r="B454" s="35" t="s">
        <v>292</v>
      </c>
      <c r="C454" s="36" t="s">
        <v>2254</v>
      </c>
      <c r="D454" s="37"/>
      <c r="F454" s="183">
        <v>888</v>
      </c>
      <c r="G454" s="42" t="s">
        <v>1438</v>
      </c>
      <c r="H454" s="42" t="s">
        <v>2202</v>
      </c>
      <c r="I454" s="42" t="s">
        <v>188</v>
      </c>
      <c r="K454" s="184">
        <v>887</v>
      </c>
      <c r="L454" s="176" t="s">
        <v>1437</v>
      </c>
      <c r="M454" s="176" t="s">
        <v>2202</v>
      </c>
      <c r="N454" s="176" t="s">
        <v>188</v>
      </c>
      <c r="P454" s="184">
        <v>887</v>
      </c>
      <c r="Q454" s="176" t="s">
        <v>1437</v>
      </c>
      <c r="R454" s="176" t="s">
        <v>2202</v>
      </c>
      <c r="S454" s="176" t="s">
        <v>1802</v>
      </c>
    </row>
    <row r="455" spans="1:19" x14ac:dyDescent="0.2">
      <c r="A455" s="181">
        <v>951</v>
      </c>
      <c r="B455" s="35" t="s">
        <v>293</v>
      </c>
      <c r="C455" s="36" t="s">
        <v>2254</v>
      </c>
      <c r="D455" s="37"/>
      <c r="F455" s="183">
        <v>889</v>
      </c>
      <c r="G455" s="42" t="s">
        <v>375</v>
      </c>
      <c r="H455" s="42" t="s">
        <v>1076</v>
      </c>
      <c r="I455" s="42"/>
      <c r="K455" s="184">
        <v>888</v>
      </c>
      <c r="L455" s="176" t="s">
        <v>1438</v>
      </c>
      <c r="M455" s="176" t="s">
        <v>2202</v>
      </c>
      <c r="N455" s="176" t="s">
        <v>188</v>
      </c>
      <c r="P455" s="184">
        <v>888</v>
      </c>
      <c r="Q455" s="176" t="s">
        <v>1438</v>
      </c>
      <c r="R455" s="176" t="s">
        <v>2202</v>
      </c>
      <c r="S455" s="176" t="s">
        <v>1802</v>
      </c>
    </row>
    <row r="456" spans="1:19" x14ac:dyDescent="0.2">
      <c r="A456" s="181">
        <v>952</v>
      </c>
      <c r="B456" s="35" t="s">
        <v>294</v>
      </c>
      <c r="C456" s="36" t="s">
        <v>2254</v>
      </c>
      <c r="D456" s="37"/>
      <c r="F456" s="183">
        <v>890</v>
      </c>
      <c r="G456" s="42" t="s">
        <v>376</v>
      </c>
      <c r="H456" s="42" t="s">
        <v>1076</v>
      </c>
      <c r="I456" s="42"/>
      <c r="K456" s="184">
        <v>889</v>
      </c>
      <c r="L456" s="176" t="s">
        <v>2503</v>
      </c>
      <c r="M456" s="176" t="s">
        <v>1076</v>
      </c>
      <c r="N456" s="176" t="s">
        <v>386</v>
      </c>
      <c r="P456" s="184">
        <v>889</v>
      </c>
      <c r="Q456" s="176" t="s">
        <v>2503</v>
      </c>
      <c r="R456" s="176" t="s">
        <v>1076</v>
      </c>
      <c r="S456" s="176" t="s">
        <v>386</v>
      </c>
    </row>
    <row r="457" spans="1:19" x14ac:dyDescent="0.2">
      <c r="A457" s="181">
        <v>953</v>
      </c>
      <c r="B457" s="35" t="s">
        <v>295</v>
      </c>
      <c r="C457" s="36" t="s">
        <v>2254</v>
      </c>
      <c r="D457" s="37"/>
      <c r="F457" s="183">
        <v>891</v>
      </c>
      <c r="G457" s="42" t="s">
        <v>1863</v>
      </c>
      <c r="H457" s="42" t="s">
        <v>1076</v>
      </c>
      <c r="I457" s="42"/>
      <c r="K457" s="184">
        <v>890</v>
      </c>
      <c r="L457" s="176" t="s">
        <v>2504</v>
      </c>
      <c r="M457" s="176" t="s">
        <v>1076</v>
      </c>
      <c r="N457" s="176" t="s">
        <v>386</v>
      </c>
      <c r="P457" s="184">
        <v>890</v>
      </c>
      <c r="Q457" s="176" t="s">
        <v>2504</v>
      </c>
      <c r="R457" s="176" t="s">
        <v>1076</v>
      </c>
      <c r="S457" s="176" t="s">
        <v>386</v>
      </c>
    </row>
    <row r="458" spans="1:19" x14ac:dyDescent="0.2">
      <c r="A458" s="181">
        <v>960</v>
      </c>
      <c r="B458" s="35" t="s">
        <v>296</v>
      </c>
      <c r="C458" s="36" t="s">
        <v>2254</v>
      </c>
      <c r="D458" s="37"/>
      <c r="F458" s="183">
        <v>896</v>
      </c>
      <c r="G458" s="42" t="s">
        <v>1864</v>
      </c>
      <c r="H458" s="42" t="s">
        <v>2254</v>
      </c>
      <c r="I458" s="42"/>
      <c r="K458" s="184">
        <v>891</v>
      </c>
      <c r="L458" s="176" t="s">
        <v>2505</v>
      </c>
      <c r="M458" s="176" t="s">
        <v>1076</v>
      </c>
      <c r="N458" s="176" t="s">
        <v>386</v>
      </c>
      <c r="P458" s="184">
        <v>891</v>
      </c>
      <c r="Q458" s="176" t="s">
        <v>2505</v>
      </c>
      <c r="R458" s="176" t="s">
        <v>1076</v>
      </c>
      <c r="S458" s="176" t="s">
        <v>386</v>
      </c>
    </row>
    <row r="459" spans="1:19" x14ac:dyDescent="0.2">
      <c r="A459" s="181">
        <v>961</v>
      </c>
      <c r="B459" s="35" t="s">
        <v>130</v>
      </c>
      <c r="C459" s="36" t="s">
        <v>2254</v>
      </c>
      <c r="D459" s="37"/>
      <c r="F459" s="183">
        <v>897</v>
      </c>
      <c r="G459" s="42" t="s">
        <v>3082</v>
      </c>
      <c r="H459" s="42" t="s">
        <v>2254</v>
      </c>
      <c r="I459" s="42"/>
      <c r="K459" s="184">
        <v>896</v>
      </c>
      <c r="L459" s="176" t="s">
        <v>2506</v>
      </c>
      <c r="M459" s="176" t="s">
        <v>2254</v>
      </c>
      <c r="N459" s="176" t="s">
        <v>386</v>
      </c>
      <c r="P459" s="184">
        <v>896</v>
      </c>
      <c r="Q459" s="176" t="s">
        <v>2506</v>
      </c>
      <c r="R459" s="176" t="s">
        <v>2254</v>
      </c>
      <c r="S459" s="176" t="s">
        <v>386</v>
      </c>
    </row>
    <row r="460" spans="1:19" x14ac:dyDescent="0.2">
      <c r="A460" s="181">
        <v>970</v>
      </c>
      <c r="B460" s="35" t="s">
        <v>2643</v>
      </c>
      <c r="C460" s="36" t="s">
        <v>2254</v>
      </c>
      <c r="D460" s="37"/>
      <c r="F460" s="183">
        <v>898</v>
      </c>
      <c r="G460" s="42" t="s">
        <v>253</v>
      </c>
      <c r="H460" s="42" t="s">
        <v>2254</v>
      </c>
      <c r="I460" s="42"/>
      <c r="K460" s="184">
        <v>897</v>
      </c>
      <c r="L460" s="176" t="s">
        <v>1344</v>
      </c>
      <c r="M460" s="176" t="s">
        <v>2254</v>
      </c>
      <c r="N460" s="176" t="s">
        <v>386</v>
      </c>
      <c r="P460" s="184">
        <v>897</v>
      </c>
      <c r="Q460" s="176" t="s">
        <v>1344</v>
      </c>
      <c r="R460" s="176" t="s">
        <v>2254</v>
      </c>
      <c r="S460" s="176" t="s">
        <v>386</v>
      </c>
    </row>
    <row r="461" spans="1:19" x14ac:dyDescent="0.2">
      <c r="A461" s="181">
        <v>999</v>
      </c>
      <c r="B461" s="35" t="s">
        <v>2644</v>
      </c>
      <c r="C461" s="36" t="s">
        <v>2254</v>
      </c>
      <c r="D461" s="37"/>
      <c r="F461" s="183">
        <v>899</v>
      </c>
      <c r="G461" s="42" t="s">
        <v>3462</v>
      </c>
      <c r="H461" s="42" t="s">
        <v>2204</v>
      </c>
      <c r="I461" s="42"/>
      <c r="K461" s="184">
        <v>898</v>
      </c>
      <c r="L461" s="176" t="s">
        <v>1345</v>
      </c>
      <c r="M461" s="176" t="s">
        <v>2254</v>
      </c>
      <c r="N461" s="176" t="s">
        <v>386</v>
      </c>
      <c r="P461" s="184">
        <v>898</v>
      </c>
      <c r="Q461" s="176" t="s">
        <v>1345</v>
      </c>
      <c r="R461" s="176" t="s">
        <v>2254</v>
      </c>
      <c r="S461" s="176" t="s">
        <v>386</v>
      </c>
    </row>
    <row r="462" spans="1:19" x14ac:dyDescent="0.2">
      <c r="A462" s="181">
        <v>1001</v>
      </c>
      <c r="B462" s="35" t="s">
        <v>2645</v>
      </c>
      <c r="C462" s="36" t="s">
        <v>2254</v>
      </c>
      <c r="D462" s="37"/>
      <c r="F462" s="183">
        <v>901</v>
      </c>
      <c r="G462" s="42" t="s">
        <v>3463</v>
      </c>
      <c r="H462" s="42" t="s">
        <v>2200</v>
      </c>
      <c r="I462" s="42"/>
      <c r="K462" s="184">
        <v>899</v>
      </c>
      <c r="L462" s="176" t="s">
        <v>2005</v>
      </c>
      <c r="M462" s="176" t="s">
        <v>2203</v>
      </c>
      <c r="N462" s="176" t="s">
        <v>1053</v>
      </c>
      <c r="P462" s="184">
        <v>899</v>
      </c>
      <c r="Q462" s="176" t="s">
        <v>2005</v>
      </c>
      <c r="R462" s="176" t="s">
        <v>2203</v>
      </c>
      <c r="S462" s="176" t="s">
        <v>3203</v>
      </c>
    </row>
    <row r="463" spans="1:19" x14ac:dyDescent="0.2">
      <c r="A463" s="181">
        <v>1002</v>
      </c>
      <c r="B463" s="35" t="s">
        <v>1387</v>
      </c>
      <c r="C463" s="36" t="s">
        <v>2254</v>
      </c>
      <c r="D463" s="37"/>
      <c r="F463" s="183">
        <v>902</v>
      </c>
      <c r="G463" s="42" t="s">
        <v>3464</v>
      </c>
      <c r="H463" s="42" t="s">
        <v>2200</v>
      </c>
      <c r="I463" s="42"/>
      <c r="K463" s="184">
        <v>901</v>
      </c>
      <c r="L463" s="176" t="s">
        <v>3463</v>
      </c>
      <c r="M463" s="176" t="s">
        <v>2200</v>
      </c>
      <c r="N463" s="176" t="s">
        <v>386</v>
      </c>
      <c r="P463" s="184">
        <v>901</v>
      </c>
      <c r="Q463" s="176" t="s">
        <v>3463</v>
      </c>
      <c r="R463" s="176" t="s">
        <v>2200</v>
      </c>
      <c r="S463" s="176" t="s">
        <v>386</v>
      </c>
    </row>
    <row r="464" spans="1:19" x14ac:dyDescent="0.2">
      <c r="A464" s="181">
        <v>1003</v>
      </c>
      <c r="B464" s="35" t="s">
        <v>1388</v>
      </c>
      <c r="C464" s="36" t="s">
        <v>2254</v>
      </c>
      <c r="D464" s="37" t="s">
        <v>2946</v>
      </c>
      <c r="F464" s="183">
        <v>903</v>
      </c>
      <c r="G464" s="42" t="s">
        <v>2493</v>
      </c>
      <c r="H464" s="42" t="s">
        <v>2200</v>
      </c>
      <c r="I464" s="42"/>
      <c r="K464" s="184">
        <v>902</v>
      </c>
      <c r="L464" s="176" t="s">
        <v>3464</v>
      </c>
      <c r="M464" s="176" t="s">
        <v>2200</v>
      </c>
      <c r="N464" s="176" t="s">
        <v>386</v>
      </c>
      <c r="P464" s="184">
        <v>902</v>
      </c>
      <c r="Q464" s="176" t="s">
        <v>3464</v>
      </c>
      <c r="R464" s="176" t="s">
        <v>2200</v>
      </c>
      <c r="S464" s="176" t="s">
        <v>386</v>
      </c>
    </row>
    <row r="465" spans="1:19" x14ac:dyDescent="0.2">
      <c r="A465" s="181">
        <v>1004</v>
      </c>
      <c r="B465" s="35" t="s">
        <v>1501</v>
      </c>
      <c r="C465" s="36" t="s">
        <v>2254</v>
      </c>
      <c r="D465" s="37"/>
      <c r="F465" s="183">
        <v>907</v>
      </c>
      <c r="G465" s="42" t="s">
        <v>2494</v>
      </c>
      <c r="H465" s="42" t="s">
        <v>2254</v>
      </c>
      <c r="I465" s="42"/>
      <c r="K465" s="184">
        <v>903</v>
      </c>
      <c r="L465" s="176" t="s">
        <v>2493</v>
      </c>
      <c r="M465" s="176" t="s">
        <v>2200</v>
      </c>
      <c r="N465" s="176" t="s">
        <v>386</v>
      </c>
      <c r="P465" s="184">
        <v>903</v>
      </c>
      <c r="Q465" s="176" t="s">
        <v>2493</v>
      </c>
      <c r="R465" s="176" t="s">
        <v>2200</v>
      </c>
      <c r="S465" s="176" t="s">
        <v>386</v>
      </c>
    </row>
    <row r="466" spans="1:19" x14ac:dyDescent="0.2">
      <c r="A466" s="181">
        <v>1005</v>
      </c>
      <c r="B466" s="35" t="s">
        <v>1502</v>
      </c>
      <c r="C466" s="36" t="s">
        <v>2254</v>
      </c>
      <c r="D466" s="37"/>
      <c r="F466" s="183">
        <v>911</v>
      </c>
      <c r="G466" s="42" t="s">
        <v>1816</v>
      </c>
      <c r="H466" s="42" t="s">
        <v>2200</v>
      </c>
      <c r="I466" s="42"/>
      <c r="K466" s="184">
        <v>904</v>
      </c>
      <c r="L466" s="176" t="s">
        <v>323</v>
      </c>
      <c r="M466" s="176" t="s">
        <v>2254</v>
      </c>
      <c r="N466" s="176" t="s">
        <v>386</v>
      </c>
      <c r="P466" s="184">
        <v>904</v>
      </c>
      <c r="Q466" s="176" t="s">
        <v>323</v>
      </c>
      <c r="R466" s="176" t="s">
        <v>2254</v>
      </c>
      <c r="S466" s="176" t="s">
        <v>386</v>
      </c>
    </row>
    <row r="467" spans="1:19" x14ac:dyDescent="0.2">
      <c r="A467" s="181">
        <v>1006</v>
      </c>
      <c r="B467" s="35" t="s">
        <v>1617</v>
      </c>
      <c r="C467" s="36" t="s">
        <v>2254</v>
      </c>
      <c r="D467" s="37" t="s">
        <v>2946</v>
      </c>
      <c r="F467" s="183">
        <v>913</v>
      </c>
      <c r="G467" s="42" t="s">
        <v>2975</v>
      </c>
      <c r="H467" s="42" t="s">
        <v>2200</v>
      </c>
      <c r="I467" s="42"/>
      <c r="K467" s="184">
        <v>907</v>
      </c>
      <c r="L467" s="176" t="s">
        <v>2494</v>
      </c>
      <c r="M467" s="176" t="s">
        <v>2254</v>
      </c>
      <c r="N467" s="176" t="s">
        <v>386</v>
      </c>
      <c r="P467" s="184">
        <v>907</v>
      </c>
      <c r="Q467" s="176" t="s">
        <v>2494</v>
      </c>
      <c r="R467" s="176" t="s">
        <v>2254</v>
      </c>
      <c r="S467" s="176" t="s">
        <v>386</v>
      </c>
    </row>
    <row r="468" spans="1:19" x14ac:dyDescent="0.2">
      <c r="A468" s="181">
        <v>1007</v>
      </c>
      <c r="B468" s="35" t="s">
        <v>1339</v>
      </c>
      <c r="C468" s="36" t="s">
        <v>2254</v>
      </c>
      <c r="D468" s="37"/>
      <c r="F468" s="183">
        <v>917</v>
      </c>
      <c r="G468" s="42" t="s">
        <v>1268</v>
      </c>
      <c r="H468" s="42" t="s">
        <v>2254</v>
      </c>
      <c r="I468" s="42"/>
      <c r="K468" s="184">
        <v>911</v>
      </c>
      <c r="L468" s="176" t="s">
        <v>1816</v>
      </c>
      <c r="M468" s="176" t="s">
        <v>2200</v>
      </c>
      <c r="N468" s="176" t="s">
        <v>386</v>
      </c>
      <c r="P468" s="184">
        <v>911</v>
      </c>
      <c r="Q468" s="176" t="s">
        <v>1816</v>
      </c>
      <c r="R468" s="176" t="s">
        <v>2200</v>
      </c>
      <c r="S468" s="176" t="s">
        <v>386</v>
      </c>
    </row>
    <row r="469" spans="1:19" x14ac:dyDescent="0.2">
      <c r="A469" s="181">
        <v>1008</v>
      </c>
      <c r="B469" s="35" t="s">
        <v>1340</v>
      </c>
      <c r="C469" s="36" t="s">
        <v>2254</v>
      </c>
      <c r="D469" s="37"/>
      <c r="F469" s="183">
        <v>918</v>
      </c>
      <c r="G469" s="42" t="s">
        <v>109</v>
      </c>
      <c r="H469" s="42" t="s">
        <v>2254</v>
      </c>
      <c r="I469" s="42"/>
      <c r="K469" s="184">
        <v>913</v>
      </c>
      <c r="L469" s="176" t="s">
        <v>2975</v>
      </c>
      <c r="M469" s="176" t="s">
        <v>2200</v>
      </c>
      <c r="N469" s="176" t="s">
        <v>386</v>
      </c>
      <c r="P469" s="184">
        <v>913</v>
      </c>
      <c r="Q469" s="176" t="s">
        <v>2975</v>
      </c>
      <c r="R469" s="176" t="s">
        <v>2200</v>
      </c>
      <c r="S469" s="176" t="s">
        <v>386</v>
      </c>
    </row>
    <row r="470" spans="1:19" x14ac:dyDescent="0.2">
      <c r="A470" s="181">
        <v>1009</v>
      </c>
      <c r="B470" s="35" t="s">
        <v>1341</v>
      </c>
      <c r="C470" s="36" t="s">
        <v>1076</v>
      </c>
      <c r="D470" s="37"/>
      <c r="F470" s="183">
        <v>920</v>
      </c>
      <c r="G470" s="42" t="s">
        <v>1983</v>
      </c>
      <c r="H470" s="42" t="s">
        <v>2200</v>
      </c>
      <c r="I470" s="42"/>
      <c r="K470" s="184">
        <v>917</v>
      </c>
      <c r="L470" s="176" t="s">
        <v>1268</v>
      </c>
      <c r="M470" s="176" t="s">
        <v>2254</v>
      </c>
      <c r="N470" s="176" t="s">
        <v>386</v>
      </c>
      <c r="P470" s="184">
        <v>917</v>
      </c>
      <c r="Q470" s="176" t="s">
        <v>1268</v>
      </c>
      <c r="R470" s="176" t="s">
        <v>2254</v>
      </c>
      <c r="S470" s="176" t="s">
        <v>386</v>
      </c>
    </row>
    <row r="471" spans="1:19" x14ac:dyDescent="0.2">
      <c r="A471" s="181">
        <v>1010</v>
      </c>
      <c r="B471" s="35" t="s">
        <v>1342</v>
      </c>
      <c r="C471" s="36" t="s">
        <v>2254</v>
      </c>
      <c r="D471" s="37" t="s">
        <v>2946</v>
      </c>
      <c r="F471" s="183">
        <v>925</v>
      </c>
      <c r="G471" s="42" t="s">
        <v>3381</v>
      </c>
      <c r="H471" s="42" t="s">
        <v>2254</v>
      </c>
      <c r="I471" s="42"/>
      <c r="K471" s="184">
        <v>918</v>
      </c>
      <c r="L471" s="176" t="s">
        <v>227</v>
      </c>
      <c r="M471" s="176" t="s">
        <v>2254</v>
      </c>
      <c r="N471" s="176" t="s">
        <v>386</v>
      </c>
      <c r="P471" s="184">
        <v>918</v>
      </c>
      <c r="Q471" s="176" t="s">
        <v>227</v>
      </c>
      <c r="R471" s="176" t="s">
        <v>2254</v>
      </c>
      <c r="S471" s="176" t="s">
        <v>386</v>
      </c>
    </row>
    <row r="472" spans="1:19" x14ac:dyDescent="0.2">
      <c r="A472" s="181">
        <v>1011</v>
      </c>
      <c r="B472" s="35" t="s">
        <v>160</v>
      </c>
      <c r="C472" s="36" t="s">
        <v>2254</v>
      </c>
      <c r="D472" s="37"/>
      <c r="F472" s="183">
        <v>926</v>
      </c>
      <c r="G472" s="42" t="s">
        <v>3382</v>
      </c>
      <c r="H472" s="42" t="s">
        <v>2254</v>
      </c>
      <c r="I472" s="42"/>
      <c r="K472" s="184">
        <v>920</v>
      </c>
      <c r="L472" s="176" t="s">
        <v>1983</v>
      </c>
      <c r="M472" s="176" t="s">
        <v>2200</v>
      </c>
      <c r="N472" s="176" t="s">
        <v>386</v>
      </c>
      <c r="P472" s="184">
        <v>920</v>
      </c>
      <c r="Q472" s="176" t="s">
        <v>1983</v>
      </c>
      <c r="R472" s="176" t="s">
        <v>2200</v>
      </c>
      <c r="S472" s="176" t="s">
        <v>386</v>
      </c>
    </row>
    <row r="473" spans="1:19" x14ac:dyDescent="0.2">
      <c r="A473" s="181">
        <v>1012</v>
      </c>
      <c r="B473" s="35" t="s">
        <v>1343</v>
      </c>
      <c r="C473" s="36" t="s">
        <v>2254</v>
      </c>
      <c r="D473" s="37"/>
      <c r="F473" s="183">
        <v>927</v>
      </c>
      <c r="G473" s="42" t="s">
        <v>639</v>
      </c>
      <c r="H473" s="42" t="s">
        <v>2254</v>
      </c>
      <c r="I473" s="42"/>
      <c r="K473" s="184">
        <v>925</v>
      </c>
      <c r="L473" s="176" t="s">
        <v>3381</v>
      </c>
      <c r="M473" s="176" t="s">
        <v>2254</v>
      </c>
      <c r="N473" s="178" t="s">
        <v>386</v>
      </c>
      <c r="P473" s="184">
        <v>925</v>
      </c>
      <c r="Q473" s="176" t="s">
        <v>3381</v>
      </c>
      <c r="R473" s="176" t="s">
        <v>2254</v>
      </c>
      <c r="S473" s="178" t="s">
        <v>386</v>
      </c>
    </row>
    <row r="474" spans="1:19" x14ac:dyDescent="0.2">
      <c r="A474" s="181">
        <v>1013</v>
      </c>
      <c r="B474" s="35" t="s">
        <v>1307</v>
      </c>
      <c r="C474" s="36" t="s">
        <v>2254</v>
      </c>
      <c r="D474" s="37"/>
      <c r="F474" s="183">
        <v>928</v>
      </c>
      <c r="G474" s="42" t="s">
        <v>640</v>
      </c>
      <c r="H474" s="42" t="s">
        <v>2254</v>
      </c>
      <c r="I474" s="42"/>
      <c r="K474" s="184">
        <v>926</v>
      </c>
      <c r="L474" s="176" t="s">
        <v>3382</v>
      </c>
      <c r="M474" s="176" t="s">
        <v>2254</v>
      </c>
      <c r="N474" s="176" t="s">
        <v>386</v>
      </c>
      <c r="P474" s="184">
        <v>926</v>
      </c>
      <c r="Q474" s="176" t="s">
        <v>3382</v>
      </c>
      <c r="R474" s="176" t="s">
        <v>2254</v>
      </c>
      <c r="S474" s="176" t="s">
        <v>386</v>
      </c>
    </row>
    <row r="475" spans="1:19" x14ac:dyDescent="0.2">
      <c r="A475" s="181">
        <v>1014</v>
      </c>
      <c r="B475" s="35" t="s">
        <v>2976</v>
      </c>
      <c r="C475" s="36" t="s">
        <v>2254</v>
      </c>
      <c r="D475" s="37" t="s">
        <v>2946</v>
      </c>
      <c r="F475" s="183">
        <v>930</v>
      </c>
      <c r="G475" s="42" t="s">
        <v>142</v>
      </c>
      <c r="H475" s="42" t="s">
        <v>2203</v>
      </c>
      <c r="I475" s="42" t="s">
        <v>1053</v>
      </c>
      <c r="K475" s="184">
        <v>927</v>
      </c>
      <c r="L475" s="176" t="s">
        <v>639</v>
      </c>
      <c r="M475" s="176" t="s">
        <v>2254</v>
      </c>
      <c r="N475" s="176" t="s">
        <v>386</v>
      </c>
      <c r="P475" s="184">
        <v>927</v>
      </c>
      <c r="Q475" s="176" t="s">
        <v>639</v>
      </c>
      <c r="R475" s="176" t="s">
        <v>2254</v>
      </c>
      <c r="S475" s="176" t="s">
        <v>386</v>
      </c>
    </row>
    <row r="476" spans="1:19" x14ac:dyDescent="0.2">
      <c r="A476" s="181">
        <v>1015</v>
      </c>
      <c r="B476" s="35" t="s">
        <v>2977</v>
      </c>
      <c r="C476" s="36" t="s">
        <v>2254</v>
      </c>
      <c r="D476" s="37"/>
      <c r="F476" s="183">
        <v>950</v>
      </c>
      <c r="G476" s="42" t="s">
        <v>292</v>
      </c>
      <c r="H476" s="42" t="s">
        <v>2254</v>
      </c>
      <c r="I476" s="42"/>
      <c r="K476" s="184">
        <v>928</v>
      </c>
      <c r="L476" s="176" t="s">
        <v>640</v>
      </c>
      <c r="M476" s="176" t="s">
        <v>2254</v>
      </c>
      <c r="N476" s="176" t="s">
        <v>386</v>
      </c>
      <c r="P476" s="184">
        <v>928</v>
      </c>
      <c r="Q476" s="176" t="s">
        <v>640</v>
      </c>
      <c r="R476" s="176" t="s">
        <v>2254</v>
      </c>
      <c r="S476" s="176" t="s">
        <v>386</v>
      </c>
    </row>
    <row r="477" spans="1:19" x14ac:dyDescent="0.2">
      <c r="A477" s="181">
        <v>1018</v>
      </c>
      <c r="B477" s="35" t="s">
        <v>210</v>
      </c>
      <c r="C477" s="36" t="s">
        <v>2254</v>
      </c>
      <c r="D477" s="37" t="s">
        <v>2946</v>
      </c>
      <c r="F477" s="183">
        <v>951</v>
      </c>
      <c r="G477" s="42" t="s">
        <v>293</v>
      </c>
      <c r="H477" s="42" t="s">
        <v>2254</v>
      </c>
      <c r="I477" s="42"/>
      <c r="K477" s="184">
        <v>930</v>
      </c>
      <c r="L477" s="176" t="s">
        <v>324</v>
      </c>
      <c r="M477" s="176" t="s">
        <v>2203</v>
      </c>
      <c r="N477" s="176" t="s">
        <v>1053</v>
      </c>
      <c r="P477" s="184">
        <v>930</v>
      </c>
      <c r="Q477" s="176" t="s">
        <v>324</v>
      </c>
      <c r="R477" s="176" t="s">
        <v>2203</v>
      </c>
      <c r="S477" s="176" t="s">
        <v>3203</v>
      </c>
    </row>
    <row r="478" spans="1:19" x14ac:dyDescent="0.2">
      <c r="A478" s="181">
        <v>1019</v>
      </c>
      <c r="B478" s="35" t="s">
        <v>291</v>
      </c>
      <c r="C478" s="36" t="s">
        <v>2254</v>
      </c>
      <c r="D478" s="37" t="s">
        <v>2946</v>
      </c>
      <c r="F478" s="183">
        <v>952</v>
      </c>
      <c r="G478" s="42" t="s">
        <v>294</v>
      </c>
      <c r="H478" s="42" t="s">
        <v>2254</v>
      </c>
      <c r="I478" s="42"/>
      <c r="K478" s="184">
        <v>940</v>
      </c>
      <c r="L478" s="176" t="s">
        <v>325</v>
      </c>
      <c r="M478" s="176" t="s">
        <v>2204</v>
      </c>
      <c r="N478" s="176" t="s">
        <v>386</v>
      </c>
      <c r="P478" s="184">
        <v>940</v>
      </c>
      <c r="Q478" s="176" t="s">
        <v>325</v>
      </c>
      <c r="R478" s="176" t="s">
        <v>2204</v>
      </c>
      <c r="S478" s="176" t="s">
        <v>386</v>
      </c>
    </row>
    <row r="479" spans="1:19" x14ac:dyDescent="0.2">
      <c r="A479" s="181">
        <v>1020</v>
      </c>
      <c r="B479" s="35" t="s">
        <v>2355</v>
      </c>
      <c r="C479" s="36" t="s">
        <v>2254</v>
      </c>
      <c r="D479" s="37" t="s">
        <v>2946</v>
      </c>
      <c r="F479" s="183">
        <v>953</v>
      </c>
      <c r="G479" s="42" t="s">
        <v>295</v>
      </c>
      <c r="H479" s="42" t="s">
        <v>2254</v>
      </c>
      <c r="I479" s="42"/>
      <c r="K479" s="184">
        <v>941</v>
      </c>
      <c r="L479" s="176" t="s">
        <v>326</v>
      </c>
      <c r="M479" s="176" t="s">
        <v>2204</v>
      </c>
      <c r="N479" s="178" t="s">
        <v>386</v>
      </c>
      <c r="P479" s="184">
        <v>941</v>
      </c>
      <c r="Q479" s="176" t="s">
        <v>326</v>
      </c>
      <c r="R479" s="176" t="s">
        <v>2204</v>
      </c>
      <c r="S479" s="178" t="s">
        <v>386</v>
      </c>
    </row>
    <row r="480" spans="1:19" x14ac:dyDescent="0.2">
      <c r="A480" s="181">
        <v>1021</v>
      </c>
      <c r="B480" s="35" t="s">
        <v>2356</v>
      </c>
      <c r="C480" s="36" t="s">
        <v>2254</v>
      </c>
      <c r="D480" s="37" t="s">
        <v>2946</v>
      </c>
      <c r="F480" s="183">
        <v>960</v>
      </c>
      <c r="G480" s="42" t="s">
        <v>296</v>
      </c>
      <c r="H480" s="42" t="s">
        <v>2254</v>
      </c>
      <c r="I480" s="42"/>
      <c r="K480" s="184">
        <v>942</v>
      </c>
      <c r="L480" s="176" t="s">
        <v>327</v>
      </c>
      <c r="M480" s="176" t="s">
        <v>2202</v>
      </c>
      <c r="N480" s="176" t="s">
        <v>386</v>
      </c>
      <c r="P480" s="184">
        <v>942</v>
      </c>
      <c r="Q480" s="176" t="s">
        <v>327</v>
      </c>
      <c r="R480" s="176" t="s">
        <v>2202</v>
      </c>
      <c r="S480" s="176" t="s">
        <v>3204</v>
      </c>
    </row>
    <row r="481" spans="1:19" x14ac:dyDescent="0.2">
      <c r="A481" s="181">
        <v>1022</v>
      </c>
      <c r="B481" s="35" t="s">
        <v>2357</v>
      </c>
      <c r="C481" s="36" t="s">
        <v>2254</v>
      </c>
      <c r="D481" s="37" t="s">
        <v>2946</v>
      </c>
      <c r="F481" s="183">
        <v>961</v>
      </c>
      <c r="G481" s="42" t="s">
        <v>130</v>
      </c>
      <c r="H481" s="42" t="s">
        <v>2254</v>
      </c>
      <c r="I481" s="42"/>
      <c r="K481" s="184">
        <v>943</v>
      </c>
      <c r="L481" s="176" t="s">
        <v>328</v>
      </c>
      <c r="M481" s="176" t="s">
        <v>2204</v>
      </c>
      <c r="N481" s="178" t="s">
        <v>386</v>
      </c>
      <c r="P481" s="184">
        <v>943</v>
      </c>
      <c r="Q481" s="176" t="s">
        <v>328</v>
      </c>
      <c r="R481" s="176" t="s">
        <v>2204</v>
      </c>
      <c r="S481" s="178" t="s">
        <v>386</v>
      </c>
    </row>
    <row r="482" spans="1:19" x14ac:dyDescent="0.2">
      <c r="A482" s="181">
        <v>1023</v>
      </c>
      <c r="B482" s="35" t="s">
        <v>1249</v>
      </c>
      <c r="C482" s="36" t="s">
        <v>2254</v>
      </c>
      <c r="D482" s="37"/>
      <c r="F482" s="183">
        <v>970</v>
      </c>
      <c r="G482" s="42" t="s">
        <v>2643</v>
      </c>
      <c r="H482" s="42" t="s">
        <v>2254</v>
      </c>
      <c r="I482" s="42"/>
      <c r="K482" s="184">
        <v>944</v>
      </c>
      <c r="L482" s="176" t="s">
        <v>1373</v>
      </c>
      <c r="M482" s="176" t="s">
        <v>2204</v>
      </c>
      <c r="N482" s="178" t="s">
        <v>386</v>
      </c>
      <c r="P482" s="184">
        <v>944</v>
      </c>
      <c r="Q482" s="176" t="s">
        <v>1373</v>
      </c>
      <c r="R482" s="176" t="s">
        <v>2204</v>
      </c>
      <c r="S482" s="178" t="s">
        <v>386</v>
      </c>
    </row>
    <row r="483" spans="1:19" x14ac:dyDescent="0.2">
      <c r="A483" s="181">
        <v>1024</v>
      </c>
      <c r="B483" s="35" t="s">
        <v>2701</v>
      </c>
      <c r="C483" s="36" t="s">
        <v>2254</v>
      </c>
      <c r="D483" s="37"/>
      <c r="F483" s="183">
        <v>999</v>
      </c>
      <c r="G483" s="42" t="s">
        <v>2644</v>
      </c>
      <c r="H483" s="42" t="s">
        <v>2254</v>
      </c>
      <c r="I483" s="42"/>
      <c r="K483" s="184">
        <v>945</v>
      </c>
      <c r="L483" s="176" t="s">
        <v>228</v>
      </c>
      <c r="M483" s="176" t="s">
        <v>2203</v>
      </c>
      <c r="N483" s="178" t="s">
        <v>1053</v>
      </c>
      <c r="P483" s="184">
        <v>945</v>
      </c>
      <c r="Q483" s="176" t="s">
        <v>228</v>
      </c>
      <c r="R483" s="176" t="s">
        <v>2203</v>
      </c>
      <c r="S483" s="178" t="s">
        <v>3203</v>
      </c>
    </row>
    <row r="484" spans="1:19" x14ac:dyDescent="0.2">
      <c r="A484" s="181">
        <v>1025</v>
      </c>
      <c r="B484" s="35" t="s">
        <v>1258</v>
      </c>
      <c r="C484" s="36" t="s">
        <v>2254</v>
      </c>
      <c r="D484" s="37"/>
      <c r="F484" s="183">
        <v>1001</v>
      </c>
      <c r="G484" s="42" t="s">
        <v>2645</v>
      </c>
      <c r="H484" s="42" t="s">
        <v>2204</v>
      </c>
      <c r="I484" s="42"/>
      <c r="K484" s="184">
        <v>970</v>
      </c>
      <c r="L484" s="176" t="s">
        <v>229</v>
      </c>
      <c r="M484" s="176" t="s">
        <v>2254</v>
      </c>
      <c r="N484" s="176" t="s">
        <v>386</v>
      </c>
      <c r="P484" s="184">
        <v>970</v>
      </c>
      <c r="Q484" s="176" t="s">
        <v>229</v>
      </c>
      <c r="R484" s="176" t="s">
        <v>2254</v>
      </c>
      <c r="S484" s="176" t="s">
        <v>386</v>
      </c>
    </row>
    <row r="485" spans="1:19" x14ac:dyDescent="0.2">
      <c r="A485" s="181">
        <v>1026</v>
      </c>
      <c r="B485" s="35" t="s">
        <v>1259</v>
      </c>
      <c r="C485" s="36" t="s">
        <v>2254</v>
      </c>
      <c r="D485" s="37" t="s">
        <v>2946</v>
      </c>
      <c r="F485" s="183">
        <v>1002</v>
      </c>
      <c r="G485" s="42" t="s">
        <v>1387</v>
      </c>
      <c r="H485" s="42" t="s">
        <v>2204</v>
      </c>
      <c r="I485" s="42"/>
      <c r="K485" s="184">
        <v>1001</v>
      </c>
      <c r="L485" s="176" t="s">
        <v>1374</v>
      </c>
      <c r="M485" s="176" t="s">
        <v>2203</v>
      </c>
      <c r="N485" s="176" t="s">
        <v>1053</v>
      </c>
      <c r="P485" s="184">
        <v>1001</v>
      </c>
      <c r="Q485" s="176" t="s">
        <v>1374</v>
      </c>
      <c r="R485" s="176" t="s">
        <v>2203</v>
      </c>
      <c r="S485" s="176" t="s">
        <v>3203</v>
      </c>
    </row>
    <row r="486" spans="1:19" x14ac:dyDescent="0.2">
      <c r="A486" s="181">
        <v>1027</v>
      </c>
      <c r="B486" s="35" t="s">
        <v>1260</v>
      </c>
      <c r="C486" s="36" t="s">
        <v>2254</v>
      </c>
      <c r="D486" s="37" t="s">
        <v>2946</v>
      </c>
      <c r="F486" s="183">
        <v>1003</v>
      </c>
      <c r="G486" s="42" t="s">
        <v>1388</v>
      </c>
      <c r="H486" s="42" t="s">
        <v>2203</v>
      </c>
      <c r="I486" s="42" t="s">
        <v>1053</v>
      </c>
      <c r="K486" s="184">
        <v>1002</v>
      </c>
      <c r="L486" s="176" t="s">
        <v>1375</v>
      </c>
      <c r="M486" s="176" t="s">
        <v>2203</v>
      </c>
      <c r="N486" s="178" t="s">
        <v>1053</v>
      </c>
      <c r="P486" s="184">
        <v>1002</v>
      </c>
      <c r="Q486" s="176" t="s">
        <v>1375</v>
      </c>
      <c r="R486" s="176" t="s">
        <v>2203</v>
      </c>
      <c r="S486" s="178" t="s">
        <v>3203</v>
      </c>
    </row>
    <row r="487" spans="1:19" x14ac:dyDescent="0.2">
      <c r="A487" s="181">
        <v>1100</v>
      </c>
      <c r="B487" s="35" t="s">
        <v>1261</v>
      </c>
      <c r="C487" s="36" t="s">
        <v>1076</v>
      </c>
      <c r="D487" s="37"/>
      <c r="F487" s="183">
        <v>1004</v>
      </c>
      <c r="G487" s="42" t="s">
        <v>1501</v>
      </c>
      <c r="H487" s="42" t="s">
        <v>2254</v>
      </c>
      <c r="I487" s="42"/>
      <c r="K487" s="184">
        <v>1003</v>
      </c>
      <c r="L487" s="176" t="s">
        <v>1121</v>
      </c>
      <c r="M487" s="176" t="s">
        <v>2203</v>
      </c>
      <c r="N487" s="178" t="s">
        <v>1053</v>
      </c>
      <c r="P487" s="184">
        <v>1003</v>
      </c>
      <c r="Q487" s="176" t="s">
        <v>1121</v>
      </c>
      <c r="R487" s="176" t="s">
        <v>2203</v>
      </c>
      <c r="S487" s="178" t="s">
        <v>3203</v>
      </c>
    </row>
    <row r="488" spans="1:19" x14ac:dyDescent="0.2">
      <c r="A488" s="181">
        <v>1250</v>
      </c>
      <c r="B488" s="35" t="s">
        <v>1420</v>
      </c>
      <c r="C488" s="36" t="s">
        <v>1076</v>
      </c>
      <c r="D488" s="37" t="s">
        <v>1521</v>
      </c>
      <c r="F488" s="183">
        <v>1005</v>
      </c>
      <c r="G488" s="42" t="s">
        <v>1502</v>
      </c>
      <c r="H488" s="42" t="s">
        <v>2254</v>
      </c>
      <c r="I488" s="42"/>
      <c r="K488" s="184">
        <v>1004</v>
      </c>
      <c r="L488" s="176" t="s">
        <v>2289</v>
      </c>
      <c r="M488" s="176" t="s">
        <v>2254</v>
      </c>
      <c r="N488" s="176" t="s">
        <v>386</v>
      </c>
      <c r="P488" s="184">
        <v>1004</v>
      </c>
      <c r="Q488" s="176" t="s">
        <v>2289</v>
      </c>
      <c r="R488" s="176" t="s">
        <v>2254</v>
      </c>
      <c r="S488" s="176" t="s">
        <v>386</v>
      </c>
    </row>
    <row r="489" spans="1:19" x14ac:dyDescent="0.2">
      <c r="A489" s="181">
        <v>1251</v>
      </c>
      <c r="B489" s="35" t="s">
        <v>2953</v>
      </c>
      <c r="C489" s="36" t="s">
        <v>1076</v>
      </c>
      <c r="D489" s="37" t="s">
        <v>1521</v>
      </c>
      <c r="F489" s="183">
        <v>1006</v>
      </c>
      <c r="G489" s="42" t="s">
        <v>1617</v>
      </c>
      <c r="H489" s="42" t="s">
        <v>2203</v>
      </c>
      <c r="I489" s="42" t="s">
        <v>1053</v>
      </c>
      <c r="K489" s="184">
        <v>1005</v>
      </c>
      <c r="L489" s="176" t="s">
        <v>2290</v>
      </c>
      <c r="M489" s="176" t="s">
        <v>2254</v>
      </c>
      <c r="N489" s="176" t="s">
        <v>386</v>
      </c>
      <c r="P489" s="184">
        <v>1005</v>
      </c>
      <c r="Q489" s="176" t="s">
        <v>2290</v>
      </c>
      <c r="R489" s="176" t="s">
        <v>2254</v>
      </c>
      <c r="S489" s="176" t="s">
        <v>386</v>
      </c>
    </row>
    <row r="490" spans="1:19" x14ac:dyDescent="0.2">
      <c r="A490" s="181">
        <v>1252</v>
      </c>
      <c r="B490" s="35" t="s">
        <v>1421</v>
      </c>
      <c r="C490" s="36" t="s">
        <v>1076</v>
      </c>
      <c r="D490" s="37" t="s">
        <v>1521</v>
      </c>
      <c r="F490" s="183">
        <v>1008</v>
      </c>
      <c r="G490" s="42" t="s">
        <v>2703</v>
      </c>
      <c r="H490" s="42" t="s">
        <v>2203</v>
      </c>
      <c r="I490" s="42" t="s">
        <v>1053</v>
      </c>
      <c r="K490" s="184">
        <v>1006</v>
      </c>
      <c r="L490" s="176" t="s">
        <v>2291</v>
      </c>
      <c r="M490" s="176" t="s">
        <v>2203</v>
      </c>
      <c r="N490" s="178" t="s">
        <v>1053</v>
      </c>
      <c r="P490" s="184">
        <v>1006</v>
      </c>
      <c r="Q490" s="176" t="s">
        <v>2291</v>
      </c>
      <c r="R490" s="176" t="s">
        <v>2203</v>
      </c>
      <c r="S490" s="178" t="s">
        <v>3203</v>
      </c>
    </row>
    <row r="491" spans="1:19" x14ac:dyDescent="0.2">
      <c r="A491" s="181">
        <v>1253</v>
      </c>
      <c r="B491" s="35" t="s">
        <v>2962</v>
      </c>
      <c r="C491" s="36" t="s">
        <v>1076</v>
      </c>
      <c r="D491" s="37" t="s">
        <v>1521</v>
      </c>
      <c r="F491" s="183">
        <v>1009</v>
      </c>
      <c r="G491" s="42" t="s">
        <v>2704</v>
      </c>
      <c r="H491" s="42" t="s">
        <v>2254</v>
      </c>
      <c r="I491" s="42"/>
      <c r="K491" s="184">
        <v>1008</v>
      </c>
      <c r="L491" s="176" t="s">
        <v>1149</v>
      </c>
      <c r="M491" s="176" t="s">
        <v>2203</v>
      </c>
      <c r="N491" s="176" t="s">
        <v>1053</v>
      </c>
      <c r="P491" s="184">
        <v>1008</v>
      </c>
      <c r="Q491" s="176" t="s">
        <v>1149</v>
      </c>
      <c r="R491" s="176" t="s">
        <v>2203</v>
      </c>
      <c r="S491" s="176" t="s">
        <v>3203</v>
      </c>
    </row>
    <row r="492" spans="1:19" x14ac:dyDescent="0.2">
      <c r="A492" s="181">
        <v>1254</v>
      </c>
      <c r="B492" s="35" t="s">
        <v>3090</v>
      </c>
      <c r="C492" s="36" t="s">
        <v>1076</v>
      </c>
      <c r="D492" s="37" t="s">
        <v>1521</v>
      </c>
      <c r="F492" s="183">
        <v>1010</v>
      </c>
      <c r="G492" s="42" t="s">
        <v>2705</v>
      </c>
      <c r="H492" s="42" t="s">
        <v>2254</v>
      </c>
      <c r="I492" s="42"/>
      <c r="K492" s="184">
        <v>1009</v>
      </c>
      <c r="L492" s="176" t="s">
        <v>1150</v>
      </c>
      <c r="M492" s="176" t="s">
        <v>2254</v>
      </c>
      <c r="N492" s="176" t="s">
        <v>386</v>
      </c>
      <c r="P492" s="184">
        <v>1009</v>
      </c>
      <c r="Q492" s="176" t="s">
        <v>1150</v>
      </c>
      <c r="R492" s="176" t="s">
        <v>2254</v>
      </c>
      <c r="S492" s="176" t="s">
        <v>386</v>
      </c>
    </row>
    <row r="493" spans="1:19" x14ac:dyDescent="0.2">
      <c r="A493" s="181">
        <v>1255</v>
      </c>
      <c r="B493" s="35" t="s">
        <v>3091</v>
      </c>
      <c r="C493" s="36" t="s">
        <v>1076</v>
      </c>
      <c r="D493" s="37" t="s">
        <v>1521</v>
      </c>
      <c r="F493" s="183">
        <v>1011</v>
      </c>
      <c r="G493" s="42" t="s">
        <v>2706</v>
      </c>
      <c r="H493" s="42" t="s">
        <v>2203</v>
      </c>
      <c r="I493" s="42" t="s">
        <v>1053</v>
      </c>
      <c r="K493" s="184">
        <v>1010</v>
      </c>
      <c r="L493" s="176" t="s">
        <v>2705</v>
      </c>
      <c r="M493" s="176" t="s">
        <v>2254</v>
      </c>
      <c r="N493" s="178" t="s">
        <v>386</v>
      </c>
      <c r="P493" s="184">
        <v>1010</v>
      </c>
      <c r="Q493" s="176" t="s">
        <v>2705</v>
      </c>
      <c r="R493" s="176" t="s">
        <v>2254</v>
      </c>
      <c r="S493" s="178" t="s">
        <v>386</v>
      </c>
    </row>
    <row r="494" spans="1:19" x14ac:dyDescent="0.2">
      <c r="A494" s="181">
        <v>1256</v>
      </c>
      <c r="B494" s="35" t="s">
        <v>600</v>
      </c>
      <c r="C494" s="36" t="s">
        <v>1076</v>
      </c>
      <c r="D494" s="37" t="s">
        <v>1521</v>
      </c>
      <c r="F494" s="183">
        <v>1012</v>
      </c>
      <c r="G494" s="42" t="s">
        <v>1343</v>
      </c>
      <c r="H494" s="42" t="s">
        <v>2254</v>
      </c>
      <c r="I494" s="42"/>
      <c r="K494" s="184">
        <v>1011</v>
      </c>
      <c r="L494" s="176" t="s">
        <v>241</v>
      </c>
      <c r="M494" s="176" t="s">
        <v>2203</v>
      </c>
      <c r="N494" s="178" t="s">
        <v>1053</v>
      </c>
      <c r="P494" s="184">
        <v>1011</v>
      </c>
      <c r="Q494" s="176" t="s">
        <v>241</v>
      </c>
      <c r="R494" s="176" t="s">
        <v>2203</v>
      </c>
      <c r="S494" s="178" t="s">
        <v>3208</v>
      </c>
    </row>
    <row r="495" spans="1:19" x14ac:dyDescent="0.2">
      <c r="A495" s="181">
        <v>1257</v>
      </c>
      <c r="B495" s="35" t="s">
        <v>2695</v>
      </c>
      <c r="C495" s="36" t="s">
        <v>1076</v>
      </c>
      <c r="D495" s="37"/>
      <c r="F495" s="183">
        <v>1013</v>
      </c>
      <c r="G495" s="42" t="s">
        <v>1307</v>
      </c>
      <c r="H495" s="42" t="s">
        <v>2254</v>
      </c>
      <c r="I495" s="42"/>
      <c r="K495" s="184">
        <v>1012</v>
      </c>
      <c r="L495" s="176" t="s">
        <v>230</v>
      </c>
      <c r="M495" s="176" t="s">
        <v>2203</v>
      </c>
      <c r="N495" s="178" t="s">
        <v>1053</v>
      </c>
      <c r="P495" s="184">
        <v>1012</v>
      </c>
      <c r="Q495" s="176" t="s">
        <v>230</v>
      </c>
      <c r="R495" s="176" t="s">
        <v>2203</v>
      </c>
      <c r="S495" s="178" t="s">
        <v>3203</v>
      </c>
    </row>
    <row r="496" spans="1:19" x14ac:dyDescent="0.2">
      <c r="A496" s="181">
        <v>1258</v>
      </c>
      <c r="B496" s="35" t="s">
        <v>2246</v>
      </c>
      <c r="C496" s="36" t="s">
        <v>1076</v>
      </c>
      <c r="D496" s="37"/>
      <c r="F496" s="183">
        <v>1014</v>
      </c>
      <c r="G496" s="42" t="s">
        <v>2976</v>
      </c>
      <c r="H496" s="42" t="s">
        <v>2203</v>
      </c>
      <c r="I496" s="42" t="s">
        <v>1053</v>
      </c>
      <c r="K496" s="184">
        <v>1013</v>
      </c>
      <c r="L496" s="176" t="s">
        <v>231</v>
      </c>
      <c r="M496" s="176" t="s">
        <v>2254</v>
      </c>
      <c r="N496" s="178" t="s">
        <v>386</v>
      </c>
      <c r="P496" s="184">
        <v>1013</v>
      </c>
      <c r="Q496" s="176" t="s">
        <v>231</v>
      </c>
      <c r="R496" s="176" t="s">
        <v>2254</v>
      </c>
      <c r="S496" s="178" t="s">
        <v>386</v>
      </c>
    </row>
    <row r="497" spans="1:19" x14ac:dyDescent="0.2">
      <c r="A497" s="181">
        <v>1259</v>
      </c>
      <c r="B497" s="35" t="s">
        <v>2247</v>
      </c>
      <c r="C497" s="36" t="s">
        <v>1076</v>
      </c>
      <c r="D497" s="37"/>
      <c r="F497" s="183">
        <v>1015</v>
      </c>
      <c r="G497" s="42" t="s">
        <v>2542</v>
      </c>
      <c r="H497" s="42" t="s">
        <v>2203</v>
      </c>
      <c r="I497" s="42" t="s">
        <v>1053</v>
      </c>
      <c r="K497" s="184">
        <v>1014</v>
      </c>
      <c r="L497" s="176" t="s">
        <v>232</v>
      </c>
      <c r="M497" s="176" t="s">
        <v>2203</v>
      </c>
      <c r="N497" s="178" t="s">
        <v>1053</v>
      </c>
      <c r="P497" s="184">
        <v>1014</v>
      </c>
      <c r="Q497" s="176" t="s">
        <v>232</v>
      </c>
      <c r="R497" s="176" t="s">
        <v>2203</v>
      </c>
      <c r="S497" s="178" t="s">
        <v>3203</v>
      </c>
    </row>
    <row r="498" spans="1:19" x14ac:dyDescent="0.2">
      <c r="A498" s="181">
        <v>1260</v>
      </c>
      <c r="B498" s="35" t="s">
        <v>1326</v>
      </c>
      <c r="C498" s="36" t="s">
        <v>1076</v>
      </c>
      <c r="D498" s="37" t="s">
        <v>1521</v>
      </c>
      <c r="F498" s="183">
        <v>1018</v>
      </c>
      <c r="G498" s="42" t="s">
        <v>210</v>
      </c>
      <c r="H498" s="42" t="s">
        <v>2203</v>
      </c>
      <c r="I498" s="42" t="s">
        <v>1053</v>
      </c>
      <c r="K498" s="184">
        <v>1015</v>
      </c>
      <c r="L498" s="176" t="s">
        <v>233</v>
      </c>
      <c r="M498" s="176" t="s">
        <v>2203</v>
      </c>
      <c r="N498" s="178" t="s">
        <v>1053</v>
      </c>
      <c r="P498" s="184">
        <v>1015</v>
      </c>
      <c r="Q498" s="176" t="s">
        <v>233</v>
      </c>
      <c r="R498" s="176" t="s">
        <v>2203</v>
      </c>
      <c r="S498" s="178" t="s">
        <v>3203</v>
      </c>
    </row>
    <row r="499" spans="1:19" x14ac:dyDescent="0.2">
      <c r="A499" s="181">
        <v>1261</v>
      </c>
      <c r="B499" s="35" t="s">
        <v>2354</v>
      </c>
      <c r="C499" s="36" t="s">
        <v>1076</v>
      </c>
      <c r="D499" s="37" t="s">
        <v>1521</v>
      </c>
      <c r="F499" s="183">
        <v>1019</v>
      </c>
      <c r="G499" s="42" t="s">
        <v>291</v>
      </c>
      <c r="H499" s="42" t="s">
        <v>2203</v>
      </c>
      <c r="I499" s="42" t="s">
        <v>1053</v>
      </c>
      <c r="K499" s="184">
        <v>1018</v>
      </c>
      <c r="L499" s="176" t="s">
        <v>234</v>
      </c>
      <c r="M499" s="176" t="s">
        <v>2203</v>
      </c>
      <c r="N499" s="178" t="s">
        <v>1053</v>
      </c>
      <c r="P499" s="184">
        <v>1018</v>
      </c>
      <c r="Q499" s="176" t="s">
        <v>234</v>
      </c>
      <c r="R499" s="176" t="s">
        <v>2203</v>
      </c>
      <c r="S499" s="178" t="s">
        <v>3203</v>
      </c>
    </row>
    <row r="500" spans="1:19" x14ac:dyDescent="0.2">
      <c r="A500" s="181">
        <v>1262</v>
      </c>
      <c r="B500" s="35" t="s">
        <v>1287</v>
      </c>
      <c r="C500" s="36" t="s">
        <v>1076</v>
      </c>
      <c r="D500" s="37" t="s">
        <v>1521</v>
      </c>
      <c r="F500" s="183">
        <v>1020</v>
      </c>
      <c r="G500" s="42" t="s">
        <v>2355</v>
      </c>
      <c r="H500" s="42" t="s">
        <v>2203</v>
      </c>
      <c r="I500" s="42" t="s">
        <v>1053</v>
      </c>
      <c r="K500" s="184">
        <v>1019</v>
      </c>
      <c r="L500" s="176" t="s">
        <v>2070</v>
      </c>
      <c r="M500" s="176" t="s">
        <v>2203</v>
      </c>
      <c r="N500" s="176" t="s">
        <v>1053</v>
      </c>
      <c r="P500" s="184">
        <v>1019</v>
      </c>
      <c r="Q500" s="176" t="s">
        <v>2070</v>
      </c>
      <c r="R500" s="176" t="s">
        <v>2203</v>
      </c>
      <c r="S500" s="176" t="s">
        <v>3203</v>
      </c>
    </row>
    <row r="501" spans="1:19" x14ac:dyDescent="0.2">
      <c r="A501" s="181">
        <v>1263</v>
      </c>
      <c r="B501" s="35" t="s">
        <v>1763</v>
      </c>
      <c r="C501" s="36" t="s">
        <v>1076</v>
      </c>
      <c r="D501" s="37" t="s">
        <v>1521</v>
      </c>
      <c r="F501" s="183">
        <v>1021</v>
      </c>
      <c r="G501" s="42" t="s">
        <v>2356</v>
      </c>
      <c r="H501" s="42" t="s">
        <v>2203</v>
      </c>
      <c r="I501" s="42" t="s">
        <v>1053</v>
      </c>
      <c r="K501" s="184">
        <v>1020</v>
      </c>
      <c r="L501" s="176" t="s">
        <v>1151</v>
      </c>
      <c r="M501" s="176" t="s">
        <v>2203</v>
      </c>
      <c r="N501" s="176" t="s">
        <v>1053</v>
      </c>
      <c r="P501" s="184">
        <v>1020</v>
      </c>
      <c r="Q501" s="176" t="s">
        <v>1151</v>
      </c>
      <c r="R501" s="176" t="s">
        <v>2203</v>
      </c>
      <c r="S501" s="176" t="s">
        <v>3203</v>
      </c>
    </row>
    <row r="502" spans="1:19" x14ac:dyDescent="0.2">
      <c r="A502" s="181">
        <v>1264</v>
      </c>
      <c r="B502" s="35" t="s">
        <v>1857</v>
      </c>
      <c r="C502" s="36" t="s">
        <v>1076</v>
      </c>
      <c r="D502" s="37" t="s">
        <v>1521</v>
      </c>
      <c r="F502" s="183">
        <v>1022</v>
      </c>
      <c r="G502" s="42" t="s">
        <v>2357</v>
      </c>
      <c r="H502" s="42" t="s">
        <v>2203</v>
      </c>
      <c r="I502" s="42" t="s">
        <v>1053</v>
      </c>
      <c r="K502" s="184">
        <v>1021</v>
      </c>
      <c r="L502" s="176" t="s">
        <v>1152</v>
      </c>
      <c r="M502" s="176" t="s">
        <v>2203</v>
      </c>
      <c r="N502" s="176" t="s">
        <v>1053</v>
      </c>
      <c r="P502" s="184">
        <v>1021</v>
      </c>
      <c r="Q502" s="176" t="s">
        <v>1152</v>
      </c>
      <c r="R502" s="176" t="s">
        <v>2203</v>
      </c>
      <c r="S502" s="176" t="s">
        <v>3203</v>
      </c>
    </row>
    <row r="503" spans="1:19" x14ac:dyDescent="0.2">
      <c r="A503" s="181">
        <v>1265</v>
      </c>
      <c r="B503" s="35" t="s">
        <v>2482</v>
      </c>
      <c r="C503" s="36" t="s">
        <v>1076</v>
      </c>
      <c r="D503" s="37" t="s">
        <v>1521</v>
      </c>
      <c r="F503" s="183">
        <v>1023</v>
      </c>
      <c r="G503" s="42" t="s">
        <v>1249</v>
      </c>
      <c r="H503" s="42" t="s">
        <v>2204</v>
      </c>
      <c r="I503" s="42"/>
      <c r="K503" s="184">
        <v>1022</v>
      </c>
      <c r="L503" s="176" t="s">
        <v>2132</v>
      </c>
      <c r="M503" s="176" t="s">
        <v>2203</v>
      </c>
      <c r="N503" s="178" t="s">
        <v>1053</v>
      </c>
      <c r="P503" s="184">
        <v>1022</v>
      </c>
      <c r="Q503" s="176" t="s">
        <v>2132</v>
      </c>
      <c r="R503" s="176" t="s">
        <v>2203</v>
      </c>
      <c r="S503" s="178" t="s">
        <v>3203</v>
      </c>
    </row>
    <row r="504" spans="1:19" x14ac:dyDescent="0.2">
      <c r="A504" s="181">
        <v>1266</v>
      </c>
      <c r="B504" s="35" t="s">
        <v>2483</v>
      </c>
      <c r="C504" s="36" t="s">
        <v>1076</v>
      </c>
      <c r="D504" s="37" t="s">
        <v>1521</v>
      </c>
      <c r="F504" s="183">
        <v>1024</v>
      </c>
      <c r="G504" s="42" t="s">
        <v>2701</v>
      </c>
      <c r="H504" s="42" t="s">
        <v>2204</v>
      </c>
      <c r="I504" s="42"/>
      <c r="K504" s="184">
        <v>1023</v>
      </c>
      <c r="L504" s="176" t="s">
        <v>1249</v>
      </c>
      <c r="M504" s="176" t="s">
        <v>2204</v>
      </c>
      <c r="N504" s="178" t="s">
        <v>386</v>
      </c>
      <c r="P504" s="184">
        <v>1023</v>
      </c>
      <c r="Q504" s="176" t="s">
        <v>1249</v>
      </c>
      <c r="R504" s="176" t="s">
        <v>2204</v>
      </c>
      <c r="S504" s="178" t="s">
        <v>386</v>
      </c>
    </row>
    <row r="505" spans="1:19" x14ac:dyDescent="0.2">
      <c r="A505" s="181">
        <v>1267</v>
      </c>
      <c r="B505" s="35" t="s">
        <v>2484</v>
      </c>
      <c r="C505" s="36" t="s">
        <v>1076</v>
      </c>
      <c r="D505" s="37"/>
      <c r="F505" s="183">
        <v>1025</v>
      </c>
      <c r="G505" s="42" t="s">
        <v>1258</v>
      </c>
      <c r="H505" s="42" t="s">
        <v>2204</v>
      </c>
      <c r="I505" s="42"/>
      <c r="K505" s="184">
        <v>1024</v>
      </c>
      <c r="L505" s="176" t="s">
        <v>2701</v>
      </c>
      <c r="M505" s="176" t="s">
        <v>2204</v>
      </c>
      <c r="N505" s="178" t="s">
        <v>386</v>
      </c>
      <c r="P505" s="184">
        <v>1024</v>
      </c>
      <c r="Q505" s="176" t="s">
        <v>2701</v>
      </c>
      <c r="R505" s="176" t="s">
        <v>2204</v>
      </c>
      <c r="S505" s="178" t="s">
        <v>386</v>
      </c>
    </row>
    <row r="506" spans="1:19" x14ac:dyDescent="0.2">
      <c r="A506" s="181">
        <v>1268</v>
      </c>
      <c r="B506" s="35" t="s">
        <v>2485</v>
      </c>
      <c r="C506" s="36" t="s">
        <v>1076</v>
      </c>
      <c r="D506" s="37"/>
      <c r="F506" s="183">
        <v>1026</v>
      </c>
      <c r="G506" s="42" t="s">
        <v>1259</v>
      </c>
      <c r="H506" s="42" t="s">
        <v>2203</v>
      </c>
      <c r="I506" s="42" t="s">
        <v>1053</v>
      </c>
      <c r="K506" s="184">
        <v>1025</v>
      </c>
      <c r="L506" s="176" t="s">
        <v>1258</v>
      </c>
      <c r="M506" s="176" t="s">
        <v>2204</v>
      </c>
      <c r="N506" s="178" t="s">
        <v>386</v>
      </c>
      <c r="P506" s="184">
        <v>1025</v>
      </c>
      <c r="Q506" s="176" t="s">
        <v>1258</v>
      </c>
      <c r="R506" s="176" t="s">
        <v>2204</v>
      </c>
      <c r="S506" s="178" t="s">
        <v>386</v>
      </c>
    </row>
    <row r="507" spans="1:19" x14ac:dyDescent="0.2">
      <c r="A507" s="181">
        <v>1269</v>
      </c>
      <c r="B507" s="35" t="s">
        <v>2486</v>
      </c>
      <c r="C507" s="36" t="s">
        <v>1076</v>
      </c>
      <c r="D507" s="37"/>
      <c r="F507" s="183">
        <v>1027</v>
      </c>
      <c r="G507" s="42" t="s">
        <v>1260</v>
      </c>
      <c r="H507" s="42" t="s">
        <v>2203</v>
      </c>
      <c r="I507" s="42" t="s">
        <v>1053</v>
      </c>
      <c r="K507" s="184">
        <v>1026</v>
      </c>
      <c r="L507" s="176" t="s">
        <v>1259</v>
      </c>
      <c r="M507" s="176" t="s">
        <v>2203</v>
      </c>
      <c r="N507" s="178" t="s">
        <v>1053</v>
      </c>
      <c r="P507" s="184">
        <v>1026</v>
      </c>
      <c r="Q507" s="176" t="s">
        <v>1259</v>
      </c>
      <c r="R507" s="176" t="s">
        <v>2203</v>
      </c>
      <c r="S507" s="178" t="s">
        <v>3203</v>
      </c>
    </row>
    <row r="508" spans="1:19" x14ac:dyDescent="0.2">
      <c r="A508" s="181">
        <v>1271</v>
      </c>
      <c r="B508" s="35" t="s">
        <v>2487</v>
      </c>
      <c r="C508" s="36" t="s">
        <v>1076</v>
      </c>
      <c r="D508" s="37"/>
      <c r="F508" s="183">
        <v>1028</v>
      </c>
      <c r="G508" s="42" t="s">
        <v>2543</v>
      </c>
      <c r="H508" s="42" t="s">
        <v>2203</v>
      </c>
      <c r="I508" s="42" t="s">
        <v>1053</v>
      </c>
      <c r="K508" s="184">
        <v>1027</v>
      </c>
      <c r="L508" s="176" t="s">
        <v>2071</v>
      </c>
      <c r="M508" s="176" t="s">
        <v>2203</v>
      </c>
      <c r="N508" s="178" t="s">
        <v>1053</v>
      </c>
      <c r="P508" s="184">
        <v>1027</v>
      </c>
      <c r="Q508" s="176" t="s">
        <v>2071</v>
      </c>
      <c r="R508" s="176" t="s">
        <v>2203</v>
      </c>
      <c r="S508" s="178" t="s">
        <v>3203</v>
      </c>
    </row>
    <row r="509" spans="1:19" x14ac:dyDescent="0.2">
      <c r="A509" s="181">
        <v>1272</v>
      </c>
      <c r="B509" s="35" t="s">
        <v>2680</v>
      </c>
      <c r="C509" s="36" t="s">
        <v>1076</v>
      </c>
      <c r="D509" s="37"/>
      <c r="F509" s="183">
        <v>1029</v>
      </c>
      <c r="G509" s="42" t="s">
        <v>2544</v>
      </c>
      <c r="H509" s="42" t="s">
        <v>2203</v>
      </c>
      <c r="I509" s="42" t="s">
        <v>1053</v>
      </c>
      <c r="K509" s="184">
        <v>1028</v>
      </c>
      <c r="L509" s="176" t="s">
        <v>2133</v>
      </c>
      <c r="M509" s="176" t="s">
        <v>2203</v>
      </c>
      <c r="N509" s="176" t="s">
        <v>1053</v>
      </c>
      <c r="P509" s="184">
        <v>1028</v>
      </c>
      <c r="Q509" s="176" t="s">
        <v>2133</v>
      </c>
      <c r="R509" s="176" t="s">
        <v>2203</v>
      </c>
      <c r="S509" s="176" t="s">
        <v>3203</v>
      </c>
    </row>
    <row r="510" spans="1:19" x14ac:dyDescent="0.2">
      <c r="A510" s="181">
        <v>1274</v>
      </c>
      <c r="B510" s="35" t="s">
        <v>870</v>
      </c>
      <c r="C510" s="36" t="s">
        <v>1076</v>
      </c>
      <c r="D510" s="37" t="s">
        <v>1521</v>
      </c>
      <c r="F510" s="183">
        <v>1100</v>
      </c>
      <c r="G510" s="42" t="s">
        <v>1261</v>
      </c>
      <c r="H510" s="42" t="s">
        <v>1076</v>
      </c>
      <c r="I510" s="42"/>
      <c r="K510" s="184">
        <v>1029</v>
      </c>
      <c r="L510" s="176" t="s">
        <v>2544</v>
      </c>
      <c r="M510" s="176" t="s">
        <v>2203</v>
      </c>
      <c r="N510" s="178" t="s">
        <v>1053</v>
      </c>
      <c r="P510" s="184">
        <v>1029</v>
      </c>
      <c r="Q510" s="176" t="s">
        <v>2544</v>
      </c>
      <c r="R510" s="176" t="s">
        <v>2203</v>
      </c>
      <c r="S510" s="178" t="s">
        <v>3203</v>
      </c>
    </row>
    <row r="511" spans="1:19" x14ac:dyDescent="0.2">
      <c r="A511" s="181">
        <v>1275</v>
      </c>
      <c r="B511" s="35" t="s">
        <v>871</v>
      </c>
      <c r="C511" s="36" t="s">
        <v>1076</v>
      </c>
      <c r="D511" s="37" t="s">
        <v>1521</v>
      </c>
      <c r="F511" s="183">
        <v>1250</v>
      </c>
      <c r="G511" s="42" t="s">
        <v>1420</v>
      </c>
      <c r="H511" s="42" t="s">
        <v>1076</v>
      </c>
      <c r="I511" s="42" t="s">
        <v>2963</v>
      </c>
      <c r="K511" s="184">
        <v>1030</v>
      </c>
      <c r="L511" s="176" t="s">
        <v>2134</v>
      </c>
      <c r="M511" s="176" t="s">
        <v>2203</v>
      </c>
      <c r="N511" s="178" t="s">
        <v>1053</v>
      </c>
      <c r="P511" s="184">
        <v>1030</v>
      </c>
      <c r="Q511" s="176" t="s">
        <v>2134</v>
      </c>
      <c r="R511" s="176" t="s">
        <v>2203</v>
      </c>
      <c r="S511" s="178" t="s">
        <v>3203</v>
      </c>
    </row>
    <row r="512" spans="1:19" x14ac:dyDescent="0.2">
      <c r="A512" s="181">
        <v>1276</v>
      </c>
      <c r="B512" s="35" t="s">
        <v>388</v>
      </c>
      <c r="C512" s="36" t="s">
        <v>1076</v>
      </c>
      <c r="D512" s="37" t="s">
        <v>1521</v>
      </c>
      <c r="F512" s="183">
        <v>1251</v>
      </c>
      <c r="G512" s="42" t="s">
        <v>2953</v>
      </c>
      <c r="H512" s="42" t="s">
        <v>1076</v>
      </c>
      <c r="I512" s="42" t="s">
        <v>2963</v>
      </c>
      <c r="K512" s="184">
        <v>1031</v>
      </c>
      <c r="L512" s="176" t="s">
        <v>2135</v>
      </c>
      <c r="M512" s="176" t="s">
        <v>2203</v>
      </c>
      <c r="N512" s="178" t="s">
        <v>1053</v>
      </c>
      <c r="P512" s="184">
        <v>1031</v>
      </c>
      <c r="Q512" s="176" t="s">
        <v>2135</v>
      </c>
      <c r="R512" s="176" t="s">
        <v>2203</v>
      </c>
      <c r="S512" s="178" t="s">
        <v>3203</v>
      </c>
    </row>
    <row r="513" spans="1:19" x14ac:dyDescent="0.2">
      <c r="A513" s="181">
        <v>1277</v>
      </c>
      <c r="B513" s="35" t="s">
        <v>61</v>
      </c>
      <c r="C513" s="36" t="s">
        <v>1076</v>
      </c>
      <c r="D513" s="37"/>
      <c r="F513" s="183">
        <v>1252</v>
      </c>
      <c r="G513" s="42" t="s">
        <v>1421</v>
      </c>
      <c r="H513" s="42" t="s">
        <v>1076</v>
      </c>
      <c r="I513" s="42" t="s">
        <v>2963</v>
      </c>
      <c r="K513" s="184">
        <v>1033</v>
      </c>
      <c r="L513" s="176" t="s">
        <v>2136</v>
      </c>
      <c r="M513" s="176" t="s">
        <v>2204</v>
      </c>
      <c r="N513" s="178" t="s">
        <v>386</v>
      </c>
      <c r="P513" s="184">
        <v>1033</v>
      </c>
      <c r="Q513" s="176" t="s">
        <v>2136</v>
      </c>
      <c r="R513" s="176" t="s">
        <v>2204</v>
      </c>
      <c r="S513" s="178" t="s">
        <v>386</v>
      </c>
    </row>
    <row r="514" spans="1:19" x14ac:dyDescent="0.2">
      <c r="A514" s="181">
        <v>1278</v>
      </c>
      <c r="B514" s="35" t="s">
        <v>2042</v>
      </c>
      <c r="C514" s="36" t="s">
        <v>1076</v>
      </c>
      <c r="D514" s="37"/>
      <c r="F514" s="183">
        <v>1253</v>
      </c>
      <c r="G514" s="42" t="s">
        <v>2962</v>
      </c>
      <c r="H514" s="42" t="s">
        <v>1076</v>
      </c>
      <c r="I514" s="42" t="s">
        <v>2963</v>
      </c>
      <c r="K514" s="184">
        <v>1034</v>
      </c>
      <c r="L514" s="176" t="s">
        <v>2256</v>
      </c>
      <c r="M514" s="176" t="s">
        <v>2203</v>
      </c>
      <c r="N514" s="178" t="s">
        <v>1053</v>
      </c>
      <c r="P514" s="184">
        <v>1034</v>
      </c>
      <c r="Q514" s="176" t="s">
        <v>2256</v>
      </c>
      <c r="R514" s="176" t="s">
        <v>2203</v>
      </c>
      <c r="S514" s="178" t="s">
        <v>3203</v>
      </c>
    </row>
    <row r="515" spans="1:19" x14ac:dyDescent="0.2">
      <c r="A515" s="181">
        <v>1279</v>
      </c>
      <c r="B515" s="35" t="s">
        <v>1984</v>
      </c>
      <c r="C515" s="36" t="s">
        <v>1076</v>
      </c>
      <c r="D515" s="37"/>
      <c r="F515" s="183">
        <v>1254</v>
      </c>
      <c r="G515" s="42" t="s">
        <v>3090</v>
      </c>
      <c r="H515" s="42" t="s">
        <v>1076</v>
      </c>
      <c r="I515" s="42" t="s">
        <v>2963</v>
      </c>
      <c r="K515" s="184">
        <v>1035</v>
      </c>
      <c r="L515" s="176" t="s">
        <v>2257</v>
      </c>
      <c r="M515" s="176" t="s">
        <v>2203</v>
      </c>
      <c r="N515" s="178" t="s">
        <v>1053</v>
      </c>
      <c r="P515" s="184">
        <v>1035</v>
      </c>
      <c r="Q515" s="176" t="s">
        <v>2257</v>
      </c>
      <c r="R515" s="176" t="s">
        <v>2203</v>
      </c>
      <c r="S515" s="178" t="s">
        <v>3203</v>
      </c>
    </row>
    <row r="516" spans="1:19" x14ac:dyDescent="0.2">
      <c r="A516" s="181">
        <v>1300</v>
      </c>
      <c r="B516" s="35" t="s">
        <v>1985</v>
      </c>
      <c r="C516" s="36" t="s">
        <v>1076</v>
      </c>
      <c r="D516" s="37"/>
      <c r="F516" s="183">
        <v>1255</v>
      </c>
      <c r="G516" s="42" t="s">
        <v>3091</v>
      </c>
      <c r="H516" s="42" t="s">
        <v>1076</v>
      </c>
      <c r="I516" s="42" t="s">
        <v>2963</v>
      </c>
      <c r="K516" s="184">
        <v>1036</v>
      </c>
      <c r="L516" s="176" t="s">
        <v>2258</v>
      </c>
      <c r="M516" s="176" t="s">
        <v>2203</v>
      </c>
      <c r="N516" s="178" t="s">
        <v>1053</v>
      </c>
      <c r="P516" s="184">
        <v>1036</v>
      </c>
      <c r="Q516" s="176" t="s">
        <v>2258</v>
      </c>
      <c r="R516" s="176" t="s">
        <v>2203</v>
      </c>
      <c r="S516" s="178" t="s">
        <v>3203</v>
      </c>
    </row>
    <row r="517" spans="1:19" x14ac:dyDescent="0.2">
      <c r="A517" s="181">
        <v>1301</v>
      </c>
      <c r="B517" s="35" t="s">
        <v>1986</v>
      </c>
      <c r="C517" s="36" t="s">
        <v>1076</v>
      </c>
      <c r="D517" s="37"/>
      <c r="F517" s="183">
        <v>1256</v>
      </c>
      <c r="G517" s="42" t="s">
        <v>600</v>
      </c>
      <c r="H517" s="42" t="s">
        <v>1076</v>
      </c>
      <c r="I517" s="42" t="s">
        <v>2963</v>
      </c>
      <c r="K517" s="184">
        <v>1037</v>
      </c>
      <c r="L517" s="176" t="s">
        <v>2259</v>
      </c>
      <c r="M517" s="176" t="s">
        <v>2203</v>
      </c>
      <c r="N517" s="178" t="s">
        <v>1053</v>
      </c>
      <c r="P517" s="184">
        <v>1037</v>
      </c>
      <c r="Q517" s="176" t="s">
        <v>2259</v>
      </c>
      <c r="R517" s="176" t="s">
        <v>2203</v>
      </c>
      <c r="S517" s="178" t="s">
        <v>3203</v>
      </c>
    </row>
    <row r="518" spans="1:19" x14ac:dyDescent="0.2">
      <c r="A518" s="181">
        <v>1302</v>
      </c>
      <c r="B518" s="35" t="s">
        <v>1638</v>
      </c>
      <c r="C518" s="36" t="s">
        <v>1076</v>
      </c>
      <c r="D518" s="37"/>
      <c r="F518" s="183">
        <v>1257</v>
      </c>
      <c r="G518" s="42" t="s">
        <v>2695</v>
      </c>
      <c r="H518" s="42" t="s">
        <v>1076</v>
      </c>
      <c r="I518" s="42"/>
      <c r="K518" s="184">
        <v>1038</v>
      </c>
      <c r="L518" s="176" t="s">
        <v>1111</v>
      </c>
      <c r="M518" s="176" t="s">
        <v>2203</v>
      </c>
      <c r="N518" s="178" t="s">
        <v>1053</v>
      </c>
      <c r="P518" s="184">
        <v>1038</v>
      </c>
      <c r="Q518" s="176" t="s">
        <v>1111</v>
      </c>
      <c r="R518" s="176" t="s">
        <v>2203</v>
      </c>
      <c r="S518" s="178" t="s">
        <v>3203</v>
      </c>
    </row>
    <row r="519" spans="1:19" x14ac:dyDescent="0.2">
      <c r="A519" s="181">
        <v>1303</v>
      </c>
      <c r="B519" s="35" t="s">
        <v>3240</v>
      </c>
      <c r="C519" s="36" t="s">
        <v>1077</v>
      </c>
      <c r="D519" s="37" t="s">
        <v>1522</v>
      </c>
      <c r="F519" s="183">
        <v>1258</v>
      </c>
      <c r="G519" s="42" t="s">
        <v>2246</v>
      </c>
      <c r="H519" s="42" t="s">
        <v>1076</v>
      </c>
      <c r="I519" s="42"/>
      <c r="K519" s="184">
        <v>1041</v>
      </c>
      <c r="L519" s="176" t="s">
        <v>1112</v>
      </c>
      <c r="M519" s="176" t="s">
        <v>2203</v>
      </c>
      <c r="N519" s="178" t="s">
        <v>1053</v>
      </c>
      <c r="P519" s="184">
        <v>1041</v>
      </c>
      <c r="Q519" s="176" t="s">
        <v>1112</v>
      </c>
      <c r="R519" s="176" t="s">
        <v>2203</v>
      </c>
      <c r="S519" s="178" t="s">
        <v>3203</v>
      </c>
    </row>
    <row r="520" spans="1:19" x14ac:dyDescent="0.2">
      <c r="A520" s="181">
        <v>1304</v>
      </c>
      <c r="B520" s="35" t="s">
        <v>3241</v>
      </c>
      <c r="C520" s="36" t="s">
        <v>1076</v>
      </c>
      <c r="D520" s="37"/>
      <c r="F520" s="183">
        <v>1259</v>
      </c>
      <c r="G520" s="42" t="s">
        <v>2247</v>
      </c>
      <c r="H520" s="42" t="s">
        <v>1076</v>
      </c>
      <c r="I520" s="42"/>
      <c r="K520" s="184">
        <v>1042</v>
      </c>
      <c r="L520" s="176" t="s">
        <v>2072</v>
      </c>
      <c r="M520" s="176" t="s">
        <v>2203</v>
      </c>
      <c r="N520" s="176" t="s">
        <v>1053</v>
      </c>
      <c r="P520" s="184">
        <v>1042</v>
      </c>
      <c r="Q520" s="176" t="s">
        <v>2072</v>
      </c>
      <c r="R520" s="176" t="s">
        <v>2203</v>
      </c>
      <c r="S520" s="176" t="s">
        <v>3203</v>
      </c>
    </row>
    <row r="521" spans="1:19" x14ac:dyDescent="0.2">
      <c r="A521" s="181">
        <v>1305</v>
      </c>
      <c r="B521" s="35" t="s">
        <v>2937</v>
      </c>
      <c r="C521" s="36" t="s">
        <v>1076</v>
      </c>
      <c r="D521" s="37"/>
      <c r="F521" s="183">
        <v>1260</v>
      </c>
      <c r="G521" s="42" t="s">
        <v>1326</v>
      </c>
      <c r="H521" s="42" t="s">
        <v>1076</v>
      </c>
      <c r="I521" s="42" t="s">
        <v>2963</v>
      </c>
      <c r="K521" s="184">
        <v>1043</v>
      </c>
      <c r="L521" s="176" t="s">
        <v>2073</v>
      </c>
      <c r="M521" s="176" t="s">
        <v>2203</v>
      </c>
      <c r="N521" s="176" t="s">
        <v>1053</v>
      </c>
      <c r="P521" s="184">
        <v>1043</v>
      </c>
      <c r="Q521" s="176" t="s">
        <v>2073</v>
      </c>
      <c r="R521" s="176" t="s">
        <v>2203</v>
      </c>
      <c r="S521" s="176" t="s">
        <v>3203</v>
      </c>
    </row>
    <row r="522" spans="1:19" x14ac:dyDescent="0.2">
      <c r="A522" s="181">
        <v>1306</v>
      </c>
      <c r="B522" s="35" t="s">
        <v>2938</v>
      </c>
      <c r="C522" s="36" t="s">
        <v>1076</v>
      </c>
      <c r="D522" s="37"/>
      <c r="F522" s="183">
        <v>1261</v>
      </c>
      <c r="G522" s="42" t="s">
        <v>2354</v>
      </c>
      <c r="H522" s="42" t="s">
        <v>1076</v>
      </c>
      <c r="I522" s="42" t="s">
        <v>2963</v>
      </c>
      <c r="K522" s="184">
        <v>1044</v>
      </c>
      <c r="L522" s="176" t="s">
        <v>315</v>
      </c>
      <c r="M522" s="176" t="s">
        <v>2203</v>
      </c>
      <c r="N522" s="176" t="s">
        <v>1053</v>
      </c>
      <c r="P522" s="184">
        <v>1044</v>
      </c>
      <c r="Q522" s="176" t="s">
        <v>315</v>
      </c>
      <c r="R522" s="176" t="s">
        <v>2203</v>
      </c>
      <c r="S522" s="176" t="s">
        <v>3203</v>
      </c>
    </row>
    <row r="523" spans="1:19" x14ac:dyDescent="0.2">
      <c r="A523" s="181">
        <v>1307</v>
      </c>
      <c r="B523" s="35" t="s">
        <v>1580</v>
      </c>
      <c r="C523" s="36" t="s">
        <v>1076</v>
      </c>
      <c r="D523" s="37"/>
      <c r="F523" s="183">
        <v>1262</v>
      </c>
      <c r="G523" s="42" t="s">
        <v>1287</v>
      </c>
      <c r="H523" s="42" t="s">
        <v>1076</v>
      </c>
      <c r="I523" s="42" t="s">
        <v>2963</v>
      </c>
      <c r="K523" s="184">
        <v>1051</v>
      </c>
      <c r="L523" s="176" t="s">
        <v>1113</v>
      </c>
      <c r="M523" s="176" t="s">
        <v>2203</v>
      </c>
      <c r="N523" s="176" t="s">
        <v>1053</v>
      </c>
      <c r="P523" s="184">
        <v>1051</v>
      </c>
      <c r="Q523" s="176" t="s">
        <v>1113</v>
      </c>
      <c r="R523" s="176" t="s">
        <v>2203</v>
      </c>
      <c r="S523" s="176" t="s">
        <v>3203</v>
      </c>
    </row>
    <row r="524" spans="1:19" x14ac:dyDescent="0.2">
      <c r="A524" s="181">
        <v>1308</v>
      </c>
      <c r="B524" s="35" t="s">
        <v>1581</v>
      </c>
      <c r="C524" s="36" t="s">
        <v>1076</v>
      </c>
      <c r="D524" s="37"/>
      <c r="F524" s="183">
        <v>1263</v>
      </c>
      <c r="G524" s="42" t="s">
        <v>1763</v>
      </c>
      <c r="H524" s="42" t="s">
        <v>1076</v>
      </c>
      <c r="I524" s="42" t="s">
        <v>2963</v>
      </c>
      <c r="K524" s="184">
        <v>1052</v>
      </c>
      <c r="L524" s="176" t="s">
        <v>2261</v>
      </c>
      <c r="M524" s="176" t="s">
        <v>2203</v>
      </c>
      <c r="N524" s="176" t="s">
        <v>1053</v>
      </c>
      <c r="P524" s="184">
        <v>1052</v>
      </c>
      <c r="Q524" s="176" t="s">
        <v>2261</v>
      </c>
      <c r="R524" s="176" t="s">
        <v>2203</v>
      </c>
      <c r="S524" s="176" t="s">
        <v>3203</v>
      </c>
    </row>
    <row r="525" spans="1:19" x14ac:dyDescent="0.2">
      <c r="A525" s="181">
        <v>1309</v>
      </c>
      <c r="B525" s="35" t="s">
        <v>1582</v>
      </c>
      <c r="C525" s="36" t="s">
        <v>1076</v>
      </c>
      <c r="D525" s="37"/>
      <c r="F525" s="183">
        <v>1264</v>
      </c>
      <c r="G525" s="42" t="s">
        <v>1857</v>
      </c>
      <c r="H525" s="42" t="s">
        <v>1076</v>
      </c>
      <c r="I525" s="42" t="s">
        <v>2963</v>
      </c>
      <c r="K525" s="184">
        <v>1053</v>
      </c>
      <c r="L525" s="176" t="s">
        <v>2734</v>
      </c>
      <c r="M525" s="176" t="s">
        <v>2203</v>
      </c>
      <c r="N525" s="176" t="s">
        <v>1053</v>
      </c>
      <c r="P525" s="184">
        <v>1053</v>
      </c>
      <c r="Q525" s="176" t="s">
        <v>2734</v>
      </c>
      <c r="R525" s="176" t="s">
        <v>2203</v>
      </c>
      <c r="S525" s="176" t="s">
        <v>3203</v>
      </c>
    </row>
    <row r="526" spans="1:19" x14ac:dyDescent="0.2">
      <c r="A526" s="181">
        <v>1310</v>
      </c>
      <c r="B526" s="35" t="s">
        <v>1583</v>
      </c>
      <c r="C526" s="36" t="s">
        <v>1076</v>
      </c>
      <c r="D526" s="37"/>
      <c r="F526" s="183">
        <v>1265</v>
      </c>
      <c r="G526" s="42" t="s">
        <v>2482</v>
      </c>
      <c r="H526" s="42" t="s">
        <v>1076</v>
      </c>
      <c r="I526" s="42" t="s">
        <v>2963</v>
      </c>
      <c r="K526" s="184">
        <v>1054</v>
      </c>
      <c r="L526" s="176" t="s">
        <v>2735</v>
      </c>
      <c r="M526" s="176" t="s">
        <v>2203</v>
      </c>
      <c r="N526" s="176" t="s">
        <v>1053</v>
      </c>
      <c r="P526" s="184">
        <v>1054</v>
      </c>
      <c r="Q526" s="176" t="s">
        <v>2735</v>
      </c>
      <c r="R526" s="176" t="s">
        <v>2203</v>
      </c>
      <c r="S526" s="176" t="s">
        <v>3203</v>
      </c>
    </row>
    <row r="527" spans="1:19" x14ac:dyDescent="0.2">
      <c r="A527" s="181">
        <v>1311</v>
      </c>
      <c r="B527" s="35" t="s">
        <v>1584</v>
      </c>
      <c r="C527" s="36" t="s">
        <v>1076</v>
      </c>
      <c r="D527" s="37"/>
      <c r="F527" s="183">
        <v>1266</v>
      </c>
      <c r="G527" s="42" t="s">
        <v>2483</v>
      </c>
      <c r="H527" s="42" t="s">
        <v>1076</v>
      </c>
      <c r="I527" s="42" t="s">
        <v>2963</v>
      </c>
      <c r="K527" s="184">
        <v>1100</v>
      </c>
      <c r="L527" s="176" t="s">
        <v>1261</v>
      </c>
      <c r="M527" s="176" t="s">
        <v>1076</v>
      </c>
      <c r="N527" s="176" t="s">
        <v>386</v>
      </c>
      <c r="P527" s="184">
        <v>1100</v>
      </c>
      <c r="Q527" s="176" t="s">
        <v>1261</v>
      </c>
      <c r="R527" s="176" t="s">
        <v>1076</v>
      </c>
      <c r="S527" s="176" t="s">
        <v>386</v>
      </c>
    </row>
    <row r="528" spans="1:19" x14ac:dyDescent="0.2">
      <c r="A528" s="181">
        <v>1312</v>
      </c>
      <c r="B528" s="35" t="s">
        <v>1585</v>
      </c>
      <c r="C528" s="36" t="s">
        <v>1077</v>
      </c>
      <c r="D528" s="37"/>
      <c r="F528" s="183">
        <v>1267</v>
      </c>
      <c r="G528" s="42" t="s">
        <v>2484</v>
      </c>
      <c r="H528" s="42" t="s">
        <v>1076</v>
      </c>
      <c r="I528" s="42"/>
      <c r="K528" s="184">
        <v>1250</v>
      </c>
      <c r="L528" s="176" t="s">
        <v>1420</v>
      </c>
      <c r="M528" s="176" t="s">
        <v>1076</v>
      </c>
      <c r="N528" s="176" t="s">
        <v>386</v>
      </c>
      <c r="P528" s="184">
        <v>1250</v>
      </c>
      <c r="Q528" s="176" t="s">
        <v>1420</v>
      </c>
      <c r="R528" s="176" t="s">
        <v>1076</v>
      </c>
      <c r="S528" s="176" t="s">
        <v>386</v>
      </c>
    </row>
    <row r="529" spans="1:19" x14ac:dyDescent="0.2">
      <c r="A529" s="181">
        <v>1313</v>
      </c>
      <c r="B529" s="35" t="s">
        <v>2561</v>
      </c>
      <c r="C529" s="36" t="s">
        <v>1076</v>
      </c>
      <c r="D529" s="37"/>
      <c r="F529" s="183">
        <v>1268</v>
      </c>
      <c r="G529" s="42" t="s">
        <v>2485</v>
      </c>
      <c r="H529" s="42" t="s">
        <v>1076</v>
      </c>
      <c r="I529" s="42"/>
      <c r="K529" s="184">
        <v>1251</v>
      </c>
      <c r="L529" s="176" t="s">
        <v>2953</v>
      </c>
      <c r="M529" s="176" t="s">
        <v>1076</v>
      </c>
      <c r="N529" s="176" t="s">
        <v>386</v>
      </c>
      <c r="P529" s="184">
        <v>1251</v>
      </c>
      <c r="Q529" s="176" t="s">
        <v>2953</v>
      </c>
      <c r="R529" s="176" t="s">
        <v>1076</v>
      </c>
      <c r="S529" s="176" t="s">
        <v>386</v>
      </c>
    </row>
    <row r="530" spans="1:19" x14ac:dyDescent="0.2">
      <c r="A530" s="181">
        <v>1314</v>
      </c>
      <c r="B530" s="35" t="s">
        <v>2631</v>
      </c>
      <c r="C530" s="36" t="s">
        <v>1076</v>
      </c>
      <c r="D530" s="37"/>
      <c r="F530" s="183">
        <v>1269</v>
      </c>
      <c r="G530" s="42" t="s">
        <v>2486</v>
      </c>
      <c r="H530" s="42" t="s">
        <v>1076</v>
      </c>
      <c r="I530" s="42"/>
      <c r="K530" s="184">
        <v>1252</v>
      </c>
      <c r="L530" s="176" t="s">
        <v>2736</v>
      </c>
      <c r="M530" s="176" t="s">
        <v>1076</v>
      </c>
      <c r="N530" s="176" t="s">
        <v>386</v>
      </c>
      <c r="P530" s="184">
        <v>1252</v>
      </c>
      <c r="Q530" s="176" t="s">
        <v>2736</v>
      </c>
      <c r="R530" s="176" t="s">
        <v>1076</v>
      </c>
      <c r="S530" s="176" t="s">
        <v>386</v>
      </c>
    </row>
    <row r="531" spans="1:19" x14ac:dyDescent="0.2">
      <c r="A531" s="181">
        <v>1315</v>
      </c>
      <c r="B531" s="35" t="s">
        <v>934</v>
      </c>
      <c r="C531" s="36" t="s">
        <v>1077</v>
      </c>
      <c r="D531" s="37"/>
      <c r="F531" s="183">
        <v>1271</v>
      </c>
      <c r="G531" s="42" t="s">
        <v>2487</v>
      </c>
      <c r="H531" s="42" t="s">
        <v>1076</v>
      </c>
      <c r="I531" s="42"/>
      <c r="K531" s="184">
        <v>1253</v>
      </c>
      <c r="L531" s="176" t="s">
        <v>2737</v>
      </c>
      <c r="M531" s="176" t="s">
        <v>1076</v>
      </c>
      <c r="N531" s="176" t="s">
        <v>386</v>
      </c>
      <c r="P531" s="184">
        <v>1253</v>
      </c>
      <c r="Q531" s="176" t="s">
        <v>2737</v>
      </c>
      <c r="R531" s="176" t="s">
        <v>1076</v>
      </c>
      <c r="S531" s="176" t="s">
        <v>386</v>
      </c>
    </row>
    <row r="532" spans="1:19" x14ac:dyDescent="0.2">
      <c r="A532" s="181">
        <v>1317</v>
      </c>
      <c r="B532" s="35" t="s">
        <v>853</v>
      </c>
      <c r="C532" s="36" t="s">
        <v>1076</v>
      </c>
      <c r="D532" s="37" t="s">
        <v>2947</v>
      </c>
      <c r="F532" s="183">
        <v>1272</v>
      </c>
      <c r="G532" s="42" t="s">
        <v>2680</v>
      </c>
      <c r="H532" s="42" t="s">
        <v>1076</v>
      </c>
      <c r="I532" s="42"/>
      <c r="K532" s="184">
        <v>1254</v>
      </c>
      <c r="L532" s="176" t="s">
        <v>316</v>
      </c>
      <c r="M532" s="176" t="s">
        <v>1076</v>
      </c>
      <c r="N532" s="176" t="s">
        <v>2963</v>
      </c>
      <c r="P532" s="184">
        <v>1254</v>
      </c>
      <c r="Q532" s="176" t="s">
        <v>316</v>
      </c>
      <c r="R532" s="176" t="s">
        <v>1076</v>
      </c>
      <c r="S532" s="176" t="s">
        <v>386</v>
      </c>
    </row>
    <row r="533" spans="1:19" x14ac:dyDescent="0.2">
      <c r="A533" s="181">
        <v>1318</v>
      </c>
      <c r="B533" s="35" t="s">
        <v>935</v>
      </c>
      <c r="C533" s="36" t="s">
        <v>1076</v>
      </c>
      <c r="D533" s="37"/>
      <c r="F533" s="183">
        <v>1274</v>
      </c>
      <c r="G533" s="42" t="s">
        <v>870</v>
      </c>
      <c r="H533" s="42" t="s">
        <v>1076</v>
      </c>
      <c r="I533" s="42" t="s">
        <v>2963</v>
      </c>
      <c r="K533" s="184">
        <v>1255</v>
      </c>
      <c r="L533" s="176" t="s">
        <v>3091</v>
      </c>
      <c r="M533" s="176" t="s">
        <v>1076</v>
      </c>
      <c r="N533" s="176" t="s">
        <v>2963</v>
      </c>
      <c r="P533" s="184">
        <v>1255</v>
      </c>
      <c r="Q533" s="176" t="s">
        <v>3091</v>
      </c>
      <c r="R533" s="176" t="s">
        <v>1076</v>
      </c>
      <c r="S533" s="176" t="s">
        <v>386</v>
      </c>
    </row>
    <row r="534" spans="1:19" x14ac:dyDescent="0.2">
      <c r="A534" s="181">
        <v>1319</v>
      </c>
      <c r="B534" s="35" t="s">
        <v>96</v>
      </c>
      <c r="C534" s="36" t="s">
        <v>1076</v>
      </c>
      <c r="D534" s="37"/>
      <c r="F534" s="183">
        <v>1275</v>
      </c>
      <c r="G534" s="42" t="s">
        <v>871</v>
      </c>
      <c r="H534" s="42" t="s">
        <v>1076</v>
      </c>
      <c r="I534" s="42" t="s">
        <v>2963</v>
      </c>
      <c r="K534" s="184">
        <v>1256</v>
      </c>
      <c r="L534" s="176" t="s">
        <v>2579</v>
      </c>
      <c r="M534" s="176" t="s">
        <v>1076</v>
      </c>
      <c r="N534" s="176" t="s">
        <v>386</v>
      </c>
      <c r="P534" s="184">
        <v>1256</v>
      </c>
      <c r="Q534" s="176" t="s">
        <v>2579</v>
      </c>
      <c r="R534" s="176" t="s">
        <v>1076</v>
      </c>
      <c r="S534" s="176" t="s">
        <v>386</v>
      </c>
    </row>
    <row r="535" spans="1:19" x14ac:dyDescent="0.2">
      <c r="A535" s="181">
        <v>1322</v>
      </c>
      <c r="B535" s="35" t="s">
        <v>97</v>
      </c>
      <c r="C535" s="36" t="s">
        <v>1076</v>
      </c>
      <c r="D535" s="37"/>
      <c r="F535" s="183">
        <v>1276</v>
      </c>
      <c r="G535" s="42" t="s">
        <v>388</v>
      </c>
      <c r="H535" s="42" t="s">
        <v>1076</v>
      </c>
      <c r="I535" s="42" t="s">
        <v>2963</v>
      </c>
      <c r="K535" s="184">
        <v>1257</v>
      </c>
      <c r="L535" s="176" t="s">
        <v>2720</v>
      </c>
      <c r="M535" s="176" t="s">
        <v>1076</v>
      </c>
      <c r="N535" s="176" t="s">
        <v>386</v>
      </c>
      <c r="P535" s="184">
        <v>1257</v>
      </c>
      <c r="Q535" s="176" t="s">
        <v>2720</v>
      </c>
      <c r="R535" s="176" t="s">
        <v>1076</v>
      </c>
      <c r="S535" s="176" t="s">
        <v>386</v>
      </c>
    </row>
    <row r="536" spans="1:19" x14ac:dyDescent="0.2">
      <c r="A536" s="181">
        <v>1323</v>
      </c>
      <c r="B536" s="35" t="s">
        <v>98</v>
      </c>
      <c r="C536" s="36" t="s">
        <v>1076</v>
      </c>
      <c r="D536" s="37"/>
      <c r="F536" s="183">
        <v>1277</v>
      </c>
      <c r="G536" s="42" t="s">
        <v>2545</v>
      </c>
      <c r="H536" s="42" t="s">
        <v>1076</v>
      </c>
      <c r="I536" s="42"/>
      <c r="K536" s="184">
        <v>1258</v>
      </c>
      <c r="L536" s="176" t="s">
        <v>2580</v>
      </c>
      <c r="M536" s="176" t="s">
        <v>1076</v>
      </c>
      <c r="N536" s="176" t="s">
        <v>386</v>
      </c>
      <c r="P536" s="184">
        <v>1258</v>
      </c>
      <c r="Q536" s="176" t="s">
        <v>2580</v>
      </c>
      <c r="R536" s="176" t="s">
        <v>1076</v>
      </c>
      <c r="S536" s="176" t="s">
        <v>386</v>
      </c>
    </row>
    <row r="537" spans="1:19" x14ac:dyDescent="0.2">
      <c r="A537" s="181">
        <v>1324</v>
      </c>
      <c r="B537" s="35" t="s">
        <v>2141</v>
      </c>
      <c r="C537" s="36" t="s">
        <v>1076</v>
      </c>
      <c r="D537" s="37"/>
      <c r="F537" s="183">
        <v>1278</v>
      </c>
      <c r="G537" s="42" t="s">
        <v>2984</v>
      </c>
      <c r="H537" s="42" t="s">
        <v>1076</v>
      </c>
      <c r="I537" s="42"/>
      <c r="K537" s="184">
        <v>1259</v>
      </c>
      <c r="L537" s="176" t="s">
        <v>2581</v>
      </c>
      <c r="M537" s="176" t="s">
        <v>1076</v>
      </c>
      <c r="N537" s="176" t="s">
        <v>386</v>
      </c>
      <c r="P537" s="184">
        <v>1259</v>
      </c>
      <c r="Q537" s="176" t="s">
        <v>2581</v>
      </c>
      <c r="R537" s="176" t="s">
        <v>1076</v>
      </c>
      <c r="S537" s="176" t="s">
        <v>386</v>
      </c>
    </row>
    <row r="538" spans="1:19" x14ac:dyDescent="0.2">
      <c r="A538" s="181">
        <v>1325</v>
      </c>
      <c r="B538" s="35" t="s">
        <v>1717</v>
      </c>
      <c r="C538" s="36" t="s">
        <v>1076</v>
      </c>
      <c r="D538" s="37"/>
      <c r="F538" s="183">
        <v>1279</v>
      </c>
      <c r="G538" s="42" t="s">
        <v>2985</v>
      </c>
      <c r="H538" s="42" t="s">
        <v>1076</v>
      </c>
      <c r="I538" s="42"/>
      <c r="K538" s="184">
        <v>1260</v>
      </c>
      <c r="L538" s="176" t="s">
        <v>1326</v>
      </c>
      <c r="M538" s="176" t="s">
        <v>1076</v>
      </c>
      <c r="N538" s="176" t="s">
        <v>386</v>
      </c>
      <c r="P538" s="184">
        <v>1260</v>
      </c>
      <c r="Q538" s="176" t="s">
        <v>1326</v>
      </c>
      <c r="R538" s="176" t="s">
        <v>1076</v>
      </c>
      <c r="S538" s="176" t="s">
        <v>386</v>
      </c>
    </row>
    <row r="539" spans="1:19" x14ac:dyDescent="0.2">
      <c r="A539" s="181">
        <v>1327</v>
      </c>
      <c r="B539" s="35" t="s">
        <v>3369</v>
      </c>
      <c r="C539" s="36" t="s">
        <v>1076</v>
      </c>
      <c r="D539" s="37"/>
      <c r="F539" s="183">
        <v>1300</v>
      </c>
      <c r="G539" s="42" t="s">
        <v>1985</v>
      </c>
      <c r="H539" s="42" t="s">
        <v>1076</v>
      </c>
      <c r="I539" s="42"/>
      <c r="K539" s="184">
        <v>1261</v>
      </c>
      <c r="L539" s="176" t="s">
        <v>2721</v>
      </c>
      <c r="M539" s="176" t="s">
        <v>1076</v>
      </c>
      <c r="N539" s="176" t="s">
        <v>386</v>
      </c>
      <c r="P539" s="184">
        <v>1261</v>
      </c>
      <c r="Q539" s="176" t="s">
        <v>2721</v>
      </c>
      <c r="R539" s="176" t="s">
        <v>1076</v>
      </c>
      <c r="S539" s="176" t="s">
        <v>386</v>
      </c>
    </row>
    <row r="540" spans="1:19" x14ac:dyDescent="0.2">
      <c r="A540" s="181">
        <v>1328</v>
      </c>
      <c r="B540" s="35" t="s">
        <v>2232</v>
      </c>
      <c r="C540" s="36" t="s">
        <v>1077</v>
      </c>
      <c r="D540" s="37"/>
      <c r="F540" s="183">
        <v>1301</v>
      </c>
      <c r="G540" s="42" t="s">
        <v>1986</v>
      </c>
      <c r="H540" s="42" t="s">
        <v>1076</v>
      </c>
      <c r="I540" s="42"/>
      <c r="K540" s="184">
        <v>1262</v>
      </c>
      <c r="L540" s="176" t="s">
        <v>2722</v>
      </c>
      <c r="M540" s="176" t="s">
        <v>1076</v>
      </c>
      <c r="N540" s="176" t="s">
        <v>386</v>
      </c>
      <c r="P540" s="184">
        <v>1262</v>
      </c>
      <c r="Q540" s="176" t="s">
        <v>2722</v>
      </c>
      <c r="R540" s="176" t="s">
        <v>1076</v>
      </c>
      <c r="S540" s="176" t="s">
        <v>386</v>
      </c>
    </row>
    <row r="541" spans="1:19" x14ac:dyDescent="0.2">
      <c r="A541" s="181">
        <v>1329</v>
      </c>
      <c r="B541" s="35" t="s">
        <v>2774</v>
      </c>
      <c r="C541" s="36" t="s">
        <v>1076</v>
      </c>
      <c r="D541" s="37"/>
      <c r="F541" s="183">
        <v>1302</v>
      </c>
      <c r="G541" s="42" t="s">
        <v>1638</v>
      </c>
      <c r="H541" s="42" t="s">
        <v>1076</v>
      </c>
      <c r="I541" s="42"/>
      <c r="K541" s="184">
        <v>1263</v>
      </c>
      <c r="L541" s="176" t="s">
        <v>2723</v>
      </c>
      <c r="M541" s="176" t="s">
        <v>1076</v>
      </c>
      <c r="N541" s="176" t="s">
        <v>386</v>
      </c>
      <c r="P541" s="184">
        <v>1263</v>
      </c>
      <c r="Q541" s="176" t="s">
        <v>2723</v>
      </c>
      <c r="R541" s="176" t="s">
        <v>1076</v>
      </c>
      <c r="S541" s="176" t="s">
        <v>386</v>
      </c>
    </row>
    <row r="542" spans="1:19" x14ac:dyDescent="0.2">
      <c r="A542" s="181">
        <v>1330</v>
      </c>
      <c r="B542" s="35" t="s">
        <v>35</v>
      </c>
      <c r="C542" s="36" t="s">
        <v>1076</v>
      </c>
      <c r="D542" s="37" t="s">
        <v>1523</v>
      </c>
      <c r="F542" s="183">
        <v>1303</v>
      </c>
      <c r="G542" s="42" t="s">
        <v>3240</v>
      </c>
      <c r="H542" s="42" t="s">
        <v>1077</v>
      </c>
      <c r="I542" s="42" t="s">
        <v>1255</v>
      </c>
      <c r="K542" s="184">
        <v>1264</v>
      </c>
      <c r="L542" s="176" t="s">
        <v>2724</v>
      </c>
      <c r="M542" s="176" t="s">
        <v>1076</v>
      </c>
      <c r="N542" s="176" t="s">
        <v>386</v>
      </c>
      <c r="P542" s="184">
        <v>1264</v>
      </c>
      <c r="Q542" s="176" t="s">
        <v>2724</v>
      </c>
      <c r="R542" s="176" t="s">
        <v>1076</v>
      </c>
      <c r="S542" s="176" t="s">
        <v>386</v>
      </c>
    </row>
    <row r="543" spans="1:19" x14ac:dyDescent="0.2">
      <c r="A543" s="181">
        <v>1331</v>
      </c>
      <c r="B543" s="35" t="s">
        <v>2775</v>
      </c>
      <c r="C543" s="36" t="s">
        <v>1077</v>
      </c>
      <c r="D543" s="37" t="s">
        <v>1524</v>
      </c>
      <c r="F543" s="183">
        <v>1304</v>
      </c>
      <c r="G543" s="42" t="s">
        <v>3241</v>
      </c>
      <c r="H543" s="42" t="s">
        <v>1076</v>
      </c>
      <c r="I543" s="42"/>
      <c r="K543" s="184">
        <v>1265</v>
      </c>
      <c r="L543" s="176" t="s">
        <v>2725</v>
      </c>
      <c r="M543" s="176" t="s">
        <v>1076</v>
      </c>
      <c r="N543" s="176" t="s">
        <v>386</v>
      </c>
      <c r="P543" s="184">
        <v>1265</v>
      </c>
      <c r="Q543" s="176" t="s">
        <v>2725</v>
      </c>
      <c r="R543" s="176" t="s">
        <v>1076</v>
      </c>
      <c r="S543" s="176" t="s">
        <v>386</v>
      </c>
    </row>
    <row r="544" spans="1:19" x14ac:dyDescent="0.2">
      <c r="A544" s="181">
        <v>1332</v>
      </c>
      <c r="B544" s="35" t="s">
        <v>3036</v>
      </c>
      <c r="C544" s="36" t="s">
        <v>1077</v>
      </c>
      <c r="D544" s="37" t="s">
        <v>1524</v>
      </c>
      <c r="F544" s="183">
        <v>1305</v>
      </c>
      <c r="G544" s="42" t="s">
        <v>2937</v>
      </c>
      <c r="H544" s="42" t="s">
        <v>1076</v>
      </c>
      <c r="I544" s="42"/>
      <c r="K544" s="184">
        <v>1266</v>
      </c>
      <c r="L544" s="176" t="s">
        <v>2483</v>
      </c>
      <c r="M544" s="176" t="s">
        <v>1076</v>
      </c>
      <c r="N544" s="176" t="s">
        <v>386</v>
      </c>
      <c r="P544" s="184">
        <v>1266</v>
      </c>
      <c r="Q544" s="176" t="s">
        <v>2483</v>
      </c>
      <c r="R544" s="176" t="s">
        <v>1076</v>
      </c>
      <c r="S544" s="176" t="s">
        <v>386</v>
      </c>
    </row>
    <row r="545" spans="1:19" x14ac:dyDescent="0.2">
      <c r="A545" s="181">
        <v>1333</v>
      </c>
      <c r="B545" s="35" t="s">
        <v>3037</v>
      </c>
      <c r="C545" s="36" t="s">
        <v>1077</v>
      </c>
      <c r="D545" s="37" t="s">
        <v>1524</v>
      </c>
      <c r="F545" s="183">
        <v>1306</v>
      </c>
      <c r="G545" s="42" t="s">
        <v>2938</v>
      </c>
      <c r="H545" s="42" t="s">
        <v>1076</v>
      </c>
      <c r="I545" s="42"/>
      <c r="K545" s="184">
        <v>1267</v>
      </c>
      <c r="L545" s="176" t="s">
        <v>2582</v>
      </c>
      <c r="M545" s="176" t="s">
        <v>1076</v>
      </c>
      <c r="N545" s="176" t="s">
        <v>386</v>
      </c>
      <c r="P545" s="184">
        <v>1267</v>
      </c>
      <c r="Q545" s="176" t="s">
        <v>2582</v>
      </c>
      <c r="R545" s="176" t="s">
        <v>1076</v>
      </c>
      <c r="S545" s="176" t="s">
        <v>386</v>
      </c>
    </row>
    <row r="546" spans="1:19" x14ac:dyDescent="0.2">
      <c r="A546" s="181">
        <v>1400</v>
      </c>
      <c r="B546" s="35" t="s">
        <v>3038</v>
      </c>
      <c r="C546" s="36" t="s">
        <v>1076</v>
      </c>
      <c r="D546" s="37"/>
      <c r="F546" s="183">
        <v>1307</v>
      </c>
      <c r="G546" s="42" t="s">
        <v>1580</v>
      </c>
      <c r="H546" s="42" t="s">
        <v>1076</v>
      </c>
      <c r="I546" s="42"/>
      <c r="K546" s="184">
        <v>1268</v>
      </c>
      <c r="L546" s="176" t="s">
        <v>2583</v>
      </c>
      <c r="M546" s="176" t="s">
        <v>1076</v>
      </c>
      <c r="N546" s="176" t="s">
        <v>386</v>
      </c>
      <c r="P546" s="184">
        <v>1268</v>
      </c>
      <c r="Q546" s="176" t="s">
        <v>2583</v>
      </c>
      <c r="R546" s="176" t="s">
        <v>1076</v>
      </c>
      <c r="S546" s="176" t="s">
        <v>386</v>
      </c>
    </row>
    <row r="547" spans="1:19" x14ac:dyDescent="0.2">
      <c r="A547" s="181">
        <v>1401</v>
      </c>
      <c r="B547" s="35" t="s">
        <v>3039</v>
      </c>
      <c r="C547" s="36" t="s">
        <v>1076</v>
      </c>
      <c r="D547" s="37" t="s">
        <v>1525</v>
      </c>
      <c r="F547" s="183">
        <v>1308</v>
      </c>
      <c r="G547" s="42" t="s">
        <v>1581</v>
      </c>
      <c r="H547" s="42" t="s">
        <v>1076</v>
      </c>
      <c r="I547" s="42"/>
      <c r="K547" s="184">
        <v>1269</v>
      </c>
      <c r="L547" s="176" t="s">
        <v>2584</v>
      </c>
      <c r="M547" s="176" t="s">
        <v>1076</v>
      </c>
      <c r="N547" s="176" t="s">
        <v>386</v>
      </c>
      <c r="P547" s="184">
        <v>1269</v>
      </c>
      <c r="Q547" s="176" t="s">
        <v>2584</v>
      </c>
      <c r="R547" s="176" t="s">
        <v>1076</v>
      </c>
      <c r="S547" s="176" t="s">
        <v>386</v>
      </c>
    </row>
    <row r="548" spans="1:19" x14ac:dyDescent="0.2">
      <c r="A548" s="181">
        <v>1402</v>
      </c>
      <c r="B548" s="35" t="s">
        <v>3040</v>
      </c>
      <c r="C548" s="36" t="s">
        <v>1076</v>
      </c>
      <c r="D548" s="37" t="s">
        <v>2947</v>
      </c>
      <c r="F548" s="183">
        <v>1309</v>
      </c>
      <c r="G548" s="42" t="s">
        <v>1582</v>
      </c>
      <c r="H548" s="42" t="s">
        <v>1076</v>
      </c>
      <c r="I548" s="42"/>
      <c r="K548" s="184">
        <v>1271</v>
      </c>
      <c r="L548" s="176" t="s">
        <v>2585</v>
      </c>
      <c r="M548" s="176" t="s">
        <v>1076</v>
      </c>
      <c r="N548" s="176" t="s">
        <v>386</v>
      </c>
      <c r="P548" s="184">
        <v>1271</v>
      </c>
      <c r="Q548" s="176" t="s">
        <v>2585</v>
      </c>
      <c r="R548" s="176" t="s">
        <v>1076</v>
      </c>
      <c r="S548" s="176" t="s">
        <v>386</v>
      </c>
    </row>
    <row r="549" spans="1:19" x14ac:dyDescent="0.2">
      <c r="A549" s="181">
        <v>1403</v>
      </c>
      <c r="B549" s="35" t="s">
        <v>1596</v>
      </c>
      <c r="C549" s="36" t="s">
        <v>1076</v>
      </c>
      <c r="D549" s="37" t="s">
        <v>501</v>
      </c>
      <c r="F549" s="183">
        <v>1310</v>
      </c>
      <c r="G549" s="42" t="s">
        <v>1583</v>
      </c>
      <c r="H549" s="42" t="s">
        <v>1076</v>
      </c>
      <c r="I549" s="42"/>
      <c r="K549" s="184">
        <v>1272</v>
      </c>
      <c r="L549" s="176" t="s">
        <v>2680</v>
      </c>
      <c r="M549" s="176" t="s">
        <v>1076</v>
      </c>
      <c r="N549" s="176" t="s">
        <v>386</v>
      </c>
      <c r="P549" s="184">
        <v>1272</v>
      </c>
      <c r="Q549" s="176" t="s">
        <v>2680</v>
      </c>
      <c r="R549" s="176" t="s">
        <v>1076</v>
      </c>
      <c r="S549" s="176" t="s">
        <v>386</v>
      </c>
    </row>
    <row r="550" spans="1:19" x14ac:dyDescent="0.2">
      <c r="A550" s="181">
        <v>1404</v>
      </c>
      <c r="B550" s="35" t="s">
        <v>1597</v>
      </c>
      <c r="C550" s="36" t="s">
        <v>1076</v>
      </c>
      <c r="D550" s="37"/>
      <c r="F550" s="183">
        <v>1311</v>
      </c>
      <c r="G550" s="42" t="s">
        <v>1584</v>
      </c>
      <c r="H550" s="42" t="s">
        <v>1076</v>
      </c>
      <c r="I550" s="42"/>
      <c r="K550" s="184">
        <v>1274</v>
      </c>
      <c r="L550" s="176" t="s">
        <v>2726</v>
      </c>
      <c r="M550" s="176" t="s">
        <v>1076</v>
      </c>
      <c r="N550" s="178" t="s">
        <v>386</v>
      </c>
      <c r="P550" s="184">
        <v>1274</v>
      </c>
      <c r="Q550" s="176" t="s">
        <v>2726</v>
      </c>
      <c r="R550" s="176" t="s">
        <v>1076</v>
      </c>
      <c r="S550" s="178" t="s">
        <v>386</v>
      </c>
    </row>
    <row r="551" spans="1:19" x14ac:dyDescent="0.2">
      <c r="A551" s="181">
        <v>1410</v>
      </c>
      <c r="B551" s="35" t="s">
        <v>1361</v>
      </c>
      <c r="C551" s="36" t="s">
        <v>1076</v>
      </c>
      <c r="D551" s="37"/>
      <c r="F551" s="183">
        <v>1312</v>
      </c>
      <c r="G551" s="42" t="s">
        <v>1585</v>
      </c>
      <c r="H551" s="42" t="s">
        <v>1077</v>
      </c>
      <c r="I551" s="42"/>
      <c r="K551" s="184">
        <v>1275</v>
      </c>
      <c r="L551" s="176" t="s">
        <v>2727</v>
      </c>
      <c r="M551" s="176" t="s">
        <v>1076</v>
      </c>
      <c r="N551" s="176" t="s">
        <v>386</v>
      </c>
      <c r="P551" s="184">
        <v>1275</v>
      </c>
      <c r="Q551" s="176" t="s">
        <v>2727</v>
      </c>
      <c r="R551" s="176" t="s">
        <v>1076</v>
      </c>
      <c r="S551" s="176" t="s">
        <v>386</v>
      </c>
    </row>
    <row r="552" spans="1:19" x14ac:dyDescent="0.2">
      <c r="A552" s="181">
        <v>1411</v>
      </c>
      <c r="B552" s="35" t="s">
        <v>62</v>
      </c>
      <c r="C552" s="36" t="s">
        <v>1076</v>
      </c>
      <c r="D552" s="37" t="s">
        <v>1525</v>
      </c>
      <c r="F552" s="183">
        <v>1313</v>
      </c>
      <c r="G552" s="42" t="s">
        <v>2561</v>
      </c>
      <c r="H552" s="42" t="s">
        <v>1076</v>
      </c>
      <c r="I552" s="42"/>
      <c r="K552" s="184">
        <v>1276</v>
      </c>
      <c r="L552" s="176" t="s">
        <v>388</v>
      </c>
      <c r="M552" s="176" t="s">
        <v>1076</v>
      </c>
      <c r="N552" s="176" t="s">
        <v>386</v>
      </c>
      <c r="P552" s="184">
        <v>1276</v>
      </c>
      <c r="Q552" s="176" t="s">
        <v>388</v>
      </c>
      <c r="R552" s="176" t="s">
        <v>1076</v>
      </c>
      <c r="S552" s="176" t="s">
        <v>386</v>
      </c>
    </row>
    <row r="553" spans="1:19" x14ac:dyDescent="0.2">
      <c r="A553" s="181">
        <v>1412</v>
      </c>
      <c r="B553" s="35" t="s">
        <v>63</v>
      </c>
      <c r="C553" s="36" t="s">
        <v>1076</v>
      </c>
      <c r="D553" s="37" t="s">
        <v>2947</v>
      </c>
      <c r="F553" s="183">
        <v>1314</v>
      </c>
      <c r="G553" s="42" t="s">
        <v>2631</v>
      </c>
      <c r="H553" s="42" t="s">
        <v>1076</v>
      </c>
      <c r="I553" s="42"/>
      <c r="K553" s="184">
        <v>1277</v>
      </c>
      <c r="L553" s="176" t="s">
        <v>2586</v>
      </c>
      <c r="M553" s="176" t="s">
        <v>1076</v>
      </c>
      <c r="N553" s="176" t="s">
        <v>386</v>
      </c>
      <c r="P553" s="184">
        <v>1277</v>
      </c>
      <c r="Q553" s="176" t="s">
        <v>2586</v>
      </c>
      <c r="R553" s="176" t="s">
        <v>1076</v>
      </c>
      <c r="S553" s="176" t="s">
        <v>386</v>
      </c>
    </row>
    <row r="554" spans="1:19" x14ac:dyDescent="0.2">
      <c r="A554" s="181">
        <v>1413</v>
      </c>
      <c r="B554" s="35" t="s">
        <v>2389</v>
      </c>
      <c r="C554" s="36" t="s">
        <v>1076</v>
      </c>
      <c r="D554" s="37" t="s">
        <v>501</v>
      </c>
      <c r="F554" s="183">
        <v>1315</v>
      </c>
      <c r="G554" s="42" t="s">
        <v>934</v>
      </c>
      <c r="H554" s="42" t="s">
        <v>1077</v>
      </c>
      <c r="I554" s="42"/>
      <c r="K554" s="184">
        <v>1278</v>
      </c>
      <c r="L554" s="176" t="s">
        <v>2587</v>
      </c>
      <c r="M554" s="176" t="s">
        <v>1076</v>
      </c>
      <c r="N554" s="176" t="s">
        <v>386</v>
      </c>
      <c r="P554" s="184">
        <v>1278</v>
      </c>
      <c r="Q554" s="176" t="s">
        <v>2587</v>
      </c>
      <c r="R554" s="176" t="s">
        <v>1076</v>
      </c>
      <c r="S554" s="176" t="s">
        <v>386</v>
      </c>
    </row>
    <row r="555" spans="1:19" x14ac:dyDescent="0.2">
      <c r="A555" s="181">
        <v>1414</v>
      </c>
      <c r="B555" s="35" t="s">
        <v>1280</v>
      </c>
      <c r="C555" s="36" t="s">
        <v>1076</v>
      </c>
      <c r="D555" s="37"/>
      <c r="F555" s="183">
        <v>1317</v>
      </c>
      <c r="G555" s="42" t="s">
        <v>853</v>
      </c>
      <c r="H555" s="42" t="s">
        <v>1076</v>
      </c>
      <c r="I555" s="42" t="s">
        <v>2697</v>
      </c>
      <c r="K555" s="184">
        <v>1279</v>
      </c>
      <c r="L555" s="176" t="s">
        <v>2588</v>
      </c>
      <c r="M555" s="176" t="s">
        <v>1076</v>
      </c>
      <c r="N555" s="176" t="s">
        <v>386</v>
      </c>
      <c r="P555" s="184">
        <v>1279</v>
      </c>
      <c r="Q555" s="176" t="s">
        <v>2588</v>
      </c>
      <c r="R555" s="176" t="s">
        <v>1076</v>
      </c>
      <c r="S555" s="176" t="s">
        <v>386</v>
      </c>
    </row>
    <row r="556" spans="1:19" x14ac:dyDescent="0.2">
      <c r="A556" s="181">
        <v>1420</v>
      </c>
      <c r="B556" s="35" t="s">
        <v>1281</v>
      </c>
      <c r="C556" s="36" t="s">
        <v>1076</v>
      </c>
      <c r="D556" s="37"/>
      <c r="F556" s="183">
        <v>1318</v>
      </c>
      <c r="G556" s="42" t="s">
        <v>935</v>
      </c>
      <c r="H556" s="42" t="s">
        <v>1076</v>
      </c>
      <c r="I556" s="42"/>
      <c r="K556" s="184">
        <v>1280</v>
      </c>
      <c r="L556" s="176" t="s">
        <v>2728</v>
      </c>
      <c r="M556" s="176" t="s">
        <v>1076</v>
      </c>
      <c r="N556" s="176" t="s">
        <v>2963</v>
      </c>
      <c r="P556" s="184">
        <v>1280</v>
      </c>
      <c r="Q556" s="176" t="s">
        <v>2728</v>
      </c>
      <c r="R556" s="176" t="s">
        <v>1076</v>
      </c>
      <c r="S556" s="176" t="s">
        <v>386</v>
      </c>
    </row>
    <row r="557" spans="1:19" x14ac:dyDescent="0.2">
      <c r="A557" s="181">
        <v>1421</v>
      </c>
      <c r="B557" s="35" t="s">
        <v>1282</v>
      </c>
      <c r="C557" s="36" t="s">
        <v>1076</v>
      </c>
      <c r="D557" s="37" t="s">
        <v>1525</v>
      </c>
      <c r="F557" s="183">
        <v>1319</v>
      </c>
      <c r="G557" s="42" t="s">
        <v>96</v>
      </c>
      <c r="H557" s="42" t="s">
        <v>1076</v>
      </c>
      <c r="I557" s="42"/>
      <c r="K557" s="184">
        <v>1281</v>
      </c>
      <c r="L557" s="176" t="s">
        <v>2729</v>
      </c>
      <c r="M557" s="176" t="s">
        <v>1076</v>
      </c>
      <c r="N557" s="176" t="s">
        <v>386</v>
      </c>
      <c r="P557" s="184">
        <v>1281</v>
      </c>
      <c r="Q557" s="176" t="s">
        <v>2729</v>
      </c>
      <c r="R557" s="176" t="s">
        <v>1076</v>
      </c>
      <c r="S557" s="176" t="s">
        <v>2391</v>
      </c>
    </row>
    <row r="558" spans="1:19" x14ac:dyDescent="0.2">
      <c r="A558" s="181">
        <v>1422</v>
      </c>
      <c r="B558" s="35" t="s">
        <v>1283</v>
      </c>
      <c r="C558" s="36" t="s">
        <v>1076</v>
      </c>
      <c r="D558" s="37" t="s">
        <v>2947</v>
      </c>
      <c r="F558" s="183">
        <v>1322</v>
      </c>
      <c r="G558" s="42" t="s">
        <v>97</v>
      </c>
      <c r="H558" s="42" t="s">
        <v>1076</v>
      </c>
      <c r="I558" s="42"/>
      <c r="K558" s="184">
        <v>1300</v>
      </c>
      <c r="L558" s="176" t="s">
        <v>1985</v>
      </c>
      <c r="M558" s="176" t="s">
        <v>1076</v>
      </c>
      <c r="N558" s="176" t="s">
        <v>386</v>
      </c>
      <c r="P558" s="184">
        <v>1300</v>
      </c>
      <c r="Q558" s="176" t="s">
        <v>1985</v>
      </c>
      <c r="R558" s="176" t="s">
        <v>1076</v>
      </c>
      <c r="S558" s="176" t="s">
        <v>386</v>
      </c>
    </row>
    <row r="559" spans="1:19" x14ac:dyDescent="0.2">
      <c r="A559" s="181">
        <v>1423</v>
      </c>
      <c r="B559" s="35" t="s">
        <v>3187</v>
      </c>
      <c r="C559" s="36" t="s">
        <v>1076</v>
      </c>
      <c r="D559" s="37" t="s">
        <v>501</v>
      </c>
      <c r="F559" s="183">
        <v>1323</v>
      </c>
      <c r="G559" s="42" t="s">
        <v>98</v>
      </c>
      <c r="H559" s="42" t="s">
        <v>1076</v>
      </c>
      <c r="I559" s="42"/>
      <c r="K559" s="184">
        <v>1301</v>
      </c>
      <c r="L559" s="176" t="s">
        <v>1986</v>
      </c>
      <c r="M559" s="176" t="s">
        <v>1076</v>
      </c>
      <c r="N559" s="176" t="s">
        <v>386</v>
      </c>
      <c r="P559" s="184">
        <v>1301</v>
      </c>
      <c r="Q559" s="176" t="s">
        <v>1986</v>
      </c>
      <c r="R559" s="176" t="s">
        <v>1076</v>
      </c>
      <c r="S559" s="176" t="s">
        <v>386</v>
      </c>
    </row>
    <row r="560" spans="1:19" x14ac:dyDescent="0.2">
      <c r="A560" s="181">
        <v>1424</v>
      </c>
      <c r="B560" s="35" t="s">
        <v>3188</v>
      </c>
      <c r="C560" s="36" t="s">
        <v>1076</v>
      </c>
      <c r="D560" s="37"/>
      <c r="F560" s="183">
        <v>1324</v>
      </c>
      <c r="G560" s="42" t="s">
        <v>2141</v>
      </c>
      <c r="H560" s="42" t="s">
        <v>1076</v>
      </c>
      <c r="I560" s="42"/>
      <c r="K560" s="184">
        <v>1302</v>
      </c>
      <c r="L560" s="176" t="s">
        <v>1638</v>
      </c>
      <c r="M560" s="176" t="s">
        <v>1076</v>
      </c>
      <c r="N560" s="176" t="s">
        <v>386</v>
      </c>
      <c r="P560" s="184">
        <v>1302</v>
      </c>
      <c r="Q560" s="176" t="s">
        <v>1638</v>
      </c>
      <c r="R560" s="176" t="s">
        <v>1076</v>
      </c>
      <c r="S560" s="176" t="s">
        <v>386</v>
      </c>
    </row>
    <row r="561" spans="1:19" x14ac:dyDescent="0.2">
      <c r="A561" s="181">
        <v>1431</v>
      </c>
      <c r="B561" s="35" t="s">
        <v>2677</v>
      </c>
      <c r="C561" s="36" t="s">
        <v>1076</v>
      </c>
      <c r="D561" s="37" t="s">
        <v>1525</v>
      </c>
      <c r="F561" s="183">
        <v>1325</v>
      </c>
      <c r="G561" s="42" t="s">
        <v>1717</v>
      </c>
      <c r="H561" s="42" t="s">
        <v>1076</v>
      </c>
      <c r="I561" s="42"/>
      <c r="K561" s="184">
        <v>1303</v>
      </c>
      <c r="L561" s="176" t="s">
        <v>3240</v>
      </c>
      <c r="M561" s="176" t="s">
        <v>1076</v>
      </c>
      <c r="N561" s="176" t="s">
        <v>386</v>
      </c>
      <c r="P561" s="184">
        <v>1303</v>
      </c>
      <c r="Q561" s="176" t="s">
        <v>3240</v>
      </c>
      <c r="R561" s="176" t="s">
        <v>1076</v>
      </c>
      <c r="S561" s="176" t="s">
        <v>386</v>
      </c>
    </row>
    <row r="562" spans="1:19" x14ac:dyDescent="0.2">
      <c r="A562" s="181">
        <v>1432</v>
      </c>
      <c r="B562" s="35" t="s">
        <v>1862</v>
      </c>
      <c r="C562" s="36" t="s">
        <v>1076</v>
      </c>
      <c r="D562" s="37"/>
      <c r="F562" s="183">
        <v>1327</v>
      </c>
      <c r="G562" s="42" t="s">
        <v>3369</v>
      </c>
      <c r="H562" s="42" t="s">
        <v>1076</v>
      </c>
      <c r="I562" s="42"/>
      <c r="K562" s="184">
        <v>1304</v>
      </c>
      <c r="L562" s="176" t="s">
        <v>3241</v>
      </c>
      <c r="M562" s="176" t="s">
        <v>1076</v>
      </c>
      <c r="N562" s="176" t="s">
        <v>386</v>
      </c>
      <c r="P562" s="184">
        <v>1304</v>
      </c>
      <c r="Q562" s="176" t="s">
        <v>3241</v>
      </c>
      <c r="R562" s="176" t="s">
        <v>1076</v>
      </c>
      <c r="S562" s="176" t="s">
        <v>386</v>
      </c>
    </row>
    <row r="563" spans="1:19" x14ac:dyDescent="0.2">
      <c r="A563" s="181">
        <v>1433</v>
      </c>
      <c r="B563" s="35" t="s">
        <v>3253</v>
      </c>
      <c r="C563" s="36" t="s">
        <v>1076</v>
      </c>
      <c r="D563" s="37" t="s">
        <v>501</v>
      </c>
      <c r="F563" s="183">
        <v>1328</v>
      </c>
      <c r="G563" s="42" t="s">
        <v>2232</v>
      </c>
      <c r="H563" s="42" t="s">
        <v>1077</v>
      </c>
      <c r="I563" s="42"/>
      <c r="K563" s="184">
        <v>1305</v>
      </c>
      <c r="L563" s="176" t="s">
        <v>2589</v>
      </c>
      <c r="M563" s="176" t="s">
        <v>1076</v>
      </c>
      <c r="N563" s="176" t="s">
        <v>386</v>
      </c>
      <c r="P563" s="184">
        <v>1305</v>
      </c>
      <c r="Q563" s="176" t="s">
        <v>2589</v>
      </c>
      <c r="R563" s="176" t="s">
        <v>1076</v>
      </c>
      <c r="S563" s="176" t="s">
        <v>386</v>
      </c>
    </row>
    <row r="564" spans="1:19" x14ac:dyDescent="0.2">
      <c r="A564" s="181">
        <v>1434</v>
      </c>
      <c r="B564" s="35" t="s">
        <v>3254</v>
      </c>
      <c r="C564" s="36" t="s">
        <v>1076</v>
      </c>
      <c r="D564" s="37"/>
      <c r="F564" s="183">
        <v>1329</v>
      </c>
      <c r="G564" s="42" t="s">
        <v>2774</v>
      </c>
      <c r="H564" s="42" t="s">
        <v>1076</v>
      </c>
      <c r="I564" s="42"/>
      <c r="K564" s="184">
        <v>1306</v>
      </c>
      <c r="L564" s="176" t="s">
        <v>2590</v>
      </c>
      <c r="M564" s="176" t="s">
        <v>1076</v>
      </c>
      <c r="N564" s="176" t="s">
        <v>386</v>
      </c>
      <c r="P564" s="184">
        <v>1306</v>
      </c>
      <c r="Q564" s="176" t="s">
        <v>2590</v>
      </c>
      <c r="R564" s="176" t="s">
        <v>1076</v>
      </c>
      <c r="S564" s="176" t="s">
        <v>386</v>
      </c>
    </row>
    <row r="565" spans="1:19" x14ac:dyDescent="0.2">
      <c r="A565" s="181">
        <v>1440</v>
      </c>
      <c r="B565" s="35" t="s">
        <v>178</v>
      </c>
      <c r="C565" s="36" t="s">
        <v>1076</v>
      </c>
      <c r="D565" s="37"/>
      <c r="F565" s="183">
        <v>1330</v>
      </c>
      <c r="G565" s="42" t="s">
        <v>3021</v>
      </c>
      <c r="H565" s="42" t="s">
        <v>1076</v>
      </c>
      <c r="I565" s="42" t="s">
        <v>36</v>
      </c>
      <c r="K565" s="184">
        <v>1307</v>
      </c>
      <c r="L565" s="176" t="s">
        <v>1580</v>
      </c>
      <c r="M565" s="176" t="s">
        <v>1076</v>
      </c>
      <c r="N565" s="176" t="s">
        <v>386</v>
      </c>
      <c r="P565" s="184">
        <v>1307</v>
      </c>
      <c r="Q565" s="176" t="s">
        <v>1580</v>
      </c>
      <c r="R565" s="176" t="s">
        <v>1076</v>
      </c>
      <c r="S565" s="176" t="s">
        <v>386</v>
      </c>
    </row>
    <row r="566" spans="1:19" x14ac:dyDescent="0.2">
      <c r="A566" s="181">
        <v>1441</v>
      </c>
      <c r="B566" s="35" t="s">
        <v>1306</v>
      </c>
      <c r="C566" s="36" t="s">
        <v>1076</v>
      </c>
      <c r="D566" s="37" t="s">
        <v>1525</v>
      </c>
      <c r="F566" s="183">
        <v>1331</v>
      </c>
      <c r="G566" s="42" t="s">
        <v>2775</v>
      </c>
      <c r="H566" s="42" t="s">
        <v>1077</v>
      </c>
      <c r="I566" s="42" t="s">
        <v>1252</v>
      </c>
      <c r="K566" s="184">
        <v>1308</v>
      </c>
      <c r="L566" s="176" t="s">
        <v>1581</v>
      </c>
      <c r="M566" s="176" t="s">
        <v>1076</v>
      </c>
      <c r="N566" s="176" t="s">
        <v>386</v>
      </c>
      <c r="P566" s="184">
        <v>1308</v>
      </c>
      <c r="Q566" s="176" t="s">
        <v>1581</v>
      </c>
      <c r="R566" s="176" t="s">
        <v>1076</v>
      </c>
      <c r="S566" s="176" t="s">
        <v>386</v>
      </c>
    </row>
    <row r="567" spans="1:19" x14ac:dyDescent="0.2">
      <c r="A567" s="181">
        <v>1442</v>
      </c>
      <c r="B567" s="35" t="s">
        <v>1256</v>
      </c>
      <c r="C567" s="36" t="s">
        <v>1076</v>
      </c>
      <c r="D567" s="37" t="s">
        <v>2947</v>
      </c>
      <c r="F567" s="183">
        <v>1332</v>
      </c>
      <c r="G567" s="42" t="s">
        <v>3036</v>
      </c>
      <c r="H567" s="42" t="s">
        <v>1077</v>
      </c>
      <c r="I567" s="42" t="s">
        <v>1252</v>
      </c>
      <c r="K567" s="184">
        <v>1309</v>
      </c>
      <c r="L567" s="176" t="s">
        <v>1582</v>
      </c>
      <c r="M567" s="176" t="s">
        <v>1076</v>
      </c>
      <c r="N567" s="178" t="s">
        <v>386</v>
      </c>
      <c r="P567" s="184">
        <v>1309</v>
      </c>
      <c r="Q567" s="176" t="s">
        <v>1582</v>
      </c>
      <c r="R567" s="176" t="s">
        <v>1076</v>
      </c>
      <c r="S567" s="178" t="s">
        <v>386</v>
      </c>
    </row>
    <row r="568" spans="1:19" x14ac:dyDescent="0.2">
      <c r="A568" s="181">
        <v>1443</v>
      </c>
      <c r="B568" s="35" t="s">
        <v>2307</v>
      </c>
      <c r="C568" s="36" t="s">
        <v>1076</v>
      </c>
      <c r="D568" s="37" t="s">
        <v>501</v>
      </c>
      <c r="F568" s="183">
        <v>1333</v>
      </c>
      <c r="G568" s="42" t="s">
        <v>3037</v>
      </c>
      <c r="H568" s="42" t="s">
        <v>1077</v>
      </c>
      <c r="I568" s="42" t="s">
        <v>1252</v>
      </c>
      <c r="K568" s="184">
        <v>1310</v>
      </c>
      <c r="L568" s="176" t="s">
        <v>1583</v>
      </c>
      <c r="M568" s="176" t="s">
        <v>1076</v>
      </c>
      <c r="N568" s="176" t="s">
        <v>386</v>
      </c>
      <c r="P568" s="184">
        <v>1310</v>
      </c>
      <c r="Q568" s="176" t="s">
        <v>1583</v>
      </c>
      <c r="R568" s="176" t="s">
        <v>1076</v>
      </c>
      <c r="S568" s="176" t="s">
        <v>386</v>
      </c>
    </row>
    <row r="569" spans="1:19" x14ac:dyDescent="0.2">
      <c r="A569" s="181">
        <v>1444</v>
      </c>
      <c r="B569" s="35" t="s">
        <v>2308</v>
      </c>
      <c r="C569" s="36" t="s">
        <v>1076</v>
      </c>
      <c r="D569" s="37"/>
      <c r="F569" s="183">
        <v>1334</v>
      </c>
      <c r="G569" s="42" t="s">
        <v>48</v>
      </c>
      <c r="H569" s="42" t="s">
        <v>1076</v>
      </c>
      <c r="I569" s="42" t="s">
        <v>36</v>
      </c>
      <c r="K569" s="184">
        <v>1311</v>
      </c>
      <c r="L569" s="176" t="s">
        <v>2591</v>
      </c>
      <c r="M569" s="176" t="s">
        <v>1076</v>
      </c>
      <c r="N569" s="176" t="s">
        <v>386</v>
      </c>
      <c r="P569" s="184">
        <v>1311</v>
      </c>
      <c r="Q569" s="176" t="s">
        <v>2591</v>
      </c>
      <c r="R569" s="176" t="s">
        <v>1076</v>
      </c>
      <c r="S569" s="176" t="s">
        <v>386</v>
      </c>
    </row>
    <row r="570" spans="1:19" x14ac:dyDescent="0.2">
      <c r="A570" s="181">
        <v>1460</v>
      </c>
      <c r="B570" s="35" t="s">
        <v>273</v>
      </c>
      <c r="C570" s="36" t="s">
        <v>1076</v>
      </c>
      <c r="D570" s="37" t="s">
        <v>2947</v>
      </c>
      <c r="F570" s="183">
        <v>1400</v>
      </c>
      <c r="G570" s="42" t="s">
        <v>2443</v>
      </c>
      <c r="H570" s="42" t="s">
        <v>1076</v>
      </c>
      <c r="I570" s="42"/>
      <c r="K570" s="184">
        <v>1312</v>
      </c>
      <c r="L570" s="176" t="s">
        <v>2592</v>
      </c>
      <c r="M570" s="176" t="s">
        <v>1077</v>
      </c>
      <c r="N570" s="176" t="s">
        <v>386</v>
      </c>
      <c r="P570" s="184">
        <v>1312</v>
      </c>
      <c r="Q570" s="176" t="s">
        <v>2592</v>
      </c>
      <c r="R570" s="176" t="s">
        <v>1077</v>
      </c>
      <c r="S570" s="176" t="s">
        <v>386</v>
      </c>
    </row>
    <row r="571" spans="1:19" x14ac:dyDescent="0.2">
      <c r="A571" s="181">
        <v>1461</v>
      </c>
      <c r="B571" s="35" t="s">
        <v>859</v>
      </c>
      <c r="C571" s="36" t="s">
        <v>1076</v>
      </c>
      <c r="D571" s="37"/>
      <c r="F571" s="183">
        <v>1401</v>
      </c>
      <c r="G571" s="42" t="s">
        <v>3039</v>
      </c>
      <c r="H571" s="42" t="s">
        <v>1076</v>
      </c>
      <c r="I571" s="42" t="s">
        <v>2678</v>
      </c>
      <c r="K571" s="184">
        <v>1313</v>
      </c>
      <c r="L571" s="176" t="s">
        <v>2593</v>
      </c>
      <c r="M571" s="176" t="s">
        <v>1076</v>
      </c>
      <c r="N571" s="176" t="s">
        <v>386</v>
      </c>
      <c r="P571" s="184">
        <v>1313</v>
      </c>
      <c r="Q571" s="176" t="s">
        <v>2593</v>
      </c>
      <c r="R571" s="176" t="s">
        <v>1076</v>
      </c>
      <c r="S571" s="176" t="s">
        <v>386</v>
      </c>
    </row>
    <row r="572" spans="1:19" x14ac:dyDescent="0.2">
      <c r="A572" s="181">
        <v>1470</v>
      </c>
      <c r="B572" s="35" t="s">
        <v>1812</v>
      </c>
      <c r="C572" s="36" t="s">
        <v>1076</v>
      </c>
      <c r="D572" s="37" t="s">
        <v>2947</v>
      </c>
      <c r="F572" s="183">
        <v>1402</v>
      </c>
      <c r="G572" s="42" t="s">
        <v>3040</v>
      </c>
      <c r="H572" s="42" t="s">
        <v>1076</v>
      </c>
      <c r="I572" s="42" t="s">
        <v>2697</v>
      </c>
      <c r="K572" s="184">
        <v>1314</v>
      </c>
      <c r="L572" s="176" t="s">
        <v>2631</v>
      </c>
      <c r="M572" s="176" t="s">
        <v>1076</v>
      </c>
      <c r="N572" s="176" t="s">
        <v>386</v>
      </c>
      <c r="P572" s="184">
        <v>1314</v>
      </c>
      <c r="Q572" s="176" t="s">
        <v>2631</v>
      </c>
      <c r="R572" s="176" t="s">
        <v>1076</v>
      </c>
      <c r="S572" s="176" t="s">
        <v>386</v>
      </c>
    </row>
    <row r="573" spans="1:19" x14ac:dyDescent="0.2">
      <c r="A573" s="181">
        <v>1472</v>
      </c>
      <c r="B573" s="35" t="s">
        <v>3246</v>
      </c>
      <c r="C573" s="36" t="s">
        <v>1076</v>
      </c>
      <c r="D573" s="37" t="s">
        <v>2947</v>
      </c>
      <c r="F573" s="183">
        <v>1403</v>
      </c>
      <c r="G573" s="42" t="s">
        <v>1596</v>
      </c>
      <c r="H573" s="42" t="s">
        <v>1076</v>
      </c>
      <c r="I573" s="42" t="s">
        <v>1200</v>
      </c>
      <c r="K573" s="184">
        <v>1315</v>
      </c>
      <c r="L573" s="176" t="s">
        <v>2106</v>
      </c>
      <c r="M573" s="176" t="s">
        <v>1077</v>
      </c>
      <c r="N573" s="176" t="s">
        <v>386</v>
      </c>
      <c r="P573" s="184">
        <v>1315</v>
      </c>
      <c r="Q573" s="176" t="s">
        <v>2106</v>
      </c>
      <c r="R573" s="176" t="s">
        <v>1077</v>
      </c>
      <c r="S573" s="176" t="s">
        <v>386</v>
      </c>
    </row>
    <row r="574" spans="1:19" x14ac:dyDescent="0.2">
      <c r="A574" s="181">
        <v>1473</v>
      </c>
      <c r="B574" s="35" t="s">
        <v>3247</v>
      </c>
      <c r="C574" s="36" t="s">
        <v>1076</v>
      </c>
      <c r="D574" s="37"/>
      <c r="F574" s="183">
        <v>1404</v>
      </c>
      <c r="G574" s="42" t="s">
        <v>1597</v>
      </c>
      <c r="H574" s="42" t="s">
        <v>1076</v>
      </c>
      <c r="I574" s="42"/>
      <c r="K574" s="184">
        <v>1317</v>
      </c>
      <c r="L574" s="176" t="s">
        <v>2067</v>
      </c>
      <c r="M574" s="176" t="s">
        <v>1077</v>
      </c>
      <c r="N574" s="176" t="s">
        <v>2697</v>
      </c>
      <c r="P574" s="184">
        <v>1317</v>
      </c>
      <c r="Q574" s="176" t="s">
        <v>2067</v>
      </c>
      <c r="R574" s="176" t="s">
        <v>1077</v>
      </c>
      <c r="S574" s="176" t="s">
        <v>60</v>
      </c>
    </row>
    <row r="575" spans="1:19" x14ac:dyDescent="0.2">
      <c r="A575" s="181">
        <v>1474</v>
      </c>
      <c r="B575" s="35" t="s">
        <v>42</v>
      </c>
      <c r="C575" s="36" t="s">
        <v>1076</v>
      </c>
      <c r="D575" s="37"/>
      <c r="F575" s="183">
        <v>1410</v>
      </c>
      <c r="G575" s="42" t="s">
        <v>1361</v>
      </c>
      <c r="H575" s="42" t="s">
        <v>1076</v>
      </c>
      <c r="I575" s="42"/>
      <c r="K575" s="184">
        <v>1318</v>
      </c>
      <c r="L575" s="176" t="s">
        <v>2594</v>
      </c>
      <c r="M575" s="176" t="s">
        <v>1076</v>
      </c>
      <c r="N575" s="176" t="s">
        <v>386</v>
      </c>
      <c r="P575" s="184">
        <v>1318</v>
      </c>
      <c r="Q575" s="176" t="s">
        <v>2594</v>
      </c>
      <c r="R575" s="176" t="s">
        <v>1076</v>
      </c>
      <c r="S575" s="176" t="s">
        <v>386</v>
      </c>
    </row>
    <row r="576" spans="1:19" x14ac:dyDescent="0.2">
      <c r="A576" s="181">
        <v>1475</v>
      </c>
      <c r="B576" s="35" t="s">
        <v>43</v>
      </c>
      <c r="C576" s="36" t="s">
        <v>1077</v>
      </c>
      <c r="D576" s="37"/>
      <c r="F576" s="183">
        <v>1411</v>
      </c>
      <c r="G576" s="42" t="s">
        <v>62</v>
      </c>
      <c r="H576" s="42" t="s">
        <v>1076</v>
      </c>
      <c r="I576" s="42" t="s">
        <v>2678</v>
      </c>
      <c r="K576" s="184">
        <v>1319</v>
      </c>
      <c r="L576" s="176" t="s">
        <v>2595</v>
      </c>
      <c r="M576" s="176" t="s">
        <v>1076</v>
      </c>
      <c r="N576" s="176" t="s">
        <v>386</v>
      </c>
      <c r="P576" s="184">
        <v>1319</v>
      </c>
      <c r="Q576" s="176" t="s">
        <v>2595</v>
      </c>
      <c r="R576" s="176" t="s">
        <v>1076</v>
      </c>
      <c r="S576" s="176" t="s">
        <v>386</v>
      </c>
    </row>
    <row r="577" spans="1:19" x14ac:dyDescent="0.2">
      <c r="A577" s="181">
        <v>1476</v>
      </c>
      <c r="B577" s="35" t="s">
        <v>44</v>
      </c>
      <c r="C577" s="36" t="s">
        <v>1077</v>
      </c>
      <c r="D577" s="37"/>
      <c r="F577" s="183">
        <v>1412</v>
      </c>
      <c r="G577" s="42" t="s">
        <v>3001</v>
      </c>
      <c r="H577" s="42" t="s">
        <v>1076</v>
      </c>
      <c r="I577" s="42" t="s">
        <v>2697</v>
      </c>
      <c r="K577" s="184">
        <v>1322</v>
      </c>
      <c r="L577" s="176" t="s">
        <v>97</v>
      </c>
      <c r="M577" s="176" t="s">
        <v>1076</v>
      </c>
      <c r="N577" s="178" t="s">
        <v>386</v>
      </c>
      <c r="P577" s="184">
        <v>1322</v>
      </c>
      <c r="Q577" s="176" t="s">
        <v>97</v>
      </c>
      <c r="R577" s="176" t="s">
        <v>1076</v>
      </c>
      <c r="S577" s="178" t="s">
        <v>386</v>
      </c>
    </row>
    <row r="578" spans="1:19" x14ac:dyDescent="0.2">
      <c r="A578" s="181">
        <v>1477</v>
      </c>
      <c r="B578" s="35" t="s">
        <v>45</v>
      </c>
      <c r="C578" s="36" t="s">
        <v>1076</v>
      </c>
      <c r="D578" s="37"/>
      <c r="F578" s="183">
        <v>1413</v>
      </c>
      <c r="G578" s="42" t="s">
        <v>2389</v>
      </c>
      <c r="H578" s="42" t="s">
        <v>1076</v>
      </c>
      <c r="I578" s="42" t="s">
        <v>1200</v>
      </c>
      <c r="K578" s="184">
        <v>1323</v>
      </c>
      <c r="L578" s="176" t="s">
        <v>2596</v>
      </c>
      <c r="M578" s="176" t="s">
        <v>1076</v>
      </c>
      <c r="N578" s="178" t="s">
        <v>386</v>
      </c>
      <c r="P578" s="184">
        <v>1323</v>
      </c>
      <c r="Q578" s="176" t="s">
        <v>2596</v>
      </c>
      <c r="R578" s="176" t="s">
        <v>1076</v>
      </c>
      <c r="S578" s="178" t="s">
        <v>386</v>
      </c>
    </row>
    <row r="579" spans="1:19" x14ac:dyDescent="0.2">
      <c r="A579" s="181">
        <v>1478</v>
      </c>
      <c r="B579" s="35" t="s">
        <v>46</v>
      </c>
      <c r="C579" s="36" t="s">
        <v>1076</v>
      </c>
      <c r="D579" s="37"/>
      <c r="F579" s="183">
        <v>1414</v>
      </c>
      <c r="G579" s="42" t="s">
        <v>1280</v>
      </c>
      <c r="H579" s="42" t="s">
        <v>1076</v>
      </c>
      <c r="I579" s="42"/>
      <c r="K579" s="184">
        <v>1324</v>
      </c>
      <c r="L579" s="176" t="s">
        <v>2597</v>
      </c>
      <c r="M579" s="176" t="s">
        <v>1076</v>
      </c>
      <c r="N579" s="178" t="s">
        <v>386</v>
      </c>
      <c r="P579" s="184">
        <v>1324</v>
      </c>
      <c r="Q579" s="176" t="s">
        <v>2597</v>
      </c>
      <c r="R579" s="176" t="s">
        <v>1076</v>
      </c>
      <c r="S579" s="178" t="s">
        <v>386</v>
      </c>
    </row>
    <row r="580" spans="1:19" x14ac:dyDescent="0.2">
      <c r="A580" s="181">
        <v>1479</v>
      </c>
      <c r="B580" s="35" t="s">
        <v>472</v>
      </c>
      <c r="C580" s="36" t="s">
        <v>1076</v>
      </c>
      <c r="D580" s="37"/>
      <c r="F580" s="183">
        <v>1420</v>
      </c>
      <c r="G580" s="42" t="s">
        <v>1281</v>
      </c>
      <c r="H580" s="42" t="s">
        <v>1076</v>
      </c>
      <c r="I580" s="42"/>
      <c r="K580" s="184">
        <v>1325</v>
      </c>
      <c r="L580" s="176" t="s">
        <v>1717</v>
      </c>
      <c r="M580" s="176" t="s">
        <v>1076</v>
      </c>
      <c r="N580" s="178" t="s">
        <v>386</v>
      </c>
      <c r="P580" s="184">
        <v>1325</v>
      </c>
      <c r="Q580" s="176" t="s">
        <v>1717</v>
      </c>
      <c r="R580" s="176" t="s">
        <v>1076</v>
      </c>
      <c r="S580" s="178" t="s">
        <v>386</v>
      </c>
    </row>
    <row r="581" spans="1:19" x14ac:dyDescent="0.2">
      <c r="A581" s="181">
        <v>1480</v>
      </c>
      <c r="B581" s="35" t="s">
        <v>473</v>
      </c>
      <c r="C581" s="36" t="s">
        <v>1076</v>
      </c>
      <c r="D581" s="37"/>
      <c r="F581" s="183">
        <v>1421</v>
      </c>
      <c r="G581" s="42" t="s">
        <v>1282</v>
      </c>
      <c r="H581" s="42" t="s">
        <v>1076</v>
      </c>
      <c r="I581" s="42" t="s">
        <v>2678</v>
      </c>
      <c r="K581" s="184">
        <v>1327</v>
      </c>
      <c r="L581" s="176" t="s">
        <v>2598</v>
      </c>
      <c r="M581" s="176" t="s">
        <v>1076</v>
      </c>
      <c r="N581" s="178" t="s">
        <v>386</v>
      </c>
      <c r="P581" s="184">
        <v>1327</v>
      </c>
      <c r="Q581" s="176" t="s">
        <v>2598</v>
      </c>
      <c r="R581" s="176" t="s">
        <v>1076</v>
      </c>
      <c r="S581" s="178" t="s">
        <v>386</v>
      </c>
    </row>
    <row r="582" spans="1:19" x14ac:dyDescent="0.2">
      <c r="A582" s="181">
        <v>1481</v>
      </c>
      <c r="B582" s="35" t="s">
        <v>474</v>
      </c>
      <c r="C582" s="36" t="s">
        <v>1076</v>
      </c>
      <c r="D582" s="37"/>
      <c r="F582" s="183">
        <v>1422</v>
      </c>
      <c r="G582" s="42" t="s">
        <v>1283</v>
      </c>
      <c r="H582" s="42" t="s">
        <v>1076</v>
      </c>
      <c r="I582" s="42" t="s">
        <v>2697</v>
      </c>
      <c r="K582" s="184">
        <v>1328</v>
      </c>
      <c r="L582" s="176" t="s">
        <v>2232</v>
      </c>
      <c r="M582" s="176" t="s">
        <v>1077</v>
      </c>
      <c r="N582" s="178" t="s">
        <v>386</v>
      </c>
      <c r="P582" s="184">
        <v>1328</v>
      </c>
      <c r="Q582" s="176" t="s">
        <v>2232</v>
      </c>
      <c r="R582" s="176" t="s">
        <v>1077</v>
      </c>
      <c r="S582" s="178" t="s">
        <v>386</v>
      </c>
    </row>
    <row r="583" spans="1:19" x14ac:dyDescent="0.2">
      <c r="A583" s="181">
        <v>1482</v>
      </c>
      <c r="B583" s="35" t="s">
        <v>475</v>
      </c>
      <c r="C583" s="36" t="s">
        <v>1076</v>
      </c>
      <c r="D583" s="37"/>
      <c r="F583" s="183">
        <v>1423</v>
      </c>
      <c r="G583" s="42" t="s">
        <v>3187</v>
      </c>
      <c r="H583" s="42" t="s">
        <v>1076</v>
      </c>
      <c r="I583" s="42" t="s">
        <v>1200</v>
      </c>
      <c r="K583" s="184">
        <v>1329</v>
      </c>
      <c r="L583" s="176" t="s">
        <v>2767</v>
      </c>
      <c r="M583" s="176" t="s">
        <v>1076</v>
      </c>
      <c r="N583" s="178" t="s">
        <v>386</v>
      </c>
      <c r="P583" s="184">
        <v>1329</v>
      </c>
      <c r="Q583" s="176" t="s">
        <v>2767</v>
      </c>
      <c r="R583" s="176" t="s">
        <v>1076</v>
      </c>
      <c r="S583" s="178" t="s">
        <v>386</v>
      </c>
    </row>
    <row r="584" spans="1:19" x14ac:dyDescent="0.2">
      <c r="A584" s="181">
        <v>1483</v>
      </c>
      <c r="B584" s="35" t="s">
        <v>476</v>
      </c>
      <c r="C584" s="36" t="s">
        <v>1076</v>
      </c>
      <c r="D584" s="37"/>
      <c r="F584" s="183">
        <v>1424</v>
      </c>
      <c r="G584" s="42" t="s">
        <v>3188</v>
      </c>
      <c r="H584" s="42" t="s">
        <v>1076</v>
      </c>
      <c r="I584" s="42"/>
      <c r="K584" s="184">
        <v>1330</v>
      </c>
      <c r="L584" s="176" t="s">
        <v>3021</v>
      </c>
      <c r="M584" s="176" t="s">
        <v>1076</v>
      </c>
      <c r="N584" s="176" t="s">
        <v>36</v>
      </c>
      <c r="P584" s="184">
        <v>1330</v>
      </c>
      <c r="Q584" s="176" t="s">
        <v>3021</v>
      </c>
      <c r="R584" s="176" t="s">
        <v>1076</v>
      </c>
      <c r="S584" s="176" t="s">
        <v>2183</v>
      </c>
    </row>
    <row r="585" spans="1:19" x14ac:dyDescent="0.2">
      <c r="A585" s="181">
        <v>1997</v>
      </c>
      <c r="B585" s="35" t="s">
        <v>1865</v>
      </c>
      <c r="C585" s="36" t="s">
        <v>2254</v>
      </c>
      <c r="D585" s="37"/>
      <c r="F585" s="183">
        <v>1431</v>
      </c>
      <c r="G585" s="42" t="s">
        <v>2677</v>
      </c>
      <c r="H585" s="42" t="s">
        <v>1076</v>
      </c>
      <c r="I585" s="42" t="s">
        <v>2678</v>
      </c>
      <c r="K585" s="184">
        <v>1331</v>
      </c>
      <c r="L585" s="176" t="s">
        <v>2775</v>
      </c>
      <c r="M585" s="176" t="s">
        <v>1077</v>
      </c>
      <c r="N585" s="178" t="s">
        <v>1252</v>
      </c>
      <c r="P585" s="184">
        <v>1331</v>
      </c>
      <c r="Q585" s="176" t="s">
        <v>2775</v>
      </c>
      <c r="R585" s="176" t="s">
        <v>1077</v>
      </c>
      <c r="S585" s="178" t="s">
        <v>2180</v>
      </c>
    </row>
    <row r="586" spans="1:19" x14ac:dyDescent="0.2">
      <c r="A586" s="181">
        <v>1998</v>
      </c>
      <c r="B586" s="35" t="s">
        <v>1866</v>
      </c>
      <c r="C586" s="36" t="s">
        <v>2254</v>
      </c>
      <c r="D586" s="37"/>
      <c r="F586" s="183">
        <v>1432</v>
      </c>
      <c r="G586" s="42" t="s">
        <v>1862</v>
      </c>
      <c r="H586" s="42" t="s">
        <v>1076</v>
      </c>
      <c r="I586" s="42"/>
      <c r="K586" s="184">
        <v>1332</v>
      </c>
      <c r="L586" s="176" t="s">
        <v>3036</v>
      </c>
      <c r="M586" s="176" t="s">
        <v>1077</v>
      </c>
      <c r="N586" s="178" t="s">
        <v>1252</v>
      </c>
      <c r="P586" s="184">
        <v>1332</v>
      </c>
      <c r="Q586" s="176" t="s">
        <v>3036</v>
      </c>
      <c r="R586" s="176" t="s">
        <v>1077</v>
      </c>
      <c r="S586" s="178" t="s">
        <v>2180</v>
      </c>
    </row>
    <row r="587" spans="1:19" x14ac:dyDescent="0.2">
      <c r="A587" s="181">
        <v>1999</v>
      </c>
      <c r="B587" s="35" t="s">
        <v>1867</v>
      </c>
      <c r="C587" s="36" t="s">
        <v>2254</v>
      </c>
      <c r="D587" s="37"/>
      <c r="F587" s="183">
        <v>1433</v>
      </c>
      <c r="G587" s="42" t="s">
        <v>3253</v>
      </c>
      <c r="H587" s="42" t="s">
        <v>1076</v>
      </c>
      <c r="I587" s="42" t="s">
        <v>1200</v>
      </c>
      <c r="K587" s="184">
        <v>1333</v>
      </c>
      <c r="L587" s="176" t="s">
        <v>3037</v>
      </c>
      <c r="M587" s="176" t="s">
        <v>1077</v>
      </c>
      <c r="N587" s="178" t="s">
        <v>1252</v>
      </c>
      <c r="P587" s="184">
        <v>1333</v>
      </c>
      <c r="Q587" s="176" t="s">
        <v>3037</v>
      </c>
      <c r="R587" s="176" t="s">
        <v>1077</v>
      </c>
      <c r="S587" s="178" t="s">
        <v>2180</v>
      </c>
    </row>
    <row r="588" spans="1:19" x14ac:dyDescent="0.2">
      <c r="A588" s="181">
        <v>2001</v>
      </c>
      <c r="B588" s="35" t="s">
        <v>1868</v>
      </c>
      <c r="C588" s="36" t="s">
        <v>1076</v>
      </c>
      <c r="D588" s="37" t="s">
        <v>1526</v>
      </c>
      <c r="F588" s="183">
        <v>1434</v>
      </c>
      <c r="G588" s="42" t="s">
        <v>2128</v>
      </c>
      <c r="H588" s="42" t="s">
        <v>1076</v>
      </c>
      <c r="I588" s="42"/>
      <c r="K588" s="184">
        <v>1334</v>
      </c>
      <c r="L588" s="176" t="s">
        <v>48</v>
      </c>
      <c r="M588" s="176" t="s">
        <v>1076</v>
      </c>
      <c r="N588" s="176" t="s">
        <v>36</v>
      </c>
      <c r="P588" s="184">
        <v>1334</v>
      </c>
      <c r="Q588" s="176" t="s">
        <v>48</v>
      </c>
      <c r="R588" s="176" t="s">
        <v>1076</v>
      </c>
      <c r="S588" s="176" t="s">
        <v>2183</v>
      </c>
    </row>
    <row r="589" spans="1:19" x14ac:dyDescent="0.2">
      <c r="A589" s="181">
        <v>2002</v>
      </c>
      <c r="B589" s="35" t="s">
        <v>1869</v>
      </c>
      <c r="C589" s="36" t="s">
        <v>1076</v>
      </c>
      <c r="D589" s="37" t="s">
        <v>1527</v>
      </c>
      <c r="F589" s="183">
        <v>1440</v>
      </c>
      <c r="G589" s="42" t="s">
        <v>178</v>
      </c>
      <c r="H589" s="42" t="s">
        <v>1076</v>
      </c>
      <c r="I589" s="42"/>
      <c r="K589" s="184">
        <v>1335</v>
      </c>
      <c r="L589" s="176" t="s">
        <v>2107</v>
      </c>
      <c r="M589" s="176" t="s">
        <v>1076</v>
      </c>
      <c r="N589" s="176" t="s">
        <v>386</v>
      </c>
      <c r="P589" s="184">
        <v>1335</v>
      </c>
      <c r="Q589" s="176" t="s">
        <v>2107</v>
      </c>
      <c r="R589" s="176" t="s">
        <v>1076</v>
      </c>
      <c r="S589" s="176" t="s">
        <v>1102</v>
      </c>
    </row>
    <row r="590" spans="1:19" x14ac:dyDescent="0.2">
      <c r="A590" s="181">
        <v>2003</v>
      </c>
      <c r="B590" s="35" t="s">
        <v>339</v>
      </c>
      <c r="C590" s="36" t="s">
        <v>1076</v>
      </c>
      <c r="D590" s="37" t="s">
        <v>1528</v>
      </c>
      <c r="F590" s="183">
        <v>1441</v>
      </c>
      <c r="G590" s="42" t="s">
        <v>1306</v>
      </c>
      <c r="H590" s="42" t="s">
        <v>1076</v>
      </c>
      <c r="I590" s="42" t="s">
        <v>2678</v>
      </c>
      <c r="K590" s="184">
        <v>1336</v>
      </c>
      <c r="L590" s="176" t="s">
        <v>2108</v>
      </c>
      <c r="M590" s="176" t="s">
        <v>1076</v>
      </c>
      <c r="N590" s="178" t="s">
        <v>386</v>
      </c>
      <c r="P590" s="184">
        <v>1336</v>
      </c>
      <c r="Q590" s="176" t="s">
        <v>2108</v>
      </c>
      <c r="R590" s="176" t="s">
        <v>1076</v>
      </c>
      <c r="S590" s="178" t="s">
        <v>1102</v>
      </c>
    </row>
    <row r="591" spans="1:19" x14ac:dyDescent="0.2">
      <c r="A591" s="181">
        <v>2004</v>
      </c>
      <c r="B591" s="35" t="s">
        <v>1870</v>
      </c>
      <c r="C591" s="36" t="s">
        <v>1076</v>
      </c>
      <c r="D591" s="37" t="s">
        <v>1529</v>
      </c>
      <c r="F591" s="183">
        <v>1442</v>
      </c>
      <c r="G591" s="42" t="s">
        <v>2129</v>
      </c>
      <c r="H591" s="42" t="s">
        <v>1076</v>
      </c>
      <c r="I591" s="42" t="s">
        <v>2697</v>
      </c>
      <c r="K591" s="184">
        <v>1400</v>
      </c>
      <c r="L591" s="176" t="s">
        <v>2768</v>
      </c>
      <c r="M591" s="176" t="s">
        <v>1076</v>
      </c>
      <c r="N591" s="178" t="s">
        <v>386</v>
      </c>
      <c r="P591" s="184">
        <v>1400</v>
      </c>
      <c r="Q591" s="176" t="s">
        <v>2768</v>
      </c>
      <c r="R591" s="176" t="s">
        <v>1076</v>
      </c>
      <c r="S591" s="178" t="s">
        <v>386</v>
      </c>
    </row>
    <row r="592" spans="1:19" x14ac:dyDescent="0.2">
      <c r="A592" s="181">
        <v>2005</v>
      </c>
      <c r="B592" s="35" t="s">
        <v>3342</v>
      </c>
      <c r="C592" s="36" t="s">
        <v>1076</v>
      </c>
      <c r="D592" s="37"/>
      <c r="F592" s="183">
        <v>1443</v>
      </c>
      <c r="G592" s="42" t="s">
        <v>2307</v>
      </c>
      <c r="H592" s="42" t="s">
        <v>1076</v>
      </c>
      <c r="I592" s="42" t="s">
        <v>1200</v>
      </c>
      <c r="K592" s="184">
        <v>1401</v>
      </c>
      <c r="L592" s="176" t="s">
        <v>2769</v>
      </c>
      <c r="M592" s="176" t="s">
        <v>1077</v>
      </c>
      <c r="N592" s="178" t="s">
        <v>2678</v>
      </c>
      <c r="P592" s="184">
        <v>1401</v>
      </c>
      <c r="Q592" s="176" t="s">
        <v>2769</v>
      </c>
      <c r="R592" s="176" t="s">
        <v>1077</v>
      </c>
      <c r="S592" s="178" t="s">
        <v>60</v>
      </c>
    </row>
    <row r="593" spans="1:19" x14ac:dyDescent="0.2">
      <c r="A593" s="181">
        <v>2006</v>
      </c>
      <c r="B593" s="35" t="s">
        <v>3343</v>
      </c>
      <c r="C593" s="36" t="s">
        <v>1076</v>
      </c>
      <c r="D593" s="37" t="s">
        <v>1530</v>
      </c>
      <c r="F593" s="183">
        <v>1444</v>
      </c>
      <c r="G593" s="42" t="s">
        <v>2308</v>
      </c>
      <c r="H593" s="42" t="s">
        <v>1076</v>
      </c>
      <c r="I593" s="42"/>
      <c r="K593" s="184">
        <v>1402</v>
      </c>
      <c r="L593" s="176" t="s">
        <v>2770</v>
      </c>
      <c r="M593" s="176" t="s">
        <v>1077</v>
      </c>
      <c r="N593" s="176" t="s">
        <v>2697</v>
      </c>
      <c r="P593" s="184">
        <v>1402</v>
      </c>
      <c r="Q593" s="176" t="s">
        <v>2770</v>
      </c>
      <c r="R593" s="176" t="s">
        <v>1077</v>
      </c>
      <c r="S593" s="176" t="s">
        <v>60</v>
      </c>
    </row>
    <row r="594" spans="1:19" x14ac:dyDescent="0.2">
      <c r="A594" s="181">
        <v>2007</v>
      </c>
      <c r="B594" s="35" t="s">
        <v>3344</v>
      </c>
      <c r="C594" s="36" t="s">
        <v>1076</v>
      </c>
      <c r="D594" s="37"/>
      <c r="F594" s="183">
        <v>1460</v>
      </c>
      <c r="G594" s="42" t="s">
        <v>273</v>
      </c>
      <c r="H594" s="42" t="s">
        <v>1076</v>
      </c>
      <c r="I594" s="42" t="s">
        <v>2697</v>
      </c>
      <c r="K594" s="184">
        <v>1403</v>
      </c>
      <c r="L594" s="176" t="s">
        <v>2771</v>
      </c>
      <c r="M594" s="176" t="s">
        <v>1077</v>
      </c>
      <c r="N594" s="176" t="s">
        <v>1200</v>
      </c>
      <c r="P594" s="184">
        <v>1403</v>
      </c>
      <c r="Q594" s="176" t="s">
        <v>2771</v>
      </c>
      <c r="R594" s="176" t="s">
        <v>1077</v>
      </c>
      <c r="S594" s="176" t="s">
        <v>60</v>
      </c>
    </row>
    <row r="595" spans="1:19" x14ac:dyDescent="0.2">
      <c r="A595" s="181">
        <v>2008</v>
      </c>
      <c r="B595" s="35" t="s">
        <v>3345</v>
      </c>
      <c r="C595" s="36" t="s">
        <v>1077</v>
      </c>
      <c r="D595" s="37" t="s">
        <v>2385</v>
      </c>
      <c r="F595" s="183">
        <v>1461</v>
      </c>
      <c r="G595" s="42" t="s">
        <v>859</v>
      </c>
      <c r="H595" s="42" t="s">
        <v>1076</v>
      </c>
      <c r="I595" s="42"/>
      <c r="K595" s="184">
        <v>1404</v>
      </c>
      <c r="L595" s="176" t="s">
        <v>2772</v>
      </c>
      <c r="M595" s="176" t="s">
        <v>1076</v>
      </c>
      <c r="N595" s="178" t="s">
        <v>386</v>
      </c>
      <c r="P595" s="184">
        <v>1404</v>
      </c>
      <c r="Q595" s="176" t="s">
        <v>2772</v>
      </c>
      <c r="R595" s="176" t="s">
        <v>1076</v>
      </c>
      <c r="S595" s="178" t="s">
        <v>386</v>
      </c>
    </row>
    <row r="596" spans="1:19" x14ac:dyDescent="0.2">
      <c r="A596" s="181">
        <v>2009</v>
      </c>
      <c r="B596" s="35" t="s">
        <v>1290</v>
      </c>
      <c r="C596" s="36" t="s">
        <v>1076</v>
      </c>
      <c r="D596" s="37" t="s">
        <v>1527</v>
      </c>
      <c r="F596" s="183">
        <v>1470</v>
      </c>
      <c r="G596" s="42" t="s">
        <v>1812</v>
      </c>
      <c r="H596" s="42" t="s">
        <v>1076</v>
      </c>
      <c r="I596" s="42" t="s">
        <v>2697</v>
      </c>
      <c r="K596" s="184">
        <v>1410</v>
      </c>
      <c r="L596" s="176" t="s">
        <v>1664</v>
      </c>
      <c r="M596" s="176" t="s">
        <v>1076</v>
      </c>
      <c r="N596" s="178" t="s">
        <v>386</v>
      </c>
      <c r="P596" s="184">
        <v>1410</v>
      </c>
      <c r="Q596" s="176" t="s">
        <v>1664</v>
      </c>
      <c r="R596" s="176" t="s">
        <v>1076</v>
      </c>
      <c r="S596" s="178" t="s">
        <v>386</v>
      </c>
    </row>
    <row r="597" spans="1:19" x14ac:dyDescent="0.2">
      <c r="A597" s="181">
        <v>2010</v>
      </c>
      <c r="B597" s="35" t="s">
        <v>1291</v>
      </c>
      <c r="C597" s="36" t="s">
        <v>1077</v>
      </c>
      <c r="D597" s="37"/>
      <c r="F597" s="183">
        <v>1472</v>
      </c>
      <c r="G597" s="42" t="s">
        <v>3246</v>
      </c>
      <c r="H597" s="42" t="s">
        <v>1076</v>
      </c>
      <c r="I597" s="42" t="s">
        <v>2697</v>
      </c>
      <c r="K597" s="184">
        <v>1411</v>
      </c>
      <c r="L597" s="176" t="s">
        <v>1665</v>
      </c>
      <c r="M597" s="176" t="s">
        <v>1077</v>
      </c>
      <c r="N597" s="178" t="s">
        <v>2678</v>
      </c>
      <c r="P597" s="184">
        <v>1411</v>
      </c>
      <c r="Q597" s="176" t="s">
        <v>1665</v>
      </c>
      <c r="R597" s="176" t="s">
        <v>1077</v>
      </c>
      <c r="S597" s="178" t="s">
        <v>60</v>
      </c>
    </row>
    <row r="598" spans="1:19" x14ac:dyDescent="0.2">
      <c r="A598" s="181">
        <v>2015</v>
      </c>
      <c r="B598" s="35" t="s">
        <v>3103</v>
      </c>
      <c r="C598" s="36" t="s">
        <v>1076</v>
      </c>
      <c r="D598" s="37" t="s">
        <v>1531</v>
      </c>
      <c r="F598" s="183">
        <v>1473</v>
      </c>
      <c r="G598" s="42" t="s">
        <v>3247</v>
      </c>
      <c r="H598" s="42" t="s">
        <v>1076</v>
      </c>
      <c r="I598" s="42"/>
      <c r="K598" s="184">
        <v>1412</v>
      </c>
      <c r="L598" s="176" t="s">
        <v>1666</v>
      </c>
      <c r="M598" s="176" t="s">
        <v>1077</v>
      </c>
      <c r="N598" s="176" t="s">
        <v>2697</v>
      </c>
      <c r="P598" s="184">
        <v>1412</v>
      </c>
      <c r="Q598" s="176" t="s">
        <v>1666</v>
      </c>
      <c r="R598" s="176" t="s">
        <v>1077</v>
      </c>
      <c r="S598" s="176" t="s">
        <v>60</v>
      </c>
    </row>
    <row r="599" spans="1:19" x14ac:dyDescent="0.2">
      <c r="A599" s="181">
        <v>2016</v>
      </c>
      <c r="B599" s="35" t="s">
        <v>3104</v>
      </c>
      <c r="C599" s="36" t="s">
        <v>1076</v>
      </c>
      <c r="D599" s="37"/>
      <c r="F599" s="183">
        <v>1474</v>
      </c>
      <c r="G599" s="42" t="s">
        <v>42</v>
      </c>
      <c r="H599" s="42" t="s">
        <v>1076</v>
      </c>
      <c r="I599" s="42"/>
      <c r="K599" s="184">
        <v>1413</v>
      </c>
      <c r="L599" s="176" t="s">
        <v>2066</v>
      </c>
      <c r="M599" s="176" t="s">
        <v>1077</v>
      </c>
      <c r="N599" s="178" t="s">
        <v>1200</v>
      </c>
      <c r="P599" s="184">
        <v>1413</v>
      </c>
      <c r="Q599" s="176" t="s">
        <v>2066</v>
      </c>
      <c r="R599" s="176" t="s">
        <v>1077</v>
      </c>
      <c r="S599" s="178" t="s">
        <v>60</v>
      </c>
    </row>
    <row r="600" spans="1:19" x14ac:dyDescent="0.2">
      <c r="A600" s="181">
        <v>2050</v>
      </c>
      <c r="B600" s="35" t="s">
        <v>3105</v>
      </c>
      <c r="C600" s="36" t="s">
        <v>1076</v>
      </c>
      <c r="D600" s="37" t="s">
        <v>1532</v>
      </c>
      <c r="F600" s="183">
        <v>1475</v>
      </c>
      <c r="G600" s="42" t="s">
        <v>43</v>
      </c>
      <c r="H600" s="42" t="s">
        <v>1076</v>
      </c>
      <c r="I600" s="42"/>
      <c r="K600" s="184">
        <v>1414</v>
      </c>
      <c r="L600" s="176" t="s">
        <v>638</v>
      </c>
      <c r="M600" s="176" t="s">
        <v>1076</v>
      </c>
      <c r="N600" s="176" t="s">
        <v>386</v>
      </c>
      <c r="P600" s="184">
        <v>1414</v>
      </c>
      <c r="Q600" s="176" t="s">
        <v>638</v>
      </c>
      <c r="R600" s="176" t="s">
        <v>1076</v>
      </c>
      <c r="S600" s="176" t="s">
        <v>386</v>
      </c>
    </row>
    <row r="601" spans="1:19" x14ac:dyDescent="0.2">
      <c r="A601" s="181">
        <v>2051</v>
      </c>
      <c r="B601" s="35" t="s">
        <v>2343</v>
      </c>
      <c r="C601" s="36" t="s">
        <v>1076</v>
      </c>
      <c r="D601" s="37"/>
      <c r="F601" s="183">
        <v>1476</v>
      </c>
      <c r="G601" s="42" t="s">
        <v>44</v>
      </c>
      <c r="H601" s="42" t="s">
        <v>1076</v>
      </c>
      <c r="I601" s="42"/>
      <c r="K601" s="184">
        <v>1420</v>
      </c>
      <c r="L601" s="176" t="s">
        <v>1667</v>
      </c>
      <c r="M601" s="176" t="s">
        <v>1076</v>
      </c>
      <c r="N601" s="178" t="s">
        <v>386</v>
      </c>
      <c r="P601" s="184">
        <v>1420</v>
      </c>
      <c r="Q601" s="176" t="s">
        <v>1667</v>
      </c>
      <c r="R601" s="176" t="s">
        <v>1076</v>
      </c>
      <c r="S601" s="178" t="s">
        <v>386</v>
      </c>
    </row>
    <row r="602" spans="1:19" x14ac:dyDescent="0.2">
      <c r="A602" s="181">
        <v>2100</v>
      </c>
      <c r="B602" s="35" t="s">
        <v>1820</v>
      </c>
      <c r="C602" s="36" t="s">
        <v>1076</v>
      </c>
      <c r="D602" s="37"/>
      <c r="F602" s="183">
        <v>1477</v>
      </c>
      <c r="G602" s="42" t="s">
        <v>45</v>
      </c>
      <c r="H602" s="42" t="s">
        <v>1076</v>
      </c>
      <c r="I602" s="42"/>
      <c r="K602" s="184">
        <v>1421</v>
      </c>
      <c r="L602" s="176" t="s">
        <v>992</v>
      </c>
      <c r="M602" s="176" t="s">
        <v>1077</v>
      </c>
      <c r="N602" s="176" t="s">
        <v>2678</v>
      </c>
      <c r="P602" s="184">
        <v>1421</v>
      </c>
      <c r="Q602" s="176" t="s">
        <v>992</v>
      </c>
      <c r="R602" s="176" t="s">
        <v>1077</v>
      </c>
      <c r="S602" s="176" t="s">
        <v>60</v>
      </c>
    </row>
    <row r="603" spans="1:19" x14ac:dyDescent="0.2">
      <c r="A603" s="181">
        <v>2101</v>
      </c>
      <c r="B603" s="35" t="s">
        <v>1821</v>
      </c>
      <c r="C603" s="36" t="s">
        <v>1076</v>
      </c>
      <c r="D603" s="37"/>
      <c r="F603" s="183">
        <v>1478</v>
      </c>
      <c r="G603" s="42" t="s">
        <v>46</v>
      </c>
      <c r="H603" s="42" t="s">
        <v>1076</v>
      </c>
      <c r="I603" s="42"/>
      <c r="K603" s="184">
        <v>1422</v>
      </c>
      <c r="L603" s="176" t="s">
        <v>993</v>
      </c>
      <c r="M603" s="176" t="s">
        <v>1077</v>
      </c>
      <c r="N603" s="176" t="s">
        <v>2697</v>
      </c>
      <c r="P603" s="184">
        <v>1422</v>
      </c>
      <c r="Q603" s="176" t="s">
        <v>993</v>
      </c>
      <c r="R603" s="176" t="s">
        <v>1077</v>
      </c>
      <c r="S603" s="176" t="s">
        <v>60</v>
      </c>
    </row>
    <row r="604" spans="1:19" x14ac:dyDescent="0.2">
      <c r="A604" s="181">
        <v>2102</v>
      </c>
      <c r="B604" s="35" t="s">
        <v>2880</v>
      </c>
      <c r="C604" s="36" t="s">
        <v>1076</v>
      </c>
      <c r="D604" s="37"/>
      <c r="F604" s="183">
        <v>1479</v>
      </c>
      <c r="G604" s="42" t="s">
        <v>472</v>
      </c>
      <c r="H604" s="42" t="s">
        <v>1076</v>
      </c>
      <c r="I604" s="42"/>
      <c r="K604" s="184">
        <v>1423</v>
      </c>
      <c r="L604" s="176" t="s">
        <v>994</v>
      </c>
      <c r="M604" s="176" t="s">
        <v>1077</v>
      </c>
      <c r="N604" s="178" t="s">
        <v>1200</v>
      </c>
      <c r="P604" s="184">
        <v>1423</v>
      </c>
      <c r="Q604" s="176" t="s">
        <v>994</v>
      </c>
      <c r="R604" s="176" t="s">
        <v>1077</v>
      </c>
      <c r="S604" s="178" t="s">
        <v>60</v>
      </c>
    </row>
    <row r="605" spans="1:19" x14ac:dyDescent="0.2">
      <c r="A605" s="181">
        <v>2103</v>
      </c>
      <c r="B605" s="35" t="s">
        <v>2881</v>
      </c>
      <c r="C605" s="36" t="s">
        <v>1076</v>
      </c>
      <c r="D605" s="37"/>
      <c r="F605" s="183">
        <v>1480</v>
      </c>
      <c r="G605" s="42" t="s">
        <v>473</v>
      </c>
      <c r="H605" s="42" t="s">
        <v>1076</v>
      </c>
      <c r="I605" s="42"/>
      <c r="K605" s="184">
        <v>1424</v>
      </c>
      <c r="L605" s="176" t="s">
        <v>1450</v>
      </c>
      <c r="M605" s="176" t="s">
        <v>1076</v>
      </c>
      <c r="N605" s="178" t="s">
        <v>386</v>
      </c>
      <c r="P605" s="184">
        <v>1424</v>
      </c>
      <c r="Q605" s="176" t="s">
        <v>1450</v>
      </c>
      <c r="R605" s="176" t="s">
        <v>1076</v>
      </c>
      <c r="S605" s="178" t="s">
        <v>386</v>
      </c>
    </row>
    <row r="606" spans="1:19" x14ac:dyDescent="0.2">
      <c r="A606" s="181">
        <v>2104</v>
      </c>
      <c r="B606" s="35" t="s">
        <v>2882</v>
      </c>
      <c r="C606" s="36" t="s">
        <v>1076</v>
      </c>
      <c r="D606" s="37"/>
      <c r="F606" s="183">
        <v>1481</v>
      </c>
      <c r="G606" s="42" t="s">
        <v>474</v>
      </c>
      <c r="H606" s="42" t="s">
        <v>1076</v>
      </c>
      <c r="I606" s="42"/>
      <c r="K606" s="184">
        <v>1431</v>
      </c>
      <c r="L606" s="176" t="s">
        <v>3434</v>
      </c>
      <c r="M606" s="176" t="s">
        <v>1076</v>
      </c>
      <c r="N606" s="178" t="s">
        <v>2678</v>
      </c>
      <c r="P606" s="184">
        <v>1431</v>
      </c>
      <c r="Q606" s="176" t="s">
        <v>3434</v>
      </c>
      <c r="R606" s="176" t="s">
        <v>1076</v>
      </c>
      <c r="S606" s="178" t="s">
        <v>60</v>
      </c>
    </row>
    <row r="607" spans="1:19" x14ac:dyDescent="0.2">
      <c r="A607" s="181">
        <v>2105</v>
      </c>
      <c r="B607" s="35" t="s">
        <v>2883</v>
      </c>
      <c r="C607" s="36" t="s">
        <v>1076</v>
      </c>
      <c r="D607" s="37"/>
      <c r="F607" s="183">
        <v>1482</v>
      </c>
      <c r="G607" s="42" t="s">
        <v>475</v>
      </c>
      <c r="H607" s="42" t="s">
        <v>1076</v>
      </c>
      <c r="I607" s="42"/>
      <c r="K607" s="184">
        <v>1432</v>
      </c>
      <c r="L607" s="176" t="s">
        <v>134</v>
      </c>
      <c r="M607" s="176" t="s">
        <v>1076</v>
      </c>
      <c r="N607" s="176" t="s">
        <v>386</v>
      </c>
      <c r="P607" s="184">
        <v>1432</v>
      </c>
      <c r="Q607" s="176" t="s">
        <v>134</v>
      </c>
      <c r="R607" s="176" t="s">
        <v>1076</v>
      </c>
      <c r="S607" s="176" t="s">
        <v>386</v>
      </c>
    </row>
    <row r="608" spans="1:19" x14ac:dyDescent="0.2">
      <c r="A608" s="181">
        <v>2106</v>
      </c>
      <c r="B608" s="35" t="s">
        <v>2884</v>
      </c>
      <c r="C608" s="36" t="s">
        <v>1076</v>
      </c>
      <c r="D608" s="37"/>
      <c r="F608" s="183">
        <v>1483</v>
      </c>
      <c r="G608" s="42" t="s">
        <v>476</v>
      </c>
      <c r="H608" s="42" t="s">
        <v>1076</v>
      </c>
      <c r="I608" s="42"/>
      <c r="K608" s="184">
        <v>1433</v>
      </c>
      <c r="L608" s="176" t="s">
        <v>135</v>
      </c>
      <c r="M608" s="176" t="s">
        <v>1076</v>
      </c>
      <c r="N608" s="178" t="s">
        <v>1200</v>
      </c>
      <c r="P608" s="184">
        <v>1433</v>
      </c>
      <c r="Q608" s="176" t="s">
        <v>135</v>
      </c>
      <c r="R608" s="176" t="s">
        <v>1076</v>
      </c>
      <c r="S608" s="178" t="s">
        <v>60</v>
      </c>
    </row>
    <row r="609" spans="1:19" x14ac:dyDescent="0.2">
      <c r="A609" s="181">
        <v>2107</v>
      </c>
      <c r="B609" s="35" t="s">
        <v>2885</v>
      </c>
      <c r="C609" s="36" t="s">
        <v>1076</v>
      </c>
      <c r="D609" s="37"/>
      <c r="F609" s="183">
        <v>1484</v>
      </c>
      <c r="G609" s="42" t="s">
        <v>2130</v>
      </c>
      <c r="H609" s="42" t="s">
        <v>1076</v>
      </c>
      <c r="I609" s="42"/>
      <c r="K609" s="184">
        <v>1434</v>
      </c>
      <c r="L609" s="176" t="s">
        <v>2128</v>
      </c>
      <c r="M609" s="176" t="s">
        <v>1076</v>
      </c>
      <c r="N609" s="176" t="s">
        <v>386</v>
      </c>
      <c r="P609" s="184">
        <v>1434</v>
      </c>
      <c r="Q609" s="176" t="s">
        <v>2128</v>
      </c>
      <c r="R609" s="176" t="s">
        <v>1076</v>
      </c>
      <c r="S609" s="176" t="s">
        <v>386</v>
      </c>
    </row>
    <row r="610" spans="1:19" x14ac:dyDescent="0.2">
      <c r="A610" s="181">
        <v>2110</v>
      </c>
      <c r="B610" s="35" t="s">
        <v>2886</v>
      </c>
      <c r="C610" s="36" t="s">
        <v>1076</v>
      </c>
      <c r="D610" s="37"/>
      <c r="F610" s="183">
        <v>1500</v>
      </c>
      <c r="G610" s="42" t="s">
        <v>2131</v>
      </c>
      <c r="H610" s="42" t="s">
        <v>1076</v>
      </c>
      <c r="I610" s="42"/>
      <c r="K610" s="184">
        <v>1440</v>
      </c>
      <c r="L610" s="176" t="s">
        <v>3056</v>
      </c>
      <c r="M610" s="176" t="s">
        <v>1076</v>
      </c>
      <c r="N610" s="176" t="s">
        <v>386</v>
      </c>
      <c r="P610" s="184">
        <v>1440</v>
      </c>
      <c r="Q610" s="176" t="s">
        <v>3056</v>
      </c>
      <c r="R610" s="176" t="s">
        <v>1076</v>
      </c>
      <c r="S610" s="176" t="s">
        <v>386</v>
      </c>
    </row>
    <row r="611" spans="1:19" x14ac:dyDescent="0.2">
      <c r="A611" s="181">
        <v>2111</v>
      </c>
      <c r="B611" s="35" t="s">
        <v>2887</v>
      </c>
      <c r="C611" s="36" t="s">
        <v>1076</v>
      </c>
      <c r="D611" s="37"/>
      <c r="F611" s="183">
        <v>1501</v>
      </c>
      <c r="G611" s="42" t="s">
        <v>2139</v>
      </c>
      <c r="H611" s="42" t="s">
        <v>1076</v>
      </c>
      <c r="I611" s="42"/>
      <c r="K611" s="184">
        <v>1441</v>
      </c>
      <c r="L611" s="176" t="s">
        <v>3057</v>
      </c>
      <c r="M611" s="176" t="s">
        <v>1077</v>
      </c>
      <c r="N611" s="176" t="s">
        <v>2678</v>
      </c>
      <c r="P611" s="184">
        <v>1441</v>
      </c>
      <c r="Q611" s="176" t="s">
        <v>3057</v>
      </c>
      <c r="R611" s="176" t="s">
        <v>1077</v>
      </c>
      <c r="S611" s="176" t="s">
        <v>60</v>
      </c>
    </row>
    <row r="612" spans="1:19" x14ac:dyDescent="0.2">
      <c r="A612" s="181">
        <v>2112</v>
      </c>
      <c r="B612" s="35" t="s">
        <v>2534</v>
      </c>
      <c r="C612" s="36" t="s">
        <v>1076</v>
      </c>
      <c r="D612" s="37"/>
      <c r="F612" s="183">
        <v>1502</v>
      </c>
      <c r="G612" s="42" t="s">
        <v>2140</v>
      </c>
      <c r="H612" s="42" t="s">
        <v>1076</v>
      </c>
      <c r="I612" s="42"/>
      <c r="K612" s="184">
        <v>1442</v>
      </c>
      <c r="L612" s="176" t="s">
        <v>3058</v>
      </c>
      <c r="M612" s="176" t="s">
        <v>1077</v>
      </c>
      <c r="N612" s="176" t="s">
        <v>2697</v>
      </c>
      <c r="P612" s="184">
        <v>1442</v>
      </c>
      <c r="Q612" s="176" t="s">
        <v>3058</v>
      </c>
      <c r="R612" s="176" t="s">
        <v>1077</v>
      </c>
      <c r="S612" s="176" t="s">
        <v>60</v>
      </c>
    </row>
    <row r="613" spans="1:19" x14ac:dyDescent="0.2">
      <c r="A613" s="181">
        <v>2113</v>
      </c>
      <c r="B613" s="35" t="s">
        <v>2535</v>
      </c>
      <c r="C613" s="36" t="s">
        <v>1076</v>
      </c>
      <c r="D613" s="37"/>
      <c r="F613" s="183">
        <v>1503</v>
      </c>
      <c r="G613" s="42" t="s">
        <v>2158</v>
      </c>
      <c r="H613" s="42" t="s">
        <v>1076</v>
      </c>
      <c r="I613" s="42" t="s">
        <v>1130</v>
      </c>
      <c r="K613" s="184">
        <v>1443</v>
      </c>
      <c r="L613" s="176" t="s">
        <v>3059</v>
      </c>
      <c r="M613" s="176" t="s">
        <v>1077</v>
      </c>
      <c r="N613" s="176" t="s">
        <v>1200</v>
      </c>
      <c r="P613" s="184">
        <v>1443</v>
      </c>
      <c r="Q613" s="176" t="s">
        <v>3059</v>
      </c>
      <c r="R613" s="176" t="s">
        <v>1077</v>
      </c>
      <c r="S613" s="176" t="s">
        <v>60</v>
      </c>
    </row>
    <row r="614" spans="1:19" x14ac:dyDescent="0.2">
      <c r="A614" s="181">
        <v>2114</v>
      </c>
      <c r="B614" s="35" t="s">
        <v>2536</v>
      </c>
      <c r="C614" s="36" t="s">
        <v>1076</v>
      </c>
      <c r="D614" s="37"/>
      <c r="F614" s="183">
        <v>1504</v>
      </c>
      <c r="G614" s="42" t="s">
        <v>2159</v>
      </c>
      <c r="H614" s="42" t="s">
        <v>1076</v>
      </c>
      <c r="I614" s="42" t="s">
        <v>1605</v>
      </c>
      <c r="K614" s="184">
        <v>1444</v>
      </c>
      <c r="L614" s="176" t="s">
        <v>3072</v>
      </c>
      <c r="M614" s="176" t="s">
        <v>1076</v>
      </c>
      <c r="N614" s="176" t="s">
        <v>386</v>
      </c>
      <c r="P614" s="184">
        <v>1444</v>
      </c>
      <c r="Q614" s="176" t="s">
        <v>3072</v>
      </c>
      <c r="R614" s="176" t="s">
        <v>1076</v>
      </c>
      <c r="S614" s="176" t="s">
        <v>386</v>
      </c>
    </row>
    <row r="615" spans="1:19" x14ac:dyDescent="0.2">
      <c r="A615" s="181">
        <v>2115</v>
      </c>
      <c r="B615" s="35" t="s">
        <v>2537</v>
      </c>
      <c r="C615" s="36" t="s">
        <v>1076</v>
      </c>
      <c r="D615" s="37"/>
      <c r="F615" s="183">
        <v>1505</v>
      </c>
      <c r="G615" s="42" t="s">
        <v>2160</v>
      </c>
      <c r="H615" s="42" t="s">
        <v>1076</v>
      </c>
      <c r="I615" s="42" t="s">
        <v>1605</v>
      </c>
      <c r="K615" s="184">
        <v>1460</v>
      </c>
      <c r="L615" s="176" t="s">
        <v>308</v>
      </c>
      <c r="M615" s="176" t="s">
        <v>1077</v>
      </c>
      <c r="N615" s="176" t="s">
        <v>1130</v>
      </c>
      <c r="P615" s="184">
        <v>1460</v>
      </c>
      <c r="Q615" s="176" t="s">
        <v>308</v>
      </c>
      <c r="R615" s="176" t="s">
        <v>1077</v>
      </c>
      <c r="S615" s="176" t="s">
        <v>1118</v>
      </c>
    </row>
    <row r="616" spans="1:19" x14ac:dyDescent="0.2">
      <c r="A616" s="181">
        <v>2116</v>
      </c>
      <c r="B616" s="35" t="s">
        <v>2998</v>
      </c>
      <c r="C616" s="36" t="s">
        <v>1076</v>
      </c>
      <c r="D616" s="37"/>
      <c r="F616" s="183">
        <v>1506</v>
      </c>
      <c r="G616" s="42" t="s">
        <v>2161</v>
      </c>
      <c r="H616" s="42" t="s">
        <v>1076</v>
      </c>
      <c r="I616" s="42" t="s">
        <v>1067</v>
      </c>
      <c r="K616" s="184">
        <v>1461</v>
      </c>
      <c r="L616" s="176" t="s">
        <v>309</v>
      </c>
      <c r="M616" s="176" t="s">
        <v>1077</v>
      </c>
      <c r="N616" s="176" t="s">
        <v>386</v>
      </c>
      <c r="P616" s="184">
        <v>1461</v>
      </c>
      <c r="Q616" s="176" t="s">
        <v>309</v>
      </c>
      <c r="R616" s="176" t="s">
        <v>1077</v>
      </c>
      <c r="S616" s="176" t="s">
        <v>60</v>
      </c>
    </row>
    <row r="617" spans="1:19" x14ac:dyDescent="0.2">
      <c r="A617" s="181">
        <v>2117</v>
      </c>
      <c r="B617" s="35" t="s">
        <v>2999</v>
      </c>
      <c r="C617" s="36" t="s">
        <v>1076</v>
      </c>
      <c r="D617" s="37"/>
      <c r="F617" s="183">
        <v>1507</v>
      </c>
      <c r="G617" s="42" t="s">
        <v>2162</v>
      </c>
      <c r="H617" s="42" t="s">
        <v>1076</v>
      </c>
      <c r="I617" s="42" t="s">
        <v>1067</v>
      </c>
      <c r="K617" s="184">
        <v>1470</v>
      </c>
      <c r="L617" s="176" t="s">
        <v>310</v>
      </c>
      <c r="M617" s="176" t="s">
        <v>1076</v>
      </c>
      <c r="N617" s="176" t="s">
        <v>2697</v>
      </c>
      <c r="P617" s="184">
        <v>1470</v>
      </c>
      <c r="Q617" s="176" t="s">
        <v>310</v>
      </c>
      <c r="R617" s="176" t="s">
        <v>1076</v>
      </c>
      <c r="S617" s="176" t="s">
        <v>386</v>
      </c>
    </row>
    <row r="618" spans="1:19" x14ac:dyDescent="0.2">
      <c r="A618" s="181">
        <v>2118</v>
      </c>
      <c r="B618" s="35" t="s">
        <v>226</v>
      </c>
      <c r="C618" s="36" t="s">
        <v>1076</v>
      </c>
      <c r="D618" s="37"/>
      <c r="F618" s="183">
        <v>1508</v>
      </c>
      <c r="G618" s="42" t="s">
        <v>2163</v>
      </c>
      <c r="H618" s="42" t="s">
        <v>1076</v>
      </c>
      <c r="I618" s="42" t="s">
        <v>1067</v>
      </c>
      <c r="K618" s="184">
        <v>1472</v>
      </c>
      <c r="L618" s="176" t="s">
        <v>311</v>
      </c>
      <c r="M618" s="176" t="s">
        <v>1076</v>
      </c>
      <c r="N618" s="176" t="s">
        <v>2697</v>
      </c>
      <c r="P618" s="184">
        <v>1472</v>
      </c>
      <c r="Q618" s="176" t="s">
        <v>311</v>
      </c>
      <c r="R618" s="176" t="s">
        <v>1076</v>
      </c>
      <c r="S618" s="176" t="s">
        <v>386</v>
      </c>
    </row>
    <row r="619" spans="1:19" x14ac:dyDescent="0.2">
      <c r="A619" s="181">
        <v>2200</v>
      </c>
      <c r="B619" s="35" t="s">
        <v>2293</v>
      </c>
      <c r="C619" s="36" t="s">
        <v>1076</v>
      </c>
      <c r="D619" s="37"/>
      <c r="F619" s="183">
        <v>1509</v>
      </c>
      <c r="G619" s="42" t="s">
        <v>2164</v>
      </c>
      <c r="H619" s="42" t="s">
        <v>2202</v>
      </c>
      <c r="I619" s="42" t="s">
        <v>1607</v>
      </c>
      <c r="K619" s="184">
        <v>1473</v>
      </c>
      <c r="L619" s="176" t="s">
        <v>312</v>
      </c>
      <c r="M619" s="176" t="s">
        <v>1076</v>
      </c>
      <c r="N619" s="176" t="s">
        <v>386</v>
      </c>
      <c r="P619" s="184">
        <v>1473</v>
      </c>
      <c r="Q619" s="176" t="s">
        <v>312</v>
      </c>
      <c r="R619" s="176" t="s">
        <v>1076</v>
      </c>
      <c r="S619" s="176" t="s">
        <v>386</v>
      </c>
    </row>
    <row r="620" spans="1:19" x14ac:dyDescent="0.2">
      <c r="A620" s="181">
        <v>2201</v>
      </c>
      <c r="B620" s="35" t="s">
        <v>2294</v>
      </c>
      <c r="C620" s="36" t="s">
        <v>1076</v>
      </c>
      <c r="D620" s="37"/>
      <c r="F620" s="183">
        <v>1510</v>
      </c>
      <c r="G620" s="42" t="s">
        <v>2274</v>
      </c>
      <c r="H620" s="42" t="s">
        <v>2202</v>
      </c>
      <c r="I620" s="42" t="s">
        <v>1608</v>
      </c>
      <c r="K620" s="184">
        <v>1474</v>
      </c>
      <c r="L620" s="176" t="s">
        <v>2026</v>
      </c>
      <c r="M620" s="176" t="s">
        <v>1077</v>
      </c>
      <c r="N620" s="176" t="s">
        <v>386</v>
      </c>
      <c r="P620" s="184">
        <v>1474</v>
      </c>
      <c r="Q620" s="176" t="s">
        <v>2026</v>
      </c>
      <c r="R620" s="176" t="s">
        <v>1077</v>
      </c>
      <c r="S620" s="176" t="s">
        <v>386</v>
      </c>
    </row>
    <row r="621" spans="1:19" x14ac:dyDescent="0.2">
      <c r="A621" s="181">
        <v>2203</v>
      </c>
      <c r="B621" s="35" t="s">
        <v>3009</v>
      </c>
      <c r="C621" s="36" t="s">
        <v>1076</v>
      </c>
      <c r="D621" s="37"/>
      <c r="F621" s="183">
        <v>1512</v>
      </c>
      <c r="G621" s="42" t="s">
        <v>2275</v>
      </c>
      <c r="H621" s="42" t="s">
        <v>1076</v>
      </c>
      <c r="I621" s="42" t="s">
        <v>3028</v>
      </c>
      <c r="K621" s="184">
        <v>1475</v>
      </c>
      <c r="L621" s="176" t="s">
        <v>43</v>
      </c>
      <c r="M621" s="176" t="s">
        <v>1076</v>
      </c>
      <c r="N621" s="176" t="s">
        <v>386</v>
      </c>
      <c r="P621" s="184">
        <v>1475</v>
      </c>
      <c r="Q621" s="176" t="s">
        <v>43</v>
      </c>
      <c r="R621" s="176" t="s">
        <v>1076</v>
      </c>
      <c r="S621" s="176" t="s">
        <v>386</v>
      </c>
    </row>
    <row r="622" spans="1:19" x14ac:dyDescent="0.2">
      <c r="A622" s="181">
        <v>2204</v>
      </c>
      <c r="B622" s="35" t="s">
        <v>3010</v>
      </c>
      <c r="C622" s="36" t="s">
        <v>1076</v>
      </c>
      <c r="D622" s="37"/>
      <c r="F622" s="183">
        <v>1520</v>
      </c>
      <c r="G622" s="42" t="s">
        <v>2292</v>
      </c>
      <c r="H622" s="42" t="s">
        <v>1076</v>
      </c>
      <c r="I622" s="42" t="s">
        <v>2094</v>
      </c>
      <c r="K622" s="184">
        <v>1476</v>
      </c>
      <c r="L622" s="176" t="s">
        <v>44</v>
      </c>
      <c r="M622" s="176" t="s">
        <v>1076</v>
      </c>
      <c r="N622" s="176" t="s">
        <v>386</v>
      </c>
      <c r="P622" s="184">
        <v>1476</v>
      </c>
      <c r="Q622" s="176" t="s">
        <v>44</v>
      </c>
      <c r="R622" s="176" t="s">
        <v>1076</v>
      </c>
      <c r="S622" s="176" t="s">
        <v>386</v>
      </c>
    </row>
    <row r="623" spans="1:19" x14ac:dyDescent="0.2">
      <c r="A623" s="181">
        <v>2205</v>
      </c>
      <c r="B623" s="35" t="s">
        <v>2753</v>
      </c>
      <c r="C623" s="36" t="s">
        <v>1076</v>
      </c>
      <c r="D623" s="37"/>
      <c r="F623" s="183">
        <v>1540</v>
      </c>
      <c r="G623" s="42" t="s">
        <v>691</v>
      </c>
      <c r="H623" s="42" t="s">
        <v>2200</v>
      </c>
      <c r="I623" s="42"/>
      <c r="K623" s="184">
        <v>1477</v>
      </c>
      <c r="L623" s="176" t="s">
        <v>2027</v>
      </c>
      <c r="M623" s="176" t="s">
        <v>1076</v>
      </c>
      <c r="N623" s="176" t="s">
        <v>386</v>
      </c>
      <c r="P623" s="184">
        <v>1477</v>
      </c>
      <c r="Q623" s="176" t="s">
        <v>2027</v>
      </c>
      <c r="R623" s="176" t="s">
        <v>1076</v>
      </c>
      <c r="S623" s="176" t="s">
        <v>386</v>
      </c>
    </row>
    <row r="624" spans="1:19" x14ac:dyDescent="0.2">
      <c r="A624" s="181">
        <v>2207</v>
      </c>
      <c r="B624" s="35" t="s">
        <v>2754</v>
      </c>
      <c r="C624" s="36" t="s">
        <v>1076</v>
      </c>
      <c r="D624" s="37"/>
      <c r="F624" s="183">
        <v>1580</v>
      </c>
      <c r="G624" s="42" t="s">
        <v>692</v>
      </c>
      <c r="H624" s="42" t="s">
        <v>2200</v>
      </c>
      <c r="I624" s="42"/>
      <c r="K624" s="184">
        <v>1478</v>
      </c>
      <c r="L624" s="176" t="s">
        <v>2028</v>
      </c>
      <c r="M624" s="176" t="s">
        <v>1076</v>
      </c>
      <c r="N624" s="176" t="s">
        <v>386</v>
      </c>
      <c r="P624" s="184">
        <v>1478</v>
      </c>
      <c r="Q624" s="176" t="s">
        <v>2028</v>
      </c>
      <c r="R624" s="176" t="s">
        <v>1076</v>
      </c>
      <c r="S624" s="176" t="s">
        <v>386</v>
      </c>
    </row>
    <row r="625" spans="1:19" x14ac:dyDescent="0.2">
      <c r="A625" s="181">
        <v>2208</v>
      </c>
      <c r="B625" s="35" t="s">
        <v>3007</v>
      </c>
      <c r="C625" s="36" t="s">
        <v>1076</v>
      </c>
      <c r="D625" s="37"/>
      <c r="F625" s="183">
        <v>1581</v>
      </c>
      <c r="G625" s="42" t="s">
        <v>693</v>
      </c>
      <c r="H625" s="42" t="s">
        <v>2200</v>
      </c>
      <c r="I625" s="42"/>
      <c r="K625" s="184">
        <v>1479</v>
      </c>
      <c r="L625" s="176" t="s">
        <v>2029</v>
      </c>
      <c r="M625" s="176" t="s">
        <v>1077</v>
      </c>
      <c r="N625" s="176" t="s">
        <v>386</v>
      </c>
      <c r="P625" s="184">
        <v>1479</v>
      </c>
      <c r="Q625" s="176" t="s">
        <v>2029</v>
      </c>
      <c r="R625" s="176" t="s">
        <v>1077</v>
      </c>
      <c r="S625" s="176" t="s">
        <v>386</v>
      </c>
    </row>
    <row r="626" spans="1:19" x14ac:dyDescent="0.2">
      <c r="A626" s="181">
        <v>2209</v>
      </c>
      <c r="B626" s="35" t="s">
        <v>3008</v>
      </c>
      <c r="C626" s="36" t="s">
        <v>1076</v>
      </c>
      <c r="D626" s="37"/>
      <c r="F626" s="183">
        <v>1582</v>
      </c>
      <c r="G626" s="42" t="s">
        <v>694</v>
      </c>
      <c r="H626" s="42" t="s">
        <v>2200</v>
      </c>
      <c r="I626" s="42"/>
      <c r="K626" s="184">
        <v>1480</v>
      </c>
      <c r="L626" s="176" t="s">
        <v>2030</v>
      </c>
      <c r="M626" s="176" t="s">
        <v>1076</v>
      </c>
      <c r="N626" s="176" t="s">
        <v>386</v>
      </c>
      <c r="P626" s="184">
        <v>1480</v>
      </c>
      <c r="Q626" s="176" t="s">
        <v>2030</v>
      </c>
      <c r="R626" s="176" t="s">
        <v>1076</v>
      </c>
      <c r="S626" s="176" t="s">
        <v>386</v>
      </c>
    </row>
    <row r="627" spans="1:19" x14ac:dyDescent="0.2">
      <c r="A627" s="181">
        <v>2210</v>
      </c>
      <c r="B627" s="35" t="s">
        <v>246</v>
      </c>
      <c r="C627" s="36" t="s">
        <v>1076</v>
      </c>
      <c r="D627" s="37"/>
      <c r="F627" s="183">
        <v>1592</v>
      </c>
      <c r="G627" s="42" t="s">
        <v>695</v>
      </c>
      <c r="H627" s="42" t="s">
        <v>2200</v>
      </c>
      <c r="I627" s="42"/>
      <c r="K627" s="184">
        <v>1481</v>
      </c>
      <c r="L627" s="176" t="s">
        <v>2595</v>
      </c>
      <c r="M627" s="176" t="s">
        <v>1077</v>
      </c>
      <c r="N627" s="178" t="s">
        <v>386</v>
      </c>
      <c r="P627" s="184">
        <v>1481</v>
      </c>
      <c r="Q627" s="176" t="s">
        <v>2595</v>
      </c>
      <c r="R627" s="176" t="s">
        <v>1077</v>
      </c>
      <c r="S627" s="178" t="s">
        <v>386</v>
      </c>
    </row>
    <row r="628" spans="1:19" x14ac:dyDescent="0.2">
      <c r="A628" s="181">
        <v>2211</v>
      </c>
      <c r="B628" s="35" t="s">
        <v>247</v>
      </c>
      <c r="C628" s="36" t="s">
        <v>1076</v>
      </c>
      <c r="D628" s="37"/>
      <c r="F628" s="183">
        <v>1593</v>
      </c>
      <c r="G628" s="42" t="s">
        <v>696</v>
      </c>
      <c r="H628" s="42" t="s">
        <v>2200</v>
      </c>
      <c r="I628" s="42"/>
      <c r="K628" s="184">
        <v>1482</v>
      </c>
      <c r="L628" s="176" t="s">
        <v>239</v>
      </c>
      <c r="M628" s="176" t="s">
        <v>1077</v>
      </c>
      <c r="N628" s="178" t="s">
        <v>386</v>
      </c>
      <c r="P628" s="184">
        <v>1482</v>
      </c>
      <c r="Q628" s="176" t="s">
        <v>239</v>
      </c>
      <c r="R628" s="176" t="s">
        <v>1077</v>
      </c>
      <c r="S628" s="178" t="s">
        <v>386</v>
      </c>
    </row>
    <row r="629" spans="1:19" x14ac:dyDescent="0.2">
      <c r="A629" s="181">
        <v>2212</v>
      </c>
      <c r="B629" s="35" t="s">
        <v>248</v>
      </c>
      <c r="C629" s="36" t="s">
        <v>1076</v>
      </c>
      <c r="D629" s="37" t="s">
        <v>1533</v>
      </c>
      <c r="F629" s="183">
        <v>1594</v>
      </c>
      <c r="G629" s="42" t="s">
        <v>697</v>
      </c>
      <c r="H629" s="42" t="s">
        <v>2200</v>
      </c>
      <c r="I629" s="42"/>
      <c r="K629" s="184">
        <v>1483</v>
      </c>
      <c r="L629" s="176" t="s">
        <v>2031</v>
      </c>
      <c r="M629" s="176" t="s">
        <v>1076</v>
      </c>
      <c r="N629" s="178" t="s">
        <v>386</v>
      </c>
      <c r="P629" s="184">
        <v>1483</v>
      </c>
      <c r="Q629" s="176" t="s">
        <v>2031</v>
      </c>
      <c r="R629" s="176" t="s">
        <v>1076</v>
      </c>
      <c r="S629" s="178" t="s">
        <v>386</v>
      </c>
    </row>
    <row r="630" spans="1:19" x14ac:dyDescent="0.2">
      <c r="A630" s="181">
        <v>2213</v>
      </c>
      <c r="B630" s="35" t="s">
        <v>1462</v>
      </c>
      <c r="C630" s="36" t="s">
        <v>1076</v>
      </c>
      <c r="D630" s="37"/>
      <c r="F630" s="183">
        <v>1599</v>
      </c>
      <c r="G630" s="42" t="s">
        <v>698</v>
      </c>
      <c r="H630" s="42" t="s">
        <v>2200</v>
      </c>
      <c r="I630" s="42"/>
      <c r="K630" s="184">
        <v>1484</v>
      </c>
      <c r="L630" s="176" t="s">
        <v>2032</v>
      </c>
      <c r="M630" s="176" t="s">
        <v>1076</v>
      </c>
      <c r="N630" s="178" t="s">
        <v>386</v>
      </c>
      <c r="P630" s="184">
        <v>1484</v>
      </c>
      <c r="Q630" s="176" t="s">
        <v>2032</v>
      </c>
      <c r="R630" s="176" t="s">
        <v>1076</v>
      </c>
      <c r="S630" s="178" t="s">
        <v>386</v>
      </c>
    </row>
    <row r="631" spans="1:19" x14ac:dyDescent="0.2">
      <c r="A631" s="181">
        <v>2214</v>
      </c>
      <c r="B631" s="35" t="s">
        <v>248</v>
      </c>
      <c r="C631" s="36" t="s">
        <v>1076</v>
      </c>
      <c r="D631" s="37" t="s">
        <v>1533</v>
      </c>
      <c r="F631" s="183">
        <v>1997</v>
      </c>
      <c r="G631" s="42" t="s">
        <v>1865</v>
      </c>
      <c r="H631" s="42" t="s">
        <v>2254</v>
      </c>
      <c r="I631" s="42"/>
      <c r="K631" s="184">
        <v>1500</v>
      </c>
      <c r="L631" s="176" t="s">
        <v>2131</v>
      </c>
      <c r="M631" s="176" t="s">
        <v>1076</v>
      </c>
      <c r="N631" s="178" t="s">
        <v>386</v>
      </c>
      <c r="P631" s="184">
        <v>1500</v>
      </c>
      <c r="Q631" s="176" t="s">
        <v>2131</v>
      </c>
      <c r="R631" s="176" t="s">
        <v>1076</v>
      </c>
      <c r="S631" s="178" t="s">
        <v>386</v>
      </c>
    </row>
    <row r="632" spans="1:19" x14ac:dyDescent="0.2">
      <c r="A632" s="181">
        <v>2215</v>
      </c>
      <c r="B632" s="35" t="s">
        <v>1463</v>
      </c>
      <c r="C632" s="36" t="s">
        <v>1076</v>
      </c>
      <c r="D632" s="37"/>
      <c r="F632" s="183">
        <v>1998</v>
      </c>
      <c r="G632" s="42" t="s">
        <v>1866</v>
      </c>
      <c r="H632" s="42" t="s">
        <v>2254</v>
      </c>
      <c r="I632" s="42"/>
      <c r="K632" s="184">
        <v>1501</v>
      </c>
      <c r="L632" s="176" t="s">
        <v>2139</v>
      </c>
      <c r="M632" s="176" t="s">
        <v>1076</v>
      </c>
      <c r="N632" s="178" t="s">
        <v>386</v>
      </c>
      <c r="P632" s="184">
        <v>1501</v>
      </c>
      <c r="Q632" s="176" t="s">
        <v>2139</v>
      </c>
      <c r="R632" s="176" t="s">
        <v>1076</v>
      </c>
      <c r="S632" s="178" t="s">
        <v>386</v>
      </c>
    </row>
    <row r="633" spans="1:19" x14ac:dyDescent="0.2">
      <c r="A633" s="181">
        <v>2461</v>
      </c>
      <c r="B633" s="35" t="s">
        <v>1464</v>
      </c>
      <c r="C633" s="36" t="s">
        <v>1076</v>
      </c>
      <c r="D633" s="37"/>
      <c r="F633" s="183">
        <v>1999</v>
      </c>
      <c r="G633" s="42" t="s">
        <v>1867</v>
      </c>
      <c r="H633" s="42" t="s">
        <v>2254</v>
      </c>
      <c r="I633" s="42"/>
      <c r="K633" s="184">
        <v>1502</v>
      </c>
      <c r="L633" s="176" t="s">
        <v>2140</v>
      </c>
      <c r="M633" s="176" t="s">
        <v>1076</v>
      </c>
      <c r="N633" s="178" t="s">
        <v>386</v>
      </c>
      <c r="P633" s="184">
        <v>1502</v>
      </c>
      <c r="Q633" s="176" t="s">
        <v>2140</v>
      </c>
      <c r="R633" s="176" t="s">
        <v>1076</v>
      </c>
      <c r="S633" s="178" t="s">
        <v>386</v>
      </c>
    </row>
    <row r="634" spans="1:19" x14ac:dyDescent="0.2">
      <c r="A634" s="181">
        <v>2462</v>
      </c>
      <c r="B634" s="35" t="s">
        <v>1097</v>
      </c>
      <c r="C634" s="36" t="s">
        <v>1076</v>
      </c>
      <c r="D634" s="37" t="s">
        <v>1534</v>
      </c>
      <c r="F634" s="183">
        <v>2001</v>
      </c>
      <c r="G634" s="42" t="s">
        <v>1868</v>
      </c>
      <c r="H634" s="42" t="s">
        <v>1076</v>
      </c>
      <c r="I634" s="42" t="s">
        <v>1785</v>
      </c>
      <c r="K634" s="184">
        <v>1503</v>
      </c>
      <c r="L634" s="176" t="s">
        <v>2158</v>
      </c>
      <c r="M634" s="176" t="s">
        <v>1076</v>
      </c>
      <c r="N634" s="178" t="s">
        <v>1130</v>
      </c>
      <c r="P634" s="184">
        <v>1503</v>
      </c>
      <c r="Q634" s="176" t="s">
        <v>2158</v>
      </c>
      <c r="R634" s="176" t="s">
        <v>1076</v>
      </c>
      <c r="S634" s="178" t="s">
        <v>1118</v>
      </c>
    </row>
    <row r="635" spans="1:19" x14ac:dyDescent="0.2">
      <c r="A635" s="181">
        <v>2463</v>
      </c>
      <c r="B635" s="35" t="s">
        <v>485</v>
      </c>
      <c r="C635" s="36" t="s">
        <v>1076</v>
      </c>
      <c r="D635" s="37" t="s">
        <v>1534</v>
      </c>
      <c r="F635" s="183">
        <v>2002</v>
      </c>
      <c r="G635" s="42" t="s">
        <v>1869</v>
      </c>
      <c r="H635" s="42" t="s">
        <v>1076</v>
      </c>
      <c r="I635" s="42" t="s">
        <v>2087</v>
      </c>
      <c r="K635" s="184">
        <v>1504</v>
      </c>
      <c r="L635" s="176" t="s">
        <v>3368</v>
      </c>
      <c r="M635" s="176" t="s">
        <v>1076</v>
      </c>
      <c r="N635" s="176" t="s">
        <v>1605</v>
      </c>
      <c r="P635" s="184">
        <v>1504</v>
      </c>
      <c r="Q635" s="176" t="s">
        <v>3368</v>
      </c>
      <c r="R635" s="176" t="s">
        <v>1076</v>
      </c>
      <c r="S635" s="176" t="s">
        <v>2792</v>
      </c>
    </row>
    <row r="636" spans="1:19" x14ac:dyDescent="0.2">
      <c r="A636" s="181">
        <v>2464</v>
      </c>
      <c r="B636" s="35" t="s">
        <v>486</v>
      </c>
      <c r="C636" s="36" t="s">
        <v>1076</v>
      </c>
      <c r="D636" s="37"/>
      <c r="F636" s="183">
        <v>2003</v>
      </c>
      <c r="G636" s="42" t="s">
        <v>339</v>
      </c>
      <c r="H636" s="42" t="s">
        <v>1076</v>
      </c>
      <c r="I636" s="42" t="s">
        <v>340</v>
      </c>
      <c r="K636" s="184">
        <v>1505</v>
      </c>
      <c r="L636" s="176" t="s">
        <v>2458</v>
      </c>
      <c r="M636" s="176" t="s">
        <v>1076</v>
      </c>
      <c r="N636" s="178" t="s">
        <v>1605</v>
      </c>
      <c r="P636" s="184">
        <v>1505</v>
      </c>
      <c r="Q636" s="176" t="s">
        <v>2458</v>
      </c>
      <c r="R636" s="176" t="s">
        <v>1076</v>
      </c>
      <c r="S636" s="178" t="s">
        <v>2792</v>
      </c>
    </row>
    <row r="637" spans="1:19" x14ac:dyDescent="0.2">
      <c r="A637" s="181">
        <v>2465</v>
      </c>
      <c r="B637" s="35" t="s">
        <v>487</v>
      </c>
      <c r="C637" s="36" t="s">
        <v>1076</v>
      </c>
      <c r="D637" s="37"/>
      <c r="F637" s="183">
        <v>2004</v>
      </c>
      <c r="G637" s="42" t="s">
        <v>1870</v>
      </c>
      <c r="H637" s="42" t="s">
        <v>1076</v>
      </c>
      <c r="I637" s="42" t="s">
        <v>868</v>
      </c>
      <c r="K637" s="184">
        <v>1506</v>
      </c>
      <c r="L637" s="176" t="s">
        <v>2459</v>
      </c>
      <c r="M637" s="176" t="s">
        <v>1076</v>
      </c>
      <c r="N637" s="178" t="s">
        <v>1067</v>
      </c>
      <c r="P637" s="184">
        <v>1506</v>
      </c>
      <c r="Q637" s="176" t="s">
        <v>2459</v>
      </c>
      <c r="R637" s="176" t="s">
        <v>1076</v>
      </c>
      <c r="S637" s="178" t="s">
        <v>1601</v>
      </c>
    </row>
    <row r="638" spans="1:19" x14ac:dyDescent="0.2">
      <c r="A638" s="181">
        <v>2466</v>
      </c>
      <c r="B638" s="35" t="s">
        <v>488</v>
      </c>
      <c r="C638" s="36" t="s">
        <v>1076</v>
      </c>
      <c r="D638" s="37"/>
      <c r="F638" s="183">
        <v>2005</v>
      </c>
      <c r="G638" s="42" t="s">
        <v>3342</v>
      </c>
      <c r="H638" s="42" t="s">
        <v>1076</v>
      </c>
      <c r="I638" s="42"/>
      <c r="K638" s="184">
        <v>1507</v>
      </c>
      <c r="L638" s="176" t="s">
        <v>2162</v>
      </c>
      <c r="M638" s="176" t="s">
        <v>1076</v>
      </c>
      <c r="N638" s="176" t="s">
        <v>1067</v>
      </c>
      <c r="P638" s="184">
        <v>1507</v>
      </c>
      <c r="Q638" s="176" t="s">
        <v>2162</v>
      </c>
      <c r="R638" s="176" t="s">
        <v>1076</v>
      </c>
      <c r="S638" s="176" t="s">
        <v>1601</v>
      </c>
    </row>
    <row r="639" spans="1:19" x14ac:dyDescent="0.2">
      <c r="A639" s="181">
        <v>2467</v>
      </c>
      <c r="B639" s="35" t="s">
        <v>489</v>
      </c>
      <c r="C639" s="36" t="s">
        <v>1076</v>
      </c>
      <c r="D639" s="37"/>
      <c r="F639" s="183">
        <v>2006</v>
      </c>
      <c r="G639" s="42" t="s">
        <v>3343</v>
      </c>
      <c r="H639" s="42" t="s">
        <v>1076</v>
      </c>
      <c r="I639" s="42" t="s">
        <v>1199</v>
      </c>
      <c r="K639" s="184">
        <v>1508</v>
      </c>
      <c r="L639" s="176" t="s">
        <v>2460</v>
      </c>
      <c r="M639" s="176" t="s">
        <v>1076</v>
      </c>
      <c r="N639" s="176" t="s">
        <v>1067</v>
      </c>
      <c r="P639" s="184">
        <v>1508</v>
      </c>
      <c r="Q639" s="176" t="s">
        <v>2460</v>
      </c>
      <c r="R639" s="176" t="s">
        <v>1076</v>
      </c>
      <c r="S639" s="176" t="s">
        <v>1601</v>
      </c>
    </row>
    <row r="640" spans="1:19" x14ac:dyDescent="0.2">
      <c r="A640" s="181">
        <v>2468</v>
      </c>
      <c r="B640" s="35" t="s">
        <v>490</v>
      </c>
      <c r="C640" s="36" t="s">
        <v>1076</v>
      </c>
      <c r="D640" s="37"/>
      <c r="F640" s="183">
        <v>2007</v>
      </c>
      <c r="G640" s="42" t="s">
        <v>3344</v>
      </c>
      <c r="H640" s="42" t="s">
        <v>1076</v>
      </c>
      <c r="I640" s="42"/>
      <c r="K640" s="184">
        <v>1509</v>
      </c>
      <c r="L640" s="176" t="s">
        <v>2077</v>
      </c>
      <c r="M640" s="176" t="s">
        <v>2202</v>
      </c>
      <c r="N640" s="176" t="s">
        <v>1607</v>
      </c>
      <c r="P640" s="184">
        <v>1509</v>
      </c>
      <c r="Q640" s="176" t="s">
        <v>2077</v>
      </c>
      <c r="R640" s="176" t="s">
        <v>2202</v>
      </c>
      <c r="S640" s="176" t="s">
        <v>1006</v>
      </c>
    </row>
    <row r="641" spans="1:19" x14ac:dyDescent="0.2">
      <c r="A641" s="181">
        <v>2469</v>
      </c>
      <c r="B641" s="35" t="s">
        <v>491</v>
      </c>
      <c r="C641" s="36" t="s">
        <v>1076</v>
      </c>
      <c r="D641" s="37" t="s">
        <v>1535</v>
      </c>
      <c r="F641" s="183">
        <v>2008</v>
      </c>
      <c r="G641" s="42" t="s">
        <v>3345</v>
      </c>
      <c r="H641" s="42" t="s">
        <v>1077</v>
      </c>
      <c r="I641" s="42" t="s">
        <v>1130</v>
      </c>
      <c r="K641" s="184">
        <v>1510</v>
      </c>
      <c r="L641" s="176" t="s">
        <v>2078</v>
      </c>
      <c r="M641" s="176" t="s">
        <v>2202</v>
      </c>
      <c r="N641" s="178" t="s">
        <v>1608</v>
      </c>
      <c r="P641" s="184">
        <v>1510</v>
      </c>
      <c r="Q641" s="176" t="s">
        <v>2078</v>
      </c>
      <c r="R641" s="176" t="s">
        <v>2202</v>
      </c>
      <c r="S641" s="178" t="s">
        <v>1004</v>
      </c>
    </row>
    <row r="642" spans="1:19" x14ac:dyDescent="0.2">
      <c r="A642" s="181">
        <v>2470</v>
      </c>
      <c r="B642" s="35" t="s">
        <v>492</v>
      </c>
      <c r="C642" s="36" t="s">
        <v>1076</v>
      </c>
      <c r="D642" s="37"/>
      <c r="F642" s="183">
        <v>2009</v>
      </c>
      <c r="G642" s="42" t="s">
        <v>699</v>
      </c>
      <c r="H642" s="42" t="s">
        <v>1076</v>
      </c>
      <c r="I642" s="42" t="s">
        <v>2087</v>
      </c>
      <c r="K642" s="184">
        <v>1512</v>
      </c>
      <c r="L642" s="176" t="s">
        <v>2079</v>
      </c>
      <c r="M642" s="176" t="s">
        <v>1076</v>
      </c>
      <c r="N642" s="178" t="s">
        <v>386</v>
      </c>
      <c r="P642" s="184">
        <v>1512</v>
      </c>
      <c r="Q642" s="176" t="s">
        <v>2079</v>
      </c>
      <c r="R642" s="176" t="s">
        <v>1076</v>
      </c>
      <c r="S642" s="178" t="s">
        <v>386</v>
      </c>
    </row>
    <row r="643" spans="1:19" x14ac:dyDescent="0.2">
      <c r="A643" s="181">
        <v>2471</v>
      </c>
      <c r="B643" s="35" t="s">
        <v>2646</v>
      </c>
      <c r="C643" s="36" t="s">
        <v>1076</v>
      </c>
      <c r="D643" s="37"/>
      <c r="F643" s="183">
        <v>2010</v>
      </c>
      <c r="G643" s="42" t="s">
        <v>1291</v>
      </c>
      <c r="H643" s="42" t="s">
        <v>1077</v>
      </c>
      <c r="I643" s="42"/>
      <c r="K643" s="184">
        <v>1513</v>
      </c>
      <c r="L643" s="176" t="s">
        <v>2080</v>
      </c>
      <c r="M643" s="176" t="s">
        <v>1076</v>
      </c>
      <c r="N643" s="178" t="s">
        <v>3028</v>
      </c>
      <c r="P643" s="184">
        <v>1513</v>
      </c>
      <c r="Q643" s="176" t="s">
        <v>2080</v>
      </c>
      <c r="R643" s="176" t="s">
        <v>1076</v>
      </c>
      <c r="S643" s="178" t="s">
        <v>56</v>
      </c>
    </row>
    <row r="644" spans="1:19" x14ac:dyDescent="0.2">
      <c r="A644" s="181">
        <v>2472</v>
      </c>
      <c r="B644" s="35" t="s">
        <v>2647</v>
      </c>
      <c r="C644" s="36" t="s">
        <v>1076</v>
      </c>
      <c r="D644" s="37"/>
      <c r="F644" s="183">
        <v>2015</v>
      </c>
      <c r="G644" s="42" t="s">
        <v>1835</v>
      </c>
      <c r="H644" s="42" t="s">
        <v>1076</v>
      </c>
      <c r="I644" s="42" t="s">
        <v>1784</v>
      </c>
      <c r="K644" s="184">
        <v>1514</v>
      </c>
      <c r="L644" s="176" t="s">
        <v>2081</v>
      </c>
      <c r="M644" s="176" t="s">
        <v>1076</v>
      </c>
      <c r="N644" s="178" t="s">
        <v>3094</v>
      </c>
      <c r="P644" s="184">
        <v>1514</v>
      </c>
      <c r="Q644" s="176" t="s">
        <v>2081</v>
      </c>
      <c r="R644" s="176" t="s">
        <v>1076</v>
      </c>
      <c r="S644" s="178" t="s">
        <v>1101</v>
      </c>
    </row>
    <row r="645" spans="1:19" x14ac:dyDescent="0.2">
      <c r="A645" s="181">
        <v>2547</v>
      </c>
      <c r="B645" s="35" t="s">
        <v>2648</v>
      </c>
      <c r="C645" s="36" t="s">
        <v>1077</v>
      </c>
      <c r="D645" s="37" t="s">
        <v>1536</v>
      </c>
      <c r="F645" s="183">
        <v>2016</v>
      </c>
      <c r="G645" s="42" t="s">
        <v>1836</v>
      </c>
      <c r="H645" s="42" t="s">
        <v>1076</v>
      </c>
      <c r="I645" s="42"/>
      <c r="K645" s="184">
        <v>1515</v>
      </c>
      <c r="L645" s="176" t="s">
        <v>2082</v>
      </c>
      <c r="M645" s="176" t="s">
        <v>1076</v>
      </c>
      <c r="N645" s="178" t="s">
        <v>386</v>
      </c>
      <c r="P645" s="184">
        <v>1515</v>
      </c>
      <c r="Q645" s="176" t="s">
        <v>2082</v>
      </c>
      <c r="R645" s="176" t="s">
        <v>1076</v>
      </c>
      <c r="S645" s="178" t="s">
        <v>386</v>
      </c>
    </row>
    <row r="646" spans="1:19" x14ac:dyDescent="0.2">
      <c r="A646" s="181">
        <v>2711</v>
      </c>
      <c r="B646" s="35" t="s">
        <v>2649</v>
      </c>
      <c r="C646" s="36" t="s">
        <v>1076</v>
      </c>
      <c r="D646" s="37" t="s">
        <v>1537</v>
      </c>
      <c r="F646" s="183">
        <v>2050</v>
      </c>
      <c r="G646" s="42" t="s">
        <v>3105</v>
      </c>
      <c r="H646" s="42" t="s">
        <v>1076</v>
      </c>
      <c r="I646" s="42" t="s">
        <v>1254</v>
      </c>
      <c r="K646" s="184">
        <v>1516</v>
      </c>
      <c r="L646" s="176" t="s">
        <v>2083</v>
      </c>
      <c r="M646" s="176" t="s">
        <v>1076</v>
      </c>
      <c r="N646" s="178" t="s">
        <v>386</v>
      </c>
      <c r="P646" s="184">
        <v>1516</v>
      </c>
      <c r="Q646" s="176" t="s">
        <v>2083</v>
      </c>
      <c r="R646" s="176" t="s">
        <v>1076</v>
      </c>
      <c r="S646" s="178" t="s">
        <v>386</v>
      </c>
    </row>
    <row r="647" spans="1:19" x14ac:dyDescent="0.2">
      <c r="A647" s="181">
        <v>3001</v>
      </c>
      <c r="B647" s="35" t="s">
        <v>2650</v>
      </c>
      <c r="C647" s="36" t="s">
        <v>1076</v>
      </c>
      <c r="D647" s="37"/>
      <c r="F647" s="183">
        <v>2051</v>
      </c>
      <c r="G647" s="42" t="s">
        <v>2343</v>
      </c>
      <c r="H647" s="42" t="s">
        <v>1076</v>
      </c>
      <c r="I647" s="42"/>
      <c r="K647" s="184">
        <v>1517</v>
      </c>
      <c r="L647" s="176" t="s">
        <v>2084</v>
      </c>
      <c r="M647" s="176" t="s">
        <v>1076</v>
      </c>
      <c r="N647" s="176" t="s">
        <v>386</v>
      </c>
      <c r="P647" s="184">
        <v>1517</v>
      </c>
      <c r="Q647" s="176" t="s">
        <v>2084</v>
      </c>
      <c r="R647" s="176" t="s">
        <v>1076</v>
      </c>
      <c r="S647" s="176" t="s">
        <v>386</v>
      </c>
    </row>
    <row r="648" spans="1:19" x14ac:dyDescent="0.2">
      <c r="A648" s="181">
        <v>3002</v>
      </c>
      <c r="B648" s="35" t="s">
        <v>1050</v>
      </c>
      <c r="C648" s="36" t="s">
        <v>1077</v>
      </c>
      <c r="D648" s="37" t="s">
        <v>1538</v>
      </c>
      <c r="F648" s="183">
        <v>2100</v>
      </c>
      <c r="G648" s="42" t="s">
        <v>1820</v>
      </c>
      <c r="H648" s="42" t="s">
        <v>1076</v>
      </c>
      <c r="I648" s="42"/>
      <c r="K648" s="184">
        <v>1520</v>
      </c>
      <c r="L648" s="176" t="s">
        <v>2292</v>
      </c>
      <c r="M648" s="176" t="s">
        <v>1076</v>
      </c>
      <c r="N648" s="176" t="s">
        <v>2094</v>
      </c>
      <c r="P648" s="184">
        <v>1520</v>
      </c>
      <c r="Q648" s="176" t="s">
        <v>2292</v>
      </c>
      <c r="R648" s="176" t="s">
        <v>1076</v>
      </c>
      <c r="S648" s="176" t="s">
        <v>1368</v>
      </c>
    </row>
    <row r="649" spans="1:19" x14ac:dyDescent="0.2">
      <c r="A649" s="181">
        <v>3003</v>
      </c>
      <c r="B649" s="35" t="s">
        <v>1051</v>
      </c>
      <c r="C649" s="36" t="s">
        <v>1077</v>
      </c>
      <c r="D649" s="37"/>
      <c r="F649" s="183">
        <v>2101</v>
      </c>
      <c r="G649" s="42" t="s">
        <v>1821</v>
      </c>
      <c r="H649" s="42" t="s">
        <v>1076</v>
      </c>
      <c r="I649" s="42"/>
      <c r="K649" s="184">
        <v>1525</v>
      </c>
      <c r="L649" s="176" t="s">
        <v>974</v>
      </c>
      <c r="M649" s="176" t="s">
        <v>1076</v>
      </c>
      <c r="N649" s="176" t="s">
        <v>386</v>
      </c>
      <c r="P649" s="184">
        <v>1525</v>
      </c>
      <c r="Q649" s="176" t="s">
        <v>974</v>
      </c>
      <c r="R649" s="176" t="s">
        <v>1076</v>
      </c>
      <c r="S649" s="176" t="s">
        <v>995</v>
      </c>
    </row>
    <row r="650" spans="1:19" x14ac:dyDescent="0.2">
      <c r="A650" s="181">
        <v>3006</v>
      </c>
      <c r="B650" s="35" t="s">
        <v>2955</v>
      </c>
      <c r="C650" s="36" t="s">
        <v>1076</v>
      </c>
      <c r="D650" s="37" t="s">
        <v>1570</v>
      </c>
      <c r="F650" s="183">
        <v>2102</v>
      </c>
      <c r="G650" s="42" t="s">
        <v>2880</v>
      </c>
      <c r="H650" s="42" t="s">
        <v>1076</v>
      </c>
      <c r="I650" s="42"/>
      <c r="K650" s="184">
        <v>1526</v>
      </c>
      <c r="L650" s="176" t="s">
        <v>975</v>
      </c>
      <c r="M650" s="176" t="s">
        <v>1076</v>
      </c>
      <c r="N650" s="176" t="s">
        <v>386</v>
      </c>
      <c r="P650" s="184">
        <v>1526</v>
      </c>
      <c r="Q650" s="176" t="s">
        <v>975</v>
      </c>
      <c r="R650" s="176" t="s">
        <v>1076</v>
      </c>
      <c r="S650" s="176" t="s">
        <v>995</v>
      </c>
    </row>
    <row r="651" spans="1:19" x14ac:dyDescent="0.2">
      <c r="A651" s="181">
        <v>3101</v>
      </c>
      <c r="B651" s="35" t="s">
        <v>3239</v>
      </c>
      <c r="C651" s="36" t="s">
        <v>1077</v>
      </c>
      <c r="D651" s="37" t="s">
        <v>1571</v>
      </c>
      <c r="F651" s="183">
        <v>2103</v>
      </c>
      <c r="G651" s="42" t="s">
        <v>2881</v>
      </c>
      <c r="H651" s="42" t="s">
        <v>1076</v>
      </c>
      <c r="I651" s="42"/>
      <c r="K651" s="184">
        <v>1527</v>
      </c>
      <c r="L651" s="176" t="s">
        <v>287</v>
      </c>
      <c r="M651" s="176" t="s">
        <v>1076</v>
      </c>
      <c r="N651" s="176" t="s">
        <v>386</v>
      </c>
      <c r="P651" s="184">
        <v>1527</v>
      </c>
      <c r="Q651" s="176" t="s">
        <v>287</v>
      </c>
      <c r="R651" s="176" t="s">
        <v>1076</v>
      </c>
      <c r="S651" s="176" t="s">
        <v>995</v>
      </c>
    </row>
    <row r="652" spans="1:19" x14ac:dyDescent="0.2">
      <c r="A652" s="181">
        <v>3104</v>
      </c>
      <c r="B652" s="35" t="s">
        <v>2681</v>
      </c>
      <c r="C652" s="36" t="s">
        <v>2254</v>
      </c>
      <c r="D652" s="37"/>
      <c r="F652" s="183">
        <v>2104</v>
      </c>
      <c r="G652" s="42" t="s">
        <v>2882</v>
      </c>
      <c r="H652" s="42" t="s">
        <v>1076</v>
      </c>
      <c r="I652" s="42"/>
      <c r="K652" s="184">
        <v>1528</v>
      </c>
      <c r="L652" s="176" t="s">
        <v>288</v>
      </c>
      <c r="M652" s="176" t="s">
        <v>1076</v>
      </c>
      <c r="N652" s="176" t="s">
        <v>386</v>
      </c>
      <c r="P652" s="184">
        <v>1528</v>
      </c>
      <c r="Q652" s="176" t="s">
        <v>288</v>
      </c>
      <c r="R652" s="176" t="s">
        <v>1076</v>
      </c>
      <c r="S652" s="176" t="s">
        <v>995</v>
      </c>
    </row>
    <row r="653" spans="1:19" x14ac:dyDescent="0.2">
      <c r="A653" s="181">
        <v>3105</v>
      </c>
      <c r="B653" s="35" t="s">
        <v>2121</v>
      </c>
      <c r="C653" s="36" t="s">
        <v>2254</v>
      </c>
      <c r="D653" s="37"/>
      <c r="F653" s="183">
        <v>2105</v>
      </c>
      <c r="G653" s="42" t="s">
        <v>2883</v>
      </c>
      <c r="H653" s="42" t="s">
        <v>1076</v>
      </c>
      <c r="I653" s="42"/>
      <c r="K653" s="184">
        <v>1529</v>
      </c>
      <c r="L653" s="176" t="s">
        <v>143</v>
      </c>
      <c r="M653" s="176" t="s">
        <v>1076</v>
      </c>
      <c r="N653" s="176" t="s">
        <v>386</v>
      </c>
      <c r="P653" s="184">
        <v>1529</v>
      </c>
      <c r="Q653" s="176" t="s">
        <v>143</v>
      </c>
      <c r="R653" s="176" t="s">
        <v>1076</v>
      </c>
      <c r="S653" s="176" t="s">
        <v>995</v>
      </c>
    </row>
    <row r="654" spans="1:19" x14ac:dyDescent="0.2">
      <c r="A654" s="181">
        <v>3106</v>
      </c>
      <c r="B654" s="35" t="s">
        <v>329</v>
      </c>
      <c r="C654" s="36" t="s">
        <v>2254</v>
      </c>
      <c r="D654" s="37"/>
      <c r="F654" s="183">
        <v>2106</v>
      </c>
      <c r="G654" s="42" t="s">
        <v>2884</v>
      </c>
      <c r="H654" s="42" t="s">
        <v>1076</v>
      </c>
      <c r="I654" s="42"/>
      <c r="K654" s="184">
        <v>1531</v>
      </c>
      <c r="L654" s="176" t="s">
        <v>2085</v>
      </c>
      <c r="M654" s="176" t="s">
        <v>1076</v>
      </c>
      <c r="N654" s="176" t="s">
        <v>386</v>
      </c>
      <c r="P654" s="184">
        <v>1531</v>
      </c>
      <c r="Q654" s="176" t="s">
        <v>2085</v>
      </c>
      <c r="R654" s="176" t="s">
        <v>1076</v>
      </c>
      <c r="S654" s="176" t="s">
        <v>386</v>
      </c>
    </row>
    <row r="655" spans="1:19" x14ac:dyDescent="0.2">
      <c r="A655" s="181">
        <v>3107</v>
      </c>
      <c r="B655" s="35" t="s">
        <v>1761</v>
      </c>
      <c r="C655" s="36" t="s">
        <v>2254</v>
      </c>
      <c r="D655" s="37"/>
      <c r="F655" s="183">
        <v>2107</v>
      </c>
      <c r="G655" s="42" t="s">
        <v>2885</v>
      </c>
      <c r="H655" s="42" t="s">
        <v>1076</v>
      </c>
      <c r="I655" s="42"/>
      <c r="K655" s="184">
        <v>1532</v>
      </c>
      <c r="L655" s="176" t="s">
        <v>144</v>
      </c>
      <c r="M655" s="176" t="s">
        <v>1076</v>
      </c>
      <c r="N655" s="176" t="s">
        <v>386</v>
      </c>
      <c r="P655" s="184">
        <v>1532</v>
      </c>
      <c r="Q655" s="176" t="s">
        <v>144</v>
      </c>
      <c r="R655" s="176" t="s">
        <v>1076</v>
      </c>
      <c r="S655" s="176" t="s">
        <v>386</v>
      </c>
    </row>
    <row r="656" spans="1:19" x14ac:dyDescent="0.2">
      <c r="A656" s="181">
        <v>3108</v>
      </c>
      <c r="B656" s="35" t="s">
        <v>1762</v>
      </c>
      <c r="C656" s="36" t="s">
        <v>2254</v>
      </c>
      <c r="D656" s="37" t="s">
        <v>1134</v>
      </c>
      <c r="F656" s="183">
        <v>2110</v>
      </c>
      <c r="G656" s="42" t="s">
        <v>2886</v>
      </c>
      <c r="H656" s="42" t="s">
        <v>1076</v>
      </c>
      <c r="I656" s="42"/>
      <c r="K656" s="184">
        <v>1533</v>
      </c>
      <c r="L656" s="176" t="s">
        <v>1347</v>
      </c>
      <c r="M656" s="176" t="s">
        <v>1076</v>
      </c>
      <c r="N656" s="176" t="s">
        <v>386</v>
      </c>
      <c r="P656" s="184">
        <v>1533</v>
      </c>
      <c r="Q656" s="176" t="s">
        <v>1347</v>
      </c>
      <c r="R656" s="176" t="s">
        <v>1076</v>
      </c>
      <c r="S656" s="176" t="s">
        <v>386</v>
      </c>
    </row>
    <row r="657" spans="1:19" x14ac:dyDescent="0.2">
      <c r="A657" s="181">
        <v>3109</v>
      </c>
      <c r="B657" s="35" t="s">
        <v>1025</v>
      </c>
      <c r="C657" s="36" t="s">
        <v>1076</v>
      </c>
      <c r="D657" s="37" t="s">
        <v>1135</v>
      </c>
      <c r="F657" s="183">
        <v>2111</v>
      </c>
      <c r="G657" s="42" t="s">
        <v>2887</v>
      </c>
      <c r="H657" s="42" t="s">
        <v>1076</v>
      </c>
      <c r="I657" s="42"/>
      <c r="K657" s="184">
        <v>1540</v>
      </c>
      <c r="L657" s="176" t="s">
        <v>691</v>
      </c>
      <c r="M657" s="176" t="s">
        <v>2200</v>
      </c>
      <c r="N657" s="176" t="s">
        <v>386</v>
      </c>
      <c r="P657" s="184">
        <v>1540</v>
      </c>
      <c r="Q657" s="176" t="s">
        <v>691</v>
      </c>
      <c r="R657" s="176" t="s">
        <v>2200</v>
      </c>
      <c r="S657" s="176" t="s">
        <v>386</v>
      </c>
    </row>
    <row r="658" spans="1:19" x14ac:dyDescent="0.2">
      <c r="A658" s="181">
        <v>3110</v>
      </c>
      <c r="B658" s="35" t="s">
        <v>350</v>
      </c>
      <c r="C658" s="36" t="s">
        <v>1077</v>
      </c>
      <c r="D658" s="37" t="s">
        <v>1136</v>
      </c>
      <c r="F658" s="183">
        <v>2112</v>
      </c>
      <c r="G658" s="42" t="s">
        <v>2534</v>
      </c>
      <c r="H658" s="42" t="s">
        <v>1076</v>
      </c>
      <c r="I658" s="42"/>
      <c r="K658" s="184">
        <v>1576</v>
      </c>
      <c r="L658" s="176" t="s">
        <v>3347</v>
      </c>
      <c r="M658" s="176" t="s">
        <v>2200</v>
      </c>
      <c r="N658" s="176" t="s">
        <v>386</v>
      </c>
      <c r="P658" s="184">
        <v>1576</v>
      </c>
      <c r="Q658" s="176" t="s">
        <v>3347</v>
      </c>
      <c r="R658" s="176" t="s">
        <v>2200</v>
      </c>
      <c r="S658" s="176" t="s">
        <v>386</v>
      </c>
    </row>
    <row r="659" spans="1:19" x14ac:dyDescent="0.2">
      <c r="A659" s="181">
        <v>3111</v>
      </c>
      <c r="B659" s="35" t="s">
        <v>1026</v>
      </c>
      <c r="C659" s="36" t="s">
        <v>1076</v>
      </c>
      <c r="D659" s="37"/>
      <c r="F659" s="183">
        <v>2113</v>
      </c>
      <c r="G659" s="42" t="s">
        <v>2535</v>
      </c>
      <c r="H659" s="42" t="s">
        <v>1076</v>
      </c>
      <c r="I659" s="42"/>
      <c r="K659" s="184">
        <v>1577</v>
      </c>
      <c r="L659" s="176" t="s">
        <v>3348</v>
      </c>
      <c r="M659" s="176" t="s">
        <v>2200</v>
      </c>
      <c r="N659" s="176" t="s">
        <v>386</v>
      </c>
      <c r="P659" s="184">
        <v>1577</v>
      </c>
      <c r="Q659" s="176" t="s">
        <v>3348</v>
      </c>
      <c r="R659" s="176" t="s">
        <v>2200</v>
      </c>
      <c r="S659" s="176" t="s">
        <v>386</v>
      </c>
    </row>
    <row r="660" spans="1:19" x14ac:dyDescent="0.2">
      <c r="A660" s="181">
        <v>3112</v>
      </c>
      <c r="B660" s="35" t="s">
        <v>1027</v>
      </c>
      <c r="C660" s="36" t="s">
        <v>1077</v>
      </c>
      <c r="D660" s="37" t="s">
        <v>1136</v>
      </c>
      <c r="F660" s="183">
        <v>2114</v>
      </c>
      <c r="G660" s="42" t="s">
        <v>2536</v>
      </c>
      <c r="H660" s="42" t="s">
        <v>1076</v>
      </c>
      <c r="I660" s="42"/>
      <c r="K660" s="184">
        <v>1578</v>
      </c>
      <c r="L660" s="176" t="s">
        <v>1348</v>
      </c>
      <c r="M660" s="176" t="s">
        <v>2200</v>
      </c>
      <c r="N660" s="176" t="s">
        <v>386</v>
      </c>
      <c r="P660" s="184">
        <v>1578</v>
      </c>
      <c r="Q660" s="176" t="s">
        <v>1348</v>
      </c>
      <c r="R660" s="176" t="s">
        <v>2200</v>
      </c>
      <c r="S660" s="176" t="s">
        <v>386</v>
      </c>
    </row>
    <row r="661" spans="1:19" x14ac:dyDescent="0.2">
      <c r="A661" s="181">
        <v>3113</v>
      </c>
      <c r="B661" s="35" t="s">
        <v>2888</v>
      </c>
      <c r="C661" s="36" t="s">
        <v>2943</v>
      </c>
      <c r="D661" s="37"/>
      <c r="F661" s="183">
        <v>2115</v>
      </c>
      <c r="G661" s="42" t="s">
        <v>2537</v>
      </c>
      <c r="H661" s="42" t="s">
        <v>1076</v>
      </c>
      <c r="I661" s="42"/>
      <c r="K661" s="184">
        <v>1579</v>
      </c>
      <c r="L661" s="176" t="s">
        <v>3349</v>
      </c>
      <c r="M661" s="176" t="s">
        <v>2200</v>
      </c>
      <c r="N661" s="176" t="s">
        <v>386</v>
      </c>
      <c r="P661" s="184">
        <v>1579</v>
      </c>
      <c r="Q661" s="176" t="s">
        <v>3349</v>
      </c>
      <c r="R661" s="176" t="s">
        <v>2200</v>
      </c>
      <c r="S661" s="176" t="s">
        <v>386</v>
      </c>
    </row>
    <row r="662" spans="1:19" x14ac:dyDescent="0.2">
      <c r="A662" s="181">
        <v>3114</v>
      </c>
      <c r="B662" s="35" t="s">
        <v>2889</v>
      </c>
      <c r="C662" s="36" t="s">
        <v>2943</v>
      </c>
      <c r="D662" s="37"/>
      <c r="F662" s="183">
        <v>2116</v>
      </c>
      <c r="G662" s="42" t="s">
        <v>2998</v>
      </c>
      <c r="H662" s="42" t="s">
        <v>1076</v>
      </c>
      <c r="I662" s="42"/>
      <c r="K662" s="184">
        <v>1580</v>
      </c>
      <c r="L662" s="176" t="s">
        <v>692</v>
      </c>
      <c r="M662" s="176" t="s">
        <v>2200</v>
      </c>
      <c r="N662" s="176" t="s">
        <v>386</v>
      </c>
      <c r="P662" s="184">
        <v>1580</v>
      </c>
      <c r="Q662" s="176" t="s">
        <v>692</v>
      </c>
      <c r="R662" s="176" t="s">
        <v>2200</v>
      </c>
      <c r="S662" s="176" t="s">
        <v>386</v>
      </c>
    </row>
    <row r="663" spans="1:19" x14ac:dyDescent="0.2">
      <c r="A663" s="181">
        <v>3115</v>
      </c>
      <c r="B663" s="35" t="s">
        <v>2890</v>
      </c>
      <c r="C663" s="36" t="s">
        <v>1076</v>
      </c>
      <c r="D663" s="37"/>
      <c r="F663" s="183">
        <v>2117</v>
      </c>
      <c r="G663" s="42" t="s">
        <v>2999</v>
      </c>
      <c r="H663" s="42" t="s">
        <v>1076</v>
      </c>
      <c r="I663" s="42"/>
      <c r="K663" s="184">
        <v>1581</v>
      </c>
      <c r="L663" s="176" t="s">
        <v>693</v>
      </c>
      <c r="M663" s="176" t="s">
        <v>2200</v>
      </c>
      <c r="N663" s="176" t="s">
        <v>386</v>
      </c>
      <c r="P663" s="184">
        <v>1581</v>
      </c>
      <c r="Q663" s="176" t="s">
        <v>693</v>
      </c>
      <c r="R663" s="176" t="s">
        <v>2200</v>
      </c>
      <c r="S663" s="176" t="s">
        <v>386</v>
      </c>
    </row>
    <row r="664" spans="1:19" x14ac:dyDescent="0.2">
      <c r="A664" s="181">
        <v>3116</v>
      </c>
      <c r="B664" s="35" t="s">
        <v>2891</v>
      </c>
      <c r="C664" s="36" t="s">
        <v>1076</v>
      </c>
      <c r="D664" s="37" t="s">
        <v>1137</v>
      </c>
      <c r="F664" s="183">
        <v>2118</v>
      </c>
      <c r="G664" s="42" t="s">
        <v>226</v>
      </c>
      <c r="H664" s="42" t="s">
        <v>1076</v>
      </c>
      <c r="I664" s="42"/>
      <c r="K664" s="184">
        <v>1582</v>
      </c>
      <c r="L664" s="176" t="s">
        <v>694</v>
      </c>
      <c r="M664" s="176" t="s">
        <v>2200</v>
      </c>
      <c r="N664" s="178" t="s">
        <v>386</v>
      </c>
      <c r="P664" s="184">
        <v>1582</v>
      </c>
      <c r="Q664" s="176" t="s">
        <v>694</v>
      </c>
      <c r="R664" s="176" t="s">
        <v>2200</v>
      </c>
      <c r="S664" s="178" t="s">
        <v>386</v>
      </c>
    </row>
    <row r="665" spans="1:19" x14ac:dyDescent="0.2">
      <c r="A665" s="181">
        <v>3117</v>
      </c>
      <c r="B665" s="35" t="s">
        <v>3242</v>
      </c>
      <c r="C665" s="36" t="s">
        <v>1076</v>
      </c>
      <c r="D665" s="37"/>
      <c r="F665" s="183">
        <v>2200</v>
      </c>
      <c r="G665" s="42" t="s">
        <v>2293</v>
      </c>
      <c r="H665" s="42" t="s">
        <v>1076</v>
      </c>
      <c r="I665" s="42"/>
      <c r="K665" s="184">
        <v>1592</v>
      </c>
      <c r="L665" s="176" t="s">
        <v>695</v>
      </c>
      <c r="M665" s="176" t="s">
        <v>2200</v>
      </c>
      <c r="N665" s="178" t="s">
        <v>386</v>
      </c>
      <c r="P665" s="184">
        <v>1592</v>
      </c>
      <c r="Q665" s="176" t="s">
        <v>695</v>
      </c>
      <c r="R665" s="176" t="s">
        <v>2200</v>
      </c>
      <c r="S665" s="178" t="s">
        <v>386</v>
      </c>
    </row>
    <row r="666" spans="1:19" x14ac:dyDescent="0.2">
      <c r="A666" s="181">
        <v>3118</v>
      </c>
      <c r="B666" s="35" t="s">
        <v>3313</v>
      </c>
      <c r="C666" s="36" t="s">
        <v>1076</v>
      </c>
      <c r="D666" s="37"/>
      <c r="F666" s="183">
        <v>2201</v>
      </c>
      <c r="G666" s="42" t="s">
        <v>2294</v>
      </c>
      <c r="H666" s="42" t="s">
        <v>1076</v>
      </c>
      <c r="I666" s="42"/>
      <c r="K666" s="184">
        <v>1593</v>
      </c>
      <c r="L666" s="176" t="s">
        <v>696</v>
      </c>
      <c r="M666" s="176" t="s">
        <v>2200</v>
      </c>
      <c r="N666" s="178" t="s">
        <v>386</v>
      </c>
      <c r="P666" s="184">
        <v>1593</v>
      </c>
      <c r="Q666" s="176" t="s">
        <v>696</v>
      </c>
      <c r="R666" s="176" t="s">
        <v>2200</v>
      </c>
      <c r="S666" s="178" t="s">
        <v>386</v>
      </c>
    </row>
    <row r="667" spans="1:19" x14ac:dyDescent="0.2">
      <c r="A667" s="181">
        <v>3120</v>
      </c>
      <c r="B667" s="35" t="s">
        <v>3314</v>
      </c>
      <c r="C667" s="36" t="s">
        <v>1076</v>
      </c>
      <c r="D667" s="37"/>
      <c r="F667" s="183">
        <v>2203</v>
      </c>
      <c r="G667" s="42" t="s">
        <v>3009</v>
      </c>
      <c r="H667" s="42" t="s">
        <v>1076</v>
      </c>
      <c r="I667" s="42"/>
      <c r="K667" s="184">
        <v>1594</v>
      </c>
      <c r="L667" s="176" t="s">
        <v>697</v>
      </c>
      <c r="M667" s="176" t="s">
        <v>2200</v>
      </c>
      <c r="N667" s="178" t="s">
        <v>386</v>
      </c>
      <c r="P667" s="184">
        <v>1594</v>
      </c>
      <c r="Q667" s="176" t="s">
        <v>697</v>
      </c>
      <c r="R667" s="176" t="s">
        <v>2200</v>
      </c>
      <c r="S667" s="178" t="s">
        <v>386</v>
      </c>
    </row>
    <row r="668" spans="1:19" x14ac:dyDescent="0.2">
      <c r="A668" s="181">
        <v>3121</v>
      </c>
      <c r="B668" s="35" t="s">
        <v>3315</v>
      </c>
      <c r="C668" s="36" t="s">
        <v>1076</v>
      </c>
      <c r="D668" s="37"/>
      <c r="F668" s="183">
        <v>2204</v>
      </c>
      <c r="G668" s="42" t="s">
        <v>3010</v>
      </c>
      <c r="H668" s="42" t="s">
        <v>1076</v>
      </c>
      <c r="I668" s="42"/>
      <c r="K668" s="184">
        <v>1599</v>
      </c>
      <c r="L668" s="176" t="s">
        <v>698</v>
      </c>
      <c r="M668" s="176" t="s">
        <v>2200</v>
      </c>
      <c r="N668" s="176" t="s">
        <v>386</v>
      </c>
      <c r="P668" s="184">
        <v>1599</v>
      </c>
      <c r="Q668" s="176" t="s">
        <v>698</v>
      </c>
      <c r="R668" s="176" t="s">
        <v>2200</v>
      </c>
      <c r="S668" s="176" t="s">
        <v>386</v>
      </c>
    </row>
    <row r="669" spans="1:19" x14ac:dyDescent="0.2">
      <c r="A669" s="181">
        <v>3122</v>
      </c>
      <c r="B669" s="35" t="s">
        <v>2035</v>
      </c>
      <c r="C669" s="36" t="s">
        <v>1076</v>
      </c>
      <c r="D669" s="37"/>
      <c r="F669" s="183">
        <v>2205</v>
      </c>
      <c r="G669" s="42" t="s">
        <v>2753</v>
      </c>
      <c r="H669" s="42" t="s">
        <v>1076</v>
      </c>
      <c r="I669" s="42"/>
      <c r="K669" s="184">
        <v>1690</v>
      </c>
      <c r="L669" s="176" t="s">
        <v>3263</v>
      </c>
      <c r="M669" s="176" t="s">
        <v>1076</v>
      </c>
      <c r="N669" s="178" t="s">
        <v>386</v>
      </c>
      <c r="P669" s="184">
        <v>1690</v>
      </c>
      <c r="Q669" s="176" t="s">
        <v>3263</v>
      </c>
      <c r="R669" s="176" t="s">
        <v>1076</v>
      </c>
      <c r="S669" s="178" t="s">
        <v>386</v>
      </c>
    </row>
    <row r="670" spans="1:19" x14ac:dyDescent="0.2">
      <c r="A670" s="181">
        <v>3123</v>
      </c>
      <c r="B670" s="35" t="s">
        <v>2036</v>
      </c>
      <c r="C670" s="36" t="s">
        <v>1076</v>
      </c>
      <c r="D670" s="37"/>
      <c r="F670" s="183">
        <v>2207</v>
      </c>
      <c r="G670" s="42" t="s">
        <v>2754</v>
      </c>
      <c r="H670" s="42" t="s">
        <v>1076</v>
      </c>
      <c r="I670" s="42"/>
      <c r="K670" s="184">
        <v>1691</v>
      </c>
      <c r="L670" s="176" t="s">
        <v>3264</v>
      </c>
      <c r="M670" s="176" t="s">
        <v>1076</v>
      </c>
      <c r="N670" s="176" t="s">
        <v>386</v>
      </c>
      <c r="P670" s="184">
        <v>1691</v>
      </c>
      <c r="Q670" s="176" t="s">
        <v>3264</v>
      </c>
      <c r="R670" s="176" t="s">
        <v>1076</v>
      </c>
      <c r="S670" s="176" t="s">
        <v>386</v>
      </c>
    </row>
    <row r="671" spans="1:19" x14ac:dyDescent="0.2">
      <c r="A671" s="181">
        <v>3131</v>
      </c>
      <c r="B671" s="35" t="s">
        <v>1040</v>
      </c>
      <c r="C671" s="36" t="s">
        <v>1076</v>
      </c>
      <c r="D671" s="37"/>
      <c r="F671" s="183">
        <v>2208</v>
      </c>
      <c r="G671" s="42" t="s">
        <v>3007</v>
      </c>
      <c r="H671" s="42" t="s">
        <v>1076</v>
      </c>
      <c r="I671" s="42"/>
      <c r="K671" s="184">
        <v>2001</v>
      </c>
      <c r="L671" s="176" t="s">
        <v>3350</v>
      </c>
      <c r="M671" s="176" t="s">
        <v>1076</v>
      </c>
      <c r="N671" s="178" t="s">
        <v>1785</v>
      </c>
      <c r="P671" s="184">
        <v>2001</v>
      </c>
      <c r="Q671" s="176" t="s">
        <v>3350</v>
      </c>
      <c r="R671" s="176" t="s">
        <v>1076</v>
      </c>
      <c r="S671" s="178" t="s">
        <v>2407</v>
      </c>
    </row>
    <row r="672" spans="1:19" x14ac:dyDescent="0.2">
      <c r="A672" s="181">
        <v>3132</v>
      </c>
      <c r="B672" s="35" t="s">
        <v>1041</v>
      </c>
      <c r="C672" s="36" t="s">
        <v>1076</v>
      </c>
      <c r="D672" s="37"/>
      <c r="F672" s="183">
        <v>2209</v>
      </c>
      <c r="G672" s="42" t="s">
        <v>3008</v>
      </c>
      <c r="H672" s="42" t="s">
        <v>1076</v>
      </c>
      <c r="I672" s="42"/>
      <c r="K672" s="184">
        <v>2002</v>
      </c>
      <c r="L672" s="176" t="s">
        <v>3265</v>
      </c>
      <c r="M672" s="176" t="s">
        <v>1076</v>
      </c>
      <c r="N672" s="178" t="s">
        <v>2087</v>
      </c>
      <c r="P672" s="184">
        <v>2002</v>
      </c>
      <c r="Q672" s="176" t="s">
        <v>3265</v>
      </c>
      <c r="R672" s="176" t="s">
        <v>1076</v>
      </c>
      <c r="S672" s="178" t="s">
        <v>2184</v>
      </c>
    </row>
    <row r="673" spans="1:19" x14ac:dyDescent="0.2">
      <c r="A673" s="181">
        <v>3140</v>
      </c>
      <c r="B673" s="35" t="s">
        <v>1042</v>
      </c>
      <c r="C673" s="36" t="s">
        <v>1076</v>
      </c>
      <c r="D673" s="37"/>
      <c r="F673" s="183">
        <v>2210</v>
      </c>
      <c r="G673" s="42" t="s">
        <v>246</v>
      </c>
      <c r="H673" s="42" t="s">
        <v>1076</v>
      </c>
      <c r="I673" s="42"/>
      <c r="K673" s="184">
        <v>2003</v>
      </c>
      <c r="L673" s="176" t="s">
        <v>3266</v>
      </c>
      <c r="M673" s="176" t="s">
        <v>1076</v>
      </c>
      <c r="N673" s="176" t="s">
        <v>340</v>
      </c>
      <c r="P673" s="184">
        <v>2003</v>
      </c>
      <c r="Q673" s="176" t="s">
        <v>3266</v>
      </c>
      <c r="R673" s="176" t="s">
        <v>1076</v>
      </c>
      <c r="S673" s="176" t="s">
        <v>1475</v>
      </c>
    </row>
    <row r="674" spans="1:19" x14ac:dyDescent="0.2">
      <c r="A674" s="181">
        <v>3141</v>
      </c>
      <c r="B674" s="35" t="s">
        <v>2242</v>
      </c>
      <c r="C674" s="36" t="s">
        <v>1076</v>
      </c>
      <c r="D674" s="37" t="s">
        <v>1135</v>
      </c>
      <c r="F674" s="183">
        <v>2211</v>
      </c>
      <c r="G674" s="42" t="s">
        <v>247</v>
      </c>
      <c r="H674" s="42" t="s">
        <v>1076</v>
      </c>
      <c r="I674" s="42"/>
      <c r="K674" s="184">
        <v>2004</v>
      </c>
      <c r="L674" s="176" t="s">
        <v>1870</v>
      </c>
      <c r="M674" s="176" t="s">
        <v>1076</v>
      </c>
      <c r="N674" s="176" t="s">
        <v>868</v>
      </c>
      <c r="P674" s="184">
        <v>2004</v>
      </c>
      <c r="Q674" s="176" t="s">
        <v>1870</v>
      </c>
      <c r="R674" s="176" t="s">
        <v>1076</v>
      </c>
      <c r="S674" s="176" t="s">
        <v>711</v>
      </c>
    </row>
    <row r="675" spans="1:19" x14ac:dyDescent="0.2">
      <c r="A675" s="181">
        <v>3200</v>
      </c>
      <c r="B675" s="35" t="s">
        <v>2243</v>
      </c>
      <c r="C675" s="36" t="s">
        <v>1076</v>
      </c>
      <c r="D675" s="37" t="s">
        <v>1138</v>
      </c>
      <c r="F675" s="183">
        <v>2212</v>
      </c>
      <c r="G675" s="42" t="s">
        <v>1837</v>
      </c>
      <c r="H675" s="42" t="s">
        <v>1076</v>
      </c>
      <c r="I675" s="42" t="s">
        <v>1788</v>
      </c>
      <c r="K675" s="184">
        <v>2005</v>
      </c>
      <c r="L675" s="176" t="s">
        <v>2811</v>
      </c>
      <c r="M675" s="176" t="s">
        <v>1076</v>
      </c>
      <c r="N675" s="176" t="s">
        <v>386</v>
      </c>
      <c r="P675" s="184">
        <v>2005</v>
      </c>
      <c r="Q675" s="176" t="s">
        <v>2811</v>
      </c>
      <c r="R675" s="176" t="s">
        <v>1076</v>
      </c>
      <c r="S675" s="176" t="s">
        <v>386</v>
      </c>
    </row>
    <row r="676" spans="1:19" x14ac:dyDescent="0.2">
      <c r="A676" s="181">
        <v>3201</v>
      </c>
      <c r="B676" s="35" t="s">
        <v>3248</v>
      </c>
      <c r="C676" s="36" t="s">
        <v>1077</v>
      </c>
      <c r="D676" s="37" t="s">
        <v>2385</v>
      </c>
      <c r="F676" s="183">
        <v>2213</v>
      </c>
      <c r="G676" s="42" t="s">
        <v>1462</v>
      </c>
      <c r="H676" s="42" t="s">
        <v>1076</v>
      </c>
      <c r="I676" s="42"/>
      <c r="K676" s="184">
        <v>2006</v>
      </c>
      <c r="L676" s="176" t="s">
        <v>3343</v>
      </c>
      <c r="M676" s="176" t="s">
        <v>1076</v>
      </c>
      <c r="N676" s="176" t="s">
        <v>1199</v>
      </c>
      <c r="P676" s="184">
        <v>2006</v>
      </c>
      <c r="Q676" s="176" t="s">
        <v>3343</v>
      </c>
      <c r="R676" s="176" t="s">
        <v>1076</v>
      </c>
      <c r="S676" s="176" t="s">
        <v>2489</v>
      </c>
    </row>
    <row r="677" spans="1:19" x14ac:dyDescent="0.2">
      <c r="A677" s="181">
        <v>3202</v>
      </c>
      <c r="B677" s="35" t="s">
        <v>344</v>
      </c>
      <c r="C677" s="36" t="s">
        <v>1076</v>
      </c>
      <c r="D677" s="37"/>
      <c r="F677" s="183">
        <v>2214</v>
      </c>
      <c r="G677" s="42" t="s">
        <v>1886</v>
      </c>
      <c r="H677" s="42" t="s">
        <v>1076</v>
      </c>
      <c r="I677" s="42" t="s">
        <v>1788</v>
      </c>
      <c r="K677" s="184">
        <v>2007</v>
      </c>
      <c r="L677" s="176" t="s">
        <v>3344</v>
      </c>
      <c r="M677" s="176" t="s">
        <v>1076</v>
      </c>
      <c r="N677" s="176" t="s">
        <v>386</v>
      </c>
      <c r="P677" s="184">
        <v>2007</v>
      </c>
      <c r="Q677" s="176" t="s">
        <v>3344</v>
      </c>
      <c r="R677" s="176" t="s">
        <v>1076</v>
      </c>
      <c r="S677" s="176" t="s">
        <v>386</v>
      </c>
    </row>
    <row r="678" spans="1:19" x14ac:dyDescent="0.2">
      <c r="A678" s="181">
        <v>3203</v>
      </c>
      <c r="B678" s="35" t="s">
        <v>3421</v>
      </c>
      <c r="C678" s="36" t="s">
        <v>1076</v>
      </c>
      <c r="D678" s="37"/>
      <c r="F678" s="183">
        <v>2215</v>
      </c>
      <c r="G678" s="42" t="s">
        <v>1463</v>
      </c>
      <c r="H678" s="42" t="s">
        <v>1076</v>
      </c>
      <c r="I678" s="42"/>
      <c r="K678" s="184">
        <v>2008</v>
      </c>
      <c r="L678" s="176" t="s">
        <v>3267</v>
      </c>
      <c r="M678" s="176" t="s">
        <v>1077</v>
      </c>
      <c r="N678" s="176" t="s">
        <v>1130</v>
      </c>
      <c r="P678" s="184">
        <v>2008</v>
      </c>
      <c r="Q678" s="176" t="s">
        <v>3267</v>
      </c>
      <c r="R678" s="176" t="s">
        <v>1077</v>
      </c>
      <c r="S678" s="176" t="s">
        <v>1118</v>
      </c>
    </row>
    <row r="679" spans="1:19" x14ac:dyDescent="0.2">
      <c r="A679" s="181">
        <v>3204</v>
      </c>
      <c r="B679" s="35" t="s">
        <v>855</v>
      </c>
      <c r="C679" s="36" t="s">
        <v>1076</v>
      </c>
      <c r="D679" s="37"/>
      <c r="F679" s="183">
        <v>2216</v>
      </c>
      <c r="G679" s="42" t="s">
        <v>1887</v>
      </c>
      <c r="H679" s="42" t="s">
        <v>1076</v>
      </c>
      <c r="I679" s="42"/>
      <c r="K679" s="184">
        <v>2009</v>
      </c>
      <c r="L679" s="176" t="s">
        <v>3268</v>
      </c>
      <c r="M679" s="176" t="s">
        <v>1076</v>
      </c>
      <c r="N679" s="176" t="s">
        <v>2087</v>
      </c>
      <c r="P679" s="184">
        <v>2009</v>
      </c>
      <c r="Q679" s="176" t="s">
        <v>3268</v>
      </c>
      <c r="R679" s="176" t="s">
        <v>1076</v>
      </c>
      <c r="S679" s="176" t="s">
        <v>2184</v>
      </c>
    </row>
    <row r="680" spans="1:19" x14ac:dyDescent="0.2">
      <c r="A680" s="181">
        <v>3205</v>
      </c>
      <c r="B680" s="35" t="s">
        <v>50</v>
      </c>
      <c r="C680" s="36" t="s">
        <v>1076</v>
      </c>
      <c r="D680" s="37"/>
      <c r="F680" s="183">
        <v>2461</v>
      </c>
      <c r="G680" s="42" t="s">
        <v>1464</v>
      </c>
      <c r="H680" s="42" t="s">
        <v>1076</v>
      </c>
      <c r="I680" s="42"/>
      <c r="K680" s="184">
        <v>2010</v>
      </c>
      <c r="L680" s="176" t="s">
        <v>1291</v>
      </c>
      <c r="M680" s="176" t="s">
        <v>1077</v>
      </c>
      <c r="N680" s="176" t="s">
        <v>386</v>
      </c>
      <c r="P680" s="184">
        <v>2010</v>
      </c>
      <c r="Q680" s="176" t="s">
        <v>1291</v>
      </c>
      <c r="R680" s="176" t="s">
        <v>1077</v>
      </c>
      <c r="S680" s="176" t="s">
        <v>386</v>
      </c>
    </row>
    <row r="681" spans="1:19" x14ac:dyDescent="0.2">
      <c r="A681" s="181">
        <v>3206</v>
      </c>
      <c r="B681" s="35" t="s">
        <v>51</v>
      </c>
      <c r="C681" s="36" t="s">
        <v>1076</v>
      </c>
      <c r="D681" s="37"/>
      <c r="F681" s="183">
        <v>2462</v>
      </c>
      <c r="G681" s="42" t="s">
        <v>1097</v>
      </c>
      <c r="H681" s="42" t="s">
        <v>1076</v>
      </c>
      <c r="I681" s="42" t="s">
        <v>2090</v>
      </c>
      <c r="K681" s="184">
        <v>2015</v>
      </c>
      <c r="L681" s="176" t="s">
        <v>3269</v>
      </c>
      <c r="M681" s="176" t="s">
        <v>1076</v>
      </c>
      <c r="N681" s="176" t="s">
        <v>1784</v>
      </c>
      <c r="P681" s="184">
        <v>2015</v>
      </c>
      <c r="Q681" s="176" t="s">
        <v>3269</v>
      </c>
      <c r="R681" s="176" t="s">
        <v>1076</v>
      </c>
      <c r="S681" s="176" t="s">
        <v>386</v>
      </c>
    </row>
    <row r="682" spans="1:19" x14ac:dyDescent="0.2">
      <c r="A682" s="181">
        <v>3207</v>
      </c>
      <c r="B682" s="35" t="s">
        <v>396</v>
      </c>
      <c r="C682" s="36" t="s">
        <v>1076</v>
      </c>
      <c r="D682" s="37"/>
      <c r="F682" s="183">
        <v>2463</v>
      </c>
      <c r="G682" s="42" t="s">
        <v>485</v>
      </c>
      <c r="H682" s="42" t="s">
        <v>1076</v>
      </c>
      <c r="I682" s="42" t="s">
        <v>2090</v>
      </c>
      <c r="K682" s="184">
        <v>2016</v>
      </c>
      <c r="L682" s="176" t="s">
        <v>3270</v>
      </c>
      <c r="M682" s="176" t="s">
        <v>1076</v>
      </c>
      <c r="N682" s="176" t="s">
        <v>386</v>
      </c>
      <c r="P682" s="184">
        <v>2016</v>
      </c>
      <c r="Q682" s="176" t="s">
        <v>3270</v>
      </c>
      <c r="R682" s="176" t="s">
        <v>1076</v>
      </c>
      <c r="S682" s="176" t="s">
        <v>386</v>
      </c>
    </row>
    <row r="683" spans="1:19" x14ac:dyDescent="0.2">
      <c r="A683" s="181">
        <v>3208</v>
      </c>
      <c r="B683" s="35" t="s">
        <v>397</v>
      </c>
      <c r="C683" s="36" t="s">
        <v>1076</v>
      </c>
      <c r="D683" s="37"/>
      <c r="F683" s="183">
        <v>2464</v>
      </c>
      <c r="G683" s="42" t="s">
        <v>486</v>
      </c>
      <c r="H683" s="42" t="s">
        <v>1076</v>
      </c>
      <c r="I683" s="42"/>
      <c r="K683" s="184">
        <v>2017</v>
      </c>
      <c r="L683" s="176" t="s">
        <v>3351</v>
      </c>
      <c r="M683" s="176" t="s">
        <v>1076</v>
      </c>
      <c r="N683" s="176" t="s">
        <v>386</v>
      </c>
      <c r="P683" s="184">
        <v>2017</v>
      </c>
      <c r="Q683" s="176" t="s">
        <v>3351</v>
      </c>
      <c r="R683" s="176" t="s">
        <v>1076</v>
      </c>
      <c r="S683" s="176" t="s">
        <v>386</v>
      </c>
    </row>
    <row r="684" spans="1:19" x14ac:dyDescent="0.2">
      <c r="A684" s="181">
        <v>3209</v>
      </c>
      <c r="B684" s="35" t="s">
        <v>398</v>
      </c>
      <c r="C684" s="36" t="s">
        <v>1076</v>
      </c>
      <c r="D684" s="37"/>
      <c r="F684" s="183">
        <v>2465</v>
      </c>
      <c r="G684" s="42" t="s">
        <v>1888</v>
      </c>
      <c r="H684" s="42" t="s">
        <v>1076</v>
      </c>
      <c r="I684" s="42"/>
      <c r="K684" s="184">
        <v>2018</v>
      </c>
      <c r="L684" s="176" t="s">
        <v>3271</v>
      </c>
      <c r="M684" s="176" t="s">
        <v>1076</v>
      </c>
      <c r="N684" s="176" t="s">
        <v>386</v>
      </c>
      <c r="P684" s="184">
        <v>2018</v>
      </c>
      <c r="Q684" s="176" t="s">
        <v>3271</v>
      </c>
      <c r="R684" s="176" t="s">
        <v>1076</v>
      </c>
      <c r="S684" s="176" t="s">
        <v>386</v>
      </c>
    </row>
    <row r="685" spans="1:19" x14ac:dyDescent="0.2">
      <c r="A685" s="181">
        <v>3210</v>
      </c>
      <c r="B685" s="35" t="s">
        <v>2122</v>
      </c>
      <c r="C685" s="36" t="s">
        <v>1076</v>
      </c>
      <c r="D685" s="37"/>
      <c r="F685" s="183">
        <v>2466</v>
      </c>
      <c r="G685" s="42" t="s">
        <v>3002</v>
      </c>
      <c r="H685" s="42" t="s">
        <v>1076</v>
      </c>
      <c r="I685" s="42"/>
      <c r="K685" s="184">
        <v>2019</v>
      </c>
      <c r="L685" s="176" t="s">
        <v>3272</v>
      </c>
      <c r="M685" s="176" t="s">
        <v>1076</v>
      </c>
      <c r="N685" s="176" t="s">
        <v>386</v>
      </c>
      <c r="P685" s="184">
        <v>2019</v>
      </c>
      <c r="Q685" s="176" t="s">
        <v>3272</v>
      </c>
      <c r="R685" s="176" t="s">
        <v>1076</v>
      </c>
      <c r="S685" s="176" t="s">
        <v>2491</v>
      </c>
    </row>
    <row r="686" spans="1:19" x14ac:dyDescent="0.2">
      <c r="A686" s="181">
        <v>3211</v>
      </c>
      <c r="B686" s="35" t="s">
        <v>2123</v>
      </c>
      <c r="C686" s="36" t="s">
        <v>1076</v>
      </c>
      <c r="D686" s="37"/>
      <c r="F686" s="183">
        <v>2467</v>
      </c>
      <c r="G686" s="42" t="s">
        <v>489</v>
      </c>
      <c r="H686" s="42" t="s">
        <v>1076</v>
      </c>
      <c r="I686" s="42"/>
      <c r="K686" s="184">
        <v>2020</v>
      </c>
      <c r="L686" s="176" t="s">
        <v>2069</v>
      </c>
      <c r="M686" s="176" t="s">
        <v>1076</v>
      </c>
      <c r="N686" s="176" t="s">
        <v>340</v>
      </c>
      <c r="P686" s="184">
        <v>2020</v>
      </c>
      <c r="Q686" s="176" t="s">
        <v>2069</v>
      </c>
      <c r="R686" s="176" t="s">
        <v>1076</v>
      </c>
      <c r="S686" s="176" t="s">
        <v>1475</v>
      </c>
    </row>
    <row r="687" spans="1:19" x14ac:dyDescent="0.2">
      <c r="A687" s="181">
        <v>3212</v>
      </c>
      <c r="B687" s="35" t="s">
        <v>2124</v>
      </c>
      <c r="C687" s="36" t="s">
        <v>1076</v>
      </c>
      <c r="D687" s="37" t="s">
        <v>1139</v>
      </c>
      <c r="F687" s="183">
        <v>2468</v>
      </c>
      <c r="G687" s="42" t="s">
        <v>490</v>
      </c>
      <c r="H687" s="42" t="s">
        <v>1076</v>
      </c>
      <c r="I687" s="42"/>
      <c r="K687" s="184">
        <v>2050</v>
      </c>
      <c r="L687" s="176" t="s">
        <v>2730</v>
      </c>
      <c r="M687" s="176" t="s">
        <v>1076</v>
      </c>
      <c r="N687" s="176" t="s">
        <v>1254</v>
      </c>
      <c r="P687" s="184">
        <v>2050</v>
      </c>
      <c r="Q687" s="176" t="s">
        <v>2730</v>
      </c>
      <c r="R687" s="176" t="s">
        <v>1076</v>
      </c>
      <c r="S687" s="176" t="s">
        <v>57</v>
      </c>
    </row>
    <row r="688" spans="1:19" x14ac:dyDescent="0.2">
      <c r="A688" s="181">
        <v>3216</v>
      </c>
      <c r="B688" s="35" t="s">
        <v>1382</v>
      </c>
      <c r="C688" s="36" t="s">
        <v>1077</v>
      </c>
      <c r="D688" s="37" t="s">
        <v>1140</v>
      </c>
      <c r="F688" s="183">
        <v>2469</v>
      </c>
      <c r="G688" s="42" t="s">
        <v>491</v>
      </c>
      <c r="H688" s="42" t="s">
        <v>1076</v>
      </c>
      <c r="I688" s="42" t="s">
        <v>2091</v>
      </c>
      <c r="K688" s="184">
        <v>2051</v>
      </c>
      <c r="L688" s="176" t="s">
        <v>2731</v>
      </c>
      <c r="M688" s="176" t="s">
        <v>1076</v>
      </c>
      <c r="N688" s="176" t="s">
        <v>386</v>
      </c>
      <c r="P688" s="184">
        <v>2051</v>
      </c>
      <c r="Q688" s="176" t="s">
        <v>2731</v>
      </c>
      <c r="R688" s="176" t="s">
        <v>1076</v>
      </c>
      <c r="S688" s="176" t="s">
        <v>57</v>
      </c>
    </row>
    <row r="689" spans="1:19" x14ac:dyDescent="0.2">
      <c r="A689" s="181">
        <v>3217</v>
      </c>
      <c r="B689" s="35" t="s">
        <v>244</v>
      </c>
      <c r="C689" s="36" t="s">
        <v>1077</v>
      </c>
      <c r="D689" s="37" t="s">
        <v>1140</v>
      </c>
      <c r="F689" s="183">
        <v>2470</v>
      </c>
      <c r="G689" s="42" t="s">
        <v>492</v>
      </c>
      <c r="H689" s="42" t="s">
        <v>1076</v>
      </c>
      <c r="I689" s="42"/>
      <c r="K689" s="184">
        <v>2100</v>
      </c>
      <c r="L689" s="176" t="s">
        <v>1820</v>
      </c>
      <c r="M689" s="176" t="s">
        <v>1076</v>
      </c>
      <c r="N689" s="176" t="s">
        <v>386</v>
      </c>
      <c r="P689" s="184">
        <v>2100</v>
      </c>
      <c r="Q689" s="176" t="s">
        <v>1820</v>
      </c>
      <c r="R689" s="176" t="s">
        <v>1076</v>
      </c>
      <c r="S689" s="176" t="s">
        <v>386</v>
      </c>
    </row>
    <row r="690" spans="1:19" x14ac:dyDescent="0.2">
      <c r="A690" s="181">
        <v>3218</v>
      </c>
      <c r="B690" s="35" t="s">
        <v>245</v>
      </c>
      <c r="C690" s="36" t="s">
        <v>1076</v>
      </c>
      <c r="D690" s="37" t="s">
        <v>1141</v>
      </c>
      <c r="F690" s="183">
        <v>2471</v>
      </c>
      <c r="G690" s="42" t="s">
        <v>2646</v>
      </c>
      <c r="H690" s="42" t="s">
        <v>1076</v>
      </c>
      <c r="I690" s="42"/>
      <c r="K690" s="184">
        <v>2101</v>
      </c>
      <c r="L690" s="176" t="s">
        <v>1821</v>
      </c>
      <c r="M690" s="176" t="s">
        <v>1076</v>
      </c>
      <c r="N690" s="176" t="s">
        <v>386</v>
      </c>
      <c r="P690" s="184">
        <v>2101</v>
      </c>
      <c r="Q690" s="176" t="s">
        <v>1821</v>
      </c>
      <c r="R690" s="176" t="s">
        <v>1076</v>
      </c>
      <c r="S690" s="176" t="s">
        <v>386</v>
      </c>
    </row>
    <row r="691" spans="1:19" x14ac:dyDescent="0.2">
      <c r="A691" s="181">
        <v>3219</v>
      </c>
      <c r="B691" s="35" t="s">
        <v>27</v>
      </c>
      <c r="C691" s="36" t="s">
        <v>1076</v>
      </c>
      <c r="D691" s="37" t="s">
        <v>2385</v>
      </c>
      <c r="F691" s="183">
        <v>2472</v>
      </c>
      <c r="G691" s="42" t="s">
        <v>2647</v>
      </c>
      <c r="H691" s="42" t="s">
        <v>1076</v>
      </c>
      <c r="I691" s="42"/>
      <c r="K691" s="184">
        <v>2102</v>
      </c>
      <c r="L691" s="176" t="s">
        <v>2880</v>
      </c>
      <c r="M691" s="176" t="s">
        <v>1076</v>
      </c>
      <c r="N691" s="176" t="s">
        <v>386</v>
      </c>
      <c r="P691" s="184">
        <v>2102</v>
      </c>
      <c r="Q691" s="176" t="s">
        <v>2880</v>
      </c>
      <c r="R691" s="176" t="s">
        <v>1076</v>
      </c>
      <c r="S691" s="176" t="s">
        <v>386</v>
      </c>
    </row>
    <row r="692" spans="1:19" x14ac:dyDescent="0.2">
      <c r="A692" s="181">
        <v>3220</v>
      </c>
      <c r="B692" s="35" t="s">
        <v>1132</v>
      </c>
      <c r="C692" s="36" t="s">
        <v>1076</v>
      </c>
      <c r="D692" s="37"/>
      <c r="F692" s="183">
        <v>2547</v>
      </c>
      <c r="G692" s="42" t="s">
        <v>2648</v>
      </c>
      <c r="H692" s="42" t="s">
        <v>1077</v>
      </c>
      <c r="I692" s="42" t="s">
        <v>2679</v>
      </c>
      <c r="K692" s="184">
        <v>2103</v>
      </c>
      <c r="L692" s="176" t="s">
        <v>2881</v>
      </c>
      <c r="M692" s="176" t="s">
        <v>1076</v>
      </c>
      <c r="N692" s="176" t="s">
        <v>386</v>
      </c>
      <c r="P692" s="184">
        <v>2103</v>
      </c>
      <c r="Q692" s="176" t="s">
        <v>2881</v>
      </c>
      <c r="R692" s="176" t="s">
        <v>1076</v>
      </c>
      <c r="S692" s="176" t="s">
        <v>386</v>
      </c>
    </row>
    <row r="693" spans="1:19" x14ac:dyDescent="0.2">
      <c r="A693" s="181">
        <v>3221</v>
      </c>
      <c r="B693" s="35" t="s">
        <v>1133</v>
      </c>
      <c r="C693" s="36" t="s">
        <v>1076</v>
      </c>
      <c r="D693" s="37" t="s">
        <v>3216</v>
      </c>
      <c r="F693" s="183">
        <v>2711</v>
      </c>
      <c r="G693" s="42" t="s">
        <v>2649</v>
      </c>
      <c r="H693" s="42" t="s">
        <v>1076</v>
      </c>
      <c r="I693" s="42" t="s">
        <v>1609</v>
      </c>
      <c r="K693" s="184">
        <v>2104</v>
      </c>
      <c r="L693" s="176" t="s">
        <v>2882</v>
      </c>
      <c r="M693" s="176" t="s">
        <v>1076</v>
      </c>
      <c r="N693" s="176" t="s">
        <v>386</v>
      </c>
      <c r="P693" s="184">
        <v>2104</v>
      </c>
      <c r="Q693" s="176" t="s">
        <v>2882</v>
      </c>
      <c r="R693" s="176" t="s">
        <v>1076</v>
      </c>
      <c r="S693" s="176" t="s">
        <v>386</v>
      </c>
    </row>
    <row r="694" spans="1:19" x14ac:dyDescent="0.2">
      <c r="A694" s="181">
        <v>3222</v>
      </c>
      <c r="B694" s="35" t="s">
        <v>1815</v>
      </c>
      <c r="C694" s="36" t="s">
        <v>1076</v>
      </c>
      <c r="D694" s="37" t="s">
        <v>3217</v>
      </c>
      <c r="F694" s="183">
        <v>3001</v>
      </c>
      <c r="G694" s="42" t="s">
        <v>2650</v>
      </c>
      <c r="H694" s="42" t="s">
        <v>1076</v>
      </c>
      <c r="I694" s="42"/>
      <c r="K694" s="184">
        <v>2105</v>
      </c>
      <c r="L694" s="176" t="s">
        <v>2883</v>
      </c>
      <c r="M694" s="176" t="s">
        <v>1076</v>
      </c>
      <c r="N694" s="176" t="s">
        <v>386</v>
      </c>
      <c r="P694" s="184">
        <v>2105</v>
      </c>
      <c r="Q694" s="176" t="s">
        <v>2883</v>
      </c>
      <c r="R694" s="176" t="s">
        <v>1076</v>
      </c>
      <c r="S694" s="176" t="s">
        <v>386</v>
      </c>
    </row>
    <row r="695" spans="1:19" x14ac:dyDescent="0.2">
      <c r="A695" s="181">
        <v>3223</v>
      </c>
      <c r="B695" s="35" t="s">
        <v>2738</v>
      </c>
      <c r="C695" s="36" t="s">
        <v>1076</v>
      </c>
      <c r="D695" s="37"/>
      <c r="F695" s="183">
        <v>3002</v>
      </c>
      <c r="G695" s="42" t="s">
        <v>1050</v>
      </c>
      <c r="H695" s="42" t="s">
        <v>1077</v>
      </c>
      <c r="I695" s="42" t="s">
        <v>2095</v>
      </c>
      <c r="K695" s="184">
        <v>2106</v>
      </c>
      <c r="L695" s="176" t="s">
        <v>2884</v>
      </c>
      <c r="M695" s="176" t="s">
        <v>1076</v>
      </c>
      <c r="N695" s="176" t="s">
        <v>386</v>
      </c>
      <c r="P695" s="184">
        <v>2106</v>
      </c>
      <c r="Q695" s="176" t="s">
        <v>2884</v>
      </c>
      <c r="R695" s="176" t="s">
        <v>1076</v>
      </c>
      <c r="S695" s="176" t="s">
        <v>386</v>
      </c>
    </row>
    <row r="696" spans="1:19" x14ac:dyDescent="0.2">
      <c r="A696" s="181">
        <v>3224</v>
      </c>
      <c r="B696" s="35" t="s">
        <v>1094</v>
      </c>
      <c r="C696" s="36" t="s">
        <v>1076</v>
      </c>
      <c r="D696" s="37"/>
      <c r="F696" s="183">
        <v>3003</v>
      </c>
      <c r="G696" s="42" t="s">
        <v>1051</v>
      </c>
      <c r="H696" s="42" t="s">
        <v>1077</v>
      </c>
      <c r="I696" s="42"/>
      <c r="K696" s="184">
        <v>2107</v>
      </c>
      <c r="L696" s="176" t="s">
        <v>2885</v>
      </c>
      <c r="M696" s="176" t="s">
        <v>1076</v>
      </c>
      <c r="N696" s="176" t="s">
        <v>386</v>
      </c>
      <c r="P696" s="184">
        <v>2107</v>
      </c>
      <c r="Q696" s="176" t="s">
        <v>2885</v>
      </c>
      <c r="R696" s="176" t="s">
        <v>1076</v>
      </c>
      <c r="S696" s="176" t="s">
        <v>386</v>
      </c>
    </row>
    <row r="697" spans="1:19" x14ac:dyDescent="0.2">
      <c r="A697" s="181">
        <v>3225</v>
      </c>
      <c r="B697" s="35" t="s">
        <v>2096</v>
      </c>
      <c r="C697" s="36" t="s">
        <v>1077</v>
      </c>
      <c r="D697" s="37" t="s">
        <v>1140</v>
      </c>
      <c r="F697" s="183">
        <v>3006</v>
      </c>
      <c r="G697" s="42" t="s">
        <v>2955</v>
      </c>
      <c r="H697" s="42" t="s">
        <v>1076</v>
      </c>
      <c r="I697" s="42" t="s">
        <v>1055</v>
      </c>
      <c r="K697" s="184">
        <v>2110</v>
      </c>
      <c r="L697" s="176" t="s">
        <v>2886</v>
      </c>
      <c r="M697" s="176" t="s">
        <v>1076</v>
      </c>
      <c r="N697" s="176" t="s">
        <v>386</v>
      </c>
      <c r="P697" s="184">
        <v>2110</v>
      </c>
      <c r="Q697" s="176" t="s">
        <v>2886</v>
      </c>
      <c r="R697" s="176" t="s">
        <v>1076</v>
      </c>
      <c r="S697" s="176" t="s">
        <v>386</v>
      </c>
    </row>
    <row r="698" spans="1:19" x14ac:dyDescent="0.2">
      <c r="A698" s="181">
        <v>3226</v>
      </c>
      <c r="B698" s="35" t="s">
        <v>2097</v>
      </c>
      <c r="C698" s="36" t="s">
        <v>1076</v>
      </c>
      <c r="D698" s="37"/>
      <c r="F698" s="183">
        <v>3101</v>
      </c>
      <c r="G698" s="42" t="s">
        <v>3003</v>
      </c>
      <c r="H698" s="42" t="s">
        <v>1077</v>
      </c>
      <c r="I698" s="42" t="s">
        <v>1639</v>
      </c>
      <c r="K698" s="184">
        <v>2111</v>
      </c>
      <c r="L698" s="176" t="s">
        <v>2887</v>
      </c>
      <c r="M698" s="176" t="s">
        <v>1076</v>
      </c>
      <c r="N698" s="176" t="s">
        <v>386</v>
      </c>
      <c r="P698" s="184">
        <v>2111</v>
      </c>
      <c r="Q698" s="176" t="s">
        <v>2887</v>
      </c>
      <c r="R698" s="176" t="s">
        <v>1076</v>
      </c>
      <c r="S698" s="176" t="s">
        <v>386</v>
      </c>
    </row>
    <row r="699" spans="1:19" x14ac:dyDescent="0.2">
      <c r="A699" s="181">
        <v>3227</v>
      </c>
      <c r="B699" s="35" t="s">
        <v>2098</v>
      </c>
      <c r="C699" s="36" t="s">
        <v>1076</v>
      </c>
      <c r="D699" s="37"/>
      <c r="F699" s="183">
        <v>3102</v>
      </c>
      <c r="G699" s="42" t="s">
        <v>3004</v>
      </c>
      <c r="H699" s="42" t="s">
        <v>1077</v>
      </c>
      <c r="I699" s="42" t="s">
        <v>1639</v>
      </c>
      <c r="K699" s="184">
        <v>2112</v>
      </c>
      <c r="L699" s="176" t="s">
        <v>2534</v>
      </c>
      <c r="M699" s="176" t="s">
        <v>1076</v>
      </c>
      <c r="N699" s="176" t="s">
        <v>386</v>
      </c>
      <c r="P699" s="184">
        <v>2112</v>
      </c>
      <c r="Q699" s="176" t="s">
        <v>2534</v>
      </c>
      <c r="R699" s="176" t="s">
        <v>1076</v>
      </c>
      <c r="S699" s="176" t="s">
        <v>386</v>
      </c>
    </row>
    <row r="700" spans="1:19" x14ac:dyDescent="0.2">
      <c r="A700" s="181">
        <v>3301</v>
      </c>
      <c r="B700" s="35" t="s">
        <v>963</v>
      </c>
      <c r="C700" s="36" t="s">
        <v>1076</v>
      </c>
      <c r="D700" s="37" t="s">
        <v>3218</v>
      </c>
      <c r="F700" s="183">
        <v>3104</v>
      </c>
      <c r="G700" s="42" t="s">
        <v>2681</v>
      </c>
      <c r="H700" s="42" t="s">
        <v>2254</v>
      </c>
      <c r="I700" s="42"/>
      <c r="K700" s="184">
        <v>2113</v>
      </c>
      <c r="L700" s="176" t="s">
        <v>2535</v>
      </c>
      <c r="M700" s="176" t="s">
        <v>1076</v>
      </c>
      <c r="N700" s="176" t="s">
        <v>386</v>
      </c>
      <c r="P700" s="184">
        <v>2113</v>
      </c>
      <c r="Q700" s="176" t="s">
        <v>2535</v>
      </c>
      <c r="R700" s="176" t="s">
        <v>1076</v>
      </c>
      <c r="S700" s="176" t="s">
        <v>386</v>
      </c>
    </row>
    <row r="701" spans="1:19" x14ac:dyDescent="0.2">
      <c r="A701" s="181">
        <v>3302</v>
      </c>
      <c r="B701" s="35" t="s">
        <v>964</v>
      </c>
      <c r="C701" s="36" t="s">
        <v>1076</v>
      </c>
      <c r="D701" s="37" t="s">
        <v>3218</v>
      </c>
      <c r="F701" s="183">
        <v>3105</v>
      </c>
      <c r="G701" s="42" t="s">
        <v>2121</v>
      </c>
      <c r="H701" s="42" t="s">
        <v>2254</v>
      </c>
      <c r="I701" s="42"/>
      <c r="K701" s="184">
        <v>2114</v>
      </c>
      <c r="L701" s="176" t="s">
        <v>2536</v>
      </c>
      <c r="M701" s="176" t="s">
        <v>1076</v>
      </c>
      <c r="N701" s="176" t="s">
        <v>386</v>
      </c>
      <c r="P701" s="184">
        <v>2114</v>
      </c>
      <c r="Q701" s="176" t="s">
        <v>2536</v>
      </c>
      <c r="R701" s="176" t="s">
        <v>1076</v>
      </c>
      <c r="S701" s="176" t="s">
        <v>386</v>
      </c>
    </row>
    <row r="702" spans="1:19" x14ac:dyDescent="0.2">
      <c r="A702" s="181">
        <v>3303</v>
      </c>
      <c r="B702" s="35" t="s">
        <v>462</v>
      </c>
      <c r="C702" s="36" t="s">
        <v>1076</v>
      </c>
      <c r="D702" s="37" t="s">
        <v>3218</v>
      </c>
      <c r="F702" s="183">
        <v>3106</v>
      </c>
      <c r="G702" s="42" t="s">
        <v>129</v>
      </c>
      <c r="H702" s="42" t="s">
        <v>1076</v>
      </c>
      <c r="I702" s="42"/>
      <c r="K702" s="184">
        <v>2115</v>
      </c>
      <c r="L702" s="176" t="s">
        <v>2537</v>
      </c>
      <c r="M702" s="176" t="s">
        <v>1076</v>
      </c>
      <c r="N702" s="176" t="s">
        <v>386</v>
      </c>
      <c r="P702" s="184">
        <v>2115</v>
      </c>
      <c r="Q702" s="176" t="s">
        <v>2537</v>
      </c>
      <c r="R702" s="176" t="s">
        <v>1076</v>
      </c>
      <c r="S702" s="176" t="s">
        <v>386</v>
      </c>
    </row>
    <row r="703" spans="1:19" x14ac:dyDescent="0.2">
      <c r="A703" s="181">
        <v>3304</v>
      </c>
      <c r="B703" s="35" t="s">
        <v>1721</v>
      </c>
      <c r="C703" s="36" t="s">
        <v>1076</v>
      </c>
      <c r="D703" s="37" t="s">
        <v>3218</v>
      </c>
      <c r="F703" s="183">
        <v>3107</v>
      </c>
      <c r="G703" s="42" t="s">
        <v>1761</v>
      </c>
      <c r="H703" s="42" t="s">
        <v>2254</v>
      </c>
      <c r="I703" s="42"/>
      <c r="K703" s="184">
        <v>2116</v>
      </c>
      <c r="L703" s="176" t="s">
        <v>2998</v>
      </c>
      <c r="M703" s="176" t="s">
        <v>1076</v>
      </c>
      <c r="N703" s="176" t="s">
        <v>386</v>
      </c>
      <c r="P703" s="184">
        <v>2116</v>
      </c>
      <c r="Q703" s="176" t="s">
        <v>2998</v>
      </c>
      <c r="R703" s="176" t="s">
        <v>1076</v>
      </c>
      <c r="S703" s="176" t="s">
        <v>386</v>
      </c>
    </row>
    <row r="704" spans="1:19" x14ac:dyDescent="0.2">
      <c r="A704" s="181">
        <v>3305</v>
      </c>
      <c r="B704" s="35" t="s">
        <v>1722</v>
      </c>
      <c r="C704" s="36" t="s">
        <v>1077</v>
      </c>
      <c r="D704" s="37" t="s">
        <v>2949</v>
      </c>
      <c r="F704" s="183">
        <v>3108</v>
      </c>
      <c r="G704" s="42" t="s">
        <v>249</v>
      </c>
      <c r="H704" s="42" t="s">
        <v>1076</v>
      </c>
      <c r="I704" s="42" t="s">
        <v>1060</v>
      </c>
      <c r="K704" s="184">
        <v>2117</v>
      </c>
      <c r="L704" s="176" t="s">
        <v>2999</v>
      </c>
      <c r="M704" s="176" t="s">
        <v>1076</v>
      </c>
      <c r="N704" s="176" t="s">
        <v>386</v>
      </c>
      <c r="P704" s="184">
        <v>2117</v>
      </c>
      <c r="Q704" s="176" t="s">
        <v>2999</v>
      </c>
      <c r="R704" s="176" t="s">
        <v>1076</v>
      </c>
      <c r="S704" s="176" t="s">
        <v>386</v>
      </c>
    </row>
    <row r="705" spans="1:19" x14ac:dyDescent="0.2">
      <c r="A705" s="181">
        <v>3306</v>
      </c>
      <c r="B705" s="35" t="s">
        <v>980</v>
      </c>
      <c r="C705" s="36" t="s">
        <v>1076</v>
      </c>
      <c r="D705" s="37" t="s">
        <v>2947</v>
      </c>
      <c r="F705" s="183">
        <v>3109</v>
      </c>
      <c r="G705" s="42" t="s">
        <v>1025</v>
      </c>
      <c r="H705" s="42" t="s">
        <v>1076</v>
      </c>
      <c r="I705" s="42" t="s">
        <v>1783</v>
      </c>
      <c r="K705" s="184">
        <v>2118</v>
      </c>
      <c r="L705" s="176" t="s">
        <v>226</v>
      </c>
      <c r="M705" s="176" t="s">
        <v>1076</v>
      </c>
      <c r="N705" s="176" t="s">
        <v>386</v>
      </c>
      <c r="P705" s="184">
        <v>2118</v>
      </c>
      <c r="Q705" s="176" t="s">
        <v>226</v>
      </c>
      <c r="R705" s="176" t="s">
        <v>1076</v>
      </c>
      <c r="S705" s="176" t="s">
        <v>386</v>
      </c>
    </row>
    <row r="706" spans="1:19" x14ac:dyDescent="0.2">
      <c r="A706" s="181">
        <v>3307</v>
      </c>
      <c r="B706" s="35" t="s">
        <v>516</v>
      </c>
      <c r="C706" s="36" t="s">
        <v>1077</v>
      </c>
      <c r="D706" s="37" t="s">
        <v>3219</v>
      </c>
      <c r="F706" s="183">
        <v>3110</v>
      </c>
      <c r="G706" s="42" t="s">
        <v>350</v>
      </c>
      <c r="H706" s="42" t="s">
        <v>1077</v>
      </c>
      <c r="I706" s="42" t="s">
        <v>351</v>
      </c>
      <c r="K706" s="184">
        <v>2200</v>
      </c>
      <c r="L706" s="176" t="s">
        <v>2293</v>
      </c>
      <c r="M706" s="176" t="s">
        <v>1076</v>
      </c>
      <c r="N706" s="176" t="s">
        <v>386</v>
      </c>
      <c r="P706" s="184">
        <v>2200</v>
      </c>
      <c r="Q706" s="176" t="s">
        <v>2293</v>
      </c>
      <c r="R706" s="176" t="s">
        <v>1076</v>
      </c>
      <c r="S706" s="176" t="s">
        <v>386</v>
      </c>
    </row>
    <row r="707" spans="1:19" x14ac:dyDescent="0.2">
      <c r="A707" s="181">
        <v>3308</v>
      </c>
      <c r="B707" s="35" t="s">
        <v>517</v>
      </c>
      <c r="C707" s="36" t="s">
        <v>1076</v>
      </c>
      <c r="D707" s="37"/>
      <c r="F707" s="183">
        <v>3111</v>
      </c>
      <c r="G707" s="42" t="s">
        <v>1026</v>
      </c>
      <c r="H707" s="42" t="s">
        <v>1076</v>
      </c>
      <c r="I707" s="42"/>
      <c r="K707" s="184">
        <v>2201</v>
      </c>
      <c r="L707" s="176" t="s">
        <v>2294</v>
      </c>
      <c r="M707" s="176" t="s">
        <v>1076</v>
      </c>
      <c r="N707" s="176" t="s">
        <v>386</v>
      </c>
      <c r="P707" s="184">
        <v>2201</v>
      </c>
      <c r="Q707" s="176" t="s">
        <v>2294</v>
      </c>
      <c r="R707" s="176" t="s">
        <v>1076</v>
      </c>
      <c r="S707" s="176" t="s">
        <v>386</v>
      </c>
    </row>
    <row r="708" spans="1:19" x14ac:dyDescent="0.2">
      <c r="A708" s="181">
        <v>3309</v>
      </c>
      <c r="B708" s="35" t="s">
        <v>1305</v>
      </c>
      <c r="C708" s="36" t="s">
        <v>1076</v>
      </c>
      <c r="D708" s="37"/>
      <c r="F708" s="183">
        <v>3112</v>
      </c>
      <c r="G708" s="42" t="s">
        <v>1027</v>
      </c>
      <c r="H708" s="42" t="s">
        <v>1077</v>
      </c>
      <c r="I708" s="42" t="s">
        <v>351</v>
      </c>
      <c r="K708" s="184">
        <v>2203</v>
      </c>
      <c r="L708" s="176" t="s">
        <v>3009</v>
      </c>
      <c r="M708" s="176" t="s">
        <v>1076</v>
      </c>
      <c r="N708" s="176" t="s">
        <v>386</v>
      </c>
      <c r="P708" s="184">
        <v>2203</v>
      </c>
      <c r="Q708" s="176" t="s">
        <v>3009</v>
      </c>
      <c r="R708" s="176" t="s">
        <v>1076</v>
      </c>
      <c r="S708" s="176" t="s">
        <v>386</v>
      </c>
    </row>
    <row r="709" spans="1:19" x14ac:dyDescent="0.2">
      <c r="A709" s="181">
        <v>3310</v>
      </c>
      <c r="B709" s="35" t="s">
        <v>1126</v>
      </c>
      <c r="C709" s="36" t="s">
        <v>1077</v>
      </c>
      <c r="D709" s="37" t="s">
        <v>68</v>
      </c>
      <c r="F709" s="183">
        <v>3113</v>
      </c>
      <c r="G709" s="42" t="s">
        <v>2888</v>
      </c>
      <c r="H709" s="42" t="s">
        <v>2202</v>
      </c>
      <c r="I709" s="42"/>
      <c r="K709" s="184">
        <v>2204</v>
      </c>
      <c r="L709" s="176" t="s">
        <v>3010</v>
      </c>
      <c r="M709" s="176" t="s">
        <v>1076</v>
      </c>
      <c r="N709" s="178" t="s">
        <v>386</v>
      </c>
      <c r="P709" s="184">
        <v>2204</v>
      </c>
      <c r="Q709" s="176" t="s">
        <v>3010</v>
      </c>
      <c r="R709" s="176" t="s">
        <v>1076</v>
      </c>
      <c r="S709" s="178" t="s">
        <v>386</v>
      </c>
    </row>
    <row r="710" spans="1:19" x14ac:dyDescent="0.2">
      <c r="A710" s="181">
        <v>3311</v>
      </c>
      <c r="B710" s="35" t="s">
        <v>3249</v>
      </c>
      <c r="C710" s="36" t="s">
        <v>2943</v>
      </c>
      <c r="D710" s="37"/>
      <c r="F710" s="183">
        <v>3114</v>
      </c>
      <c r="G710" s="42" t="s">
        <v>2889</v>
      </c>
      <c r="H710" s="42" t="s">
        <v>2202</v>
      </c>
      <c r="I710" s="42"/>
      <c r="K710" s="184">
        <v>2205</v>
      </c>
      <c r="L710" s="176" t="s">
        <v>2753</v>
      </c>
      <c r="M710" s="176" t="s">
        <v>1076</v>
      </c>
      <c r="N710" s="176" t="s">
        <v>386</v>
      </c>
      <c r="P710" s="184">
        <v>2205</v>
      </c>
      <c r="Q710" s="176" t="s">
        <v>2753</v>
      </c>
      <c r="R710" s="176" t="s">
        <v>1076</v>
      </c>
      <c r="S710" s="176" t="s">
        <v>386</v>
      </c>
    </row>
    <row r="711" spans="1:19" x14ac:dyDescent="0.2">
      <c r="A711" s="181">
        <v>3312</v>
      </c>
      <c r="B711" s="35" t="s">
        <v>1730</v>
      </c>
      <c r="C711" s="36" t="s">
        <v>2943</v>
      </c>
      <c r="D711" s="37"/>
      <c r="F711" s="183">
        <v>3115</v>
      </c>
      <c r="G711" s="42" t="s">
        <v>2890</v>
      </c>
      <c r="H711" s="42" t="s">
        <v>1076</v>
      </c>
      <c r="I711" s="42"/>
      <c r="K711" s="184">
        <v>2207</v>
      </c>
      <c r="L711" s="176" t="s">
        <v>2754</v>
      </c>
      <c r="M711" s="176" t="s">
        <v>1076</v>
      </c>
      <c r="N711" s="178" t="s">
        <v>386</v>
      </c>
      <c r="P711" s="184">
        <v>2207</v>
      </c>
      <c r="Q711" s="176" t="s">
        <v>2754</v>
      </c>
      <c r="R711" s="176" t="s">
        <v>1076</v>
      </c>
      <c r="S711" s="178" t="s">
        <v>386</v>
      </c>
    </row>
    <row r="712" spans="1:19" x14ac:dyDescent="0.2">
      <c r="A712" s="181">
        <v>3313</v>
      </c>
      <c r="B712" s="35" t="s">
        <v>1746</v>
      </c>
      <c r="C712" s="36" t="s">
        <v>1077</v>
      </c>
      <c r="D712" s="37" t="s">
        <v>68</v>
      </c>
      <c r="F712" s="183">
        <v>3116</v>
      </c>
      <c r="G712" s="42" t="s">
        <v>2891</v>
      </c>
      <c r="H712" s="42" t="s">
        <v>1076</v>
      </c>
      <c r="I712" s="42" t="s">
        <v>3346</v>
      </c>
      <c r="K712" s="184">
        <v>2208</v>
      </c>
      <c r="L712" s="176" t="s">
        <v>3007</v>
      </c>
      <c r="M712" s="176" t="s">
        <v>1076</v>
      </c>
      <c r="N712" s="176" t="s">
        <v>386</v>
      </c>
      <c r="P712" s="184">
        <v>2208</v>
      </c>
      <c r="Q712" s="176" t="s">
        <v>3007</v>
      </c>
      <c r="R712" s="176" t="s">
        <v>1076</v>
      </c>
      <c r="S712" s="176" t="s">
        <v>386</v>
      </c>
    </row>
    <row r="713" spans="1:19" x14ac:dyDescent="0.2">
      <c r="A713" s="181">
        <v>3314</v>
      </c>
      <c r="B713" s="35" t="s">
        <v>1265</v>
      </c>
      <c r="C713" s="36" t="s">
        <v>1076</v>
      </c>
      <c r="D713" s="37"/>
      <c r="F713" s="183">
        <v>3117</v>
      </c>
      <c r="G713" s="42" t="s">
        <v>3242</v>
      </c>
      <c r="H713" s="42" t="s">
        <v>1076</v>
      </c>
      <c r="I713" s="42"/>
      <c r="K713" s="184">
        <v>2209</v>
      </c>
      <c r="L713" s="176" t="s">
        <v>3008</v>
      </c>
      <c r="M713" s="176" t="s">
        <v>1076</v>
      </c>
      <c r="N713" s="176" t="s">
        <v>386</v>
      </c>
      <c r="P713" s="184">
        <v>2209</v>
      </c>
      <c r="Q713" s="176" t="s">
        <v>3008</v>
      </c>
      <c r="R713" s="176" t="s">
        <v>1076</v>
      </c>
      <c r="S713" s="176" t="s">
        <v>386</v>
      </c>
    </row>
    <row r="714" spans="1:19" x14ac:dyDescent="0.2">
      <c r="A714" s="181">
        <v>3315</v>
      </c>
      <c r="B714" s="35" t="s">
        <v>1266</v>
      </c>
      <c r="C714" s="36" t="s">
        <v>1076</v>
      </c>
      <c r="D714" s="37" t="s">
        <v>3220</v>
      </c>
      <c r="F714" s="183">
        <v>3118</v>
      </c>
      <c r="G714" s="42" t="s">
        <v>3313</v>
      </c>
      <c r="H714" s="42" t="s">
        <v>1076</v>
      </c>
      <c r="I714" s="42"/>
      <c r="K714" s="184">
        <v>2210</v>
      </c>
      <c r="L714" s="176" t="s">
        <v>3273</v>
      </c>
      <c r="M714" s="176" t="s">
        <v>1076</v>
      </c>
      <c r="N714" s="176" t="s">
        <v>386</v>
      </c>
      <c r="P714" s="184">
        <v>2210</v>
      </c>
      <c r="Q714" s="176" t="s">
        <v>3273</v>
      </c>
      <c r="R714" s="176" t="s">
        <v>1076</v>
      </c>
      <c r="S714" s="176" t="s">
        <v>386</v>
      </c>
    </row>
    <row r="715" spans="1:19" x14ac:dyDescent="0.2">
      <c r="A715" s="181">
        <v>3316</v>
      </c>
      <c r="B715" s="35" t="s">
        <v>1267</v>
      </c>
      <c r="C715" s="36" t="s">
        <v>1077</v>
      </c>
      <c r="D715" s="37" t="s">
        <v>70</v>
      </c>
      <c r="F715" s="183">
        <v>3120</v>
      </c>
      <c r="G715" s="42" t="s">
        <v>250</v>
      </c>
      <c r="H715" s="42" t="s">
        <v>1076</v>
      </c>
      <c r="I715" s="42"/>
      <c r="K715" s="184">
        <v>2211</v>
      </c>
      <c r="L715" s="176" t="s">
        <v>247</v>
      </c>
      <c r="M715" s="176" t="s">
        <v>1076</v>
      </c>
      <c r="N715" s="176" t="s">
        <v>386</v>
      </c>
      <c r="P715" s="184">
        <v>2211</v>
      </c>
      <c r="Q715" s="176" t="s">
        <v>247</v>
      </c>
      <c r="R715" s="176" t="s">
        <v>1076</v>
      </c>
      <c r="S715" s="176" t="s">
        <v>386</v>
      </c>
    </row>
    <row r="716" spans="1:19" x14ac:dyDescent="0.2">
      <c r="A716" s="181">
        <v>3317</v>
      </c>
      <c r="B716" s="35" t="s">
        <v>1732</v>
      </c>
      <c r="C716" s="36" t="s">
        <v>1077</v>
      </c>
      <c r="D716" s="37"/>
      <c r="F716" s="183">
        <v>3121</v>
      </c>
      <c r="G716" s="42" t="s">
        <v>1847</v>
      </c>
      <c r="H716" s="42" t="s">
        <v>1076</v>
      </c>
      <c r="I716" s="42"/>
      <c r="K716" s="184">
        <v>2212</v>
      </c>
      <c r="L716" s="176" t="s">
        <v>1837</v>
      </c>
      <c r="M716" s="176" t="s">
        <v>1076</v>
      </c>
      <c r="N716" s="178" t="s">
        <v>1788</v>
      </c>
      <c r="P716" s="184">
        <v>2212</v>
      </c>
      <c r="Q716" s="176" t="s">
        <v>1837</v>
      </c>
      <c r="R716" s="176" t="s">
        <v>1076</v>
      </c>
      <c r="S716" s="178" t="s">
        <v>2490</v>
      </c>
    </row>
    <row r="717" spans="1:19" x14ac:dyDescent="0.2">
      <c r="A717" s="181">
        <v>3318</v>
      </c>
      <c r="B717" s="35" t="s">
        <v>872</v>
      </c>
      <c r="C717" s="36" t="s">
        <v>1077</v>
      </c>
      <c r="D717" s="37"/>
      <c r="F717" s="183">
        <v>3122</v>
      </c>
      <c r="G717" s="42" t="s">
        <v>1848</v>
      </c>
      <c r="H717" s="42" t="s">
        <v>1076</v>
      </c>
      <c r="I717" s="42"/>
      <c r="K717" s="184">
        <v>2213</v>
      </c>
      <c r="L717" s="176" t="s">
        <v>1462</v>
      </c>
      <c r="M717" s="176" t="s">
        <v>1076</v>
      </c>
      <c r="N717" s="178" t="s">
        <v>386</v>
      </c>
      <c r="P717" s="184">
        <v>2213</v>
      </c>
      <c r="Q717" s="176" t="s">
        <v>1462</v>
      </c>
      <c r="R717" s="176" t="s">
        <v>1076</v>
      </c>
      <c r="S717" s="178" t="s">
        <v>386</v>
      </c>
    </row>
    <row r="718" spans="1:19" x14ac:dyDescent="0.2">
      <c r="A718" s="181">
        <v>3319</v>
      </c>
      <c r="B718" s="35" t="s">
        <v>2144</v>
      </c>
      <c r="C718" s="36" t="s">
        <v>2943</v>
      </c>
      <c r="D718" s="37" t="s">
        <v>776</v>
      </c>
      <c r="F718" s="183">
        <v>3123</v>
      </c>
      <c r="G718" s="42" t="s">
        <v>1849</v>
      </c>
      <c r="H718" s="42" t="s">
        <v>1076</v>
      </c>
      <c r="I718" s="42"/>
      <c r="K718" s="184">
        <v>2214</v>
      </c>
      <c r="L718" s="176" t="s">
        <v>1886</v>
      </c>
      <c r="M718" s="176" t="s">
        <v>1076</v>
      </c>
      <c r="N718" s="176" t="s">
        <v>1788</v>
      </c>
      <c r="P718" s="184">
        <v>2214</v>
      </c>
      <c r="Q718" s="176" t="s">
        <v>1886</v>
      </c>
      <c r="R718" s="176" t="s">
        <v>1076</v>
      </c>
      <c r="S718" s="176" t="s">
        <v>2490</v>
      </c>
    </row>
    <row r="719" spans="1:19" x14ac:dyDescent="0.2">
      <c r="A719" s="181">
        <v>3320</v>
      </c>
      <c r="B719" s="35" t="s">
        <v>2145</v>
      </c>
      <c r="C719" s="36" t="s">
        <v>1077</v>
      </c>
      <c r="D719" s="37"/>
      <c r="F719" s="183">
        <v>3131</v>
      </c>
      <c r="G719" s="42" t="s">
        <v>1850</v>
      </c>
      <c r="H719" s="42" t="s">
        <v>1076</v>
      </c>
      <c r="I719" s="42"/>
      <c r="K719" s="184">
        <v>2215</v>
      </c>
      <c r="L719" s="176" t="s">
        <v>3274</v>
      </c>
      <c r="M719" s="176" t="s">
        <v>1076</v>
      </c>
      <c r="N719" s="176" t="s">
        <v>386</v>
      </c>
      <c r="P719" s="184">
        <v>2215</v>
      </c>
      <c r="Q719" s="176" t="s">
        <v>3274</v>
      </c>
      <c r="R719" s="176" t="s">
        <v>1076</v>
      </c>
      <c r="S719" s="176" t="s">
        <v>386</v>
      </c>
    </row>
    <row r="720" spans="1:19" x14ac:dyDescent="0.2">
      <c r="A720" s="181">
        <v>3321</v>
      </c>
      <c r="B720" s="35" t="s">
        <v>167</v>
      </c>
      <c r="C720" s="36" t="s">
        <v>1077</v>
      </c>
      <c r="D720" s="37" t="s">
        <v>3221</v>
      </c>
      <c r="F720" s="183">
        <v>3132</v>
      </c>
      <c r="G720" s="42" t="s">
        <v>1851</v>
      </c>
      <c r="H720" s="42" t="s">
        <v>1076</v>
      </c>
      <c r="I720" s="42"/>
      <c r="K720" s="184">
        <v>2216</v>
      </c>
      <c r="L720" s="176" t="s">
        <v>1887</v>
      </c>
      <c r="M720" s="176" t="s">
        <v>1076</v>
      </c>
      <c r="N720" s="176" t="s">
        <v>386</v>
      </c>
      <c r="P720" s="184">
        <v>2216</v>
      </c>
      <c r="Q720" s="176" t="s">
        <v>1887</v>
      </c>
      <c r="R720" s="176" t="s">
        <v>1076</v>
      </c>
      <c r="S720" s="176" t="s">
        <v>386</v>
      </c>
    </row>
    <row r="721" spans="1:19" x14ac:dyDescent="0.2">
      <c r="A721" s="181">
        <v>3322</v>
      </c>
      <c r="B721" s="35" t="s">
        <v>168</v>
      </c>
      <c r="C721" s="36" t="s">
        <v>1076</v>
      </c>
      <c r="D721" s="37"/>
      <c r="F721" s="183">
        <v>3140</v>
      </c>
      <c r="G721" s="42" t="s">
        <v>1042</v>
      </c>
      <c r="H721" s="42" t="s">
        <v>1076</v>
      </c>
      <c r="I721" s="42"/>
      <c r="K721" s="184">
        <v>2217</v>
      </c>
      <c r="L721" s="176" t="s">
        <v>2138</v>
      </c>
      <c r="M721" s="176" t="s">
        <v>1076</v>
      </c>
      <c r="N721" s="176" t="s">
        <v>386</v>
      </c>
      <c r="P721" s="184">
        <v>2217</v>
      </c>
      <c r="Q721" s="176" t="s">
        <v>2138</v>
      </c>
      <c r="R721" s="176" t="s">
        <v>1076</v>
      </c>
      <c r="S721" s="176" t="s">
        <v>386</v>
      </c>
    </row>
    <row r="722" spans="1:19" x14ac:dyDescent="0.2">
      <c r="A722" s="181">
        <v>3323</v>
      </c>
      <c r="B722" s="35" t="s">
        <v>169</v>
      </c>
      <c r="C722" s="36" t="s">
        <v>1076</v>
      </c>
      <c r="D722" s="37"/>
      <c r="F722" s="183">
        <v>3141</v>
      </c>
      <c r="G722" s="42" t="s">
        <v>1852</v>
      </c>
      <c r="H722" s="42" t="s">
        <v>1076</v>
      </c>
      <c r="I722" s="42" t="s">
        <v>1783</v>
      </c>
      <c r="K722" s="184">
        <v>2461</v>
      </c>
      <c r="L722" s="176" t="s">
        <v>3275</v>
      </c>
      <c r="M722" s="176" t="s">
        <v>1076</v>
      </c>
      <c r="N722" s="176" t="s">
        <v>386</v>
      </c>
      <c r="P722" s="184">
        <v>2461</v>
      </c>
      <c r="Q722" s="176" t="s">
        <v>3275</v>
      </c>
      <c r="R722" s="176" t="s">
        <v>1076</v>
      </c>
      <c r="S722" s="176" t="s">
        <v>386</v>
      </c>
    </row>
    <row r="723" spans="1:19" x14ac:dyDescent="0.2">
      <c r="A723" s="181">
        <v>3324</v>
      </c>
      <c r="B723" s="35" t="s">
        <v>170</v>
      </c>
      <c r="C723" s="36" t="s">
        <v>1077</v>
      </c>
      <c r="D723" s="37" t="s">
        <v>70</v>
      </c>
      <c r="F723" s="183">
        <v>3195</v>
      </c>
      <c r="G723" s="42" t="s">
        <v>3455</v>
      </c>
      <c r="H723" s="42" t="s">
        <v>1077</v>
      </c>
      <c r="I723" s="42"/>
      <c r="K723" s="184">
        <v>2462</v>
      </c>
      <c r="L723" s="176" t="s">
        <v>3276</v>
      </c>
      <c r="M723" s="176" t="s">
        <v>1076</v>
      </c>
      <c r="N723" s="178" t="s">
        <v>2090</v>
      </c>
      <c r="P723" s="184">
        <v>2462</v>
      </c>
      <c r="Q723" s="176" t="s">
        <v>3276</v>
      </c>
      <c r="R723" s="176" t="s">
        <v>1076</v>
      </c>
      <c r="S723" s="178" t="s">
        <v>2405</v>
      </c>
    </row>
    <row r="724" spans="1:19" x14ac:dyDescent="0.2">
      <c r="A724" s="181">
        <v>3325</v>
      </c>
      <c r="B724" s="35" t="s">
        <v>147</v>
      </c>
      <c r="C724" s="36" t="s">
        <v>1076</v>
      </c>
      <c r="D724" s="37" t="s">
        <v>2385</v>
      </c>
      <c r="F724" s="183">
        <v>3196</v>
      </c>
      <c r="G724" s="42" t="s">
        <v>1921</v>
      </c>
      <c r="H724" s="42" t="s">
        <v>1077</v>
      </c>
      <c r="I724" s="42"/>
      <c r="K724" s="184">
        <v>2463</v>
      </c>
      <c r="L724" s="176" t="s">
        <v>3277</v>
      </c>
      <c r="M724" s="176" t="s">
        <v>1076</v>
      </c>
      <c r="N724" s="176" t="s">
        <v>2090</v>
      </c>
      <c r="P724" s="184">
        <v>2463</v>
      </c>
      <c r="Q724" s="176" t="s">
        <v>3277</v>
      </c>
      <c r="R724" s="176" t="s">
        <v>1076</v>
      </c>
      <c r="S724" s="176" t="s">
        <v>2405</v>
      </c>
    </row>
    <row r="725" spans="1:19" x14ac:dyDescent="0.2">
      <c r="A725" s="181">
        <v>3326</v>
      </c>
      <c r="B725" s="35" t="s">
        <v>658</v>
      </c>
      <c r="C725" s="36" t="s">
        <v>1076</v>
      </c>
      <c r="D725" s="37" t="s">
        <v>3222</v>
      </c>
      <c r="F725" s="183">
        <v>3197</v>
      </c>
      <c r="G725" s="42" t="s">
        <v>863</v>
      </c>
      <c r="H725" s="42" t="s">
        <v>1077</v>
      </c>
      <c r="I725" s="42"/>
      <c r="K725" s="184">
        <v>2464</v>
      </c>
      <c r="L725" s="176" t="s">
        <v>3278</v>
      </c>
      <c r="M725" s="176" t="s">
        <v>1076</v>
      </c>
      <c r="N725" s="176" t="s">
        <v>386</v>
      </c>
      <c r="P725" s="184">
        <v>2464</v>
      </c>
      <c r="Q725" s="176" t="s">
        <v>3278</v>
      </c>
      <c r="R725" s="176" t="s">
        <v>1076</v>
      </c>
      <c r="S725" s="176" t="s">
        <v>386</v>
      </c>
    </row>
    <row r="726" spans="1:19" x14ac:dyDescent="0.2">
      <c r="A726" s="181">
        <v>3328</v>
      </c>
      <c r="B726" s="35" t="s">
        <v>659</v>
      </c>
      <c r="C726" s="36" t="s">
        <v>1077</v>
      </c>
      <c r="D726" s="37" t="s">
        <v>70</v>
      </c>
      <c r="F726" s="183">
        <v>3198</v>
      </c>
      <c r="G726" s="42" t="s">
        <v>864</v>
      </c>
      <c r="H726" s="42" t="s">
        <v>1077</v>
      </c>
      <c r="I726" s="42"/>
      <c r="K726" s="184">
        <v>2465</v>
      </c>
      <c r="L726" s="176" t="s">
        <v>1888</v>
      </c>
      <c r="M726" s="176" t="s">
        <v>1076</v>
      </c>
      <c r="N726" s="176" t="s">
        <v>386</v>
      </c>
      <c r="P726" s="184">
        <v>2465</v>
      </c>
      <c r="Q726" s="176" t="s">
        <v>1888</v>
      </c>
      <c r="R726" s="176" t="s">
        <v>1076</v>
      </c>
      <c r="S726" s="176" t="s">
        <v>386</v>
      </c>
    </row>
    <row r="727" spans="1:19" x14ac:dyDescent="0.2">
      <c r="A727" s="181">
        <v>3330</v>
      </c>
      <c r="B727" s="35" t="s">
        <v>660</v>
      </c>
      <c r="C727" s="36" t="s">
        <v>1076</v>
      </c>
      <c r="D727" s="37"/>
      <c r="F727" s="183">
        <v>3199</v>
      </c>
      <c r="G727" s="42" t="s">
        <v>865</v>
      </c>
      <c r="H727" s="42" t="s">
        <v>1077</v>
      </c>
      <c r="I727" s="42"/>
      <c r="K727" s="184">
        <v>2466</v>
      </c>
      <c r="L727" s="176" t="s">
        <v>3279</v>
      </c>
      <c r="M727" s="176" t="s">
        <v>1076</v>
      </c>
      <c r="N727" s="178" t="s">
        <v>386</v>
      </c>
      <c r="P727" s="184">
        <v>2466</v>
      </c>
      <c r="Q727" s="176" t="s">
        <v>3279</v>
      </c>
      <c r="R727" s="176" t="s">
        <v>1076</v>
      </c>
      <c r="S727" s="178" t="s">
        <v>386</v>
      </c>
    </row>
    <row r="728" spans="1:19" x14ac:dyDescent="0.2">
      <c r="A728" s="181">
        <v>3332</v>
      </c>
      <c r="B728" s="35" t="s">
        <v>661</v>
      </c>
      <c r="C728" s="36" t="s">
        <v>1077</v>
      </c>
      <c r="D728" s="37" t="s">
        <v>3223</v>
      </c>
      <c r="F728" s="183">
        <v>3200</v>
      </c>
      <c r="G728" s="42" t="s">
        <v>2243</v>
      </c>
      <c r="H728" s="42" t="s">
        <v>1076</v>
      </c>
      <c r="I728" s="42" t="s">
        <v>352</v>
      </c>
      <c r="K728" s="184">
        <v>2467</v>
      </c>
      <c r="L728" s="176" t="s">
        <v>3280</v>
      </c>
      <c r="M728" s="176" t="s">
        <v>1076</v>
      </c>
      <c r="N728" s="176" t="s">
        <v>386</v>
      </c>
      <c r="P728" s="184">
        <v>2467</v>
      </c>
      <c r="Q728" s="176" t="s">
        <v>3280</v>
      </c>
      <c r="R728" s="176" t="s">
        <v>1076</v>
      </c>
      <c r="S728" s="176" t="s">
        <v>386</v>
      </c>
    </row>
    <row r="729" spans="1:19" x14ac:dyDescent="0.2">
      <c r="A729" s="181">
        <v>3333</v>
      </c>
      <c r="B729" s="35" t="s">
        <v>1021</v>
      </c>
      <c r="C729" s="36" t="s">
        <v>1076</v>
      </c>
      <c r="D729" s="37" t="s">
        <v>504</v>
      </c>
      <c r="F729" s="183">
        <v>3201</v>
      </c>
      <c r="G729" s="42" t="s">
        <v>3248</v>
      </c>
      <c r="H729" s="42" t="s">
        <v>1077</v>
      </c>
      <c r="I729" s="42" t="s">
        <v>1130</v>
      </c>
      <c r="K729" s="184">
        <v>2468</v>
      </c>
      <c r="L729" s="176" t="s">
        <v>3281</v>
      </c>
      <c r="M729" s="176" t="s">
        <v>1076</v>
      </c>
      <c r="N729" s="178" t="s">
        <v>386</v>
      </c>
      <c r="P729" s="184">
        <v>2468</v>
      </c>
      <c r="Q729" s="176" t="s">
        <v>3281</v>
      </c>
      <c r="R729" s="176" t="s">
        <v>1076</v>
      </c>
      <c r="S729" s="178" t="s">
        <v>386</v>
      </c>
    </row>
    <row r="730" spans="1:19" x14ac:dyDescent="0.2">
      <c r="A730" s="181">
        <v>3334</v>
      </c>
      <c r="B730" s="35" t="s">
        <v>1022</v>
      </c>
      <c r="C730" s="36" t="s">
        <v>1077</v>
      </c>
      <c r="D730" s="37" t="s">
        <v>1536</v>
      </c>
      <c r="F730" s="183">
        <v>3202</v>
      </c>
      <c r="G730" s="42" t="s">
        <v>344</v>
      </c>
      <c r="H730" s="42" t="s">
        <v>1077</v>
      </c>
      <c r="I730" s="42"/>
      <c r="K730" s="184">
        <v>2469</v>
      </c>
      <c r="L730" s="176" t="s">
        <v>3282</v>
      </c>
      <c r="M730" s="176" t="s">
        <v>1076</v>
      </c>
      <c r="N730" s="178" t="s">
        <v>2091</v>
      </c>
      <c r="P730" s="184">
        <v>2469</v>
      </c>
      <c r="Q730" s="176" t="s">
        <v>3282</v>
      </c>
      <c r="R730" s="176" t="s">
        <v>1076</v>
      </c>
      <c r="S730" s="178" t="s">
        <v>2406</v>
      </c>
    </row>
    <row r="731" spans="1:19" x14ac:dyDescent="0.2">
      <c r="A731" s="181">
        <v>3335</v>
      </c>
      <c r="B731" s="35" t="s">
        <v>1243</v>
      </c>
      <c r="C731" s="36" t="s">
        <v>1077</v>
      </c>
      <c r="D731" s="37" t="s">
        <v>3224</v>
      </c>
      <c r="F731" s="183">
        <v>3203</v>
      </c>
      <c r="G731" s="42" t="s">
        <v>3421</v>
      </c>
      <c r="H731" s="42" t="s">
        <v>1077</v>
      </c>
      <c r="I731" s="42"/>
      <c r="K731" s="184">
        <v>2470</v>
      </c>
      <c r="L731" s="176" t="s">
        <v>492</v>
      </c>
      <c r="M731" s="176" t="s">
        <v>1076</v>
      </c>
      <c r="N731" s="176" t="s">
        <v>386</v>
      </c>
      <c r="P731" s="184">
        <v>2470</v>
      </c>
      <c r="Q731" s="176" t="s">
        <v>492</v>
      </c>
      <c r="R731" s="176" t="s">
        <v>1076</v>
      </c>
      <c r="S731" s="176" t="s">
        <v>386</v>
      </c>
    </row>
    <row r="732" spans="1:19" x14ac:dyDescent="0.2">
      <c r="A732" s="181">
        <v>3336</v>
      </c>
      <c r="B732" s="35" t="s">
        <v>1244</v>
      </c>
      <c r="C732" s="36" t="s">
        <v>1076</v>
      </c>
      <c r="D732" s="37"/>
      <c r="F732" s="183">
        <v>3204</v>
      </c>
      <c r="G732" s="42" t="s">
        <v>855</v>
      </c>
      <c r="H732" s="42" t="s">
        <v>1076</v>
      </c>
      <c r="I732" s="42"/>
      <c r="K732" s="184">
        <v>2471</v>
      </c>
      <c r="L732" s="176" t="s">
        <v>3283</v>
      </c>
      <c r="M732" s="176" t="s">
        <v>1076</v>
      </c>
      <c r="N732" s="178" t="s">
        <v>386</v>
      </c>
      <c r="P732" s="184">
        <v>2471</v>
      </c>
      <c r="Q732" s="176" t="s">
        <v>3283</v>
      </c>
      <c r="R732" s="176" t="s">
        <v>1076</v>
      </c>
      <c r="S732" s="178" t="s">
        <v>386</v>
      </c>
    </row>
    <row r="733" spans="1:19" x14ac:dyDescent="0.2">
      <c r="A733" s="181">
        <v>3337</v>
      </c>
      <c r="B733" s="35" t="s">
        <v>171</v>
      </c>
      <c r="C733" s="36" t="s">
        <v>1077</v>
      </c>
      <c r="D733" s="37"/>
      <c r="F733" s="183">
        <v>3205</v>
      </c>
      <c r="G733" s="42" t="s">
        <v>866</v>
      </c>
      <c r="H733" s="42" t="s">
        <v>1077</v>
      </c>
      <c r="I733" s="42"/>
      <c r="K733" s="184">
        <v>2472</v>
      </c>
      <c r="L733" s="176" t="s">
        <v>2647</v>
      </c>
      <c r="M733" s="176" t="s">
        <v>1076</v>
      </c>
      <c r="N733" s="178" t="s">
        <v>386</v>
      </c>
      <c r="P733" s="184">
        <v>2472</v>
      </c>
      <c r="Q733" s="176" t="s">
        <v>2647</v>
      </c>
      <c r="R733" s="176" t="s">
        <v>1076</v>
      </c>
      <c r="S733" s="178" t="s">
        <v>386</v>
      </c>
    </row>
    <row r="734" spans="1:19" x14ac:dyDescent="0.2">
      <c r="A734" s="181">
        <v>3340</v>
      </c>
      <c r="B734" s="35" t="s">
        <v>172</v>
      </c>
      <c r="C734" s="36" t="s">
        <v>1076</v>
      </c>
      <c r="D734" s="37" t="s">
        <v>3460</v>
      </c>
      <c r="F734" s="183">
        <v>3206</v>
      </c>
      <c r="G734" s="42" t="s">
        <v>867</v>
      </c>
      <c r="H734" s="42" t="s">
        <v>1077</v>
      </c>
      <c r="I734" s="42"/>
      <c r="K734" s="184">
        <v>2547</v>
      </c>
      <c r="L734" s="176" t="s">
        <v>3284</v>
      </c>
      <c r="M734" s="176" t="s">
        <v>1077</v>
      </c>
      <c r="N734" s="178" t="s">
        <v>2679</v>
      </c>
      <c r="P734" s="184">
        <v>2547</v>
      </c>
      <c r="Q734" s="176" t="s">
        <v>3284</v>
      </c>
      <c r="R734" s="176" t="s">
        <v>1077</v>
      </c>
      <c r="S734" s="178" t="s">
        <v>58</v>
      </c>
    </row>
    <row r="735" spans="1:19" x14ac:dyDescent="0.2">
      <c r="A735" s="181">
        <v>3341</v>
      </c>
      <c r="B735" s="35" t="s">
        <v>3022</v>
      </c>
      <c r="C735" s="36" t="s">
        <v>1077</v>
      </c>
      <c r="D735" s="37" t="s">
        <v>3461</v>
      </c>
      <c r="F735" s="183">
        <v>3207</v>
      </c>
      <c r="G735" s="42" t="s">
        <v>396</v>
      </c>
      <c r="H735" s="42" t="s">
        <v>1077</v>
      </c>
      <c r="I735" s="42"/>
      <c r="K735" s="184">
        <v>2711</v>
      </c>
      <c r="L735" s="176" t="s">
        <v>2649</v>
      </c>
      <c r="M735" s="176" t="s">
        <v>1076</v>
      </c>
      <c r="N735" s="178" t="s">
        <v>1609</v>
      </c>
      <c r="P735" s="184">
        <v>2711</v>
      </c>
      <c r="Q735" s="176" t="s">
        <v>2649</v>
      </c>
      <c r="R735" s="176" t="s">
        <v>1076</v>
      </c>
      <c r="S735" s="178" t="s">
        <v>386</v>
      </c>
    </row>
    <row r="736" spans="1:19" x14ac:dyDescent="0.2">
      <c r="A736" s="181">
        <v>3343</v>
      </c>
      <c r="B736" s="35" t="s">
        <v>3023</v>
      </c>
      <c r="C736" s="36" t="s">
        <v>1077</v>
      </c>
      <c r="D736" s="37"/>
      <c r="F736" s="183">
        <v>3208</v>
      </c>
      <c r="G736" s="42" t="s">
        <v>397</v>
      </c>
      <c r="H736" s="42" t="s">
        <v>1076</v>
      </c>
      <c r="I736" s="42"/>
      <c r="K736" s="184">
        <v>3001</v>
      </c>
      <c r="L736" s="176" t="s">
        <v>131</v>
      </c>
      <c r="M736" s="176" t="s">
        <v>1076</v>
      </c>
      <c r="N736" s="176" t="s">
        <v>1255</v>
      </c>
      <c r="P736" s="184">
        <v>3001</v>
      </c>
      <c r="Q736" s="176" t="s">
        <v>131</v>
      </c>
      <c r="R736" s="176" t="s">
        <v>1076</v>
      </c>
      <c r="S736" s="176" t="s">
        <v>1369</v>
      </c>
    </row>
    <row r="737" spans="1:19" x14ac:dyDescent="0.2">
      <c r="A737" s="181">
        <v>3344</v>
      </c>
      <c r="B737" s="35" t="s">
        <v>3024</v>
      </c>
      <c r="C737" s="36" t="s">
        <v>1076</v>
      </c>
      <c r="D737" s="37" t="s">
        <v>1389</v>
      </c>
      <c r="F737" s="183">
        <v>3209</v>
      </c>
      <c r="G737" s="42" t="s">
        <v>398</v>
      </c>
      <c r="H737" s="42" t="s">
        <v>1076</v>
      </c>
      <c r="I737" s="42"/>
      <c r="K737" s="184">
        <v>3002</v>
      </c>
      <c r="L737" s="176" t="s">
        <v>1050</v>
      </c>
      <c r="M737" s="176" t="s">
        <v>1077</v>
      </c>
      <c r="N737" s="176" t="s">
        <v>2095</v>
      </c>
      <c r="P737" s="184">
        <v>3002</v>
      </c>
      <c r="Q737" s="176" t="s">
        <v>1050</v>
      </c>
      <c r="R737" s="176" t="s">
        <v>1077</v>
      </c>
      <c r="S737" s="176" t="s">
        <v>1117</v>
      </c>
    </row>
    <row r="738" spans="1:19" x14ac:dyDescent="0.2">
      <c r="A738" s="181">
        <v>3345</v>
      </c>
      <c r="B738" s="35" t="s">
        <v>3025</v>
      </c>
      <c r="C738" s="36" t="s">
        <v>1076</v>
      </c>
      <c r="D738" s="37"/>
      <c r="F738" s="183">
        <v>3210</v>
      </c>
      <c r="G738" s="42" t="s">
        <v>2122</v>
      </c>
      <c r="H738" s="42" t="s">
        <v>1077</v>
      </c>
      <c r="I738" s="42"/>
      <c r="K738" s="184">
        <v>3003</v>
      </c>
      <c r="L738" s="176" t="s">
        <v>1051</v>
      </c>
      <c r="M738" s="176" t="s">
        <v>1077</v>
      </c>
      <c r="N738" s="176" t="s">
        <v>386</v>
      </c>
      <c r="P738" s="184">
        <v>3003</v>
      </c>
      <c r="Q738" s="176" t="s">
        <v>1051</v>
      </c>
      <c r="R738" s="176" t="s">
        <v>1077</v>
      </c>
      <c r="S738" s="176" t="s">
        <v>386</v>
      </c>
    </row>
    <row r="739" spans="1:19" x14ac:dyDescent="0.2">
      <c r="A739" s="181">
        <v>3346</v>
      </c>
      <c r="B739" s="35" t="s">
        <v>1808</v>
      </c>
      <c r="C739" s="36" t="s">
        <v>1076</v>
      </c>
      <c r="D739" s="37"/>
      <c r="F739" s="183">
        <v>3211</v>
      </c>
      <c r="G739" s="42" t="s">
        <v>2123</v>
      </c>
      <c r="H739" s="42" t="s">
        <v>1076</v>
      </c>
      <c r="I739" s="42"/>
      <c r="K739" s="184">
        <v>3006</v>
      </c>
      <c r="L739" s="176" t="s">
        <v>2955</v>
      </c>
      <c r="M739" s="176" t="s">
        <v>1076</v>
      </c>
      <c r="N739" s="176" t="s">
        <v>1055</v>
      </c>
      <c r="P739" s="184">
        <v>3006</v>
      </c>
      <c r="Q739" s="176" t="s">
        <v>2955</v>
      </c>
      <c r="R739" s="176" t="s">
        <v>1076</v>
      </c>
      <c r="S739" s="176" t="s">
        <v>623</v>
      </c>
    </row>
    <row r="740" spans="1:19" x14ac:dyDescent="0.2">
      <c r="A740" s="181">
        <v>3347</v>
      </c>
      <c r="B740" s="35" t="s">
        <v>1809</v>
      </c>
      <c r="C740" s="36" t="s">
        <v>1077</v>
      </c>
      <c r="D740" s="37" t="s">
        <v>3221</v>
      </c>
      <c r="F740" s="183">
        <v>3212</v>
      </c>
      <c r="G740" s="42" t="s">
        <v>2124</v>
      </c>
      <c r="H740" s="42" t="s">
        <v>1076</v>
      </c>
      <c r="I740" s="42" t="s">
        <v>1643</v>
      </c>
      <c r="K740" s="184">
        <v>3007</v>
      </c>
      <c r="L740" s="176" t="s">
        <v>1452</v>
      </c>
      <c r="M740" s="176" t="s">
        <v>1076</v>
      </c>
      <c r="N740" s="176" t="s">
        <v>1255</v>
      </c>
      <c r="P740" s="184">
        <v>3007</v>
      </c>
      <c r="Q740" s="176" t="s">
        <v>1452</v>
      </c>
      <c r="R740" s="176" t="s">
        <v>1076</v>
      </c>
      <c r="S740" s="176" t="s">
        <v>1369</v>
      </c>
    </row>
    <row r="741" spans="1:19" x14ac:dyDescent="0.2">
      <c r="A741" s="181">
        <v>3348</v>
      </c>
      <c r="B741" s="35" t="s">
        <v>1810</v>
      </c>
      <c r="C741" s="36" t="s">
        <v>1077</v>
      </c>
      <c r="D741" s="37" t="s">
        <v>3221</v>
      </c>
      <c r="F741" s="183">
        <v>3216</v>
      </c>
      <c r="G741" s="42" t="s">
        <v>589</v>
      </c>
      <c r="H741" s="42" t="s">
        <v>1076</v>
      </c>
      <c r="I741" s="42" t="s">
        <v>193</v>
      </c>
      <c r="K741" s="184">
        <v>3101</v>
      </c>
      <c r="L741" s="176" t="s">
        <v>3003</v>
      </c>
      <c r="M741" s="176" t="s">
        <v>1077</v>
      </c>
      <c r="N741" s="178" t="s">
        <v>1639</v>
      </c>
      <c r="P741" s="184">
        <v>3101</v>
      </c>
      <c r="Q741" s="176" t="s">
        <v>3003</v>
      </c>
      <c r="R741" s="176" t="s">
        <v>1077</v>
      </c>
      <c r="S741" s="178" t="s">
        <v>2400</v>
      </c>
    </row>
    <row r="742" spans="1:19" x14ac:dyDescent="0.2">
      <c r="A742" s="181">
        <v>3349</v>
      </c>
      <c r="B742" s="35" t="s">
        <v>85</v>
      </c>
      <c r="C742" s="36" t="s">
        <v>1077</v>
      </c>
      <c r="D742" s="37" t="s">
        <v>3221</v>
      </c>
      <c r="F742" s="183">
        <v>3217</v>
      </c>
      <c r="G742" s="42" t="s">
        <v>590</v>
      </c>
      <c r="H742" s="42" t="s">
        <v>1077</v>
      </c>
      <c r="I742" s="42" t="s">
        <v>193</v>
      </c>
      <c r="K742" s="184">
        <v>3102</v>
      </c>
      <c r="L742" s="176" t="s">
        <v>161</v>
      </c>
      <c r="M742" s="176" t="s">
        <v>1077</v>
      </c>
      <c r="N742" s="176" t="s">
        <v>1639</v>
      </c>
      <c r="P742" s="184">
        <v>3102</v>
      </c>
      <c r="Q742" s="176" t="s">
        <v>161</v>
      </c>
      <c r="R742" s="176" t="s">
        <v>1077</v>
      </c>
      <c r="S742" s="176" t="s">
        <v>2400</v>
      </c>
    </row>
    <row r="743" spans="1:19" x14ac:dyDescent="0.2">
      <c r="A743" s="181">
        <v>3352</v>
      </c>
      <c r="B743" s="35" t="s">
        <v>1451</v>
      </c>
      <c r="C743" s="36" t="s">
        <v>1076</v>
      </c>
      <c r="D743" s="37" t="s">
        <v>500</v>
      </c>
      <c r="F743" s="183">
        <v>3218</v>
      </c>
      <c r="G743" s="42" t="s">
        <v>245</v>
      </c>
      <c r="H743" s="42" t="s">
        <v>1076</v>
      </c>
      <c r="I743" s="42" t="s">
        <v>3094</v>
      </c>
      <c r="K743" s="184">
        <v>3103</v>
      </c>
      <c r="L743" s="176" t="s">
        <v>3285</v>
      </c>
      <c r="M743" s="176" t="s">
        <v>1076</v>
      </c>
      <c r="N743" s="178" t="s">
        <v>386</v>
      </c>
      <c r="P743" s="184">
        <v>3103</v>
      </c>
      <c r="Q743" s="176" t="s">
        <v>3285</v>
      </c>
      <c r="R743" s="176" t="s">
        <v>1076</v>
      </c>
      <c r="S743" s="178" t="s">
        <v>386</v>
      </c>
    </row>
    <row r="744" spans="1:19" x14ac:dyDescent="0.2">
      <c r="A744" s="181">
        <v>3400</v>
      </c>
      <c r="B744" s="35" t="s">
        <v>86</v>
      </c>
      <c r="C744" s="36" t="s">
        <v>1076</v>
      </c>
      <c r="D744" s="37" t="s">
        <v>1390</v>
      </c>
      <c r="F744" s="183">
        <v>3219</v>
      </c>
      <c r="G744" s="42" t="s">
        <v>27</v>
      </c>
      <c r="H744" s="42" t="s">
        <v>1077</v>
      </c>
      <c r="I744" s="42" t="s">
        <v>1130</v>
      </c>
      <c r="K744" s="184">
        <v>3104</v>
      </c>
      <c r="L744" s="176" t="s">
        <v>3286</v>
      </c>
      <c r="M744" s="176" t="s">
        <v>2254</v>
      </c>
      <c r="N744" s="176" t="s">
        <v>386</v>
      </c>
      <c r="P744" s="184">
        <v>3104</v>
      </c>
      <c r="Q744" s="176" t="s">
        <v>3286</v>
      </c>
      <c r="R744" s="176" t="s">
        <v>2254</v>
      </c>
      <c r="S744" s="176" t="s">
        <v>386</v>
      </c>
    </row>
    <row r="745" spans="1:19" x14ac:dyDescent="0.2">
      <c r="A745" s="181">
        <v>3401</v>
      </c>
      <c r="B745" s="35" t="s">
        <v>87</v>
      </c>
      <c r="C745" s="36" t="s">
        <v>1076</v>
      </c>
      <c r="D745" s="37" t="s">
        <v>1391</v>
      </c>
      <c r="F745" s="183">
        <v>3220</v>
      </c>
      <c r="G745" s="42" t="s">
        <v>591</v>
      </c>
      <c r="H745" s="42" t="s">
        <v>1076</v>
      </c>
      <c r="I745" s="42"/>
      <c r="K745" s="184">
        <v>3105</v>
      </c>
      <c r="L745" s="176" t="s">
        <v>3287</v>
      </c>
      <c r="M745" s="176" t="s">
        <v>2254</v>
      </c>
      <c r="N745" s="178" t="s">
        <v>386</v>
      </c>
      <c r="P745" s="184">
        <v>3105</v>
      </c>
      <c r="Q745" s="176" t="s">
        <v>3287</v>
      </c>
      <c r="R745" s="176" t="s">
        <v>2254</v>
      </c>
      <c r="S745" s="178" t="s">
        <v>386</v>
      </c>
    </row>
    <row r="746" spans="1:19" x14ac:dyDescent="0.2">
      <c r="A746" s="181">
        <v>3402</v>
      </c>
      <c r="B746" s="35" t="s">
        <v>2532</v>
      </c>
      <c r="C746" s="36" t="s">
        <v>1076</v>
      </c>
      <c r="D746" s="37" t="s">
        <v>1533</v>
      </c>
      <c r="F746" s="183">
        <v>3221</v>
      </c>
      <c r="G746" s="42" t="s">
        <v>592</v>
      </c>
      <c r="H746" s="42" t="s">
        <v>1076</v>
      </c>
      <c r="I746" s="42" t="s">
        <v>2092</v>
      </c>
      <c r="K746" s="184">
        <v>3106</v>
      </c>
      <c r="L746" s="176" t="s">
        <v>3288</v>
      </c>
      <c r="M746" s="176" t="s">
        <v>1076</v>
      </c>
      <c r="N746" s="178" t="s">
        <v>386</v>
      </c>
      <c r="P746" s="184">
        <v>3106</v>
      </c>
      <c r="Q746" s="176" t="s">
        <v>3288</v>
      </c>
      <c r="R746" s="176" t="s">
        <v>1076</v>
      </c>
      <c r="S746" s="178" t="s">
        <v>386</v>
      </c>
    </row>
    <row r="747" spans="1:19" x14ac:dyDescent="0.2">
      <c r="A747" s="181">
        <v>3403</v>
      </c>
      <c r="B747" s="35" t="s">
        <v>2533</v>
      </c>
      <c r="C747" s="36" t="s">
        <v>1076</v>
      </c>
      <c r="D747" s="37"/>
      <c r="F747" s="183">
        <v>3222</v>
      </c>
      <c r="G747" s="42" t="s">
        <v>593</v>
      </c>
      <c r="H747" s="42" t="s">
        <v>1076</v>
      </c>
      <c r="I747" s="42" t="s">
        <v>3028</v>
      </c>
      <c r="K747" s="184">
        <v>3107</v>
      </c>
      <c r="L747" s="176" t="s">
        <v>3289</v>
      </c>
      <c r="M747" s="176" t="s">
        <v>2254</v>
      </c>
      <c r="N747" s="178" t="s">
        <v>386</v>
      </c>
      <c r="P747" s="184">
        <v>3107</v>
      </c>
      <c r="Q747" s="176" t="s">
        <v>3289</v>
      </c>
      <c r="R747" s="176" t="s">
        <v>2254</v>
      </c>
      <c r="S747" s="178" t="s">
        <v>386</v>
      </c>
    </row>
    <row r="748" spans="1:19" x14ac:dyDescent="0.2">
      <c r="A748" s="181">
        <v>3404</v>
      </c>
      <c r="B748" s="35" t="s">
        <v>1371</v>
      </c>
      <c r="C748" s="36" t="s">
        <v>1077</v>
      </c>
      <c r="D748" s="37" t="s">
        <v>1136</v>
      </c>
      <c r="F748" s="183">
        <v>3223</v>
      </c>
      <c r="G748" s="42" t="s">
        <v>594</v>
      </c>
      <c r="H748" s="42" t="s">
        <v>1076</v>
      </c>
      <c r="I748" s="42"/>
      <c r="K748" s="184">
        <v>3108</v>
      </c>
      <c r="L748" s="176" t="s">
        <v>3407</v>
      </c>
      <c r="M748" s="176" t="s">
        <v>1076</v>
      </c>
      <c r="N748" s="178" t="s">
        <v>1060</v>
      </c>
      <c r="P748" s="184">
        <v>3108</v>
      </c>
      <c r="Q748" s="176" t="s">
        <v>3407</v>
      </c>
      <c r="R748" s="176" t="s">
        <v>1076</v>
      </c>
      <c r="S748" s="178" t="s">
        <v>3209</v>
      </c>
    </row>
    <row r="749" spans="1:19" x14ac:dyDescent="0.2">
      <c r="A749" s="181">
        <v>3405</v>
      </c>
      <c r="B749" s="35" t="s">
        <v>1372</v>
      </c>
      <c r="C749" s="36" t="s">
        <v>1077</v>
      </c>
      <c r="D749" s="37"/>
      <c r="F749" s="183">
        <v>3224</v>
      </c>
      <c r="G749" s="42" t="s">
        <v>1108</v>
      </c>
      <c r="H749" s="42" t="s">
        <v>1076</v>
      </c>
      <c r="I749" s="42"/>
      <c r="K749" s="184">
        <v>3109</v>
      </c>
      <c r="L749" s="176" t="s">
        <v>236</v>
      </c>
      <c r="M749" s="176" t="s">
        <v>1076</v>
      </c>
      <c r="N749" s="178" t="s">
        <v>1783</v>
      </c>
      <c r="P749" s="184">
        <v>3109</v>
      </c>
      <c r="Q749" s="176" t="s">
        <v>236</v>
      </c>
      <c r="R749" s="176" t="s">
        <v>1076</v>
      </c>
      <c r="S749" s="178" t="s">
        <v>386</v>
      </c>
    </row>
    <row r="750" spans="1:19" x14ac:dyDescent="0.2">
      <c r="A750" s="181">
        <v>3406</v>
      </c>
      <c r="B750" s="35" t="s">
        <v>108</v>
      </c>
      <c r="C750" s="36" t="s">
        <v>1077</v>
      </c>
      <c r="D750" s="37"/>
      <c r="F750" s="183">
        <v>3225</v>
      </c>
      <c r="G750" s="42" t="s">
        <v>1764</v>
      </c>
      <c r="H750" s="42" t="s">
        <v>1077</v>
      </c>
      <c r="I750" s="42" t="s">
        <v>193</v>
      </c>
      <c r="K750" s="184">
        <v>3110</v>
      </c>
      <c r="L750" s="176" t="s">
        <v>3290</v>
      </c>
      <c r="M750" s="176" t="s">
        <v>1077</v>
      </c>
      <c r="N750" s="176" t="s">
        <v>351</v>
      </c>
      <c r="P750" s="184">
        <v>3110</v>
      </c>
      <c r="Q750" s="176" t="s">
        <v>3290</v>
      </c>
      <c r="R750" s="176" t="s">
        <v>1077</v>
      </c>
      <c r="S750" s="176" t="s">
        <v>3194</v>
      </c>
    </row>
    <row r="751" spans="1:19" x14ac:dyDescent="0.2">
      <c r="A751" s="181">
        <v>3407</v>
      </c>
      <c r="B751" s="35" t="s">
        <v>1689</v>
      </c>
      <c r="C751" s="36" t="s">
        <v>1077</v>
      </c>
      <c r="D751" s="37"/>
      <c r="F751" s="183">
        <v>3226</v>
      </c>
      <c r="G751" s="42" t="s">
        <v>1765</v>
      </c>
      <c r="H751" s="42" t="s">
        <v>1076</v>
      </c>
      <c r="I751" s="42"/>
      <c r="K751" s="184">
        <v>3111</v>
      </c>
      <c r="L751" s="176" t="s">
        <v>1896</v>
      </c>
      <c r="M751" s="176" t="s">
        <v>1076</v>
      </c>
      <c r="N751" s="176" t="s">
        <v>386</v>
      </c>
      <c r="P751" s="184">
        <v>3111</v>
      </c>
      <c r="Q751" s="176" t="s">
        <v>1896</v>
      </c>
      <c r="R751" s="176" t="s">
        <v>1076</v>
      </c>
      <c r="S751" s="176" t="s">
        <v>386</v>
      </c>
    </row>
    <row r="752" spans="1:19" x14ac:dyDescent="0.2">
      <c r="A752" s="181">
        <v>3408</v>
      </c>
      <c r="B752" s="35" t="s">
        <v>277</v>
      </c>
      <c r="C752" s="36" t="s">
        <v>1076</v>
      </c>
      <c r="D752" s="37" t="s">
        <v>3217</v>
      </c>
      <c r="F752" s="183">
        <v>3227</v>
      </c>
      <c r="G752" s="42" t="s">
        <v>2098</v>
      </c>
      <c r="H752" s="42" t="s">
        <v>1076</v>
      </c>
      <c r="I752" s="42"/>
      <c r="K752" s="184">
        <v>3112</v>
      </c>
      <c r="L752" s="176" t="s">
        <v>1027</v>
      </c>
      <c r="M752" s="176" t="s">
        <v>1077</v>
      </c>
      <c r="N752" s="176" t="s">
        <v>351</v>
      </c>
      <c r="P752" s="184">
        <v>3112</v>
      </c>
      <c r="Q752" s="176" t="s">
        <v>1027</v>
      </c>
      <c r="R752" s="176" t="s">
        <v>1077</v>
      </c>
      <c r="S752" s="176" t="s">
        <v>3194</v>
      </c>
    </row>
    <row r="753" spans="1:19" x14ac:dyDescent="0.2">
      <c r="A753" s="181">
        <v>3409</v>
      </c>
      <c r="B753" s="35" t="s">
        <v>39</v>
      </c>
      <c r="C753" s="36" t="s">
        <v>1076</v>
      </c>
      <c r="D753" s="37" t="s">
        <v>1392</v>
      </c>
      <c r="F753" s="183">
        <v>3228</v>
      </c>
      <c r="G753" s="42" t="s">
        <v>1766</v>
      </c>
      <c r="H753" s="42" t="s">
        <v>1076</v>
      </c>
      <c r="I753" s="42"/>
      <c r="K753" s="184">
        <v>3113</v>
      </c>
      <c r="L753" s="176" t="s">
        <v>3030</v>
      </c>
      <c r="M753" s="176" t="s">
        <v>2202</v>
      </c>
      <c r="N753" s="176" t="s">
        <v>386</v>
      </c>
      <c r="P753" s="184">
        <v>3113</v>
      </c>
      <c r="Q753" s="176" t="s">
        <v>3030</v>
      </c>
      <c r="R753" s="176" t="s">
        <v>2202</v>
      </c>
      <c r="S753" s="176" t="s">
        <v>2632</v>
      </c>
    </row>
    <row r="754" spans="1:19" x14ac:dyDescent="0.2">
      <c r="A754" s="181">
        <v>3410</v>
      </c>
      <c r="B754" s="35" t="s">
        <v>37</v>
      </c>
      <c r="C754" s="36" t="s">
        <v>1076</v>
      </c>
      <c r="D754" s="37" t="s">
        <v>1392</v>
      </c>
      <c r="F754" s="183">
        <v>3229</v>
      </c>
      <c r="G754" s="42" t="s">
        <v>1767</v>
      </c>
      <c r="H754" s="42" t="s">
        <v>1077</v>
      </c>
      <c r="I754" s="42"/>
      <c r="K754" s="184">
        <v>3114</v>
      </c>
      <c r="L754" s="176" t="s">
        <v>3031</v>
      </c>
      <c r="M754" s="176" t="s">
        <v>2202</v>
      </c>
      <c r="N754" s="176" t="s">
        <v>386</v>
      </c>
      <c r="P754" s="184">
        <v>3114</v>
      </c>
      <c r="Q754" s="176" t="s">
        <v>3031</v>
      </c>
      <c r="R754" s="176" t="s">
        <v>2202</v>
      </c>
      <c r="S754" s="176" t="s">
        <v>2632</v>
      </c>
    </row>
    <row r="755" spans="1:19" x14ac:dyDescent="0.2">
      <c r="A755" s="181">
        <v>3411</v>
      </c>
      <c r="B755" s="35" t="s">
        <v>278</v>
      </c>
      <c r="C755" s="36" t="s">
        <v>1076</v>
      </c>
      <c r="D755" s="37" t="s">
        <v>1393</v>
      </c>
      <c r="F755" s="183">
        <v>3230</v>
      </c>
      <c r="G755" s="42" t="s">
        <v>1768</v>
      </c>
      <c r="H755" s="42" t="s">
        <v>1077</v>
      </c>
      <c r="I755" s="42" t="s">
        <v>193</v>
      </c>
      <c r="K755" s="184">
        <v>3115</v>
      </c>
      <c r="L755" s="176" t="s">
        <v>1377</v>
      </c>
      <c r="M755" s="176" t="s">
        <v>1076</v>
      </c>
      <c r="N755" s="176" t="s">
        <v>386</v>
      </c>
      <c r="P755" s="184">
        <v>3115</v>
      </c>
      <c r="Q755" s="176" t="s">
        <v>1377</v>
      </c>
      <c r="R755" s="176" t="s">
        <v>1076</v>
      </c>
      <c r="S755" s="176" t="s">
        <v>1805</v>
      </c>
    </row>
    <row r="756" spans="1:19" x14ac:dyDescent="0.2">
      <c r="A756" s="181">
        <v>3412</v>
      </c>
      <c r="B756" s="35" t="s">
        <v>1486</v>
      </c>
      <c r="C756" s="36" t="s">
        <v>1076</v>
      </c>
      <c r="D756" s="37" t="s">
        <v>1393</v>
      </c>
      <c r="F756" s="183">
        <v>3231</v>
      </c>
      <c r="G756" s="42" t="s">
        <v>1769</v>
      </c>
      <c r="H756" s="42" t="s">
        <v>1076</v>
      </c>
      <c r="I756" s="42"/>
      <c r="K756" s="184">
        <v>3116</v>
      </c>
      <c r="L756" s="176" t="s">
        <v>115</v>
      </c>
      <c r="M756" s="176" t="s">
        <v>1076</v>
      </c>
      <c r="N756" s="176" t="s">
        <v>3346</v>
      </c>
      <c r="P756" s="184">
        <v>3116</v>
      </c>
      <c r="Q756" s="176" t="s">
        <v>115</v>
      </c>
      <c r="R756" s="176" t="s">
        <v>1076</v>
      </c>
      <c r="S756" s="176" t="s">
        <v>629</v>
      </c>
    </row>
    <row r="757" spans="1:19" x14ac:dyDescent="0.2">
      <c r="A757" s="181">
        <v>3413</v>
      </c>
      <c r="B757" s="35" t="s">
        <v>279</v>
      </c>
      <c r="C757" s="36" t="s">
        <v>1076</v>
      </c>
      <c r="D757" s="37" t="s">
        <v>1393</v>
      </c>
      <c r="F757" s="183">
        <v>3296</v>
      </c>
      <c r="G757" s="42" t="s">
        <v>1770</v>
      </c>
      <c r="H757" s="42" t="s">
        <v>1077</v>
      </c>
      <c r="I757" s="42"/>
      <c r="K757" s="184">
        <v>3117</v>
      </c>
      <c r="L757" s="176" t="s">
        <v>1897</v>
      </c>
      <c r="M757" s="176" t="s">
        <v>1076</v>
      </c>
      <c r="N757" s="176" t="s">
        <v>386</v>
      </c>
      <c r="P757" s="184">
        <v>3117</v>
      </c>
      <c r="Q757" s="176" t="s">
        <v>1897</v>
      </c>
      <c r="R757" s="176" t="s">
        <v>1076</v>
      </c>
      <c r="S757" s="176" t="s">
        <v>386</v>
      </c>
    </row>
    <row r="758" spans="1:19" x14ac:dyDescent="0.2">
      <c r="A758" s="181">
        <v>3414</v>
      </c>
      <c r="B758" s="35" t="s">
        <v>1318</v>
      </c>
      <c r="C758" s="36" t="s">
        <v>1076</v>
      </c>
      <c r="D758" s="37"/>
      <c r="F758" s="183">
        <v>3297</v>
      </c>
      <c r="G758" s="42" t="s">
        <v>1771</v>
      </c>
      <c r="H758" s="42" t="s">
        <v>1077</v>
      </c>
      <c r="I758" s="42"/>
      <c r="K758" s="184">
        <v>3118</v>
      </c>
      <c r="L758" s="176" t="s">
        <v>1898</v>
      </c>
      <c r="M758" s="176" t="s">
        <v>1076</v>
      </c>
      <c r="N758" s="178" t="s">
        <v>386</v>
      </c>
      <c r="P758" s="184">
        <v>3118</v>
      </c>
      <c r="Q758" s="176" t="s">
        <v>1898</v>
      </c>
      <c r="R758" s="176" t="s">
        <v>1076</v>
      </c>
      <c r="S758" s="178" t="s">
        <v>386</v>
      </c>
    </row>
    <row r="759" spans="1:19" x14ac:dyDescent="0.2">
      <c r="A759" s="181">
        <v>3415</v>
      </c>
      <c r="B759" s="35" t="s">
        <v>723</v>
      </c>
      <c r="C759" s="36" t="s">
        <v>1077</v>
      </c>
      <c r="D759" s="37" t="s">
        <v>1394</v>
      </c>
      <c r="F759" s="183">
        <v>3301</v>
      </c>
      <c r="G759" s="42" t="s">
        <v>355</v>
      </c>
      <c r="H759" s="42" t="s">
        <v>1076</v>
      </c>
      <c r="I759" s="42" t="s">
        <v>1782</v>
      </c>
      <c r="K759" s="184">
        <v>3120</v>
      </c>
      <c r="L759" s="176" t="s">
        <v>250</v>
      </c>
      <c r="M759" s="176" t="s">
        <v>1076</v>
      </c>
      <c r="N759" s="176" t="s">
        <v>386</v>
      </c>
      <c r="P759" s="184">
        <v>3120</v>
      </c>
      <c r="Q759" s="176" t="s">
        <v>250</v>
      </c>
      <c r="R759" s="176" t="s">
        <v>1076</v>
      </c>
      <c r="S759" s="176" t="s">
        <v>386</v>
      </c>
    </row>
    <row r="760" spans="1:19" x14ac:dyDescent="0.2">
      <c r="A760" s="181">
        <v>3416</v>
      </c>
      <c r="B760" s="35" t="s">
        <v>1319</v>
      </c>
      <c r="C760" s="36" t="s">
        <v>1076</v>
      </c>
      <c r="D760" s="37"/>
      <c r="F760" s="183">
        <v>3302</v>
      </c>
      <c r="G760" s="42" t="s">
        <v>1577</v>
      </c>
      <c r="H760" s="42" t="s">
        <v>1076</v>
      </c>
      <c r="I760" s="42" t="s">
        <v>1782</v>
      </c>
      <c r="K760" s="184">
        <v>3121</v>
      </c>
      <c r="L760" s="176" t="s">
        <v>1847</v>
      </c>
      <c r="M760" s="176" t="s">
        <v>1076</v>
      </c>
      <c r="N760" s="176" t="s">
        <v>386</v>
      </c>
      <c r="P760" s="184">
        <v>3121</v>
      </c>
      <c r="Q760" s="176" t="s">
        <v>1847</v>
      </c>
      <c r="R760" s="176" t="s">
        <v>1076</v>
      </c>
      <c r="S760" s="176" t="s">
        <v>386</v>
      </c>
    </row>
    <row r="761" spans="1:19" x14ac:dyDescent="0.2">
      <c r="A761" s="181">
        <v>3417</v>
      </c>
      <c r="B761" s="35" t="s">
        <v>1320</v>
      </c>
      <c r="C761" s="36" t="s">
        <v>1076</v>
      </c>
      <c r="D761" s="37" t="s">
        <v>2301</v>
      </c>
      <c r="F761" s="183">
        <v>3303</v>
      </c>
      <c r="G761" s="42" t="s">
        <v>1578</v>
      </c>
      <c r="H761" s="42" t="s">
        <v>1076</v>
      </c>
      <c r="I761" s="42" t="s">
        <v>1782</v>
      </c>
      <c r="K761" s="184">
        <v>3122</v>
      </c>
      <c r="L761" s="176" t="s">
        <v>1848</v>
      </c>
      <c r="M761" s="176" t="s">
        <v>1076</v>
      </c>
      <c r="N761" s="176" t="s">
        <v>386</v>
      </c>
      <c r="P761" s="184">
        <v>3122</v>
      </c>
      <c r="Q761" s="176" t="s">
        <v>1848</v>
      </c>
      <c r="R761" s="176" t="s">
        <v>1076</v>
      </c>
      <c r="S761" s="176" t="s">
        <v>386</v>
      </c>
    </row>
    <row r="762" spans="1:19" x14ac:dyDescent="0.2">
      <c r="A762" s="181">
        <v>3418</v>
      </c>
      <c r="B762" s="35" t="s">
        <v>494</v>
      </c>
      <c r="C762" s="36" t="s">
        <v>1076</v>
      </c>
      <c r="D762" s="37"/>
      <c r="F762" s="183">
        <v>3304</v>
      </c>
      <c r="G762" s="42" t="s">
        <v>1579</v>
      </c>
      <c r="H762" s="42" t="s">
        <v>1076</v>
      </c>
      <c r="I762" s="42" t="s">
        <v>1782</v>
      </c>
      <c r="K762" s="184">
        <v>3123</v>
      </c>
      <c r="L762" s="176" t="s">
        <v>1849</v>
      </c>
      <c r="M762" s="176" t="s">
        <v>1076</v>
      </c>
      <c r="N762" s="176" t="s">
        <v>386</v>
      </c>
      <c r="P762" s="184">
        <v>3123</v>
      </c>
      <c r="Q762" s="176" t="s">
        <v>1849</v>
      </c>
      <c r="R762" s="176" t="s">
        <v>1076</v>
      </c>
      <c r="S762" s="176" t="s">
        <v>386</v>
      </c>
    </row>
    <row r="763" spans="1:19" x14ac:dyDescent="0.2">
      <c r="A763" s="181">
        <v>3419</v>
      </c>
      <c r="B763" s="35" t="s">
        <v>1499</v>
      </c>
      <c r="C763" s="36" t="s">
        <v>1076</v>
      </c>
      <c r="D763" s="37"/>
      <c r="F763" s="183">
        <v>3305</v>
      </c>
      <c r="G763" s="42" t="s">
        <v>1722</v>
      </c>
      <c r="H763" s="42" t="s">
        <v>1077</v>
      </c>
      <c r="I763" s="42" t="s">
        <v>2694</v>
      </c>
      <c r="K763" s="184">
        <v>3131</v>
      </c>
      <c r="L763" s="176" t="s">
        <v>1850</v>
      </c>
      <c r="M763" s="176" t="s">
        <v>1076</v>
      </c>
      <c r="N763" s="176" t="s">
        <v>386</v>
      </c>
      <c r="P763" s="184">
        <v>3131</v>
      </c>
      <c r="Q763" s="176" t="s">
        <v>1850</v>
      </c>
      <c r="R763" s="176" t="s">
        <v>1076</v>
      </c>
      <c r="S763" s="176" t="s">
        <v>386</v>
      </c>
    </row>
    <row r="764" spans="1:19" x14ac:dyDescent="0.2">
      <c r="A764" s="181">
        <v>3420</v>
      </c>
      <c r="B764" s="35" t="s">
        <v>598</v>
      </c>
      <c r="C764" s="36" t="s">
        <v>1076</v>
      </c>
      <c r="D764" s="37"/>
      <c r="F764" s="183">
        <v>3306</v>
      </c>
      <c r="G764" s="42" t="s">
        <v>3378</v>
      </c>
      <c r="H764" s="42" t="s">
        <v>1077</v>
      </c>
      <c r="I764" s="42" t="s">
        <v>2697</v>
      </c>
      <c r="K764" s="184">
        <v>3132</v>
      </c>
      <c r="L764" s="176" t="s">
        <v>1851</v>
      </c>
      <c r="M764" s="176" t="s">
        <v>1076</v>
      </c>
      <c r="N764" s="176" t="s">
        <v>386</v>
      </c>
      <c r="P764" s="184">
        <v>3132</v>
      </c>
      <c r="Q764" s="176" t="s">
        <v>1851</v>
      </c>
      <c r="R764" s="176" t="s">
        <v>1076</v>
      </c>
      <c r="S764" s="176" t="s">
        <v>386</v>
      </c>
    </row>
    <row r="765" spans="1:19" x14ac:dyDescent="0.2">
      <c r="A765" s="181">
        <v>3422</v>
      </c>
      <c r="B765" s="35" t="s">
        <v>99</v>
      </c>
      <c r="C765" s="36" t="s">
        <v>1077</v>
      </c>
      <c r="D765" s="37"/>
      <c r="F765" s="183">
        <v>3307</v>
      </c>
      <c r="G765" s="42" t="s">
        <v>3379</v>
      </c>
      <c r="H765" s="42" t="s">
        <v>1077</v>
      </c>
      <c r="I765" s="42" t="s">
        <v>1640</v>
      </c>
      <c r="K765" s="184">
        <v>3138</v>
      </c>
      <c r="L765" s="176" t="s">
        <v>116</v>
      </c>
      <c r="M765" s="176" t="s">
        <v>1076</v>
      </c>
      <c r="N765" s="176" t="s">
        <v>386</v>
      </c>
      <c r="P765" s="184">
        <v>3138</v>
      </c>
      <c r="Q765" s="176" t="s">
        <v>116</v>
      </c>
      <c r="R765" s="176" t="s">
        <v>1076</v>
      </c>
      <c r="S765" s="176" t="s">
        <v>2186</v>
      </c>
    </row>
    <row r="766" spans="1:19" x14ac:dyDescent="0.2">
      <c r="A766" s="181">
        <v>3423</v>
      </c>
      <c r="B766" s="35" t="s">
        <v>100</v>
      </c>
      <c r="C766" s="36" t="s">
        <v>1077</v>
      </c>
      <c r="D766" s="37"/>
      <c r="F766" s="183">
        <v>3308</v>
      </c>
      <c r="G766" s="42" t="s">
        <v>517</v>
      </c>
      <c r="H766" s="42" t="s">
        <v>1076</v>
      </c>
      <c r="I766" s="42"/>
      <c r="K766" s="184">
        <v>3139</v>
      </c>
      <c r="L766" s="176" t="s">
        <v>117</v>
      </c>
      <c r="M766" s="176" t="s">
        <v>1076</v>
      </c>
      <c r="N766" s="176" t="s">
        <v>386</v>
      </c>
      <c r="P766" s="184">
        <v>3139</v>
      </c>
      <c r="Q766" s="176" t="s">
        <v>117</v>
      </c>
      <c r="R766" s="176" t="s">
        <v>1076</v>
      </c>
      <c r="S766" s="176" t="s">
        <v>386</v>
      </c>
    </row>
    <row r="767" spans="1:19" x14ac:dyDescent="0.2">
      <c r="A767" s="181">
        <v>3424</v>
      </c>
      <c r="B767" s="35" t="s">
        <v>917</v>
      </c>
      <c r="C767" s="36" t="s">
        <v>1076</v>
      </c>
      <c r="D767" s="37"/>
      <c r="F767" s="183">
        <v>3309</v>
      </c>
      <c r="G767" s="42" t="s">
        <v>1305</v>
      </c>
      <c r="H767" s="42" t="s">
        <v>1076</v>
      </c>
      <c r="I767" s="42"/>
      <c r="K767" s="184">
        <v>3140</v>
      </c>
      <c r="L767" s="176" t="s">
        <v>1899</v>
      </c>
      <c r="M767" s="176" t="s">
        <v>1076</v>
      </c>
      <c r="N767" s="178" t="s">
        <v>386</v>
      </c>
      <c r="P767" s="184">
        <v>3140</v>
      </c>
      <c r="Q767" s="176" t="s">
        <v>1899</v>
      </c>
      <c r="R767" s="176" t="s">
        <v>1076</v>
      </c>
      <c r="S767" s="178" t="s">
        <v>386</v>
      </c>
    </row>
    <row r="768" spans="1:19" x14ac:dyDescent="0.2">
      <c r="A768" s="181">
        <v>3425</v>
      </c>
      <c r="B768" s="35" t="s">
        <v>727</v>
      </c>
      <c r="C768" s="36" t="s">
        <v>1077</v>
      </c>
      <c r="D768" s="37" t="s">
        <v>1136</v>
      </c>
      <c r="F768" s="183">
        <v>3310</v>
      </c>
      <c r="G768" s="42" t="s">
        <v>3380</v>
      </c>
      <c r="H768" s="42" t="s">
        <v>1077</v>
      </c>
      <c r="I768" s="42" t="s">
        <v>1693</v>
      </c>
      <c r="K768" s="184">
        <v>3141</v>
      </c>
      <c r="L768" s="176" t="s">
        <v>1852</v>
      </c>
      <c r="M768" s="176" t="s">
        <v>1076</v>
      </c>
      <c r="N768" s="178" t="s">
        <v>1783</v>
      </c>
      <c r="P768" s="184">
        <v>3141</v>
      </c>
      <c r="Q768" s="176" t="s">
        <v>1852</v>
      </c>
      <c r="R768" s="176" t="s">
        <v>1076</v>
      </c>
      <c r="S768" s="178" t="s">
        <v>386</v>
      </c>
    </row>
    <row r="769" spans="1:19" x14ac:dyDescent="0.2">
      <c r="A769" s="181">
        <v>3426</v>
      </c>
      <c r="B769" s="35" t="s">
        <v>3092</v>
      </c>
      <c r="C769" s="36" t="s">
        <v>1077</v>
      </c>
      <c r="D769" s="37" t="s">
        <v>1136</v>
      </c>
      <c r="F769" s="183">
        <v>3311</v>
      </c>
      <c r="G769" s="42" t="s">
        <v>3249</v>
      </c>
      <c r="H769" s="42" t="s">
        <v>2202</v>
      </c>
      <c r="I769" s="42"/>
      <c r="K769" s="184">
        <v>3195</v>
      </c>
      <c r="L769" s="176" t="s">
        <v>3455</v>
      </c>
      <c r="M769" s="176" t="s">
        <v>1077</v>
      </c>
      <c r="N769" s="176" t="s">
        <v>386</v>
      </c>
      <c r="P769" s="184">
        <v>3195</v>
      </c>
      <c r="Q769" s="176" t="s">
        <v>3455</v>
      </c>
      <c r="R769" s="176" t="s">
        <v>1077</v>
      </c>
      <c r="S769" s="176" t="s">
        <v>386</v>
      </c>
    </row>
    <row r="770" spans="1:19" x14ac:dyDescent="0.2">
      <c r="A770" s="181">
        <v>3427</v>
      </c>
      <c r="B770" s="35" t="s">
        <v>2758</v>
      </c>
      <c r="C770" s="36" t="s">
        <v>1077</v>
      </c>
      <c r="D770" s="37" t="s">
        <v>1136</v>
      </c>
      <c r="F770" s="183">
        <v>3312</v>
      </c>
      <c r="G770" s="42" t="s">
        <v>1730</v>
      </c>
      <c r="H770" s="42" t="s">
        <v>2202</v>
      </c>
      <c r="I770" s="42"/>
      <c r="K770" s="184">
        <v>3196</v>
      </c>
      <c r="L770" s="176" t="s">
        <v>1921</v>
      </c>
      <c r="M770" s="176" t="s">
        <v>1077</v>
      </c>
      <c r="N770" s="176" t="s">
        <v>386</v>
      </c>
      <c r="P770" s="184">
        <v>3196</v>
      </c>
      <c r="Q770" s="176" t="s">
        <v>1921</v>
      </c>
      <c r="R770" s="176" t="s">
        <v>1077</v>
      </c>
      <c r="S770" s="176" t="s">
        <v>386</v>
      </c>
    </row>
    <row r="771" spans="1:19" x14ac:dyDescent="0.2">
      <c r="A771" s="181">
        <v>3428</v>
      </c>
      <c r="B771" s="35" t="s">
        <v>2759</v>
      </c>
      <c r="C771" s="36" t="s">
        <v>1076</v>
      </c>
      <c r="D771" s="37"/>
      <c r="F771" s="183">
        <v>3313</v>
      </c>
      <c r="G771" s="42" t="s">
        <v>377</v>
      </c>
      <c r="H771" s="42" t="s">
        <v>1077</v>
      </c>
      <c r="I771" s="42" t="s">
        <v>1693</v>
      </c>
      <c r="K771" s="184">
        <v>3197</v>
      </c>
      <c r="L771" s="176" t="s">
        <v>970</v>
      </c>
      <c r="M771" s="176" t="s">
        <v>1077</v>
      </c>
      <c r="N771" s="176" t="s">
        <v>386</v>
      </c>
      <c r="P771" s="184">
        <v>3197</v>
      </c>
      <c r="Q771" s="176" t="s">
        <v>970</v>
      </c>
      <c r="R771" s="176" t="s">
        <v>1077</v>
      </c>
      <c r="S771" s="176" t="s">
        <v>386</v>
      </c>
    </row>
    <row r="772" spans="1:19" x14ac:dyDescent="0.2">
      <c r="A772" s="181">
        <v>3429</v>
      </c>
      <c r="B772" s="35" t="s">
        <v>2852</v>
      </c>
      <c r="C772" s="36" t="s">
        <v>1076</v>
      </c>
      <c r="D772" s="37" t="s">
        <v>2302</v>
      </c>
      <c r="F772" s="183">
        <v>3314</v>
      </c>
      <c r="G772" s="42" t="s">
        <v>1265</v>
      </c>
      <c r="H772" s="42" t="s">
        <v>1076</v>
      </c>
      <c r="I772" s="42"/>
      <c r="K772" s="184">
        <v>3198</v>
      </c>
      <c r="L772" s="176" t="s">
        <v>971</v>
      </c>
      <c r="M772" s="176" t="s">
        <v>1077</v>
      </c>
      <c r="N772" s="176" t="s">
        <v>386</v>
      </c>
      <c r="P772" s="184">
        <v>3198</v>
      </c>
      <c r="Q772" s="176" t="s">
        <v>971</v>
      </c>
      <c r="R772" s="176" t="s">
        <v>1077</v>
      </c>
      <c r="S772" s="176" t="s">
        <v>386</v>
      </c>
    </row>
    <row r="773" spans="1:19" x14ac:dyDescent="0.2">
      <c r="A773" s="181">
        <v>3430</v>
      </c>
      <c r="B773" s="35" t="s">
        <v>2760</v>
      </c>
      <c r="C773" s="36" t="s">
        <v>1076</v>
      </c>
      <c r="D773" s="37"/>
      <c r="F773" s="183">
        <v>3315</v>
      </c>
      <c r="G773" s="42" t="s">
        <v>1266</v>
      </c>
      <c r="H773" s="42" t="s">
        <v>1076</v>
      </c>
      <c r="I773" s="42" t="s">
        <v>2088</v>
      </c>
      <c r="K773" s="184">
        <v>3199</v>
      </c>
      <c r="L773" s="176" t="s">
        <v>972</v>
      </c>
      <c r="M773" s="176" t="s">
        <v>1077</v>
      </c>
      <c r="N773" s="176" t="s">
        <v>386</v>
      </c>
      <c r="P773" s="184">
        <v>3199</v>
      </c>
      <c r="Q773" s="176" t="s">
        <v>972</v>
      </c>
      <c r="R773" s="176" t="s">
        <v>1077</v>
      </c>
      <c r="S773" s="176" t="s">
        <v>386</v>
      </c>
    </row>
    <row r="774" spans="1:19" x14ac:dyDescent="0.2">
      <c r="A774" s="181">
        <v>3431</v>
      </c>
      <c r="B774" s="35" t="s">
        <v>2761</v>
      </c>
      <c r="C774" s="36" t="s">
        <v>1076</v>
      </c>
      <c r="D774" s="37" t="s">
        <v>1393</v>
      </c>
      <c r="F774" s="183">
        <v>3316</v>
      </c>
      <c r="G774" s="42" t="s">
        <v>1267</v>
      </c>
      <c r="H774" s="42" t="s">
        <v>1076</v>
      </c>
      <c r="I774" s="42"/>
      <c r="K774" s="184">
        <v>3200</v>
      </c>
      <c r="L774" s="176" t="s">
        <v>2243</v>
      </c>
      <c r="M774" s="176" t="s">
        <v>1076</v>
      </c>
      <c r="N774" s="176" t="s">
        <v>352</v>
      </c>
      <c r="P774" s="184">
        <v>3200</v>
      </c>
      <c r="Q774" s="176" t="s">
        <v>2243</v>
      </c>
      <c r="R774" s="176" t="s">
        <v>1076</v>
      </c>
      <c r="S774" s="176" t="s">
        <v>2546</v>
      </c>
    </row>
    <row r="775" spans="1:19" x14ac:dyDescent="0.2">
      <c r="A775" s="181">
        <v>3435</v>
      </c>
      <c r="B775" s="35" t="s">
        <v>1872</v>
      </c>
      <c r="C775" s="36" t="s">
        <v>1076</v>
      </c>
      <c r="D775" s="37"/>
      <c r="F775" s="183">
        <v>3317</v>
      </c>
      <c r="G775" s="42" t="s">
        <v>1732</v>
      </c>
      <c r="H775" s="42" t="s">
        <v>1077</v>
      </c>
      <c r="I775" s="42"/>
      <c r="K775" s="184">
        <v>3201</v>
      </c>
      <c r="L775" s="176" t="s">
        <v>3248</v>
      </c>
      <c r="M775" s="176" t="s">
        <v>1077</v>
      </c>
      <c r="N775" s="176" t="s">
        <v>1130</v>
      </c>
      <c r="P775" s="184">
        <v>3201</v>
      </c>
      <c r="Q775" s="176" t="s">
        <v>3248</v>
      </c>
      <c r="R775" s="176" t="s">
        <v>1077</v>
      </c>
      <c r="S775" s="176" t="s">
        <v>1118</v>
      </c>
    </row>
    <row r="776" spans="1:19" x14ac:dyDescent="0.2">
      <c r="A776" s="181">
        <v>3436</v>
      </c>
      <c r="B776" s="35" t="s">
        <v>1873</v>
      </c>
      <c r="C776" s="36" t="s">
        <v>1077</v>
      </c>
      <c r="D776" s="37"/>
      <c r="F776" s="183">
        <v>3318</v>
      </c>
      <c r="G776" s="42" t="s">
        <v>872</v>
      </c>
      <c r="H776" s="42" t="s">
        <v>1077</v>
      </c>
      <c r="I776" s="42"/>
      <c r="K776" s="184">
        <v>3202</v>
      </c>
      <c r="L776" s="176" t="s">
        <v>344</v>
      </c>
      <c r="M776" s="176" t="s">
        <v>1077</v>
      </c>
      <c r="N776" s="176" t="s">
        <v>386</v>
      </c>
      <c r="P776" s="184">
        <v>3202</v>
      </c>
      <c r="Q776" s="176" t="s">
        <v>344</v>
      </c>
      <c r="R776" s="176" t="s">
        <v>1077</v>
      </c>
      <c r="S776" s="176" t="s">
        <v>386</v>
      </c>
    </row>
    <row r="777" spans="1:19" x14ac:dyDescent="0.2">
      <c r="A777" s="181">
        <v>3437</v>
      </c>
      <c r="B777" s="35" t="s">
        <v>1874</v>
      </c>
      <c r="C777" s="36" t="s">
        <v>2943</v>
      </c>
      <c r="D777" s="37"/>
      <c r="F777" s="183">
        <v>3319</v>
      </c>
      <c r="G777" s="42" t="s">
        <v>2144</v>
      </c>
      <c r="H777" s="42" t="s">
        <v>2202</v>
      </c>
      <c r="I777" s="42" t="s">
        <v>1832</v>
      </c>
      <c r="K777" s="184">
        <v>3203</v>
      </c>
      <c r="L777" s="176" t="s">
        <v>3421</v>
      </c>
      <c r="M777" s="176" t="s">
        <v>1077</v>
      </c>
      <c r="N777" s="176" t="s">
        <v>386</v>
      </c>
      <c r="P777" s="184">
        <v>3203</v>
      </c>
      <c r="Q777" s="176" t="s">
        <v>3421</v>
      </c>
      <c r="R777" s="176" t="s">
        <v>1077</v>
      </c>
      <c r="S777" s="176" t="s">
        <v>386</v>
      </c>
    </row>
    <row r="778" spans="1:19" x14ac:dyDescent="0.2">
      <c r="A778" s="181">
        <v>3438</v>
      </c>
      <c r="B778" s="35" t="s">
        <v>1109</v>
      </c>
      <c r="C778" s="36" t="s">
        <v>2943</v>
      </c>
      <c r="D778" s="37"/>
      <c r="F778" s="183">
        <v>3320</v>
      </c>
      <c r="G778" s="42" t="s">
        <v>2145</v>
      </c>
      <c r="H778" s="42" t="s">
        <v>1077</v>
      </c>
      <c r="I778" s="42" t="s">
        <v>1252</v>
      </c>
      <c r="K778" s="184">
        <v>3204</v>
      </c>
      <c r="L778" s="176" t="s">
        <v>956</v>
      </c>
      <c r="M778" s="176" t="s">
        <v>1076</v>
      </c>
      <c r="N778" s="176" t="s">
        <v>386</v>
      </c>
      <c r="P778" s="184">
        <v>3204</v>
      </c>
      <c r="Q778" s="176" t="s">
        <v>956</v>
      </c>
      <c r="R778" s="176" t="s">
        <v>1076</v>
      </c>
      <c r="S778" s="176" t="s">
        <v>386</v>
      </c>
    </row>
    <row r="779" spans="1:19" x14ac:dyDescent="0.2">
      <c r="A779" s="181">
        <v>3439</v>
      </c>
      <c r="B779" s="35" t="s">
        <v>1110</v>
      </c>
      <c r="C779" s="36" t="s">
        <v>1076</v>
      </c>
      <c r="D779" s="37" t="s">
        <v>1393</v>
      </c>
      <c r="F779" s="183">
        <v>3321</v>
      </c>
      <c r="G779" s="42" t="s">
        <v>378</v>
      </c>
      <c r="H779" s="42" t="s">
        <v>2202</v>
      </c>
      <c r="I779" s="42" t="s">
        <v>1131</v>
      </c>
      <c r="K779" s="184">
        <v>3205</v>
      </c>
      <c r="L779" s="176" t="s">
        <v>866</v>
      </c>
      <c r="M779" s="176" t="s">
        <v>1077</v>
      </c>
      <c r="N779" s="176" t="s">
        <v>386</v>
      </c>
      <c r="P779" s="184">
        <v>3205</v>
      </c>
      <c r="Q779" s="176" t="s">
        <v>866</v>
      </c>
      <c r="R779" s="176" t="s">
        <v>1077</v>
      </c>
      <c r="S779" s="176" t="s">
        <v>386</v>
      </c>
    </row>
    <row r="780" spans="1:19" x14ac:dyDescent="0.2">
      <c r="A780" s="181">
        <v>3440</v>
      </c>
      <c r="B780" s="35" t="s">
        <v>1322</v>
      </c>
      <c r="C780" s="36" t="s">
        <v>1076</v>
      </c>
      <c r="D780" s="37"/>
      <c r="F780" s="183">
        <v>3322</v>
      </c>
      <c r="G780" s="42" t="s">
        <v>168</v>
      </c>
      <c r="H780" s="42" t="s">
        <v>1076</v>
      </c>
      <c r="I780" s="42"/>
      <c r="K780" s="184">
        <v>3206</v>
      </c>
      <c r="L780" s="176" t="s">
        <v>867</v>
      </c>
      <c r="M780" s="176" t="s">
        <v>1077</v>
      </c>
      <c r="N780" s="176" t="s">
        <v>386</v>
      </c>
      <c r="P780" s="184">
        <v>3206</v>
      </c>
      <c r="Q780" s="176" t="s">
        <v>867</v>
      </c>
      <c r="R780" s="176" t="s">
        <v>1077</v>
      </c>
      <c r="S780" s="176" t="s">
        <v>386</v>
      </c>
    </row>
    <row r="781" spans="1:19" x14ac:dyDescent="0.2">
      <c r="A781" s="181">
        <v>3441</v>
      </c>
      <c r="B781" s="35" t="s">
        <v>1634</v>
      </c>
      <c r="C781" s="36" t="s">
        <v>1076</v>
      </c>
      <c r="D781" s="37"/>
      <c r="F781" s="183">
        <v>3323</v>
      </c>
      <c r="G781" s="42" t="s">
        <v>1735</v>
      </c>
      <c r="H781" s="42" t="s">
        <v>1076</v>
      </c>
      <c r="I781" s="42"/>
      <c r="K781" s="184">
        <v>3207</v>
      </c>
      <c r="L781" s="176" t="s">
        <v>957</v>
      </c>
      <c r="M781" s="176" t="s">
        <v>1077</v>
      </c>
      <c r="N781" s="178" t="s">
        <v>386</v>
      </c>
      <c r="P781" s="184">
        <v>3207</v>
      </c>
      <c r="Q781" s="176" t="s">
        <v>957</v>
      </c>
      <c r="R781" s="176" t="s">
        <v>1077</v>
      </c>
      <c r="S781" s="178" t="s">
        <v>386</v>
      </c>
    </row>
    <row r="782" spans="1:19" x14ac:dyDescent="0.2">
      <c r="A782" s="181">
        <v>3442</v>
      </c>
      <c r="B782" s="35" t="s">
        <v>1635</v>
      </c>
      <c r="C782" s="36" t="s">
        <v>1076</v>
      </c>
      <c r="D782" s="37"/>
      <c r="F782" s="183">
        <v>3324</v>
      </c>
      <c r="G782" s="42" t="s">
        <v>170</v>
      </c>
      <c r="H782" s="42" t="s">
        <v>1076</v>
      </c>
      <c r="I782" s="42"/>
      <c r="K782" s="184">
        <v>3208</v>
      </c>
      <c r="L782" s="176" t="s">
        <v>397</v>
      </c>
      <c r="M782" s="176" t="s">
        <v>1076</v>
      </c>
      <c r="N782" s="178" t="s">
        <v>386</v>
      </c>
      <c r="P782" s="184">
        <v>3208</v>
      </c>
      <c r="Q782" s="176" t="s">
        <v>397</v>
      </c>
      <c r="R782" s="176" t="s">
        <v>1076</v>
      </c>
      <c r="S782" s="178" t="s">
        <v>386</v>
      </c>
    </row>
    <row r="783" spans="1:19" x14ac:dyDescent="0.2">
      <c r="A783" s="181">
        <v>3443</v>
      </c>
      <c r="B783" s="35" t="s">
        <v>1636</v>
      </c>
      <c r="C783" s="36" t="s">
        <v>1077</v>
      </c>
      <c r="D783" s="37"/>
      <c r="F783" s="183">
        <v>3325</v>
      </c>
      <c r="G783" s="42" t="s">
        <v>1736</v>
      </c>
      <c r="H783" s="42" t="s">
        <v>1076</v>
      </c>
      <c r="I783" s="42" t="s">
        <v>1130</v>
      </c>
      <c r="K783" s="184">
        <v>3209</v>
      </c>
      <c r="L783" s="176" t="s">
        <v>398</v>
      </c>
      <c r="M783" s="176" t="s">
        <v>1076</v>
      </c>
      <c r="N783" s="178" t="s">
        <v>386</v>
      </c>
      <c r="P783" s="184">
        <v>3209</v>
      </c>
      <c r="Q783" s="176" t="s">
        <v>398</v>
      </c>
      <c r="R783" s="176" t="s">
        <v>1076</v>
      </c>
      <c r="S783" s="178" t="s">
        <v>386</v>
      </c>
    </row>
    <row r="784" spans="1:19" x14ac:dyDescent="0.2">
      <c r="A784" s="181">
        <v>3446</v>
      </c>
      <c r="B784" s="35" t="s">
        <v>1637</v>
      </c>
      <c r="C784" s="36" t="s">
        <v>1076</v>
      </c>
      <c r="D784" s="37"/>
      <c r="F784" s="183">
        <v>3326</v>
      </c>
      <c r="G784" s="42" t="s">
        <v>1144</v>
      </c>
      <c r="H784" s="42" t="s">
        <v>1076</v>
      </c>
      <c r="I784" s="42" t="s">
        <v>1614</v>
      </c>
      <c r="K784" s="184">
        <v>3210</v>
      </c>
      <c r="L784" s="176" t="s">
        <v>1900</v>
      </c>
      <c r="M784" s="176" t="s">
        <v>1077</v>
      </c>
      <c r="N784" s="176" t="s">
        <v>386</v>
      </c>
      <c r="P784" s="184">
        <v>3210</v>
      </c>
      <c r="Q784" s="176" t="s">
        <v>1900</v>
      </c>
      <c r="R784" s="176" t="s">
        <v>1077</v>
      </c>
      <c r="S784" s="176" t="s">
        <v>386</v>
      </c>
    </row>
    <row r="785" spans="1:19" x14ac:dyDescent="0.2">
      <c r="A785" s="181">
        <v>3501</v>
      </c>
      <c r="B785" s="35" t="s">
        <v>1659</v>
      </c>
      <c r="C785" s="36" t="s">
        <v>1076</v>
      </c>
      <c r="D785" s="37"/>
      <c r="F785" s="183">
        <v>3328</v>
      </c>
      <c r="G785" s="42" t="s">
        <v>659</v>
      </c>
      <c r="H785" s="42" t="s">
        <v>1077</v>
      </c>
      <c r="I785" s="42"/>
      <c r="K785" s="184">
        <v>3211</v>
      </c>
      <c r="L785" s="176" t="s">
        <v>1901</v>
      </c>
      <c r="M785" s="176" t="s">
        <v>1076</v>
      </c>
      <c r="N785" s="178" t="s">
        <v>386</v>
      </c>
      <c r="P785" s="184">
        <v>3211</v>
      </c>
      <c r="Q785" s="176" t="s">
        <v>1901</v>
      </c>
      <c r="R785" s="176" t="s">
        <v>1076</v>
      </c>
      <c r="S785" s="178" t="s">
        <v>386</v>
      </c>
    </row>
    <row r="786" spans="1:19" x14ac:dyDescent="0.2">
      <c r="A786" s="181">
        <v>3600</v>
      </c>
      <c r="B786" s="35" t="s">
        <v>1660</v>
      </c>
      <c r="C786" s="36" t="s">
        <v>1076</v>
      </c>
      <c r="D786" s="37"/>
      <c r="F786" s="183">
        <v>3330</v>
      </c>
      <c r="G786" s="42" t="s">
        <v>660</v>
      </c>
      <c r="H786" s="42" t="s">
        <v>1076</v>
      </c>
      <c r="I786" s="42"/>
      <c r="K786" s="184">
        <v>3212</v>
      </c>
      <c r="L786" s="176" t="s">
        <v>238</v>
      </c>
      <c r="M786" s="176" t="s">
        <v>1076</v>
      </c>
      <c r="N786" s="178" t="s">
        <v>1643</v>
      </c>
      <c r="P786" s="184">
        <v>3212</v>
      </c>
      <c r="Q786" s="176" t="s">
        <v>238</v>
      </c>
      <c r="R786" s="176" t="s">
        <v>1076</v>
      </c>
      <c r="S786" s="178" t="s">
        <v>386</v>
      </c>
    </row>
    <row r="787" spans="1:19" x14ac:dyDescent="0.2">
      <c r="A787" s="181">
        <v>3601</v>
      </c>
      <c r="B787" s="35" t="s">
        <v>1661</v>
      </c>
      <c r="C787" s="36" t="s">
        <v>1076</v>
      </c>
      <c r="D787" s="37" t="s">
        <v>1329</v>
      </c>
      <c r="F787" s="183">
        <v>3332</v>
      </c>
      <c r="G787" s="42" t="s">
        <v>661</v>
      </c>
      <c r="H787" s="42" t="s">
        <v>1077</v>
      </c>
      <c r="I787" s="42" t="s">
        <v>1208</v>
      </c>
      <c r="K787" s="184">
        <v>3216</v>
      </c>
      <c r="L787" s="176" t="s">
        <v>1902</v>
      </c>
      <c r="M787" s="176" t="s">
        <v>1076</v>
      </c>
      <c r="N787" s="176" t="s">
        <v>386</v>
      </c>
      <c r="P787" s="184">
        <v>3216</v>
      </c>
      <c r="Q787" s="176" t="s">
        <v>1902</v>
      </c>
      <c r="R787" s="176" t="s">
        <v>1076</v>
      </c>
      <c r="S787" s="176" t="s">
        <v>386</v>
      </c>
    </row>
    <row r="788" spans="1:19" x14ac:dyDescent="0.2">
      <c r="A788" s="181">
        <v>3602</v>
      </c>
      <c r="B788" s="35" t="s">
        <v>1662</v>
      </c>
      <c r="C788" s="36" t="s">
        <v>1076</v>
      </c>
      <c r="D788" s="37"/>
      <c r="F788" s="183">
        <v>3333</v>
      </c>
      <c r="G788" s="42" t="s">
        <v>1145</v>
      </c>
      <c r="H788" s="42" t="s">
        <v>1076</v>
      </c>
      <c r="I788" s="42" t="s">
        <v>1787</v>
      </c>
      <c r="K788" s="184">
        <v>3217</v>
      </c>
      <c r="L788" s="176" t="s">
        <v>1903</v>
      </c>
      <c r="M788" s="176" t="s">
        <v>1077</v>
      </c>
      <c r="N788" s="178" t="s">
        <v>193</v>
      </c>
      <c r="P788" s="184">
        <v>3217</v>
      </c>
      <c r="Q788" s="176" t="s">
        <v>1903</v>
      </c>
      <c r="R788" s="176" t="s">
        <v>1077</v>
      </c>
      <c r="S788" s="178" t="s">
        <v>1958</v>
      </c>
    </row>
    <row r="789" spans="1:19" x14ac:dyDescent="0.2">
      <c r="A789" s="181">
        <v>3603</v>
      </c>
      <c r="B789" s="35" t="s">
        <v>976</v>
      </c>
      <c r="C789" s="36" t="s">
        <v>1076</v>
      </c>
      <c r="D789" s="37"/>
      <c r="F789" s="183">
        <v>3334</v>
      </c>
      <c r="G789" s="42" t="s">
        <v>1022</v>
      </c>
      <c r="H789" s="42" t="s">
        <v>1077</v>
      </c>
      <c r="I789" s="42" t="s">
        <v>2679</v>
      </c>
      <c r="K789" s="184">
        <v>3218</v>
      </c>
      <c r="L789" s="176" t="s">
        <v>958</v>
      </c>
      <c r="M789" s="176" t="s">
        <v>1076</v>
      </c>
      <c r="N789" s="178" t="s">
        <v>3094</v>
      </c>
      <c r="P789" s="184">
        <v>3218</v>
      </c>
      <c r="Q789" s="176" t="s">
        <v>958</v>
      </c>
      <c r="R789" s="176" t="s">
        <v>1076</v>
      </c>
      <c r="S789" s="178" t="s">
        <v>1101</v>
      </c>
    </row>
    <row r="790" spans="1:19" x14ac:dyDescent="0.2">
      <c r="A790" s="181">
        <v>3604</v>
      </c>
      <c r="B790" s="35" t="s">
        <v>1363</v>
      </c>
      <c r="C790" s="36" t="s">
        <v>1076</v>
      </c>
      <c r="D790" s="37"/>
      <c r="F790" s="183">
        <v>3335</v>
      </c>
      <c r="G790" s="42" t="s">
        <v>1243</v>
      </c>
      <c r="H790" s="42" t="s">
        <v>1077</v>
      </c>
      <c r="I790" s="42" t="s">
        <v>1321</v>
      </c>
      <c r="K790" s="184">
        <v>3219</v>
      </c>
      <c r="L790" s="176" t="s">
        <v>27</v>
      </c>
      <c r="M790" s="176" t="s">
        <v>1077</v>
      </c>
      <c r="N790" s="176" t="s">
        <v>1130</v>
      </c>
      <c r="P790" s="184">
        <v>3219</v>
      </c>
      <c r="Q790" s="176" t="s">
        <v>27</v>
      </c>
      <c r="R790" s="176" t="s">
        <v>1077</v>
      </c>
      <c r="S790" s="176" t="s">
        <v>1118</v>
      </c>
    </row>
    <row r="791" spans="1:19" x14ac:dyDescent="0.2">
      <c r="A791" s="181">
        <v>3605</v>
      </c>
      <c r="B791" s="35" t="s">
        <v>1364</v>
      </c>
      <c r="C791" s="36" t="s">
        <v>1076</v>
      </c>
      <c r="D791" s="37"/>
      <c r="F791" s="183">
        <v>3336</v>
      </c>
      <c r="G791" s="42" t="s">
        <v>1244</v>
      </c>
      <c r="H791" s="42" t="s">
        <v>1076</v>
      </c>
      <c r="I791" s="42"/>
      <c r="K791" s="184">
        <v>3220</v>
      </c>
      <c r="L791" s="176" t="s">
        <v>591</v>
      </c>
      <c r="M791" s="176" t="s">
        <v>1076</v>
      </c>
      <c r="N791" s="176" t="s">
        <v>386</v>
      </c>
      <c r="P791" s="184">
        <v>3220</v>
      </c>
      <c r="Q791" s="176" t="s">
        <v>591</v>
      </c>
      <c r="R791" s="176" t="s">
        <v>1076</v>
      </c>
      <c r="S791" s="176" t="s">
        <v>386</v>
      </c>
    </row>
    <row r="792" spans="1:19" x14ac:dyDescent="0.2">
      <c r="A792" s="181">
        <v>3606</v>
      </c>
      <c r="B792" s="35" t="s">
        <v>1365</v>
      </c>
      <c r="C792" s="36" t="s">
        <v>1076</v>
      </c>
      <c r="D792" s="37"/>
      <c r="F792" s="183">
        <v>3337</v>
      </c>
      <c r="G792" s="42" t="s">
        <v>171</v>
      </c>
      <c r="H792" s="42" t="s">
        <v>1077</v>
      </c>
      <c r="I792" s="42"/>
      <c r="K792" s="184">
        <v>3221</v>
      </c>
      <c r="L792" s="176" t="s">
        <v>1904</v>
      </c>
      <c r="M792" s="176" t="s">
        <v>1076</v>
      </c>
      <c r="N792" s="176" t="s">
        <v>2092</v>
      </c>
      <c r="P792" s="184">
        <v>3221</v>
      </c>
      <c r="Q792" s="176" t="s">
        <v>1904</v>
      </c>
      <c r="R792" s="176" t="s">
        <v>1076</v>
      </c>
      <c r="S792" s="176" t="s">
        <v>59</v>
      </c>
    </row>
    <row r="793" spans="1:19" x14ac:dyDescent="0.2">
      <c r="A793" s="181">
        <v>3607</v>
      </c>
      <c r="B793" s="35" t="s">
        <v>1328</v>
      </c>
      <c r="C793" s="36" t="s">
        <v>1076</v>
      </c>
      <c r="D793" s="37"/>
      <c r="F793" s="183">
        <v>3340</v>
      </c>
      <c r="G793" s="42" t="s">
        <v>172</v>
      </c>
      <c r="H793" s="42" t="s">
        <v>1076</v>
      </c>
      <c r="I793" s="42" t="s">
        <v>2089</v>
      </c>
      <c r="K793" s="184">
        <v>3222</v>
      </c>
      <c r="L793" s="176" t="s">
        <v>1905</v>
      </c>
      <c r="M793" s="176" t="s">
        <v>1076</v>
      </c>
      <c r="N793" s="176" t="s">
        <v>3028</v>
      </c>
      <c r="P793" s="184">
        <v>3222</v>
      </c>
      <c r="Q793" s="176" t="s">
        <v>1905</v>
      </c>
      <c r="R793" s="176" t="s">
        <v>1076</v>
      </c>
      <c r="S793" s="176" t="s">
        <v>56</v>
      </c>
    </row>
    <row r="794" spans="1:19" x14ac:dyDescent="0.2">
      <c r="A794" s="181">
        <v>3608</v>
      </c>
      <c r="B794" s="35" t="s">
        <v>2682</v>
      </c>
      <c r="C794" s="36" t="s">
        <v>1076</v>
      </c>
      <c r="D794" s="37"/>
      <c r="F794" s="183">
        <v>3341</v>
      </c>
      <c r="G794" s="42" t="s">
        <v>3022</v>
      </c>
      <c r="H794" s="42" t="s">
        <v>1077</v>
      </c>
      <c r="I794" s="42" t="s">
        <v>1781</v>
      </c>
      <c r="K794" s="184">
        <v>3223</v>
      </c>
      <c r="L794" s="176" t="s">
        <v>1906</v>
      </c>
      <c r="M794" s="176" t="s">
        <v>1076</v>
      </c>
      <c r="N794" s="178" t="s">
        <v>386</v>
      </c>
      <c r="P794" s="184">
        <v>3223</v>
      </c>
      <c r="Q794" s="176" t="s">
        <v>1906</v>
      </c>
      <c r="R794" s="176" t="s">
        <v>1076</v>
      </c>
      <c r="S794" s="178" t="s">
        <v>386</v>
      </c>
    </row>
    <row r="795" spans="1:19" x14ac:dyDescent="0.2">
      <c r="A795" s="181">
        <v>3609</v>
      </c>
      <c r="B795" s="35" t="s">
        <v>2683</v>
      </c>
      <c r="C795" s="36" t="s">
        <v>1076</v>
      </c>
      <c r="D795" s="37"/>
      <c r="F795" s="183">
        <v>3343</v>
      </c>
      <c r="G795" s="42" t="s">
        <v>3023</v>
      </c>
      <c r="H795" s="42" t="s">
        <v>1077</v>
      </c>
      <c r="I795" s="42"/>
      <c r="K795" s="184">
        <v>3224</v>
      </c>
      <c r="L795" s="176" t="s">
        <v>1108</v>
      </c>
      <c r="M795" s="176" t="s">
        <v>1076</v>
      </c>
      <c r="N795" s="176" t="s">
        <v>386</v>
      </c>
      <c r="P795" s="184">
        <v>3224</v>
      </c>
      <c r="Q795" s="176" t="s">
        <v>1108</v>
      </c>
      <c r="R795" s="176" t="s">
        <v>1076</v>
      </c>
      <c r="S795" s="176" t="s">
        <v>2793</v>
      </c>
    </row>
    <row r="796" spans="1:19" x14ac:dyDescent="0.2">
      <c r="A796" s="181">
        <v>3610</v>
      </c>
      <c r="B796" s="35" t="s">
        <v>2684</v>
      </c>
      <c r="C796" s="36" t="s">
        <v>1076</v>
      </c>
      <c r="D796" s="37"/>
      <c r="F796" s="183">
        <v>3344</v>
      </c>
      <c r="G796" s="42" t="s">
        <v>3024</v>
      </c>
      <c r="H796" s="42" t="s">
        <v>1076</v>
      </c>
      <c r="I796" s="42" t="s">
        <v>1780</v>
      </c>
      <c r="K796" s="184">
        <v>3225</v>
      </c>
      <c r="L796" s="176" t="s">
        <v>1907</v>
      </c>
      <c r="M796" s="176" t="s">
        <v>1077</v>
      </c>
      <c r="N796" s="176" t="s">
        <v>193</v>
      </c>
      <c r="P796" s="184">
        <v>3225</v>
      </c>
      <c r="Q796" s="176" t="s">
        <v>1907</v>
      </c>
      <c r="R796" s="176" t="s">
        <v>1077</v>
      </c>
      <c r="S796" s="176" t="s">
        <v>1958</v>
      </c>
    </row>
    <row r="797" spans="1:19" x14ac:dyDescent="0.2">
      <c r="A797" s="181">
        <v>3611</v>
      </c>
      <c r="B797" s="35" t="s">
        <v>2685</v>
      </c>
      <c r="C797" s="36" t="s">
        <v>1076</v>
      </c>
      <c r="D797" s="37"/>
      <c r="F797" s="183">
        <v>3345</v>
      </c>
      <c r="G797" s="42" t="s">
        <v>1146</v>
      </c>
      <c r="H797" s="42" t="s">
        <v>1076</v>
      </c>
      <c r="I797" s="42"/>
      <c r="K797" s="184">
        <v>3226</v>
      </c>
      <c r="L797" s="176" t="s">
        <v>6</v>
      </c>
      <c r="M797" s="176" t="s">
        <v>1076</v>
      </c>
      <c r="N797" s="176" t="s">
        <v>386</v>
      </c>
      <c r="P797" s="184">
        <v>3226</v>
      </c>
      <c r="Q797" s="176" t="s">
        <v>6</v>
      </c>
      <c r="R797" s="176" t="s">
        <v>1076</v>
      </c>
      <c r="S797" s="176" t="s">
        <v>386</v>
      </c>
    </row>
    <row r="798" spans="1:19" x14ac:dyDescent="0.2">
      <c r="A798" s="181">
        <v>3612</v>
      </c>
      <c r="B798" s="35" t="s">
        <v>2686</v>
      </c>
      <c r="C798" s="36" t="s">
        <v>1076</v>
      </c>
      <c r="D798" s="37"/>
      <c r="F798" s="183">
        <v>3346</v>
      </c>
      <c r="G798" s="42" t="s">
        <v>1122</v>
      </c>
      <c r="H798" s="42" t="s">
        <v>1076</v>
      </c>
      <c r="I798" s="42"/>
      <c r="K798" s="184">
        <v>3227</v>
      </c>
      <c r="L798" s="176" t="s">
        <v>959</v>
      </c>
      <c r="M798" s="176" t="s">
        <v>1076</v>
      </c>
      <c r="N798" s="178" t="s">
        <v>386</v>
      </c>
      <c r="P798" s="184">
        <v>3227</v>
      </c>
      <c r="Q798" s="176" t="s">
        <v>959</v>
      </c>
      <c r="R798" s="176" t="s">
        <v>1076</v>
      </c>
      <c r="S798" s="178" t="s">
        <v>386</v>
      </c>
    </row>
    <row r="799" spans="1:19" x14ac:dyDescent="0.2">
      <c r="A799" s="181">
        <v>3613</v>
      </c>
      <c r="B799" s="35" t="s">
        <v>2687</v>
      </c>
      <c r="C799" s="36" t="s">
        <v>1076</v>
      </c>
      <c r="D799" s="37"/>
      <c r="F799" s="183">
        <v>3347</v>
      </c>
      <c r="G799" s="42" t="s">
        <v>1123</v>
      </c>
      <c r="H799" s="42" t="s">
        <v>2202</v>
      </c>
      <c r="I799" s="42" t="s">
        <v>1131</v>
      </c>
      <c r="K799" s="184">
        <v>3228</v>
      </c>
      <c r="L799" s="176" t="s">
        <v>1766</v>
      </c>
      <c r="M799" s="176" t="s">
        <v>1076</v>
      </c>
      <c r="N799" s="176" t="s">
        <v>386</v>
      </c>
      <c r="P799" s="184">
        <v>3228</v>
      </c>
      <c r="Q799" s="176" t="s">
        <v>1766</v>
      </c>
      <c r="R799" s="176" t="s">
        <v>1076</v>
      </c>
      <c r="S799" s="176" t="s">
        <v>386</v>
      </c>
    </row>
    <row r="800" spans="1:19" x14ac:dyDescent="0.2">
      <c r="A800" s="181">
        <v>3614</v>
      </c>
      <c r="B800" s="35" t="s">
        <v>2188</v>
      </c>
      <c r="C800" s="36" t="s">
        <v>1077</v>
      </c>
      <c r="D800" s="37"/>
      <c r="F800" s="183">
        <v>3348</v>
      </c>
      <c r="G800" s="42" t="s">
        <v>1124</v>
      </c>
      <c r="H800" s="42" t="s">
        <v>1077</v>
      </c>
      <c r="I800" s="42" t="s">
        <v>1131</v>
      </c>
      <c r="K800" s="184">
        <v>3229</v>
      </c>
      <c r="L800" s="176" t="s">
        <v>1767</v>
      </c>
      <c r="M800" s="176" t="s">
        <v>1077</v>
      </c>
      <c r="N800" s="176" t="s">
        <v>386</v>
      </c>
      <c r="P800" s="184">
        <v>3229</v>
      </c>
      <c r="Q800" s="176" t="s">
        <v>1767</v>
      </c>
      <c r="R800" s="176" t="s">
        <v>1077</v>
      </c>
      <c r="S800" s="176" t="s">
        <v>386</v>
      </c>
    </row>
    <row r="801" spans="1:19" x14ac:dyDescent="0.2">
      <c r="A801" s="181">
        <v>3615</v>
      </c>
      <c r="B801" s="35" t="s">
        <v>2189</v>
      </c>
      <c r="C801" s="36" t="s">
        <v>1076</v>
      </c>
      <c r="D801" s="37"/>
      <c r="F801" s="183">
        <v>3349</v>
      </c>
      <c r="G801" s="42" t="s">
        <v>1125</v>
      </c>
      <c r="H801" s="42" t="s">
        <v>1077</v>
      </c>
      <c r="I801" s="42" t="s">
        <v>1131</v>
      </c>
      <c r="K801" s="184">
        <v>3230</v>
      </c>
      <c r="L801" s="176" t="s">
        <v>652</v>
      </c>
      <c r="M801" s="176" t="s">
        <v>1077</v>
      </c>
      <c r="N801" s="176" t="s">
        <v>193</v>
      </c>
      <c r="P801" s="184">
        <v>3230</v>
      </c>
      <c r="Q801" s="176" t="s">
        <v>652</v>
      </c>
      <c r="R801" s="176" t="s">
        <v>1077</v>
      </c>
      <c r="S801" s="176" t="s">
        <v>1958</v>
      </c>
    </row>
    <row r="802" spans="1:19" x14ac:dyDescent="0.2">
      <c r="A802" s="181">
        <v>3616</v>
      </c>
      <c r="B802" s="35" t="s">
        <v>3375</v>
      </c>
      <c r="C802" s="36" t="s">
        <v>1076</v>
      </c>
      <c r="D802" s="37"/>
      <c r="F802" s="183">
        <v>3352</v>
      </c>
      <c r="G802" s="42" t="s">
        <v>1451</v>
      </c>
      <c r="H802" s="42" t="s">
        <v>1076</v>
      </c>
      <c r="I802" s="42" t="s">
        <v>306</v>
      </c>
      <c r="K802" s="184">
        <v>3231</v>
      </c>
      <c r="L802" s="176" t="s">
        <v>7</v>
      </c>
      <c r="M802" s="176" t="s">
        <v>1076</v>
      </c>
      <c r="N802" s="178" t="s">
        <v>386</v>
      </c>
      <c r="P802" s="184">
        <v>3231</v>
      </c>
      <c r="Q802" s="176" t="s">
        <v>7</v>
      </c>
      <c r="R802" s="176" t="s">
        <v>1076</v>
      </c>
      <c r="S802" s="178" t="s">
        <v>386</v>
      </c>
    </row>
    <row r="803" spans="1:19" x14ac:dyDescent="0.2">
      <c r="A803" s="181">
        <v>3617</v>
      </c>
      <c r="B803" s="35" t="s">
        <v>1594</v>
      </c>
      <c r="C803" s="36" t="s">
        <v>1076</v>
      </c>
      <c r="D803" s="37"/>
      <c r="F803" s="183">
        <v>3353</v>
      </c>
      <c r="G803" s="42" t="s">
        <v>2235</v>
      </c>
      <c r="H803" s="42" t="s">
        <v>1076</v>
      </c>
      <c r="I803" s="42" t="s">
        <v>1131</v>
      </c>
      <c r="K803" s="184">
        <v>3232</v>
      </c>
      <c r="L803" s="176" t="s">
        <v>8</v>
      </c>
      <c r="M803" s="176" t="s">
        <v>1076</v>
      </c>
      <c r="N803" s="178" t="s">
        <v>386</v>
      </c>
      <c r="P803" s="184">
        <v>3232</v>
      </c>
      <c r="Q803" s="176" t="s">
        <v>8</v>
      </c>
      <c r="R803" s="176" t="s">
        <v>1076</v>
      </c>
      <c r="S803" s="178" t="s">
        <v>386</v>
      </c>
    </row>
    <row r="804" spans="1:19" x14ac:dyDescent="0.2">
      <c r="A804" s="181">
        <v>3618</v>
      </c>
      <c r="B804" s="35" t="s">
        <v>1323</v>
      </c>
      <c r="C804" s="36" t="s">
        <v>1076</v>
      </c>
      <c r="D804" s="37"/>
      <c r="F804" s="183">
        <v>3354</v>
      </c>
      <c r="G804" s="42" t="s">
        <v>450</v>
      </c>
      <c r="H804" s="42" t="s">
        <v>1076</v>
      </c>
      <c r="I804" s="42" t="s">
        <v>1131</v>
      </c>
      <c r="K804" s="184">
        <v>3233</v>
      </c>
      <c r="L804" s="176" t="s">
        <v>960</v>
      </c>
      <c r="M804" s="176" t="s">
        <v>1076</v>
      </c>
      <c r="N804" s="178" t="s">
        <v>386</v>
      </c>
      <c r="P804" s="184">
        <v>3233</v>
      </c>
      <c r="Q804" s="176" t="s">
        <v>960</v>
      </c>
      <c r="R804" s="176" t="s">
        <v>1076</v>
      </c>
      <c r="S804" s="178" t="s">
        <v>386</v>
      </c>
    </row>
    <row r="805" spans="1:19" x14ac:dyDescent="0.2">
      <c r="A805" s="181">
        <v>3619</v>
      </c>
      <c r="B805" s="35" t="s">
        <v>3376</v>
      </c>
      <c r="C805" s="36" t="s">
        <v>1076</v>
      </c>
      <c r="D805" s="37"/>
      <c r="F805" s="183">
        <v>3355</v>
      </c>
      <c r="G805" s="42" t="s">
        <v>1676</v>
      </c>
      <c r="H805" s="42" t="s">
        <v>1077</v>
      </c>
      <c r="I805" s="42"/>
      <c r="K805" s="184">
        <v>3234</v>
      </c>
      <c r="L805" s="176" t="s">
        <v>9</v>
      </c>
      <c r="M805" s="176" t="s">
        <v>1076</v>
      </c>
      <c r="N805" s="176" t="s">
        <v>386</v>
      </c>
      <c r="P805" s="184">
        <v>3234</v>
      </c>
      <c r="Q805" s="176" t="s">
        <v>9</v>
      </c>
      <c r="R805" s="176" t="s">
        <v>1076</v>
      </c>
      <c r="S805" s="176" t="s">
        <v>2642</v>
      </c>
    </row>
    <row r="806" spans="1:19" x14ac:dyDescent="0.2">
      <c r="A806" s="181">
        <v>3620</v>
      </c>
      <c r="B806" s="35" t="s">
        <v>3377</v>
      </c>
      <c r="C806" s="36" t="s">
        <v>1077</v>
      </c>
      <c r="D806" s="37"/>
      <c r="F806" s="183">
        <v>3356</v>
      </c>
      <c r="G806" s="42" t="s">
        <v>1677</v>
      </c>
      <c r="H806" s="42" t="s">
        <v>1077</v>
      </c>
      <c r="I806" s="42"/>
      <c r="K806" s="184">
        <v>3296</v>
      </c>
      <c r="L806" s="176" t="s">
        <v>10</v>
      </c>
      <c r="M806" s="176" t="s">
        <v>1077</v>
      </c>
      <c r="N806" s="178" t="s">
        <v>386</v>
      </c>
      <c r="P806" s="184">
        <v>3296</v>
      </c>
      <c r="Q806" s="176" t="s">
        <v>10</v>
      </c>
      <c r="R806" s="176" t="s">
        <v>1077</v>
      </c>
      <c r="S806" s="178" t="s">
        <v>386</v>
      </c>
    </row>
    <row r="807" spans="1:19" x14ac:dyDescent="0.2">
      <c r="A807" s="181">
        <v>3621</v>
      </c>
      <c r="B807" s="35" t="s">
        <v>471</v>
      </c>
      <c r="C807" s="36" t="s">
        <v>1076</v>
      </c>
      <c r="D807" s="37"/>
      <c r="F807" s="183">
        <v>3357</v>
      </c>
      <c r="G807" s="42" t="s">
        <v>1675</v>
      </c>
      <c r="H807" s="42" t="s">
        <v>1077</v>
      </c>
      <c r="I807" s="42"/>
      <c r="K807" s="184">
        <v>3297</v>
      </c>
      <c r="L807" s="176" t="s">
        <v>11</v>
      </c>
      <c r="M807" s="176" t="s">
        <v>1077</v>
      </c>
      <c r="N807" s="178" t="s">
        <v>386</v>
      </c>
      <c r="P807" s="184">
        <v>3297</v>
      </c>
      <c r="Q807" s="176" t="s">
        <v>11</v>
      </c>
      <c r="R807" s="176" t="s">
        <v>1077</v>
      </c>
      <c r="S807" s="178" t="s">
        <v>386</v>
      </c>
    </row>
    <row r="808" spans="1:19" x14ac:dyDescent="0.2">
      <c r="A808" s="181">
        <v>3623</v>
      </c>
      <c r="B808" s="35" t="s">
        <v>1648</v>
      </c>
      <c r="C808" s="36" t="s">
        <v>1076</v>
      </c>
      <c r="D808" s="37"/>
      <c r="F808" s="183">
        <v>3358</v>
      </c>
      <c r="G808" s="42" t="s">
        <v>1962</v>
      </c>
      <c r="H808" s="42" t="s">
        <v>1077</v>
      </c>
      <c r="I808" s="42"/>
      <c r="K808" s="184">
        <v>3301</v>
      </c>
      <c r="L808" s="176" t="s">
        <v>12</v>
      </c>
      <c r="M808" s="176" t="s">
        <v>1076</v>
      </c>
      <c r="N808" s="176" t="s">
        <v>386</v>
      </c>
      <c r="P808" s="184">
        <v>3301</v>
      </c>
      <c r="Q808" s="176" t="s">
        <v>12</v>
      </c>
      <c r="R808" s="176" t="s">
        <v>1076</v>
      </c>
      <c r="S808" s="176" t="s">
        <v>386</v>
      </c>
    </row>
    <row r="809" spans="1:19" x14ac:dyDescent="0.2">
      <c r="A809" s="181">
        <v>3624</v>
      </c>
      <c r="B809" s="35" t="s">
        <v>1649</v>
      </c>
      <c r="C809" s="36" t="s">
        <v>1076</v>
      </c>
      <c r="D809" s="37"/>
      <c r="F809" s="183">
        <v>3359</v>
      </c>
      <c r="G809" s="42" t="s">
        <v>1963</v>
      </c>
      <c r="H809" s="42" t="s">
        <v>1077</v>
      </c>
      <c r="I809" s="42" t="s">
        <v>1130</v>
      </c>
      <c r="K809" s="184">
        <v>3302</v>
      </c>
      <c r="L809" s="176" t="s">
        <v>13</v>
      </c>
      <c r="M809" s="176" t="s">
        <v>1076</v>
      </c>
      <c r="N809" s="176" t="s">
        <v>1782</v>
      </c>
      <c r="P809" s="184">
        <v>3302</v>
      </c>
      <c r="Q809" s="176" t="s">
        <v>13</v>
      </c>
      <c r="R809" s="176" t="s">
        <v>1076</v>
      </c>
      <c r="S809" s="176" t="s">
        <v>1828</v>
      </c>
    </row>
    <row r="810" spans="1:19" x14ac:dyDescent="0.2">
      <c r="A810" s="181">
        <v>3625</v>
      </c>
      <c r="B810" s="35" t="s">
        <v>1811</v>
      </c>
      <c r="C810" s="36" t="s">
        <v>1076</v>
      </c>
      <c r="D810" s="37" t="s">
        <v>1330</v>
      </c>
      <c r="F810" s="183">
        <v>3360</v>
      </c>
      <c r="G810" s="42" t="s">
        <v>1964</v>
      </c>
      <c r="H810" s="42" t="s">
        <v>1077</v>
      </c>
      <c r="I810" s="42"/>
      <c r="K810" s="184">
        <v>3303</v>
      </c>
      <c r="L810" s="176" t="s">
        <v>14</v>
      </c>
      <c r="M810" s="176" t="s">
        <v>1076</v>
      </c>
      <c r="N810" s="178" t="s">
        <v>1782</v>
      </c>
      <c r="P810" s="184">
        <v>3303</v>
      </c>
      <c r="Q810" s="176" t="s">
        <v>14</v>
      </c>
      <c r="R810" s="176" t="s">
        <v>1076</v>
      </c>
      <c r="S810" s="178" t="s">
        <v>1828</v>
      </c>
    </row>
    <row r="811" spans="1:19" x14ac:dyDescent="0.2">
      <c r="A811" s="181">
        <v>3626</v>
      </c>
      <c r="B811" s="35" t="s">
        <v>112</v>
      </c>
      <c r="C811" s="36" t="s">
        <v>1076</v>
      </c>
      <c r="D811" s="37"/>
      <c r="F811" s="183">
        <v>3361</v>
      </c>
      <c r="G811" s="42" t="s">
        <v>1270</v>
      </c>
      <c r="H811" s="42" t="s">
        <v>1076</v>
      </c>
      <c r="I811" s="42"/>
      <c r="K811" s="184">
        <v>3304</v>
      </c>
      <c r="L811" s="176" t="s">
        <v>113</v>
      </c>
      <c r="M811" s="176" t="s">
        <v>1076</v>
      </c>
      <c r="N811" s="178" t="s">
        <v>1782</v>
      </c>
      <c r="P811" s="184">
        <v>3304</v>
      </c>
      <c r="Q811" s="176" t="s">
        <v>113</v>
      </c>
      <c r="R811" s="176" t="s">
        <v>1076</v>
      </c>
      <c r="S811" s="178" t="s">
        <v>1828</v>
      </c>
    </row>
    <row r="812" spans="1:19" x14ac:dyDescent="0.2">
      <c r="A812" s="181">
        <v>3627</v>
      </c>
      <c r="B812" s="35" t="s">
        <v>2436</v>
      </c>
      <c r="C812" s="36" t="s">
        <v>1076</v>
      </c>
      <c r="D812" s="37"/>
      <c r="F812" s="183">
        <v>3400</v>
      </c>
      <c r="G812" s="42" t="s">
        <v>369</v>
      </c>
      <c r="H812" s="42" t="s">
        <v>1076</v>
      </c>
      <c r="I812" s="42" t="s">
        <v>1613</v>
      </c>
      <c r="K812" s="184">
        <v>3305</v>
      </c>
      <c r="L812" s="176" t="s">
        <v>1722</v>
      </c>
      <c r="M812" s="176" t="s">
        <v>1077</v>
      </c>
      <c r="N812" s="178" t="s">
        <v>2694</v>
      </c>
      <c r="P812" s="184">
        <v>3305</v>
      </c>
      <c r="Q812" s="176" t="s">
        <v>1722</v>
      </c>
      <c r="R812" s="176" t="s">
        <v>1077</v>
      </c>
      <c r="S812" s="178" t="s">
        <v>386</v>
      </c>
    </row>
    <row r="813" spans="1:19" x14ac:dyDescent="0.2">
      <c r="A813" s="181">
        <v>3628</v>
      </c>
      <c r="B813" s="35" t="s">
        <v>2437</v>
      </c>
      <c r="C813" s="36" t="s">
        <v>1076</v>
      </c>
      <c r="D813" s="37" t="s">
        <v>2951</v>
      </c>
      <c r="F813" s="183">
        <v>3401</v>
      </c>
      <c r="G813" s="42" t="s">
        <v>87</v>
      </c>
      <c r="H813" s="42" t="s">
        <v>1076</v>
      </c>
      <c r="I813" s="42" t="s">
        <v>1645</v>
      </c>
      <c r="K813" s="184">
        <v>3306</v>
      </c>
      <c r="L813" s="176" t="s">
        <v>243</v>
      </c>
      <c r="M813" s="176" t="s">
        <v>1077</v>
      </c>
      <c r="N813" s="176" t="s">
        <v>2697</v>
      </c>
      <c r="P813" s="184">
        <v>3306</v>
      </c>
      <c r="Q813" s="176" t="s">
        <v>243</v>
      </c>
      <c r="R813" s="176" t="s">
        <v>1077</v>
      </c>
      <c r="S813" s="176" t="s">
        <v>60</v>
      </c>
    </row>
    <row r="814" spans="1:19" x14ac:dyDescent="0.2">
      <c r="A814" s="181">
        <v>3629</v>
      </c>
      <c r="B814" s="35" t="s">
        <v>2438</v>
      </c>
      <c r="C814" s="36" t="s">
        <v>1076</v>
      </c>
      <c r="D814" s="37" t="s">
        <v>1331</v>
      </c>
      <c r="F814" s="183">
        <v>3402</v>
      </c>
      <c r="G814" s="42" t="s">
        <v>2532</v>
      </c>
      <c r="H814" s="42" t="s">
        <v>1076</v>
      </c>
      <c r="I814" s="42" t="s">
        <v>1788</v>
      </c>
      <c r="K814" s="184">
        <v>3307</v>
      </c>
      <c r="L814" s="176" t="s">
        <v>856</v>
      </c>
      <c r="M814" s="176" t="s">
        <v>1077</v>
      </c>
      <c r="N814" s="178" t="s">
        <v>1640</v>
      </c>
      <c r="P814" s="184">
        <v>3307</v>
      </c>
      <c r="Q814" s="176" t="s">
        <v>856</v>
      </c>
      <c r="R814" s="176" t="s">
        <v>1077</v>
      </c>
      <c r="S814" s="178" t="s">
        <v>2397</v>
      </c>
    </row>
    <row r="815" spans="1:19" x14ac:dyDescent="0.2">
      <c r="A815" s="181">
        <v>3650</v>
      </c>
      <c r="B815" s="35" t="s">
        <v>3255</v>
      </c>
      <c r="C815" s="36" t="s">
        <v>1077</v>
      </c>
      <c r="D815" s="37"/>
      <c r="F815" s="183">
        <v>3403</v>
      </c>
      <c r="G815" s="42" t="s">
        <v>2533</v>
      </c>
      <c r="H815" s="42" t="s">
        <v>1076</v>
      </c>
      <c r="I815" s="42"/>
      <c r="K815" s="184">
        <v>3308</v>
      </c>
      <c r="L815" s="176" t="s">
        <v>857</v>
      </c>
      <c r="M815" s="176" t="s">
        <v>1076</v>
      </c>
      <c r="N815" s="176" t="s">
        <v>386</v>
      </c>
      <c r="P815" s="184">
        <v>3308</v>
      </c>
      <c r="Q815" s="176" t="s">
        <v>857</v>
      </c>
      <c r="R815" s="176" t="s">
        <v>1076</v>
      </c>
      <c r="S815" s="176" t="s">
        <v>386</v>
      </c>
    </row>
    <row r="816" spans="1:19" x14ac:dyDescent="0.2">
      <c r="A816" s="181">
        <v>3651</v>
      </c>
      <c r="B816" s="35" t="s">
        <v>3256</v>
      </c>
      <c r="C816" s="36" t="s">
        <v>1077</v>
      </c>
      <c r="D816" s="37"/>
      <c r="F816" s="183">
        <v>3404</v>
      </c>
      <c r="G816" s="42" t="s">
        <v>1371</v>
      </c>
      <c r="H816" s="42" t="s">
        <v>1077</v>
      </c>
      <c r="I816" s="42" t="s">
        <v>351</v>
      </c>
      <c r="K816" s="184">
        <v>3309</v>
      </c>
      <c r="L816" s="176" t="s">
        <v>858</v>
      </c>
      <c r="M816" s="176" t="s">
        <v>1076</v>
      </c>
      <c r="N816" s="178" t="s">
        <v>386</v>
      </c>
      <c r="P816" s="184">
        <v>3309</v>
      </c>
      <c r="Q816" s="176" t="s">
        <v>858</v>
      </c>
      <c r="R816" s="176" t="s">
        <v>1076</v>
      </c>
      <c r="S816" s="178" t="s">
        <v>386</v>
      </c>
    </row>
    <row r="817" spans="1:19" x14ac:dyDescent="0.2">
      <c r="A817" s="181">
        <v>3660</v>
      </c>
      <c r="B817" s="35" t="s">
        <v>1398</v>
      </c>
      <c r="C817" s="36" t="s">
        <v>1076</v>
      </c>
      <c r="D817" s="37" t="s">
        <v>1332</v>
      </c>
      <c r="F817" s="183">
        <v>3405</v>
      </c>
      <c r="G817" s="42" t="s">
        <v>1372</v>
      </c>
      <c r="H817" s="42" t="s">
        <v>1077</v>
      </c>
      <c r="I817" s="42"/>
      <c r="K817" s="184">
        <v>3311</v>
      </c>
      <c r="L817" s="176" t="s">
        <v>2924</v>
      </c>
      <c r="M817" s="176" t="s">
        <v>2202</v>
      </c>
      <c r="N817" s="178" t="s">
        <v>386</v>
      </c>
      <c r="P817" s="184">
        <v>3311</v>
      </c>
      <c r="Q817" s="176" t="s">
        <v>2924</v>
      </c>
      <c r="R817" s="176" t="s">
        <v>2202</v>
      </c>
      <c r="S817" s="178" t="s">
        <v>3204</v>
      </c>
    </row>
    <row r="818" spans="1:19" x14ac:dyDescent="0.2">
      <c r="A818" s="181">
        <v>3661</v>
      </c>
      <c r="B818" s="35" t="s">
        <v>3358</v>
      </c>
      <c r="C818" s="36" t="s">
        <v>1076</v>
      </c>
      <c r="D818" s="37"/>
      <c r="F818" s="183">
        <v>3406</v>
      </c>
      <c r="G818" s="42" t="s">
        <v>108</v>
      </c>
      <c r="H818" s="42" t="s">
        <v>1077</v>
      </c>
      <c r="I818" s="42"/>
      <c r="K818" s="184">
        <v>3312</v>
      </c>
      <c r="L818" s="176" t="s">
        <v>2925</v>
      </c>
      <c r="M818" s="176" t="s">
        <v>2202</v>
      </c>
      <c r="N818" s="178" t="s">
        <v>386</v>
      </c>
      <c r="P818" s="184">
        <v>3312</v>
      </c>
      <c r="Q818" s="176" t="s">
        <v>2925</v>
      </c>
      <c r="R818" s="176" t="s">
        <v>2202</v>
      </c>
      <c r="S818" s="178" t="s">
        <v>3204</v>
      </c>
    </row>
    <row r="819" spans="1:19" x14ac:dyDescent="0.2">
      <c r="A819" s="181">
        <v>3662</v>
      </c>
      <c r="B819" s="35" t="s">
        <v>3359</v>
      </c>
      <c r="C819" s="36" t="s">
        <v>1076</v>
      </c>
      <c r="D819" s="37"/>
      <c r="F819" s="183">
        <v>3407</v>
      </c>
      <c r="G819" s="42" t="s">
        <v>1689</v>
      </c>
      <c r="H819" s="42" t="s">
        <v>1077</v>
      </c>
      <c r="I819" s="42"/>
      <c r="K819" s="184">
        <v>3313</v>
      </c>
      <c r="L819" s="176" t="s">
        <v>377</v>
      </c>
      <c r="M819" s="176" t="s">
        <v>1076</v>
      </c>
      <c r="N819" s="178" t="s">
        <v>1693</v>
      </c>
      <c r="P819" s="184">
        <v>3313</v>
      </c>
      <c r="Q819" s="176" t="s">
        <v>377</v>
      </c>
      <c r="R819" s="176" t="s">
        <v>1076</v>
      </c>
      <c r="S819" s="178" t="s">
        <v>681</v>
      </c>
    </row>
    <row r="820" spans="1:19" x14ac:dyDescent="0.2">
      <c r="A820" s="181">
        <v>3663</v>
      </c>
      <c r="B820" s="35" t="s">
        <v>3360</v>
      </c>
      <c r="C820" s="36" t="s">
        <v>1076</v>
      </c>
      <c r="D820" s="37" t="s">
        <v>2384</v>
      </c>
      <c r="F820" s="183">
        <v>3408</v>
      </c>
      <c r="G820" s="42" t="s">
        <v>277</v>
      </c>
      <c r="H820" s="42" t="s">
        <v>1076</v>
      </c>
      <c r="I820" s="42" t="s">
        <v>3028</v>
      </c>
      <c r="K820" s="184">
        <v>3314</v>
      </c>
      <c r="L820" s="176" t="s">
        <v>2926</v>
      </c>
      <c r="M820" s="176" t="s">
        <v>1076</v>
      </c>
      <c r="N820" s="178" t="s">
        <v>386</v>
      </c>
      <c r="P820" s="184">
        <v>3314</v>
      </c>
      <c r="Q820" s="176" t="s">
        <v>2926</v>
      </c>
      <c r="R820" s="176" t="s">
        <v>1076</v>
      </c>
      <c r="S820" s="178" t="s">
        <v>386</v>
      </c>
    </row>
    <row r="821" spans="1:19" x14ac:dyDescent="0.2">
      <c r="A821" s="181">
        <v>3664</v>
      </c>
      <c r="B821" s="35" t="s">
        <v>1777</v>
      </c>
      <c r="C821" s="36" t="s">
        <v>2254</v>
      </c>
      <c r="D821" s="37" t="s">
        <v>2946</v>
      </c>
      <c r="F821" s="183">
        <v>3409</v>
      </c>
      <c r="G821" s="42" t="s">
        <v>39</v>
      </c>
      <c r="H821" s="42" t="s">
        <v>1076</v>
      </c>
      <c r="I821" s="42" t="s">
        <v>38</v>
      </c>
      <c r="K821" s="184">
        <v>3315</v>
      </c>
      <c r="L821" s="176" t="s">
        <v>1266</v>
      </c>
      <c r="M821" s="176" t="s">
        <v>1076</v>
      </c>
      <c r="N821" s="176" t="s">
        <v>2088</v>
      </c>
      <c r="P821" s="184">
        <v>3315</v>
      </c>
      <c r="Q821" s="176" t="s">
        <v>1266</v>
      </c>
      <c r="R821" s="176" t="s">
        <v>1076</v>
      </c>
      <c r="S821" s="176" t="s">
        <v>1366</v>
      </c>
    </row>
    <row r="822" spans="1:19" x14ac:dyDescent="0.2">
      <c r="A822" s="181">
        <v>3670</v>
      </c>
      <c r="B822" s="35" t="s">
        <v>1778</v>
      </c>
      <c r="C822" s="36" t="s">
        <v>1077</v>
      </c>
      <c r="D822" s="37" t="s">
        <v>1333</v>
      </c>
      <c r="F822" s="183">
        <v>3410</v>
      </c>
      <c r="G822" s="42" t="s">
        <v>37</v>
      </c>
      <c r="H822" s="42" t="s">
        <v>1076</v>
      </c>
      <c r="I822" s="42" t="s">
        <v>38</v>
      </c>
      <c r="K822" s="184">
        <v>3316</v>
      </c>
      <c r="L822" s="176" t="s">
        <v>76</v>
      </c>
      <c r="M822" s="176" t="s">
        <v>1076</v>
      </c>
      <c r="N822" s="176" t="s">
        <v>386</v>
      </c>
      <c r="P822" s="184">
        <v>3316</v>
      </c>
      <c r="Q822" s="176" t="s">
        <v>76</v>
      </c>
      <c r="R822" s="176" t="s">
        <v>1076</v>
      </c>
      <c r="S822" s="176" t="s">
        <v>386</v>
      </c>
    </row>
    <row r="823" spans="1:19" x14ac:dyDescent="0.2">
      <c r="A823" s="181">
        <v>3671</v>
      </c>
      <c r="B823" s="35" t="s">
        <v>2295</v>
      </c>
      <c r="C823" s="36" t="s">
        <v>1076</v>
      </c>
      <c r="D823" s="37"/>
      <c r="F823" s="183">
        <v>3411</v>
      </c>
      <c r="G823" s="42" t="s">
        <v>278</v>
      </c>
      <c r="H823" s="42" t="s">
        <v>1076</v>
      </c>
      <c r="I823" s="42" t="s">
        <v>1487</v>
      </c>
      <c r="K823" s="184">
        <v>3317</v>
      </c>
      <c r="L823" s="176" t="s">
        <v>1732</v>
      </c>
      <c r="M823" s="176" t="s">
        <v>1077</v>
      </c>
      <c r="N823" s="176" t="s">
        <v>386</v>
      </c>
      <c r="P823" s="184">
        <v>3317</v>
      </c>
      <c r="Q823" s="176" t="s">
        <v>1732</v>
      </c>
      <c r="R823" s="176" t="s">
        <v>1077</v>
      </c>
      <c r="S823" s="176" t="s">
        <v>1806</v>
      </c>
    </row>
    <row r="824" spans="1:19" x14ac:dyDescent="0.2">
      <c r="A824" s="181">
        <v>3672</v>
      </c>
      <c r="B824" s="35" t="s">
        <v>2719</v>
      </c>
      <c r="C824" s="36" t="s">
        <v>1076</v>
      </c>
      <c r="D824" s="37" t="s">
        <v>1334</v>
      </c>
      <c r="F824" s="183">
        <v>3412</v>
      </c>
      <c r="G824" s="42" t="s">
        <v>1486</v>
      </c>
      <c r="H824" s="42" t="s">
        <v>1076</v>
      </c>
      <c r="I824" s="42" t="s">
        <v>1487</v>
      </c>
      <c r="K824" s="184">
        <v>3318</v>
      </c>
      <c r="L824" s="176" t="s">
        <v>872</v>
      </c>
      <c r="M824" s="176" t="s">
        <v>1077</v>
      </c>
      <c r="N824" s="178" t="s">
        <v>386</v>
      </c>
      <c r="P824" s="184">
        <v>3318</v>
      </c>
      <c r="Q824" s="176" t="s">
        <v>872</v>
      </c>
      <c r="R824" s="176" t="s">
        <v>1077</v>
      </c>
      <c r="S824" s="178" t="s">
        <v>1806</v>
      </c>
    </row>
    <row r="825" spans="1:19" x14ac:dyDescent="0.2">
      <c r="A825" s="181">
        <v>3673</v>
      </c>
      <c r="B825" s="35" t="s">
        <v>1600</v>
      </c>
      <c r="C825" s="36" t="s">
        <v>1076</v>
      </c>
      <c r="D825" s="37" t="s">
        <v>1335</v>
      </c>
      <c r="F825" s="183">
        <v>3413</v>
      </c>
      <c r="G825" s="42" t="s">
        <v>279</v>
      </c>
      <c r="H825" s="42" t="s">
        <v>1076</v>
      </c>
      <c r="I825" s="42" t="s">
        <v>1487</v>
      </c>
      <c r="K825" s="184">
        <v>3319</v>
      </c>
      <c r="L825" s="176" t="s">
        <v>1678</v>
      </c>
      <c r="M825" s="176" t="s">
        <v>2202</v>
      </c>
      <c r="N825" s="178" t="s">
        <v>1832</v>
      </c>
      <c r="P825" s="184">
        <v>3319</v>
      </c>
      <c r="Q825" s="176" t="s">
        <v>1678</v>
      </c>
      <c r="R825" s="176" t="s">
        <v>2202</v>
      </c>
      <c r="S825" s="178" t="s">
        <v>1370</v>
      </c>
    </row>
    <row r="826" spans="1:19" x14ac:dyDescent="0.2">
      <c r="A826" s="181">
        <v>3680</v>
      </c>
      <c r="B826" s="35" t="s">
        <v>1274</v>
      </c>
      <c r="C826" s="36" t="s">
        <v>2943</v>
      </c>
      <c r="D826" s="37" t="s">
        <v>70</v>
      </c>
      <c r="F826" s="183">
        <v>3414</v>
      </c>
      <c r="G826" s="42" t="s">
        <v>1318</v>
      </c>
      <c r="H826" s="42" t="s">
        <v>1076</v>
      </c>
      <c r="I826" s="42"/>
      <c r="K826" s="184">
        <v>3320</v>
      </c>
      <c r="L826" s="176" t="s">
        <v>2145</v>
      </c>
      <c r="M826" s="176" t="s">
        <v>1077</v>
      </c>
      <c r="N826" s="176" t="s">
        <v>1252</v>
      </c>
      <c r="P826" s="184">
        <v>3320</v>
      </c>
      <c r="Q826" s="176" t="s">
        <v>2145</v>
      </c>
      <c r="R826" s="176" t="s">
        <v>1077</v>
      </c>
      <c r="S826" s="176" t="s">
        <v>2180</v>
      </c>
    </row>
    <row r="827" spans="1:19" x14ac:dyDescent="0.2">
      <c r="A827" s="181">
        <v>3681</v>
      </c>
      <c r="B827" s="35" t="s">
        <v>1275</v>
      </c>
      <c r="C827" s="36" t="s">
        <v>1077</v>
      </c>
      <c r="D827" s="37" t="s">
        <v>70</v>
      </c>
      <c r="F827" s="183">
        <v>3415</v>
      </c>
      <c r="G827" s="42" t="s">
        <v>723</v>
      </c>
      <c r="H827" s="42" t="s">
        <v>1076</v>
      </c>
      <c r="I827" s="42" t="s">
        <v>724</v>
      </c>
      <c r="K827" s="184">
        <v>3321</v>
      </c>
      <c r="L827" s="176" t="s">
        <v>378</v>
      </c>
      <c r="M827" s="176" t="s">
        <v>2202</v>
      </c>
      <c r="N827" s="176" t="s">
        <v>1131</v>
      </c>
      <c r="P827" s="184">
        <v>3321</v>
      </c>
      <c r="Q827" s="176" t="s">
        <v>378</v>
      </c>
      <c r="R827" s="176" t="s">
        <v>2202</v>
      </c>
      <c r="S827" s="176" t="s">
        <v>2185</v>
      </c>
    </row>
    <row r="828" spans="1:19" x14ac:dyDescent="0.2">
      <c r="A828" s="181">
        <v>3682</v>
      </c>
      <c r="B828" s="35" t="s">
        <v>1276</v>
      </c>
      <c r="C828" s="36" t="s">
        <v>1077</v>
      </c>
      <c r="D828" s="37" t="s">
        <v>70</v>
      </c>
      <c r="F828" s="183">
        <v>3416</v>
      </c>
      <c r="G828" s="42" t="s">
        <v>1319</v>
      </c>
      <c r="H828" s="42" t="s">
        <v>1076</v>
      </c>
      <c r="I828" s="42"/>
      <c r="K828" s="184">
        <v>3322</v>
      </c>
      <c r="L828" s="176" t="s">
        <v>1376</v>
      </c>
      <c r="M828" s="176" t="s">
        <v>1076</v>
      </c>
      <c r="N828" s="178" t="s">
        <v>386</v>
      </c>
      <c r="P828" s="184">
        <v>3322</v>
      </c>
      <c r="Q828" s="176" t="s">
        <v>1376</v>
      </c>
      <c r="R828" s="176" t="s">
        <v>1076</v>
      </c>
      <c r="S828" s="178" t="s">
        <v>2399</v>
      </c>
    </row>
    <row r="829" spans="1:19" x14ac:dyDescent="0.2">
      <c r="A829" s="181">
        <v>3683</v>
      </c>
      <c r="B829" s="35" t="s">
        <v>2553</v>
      </c>
      <c r="C829" s="36" t="s">
        <v>1076</v>
      </c>
      <c r="D829" s="37"/>
      <c r="F829" s="183">
        <v>3417</v>
      </c>
      <c r="G829" s="42" t="s">
        <v>1320</v>
      </c>
      <c r="H829" s="42" t="s">
        <v>1076</v>
      </c>
      <c r="I829" s="42" t="s">
        <v>1642</v>
      </c>
      <c r="K829" s="184">
        <v>3323</v>
      </c>
      <c r="L829" s="176" t="s">
        <v>2671</v>
      </c>
      <c r="M829" s="176" t="s">
        <v>1076</v>
      </c>
      <c r="N829" s="176" t="s">
        <v>386</v>
      </c>
      <c r="P829" s="184">
        <v>3323</v>
      </c>
      <c r="Q829" s="176" t="s">
        <v>2671</v>
      </c>
      <c r="R829" s="176" t="s">
        <v>1076</v>
      </c>
      <c r="S829" s="176" t="s">
        <v>386</v>
      </c>
    </row>
    <row r="830" spans="1:19" x14ac:dyDescent="0.2">
      <c r="A830" s="181">
        <v>3684</v>
      </c>
      <c r="B830" s="35" t="s">
        <v>2554</v>
      </c>
      <c r="C830" s="36" t="s">
        <v>1076</v>
      </c>
      <c r="D830" s="37"/>
      <c r="F830" s="183">
        <v>3418</v>
      </c>
      <c r="G830" s="42" t="s">
        <v>494</v>
      </c>
      <c r="H830" s="42" t="s">
        <v>1076</v>
      </c>
      <c r="I830" s="42"/>
      <c r="K830" s="184">
        <v>3324</v>
      </c>
      <c r="L830" s="176" t="s">
        <v>170</v>
      </c>
      <c r="M830" s="176" t="s">
        <v>1076</v>
      </c>
      <c r="N830" s="178" t="s">
        <v>386</v>
      </c>
      <c r="P830" s="184">
        <v>3324</v>
      </c>
      <c r="Q830" s="176" t="s">
        <v>170</v>
      </c>
      <c r="R830" s="176" t="s">
        <v>1076</v>
      </c>
      <c r="S830" s="178" t="s">
        <v>386</v>
      </c>
    </row>
    <row r="831" spans="1:19" x14ac:dyDescent="0.2">
      <c r="A831" s="181">
        <v>3700</v>
      </c>
      <c r="B831" s="35" t="s">
        <v>2555</v>
      </c>
      <c r="C831" s="36" t="s">
        <v>1077</v>
      </c>
      <c r="D831" s="37" t="s">
        <v>2947</v>
      </c>
      <c r="F831" s="183">
        <v>3419</v>
      </c>
      <c r="G831" s="42" t="s">
        <v>1499</v>
      </c>
      <c r="H831" s="42" t="s">
        <v>1076</v>
      </c>
      <c r="I831" s="42"/>
      <c r="K831" s="184">
        <v>3325</v>
      </c>
      <c r="L831" s="176" t="s">
        <v>2007</v>
      </c>
      <c r="M831" s="176" t="s">
        <v>1076</v>
      </c>
      <c r="N831" s="178" t="s">
        <v>1130</v>
      </c>
      <c r="P831" s="184">
        <v>3325</v>
      </c>
      <c r="Q831" s="176" t="s">
        <v>2007</v>
      </c>
      <c r="R831" s="176" t="s">
        <v>1076</v>
      </c>
      <c r="S831" s="178" t="s">
        <v>1118</v>
      </c>
    </row>
    <row r="832" spans="1:19" x14ac:dyDescent="0.2">
      <c r="A832" s="181">
        <v>3701</v>
      </c>
      <c r="B832" s="35" t="s">
        <v>3157</v>
      </c>
      <c r="C832" s="36" t="s">
        <v>1077</v>
      </c>
      <c r="D832" s="37" t="s">
        <v>2947</v>
      </c>
      <c r="F832" s="183">
        <v>3420</v>
      </c>
      <c r="G832" s="42" t="s">
        <v>598</v>
      </c>
      <c r="H832" s="42" t="s">
        <v>1076</v>
      </c>
      <c r="I832" s="42"/>
      <c r="K832" s="184">
        <v>3326</v>
      </c>
      <c r="L832" s="176" t="s">
        <v>2672</v>
      </c>
      <c r="M832" s="176" t="s">
        <v>1076</v>
      </c>
      <c r="N832" s="176" t="s">
        <v>1614</v>
      </c>
      <c r="P832" s="184">
        <v>3326</v>
      </c>
      <c r="Q832" s="176" t="s">
        <v>2672</v>
      </c>
      <c r="R832" s="176" t="s">
        <v>1076</v>
      </c>
      <c r="S832" s="176" t="s">
        <v>2401</v>
      </c>
    </row>
    <row r="833" spans="1:19" x14ac:dyDescent="0.2">
      <c r="A833" s="181">
        <v>3702</v>
      </c>
      <c r="B833" s="35" t="s">
        <v>3158</v>
      </c>
      <c r="C833" s="36" t="s">
        <v>1077</v>
      </c>
      <c r="D833" s="37" t="s">
        <v>2947</v>
      </c>
      <c r="F833" s="183">
        <v>3422</v>
      </c>
      <c r="G833" s="42" t="s">
        <v>99</v>
      </c>
      <c r="H833" s="42" t="s">
        <v>1077</v>
      </c>
      <c r="I833" s="42"/>
      <c r="K833" s="184">
        <v>3328</v>
      </c>
      <c r="L833" s="176" t="s">
        <v>659</v>
      </c>
      <c r="M833" s="176" t="s">
        <v>1077</v>
      </c>
      <c r="N833" s="178" t="s">
        <v>386</v>
      </c>
      <c r="P833" s="184">
        <v>3328</v>
      </c>
      <c r="Q833" s="176" t="s">
        <v>659</v>
      </c>
      <c r="R833" s="176" t="s">
        <v>1077</v>
      </c>
      <c r="S833" s="178" t="s">
        <v>386</v>
      </c>
    </row>
    <row r="834" spans="1:19" x14ac:dyDescent="0.2">
      <c r="A834" s="181">
        <v>3703</v>
      </c>
      <c r="B834" s="35" t="s">
        <v>3159</v>
      </c>
      <c r="C834" s="36" t="s">
        <v>1077</v>
      </c>
      <c r="D834" s="37" t="s">
        <v>2947</v>
      </c>
      <c r="F834" s="183">
        <v>3423</v>
      </c>
      <c r="G834" s="42" t="s">
        <v>100</v>
      </c>
      <c r="H834" s="42" t="s">
        <v>1077</v>
      </c>
      <c r="I834" s="42"/>
      <c r="K834" s="184">
        <v>3330</v>
      </c>
      <c r="L834" s="176" t="s">
        <v>660</v>
      </c>
      <c r="M834" s="176" t="s">
        <v>1076</v>
      </c>
      <c r="N834" s="178" t="s">
        <v>386</v>
      </c>
      <c r="P834" s="184">
        <v>3330</v>
      </c>
      <c r="Q834" s="176" t="s">
        <v>660</v>
      </c>
      <c r="R834" s="176" t="s">
        <v>1076</v>
      </c>
      <c r="S834" s="178" t="s">
        <v>386</v>
      </c>
    </row>
    <row r="835" spans="1:19" x14ac:dyDescent="0.2">
      <c r="A835" s="181">
        <v>3704</v>
      </c>
      <c r="B835" s="35" t="s">
        <v>3160</v>
      </c>
      <c r="C835" s="36" t="s">
        <v>1077</v>
      </c>
      <c r="D835" s="37" t="s">
        <v>2947</v>
      </c>
      <c r="F835" s="183">
        <v>3424</v>
      </c>
      <c r="G835" s="42" t="s">
        <v>917</v>
      </c>
      <c r="H835" s="42" t="s">
        <v>1076</v>
      </c>
      <c r="I835" s="42"/>
      <c r="K835" s="184">
        <v>3332</v>
      </c>
      <c r="L835" s="176" t="s">
        <v>2617</v>
      </c>
      <c r="M835" s="176" t="s">
        <v>1077</v>
      </c>
      <c r="N835" s="178" t="s">
        <v>1208</v>
      </c>
      <c r="P835" s="184">
        <v>3332</v>
      </c>
      <c r="Q835" s="176" t="s">
        <v>2617</v>
      </c>
      <c r="R835" s="176" t="s">
        <v>1077</v>
      </c>
      <c r="S835" s="178" t="s">
        <v>1797</v>
      </c>
    </row>
    <row r="836" spans="1:19" x14ac:dyDescent="0.2">
      <c r="A836" s="181">
        <v>3705</v>
      </c>
      <c r="B836" s="35" t="s">
        <v>3161</v>
      </c>
      <c r="C836" s="36" t="s">
        <v>1077</v>
      </c>
      <c r="D836" s="37" t="s">
        <v>2947</v>
      </c>
      <c r="F836" s="183">
        <v>3425</v>
      </c>
      <c r="G836" s="42" t="s">
        <v>727</v>
      </c>
      <c r="H836" s="42" t="s">
        <v>1077</v>
      </c>
      <c r="I836" s="42" t="s">
        <v>351</v>
      </c>
      <c r="K836" s="184">
        <v>3333</v>
      </c>
      <c r="L836" s="176" t="s">
        <v>2618</v>
      </c>
      <c r="M836" s="176" t="s">
        <v>1076</v>
      </c>
      <c r="N836" s="176" t="s">
        <v>1787</v>
      </c>
      <c r="P836" s="184">
        <v>3333</v>
      </c>
      <c r="Q836" s="176" t="s">
        <v>2618</v>
      </c>
      <c r="R836" s="176" t="s">
        <v>1076</v>
      </c>
      <c r="S836" s="176" t="s">
        <v>386</v>
      </c>
    </row>
    <row r="837" spans="1:19" x14ac:dyDescent="0.2">
      <c r="A837" s="181">
        <v>3706</v>
      </c>
      <c r="B837" s="35" t="s">
        <v>3162</v>
      </c>
      <c r="C837" s="36" t="s">
        <v>1077</v>
      </c>
      <c r="D837" s="37" t="s">
        <v>2947</v>
      </c>
      <c r="F837" s="183">
        <v>3426</v>
      </c>
      <c r="G837" s="42" t="s">
        <v>3092</v>
      </c>
      <c r="H837" s="42" t="s">
        <v>1077</v>
      </c>
      <c r="I837" s="42" t="s">
        <v>351</v>
      </c>
      <c r="K837" s="184">
        <v>3334</v>
      </c>
      <c r="L837" s="176" t="s">
        <v>1022</v>
      </c>
      <c r="M837" s="176" t="s">
        <v>1077</v>
      </c>
      <c r="N837" s="178" t="s">
        <v>2679</v>
      </c>
      <c r="P837" s="184">
        <v>3334</v>
      </c>
      <c r="Q837" s="176" t="s">
        <v>1022</v>
      </c>
      <c r="R837" s="176" t="s">
        <v>1077</v>
      </c>
      <c r="S837" s="178" t="s">
        <v>58</v>
      </c>
    </row>
    <row r="838" spans="1:19" x14ac:dyDescent="0.2">
      <c r="A838" s="181">
        <v>3707</v>
      </c>
      <c r="B838" s="35" t="s">
        <v>399</v>
      </c>
      <c r="C838" s="36" t="s">
        <v>1077</v>
      </c>
      <c r="D838" s="37" t="s">
        <v>2947</v>
      </c>
      <c r="F838" s="183">
        <v>3427</v>
      </c>
      <c r="G838" s="42" t="s">
        <v>2758</v>
      </c>
      <c r="H838" s="42" t="s">
        <v>1077</v>
      </c>
      <c r="I838" s="42" t="s">
        <v>351</v>
      </c>
      <c r="K838" s="184">
        <v>3335</v>
      </c>
      <c r="L838" s="176" t="s">
        <v>2216</v>
      </c>
      <c r="M838" s="176" t="s">
        <v>1077</v>
      </c>
      <c r="N838" s="176" t="s">
        <v>1321</v>
      </c>
      <c r="P838" s="184">
        <v>3335</v>
      </c>
      <c r="Q838" s="176" t="s">
        <v>2216</v>
      </c>
      <c r="R838" s="176" t="s">
        <v>1077</v>
      </c>
      <c r="S838" s="176" t="s">
        <v>1117</v>
      </c>
    </row>
    <row r="839" spans="1:19" x14ac:dyDescent="0.2">
      <c r="A839" s="181">
        <v>3708</v>
      </c>
      <c r="B839" s="35" t="s">
        <v>400</v>
      </c>
      <c r="C839" s="36" t="s">
        <v>1077</v>
      </c>
      <c r="D839" s="37" t="s">
        <v>2947</v>
      </c>
      <c r="F839" s="183">
        <v>3428</v>
      </c>
      <c r="G839" s="42" t="s">
        <v>2759</v>
      </c>
      <c r="H839" s="42" t="s">
        <v>1076</v>
      </c>
      <c r="I839" s="42"/>
      <c r="K839" s="184">
        <v>3337</v>
      </c>
      <c r="L839" s="176" t="s">
        <v>2619</v>
      </c>
      <c r="M839" s="176" t="s">
        <v>1077</v>
      </c>
      <c r="N839" s="176" t="s">
        <v>386</v>
      </c>
      <c r="P839" s="184">
        <v>3337</v>
      </c>
      <c r="Q839" s="176" t="s">
        <v>2619</v>
      </c>
      <c r="R839" s="176" t="s">
        <v>1077</v>
      </c>
      <c r="S839" s="176" t="s">
        <v>386</v>
      </c>
    </row>
    <row r="840" spans="1:19" x14ac:dyDescent="0.2">
      <c r="A840" s="181">
        <v>3709</v>
      </c>
      <c r="B840" s="35" t="s">
        <v>401</v>
      </c>
      <c r="C840" s="36" t="s">
        <v>1077</v>
      </c>
      <c r="D840" s="37" t="s">
        <v>2947</v>
      </c>
      <c r="F840" s="183">
        <v>3429</v>
      </c>
      <c r="G840" s="42" t="s">
        <v>2852</v>
      </c>
      <c r="H840" s="42" t="s">
        <v>1076</v>
      </c>
      <c r="I840" s="42" t="s">
        <v>2853</v>
      </c>
      <c r="K840" s="184">
        <v>3340</v>
      </c>
      <c r="L840" s="176" t="s">
        <v>2620</v>
      </c>
      <c r="M840" s="176" t="s">
        <v>1076</v>
      </c>
      <c r="N840" s="178" t="s">
        <v>2089</v>
      </c>
      <c r="P840" s="184">
        <v>3340</v>
      </c>
      <c r="Q840" s="176" t="s">
        <v>2620</v>
      </c>
      <c r="R840" s="176" t="s">
        <v>1076</v>
      </c>
      <c r="S840" s="178" t="s">
        <v>2404</v>
      </c>
    </row>
    <row r="841" spans="1:19" x14ac:dyDescent="0.2">
      <c r="A841" s="181">
        <v>3710</v>
      </c>
      <c r="B841" s="35" t="s">
        <v>402</v>
      </c>
      <c r="C841" s="36" t="s">
        <v>1077</v>
      </c>
      <c r="D841" s="37" t="s">
        <v>2947</v>
      </c>
      <c r="F841" s="183">
        <v>3430</v>
      </c>
      <c r="G841" s="42" t="s">
        <v>2760</v>
      </c>
      <c r="H841" s="42" t="s">
        <v>1076</v>
      </c>
      <c r="I841" s="42"/>
      <c r="K841" s="184">
        <v>3341</v>
      </c>
      <c r="L841" s="176" t="s">
        <v>2217</v>
      </c>
      <c r="M841" s="176" t="s">
        <v>1077</v>
      </c>
      <c r="N841" s="178" t="s">
        <v>1781</v>
      </c>
      <c r="P841" s="184">
        <v>3341</v>
      </c>
      <c r="Q841" s="176" t="s">
        <v>2217</v>
      </c>
      <c r="R841" s="176" t="s">
        <v>1077</v>
      </c>
      <c r="S841" s="178" t="s">
        <v>2403</v>
      </c>
    </row>
    <row r="842" spans="1:19" x14ac:dyDescent="0.2">
      <c r="A842" s="181">
        <v>3711</v>
      </c>
      <c r="B842" s="35" t="s">
        <v>403</v>
      </c>
      <c r="C842" s="36" t="s">
        <v>1077</v>
      </c>
      <c r="D842" s="37" t="s">
        <v>2947</v>
      </c>
      <c r="F842" s="183">
        <v>3431</v>
      </c>
      <c r="G842" s="42" t="s">
        <v>2761</v>
      </c>
      <c r="H842" s="42" t="s">
        <v>1076</v>
      </c>
      <c r="I842" s="42" t="s">
        <v>1487</v>
      </c>
      <c r="K842" s="184">
        <v>3342</v>
      </c>
      <c r="L842" s="176" t="s">
        <v>2621</v>
      </c>
      <c r="M842" s="176" t="s">
        <v>1076</v>
      </c>
      <c r="N842" s="178" t="s">
        <v>2089</v>
      </c>
      <c r="P842" s="184">
        <v>3342</v>
      </c>
      <c r="Q842" s="176" t="s">
        <v>2621</v>
      </c>
      <c r="R842" s="176" t="s">
        <v>1076</v>
      </c>
      <c r="S842" s="178" t="s">
        <v>2404</v>
      </c>
    </row>
    <row r="843" spans="1:19" x14ac:dyDescent="0.2">
      <c r="A843" s="181">
        <v>3712</v>
      </c>
      <c r="B843" s="35" t="s">
        <v>1710</v>
      </c>
      <c r="C843" s="36" t="s">
        <v>1077</v>
      </c>
      <c r="D843" s="37" t="s">
        <v>2947</v>
      </c>
      <c r="F843" s="183">
        <v>3435</v>
      </c>
      <c r="G843" s="42" t="s">
        <v>1872</v>
      </c>
      <c r="H843" s="42" t="s">
        <v>1076</v>
      </c>
      <c r="I843" s="42"/>
      <c r="K843" s="184">
        <v>3343</v>
      </c>
      <c r="L843" s="176" t="s">
        <v>3023</v>
      </c>
      <c r="M843" s="176" t="s">
        <v>1077</v>
      </c>
      <c r="N843" s="176" t="s">
        <v>386</v>
      </c>
      <c r="P843" s="184">
        <v>3343</v>
      </c>
      <c r="Q843" s="176" t="s">
        <v>3023</v>
      </c>
      <c r="R843" s="176" t="s">
        <v>1077</v>
      </c>
      <c r="S843" s="176" t="s">
        <v>386</v>
      </c>
    </row>
    <row r="844" spans="1:19" x14ac:dyDescent="0.2">
      <c r="A844" s="181">
        <v>3713</v>
      </c>
      <c r="B844" s="35" t="s">
        <v>2696</v>
      </c>
      <c r="C844" s="36" t="s">
        <v>1077</v>
      </c>
      <c r="D844" s="37" t="s">
        <v>2947</v>
      </c>
      <c r="F844" s="183">
        <v>3436</v>
      </c>
      <c r="G844" s="42" t="s">
        <v>1873</v>
      </c>
      <c r="H844" s="42" t="s">
        <v>1077</v>
      </c>
      <c r="I844" s="42"/>
      <c r="K844" s="184">
        <v>3344</v>
      </c>
      <c r="L844" s="176" t="s">
        <v>2622</v>
      </c>
      <c r="M844" s="176" t="s">
        <v>1076</v>
      </c>
      <c r="N844" s="178" t="s">
        <v>1780</v>
      </c>
      <c r="P844" s="184">
        <v>3344</v>
      </c>
      <c r="Q844" s="176" t="s">
        <v>2622</v>
      </c>
      <c r="R844" s="176" t="s">
        <v>1076</v>
      </c>
      <c r="S844" s="178" t="s">
        <v>2402</v>
      </c>
    </row>
    <row r="845" spans="1:19" x14ac:dyDescent="0.2">
      <c r="A845" s="181">
        <v>3715</v>
      </c>
      <c r="B845" s="35" t="s">
        <v>662</v>
      </c>
      <c r="C845" s="36" t="s">
        <v>1077</v>
      </c>
      <c r="D845" s="37" t="s">
        <v>2947</v>
      </c>
      <c r="F845" s="183">
        <v>3437</v>
      </c>
      <c r="G845" s="42" t="s">
        <v>1874</v>
      </c>
      <c r="H845" s="42" t="s">
        <v>2202</v>
      </c>
      <c r="I845" s="42"/>
      <c r="K845" s="184">
        <v>3345</v>
      </c>
      <c r="L845" s="176" t="s">
        <v>2623</v>
      </c>
      <c r="M845" s="176" t="s">
        <v>1076</v>
      </c>
      <c r="N845" s="178" t="s">
        <v>386</v>
      </c>
      <c r="P845" s="184">
        <v>3345</v>
      </c>
      <c r="Q845" s="176" t="s">
        <v>2623</v>
      </c>
      <c r="R845" s="176" t="s">
        <v>1076</v>
      </c>
      <c r="S845" s="178" t="s">
        <v>386</v>
      </c>
    </row>
    <row r="846" spans="1:19" x14ac:dyDescent="0.2">
      <c r="A846" s="181">
        <v>3717</v>
      </c>
      <c r="B846" s="35" t="s">
        <v>1711</v>
      </c>
      <c r="C846" s="36" t="s">
        <v>1077</v>
      </c>
      <c r="D846" s="37" t="s">
        <v>2947</v>
      </c>
      <c r="F846" s="183">
        <v>3438</v>
      </c>
      <c r="G846" s="42" t="s">
        <v>1109</v>
      </c>
      <c r="H846" s="42" t="s">
        <v>2202</v>
      </c>
      <c r="I846" s="42"/>
      <c r="K846" s="184">
        <v>3346</v>
      </c>
      <c r="L846" s="176" t="s">
        <v>2004</v>
      </c>
      <c r="M846" s="176" t="s">
        <v>1076</v>
      </c>
      <c r="N846" s="178" t="s">
        <v>386</v>
      </c>
      <c r="P846" s="184">
        <v>3346</v>
      </c>
      <c r="Q846" s="176" t="s">
        <v>2004</v>
      </c>
      <c r="R846" s="176" t="s">
        <v>1076</v>
      </c>
      <c r="S846" s="178" t="s">
        <v>386</v>
      </c>
    </row>
    <row r="847" spans="1:19" x14ac:dyDescent="0.2">
      <c r="A847" s="181">
        <v>3719</v>
      </c>
      <c r="B847" s="35" t="s">
        <v>2450</v>
      </c>
      <c r="C847" s="36" t="s">
        <v>1077</v>
      </c>
      <c r="D847" s="37" t="s">
        <v>2947</v>
      </c>
      <c r="F847" s="183">
        <v>3439</v>
      </c>
      <c r="G847" s="42" t="s">
        <v>1110</v>
      </c>
      <c r="H847" s="42" t="s">
        <v>1076</v>
      </c>
      <c r="I847" s="42" t="s">
        <v>1487</v>
      </c>
      <c r="K847" s="184">
        <v>3347</v>
      </c>
      <c r="L847" s="176" t="s">
        <v>1123</v>
      </c>
      <c r="M847" s="176" t="s">
        <v>2202</v>
      </c>
      <c r="N847" s="178" t="s">
        <v>1131</v>
      </c>
      <c r="P847" s="184">
        <v>3347</v>
      </c>
      <c r="Q847" s="176" t="s">
        <v>1123</v>
      </c>
      <c r="R847" s="176" t="s">
        <v>2202</v>
      </c>
      <c r="S847" s="178" t="s">
        <v>2185</v>
      </c>
    </row>
    <row r="848" spans="1:19" x14ac:dyDescent="0.2">
      <c r="A848" s="181">
        <v>3720</v>
      </c>
      <c r="B848" s="35" t="s">
        <v>2451</v>
      </c>
      <c r="C848" s="36" t="s">
        <v>1077</v>
      </c>
      <c r="D848" s="37" t="s">
        <v>2947</v>
      </c>
      <c r="F848" s="183">
        <v>3440</v>
      </c>
      <c r="G848" s="42" t="s">
        <v>370</v>
      </c>
      <c r="H848" s="42" t="s">
        <v>1076</v>
      </c>
      <c r="I848" s="42"/>
      <c r="K848" s="184">
        <v>3348</v>
      </c>
      <c r="L848" s="176" t="s">
        <v>2624</v>
      </c>
      <c r="M848" s="176" t="s">
        <v>1077</v>
      </c>
      <c r="N848" s="178" t="s">
        <v>1131</v>
      </c>
      <c r="P848" s="184">
        <v>3348</v>
      </c>
      <c r="Q848" s="176" t="s">
        <v>2624</v>
      </c>
      <c r="R848" s="176" t="s">
        <v>1077</v>
      </c>
      <c r="S848" s="178" t="s">
        <v>2185</v>
      </c>
    </row>
    <row r="849" spans="1:19" x14ac:dyDescent="0.2">
      <c r="A849" s="181">
        <v>3721</v>
      </c>
      <c r="B849" s="35" t="s">
        <v>2452</v>
      </c>
      <c r="C849" s="36" t="s">
        <v>1077</v>
      </c>
      <c r="D849" s="37" t="s">
        <v>2947</v>
      </c>
      <c r="F849" s="183">
        <v>3441</v>
      </c>
      <c r="G849" s="42" t="s">
        <v>371</v>
      </c>
      <c r="H849" s="42" t="s">
        <v>1076</v>
      </c>
      <c r="I849" s="42"/>
      <c r="K849" s="184">
        <v>3349</v>
      </c>
      <c r="L849" s="176" t="s">
        <v>2625</v>
      </c>
      <c r="M849" s="176" t="s">
        <v>1077</v>
      </c>
      <c r="N849" s="178" t="s">
        <v>1131</v>
      </c>
      <c r="P849" s="184">
        <v>3349</v>
      </c>
      <c r="Q849" s="176" t="s">
        <v>2625</v>
      </c>
      <c r="R849" s="176" t="s">
        <v>1077</v>
      </c>
      <c r="S849" s="178" t="s">
        <v>2185</v>
      </c>
    </row>
    <row r="850" spans="1:19" x14ac:dyDescent="0.2">
      <c r="A850" s="181">
        <v>3722</v>
      </c>
      <c r="B850" s="35" t="s">
        <v>2344</v>
      </c>
      <c r="C850" s="36" t="s">
        <v>1077</v>
      </c>
      <c r="D850" s="37" t="s">
        <v>2947</v>
      </c>
      <c r="F850" s="183">
        <v>3442</v>
      </c>
      <c r="G850" s="42" t="s">
        <v>372</v>
      </c>
      <c r="H850" s="42" t="s">
        <v>1076</v>
      </c>
      <c r="I850" s="42"/>
      <c r="K850" s="184">
        <v>3352</v>
      </c>
      <c r="L850" s="176" t="s">
        <v>1451</v>
      </c>
      <c r="M850" s="176" t="s">
        <v>1076</v>
      </c>
      <c r="N850" s="178" t="s">
        <v>306</v>
      </c>
      <c r="P850" s="184">
        <v>3352</v>
      </c>
      <c r="Q850" s="176" t="s">
        <v>1451</v>
      </c>
      <c r="R850" s="176" t="s">
        <v>1076</v>
      </c>
      <c r="S850" s="178" t="s">
        <v>386</v>
      </c>
    </row>
    <row r="851" spans="1:19" x14ac:dyDescent="0.2">
      <c r="A851" s="181">
        <v>3723</v>
      </c>
      <c r="B851" s="35" t="s">
        <v>2345</v>
      </c>
      <c r="C851" s="36" t="s">
        <v>1077</v>
      </c>
      <c r="D851" s="37" t="s">
        <v>2947</v>
      </c>
      <c r="F851" s="183">
        <v>3443</v>
      </c>
      <c r="G851" s="42" t="s">
        <v>1636</v>
      </c>
      <c r="H851" s="42" t="s">
        <v>1077</v>
      </c>
      <c r="I851" s="42"/>
      <c r="K851" s="184">
        <v>3353</v>
      </c>
      <c r="L851" s="176" t="s">
        <v>2235</v>
      </c>
      <c r="M851" s="176" t="s">
        <v>1076</v>
      </c>
      <c r="N851" s="178" t="s">
        <v>1131</v>
      </c>
      <c r="P851" s="184">
        <v>3353</v>
      </c>
      <c r="Q851" s="176" t="s">
        <v>2235</v>
      </c>
      <c r="R851" s="176" t="s">
        <v>1076</v>
      </c>
      <c r="S851" s="178" t="s">
        <v>2185</v>
      </c>
    </row>
    <row r="852" spans="1:19" x14ac:dyDescent="0.2">
      <c r="A852" s="181">
        <v>3725</v>
      </c>
      <c r="B852" s="35" t="s">
        <v>2346</v>
      </c>
      <c r="C852" s="36" t="s">
        <v>1077</v>
      </c>
      <c r="D852" s="37" t="s">
        <v>2947</v>
      </c>
      <c r="F852" s="183">
        <v>3446</v>
      </c>
      <c r="G852" s="42" t="s">
        <v>1637</v>
      </c>
      <c r="H852" s="42" t="s">
        <v>1076</v>
      </c>
      <c r="I852" s="42"/>
      <c r="K852" s="184">
        <v>3354</v>
      </c>
      <c r="L852" s="176" t="s">
        <v>2626</v>
      </c>
      <c r="M852" s="176" t="s">
        <v>1076</v>
      </c>
      <c r="N852" s="176" t="s">
        <v>1131</v>
      </c>
      <c r="P852" s="184">
        <v>3354</v>
      </c>
      <c r="Q852" s="176" t="s">
        <v>2626</v>
      </c>
      <c r="R852" s="176" t="s">
        <v>1076</v>
      </c>
      <c r="S852" s="176" t="s">
        <v>2185</v>
      </c>
    </row>
    <row r="853" spans="1:19" x14ac:dyDescent="0.2">
      <c r="A853" s="181">
        <v>3727</v>
      </c>
      <c r="B853" s="35" t="s">
        <v>2326</v>
      </c>
      <c r="C853" s="36" t="s">
        <v>1077</v>
      </c>
      <c r="D853" s="37" t="s">
        <v>2947</v>
      </c>
      <c r="F853" s="183">
        <v>3447</v>
      </c>
      <c r="G853" s="42" t="s">
        <v>1540</v>
      </c>
      <c r="H853" s="42" t="s">
        <v>1076</v>
      </c>
      <c r="I853" s="42" t="s">
        <v>3028</v>
      </c>
      <c r="K853" s="184">
        <v>3355</v>
      </c>
      <c r="L853" s="176" t="s">
        <v>1676</v>
      </c>
      <c r="M853" s="176" t="s">
        <v>1077</v>
      </c>
      <c r="N853" s="176" t="s">
        <v>1056</v>
      </c>
      <c r="P853" s="184">
        <v>3355</v>
      </c>
      <c r="Q853" s="176" t="s">
        <v>1676</v>
      </c>
      <c r="R853" s="176" t="s">
        <v>1077</v>
      </c>
      <c r="S853" s="176" t="s">
        <v>1120</v>
      </c>
    </row>
    <row r="854" spans="1:19" x14ac:dyDescent="0.2">
      <c r="A854" s="181">
        <v>3729</v>
      </c>
      <c r="B854" s="35" t="s">
        <v>534</v>
      </c>
      <c r="C854" s="36" t="s">
        <v>1077</v>
      </c>
      <c r="D854" s="37" t="s">
        <v>2947</v>
      </c>
      <c r="F854" s="183">
        <v>3448</v>
      </c>
      <c r="G854" s="42" t="s">
        <v>1541</v>
      </c>
      <c r="H854" s="42" t="s">
        <v>1076</v>
      </c>
      <c r="I854" s="42" t="s">
        <v>1067</v>
      </c>
      <c r="K854" s="184">
        <v>3356</v>
      </c>
      <c r="L854" s="176" t="s">
        <v>1677</v>
      </c>
      <c r="M854" s="176" t="s">
        <v>1077</v>
      </c>
      <c r="N854" s="178" t="s">
        <v>1056</v>
      </c>
      <c r="P854" s="184">
        <v>3356</v>
      </c>
      <c r="Q854" s="176" t="s">
        <v>1677</v>
      </c>
      <c r="R854" s="176" t="s">
        <v>1077</v>
      </c>
      <c r="S854" s="178" t="s">
        <v>1120</v>
      </c>
    </row>
    <row r="855" spans="1:19" x14ac:dyDescent="0.2">
      <c r="A855" s="181">
        <v>3730</v>
      </c>
      <c r="B855" s="35" t="s">
        <v>187</v>
      </c>
      <c r="C855" s="36" t="s">
        <v>1077</v>
      </c>
      <c r="D855" s="37" t="s">
        <v>2947</v>
      </c>
      <c r="F855" s="183">
        <v>3450</v>
      </c>
      <c r="G855" s="42" t="s">
        <v>1542</v>
      </c>
      <c r="H855" s="42" t="s">
        <v>1076</v>
      </c>
      <c r="I855" s="42" t="s">
        <v>2095</v>
      </c>
      <c r="K855" s="184">
        <v>3357</v>
      </c>
      <c r="L855" s="176" t="s">
        <v>1550</v>
      </c>
      <c r="M855" s="176" t="s">
        <v>1077</v>
      </c>
      <c r="N855" s="176" t="s">
        <v>1056</v>
      </c>
      <c r="P855" s="184">
        <v>3357</v>
      </c>
      <c r="Q855" s="176" t="s">
        <v>1550</v>
      </c>
      <c r="R855" s="176" t="s">
        <v>1077</v>
      </c>
      <c r="S855" s="176" t="s">
        <v>1120</v>
      </c>
    </row>
    <row r="856" spans="1:19" x14ac:dyDescent="0.2">
      <c r="A856" s="181">
        <v>3731</v>
      </c>
      <c r="B856" s="35" t="s">
        <v>2120</v>
      </c>
      <c r="C856" s="36" t="s">
        <v>1077</v>
      </c>
      <c r="D856" s="37" t="s">
        <v>2947</v>
      </c>
      <c r="F856" s="183">
        <v>3501</v>
      </c>
      <c r="G856" s="42" t="s">
        <v>1659</v>
      </c>
      <c r="H856" s="42" t="s">
        <v>1076</v>
      </c>
      <c r="I856" s="42"/>
      <c r="K856" s="184">
        <v>3358</v>
      </c>
      <c r="L856" s="176" t="s">
        <v>2003</v>
      </c>
      <c r="M856" s="176" t="s">
        <v>1077</v>
      </c>
      <c r="N856" s="178" t="s">
        <v>1056</v>
      </c>
      <c r="P856" s="184">
        <v>3358</v>
      </c>
      <c r="Q856" s="176" t="s">
        <v>2003</v>
      </c>
      <c r="R856" s="176" t="s">
        <v>1077</v>
      </c>
      <c r="S856" s="178" t="s">
        <v>1120</v>
      </c>
    </row>
    <row r="857" spans="1:19" x14ac:dyDescent="0.2">
      <c r="A857" s="181">
        <v>3732</v>
      </c>
      <c r="B857" s="35" t="s">
        <v>2732</v>
      </c>
      <c r="C857" s="36" t="s">
        <v>1077</v>
      </c>
      <c r="D857" s="37" t="s">
        <v>2947</v>
      </c>
      <c r="F857" s="183">
        <v>3600</v>
      </c>
      <c r="G857" s="42" t="s">
        <v>1660</v>
      </c>
      <c r="H857" s="42" t="s">
        <v>1076</v>
      </c>
      <c r="I857" s="42"/>
      <c r="K857" s="184">
        <v>3359</v>
      </c>
      <c r="L857" s="176" t="s">
        <v>235</v>
      </c>
      <c r="M857" s="176" t="s">
        <v>1077</v>
      </c>
      <c r="N857" s="178" t="s">
        <v>1056</v>
      </c>
      <c r="P857" s="184">
        <v>3359</v>
      </c>
      <c r="Q857" s="176" t="s">
        <v>235</v>
      </c>
      <c r="R857" s="176" t="s">
        <v>1077</v>
      </c>
      <c r="S857" s="178" t="s">
        <v>1120</v>
      </c>
    </row>
    <row r="858" spans="1:19" x14ac:dyDescent="0.2">
      <c r="A858" s="181">
        <v>3733</v>
      </c>
      <c r="B858" s="35" t="s">
        <v>2733</v>
      </c>
      <c r="C858" s="36" t="s">
        <v>1077</v>
      </c>
      <c r="D858" s="37" t="s">
        <v>2947</v>
      </c>
      <c r="F858" s="183">
        <v>3601</v>
      </c>
      <c r="G858" s="42" t="s">
        <v>1661</v>
      </c>
      <c r="H858" s="42" t="s">
        <v>1076</v>
      </c>
      <c r="I858" s="42" t="s">
        <v>1058</v>
      </c>
      <c r="K858" s="184">
        <v>3360</v>
      </c>
      <c r="L858" s="176" t="s">
        <v>1551</v>
      </c>
      <c r="M858" s="176" t="s">
        <v>1077</v>
      </c>
      <c r="N858" s="176" t="s">
        <v>1056</v>
      </c>
      <c r="P858" s="184">
        <v>3360</v>
      </c>
      <c r="Q858" s="176" t="s">
        <v>1551</v>
      </c>
      <c r="R858" s="176" t="s">
        <v>1077</v>
      </c>
      <c r="S858" s="176" t="s">
        <v>1120</v>
      </c>
    </row>
    <row r="859" spans="1:19" x14ac:dyDescent="0.2">
      <c r="A859" s="181">
        <v>3734</v>
      </c>
      <c r="B859" s="35" t="s">
        <v>3005</v>
      </c>
      <c r="C859" s="36" t="s">
        <v>1077</v>
      </c>
      <c r="D859" s="37" t="s">
        <v>2947</v>
      </c>
      <c r="F859" s="183">
        <v>3602</v>
      </c>
      <c r="G859" s="42" t="s">
        <v>1662</v>
      </c>
      <c r="H859" s="42" t="s">
        <v>1076</v>
      </c>
      <c r="I859" s="42"/>
      <c r="K859" s="184">
        <v>3361</v>
      </c>
      <c r="L859" s="176" t="s">
        <v>3154</v>
      </c>
      <c r="M859" s="176" t="s">
        <v>1076</v>
      </c>
      <c r="N859" s="178" t="s">
        <v>386</v>
      </c>
      <c r="P859" s="184">
        <v>3361</v>
      </c>
      <c r="Q859" s="176" t="s">
        <v>3154</v>
      </c>
      <c r="R859" s="176" t="s">
        <v>1076</v>
      </c>
      <c r="S859" s="178" t="s">
        <v>386</v>
      </c>
    </row>
    <row r="860" spans="1:19" x14ac:dyDescent="0.2">
      <c r="A860" s="181">
        <v>3735</v>
      </c>
      <c r="B860" s="35" t="s">
        <v>3006</v>
      </c>
      <c r="C860" s="36" t="s">
        <v>1077</v>
      </c>
      <c r="D860" s="37" t="s">
        <v>2947</v>
      </c>
      <c r="F860" s="183">
        <v>3603</v>
      </c>
      <c r="G860" s="42" t="s">
        <v>976</v>
      </c>
      <c r="H860" s="42" t="s">
        <v>1076</v>
      </c>
      <c r="I860" s="42"/>
      <c r="K860" s="184">
        <v>3371</v>
      </c>
      <c r="L860" s="176" t="s">
        <v>251</v>
      </c>
      <c r="M860" s="176" t="s">
        <v>1076</v>
      </c>
      <c r="N860" s="178" t="s">
        <v>386</v>
      </c>
      <c r="P860" s="184">
        <v>3371</v>
      </c>
      <c r="Q860" s="176" t="s">
        <v>251</v>
      </c>
      <c r="R860" s="176" t="s">
        <v>1076</v>
      </c>
      <c r="S860" s="178" t="s">
        <v>386</v>
      </c>
    </row>
    <row r="861" spans="1:19" x14ac:dyDescent="0.2">
      <c r="A861" s="181">
        <v>3736</v>
      </c>
      <c r="B861" s="35" t="s">
        <v>1286</v>
      </c>
      <c r="C861" s="36" t="s">
        <v>1077</v>
      </c>
      <c r="D861" s="37" t="s">
        <v>2947</v>
      </c>
      <c r="F861" s="183">
        <v>3604</v>
      </c>
      <c r="G861" s="42" t="s">
        <v>1363</v>
      </c>
      <c r="H861" s="42" t="s">
        <v>1076</v>
      </c>
      <c r="I861" s="42"/>
      <c r="K861" s="184">
        <v>3372</v>
      </c>
      <c r="L861" s="176" t="s">
        <v>653</v>
      </c>
      <c r="M861" s="176" t="s">
        <v>1077</v>
      </c>
      <c r="N861" s="178" t="s">
        <v>1056</v>
      </c>
      <c r="P861" s="184">
        <v>3372</v>
      </c>
      <c r="Q861" s="176" t="s">
        <v>653</v>
      </c>
      <c r="R861" s="176" t="s">
        <v>1077</v>
      </c>
      <c r="S861" s="178" t="s">
        <v>3193</v>
      </c>
    </row>
    <row r="862" spans="1:19" x14ac:dyDescent="0.2">
      <c r="A862" s="181">
        <v>3738</v>
      </c>
      <c r="B862" s="35" t="s">
        <v>464</v>
      </c>
      <c r="C862" s="36" t="s">
        <v>1077</v>
      </c>
      <c r="D862" s="37" t="s">
        <v>2947</v>
      </c>
      <c r="F862" s="183">
        <v>3605</v>
      </c>
      <c r="G862" s="42" t="s">
        <v>1364</v>
      </c>
      <c r="H862" s="42" t="s">
        <v>1076</v>
      </c>
      <c r="I862" s="42"/>
      <c r="K862" s="184">
        <v>3377</v>
      </c>
      <c r="L862" s="176" t="s">
        <v>252</v>
      </c>
      <c r="M862" s="176" t="s">
        <v>1076</v>
      </c>
      <c r="N862" s="178" t="s">
        <v>386</v>
      </c>
      <c r="P862" s="184">
        <v>3377</v>
      </c>
      <c r="Q862" s="176" t="s">
        <v>252</v>
      </c>
      <c r="R862" s="176" t="s">
        <v>1076</v>
      </c>
      <c r="S862" s="178" t="s">
        <v>2399</v>
      </c>
    </row>
    <row r="863" spans="1:19" x14ac:dyDescent="0.2">
      <c r="A863" s="181">
        <v>3740</v>
      </c>
      <c r="B863" s="35" t="s">
        <v>465</v>
      </c>
      <c r="C863" s="36" t="s">
        <v>1077</v>
      </c>
      <c r="D863" s="37" t="s">
        <v>2947</v>
      </c>
      <c r="F863" s="183">
        <v>3606</v>
      </c>
      <c r="G863" s="42" t="s">
        <v>1365</v>
      </c>
      <c r="H863" s="42" t="s">
        <v>1076</v>
      </c>
      <c r="I863" s="42"/>
      <c r="K863" s="184">
        <v>3381</v>
      </c>
      <c r="L863" s="176" t="s">
        <v>1396</v>
      </c>
      <c r="M863" s="176" t="s">
        <v>1076</v>
      </c>
      <c r="N863" s="178" t="s">
        <v>386</v>
      </c>
      <c r="P863" s="184">
        <v>3381</v>
      </c>
      <c r="Q863" s="176" t="s">
        <v>1396</v>
      </c>
      <c r="R863" s="176" t="s">
        <v>1076</v>
      </c>
      <c r="S863" s="178" t="s">
        <v>386</v>
      </c>
    </row>
    <row r="864" spans="1:19" x14ac:dyDescent="0.2">
      <c r="A864" s="181">
        <v>3741</v>
      </c>
      <c r="B864" s="35" t="s">
        <v>2327</v>
      </c>
      <c r="C864" s="36" t="s">
        <v>1077</v>
      </c>
      <c r="D864" s="37" t="s">
        <v>2947</v>
      </c>
      <c r="F864" s="183">
        <v>3607</v>
      </c>
      <c r="G864" s="42" t="s">
        <v>1328</v>
      </c>
      <c r="H864" s="42" t="s">
        <v>1076</v>
      </c>
      <c r="I864" s="42"/>
      <c r="K864" s="184">
        <v>3382</v>
      </c>
      <c r="L864" s="176" t="s">
        <v>1397</v>
      </c>
      <c r="M864" s="176" t="s">
        <v>1077</v>
      </c>
      <c r="N864" s="178" t="s">
        <v>1056</v>
      </c>
      <c r="P864" s="184">
        <v>3382</v>
      </c>
      <c r="Q864" s="176" t="s">
        <v>1397</v>
      </c>
      <c r="R864" s="176" t="s">
        <v>1077</v>
      </c>
      <c r="S864" s="178" t="s">
        <v>3193</v>
      </c>
    </row>
    <row r="865" spans="1:19" x14ac:dyDescent="0.2">
      <c r="A865" s="181">
        <v>3742</v>
      </c>
      <c r="B865" s="35" t="s">
        <v>2328</v>
      </c>
      <c r="C865" s="36" t="s">
        <v>1077</v>
      </c>
      <c r="D865" s="37" t="s">
        <v>2947</v>
      </c>
      <c r="F865" s="183">
        <v>3608</v>
      </c>
      <c r="G865" s="42" t="s">
        <v>2682</v>
      </c>
      <c r="H865" s="42" t="s">
        <v>1076</v>
      </c>
      <c r="I865" s="42"/>
      <c r="K865" s="184">
        <v>3389</v>
      </c>
      <c r="L865" s="176" t="s">
        <v>2361</v>
      </c>
      <c r="M865" s="176" t="s">
        <v>1076</v>
      </c>
      <c r="N865" s="178" t="s">
        <v>1645</v>
      </c>
      <c r="P865" s="184">
        <v>3389</v>
      </c>
      <c r="Q865" s="176" t="s">
        <v>2361</v>
      </c>
      <c r="R865" s="176" t="s">
        <v>1076</v>
      </c>
      <c r="S865" s="178" t="s">
        <v>3195</v>
      </c>
    </row>
    <row r="866" spans="1:19" x14ac:dyDescent="0.2">
      <c r="A866" s="181">
        <v>3743</v>
      </c>
      <c r="B866" s="35" t="s">
        <v>2329</v>
      </c>
      <c r="C866" s="36" t="s">
        <v>1077</v>
      </c>
      <c r="D866" s="37" t="s">
        <v>2947</v>
      </c>
      <c r="F866" s="183">
        <v>3609</v>
      </c>
      <c r="G866" s="42" t="s">
        <v>2683</v>
      </c>
      <c r="H866" s="42" t="s">
        <v>1076</v>
      </c>
      <c r="I866" s="42"/>
      <c r="K866" s="184">
        <v>3390</v>
      </c>
      <c r="L866" s="176" t="s">
        <v>1603</v>
      </c>
      <c r="M866" s="176" t="s">
        <v>2200</v>
      </c>
      <c r="N866" s="178" t="s">
        <v>386</v>
      </c>
      <c r="P866" s="184">
        <v>3390</v>
      </c>
      <c r="Q866" s="176" t="s">
        <v>1603</v>
      </c>
      <c r="R866" s="176" t="s">
        <v>2200</v>
      </c>
      <c r="S866" s="178" t="s">
        <v>386</v>
      </c>
    </row>
    <row r="867" spans="1:19" x14ac:dyDescent="0.2">
      <c r="A867" s="181">
        <v>3744</v>
      </c>
      <c r="B867" s="35" t="s">
        <v>1383</v>
      </c>
      <c r="C867" s="36" t="s">
        <v>1077</v>
      </c>
      <c r="D867" s="37" t="s">
        <v>2947</v>
      </c>
      <c r="F867" s="183">
        <v>3610</v>
      </c>
      <c r="G867" s="42" t="s">
        <v>1543</v>
      </c>
      <c r="H867" s="42" t="s">
        <v>1076</v>
      </c>
      <c r="I867" s="42"/>
      <c r="K867" s="184">
        <v>3391</v>
      </c>
      <c r="L867" s="176" t="s">
        <v>529</v>
      </c>
      <c r="M867" s="176" t="s">
        <v>1076</v>
      </c>
      <c r="N867" s="178" t="s">
        <v>1645</v>
      </c>
      <c r="P867" s="184">
        <v>3391</v>
      </c>
      <c r="Q867" s="176" t="s">
        <v>529</v>
      </c>
      <c r="R867" s="176" t="s">
        <v>1076</v>
      </c>
      <c r="S867" s="178" t="s">
        <v>3195</v>
      </c>
    </row>
    <row r="868" spans="1:19" x14ac:dyDescent="0.2">
      <c r="A868" s="181">
        <v>3745</v>
      </c>
      <c r="B868" s="35" t="s">
        <v>1384</v>
      </c>
      <c r="C868" s="36" t="s">
        <v>1077</v>
      </c>
      <c r="D868" s="37" t="s">
        <v>2947</v>
      </c>
      <c r="F868" s="183">
        <v>3611</v>
      </c>
      <c r="G868" s="42" t="s">
        <v>2685</v>
      </c>
      <c r="H868" s="42" t="s">
        <v>1076</v>
      </c>
      <c r="I868" s="42"/>
      <c r="K868" s="184">
        <v>3392</v>
      </c>
      <c r="L868" s="176" t="s">
        <v>530</v>
      </c>
      <c r="M868" s="176" t="s">
        <v>1076</v>
      </c>
      <c r="N868" s="178" t="s">
        <v>1645</v>
      </c>
      <c r="P868" s="184">
        <v>3392</v>
      </c>
      <c r="Q868" s="176" t="s">
        <v>530</v>
      </c>
      <c r="R868" s="176" t="s">
        <v>1076</v>
      </c>
      <c r="S868" s="178" t="s">
        <v>3195</v>
      </c>
    </row>
    <row r="869" spans="1:19" x14ac:dyDescent="0.2">
      <c r="A869" s="181">
        <v>3746</v>
      </c>
      <c r="B869" s="35" t="s">
        <v>1385</v>
      </c>
      <c r="C869" s="36" t="s">
        <v>1077</v>
      </c>
      <c r="D869" s="37" t="s">
        <v>2947</v>
      </c>
      <c r="F869" s="183">
        <v>3612</v>
      </c>
      <c r="G869" s="42" t="s">
        <v>2686</v>
      </c>
      <c r="H869" s="42" t="s">
        <v>1076</v>
      </c>
      <c r="I869" s="42"/>
      <c r="K869" s="184">
        <v>3393</v>
      </c>
      <c r="L869" s="176" t="s">
        <v>651</v>
      </c>
      <c r="M869" s="176" t="s">
        <v>1076</v>
      </c>
      <c r="N869" s="176" t="s">
        <v>386</v>
      </c>
      <c r="P869" s="184">
        <v>3393</v>
      </c>
      <c r="Q869" s="176" t="s">
        <v>651</v>
      </c>
      <c r="R869" s="176" t="s">
        <v>1076</v>
      </c>
      <c r="S869" s="176" t="s">
        <v>3195</v>
      </c>
    </row>
    <row r="870" spans="1:19" x14ac:dyDescent="0.2">
      <c r="A870" s="181">
        <v>3747</v>
      </c>
      <c r="B870" s="35" t="s">
        <v>1386</v>
      </c>
      <c r="C870" s="36" t="s">
        <v>1077</v>
      </c>
      <c r="D870" s="37" t="s">
        <v>2947</v>
      </c>
      <c r="F870" s="183">
        <v>3613</v>
      </c>
      <c r="G870" s="42" t="s">
        <v>2687</v>
      </c>
      <c r="H870" s="42" t="s">
        <v>1076</v>
      </c>
      <c r="I870" s="42"/>
      <c r="K870" s="184">
        <v>3394</v>
      </c>
      <c r="L870" s="176" t="s">
        <v>531</v>
      </c>
      <c r="M870" s="176" t="s">
        <v>1076</v>
      </c>
      <c r="N870" s="178" t="s">
        <v>1645</v>
      </c>
      <c r="P870" s="184">
        <v>3394</v>
      </c>
      <c r="Q870" s="176" t="s">
        <v>531</v>
      </c>
      <c r="R870" s="176" t="s">
        <v>1076</v>
      </c>
      <c r="S870" s="178" t="s">
        <v>3195</v>
      </c>
    </row>
    <row r="871" spans="1:19" x14ac:dyDescent="0.2">
      <c r="A871" s="181">
        <v>3748</v>
      </c>
      <c r="B871" s="35" t="s">
        <v>1979</v>
      </c>
      <c r="C871" s="36" t="s">
        <v>1077</v>
      </c>
      <c r="D871" s="37" t="s">
        <v>2947</v>
      </c>
      <c r="F871" s="183">
        <v>3614</v>
      </c>
      <c r="G871" s="42" t="s">
        <v>2188</v>
      </c>
      <c r="H871" s="42" t="s">
        <v>1077</v>
      </c>
      <c r="I871" s="42"/>
      <c r="K871" s="184">
        <v>3395</v>
      </c>
      <c r="L871" s="176" t="s">
        <v>532</v>
      </c>
      <c r="M871" s="176" t="s">
        <v>1076</v>
      </c>
      <c r="N871" s="176" t="s">
        <v>1645</v>
      </c>
      <c r="P871" s="184">
        <v>3395</v>
      </c>
      <c r="Q871" s="176" t="s">
        <v>532</v>
      </c>
      <c r="R871" s="176" t="s">
        <v>1076</v>
      </c>
      <c r="S871" s="176" t="s">
        <v>3195</v>
      </c>
    </row>
    <row r="872" spans="1:19" x14ac:dyDescent="0.2">
      <c r="A872" s="181">
        <v>3750</v>
      </c>
      <c r="B872" s="35" t="s">
        <v>1980</v>
      </c>
      <c r="C872" s="36" t="s">
        <v>1077</v>
      </c>
      <c r="D872" s="37" t="s">
        <v>2947</v>
      </c>
      <c r="F872" s="183">
        <v>3615</v>
      </c>
      <c r="G872" s="42" t="s">
        <v>2189</v>
      </c>
      <c r="H872" s="42" t="s">
        <v>1076</v>
      </c>
      <c r="I872" s="42"/>
      <c r="K872" s="184">
        <v>3396</v>
      </c>
      <c r="L872" s="176" t="s">
        <v>2788</v>
      </c>
      <c r="M872" s="176" t="s">
        <v>1076</v>
      </c>
      <c r="N872" s="176" t="s">
        <v>1645</v>
      </c>
      <c r="P872" s="184">
        <v>3396</v>
      </c>
      <c r="Q872" s="176" t="s">
        <v>2788</v>
      </c>
      <c r="R872" s="176" t="s">
        <v>1076</v>
      </c>
      <c r="S872" s="176" t="s">
        <v>3195</v>
      </c>
    </row>
    <row r="873" spans="1:19" x14ac:dyDescent="0.2">
      <c r="A873" s="181">
        <v>3752</v>
      </c>
      <c r="B873" s="35" t="s">
        <v>1981</v>
      </c>
      <c r="C873" s="36" t="s">
        <v>1077</v>
      </c>
      <c r="D873" s="37" t="s">
        <v>2947</v>
      </c>
      <c r="F873" s="183">
        <v>3616</v>
      </c>
      <c r="G873" s="42" t="s">
        <v>3375</v>
      </c>
      <c r="H873" s="42" t="s">
        <v>1076</v>
      </c>
      <c r="I873" s="42"/>
      <c r="K873" s="184">
        <v>3397</v>
      </c>
      <c r="L873" s="176" t="s">
        <v>649</v>
      </c>
      <c r="M873" s="176" t="s">
        <v>1076</v>
      </c>
      <c r="N873" s="176" t="s">
        <v>1645</v>
      </c>
      <c r="P873" s="184">
        <v>3397</v>
      </c>
      <c r="Q873" s="176" t="s">
        <v>649</v>
      </c>
      <c r="R873" s="176" t="s">
        <v>1076</v>
      </c>
      <c r="S873" s="176" t="s">
        <v>3195</v>
      </c>
    </row>
    <row r="874" spans="1:19" x14ac:dyDescent="0.2">
      <c r="A874" s="181">
        <v>3753</v>
      </c>
      <c r="B874" s="35" t="s">
        <v>1982</v>
      </c>
      <c r="C874" s="36" t="s">
        <v>1077</v>
      </c>
      <c r="D874" s="37" t="s">
        <v>2947</v>
      </c>
      <c r="F874" s="183">
        <v>3617</v>
      </c>
      <c r="G874" s="42" t="s">
        <v>1594</v>
      </c>
      <c r="H874" s="42" t="s">
        <v>1076</v>
      </c>
      <c r="I874" s="42"/>
      <c r="K874" s="184">
        <v>3398</v>
      </c>
      <c r="L874" s="176" t="s">
        <v>2789</v>
      </c>
      <c r="M874" s="176" t="s">
        <v>1076</v>
      </c>
      <c r="N874" s="178" t="s">
        <v>1613</v>
      </c>
      <c r="P874" s="184">
        <v>3398</v>
      </c>
      <c r="Q874" s="176" t="s">
        <v>2789</v>
      </c>
      <c r="R874" s="176" t="s">
        <v>1076</v>
      </c>
      <c r="S874" s="178" t="s">
        <v>2398</v>
      </c>
    </row>
    <row r="875" spans="1:19" x14ac:dyDescent="0.2">
      <c r="A875" s="181">
        <v>3754</v>
      </c>
      <c r="B875" s="35" t="s">
        <v>704</v>
      </c>
      <c r="C875" s="36" t="s">
        <v>1077</v>
      </c>
      <c r="D875" s="37" t="s">
        <v>2947</v>
      </c>
      <c r="F875" s="183">
        <v>3618</v>
      </c>
      <c r="G875" s="42" t="s">
        <v>1323</v>
      </c>
      <c r="H875" s="42" t="s">
        <v>1076</v>
      </c>
      <c r="I875" s="42"/>
      <c r="K875" s="184">
        <v>3399</v>
      </c>
      <c r="L875" s="176" t="s">
        <v>2790</v>
      </c>
      <c r="M875" s="176" t="s">
        <v>1076</v>
      </c>
      <c r="N875" s="176" t="s">
        <v>1613</v>
      </c>
      <c r="P875" s="184">
        <v>3399</v>
      </c>
      <c r="Q875" s="176" t="s">
        <v>2790</v>
      </c>
      <c r="R875" s="176" t="s">
        <v>1076</v>
      </c>
      <c r="S875" s="176" t="s">
        <v>2398</v>
      </c>
    </row>
    <row r="876" spans="1:19" x14ac:dyDescent="0.2">
      <c r="A876" s="181">
        <v>3755</v>
      </c>
      <c r="B876" s="35" t="s">
        <v>3029</v>
      </c>
      <c r="C876" s="36" t="s">
        <v>1077</v>
      </c>
      <c r="D876" s="37" t="s">
        <v>2947</v>
      </c>
      <c r="F876" s="183">
        <v>3619</v>
      </c>
      <c r="G876" s="42" t="s">
        <v>3376</v>
      </c>
      <c r="H876" s="42" t="s">
        <v>1076</v>
      </c>
      <c r="I876" s="42"/>
      <c r="K876" s="184">
        <v>3400</v>
      </c>
      <c r="L876" s="176" t="s">
        <v>2791</v>
      </c>
      <c r="M876" s="176" t="s">
        <v>1076</v>
      </c>
      <c r="N876" s="178" t="s">
        <v>1613</v>
      </c>
      <c r="P876" s="184">
        <v>3400</v>
      </c>
      <c r="Q876" s="176" t="s">
        <v>2791</v>
      </c>
      <c r="R876" s="176" t="s">
        <v>1076</v>
      </c>
      <c r="S876" s="178" t="s">
        <v>2398</v>
      </c>
    </row>
    <row r="877" spans="1:19" x14ac:dyDescent="0.2">
      <c r="A877" s="181">
        <v>3756</v>
      </c>
      <c r="B877" s="35" t="s">
        <v>1492</v>
      </c>
      <c r="C877" s="36" t="s">
        <v>1077</v>
      </c>
      <c r="D877" s="37" t="s">
        <v>2947</v>
      </c>
      <c r="F877" s="183">
        <v>3620</v>
      </c>
      <c r="G877" s="42" t="s">
        <v>3377</v>
      </c>
      <c r="H877" s="42" t="s">
        <v>1077</v>
      </c>
      <c r="I877" s="42"/>
      <c r="K877" s="184">
        <v>3401</v>
      </c>
      <c r="L877" s="176" t="s">
        <v>87</v>
      </c>
      <c r="M877" s="176" t="s">
        <v>1076</v>
      </c>
      <c r="N877" s="176" t="s">
        <v>386</v>
      </c>
      <c r="P877" s="184">
        <v>3401</v>
      </c>
      <c r="Q877" s="176" t="s">
        <v>87</v>
      </c>
      <c r="R877" s="176" t="s">
        <v>1076</v>
      </c>
      <c r="S877" s="176" t="s">
        <v>386</v>
      </c>
    </row>
    <row r="878" spans="1:19" x14ac:dyDescent="0.2">
      <c r="A878" s="181">
        <v>3757</v>
      </c>
      <c r="B878" s="35" t="s">
        <v>1592</v>
      </c>
      <c r="C878" s="36" t="s">
        <v>1077</v>
      </c>
      <c r="D878" s="37" t="s">
        <v>2947</v>
      </c>
      <c r="F878" s="183">
        <v>3621</v>
      </c>
      <c r="G878" s="42" t="s">
        <v>471</v>
      </c>
      <c r="H878" s="42" t="s">
        <v>1076</v>
      </c>
      <c r="I878" s="42"/>
      <c r="K878" s="184">
        <v>3402</v>
      </c>
      <c r="L878" s="176" t="s">
        <v>2179</v>
      </c>
      <c r="M878" s="176" t="s">
        <v>1076</v>
      </c>
      <c r="N878" s="178" t="s">
        <v>1788</v>
      </c>
      <c r="P878" s="184">
        <v>3402</v>
      </c>
      <c r="Q878" s="176" t="s">
        <v>2179</v>
      </c>
      <c r="R878" s="176" t="s">
        <v>1076</v>
      </c>
      <c r="S878" s="178" t="s">
        <v>2490</v>
      </c>
    </row>
    <row r="879" spans="1:19" x14ac:dyDescent="0.2">
      <c r="A879" s="181">
        <v>3758</v>
      </c>
      <c r="B879" s="35" t="s">
        <v>2954</v>
      </c>
      <c r="C879" s="36" t="s">
        <v>1077</v>
      </c>
      <c r="D879" s="37" t="s">
        <v>2947</v>
      </c>
      <c r="F879" s="183">
        <v>3623</v>
      </c>
      <c r="G879" s="42" t="s">
        <v>1648</v>
      </c>
      <c r="H879" s="42" t="s">
        <v>1076</v>
      </c>
      <c r="I879" s="42"/>
      <c r="K879" s="184">
        <v>3403</v>
      </c>
      <c r="L879" s="176" t="s">
        <v>1731</v>
      </c>
      <c r="M879" s="176" t="s">
        <v>1076</v>
      </c>
      <c r="N879" s="178" t="s">
        <v>386</v>
      </c>
      <c r="P879" s="184">
        <v>3403</v>
      </c>
      <c r="Q879" s="176" t="s">
        <v>1731</v>
      </c>
      <c r="R879" s="176" t="s">
        <v>1076</v>
      </c>
      <c r="S879" s="178" t="s">
        <v>386</v>
      </c>
    </row>
    <row r="880" spans="1:19" x14ac:dyDescent="0.2">
      <c r="A880" s="181">
        <v>3759</v>
      </c>
      <c r="B880" s="35" t="s">
        <v>854</v>
      </c>
      <c r="C880" s="36" t="s">
        <v>1077</v>
      </c>
      <c r="D880" s="37" t="s">
        <v>2947</v>
      </c>
      <c r="F880" s="183">
        <v>3624</v>
      </c>
      <c r="G880" s="42" t="s">
        <v>1649</v>
      </c>
      <c r="H880" s="42" t="s">
        <v>1076</v>
      </c>
      <c r="I880" s="42"/>
      <c r="K880" s="184">
        <v>3404</v>
      </c>
      <c r="L880" s="176" t="s">
        <v>2797</v>
      </c>
      <c r="M880" s="176" t="s">
        <v>1077</v>
      </c>
      <c r="N880" s="178" t="s">
        <v>386</v>
      </c>
      <c r="P880" s="184">
        <v>3404</v>
      </c>
      <c r="Q880" s="176" t="s">
        <v>2797</v>
      </c>
      <c r="R880" s="176" t="s">
        <v>1077</v>
      </c>
      <c r="S880" s="178" t="s">
        <v>386</v>
      </c>
    </row>
    <row r="881" spans="1:19" x14ac:dyDescent="0.2">
      <c r="A881" s="181">
        <v>3760</v>
      </c>
      <c r="B881" s="35" t="s">
        <v>1830</v>
      </c>
      <c r="C881" s="36" t="s">
        <v>1077</v>
      </c>
      <c r="D881" s="37" t="s">
        <v>2947</v>
      </c>
      <c r="F881" s="183">
        <v>3625</v>
      </c>
      <c r="G881" s="42" t="s">
        <v>1811</v>
      </c>
      <c r="H881" s="42" t="s">
        <v>1076</v>
      </c>
      <c r="I881" s="42" t="s">
        <v>1064</v>
      </c>
      <c r="K881" s="184">
        <v>3405</v>
      </c>
      <c r="L881" s="176" t="s">
        <v>1372</v>
      </c>
      <c r="M881" s="176" t="s">
        <v>1077</v>
      </c>
      <c r="N881" s="178" t="s">
        <v>386</v>
      </c>
      <c r="P881" s="184">
        <v>3405</v>
      </c>
      <c r="Q881" s="176" t="s">
        <v>1372</v>
      </c>
      <c r="R881" s="176" t="s">
        <v>1077</v>
      </c>
      <c r="S881" s="178" t="s">
        <v>386</v>
      </c>
    </row>
    <row r="882" spans="1:19" x14ac:dyDescent="0.2">
      <c r="A882" s="181">
        <v>3762</v>
      </c>
      <c r="B882" s="35" t="s">
        <v>1493</v>
      </c>
      <c r="C882" s="36" t="s">
        <v>1077</v>
      </c>
      <c r="D882" s="37" t="s">
        <v>2947</v>
      </c>
      <c r="F882" s="183">
        <v>3626</v>
      </c>
      <c r="G882" s="42" t="s">
        <v>1544</v>
      </c>
      <c r="H882" s="42" t="s">
        <v>1076</v>
      </c>
      <c r="I882" s="42"/>
      <c r="K882" s="184">
        <v>3406</v>
      </c>
      <c r="L882" s="176" t="s">
        <v>3110</v>
      </c>
      <c r="M882" s="176" t="s">
        <v>1077</v>
      </c>
      <c r="N882" s="176" t="s">
        <v>386</v>
      </c>
      <c r="P882" s="184">
        <v>3406</v>
      </c>
      <c r="Q882" s="176" t="s">
        <v>3110</v>
      </c>
      <c r="R882" s="176" t="s">
        <v>1077</v>
      </c>
      <c r="S882" s="176" t="s">
        <v>1005</v>
      </c>
    </row>
    <row r="883" spans="1:19" x14ac:dyDescent="0.2">
      <c r="A883" s="181">
        <v>3763</v>
      </c>
      <c r="B883" s="35" t="s">
        <v>1494</v>
      </c>
      <c r="C883" s="36" t="s">
        <v>1077</v>
      </c>
      <c r="D883" s="37" t="s">
        <v>2947</v>
      </c>
      <c r="F883" s="183">
        <v>3627</v>
      </c>
      <c r="G883" s="42" t="s">
        <v>1545</v>
      </c>
      <c r="H883" s="42" t="s">
        <v>1076</v>
      </c>
      <c r="I883" s="42"/>
      <c r="K883" s="184">
        <v>3407</v>
      </c>
      <c r="L883" s="176" t="s">
        <v>2798</v>
      </c>
      <c r="M883" s="176" t="s">
        <v>1077</v>
      </c>
      <c r="N883" s="178" t="s">
        <v>386</v>
      </c>
      <c r="P883" s="184">
        <v>3407</v>
      </c>
      <c r="Q883" s="176" t="s">
        <v>2798</v>
      </c>
      <c r="R883" s="176" t="s">
        <v>1077</v>
      </c>
      <c r="S883" s="178" t="s">
        <v>386</v>
      </c>
    </row>
    <row r="884" spans="1:19" x14ac:dyDescent="0.2">
      <c r="A884" s="181">
        <v>3764</v>
      </c>
      <c r="B884" s="35" t="s">
        <v>1495</v>
      </c>
      <c r="C884" s="36" t="s">
        <v>1077</v>
      </c>
      <c r="D884" s="37" t="s">
        <v>2947</v>
      </c>
      <c r="F884" s="183">
        <v>3628</v>
      </c>
      <c r="G884" s="42" t="s">
        <v>1546</v>
      </c>
      <c r="H884" s="42" t="s">
        <v>1076</v>
      </c>
      <c r="I884" s="42" t="s">
        <v>1068</v>
      </c>
      <c r="K884" s="184">
        <v>3408</v>
      </c>
      <c r="L884" s="176" t="s">
        <v>2799</v>
      </c>
      <c r="M884" s="176" t="s">
        <v>1076</v>
      </c>
      <c r="N884" s="176" t="s">
        <v>3028</v>
      </c>
      <c r="P884" s="184">
        <v>3408</v>
      </c>
      <c r="Q884" s="176" t="s">
        <v>2799</v>
      </c>
      <c r="R884" s="176" t="s">
        <v>1076</v>
      </c>
      <c r="S884" s="176" t="s">
        <v>56</v>
      </c>
    </row>
    <row r="885" spans="1:19" x14ac:dyDescent="0.2">
      <c r="A885" s="181">
        <v>3765</v>
      </c>
      <c r="B885" s="35" t="s">
        <v>387</v>
      </c>
      <c r="C885" s="36" t="s">
        <v>1077</v>
      </c>
      <c r="D885" s="37" t="s">
        <v>2947</v>
      </c>
      <c r="F885" s="183">
        <v>3629</v>
      </c>
      <c r="G885" s="42" t="s">
        <v>1547</v>
      </c>
      <c r="H885" s="42" t="s">
        <v>1076</v>
      </c>
      <c r="I885" s="42" t="s">
        <v>1066</v>
      </c>
      <c r="K885" s="184">
        <v>3409</v>
      </c>
      <c r="L885" s="176" t="s">
        <v>2800</v>
      </c>
      <c r="M885" s="176" t="s">
        <v>1076</v>
      </c>
      <c r="N885" s="178" t="s">
        <v>38</v>
      </c>
      <c r="P885" s="184">
        <v>3409</v>
      </c>
      <c r="Q885" s="176" t="s">
        <v>2800</v>
      </c>
      <c r="R885" s="176" t="s">
        <v>1076</v>
      </c>
      <c r="S885" s="178" t="s">
        <v>3439</v>
      </c>
    </row>
    <row r="886" spans="1:19" x14ac:dyDescent="0.2">
      <c r="A886" s="181">
        <v>3766</v>
      </c>
      <c r="B886" s="35" t="s">
        <v>1289</v>
      </c>
      <c r="C886" s="36" t="s">
        <v>1077</v>
      </c>
      <c r="D886" s="37" t="s">
        <v>2947</v>
      </c>
      <c r="F886" s="183">
        <v>3650</v>
      </c>
      <c r="G886" s="42" t="s">
        <v>3255</v>
      </c>
      <c r="H886" s="42" t="s">
        <v>1077</v>
      </c>
      <c r="I886" s="42"/>
      <c r="K886" s="184">
        <v>3410</v>
      </c>
      <c r="L886" s="176" t="s">
        <v>37</v>
      </c>
      <c r="M886" s="176" t="s">
        <v>1076</v>
      </c>
      <c r="N886" s="178" t="s">
        <v>38</v>
      </c>
      <c r="P886" s="184">
        <v>3410</v>
      </c>
      <c r="Q886" s="176" t="s">
        <v>37</v>
      </c>
      <c r="R886" s="176" t="s">
        <v>1076</v>
      </c>
      <c r="S886" s="178" t="s">
        <v>1796</v>
      </c>
    </row>
    <row r="887" spans="1:19" x14ac:dyDescent="0.2">
      <c r="A887" s="181">
        <v>3767</v>
      </c>
      <c r="B887" s="35" t="s">
        <v>1631</v>
      </c>
      <c r="C887" s="36" t="s">
        <v>1077</v>
      </c>
      <c r="D887" s="37" t="s">
        <v>2947</v>
      </c>
      <c r="F887" s="183">
        <v>3651</v>
      </c>
      <c r="G887" s="42" t="s">
        <v>3256</v>
      </c>
      <c r="H887" s="42" t="s">
        <v>1077</v>
      </c>
      <c r="I887" s="42"/>
      <c r="K887" s="184">
        <v>3411</v>
      </c>
      <c r="L887" s="176" t="s">
        <v>2170</v>
      </c>
      <c r="M887" s="176" t="s">
        <v>1076</v>
      </c>
      <c r="N887" s="176" t="s">
        <v>1487</v>
      </c>
      <c r="P887" s="184">
        <v>3411</v>
      </c>
      <c r="Q887" s="176" t="s">
        <v>2170</v>
      </c>
      <c r="R887" s="176" t="s">
        <v>1076</v>
      </c>
      <c r="S887" s="176" t="s">
        <v>3439</v>
      </c>
    </row>
    <row r="888" spans="1:19" x14ac:dyDescent="0.2">
      <c r="A888" s="181">
        <v>3768</v>
      </c>
      <c r="B888" s="35" t="s">
        <v>979</v>
      </c>
      <c r="C888" s="36" t="s">
        <v>1077</v>
      </c>
      <c r="D888" s="37" t="s">
        <v>2947</v>
      </c>
      <c r="F888" s="183">
        <v>3660</v>
      </c>
      <c r="G888" s="42" t="s">
        <v>1398</v>
      </c>
      <c r="H888" s="42" t="s">
        <v>1076</v>
      </c>
      <c r="I888" s="42" t="s">
        <v>1399</v>
      </c>
      <c r="K888" s="184">
        <v>3412</v>
      </c>
      <c r="L888" s="176" t="s">
        <v>2171</v>
      </c>
      <c r="M888" s="176" t="s">
        <v>1076</v>
      </c>
      <c r="N888" s="176" t="s">
        <v>1487</v>
      </c>
      <c r="P888" s="184">
        <v>3412</v>
      </c>
      <c r="Q888" s="176" t="s">
        <v>2171</v>
      </c>
      <c r="R888" s="176" t="s">
        <v>1076</v>
      </c>
      <c r="S888" s="176" t="s">
        <v>3439</v>
      </c>
    </row>
    <row r="889" spans="1:19" x14ac:dyDescent="0.2">
      <c r="A889" s="181">
        <v>3769</v>
      </c>
      <c r="B889" s="35" t="s">
        <v>1632</v>
      </c>
      <c r="C889" s="36" t="s">
        <v>1077</v>
      </c>
      <c r="D889" s="37" t="s">
        <v>2947</v>
      </c>
      <c r="F889" s="183">
        <v>3661</v>
      </c>
      <c r="G889" s="42" t="s">
        <v>3358</v>
      </c>
      <c r="H889" s="42" t="s">
        <v>1076</v>
      </c>
      <c r="I889" s="42"/>
      <c r="K889" s="184">
        <v>3413</v>
      </c>
      <c r="L889" s="176" t="s">
        <v>279</v>
      </c>
      <c r="M889" s="176" t="s">
        <v>1076</v>
      </c>
      <c r="N889" s="176" t="s">
        <v>1487</v>
      </c>
      <c r="P889" s="184">
        <v>3413</v>
      </c>
      <c r="Q889" s="176" t="s">
        <v>279</v>
      </c>
      <c r="R889" s="176" t="s">
        <v>1076</v>
      </c>
      <c r="S889" s="176" t="s">
        <v>3439</v>
      </c>
    </row>
    <row r="890" spans="1:19" x14ac:dyDescent="0.2">
      <c r="A890" s="181">
        <v>3770</v>
      </c>
      <c r="B890" s="35" t="s">
        <v>1128</v>
      </c>
      <c r="C890" s="36" t="s">
        <v>1077</v>
      </c>
      <c r="D890" s="37" t="s">
        <v>2947</v>
      </c>
      <c r="F890" s="183">
        <v>3662</v>
      </c>
      <c r="G890" s="42" t="s">
        <v>3359</v>
      </c>
      <c r="H890" s="42" t="s">
        <v>1076</v>
      </c>
      <c r="I890" s="42"/>
      <c r="K890" s="184">
        <v>3414</v>
      </c>
      <c r="L890" s="176" t="s">
        <v>2172</v>
      </c>
      <c r="M890" s="176" t="s">
        <v>1076</v>
      </c>
      <c r="N890" s="176" t="s">
        <v>386</v>
      </c>
      <c r="P890" s="184">
        <v>3414</v>
      </c>
      <c r="Q890" s="176" t="s">
        <v>2172</v>
      </c>
      <c r="R890" s="176" t="s">
        <v>1076</v>
      </c>
      <c r="S890" s="176" t="s">
        <v>386</v>
      </c>
    </row>
    <row r="891" spans="1:19" x14ac:dyDescent="0.2">
      <c r="A891" s="181">
        <v>3771</v>
      </c>
      <c r="B891" s="35" t="s">
        <v>1633</v>
      </c>
      <c r="C891" s="36" t="s">
        <v>1077</v>
      </c>
      <c r="D891" s="37" t="s">
        <v>2947</v>
      </c>
      <c r="F891" s="183">
        <v>3663</v>
      </c>
      <c r="G891" s="42" t="s">
        <v>3360</v>
      </c>
      <c r="H891" s="42" t="s">
        <v>1076</v>
      </c>
      <c r="I891" s="42" t="s">
        <v>966</v>
      </c>
      <c r="K891" s="184">
        <v>3415</v>
      </c>
      <c r="L891" s="176" t="s">
        <v>2872</v>
      </c>
      <c r="M891" s="176" t="s">
        <v>1076</v>
      </c>
      <c r="N891" s="176" t="s">
        <v>724</v>
      </c>
      <c r="P891" s="184">
        <v>3415</v>
      </c>
      <c r="Q891" s="176" t="s">
        <v>2872</v>
      </c>
      <c r="R891" s="176" t="s">
        <v>1076</v>
      </c>
      <c r="S891" s="176" t="s">
        <v>2181</v>
      </c>
    </row>
    <row r="892" spans="1:19" x14ac:dyDescent="0.2">
      <c r="A892" s="181">
        <v>3772</v>
      </c>
      <c r="B892" s="35" t="s">
        <v>3450</v>
      </c>
      <c r="C892" s="36" t="s">
        <v>1077</v>
      </c>
      <c r="D892" s="37" t="s">
        <v>2947</v>
      </c>
      <c r="F892" s="183">
        <v>3664</v>
      </c>
      <c r="G892" s="42" t="s">
        <v>1777</v>
      </c>
      <c r="H892" s="42" t="s">
        <v>2203</v>
      </c>
      <c r="I892" s="42" t="s">
        <v>1053</v>
      </c>
      <c r="K892" s="184">
        <v>3416</v>
      </c>
      <c r="L892" s="176" t="s">
        <v>2801</v>
      </c>
      <c r="M892" s="176" t="s">
        <v>1076</v>
      </c>
      <c r="N892" s="178" t="s">
        <v>386</v>
      </c>
      <c r="P892" s="184">
        <v>3416</v>
      </c>
      <c r="Q892" s="176" t="s">
        <v>2801</v>
      </c>
      <c r="R892" s="176" t="s">
        <v>1076</v>
      </c>
      <c r="S892" s="178" t="s">
        <v>386</v>
      </c>
    </row>
    <row r="893" spans="1:19" x14ac:dyDescent="0.2">
      <c r="A893" s="181">
        <v>3774</v>
      </c>
      <c r="B893" s="35" t="s">
        <v>297</v>
      </c>
      <c r="C893" s="36" t="s">
        <v>1077</v>
      </c>
      <c r="D893" s="37" t="s">
        <v>2947</v>
      </c>
      <c r="F893" s="183">
        <v>3670</v>
      </c>
      <c r="G893" s="42" t="s">
        <v>1778</v>
      </c>
      <c r="H893" s="42" t="s">
        <v>1077</v>
      </c>
      <c r="I893" s="42" t="s">
        <v>2094</v>
      </c>
      <c r="K893" s="184">
        <v>3417</v>
      </c>
      <c r="L893" s="176" t="s">
        <v>237</v>
      </c>
      <c r="M893" s="176" t="s">
        <v>1076</v>
      </c>
      <c r="N893" s="178" t="s">
        <v>1642</v>
      </c>
      <c r="P893" s="184">
        <v>3417</v>
      </c>
      <c r="Q893" s="176" t="s">
        <v>237</v>
      </c>
      <c r="R893" s="176" t="s">
        <v>1076</v>
      </c>
      <c r="S893" s="178" t="s">
        <v>1827</v>
      </c>
    </row>
    <row r="894" spans="1:19" x14ac:dyDescent="0.2">
      <c r="A894" s="181">
        <v>3775</v>
      </c>
      <c r="B894" s="35" t="s">
        <v>298</v>
      </c>
      <c r="C894" s="36" t="s">
        <v>1077</v>
      </c>
      <c r="D894" s="37" t="s">
        <v>2947</v>
      </c>
      <c r="F894" s="183">
        <v>3671</v>
      </c>
      <c r="G894" s="42" t="s">
        <v>2295</v>
      </c>
      <c r="H894" s="42" t="s">
        <v>1076</v>
      </c>
      <c r="I894" s="42"/>
      <c r="K894" s="184">
        <v>3418</v>
      </c>
      <c r="L894" s="176" t="s">
        <v>2802</v>
      </c>
      <c r="M894" s="176" t="s">
        <v>1076</v>
      </c>
      <c r="N894" s="178" t="s">
        <v>386</v>
      </c>
      <c r="P894" s="184">
        <v>3418</v>
      </c>
      <c r="Q894" s="176" t="s">
        <v>2802</v>
      </c>
      <c r="R894" s="176" t="s">
        <v>1076</v>
      </c>
      <c r="S894" s="178" t="s">
        <v>1827</v>
      </c>
    </row>
    <row r="895" spans="1:19" x14ac:dyDescent="0.2">
      <c r="A895" s="181">
        <v>3776</v>
      </c>
      <c r="B895" s="35" t="s">
        <v>299</v>
      </c>
      <c r="C895" s="36" t="s">
        <v>1077</v>
      </c>
      <c r="D895" s="37" t="s">
        <v>2947</v>
      </c>
      <c r="F895" s="183">
        <v>3672</v>
      </c>
      <c r="G895" s="42" t="s">
        <v>2719</v>
      </c>
      <c r="H895" s="42" t="s">
        <v>1076</v>
      </c>
      <c r="I895" s="42" t="s">
        <v>191</v>
      </c>
      <c r="K895" s="184">
        <v>3419</v>
      </c>
      <c r="L895" s="176" t="s">
        <v>1499</v>
      </c>
      <c r="M895" s="176" t="s">
        <v>1077</v>
      </c>
      <c r="N895" s="176" t="s">
        <v>386</v>
      </c>
      <c r="P895" s="184">
        <v>3419</v>
      </c>
      <c r="Q895" s="176" t="s">
        <v>1499</v>
      </c>
      <c r="R895" s="176" t="s">
        <v>1077</v>
      </c>
      <c r="S895" s="176" t="s">
        <v>386</v>
      </c>
    </row>
    <row r="896" spans="1:19" x14ac:dyDescent="0.2">
      <c r="A896" s="181">
        <v>3777</v>
      </c>
      <c r="B896" s="35" t="s">
        <v>330</v>
      </c>
      <c r="C896" s="36" t="s">
        <v>1077</v>
      </c>
      <c r="D896" s="37" t="s">
        <v>2947</v>
      </c>
      <c r="F896" s="183">
        <v>3673</v>
      </c>
      <c r="G896" s="42" t="s">
        <v>1600</v>
      </c>
      <c r="H896" s="42" t="s">
        <v>1076</v>
      </c>
      <c r="I896" s="42" t="s">
        <v>1987</v>
      </c>
      <c r="K896" s="184">
        <v>3420</v>
      </c>
      <c r="L896" s="176" t="s">
        <v>598</v>
      </c>
      <c r="M896" s="176" t="s">
        <v>1077</v>
      </c>
      <c r="N896" s="176" t="s">
        <v>386</v>
      </c>
      <c r="P896" s="184">
        <v>3420</v>
      </c>
      <c r="Q896" s="176" t="s">
        <v>598</v>
      </c>
      <c r="R896" s="176" t="s">
        <v>1077</v>
      </c>
      <c r="S896" s="176" t="s">
        <v>386</v>
      </c>
    </row>
    <row r="897" spans="1:19" x14ac:dyDescent="0.2">
      <c r="A897" s="181">
        <v>3778</v>
      </c>
      <c r="B897" s="35" t="s">
        <v>331</v>
      </c>
      <c r="C897" s="36" t="s">
        <v>1077</v>
      </c>
      <c r="D897" s="37" t="s">
        <v>2947</v>
      </c>
      <c r="F897" s="183">
        <v>3674</v>
      </c>
      <c r="G897" s="42" t="s">
        <v>1548</v>
      </c>
      <c r="H897" s="42" t="s">
        <v>1076</v>
      </c>
      <c r="I897" s="42"/>
      <c r="K897" s="184">
        <v>3422</v>
      </c>
      <c r="L897" s="176" t="s">
        <v>2803</v>
      </c>
      <c r="M897" s="176" t="s">
        <v>1077</v>
      </c>
      <c r="N897" s="176" t="s">
        <v>386</v>
      </c>
      <c r="P897" s="184">
        <v>3422</v>
      </c>
      <c r="Q897" s="176" t="s">
        <v>2803</v>
      </c>
      <c r="R897" s="176" t="s">
        <v>1077</v>
      </c>
      <c r="S897" s="176" t="s">
        <v>386</v>
      </c>
    </row>
    <row r="898" spans="1:19" x14ac:dyDescent="0.2">
      <c r="A898" s="181">
        <v>3779</v>
      </c>
      <c r="B898" s="35" t="s">
        <v>332</v>
      </c>
      <c r="C898" s="36" t="s">
        <v>1077</v>
      </c>
      <c r="D898" s="37" t="s">
        <v>2947</v>
      </c>
      <c r="F898" s="183">
        <v>3680</v>
      </c>
      <c r="G898" s="42" t="s">
        <v>1549</v>
      </c>
      <c r="H898" s="42" t="s">
        <v>2202</v>
      </c>
      <c r="I898" s="42"/>
      <c r="K898" s="184">
        <v>3423</v>
      </c>
      <c r="L898" s="176" t="s">
        <v>2804</v>
      </c>
      <c r="M898" s="176" t="s">
        <v>1077</v>
      </c>
      <c r="N898" s="178" t="s">
        <v>386</v>
      </c>
      <c r="P898" s="184">
        <v>3423</v>
      </c>
      <c r="Q898" s="176" t="s">
        <v>2804</v>
      </c>
      <c r="R898" s="176" t="s">
        <v>1077</v>
      </c>
      <c r="S898" s="178" t="s">
        <v>386</v>
      </c>
    </row>
    <row r="899" spans="1:19" x14ac:dyDescent="0.2">
      <c r="A899" s="181">
        <v>3780</v>
      </c>
      <c r="B899" s="35" t="s">
        <v>1292</v>
      </c>
      <c r="C899" s="36" t="s">
        <v>1077</v>
      </c>
      <c r="D899" s="37" t="s">
        <v>2947</v>
      </c>
      <c r="F899" s="183">
        <v>3681</v>
      </c>
      <c r="G899" s="42" t="s">
        <v>356</v>
      </c>
      <c r="H899" s="42" t="s">
        <v>1076</v>
      </c>
      <c r="I899" s="42"/>
      <c r="K899" s="184">
        <v>3424</v>
      </c>
      <c r="L899" s="176" t="s">
        <v>2805</v>
      </c>
      <c r="M899" s="176" t="s">
        <v>1077</v>
      </c>
      <c r="N899" s="176" t="s">
        <v>386</v>
      </c>
      <c r="P899" s="184">
        <v>3424</v>
      </c>
      <c r="Q899" s="176" t="s">
        <v>2805</v>
      </c>
      <c r="R899" s="176" t="s">
        <v>1077</v>
      </c>
      <c r="S899" s="176" t="s">
        <v>386</v>
      </c>
    </row>
    <row r="900" spans="1:19" x14ac:dyDescent="0.2">
      <c r="A900" s="181">
        <v>3781</v>
      </c>
      <c r="B900" s="35" t="s">
        <v>3093</v>
      </c>
      <c r="C900" s="36" t="s">
        <v>1077</v>
      </c>
      <c r="D900" s="37" t="s">
        <v>2947</v>
      </c>
      <c r="F900" s="183">
        <v>3682</v>
      </c>
      <c r="G900" s="42" t="s">
        <v>1276</v>
      </c>
      <c r="H900" s="42" t="s">
        <v>1076</v>
      </c>
      <c r="I900" s="42"/>
      <c r="K900" s="184">
        <v>3425</v>
      </c>
      <c r="L900" s="176" t="s">
        <v>1349</v>
      </c>
      <c r="M900" s="176" t="s">
        <v>1077</v>
      </c>
      <c r="N900" s="176" t="s">
        <v>351</v>
      </c>
      <c r="P900" s="184">
        <v>3425</v>
      </c>
      <c r="Q900" s="176" t="s">
        <v>1349</v>
      </c>
      <c r="R900" s="176" t="s">
        <v>1077</v>
      </c>
      <c r="S900" s="176" t="s">
        <v>3194</v>
      </c>
    </row>
    <row r="901" spans="1:19" x14ac:dyDescent="0.2">
      <c r="A901" s="181">
        <v>3782</v>
      </c>
      <c r="B901" s="35" t="s">
        <v>1293</v>
      </c>
      <c r="C901" s="36" t="s">
        <v>1077</v>
      </c>
      <c r="D901" s="37" t="s">
        <v>2947</v>
      </c>
      <c r="F901" s="183">
        <v>3683</v>
      </c>
      <c r="G901" s="42" t="s">
        <v>357</v>
      </c>
      <c r="H901" s="42" t="s">
        <v>1076</v>
      </c>
      <c r="I901" s="42"/>
      <c r="K901" s="184">
        <v>3426</v>
      </c>
      <c r="L901" s="176" t="s">
        <v>3092</v>
      </c>
      <c r="M901" s="176" t="s">
        <v>1077</v>
      </c>
      <c r="N901" s="178" t="s">
        <v>351</v>
      </c>
      <c r="P901" s="184">
        <v>3426</v>
      </c>
      <c r="Q901" s="176" t="s">
        <v>3092</v>
      </c>
      <c r="R901" s="176" t="s">
        <v>1077</v>
      </c>
      <c r="S901" s="178" t="s">
        <v>3194</v>
      </c>
    </row>
    <row r="902" spans="1:19" x14ac:dyDescent="0.2">
      <c r="A902" s="181">
        <v>3783</v>
      </c>
      <c r="B902" s="35" t="s">
        <v>1294</v>
      </c>
      <c r="C902" s="36" t="s">
        <v>1077</v>
      </c>
      <c r="D902" s="37" t="s">
        <v>2947</v>
      </c>
      <c r="F902" s="183">
        <v>3684</v>
      </c>
      <c r="G902" s="42" t="s">
        <v>358</v>
      </c>
      <c r="H902" s="42" t="s">
        <v>1076</v>
      </c>
      <c r="I902" s="42"/>
      <c r="K902" s="184">
        <v>3427</v>
      </c>
      <c r="L902" s="176" t="s">
        <v>1350</v>
      </c>
      <c r="M902" s="176" t="s">
        <v>1077</v>
      </c>
      <c r="N902" s="178" t="s">
        <v>351</v>
      </c>
      <c r="P902" s="184">
        <v>3427</v>
      </c>
      <c r="Q902" s="176" t="s">
        <v>1350</v>
      </c>
      <c r="R902" s="176" t="s">
        <v>1077</v>
      </c>
      <c r="S902" s="178" t="s">
        <v>3194</v>
      </c>
    </row>
    <row r="903" spans="1:19" x14ac:dyDescent="0.2">
      <c r="A903" s="181">
        <v>3784</v>
      </c>
      <c r="B903" s="35" t="s">
        <v>1295</v>
      </c>
      <c r="C903" s="36" t="s">
        <v>1077</v>
      </c>
      <c r="D903" s="37" t="s">
        <v>2947</v>
      </c>
      <c r="F903" s="183">
        <v>3685</v>
      </c>
      <c r="G903" s="42" t="s">
        <v>359</v>
      </c>
      <c r="H903" s="42" t="s">
        <v>2202</v>
      </c>
      <c r="I903" s="42"/>
      <c r="K903" s="184">
        <v>3428</v>
      </c>
      <c r="L903" s="176" t="s">
        <v>2173</v>
      </c>
      <c r="M903" s="176" t="s">
        <v>1076</v>
      </c>
      <c r="N903" s="178" t="s">
        <v>386</v>
      </c>
      <c r="P903" s="184">
        <v>3428</v>
      </c>
      <c r="Q903" s="176" t="s">
        <v>2173</v>
      </c>
      <c r="R903" s="176" t="s">
        <v>1076</v>
      </c>
      <c r="S903" s="178" t="s">
        <v>386</v>
      </c>
    </row>
    <row r="904" spans="1:19" x14ac:dyDescent="0.2">
      <c r="A904" s="181">
        <v>3785</v>
      </c>
      <c r="B904" s="35" t="s">
        <v>301</v>
      </c>
      <c r="C904" s="36" t="s">
        <v>1077</v>
      </c>
      <c r="D904" s="37" t="s">
        <v>2947</v>
      </c>
      <c r="F904" s="183">
        <v>3686</v>
      </c>
      <c r="G904" s="42" t="s">
        <v>2244</v>
      </c>
      <c r="H904" s="42" t="s">
        <v>1076</v>
      </c>
      <c r="I904" s="42"/>
      <c r="K904" s="184">
        <v>3429</v>
      </c>
      <c r="L904" s="176" t="s">
        <v>2174</v>
      </c>
      <c r="M904" s="176" t="s">
        <v>1076</v>
      </c>
      <c r="N904" s="178" t="s">
        <v>386</v>
      </c>
      <c r="P904" s="184">
        <v>3429</v>
      </c>
      <c r="Q904" s="176" t="s">
        <v>2174</v>
      </c>
      <c r="R904" s="176" t="s">
        <v>1076</v>
      </c>
      <c r="S904" s="178" t="s">
        <v>386</v>
      </c>
    </row>
    <row r="905" spans="1:19" x14ac:dyDescent="0.2">
      <c r="A905" s="181">
        <v>3786</v>
      </c>
      <c r="B905" s="35" t="s">
        <v>1951</v>
      </c>
      <c r="C905" s="36" t="s">
        <v>1077</v>
      </c>
      <c r="D905" s="37" t="s">
        <v>2947</v>
      </c>
      <c r="F905" s="183">
        <v>3688</v>
      </c>
      <c r="G905" s="42" t="s">
        <v>3316</v>
      </c>
      <c r="H905" s="42" t="s">
        <v>1076</v>
      </c>
      <c r="I905" s="42"/>
      <c r="K905" s="184">
        <v>3430</v>
      </c>
      <c r="L905" s="176" t="s">
        <v>114</v>
      </c>
      <c r="M905" s="176" t="s">
        <v>1076</v>
      </c>
      <c r="N905" s="176" t="s">
        <v>386</v>
      </c>
      <c r="P905" s="184">
        <v>3430</v>
      </c>
      <c r="Q905" s="176" t="s">
        <v>114</v>
      </c>
      <c r="R905" s="176" t="s">
        <v>1076</v>
      </c>
      <c r="S905" s="176" t="s">
        <v>386</v>
      </c>
    </row>
    <row r="906" spans="1:19" x14ac:dyDescent="0.2">
      <c r="A906" s="181">
        <v>3787</v>
      </c>
      <c r="B906" s="35" t="s">
        <v>1952</v>
      </c>
      <c r="C906" s="36" t="s">
        <v>1077</v>
      </c>
      <c r="D906" s="37" t="s">
        <v>2947</v>
      </c>
      <c r="F906" s="183">
        <v>3689</v>
      </c>
      <c r="G906" s="42" t="s">
        <v>3317</v>
      </c>
      <c r="H906" s="42" t="s">
        <v>2202</v>
      </c>
      <c r="I906" s="42"/>
      <c r="K906" s="184">
        <v>3431</v>
      </c>
      <c r="L906" s="176" t="s">
        <v>3387</v>
      </c>
      <c r="M906" s="176" t="s">
        <v>1076</v>
      </c>
      <c r="N906" s="176" t="s">
        <v>1487</v>
      </c>
      <c r="P906" s="184">
        <v>3431</v>
      </c>
      <c r="Q906" s="176" t="s">
        <v>3387</v>
      </c>
      <c r="R906" s="176" t="s">
        <v>1076</v>
      </c>
      <c r="S906" s="176" t="s">
        <v>3439</v>
      </c>
    </row>
    <row r="907" spans="1:19" x14ac:dyDescent="0.2">
      <c r="A907" s="181">
        <v>3788</v>
      </c>
      <c r="B907" s="35" t="s">
        <v>1953</v>
      </c>
      <c r="C907" s="36" t="s">
        <v>1077</v>
      </c>
      <c r="D907" s="37" t="s">
        <v>2947</v>
      </c>
      <c r="F907" s="183">
        <v>3690</v>
      </c>
      <c r="G907" s="42" t="s">
        <v>3318</v>
      </c>
      <c r="H907" s="42" t="s">
        <v>1076</v>
      </c>
      <c r="I907" s="42"/>
      <c r="K907" s="184">
        <v>3435</v>
      </c>
      <c r="L907" s="176" t="s">
        <v>3388</v>
      </c>
      <c r="M907" s="176" t="s">
        <v>1076</v>
      </c>
      <c r="N907" s="176" t="s">
        <v>386</v>
      </c>
      <c r="P907" s="184">
        <v>3435</v>
      </c>
      <c r="Q907" s="176" t="s">
        <v>3388</v>
      </c>
      <c r="R907" s="176" t="s">
        <v>1076</v>
      </c>
      <c r="S907" s="176" t="s">
        <v>386</v>
      </c>
    </row>
    <row r="908" spans="1:19" x14ac:dyDescent="0.2">
      <c r="A908" s="181">
        <v>3789</v>
      </c>
      <c r="B908" s="35" t="s">
        <v>2929</v>
      </c>
      <c r="C908" s="36" t="s">
        <v>1077</v>
      </c>
      <c r="D908" s="37" t="s">
        <v>2947</v>
      </c>
      <c r="F908" s="183">
        <v>3692</v>
      </c>
      <c r="G908" s="42" t="s">
        <v>3243</v>
      </c>
      <c r="H908" s="42" t="s">
        <v>1076</v>
      </c>
      <c r="I908" s="42"/>
      <c r="K908" s="184">
        <v>3436</v>
      </c>
      <c r="L908" s="176" t="s">
        <v>1873</v>
      </c>
      <c r="M908" s="176" t="s">
        <v>1077</v>
      </c>
      <c r="N908" s="176" t="s">
        <v>386</v>
      </c>
      <c r="P908" s="184">
        <v>3436</v>
      </c>
      <c r="Q908" s="176" t="s">
        <v>1873</v>
      </c>
      <c r="R908" s="176" t="s">
        <v>1077</v>
      </c>
      <c r="S908" s="176" t="s">
        <v>386</v>
      </c>
    </row>
    <row r="909" spans="1:19" x14ac:dyDescent="0.2">
      <c r="A909" s="181">
        <v>3790</v>
      </c>
      <c r="B909" s="35" t="s">
        <v>1269</v>
      </c>
      <c r="C909" s="36" t="s">
        <v>1077</v>
      </c>
      <c r="D909" s="37" t="s">
        <v>2947</v>
      </c>
      <c r="F909" s="183">
        <v>3700</v>
      </c>
      <c r="G909" s="42" t="s">
        <v>2555</v>
      </c>
      <c r="H909" s="42" t="s">
        <v>1077</v>
      </c>
      <c r="I909" s="42" t="s">
        <v>2697</v>
      </c>
      <c r="K909" s="184">
        <v>3437</v>
      </c>
      <c r="L909" s="176" t="s">
        <v>3389</v>
      </c>
      <c r="M909" s="176" t="s">
        <v>2202</v>
      </c>
      <c r="N909" s="178" t="s">
        <v>386</v>
      </c>
      <c r="P909" s="184">
        <v>3437</v>
      </c>
      <c r="Q909" s="176" t="s">
        <v>3389</v>
      </c>
      <c r="R909" s="176" t="s">
        <v>2202</v>
      </c>
      <c r="S909" s="178" t="s">
        <v>3204</v>
      </c>
    </row>
    <row r="910" spans="1:19" x14ac:dyDescent="0.2">
      <c r="A910" s="181">
        <v>3791</v>
      </c>
      <c r="B910" s="35" t="s">
        <v>435</v>
      </c>
      <c r="C910" s="36" t="s">
        <v>1077</v>
      </c>
      <c r="D910" s="37" t="s">
        <v>2947</v>
      </c>
      <c r="F910" s="183">
        <v>3701</v>
      </c>
      <c r="G910" s="42" t="s">
        <v>3157</v>
      </c>
      <c r="H910" s="42" t="s">
        <v>1077</v>
      </c>
      <c r="I910" s="42" t="s">
        <v>2697</v>
      </c>
      <c r="K910" s="184">
        <v>3438</v>
      </c>
      <c r="L910" s="176" t="s">
        <v>1109</v>
      </c>
      <c r="M910" s="176" t="s">
        <v>2202</v>
      </c>
      <c r="N910" s="178" t="s">
        <v>386</v>
      </c>
      <c r="P910" s="184">
        <v>3438</v>
      </c>
      <c r="Q910" s="176" t="s">
        <v>1109</v>
      </c>
      <c r="R910" s="176" t="s">
        <v>2202</v>
      </c>
      <c r="S910" s="178" t="s">
        <v>3204</v>
      </c>
    </row>
    <row r="911" spans="1:19" x14ac:dyDescent="0.2">
      <c r="A911" s="181">
        <v>3792</v>
      </c>
      <c r="B911" s="35" t="s">
        <v>2454</v>
      </c>
      <c r="C911" s="36" t="s">
        <v>1077</v>
      </c>
      <c r="D911" s="37" t="s">
        <v>2947</v>
      </c>
      <c r="F911" s="183">
        <v>3702</v>
      </c>
      <c r="G911" s="42" t="s">
        <v>3158</v>
      </c>
      <c r="H911" s="42" t="s">
        <v>1077</v>
      </c>
      <c r="I911" s="42" t="s">
        <v>2697</v>
      </c>
      <c r="K911" s="184">
        <v>3439</v>
      </c>
      <c r="L911" s="176" t="s">
        <v>2175</v>
      </c>
      <c r="M911" s="176" t="s">
        <v>1076</v>
      </c>
      <c r="N911" s="178" t="s">
        <v>967</v>
      </c>
      <c r="P911" s="184">
        <v>3439</v>
      </c>
      <c r="Q911" s="176" t="s">
        <v>2175</v>
      </c>
      <c r="R911" s="176" t="s">
        <v>1076</v>
      </c>
      <c r="S911" s="178" t="s">
        <v>136</v>
      </c>
    </row>
    <row r="912" spans="1:19" x14ac:dyDescent="0.2">
      <c r="A912" s="181">
        <v>3793</v>
      </c>
      <c r="B912" s="35" t="s">
        <v>436</v>
      </c>
      <c r="C912" s="36" t="s">
        <v>1077</v>
      </c>
      <c r="D912" s="37" t="s">
        <v>2947</v>
      </c>
      <c r="F912" s="183">
        <v>3703</v>
      </c>
      <c r="G912" s="42" t="s">
        <v>3159</v>
      </c>
      <c r="H912" s="42" t="s">
        <v>1077</v>
      </c>
      <c r="I912" s="42" t="s">
        <v>2697</v>
      </c>
      <c r="K912" s="184">
        <v>3440</v>
      </c>
      <c r="L912" s="176" t="s">
        <v>648</v>
      </c>
      <c r="M912" s="176" t="s">
        <v>1076</v>
      </c>
      <c r="N912" s="178" t="s">
        <v>386</v>
      </c>
      <c r="P912" s="184">
        <v>3440</v>
      </c>
      <c r="Q912" s="176" t="s">
        <v>648</v>
      </c>
      <c r="R912" s="176" t="s">
        <v>1076</v>
      </c>
      <c r="S912" s="178" t="s">
        <v>1037</v>
      </c>
    </row>
    <row r="913" spans="1:19" x14ac:dyDescent="0.2">
      <c r="A913" s="181">
        <v>3794</v>
      </c>
      <c r="B913" s="35" t="s">
        <v>280</v>
      </c>
      <c r="C913" s="36" t="s">
        <v>1077</v>
      </c>
      <c r="D913" s="37" t="s">
        <v>2947</v>
      </c>
      <c r="F913" s="183">
        <v>3704</v>
      </c>
      <c r="G913" s="42" t="s">
        <v>3160</v>
      </c>
      <c r="H913" s="42" t="s">
        <v>1077</v>
      </c>
      <c r="I913" s="42" t="s">
        <v>2697</v>
      </c>
      <c r="K913" s="184">
        <v>3441</v>
      </c>
      <c r="L913" s="176" t="s">
        <v>3390</v>
      </c>
      <c r="M913" s="176" t="s">
        <v>1076</v>
      </c>
      <c r="N913" s="176" t="s">
        <v>386</v>
      </c>
      <c r="P913" s="184">
        <v>3441</v>
      </c>
      <c r="Q913" s="176" t="s">
        <v>3390</v>
      </c>
      <c r="R913" s="176" t="s">
        <v>1076</v>
      </c>
      <c r="S913" s="176" t="s">
        <v>386</v>
      </c>
    </row>
    <row r="914" spans="1:19" x14ac:dyDescent="0.2">
      <c r="A914" s="181">
        <v>3795</v>
      </c>
      <c r="B914" s="35" t="s">
        <v>281</v>
      </c>
      <c r="C914" s="36" t="s">
        <v>1077</v>
      </c>
      <c r="D914" s="37" t="s">
        <v>2947</v>
      </c>
      <c r="F914" s="183">
        <v>3705</v>
      </c>
      <c r="G914" s="42" t="s">
        <v>3161</v>
      </c>
      <c r="H914" s="42" t="s">
        <v>1077</v>
      </c>
      <c r="I914" s="42" t="s">
        <v>2697</v>
      </c>
      <c r="K914" s="184">
        <v>3442</v>
      </c>
      <c r="L914" s="176" t="s">
        <v>3391</v>
      </c>
      <c r="M914" s="176" t="s">
        <v>1076</v>
      </c>
      <c r="N914" s="178" t="s">
        <v>386</v>
      </c>
      <c r="P914" s="184">
        <v>3442</v>
      </c>
      <c r="Q914" s="176" t="s">
        <v>3391</v>
      </c>
      <c r="R914" s="176" t="s">
        <v>1076</v>
      </c>
      <c r="S914" s="178" t="s">
        <v>386</v>
      </c>
    </row>
    <row r="915" spans="1:19" x14ac:dyDescent="0.2">
      <c r="A915" s="181">
        <v>3796</v>
      </c>
      <c r="B915" s="35" t="s">
        <v>3442</v>
      </c>
      <c r="C915" s="36" t="s">
        <v>1077</v>
      </c>
      <c r="D915" s="37" t="s">
        <v>2947</v>
      </c>
      <c r="F915" s="183">
        <v>3706</v>
      </c>
      <c r="G915" s="42" t="s">
        <v>3162</v>
      </c>
      <c r="H915" s="42" t="s">
        <v>1077</v>
      </c>
      <c r="I915" s="42" t="s">
        <v>2697</v>
      </c>
      <c r="K915" s="184">
        <v>3443</v>
      </c>
      <c r="L915" s="176" t="s">
        <v>3392</v>
      </c>
      <c r="M915" s="176" t="s">
        <v>1076</v>
      </c>
      <c r="N915" s="176" t="s">
        <v>386</v>
      </c>
      <c r="P915" s="184">
        <v>3443</v>
      </c>
      <c r="Q915" s="176" t="s">
        <v>3392</v>
      </c>
      <c r="R915" s="176" t="s">
        <v>1076</v>
      </c>
      <c r="S915" s="176" t="s">
        <v>386</v>
      </c>
    </row>
    <row r="916" spans="1:19" x14ac:dyDescent="0.2">
      <c r="A916" s="181">
        <v>3797</v>
      </c>
      <c r="B916" s="35" t="s">
        <v>3443</v>
      </c>
      <c r="C916" s="36" t="s">
        <v>1077</v>
      </c>
      <c r="D916" s="37" t="s">
        <v>2947</v>
      </c>
      <c r="F916" s="183">
        <v>3707</v>
      </c>
      <c r="G916" s="42" t="s">
        <v>399</v>
      </c>
      <c r="H916" s="42" t="s">
        <v>1077</v>
      </c>
      <c r="I916" s="42" t="s">
        <v>2697</v>
      </c>
      <c r="K916" s="184">
        <v>3446</v>
      </c>
      <c r="L916" s="176" t="s">
        <v>3393</v>
      </c>
      <c r="M916" s="176" t="s">
        <v>1076</v>
      </c>
      <c r="N916" s="176" t="s">
        <v>386</v>
      </c>
      <c r="P916" s="184">
        <v>3446</v>
      </c>
      <c r="Q916" s="176" t="s">
        <v>3393</v>
      </c>
      <c r="R916" s="176" t="s">
        <v>1076</v>
      </c>
      <c r="S916" s="176" t="s">
        <v>386</v>
      </c>
    </row>
    <row r="917" spans="1:19" x14ac:dyDescent="0.2">
      <c r="A917" s="181">
        <v>3798</v>
      </c>
      <c r="B917" s="35" t="s">
        <v>3444</v>
      </c>
      <c r="C917" s="36" t="s">
        <v>1077</v>
      </c>
      <c r="D917" s="37" t="s">
        <v>2947</v>
      </c>
      <c r="F917" s="183">
        <v>3708</v>
      </c>
      <c r="G917" s="42" t="s">
        <v>400</v>
      </c>
      <c r="H917" s="42" t="s">
        <v>1077</v>
      </c>
      <c r="I917" s="42" t="s">
        <v>2697</v>
      </c>
      <c r="K917" s="184">
        <v>3447</v>
      </c>
      <c r="L917" s="176" t="s">
        <v>3394</v>
      </c>
      <c r="M917" s="176" t="s">
        <v>1076</v>
      </c>
      <c r="N917" s="176" t="s">
        <v>3028</v>
      </c>
      <c r="P917" s="184">
        <v>3447</v>
      </c>
      <c r="Q917" s="176" t="s">
        <v>3394</v>
      </c>
      <c r="R917" s="176" t="s">
        <v>1076</v>
      </c>
      <c r="S917" s="176" t="s">
        <v>56</v>
      </c>
    </row>
    <row r="918" spans="1:19" x14ac:dyDescent="0.2">
      <c r="A918" s="181">
        <v>3799</v>
      </c>
      <c r="B918" s="35" t="s">
        <v>3294</v>
      </c>
      <c r="C918" s="36" t="s">
        <v>1077</v>
      </c>
      <c r="D918" s="37" t="s">
        <v>2947</v>
      </c>
      <c r="F918" s="183">
        <v>3709</v>
      </c>
      <c r="G918" s="42" t="s">
        <v>401</v>
      </c>
      <c r="H918" s="42" t="s">
        <v>1077</v>
      </c>
      <c r="I918" s="42" t="s">
        <v>2697</v>
      </c>
      <c r="K918" s="184">
        <v>3448</v>
      </c>
      <c r="L918" s="176" t="s">
        <v>2176</v>
      </c>
      <c r="M918" s="176" t="s">
        <v>1076</v>
      </c>
      <c r="N918" s="176" t="s">
        <v>1067</v>
      </c>
      <c r="P918" s="184">
        <v>3448</v>
      </c>
      <c r="Q918" s="176" t="s">
        <v>2176</v>
      </c>
      <c r="R918" s="176" t="s">
        <v>1076</v>
      </c>
      <c r="S918" s="176" t="s">
        <v>1601</v>
      </c>
    </row>
    <row r="919" spans="1:19" x14ac:dyDescent="0.2">
      <c r="A919" s="181">
        <v>3800</v>
      </c>
      <c r="B919" s="35" t="s">
        <v>3295</v>
      </c>
      <c r="C919" s="36" t="s">
        <v>1077</v>
      </c>
      <c r="D919" s="37" t="s">
        <v>2947</v>
      </c>
      <c r="F919" s="183">
        <v>3710</v>
      </c>
      <c r="G919" s="42" t="s">
        <v>402</v>
      </c>
      <c r="H919" s="42" t="s">
        <v>1077</v>
      </c>
      <c r="I919" s="42" t="s">
        <v>2697</v>
      </c>
      <c r="K919" s="184">
        <v>3450</v>
      </c>
      <c r="L919" s="176" t="s">
        <v>1542</v>
      </c>
      <c r="M919" s="176" t="s">
        <v>1076</v>
      </c>
      <c r="N919" s="178" t="s">
        <v>2095</v>
      </c>
      <c r="P919" s="184">
        <v>3450</v>
      </c>
      <c r="Q919" s="176" t="s">
        <v>1542</v>
      </c>
      <c r="R919" s="176" t="s">
        <v>1076</v>
      </c>
      <c r="S919" s="178" t="s">
        <v>1117</v>
      </c>
    </row>
    <row r="920" spans="1:19" x14ac:dyDescent="0.2">
      <c r="A920" s="181">
        <v>3801</v>
      </c>
      <c r="B920" s="35" t="s">
        <v>873</v>
      </c>
      <c r="C920" s="36" t="s">
        <v>1077</v>
      </c>
      <c r="D920" s="37" t="s">
        <v>2947</v>
      </c>
      <c r="F920" s="183">
        <v>3711</v>
      </c>
      <c r="G920" s="42" t="s">
        <v>403</v>
      </c>
      <c r="H920" s="42" t="s">
        <v>1077</v>
      </c>
      <c r="I920" s="42" t="s">
        <v>2697</v>
      </c>
      <c r="K920" s="184">
        <v>3451</v>
      </c>
      <c r="L920" s="176" t="s">
        <v>2177</v>
      </c>
      <c r="M920" s="176" t="s">
        <v>1076</v>
      </c>
      <c r="N920" s="176" t="s">
        <v>3028</v>
      </c>
      <c r="P920" s="184">
        <v>3451</v>
      </c>
      <c r="Q920" s="176" t="s">
        <v>2177</v>
      </c>
      <c r="R920" s="176" t="s">
        <v>1076</v>
      </c>
      <c r="S920" s="176" t="s">
        <v>56</v>
      </c>
    </row>
    <row r="921" spans="1:19" x14ac:dyDescent="0.2">
      <c r="A921" s="181">
        <v>3802</v>
      </c>
      <c r="B921" s="35" t="s">
        <v>1937</v>
      </c>
      <c r="C921" s="36" t="s">
        <v>1077</v>
      </c>
      <c r="D921" s="37" t="s">
        <v>2947</v>
      </c>
      <c r="F921" s="183">
        <v>3712</v>
      </c>
      <c r="G921" s="42" t="s">
        <v>1710</v>
      </c>
      <c r="H921" s="42" t="s">
        <v>1077</v>
      </c>
      <c r="I921" s="42" t="s">
        <v>2697</v>
      </c>
      <c r="K921" s="184">
        <v>3452</v>
      </c>
      <c r="L921" s="176" t="s">
        <v>3395</v>
      </c>
      <c r="M921" s="176" t="s">
        <v>1076</v>
      </c>
      <c r="N921" s="178" t="s">
        <v>386</v>
      </c>
      <c r="P921" s="184">
        <v>3452</v>
      </c>
      <c r="Q921" s="176" t="s">
        <v>3395</v>
      </c>
      <c r="R921" s="176" t="s">
        <v>1076</v>
      </c>
      <c r="S921" s="178" t="s">
        <v>3439</v>
      </c>
    </row>
    <row r="922" spans="1:19" x14ac:dyDescent="0.2">
      <c r="A922" s="181">
        <v>3803</v>
      </c>
      <c r="B922" s="35" t="s">
        <v>1938</v>
      </c>
      <c r="C922" s="36" t="s">
        <v>1077</v>
      </c>
      <c r="D922" s="37" t="s">
        <v>2947</v>
      </c>
      <c r="F922" s="183">
        <v>3713</v>
      </c>
      <c r="G922" s="42" t="s">
        <v>2696</v>
      </c>
      <c r="H922" s="42" t="s">
        <v>1077</v>
      </c>
      <c r="I922" s="42" t="s">
        <v>2697</v>
      </c>
      <c r="K922" s="184">
        <v>3453</v>
      </c>
      <c r="L922" s="176" t="s">
        <v>2178</v>
      </c>
      <c r="M922" s="176" t="s">
        <v>1076</v>
      </c>
      <c r="N922" s="178" t="s">
        <v>2853</v>
      </c>
      <c r="P922" s="184">
        <v>3453</v>
      </c>
      <c r="Q922" s="176" t="s">
        <v>2178</v>
      </c>
      <c r="R922" s="176" t="s">
        <v>1076</v>
      </c>
      <c r="S922" s="178" t="s">
        <v>139</v>
      </c>
    </row>
    <row r="923" spans="1:19" x14ac:dyDescent="0.2">
      <c r="A923" s="181">
        <v>3804</v>
      </c>
      <c r="B923" s="35" t="s">
        <v>774</v>
      </c>
      <c r="C923" s="36" t="s">
        <v>1077</v>
      </c>
      <c r="D923" s="37" t="s">
        <v>2947</v>
      </c>
      <c r="F923" s="183">
        <v>3715</v>
      </c>
      <c r="G923" s="42" t="s">
        <v>662</v>
      </c>
      <c r="H923" s="42" t="s">
        <v>1077</v>
      </c>
      <c r="I923" s="42" t="s">
        <v>2697</v>
      </c>
      <c r="K923" s="184">
        <v>3454</v>
      </c>
      <c r="L923" s="176" t="s">
        <v>3396</v>
      </c>
      <c r="M923" s="176" t="s">
        <v>1076</v>
      </c>
      <c r="N923" s="176" t="s">
        <v>386</v>
      </c>
      <c r="P923" s="184">
        <v>3454</v>
      </c>
      <c r="Q923" s="176" t="s">
        <v>3396</v>
      </c>
      <c r="R923" s="176" t="s">
        <v>1076</v>
      </c>
      <c r="S923" s="176" t="s">
        <v>386</v>
      </c>
    </row>
    <row r="924" spans="1:19" x14ac:dyDescent="0.2">
      <c r="A924" s="181">
        <v>3805</v>
      </c>
      <c r="B924" s="35" t="s">
        <v>775</v>
      </c>
      <c r="C924" s="36" t="s">
        <v>1077</v>
      </c>
      <c r="D924" s="37" t="s">
        <v>2947</v>
      </c>
      <c r="F924" s="183">
        <v>3717</v>
      </c>
      <c r="G924" s="42" t="s">
        <v>1711</v>
      </c>
      <c r="H924" s="42" t="s">
        <v>1077</v>
      </c>
      <c r="I924" s="42" t="s">
        <v>2697</v>
      </c>
      <c r="K924" s="184">
        <v>3455</v>
      </c>
      <c r="L924" s="176" t="s">
        <v>1167</v>
      </c>
      <c r="M924" s="176" t="s">
        <v>1076</v>
      </c>
      <c r="N924" s="178" t="s">
        <v>386</v>
      </c>
      <c r="P924" s="184">
        <v>3455</v>
      </c>
      <c r="Q924" s="176" t="s">
        <v>1167</v>
      </c>
      <c r="R924" s="176" t="s">
        <v>1076</v>
      </c>
      <c r="S924" s="178" t="s">
        <v>386</v>
      </c>
    </row>
    <row r="925" spans="1:19" x14ac:dyDescent="0.2">
      <c r="A925" s="181">
        <v>3806</v>
      </c>
      <c r="B925" s="35" t="s">
        <v>1988</v>
      </c>
      <c r="C925" s="36" t="s">
        <v>1077</v>
      </c>
      <c r="D925" s="37" t="s">
        <v>2947</v>
      </c>
      <c r="F925" s="183">
        <v>3719</v>
      </c>
      <c r="G925" s="42" t="s">
        <v>2450</v>
      </c>
      <c r="H925" s="42" t="s">
        <v>1077</v>
      </c>
      <c r="I925" s="42" t="s">
        <v>2697</v>
      </c>
      <c r="K925" s="184">
        <v>3456</v>
      </c>
      <c r="L925" s="176" t="s">
        <v>1168</v>
      </c>
      <c r="M925" s="176" t="s">
        <v>1076</v>
      </c>
      <c r="N925" s="176" t="s">
        <v>386</v>
      </c>
      <c r="P925" s="184">
        <v>3456</v>
      </c>
      <c r="Q925" s="176" t="s">
        <v>1168</v>
      </c>
      <c r="R925" s="176" t="s">
        <v>1076</v>
      </c>
      <c r="S925" s="176" t="s">
        <v>386</v>
      </c>
    </row>
    <row r="926" spans="1:19" x14ac:dyDescent="0.2">
      <c r="A926" s="181">
        <v>3807</v>
      </c>
      <c r="B926" s="35" t="s">
        <v>1989</v>
      </c>
      <c r="C926" s="36" t="s">
        <v>1077</v>
      </c>
      <c r="D926" s="37" t="s">
        <v>2947</v>
      </c>
      <c r="F926" s="183">
        <v>3720</v>
      </c>
      <c r="G926" s="42" t="s">
        <v>2451</v>
      </c>
      <c r="H926" s="42" t="s">
        <v>1077</v>
      </c>
      <c r="I926" s="42" t="s">
        <v>2697</v>
      </c>
      <c r="K926" s="184">
        <v>3457</v>
      </c>
      <c r="L926" s="176" t="s">
        <v>1169</v>
      </c>
      <c r="M926" s="176" t="s">
        <v>1076</v>
      </c>
      <c r="N926" s="176" t="s">
        <v>1487</v>
      </c>
      <c r="P926" s="184">
        <v>3457</v>
      </c>
      <c r="Q926" s="176" t="s">
        <v>1169</v>
      </c>
      <c r="R926" s="176" t="s">
        <v>1076</v>
      </c>
      <c r="S926" s="176" t="s">
        <v>386</v>
      </c>
    </row>
    <row r="927" spans="1:19" x14ac:dyDescent="0.2">
      <c r="A927" s="181">
        <v>3810</v>
      </c>
      <c r="B927" s="35" t="s">
        <v>1990</v>
      </c>
      <c r="C927" s="36" t="s">
        <v>1077</v>
      </c>
      <c r="D927" s="37" t="s">
        <v>2947</v>
      </c>
      <c r="F927" s="183">
        <v>3721</v>
      </c>
      <c r="G927" s="42" t="s">
        <v>2452</v>
      </c>
      <c r="H927" s="42" t="s">
        <v>1077</v>
      </c>
      <c r="I927" s="42" t="s">
        <v>2697</v>
      </c>
      <c r="K927" s="184">
        <v>3458</v>
      </c>
      <c r="L927" s="176" t="s">
        <v>1170</v>
      </c>
      <c r="M927" s="176" t="s">
        <v>1076</v>
      </c>
      <c r="N927" s="178" t="s">
        <v>1487</v>
      </c>
      <c r="P927" s="184">
        <v>3458</v>
      </c>
      <c r="Q927" s="176" t="s">
        <v>1170</v>
      </c>
      <c r="R927" s="176" t="s">
        <v>1076</v>
      </c>
      <c r="S927" s="178" t="s">
        <v>3439</v>
      </c>
    </row>
    <row r="928" spans="1:19" x14ac:dyDescent="0.2">
      <c r="A928" s="181">
        <v>3811</v>
      </c>
      <c r="B928" s="35" t="s">
        <v>3049</v>
      </c>
      <c r="C928" s="36" t="s">
        <v>1077</v>
      </c>
      <c r="D928" s="37" t="s">
        <v>2947</v>
      </c>
      <c r="F928" s="183">
        <v>3722</v>
      </c>
      <c r="G928" s="42" t="s">
        <v>2344</v>
      </c>
      <c r="H928" s="42" t="s">
        <v>1077</v>
      </c>
      <c r="I928" s="42" t="s">
        <v>2697</v>
      </c>
      <c r="K928" s="184">
        <v>3459</v>
      </c>
      <c r="L928" s="176" t="s">
        <v>1171</v>
      </c>
      <c r="M928" s="176" t="s">
        <v>1076</v>
      </c>
      <c r="N928" s="176" t="s">
        <v>1487</v>
      </c>
      <c r="P928" s="184">
        <v>3459</v>
      </c>
      <c r="Q928" s="176" t="s">
        <v>1171</v>
      </c>
      <c r="R928" s="176" t="s">
        <v>1076</v>
      </c>
      <c r="S928" s="176" t="s">
        <v>386</v>
      </c>
    </row>
    <row r="929" spans="1:19" x14ac:dyDescent="0.2">
      <c r="A929" s="181">
        <v>3812</v>
      </c>
      <c r="B929" s="35" t="s">
        <v>3050</v>
      </c>
      <c r="C929" s="36" t="s">
        <v>1077</v>
      </c>
      <c r="D929" s="37" t="s">
        <v>2947</v>
      </c>
      <c r="F929" s="183">
        <v>3723</v>
      </c>
      <c r="G929" s="42" t="s">
        <v>2345</v>
      </c>
      <c r="H929" s="42" t="s">
        <v>1077</v>
      </c>
      <c r="I929" s="42" t="s">
        <v>2697</v>
      </c>
      <c r="K929" s="184">
        <v>3460</v>
      </c>
      <c r="L929" s="176" t="s">
        <v>1172</v>
      </c>
      <c r="M929" s="176" t="s">
        <v>1076</v>
      </c>
      <c r="N929" s="176" t="s">
        <v>1487</v>
      </c>
      <c r="P929" s="184">
        <v>3460</v>
      </c>
      <c r="Q929" s="176" t="s">
        <v>1172</v>
      </c>
      <c r="R929" s="176" t="s">
        <v>1076</v>
      </c>
      <c r="S929" s="176" t="s">
        <v>3439</v>
      </c>
    </row>
    <row r="930" spans="1:19" x14ac:dyDescent="0.2">
      <c r="A930" s="181">
        <v>3813</v>
      </c>
      <c r="B930" s="35" t="s">
        <v>2786</v>
      </c>
      <c r="C930" s="36" t="s">
        <v>1077</v>
      </c>
      <c r="D930" s="37" t="s">
        <v>2947</v>
      </c>
      <c r="F930" s="183">
        <v>3725</v>
      </c>
      <c r="G930" s="42" t="s">
        <v>2346</v>
      </c>
      <c r="H930" s="42" t="s">
        <v>1077</v>
      </c>
      <c r="I930" s="42" t="s">
        <v>2697</v>
      </c>
      <c r="K930" s="184">
        <v>3461</v>
      </c>
      <c r="L930" s="176" t="s">
        <v>1173</v>
      </c>
      <c r="M930" s="176" t="s">
        <v>1076</v>
      </c>
      <c r="N930" s="176" t="s">
        <v>1487</v>
      </c>
      <c r="P930" s="184">
        <v>3461</v>
      </c>
      <c r="Q930" s="176" t="s">
        <v>1173</v>
      </c>
      <c r="R930" s="176" t="s">
        <v>1076</v>
      </c>
      <c r="S930" s="176" t="s">
        <v>3439</v>
      </c>
    </row>
    <row r="931" spans="1:19" x14ac:dyDescent="0.2">
      <c r="A931" s="181">
        <v>3814</v>
      </c>
      <c r="B931" s="35" t="s">
        <v>2787</v>
      </c>
      <c r="C931" s="36" t="s">
        <v>1077</v>
      </c>
      <c r="D931" s="37" t="s">
        <v>2947</v>
      </c>
      <c r="F931" s="183">
        <v>3727</v>
      </c>
      <c r="G931" s="42" t="s">
        <v>2326</v>
      </c>
      <c r="H931" s="42" t="s">
        <v>1077</v>
      </c>
      <c r="I931" s="42" t="s">
        <v>2697</v>
      </c>
      <c r="K931" s="184">
        <v>3470</v>
      </c>
      <c r="L931" s="176" t="s">
        <v>1174</v>
      </c>
      <c r="M931" s="176" t="s">
        <v>1077</v>
      </c>
      <c r="N931" s="176" t="s">
        <v>386</v>
      </c>
      <c r="P931" s="184">
        <v>3470</v>
      </c>
      <c r="Q931" s="176" t="s">
        <v>1174</v>
      </c>
      <c r="R931" s="176" t="s">
        <v>1077</v>
      </c>
      <c r="S931" s="176" t="s">
        <v>386</v>
      </c>
    </row>
    <row r="932" spans="1:19" x14ac:dyDescent="0.2">
      <c r="A932" s="181">
        <v>3815</v>
      </c>
      <c r="B932" s="35" t="s">
        <v>451</v>
      </c>
      <c r="C932" s="36" t="s">
        <v>1077</v>
      </c>
      <c r="D932" s="37" t="s">
        <v>2947</v>
      </c>
      <c r="F932" s="183">
        <v>3729</v>
      </c>
      <c r="G932" s="42" t="s">
        <v>534</v>
      </c>
      <c r="H932" s="42" t="s">
        <v>1077</v>
      </c>
      <c r="I932" s="42" t="s">
        <v>2697</v>
      </c>
      <c r="K932" s="184">
        <v>3480</v>
      </c>
      <c r="L932" s="176" t="s">
        <v>1175</v>
      </c>
      <c r="M932" s="176" t="s">
        <v>1077</v>
      </c>
      <c r="N932" s="176" t="s">
        <v>386</v>
      </c>
      <c r="P932" s="184">
        <v>3480</v>
      </c>
      <c r="Q932" s="176" t="s">
        <v>1175</v>
      </c>
      <c r="R932" s="176" t="s">
        <v>1077</v>
      </c>
      <c r="S932" s="176" t="s">
        <v>1005</v>
      </c>
    </row>
    <row r="933" spans="1:19" x14ac:dyDescent="0.2">
      <c r="A933" s="181">
        <v>3816</v>
      </c>
      <c r="B933" s="35" t="s">
        <v>2928</v>
      </c>
      <c r="C933" s="36" t="s">
        <v>1077</v>
      </c>
      <c r="D933" s="37" t="s">
        <v>2947</v>
      </c>
      <c r="F933" s="183">
        <v>3730</v>
      </c>
      <c r="G933" s="42" t="s">
        <v>187</v>
      </c>
      <c r="H933" s="42" t="s">
        <v>1077</v>
      </c>
      <c r="I933" s="42" t="s">
        <v>2697</v>
      </c>
      <c r="K933" s="184">
        <v>3501</v>
      </c>
      <c r="L933" s="176" t="s">
        <v>3397</v>
      </c>
      <c r="M933" s="176" t="s">
        <v>1076</v>
      </c>
      <c r="N933" s="176" t="s">
        <v>386</v>
      </c>
      <c r="P933" s="184">
        <v>3501</v>
      </c>
      <c r="Q933" s="176" t="s">
        <v>3397</v>
      </c>
      <c r="R933" s="176" t="s">
        <v>1076</v>
      </c>
      <c r="S933" s="176" t="s">
        <v>386</v>
      </c>
    </row>
    <row r="934" spans="1:19" x14ac:dyDescent="0.2">
      <c r="A934" s="181">
        <v>3817</v>
      </c>
      <c r="B934" s="35" t="s">
        <v>869</v>
      </c>
      <c r="C934" s="36" t="s">
        <v>1077</v>
      </c>
      <c r="D934" s="37" t="s">
        <v>2947</v>
      </c>
      <c r="F934" s="183">
        <v>3731</v>
      </c>
      <c r="G934" s="42" t="s">
        <v>2120</v>
      </c>
      <c r="H934" s="42" t="s">
        <v>1077</v>
      </c>
      <c r="I934" s="42" t="s">
        <v>2697</v>
      </c>
      <c r="K934" s="184">
        <v>3600</v>
      </c>
      <c r="L934" s="176" t="s">
        <v>2609</v>
      </c>
      <c r="M934" s="176" t="s">
        <v>1076</v>
      </c>
      <c r="N934" s="176" t="s">
        <v>386</v>
      </c>
      <c r="P934" s="184">
        <v>3600</v>
      </c>
      <c r="Q934" s="176" t="s">
        <v>2609</v>
      </c>
      <c r="R934" s="176" t="s">
        <v>1076</v>
      </c>
      <c r="S934" s="176" t="s">
        <v>386</v>
      </c>
    </row>
    <row r="935" spans="1:19" x14ac:dyDescent="0.2">
      <c r="A935" s="181">
        <v>3818</v>
      </c>
      <c r="B935" s="35" t="s">
        <v>1299</v>
      </c>
      <c r="C935" s="36" t="s">
        <v>1077</v>
      </c>
      <c r="D935" s="37" t="s">
        <v>2947</v>
      </c>
      <c r="F935" s="183">
        <v>3732</v>
      </c>
      <c r="G935" s="42" t="s">
        <v>2732</v>
      </c>
      <c r="H935" s="42" t="s">
        <v>1077</v>
      </c>
      <c r="I935" s="42" t="s">
        <v>2697</v>
      </c>
      <c r="K935" s="184">
        <v>3601</v>
      </c>
      <c r="L935" s="176" t="s">
        <v>1661</v>
      </c>
      <c r="M935" s="176" t="s">
        <v>1076</v>
      </c>
      <c r="N935" s="176" t="s">
        <v>1058</v>
      </c>
      <c r="P935" s="184">
        <v>3601</v>
      </c>
      <c r="Q935" s="176" t="s">
        <v>1661</v>
      </c>
      <c r="R935" s="176" t="s">
        <v>1076</v>
      </c>
      <c r="S935" s="176" t="s">
        <v>633</v>
      </c>
    </row>
    <row r="936" spans="1:19" x14ac:dyDescent="0.2">
      <c r="A936" s="181">
        <v>3819</v>
      </c>
      <c r="B936" s="35" t="s">
        <v>1300</v>
      </c>
      <c r="C936" s="36" t="s">
        <v>1077</v>
      </c>
      <c r="D936" s="37" t="s">
        <v>2947</v>
      </c>
      <c r="F936" s="183">
        <v>3733</v>
      </c>
      <c r="G936" s="42" t="s">
        <v>2733</v>
      </c>
      <c r="H936" s="42" t="s">
        <v>1077</v>
      </c>
      <c r="I936" s="42" t="s">
        <v>2697</v>
      </c>
      <c r="K936" s="184">
        <v>3602</v>
      </c>
      <c r="L936" s="176" t="s">
        <v>3398</v>
      </c>
      <c r="M936" s="176" t="s">
        <v>1076</v>
      </c>
      <c r="N936" s="176" t="s">
        <v>386</v>
      </c>
      <c r="P936" s="184">
        <v>3602</v>
      </c>
      <c r="Q936" s="176" t="s">
        <v>3398</v>
      </c>
      <c r="R936" s="176" t="s">
        <v>1076</v>
      </c>
      <c r="S936" s="176" t="s">
        <v>386</v>
      </c>
    </row>
    <row r="937" spans="1:19" x14ac:dyDescent="0.2">
      <c r="A937" s="181">
        <v>3821</v>
      </c>
      <c r="B937" s="35" t="s">
        <v>1301</v>
      </c>
      <c r="C937" s="36" t="s">
        <v>1077</v>
      </c>
      <c r="D937" s="37" t="s">
        <v>2947</v>
      </c>
      <c r="F937" s="183">
        <v>3734</v>
      </c>
      <c r="G937" s="42" t="s">
        <v>3005</v>
      </c>
      <c r="H937" s="42" t="s">
        <v>1077</v>
      </c>
      <c r="I937" s="42" t="s">
        <v>2697</v>
      </c>
      <c r="K937" s="184">
        <v>3603</v>
      </c>
      <c r="L937" s="176" t="s">
        <v>2607</v>
      </c>
      <c r="M937" s="176" t="s">
        <v>1076</v>
      </c>
      <c r="N937" s="176" t="s">
        <v>386</v>
      </c>
      <c r="P937" s="184">
        <v>3603</v>
      </c>
      <c r="Q937" s="176" t="s">
        <v>2607</v>
      </c>
      <c r="R937" s="176" t="s">
        <v>1076</v>
      </c>
      <c r="S937" s="176" t="s">
        <v>386</v>
      </c>
    </row>
    <row r="938" spans="1:19" x14ac:dyDescent="0.2">
      <c r="A938" s="181">
        <v>3822</v>
      </c>
      <c r="B938" s="35" t="s">
        <v>1302</v>
      </c>
      <c r="C938" s="36" t="s">
        <v>1077</v>
      </c>
      <c r="D938" s="37" t="s">
        <v>2947</v>
      </c>
      <c r="F938" s="183">
        <v>3735</v>
      </c>
      <c r="G938" s="42" t="s">
        <v>3006</v>
      </c>
      <c r="H938" s="42" t="s">
        <v>1077</v>
      </c>
      <c r="I938" s="42" t="s">
        <v>2697</v>
      </c>
      <c r="K938" s="184">
        <v>3604</v>
      </c>
      <c r="L938" s="176" t="s">
        <v>2611</v>
      </c>
      <c r="M938" s="176" t="s">
        <v>1076</v>
      </c>
      <c r="N938" s="176" t="s">
        <v>386</v>
      </c>
      <c r="P938" s="184">
        <v>3604</v>
      </c>
      <c r="Q938" s="176" t="s">
        <v>2611</v>
      </c>
      <c r="R938" s="176" t="s">
        <v>1076</v>
      </c>
      <c r="S938" s="176" t="s">
        <v>386</v>
      </c>
    </row>
    <row r="939" spans="1:19" x14ac:dyDescent="0.2">
      <c r="A939" s="181">
        <v>3823</v>
      </c>
      <c r="B939" s="35" t="s">
        <v>3335</v>
      </c>
      <c r="C939" s="36" t="s">
        <v>1077</v>
      </c>
      <c r="D939" s="37" t="s">
        <v>2947</v>
      </c>
      <c r="F939" s="183">
        <v>3736</v>
      </c>
      <c r="G939" s="42" t="s">
        <v>1286</v>
      </c>
      <c r="H939" s="42" t="s">
        <v>1077</v>
      </c>
      <c r="I939" s="42" t="s">
        <v>2697</v>
      </c>
      <c r="K939" s="184">
        <v>3605</v>
      </c>
      <c r="L939" s="176" t="s">
        <v>3399</v>
      </c>
      <c r="M939" s="176" t="s">
        <v>1076</v>
      </c>
      <c r="N939" s="176" t="s">
        <v>386</v>
      </c>
      <c r="P939" s="184">
        <v>3605</v>
      </c>
      <c r="Q939" s="176" t="s">
        <v>3399</v>
      </c>
      <c r="R939" s="176" t="s">
        <v>1076</v>
      </c>
      <c r="S939" s="176" t="s">
        <v>386</v>
      </c>
    </row>
    <row r="940" spans="1:19" x14ac:dyDescent="0.2">
      <c r="A940" s="181">
        <v>3824</v>
      </c>
      <c r="B940" s="35" t="s">
        <v>1355</v>
      </c>
      <c r="C940" s="36" t="s">
        <v>1077</v>
      </c>
      <c r="D940" s="37" t="s">
        <v>2947</v>
      </c>
      <c r="F940" s="183">
        <v>3738</v>
      </c>
      <c r="G940" s="42" t="s">
        <v>464</v>
      </c>
      <c r="H940" s="42" t="s">
        <v>1077</v>
      </c>
      <c r="I940" s="42" t="s">
        <v>2697</v>
      </c>
      <c r="K940" s="184">
        <v>3606</v>
      </c>
      <c r="L940" s="176" t="s">
        <v>3400</v>
      </c>
      <c r="M940" s="176" t="s">
        <v>1076</v>
      </c>
      <c r="N940" s="176" t="s">
        <v>386</v>
      </c>
      <c r="P940" s="184">
        <v>3606</v>
      </c>
      <c r="Q940" s="176" t="s">
        <v>3400</v>
      </c>
      <c r="R940" s="176" t="s">
        <v>1076</v>
      </c>
      <c r="S940" s="176" t="s">
        <v>386</v>
      </c>
    </row>
    <row r="941" spans="1:19" x14ac:dyDescent="0.2">
      <c r="A941" s="181">
        <v>3825</v>
      </c>
      <c r="B941" s="35" t="s">
        <v>1356</v>
      </c>
      <c r="C941" s="36" t="s">
        <v>1077</v>
      </c>
      <c r="D941" s="37" t="s">
        <v>2947</v>
      </c>
      <c r="F941" s="183">
        <v>3740</v>
      </c>
      <c r="G941" s="42" t="s">
        <v>465</v>
      </c>
      <c r="H941" s="42" t="s">
        <v>1077</v>
      </c>
      <c r="I941" s="42" t="s">
        <v>2697</v>
      </c>
      <c r="K941" s="184">
        <v>3607</v>
      </c>
      <c r="L941" s="176" t="s">
        <v>1029</v>
      </c>
      <c r="M941" s="176" t="s">
        <v>1076</v>
      </c>
      <c r="N941" s="176" t="s">
        <v>386</v>
      </c>
      <c r="P941" s="184">
        <v>3607</v>
      </c>
      <c r="Q941" s="176" t="s">
        <v>1029</v>
      </c>
      <c r="R941" s="176" t="s">
        <v>1076</v>
      </c>
      <c r="S941" s="176" t="s">
        <v>386</v>
      </c>
    </row>
    <row r="942" spans="1:19" x14ac:dyDescent="0.2">
      <c r="A942" s="181">
        <v>3826</v>
      </c>
      <c r="B942" s="35" t="s">
        <v>1565</v>
      </c>
      <c r="C942" s="36" t="s">
        <v>1077</v>
      </c>
      <c r="D942" s="37" t="s">
        <v>2947</v>
      </c>
      <c r="F942" s="183">
        <v>3741</v>
      </c>
      <c r="G942" s="42" t="s">
        <v>2327</v>
      </c>
      <c r="H942" s="42" t="s">
        <v>1077</v>
      </c>
      <c r="I942" s="42" t="s">
        <v>2697</v>
      </c>
      <c r="K942" s="184">
        <v>3608</v>
      </c>
      <c r="L942" s="176" t="s">
        <v>2612</v>
      </c>
      <c r="M942" s="176" t="s">
        <v>1076</v>
      </c>
      <c r="N942" s="176" t="s">
        <v>386</v>
      </c>
      <c r="P942" s="184">
        <v>3608</v>
      </c>
      <c r="Q942" s="176" t="s">
        <v>2612</v>
      </c>
      <c r="R942" s="176" t="s">
        <v>1076</v>
      </c>
      <c r="S942" s="176" t="s">
        <v>386</v>
      </c>
    </row>
    <row r="943" spans="1:19" x14ac:dyDescent="0.2">
      <c r="A943" s="181">
        <v>3827</v>
      </c>
      <c r="B943" s="35" t="s">
        <v>3430</v>
      </c>
      <c r="C943" s="36" t="s">
        <v>1077</v>
      </c>
      <c r="D943" s="37" t="s">
        <v>2947</v>
      </c>
      <c r="F943" s="183">
        <v>3742</v>
      </c>
      <c r="G943" s="42" t="s">
        <v>2328</v>
      </c>
      <c r="H943" s="42" t="s">
        <v>1077</v>
      </c>
      <c r="I943" s="42" t="s">
        <v>2697</v>
      </c>
      <c r="K943" s="184">
        <v>3609</v>
      </c>
      <c r="L943" s="176" t="s">
        <v>1030</v>
      </c>
      <c r="M943" s="176" t="s">
        <v>1076</v>
      </c>
      <c r="N943" s="176" t="s">
        <v>386</v>
      </c>
      <c r="P943" s="184">
        <v>3609</v>
      </c>
      <c r="Q943" s="176" t="s">
        <v>1030</v>
      </c>
      <c r="R943" s="176" t="s">
        <v>1076</v>
      </c>
      <c r="S943" s="176" t="s">
        <v>386</v>
      </c>
    </row>
    <row r="944" spans="1:19" x14ac:dyDescent="0.2">
      <c r="A944" s="181">
        <v>3828</v>
      </c>
      <c r="B944" s="35" t="s">
        <v>1505</v>
      </c>
      <c r="C944" s="36" t="s">
        <v>1077</v>
      </c>
      <c r="D944" s="37" t="s">
        <v>2947</v>
      </c>
      <c r="F944" s="183">
        <v>3743</v>
      </c>
      <c r="G944" s="42" t="s">
        <v>2329</v>
      </c>
      <c r="H944" s="42" t="s">
        <v>1077</v>
      </c>
      <c r="I944" s="42" t="s">
        <v>2697</v>
      </c>
      <c r="K944" s="184">
        <v>3610</v>
      </c>
      <c r="L944" s="176" t="s">
        <v>1543</v>
      </c>
      <c r="M944" s="176" t="s">
        <v>1076</v>
      </c>
      <c r="N944" s="176" t="s">
        <v>386</v>
      </c>
      <c r="P944" s="184">
        <v>3610</v>
      </c>
      <c r="Q944" s="176" t="s">
        <v>1543</v>
      </c>
      <c r="R944" s="176" t="s">
        <v>1076</v>
      </c>
      <c r="S944" s="176" t="s">
        <v>632</v>
      </c>
    </row>
    <row r="945" spans="1:19" x14ac:dyDescent="0.2">
      <c r="A945" s="181">
        <v>3829</v>
      </c>
      <c r="B945" s="35" t="s">
        <v>1506</v>
      </c>
      <c r="C945" s="36" t="s">
        <v>1077</v>
      </c>
      <c r="D945" s="37" t="s">
        <v>2947</v>
      </c>
      <c r="F945" s="183">
        <v>3744</v>
      </c>
      <c r="G945" s="42" t="s">
        <v>1383</v>
      </c>
      <c r="H945" s="42" t="s">
        <v>1077</v>
      </c>
      <c r="I945" s="42" t="s">
        <v>2697</v>
      </c>
      <c r="K945" s="184">
        <v>3611</v>
      </c>
      <c r="L945" s="176" t="s">
        <v>1439</v>
      </c>
      <c r="M945" s="176" t="s">
        <v>1076</v>
      </c>
      <c r="N945" s="176" t="s">
        <v>386</v>
      </c>
      <c r="P945" s="184">
        <v>3611</v>
      </c>
      <c r="Q945" s="176" t="s">
        <v>1439</v>
      </c>
      <c r="R945" s="176" t="s">
        <v>1076</v>
      </c>
      <c r="S945" s="176" t="s">
        <v>386</v>
      </c>
    </row>
    <row r="946" spans="1:19" x14ac:dyDescent="0.2">
      <c r="A946" s="181">
        <v>3830</v>
      </c>
      <c r="B946" s="35" t="s">
        <v>1507</v>
      </c>
      <c r="C946" s="36" t="s">
        <v>1077</v>
      </c>
      <c r="D946" s="37" t="s">
        <v>2947</v>
      </c>
      <c r="F946" s="183">
        <v>3745</v>
      </c>
      <c r="G946" s="42" t="s">
        <v>1384</v>
      </c>
      <c r="H946" s="42" t="s">
        <v>1077</v>
      </c>
      <c r="I946" s="42" t="s">
        <v>2697</v>
      </c>
      <c r="K946" s="184">
        <v>3612</v>
      </c>
      <c r="L946" s="176" t="s">
        <v>2686</v>
      </c>
      <c r="M946" s="176" t="s">
        <v>1076</v>
      </c>
      <c r="N946" s="176" t="s">
        <v>386</v>
      </c>
      <c r="P946" s="184">
        <v>3612</v>
      </c>
      <c r="Q946" s="176" t="s">
        <v>2686</v>
      </c>
      <c r="R946" s="176" t="s">
        <v>1076</v>
      </c>
      <c r="S946" s="176" t="s">
        <v>386</v>
      </c>
    </row>
    <row r="947" spans="1:19" x14ac:dyDescent="0.2">
      <c r="A947" s="181">
        <v>3831</v>
      </c>
      <c r="B947" s="35" t="s">
        <v>1508</v>
      </c>
      <c r="C947" s="36" t="s">
        <v>1077</v>
      </c>
      <c r="D947" s="37" t="s">
        <v>2947</v>
      </c>
      <c r="F947" s="183">
        <v>3746</v>
      </c>
      <c r="G947" s="42" t="s">
        <v>1385</v>
      </c>
      <c r="H947" s="42" t="s">
        <v>1077</v>
      </c>
      <c r="I947" s="42" t="s">
        <v>2697</v>
      </c>
      <c r="K947" s="184">
        <v>3613</v>
      </c>
      <c r="L947" s="176" t="s">
        <v>2687</v>
      </c>
      <c r="M947" s="176" t="s">
        <v>1076</v>
      </c>
      <c r="N947" s="176" t="s">
        <v>386</v>
      </c>
      <c r="P947" s="184">
        <v>3613</v>
      </c>
      <c r="Q947" s="176" t="s">
        <v>2687</v>
      </c>
      <c r="R947" s="176" t="s">
        <v>1076</v>
      </c>
      <c r="S947" s="176" t="s">
        <v>386</v>
      </c>
    </row>
    <row r="948" spans="1:19" x14ac:dyDescent="0.2">
      <c r="A948" s="181">
        <v>3832</v>
      </c>
      <c r="B948" s="35" t="s">
        <v>1509</v>
      </c>
      <c r="C948" s="36" t="s">
        <v>1077</v>
      </c>
      <c r="D948" s="37" t="s">
        <v>2947</v>
      </c>
      <c r="F948" s="183">
        <v>3747</v>
      </c>
      <c r="G948" s="42" t="s">
        <v>1386</v>
      </c>
      <c r="H948" s="42" t="s">
        <v>1077</v>
      </c>
      <c r="I948" s="42" t="s">
        <v>2697</v>
      </c>
      <c r="K948" s="184">
        <v>3614</v>
      </c>
      <c r="L948" s="176" t="s">
        <v>1440</v>
      </c>
      <c r="M948" s="176" t="s">
        <v>1077</v>
      </c>
      <c r="N948" s="176" t="s">
        <v>386</v>
      </c>
      <c r="P948" s="184">
        <v>3614</v>
      </c>
      <c r="Q948" s="176" t="s">
        <v>1440</v>
      </c>
      <c r="R948" s="176" t="s">
        <v>1077</v>
      </c>
      <c r="S948" s="176" t="s">
        <v>386</v>
      </c>
    </row>
    <row r="949" spans="1:19" x14ac:dyDescent="0.2">
      <c r="A949" s="181">
        <v>3833</v>
      </c>
      <c r="B949" s="35" t="s">
        <v>1510</v>
      </c>
      <c r="C949" s="36" t="s">
        <v>1077</v>
      </c>
      <c r="D949" s="37" t="s">
        <v>2947</v>
      </c>
      <c r="F949" s="183">
        <v>3748</v>
      </c>
      <c r="G949" s="42" t="s">
        <v>1979</v>
      </c>
      <c r="H949" s="42" t="s">
        <v>1077</v>
      </c>
      <c r="I949" s="42" t="s">
        <v>2697</v>
      </c>
      <c r="K949" s="184">
        <v>3615</v>
      </c>
      <c r="L949" s="176" t="s">
        <v>1441</v>
      </c>
      <c r="M949" s="176" t="s">
        <v>1076</v>
      </c>
      <c r="N949" s="176" t="s">
        <v>386</v>
      </c>
      <c r="P949" s="184">
        <v>3615</v>
      </c>
      <c r="Q949" s="176" t="s">
        <v>1441</v>
      </c>
      <c r="R949" s="176" t="s">
        <v>1076</v>
      </c>
      <c r="S949" s="176" t="s">
        <v>386</v>
      </c>
    </row>
    <row r="950" spans="1:19" x14ac:dyDescent="0.2">
      <c r="A950" s="181">
        <v>3834</v>
      </c>
      <c r="B950" s="35" t="s">
        <v>1511</v>
      </c>
      <c r="C950" s="36" t="s">
        <v>1077</v>
      </c>
      <c r="D950" s="37" t="s">
        <v>2947</v>
      </c>
      <c r="F950" s="183">
        <v>3750</v>
      </c>
      <c r="G950" s="42" t="s">
        <v>1980</v>
      </c>
      <c r="H950" s="42" t="s">
        <v>1077</v>
      </c>
      <c r="I950" s="42" t="s">
        <v>2697</v>
      </c>
      <c r="K950" s="184">
        <v>3616</v>
      </c>
      <c r="L950" s="176" t="s">
        <v>3375</v>
      </c>
      <c r="M950" s="176" t="s">
        <v>1076</v>
      </c>
      <c r="N950" s="176" t="s">
        <v>386</v>
      </c>
      <c r="P950" s="184">
        <v>3616</v>
      </c>
      <c r="Q950" s="176" t="s">
        <v>3375</v>
      </c>
      <c r="R950" s="176" t="s">
        <v>1076</v>
      </c>
      <c r="S950" s="176" t="s">
        <v>386</v>
      </c>
    </row>
    <row r="951" spans="1:19" x14ac:dyDescent="0.2">
      <c r="A951" s="181">
        <v>3837</v>
      </c>
      <c r="B951" s="35" t="s">
        <v>1512</v>
      </c>
      <c r="C951" s="36" t="s">
        <v>1077</v>
      </c>
      <c r="D951" s="37" t="s">
        <v>2947</v>
      </c>
      <c r="F951" s="183">
        <v>3752</v>
      </c>
      <c r="G951" s="42" t="s">
        <v>1981</v>
      </c>
      <c r="H951" s="42" t="s">
        <v>1077</v>
      </c>
      <c r="I951" s="42" t="s">
        <v>2697</v>
      </c>
      <c r="K951" s="184">
        <v>3617</v>
      </c>
      <c r="L951" s="176" t="s">
        <v>1442</v>
      </c>
      <c r="M951" s="176" t="s">
        <v>1076</v>
      </c>
      <c r="N951" s="176" t="s">
        <v>386</v>
      </c>
      <c r="P951" s="184">
        <v>3617</v>
      </c>
      <c r="Q951" s="176" t="s">
        <v>1442</v>
      </c>
      <c r="R951" s="176" t="s">
        <v>1076</v>
      </c>
      <c r="S951" s="176" t="s">
        <v>386</v>
      </c>
    </row>
    <row r="952" spans="1:19" x14ac:dyDescent="0.2">
      <c r="A952" s="181">
        <v>3839</v>
      </c>
      <c r="B952" s="35" t="s">
        <v>1513</v>
      </c>
      <c r="C952" s="36" t="s">
        <v>1077</v>
      </c>
      <c r="D952" s="37" t="s">
        <v>2947</v>
      </c>
      <c r="F952" s="183">
        <v>3753</v>
      </c>
      <c r="G952" s="42" t="s">
        <v>1982</v>
      </c>
      <c r="H952" s="42" t="s">
        <v>1077</v>
      </c>
      <c r="I952" s="42" t="s">
        <v>2697</v>
      </c>
      <c r="K952" s="184">
        <v>3618</v>
      </c>
      <c r="L952" s="176" t="s">
        <v>1443</v>
      </c>
      <c r="M952" s="176" t="s">
        <v>1076</v>
      </c>
      <c r="N952" s="176" t="s">
        <v>386</v>
      </c>
      <c r="P952" s="184">
        <v>3618</v>
      </c>
      <c r="Q952" s="176" t="s">
        <v>1443</v>
      </c>
      <c r="R952" s="176" t="s">
        <v>1076</v>
      </c>
      <c r="S952" s="176" t="s">
        <v>386</v>
      </c>
    </row>
    <row r="953" spans="1:19" x14ac:dyDescent="0.2">
      <c r="A953" s="181">
        <v>3840</v>
      </c>
      <c r="B953" s="35" t="s">
        <v>1514</v>
      </c>
      <c r="C953" s="36" t="s">
        <v>1077</v>
      </c>
      <c r="D953" s="37" t="s">
        <v>2947</v>
      </c>
      <c r="F953" s="183">
        <v>3754</v>
      </c>
      <c r="G953" s="42" t="s">
        <v>704</v>
      </c>
      <c r="H953" s="42" t="s">
        <v>1077</v>
      </c>
      <c r="I953" s="42" t="s">
        <v>2697</v>
      </c>
      <c r="K953" s="184">
        <v>3619</v>
      </c>
      <c r="L953" s="176" t="s">
        <v>1444</v>
      </c>
      <c r="M953" s="176" t="s">
        <v>1076</v>
      </c>
      <c r="N953" s="178" t="s">
        <v>386</v>
      </c>
      <c r="P953" s="184">
        <v>3619</v>
      </c>
      <c r="Q953" s="176" t="s">
        <v>1444</v>
      </c>
      <c r="R953" s="176" t="s">
        <v>1076</v>
      </c>
      <c r="S953" s="178" t="s">
        <v>386</v>
      </c>
    </row>
    <row r="954" spans="1:19" x14ac:dyDescent="0.2">
      <c r="A954" s="181">
        <v>3843</v>
      </c>
      <c r="B954" s="35" t="s">
        <v>1515</v>
      </c>
      <c r="C954" s="36" t="s">
        <v>1077</v>
      </c>
      <c r="D954" s="37" t="s">
        <v>2947</v>
      </c>
      <c r="F954" s="183">
        <v>3755</v>
      </c>
      <c r="G954" s="42" t="s">
        <v>3029</v>
      </c>
      <c r="H954" s="42" t="s">
        <v>1077</v>
      </c>
      <c r="I954" s="42" t="s">
        <v>2697</v>
      </c>
      <c r="K954" s="184">
        <v>3620</v>
      </c>
      <c r="L954" s="176" t="s">
        <v>3377</v>
      </c>
      <c r="M954" s="176" t="s">
        <v>1077</v>
      </c>
      <c r="N954" s="178" t="s">
        <v>386</v>
      </c>
      <c r="P954" s="184">
        <v>3620</v>
      </c>
      <c r="Q954" s="176" t="s">
        <v>3377</v>
      </c>
      <c r="R954" s="176" t="s">
        <v>1077</v>
      </c>
      <c r="S954" s="178" t="s">
        <v>386</v>
      </c>
    </row>
    <row r="955" spans="1:19" x14ac:dyDescent="0.2">
      <c r="A955" s="181">
        <v>3844</v>
      </c>
      <c r="B955" s="35" t="s">
        <v>1516</v>
      </c>
      <c r="C955" s="36" t="s">
        <v>1077</v>
      </c>
      <c r="D955" s="37" t="s">
        <v>2947</v>
      </c>
      <c r="F955" s="183">
        <v>3756</v>
      </c>
      <c r="G955" s="42" t="s">
        <v>1492</v>
      </c>
      <c r="H955" s="42" t="s">
        <v>1077</v>
      </c>
      <c r="I955" s="42" t="s">
        <v>2697</v>
      </c>
      <c r="K955" s="184">
        <v>3621</v>
      </c>
      <c r="L955" s="176" t="s">
        <v>1445</v>
      </c>
      <c r="M955" s="176" t="s">
        <v>1076</v>
      </c>
      <c r="N955" s="176" t="s">
        <v>386</v>
      </c>
      <c r="P955" s="184">
        <v>3621</v>
      </c>
      <c r="Q955" s="176" t="s">
        <v>1445</v>
      </c>
      <c r="R955" s="176" t="s">
        <v>1076</v>
      </c>
      <c r="S955" s="176" t="s">
        <v>386</v>
      </c>
    </row>
    <row r="956" spans="1:19" x14ac:dyDescent="0.2">
      <c r="A956" s="181">
        <v>3847</v>
      </c>
      <c r="B956" s="35" t="s">
        <v>2779</v>
      </c>
      <c r="C956" s="36" t="s">
        <v>1077</v>
      </c>
      <c r="D956" s="37" t="s">
        <v>2947</v>
      </c>
      <c r="F956" s="183">
        <v>3757</v>
      </c>
      <c r="G956" s="42" t="s">
        <v>1592</v>
      </c>
      <c r="H956" s="42" t="s">
        <v>1077</v>
      </c>
      <c r="I956" s="42" t="s">
        <v>2697</v>
      </c>
      <c r="K956" s="184">
        <v>3623</v>
      </c>
      <c r="L956" s="176" t="s">
        <v>1446</v>
      </c>
      <c r="M956" s="176" t="s">
        <v>1076</v>
      </c>
      <c r="N956" s="176" t="s">
        <v>386</v>
      </c>
      <c r="P956" s="184">
        <v>3623</v>
      </c>
      <c r="Q956" s="176" t="s">
        <v>1446</v>
      </c>
      <c r="R956" s="176" t="s">
        <v>1076</v>
      </c>
      <c r="S956" s="176" t="s">
        <v>386</v>
      </c>
    </row>
    <row r="957" spans="1:19" x14ac:dyDescent="0.2">
      <c r="A957" s="181">
        <v>3848</v>
      </c>
      <c r="B957" s="35" t="s">
        <v>1013</v>
      </c>
      <c r="C957" s="36" t="s">
        <v>1077</v>
      </c>
      <c r="D957" s="37" t="s">
        <v>2947</v>
      </c>
      <c r="F957" s="183">
        <v>3758</v>
      </c>
      <c r="G957" s="42" t="s">
        <v>2954</v>
      </c>
      <c r="H957" s="42" t="s">
        <v>1077</v>
      </c>
      <c r="I957" s="42" t="s">
        <v>2697</v>
      </c>
      <c r="K957" s="184">
        <v>3624</v>
      </c>
      <c r="L957" s="176" t="s">
        <v>1447</v>
      </c>
      <c r="M957" s="176" t="s">
        <v>1076</v>
      </c>
      <c r="N957" s="176" t="s">
        <v>386</v>
      </c>
      <c r="P957" s="184">
        <v>3624</v>
      </c>
      <c r="Q957" s="176" t="s">
        <v>1447</v>
      </c>
      <c r="R957" s="176" t="s">
        <v>1076</v>
      </c>
      <c r="S957" s="176" t="s">
        <v>386</v>
      </c>
    </row>
    <row r="958" spans="1:19" x14ac:dyDescent="0.2">
      <c r="A958" s="181">
        <v>3850</v>
      </c>
      <c r="B958" s="35" t="s">
        <v>1014</v>
      </c>
      <c r="C958" s="36" t="s">
        <v>1077</v>
      </c>
      <c r="D958" s="37" t="s">
        <v>2947</v>
      </c>
      <c r="F958" s="183">
        <v>3759</v>
      </c>
      <c r="G958" s="42" t="s">
        <v>854</v>
      </c>
      <c r="H958" s="42" t="s">
        <v>1077</v>
      </c>
      <c r="I958" s="42" t="s">
        <v>2697</v>
      </c>
      <c r="K958" s="184">
        <v>3625</v>
      </c>
      <c r="L958" s="176" t="s">
        <v>1176</v>
      </c>
      <c r="M958" s="176" t="s">
        <v>1076</v>
      </c>
      <c r="N958" s="178" t="s">
        <v>1064</v>
      </c>
      <c r="P958" s="184">
        <v>3625</v>
      </c>
      <c r="Q958" s="176" t="s">
        <v>1176</v>
      </c>
      <c r="R958" s="176" t="s">
        <v>1076</v>
      </c>
      <c r="S958" s="178" t="s">
        <v>386</v>
      </c>
    </row>
    <row r="959" spans="1:19" x14ac:dyDescent="0.2">
      <c r="A959" s="181">
        <v>3851</v>
      </c>
      <c r="B959" s="35" t="s">
        <v>3046</v>
      </c>
      <c r="C959" s="36" t="s">
        <v>1077</v>
      </c>
      <c r="D959" s="37" t="s">
        <v>2947</v>
      </c>
      <c r="F959" s="183">
        <v>3760</v>
      </c>
      <c r="G959" s="42" t="s">
        <v>1830</v>
      </c>
      <c r="H959" s="42" t="s">
        <v>1077</v>
      </c>
      <c r="I959" s="42" t="s">
        <v>2697</v>
      </c>
      <c r="K959" s="184">
        <v>3626</v>
      </c>
      <c r="L959" s="176" t="s">
        <v>3055</v>
      </c>
      <c r="M959" s="176" t="s">
        <v>1076</v>
      </c>
      <c r="N959" s="176" t="s">
        <v>386</v>
      </c>
      <c r="P959" s="184">
        <v>3626</v>
      </c>
      <c r="Q959" s="176" t="s">
        <v>3055</v>
      </c>
      <c r="R959" s="176" t="s">
        <v>1076</v>
      </c>
      <c r="S959" s="176" t="s">
        <v>386</v>
      </c>
    </row>
    <row r="960" spans="1:19" x14ac:dyDescent="0.2">
      <c r="A960" s="181">
        <v>3852</v>
      </c>
      <c r="B960" s="35" t="s">
        <v>2707</v>
      </c>
      <c r="C960" s="36" t="s">
        <v>1077</v>
      </c>
      <c r="D960" s="37" t="s">
        <v>2947</v>
      </c>
      <c r="F960" s="183">
        <v>3762</v>
      </c>
      <c r="G960" s="42" t="s">
        <v>1493</v>
      </c>
      <c r="H960" s="42" t="s">
        <v>1077</v>
      </c>
      <c r="I960" s="42" t="s">
        <v>2697</v>
      </c>
      <c r="K960" s="184">
        <v>3627</v>
      </c>
      <c r="L960" s="176" t="s">
        <v>3401</v>
      </c>
      <c r="M960" s="176" t="s">
        <v>1076</v>
      </c>
      <c r="N960" s="176" t="s">
        <v>386</v>
      </c>
      <c r="P960" s="184">
        <v>3627</v>
      </c>
      <c r="Q960" s="176" t="s">
        <v>3401</v>
      </c>
      <c r="R960" s="176" t="s">
        <v>1076</v>
      </c>
      <c r="S960" s="176" t="s">
        <v>386</v>
      </c>
    </row>
    <row r="961" spans="1:19" x14ac:dyDescent="0.2">
      <c r="A961" s="181">
        <v>3853</v>
      </c>
      <c r="B961" s="35" t="s">
        <v>2565</v>
      </c>
      <c r="C961" s="36" t="s">
        <v>1077</v>
      </c>
      <c r="D961" s="37" t="s">
        <v>2947</v>
      </c>
      <c r="F961" s="183">
        <v>3763</v>
      </c>
      <c r="G961" s="42" t="s">
        <v>1494</v>
      </c>
      <c r="H961" s="42" t="s">
        <v>1077</v>
      </c>
      <c r="I961" s="42" t="s">
        <v>2697</v>
      </c>
      <c r="K961" s="184">
        <v>3628</v>
      </c>
      <c r="L961" s="176" t="s">
        <v>1546</v>
      </c>
      <c r="M961" s="176" t="s">
        <v>1076</v>
      </c>
      <c r="N961" s="178" t="s">
        <v>1068</v>
      </c>
      <c r="P961" s="184">
        <v>3628</v>
      </c>
      <c r="Q961" s="176" t="s">
        <v>1546</v>
      </c>
      <c r="R961" s="176" t="s">
        <v>1076</v>
      </c>
      <c r="S961" s="178" t="s">
        <v>1003</v>
      </c>
    </row>
    <row r="962" spans="1:19" x14ac:dyDescent="0.2">
      <c r="A962" s="181">
        <v>3854</v>
      </c>
      <c r="B962" s="35" t="s">
        <v>2566</v>
      </c>
      <c r="C962" s="36" t="s">
        <v>1077</v>
      </c>
      <c r="D962" s="37" t="s">
        <v>2947</v>
      </c>
      <c r="F962" s="183">
        <v>3764</v>
      </c>
      <c r="G962" s="42" t="s">
        <v>1495</v>
      </c>
      <c r="H962" s="42" t="s">
        <v>1077</v>
      </c>
      <c r="I962" s="42" t="s">
        <v>2697</v>
      </c>
      <c r="K962" s="184">
        <v>3629</v>
      </c>
      <c r="L962" s="176" t="s">
        <v>1547</v>
      </c>
      <c r="M962" s="176" t="s">
        <v>1076</v>
      </c>
      <c r="N962" s="176" t="s">
        <v>1066</v>
      </c>
      <c r="P962" s="184">
        <v>3629</v>
      </c>
      <c r="Q962" s="176" t="s">
        <v>1547</v>
      </c>
      <c r="R962" s="176" t="s">
        <v>1076</v>
      </c>
      <c r="S962" s="176" t="s">
        <v>1035</v>
      </c>
    </row>
    <row r="963" spans="1:19" x14ac:dyDescent="0.2">
      <c r="A963" s="181">
        <v>3855</v>
      </c>
      <c r="B963" s="35" t="s">
        <v>2567</v>
      </c>
      <c r="C963" s="36" t="s">
        <v>1077</v>
      </c>
      <c r="D963" s="37" t="s">
        <v>2947</v>
      </c>
      <c r="F963" s="183">
        <v>3765</v>
      </c>
      <c r="G963" s="42" t="s">
        <v>387</v>
      </c>
      <c r="H963" s="42" t="s">
        <v>1077</v>
      </c>
      <c r="I963" s="42" t="s">
        <v>2697</v>
      </c>
      <c r="K963" s="184">
        <v>3631</v>
      </c>
      <c r="L963" s="176" t="s">
        <v>1177</v>
      </c>
      <c r="M963" s="176" t="s">
        <v>1076</v>
      </c>
      <c r="N963" s="176" t="s">
        <v>1064</v>
      </c>
      <c r="P963" s="184">
        <v>3631</v>
      </c>
      <c r="Q963" s="176" t="s">
        <v>1177</v>
      </c>
      <c r="R963" s="176" t="s">
        <v>1076</v>
      </c>
      <c r="S963" s="176" t="s">
        <v>386</v>
      </c>
    </row>
    <row r="964" spans="1:19" x14ac:dyDescent="0.2">
      <c r="A964" s="181">
        <v>3856</v>
      </c>
      <c r="B964" s="35" t="s">
        <v>2568</v>
      </c>
      <c r="C964" s="36" t="s">
        <v>1077</v>
      </c>
      <c r="D964" s="37" t="s">
        <v>2947</v>
      </c>
      <c r="F964" s="183">
        <v>3766</v>
      </c>
      <c r="G964" s="42" t="s">
        <v>1289</v>
      </c>
      <c r="H964" s="42" t="s">
        <v>1077</v>
      </c>
      <c r="I964" s="42" t="s">
        <v>2697</v>
      </c>
      <c r="K964" s="184">
        <v>3632</v>
      </c>
      <c r="L964" s="176" t="s">
        <v>1178</v>
      </c>
      <c r="M964" s="176" t="s">
        <v>1076</v>
      </c>
      <c r="N964" s="176" t="s">
        <v>1064</v>
      </c>
      <c r="P964" s="184">
        <v>3632</v>
      </c>
      <c r="Q964" s="176" t="s">
        <v>1178</v>
      </c>
      <c r="R964" s="176" t="s">
        <v>1076</v>
      </c>
      <c r="S964" s="176" t="s">
        <v>386</v>
      </c>
    </row>
    <row r="965" spans="1:19" x14ac:dyDescent="0.2">
      <c r="A965" s="181">
        <v>3857</v>
      </c>
      <c r="B965" s="35" t="s">
        <v>2569</v>
      </c>
      <c r="C965" s="36" t="s">
        <v>1077</v>
      </c>
      <c r="D965" s="37" t="s">
        <v>2947</v>
      </c>
      <c r="F965" s="183">
        <v>3767</v>
      </c>
      <c r="G965" s="42" t="s">
        <v>1631</v>
      </c>
      <c r="H965" s="42" t="s">
        <v>1077</v>
      </c>
      <c r="I965" s="42" t="s">
        <v>2697</v>
      </c>
      <c r="K965" s="184">
        <v>3633</v>
      </c>
      <c r="L965" s="176" t="s">
        <v>1179</v>
      </c>
      <c r="M965" s="176" t="s">
        <v>1076</v>
      </c>
      <c r="N965" s="178" t="s">
        <v>1064</v>
      </c>
      <c r="P965" s="184">
        <v>3633</v>
      </c>
      <c r="Q965" s="176" t="s">
        <v>1179</v>
      </c>
      <c r="R965" s="176" t="s">
        <v>1076</v>
      </c>
      <c r="S965" s="178" t="s">
        <v>386</v>
      </c>
    </row>
    <row r="966" spans="1:19" x14ac:dyDescent="0.2">
      <c r="A966" s="181">
        <v>3858</v>
      </c>
      <c r="B966" s="35" t="s">
        <v>2570</v>
      </c>
      <c r="C966" s="36" t="s">
        <v>1077</v>
      </c>
      <c r="D966" s="37" t="s">
        <v>2947</v>
      </c>
      <c r="F966" s="183">
        <v>3768</v>
      </c>
      <c r="G966" s="42" t="s">
        <v>979</v>
      </c>
      <c r="H966" s="42" t="s">
        <v>1077</v>
      </c>
      <c r="I966" s="42" t="s">
        <v>2697</v>
      </c>
      <c r="K966" s="184">
        <v>3635</v>
      </c>
      <c r="L966" s="176" t="s">
        <v>3099</v>
      </c>
      <c r="M966" s="176" t="s">
        <v>1076</v>
      </c>
      <c r="N966" s="178" t="s">
        <v>386</v>
      </c>
      <c r="P966" s="184">
        <v>3635</v>
      </c>
      <c r="Q966" s="176" t="s">
        <v>3099</v>
      </c>
      <c r="R966" s="176" t="s">
        <v>1076</v>
      </c>
      <c r="S966" s="178" t="s">
        <v>624</v>
      </c>
    </row>
    <row r="967" spans="1:19" x14ac:dyDescent="0.2">
      <c r="A967" s="181">
        <v>3859</v>
      </c>
      <c r="B967" s="35" t="s">
        <v>2571</v>
      </c>
      <c r="C967" s="36" t="s">
        <v>1077</v>
      </c>
      <c r="D967" s="37" t="s">
        <v>2947</v>
      </c>
      <c r="F967" s="183">
        <v>3769</v>
      </c>
      <c r="G967" s="42" t="s">
        <v>1632</v>
      </c>
      <c r="H967" s="42" t="s">
        <v>1077</v>
      </c>
      <c r="I967" s="42" t="s">
        <v>2697</v>
      </c>
      <c r="K967" s="184">
        <v>3650</v>
      </c>
      <c r="L967" s="176" t="s">
        <v>3100</v>
      </c>
      <c r="M967" s="176" t="s">
        <v>1077</v>
      </c>
      <c r="N967" s="178" t="s">
        <v>386</v>
      </c>
      <c r="P967" s="184">
        <v>3650</v>
      </c>
      <c r="Q967" s="176" t="s">
        <v>3100</v>
      </c>
      <c r="R967" s="176" t="s">
        <v>1077</v>
      </c>
      <c r="S967" s="178" t="s">
        <v>386</v>
      </c>
    </row>
    <row r="968" spans="1:19" x14ac:dyDescent="0.2">
      <c r="A968" s="181">
        <v>3860</v>
      </c>
      <c r="B968" s="35" t="s">
        <v>2572</v>
      </c>
      <c r="C968" s="36" t="s">
        <v>1077</v>
      </c>
      <c r="D968" s="37" t="s">
        <v>2947</v>
      </c>
      <c r="F968" s="183">
        <v>3770</v>
      </c>
      <c r="G968" s="42" t="s">
        <v>1128</v>
      </c>
      <c r="H968" s="42" t="s">
        <v>1077</v>
      </c>
      <c r="I968" s="42" t="s">
        <v>2697</v>
      </c>
      <c r="K968" s="184">
        <v>3651</v>
      </c>
      <c r="L968" s="176" t="s">
        <v>3256</v>
      </c>
      <c r="M968" s="176" t="s">
        <v>1077</v>
      </c>
      <c r="N968" s="176" t="s">
        <v>386</v>
      </c>
      <c r="P968" s="184">
        <v>3651</v>
      </c>
      <c r="Q968" s="176" t="s">
        <v>3256</v>
      </c>
      <c r="R968" s="176" t="s">
        <v>1077</v>
      </c>
      <c r="S968" s="176" t="s">
        <v>386</v>
      </c>
    </row>
    <row r="969" spans="1:19" x14ac:dyDescent="0.2">
      <c r="A969" s="181">
        <v>3861</v>
      </c>
      <c r="B969" s="35" t="s">
        <v>2573</v>
      </c>
      <c r="C969" s="36" t="s">
        <v>1077</v>
      </c>
      <c r="D969" s="37" t="s">
        <v>2947</v>
      </c>
      <c r="F969" s="183">
        <v>3771</v>
      </c>
      <c r="G969" s="42" t="s">
        <v>1633</v>
      </c>
      <c r="H969" s="42" t="s">
        <v>1077</v>
      </c>
      <c r="I969" s="42" t="s">
        <v>2697</v>
      </c>
      <c r="K969" s="184">
        <v>3659</v>
      </c>
      <c r="L969" s="176" t="s">
        <v>2099</v>
      </c>
      <c r="M969" s="176" t="s">
        <v>1076</v>
      </c>
      <c r="N969" s="176" t="s">
        <v>386</v>
      </c>
      <c r="P969" s="184">
        <v>3659</v>
      </c>
      <c r="Q969" s="176" t="s">
        <v>2099</v>
      </c>
      <c r="R969" s="176" t="s">
        <v>1076</v>
      </c>
      <c r="S969" s="176" t="s">
        <v>1002</v>
      </c>
    </row>
    <row r="970" spans="1:19" x14ac:dyDescent="0.2">
      <c r="A970" s="181">
        <v>3862</v>
      </c>
      <c r="B970" s="35" t="s">
        <v>2574</v>
      </c>
      <c r="C970" s="36" t="s">
        <v>1077</v>
      </c>
      <c r="D970" s="37" t="s">
        <v>2947</v>
      </c>
      <c r="F970" s="183">
        <v>3772</v>
      </c>
      <c r="G970" s="42" t="s">
        <v>3450</v>
      </c>
      <c r="H970" s="42" t="s">
        <v>1077</v>
      </c>
      <c r="I970" s="42" t="s">
        <v>2697</v>
      </c>
      <c r="K970" s="184">
        <v>3660</v>
      </c>
      <c r="L970" s="176" t="s">
        <v>3101</v>
      </c>
      <c r="M970" s="176" t="s">
        <v>1076</v>
      </c>
      <c r="N970" s="178" t="s">
        <v>1399</v>
      </c>
      <c r="P970" s="184">
        <v>3660</v>
      </c>
      <c r="Q970" s="176" t="s">
        <v>3101</v>
      </c>
      <c r="R970" s="176" t="s">
        <v>1076</v>
      </c>
      <c r="S970" s="178" t="s">
        <v>1002</v>
      </c>
    </row>
    <row r="971" spans="1:19" x14ac:dyDescent="0.2">
      <c r="A971" s="181">
        <v>3863</v>
      </c>
      <c r="B971" s="35" t="s">
        <v>2575</v>
      </c>
      <c r="C971" s="36" t="s">
        <v>1077</v>
      </c>
      <c r="D971" s="37" t="s">
        <v>2947</v>
      </c>
      <c r="F971" s="183">
        <v>3774</v>
      </c>
      <c r="G971" s="42" t="s">
        <v>297</v>
      </c>
      <c r="H971" s="42" t="s">
        <v>1077</v>
      </c>
      <c r="I971" s="42" t="s">
        <v>2697</v>
      </c>
      <c r="K971" s="184">
        <v>3661</v>
      </c>
      <c r="L971" s="176" t="s">
        <v>2100</v>
      </c>
      <c r="M971" s="176" t="s">
        <v>1076</v>
      </c>
      <c r="N971" s="176" t="s">
        <v>386</v>
      </c>
      <c r="P971" s="184">
        <v>3661</v>
      </c>
      <c r="Q971" s="176" t="s">
        <v>2100</v>
      </c>
      <c r="R971" s="176" t="s">
        <v>1076</v>
      </c>
      <c r="S971" s="176" t="s">
        <v>386</v>
      </c>
    </row>
    <row r="972" spans="1:19" x14ac:dyDescent="0.2">
      <c r="A972" s="181">
        <v>3864</v>
      </c>
      <c r="B972" s="35" t="s">
        <v>2576</v>
      </c>
      <c r="C972" s="36" t="s">
        <v>1077</v>
      </c>
      <c r="D972" s="37" t="s">
        <v>2947</v>
      </c>
      <c r="F972" s="183">
        <v>3775</v>
      </c>
      <c r="G972" s="42" t="s">
        <v>298</v>
      </c>
      <c r="H972" s="42" t="s">
        <v>1077</v>
      </c>
      <c r="I972" s="42" t="s">
        <v>2697</v>
      </c>
      <c r="K972" s="184">
        <v>3662</v>
      </c>
      <c r="L972" s="176" t="s">
        <v>2101</v>
      </c>
      <c r="M972" s="176" t="s">
        <v>1076</v>
      </c>
      <c r="N972" s="176" t="s">
        <v>386</v>
      </c>
      <c r="P972" s="184">
        <v>3662</v>
      </c>
      <c r="Q972" s="176" t="s">
        <v>2101</v>
      </c>
      <c r="R972" s="176" t="s">
        <v>1076</v>
      </c>
      <c r="S972" s="176" t="s">
        <v>386</v>
      </c>
    </row>
    <row r="973" spans="1:19" x14ac:dyDescent="0.2">
      <c r="A973" s="181">
        <v>3865</v>
      </c>
      <c r="B973" s="35" t="s">
        <v>3257</v>
      </c>
      <c r="C973" s="36" t="s">
        <v>1077</v>
      </c>
      <c r="D973" s="37" t="s">
        <v>2947</v>
      </c>
      <c r="F973" s="183">
        <v>3776</v>
      </c>
      <c r="G973" s="42" t="s">
        <v>299</v>
      </c>
      <c r="H973" s="42" t="s">
        <v>1077</v>
      </c>
      <c r="I973" s="42" t="s">
        <v>2697</v>
      </c>
      <c r="K973" s="184">
        <v>3663</v>
      </c>
      <c r="L973" s="176" t="s">
        <v>2102</v>
      </c>
      <c r="M973" s="176" t="s">
        <v>1076</v>
      </c>
      <c r="N973" s="178" t="s">
        <v>966</v>
      </c>
      <c r="P973" s="184">
        <v>3663</v>
      </c>
      <c r="Q973" s="176" t="s">
        <v>2102</v>
      </c>
      <c r="R973" s="176" t="s">
        <v>1076</v>
      </c>
      <c r="S973" s="178" t="s">
        <v>386</v>
      </c>
    </row>
    <row r="974" spans="1:19" x14ac:dyDescent="0.2">
      <c r="A974" s="181">
        <v>3866</v>
      </c>
      <c r="B974" s="35" t="s">
        <v>3258</v>
      </c>
      <c r="C974" s="36" t="s">
        <v>1077</v>
      </c>
      <c r="D974" s="37" t="s">
        <v>2947</v>
      </c>
      <c r="F974" s="183">
        <v>3777</v>
      </c>
      <c r="G974" s="42" t="s">
        <v>330</v>
      </c>
      <c r="H974" s="42" t="s">
        <v>1077</v>
      </c>
      <c r="I974" s="42" t="s">
        <v>2697</v>
      </c>
      <c r="K974" s="184">
        <v>3664</v>
      </c>
      <c r="L974" s="176" t="s">
        <v>1777</v>
      </c>
      <c r="M974" s="176" t="s">
        <v>2203</v>
      </c>
      <c r="N974" s="176" t="s">
        <v>1053</v>
      </c>
      <c r="P974" s="184">
        <v>3664</v>
      </c>
      <c r="Q974" s="176" t="s">
        <v>1777</v>
      </c>
      <c r="R974" s="176" t="s">
        <v>2203</v>
      </c>
      <c r="S974" s="176" t="s">
        <v>3203</v>
      </c>
    </row>
    <row r="975" spans="1:19" x14ac:dyDescent="0.2">
      <c r="A975" s="181">
        <v>3867</v>
      </c>
      <c r="B975" s="35" t="s">
        <v>2638</v>
      </c>
      <c r="C975" s="36" t="s">
        <v>1077</v>
      </c>
      <c r="D975" s="37" t="s">
        <v>2947</v>
      </c>
      <c r="F975" s="183">
        <v>3778</v>
      </c>
      <c r="G975" s="42" t="s">
        <v>331</v>
      </c>
      <c r="H975" s="42" t="s">
        <v>1077</v>
      </c>
      <c r="I975" s="42" t="s">
        <v>2697</v>
      </c>
      <c r="K975" s="184">
        <v>3665</v>
      </c>
      <c r="L975" s="176" t="s">
        <v>3102</v>
      </c>
      <c r="M975" s="176" t="s">
        <v>1076</v>
      </c>
      <c r="N975" s="176" t="s">
        <v>386</v>
      </c>
      <c r="P975" s="184">
        <v>3665</v>
      </c>
      <c r="Q975" s="176" t="s">
        <v>3102</v>
      </c>
      <c r="R975" s="176" t="s">
        <v>1076</v>
      </c>
      <c r="S975" s="176" t="s">
        <v>1002</v>
      </c>
    </row>
    <row r="976" spans="1:19" x14ac:dyDescent="0.2">
      <c r="A976" s="181">
        <v>3868</v>
      </c>
      <c r="B976" s="35" t="s">
        <v>2639</v>
      </c>
      <c r="C976" s="36" t="s">
        <v>1077</v>
      </c>
      <c r="D976" s="37" t="s">
        <v>2947</v>
      </c>
      <c r="F976" s="183">
        <v>3779</v>
      </c>
      <c r="G976" s="42" t="s">
        <v>332</v>
      </c>
      <c r="H976" s="42" t="s">
        <v>1077</v>
      </c>
      <c r="I976" s="42" t="s">
        <v>2697</v>
      </c>
      <c r="K976" s="184">
        <v>3670</v>
      </c>
      <c r="L976" s="176" t="s">
        <v>1778</v>
      </c>
      <c r="M976" s="176" t="s">
        <v>1077</v>
      </c>
      <c r="N976" s="176" t="s">
        <v>2094</v>
      </c>
      <c r="P976" s="184">
        <v>3670</v>
      </c>
      <c r="Q976" s="176" t="s">
        <v>1778</v>
      </c>
      <c r="R976" s="176" t="s">
        <v>1077</v>
      </c>
      <c r="S976" s="176" t="s">
        <v>1368</v>
      </c>
    </row>
    <row r="977" spans="1:19" x14ac:dyDescent="0.2">
      <c r="A977" s="181">
        <v>3869</v>
      </c>
      <c r="B977" s="35" t="s">
        <v>2488</v>
      </c>
      <c r="C977" s="36" t="s">
        <v>1077</v>
      </c>
      <c r="D977" s="37" t="s">
        <v>2947</v>
      </c>
      <c r="F977" s="183">
        <v>3780</v>
      </c>
      <c r="G977" s="42" t="s">
        <v>1292</v>
      </c>
      <c r="H977" s="42" t="s">
        <v>1077</v>
      </c>
      <c r="I977" s="42" t="s">
        <v>2697</v>
      </c>
      <c r="K977" s="184">
        <v>3671</v>
      </c>
      <c r="L977" s="176" t="s">
        <v>2295</v>
      </c>
      <c r="M977" s="176" t="s">
        <v>1076</v>
      </c>
      <c r="N977" s="178" t="s">
        <v>386</v>
      </c>
      <c r="P977" s="184">
        <v>3671</v>
      </c>
      <c r="Q977" s="176" t="s">
        <v>2295</v>
      </c>
      <c r="R977" s="176" t="s">
        <v>1076</v>
      </c>
      <c r="S977" s="178" t="s">
        <v>386</v>
      </c>
    </row>
    <row r="978" spans="1:19" x14ac:dyDescent="0.2">
      <c r="A978" s="181">
        <v>3870</v>
      </c>
      <c r="B978" s="35" t="s">
        <v>3451</v>
      </c>
      <c r="C978" s="36" t="s">
        <v>1077</v>
      </c>
      <c r="D978" s="37" t="s">
        <v>2947</v>
      </c>
      <c r="F978" s="183">
        <v>3781</v>
      </c>
      <c r="G978" s="42" t="s">
        <v>3093</v>
      </c>
      <c r="H978" s="42" t="s">
        <v>1077</v>
      </c>
      <c r="I978" s="42" t="s">
        <v>2697</v>
      </c>
      <c r="K978" s="184">
        <v>3672</v>
      </c>
      <c r="L978" s="176" t="s">
        <v>2719</v>
      </c>
      <c r="M978" s="176" t="s">
        <v>1076</v>
      </c>
      <c r="N978" s="178" t="s">
        <v>386</v>
      </c>
      <c r="P978" s="184">
        <v>3672</v>
      </c>
      <c r="Q978" s="176" t="s">
        <v>2719</v>
      </c>
      <c r="R978" s="176" t="s">
        <v>1076</v>
      </c>
      <c r="S978" s="178" t="s">
        <v>386</v>
      </c>
    </row>
    <row r="979" spans="1:19" x14ac:dyDescent="0.2">
      <c r="A979" s="181">
        <v>3871</v>
      </c>
      <c r="B979" s="35" t="s">
        <v>3452</v>
      </c>
      <c r="C979" s="36" t="s">
        <v>1077</v>
      </c>
      <c r="D979" s="37" t="s">
        <v>2947</v>
      </c>
      <c r="F979" s="183">
        <v>3782</v>
      </c>
      <c r="G979" s="42" t="s">
        <v>1293</v>
      </c>
      <c r="H979" s="42" t="s">
        <v>1077</v>
      </c>
      <c r="I979" s="42" t="s">
        <v>2697</v>
      </c>
      <c r="K979" s="184">
        <v>3673</v>
      </c>
      <c r="L979" s="176" t="s">
        <v>560</v>
      </c>
      <c r="M979" s="176" t="s">
        <v>1076</v>
      </c>
      <c r="N979" s="176" t="s">
        <v>1987</v>
      </c>
      <c r="P979" s="184">
        <v>3673</v>
      </c>
      <c r="Q979" s="176" t="s">
        <v>560</v>
      </c>
      <c r="R979" s="176" t="s">
        <v>1076</v>
      </c>
      <c r="S979" s="176" t="s">
        <v>2038</v>
      </c>
    </row>
    <row r="980" spans="1:19" x14ac:dyDescent="0.2">
      <c r="A980" s="181">
        <v>3872</v>
      </c>
      <c r="B980" s="35" t="s">
        <v>220</v>
      </c>
      <c r="C980" s="36" t="s">
        <v>1077</v>
      </c>
      <c r="D980" s="37" t="s">
        <v>2947</v>
      </c>
      <c r="F980" s="183">
        <v>3783</v>
      </c>
      <c r="G980" s="42" t="s">
        <v>1294</v>
      </c>
      <c r="H980" s="42" t="s">
        <v>1077</v>
      </c>
      <c r="I980" s="42" t="s">
        <v>2697</v>
      </c>
      <c r="K980" s="184">
        <v>3674</v>
      </c>
      <c r="L980" s="176" t="s">
        <v>2103</v>
      </c>
      <c r="M980" s="176" t="s">
        <v>1076</v>
      </c>
      <c r="N980" s="176" t="s">
        <v>386</v>
      </c>
      <c r="P980" s="184">
        <v>3674</v>
      </c>
      <c r="Q980" s="176" t="s">
        <v>2103</v>
      </c>
      <c r="R980" s="176" t="s">
        <v>1076</v>
      </c>
      <c r="S980" s="176" t="s">
        <v>386</v>
      </c>
    </row>
    <row r="981" spans="1:19" x14ac:dyDescent="0.2">
      <c r="A981" s="181">
        <v>3873</v>
      </c>
      <c r="B981" s="35" t="s">
        <v>2978</v>
      </c>
      <c r="C981" s="36" t="s">
        <v>1077</v>
      </c>
      <c r="D981" s="37" t="s">
        <v>2947</v>
      </c>
      <c r="F981" s="183">
        <v>3784</v>
      </c>
      <c r="G981" s="42" t="s">
        <v>1295</v>
      </c>
      <c r="H981" s="42" t="s">
        <v>1077</v>
      </c>
      <c r="I981" s="42" t="s">
        <v>2697</v>
      </c>
      <c r="K981" s="184">
        <v>3675</v>
      </c>
      <c r="L981" s="176" t="s">
        <v>443</v>
      </c>
      <c r="M981" s="176" t="s">
        <v>1076</v>
      </c>
      <c r="N981" s="178" t="s">
        <v>1252</v>
      </c>
      <c r="P981" s="184">
        <v>3675</v>
      </c>
      <c r="Q981" s="176" t="s">
        <v>443</v>
      </c>
      <c r="R981" s="176" t="s">
        <v>1076</v>
      </c>
      <c r="S981" s="178" t="s">
        <v>2180</v>
      </c>
    </row>
    <row r="982" spans="1:19" x14ac:dyDescent="0.2">
      <c r="A982" s="181">
        <v>3874</v>
      </c>
      <c r="B982" s="35" t="s">
        <v>2979</v>
      </c>
      <c r="C982" s="36" t="s">
        <v>1077</v>
      </c>
      <c r="D982" s="37" t="s">
        <v>2947</v>
      </c>
      <c r="F982" s="183">
        <v>3785</v>
      </c>
      <c r="G982" s="42" t="s">
        <v>301</v>
      </c>
      <c r="H982" s="42" t="s">
        <v>1077</v>
      </c>
      <c r="I982" s="42" t="s">
        <v>2697</v>
      </c>
      <c r="K982" s="184">
        <v>3680</v>
      </c>
      <c r="L982" s="176" t="s">
        <v>3066</v>
      </c>
      <c r="M982" s="176" t="s">
        <v>2202</v>
      </c>
      <c r="N982" s="176" t="s">
        <v>386</v>
      </c>
      <c r="P982" s="184">
        <v>3680</v>
      </c>
      <c r="Q982" s="176" t="s">
        <v>3066</v>
      </c>
      <c r="R982" s="176" t="s">
        <v>2202</v>
      </c>
      <c r="S982" s="176" t="s">
        <v>3204</v>
      </c>
    </row>
    <row r="983" spans="1:19" x14ac:dyDescent="0.2">
      <c r="A983" s="181">
        <v>3875</v>
      </c>
      <c r="B983" s="35" t="s">
        <v>2980</v>
      </c>
      <c r="C983" s="36" t="s">
        <v>1077</v>
      </c>
      <c r="D983" s="37" t="s">
        <v>2947</v>
      </c>
      <c r="F983" s="183">
        <v>3786</v>
      </c>
      <c r="G983" s="42" t="s">
        <v>1951</v>
      </c>
      <c r="H983" s="42" t="s">
        <v>1077</v>
      </c>
      <c r="I983" s="42" t="s">
        <v>2697</v>
      </c>
      <c r="K983" s="184">
        <v>3681</v>
      </c>
      <c r="L983" s="176" t="s">
        <v>3067</v>
      </c>
      <c r="M983" s="176" t="s">
        <v>1076</v>
      </c>
      <c r="N983" s="176" t="s">
        <v>386</v>
      </c>
      <c r="P983" s="184">
        <v>3681</v>
      </c>
      <c r="Q983" s="176" t="s">
        <v>3067</v>
      </c>
      <c r="R983" s="176" t="s">
        <v>1076</v>
      </c>
      <c r="S983" s="176" t="s">
        <v>386</v>
      </c>
    </row>
    <row r="984" spans="1:19" x14ac:dyDescent="0.2">
      <c r="A984" s="181">
        <v>3876</v>
      </c>
      <c r="B984" s="35" t="s">
        <v>2744</v>
      </c>
      <c r="C984" s="36" t="s">
        <v>1077</v>
      </c>
      <c r="D984" s="37" t="s">
        <v>2947</v>
      </c>
      <c r="F984" s="183">
        <v>3787</v>
      </c>
      <c r="G984" s="42" t="s">
        <v>1952</v>
      </c>
      <c r="H984" s="42" t="s">
        <v>1077</v>
      </c>
      <c r="I984" s="42" t="s">
        <v>2697</v>
      </c>
      <c r="K984" s="184">
        <v>3682</v>
      </c>
      <c r="L984" s="176" t="s">
        <v>1276</v>
      </c>
      <c r="M984" s="176" t="s">
        <v>1076</v>
      </c>
      <c r="N984" s="178" t="s">
        <v>386</v>
      </c>
      <c r="P984" s="184">
        <v>3682</v>
      </c>
      <c r="Q984" s="176" t="s">
        <v>1276</v>
      </c>
      <c r="R984" s="176" t="s">
        <v>1076</v>
      </c>
      <c r="S984" s="178" t="s">
        <v>386</v>
      </c>
    </row>
    <row r="985" spans="1:19" x14ac:dyDescent="0.2">
      <c r="A985" s="181">
        <v>3877</v>
      </c>
      <c r="B985" s="35" t="s">
        <v>3432</v>
      </c>
      <c r="C985" s="36" t="s">
        <v>1077</v>
      </c>
      <c r="D985" s="37" t="s">
        <v>2947</v>
      </c>
      <c r="F985" s="183">
        <v>3788</v>
      </c>
      <c r="G985" s="42" t="s">
        <v>1953</v>
      </c>
      <c r="H985" s="42" t="s">
        <v>1077</v>
      </c>
      <c r="I985" s="42" t="s">
        <v>2697</v>
      </c>
      <c r="K985" s="184">
        <v>3683</v>
      </c>
      <c r="L985" s="176" t="s">
        <v>2464</v>
      </c>
      <c r="M985" s="176" t="s">
        <v>1076</v>
      </c>
      <c r="N985" s="178" t="s">
        <v>386</v>
      </c>
      <c r="P985" s="184">
        <v>3683</v>
      </c>
      <c r="Q985" s="176" t="s">
        <v>2464</v>
      </c>
      <c r="R985" s="176" t="s">
        <v>1076</v>
      </c>
      <c r="S985" s="178" t="s">
        <v>386</v>
      </c>
    </row>
    <row r="986" spans="1:19" x14ac:dyDescent="0.2">
      <c r="A986" s="181">
        <v>3878</v>
      </c>
      <c r="B986" s="35" t="s">
        <v>3433</v>
      </c>
      <c r="C986" s="36" t="s">
        <v>1077</v>
      </c>
      <c r="D986" s="37" t="s">
        <v>2947</v>
      </c>
      <c r="F986" s="183">
        <v>3789</v>
      </c>
      <c r="G986" s="42" t="s">
        <v>2929</v>
      </c>
      <c r="H986" s="42" t="s">
        <v>1077</v>
      </c>
      <c r="I986" s="42" t="s">
        <v>2697</v>
      </c>
      <c r="K986" s="184">
        <v>3684</v>
      </c>
      <c r="L986" s="176" t="s">
        <v>358</v>
      </c>
      <c r="M986" s="176" t="s">
        <v>1076</v>
      </c>
      <c r="N986" s="178" t="s">
        <v>386</v>
      </c>
      <c r="P986" s="184">
        <v>3684</v>
      </c>
      <c r="Q986" s="176" t="s">
        <v>358</v>
      </c>
      <c r="R986" s="176" t="s">
        <v>1076</v>
      </c>
      <c r="S986" s="178" t="s">
        <v>453</v>
      </c>
    </row>
    <row r="987" spans="1:19" x14ac:dyDescent="0.2">
      <c r="A987" s="181">
        <v>3879</v>
      </c>
      <c r="B987" s="35" t="s">
        <v>2785</v>
      </c>
      <c r="C987" s="36" t="s">
        <v>1077</v>
      </c>
      <c r="D987" s="37" t="s">
        <v>2947</v>
      </c>
      <c r="F987" s="183">
        <v>3790</v>
      </c>
      <c r="G987" s="42" t="s">
        <v>1269</v>
      </c>
      <c r="H987" s="42" t="s">
        <v>1077</v>
      </c>
      <c r="I987" s="42" t="s">
        <v>2697</v>
      </c>
      <c r="K987" s="184">
        <v>3685</v>
      </c>
      <c r="L987" s="176" t="s">
        <v>2465</v>
      </c>
      <c r="M987" s="176" t="s">
        <v>2202</v>
      </c>
      <c r="N987" s="178" t="s">
        <v>1056</v>
      </c>
      <c r="P987" s="184">
        <v>3685</v>
      </c>
      <c r="Q987" s="176" t="s">
        <v>2465</v>
      </c>
      <c r="R987" s="176" t="s">
        <v>2202</v>
      </c>
      <c r="S987" s="178" t="s">
        <v>3193</v>
      </c>
    </row>
    <row r="988" spans="1:19" x14ac:dyDescent="0.2">
      <c r="A988" s="181">
        <v>3880</v>
      </c>
      <c r="B988" s="35" t="s">
        <v>2086</v>
      </c>
      <c r="C988" s="36" t="s">
        <v>1077</v>
      </c>
      <c r="D988" s="37" t="s">
        <v>2947</v>
      </c>
      <c r="F988" s="183">
        <v>3791</v>
      </c>
      <c r="G988" s="42" t="s">
        <v>435</v>
      </c>
      <c r="H988" s="42" t="s">
        <v>1077</v>
      </c>
      <c r="I988" s="42" t="s">
        <v>2697</v>
      </c>
      <c r="K988" s="184">
        <v>3686</v>
      </c>
      <c r="L988" s="176" t="s">
        <v>2466</v>
      </c>
      <c r="M988" s="176" t="s">
        <v>1076</v>
      </c>
      <c r="N988" s="178" t="s">
        <v>386</v>
      </c>
      <c r="P988" s="184">
        <v>3686</v>
      </c>
      <c r="Q988" s="176" t="s">
        <v>2466</v>
      </c>
      <c r="R988" s="176" t="s">
        <v>1076</v>
      </c>
      <c r="S988" s="178" t="s">
        <v>386</v>
      </c>
    </row>
    <row r="989" spans="1:19" x14ac:dyDescent="0.2">
      <c r="A989" s="181">
        <v>3881</v>
      </c>
      <c r="B989" s="35" t="s">
        <v>274</v>
      </c>
      <c r="C989" s="36" t="s">
        <v>1077</v>
      </c>
      <c r="D989" s="37" t="s">
        <v>2947</v>
      </c>
      <c r="F989" s="183">
        <v>3792</v>
      </c>
      <c r="G989" s="42" t="s">
        <v>2454</v>
      </c>
      <c r="H989" s="42" t="s">
        <v>1077</v>
      </c>
      <c r="I989" s="42" t="s">
        <v>2697</v>
      </c>
      <c r="K989" s="184">
        <v>3688</v>
      </c>
      <c r="L989" s="176" t="s">
        <v>2467</v>
      </c>
      <c r="M989" s="176" t="s">
        <v>1076</v>
      </c>
      <c r="N989" s="178" t="s">
        <v>386</v>
      </c>
      <c r="P989" s="184">
        <v>3688</v>
      </c>
      <c r="Q989" s="176" t="s">
        <v>2467</v>
      </c>
      <c r="R989" s="176" t="s">
        <v>1076</v>
      </c>
      <c r="S989" s="178" t="s">
        <v>386</v>
      </c>
    </row>
    <row r="990" spans="1:19" x14ac:dyDescent="0.2">
      <c r="A990" s="181">
        <v>3892</v>
      </c>
      <c r="B990" s="35" t="s">
        <v>1936</v>
      </c>
      <c r="C990" s="36" t="s">
        <v>1076</v>
      </c>
      <c r="D990" s="37"/>
      <c r="F990" s="183">
        <v>3793</v>
      </c>
      <c r="G990" s="42" t="s">
        <v>436</v>
      </c>
      <c r="H990" s="42" t="s">
        <v>1077</v>
      </c>
      <c r="I990" s="42" t="s">
        <v>2697</v>
      </c>
      <c r="K990" s="184">
        <v>3689</v>
      </c>
      <c r="L990" s="176" t="s">
        <v>877</v>
      </c>
      <c r="M990" s="176" t="s">
        <v>2202</v>
      </c>
      <c r="N990" s="178" t="s">
        <v>1056</v>
      </c>
      <c r="P990" s="184">
        <v>3689</v>
      </c>
      <c r="Q990" s="176" t="s">
        <v>877</v>
      </c>
      <c r="R990" s="176" t="s">
        <v>2202</v>
      </c>
      <c r="S990" s="178" t="s">
        <v>3193</v>
      </c>
    </row>
    <row r="991" spans="1:19" x14ac:dyDescent="0.2">
      <c r="A991" s="181">
        <v>3900</v>
      </c>
      <c r="B991" s="35" t="s">
        <v>364</v>
      </c>
      <c r="C991" s="36" t="s">
        <v>1077</v>
      </c>
      <c r="D991" s="37" t="s">
        <v>501</v>
      </c>
      <c r="F991" s="183">
        <v>3794</v>
      </c>
      <c r="G991" s="42" t="s">
        <v>280</v>
      </c>
      <c r="H991" s="42" t="s">
        <v>1077</v>
      </c>
      <c r="I991" s="42" t="s">
        <v>2697</v>
      </c>
      <c r="K991" s="184">
        <v>3690</v>
      </c>
      <c r="L991" s="176" t="s">
        <v>2468</v>
      </c>
      <c r="M991" s="176" t="s">
        <v>1076</v>
      </c>
      <c r="N991" s="178" t="s">
        <v>386</v>
      </c>
      <c r="P991" s="184">
        <v>3690</v>
      </c>
      <c r="Q991" s="176" t="s">
        <v>2468</v>
      </c>
      <c r="R991" s="176" t="s">
        <v>1076</v>
      </c>
      <c r="S991" s="178" t="s">
        <v>386</v>
      </c>
    </row>
    <row r="992" spans="1:19" x14ac:dyDescent="0.2">
      <c r="A992" s="181">
        <v>3901</v>
      </c>
      <c r="B992" s="35" t="s">
        <v>365</v>
      </c>
      <c r="C992" s="36" t="s">
        <v>1077</v>
      </c>
      <c r="D992" s="37" t="s">
        <v>501</v>
      </c>
      <c r="F992" s="183">
        <v>3795</v>
      </c>
      <c r="G992" s="42" t="s">
        <v>281</v>
      </c>
      <c r="H992" s="42" t="s">
        <v>1077</v>
      </c>
      <c r="I992" s="42" t="s">
        <v>2697</v>
      </c>
      <c r="K992" s="184">
        <v>3692</v>
      </c>
      <c r="L992" s="176" t="s">
        <v>2469</v>
      </c>
      <c r="M992" s="176" t="s">
        <v>1076</v>
      </c>
      <c r="N992" s="178" t="s">
        <v>386</v>
      </c>
      <c r="P992" s="184">
        <v>3692</v>
      </c>
      <c r="Q992" s="176" t="s">
        <v>2469</v>
      </c>
      <c r="R992" s="176" t="s">
        <v>1076</v>
      </c>
      <c r="S992" s="178" t="s">
        <v>386</v>
      </c>
    </row>
    <row r="993" spans="1:19" x14ac:dyDescent="0.2">
      <c r="A993" s="181">
        <v>3902</v>
      </c>
      <c r="B993" s="35" t="s">
        <v>366</v>
      </c>
      <c r="C993" s="36" t="s">
        <v>1077</v>
      </c>
      <c r="D993" s="37" t="s">
        <v>501</v>
      </c>
      <c r="F993" s="183">
        <v>3796</v>
      </c>
      <c r="G993" s="42" t="s">
        <v>3442</v>
      </c>
      <c r="H993" s="42" t="s">
        <v>1077</v>
      </c>
      <c r="I993" s="42" t="s">
        <v>2697</v>
      </c>
      <c r="K993" s="184">
        <v>3700</v>
      </c>
      <c r="L993" s="176" t="s">
        <v>2555</v>
      </c>
      <c r="M993" s="176" t="s">
        <v>1077</v>
      </c>
      <c r="N993" s="178" t="s">
        <v>2697</v>
      </c>
      <c r="P993" s="184">
        <v>3700</v>
      </c>
      <c r="Q993" s="176" t="s">
        <v>2555</v>
      </c>
      <c r="R993" s="176" t="s">
        <v>1077</v>
      </c>
      <c r="S993" s="178" t="s">
        <v>999</v>
      </c>
    </row>
    <row r="994" spans="1:19" x14ac:dyDescent="0.2">
      <c r="A994" s="181">
        <v>3903</v>
      </c>
      <c r="B994" s="35" t="s">
        <v>367</v>
      </c>
      <c r="C994" s="36" t="s">
        <v>1077</v>
      </c>
      <c r="D994" s="37" t="s">
        <v>501</v>
      </c>
      <c r="F994" s="183">
        <v>3797</v>
      </c>
      <c r="G994" s="42" t="s">
        <v>3443</v>
      </c>
      <c r="H994" s="42" t="s">
        <v>1077</v>
      </c>
      <c r="I994" s="42" t="s">
        <v>2697</v>
      </c>
      <c r="K994" s="184">
        <v>3701</v>
      </c>
      <c r="L994" s="176" t="s">
        <v>3157</v>
      </c>
      <c r="M994" s="176" t="s">
        <v>1077</v>
      </c>
      <c r="N994" s="178" t="s">
        <v>2697</v>
      </c>
      <c r="P994" s="184">
        <v>3701</v>
      </c>
      <c r="Q994" s="176" t="s">
        <v>3157</v>
      </c>
      <c r="R994" s="176" t="s">
        <v>1077</v>
      </c>
      <c r="S994" s="178" t="s">
        <v>999</v>
      </c>
    </row>
    <row r="995" spans="1:19" x14ac:dyDescent="0.2">
      <c r="A995" s="181">
        <v>3904</v>
      </c>
      <c r="B995" s="35" t="s">
        <v>1359</v>
      </c>
      <c r="C995" s="36" t="s">
        <v>1077</v>
      </c>
      <c r="D995" s="37" t="s">
        <v>501</v>
      </c>
      <c r="F995" s="183">
        <v>3798</v>
      </c>
      <c r="G995" s="42" t="s">
        <v>3444</v>
      </c>
      <c r="H995" s="42" t="s">
        <v>1077</v>
      </c>
      <c r="I995" s="42" t="s">
        <v>2697</v>
      </c>
      <c r="K995" s="184">
        <v>3702</v>
      </c>
      <c r="L995" s="176" t="s">
        <v>3158</v>
      </c>
      <c r="M995" s="176" t="s">
        <v>1077</v>
      </c>
      <c r="N995" s="178" t="s">
        <v>2697</v>
      </c>
      <c r="P995" s="184">
        <v>3702</v>
      </c>
      <c r="Q995" s="176" t="s">
        <v>3158</v>
      </c>
      <c r="R995" s="176" t="s">
        <v>1077</v>
      </c>
      <c r="S995" s="178" t="s">
        <v>2219</v>
      </c>
    </row>
    <row r="996" spans="1:19" x14ac:dyDescent="0.2">
      <c r="A996" s="181">
        <v>3905</v>
      </c>
      <c r="B996" s="35" t="s">
        <v>3403</v>
      </c>
      <c r="C996" s="36" t="s">
        <v>1077</v>
      </c>
      <c r="D996" s="37" t="s">
        <v>501</v>
      </c>
      <c r="F996" s="183">
        <v>3799</v>
      </c>
      <c r="G996" s="42" t="s">
        <v>3294</v>
      </c>
      <c r="H996" s="42" t="s">
        <v>1077</v>
      </c>
      <c r="I996" s="42" t="s">
        <v>2697</v>
      </c>
      <c r="K996" s="184">
        <v>3703</v>
      </c>
      <c r="L996" s="176" t="s">
        <v>3159</v>
      </c>
      <c r="M996" s="176" t="s">
        <v>1077</v>
      </c>
      <c r="N996" s="178" t="s">
        <v>2697</v>
      </c>
      <c r="P996" s="184">
        <v>3703</v>
      </c>
      <c r="Q996" s="176" t="s">
        <v>3159</v>
      </c>
      <c r="R996" s="176" t="s">
        <v>1077</v>
      </c>
      <c r="S996" s="178" t="s">
        <v>2219</v>
      </c>
    </row>
    <row r="997" spans="1:19" x14ac:dyDescent="0.2">
      <c r="A997" s="181">
        <v>3906</v>
      </c>
      <c r="B997" s="35" t="s">
        <v>1694</v>
      </c>
      <c r="C997" s="36" t="s">
        <v>1077</v>
      </c>
      <c r="D997" s="37" t="s">
        <v>501</v>
      </c>
      <c r="F997" s="183">
        <v>3800</v>
      </c>
      <c r="G997" s="42" t="s">
        <v>3295</v>
      </c>
      <c r="H997" s="42" t="s">
        <v>1077</v>
      </c>
      <c r="I997" s="42" t="s">
        <v>2697</v>
      </c>
      <c r="K997" s="184">
        <v>3704</v>
      </c>
      <c r="L997" s="176" t="s">
        <v>3160</v>
      </c>
      <c r="M997" s="176" t="s">
        <v>1077</v>
      </c>
      <c r="N997" s="178" t="s">
        <v>2697</v>
      </c>
      <c r="P997" s="184">
        <v>3704</v>
      </c>
      <c r="Q997" s="176" t="s">
        <v>3160</v>
      </c>
      <c r="R997" s="176" t="s">
        <v>1077</v>
      </c>
      <c r="S997" s="178" t="s">
        <v>2219</v>
      </c>
    </row>
    <row r="998" spans="1:19" x14ac:dyDescent="0.2">
      <c r="A998" s="181">
        <v>3907</v>
      </c>
      <c r="B998" s="35" t="s">
        <v>1695</v>
      </c>
      <c r="C998" s="36" t="s">
        <v>1077</v>
      </c>
      <c r="D998" s="37" t="s">
        <v>501</v>
      </c>
      <c r="F998" s="183">
        <v>3801</v>
      </c>
      <c r="G998" s="42" t="s">
        <v>873</v>
      </c>
      <c r="H998" s="42" t="s">
        <v>1077</v>
      </c>
      <c r="I998" s="42" t="s">
        <v>2697</v>
      </c>
      <c r="K998" s="184">
        <v>3705</v>
      </c>
      <c r="L998" s="176" t="s">
        <v>3161</v>
      </c>
      <c r="M998" s="176" t="s">
        <v>1077</v>
      </c>
      <c r="N998" s="178" t="s">
        <v>2697</v>
      </c>
      <c r="P998" s="184">
        <v>3705</v>
      </c>
      <c r="Q998" s="176" t="s">
        <v>3161</v>
      </c>
      <c r="R998" s="176" t="s">
        <v>1077</v>
      </c>
      <c r="S998" s="178" t="s">
        <v>2219</v>
      </c>
    </row>
    <row r="999" spans="1:19" x14ac:dyDescent="0.2">
      <c r="A999" s="181">
        <v>3908</v>
      </c>
      <c r="B999" s="35" t="s">
        <v>1696</v>
      </c>
      <c r="C999" s="36" t="s">
        <v>1077</v>
      </c>
      <c r="D999" s="37" t="s">
        <v>501</v>
      </c>
      <c r="F999" s="183">
        <v>3802</v>
      </c>
      <c r="G999" s="42" t="s">
        <v>1937</v>
      </c>
      <c r="H999" s="42" t="s">
        <v>1077</v>
      </c>
      <c r="I999" s="42" t="s">
        <v>2697</v>
      </c>
      <c r="K999" s="184">
        <v>3706</v>
      </c>
      <c r="L999" s="176" t="s">
        <v>3162</v>
      </c>
      <c r="M999" s="176" t="s">
        <v>1077</v>
      </c>
      <c r="N999" s="178" t="s">
        <v>2697</v>
      </c>
      <c r="P999" s="184">
        <v>3706</v>
      </c>
      <c r="Q999" s="176" t="s">
        <v>3162</v>
      </c>
      <c r="R999" s="176" t="s">
        <v>1077</v>
      </c>
      <c r="S999" s="178" t="s">
        <v>2219</v>
      </c>
    </row>
    <row r="1000" spans="1:19" x14ac:dyDescent="0.2">
      <c r="A1000" s="181">
        <v>3909</v>
      </c>
      <c r="B1000" s="35" t="s">
        <v>1697</v>
      </c>
      <c r="C1000" s="36" t="s">
        <v>1077</v>
      </c>
      <c r="D1000" s="37" t="s">
        <v>501</v>
      </c>
      <c r="F1000" s="183">
        <v>3803</v>
      </c>
      <c r="G1000" s="42" t="s">
        <v>1938</v>
      </c>
      <c r="H1000" s="42" t="s">
        <v>1077</v>
      </c>
      <c r="I1000" s="42" t="s">
        <v>2697</v>
      </c>
      <c r="K1000" s="184">
        <v>3707</v>
      </c>
      <c r="L1000" s="176" t="s">
        <v>399</v>
      </c>
      <c r="M1000" s="176" t="s">
        <v>1077</v>
      </c>
      <c r="N1000" s="178" t="s">
        <v>2697</v>
      </c>
      <c r="P1000" s="184">
        <v>3707</v>
      </c>
      <c r="Q1000" s="176" t="s">
        <v>399</v>
      </c>
      <c r="R1000" s="176" t="s">
        <v>1077</v>
      </c>
      <c r="S1000" s="178" t="s">
        <v>2219</v>
      </c>
    </row>
    <row r="1001" spans="1:19" x14ac:dyDescent="0.2">
      <c r="A1001" s="181">
        <v>3910</v>
      </c>
      <c r="B1001" s="35" t="s">
        <v>1698</v>
      </c>
      <c r="C1001" s="36" t="s">
        <v>1077</v>
      </c>
      <c r="D1001" s="37" t="s">
        <v>501</v>
      </c>
      <c r="F1001" s="183">
        <v>3804</v>
      </c>
      <c r="G1001" s="42" t="s">
        <v>774</v>
      </c>
      <c r="H1001" s="42" t="s">
        <v>1077</v>
      </c>
      <c r="I1001" s="42" t="s">
        <v>2697</v>
      </c>
      <c r="K1001" s="184">
        <v>3708</v>
      </c>
      <c r="L1001" s="176" t="s">
        <v>400</v>
      </c>
      <c r="M1001" s="176" t="s">
        <v>1077</v>
      </c>
      <c r="N1001" s="178" t="s">
        <v>2697</v>
      </c>
      <c r="P1001" s="184">
        <v>3708</v>
      </c>
      <c r="Q1001" s="176" t="s">
        <v>400</v>
      </c>
      <c r="R1001" s="176" t="s">
        <v>1077</v>
      </c>
      <c r="S1001" s="178" t="s">
        <v>60</v>
      </c>
    </row>
    <row r="1002" spans="1:19" x14ac:dyDescent="0.2">
      <c r="A1002" s="181">
        <v>3911</v>
      </c>
      <c r="B1002" s="35" t="s">
        <v>1699</v>
      </c>
      <c r="C1002" s="36" t="s">
        <v>1077</v>
      </c>
      <c r="D1002" s="37" t="s">
        <v>501</v>
      </c>
      <c r="F1002" s="183">
        <v>3805</v>
      </c>
      <c r="G1002" s="42" t="s">
        <v>775</v>
      </c>
      <c r="H1002" s="42" t="s">
        <v>1077</v>
      </c>
      <c r="I1002" s="42" t="s">
        <v>2697</v>
      </c>
      <c r="K1002" s="184">
        <v>3709</v>
      </c>
      <c r="L1002" s="176" t="s">
        <v>401</v>
      </c>
      <c r="M1002" s="176" t="s">
        <v>1077</v>
      </c>
      <c r="N1002" s="178" t="s">
        <v>2697</v>
      </c>
      <c r="P1002" s="184">
        <v>3709</v>
      </c>
      <c r="Q1002" s="176" t="s">
        <v>401</v>
      </c>
      <c r="R1002" s="176" t="s">
        <v>1077</v>
      </c>
      <c r="S1002" s="178" t="s">
        <v>60</v>
      </c>
    </row>
    <row r="1003" spans="1:19" x14ac:dyDescent="0.2">
      <c r="A1003" s="181">
        <v>3912</v>
      </c>
      <c r="B1003" s="35" t="s">
        <v>1700</v>
      </c>
      <c r="C1003" s="36" t="s">
        <v>1077</v>
      </c>
      <c r="D1003" s="37" t="s">
        <v>501</v>
      </c>
      <c r="F1003" s="183">
        <v>3806</v>
      </c>
      <c r="G1003" s="42" t="s">
        <v>1988</v>
      </c>
      <c r="H1003" s="42" t="s">
        <v>1077</v>
      </c>
      <c r="I1003" s="42" t="s">
        <v>2697</v>
      </c>
      <c r="K1003" s="184">
        <v>3710</v>
      </c>
      <c r="L1003" s="176" t="s">
        <v>402</v>
      </c>
      <c r="M1003" s="176" t="s">
        <v>1077</v>
      </c>
      <c r="N1003" s="178" t="s">
        <v>2697</v>
      </c>
      <c r="P1003" s="184">
        <v>3710</v>
      </c>
      <c r="Q1003" s="176" t="s">
        <v>402</v>
      </c>
      <c r="R1003" s="176" t="s">
        <v>1077</v>
      </c>
      <c r="S1003" s="178" t="s">
        <v>60</v>
      </c>
    </row>
    <row r="1004" spans="1:19" x14ac:dyDescent="0.2">
      <c r="A1004" s="181">
        <v>3913</v>
      </c>
      <c r="B1004" s="35" t="s">
        <v>852</v>
      </c>
      <c r="C1004" s="36" t="s">
        <v>1077</v>
      </c>
      <c r="D1004" s="37" t="s">
        <v>501</v>
      </c>
      <c r="F1004" s="183">
        <v>3807</v>
      </c>
      <c r="G1004" s="42" t="s">
        <v>1989</v>
      </c>
      <c r="H1004" s="42" t="s">
        <v>1077</v>
      </c>
      <c r="I1004" s="42" t="s">
        <v>2697</v>
      </c>
      <c r="K1004" s="184">
        <v>3711</v>
      </c>
      <c r="L1004" s="176" t="s">
        <v>403</v>
      </c>
      <c r="M1004" s="176" t="s">
        <v>1077</v>
      </c>
      <c r="N1004" s="178" t="s">
        <v>2697</v>
      </c>
      <c r="P1004" s="184">
        <v>3711</v>
      </c>
      <c r="Q1004" s="176" t="s">
        <v>403</v>
      </c>
      <c r="R1004" s="176" t="s">
        <v>1077</v>
      </c>
      <c r="S1004" s="178" t="s">
        <v>998</v>
      </c>
    </row>
    <row r="1005" spans="1:19" x14ac:dyDescent="0.2">
      <c r="A1005" s="181">
        <v>3915</v>
      </c>
      <c r="B1005" s="35" t="s">
        <v>1973</v>
      </c>
      <c r="C1005" s="36" t="s">
        <v>1077</v>
      </c>
      <c r="D1005" s="37" t="s">
        <v>501</v>
      </c>
      <c r="F1005" s="183">
        <v>3810</v>
      </c>
      <c r="G1005" s="42" t="s">
        <v>1990</v>
      </c>
      <c r="H1005" s="42" t="s">
        <v>1077</v>
      </c>
      <c r="I1005" s="42" t="s">
        <v>2697</v>
      </c>
      <c r="K1005" s="184">
        <v>3712</v>
      </c>
      <c r="L1005" s="176" t="s">
        <v>1710</v>
      </c>
      <c r="M1005" s="176" t="s">
        <v>1077</v>
      </c>
      <c r="N1005" s="178" t="s">
        <v>2697</v>
      </c>
      <c r="P1005" s="184">
        <v>3712</v>
      </c>
      <c r="Q1005" s="176" t="s">
        <v>1710</v>
      </c>
      <c r="R1005" s="176" t="s">
        <v>1077</v>
      </c>
      <c r="S1005" s="178" t="s">
        <v>60</v>
      </c>
    </row>
    <row r="1006" spans="1:19" x14ac:dyDescent="0.2">
      <c r="A1006" s="181">
        <v>3917</v>
      </c>
      <c r="B1006" s="35" t="s">
        <v>1974</v>
      </c>
      <c r="C1006" s="36" t="s">
        <v>1077</v>
      </c>
      <c r="D1006" s="37" t="s">
        <v>501</v>
      </c>
      <c r="F1006" s="183">
        <v>3811</v>
      </c>
      <c r="G1006" s="42" t="s">
        <v>3049</v>
      </c>
      <c r="H1006" s="42" t="s">
        <v>1077</v>
      </c>
      <c r="I1006" s="42" t="s">
        <v>2697</v>
      </c>
      <c r="K1006" s="184">
        <v>3713</v>
      </c>
      <c r="L1006" s="176" t="s">
        <v>2696</v>
      </c>
      <c r="M1006" s="176" t="s">
        <v>1077</v>
      </c>
      <c r="N1006" s="178" t="s">
        <v>2697</v>
      </c>
      <c r="P1006" s="184">
        <v>3713</v>
      </c>
      <c r="Q1006" s="176" t="s">
        <v>2696</v>
      </c>
      <c r="R1006" s="176" t="s">
        <v>1077</v>
      </c>
      <c r="S1006" s="178" t="s">
        <v>60</v>
      </c>
    </row>
    <row r="1007" spans="1:19" x14ac:dyDescent="0.2">
      <c r="A1007" s="181">
        <v>3919</v>
      </c>
      <c r="B1007" s="35" t="s">
        <v>1975</v>
      </c>
      <c r="C1007" s="36" t="s">
        <v>1077</v>
      </c>
      <c r="D1007" s="37" t="s">
        <v>501</v>
      </c>
      <c r="F1007" s="183">
        <v>3812</v>
      </c>
      <c r="G1007" s="42" t="s">
        <v>3050</v>
      </c>
      <c r="H1007" s="42" t="s">
        <v>1077</v>
      </c>
      <c r="I1007" s="42" t="s">
        <v>2697</v>
      </c>
      <c r="K1007" s="184">
        <v>3715</v>
      </c>
      <c r="L1007" s="176" t="s">
        <v>662</v>
      </c>
      <c r="M1007" s="176" t="s">
        <v>1077</v>
      </c>
      <c r="N1007" s="178" t="s">
        <v>2697</v>
      </c>
      <c r="P1007" s="184">
        <v>3715</v>
      </c>
      <c r="Q1007" s="176" t="s">
        <v>662</v>
      </c>
      <c r="R1007" s="176" t="s">
        <v>1077</v>
      </c>
      <c r="S1007" s="178" t="s">
        <v>60</v>
      </c>
    </row>
    <row r="1008" spans="1:19" x14ac:dyDescent="0.2">
      <c r="A1008" s="181">
        <v>3920</v>
      </c>
      <c r="B1008" s="35" t="s">
        <v>1976</v>
      </c>
      <c r="C1008" s="36" t="s">
        <v>1077</v>
      </c>
      <c r="D1008" s="37" t="s">
        <v>501</v>
      </c>
      <c r="F1008" s="183">
        <v>3813</v>
      </c>
      <c r="G1008" s="42" t="s">
        <v>2786</v>
      </c>
      <c r="H1008" s="42" t="s">
        <v>1077</v>
      </c>
      <c r="I1008" s="42" t="s">
        <v>2697</v>
      </c>
      <c r="K1008" s="184">
        <v>3717</v>
      </c>
      <c r="L1008" s="176" t="s">
        <v>1711</v>
      </c>
      <c r="M1008" s="176" t="s">
        <v>1077</v>
      </c>
      <c r="N1008" s="178" t="s">
        <v>2697</v>
      </c>
      <c r="P1008" s="184">
        <v>3717</v>
      </c>
      <c r="Q1008" s="176" t="s">
        <v>1711</v>
      </c>
      <c r="R1008" s="176" t="s">
        <v>1077</v>
      </c>
      <c r="S1008" s="178" t="s">
        <v>60</v>
      </c>
    </row>
    <row r="1009" spans="1:19" x14ac:dyDescent="0.2">
      <c r="A1009" s="181">
        <v>3921</v>
      </c>
      <c r="B1009" s="35" t="s">
        <v>613</v>
      </c>
      <c r="C1009" s="36" t="s">
        <v>1077</v>
      </c>
      <c r="D1009" s="37" t="s">
        <v>501</v>
      </c>
      <c r="F1009" s="183">
        <v>3814</v>
      </c>
      <c r="G1009" s="42" t="s">
        <v>2787</v>
      </c>
      <c r="H1009" s="42" t="s">
        <v>1077</v>
      </c>
      <c r="I1009" s="42" t="s">
        <v>2697</v>
      </c>
      <c r="K1009" s="184">
        <v>3719</v>
      </c>
      <c r="L1009" s="176" t="s">
        <v>2450</v>
      </c>
      <c r="M1009" s="176" t="s">
        <v>1077</v>
      </c>
      <c r="N1009" s="178" t="s">
        <v>2697</v>
      </c>
      <c r="P1009" s="184">
        <v>3719</v>
      </c>
      <c r="Q1009" s="176" t="s">
        <v>2450</v>
      </c>
      <c r="R1009" s="176" t="s">
        <v>1077</v>
      </c>
      <c r="S1009" s="178" t="s">
        <v>60</v>
      </c>
    </row>
    <row r="1010" spans="1:19" x14ac:dyDescent="0.2">
      <c r="A1010" s="181">
        <v>3922</v>
      </c>
      <c r="B1010" s="35" t="s">
        <v>614</v>
      </c>
      <c r="C1010" s="36" t="s">
        <v>1077</v>
      </c>
      <c r="D1010" s="37" t="s">
        <v>501</v>
      </c>
      <c r="F1010" s="183">
        <v>3815</v>
      </c>
      <c r="G1010" s="42" t="s">
        <v>451</v>
      </c>
      <c r="H1010" s="42" t="s">
        <v>1077</v>
      </c>
      <c r="I1010" s="42" t="s">
        <v>2697</v>
      </c>
      <c r="K1010" s="184">
        <v>3720</v>
      </c>
      <c r="L1010" s="176" t="s">
        <v>2451</v>
      </c>
      <c r="M1010" s="176" t="s">
        <v>1077</v>
      </c>
      <c r="N1010" s="178" t="s">
        <v>2697</v>
      </c>
      <c r="P1010" s="184">
        <v>3720</v>
      </c>
      <c r="Q1010" s="176" t="s">
        <v>2451</v>
      </c>
      <c r="R1010" s="176" t="s">
        <v>1077</v>
      </c>
      <c r="S1010" s="178" t="s">
        <v>60</v>
      </c>
    </row>
    <row r="1011" spans="1:19" x14ac:dyDescent="0.2">
      <c r="A1011" s="181">
        <v>3923</v>
      </c>
      <c r="B1011" s="35" t="s">
        <v>196</v>
      </c>
      <c r="C1011" s="36" t="s">
        <v>1077</v>
      </c>
      <c r="D1011" s="37" t="s">
        <v>501</v>
      </c>
      <c r="F1011" s="183">
        <v>3816</v>
      </c>
      <c r="G1011" s="42" t="s">
        <v>2928</v>
      </c>
      <c r="H1011" s="42" t="s">
        <v>1077</v>
      </c>
      <c r="I1011" s="42" t="s">
        <v>2697</v>
      </c>
      <c r="K1011" s="184">
        <v>3721</v>
      </c>
      <c r="L1011" s="176" t="s">
        <v>2452</v>
      </c>
      <c r="M1011" s="176" t="s">
        <v>1077</v>
      </c>
      <c r="N1011" s="178" t="s">
        <v>2697</v>
      </c>
      <c r="P1011" s="184">
        <v>3721</v>
      </c>
      <c r="Q1011" s="176" t="s">
        <v>2452</v>
      </c>
      <c r="R1011" s="176" t="s">
        <v>1077</v>
      </c>
      <c r="S1011" s="178" t="s">
        <v>60</v>
      </c>
    </row>
    <row r="1012" spans="1:19" x14ac:dyDescent="0.2">
      <c r="A1012" s="181">
        <v>3925</v>
      </c>
      <c r="B1012" s="35" t="s">
        <v>199</v>
      </c>
      <c r="C1012" s="36" t="s">
        <v>1077</v>
      </c>
      <c r="D1012" s="37" t="s">
        <v>501</v>
      </c>
      <c r="F1012" s="183">
        <v>3817</v>
      </c>
      <c r="G1012" s="42" t="s">
        <v>869</v>
      </c>
      <c r="H1012" s="42" t="s">
        <v>1077</v>
      </c>
      <c r="I1012" s="42" t="s">
        <v>2697</v>
      </c>
      <c r="K1012" s="184">
        <v>3722</v>
      </c>
      <c r="L1012" s="176" t="s">
        <v>2344</v>
      </c>
      <c r="M1012" s="176" t="s">
        <v>1077</v>
      </c>
      <c r="N1012" s="178" t="s">
        <v>2697</v>
      </c>
      <c r="P1012" s="184">
        <v>3722</v>
      </c>
      <c r="Q1012" s="176" t="s">
        <v>2344</v>
      </c>
      <c r="R1012" s="176" t="s">
        <v>1077</v>
      </c>
      <c r="S1012" s="178" t="s">
        <v>998</v>
      </c>
    </row>
    <row r="1013" spans="1:19" x14ac:dyDescent="0.2">
      <c r="A1013" s="181">
        <v>3927</v>
      </c>
      <c r="B1013" s="35" t="s">
        <v>101</v>
      </c>
      <c r="C1013" s="36" t="s">
        <v>1077</v>
      </c>
      <c r="D1013" s="37" t="s">
        <v>501</v>
      </c>
      <c r="F1013" s="183">
        <v>3818</v>
      </c>
      <c r="G1013" s="42" t="s">
        <v>1299</v>
      </c>
      <c r="H1013" s="42" t="s">
        <v>1077</v>
      </c>
      <c r="I1013" s="42" t="s">
        <v>2697</v>
      </c>
      <c r="K1013" s="184">
        <v>3723</v>
      </c>
      <c r="L1013" s="176" t="s">
        <v>2345</v>
      </c>
      <c r="M1013" s="176" t="s">
        <v>1077</v>
      </c>
      <c r="N1013" s="178" t="s">
        <v>2697</v>
      </c>
      <c r="P1013" s="184">
        <v>3723</v>
      </c>
      <c r="Q1013" s="176" t="s">
        <v>2345</v>
      </c>
      <c r="R1013" s="176" t="s">
        <v>1077</v>
      </c>
      <c r="S1013" s="178" t="s">
        <v>60</v>
      </c>
    </row>
    <row r="1014" spans="1:19" x14ac:dyDescent="0.2">
      <c r="A1014" s="181">
        <v>3929</v>
      </c>
      <c r="B1014" s="35" t="s">
        <v>102</v>
      </c>
      <c r="C1014" s="36" t="s">
        <v>1077</v>
      </c>
      <c r="D1014" s="37" t="s">
        <v>501</v>
      </c>
      <c r="F1014" s="183">
        <v>3819</v>
      </c>
      <c r="G1014" s="42" t="s">
        <v>1300</v>
      </c>
      <c r="H1014" s="42" t="s">
        <v>1077</v>
      </c>
      <c r="I1014" s="42" t="s">
        <v>2697</v>
      </c>
      <c r="K1014" s="184">
        <v>3725</v>
      </c>
      <c r="L1014" s="176" t="s">
        <v>2346</v>
      </c>
      <c r="M1014" s="176" t="s">
        <v>1077</v>
      </c>
      <c r="N1014" s="178" t="s">
        <v>2697</v>
      </c>
      <c r="P1014" s="184">
        <v>3725</v>
      </c>
      <c r="Q1014" s="176" t="s">
        <v>2346</v>
      </c>
      <c r="R1014" s="176" t="s">
        <v>1077</v>
      </c>
      <c r="S1014" s="178" t="s">
        <v>60</v>
      </c>
    </row>
    <row r="1015" spans="1:19" x14ac:dyDescent="0.2">
      <c r="A1015" s="181">
        <v>3930</v>
      </c>
      <c r="B1015" s="35" t="s">
        <v>3448</v>
      </c>
      <c r="C1015" s="36" t="s">
        <v>1077</v>
      </c>
      <c r="D1015" s="37" t="s">
        <v>501</v>
      </c>
      <c r="F1015" s="183">
        <v>3821</v>
      </c>
      <c r="G1015" s="42" t="s">
        <v>1301</v>
      </c>
      <c r="H1015" s="42" t="s">
        <v>1077</v>
      </c>
      <c r="I1015" s="42" t="s">
        <v>2697</v>
      </c>
      <c r="K1015" s="184">
        <v>3727</v>
      </c>
      <c r="L1015" s="176" t="s">
        <v>2326</v>
      </c>
      <c r="M1015" s="176" t="s">
        <v>1077</v>
      </c>
      <c r="N1015" s="178" t="s">
        <v>2697</v>
      </c>
      <c r="P1015" s="184">
        <v>3727</v>
      </c>
      <c r="Q1015" s="176" t="s">
        <v>2326</v>
      </c>
      <c r="R1015" s="176" t="s">
        <v>1077</v>
      </c>
      <c r="S1015" s="178" t="s">
        <v>60</v>
      </c>
    </row>
    <row r="1016" spans="1:19" x14ac:dyDescent="0.2">
      <c r="A1016" s="181">
        <v>3931</v>
      </c>
      <c r="B1016" s="35" t="s">
        <v>3449</v>
      </c>
      <c r="C1016" s="36" t="s">
        <v>1077</v>
      </c>
      <c r="D1016" s="37" t="s">
        <v>501</v>
      </c>
      <c r="F1016" s="183">
        <v>3822</v>
      </c>
      <c r="G1016" s="42" t="s">
        <v>1302</v>
      </c>
      <c r="H1016" s="42" t="s">
        <v>1077</v>
      </c>
      <c r="I1016" s="42" t="s">
        <v>2697</v>
      </c>
      <c r="K1016" s="184">
        <v>3729</v>
      </c>
      <c r="L1016" s="176" t="s">
        <v>534</v>
      </c>
      <c r="M1016" s="176" t="s">
        <v>1077</v>
      </c>
      <c r="N1016" s="178" t="s">
        <v>2697</v>
      </c>
      <c r="P1016" s="184">
        <v>3729</v>
      </c>
      <c r="Q1016" s="176" t="s">
        <v>534</v>
      </c>
      <c r="R1016" s="176" t="s">
        <v>1077</v>
      </c>
      <c r="S1016" s="178" t="s">
        <v>60</v>
      </c>
    </row>
    <row r="1017" spans="1:19" x14ac:dyDescent="0.2">
      <c r="A1017" s="181">
        <v>3932</v>
      </c>
      <c r="B1017" s="35" t="s">
        <v>64</v>
      </c>
      <c r="C1017" s="36" t="s">
        <v>1077</v>
      </c>
      <c r="D1017" s="37" t="s">
        <v>501</v>
      </c>
      <c r="F1017" s="183">
        <v>3823</v>
      </c>
      <c r="G1017" s="42" t="s">
        <v>3335</v>
      </c>
      <c r="H1017" s="42" t="s">
        <v>1077</v>
      </c>
      <c r="I1017" s="42" t="s">
        <v>2697</v>
      </c>
      <c r="K1017" s="184">
        <v>3730</v>
      </c>
      <c r="L1017" s="176" t="s">
        <v>187</v>
      </c>
      <c r="M1017" s="176" t="s">
        <v>1077</v>
      </c>
      <c r="N1017" s="178" t="s">
        <v>2697</v>
      </c>
      <c r="P1017" s="184">
        <v>3730</v>
      </c>
      <c r="Q1017" s="176" t="s">
        <v>187</v>
      </c>
      <c r="R1017" s="176" t="s">
        <v>1077</v>
      </c>
      <c r="S1017" s="178" t="s">
        <v>60</v>
      </c>
    </row>
    <row r="1018" spans="1:19" x14ac:dyDescent="0.2">
      <c r="A1018" s="181">
        <v>3933</v>
      </c>
      <c r="B1018" s="35" t="s">
        <v>65</v>
      </c>
      <c r="C1018" s="36" t="s">
        <v>1077</v>
      </c>
      <c r="D1018" s="37" t="s">
        <v>501</v>
      </c>
      <c r="F1018" s="183">
        <v>3824</v>
      </c>
      <c r="G1018" s="42" t="s">
        <v>1355</v>
      </c>
      <c r="H1018" s="42" t="s">
        <v>1077</v>
      </c>
      <c r="I1018" s="42" t="s">
        <v>2697</v>
      </c>
      <c r="K1018" s="184">
        <v>3731</v>
      </c>
      <c r="L1018" s="176" t="s">
        <v>2120</v>
      </c>
      <c r="M1018" s="176" t="s">
        <v>1077</v>
      </c>
      <c r="N1018" s="178" t="s">
        <v>2697</v>
      </c>
      <c r="P1018" s="184">
        <v>3731</v>
      </c>
      <c r="Q1018" s="176" t="s">
        <v>2120</v>
      </c>
      <c r="R1018" s="176" t="s">
        <v>1077</v>
      </c>
      <c r="S1018" s="178" t="s">
        <v>60</v>
      </c>
    </row>
    <row r="1019" spans="1:19" x14ac:dyDescent="0.2">
      <c r="A1019" s="181">
        <v>3934</v>
      </c>
      <c r="B1019" s="35" t="s">
        <v>1688</v>
      </c>
      <c r="C1019" s="36" t="s">
        <v>1077</v>
      </c>
      <c r="D1019" s="37" t="s">
        <v>501</v>
      </c>
      <c r="F1019" s="183">
        <v>3825</v>
      </c>
      <c r="G1019" s="42" t="s">
        <v>1356</v>
      </c>
      <c r="H1019" s="42" t="s">
        <v>1077</v>
      </c>
      <c r="I1019" s="42" t="s">
        <v>2697</v>
      </c>
      <c r="K1019" s="184">
        <v>3732</v>
      </c>
      <c r="L1019" s="176" t="s">
        <v>2732</v>
      </c>
      <c r="M1019" s="176" t="s">
        <v>1077</v>
      </c>
      <c r="N1019" s="178" t="s">
        <v>2697</v>
      </c>
      <c r="P1019" s="184">
        <v>3732</v>
      </c>
      <c r="Q1019" s="176" t="s">
        <v>2732</v>
      </c>
      <c r="R1019" s="176" t="s">
        <v>1077</v>
      </c>
      <c r="S1019" s="178" t="s">
        <v>60</v>
      </c>
    </row>
    <row r="1020" spans="1:19" x14ac:dyDescent="0.2">
      <c r="A1020" s="181">
        <v>3935</v>
      </c>
      <c r="B1020" s="35" t="s">
        <v>1490</v>
      </c>
      <c r="C1020" s="36" t="s">
        <v>1077</v>
      </c>
      <c r="D1020" s="37" t="s">
        <v>501</v>
      </c>
      <c r="F1020" s="183">
        <v>3826</v>
      </c>
      <c r="G1020" s="42" t="s">
        <v>1565</v>
      </c>
      <c r="H1020" s="42" t="s">
        <v>1077</v>
      </c>
      <c r="I1020" s="42" t="s">
        <v>2697</v>
      </c>
      <c r="K1020" s="184">
        <v>3733</v>
      </c>
      <c r="L1020" s="176" t="s">
        <v>2733</v>
      </c>
      <c r="M1020" s="176" t="s">
        <v>1077</v>
      </c>
      <c r="N1020" s="178" t="s">
        <v>2697</v>
      </c>
      <c r="P1020" s="184">
        <v>3733</v>
      </c>
      <c r="Q1020" s="176" t="s">
        <v>2733</v>
      </c>
      <c r="R1020" s="176" t="s">
        <v>1077</v>
      </c>
      <c r="S1020" s="178" t="s">
        <v>998</v>
      </c>
    </row>
    <row r="1021" spans="1:19" x14ac:dyDescent="0.2">
      <c r="A1021" s="181">
        <v>3936</v>
      </c>
      <c r="B1021" s="35" t="s">
        <v>1491</v>
      </c>
      <c r="C1021" s="36" t="s">
        <v>1077</v>
      </c>
      <c r="D1021" s="37" t="s">
        <v>501</v>
      </c>
      <c r="F1021" s="183">
        <v>3827</v>
      </c>
      <c r="G1021" s="42" t="s">
        <v>3430</v>
      </c>
      <c r="H1021" s="42" t="s">
        <v>1077</v>
      </c>
      <c r="I1021" s="42" t="s">
        <v>2697</v>
      </c>
      <c r="K1021" s="184">
        <v>3734</v>
      </c>
      <c r="L1021" s="176" t="s">
        <v>3005</v>
      </c>
      <c r="M1021" s="176" t="s">
        <v>1077</v>
      </c>
      <c r="N1021" s="178" t="s">
        <v>2697</v>
      </c>
      <c r="P1021" s="184">
        <v>3734</v>
      </c>
      <c r="Q1021" s="176" t="s">
        <v>3005</v>
      </c>
      <c r="R1021" s="176" t="s">
        <v>1077</v>
      </c>
      <c r="S1021" s="178" t="s">
        <v>60</v>
      </c>
    </row>
    <row r="1022" spans="1:19" x14ac:dyDescent="0.2">
      <c r="A1022" s="181">
        <v>3938</v>
      </c>
      <c r="B1022" s="35" t="s">
        <v>1250</v>
      </c>
      <c r="C1022" s="36" t="s">
        <v>1077</v>
      </c>
      <c r="D1022" s="37" t="s">
        <v>501</v>
      </c>
      <c r="F1022" s="183">
        <v>3828</v>
      </c>
      <c r="G1022" s="42" t="s">
        <v>1505</v>
      </c>
      <c r="H1022" s="42" t="s">
        <v>1077</v>
      </c>
      <c r="I1022" s="42" t="s">
        <v>2697</v>
      </c>
      <c r="K1022" s="184">
        <v>3735</v>
      </c>
      <c r="L1022" s="176" t="s">
        <v>3006</v>
      </c>
      <c r="M1022" s="176" t="s">
        <v>1077</v>
      </c>
      <c r="N1022" s="178" t="s">
        <v>2697</v>
      </c>
      <c r="P1022" s="184">
        <v>3735</v>
      </c>
      <c r="Q1022" s="176" t="s">
        <v>3006</v>
      </c>
      <c r="R1022" s="176" t="s">
        <v>1077</v>
      </c>
      <c r="S1022" s="178" t="s">
        <v>60</v>
      </c>
    </row>
    <row r="1023" spans="1:19" x14ac:dyDescent="0.2">
      <c r="A1023" s="181">
        <v>3940</v>
      </c>
      <c r="B1023" s="35" t="s">
        <v>1572</v>
      </c>
      <c r="C1023" s="36" t="s">
        <v>1077</v>
      </c>
      <c r="D1023" s="37" t="s">
        <v>501</v>
      </c>
      <c r="F1023" s="183">
        <v>3829</v>
      </c>
      <c r="G1023" s="42" t="s">
        <v>1506</v>
      </c>
      <c r="H1023" s="42" t="s">
        <v>1077</v>
      </c>
      <c r="I1023" s="42" t="s">
        <v>2697</v>
      </c>
      <c r="K1023" s="184">
        <v>3736</v>
      </c>
      <c r="L1023" s="176" t="s">
        <v>1286</v>
      </c>
      <c r="M1023" s="176" t="s">
        <v>1077</v>
      </c>
      <c r="N1023" s="178" t="s">
        <v>2697</v>
      </c>
      <c r="P1023" s="184">
        <v>3736</v>
      </c>
      <c r="Q1023" s="176" t="s">
        <v>1286</v>
      </c>
      <c r="R1023" s="176" t="s">
        <v>1077</v>
      </c>
      <c r="S1023" s="178" t="s">
        <v>60</v>
      </c>
    </row>
    <row r="1024" spans="1:19" x14ac:dyDescent="0.2">
      <c r="A1024" s="181">
        <v>3941</v>
      </c>
      <c r="B1024" s="35" t="s">
        <v>93</v>
      </c>
      <c r="C1024" s="36" t="s">
        <v>1077</v>
      </c>
      <c r="D1024" s="37" t="s">
        <v>501</v>
      </c>
      <c r="F1024" s="183">
        <v>3830</v>
      </c>
      <c r="G1024" s="42" t="s">
        <v>1507</v>
      </c>
      <c r="H1024" s="42" t="s">
        <v>1077</v>
      </c>
      <c r="I1024" s="42" t="s">
        <v>2697</v>
      </c>
      <c r="K1024" s="184">
        <v>3738</v>
      </c>
      <c r="L1024" s="176" t="s">
        <v>464</v>
      </c>
      <c r="M1024" s="176" t="s">
        <v>1077</v>
      </c>
      <c r="N1024" s="178" t="s">
        <v>2697</v>
      </c>
      <c r="P1024" s="184">
        <v>3738</v>
      </c>
      <c r="Q1024" s="176" t="s">
        <v>464</v>
      </c>
      <c r="R1024" s="176" t="s">
        <v>1077</v>
      </c>
      <c r="S1024" s="178" t="s">
        <v>60</v>
      </c>
    </row>
    <row r="1025" spans="1:19" x14ac:dyDescent="0.2">
      <c r="A1025" s="181">
        <v>3942</v>
      </c>
      <c r="B1025" s="35" t="s">
        <v>94</v>
      </c>
      <c r="C1025" s="36" t="s">
        <v>1077</v>
      </c>
      <c r="D1025" s="37" t="s">
        <v>501</v>
      </c>
      <c r="F1025" s="183">
        <v>3831</v>
      </c>
      <c r="G1025" s="42" t="s">
        <v>1508</v>
      </c>
      <c r="H1025" s="42" t="s">
        <v>1077</v>
      </c>
      <c r="I1025" s="42" t="s">
        <v>2697</v>
      </c>
      <c r="K1025" s="184">
        <v>3740</v>
      </c>
      <c r="L1025" s="176" t="s">
        <v>465</v>
      </c>
      <c r="M1025" s="176" t="s">
        <v>1077</v>
      </c>
      <c r="N1025" s="178" t="s">
        <v>2697</v>
      </c>
      <c r="P1025" s="184">
        <v>3740</v>
      </c>
      <c r="Q1025" s="176" t="s">
        <v>465</v>
      </c>
      <c r="R1025" s="176" t="s">
        <v>1077</v>
      </c>
      <c r="S1025" s="178" t="s">
        <v>60</v>
      </c>
    </row>
    <row r="1026" spans="1:19" x14ac:dyDescent="0.2">
      <c r="A1026" s="181">
        <v>3943</v>
      </c>
      <c r="B1026" s="35" t="s">
        <v>95</v>
      </c>
      <c r="C1026" s="36" t="s">
        <v>1077</v>
      </c>
      <c r="D1026" s="37" t="s">
        <v>501</v>
      </c>
      <c r="F1026" s="183">
        <v>3832</v>
      </c>
      <c r="G1026" s="42" t="s">
        <v>1509</v>
      </c>
      <c r="H1026" s="42" t="s">
        <v>1077</v>
      </c>
      <c r="I1026" s="42" t="s">
        <v>2697</v>
      </c>
      <c r="K1026" s="184">
        <v>3741</v>
      </c>
      <c r="L1026" s="176" t="s">
        <v>2327</v>
      </c>
      <c r="M1026" s="176" t="s">
        <v>1077</v>
      </c>
      <c r="N1026" s="178" t="s">
        <v>2697</v>
      </c>
      <c r="P1026" s="184">
        <v>3741</v>
      </c>
      <c r="Q1026" s="176" t="s">
        <v>2327</v>
      </c>
      <c r="R1026" s="176" t="s">
        <v>1077</v>
      </c>
      <c r="S1026" s="178" t="s">
        <v>60</v>
      </c>
    </row>
    <row r="1027" spans="1:19" x14ac:dyDescent="0.2">
      <c r="A1027" s="181">
        <v>3944</v>
      </c>
      <c r="B1027" s="35" t="s">
        <v>690</v>
      </c>
      <c r="C1027" s="36" t="s">
        <v>1077</v>
      </c>
      <c r="D1027" s="37" t="s">
        <v>501</v>
      </c>
      <c r="F1027" s="183">
        <v>3833</v>
      </c>
      <c r="G1027" s="42" t="s">
        <v>1510</v>
      </c>
      <c r="H1027" s="42" t="s">
        <v>1077</v>
      </c>
      <c r="I1027" s="42" t="s">
        <v>2697</v>
      </c>
      <c r="K1027" s="184">
        <v>3742</v>
      </c>
      <c r="L1027" s="176" t="s">
        <v>2328</v>
      </c>
      <c r="M1027" s="176" t="s">
        <v>1077</v>
      </c>
      <c r="N1027" s="178" t="s">
        <v>2697</v>
      </c>
      <c r="P1027" s="184">
        <v>3742</v>
      </c>
      <c r="Q1027" s="176" t="s">
        <v>2328</v>
      </c>
      <c r="R1027" s="176" t="s">
        <v>1077</v>
      </c>
      <c r="S1027" s="178" t="s">
        <v>60</v>
      </c>
    </row>
    <row r="1028" spans="1:19" x14ac:dyDescent="0.2">
      <c r="A1028" s="181">
        <v>3945</v>
      </c>
      <c r="B1028" s="35" t="s">
        <v>497</v>
      </c>
      <c r="C1028" s="36" t="s">
        <v>1077</v>
      </c>
      <c r="D1028" s="37" t="s">
        <v>501</v>
      </c>
      <c r="F1028" s="183">
        <v>3834</v>
      </c>
      <c r="G1028" s="42" t="s">
        <v>1511</v>
      </c>
      <c r="H1028" s="42" t="s">
        <v>1077</v>
      </c>
      <c r="I1028" s="42" t="s">
        <v>2697</v>
      </c>
      <c r="K1028" s="184">
        <v>3743</v>
      </c>
      <c r="L1028" s="176" t="s">
        <v>2329</v>
      </c>
      <c r="M1028" s="176" t="s">
        <v>1077</v>
      </c>
      <c r="N1028" s="178" t="s">
        <v>2697</v>
      </c>
      <c r="P1028" s="184">
        <v>3743</v>
      </c>
      <c r="Q1028" s="176" t="s">
        <v>2329</v>
      </c>
      <c r="R1028" s="176" t="s">
        <v>1077</v>
      </c>
      <c r="S1028" s="178" t="s">
        <v>60</v>
      </c>
    </row>
    <row r="1029" spans="1:19" x14ac:dyDescent="0.2">
      <c r="A1029" s="181">
        <v>3946</v>
      </c>
      <c r="B1029" s="35" t="s">
        <v>642</v>
      </c>
      <c r="C1029" s="36" t="s">
        <v>1077</v>
      </c>
      <c r="D1029" s="37" t="s">
        <v>501</v>
      </c>
      <c r="F1029" s="183">
        <v>3837</v>
      </c>
      <c r="G1029" s="42" t="s">
        <v>1512</v>
      </c>
      <c r="H1029" s="42" t="s">
        <v>1077</v>
      </c>
      <c r="I1029" s="42" t="s">
        <v>2697</v>
      </c>
      <c r="K1029" s="184">
        <v>3744</v>
      </c>
      <c r="L1029" s="176" t="s">
        <v>1383</v>
      </c>
      <c r="M1029" s="176" t="s">
        <v>1077</v>
      </c>
      <c r="N1029" s="178" t="s">
        <v>2697</v>
      </c>
      <c r="P1029" s="184">
        <v>3744</v>
      </c>
      <c r="Q1029" s="176" t="s">
        <v>1383</v>
      </c>
      <c r="R1029" s="176" t="s">
        <v>1077</v>
      </c>
      <c r="S1029" s="178" t="s">
        <v>998</v>
      </c>
    </row>
    <row r="1030" spans="1:19" x14ac:dyDescent="0.2">
      <c r="A1030" s="181">
        <v>3947</v>
      </c>
      <c r="B1030" s="35" t="s">
        <v>928</v>
      </c>
      <c r="C1030" s="36" t="s">
        <v>1077</v>
      </c>
      <c r="D1030" s="37" t="s">
        <v>501</v>
      </c>
      <c r="F1030" s="183">
        <v>3839</v>
      </c>
      <c r="G1030" s="42" t="s">
        <v>1513</v>
      </c>
      <c r="H1030" s="42" t="s">
        <v>1077</v>
      </c>
      <c r="I1030" s="42" t="s">
        <v>2697</v>
      </c>
      <c r="K1030" s="184">
        <v>3745</v>
      </c>
      <c r="L1030" s="176" t="s">
        <v>1384</v>
      </c>
      <c r="M1030" s="176" t="s">
        <v>1077</v>
      </c>
      <c r="N1030" s="178" t="s">
        <v>2697</v>
      </c>
      <c r="P1030" s="184">
        <v>3745</v>
      </c>
      <c r="Q1030" s="176" t="s">
        <v>1384</v>
      </c>
      <c r="R1030" s="176" t="s">
        <v>1077</v>
      </c>
      <c r="S1030" s="178" t="s">
        <v>60</v>
      </c>
    </row>
    <row r="1031" spans="1:19" x14ac:dyDescent="0.2">
      <c r="A1031" s="181">
        <v>3948</v>
      </c>
      <c r="B1031" s="35" t="s">
        <v>929</v>
      </c>
      <c r="C1031" s="36" t="s">
        <v>1077</v>
      </c>
      <c r="D1031" s="37" t="s">
        <v>501</v>
      </c>
      <c r="F1031" s="183">
        <v>3840</v>
      </c>
      <c r="G1031" s="42" t="s">
        <v>1514</v>
      </c>
      <c r="H1031" s="42" t="s">
        <v>1077</v>
      </c>
      <c r="I1031" s="42" t="s">
        <v>2697</v>
      </c>
      <c r="K1031" s="184">
        <v>3746</v>
      </c>
      <c r="L1031" s="176" t="s">
        <v>1385</v>
      </c>
      <c r="M1031" s="176" t="s">
        <v>1077</v>
      </c>
      <c r="N1031" s="178" t="s">
        <v>2697</v>
      </c>
      <c r="P1031" s="184">
        <v>3746</v>
      </c>
      <c r="Q1031" s="176" t="s">
        <v>1385</v>
      </c>
      <c r="R1031" s="176" t="s">
        <v>1077</v>
      </c>
      <c r="S1031" s="178" t="s">
        <v>60</v>
      </c>
    </row>
    <row r="1032" spans="1:19" x14ac:dyDescent="0.2">
      <c r="A1032" s="181">
        <v>3950</v>
      </c>
      <c r="B1032" s="35" t="s">
        <v>930</v>
      </c>
      <c r="C1032" s="36" t="s">
        <v>1077</v>
      </c>
      <c r="D1032" s="37" t="s">
        <v>501</v>
      </c>
      <c r="F1032" s="183">
        <v>3843</v>
      </c>
      <c r="G1032" s="42" t="s">
        <v>1515</v>
      </c>
      <c r="H1032" s="42" t="s">
        <v>1077</v>
      </c>
      <c r="I1032" s="42" t="s">
        <v>2697</v>
      </c>
      <c r="K1032" s="184">
        <v>3747</v>
      </c>
      <c r="L1032" s="176" t="s">
        <v>1386</v>
      </c>
      <c r="M1032" s="176" t="s">
        <v>1077</v>
      </c>
      <c r="N1032" s="178" t="s">
        <v>2697</v>
      </c>
      <c r="P1032" s="184">
        <v>3747</v>
      </c>
      <c r="Q1032" s="176" t="s">
        <v>1386</v>
      </c>
      <c r="R1032" s="176" t="s">
        <v>1077</v>
      </c>
      <c r="S1032" s="178" t="s">
        <v>60</v>
      </c>
    </row>
    <row r="1033" spans="1:19" x14ac:dyDescent="0.2">
      <c r="A1033" s="181">
        <v>3952</v>
      </c>
      <c r="B1033" s="35" t="s">
        <v>931</v>
      </c>
      <c r="C1033" s="36" t="s">
        <v>1077</v>
      </c>
      <c r="D1033" s="37" t="s">
        <v>501</v>
      </c>
      <c r="F1033" s="183">
        <v>3844</v>
      </c>
      <c r="G1033" s="42" t="s">
        <v>1516</v>
      </c>
      <c r="H1033" s="42" t="s">
        <v>1077</v>
      </c>
      <c r="I1033" s="42" t="s">
        <v>2697</v>
      </c>
      <c r="K1033" s="184">
        <v>3748</v>
      </c>
      <c r="L1033" s="176" t="s">
        <v>1979</v>
      </c>
      <c r="M1033" s="176" t="s">
        <v>1077</v>
      </c>
      <c r="N1033" s="178" t="s">
        <v>2697</v>
      </c>
      <c r="P1033" s="184">
        <v>3748</v>
      </c>
      <c r="Q1033" s="176" t="s">
        <v>1979</v>
      </c>
      <c r="R1033" s="176" t="s">
        <v>1077</v>
      </c>
      <c r="S1033" s="178" t="s">
        <v>60</v>
      </c>
    </row>
    <row r="1034" spans="1:19" x14ac:dyDescent="0.2">
      <c r="A1034" s="181">
        <v>3953</v>
      </c>
      <c r="B1034" s="35" t="s">
        <v>932</v>
      </c>
      <c r="C1034" s="36" t="s">
        <v>1077</v>
      </c>
      <c r="D1034" s="37" t="s">
        <v>501</v>
      </c>
      <c r="F1034" s="183">
        <v>3847</v>
      </c>
      <c r="G1034" s="42" t="s">
        <v>2779</v>
      </c>
      <c r="H1034" s="42" t="s">
        <v>1077</v>
      </c>
      <c r="I1034" s="42" t="s">
        <v>2697</v>
      </c>
      <c r="K1034" s="184">
        <v>3750</v>
      </c>
      <c r="L1034" s="176" t="s">
        <v>1980</v>
      </c>
      <c r="M1034" s="176" t="s">
        <v>1077</v>
      </c>
      <c r="N1034" s="178" t="s">
        <v>2697</v>
      </c>
      <c r="P1034" s="184">
        <v>3750</v>
      </c>
      <c r="Q1034" s="176" t="s">
        <v>1980</v>
      </c>
      <c r="R1034" s="176" t="s">
        <v>1077</v>
      </c>
      <c r="S1034" s="178" t="s">
        <v>60</v>
      </c>
    </row>
    <row r="1035" spans="1:19" x14ac:dyDescent="0.2">
      <c r="A1035" s="181">
        <v>3954</v>
      </c>
      <c r="B1035" s="35" t="s">
        <v>933</v>
      </c>
      <c r="C1035" s="36" t="s">
        <v>1077</v>
      </c>
      <c r="D1035" s="37" t="s">
        <v>501</v>
      </c>
      <c r="F1035" s="183">
        <v>3848</v>
      </c>
      <c r="G1035" s="42" t="s">
        <v>1013</v>
      </c>
      <c r="H1035" s="42" t="s">
        <v>1077</v>
      </c>
      <c r="I1035" s="42" t="s">
        <v>2697</v>
      </c>
      <c r="K1035" s="184">
        <v>3752</v>
      </c>
      <c r="L1035" s="176" t="s">
        <v>1981</v>
      </c>
      <c r="M1035" s="176" t="s">
        <v>1077</v>
      </c>
      <c r="N1035" s="178" t="s">
        <v>2697</v>
      </c>
      <c r="P1035" s="184">
        <v>3752</v>
      </c>
      <c r="Q1035" s="176" t="s">
        <v>1981</v>
      </c>
      <c r="R1035" s="176" t="s">
        <v>1077</v>
      </c>
      <c r="S1035" s="178" t="s">
        <v>60</v>
      </c>
    </row>
    <row r="1036" spans="1:19" x14ac:dyDescent="0.2">
      <c r="A1036" s="181">
        <v>3955</v>
      </c>
      <c r="B1036" s="35" t="s">
        <v>1747</v>
      </c>
      <c r="C1036" s="36" t="s">
        <v>1077</v>
      </c>
      <c r="D1036" s="37" t="s">
        <v>501</v>
      </c>
      <c r="F1036" s="183">
        <v>3850</v>
      </c>
      <c r="G1036" s="42" t="s">
        <v>1014</v>
      </c>
      <c r="H1036" s="42" t="s">
        <v>1077</v>
      </c>
      <c r="I1036" s="42" t="s">
        <v>2697</v>
      </c>
      <c r="K1036" s="184">
        <v>3753</v>
      </c>
      <c r="L1036" s="176" t="s">
        <v>1982</v>
      </c>
      <c r="M1036" s="176" t="s">
        <v>1077</v>
      </c>
      <c r="N1036" s="178" t="s">
        <v>2697</v>
      </c>
      <c r="P1036" s="184">
        <v>3753</v>
      </c>
      <c r="Q1036" s="176" t="s">
        <v>1982</v>
      </c>
      <c r="R1036" s="176" t="s">
        <v>1077</v>
      </c>
      <c r="S1036" s="178" t="s">
        <v>60</v>
      </c>
    </row>
    <row r="1037" spans="1:19" x14ac:dyDescent="0.2">
      <c r="A1037" s="181">
        <v>3956</v>
      </c>
      <c r="B1037" s="35" t="s">
        <v>1748</v>
      </c>
      <c r="C1037" s="36" t="s">
        <v>1077</v>
      </c>
      <c r="D1037" s="37" t="s">
        <v>501</v>
      </c>
      <c r="F1037" s="183">
        <v>3851</v>
      </c>
      <c r="G1037" s="42" t="s">
        <v>3046</v>
      </c>
      <c r="H1037" s="42" t="s">
        <v>1077</v>
      </c>
      <c r="I1037" s="42" t="s">
        <v>2697</v>
      </c>
      <c r="K1037" s="184">
        <v>3754</v>
      </c>
      <c r="L1037" s="176" t="s">
        <v>704</v>
      </c>
      <c r="M1037" s="176" t="s">
        <v>1077</v>
      </c>
      <c r="N1037" s="178" t="s">
        <v>2697</v>
      </c>
      <c r="P1037" s="184">
        <v>3754</v>
      </c>
      <c r="Q1037" s="176" t="s">
        <v>704</v>
      </c>
      <c r="R1037" s="176" t="s">
        <v>1077</v>
      </c>
      <c r="S1037" s="178" t="s">
        <v>60</v>
      </c>
    </row>
    <row r="1038" spans="1:19" x14ac:dyDescent="0.2">
      <c r="A1038" s="181">
        <v>3957</v>
      </c>
      <c r="B1038" s="35" t="s">
        <v>2037</v>
      </c>
      <c r="C1038" s="36" t="s">
        <v>1077</v>
      </c>
      <c r="D1038" s="37" t="s">
        <v>501</v>
      </c>
      <c r="F1038" s="183">
        <v>3852</v>
      </c>
      <c r="G1038" s="42" t="s">
        <v>2707</v>
      </c>
      <c r="H1038" s="42" t="s">
        <v>1077</v>
      </c>
      <c r="I1038" s="42" t="s">
        <v>2697</v>
      </c>
      <c r="K1038" s="184">
        <v>3755</v>
      </c>
      <c r="L1038" s="176" t="s">
        <v>3029</v>
      </c>
      <c r="M1038" s="176" t="s">
        <v>1077</v>
      </c>
      <c r="N1038" s="178" t="s">
        <v>2697</v>
      </c>
      <c r="P1038" s="184">
        <v>3755</v>
      </c>
      <c r="Q1038" s="176" t="s">
        <v>3029</v>
      </c>
      <c r="R1038" s="176" t="s">
        <v>1077</v>
      </c>
      <c r="S1038" s="178" t="s">
        <v>998</v>
      </c>
    </row>
    <row r="1039" spans="1:19" x14ac:dyDescent="0.2">
      <c r="A1039" s="181">
        <v>3958</v>
      </c>
      <c r="B1039" s="35" t="s">
        <v>3181</v>
      </c>
      <c r="C1039" s="36" t="s">
        <v>1077</v>
      </c>
      <c r="D1039" s="37" t="s">
        <v>501</v>
      </c>
      <c r="F1039" s="183">
        <v>3853</v>
      </c>
      <c r="G1039" s="42" t="s">
        <v>2565</v>
      </c>
      <c r="H1039" s="42" t="s">
        <v>1077</v>
      </c>
      <c r="I1039" s="42" t="s">
        <v>2697</v>
      </c>
      <c r="K1039" s="184">
        <v>3756</v>
      </c>
      <c r="L1039" s="176" t="s">
        <v>1492</v>
      </c>
      <c r="M1039" s="176" t="s">
        <v>1077</v>
      </c>
      <c r="N1039" s="178" t="s">
        <v>2697</v>
      </c>
      <c r="P1039" s="184">
        <v>3756</v>
      </c>
      <c r="Q1039" s="176" t="s">
        <v>1492</v>
      </c>
      <c r="R1039" s="176" t="s">
        <v>1077</v>
      </c>
      <c r="S1039" s="178" t="s">
        <v>60</v>
      </c>
    </row>
    <row r="1040" spans="1:19" x14ac:dyDescent="0.2">
      <c r="A1040" s="181">
        <v>3959</v>
      </c>
      <c r="B1040" s="35" t="s">
        <v>3182</v>
      </c>
      <c r="C1040" s="36" t="s">
        <v>1077</v>
      </c>
      <c r="D1040" s="37" t="s">
        <v>501</v>
      </c>
      <c r="F1040" s="183">
        <v>3854</v>
      </c>
      <c r="G1040" s="42" t="s">
        <v>2566</v>
      </c>
      <c r="H1040" s="42" t="s">
        <v>1077</v>
      </c>
      <c r="I1040" s="42" t="s">
        <v>2697</v>
      </c>
      <c r="K1040" s="184">
        <v>3757</v>
      </c>
      <c r="L1040" s="176" t="s">
        <v>1592</v>
      </c>
      <c r="M1040" s="176" t="s">
        <v>1077</v>
      </c>
      <c r="N1040" s="178" t="s">
        <v>2697</v>
      </c>
      <c r="P1040" s="184">
        <v>3757</v>
      </c>
      <c r="Q1040" s="176" t="s">
        <v>1592</v>
      </c>
      <c r="R1040" s="176" t="s">
        <v>1077</v>
      </c>
      <c r="S1040" s="178" t="s">
        <v>60</v>
      </c>
    </row>
    <row r="1041" spans="1:19" x14ac:dyDescent="0.2">
      <c r="A1041" s="181">
        <v>3960</v>
      </c>
      <c r="B1041" s="35" t="s">
        <v>3183</v>
      </c>
      <c r="C1041" s="36" t="s">
        <v>1077</v>
      </c>
      <c r="D1041" s="37" t="s">
        <v>501</v>
      </c>
      <c r="F1041" s="183">
        <v>3855</v>
      </c>
      <c r="G1041" s="42" t="s">
        <v>2567</v>
      </c>
      <c r="H1041" s="42" t="s">
        <v>1077</v>
      </c>
      <c r="I1041" s="42" t="s">
        <v>2697</v>
      </c>
      <c r="K1041" s="184">
        <v>3758</v>
      </c>
      <c r="L1041" s="176" t="s">
        <v>2954</v>
      </c>
      <c r="M1041" s="176" t="s">
        <v>1077</v>
      </c>
      <c r="N1041" s="178" t="s">
        <v>2697</v>
      </c>
      <c r="P1041" s="184">
        <v>3758</v>
      </c>
      <c r="Q1041" s="176" t="s">
        <v>2954</v>
      </c>
      <c r="R1041" s="176" t="s">
        <v>1077</v>
      </c>
      <c r="S1041" s="178" t="s">
        <v>60</v>
      </c>
    </row>
    <row r="1042" spans="1:19" x14ac:dyDescent="0.2">
      <c r="A1042" s="181">
        <v>3962</v>
      </c>
      <c r="B1042" s="35" t="s">
        <v>3184</v>
      </c>
      <c r="C1042" s="36" t="s">
        <v>1077</v>
      </c>
      <c r="D1042" s="37" t="s">
        <v>501</v>
      </c>
      <c r="F1042" s="183">
        <v>3856</v>
      </c>
      <c r="G1042" s="42" t="s">
        <v>2568</v>
      </c>
      <c r="H1042" s="42" t="s">
        <v>1077</v>
      </c>
      <c r="I1042" s="42" t="s">
        <v>2697</v>
      </c>
      <c r="K1042" s="184">
        <v>3759</v>
      </c>
      <c r="L1042" s="176" t="s">
        <v>854</v>
      </c>
      <c r="M1042" s="176" t="s">
        <v>1077</v>
      </c>
      <c r="N1042" s="178" t="s">
        <v>2697</v>
      </c>
      <c r="P1042" s="184">
        <v>3759</v>
      </c>
      <c r="Q1042" s="176" t="s">
        <v>854</v>
      </c>
      <c r="R1042" s="176" t="s">
        <v>1077</v>
      </c>
      <c r="S1042" s="178" t="s">
        <v>60</v>
      </c>
    </row>
    <row r="1043" spans="1:19" x14ac:dyDescent="0.2">
      <c r="A1043" s="181">
        <v>3963</v>
      </c>
      <c r="B1043" s="35" t="s">
        <v>3185</v>
      </c>
      <c r="C1043" s="36" t="s">
        <v>1077</v>
      </c>
      <c r="D1043" s="37" t="s">
        <v>501</v>
      </c>
      <c r="F1043" s="183">
        <v>3857</v>
      </c>
      <c r="G1043" s="42" t="s">
        <v>2569</v>
      </c>
      <c r="H1043" s="42" t="s">
        <v>1077</v>
      </c>
      <c r="I1043" s="42" t="s">
        <v>2697</v>
      </c>
      <c r="K1043" s="184">
        <v>3760</v>
      </c>
      <c r="L1043" s="176" t="s">
        <v>1830</v>
      </c>
      <c r="M1043" s="176" t="s">
        <v>1077</v>
      </c>
      <c r="N1043" s="178" t="s">
        <v>2697</v>
      </c>
      <c r="P1043" s="184">
        <v>3760</v>
      </c>
      <c r="Q1043" s="176" t="s">
        <v>1830</v>
      </c>
      <c r="R1043" s="176" t="s">
        <v>1077</v>
      </c>
      <c r="S1043" s="178" t="s">
        <v>60</v>
      </c>
    </row>
    <row r="1044" spans="1:19" x14ac:dyDescent="0.2">
      <c r="A1044" s="181">
        <v>3964</v>
      </c>
      <c r="B1044" s="35" t="s">
        <v>3186</v>
      </c>
      <c r="C1044" s="36" t="s">
        <v>1077</v>
      </c>
      <c r="D1044" s="37" t="s">
        <v>501</v>
      </c>
      <c r="F1044" s="183">
        <v>3858</v>
      </c>
      <c r="G1044" s="42" t="s">
        <v>2570</v>
      </c>
      <c r="H1044" s="42" t="s">
        <v>1077</v>
      </c>
      <c r="I1044" s="42" t="s">
        <v>2697</v>
      </c>
      <c r="K1044" s="184">
        <v>3762</v>
      </c>
      <c r="L1044" s="176" t="s">
        <v>1493</v>
      </c>
      <c r="M1044" s="176" t="s">
        <v>1077</v>
      </c>
      <c r="N1044" s="178" t="s">
        <v>2697</v>
      </c>
      <c r="P1044" s="184">
        <v>3762</v>
      </c>
      <c r="Q1044" s="176" t="s">
        <v>1493</v>
      </c>
      <c r="R1044" s="176" t="s">
        <v>1077</v>
      </c>
      <c r="S1044" s="178" t="s">
        <v>60</v>
      </c>
    </row>
    <row r="1045" spans="1:19" x14ac:dyDescent="0.2">
      <c r="A1045" s="181">
        <v>3965</v>
      </c>
      <c r="B1045" s="35" t="s">
        <v>200</v>
      </c>
      <c r="C1045" s="36" t="s">
        <v>1077</v>
      </c>
      <c r="D1045" s="37" t="s">
        <v>501</v>
      </c>
      <c r="F1045" s="183">
        <v>3859</v>
      </c>
      <c r="G1045" s="42" t="s">
        <v>2571</v>
      </c>
      <c r="H1045" s="42" t="s">
        <v>1077</v>
      </c>
      <c r="I1045" s="42" t="s">
        <v>2697</v>
      </c>
      <c r="K1045" s="184">
        <v>3763</v>
      </c>
      <c r="L1045" s="176" t="s">
        <v>1494</v>
      </c>
      <c r="M1045" s="176" t="s">
        <v>1077</v>
      </c>
      <c r="N1045" s="178" t="s">
        <v>2697</v>
      </c>
      <c r="P1045" s="184">
        <v>3763</v>
      </c>
      <c r="Q1045" s="176" t="s">
        <v>1494</v>
      </c>
      <c r="R1045" s="176" t="s">
        <v>1077</v>
      </c>
      <c r="S1045" s="178" t="s">
        <v>60</v>
      </c>
    </row>
    <row r="1046" spans="1:19" x14ac:dyDescent="0.2">
      <c r="A1046" s="181">
        <v>3966</v>
      </c>
      <c r="B1046" s="35" t="s">
        <v>201</v>
      </c>
      <c r="C1046" s="36" t="s">
        <v>1077</v>
      </c>
      <c r="D1046" s="37" t="s">
        <v>501</v>
      </c>
      <c r="F1046" s="183">
        <v>3860</v>
      </c>
      <c r="G1046" s="42" t="s">
        <v>2572</v>
      </c>
      <c r="H1046" s="42" t="s">
        <v>1077</v>
      </c>
      <c r="I1046" s="42" t="s">
        <v>2697</v>
      </c>
      <c r="K1046" s="184">
        <v>3764</v>
      </c>
      <c r="L1046" s="176" t="s">
        <v>1495</v>
      </c>
      <c r="M1046" s="176" t="s">
        <v>1077</v>
      </c>
      <c r="N1046" s="178" t="s">
        <v>2697</v>
      </c>
      <c r="P1046" s="184">
        <v>3764</v>
      </c>
      <c r="Q1046" s="176" t="s">
        <v>1495</v>
      </c>
      <c r="R1046" s="176" t="s">
        <v>1077</v>
      </c>
      <c r="S1046" s="178" t="s">
        <v>60</v>
      </c>
    </row>
    <row r="1047" spans="1:19" x14ac:dyDescent="0.2">
      <c r="A1047" s="181">
        <v>3967</v>
      </c>
      <c r="B1047" s="35" t="s">
        <v>2981</v>
      </c>
      <c r="C1047" s="36" t="s">
        <v>1077</v>
      </c>
      <c r="D1047" s="37" t="s">
        <v>501</v>
      </c>
      <c r="F1047" s="183">
        <v>3861</v>
      </c>
      <c r="G1047" s="42" t="s">
        <v>2573</v>
      </c>
      <c r="H1047" s="42" t="s">
        <v>1077</v>
      </c>
      <c r="I1047" s="42" t="s">
        <v>2697</v>
      </c>
      <c r="K1047" s="184">
        <v>3765</v>
      </c>
      <c r="L1047" s="176" t="s">
        <v>387</v>
      </c>
      <c r="M1047" s="176" t="s">
        <v>1077</v>
      </c>
      <c r="N1047" s="178" t="s">
        <v>2697</v>
      </c>
      <c r="P1047" s="184">
        <v>3765</v>
      </c>
      <c r="Q1047" s="176" t="s">
        <v>387</v>
      </c>
      <c r="R1047" s="176" t="s">
        <v>1077</v>
      </c>
      <c r="S1047" s="178" t="s">
        <v>60</v>
      </c>
    </row>
    <row r="1048" spans="1:19" x14ac:dyDescent="0.2">
      <c r="A1048" s="181">
        <v>3968</v>
      </c>
      <c r="B1048" s="35" t="s">
        <v>2982</v>
      </c>
      <c r="C1048" s="36" t="s">
        <v>1077</v>
      </c>
      <c r="D1048" s="37" t="s">
        <v>501</v>
      </c>
      <c r="F1048" s="183">
        <v>3862</v>
      </c>
      <c r="G1048" s="42" t="s">
        <v>2574</v>
      </c>
      <c r="H1048" s="42" t="s">
        <v>1077</v>
      </c>
      <c r="I1048" s="42" t="s">
        <v>2697</v>
      </c>
      <c r="K1048" s="184">
        <v>3766</v>
      </c>
      <c r="L1048" s="176" t="s">
        <v>1289</v>
      </c>
      <c r="M1048" s="176" t="s">
        <v>1077</v>
      </c>
      <c r="N1048" s="178" t="s">
        <v>2697</v>
      </c>
      <c r="P1048" s="184">
        <v>3766</v>
      </c>
      <c r="Q1048" s="176" t="s">
        <v>1289</v>
      </c>
      <c r="R1048" s="176" t="s">
        <v>1077</v>
      </c>
      <c r="S1048" s="178" t="s">
        <v>998</v>
      </c>
    </row>
    <row r="1049" spans="1:19" x14ac:dyDescent="0.2">
      <c r="A1049" s="181">
        <v>3969</v>
      </c>
      <c r="B1049" s="35" t="s">
        <v>2983</v>
      </c>
      <c r="C1049" s="36" t="s">
        <v>1077</v>
      </c>
      <c r="D1049" s="37" t="s">
        <v>501</v>
      </c>
      <c r="F1049" s="183">
        <v>3863</v>
      </c>
      <c r="G1049" s="42" t="s">
        <v>2575</v>
      </c>
      <c r="H1049" s="42" t="s">
        <v>1077</v>
      </c>
      <c r="I1049" s="42" t="s">
        <v>2697</v>
      </c>
      <c r="K1049" s="184">
        <v>3767</v>
      </c>
      <c r="L1049" s="176" t="s">
        <v>1631</v>
      </c>
      <c r="M1049" s="176" t="s">
        <v>1077</v>
      </c>
      <c r="N1049" s="178" t="s">
        <v>2697</v>
      </c>
      <c r="P1049" s="184">
        <v>3767</v>
      </c>
      <c r="Q1049" s="176" t="s">
        <v>1631</v>
      </c>
      <c r="R1049" s="176" t="s">
        <v>1077</v>
      </c>
      <c r="S1049" s="178" t="s">
        <v>60</v>
      </c>
    </row>
    <row r="1050" spans="1:19" x14ac:dyDescent="0.2">
      <c r="A1050" s="181">
        <v>3970</v>
      </c>
      <c r="B1050" s="35" t="s">
        <v>2190</v>
      </c>
      <c r="C1050" s="36" t="s">
        <v>1077</v>
      </c>
      <c r="D1050" s="37" t="s">
        <v>501</v>
      </c>
      <c r="F1050" s="183">
        <v>3864</v>
      </c>
      <c r="G1050" s="42" t="s">
        <v>2576</v>
      </c>
      <c r="H1050" s="42" t="s">
        <v>1077</v>
      </c>
      <c r="I1050" s="42" t="s">
        <v>2697</v>
      </c>
      <c r="K1050" s="184">
        <v>3768</v>
      </c>
      <c r="L1050" s="176" t="s">
        <v>979</v>
      </c>
      <c r="M1050" s="176" t="s">
        <v>1077</v>
      </c>
      <c r="N1050" s="178" t="s">
        <v>2697</v>
      </c>
      <c r="P1050" s="184">
        <v>3768</v>
      </c>
      <c r="Q1050" s="176" t="s">
        <v>979</v>
      </c>
      <c r="R1050" s="176" t="s">
        <v>1077</v>
      </c>
      <c r="S1050" s="178" t="s">
        <v>60</v>
      </c>
    </row>
    <row r="1051" spans="1:19" x14ac:dyDescent="0.2">
      <c r="A1051" s="181">
        <v>3971</v>
      </c>
      <c r="B1051" s="35" t="s">
        <v>2191</v>
      </c>
      <c r="C1051" s="36" t="s">
        <v>1077</v>
      </c>
      <c r="D1051" s="37" t="s">
        <v>501</v>
      </c>
      <c r="F1051" s="183">
        <v>3865</v>
      </c>
      <c r="G1051" s="42" t="s">
        <v>3257</v>
      </c>
      <c r="H1051" s="42" t="s">
        <v>1077</v>
      </c>
      <c r="I1051" s="42" t="s">
        <v>2697</v>
      </c>
      <c r="K1051" s="184">
        <v>3769</v>
      </c>
      <c r="L1051" s="176" t="s">
        <v>1632</v>
      </c>
      <c r="M1051" s="176" t="s">
        <v>1077</v>
      </c>
      <c r="N1051" s="178" t="s">
        <v>2697</v>
      </c>
      <c r="P1051" s="184">
        <v>3769</v>
      </c>
      <c r="Q1051" s="176" t="s">
        <v>1632</v>
      </c>
      <c r="R1051" s="176" t="s">
        <v>1077</v>
      </c>
      <c r="S1051" s="178" t="s">
        <v>60</v>
      </c>
    </row>
    <row r="1052" spans="1:19" x14ac:dyDescent="0.2">
      <c r="A1052" s="181">
        <v>3972</v>
      </c>
      <c r="B1052" s="35" t="s">
        <v>2192</v>
      </c>
      <c r="C1052" s="36" t="s">
        <v>1077</v>
      </c>
      <c r="D1052" s="37" t="s">
        <v>501</v>
      </c>
      <c r="F1052" s="183">
        <v>3866</v>
      </c>
      <c r="G1052" s="42" t="s">
        <v>3258</v>
      </c>
      <c r="H1052" s="42" t="s">
        <v>1077</v>
      </c>
      <c r="I1052" s="42" t="s">
        <v>2697</v>
      </c>
      <c r="K1052" s="184">
        <v>3770</v>
      </c>
      <c r="L1052" s="176" t="s">
        <v>1128</v>
      </c>
      <c r="M1052" s="176" t="s">
        <v>1077</v>
      </c>
      <c r="N1052" s="178" t="s">
        <v>2697</v>
      </c>
      <c r="P1052" s="184">
        <v>3770</v>
      </c>
      <c r="Q1052" s="176" t="s">
        <v>1128</v>
      </c>
      <c r="R1052" s="176" t="s">
        <v>1077</v>
      </c>
      <c r="S1052" s="178" t="s">
        <v>60</v>
      </c>
    </row>
    <row r="1053" spans="1:19" x14ac:dyDescent="0.2">
      <c r="A1053" s="181">
        <v>3974</v>
      </c>
      <c r="B1053" s="35" t="s">
        <v>2193</v>
      </c>
      <c r="C1053" s="36" t="s">
        <v>1077</v>
      </c>
      <c r="D1053" s="37" t="s">
        <v>501</v>
      </c>
      <c r="F1053" s="183">
        <v>3867</v>
      </c>
      <c r="G1053" s="42" t="s">
        <v>2638</v>
      </c>
      <c r="H1053" s="42" t="s">
        <v>1077</v>
      </c>
      <c r="I1053" s="42" t="s">
        <v>2697</v>
      </c>
      <c r="K1053" s="184">
        <v>3771</v>
      </c>
      <c r="L1053" s="176" t="s">
        <v>1633</v>
      </c>
      <c r="M1053" s="176" t="s">
        <v>1077</v>
      </c>
      <c r="N1053" s="178" t="s">
        <v>2697</v>
      </c>
      <c r="P1053" s="184">
        <v>3771</v>
      </c>
      <c r="Q1053" s="176" t="s">
        <v>1633</v>
      </c>
      <c r="R1053" s="176" t="s">
        <v>1077</v>
      </c>
      <c r="S1053" s="178" t="s">
        <v>60</v>
      </c>
    </row>
    <row r="1054" spans="1:19" x14ac:dyDescent="0.2">
      <c r="A1054" s="181">
        <v>3975</v>
      </c>
      <c r="B1054" s="35" t="s">
        <v>2194</v>
      </c>
      <c r="C1054" s="36" t="s">
        <v>1077</v>
      </c>
      <c r="D1054" s="37" t="s">
        <v>501</v>
      </c>
      <c r="F1054" s="183">
        <v>3868</v>
      </c>
      <c r="G1054" s="42" t="s">
        <v>2639</v>
      </c>
      <c r="H1054" s="42" t="s">
        <v>1077</v>
      </c>
      <c r="I1054" s="42" t="s">
        <v>2697</v>
      </c>
      <c r="K1054" s="184">
        <v>3772</v>
      </c>
      <c r="L1054" s="176" t="s">
        <v>3450</v>
      </c>
      <c r="M1054" s="176" t="s">
        <v>1077</v>
      </c>
      <c r="N1054" s="178" t="s">
        <v>2697</v>
      </c>
      <c r="P1054" s="184">
        <v>3772</v>
      </c>
      <c r="Q1054" s="176" t="s">
        <v>3450</v>
      </c>
      <c r="R1054" s="176" t="s">
        <v>1077</v>
      </c>
      <c r="S1054" s="178" t="s">
        <v>60</v>
      </c>
    </row>
    <row r="1055" spans="1:19" x14ac:dyDescent="0.2">
      <c r="A1055" s="181">
        <v>3976</v>
      </c>
      <c r="B1055" s="35" t="s">
        <v>2195</v>
      </c>
      <c r="C1055" s="36" t="s">
        <v>1077</v>
      </c>
      <c r="D1055" s="37" t="s">
        <v>501</v>
      </c>
      <c r="F1055" s="183">
        <v>3869</v>
      </c>
      <c r="G1055" s="42" t="s">
        <v>2488</v>
      </c>
      <c r="H1055" s="42" t="s">
        <v>1077</v>
      </c>
      <c r="I1055" s="42" t="s">
        <v>2697</v>
      </c>
      <c r="K1055" s="184">
        <v>3774</v>
      </c>
      <c r="L1055" s="176" t="s">
        <v>297</v>
      </c>
      <c r="M1055" s="176" t="s">
        <v>1077</v>
      </c>
      <c r="N1055" s="178" t="s">
        <v>2697</v>
      </c>
      <c r="P1055" s="184">
        <v>3774</v>
      </c>
      <c r="Q1055" s="176" t="s">
        <v>297</v>
      </c>
      <c r="R1055" s="176" t="s">
        <v>1077</v>
      </c>
      <c r="S1055" s="178" t="s">
        <v>60</v>
      </c>
    </row>
    <row r="1056" spans="1:19" x14ac:dyDescent="0.2">
      <c r="A1056" s="181">
        <v>3977</v>
      </c>
      <c r="B1056" s="35" t="s">
        <v>2196</v>
      </c>
      <c r="C1056" s="36" t="s">
        <v>1077</v>
      </c>
      <c r="D1056" s="37" t="s">
        <v>501</v>
      </c>
      <c r="F1056" s="183">
        <v>3870</v>
      </c>
      <c r="G1056" s="42" t="s">
        <v>3451</v>
      </c>
      <c r="H1056" s="42" t="s">
        <v>1077</v>
      </c>
      <c r="I1056" s="42" t="s">
        <v>2697</v>
      </c>
      <c r="K1056" s="184">
        <v>3775</v>
      </c>
      <c r="L1056" s="176" t="s">
        <v>298</v>
      </c>
      <c r="M1056" s="176" t="s">
        <v>1077</v>
      </c>
      <c r="N1056" s="178" t="s">
        <v>2697</v>
      </c>
      <c r="P1056" s="184">
        <v>3775</v>
      </c>
      <c r="Q1056" s="176" t="s">
        <v>298</v>
      </c>
      <c r="R1056" s="176" t="s">
        <v>1077</v>
      </c>
      <c r="S1056" s="178" t="s">
        <v>60</v>
      </c>
    </row>
    <row r="1057" spans="1:19" x14ac:dyDescent="0.2">
      <c r="A1057" s="181">
        <v>3978</v>
      </c>
      <c r="B1057" s="35" t="s">
        <v>2197</v>
      </c>
      <c r="C1057" s="36" t="s">
        <v>1077</v>
      </c>
      <c r="D1057" s="37" t="s">
        <v>501</v>
      </c>
      <c r="F1057" s="183">
        <v>3871</v>
      </c>
      <c r="G1057" s="42" t="s">
        <v>3452</v>
      </c>
      <c r="H1057" s="42" t="s">
        <v>1077</v>
      </c>
      <c r="I1057" s="42" t="s">
        <v>2697</v>
      </c>
      <c r="K1057" s="184">
        <v>3776</v>
      </c>
      <c r="L1057" s="176" t="s">
        <v>299</v>
      </c>
      <c r="M1057" s="176" t="s">
        <v>1077</v>
      </c>
      <c r="N1057" s="178" t="s">
        <v>2697</v>
      </c>
      <c r="P1057" s="184">
        <v>3776</v>
      </c>
      <c r="Q1057" s="176" t="s">
        <v>299</v>
      </c>
      <c r="R1057" s="176" t="s">
        <v>1077</v>
      </c>
      <c r="S1057" s="178" t="s">
        <v>60</v>
      </c>
    </row>
    <row r="1058" spans="1:19" x14ac:dyDescent="0.2">
      <c r="A1058" s="181">
        <v>3979</v>
      </c>
      <c r="B1058" s="35" t="s">
        <v>1894</v>
      </c>
      <c r="C1058" s="36" t="s">
        <v>1077</v>
      </c>
      <c r="D1058" s="37" t="s">
        <v>501</v>
      </c>
      <c r="F1058" s="183">
        <v>3872</v>
      </c>
      <c r="G1058" s="42" t="s">
        <v>220</v>
      </c>
      <c r="H1058" s="42" t="s">
        <v>1077</v>
      </c>
      <c r="I1058" s="42" t="s">
        <v>2697</v>
      </c>
      <c r="K1058" s="184">
        <v>3777</v>
      </c>
      <c r="L1058" s="176" t="s">
        <v>330</v>
      </c>
      <c r="M1058" s="176" t="s">
        <v>1077</v>
      </c>
      <c r="N1058" s="178" t="s">
        <v>2697</v>
      </c>
      <c r="P1058" s="184">
        <v>3777</v>
      </c>
      <c r="Q1058" s="176" t="s">
        <v>330</v>
      </c>
      <c r="R1058" s="176" t="s">
        <v>1077</v>
      </c>
      <c r="S1058" s="178" t="s">
        <v>998</v>
      </c>
    </row>
    <row r="1059" spans="1:19" x14ac:dyDescent="0.2">
      <c r="A1059" s="181">
        <v>3980</v>
      </c>
      <c r="B1059" s="35" t="s">
        <v>1895</v>
      </c>
      <c r="C1059" s="36" t="s">
        <v>1077</v>
      </c>
      <c r="D1059" s="37" t="s">
        <v>501</v>
      </c>
      <c r="F1059" s="183">
        <v>3873</v>
      </c>
      <c r="G1059" s="42" t="s">
        <v>2978</v>
      </c>
      <c r="H1059" s="42" t="s">
        <v>1077</v>
      </c>
      <c r="I1059" s="42" t="s">
        <v>2697</v>
      </c>
      <c r="K1059" s="184">
        <v>3778</v>
      </c>
      <c r="L1059" s="176" t="s">
        <v>331</v>
      </c>
      <c r="M1059" s="176" t="s">
        <v>1077</v>
      </c>
      <c r="N1059" s="178" t="s">
        <v>2697</v>
      </c>
      <c r="P1059" s="184">
        <v>3778</v>
      </c>
      <c r="Q1059" s="176" t="s">
        <v>331</v>
      </c>
      <c r="R1059" s="176" t="s">
        <v>1077</v>
      </c>
      <c r="S1059" s="178" t="s">
        <v>60</v>
      </c>
    </row>
    <row r="1060" spans="1:19" x14ac:dyDescent="0.2">
      <c r="A1060" s="181">
        <v>3981</v>
      </c>
      <c r="B1060" s="35" t="s">
        <v>760</v>
      </c>
      <c r="C1060" s="36" t="s">
        <v>1077</v>
      </c>
      <c r="D1060" s="37" t="s">
        <v>501</v>
      </c>
      <c r="F1060" s="183">
        <v>3874</v>
      </c>
      <c r="G1060" s="42" t="s">
        <v>2979</v>
      </c>
      <c r="H1060" s="42" t="s">
        <v>1077</v>
      </c>
      <c r="I1060" s="42" t="s">
        <v>2697</v>
      </c>
      <c r="K1060" s="184">
        <v>3779</v>
      </c>
      <c r="L1060" s="176" t="s">
        <v>332</v>
      </c>
      <c r="M1060" s="176" t="s">
        <v>1077</v>
      </c>
      <c r="N1060" s="178" t="s">
        <v>2697</v>
      </c>
      <c r="P1060" s="184">
        <v>3779</v>
      </c>
      <c r="Q1060" s="176" t="s">
        <v>332</v>
      </c>
      <c r="R1060" s="176" t="s">
        <v>1077</v>
      </c>
      <c r="S1060" s="178" t="s">
        <v>60</v>
      </c>
    </row>
    <row r="1061" spans="1:19" x14ac:dyDescent="0.2">
      <c r="A1061" s="181">
        <v>3982</v>
      </c>
      <c r="B1061" s="35" t="s">
        <v>761</v>
      </c>
      <c r="C1061" s="36" t="s">
        <v>1077</v>
      </c>
      <c r="D1061" s="37" t="s">
        <v>501</v>
      </c>
      <c r="F1061" s="183">
        <v>3875</v>
      </c>
      <c r="G1061" s="42" t="s">
        <v>2980</v>
      </c>
      <c r="H1061" s="42" t="s">
        <v>1077</v>
      </c>
      <c r="I1061" s="42" t="s">
        <v>2697</v>
      </c>
      <c r="K1061" s="184">
        <v>3780</v>
      </c>
      <c r="L1061" s="176" t="s">
        <v>1292</v>
      </c>
      <c r="M1061" s="176" t="s">
        <v>1077</v>
      </c>
      <c r="N1061" s="178" t="s">
        <v>2697</v>
      </c>
      <c r="P1061" s="184">
        <v>3780</v>
      </c>
      <c r="Q1061" s="176" t="s">
        <v>1292</v>
      </c>
      <c r="R1061" s="176" t="s">
        <v>1077</v>
      </c>
      <c r="S1061" s="178" t="s">
        <v>60</v>
      </c>
    </row>
    <row r="1062" spans="1:19" x14ac:dyDescent="0.2">
      <c r="A1062" s="181">
        <v>3983</v>
      </c>
      <c r="B1062" s="35" t="s">
        <v>1926</v>
      </c>
      <c r="C1062" s="36" t="s">
        <v>1077</v>
      </c>
      <c r="D1062" s="37" t="s">
        <v>501</v>
      </c>
      <c r="F1062" s="183">
        <v>3876</v>
      </c>
      <c r="G1062" s="42" t="s">
        <v>2744</v>
      </c>
      <c r="H1062" s="42" t="s">
        <v>1077</v>
      </c>
      <c r="I1062" s="42" t="s">
        <v>2697</v>
      </c>
      <c r="K1062" s="184">
        <v>3781</v>
      </c>
      <c r="L1062" s="176" t="s">
        <v>3093</v>
      </c>
      <c r="M1062" s="176" t="s">
        <v>1077</v>
      </c>
      <c r="N1062" s="178" t="s">
        <v>2697</v>
      </c>
      <c r="P1062" s="184">
        <v>3781</v>
      </c>
      <c r="Q1062" s="176" t="s">
        <v>3093</v>
      </c>
      <c r="R1062" s="176" t="s">
        <v>1077</v>
      </c>
      <c r="S1062" s="178" t="s">
        <v>60</v>
      </c>
    </row>
    <row r="1063" spans="1:19" x14ac:dyDescent="0.2">
      <c r="A1063" s="181">
        <v>3984</v>
      </c>
      <c r="B1063" s="35" t="s">
        <v>1927</v>
      </c>
      <c r="C1063" s="36" t="s">
        <v>1077</v>
      </c>
      <c r="D1063" s="37" t="s">
        <v>501</v>
      </c>
      <c r="F1063" s="183">
        <v>3877</v>
      </c>
      <c r="G1063" s="42" t="s">
        <v>3432</v>
      </c>
      <c r="H1063" s="42" t="s">
        <v>1077</v>
      </c>
      <c r="I1063" s="42" t="s">
        <v>2697</v>
      </c>
      <c r="K1063" s="184">
        <v>3782</v>
      </c>
      <c r="L1063" s="176" t="s">
        <v>1293</v>
      </c>
      <c r="M1063" s="176" t="s">
        <v>1077</v>
      </c>
      <c r="N1063" s="178" t="s">
        <v>2697</v>
      </c>
      <c r="P1063" s="184">
        <v>3782</v>
      </c>
      <c r="Q1063" s="176" t="s">
        <v>1293</v>
      </c>
      <c r="R1063" s="176" t="s">
        <v>1077</v>
      </c>
      <c r="S1063" s="178" t="s">
        <v>60</v>
      </c>
    </row>
    <row r="1064" spans="1:19" x14ac:dyDescent="0.2">
      <c r="A1064" s="181">
        <v>3985</v>
      </c>
      <c r="B1064" s="35" t="s">
        <v>1928</v>
      </c>
      <c r="C1064" s="36" t="s">
        <v>1077</v>
      </c>
      <c r="D1064" s="37" t="s">
        <v>501</v>
      </c>
      <c r="F1064" s="183">
        <v>3878</v>
      </c>
      <c r="G1064" s="42" t="s">
        <v>3433</v>
      </c>
      <c r="H1064" s="42" t="s">
        <v>1077</v>
      </c>
      <c r="I1064" s="42" t="s">
        <v>2697</v>
      </c>
      <c r="K1064" s="184">
        <v>3783</v>
      </c>
      <c r="L1064" s="176" t="s">
        <v>1294</v>
      </c>
      <c r="M1064" s="176" t="s">
        <v>1077</v>
      </c>
      <c r="N1064" s="178" t="s">
        <v>2697</v>
      </c>
      <c r="P1064" s="184">
        <v>3783</v>
      </c>
      <c r="Q1064" s="176" t="s">
        <v>1294</v>
      </c>
      <c r="R1064" s="176" t="s">
        <v>1077</v>
      </c>
      <c r="S1064" s="178" t="s">
        <v>60</v>
      </c>
    </row>
    <row r="1065" spans="1:19" x14ac:dyDescent="0.2">
      <c r="A1065" s="181">
        <v>3986</v>
      </c>
      <c r="B1065" s="35" t="s">
        <v>19</v>
      </c>
      <c r="C1065" s="36" t="s">
        <v>1077</v>
      </c>
      <c r="D1065" s="37" t="s">
        <v>501</v>
      </c>
      <c r="F1065" s="183">
        <v>3879</v>
      </c>
      <c r="G1065" s="42" t="s">
        <v>2785</v>
      </c>
      <c r="H1065" s="42" t="s">
        <v>1077</v>
      </c>
      <c r="I1065" s="42" t="s">
        <v>2697</v>
      </c>
      <c r="K1065" s="184">
        <v>3784</v>
      </c>
      <c r="L1065" s="176" t="s">
        <v>1295</v>
      </c>
      <c r="M1065" s="176" t="s">
        <v>1077</v>
      </c>
      <c r="N1065" s="178" t="s">
        <v>2697</v>
      </c>
      <c r="P1065" s="184">
        <v>3784</v>
      </c>
      <c r="Q1065" s="176" t="s">
        <v>1295</v>
      </c>
      <c r="R1065" s="176" t="s">
        <v>1077</v>
      </c>
      <c r="S1065" s="178" t="s">
        <v>60</v>
      </c>
    </row>
    <row r="1066" spans="1:19" x14ac:dyDescent="0.2">
      <c r="A1066" s="181">
        <v>3987</v>
      </c>
      <c r="B1066" s="35" t="s">
        <v>20</v>
      </c>
      <c r="C1066" s="36" t="s">
        <v>1077</v>
      </c>
      <c r="D1066" s="37" t="s">
        <v>501</v>
      </c>
      <c r="F1066" s="183">
        <v>3880</v>
      </c>
      <c r="G1066" s="42" t="s">
        <v>2086</v>
      </c>
      <c r="H1066" s="42" t="s">
        <v>1077</v>
      </c>
      <c r="I1066" s="42" t="s">
        <v>2697</v>
      </c>
      <c r="K1066" s="184">
        <v>3785</v>
      </c>
      <c r="L1066" s="176" t="s">
        <v>301</v>
      </c>
      <c r="M1066" s="176" t="s">
        <v>1077</v>
      </c>
      <c r="N1066" s="178" t="s">
        <v>2697</v>
      </c>
      <c r="P1066" s="184">
        <v>3785</v>
      </c>
      <c r="Q1066" s="176" t="s">
        <v>301</v>
      </c>
      <c r="R1066" s="176" t="s">
        <v>1077</v>
      </c>
      <c r="S1066" s="178" t="s">
        <v>60</v>
      </c>
    </row>
    <row r="1067" spans="1:19" x14ac:dyDescent="0.2">
      <c r="A1067" s="181">
        <v>3988</v>
      </c>
      <c r="B1067" s="35" t="s">
        <v>21</v>
      </c>
      <c r="C1067" s="36" t="s">
        <v>1077</v>
      </c>
      <c r="D1067" s="37" t="s">
        <v>501</v>
      </c>
      <c r="F1067" s="183">
        <v>3881</v>
      </c>
      <c r="G1067" s="42" t="s">
        <v>274</v>
      </c>
      <c r="H1067" s="42" t="s">
        <v>1077</v>
      </c>
      <c r="I1067" s="42" t="s">
        <v>2697</v>
      </c>
      <c r="K1067" s="184">
        <v>3786</v>
      </c>
      <c r="L1067" s="176" t="s">
        <v>1951</v>
      </c>
      <c r="M1067" s="176" t="s">
        <v>1077</v>
      </c>
      <c r="N1067" s="178" t="s">
        <v>2697</v>
      </c>
      <c r="P1067" s="184">
        <v>3786</v>
      </c>
      <c r="Q1067" s="176" t="s">
        <v>1951</v>
      </c>
      <c r="R1067" s="176" t="s">
        <v>1077</v>
      </c>
      <c r="S1067" s="178" t="s">
        <v>60</v>
      </c>
    </row>
    <row r="1068" spans="1:19" x14ac:dyDescent="0.2">
      <c r="A1068" s="181">
        <v>3989</v>
      </c>
      <c r="B1068" s="35" t="s">
        <v>22</v>
      </c>
      <c r="C1068" s="36" t="s">
        <v>1077</v>
      </c>
      <c r="D1068" s="37" t="s">
        <v>501</v>
      </c>
      <c r="F1068" s="183">
        <v>3892</v>
      </c>
      <c r="G1068" s="42" t="s">
        <v>1069</v>
      </c>
      <c r="H1068" s="42" t="s">
        <v>1076</v>
      </c>
      <c r="I1068" s="42"/>
      <c r="K1068" s="184">
        <v>3787</v>
      </c>
      <c r="L1068" s="176" t="s">
        <v>1952</v>
      </c>
      <c r="M1068" s="176" t="s">
        <v>1077</v>
      </c>
      <c r="N1068" s="178" t="s">
        <v>2697</v>
      </c>
      <c r="P1068" s="184">
        <v>3787</v>
      </c>
      <c r="Q1068" s="176" t="s">
        <v>1952</v>
      </c>
      <c r="R1068" s="176" t="s">
        <v>1077</v>
      </c>
      <c r="S1068" s="178" t="s">
        <v>60</v>
      </c>
    </row>
    <row r="1069" spans="1:19" x14ac:dyDescent="0.2">
      <c r="A1069" s="181">
        <v>3990</v>
      </c>
      <c r="B1069" s="35" t="s">
        <v>437</v>
      </c>
      <c r="C1069" s="36" t="s">
        <v>1077</v>
      </c>
      <c r="D1069" s="37" t="s">
        <v>501</v>
      </c>
      <c r="F1069" s="183">
        <v>3900</v>
      </c>
      <c r="G1069" s="42" t="s">
        <v>364</v>
      </c>
      <c r="H1069" s="42" t="s">
        <v>1077</v>
      </c>
      <c r="I1069" s="42" t="s">
        <v>1200</v>
      </c>
      <c r="K1069" s="184">
        <v>3788</v>
      </c>
      <c r="L1069" s="176" t="s">
        <v>1953</v>
      </c>
      <c r="M1069" s="176" t="s">
        <v>1077</v>
      </c>
      <c r="N1069" s="178" t="s">
        <v>2697</v>
      </c>
      <c r="P1069" s="184">
        <v>3788</v>
      </c>
      <c r="Q1069" s="176" t="s">
        <v>1953</v>
      </c>
      <c r="R1069" s="176" t="s">
        <v>1077</v>
      </c>
      <c r="S1069" s="178" t="s">
        <v>998</v>
      </c>
    </row>
    <row r="1070" spans="1:19" x14ac:dyDescent="0.2">
      <c r="A1070" s="181">
        <v>3991</v>
      </c>
      <c r="B1070" s="35" t="s">
        <v>1380</v>
      </c>
      <c r="C1070" s="36" t="s">
        <v>1077</v>
      </c>
      <c r="D1070" s="37" t="s">
        <v>501</v>
      </c>
      <c r="F1070" s="183">
        <v>3901</v>
      </c>
      <c r="G1070" s="42" t="s">
        <v>365</v>
      </c>
      <c r="H1070" s="42" t="s">
        <v>1077</v>
      </c>
      <c r="I1070" s="42" t="s">
        <v>1200</v>
      </c>
      <c r="K1070" s="184">
        <v>3789</v>
      </c>
      <c r="L1070" s="176" t="s">
        <v>2929</v>
      </c>
      <c r="M1070" s="176" t="s">
        <v>1077</v>
      </c>
      <c r="N1070" s="178" t="s">
        <v>2697</v>
      </c>
      <c r="P1070" s="184">
        <v>3789</v>
      </c>
      <c r="Q1070" s="176" t="s">
        <v>2929</v>
      </c>
      <c r="R1070" s="176" t="s">
        <v>1077</v>
      </c>
      <c r="S1070" s="178" t="s">
        <v>60</v>
      </c>
    </row>
    <row r="1071" spans="1:19" x14ac:dyDescent="0.2">
      <c r="A1071" s="181">
        <v>3992</v>
      </c>
      <c r="B1071" s="35" t="s">
        <v>1381</v>
      </c>
      <c r="C1071" s="36" t="s">
        <v>1077</v>
      </c>
      <c r="D1071" s="37" t="s">
        <v>501</v>
      </c>
      <c r="F1071" s="183">
        <v>3902</v>
      </c>
      <c r="G1071" s="42" t="s">
        <v>1070</v>
      </c>
      <c r="H1071" s="42" t="s">
        <v>1077</v>
      </c>
      <c r="I1071" s="42" t="s">
        <v>1200</v>
      </c>
      <c r="K1071" s="184">
        <v>3790</v>
      </c>
      <c r="L1071" s="176" t="s">
        <v>1269</v>
      </c>
      <c r="M1071" s="176" t="s">
        <v>1077</v>
      </c>
      <c r="N1071" s="178" t="s">
        <v>2697</v>
      </c>
      <c r="P1071" s="184">
        <v>3790</v>
      </c>
      <c r="Q1071" s="176" t="s">
        <v>1269</v>
      </c>
      <c r="R1071" s="176" t="s">
        <v>1077</v>
      </c>
      <c r="S1071" s="178" t="s">
        <v>60</v>
      </c>
    </row>
    <row r="1072" spans="1:19" x14ac:dyDescent="0.2">
      <c r="A1072" s="181">
        <v>3993</v>
      </c>
      <c r="B1072" s="35" t="s">
        <v>482</v>
      </c>
      <c r="C1072" s="36" t="s">
        <v>1077</v>
      </c>
      <c r="D1072" s="37" t="s">
        <v>501</v>
      </c>
      <c r="F1072" s="183">
        <v>3903</v>
      </c>
      <c r="G1072" s="42" t="s">
        <v>367</v>
      </c>
      <c r="H1072" s="42" t="s">
        <v>1077</v>
      </c>
      <c r="I1072" s="42" t="s">
        <v>1200</v>
      </c>
      <c r="K1072" s="184">
        <v>3791</v>
      </c>
      <c r="L1072" s="176" t="s">
        <v>435</v>
      </c>
      <c r="M1072" s="176" t="s">
        <v>1077</v>
      </c>
      <c r="N1072" s="178" t="s">
        <v>2697</v>
      </c>
      <c r="P1072" s="184">
        <v>3791</v>
      </c>
      <c r="Q1072" s="176" t="s">
        <v>435</v>
      </c>
      <c r="R1072" s="176" t="s">
        <v>1077</v>
      </c>
      <c r="S1072" s="178" t="s">
        <v>60</v>
      </c>
    </row>
    <row r="1073" spans="1:19" x14ac:dyDescent="0.2">
      <c r="A1073" s="181">
        <v>3994</v>
      </c>
      <c r="B1073" s="35" t="s">
        <v>2379</v>
      </c>
      <c r="C1073" s="36" t="s">
        <v>1077</v>
      </c>
      <c r="D1073" s="37" t="s">
        <v>501</v>
      </c>
      <c r="F1073" s="183">
        <v>3904</v>
      </c>
      <c r="G1073" s="42" t="s">
        <v>1071</v>
      </c>
      <c r="H1073" s="42" t="s">
        <v>1077</v>
      </c>
      <c r="I1073" s="42" t="s">
        <v>1200</v>
      </c>
      <c r="K1073" s="184">
        <v>3792</v>
      </c>
      <c r="L1073" s="176" t="s">
        <v>2454</v>
      </c>
      <c r="M1073" s="176" t="s">
        <v>1077</v>
      </c>
      <c r="N1073" s="178" t="s">
        <v>2697</v>
      </c>
      <c r="P1073" s="184">
        <v>3792</v>
      </c>
      <c r="Q1073" s="176" t="s">
        <v>2454</v>
      </c>
      <c r="R1073" s="176" t="s">
        <v>1077</v>
      </c>
      <c r="S1073" s="178" t="s">
        <v>60</v>
      </c>
    </row>
    <row r="1074" spans="1:19" x14ac:dyDescent="0.2">
      <c r="A1074" s="181">
        <v>3995</v>
      </c>
      <c r="B1074" s="35" t="s">
        <v>2380</v>
      </c>
      <c r="C1074" s="36" t="s">
        <v>1077</v>
      </c>
      <c r="D1074" s="37" t="s">
        <v>501</v>
      </c>
      <c r="F1074" s="183">
        <v>3905</v>
      </c>
      <c r="G1074" s="42" t="s">
        <v>3403</v>
      </c>
      <c r="H1074" s="42" t="s">
        <v>1077</v>
      </c>
      <c r="I1074" s="42" t="s">
        <v>1200</v>
      </c>
      <c r="K1074" s="184">
        <v>3793</v>
      </c>
      <c r="L1074" s="176" t="s">
        <v>436</v>
      </c>
      <c r="M1074" s="176" t="s">
        <v>1077</v>
      </c>
      <c r="N1074" s="178" t="s">
        <v>2697</v>
      </c>
      <c r="P1074" s="184">
        <v>3793</v>
      </c>
      <c r="Q1074" s="176" t="s">
        <v>436</v>
      </c>
      <c r="R1074" s="176" t="s">
        <v>1077</v>
      </c>
      <c r="S1074" s="178" t="s">
        <v>60</v>
      </c>
    </row>
    <row r="1075" spans="1:19" x14ac:dyDescent="0.2">
      <c r="A1075" s="181">
        <v>3996</v>
      </c>
      <c r="B1075" s="35" t="s">
        <v>2381</v>
      </c>
      <c r="C1075" s="36" t="s">
        <v>1077</v>
      </c>
      <c r="D1075" s="37" t="s">
        <v>501</v>
      </c>
      <c r="F1075" s="183">
        <v>3906</v>
      </c>
      <c r="G1075" s="42" t="s">
        <v>1072</v>
      </c>
      <c r="H1075" s="42" t="s">
        <v>1077</v>
      </c>
      <c r="I1075" s="42" t="s">
        <v>1200</v>
      </c>
      <c r="K1075" s="184">
        <v>3794</v>
      </c>
      <c r="L1075" s="176" t="s">
        <v>280</v>
      </c>
      <c r="M1075" s="176" t="s">
        <v>1077</v>
      </c>
      <c r="N1075" s="178" t="s">
        <v>2697</v>
      </c>
      <c r="P1075" s="184">
        <v>3794</v>
      </c>
      <c r="Q1075" s="176" t="s">
        <v>280</v>
      </c>
      <c r="R1075" s="176" t="s">
        <v>1077</v>
      </c>
      <c r="S1075" s="178" t="s">
        <v>60</v>
      </c>
    </row>
    <row r="1076" spans="1:19" x14ac:dyDescent="0.2">
      <c r="A1076" s="181">
        <v>3997</v>
      </c>
      <c r="B1076" s="35" t="s">
        <v>1650</v>
      </c>
      <c r="C1076" s="36" t="s">
        <v>1077</v>
      </c>
      <c r="D1076" s="37" t="s">
        <v>501</v>
      </c>
      <c r="F1076" s="183">
        <v>3907</v>
      </c>
      <c r="G1076" s="42" t="s">
        <v>1695</v>
      </c>
      <c r="H1076" s="42" t="s">
        <v>1077</v>
      </c>
      <c r="I1076" s="42" t="s">
        <v>1200</v>
      </c>
      <c r="K1076" s="184">
        <v>3795</v>
      </c>
      <c r="L1076" s="176" t="s">
        <v>281</v>
      </c>
      <c r="M1076" s="176" t="s">
        <v>1077</v>
      </c>
      <c r="N1076" s="178" t="s">
        <v>2697</v>
      </c>
      <c r="P1076" s="184">
        <v>3795</v>
      </c>
      <c r="Q1076" s="176" t="s">
        <v>281</v>
      </c>
      <c r="R1076" s="176" t="s">
        <v>1077</v>
      </c>
      <c r="S1076" s="178" t="s">
        <v>60</v>
      </c>
    </row>
    <row r="1077" spans="1:19" x14ac:dyDescent="0.2">
      <c r="A1077" s="181">
        <v>3998</v>
      </c>
      <c r="B1077" s="35" t="s">
        <v>1651</v>
      </c>
      <c r="C1077" s="36" t="s">
        <v>1077</v>
      </c>
      <c r="D1077" s="37" t="s">
        <v>501</v>
      </c>
      <c r="F1077" s="183">
        <v>3908</v>
      </c>
      <c r="G1077" s="42" t="s">
        <v>1696</v>
      </c>
      <c r="H1077" s="42" t="s">
        <v>1077</v>
      </c>
      <c r="I1077" s="42" t="s">
        <v>1200</v>
      </c>
      <c r="K1077" s="184">
        <v>3796</v>
      </c>
      <c r="L1077" s="176" t="s">
        <v>3442</v>
      </c>
      <c r="M1077" s="176" t="s">
        <v>1077</v>
      </c>
      <c r="N1077" s="178" t="s">
        <v>2697</v>
      </c>
      <c r="P1077" s="184">
        <v>3796</v>
      </c>
      <c r="Q1077" s="176" t="s">
        <v>3442</v>
      </c>
      <c r="R1077" s="176" t="s">
        <v>1077</v>
      </c>
      <c r="S1077" s="178" t="s">
        <v>60</v>
      </c>
    </row>
    <row r="1078" spans="1:19" x14ac:dyDescent="0.2">
      <c r="A1078" s="181">
        <v>3999</v>
      </c>
      <c r="B1078" s="35" t="s">
        <v>1652</v>
      </c>
      <c r="C1078" s="36" t="s">
        <v>1077</v>
      </c>
      <c r="D1078" s="37" t="s">
        <v>501</v>
      </c>
      <c r="F1078" s="183">
        <v>3909</v>
      </c>
      <c r="G1078" s="42" t="s">
        <v>1697</v>
      </c>
      <c r="H1078" s="42" t="s">
        <v>1077</v>
      </c>
      <c r="I1078" s="42" t="s">
        <v>1200</v>
      </c>
      <c r="K1078" s="184">
        <v>3797</v>
      </c>
      <c r="L1078" s="176" t="s">
        <v>3443</v>
      </c>
      <c r="M1078" s="176" t="s">
        <v>1077</v>
      </c>
      <c r="N1078" s="178" t="s">
        <v>2697</v>
      </c>
      <c r="P1078" s="184">
        <v>3797</v>
      </c>
      <c r="Q1078" s="176" t="s">
        <v>3443</v>
      </c>
      <c r="R1078" s="176" t="s">
        <v>1077</v>
      </c>
      <c r="S1078" s="178" t="s">
        <v>60</v>
      </c>
    </row>
    <row r="1079" spans="1:19" x14ac:dyDescent="0.2">
      <c r="A1079" s="181">
        <v>4000</v>
      </c>
      <c r="B1079" s="35" t="s">
        <v>1653</v>
      </c>
      <c r="C1079" s="36" t="s">
        <v>1077</v>
      </c>
      <c r="D1079" s="37" t="s">
        <v>501</v>
      </c>
      <c r="F1079" s="183">
        <v>3910</v>
      </c>
      <c r="G1079" s="42" t="s">
        <v>1698</v>
      </c>
      <c r="H1079" s="42" t="s">
        <v>1077</v>
      </c>
      <c r="I1079" s="42" t="s">
        <v>1200</v>
      </c>
      <c r="K1079" s="184">
        <v>3798</v>
      </c>
      <c r="L1079" s="176" t="s">
        <v>3444</v>
      </c>
      <c r="M1079" s="176" t="s">
        <v>1077</v>
      </c>
      <c r="N1079" s="178" t="s">
        <v>2697</v>
      </c>
      <c r="P1079" s="184">
        <v>3798</v>
      </c>
      <c r="Q1079" s="176" t="s">
        <v>3444</v>
      </c>
      <c r="R1079" s="176" t="s">
        <v>1077</v>
      </c>
      <c r="S1079" s="178" t="s">
        <v>60</v>
      </c>
    </row>
    <row r="1080" spans="1:19" x14ac:dyDescent="0.2">
      <c r="A1080" s="181">
        <v>4001</v>
      </c>
      <c r="B1080" s="35" t="s">
        <v>1654</v>
      </c>
      <c r="C1080" s="36" t="s">
        <v>1077</v>
      </c>
      <c r="D1080" s="37" t="s">
        <v>501</v>
      </c>
      <c r="F1080" s="183">
        <v>3911</v>
      </c>
      <c r="G1080" s="42" t="s">
        <v>1699</v>
      </c>
      <c r="H1080" s="42" t="s">
        <v>1077</v>
      </c>
      <c r="I1080" s="42" t="s">
        <v>1200</v>
      </c>
      <c r="K1080" s="184">
        <v>3799</v>
      </c>
      <c r="L1080" s="176" t="s">
        <v>3294</v>
      </c>
      <c r="M1080" s="176" t="s">
        <v>1077</v>
      </c>
      <c r="N1080" s="178" t="s">
        <v>2697</v>
      </c>
      <c r="P1080" s="184">
        <v>3799</v>
      </c>
      <c r="Q1080" s="176" t="s">
        <v>3294</v>
      </c>
      <c r="R1080" s="176" t="s">
        <v>1077</v>
      </c>
      <c r="S1080" s="178" t="s">
        <v>2795</v>
      </c>
    </row>
    <row r="1081" spans="1:19" x14ac:dyDescent="0.2">
      <c r="A1081" s="181">
        <v>4002</v>
      </c>
      <c r="B1081" s="35" t="s">
        <v>2717</v>
      </c>
      <c r="C1081" s="36" t="s">
        <v>1077</v>
      </c>
      <c r="D1081" s="37" t="s">
        <v>501</v>
      </c>
      <c r="F1081" s="183">
        <v>3912</v>
      </c>
      <c r="G1081" s="42" t="s">
        <v>1700</v>
      </c>
      <c r="H1081" s="42" t="s">
        <v>1077</v>
      </c>
      <c r="I1081" s="42" t="s">
        <v>1200</v>
      </c>
      <c r="K1081" s="184">
        <v>3800</v>
      </c>
      <c r="L1081" s="176" t="s">
        <v>3295</v>
      </c>
      <c r="M1081" s="176" t="s">
        <v>1077</v>
      </c>
      <c r="N1081" s="178" t="s">
        <v>2697</v>
      </c>
      <c r="P1081" s="184">
        <v>3800</v>
      </c>
      <c r="Q1081" s="176" t="s">
        <v>3295</v>
      </c>
      <c r="R1081" s="176" t="s">
        <v>1077</v>
      </c>
      <c r="S1081" s="178" t="s">
        <v>2795</v>
      </c>
    </row>
    <row r="1082" spans="1:19" x14ac:dyDescent="0.2">
      <c r="A1082" s="181">
        <v>4003</v>
      </c>
      <c r="B1082" s="35" t="s">
        <v>2718</v>
      </c>
      <c r="C1082" s="36" t="s">
        <v>1077</v>
      </c>
      <c r="D1082" s="37" t="s">
        <v>501</v>
      </c>
      <c r="F1082" s="183">
        <v>3913</v>
      </c>
      <c r="G1082" s="42" t="s">
        <v>852</v>
      </c>
      <c r="H1082" s="42" t="s">
        <v>1077</v>
      </c>
      <c r="I1082" s="42" t="s">
        <v>1200</v>
      </c>
      <c r="K1082" s="184">
        <v>3801</v>
      </c>
      <c r="L1082" s="176" t="s">
        <v>873</v>
      </c>
      <c r="M1082" s="176" t="s">
        <v>1077</v>
      </c>
      <c r="N1082" s="178" t="s">
        <v>2697</v>
      </c>
      <c r="P1082" s="184">
        <v>3801</v>
      </c>
      <c r="Q1082" s="176" t="s">
        <v>873</v>
      </c>
      <c r="R1082" s="176" t="s">
        <v>1077</v>
      </c>
      <c r="S1082" s="178" t="s">
        <v>2795</v>
      </c>
    </row>
    <row r="1083" spans="1:19" x14ac:dyDescent="0.2">
      <c r="A1083" s="181">
        <v>4004</v>
      </c>
      <c r="B1083" s="35" t="s">
        <v>3171</v>
      </c>
      <c r="C1083" s="36" t="s">
        <v>1077</v>
      </c>
      <c r="D1083" s="37" t="s">
        <v>501</v>
      </c>
      <c r="F1083" s="183">
        <v>3915</v>
      </c>
      <c r="G1083" s="42" t="s">
        <v>1973</v>
      </c>
      <c r="H1083" s="42" t="s">
        <v>1077</v>
      </c>
      <c r="I1083" s="42" t="s">
        <v>1200</v>
      </c>
      <c r="K1083" s="184">
        <v>3802</v>
      </c>
      <c r="L1083" s="176" t="s">
        <v>1937</v>
      </c>
      <c r="M1083" s="176" t="s">
        <v>1077</v>
      </c>
      <c r="N1083" s="178" t="s">
        <v>2697</v>
      </c>
      <c r="P1083" s="184">
        <v>3802</v>
      </c>
      <c r="Q1083" s="176" t="s">
        <v>1937</v>
      </c>
      <c r="R1083" s="176" t="s">
        <v>1077</v>
      </c>
      <c r="S1083" s="178" t="s">
        <v>2795</v>
      </c>
    </row>
    <row r="1084" spans="1:19" x14ac:dyDescent="0.2">
      <c r="A1084" s="181">
        <v>4005</v>
      </c>
      <c r="B1084" s="35" t="s">
        <v>3172</v>
      </c>
      <c r="C1084" s="36" t="s">
        <v>1077</v>
      </c>
      <c r="D1084" s="37" t="s">
        <v>501</v>
      </c>
      <c r="F1084" s="183">
        <v>3917</v>
      </c>
      <c r="G1084" s="42" t="s">
        <v>1974</v>
      </c>
      <c r="H1084" s="42" t="s">
        <v>1077</v>
      </c>
      <c r="I1084" s="42" t="s">
        <v>1200</v>
      </c>
      <c r="K1084" s="184">
        <v>3803</v>
      </c>
      <c r="L1084" s="176" t="s">
        <v>1938</v>
      </c>
      <c r="M1084" s="176" t="s">
        <v>1077</v>
      </c>
      <c r="N1084" s="178" t="s">
        <v>2697</v>
      </c>
      <c r="P1084" s="184">
        <v>3803</v>
      </c>
      <c r="Q1084" s="176" t="s">
        <v>1938</v>
      </c>
      <c r="R1084" s="176" t="s">
        <v>1077</v>
      </c>
      <c r="S1084" s="178" t="s">
        <v>2795</v>
      </c>
    </row>
    <row r="1085" spans="1:19" x14ac:dyDescent="0.2">
      <c r="A1085" s="181">
        <v>4006</v>
      </c>
      <c r="B1085" s="35" t="s">
        <v>3173</v>
      </c>
      <c r="C1085" s="36" t="s">
        <v>1077</v>
      </c>
      <c r="D1085" s="37" t="s">
        <v>501</v>
      </c>
      <c r="F1085" s="183">
        <v>3919</v>
      </c>
      <c r="G1085" s="42" t="s">
        <v>1975</v>
      </c>
      <c r="H1085" s="42" t="s">
        <v>1077</v>
      </c>
      <c r="I1085" s="42" t="s">
        <v>1200</v>
      </c>
      <c r="K1085" s="184">
        <v>3804</v>
      </c>
      <c r="L1085" s="176" t="s">
        <v>774</v>
      </c>
      <c r="M1085" s="176" t="s">
        <v>1077</v>
      </c>
      <c r="N1085" s="178" t="s">
        <v>2697</v>
      </c>
      <c r="P1085" s="184">
        <v>3804</v>
      </c>
      <c r="Q1085" s="176" t="s">
        <v>774</v>
      </c>
      <c r="R1085" s="176" t="s">
        <v>1077</v>
      </c>
      <c r="S1085" s="178" t="s">
        <v>2795</v>
      </c>
    </row>
    <row r="1086" spans="1:19" x14ac:dyDescent="0.2">
      <c r="A1086" s="181">
        <v>4007</v>
      </c>
      <c r="B1086" s="35" t="s">
        <v>3174</v>
      </c>
      <c r="C1086" s="36" t="s">
        <v>1077</v>
      </c>
      <c r="D1086" s="37" t="s">
        <v>501</v>
      </c>
      <c r="F1086" s="183">
        <v>3920</v>
      </c>
      <c r="G1086" s="42" t="s">
        <v>1976</v>
      </c>
      <c r="H1086" s="42" t="s">
        <v>1077</v>
      </c>
      <c r="I1086" s="42" t="s">
        <v>1200</v>
      </c>
      <c r="K1086" s="184">
        <v>3805</v>
      </c>
      <c r="L1086" s="176" t="s">
        <v>775</v>
      </c>
      <c r="M1086" s="176" t="s">
        <v>1077</v>
      </c>
      <c r="N1086" s="178" t="s">
        <v>2697</v>
      </c>
      <c r="P1086" s="184">
        <v>3805</v>
      </c>
      <c r="Q1086" s="176" t="s">
        <v>775</v>
      </c>
      <c r="R1086" s="176" t="s">
        <v>1077</v>
      </c>
      <c r="S1086" s="178" t="s">
        <v>2795</v>
      </c>
    </row>
    <row r="1087" spans="1:19" x14ac:dyDescent="0.2">
      <c r="A1087" s="181">
        <v>4010</v>
      </c>
      <c r="B1087" s="35" t="s">
        <v>3175</v>
      </c>
      <c r="C1087" s="36" t="s">
        <v>1077</v>
      </c>
      <c r="D1087" s="37" t="s">
        <v>501</v>
      </c>
      <c r="F1087" s="183">
        <v>3921</v>
      </c>
      <c r="G1087" s="42" t="s">
        <v>613</v>
      </c>
      <c r="H1087" s="42" t="s">
        <v>1077</v>
      </c>
      <c r="I1087" s="42" t="s">
        <v>1200</v>
      </c>
      <c r="K1087" s="184">
        <v>3806</v>
      </c>
      <c r="L1087" s="176" t="s">
        <v>1988</v>
      </c>
      <c r="M1087" s="176" t="s">
        <v>1077</v>
      </c>
      <c r="N1087" s="178" t="s">
        <v>2697</v>
      </c>
      <c r="P1087" s="184">
        <v>3806</v>
      </c>
      <c r="Q1087" s="176" t="s">
        <v>1988</v>
      </c>
      <c r="R1087" s="176" t="s">
        <v>1077</v>
      </c>
      <c r="S1087" s="178" t="s">
        <v>2795</v>
      </c>
    </row>
    <row r="1088" spans="1:19" x14ac:dyDescent="0.2">
      <c r="A1088" s="181">
        <v>4011</v>
      </c>
      <c r="B1088" s="35" t="s">
        <v>3176</v>
      </c>
      <c r="C1088" s="36" t="s">
        <v>1077</v>
      </c>
      <c r="D1088" s="37" t="s">
        <v>501</v>
      </c>
      <c r="F1088" s="183">
        <v>3922</v>
      </c>
      <c r="G1088" s="42" t="s">
        <v>614</v>
      </c>
      <c r="H1088" s="42" t="s">
        <v>1077</v>
      </c>
      <c r="I1088" s="42" t="s">
        <v>1200</v>
      </c>
      <c r="K1088" s="184">
        <v>3807</v>
      </c>
      <c r="L1088" s="176" t="s">
        <v>1989</v>
      </c>
      <c r="M1088" s="176" t="s">
        <v>1077</v>
      </c>
      <c r="N1088" s="178" t="s">
        <v>2697</v>
      </c>
      <c r="P1088" s="184">
        <v>3807</v>
      </c>
      <c r="Q1088" s="176" t="s">
        <v>1989</v>
      </c>
      <c r="R1088" s="176" t="s">
        <v>1077</v>
      </c>
      <c r="S1088" s="178" t="s">
        <v>2795</v>
      </c>
    </row>
    <row r="1089" spans="1:19" x14ac:dyDescent="0.2">
      <c r="A1089" s="181">
        <v>4012</v>
      </c>
      <c r="B1089" s="35" t="s">
        <v>3026</v>
      </c>
      <c r="C1089" s="36" t="s">
        <v>1077</v>
      </c>
      <c r="D1089" s="37" t="s">
        <v>501</v>
      </c>
      <c r="F1089" s="183">
        <v>3923</v>
      </c>
      <c r="G1089" s="42" t="s">
        <v>196</v>
      </c>
      <c r="H1089" s="42" t="s">
        <v>1077</v>
      </c>
      <c r="I1089" s="42" t="s">
        <v>1200</v>
      </c>
      <c r="K1089" s="184">
        <v>3810</v>
      </c>
      <c r="L1089" s="176" t="s">
        <v>1990</v>
      </c>
      <c r="M1089" s="176" t="s">
        <v>1077</v>
      </c>
      <c r="N1089" s="178" t="s">
        <v>2697</v>
      </c>
      <c r="P1089" s="184">
        <v>3810</v>
      </c>
      <c r="Q1089" s="176" t="s">
        <v>1990</v>
      </c>
      <c r="R1089" s="176" t="s">
        <v>1077</v>
      </c>
      <c r="S1089" s="178" t="s">
        <v>2795</v>
      </c>
    </row>
    <row r="1090" spans="1:19" x14ac:dyDescent="0.2">
      <c r="A1090" s="181">
        <v>4013</v>
      </c>
      <c r="B1090" s="35" t="s">
        <v>1944</v>
      </c>
      <c r="C1090" s="36" t="s">
        <v>1077</v>
      </c>
      <c r="D1090" s="37" t="s">
        <v>501</v>
      </c>
      <c r="F1090" s="183">
        <v>3925</v>
      </c>
      <c r="G1090" s="42" t="s">
        <v>199</v>
      </c>
      <c r="H1090" s="42" t="s">
        <v>1077</v>
      </c>
      <c r="I1090" s="42" t="s">
        <v>1200</v>
      </c>
      <c r="K1090" s="184">
        <v>3811</v>
      </c>
      <c r="L1090" s="176" t="s">
        <v>3049</v>
      </c>
      <c r="M1090" s="176" t="s">
        <v>1077</v>
      </c>
      <c r="N1090" s="178" t="s">
        <v>2697</v>
      </c>
      <c r="P1090" s="184">
        <v>3811</v>
      </c>
      <c r="Q1090" s="176" t="s">
        <v>3049</v>
      </c>
      <c r="R1090" s="176" t="s">
        <v>1077</v>
      </c>
      <c r="S1090" s="178" t="s">
        <v>2795</v>
      </c>
    </row>
    <row r="1091" spans="1:19" x14ac:dyDescent="0.2">
      <c r="A1091" s="181">
        <v>4014</v>
      </c>
      <c r="B1091" s="35" t="s">
        <v>3363</v>
      </c>
      <c r="C1091" s="36" t="s">
        <v>1077</v>
      </c>
      <c r="D1091" s="37" t="s">
        <v>501</v>
      </c>
      <c r="F1091" s="183">
        <v>3927</v>
      </c>
      <c r="G1091" s="42" t="s">
        <v>101</v>
      </c>
      <c r="H1091" s="42" t="s">
        <v>1077</v>
      </c>
      <c r="I1091" s="42" t="s">
        <v>1200</v>
      </c>
      <c r="K1091" s="184">
        <v>3812</v>
      </c>
      <c r="L1091" s="176" t="s">
        <v>3050</v>
      </c>
      <c r="M1091" s="176" t="s">
        <v>1077</v>
      </c>
      <c r="N1091" s="178" t="s">
        <v>2697</v>
      </c>
      <c r="P1091" s="184">
        <v>3812</v>
      </c>
      <c r="Q1091" s="176" t="s">
        <v>3050</v>
      </c>
      <c r="R1091" s="176" t="s">
        <v>1077</v>
      </c>
      <c r="S1091" s="178" t="s">
        <v>2795</v>
      </c>
    </row>
    <row r="1092" spans="1:19" x14ac:dyDescent="0.2">
      <c r="A1092" s="181">
        <v>4015</v>
      </c>
      <c r="B1092" s="35" t="s">
        <v>1954</v>
      </c>
      <c r="C1092" s="36" t="s">
        <v>1077</v>
      </c>
      <c r="D1092" s="37" t="s">
        <v>501</v>
      </c>
      <c r="F1092" s="183">
        <v>3929</v>
      </c>
      <c r="G1092" s="42" t="s">
        <v>102</v>
      </c>
      <c r="H1092" s="42" t="s">
        <v>1077</v>
      </c>
      <c r="I1092" s="42" t="s">
        <v>1200</v>
      </c>
      <c r="K1092" s="184">
        <v>3813</v>
      </c>
      <c r="L1092" s="176" t="s">
        <v>2786</v>
      </c>
      <c r="M1092" s="176" t="s">
        <v>1077</v>
      </c>
      <c r="N1092" s="178" t="s">
        <v>2697</v>
      </c>
      <c r="P1092" s="184">
        <v>3813</v>
      </c>
      <c r="Q1092" s="176" t="s">
        <v>2786</v>
      </c>
      <c r="R1092" s="176" t="s">
        <v>1077</v>
      </c>
      <c r="S1092" s="178" t="s">
        <v>2795</v>
      </c>
    </row>
    <row r="1093" spans="1:19" x14ac:dyDescent="0.2">
      <c r="A1093" s="181">
        <v>4016</v>
      </c>
      <c r="B1093" s="35" t="s">
        <v>1955</v>
      </c>
      <c r="C1093" s="36" t="s">
        <v>1077</v>
      </c>
      <c r="D1093" s="37" t="s">
        <v>501</v>
      </c>
      <c r="F1093" s="183">
        <v>3930</v>
      </c>
      <c r="G1093" s="42" t="s">
        <v>3448</v>
      </c>
      <c r="H1093" s="42" t="s">
        <v>1077</v>
      </c>
      <c r="I1093" s="42" t="s">
        <v>1200</v>
      </c>
      <c r="K1093" s="184">
        <v>3814</v>
      </c>
      <c r="L1093" s="176" t="s">
        <v>2787</v>
      </c>
      <c r="M1093" s="176" t="s">
        <v>1077</v>
      </c>
      <c r="N1093" s="178" t="s">
        <v>2697</v>
      </c>
      <c r="P1093" s="184">
        <v>3814</v>
      </c>
      <c r="Q1093" s="176" t="s">
        <v>2787</v>
      </c>
      <c r="R1093" s="176" t="s">
        <v>1077</v>
      </c>
      <c r="S1093" s="178" t="s">
        <v>2795</v>
      </c>
    </row>
    <row r="1094" spans="1:19" x14ac:dyDescent="0.2">
      <c r="A1094" s="181">
        <v>4017</v>
      </c>
      <c r="B1094" s="35" t="s">
        <v>548</v>
      </c>
      <c r="C1094" s="36" t="s">
        <v>1077</v>
      </c>
      <c r="D1094" s="37" t="s">
        <v>501</v>
      </c>
      <c r="F1094" s="183">
        <v>3931</v>
      </c>
      <c r="G1094" s="42" t="s">
        <v>3449</v>
      </c>
      <c r="H1094" s="42" t="s">
        <v>1077</v>
      </c>
      <c r="I1094" s="42" t="s">
        <v>1200</v>
      </c>
      <c r="K1094" s="184">
        <v>3815</v>
      </c>
      <c r="L1094" s="176" t="s">
        <v>451</v>
      </c>
      <c r="M1094" s="176" t="s">
        <v>1077</v>
      </c>
      <c r="N1094" s="178" t="s">
        <v>2697</v>
      </c>
      <c r="P1094" s="184">
        <v>3815</v>
      </c>
      <c r="Q1094" s="176" t="s">
        <v>451</v>
      </c>
      <c r="R1094" s="176" t="s">
        <v>1077</v>
      </c>
      <c r="S1094" s="178" t="s">
        <v>2795</v>
      </c>
    </row>
    <row r="1095" spans="1:19" x14ac:dyDescent="0.2">
      <c r="A1095" s="181">
        <v>4018</v>
      </c>
      <c r="B1095" s="35" t="s">
        <v>166</v>
      </c>
      <c r="C1095" s="36" t="s">
        <v>1077</v>
      </c>
      <c r="D1095" s="37" t="s">
        <v>501</v>
      </c>
      <c r="F1095" s="183">
        <v>3932</v>
      </c>
      <c r="G1095" s="42" t="s">
        <v>64</v>
      </c>
      <c r="H1095" s="42" t="s">
        <v>1077</v>
      </c>
      <c r="I1095" s="42" t="s">
        <v>1200</v>
      </c>
      <c r="K1095" s="184">
        <v>3816</v>
      </c>
      <c r="L1095" s="176" t="s">
        <v>2928</v>
      </c>
      <c r="M1095" s="176" t="s">
        <v>1077</v>
      </c>
      <c r="N1095" s="178" t="s">
        <v>2697</v>
      </c>
      <c r="P1095" s="184">
        <v>3816</v>
      </c>
      <c r="Q1095" s="176" t="s">
        <v>2928</v>
      </c>
      <c r="R1095" s="176" t="s">
        <v>1077</v>
      </c>
      <c r="S1095" s="178" t="s">
        <v>2795</v>
      </c>
    </row>
    <row r="1096" spans="1:19" x14ac:dyDescent="0.2">
      <c r="A1096" s="181">
        <v>4019</v>
      </c>
      <c r="B1096" s="35" t="s">
        <v>1296</v>
      </c>
      <c r="C1096" s="36" t="s">
        <v>1077</v>
      </c>
      <c r="D1096" s="37" t="s">
        <v>501</v>
      </c>
      <c r="F1096" s="183">
        <v>3933</v>
      </c>
      <c r="G1096" s="42" t="s">
        <v>65</v>
      </c>
      <c r="H1096" s="42" t="s">
        <v>1077</v>
      </c>
      <c r="I1096" s="42" t="s">
        <v>1200</v>
      </c>
      <c r="K1096" s="184">
        <v>3817</v>
      </c>
      <c r="L1096" s="176" t="s">
        <v>869</v>
      </c>
      <c r="M1096" s="176" t="s">
        <v>1077</v>
      </c>
      <c r="N1096" s="178" t="s">
        <v>2697</v>
      </c>
      <c r="P1096" s="184">
        <v>3817</v>
      </c>
      <c r="Q1096" s="176" t="s">
        <v>869</v>
      </c>
      <c r="R1096" s="176" t="s">
        <v>1077</v>
      </c>
      <c r="S1096" s="178" t="s">
        <v>2795</v>
      </c>
    </row>
    <row r="1097" spans="1:19" x14ac:dyDescent="0.2">
      <c r="A1097" s="181">
        <v>4021</v>
      </c>
      <c r="B1097" s="35" t="s">
        <v>1297</v>
      </c>
      <c r="C1097" s="36" t="s">
        <v>1077</v>
      </c>
      <c r="D1097" s="37" t="s">
        <v>501</v>
      </c>
      <c r="F1097" s="183">
        <v>3934</v>
      </c>
      <c r="G1097" s="42" t="s">
        <v>1688</v>
      </c>
      <c r="H1097" s="42" t="s">
        <v>1077</v>
      </c>
      <c r="I1097" s="42" t="s">
        <v>1200</v>
      </c>
      <c r="K1097" s="184">
        <v>3818</v>
      </c>
      <c r="L1097" s="176" t="s">
        <v>1299</v>
      </c>
      <c r="M1097" s="176" t="s">
        <v>1077</v>
      </c>
      <c r="N1097" s="178" t="s">
        <v>2697</v>
      </c>
      <c r="P1097" s="184">
        <v>3818</v>
      </c>
      <c r="Q1097" s="176" t="s">
        <v>1299</v>
      </c>
      <c r="R1097" s="176" t="s">
        <v>1077</v>
      </c>
      <c r="S1097" s="178" t="s">
        <v>2795</v>
      </c>
    </row>
    <row r="1098" spans="1:19" x14ac:dyDescent="0.2">
      <c r="A1098" s="181">
        <v>4022</v>
      </c>
      <c r="B1098" s="35" t="s">
        <v>1298</v>
      </c>
      <c r="C1098" s="36" t="s">
        <v>1077</v>
      </c>
      <c r="D1098" s="37" t="s">
        <v>501</v>
      </c>
      <c r="F1098" s="183">
        <v>3935</v>
      </c>
      <c r="G1098" s="42" t="s">
        <v>1490</v>
      </c>
      <c r="H1098" s="42" t="s">
        <v>1077</v>
      </c>
      <c r="I1098" s="42" t="s">
        <v>1200</v>
      </c>
      <c r="K1098" s="184">
        <v>3819</v>
      </c>
      <c r="L1098" s="176" t="s">
        <v>1300</v>
      </c>
      <c r="M1098" s="176" t="s">
        <v>1077</v>
      </c>
      <c r="N1098" s="178" t="s">
        <v>2697</v>
      </c>
      <c r="P1098" s="184">
        <v>3819</v>
      </c>
      <c r="Q1098" s="176" t="s">
        <v>1300</v>
      </c>
      <c r="R1098" s="176" t="s">
        <v>1077</v>
      </c>
      <c r="S1098" s="178" t="s">
        <v>2795</v>
      </c>
    </row>
    <row r="1099" spans="1:19" x14ac:dyDescent="0.2">
      <c r="A1099" s="181">
        <v>4023</v>
      </c>
      <c r="B1099" s="35" t="s">
        <v>756</v>
      </c>
      <c r="C1099" s="36" t="s">
        <v>1077</v>
      </c>
      <c r="D1099" s="37" t="s">
        <v>501</v>
      </c>
      <c r="F1099" s="183">
        <v>3936</v>
      </c>
      <c r="G1099" s="42" t="s">
        <v>1491</v>
      </c>
      <c r="H1099" s="42" t="s">
        <v>1077</v>
      </c>
      <c r="I1099" s="42" t="s">
        <v>1200</v>
      </c>
      <c r="K1099" s="184">
        <v>3821</v>
      </c>
      <c r="L1099" s="176" t="s">
        <v>1301</v>
      </c>
      <c r="M1099" s="176" t="s">
        <v>1077</v>
      </c>
      <c r="N1099" s="178" t="s">
        <v>2697</v>
      </c>
      <c r="P1099" s="184">
        <v>3821</v>
      </c>
      <c r="Q1099" s="176" t="s">
        <v>1301</v>
      </c>
      <c r="R1099" s="176" t="s">
        <v>1077</v>
      </c>
      <c r="S1099" s="178" t="s">
        <v>2795</v>
      </c>
    </row>
    <row r="1100" spans="1:19" x14ac:dyDescent="0.2">
      <c r="A1100" s="181">
        <v>4024</v>
      </c>
      <c r="B1100" s="35" t="s">
        <v>757</v>
      </c>
      <c r="C1100" s="36" t="s">
        <v>1077</v>
      </c>
      <c r="D1100" s="37" t="s">
        <v>501</v>
      </c>
      <c r="F1100" s="183">
        <v>3938</v>
      </c>
      <c r="G1100" s="42" t="s">
        <v>1250</v>
      </c>
      <c r="H1100" s="42" t="s">
        <v>1077</v>
      </c>
      <c r="I1100" s="42" t="s">
        <v>1200</v>
      </c>
      <c r="K1100" s="184">
        <v>3822</v>
      </c>
      <c r="L1100" s="176" t="s">
        <v>1302</v>
      </c>
      <c r="M1100" s="176" t="s">
        <v>1077</v>
      </c>
      <c r="N1100" s="178" t="s">
        <v>2697</v>
      </c>
      <c r="P1100" s="184">
        <v>3822</v>
      </c>
      <c r="Q1100" s="176" t="s">
        <v>1302</v>
      </c>
      <c r="R1100" s="176" t="s">
        <v>1077</v>
      </c>
      <c r="S1100" s="178" t="s">
        <v>2795</v>
      </c>
    </row>
    <row r="1101" spans="1:19" x14ac:dyDescent="0.2">
      <c r="A1101" s="181">
        <v>4025</v>
      </c>
      <c r="B1101" s="35" t="s">
        <v>758</v>
      </c>
      <c r="C1101" s="36" t="s">
        <v>1077</v>
      </c>
      <c r="D1101" s="37" t="s">
        <v>501</v>
      </c>
      <c r="F1101" s="183">
        <v>3940</v>
      </c>
      <c r="G1101" s="42" t="s">
        <v>1572</v>
      </c>
      <c r="H1101" s="42" t="s">
        <v>1077</v>
      </c>
      <c r="I1101" s="42" t="s">
        <v>1200</v>
      </c>
      <c r="K1101" s="184">
        <v>3823</v>
      </c>
      <c r="L1101" s="176" t="s">
        <v>3335</v>
      </c>
      <c r="M1101" s="176" t="s">
        <v>1077</v>
      </c>
      <c r="N1101" s="178" t="s">
        <v>2697</v>
      </c>
      <c r="P1101" s="184">
        <v>3823</v>
      </c>
      <c r="Q1101" s="176" t="s">
        <v>3335</v>
      </c>
      <c r="R1101" s="176" t="s">
        <v>1077</v>
      </c>
      <c r="S1101" s="178" t="s">
        <v>2795</v>
      </c>
    </row>
    <row r="1102" spans="1:19" x14ac:dyDescent="0.2">
      <c r="A1102" s="181">
        <v>4026</v>
      </c>
      <c r="B1102" s="35" t="s">
        <v>759</v>
      </c>
      <c r="C1102" s="36" t="s">
        <v>1077</v>
      </c>
      <c r="D1102" s="37" t="s">
        <v>501</v>
      </c>
      <c r="F1102" s="183">
        <v>3941</v>
      </c>
      <c r="G1102" s="42" t="s">
        <v>93</v>
      </c>
      <c r="H1102" s="42" t="s">
        <v>1077</v>
      </c>
      <c r="I1102" s="42" t="s">
        <v>1200</v>
      </c>
      <c r="K1102" s="184">
        <v>3824</v>
      </c>
      <c r="L1102" s="176" t="s">
        <v>1355</v>
      </c>
      <c r="M1102" s="176" t="s">
        <v>1077</v>
      </c>
      <c r="N1102" s="178" t="s">
        <v>2697</v>
      </c>
      <c r="P1102" s="184">
        <v>3824</v>
      </c>
      <c r="Q1102" s="176" t="s">
        <v>1355</v>
      </c>
      <c r="R1102" s="176" t="s">
        <v>1077</v>
      </c>
      <c r="S1102" s="178" t="s">
        <v>2795</v>
      </c>
    </row>
    <row r="1103" spans="1:19" x14ac:dyDescent="0.2">
      <c r="A1103" s="181">
        <v>4027</v>
      </c>
      <c r="B1103" s="35" t="s">
        <v>300</v>
      </c>
      <c r="C1103" s="36" t="s">
        <v>1077</v>
      </c>
      <c r="D1103" s="37" t="s">
        <v>501</v>
      </c>
      <c r="F1103" s="183">
        <v>3942</v>
      </c>
      <c r="G1103" s="42" t="s">
        <v>94</v>
      </c>
      <c r="H1103" s="42" t="s">
        <v>1077</v>
      </c>
      <c r="I1103" s="42" t="s">
        <v>1200</v>
      </c>
      <c r="K1103" s="184">
        <v>3825</v>
      </c>
      <c r="L1103" s="176" t="s">
        <v>1356</v>
      </c>
      <c r="M1103" s="176" t="s">
        <v>1077</v>
      </c>
      <c r="N1103" s="178" t="s">
        <v>2697</v>
      </c>
      <c r="P1103" s="184">
        <v>3825</v>
      </c>
      <c r="Q1103" s="176" t="s">
        <v>1356</v>
      </c>
      <c r="R1103" s="176" t="s">
        <v>1077</v>
      </c>
      <c r="S1103" s="178" t="s">
        <v>2795</v>
      </c>
    </row>
    <row r="1104" spans="1:19" x14ac:dyDescent="0.2">
      <c r="A1104" s="181">
        <v>4028</v>
      </c>
      <c r="B1104" s="35" t="s">
        <v>2300</v>
      </c>
      <c r="C1104" s="36" t="s">
        <v>1077</v>
      </c>
      <c r="D1104" s="37" t="s">
        <v>501</v>
      </c>
      <c r="F1104" s="183">
        <v>3943</v>
      </c>
      <c r="G1104" s="42" t="s">
        <v>95</v>
      </c>
      <c r="H1104" s="42" t="s">
        <v>1077</v>
      </c>
      <c r="I1104" s="42" t="s">
        <v>1200</v>
      </c>
      <c r="K1104" s="184">
        <v>3826</v>
      </c>
      <c r="L1104" s="176" t="s">
        <v>1565</v>
      </c>
      <c r="M1104" s="176" t="s">
        <v>1077</v>
      </c>
      <c r="N1104" s="178" t="s">
        <v>2697</v>
      </c>
      <c r="P1104" s="184">
        <v>3826</v>
      </c>
      <c r="Q1104" s="176" t="s">
        <v>1565</v>
      </c>
      <c r="R1104" s="176" t="s">
        <v>1077</v>
      </c>
      <c r="S1104" s="178" t="s">
        <v>2795</v>
      </c>
    </row>
    <row r="1105" spans="1:19" x14ac:dyDescent="0.2">
      <c r="A1105" s="181">
        <v>4029</v>
      </c>
      <c r="B1105" s="35" t="s">
        <v>2446</v>
      </c>
      <c r="C1105" s="36" t="s">
        <v>1077</v>
      </c>
      <c r="D1105" s="37" t="s">
        <v>501</v>
      </c>
      <c r="F1105" s="183">
        <v>3944</v>
      </c>
      <c r="G1105" s="42" t="s">
        <v>690</v>
      </c>
      <c r="H1105" s="42" t="s">
        <v>1077</v>
      </c>
      <c r="I1105" s="42" t="s">
        <v>1200</v>
      </c>
      <c r="K1105" s="184">
        <v>3827</v>
      </c>
      <c r="L1105" s="176" t="s">
        <v>3430</v>
      </c>
      <c r="M1105" s="176" t="s">
        <v>1077</v>
      </c>
      <c r="N1105" s="178" t="s">
        <v>2697</v>
      </c>
      <c r="P1105" s="184">
        <v>3827</v>
      </c>
      <c r="Q1105" s="176" t="s">
        <v>3430</v>
      </c>
      <c r="R1105" s="176" t="s">
        <v>1077</v>
      </c>
      <c r="S1105" s="178" t="s">
        <v>2795</v>
      </c>
    </row>
    <row r="1106" spans="1:19" x14ac:dyDescent="0.2">
      <c r="A1106" s="181">
        <v>4030</v>
      </c>
      <c r="B1106" s="35" t="s">
        <v>2447</v>
      </c>
      <c r="C1106" s="36" t="s">
        <v>1077</v>
      </c>
      <c r="D1106" s="37" t="s">
        <v>501</v>
      </c>
      <c r="F1106" s="183">
        <v>3945</v>
      </c>
      <c r="G1106" s="42" t="s">
        <v>497</v>
      </c>
      <c r="H1106" s="42" t="s">
        <v>1077</v>
      </c>
      <c r="I1106" s="42" t="s">
        <v>1200</v>
      </c>
      <c r="K1106" s="184">
        <v>3828</v>
      </c>
      <c r="L1106" s="176" t="s">
        <v>1505</v>
      </c>
      <c r="M1106" s="176" t="s">
        <v>1077</v>
      </c>
      <c r="N1106" s="178" t="s">
        <v>2697</v>
      </c>
      <c r="P1106" s="184">
        <v>3828</v>
      </c>
      <c r="Q1106" s="176" t="s">
        <v>1505</v>
      </c>
      <c r="R1106" s="176" t="s">
        <v>1077</v>
      </c>
      <c r="S1106" s="178" t="s">
        <v>2795</v>
      </c>
    </row>
    <row r="1107" spans="1:19" x14ac:dyDescent="0.2">
      <c r="A1107" s="181">
        <v>4031</v>
      </c>
      <c r="B1107" s="35" t="s">
        <v>2515</v>
      </c>
      <c r="C1107" s="36" t="s">
        <v>1077</v>
      </c>
      <c r="D1107" s="37" t="s">
        <v>501</v>
      </c>
      <c r="F1107" s="183">
        <v>3946</v>
      </c>
      <c r="G1107" s="42" t="s">
        <v>642</v>
      </c>
      <c r="H1107" s="42" t="s">
        <v>1077</v>
      </c>
      <c r="I1107" s="42" t="s">
        <v>1200</v>
      </c>
      <c r="K1107" s="184">
        <v>3829</v>
      </c>
      <c r="L1107" s="176" t="s">
        <v>1506</v>
      </c>
      <c r="M1107" s="176" t="s">
        <v>1077</v>
      </c>
      <c r="N1107" s="178" t="s">
        <v>2697</v>
      </c>
      <c r="P1107" s="184">
        <v>3829</v>
      </c>
      <c r="Q1107" s="176" t="s">
        <v>1506</v>
      </c>
      <c r="R1107" s="176" t="s">
        <v>1077</v>
      </c>
      <c r="S1107" s="178" t="s">
        <v>2795</v>
      </c>
    </row>
    <row r="1108" spans="1:19" x14ac:dyDescent="0.2">
      <c r="A1108" s="181">
        <v>4032</v>
      </c>
      <c r="B1108" s="35" t="s">
        <v>2516</v>
      </c>
      <c r="C1108" s="36" t="s">
        <v>1077</v>
      </c>
      <c r="D1108" s="37" t="s">
        <v>501</v>
      </c>
      <c r="F1108" s="183">
        <v>3947</v>
      </c>
      <c r="G1108" s="42" t="s">
        <v>928</v>
      </c>
      <c r="H1108" s="42" t="s">
        <v>1077</v>
      </c>
      <c r="I1108" s="42" t="s">
        <v>1200</v>
      </c>
      <c r="K1108" s="184">
        <v>3830</v>
      </c>
      <c r="L1108" s="176" t="s">
        <v>1507</v>
      </c>
      <c r="M1108" s="176" t="s">
        <v>1077</v>
      </c>
      <c r="N1108" s="178" t="s">
        <v>2697</v>
      </c>
      <c r="P1108" s="184">
        <v>3830</v>
      </c>
      <c r="Q1108" s="176" t="s">
        <v>1507</v>
      </c>
      <c r="R1108" s="176" t="s">
        <v>1077</v>
      </c>
      <c r="S1108" s="178" t="s">
        <v>2795</v>
      </c>
    </row>
    <row r="1109" spans="1:19" x14ac:dyDescent="0.2">
      <c r="A1109" s="181">
        <v>4033</v>
      </c>
      <c r="B1109" s="35" t="s">
        <v>2517</v>
      </c>
      <c r="C1109" s="36" t="s">
        <v>1077</v>
      </c>
      <c r="D1109" s="37" t="s">
        <v>501</v>
      </c>
      <c r="F1109" s="183">
        <v>3948</v>
      </c>
      <c r="G1109" s="42" t="s">
        <v>929</v>
      </c>
      <c r="H1109" s="42" t="s">
        <v>1077</v>
      </c>
      <c r="I1109" s="42" t="s">
        <v>1200</v>
      </c>
      <c r="K1109" s="184">
        <v>3831</v>
      </c>
      <c r="L1109" s="176" t="s">
        <v>1508</v>
      </c>
      <c r="M1109" s="176" t="s">
        <v>1077</v>
      </c>
      <c r="N1109" s="178" t="s">
        <v>2697</v>
      </c>
      <c r="P1109" s="184">
        <v>3831</v>
      </c>
      <c r="Q1109" s="176" t="s">
        <v>1508</v>
      </c>
      <c r="R1109" s="176" t="s">
        <v>1077</v>
      </c>
      <c r="S1109" s="178" t="s">
        <v>2795</v>
      </c>
    </row>
    <row r="1110" spans="1:19" x14ac:dyDescent="0.2">
      <c r="A1110" s="181">
        <v>4034</v>
      </c>
      <c r="B1110" s="35" t="s">
        <v>3320</v>
      </c>
      <c r="C1110" s="36" t="s">
        <v>1077</v>
      </c>
      <c r="D1110" s="37" t="s">
        <v>501</v>
      </c>
      <c r="F1110" s="183">
        <v>3950</v>
      </c>
      <c r="G1110" s="42" t="s">
        <v>930</v>
      </c>
      <c r="H1110" s="42" t="s">
        <v>1077</v>
      </c>
      <c r="I1110" s="42" t="s">
        <v>1200</v>
      </c>
      <c r="K1110" s="184">
        <v>3832</v>
      </c>
      <c r="L1110" s="176" t="s">
        <v>1509</v>
      </c>
      <c r="M1110" s="176" t="s">
        <v>1077</v>
      </c>
      <c r="N1110" s="178" t="s">
        <v>2697</v>
      </c>
      <c r="P1110" s="184">
        <v>3832</v>
      </c>
      <c r="Q1110" s="176" t="s">
        <v>1509</v>
      </c>
      <c r="R1110" s="176" t="s">
        <v>1077</v>
      </c>
      <c r="S1110" s="178" t="s">
        <v>2219</v>
      </c>
    </row>
    <row r="1111" spans="1:19" x14ac:dyDescent="0.2">
      <c r="A1111" s="181">
        <v>4037</v>
      </c>
      <c r="B1111" s="35" t="s">
        <v>3321</v>
      </c>
      <c r="C1111" s="36" t="s">
        <v>1077</v>
      </c>
      <c r="D1111" s="37" t="s">
        <v>501</v>
      </c>
      <c r="F1111" s="183">
        <v>3952</v>
      </c>
      <c r="G1111" s="42" t="s">
        <v>931</v>
      </c>
      <c r="H1111" s="42" t="s">
        <v>1077</v>
      </c>
      <c r="I1111" s="42" t="s">
        <v>1200</v>
      </c>
      <c r="K1111" s="184">
        <v>3833</v>
      </c>
      <c r="L1111" s="176" t="s">
        <v>1510</v>
      </c>
      <c r="M1111" s="176" t="s">
        <v>1077</v>
      </c>
      <c r="N1111" s="178" t="s">
        <v>2697</v>
      </c>
      <c r="P1111" s="184">
        <v>3833</v>
      </c>
      <c r="Q1111" s="176" t="s">
        <v>1510</v>
      </c>
      <c r="R1111" s="176" t="s">
        <v>1077</v>
      </c>
      <c r="S1111" s="178" t="s">
        <v>2219</v>
      </c>
    </row>
    <row r="1112" spans="1:19" x14ac:dyDescent="0.2">
      <c r="A1112" s="181">
        <v>4039</v>
      </c>
      <c r="B1112" s="35" t="s">
        <v>432</v>
      </c>
      <c r="C1112" s="36" t="s">
        <v>1077</v>
      </c>
      <c r="D1112" s="37" t="s">
        <v>501</v>
      </c>
      <c r="F1112" s="183">
        <v>3953</v>
      </c>
      <c r="G1112" s="42" t="s">
        <v>932</v>
      </c>
      <c r="H1112" s="42" t="s">
        <v>1077</v>
      </c>
      <c r="I1112" s="42" t="s">
        <v>1200</v>
      </c>
      <c r="K1112" s="184">
        <v>3834</v>
      </c>
      <c r="L1112" s="176" t="s">
        <v>1511</v>
      </c>
      <c r="M1112" s="176" t="s">
        <v>1077</v>
      </c>
      <c r="N1112" s="178" t="s">
        <v>2697</v>
      </c>
      <c r="P1112" s="184">
        <v>3834</v>
      </c>
      <c r="Q1112" s="176" t="s">
        <v>1511</v>
      </c>
      <c r="R1112" s="176" t="s">
        <v>1077</v>
      </c>
      <c r="S1112" s="178" t="s">
        <v>60</v>
      </c>
    </row>
    <row r="1113" spans="1:19" x14ac:dyDescent="0.2">
      <c r="A1113" s="181">
        <v>4040</v>
      </c>
      <c r="B1113" s="35" t="s">
        <v>360</v>
      </c>
      <c r="C1113" s="36" t="s">
        <v>1077</v>
      </c>
      <c r="D1113" s="37" t="s">
        <v>501</v>
      </c>
      <c r="F1113" s="183">
        <v>3954</v>
      </c>
      <c r="G1113" s="42" t="s">
        <v>933</v>
      </c>
      <c r="H1113" s="42" t="s">
        <v>1077</v>
      </c>
      <c r="I1113" s="42" t="s">
        <v>1200</v>
      </c>
      <c r="K1113" s="184">
        <v>3837</v>
      </c>
      <c r="L1113" s="176" t="s">
        <v>1512</v>
      </c>
      <c r="M1113" s="176" t="s">
        <v>1077</v>
      </c>
      <c r="N1113" s="178" t="s">
        <v>2697</v>
      </c>
      <c r="P1113" s="184">
        <v>3837</v>
      </c>
      <c r="Q1113" s="176" t="s">
        <v>1512</v>
      </c>
      <c r="R1113" s="176" t="s">
        <v>1077</v>
      </c>
      <c r="S1113" s="178" t="s">
        <v>60</v>
      </c>
    </row>
    <row r="1114" spans="1:19" x14ac:dyDescent="0.2">
      <c r="A1114" s="181">
        <v>4043</v>
      </c>
      <c r="B1114" s="35" t="s">
        <v>361</v>
      </c>
      <c r="C1114" s="36" t="s">
        <v>1077</v>
      </c>
      <c r="D1114" s="37" t="s">
        <v>501</v>
      </c>
      <c r="F1114" s="183">
        <v>3955</v>
      </c>
      <c r="G1114" s="42" t="s">
        <v>1747</v>
      </c>
      <c r="H1114" s="42" t="s">
        <v>1077</v>
      </c>
      <c r="I1114" s="42" t="s">
        <v>1200</v>
      </c>
      <c r="K1114" s="184">
        <v>3839</v>
      </c>
      <c r="L1114" s="176" t="s">
        <v>1513</v>
      </c>
      <c r="M1114" s="176" t="s">
        <v>1077</v>
      </c>
      <c r="N1114" s="178" t="s">
        <v>2697</v>
      </c>
      <c r="P1114" s="184">
        <v>3839</v>
      </c>
      <c r="Q1114" s="176" t="s">
        <v>1513</v>
      </c>
      <c r="R1114" s="176" t="s">
        <v>1077</v>
      </c>
      <c r="S1114" s="178" t="s">
        <v>60</v>
      </c>
    </row>
    <row r="1115" spans="1:19" x14ac:dyDescent="0.2">
      <c r="A1115" s="181">
        <v>4044</v>
      </c>
      <c r="B1115" s="35" t="s">
        <v>362</v>
      </c>
      <c r="C1115" s="36" t="s">
        <v>1077</v>
      </c>
      <c r="D1115" s="37" t="s">
        <v>501</v>
      </c>
      <c r="F1115" s="183">
        <v>3956</v>
      </c>
      <c r="G1115" s="42" t="s">
        <v>1748</v>
      </c>
      <c r="H1115" s="42" t="s">
        <v>1077</v>
      </c>
      <c r="I1115" s="42" t="s">
        <v>1200</v>
      </c>
      <c r="K1115" s="184">
        <v>3840</v>
      </c>
      <c r="L1115" s="176" t="s">
        <v>1514</v>
      </c>
      <c r="M1115" s="176" t="s">
        <v>1077</v>
      </c>
      <c r="N1115" s="178" t="s">
        <v>2697</v>
      </c>
      <c r="P1115" s="184">
        <v>3840</v>
      </c>
      <c r="Q1115" s="176" t="s">
        <v>1514</v>
      </c>
      <c r="R1115" s="176" t="s">
        <v>1077</v>
      </c>
      <c r="S1115" s="178" t="s">
        <v>60</v>
      </c>
    </row>
    <row r="1116" spans="1:19" x14ac:dyDescent="0.2">
      <c r="A1116" s="181">
        <v>4047</v>
      </c>
      <c r="B1116" s="35" t="s">
        <v>363</v>
      </c>
      <c r="C1116" s="36" t="s">
        <v>1077</v>
      </c>
      <c r="D1116" s="37" t="s">
        <v>501</v>
      </c>
      <c r="F1116" s="183">
        <v>3957</v>
      </c>
      <c r="G1116" s="42" t="s">
        <v>2037</v>
      </c>
      <c r="H1116" s="42" t="s">
        <v>1077</v>
      </c>
      <c r="I1116" s="42" t="s">
        <v>1200</v>
      </c>
      <c r="K1116" s="184">
        <v>3843</v>
      </c>
      <c r="L1116" s="176" t="s">
        <v>1515</v>
      </c>
      <c r="M1116" s="176" t="s">
        <v>1077</v>
      </c>
      <c r="N1116" s="178" t="s">
        <v>2697</v>
      </c>
      <c r="P1116" s="184">
        <v>3843</v>
      </c>
      <c r="Q1116" s="176" t="s">
        <v>1515</v>
      </c>
      <c r="R1116" s="176" t="s">
        <v>1077</v>
      </c>
      <c r="S1116" s="178" t="s">
        <v>60</v>
      </c>
    </row>
    <row r="1117" spans="1:19" x14ac:dyDescent="0.2">
      <c r="A1117" s="181">
        <v>4048</v>
      </c>
      <c r="B1117" s="35" t="s">
        <v>3454</v>
      </c>
      <c r="C1117" s="36" t="s">
        <v>1077</v>
      </c>
      <c r="D1117" s="37" t="s">
        <v>501</v>
      </c>
      <c r="F1117" s="183">
        <v>3958</v>
      </c>
      <c r="G1117" s="42" t="s">
        <v>3181</v>
      </c>
      <c r="H1117" s="42" t="s">
        <v>1077</v>
      </c>
      <c r="I1117" s="42" t="s">
        <v>1200</v>
      </c>
      <c r="K1117" s="184">
        <v>3844</v>
      </c>
      <c r="L1117" s="176" t="s">
        <v>1516</v>
      </c>
      <c r="M1117" s="176" t="s">
        <v>1077</v>
      </c>
      <c r="N1117" s="178" t="s">
        <v>2697</v>
      </c>
      <c r="P1117" s="184">
        <v>3844</v>
      </c>
      <c r="Q1117" s="176" t="s">
        <v>1516</v>
      </c>
      <c r="R1117" s="176" t="s">
        <v>1077</v>
      </c>
      <c r="S1117" s="178" t="s">
        <v>60</v>
      </c>
    </row>
    <row r="1118" spans="1:19" x14ac:dyDescent="0.2">
      <c r="A1118" s="181">
        <v>4050</v>
      </c>
      <c r="B1118" s="35" t="s">
        <v>2063</v>
      </c>
      <c r="C1118" s="36" t="s">
        <v>1077</v>
      </c>
      <c r="D1118" s="37" t="s">
        <v>501</v>
      </c>
      <c r="F1118" s="183">
        <v>3959</v>
      </c>
      <c r="G1118" s="42" t="s">
        <v>3182</v>
      </c>
      <c r="H1118" s="42" t="s">
        <v>1077</v>
      </c>
      <c r="I1118" s="42" t="s">
        <v>1200</v>
      </c>
      <c r="K1118" s="184">
        <v>3847</v>
      </c>
      <c r="L1118" s="176" t="s">
        <v>2779</v>
      </c>
      <c r="M1118" s="176" t="s">
        <v>1077</v>
      </c>
      <c r="N1118" s="178" t="s">
        <v>2697</v>
      </c>
      <c r="P1118" s="184">
        <v>3847</v>
      </c>
      <c r="Q1118" s="176" t="s">
        <v>2779</v>
      </c>
      <c r="R1118" s="176" t="s">
        <v>1077</v>
      </c>
      <c r="S1118" s="178" t="s">
        <v>60</v>
      </c>
    </row>
    <row r="1119" spans="1:19" x14ac:dyDescent="0.2">
      <c r="A1119" s="181">
        <v>4051</v>
      </c>
      <c r="B1119" s="35" t="s">
        <v>84</v>
      </c>
      <c r="C1119" s="36" t="s">
        <v>1077</v>
      </c>
      <c r="D1119" s="37" t="s">
        <v>501</v>
      </c>
      <c r="F1119" s="183">
        <v>3960</v>
      </c>
      <c r="G1119" s="42" t="s">
        <v>3183</v>
      </c>
      <c r="H1119" s="42" t="s">
        <v>1077</v>
      </c>
      <c r="I1119" s="42" t="s">
        <v>1200</v>
      </c>
      <c r="K1119" s="184">
        <v>3848</v>
      </c>
      <c r="L1119" s="176" t="s">
        <v>1013</v>
      </c>
      <c r="M1119" s="176" t="s">
        <v>1077</v>
      </c>
      <c r="N1119" s="178" t="s">
        <v>2697</v>
      </c>
      <c r="P1119" s="184">
        <v>3848</v>
      </c>
      <c r="Q1119" s="176" t="s">
        <v>1013</v>
      </c>
      <c r="R1119" s="176" t="s">
        <v>1077</v>
      </c>
      <c r="S1119" s="178" t="s">
        <v>60</v>
      </c>
    </row>
    <row r="1120" spans="1:19" x14ac:dyDescent="0.2">
      <c r="A1120" s="181">
        <v>4052</v>
      </c>
      <c r="B1120" s="35" t="s">
        <v>30</v>
      </c>
      <c r="C1120" s="36" t="s">
        <v>1077</v>
      </c>
      <c r="D1120" s="37" t="s">
        <v>501</v>
      </c>
      <c r="F1120" s="183">
        <v>3962</v>
      </c>
      <c r="G1120" s="42" t="s">
        <v>3184</v>
      </c>
      <c r="H1120" s="42" t="s">
        <v>1077</v>
      </c>
      <c r="I1120" s="42" t="s">
        <v>1200</v>
      </c>
      <c r="K1120" s="184">
        <v>3850</v>
      </c>
      <c r="L1120" s="176" t="s">
        <v>1014</v>
      </c>
      <c r="M1120" s="176" t="s">
        <v>1077</v>
      </c>
      <c r="N1120" s="178" t="s">
        <v>2697</v>
      </c>
      <c r="P1120" s="184">
        <v>3850</v>
      </c>
      <c r="Q1120" s="176" t="s">
        <v>1014</v>
      </c>
      <c r="R1120" s="176" t="s">
        <v>1077</v>
      </c>
      <c r="S1120" s="178" t="s">
        <v>998</v>
      </c>
    </row>
    <row r="1121" spans="1:19" x14ac:dyDescent="0.2">
      <c r="A1121" s="181">
        <v>4053</v>
      </c>
      <c r="B1121" s="35" t="s">
        <v>118</v>
      </c>
      <c r="C1121" s="36" t="s">
        <v>1077</v>
      </c>
      <c r="D1121" s="37" t="s">
        <v>501</v>
      </c>
      <c r="F1121" s="183">
        <v>3963</v>
      </c>
      <c r="G1121" s="42" t="s">
        <v>3185</v>
      </c>
      <c r="H1121" s="42" t="s">
        <v>1077</v>
      </c>
      <c r="I1121" s="42" t="s">
        <v>1200</v>
      </c>
      <c r="K1121" s="184">
        <v>3851</v>
      </c>
      <c r="L1121" s="176" t="s">
        <v>3046</v>
      </c>
      <c r="M1121" s="176" t="s">
        <v>1077</v>
      </c>
      <c r="N1121" s="178" t="s">
        <v>2697</v>
      </c>
      <c r="P1121" s="184">
        <v>3851</v>
      </c>
      <c r="Q1121" s="176" t="s">
        <v>3046</v>
      </c>
      <c r="R1121" s="176" t="s">
        <v>1077</v>
      </c>
      <c r="S1121" s="178" t="s">
        <v>60</v>
      </c>
    </row>
    <row r="1122" spans="1:19" x14ac:dyDescent="0.2">
      <c r="A1122" s="181">
        <v>4054</v>
      </c>
      <c r="B1122" s="35" t="s">
        <v>88</v>
      </c>
      <c r="C1122" s="36" t="s">
        <v>1077</v>
      </c>
      <c r="D1122" s="37" t="s">
        <v>501</v>
      </c>
      <c r="F1122" s="183">
        <v>3964</v>
      </c>
      <c r="G1122" s="42" t="s">
        <v>3186</v>
      </c>
      <c r="H1122" s="42" t="s">
        <v>1077</v>
      </c>
      <c r="I1122" s="42" t="s">
        <v>1200</v>
      </c>
      <c r="K1122" s="184">
        <v>3852</v>
      </c>
      <c r="L1122" s="176" t="s">
        <v>2707</v>
      </c>
      <c r="M1122" s="176" t="s">
        <v>1077</v>
      </c>
      <c r="N1122" s="178" t="s">
        <v>2697</v>
      </c>
      <c r="P1122" s="184">
        <v>3852</v>
      </c>
      <c r="Q1122" s="176" t="s">
        <v>2707</v>
      </c>
      <c r="R1122" s="176" t="s">
        <v>1077</v>
      </c>
      <c r="S1122" s="178" t="s">
        <v>60</v>
      </c>
    </row>
    <row r="1123" spans="1:19" x14ac:dyDescent="0.2">
      <c r="A1123" s="181">
        <v>4055</v>
      </c>
      <c r="B1123" s="35" t="s">
        <v>89</v>
      </c>
      <c r="C1123" s="36" t="s">
        <v>1077</v>
      </c>
      <c r="D1123" s="37" t="s">
        <v>501</v>
      </c>
      <c r="F1123" s="183">
        <v>3965</v>
      </c>
      <c r="G1123" s="42" t="s">
        <v>200</v>
      </c>
      <c r="H1123" s="42" t="s">
        <v>1077</v>
      </c>
      <c r="I1123" s="42" t="s">
        <v>1200</v>
      </c>
      <c r="K1123" s="184">
        <v>3853</v>
      </c>
      <c r="L1123" s="176" t="s">
        <v>2565</v>
      </c>
      <c r="M1123" s="176" t="s">
        <v>1077</v>
      </c>
      <c r="N1123" s="178" t="s">
        <v>2697</v>
      </c>
      <c r="P1123" s="184">
        <v>3853</v>
      </c>
      <c r="Q1123" s="176" t="s">
        <v>2565</v>
      </c>
      <c r="R1123" s="176" t="s">
        <v>1077</v>
      </c>
      <c r="S1123" s="178" t="s">
        <v>60</v>
      </c>
    </row>
    <row r="1124" spans="1:19" x14ac:dyDescent="0.2">
      <c r="A1124" s="181">
        <v>4056</v>
      </c>
      <c r="B1124" s="35" t="s">
        <v>90</v>
      </c>
      <c r="C1124" s="36" t="s">
        <v>1077</v>
      </c>
      <c r="D1124" s="37" t="s">
        <v>501</v>
      </c>
      <c r="F1124" s="183">
        <v>3966</v>
      </c>
      <c r="G1124" s="42" t="s">
        <v>201</v>
      </c>
      <c r="H1124" s="42" t="s">
        <v>1077</v>
      </c>
      <c r="I1124" s="42" t="s">
        <v>1200</v>
      </c>
      <c r="K1124" s="184">
        <v>3854</v>
      </c>
      <c r="L1124" s="176" t="s">
        <v>2566</v>
      </c>
      <c r="M1124" s="176" t="s">
        <v>1077</v>
      </c>
      <c r="N1124" s="178" t="s">
        <v>2697</v>
      </c>
      <c r="P1124" s="184">
        <v>3854</v>
      </c>
      <c r="Q1124" s="176" t="s">
        <v>2566</v>
      </c>
      <c r="R1124" s="176" t="s">
        <v>1077</v>
      </c>
      <c r="S1124" s="178" t="s">
        <v>60</v>
      </c>
    </row>
    <row r="1125" spans="1:19" x14ac:dyDescent="0.2">
      <c r="A1125" s="181">
        <v>4057</v>
      </c>
      <c r="B1125" s="35" t="s">
        <v>91</v>
      </c>
      <c r="C1125" s="36" t="s">
        <v>1077</v>
      </c>
      <c r="D1125" s="37" t="s">
        <v>501</v>
      </c>
      <c r="F1125" s="183">
        <v>3967</v>
      </c>
      <c r="G1125" s="42" t="s">
        <v>2981</v>
      </c>
      <c r="H1125" s="42" t="s">
        <v>1077</v>
      </c>
      <c r="I1125" s="42" t="s">
        <v>1200</v>
      </c>
      <c r="K1125" s="184">
        <v>3855</v>
      </c>
      <c r="L1125" s="176" t="s">
        <v>2567</v>
      </c>
      <c r="M1125" s="176" t="s">
        <v>1077</v>
      </c>
      <c r="N1125" s="178" t="s">
        <v>2697</v>
      </c>
      <c r="P1125" s="184">
        <v>3855</v>
      </c>
      <c r="Q1125" s="176" t="s">
        <v>2567</v>
      </c>
      <c r="R1125" s="176" t="s">
        <v>1077</v>
      </c>
      <c r="S1125" s="178" t="s">
        <v>60</v>
      </c>
    </row>
    <row r="1126" spans="1:19" x14ac:dyDescent="0.2">
      <c r="A1126" s="181">
        <v>4058</v>
      </c>
      <c r="B1126" s="35" t="s">
        <v>92</v>
      </c>
      <c r="C1126" s="36" t="s">
        <v>1077</v>
      </c>
      <c r="D1126" s="37" t="s">
        <v>501</v>
      </c>
      <c r="F1126" s="183">
        <v>3968</v>
      </c>
      <c r="G1126" s="42" t="s">
        <v>2982</v>
      </c>
      <c r="H1126" s="42" t="s">
        <v>1077</v>
      </c>
      <c r="I1126" s="42" t="s">
        <v>1200</v>
      </c>
      <c r="K1126" s="184">
        <v>3856</v>
      </c>
      <c r="L1126" s="176" t="s">
        <v>2568</v>
      </c>
      <c r="M1126" s="176" t="s">
        <v>1077</v>
      </c>
      <c r="N1126" s="178" t="s">
        <v>2697</v>
      </c>
      <c r="P1126" s="184">
        <v>3856</v>
      </c>
      <c r="Q1126" s="176" t="s">
        <v>2568</v>
      </c>
      <c r="R1126" s="176" t="s">
        <v>1077</v>
      </c>
      <c r="S1126" s="178" t="s">
        <v>60</v>
      </c>
    </row>
    <row r="1127" spans="1:19" x14ac:dyDescent="0.2">
      <c r="A1127" s="181">
        <v>4059</v>
      </c>
      <c r="B1127" s="35" t="s">
        <v>1158</v>
      </c>
      <c r="C1127" s="36" t="s">
        <v>1077</v>
      </c>
      <c r="D1127" s="37" t="s">
        <v>501</v>
      </c>
      <c r="F1127" s="183">
        <v>3969</v>
      </c>
      <c r="G1127" s="42" t="s">
        <v>2983</v>
      </c>
      <c r="H1127" s="42" t="s">
        <v>1077</v>
      </c>
      <c r="I1127" s="42" t="s">
        <v>1200</v>
      </c>
      <c r="K1127" s="184">
        <v>3857</v>
      </c>
      <c r="L1127" s="176" t="s">
        <v>2569</v>
      </c>
      <c r="M1127" s="176" t="s">
        <v>1077</v>
      </c>
      <c r="N1127" s="178" t="s">
        <v>2697</v>
      </c>
      <c r="P1127" s="184">
        <v>3857</v>
      </c>
      <c r="Q1127" s="176" t="s">
        <v>2569</v>
      </c>
      <c r="R1127" s="176" t="s">
        <v>1077</v>
      </c>
      <c r="S1127" s="178" t="s">
        <v>60</v>
      </c>
    </row>
    <row r="1128" spans="1:19" x14ac:dyDescent="0.2">
      <c r="A1128" s="181">
        <v>4060</v>
      </c>
      <c r="B1128" s="35" t="s">
        <v>654</v>
      </c>
      <c r="C1128" s="36" t="s">
        <v>1077</v>
      </c>
      <c r="D1128" s="37" t="s">
        <v>501</v>
      </c>
      <c r="F1128" s="183">
        <v>3970</v>
      </c>
      <c r="G1128" s="42" t="s">
        <v>2190</v>
      </c>
      <c r="H1128" s="42" t="s">
        <v>1077</v>
      </c>
      <c r="I1128" s="42" t="s">
        <v>1200</v>
      </c>
      <c r="K1128" s="184">
        <v>3858</v>
      </c>
      <c r="L1128" s="176" t="s">
        <v>2570</v>
      </c>
      <c r="M1128" s="176" t="s">
        <v>1077</v>
      </c>
      <c r="N1128" s="178" t="s">
        <v>2697</v>
      </c>
      <c r="P1128" s="184">
        <v>3858</v>
      </c>
      <c r="Q1128" s="176" t="s">
        <v>2570</v>
      </c>
      <c r="R1128" s="176" t="s">
        <v>1077</v>
      </c>
      <c r="S1128" s="178" t="s">
        <v>60</v>
      </c>
    </row>
    <row r="1129" spans="1:19" x14ac:dyDescent="0.2">
      <c r="A1129" s="181">
        <v>4061</v>
      </c>
      <c r="B1129" s="35" t="s">
        <v>1164</v>
      </c>
      <c r="C1129" s="36" t="s">
        <v>1077</v>
      </c>
      <c r="D1129" s="37" t="s">
        <v>501</v>
      </c>
      <c r="F1129" s="183">
        <v>3971</v>
      </c>
      <c r="G1129" s="42" t="s">
        <v>2191</v>
      </c>
      <c r="H1129" s="42" t="s">
        <v>1077</v>
      </c>
      <c r="I1129" s="42" t="s">
        <v>1200</v>
      </c>
      <c r="K1129" s="184">
        <v>3859</v>
      </c>
      <c r="L1129" s="176" t="s">
        <v>2571</v>
      </c>
      <c r="M1129" s="176" t="s">
        <v>1077</v>
      </c>
      <c r="N1129" s="178" t="s">
        <v>2697</v>
      </c>
      <c r="P1129" s="184">
        <v>3859</v>
      </c>
      <c r="Q1129" s="176" t="s">
        <v>2571</v>
      </c>
      <c r="R1129" s="176" t="s">
        <v>1077</v>
      </c>
      <c r="S1129" s="178" t="s">
        <v>60</v>
      </c>
    </row>
    <row r="1130" spans="1:19" x14ac:dyDescent="0.2">
      <c r="A1130" s="181">
        <v>4062</v>
      </c>
      <c r="B1130" s="35" t="s">
        <v>1165</v>
      </c>
      <c r="C1130" s="36" t="s">
        <v>1077</v>
      </c>
      <c r="D1130" s="37" t="s">
        <v>501</v>
      </c>
      <c r="F1130" s="183">
        <v>3972</v>
      </c>
      <c r="G1130" s="42" t="s">
        <v>2192</v>
      </c>
      <c r="H1130" s="42" t="s">
        <v>1077</v>
      </c>
      <c r="I1130" s="42" t="s">
        <v>1200</v>
      </c>
      <c r="K1130" s="184">
        <v>3860</v>
      </c>
      <c r="L1130" s="176" t="s">
        <v>2572</v>
      </c>
      <c r="M1130" s="176" t="s">
        <v>1077</v>
      </c>
      <c r="N1130" s="178" t="s">
        <v>2697</v>
      </c>
      <c r="P1130" s="184">
        <v>3860</v>
      </c>
      <c r="Q1130" s="176" t="s">
        <v>2572</v>
      </c>
      <c r="R1130" s="176" t="s">
        <v>1077</v>
      </c>
      <c r="S1130" s="178" t="s">
        <v>60</v>
      </c>
    </row>
    <row r="1131" spans="1:19" x14ac:dyDescent="0.2">
      <c r="A1131" s="181">
        <v>4063</v>
      </c>
      <c r="B1131" s="35" t="s">
        <v>1166</v>
      </c>
      <c r="C1131" s="36" t="s">
        <v>1077</v>
      </c>
      <c r="D1131" s="37" t="s">
        <v>501</v>
      </c>
      <c r="F1131" s="183">
        <v>3974</v>
      </c>
      <c r="G1131" s="42" t="s">
        <v>2193</v>
      </c>
      <c r="H1131" s="42" t="s">
        <v>1077</v>
      </c>
      <c r="I1131" s="42" t="s">
        <v>1200</v>
      </c>
      <c r="K1131" s="184">
        <v>3861</v>
      </c>
      <c r="L1131" s="176" t="s">
        <v>2573</v>
      </c>
      <c r="M1131" s="176" t="s">
        <v>1077</v>
      </c>
      <c r="N1131" s="178" t="s">
        <v>2697</v>
      </c>
      <c r="P1131" s="184">
        <v>3861</v>
      </c>
      <c r="Q1131" s="176" t="s">
        <v>2573</v>
      </c>
      <c r="R1131" s="176" t="s">
        <v>1077</v>
      </c>
      <c r="S1131" s="178" t="s">
        <v>60</v>
      </c>
    </row>
    <row r="1132" spans="1:19" x14ac:dyDescent="0.2">
      <c r="A1132" s="181">
        <v>4064</v>
      </c>
      <c r="B1132" s="35" t="s">
        <v>1561</v>
      </c>
      <c r="C1132" s="36" t="s">
        <v>1077</v>
      </c>
      <c r="D1132" s="37" t="s">
        <v>501</v>
      </c>
      <c r="F1132" s="183">
        <v>3975</v>
      </c>
      <c r="G1132" s="42" t="s">
        <v>2194</v>
      </c>
      <c r="H1132" s="42" t="s">
        <v>1077</v>
      </c>
      <c r="I1132" s="42" t="s">
        <v>1200</v>
      </c>
      <c r="K1132" s="184">
        <v>3862</v>
      </c>
      <c r="L1132" s="176" t="s">
        <v>2574</v>
      </c>
      <c r="M1132" s="176" t="s">
        <v>1077</v>
      </c>
      <c r="N1132" s="178" t="s">
        <v>2697</v>
      </c>
      <c r="P1132" s="184">
        <v>3862</v>
      </c>
      <c r="Q1132" s="176" t="s">
        <v>2574</v>
      </c>
      <c r="R1132" s="176" t="s">
        <v>1077</v>
      </c>
      <c r="S1132" s="178" t="s">
        <v>60</v>
      </c>
    </row>
    <row r="1133" spans="1:19" x14ac:dyDescent="0.2">
      <c r="A1133" s="181">
        <v>4065</v>
      </c>
      <c r="B1133" s="35" t="s">
        <v>1562</v>
      </c>
      <c r="C1133" s="36" t="s">
        <v>1077</v>
      </c>
      <c r="D1133" s="37" t="s">
        <v>501</v>
      </c>
      <c r="F1133" s="183">
        <v>3976</v>
      </c>
      <c r="G1133" s="42" t="s">
        <v>2195</v>
      </c>
      <c r="H1133" s="42" t="s">
        <v>1077</v>
      </c>
      <c r="I1133" s="42" t="s">
        <v>1200</v>
      </c>
      <c r="K1133" s="184">
        <v>3863</v>
      </c>
      <c r="L1133" s="176" t="s">
        <v>2575</v>
      </c>
      <c r="M1133" s="176" t="s">
        <v>1077</v>
      </c>
      <c r="N1133" s="178" t="s">
        <v>2697</v>
      </c>
      <c r="P1133" s="184">
        <v>3863</v>
      </c>
      <c r="Q1133" s="176" t="s">
        <v>2575</v>
      </c>
      <c r="R1133" s="176" t="s">
        <v>1077</v>
      </c>
      <c r="S1133" s="178" t="s">
        <v>998</v>
      </c>
    </row>
    <row r="1134" spans="1:19" x14ac:dyDescent="0.2">
      <c r="A1134" s="181">
        <v>4066</v>
      </c>
      <c r="B1134" s="35" t="s">
        <v>988</v>
      </c>
      <c r="C1134" s="36" t="s">
        <v>1077</v>
      </c>
      <c r="D1134" s="37" t="s">
        <v>501</v>
      </c>
      <c r="F1134" s="183">
        <v>3977</v>
      </c>
      <c r="G1134" s="42" t="s">
        <v>2196</v>
      </c>
      <c r="H1134" s="42" t="s">
        <v>1077</v>
      </c>
      <c r="I1134" s="42" t="s">
        <v>1200</v>
      </c>
      <c r="K1134" s="184">
        <v>3864</v>
      </c>
      <c r="L1134" s="176" t="s">
        <v>2576</v>
      </c>
      <c r="M1134" s="176" t="s">
        <v>1077</v>
      </c>
      <c r="N1134" s="178" t="s">
        <v>2697</v>
      </c>
      <c r="P1134" s="184">
        <v>3864</v>
      </c>
      <c r="Q1134" s="176" t="s">
        <v>2576</v>
      </c>
      <c r="R1134" s="176" t="s">
        <v>1077</v>
      </c>
      <c r="S1134" s="178" t="s">
        <v>60</v>
      </c>
    </row>
    <row r="1135" spans="1:19" x14ac:dyDescent="0.2">
      <c r="A1135" s="181">
        <v>4067</v>
      </c>
      <c r="B1135" s="35" t="s">
        <v>1658</v>
      </c>
      <c r="C1135" s="36" t="s">
        <v>1077</v>
      </c>
      <c r="D1135" s="37" t="s">
        <v>501</v>
      </c>
      <c r="F1135" s="183">
        <v>3978</v>
      </c>
      <c r="G1135" s="42" t="s">
        <v>2197</v>
      </c>
      <c r="H1135" s="42" t="s">
        <v>1077</v>
      </c>
      <c r="I1135" s="42" t="s">
        <v>1200</v>
      </c>
      <c r="K1135" s="184">
        <v>3865</v>
      </c>
      <c r="L1135" s="176" t="s">
        <v>3257</v>
      </c>
      <c r="M1135" s="176" t="s">
        <v>1077</v>
      </c>
      <c r="N1135" s="178" t="s">
        <v>2697</v>
      </c>
      <c r="P1135" s="184">
        <v>3865</v>
      </c>
      <c r="Q1135" s="176" t="s">
        <v>3257</v>
      </c>
      <c r="R1135" s="176" t="s">
        <v>1077</v>
      </c>
      <c r="S1135" s="178" t="s">
        <v>60</v>
      </c>
    </row>
    <row r="1136" spans="1:19" x14ac:dyDescent="0.2">
      <c r="A1136" s="181">
        <v>4068</v>
      </c>
      <c r="B1136" s="35" t="s">
        <v>1357</v>
      </c>
      <c r="C1136" s="36" t="s">
        <v>1077</v>
      </c>
      <c r="D1136" s="37" t="s">
        <v>501</v>
      </c>
      <c r="F1136" s="183">
        <v>3979</v>
      </c>
      <c r="G1136" s="42" t="s">
        <v>1894</v>
      </c>
      <c r="H1136" s="42" t="s">
        <v>1077</v>
      </c>
      <c r="I1136" s="42" t="s">
        <v>1200</v>
      </c>
      <c r="K1136" s="184">
        <v>3866</v>
      </c>
      <c r="L1136" s="176" t="s">
        <v>3258</v>
      </c>
      <c r="M1136" s="176" t="s">
        <v>1077</v>
      </c>
      <c r="N1136" s="178" t="s">
        <v>2697</v>
      </c>
      <c r="P1136" s="184">
        <v>3866</v>
      </c>
      <c r="Q1136" s="176" t="s">
        <v>3258</v>
      </c>
      <c r="R1136" s="176" t="s">
        <v>1077</v>
      </c>
      <c r="S1136" s="178" t="s">
        <v>60</v>
      </c>
    </row>
    <row r="1137" spans="1:19" x14ac:dyDescent="0.2">
      <c r="A1137" s="181">
        <v>4069</v>
      </c>
      <c r="B1137" s="35" t="s">
        <v>1358</v>
      </c>
      <c r="C1137" s="36" t="s">
        <v>1077</v>
      </c>
      <c r="D1137" s="37" t="s">
        <v>501</v>
      </c>
      <c r="F1137" s="183">
        <v>3980</v>
      </c>
      <c r="G1137" s="42" t="s">
        <v>1895</v>
      </c>
      <c r="H1137" s="42" t="s">
        <v>1077</v>
      </c>
      <c r="I1137" s="42" t="s">
        <v>1200</v>
      </c>
      <c r="K1137" s="184">
        <v>3867</v>
      </c>
      <c r="L1137" s="176" t="s">
        <v>2638</v>
      </c>
      <c r="M1137" s="176" t="s">
        <v>1077</v>
      </c>
      <c r="N1137" s="178" t="s">
        <v>2697</v>
      </c>
      <c r="P1137" s="184">
        <v>3867</v>
      </c>
      <c r="Q1137" s="176" t="s">
        <v>2638</v>
      </c>
      <c r="R1137" s="176" t="s">
        <v>1077</v>
      </c>
      <c r="S1137" s="178" t="s">
        <v>60</v>
      </c>
    </row>
    <row r="1138" spans="1:19" x14ac:dyDescent="0.2">
      <c r="A1138" s="181">
        <v>4070</v>
      </c>
      <c r="B1138" s="35" t="s">
        <v>1858</v>
      </c>
      <c r="C1138" s="36" t="s">
        <v>1077</v>
      </c>
      <c r="D1138" s="37" t="s">
        <v>501</v>
      </c>
      <c r="F1138" s="183">
        <v>3981</v>
      </c>
      <c r="G1138" s="42" t="s">
        <v>760</v>
      </c>
      <c r="H1138" s="42" t="s">
        <v>1077</v>
      </c>
      <c r="I1138" s="42" t="s">
        <v>1200</v>
      </c>
      <c r="K1138" s="184">
        <v>3868</v>
      </c>
      <c r="L1138" s="176" t="s">
        <v>2639</v>
      </c>
      <c r="M1138" s="176" t="s">
        <v>1077</v>
      </c>
      <c r="N1138" s="178" t="s">
        <v>2697</v>
      </c>
      <c r="P1138" s="184">
        <v>3868</v>
      </c>
      <c r="Q1138" s="176" t="s">
        <v>2639</v>
      </c>
      <c r="R1138" s="176" t="s">
        <v>1077</v>
      </c>
      <c r="S1138" s="178" t="s">
        <v>60</v>
      </c>
    </row>
    <row r="1139" spans="1:19" x14ac:dyDescent="0.2">
      <c r="A1139" s="181">
        <v>4071</v>
      </c>
      <c r="B1139" s="35" t="s">
        <v>1859</v>
      </c>
      <c r="C1139" s="36" t="s">
        <v>1077</v>
      </c>
      <c r="D1139" s="37" t="s">
        <v>501</v>
      </c>
      <c r="F1139" s="183">
        <v>3982</v>
      </c>
      <c r="G1139" s="42" t="s">
        <v>761</v>
      </c>
      <c r="H1139" s="42" t="s">
        <v>1077</v>
      </c>
      <c r="I1139" s="42" t="s">
        <v>1200</v>
      </c>
      <c r="K1139" s="184">
        <v>3869</v>
      </c>
      <c r="L1139" s="176" t="s">
        <v>2488</v>
      </c>
      <c r="M1139" s="176" t="s">
        <v>1077</v>
      </c>
      <c r="N1139" s="178" t="s">
        <v>2697</v>
      </c>
      <c r="P1139" s="184">
        <v>3869</v>
      </c>
      <c r="Q1139" s="176" t="s">
        <v>2488</v>
      </c>
      <c r="R1139" s="176" t="s">
        <v>1077</v>
      </c>
      <c r="S1139" s="178" t="s">
        <v>60</v>
      </c>
    </row>
    <row r="1140" spans="1:19" x14ac:dyDescent="0.2">
      <c r="A1140" s="181">
        <v>4072</v>
      </c>
      <c r="B1140" s="35" t="s">
        <v>1860</v>
      </c>
      <c r="C1140" s="36" t="s">
        <v>1077</v>
      </c>
      <c r="D1140" s="37" t="s">
        <v>501</v>
      </c>
      <c r="F1140" s="183">
        <v>3983</v>
      </c>
      <c r="G1140" s="42" t="s">
        <v>1926</v>
      </c>
      <c r="H1140" s="42" t="s">
        <v>1077</v>
      </c>
      <c r="I1140" s="42" t="s">
        <v>1200</v>
      </c>
      <c r="K1140" s="184">
        <v>3870</v>
      </c>
      <c r="L1140" s="176" t="s">
        <v>3451</v>
      </c>
      <c r="M1140" s="176" t="s">
        <v>1077</v>
      </c>
      <c r="N1140" s="178" t="s">
        <v>2697</v>
      </c>
      <c r="P1140" s="184">
        <v>3870</v>
      </c>
      <c r="Q1140" s="176" t="s">
        <v>3451</v>
      </c>
      <c r="R1140" s="176" t="s">
        <v>1077</v>
      </c>
      <c r="S1140" s="178" t="s">
        <v>60</v>
      </c>
    </row>
    <row r="1141" spans="1:19" x14ac:dyDescent="0.2">
      <c r="A1141" s="181">
        <v>4073</v>
      </c>
      <c r="B1141" s="35" t="s">
        <v>1861</v>
      </c>
      <c r="C1141" s="36" t="s">
        <v>1077</v>
      </c>
      <c r="D1141" s="37" t="s">
        <v>501</v>
      </c>
      <c r="F1141" s="183">
        <v>3984</v>
      </c>
      <c r="G1141" s="42" t="s">
        <v>1927</v>
      </c>
      <c r="H1141" s="42" t="s">
        <v>1077</v>
      </c>
      <c r="I1141" s="42" t="s">
        <v>1200</v>
      </c>
      <c r="K1141" s="184">
        <v>3871</v>
      </c>
      <c r="L1141" s="176" t="s">
        <v>3452</v>
      </c>
      <c r="M1141" s="176" t="s">
        <v>1077</v>
      </c>
      <c r="N1141" s="178" t="s">
        <v>2697</v>
      </c>
      <c r="P1141" s="184">
        <v>3871</v>
      </c>
      <c r="Q1141" s="176" t="s">
        <v>3452</v>
      </c>
      <c r="R1141" s="176" t="s">
        <v>1077</v>
      </c>
      <c r="S1141" s="178" t="s">
        <v>60</v>
      </c>
    </row>
    <row r="1142" spans="1:19" x14ac:dyDescent="0.2">
      <c r="A1142" s="181">
        <v>4074</v>
      </c>
      <c r="B1142" s="35" t="s">
        <v>1213</v>
      </c>
      <c r="C1142" s="36" t="s">
        <v>1077</v>
      </c>
      <c r="D1142" s="37" t="s">
        <v>501</v>
      </c>
      <c r="F1142" s="183">
        <v>3985</v>
      </c>
      <c r="G1142" s="42" t="s">
        <v>1928</v>
      </c>
      <c r="H1142" s="42" t="s">
        <v>1077</v>
      </c>
      <c r="I1142" s="42" t="s">
        <v>1200</v>
      </c>
      <c r="K1142" s="184">
        <v>3872</v>
      </c>
      <c r="L1142" s="176" t="s">
        <v>220</v>
      </c>
      <c r="M1142" s="176" t="s">
        <v>1077</v>
      </c>
      <c r="N1142" s="178" t="s">
        <v>2697</v>
      </c>
      <c r="P1142" s="184">
        <v>3872</v>
      </c>
      <c r="Q1142" s="176" t="s">
        <v>220</v>
      </c>
      <c r="R1142" s="176" t="s">
        <v>1077</v>
      </c>
      <c r="S1142" s="178" t="s">
        <v>60</v>
      </c>
    </row>
    <row r="1143" spans="1:19" x14ac:dyDescent="0.2">
      <c r="A1143" s="181">
        <v>4075</v>
      </c>
      <c r="B1143" s="35" t="s">
        <v>1598</v>
      </c>
      <c r="C1143" s="36" t="s">
        <v>1077</v>
      </c>
      <c r="D1143" s="37" t="s">
        <v>501</v>
      </c>
      <c r="F1143" s="183">
        <v>3986</v>
      </c>
      <c r="G1143" s="42" t="s">
        <v>19</v>
      </c>
      <c r="H1143" s="42" t="s">
        <v>1077</v>
      </c>
      <c r="I1143" s="42" t="s">
        <v>1200</v>
      </c>
      <c r="K1143" s="184">
        <v>3873</v>
      </c>
      <c r="L1143" s="176" t="s">
        <v>2978</v>
      </c>
      <c r="M1143" s="176" t="s">
        <v>1077</v>
      </c>
      <c r="N1143" s="176" t="s">
        <v>2697</v>
      </c>
      <c r="P1143" s="184">
        <v>3873</v>
      </c>
      <c r="Q1143" s="176" t="s">
        <v>2978</v>
      </c>
      <c r="R1143" s="176" t="s">
        <v>1077</v>
      </c>
      <c r="S1143" s="176" t="s">
        <v>60</v>
      </c>
    </row>
    <row r="1144" spans="1:19" x14ac:dyDescent="0.2">
      <c r="A1144" s="181">
        <v>4076</v>
      </c>
      <c r="B1144" s="35" t="s">
        <v>1599</v>
      </c>
      <c r="C1144" s="36" t="s">
        <v>1077</v>
      </c>
      <c r="D1144" s="37" t="s">
        <v>501</v>
      </c>
      <c r="F1144" s="183">
        <v>3987</v>
      </c>
      <c r="G1144" s="42" t="s">
        <v>20</v>
      </c>
      <c r="H1144" s="42" t="s">
        <v>1077</v>
      </c>
      <c r="I1144" s="42" t="s">
        <v>1200</v>
      </c>
      <c r="K1144" s="184">
        <v>3874</v>
      </c>
      <c r="L1144" s="176" t="s">
        <v>2979</v>
      </c>
      <c r="M1144" s="176" t="s">
        <v>1077</v>
      </c>
      <c r="N1144" s="178" t="s">
        <v>2697</v>
      </c>
      <c r="P1144" s="184">
        <v>3874</v>
      </c>
      <c r="Q1144" s="176" t="s">
        <v>2979</v>
      </c>
      <c r="R1144" s="176" t="s">
        <v>1077</v>
      </c>
      <c r="S1144" s="178" t="s">
        <v>60</v>
      </c>
    </row>
    <row r="1145" spans="1:19" x14ac:dyDescent="0.2">
      <c r="A1145" s="181">
        <v>4077</v>
      </c>
      <c r="B1145" s="35" t="s">
        <v>1184</v>
      </c>
      <c r="C1145" s="36" t="s">
        <v>1077</v>
      </c>
      <c r="D1145" s="37" t="s">
        <v>501</v>
      </c>
      <c r="F1145" s="183">
        <v>3988</v>
      </c>
      <c r="G1145" s="42" t="s">
        <v>21</v>
      </c>
      <c r="H1145" s="42" t="s">
        <v>1077</v>
      </c>
      <c r="I1145" s="42" t="s">
        <v>1200</v>
      </c>
      <c r="K1145" s="184">
        <v>3875</v>
      </c>
      <c r="L1145" s="176" t="s">
        <v>2980</v>
      </c>
      <c r="M1145" s="176" t="s">
        <v>1077</v>
      </c>
      <c r="N1145" s="178" t="s">
        <v>2697</v>
      </c>
      <c r="P1145" s="184">
        <v>3875</v>
      </c>
      <c r="Q1145" s="176" t="s">
        <v>2980</v>
      </c>
      <c r="R1145" s="176" t="s">
        <v>1077</v>
      </c>
      <c r="S1145" s="178" t="s">
        <v>60</v>
      </c>
    </row>
    <row r="1146" spans="1:19" x14ac:dyDescent="0.2">
      <c r="A1146" s="181">
        <v>4078</v>
      </c>
      <c r="B1146" s="35" t="s">
        <v>1185</v>
      </c>
      <c r="C1146" s="36" t="s">
        <v>1077</v>
      </c>
      <c r="D1146" s="37" t="s">
        <v>501</v>
      </c>
      <c r="F1146" s="183">
        <v>3989</v>
      </c>
      <c r="G1146" s="42" t="s">
        <v>22</v>
      </c>
      <c r="H1146" s="42" t="s">
        <v>1077</v>
      </c>
      <c r="I1146" s="42" t="s">
        <v>1200</v>
      </c>
      <c r="K1146" s="184">
        <v>3876</v>
      </c>
      <c r="L1146" s="176" t="s">
        <v>2744</v>
      </c>
      <c r="M1146" s="176" t="s">
        <v>1077</v>
      </c>
      <c r="N1146" s="178" t="s">
        <v>2697</v>
      </c>
      <c r="P1146" s="184">
        <v>3876</v>
      </c>
      <c r="Q1146" s="176" t="s">
        <v>2744</v>
      </c>
      <c r="R1146" s="176" t="s">
        <v>1077</v>
      </c>
      <c r="S1146" s="178" t="s">
        <v>2795</v>
      </c>
    </row>
    <row r="1147" spans="1:19" x14ac:dyDescent="0.2">
      <c r="A1147" s="181">
        <v>4079</v>
      </c>
      <c r="B1147" s="35" t="s">
        <v>1186</v>
      </c>
      <c r="C1147" s="36" t="s">
        <v>1077</v>
      </c>
      <c r="D1147" s="37" t="s">
        <v>501</v>
      </c>
      <c r="F1147" s="183">
        <v>3990</v>
      </c>
      <c r="G1147" s="42" t="s">
        <v>437</v>
      </c>
      <c r="H1147" s="42" t="s">
        <v>1077</v>
      </c>
      <c r="I1147" s="42" t="s">
        <v>1200</v>
      </c>
      <c r="K1147" s="184">
        <v>3877</v>
      </c>
      <c r="L1147" s="176" t="s">
        <v>3432</v>
      </c>
      <c r="M1147" s="176" t="s">
        <v>1077</v>
      </c>
      <c r="N1147" s="178" t="s">
        <v>2697</v>
      </c>
      <c r="P1147" s="184">
        <v>3877</v>
      </c>
      <c r="Q1147" s="176" t="s">
        <v>3432</v>
      </c>
      <c r="R1147" s="176" t="s">
        <v>1077</v>
      </c>
      <c r="S1147" s="178" t="s">
        <v>2795</v>
      </c>
    </row>
    <row r="1148" spans="1:19" x14ac:dyDescent="0.2">
      <c r="A1148" s="181">
        <v>4080</v>
      </c>
      <c r="B1148" s="35" t="s">
        <v>198</v>
      </c>
      <c r="C1148" s="36" t="s">
        <v>1077</v>
      </c>
      <c r="D1148" s="37" t="s">
        <v>501</v>
      </c>
      <c r="F1148" s="183">
        <v>3991</v>
      </c>
      <c r="G1148" s="42" t="s">
        <v>1380</v>
      </c>
      <c r="H1148" s="42" t="s">
        <v>1077</v>
      </c>
      <c r="I1148" s="42" t="s">
        <v>1200</v>
      </c>
      <c r="K1148" s="184">
        <v>3878</v>
      </c>
      <c r="L1148" s="176" t="s">
        <v>3433</v>
      </c>
      <c r="M1148" s="176" t="s">
        <v>1077</v>
      </c>
      <c r="N1148" s="178" t="s">
        <v>2697</v>
      </c>
      <c r="P1148" s="184">
        <v>3878</v>
      </c>
      <c r="Q1148" s="176" t="s">
        <v>3433</v>
      </c>
      <c r="R1148" s="176" t="s">
        <v>1077</v>
      </c>
      <c r="S1148" s="178" t="s">
        <v>2795</v>
      </c>
    </row>
    <row r="1149" spans="1:19" x14ac:dyDescent="0.2">
      <c r="A1149" s="181">
        <v>4081</v>
      </c>
      <c r="B1149" s="35" t="s">
        <v>1095</v>
      </c>
      <c r="C1149" s="36" t="s">
        <v>1077</v>
      </c>
      <c r="D1149" s="37" t="s">
        <v>501</v>
      </c>
      <c r="F1149" s="183">
        <v>3992</v>
      </c>
      <c r="G1149" s="42" t="s">
        <v>1381</v>
      </c>
      <c r="H1149" s="42" t="s">
        <v>1077</v>
      </c>
      <c r="I1149" s="42" t="s">
        <v>1200</v>
      </c>
      <c r="K1149" s="184">
        <v>3879</v>
      </c>
      <c r="L1149" s="176" t="s">
        <v>2785</v>
      </c>
      <c r="M1149" s="176" t="s">
        <v>1077</v>
      </c>
      <c r="N1149" s="178" t="s">
        <v>2697</v>
      </c>
      <c r="P1149" s="184">
        <v>3879</v>
      </c>
      <c r="Q1149" s="176" t="s">
        <v>2785</v>
      </c>
      <c r="R1149" s="176" t="s">
        <v>1077</v>
      </c>
      <c r="S1149" s="178" t="s">
        <v>2795</v>
      </c>
    </row>
    <row r="1150" spans="1:19" x14ac:dyDescent="0.2">
      <c r="A1150" s="181">
        <v>4100</v>
      </c>
      <c r="B1150" s="35" t="s">
        <v>1096</v>
      </c>
      <c r="C1150" s="36" t="s">
        <v>2254</v>
      </c>
      <c r="D1150" s="37"/>
      <c r="F1150" s="183">
        <v>3993</v>
      </c>
      <c r="G1150" s="42" t="s">
        <v>482</v>
      </c>
      <c r="H1150" s="42" t="s">
        <v>1077</v>
      </c>
      <c r="I1150" s="42" t="s">
        <v>1200</v>
      </c>
      <c r="K1150" s="184">
        <v>3880</v>
      </c>
      <c r="L1150" s="176" t="s">
        <v>2086</v>
      </c>
      <c r="M1150" s="176" t="s">
        <v>1077</v>
      </c>
      <c r="N1150" s="178" t="s">
        <v>2697</v>
      </c>
      <c r="P1150" s="184">
        <v>3880</v>
      </c>
      <c r="Q1150" s="176" t="s">
        <v>2086</v>
      </c>
      <c r="R1150" s="176" t="s">
        <v>1077</v>
      </c>
      <c r="S1150" s="178" t="s">
        <v>2795</v>
      </c>
    </row>
    <row r="1151" spans="1:19" x14ac:dyDescent="0.2">
      <c r="A1151" s="181">
        <v>4101</v>
      </c>
      <c r="B1151" s="35" t="s">
        <v>1315</v>
      </c>
      <c r="C1151" s="36" t="s">
        <v>1077</v>
      </c>
      <c r="D1151" s="37" t="s">
        <v>1556</v>
      </c>
      <c r="F1151" s="183">
        <v>3994</v>
      </c>
      <c r="G1151" s="42" t="s">
        <v>2379</v>
      </c>
      <c r="H1151" s="42" t="s">
        <v>1077</v>
      </c>
      <c r="I1151" s="42" t="s">
        <v>1200</v>
      </c>
      <c r="K1151" s="184">
        <v>3881</v>
      </c>
      <c r="L1151" s="176" t="s">
        <v>274</v>
      </c>
      <c r="M1151" s="176" t="s">
        <v>1077</v>
      </c>
      <c r="N1151" s="178" t="s">
        <v>2697</v>
      </c>
      <c r="P1151" s="184">
        <v>3881</v>
      </c>
      <c r="Q1151" s="176" t="s">
        <v>274</v>
      </c>
      <c r="R1151" s="176" t="s">
        <v>1077</v>
      </c>
      <c r="S1151" s="178" t="s">
        <v>2795</v>
      </c>
    </row>
    <row r="1152" spans="1:19" x14ac:dyDescent="0.2">
      <c r="A1152" s="181">
        <v>4102</v>
      </c>
      <c r="B1152" s="35" t="s">
        <v>1316</v>
      </c>
      <c r="C1152" s="36" t="s">
        <v>1077</v>
      </c>
      <c r="D1152" s="37" t="s">
        <v>1556</v>
      </c>
      <c r="F1152" s="183">
        <v>3995</v>
      </c>
      <c r="G1152" s="42" t="s">
        <v>2380</v>
      </c>
      <c r="H1152" s="42" t="s">
        <v>1077</v>
      </c>
      <c r="I1152" s="42" t="s">
        <v>1200</v>
      </c>
      <c r="K1152" s="184">
        <v>3892</v>
      </c>
      <c r="L1152" s="176" t="s">
        <v>1069</v>
      </c>
      <c r="M1152" s="176" t="s">
        <v>1076</v>
      </c>
      <c r="N1152" s="178" t="s">
        <v>386</v>
      </c>
      <c r="P1152" s="184">
        <v>3892</v>
      </c>
      <c r="Q1152" s="176" t="s">
        <v>1069</v>
      </c>
      <c r="R1152" s="176" t="s">
        <v>1076</v>
      </c>
      <c r="S1152" s="178" t="s">
        <v>386</v>
      </c>
    </row>
    <row r="1153" spans="1:19" x14ac:dyDescent="0.2">
      <c r="A1153" s="181">
        <v>4103</v>
      </c>
      <c r="B1153" s="35" t="s">
        <v>1317</v>
      </c>
      <c r="C1153" s="36" t="s">
        <v>1077</v>
      </c>
      <c r="D1153" s="37"/>
      <c r="F1153" s="183">
        <v>3996</v>
      </c>
      <c r="G1153" s="42" t="s">
        <v>2381</v>
      </c>
      <c r="H1153" s="42" t="s">
        <v>1077</v>
      </c>
      <c r="I1153" s="42" t="s">
        <v>1200</v>
      </c>
      <c r="K1153" s="184">
        <v>3900</v>
      </c>
      <c r="L1153" s="176" t="s">
        <v>364</v>
      </c>
      <c r="M1153" s="176" t="s">
        <v>1077</v>
      </c>
      <c r="N1153" s="178" t="s">
        <v>1200</v>
      </c>
      <c r="P1153" s="184">
        <v>3900</v>
      </c>
      <c r="Q1153" s="176" t="s">
        <v>364</v>
      </c>
      <c r="R1153" s="176" t="s">
        <v>1077</v>
      </c>
      <c r="S1153" s="178" t="s">
        <v>999</v>
      </c>
    </row>
    <row r="1154" spans="1:19" x14ac:dyDescent="0.2">
      <c r="A1154" s="181">
        <v>4104</v>
      </c>
      <c r="B1154" s="35" t="s">
        <v>2973</v>
      </c>
      <c r="C1154" s="36" t="s">
        <v>1077</v>
      </c>
      <c r="D1154" s="37"/>
      <c r="F1154" s="183">
        <v>3997</v>
      </c>
      <c r="G1154" s="42" t="s">
        <v>1650</v>
      </c>
      <c r="H1154" s="42" t="s">
        <v>1077</v>
      </c>
      <c r="I1154" s="42" t="s">
        <v>1200</v>
      </c>
      <c r="K1154" s="184">
        <v>3901</v>
      </c>
      <c r="L1154" s="176" t="s">
        <v>365</v>
      </c>
      <c r="M1154" s="176" t="s">
        <v>1077</v>
      </c>
      <c r="N1154" s="178" t="s">
        <v>1200</v>
      </c>
      <c r="P1154" s="184">
        <v>3901</v>
      </c>
      <c r="Q1154" s="176" t="s">
        <v>365</v>
      </c>
      <c r="R1154" s="176" t="s">
        <v>1077</v>
      </c>
      <c r="S1154" s="178" t="s">
        <v>999</v>
      </c>
    </row>
    <row r="1155" spans="1:19" x14ac:dyDescent="0.2">
      <c r="A1155" s="181">
        <v>4105</v>
      </c>
      <c r="B1155" s="35" t="s">
        <v>2974</v>
      </c>
      <c r="C1155" s="36" t="s">
        <v>1077</v>
      </c>
      <c r="D1155" s="37"/>
      <c r="F1155" s="183">
        <v>3998</v>
      </c>
      <c r="G1155" s="42" t="s">
        <v>1651</v>
      </c>
      <c r="H1155" s="42" t="s">
        <v>1077</v>
      </c>
      <c r="I1155" s="42" t="s">
        <v>1200</v>
      </c>
      <c r="K1155" s="184">
        <v>3902</v>
      </c>
      <c r="L1155" s="176" t="s">
        <v>1070</v>
      </c>
      <c r="M1155" s="176" t="s">
        <v>1077</v>
      </c>
      <c r="N1155" s="178" t="s">
        <v>1200</v>
      </c>
      <c r="P1155" s="184">
        <v>3902</v>
      </c>
      <c r="Q1155" s="176" t="s">
        <v>1070</v>
      </c>
      <c r="R1155" s="176" t="s">
        <v>1077</v>
      </c>
      <c r="S1155" s="178" t="s">
        <v>2219</v>
      </c>
    </row>
    <row r="1156" spans="1:19" x14ac:dyDescent="0.2">
      <c r="A1156" s="181">
        <v>4106</v>
      </c>
      <c r="B1156" s="35" t="s">
        <v>1465</v>
      </c>
      <c r="C1156" s="36" t="s">
        <v>1077</v>
      </c>
      <c r="D1156" s="37" t="s">
        <v>1556</v>
      </c>
      <c r="F1156" s="183">
        <v>3999</v>
      </c>
      <c r="G1156" s="42" t="s">
        <v>1652</v>
      </c>
      <c r="H1156" s="42" t="s">
        <v>1077</v>
      </c>
      <c r="I1156" s="42" t="s">
        <v>1200</v>
      </c>
      <c r="K1156" s="184">
        <v>3903</v>
      </c>
      <c r="L1156" s="176" t="s">
        <v>367</v>
      </c>
      <c r="M1156" s="176" t="s">
        <v>1077</v>
      </c>
      <c r="N1156" s="178" t="s">
        <v>1200</v>
      </c>
      <c r="P1156" s="184">
        <v>3903</v>
      </c>
      <c r="Q1156" s="176" t="s">
        <v>367</v>
      </c>
      <c r="R1156" s="176" t="s">
        <v>1077</v>
      </c>
      <c r="S1156" s="178" t="s">
        <v>2219</v>
      </c>
    </row>
    <row r="1157" spans="1:19" x14ac:dyDescent="0.2">
      <c r="A1157" s="181">
        <v>4107</v>
      </c>
      <c r="B1157" s="35" t="s">
        <v>2478</v>
      </c>
      <c r="C1157" s="36" t="s">
        <v>1077</v>
      </c>
      <c r="D1157" s="37" t="s">
        <v>1556</v>
      </c>
      <c r="F1157" s="183">
        <v>4000</v>
      </c>
      <c r="G1157" s="42" t="s">
        <v>1653</v>
      </c>
      <c r="H1157" s="42" t="s">
        <v>1077</v>
      </c>
      <c r="I1157" s="42" t="s">
        <v>1200</v>
      </c>
      <c r="K1157" s="184">
        <v>3904</v>
      </c>
      <c r="L1157" s="176" t="s">
        <v>1071</v>
      </c>
      <c r="M1157" s="176" t="s">
        <v>1077</v>
      </c>
      <c r="N1157" s="178" t="s">
        <v>1200</v>
      </c>
      <c r="P1157" s="184">
        <v>3904</v>
      </c>
      <c r="Q1157" s="176" t="s">
        <v>1071</v>
      </c>
      <c r="R1157" s="176" t="s">
        <v>1077</v>
      </c>
      <c r="S1157" s="178" t="s">
        <v>2219</v>
      </c>
    </row>
    <row r="1158" spans="1:19" x14ac:dyDescent="0.2">
      <c r="A1158" s="181">
        <v>4108</v>
      </c>
      <c r="B1158" s="35" t="s">
        <v>3417</v>
      </c>
      <c r="C1158" s="36" t="s">
        <v>1077</v>
      </c>
      <c r="D1158" s="37" t="s">
        <v>1556</v>
      </c>
      <c r="F1158" s="183">
        <v>4001</v>
      </c>
      <c r="G1158" s="42" t="s">
        <v>1654</v>
      </c>
      <c r="H1158" s="42" t="s">
        <v>1077</v>
      </c>
      <c r="I1158" s="42" t="s">
        <v>1200</v>
      </c>
      <c r="K1158" s="184">
        <v>3905</v>
      </c>
      <c r="L1158" s="176" t="s">
        <v>3403</v>
      </c>
      <c r="M1158" s="176" t="s">
        <v>1077</v>
      </c>
      <c r="N1158" s="178" t="s">
        <v>1200</v>
      </c>
      <c r="P1158" s="184">
        <v>3905</v>
      </c>
      <c r="Q1158" s="176" t="s">
        <v>3403</v>
      </c>
      <c r="R1158" s="176" t="s">
        <v>1077</v>
      </c>
      <c r="S1158" s="178" t="s">
        <v>2219</v>
      </c>
    </row>
    <row r="1159" spans="1:19" x14ac:dyDescent="0.2">
      <c r="A1159" s="181">
        <v>4109</v>
      </c>
      <c r="B1159" s="35" t="s">
        <v>3418</v>
      </c>
      <c r="C1159" s="36" t="s">
        <v>1077</v>
      </c>
      <c r="D1159" s="37" t="s">
        <v>1556</v>
      </c>
      <c r="F1159" s="183">
        <v>4002</v>
      </c>
      <c r="G1159" s="42" t="s">
        <v>2717</v>
      </c>
      <c r="H1159" s="42" t="s">
        <v>1077</v>
      </c>
      <c r="I1159" s="42" t="s">
        <v>1200</v>
      </c>
      <c r="K1159" s="184">
        <v>3906</v>
      </c>
      <c r="L1159" s="176" t="s">
        <v>1072</v>
      </c>
      <c r="M1159" s="176" t="s">
        <v>1077</v>
      </c>
      <c r="N1159" s="178" t="s">
        <v>1200</v>
      </c>
      <c r="P1159" s="184">
        <v>3906</v>
      </c>
      <c r="Q1159" s="176" t="s">
        <v>1072</v>
      </c>
      <c r="R1159" s="176" t="s">
        <v>1077</v>
      </c>
      <c r="S1159" s="178" t="s">
        <v>2219</v>
      </c>
    </row>
    <row r="1160" spans="1:19" x14ac:dyDescent="0.2">
      <c r="A1160" s="181">
        <v>4110</v>
      </c>
      <c r="B1160" s="35" t="s">
        <v>601</v>
      </c>
      <c r="C1160" s="36" t="s">
        <v>1077</v>
      </c>
      <c r="D1160" s="37" t="s">
        <v>1556</v>
      </c>
      <c r="F1160" s="183">
        <v>4003</v>
      </c>
      <c r="G1160" s="42" t="s">
        <v>2718</v>
      </c>
      <c r="H1160" s="42" t="s">
        <v>1077</v>
      </c>
      <c r="I1160" s="42" t="s">
        <v>1200</v>
      </c>
      <c r="K1160" s="184">
        <v>3907</v>
      </c>
      <c r="L1160" s="176" t="s">
        <v>1695</v>
      </c>
      <c r="M1160" s="176" t="s">
        <v>1077</v>
      </c>
      <c r="N1160" s="178" t="s">
        <v>1200</v>
      </c>
      <c r="P1160" s="184">
        <v>3907</v>
      </c>
      <c r="Q1160" s="176" t="s">
        <v>1695</v>
      </c>
      <c r="R1160" s="176" t="s">
        <v>1077</v>
      </c>
      <c r="S1160" s="178" t="s">
        <v>2219</v>
      </c>
    </row>
    <row r="1161" spans="1:19" x14ac:dyDescent="0.2">
      <c r="A1161" s="181">
        <v>4111</v>
      </c>
      <c r="B1161" s="35" t="s">
        <v>602</v>
      </c>
      <c r="C1161" s="36" t="s">
        <v>1077</v>
      </c>
      <c r="D1161" s="37"/>
      <c r="F1161" s="183">
        <v>4004</v>
      </c>
      <c r="G1161" s="42" t="s">
        <v>3171</v>
      </c>
      <c r="H1161" s="42" t="s">
        <v>1077</v>
      </c>
      <c r="I1161" s="42" t="s">
        <v>1200</v>
      </c>
      <c r="K1161" s="184">
        <v>3908</v>
      </c>
      <c r="L1161" s="176" t="s">
        <v>1696</v>
      </c>
      <c r="M1161" s="176" t="s">
        <v>1077</v>
      </c>
      <c r="N1161" s="178" t="s">
        <v>1200</v>
      </c>
      <c r="P1161" s="184">
        <v>3908</v>
      </c>
      <c r="Q1161" s="176" t="s">
        <v>1696</v>
      </c>
      <c r="R1161" s="176" t="s">
        <v>1077</v>
      </c>
      <c r="S1161" s="178" t="s">
        <v>60</v>
      </c>
    </row>
    <row r="1162" spans="1:19" x14ac:dyDescent="0.2">
      <c r="A1162" s="181">
        <v>4112</v>
      </c>
      <c r="B1162" s="35" t="s">
        <v>1593</v>
      </c>
      <c r="C1162" s="36" t="s">
        <v>1077</v>
      </c>
      <c r="D1162" s="37"/>
      <c r="F1162" s="183">
        <v>4005</v>
      </c>
      <c r="G1162" s="42" t="s">
        <v>3172</v>
      </c>
      <c r="H1162" s="42" t="s">
        <v>1077</v>
      </c>
      <c r="I1162" s="42" t="s">
        <v>1200</v>
      </c>
      <c r="K1162" s="184">
        <v>3909</v>
      </c>
      <c r="L1162" s="176" t="s">
        <v>1697</v>
      </c>
      <c r="M1162" s="176" t="s">
        <v>1077</v>
      </c>
      <c r="N1162" s="178" t="s">
        <v>1200</v>
      </c>
      <c r="P1162" s="184">
        <v>3909</v>
      </c>
      <c r="Q1162" s="176" t="s">
        <v>1697</v>
      </c>
      <c r="R1162" s="176" t="s">
        <v>1077</v>
      </c>
      <c r="S1162" s="178" t="s">
        <v>60</v>
      </c>
    </row>
    <row r="1163" spans="1:19" x14ac:dyDescent="0.2">
      <c r="A1163" s="181">
        <v>4113</v>
      </c>
      <c r="B1163" s="35" t="s">
        <v>1284</v>
      </c>
      <c r="C1163" s="36" t="s">
        <v>1077</v>
      </c>
      <c r="D1163" s="37"/>
      <c r="F1163" s="183">
        <v>4006</v>
      </c>
      <c r="G1163" s="42" t="s">
        <v>3173</v>
      </c>
      <c r="H1163" s="42" t="s">
        <v>1077</v>
      </c>
      <c r="I1163" s="42" t="s">
        <v>1200</v>
      </c>
      <c r="K1163" s="184">
        <v>3910</v>
      </c>
      <c r="L1163" s="176" t="s">
        <v>1698</v>
      </c>
      <c r="M1163" s="176" t="s">
        <v>1077</v>
      </c>
      <c r="N1163" s="178" t="s">
        <v>1200</v>
      </c>
      <c r="P1163" s="184">
        <v>3910</v>
      </c>
      <c r="Q1163" s="176" t="s">
        <v>1698</v>
      </c>
      <c r="R1163" s="176" t="s">
        <v>1077</v>
      </c>
      <c r="S1163" s="178" t="s">
        <v>60</v>
      </c>
    </row>
    <row r="1164" spans="1:19" x14ac:dyDescent="0.2">
      <c r="A1164" s="181">
        <v>4120</v>
      </c>
      <c r="B1164" s="35" t="s">
        <v>1285</v>
      </c>
      <c r="C1164" s="36" t="s">
        <v>1076</v>
      </c>
      <c r="D1164" s="37" t="s">
        <v>1557</v>
      </c>
      <c r="F1164" s="183">
        <v>4007</v>
      </c>
      <c r="G1164" s="42" t="s">
        <v>3174</v>
      </c>
      <c r="H1164" s="42" t="s">
        <v>1077</v>
      </c>
      <c r="I1164" s="42" t="s">
        <v>1200</v>
      </c>
      <c r="K1164" s="184">
        <v>3911</v>
      </c>
      <c r="L1164" s="176" t="s">
        <v>1699</v>
      </c>
      <c r="M1164" s="176" t="s">
        <v>1077</v>
      </c>
      <c r="N1164" s="178" t="s">
        <v>1200</v>
      </c>
      <c r="P1164" s="184">
        <v>3911</v>
      </c>
      <c r="Q1164" s="176" t="s">
        <v>1699</v>
      </c>
      <c r="R1164" s="176" t="s">
        <v>1077</v>
      </c>
      <c r="S1164" s="178" t="s">
        <v>998</v>
      </c>
    </row>
    <row r="1165" spans="1:19" x14ac:dyDescent="0.2">
      <c r="A1165" s="181">
        <v>4121</v>
      </c>
      <c r="B1165" s="35" t="s">
        <v>875</v>
      </c>
      <c r="C1165" s="36" t="s">
        <v>1076</v>
      </c>
      <c r="D1165" s="37" t="s">
        <v>1557</v>
      </c>
      <c r="F1165" s="183">
        <v>4010</v>
      </c>
      <c r="G1165" s="42" t="s">
        <v>3175</v>
      </c>
      <c r="H1165" s="42" t="s">
        <v>1077</v>
      </c>
      <c r="I1165" s="42" t="s">
        <v>1200</v>
      </c>
      <c r="K1165" s="184">
        <v>3912</v>
      </c>
      <c r="L1165" s="176" t="s">
        <v>1700</v>
      </c>
      <c r="M1165" s="176" t="s">
        <v>1077</v>
      </c>
      <c r="N1165" s="178" t="s">
        <v>1200</v>
      </c>
      <c r="P1165" s="184">
        <v>3912</v>
      </c>
      <c r="Q1165" s="176" t="s">
        <v>1700</v>
      </c>
      <c r="R1165" s="176" t="s">
        <v>1077</v>
      </c>
      <c r="S1165" s="178" t="s">
        <v>60</v>
      </c>
    </row>
    <row r="1166" spans="1:19" x14ac:dyDescent="0.2">
      <c r="A1166" s="181">
        <v>4123</v>
      </c>
      <c r="B1166" s="35" t="s">
        <v>1160</v>
      </c>
      <c r="C1166" s="36" t="s">
        <v>1076</v>
      </c>
      <c r="D1166" s="37" t="s">
        <v>1557</v>
      </c>
      <c r="F1166" s="183">
        <v>4011</v>
      </c>
      <c r="G1166" s="42" t="s">
        <v>3176</v>
      </c>
      <c r="H1166" s="42" t="s">
        <v>1077</v>
      </c>
      <c r="I1166" s="42" t="s">
        <v>1200</v>
      </c>
      <c r="K1166" s="184">
        <v>3913</v>
      </c>
      <c r="L1166" s="176" t="s">
        <v>852</v>
      </c>
      <c r="M1166" s="176" t="s">
        <v>1077</v>
      </c>
      <c r="N1166" s="178" t="s">
        <v>1200</v>
      </c>
      <c r="P1166" s="184">
        <v>3913</v>
      </c>
      <c r="Q1166" s="176" t="s">
        <v>852</v>
      </c>
      <c r="R1166" s="176" t="s">
        <v>1077</v>
      </c>
      <c r="S1166" s="178" t="s">
        <v>60</v>
      </c>
    </row>
    <row r="1167" spans="1:19" x14ac:dyDescent="0.2">
      <c r="A1167" s="181">
        <v>4124</v>
      </c>
      <c r="B1167" s="35" t="s">
        <v>1563</v>
      </c>
      <c r="C1167" s="36" t="s">
        <v>1076</v>
      </c>
      <c r="D1167" s="37" t="s">
        <v>1557</v>
      </c>
      <c r="F1167" s="183">
        <v>4012</v>
      </c>
      <c r="G1167" s="42" t="s">
        <v>3026</v>
      </c>
      <c r="H1167" s="42" t="s">
        <v>1077</v>
      </c>
      <c r="I1167" s="42" t="s">
        <v>1200</v>
      </c>
      <c r="K1167" s="184">
        <v>3915</v>
      </c>
      <c r="L1167" s="176" t="s">
        <v>1973</v>
      </c>
      <c r="M1167" s="176" t="s">
        <v>1077</v>
      </c>
      <c r="N1167" s="178" t="s">
        <v>1200</v>
      </c>
      <c r="P1167" s="184">
        <v>3915</v>
      </c>
      <c r="Q1167" s="176" t="s">
        <v>1973</v>
      </c>
      <c r="R1167" s="176" t="s">
        <v>1077</v>
      </c>
      <c r="S1167" s="178" t="s">
        <v>60</v>
      </c>
    </row>
    <row r="1168" spans="1:19" x14ac:dyDescent="0.2">
      <c r="A1168" s="181">
        <v>4125</v>
      </c>
      <c r="B1168" s="35" t="s">
        <v>1564</v>
      </c>
      <c r="C1168" s="36" t="s">
        <v>1076</v>
      </c>
      <c r="D1168" s="37" t="s">
        <v>1557</v>
      </c>
      <c r="F1168" s="183">
        <v>4013</v>
      </c>
      <c r="G1168" s="42" t="s">
        <v>1944</v>
      </c>
      <c r="H1168" s="42" t="s">
        <v>1077</v>
      </c>
      <c r="I1168" s="42" t="s">
        <v>1200</v>
      </c>
      <c r="K1168" s="184">
        <v>3917</v>
      </c>
      <c r="L1168" s="176" t="s">
        <v>1974</v>
      </c>
      <c r="M1168" s="176" t="s">
        <v>1077</v>
      </c>
      <c r="N1168" s="178" t="s">
        <v>1200</v>
      </c>
      <c r="P1168" s="184">
        <v>3917</v>
      </c>
      <c r="Q1168" s="176" t="s">
        <v>1974</v>
      </c>
      <c r="R1168" s="176" t="s">
        <v>1077</v>
      </c>
      <c r="S1168" s="178" t="s">
        <v>60</v>
      </c>
    </row>
    <row r="1169" spans="1:19" x14ac:dyDescent="0.2">
      <c r="A1169" s="181">
        <v>4126</v>
      </c>
      <c r="B1169" s="35" t="s">
        <v>2540</v>
      </c>
      <c r="C1169" s="36" t="s">
        <v>1076</v>
      </c>
      <c r="D1169" s="37" t="s">
        <v>1557</v>
      </c>
      <c r="F1169" s="183">
        <v>4014</v>
      </c>
      <c r="G1169" s="42" t="s">
        <v>3363</v>
      </c>
      <c r="H1169" s="42" t="s">
        <v>1077</v>
      </c>
      <c r="I1169" s="42" t="s">
        <v>1200</v>
      </c>
      <c r="K1169" s="184">
        <v>3919</v>
      </c>
      <c r="L1169" s="176" t="s">
        <v>1975</v>
      </c>
      <c r="M1169" s="176" t="s">
        <v>1077</v>
      </c>
      <c r="N1169" s="178" t="s">
        <v>1200</v>
      </c>
      <c r="P1169" s="184">
        <v>3919</v>
      </c>
      <c r="Q1169" s="176" t="s">
        <v>1975</v>
      </c>
      <c r="R1169" s="176" t="s">
        <v>1077</v>
      </c>
      <c r="S1169" s="178" t="s">
        <v>60</v>
      </c>
    </row>
    <row r="1170" spans="1:19" x14ac:dyDescent="0.2">
      <c r="A1170" s="181">
        <v>4127</v>
      </c>
      <c r="B1170" s="35" t="s">
        <v>2541</v>
      </c>
      <c r="C1170" s="36" t="s">
        <v>1076</v>
      </c>
      <c r="D1170" s="37" t="s">
        <v>1557</v>
      </c>
      <c r="F1170" s="183">
        <v>4015</v>
      </c>
      <c r="G1170" s="42" t="s">
        <v>1954</v>
      </c>
      <c r="H1170" s="42" t="s">
        <v>1077</v>
      </c>
      <c r="I1170" s="42" t="s">
        <v>1200</v>
      </c>
      <c r="K1170" s="184">
        <v>3920</v>
      </c>
      <c r="L1170" s="176" t="s">
        <v>1976</v>
      </c>
      <c r="M1170" s="176" t="s">
        <v>1077</v>
      </c>
      <c r="N1170" s="178" t="s">
        <v>1200</v>
      </c>
      <c r="P1170" s="184">
        <v>3920</v>
      </c>
      <c r="Q1170" s="176" t="s">
        <v>1976</v>
      </c>
      <c r="R1170" s="176" t="s">
        <v>1077</v>
      </c>
      <c r="S1170" s="178" t="s">
        <v>60</v>
      </c>
    </row>
    <row r="1171" spans="1:19" x14ac:dyDescent="0.2">
      <c r="A1171" s="181">
        <v>4128</v>
      </c>
      <c r="B1171" s="35" t="s">
        <v>2986</v>
      </c>
      <c r="C1171" s="36" t="s">
        <v>1076</v>
      </c>
      <c r="D1171" s="37" t="s">
        <v>1557</v>
      </c>
      <c r="F1171" s="183">
        <v>4016</v>
      </c>
      <c r="G1171" s="42" t="s">
        <v>1955</v>
      </c>
      <c r="H1171" s="42" t="s">
        <v>1077</v>
      </c>
      <c r="I1171" s="42" t="s">
        <v>1200</v>
      </c>
      <c r="K1171" s="184">
        <v>3921</v>
      </c>
      <c r="L1171" s="176" t="s">
        <v>613</v>
      </c>
      <c r="M1171" s="176" t="s">
        <v>1077</v>
      </c>
      <c r="N1171" s="178" t="s">
        <v>1200</v>
      </c>
      <c r="P1171" s="184">
        <v>3921</v>
      </c>
      <c r="Q1171" s="176" t="s">
        <v>613</v>
      </c>
      <c r="R1171" s="176" t="s">
        <v>1077</v>
      </c>
      <c r="S1171" s="178" t="s">
        <v>60</v>
      </c>
    </row>
    <row r="1172" spans="1:19" x14ac:dyDescent="0.2">
      <c r="A1172" s="181">
        <v>4130</v>
      </c>
      <c r="B1172" s="35" t="s">
        <v>725</v>
      </c>
      <c r="C1172" s="36" t="s">
        <v>1077</v>
      </c>
      <c r="D1172" s="37" t="s">
        <v>780</v>
      </c>
      <c r="F1172" s="183">
        <v>4017</v>
      </c>
      <c r="G1172" s="42" t="s">
        <v>548</v>
      </c>
      <c r="H1172" s="42" t="s">
        <v>1077</v>
      </c>
      <c r="I1172" s="42" t="s">
        <v>1200</v>
      </c>
      <c r="K1172" s="184">
        <v>3922</v>
      </c>
      <c r="L1172" s="176" t="s">
        <v>614</v>
      </c>
      <c r="M1172" s="176" t="s">
        <v>1077</v>
      </c>
      <c r="N1172" s="178" t="s">
        <v>1200</v>
      </c>
      <c r="P1172" s="184">
        <v>3922</v>
      </c>
      <c r="Q1172" s="176" t="s">
        <v>614</v>
      </c>
      <c r="R1172" s="176" t="s">
        <v>1077</v>
      </c>
      <c r="S1172" s="178" t="s">
        <v>998</v>
      </c>
    </row>
    <row r="1173" spans="1:19" x14ac:dyDescent="0.2">
      <c r="A1173" s="181">
        <v>4131</v>
      </c>
      <c r="B1173" s="35" t="s">
        <v>2987</v>
      </c>
      <c r="C1173" s="36" t="s">
        <v>1076</v>
      </c>
      <c r="D1173" s="37" t="s">
        <v>780</v>
      </c>
      <c r="F1173" s="183">
        <v>4018</v>
      </c>
      <c r="G1173" s="42" t="s">
        <v>166</v>
      </c>
      <c r="H1173" s="42" t="s">
        <v>1077</v>
      </c>
      <c r="I1173" s="42" t="s">
        <v>1200</v>
      </c>
      <c r="K1173" s="184">
        <v>3923</v>
      </c>
      <c r="L1173" s="176" t="s">
        <v>196</v>
      </c>
      <c r="M1173" s="176" t="s">
        <v>1077</v>
      </c>
      <c r="N1173" s="178" t="s">
        <v>1200</v>
      </c>
      <c r="P1173" s="184">
        <v>3923</v>
      </c>
      <c r="Q1173" s="176" t="s">
        <v>196</v>
      </c>
      <c r="R1173" s="176" t="s">
        <v>1077</v>
      </c>
      <c r="S1173" s="178" t="s">
        <v>60</v>
      </c>
    </row>
    <row r="1174" spans="1:19" x14ac:dyDescent="0.2">
      <c r="A1174" s="181">
        <v>4140</v>
      </c>
      <c r="B1174" s="35" t="s">
        <v>2988</v>
      </c>
      <c r="C1174" s="36" t="s">
        <v>1077</v>
      </c>
      <c r="D1174" s="37" t="s">
        <v>1140</v>
      </c>
      <c r="F1174" s="183">
        <v>4019</v>
      </c>
      <c r="G1174" s="42" t="s">
        <v>1296</v>
      </c>
      <c r="H1174" s="42" t="s">
        <v>1077</v>
      </c>
      <c r="I1174" s="42" t="s">
        <v>1200</v>
      </c>
      <c r="K1174" s="184">
        <v>3925</v>
      </c>
      <c r="L1174" s="176" t="s">
        <v>199</v>
      </c>
      <c r="M1174" s="176" t="s">
        <v>1077</v>
      </c>
      <c r="N1174" s="178" t="s">
        <v>1200</v>
      </c>
      <c r="P1174" s="184">
        <v>3925</v>
      </c>
      <c r="Q1174" s="176" t="s">
        <v>199</v>
      </c>
      <c r="R1174" s="176" t="s">
        <v>1077</v>
      </c>
      <c r="S1174" s="178" t="s">
        <v>60</v>
      </c>
    </row>
    <row r="1175" spans="1:19" x14ac:dyDescent="0.2">
      <c r="A1175" s="181">
        <v>4150</v>
      </c>
      <c r="B1175" s="35" t="s">
        <v>2248</v>
      </c>
      <c r="C1175" s="36" t="s">
        <v>1076</v>
      </c>
      <c r="D1175" s="37"/>
      <c r="F1175" s="183">
        <v>4021</v>
      </c>
      <c r="G1175" s="42" t="s">
        <v>1297</v>
      </c>
      <c r="H1175" s="42" t="s">
        <v>1077</v>
      </c>
      <c r="I1175" s="42" t="s">
        <v>1200</v>
      </c>
      <c r="K1175" s="184">
        <v>3927</v>
      </c>
      <c r="L1175" s="176" t="s">
        <v>101</v>
      </c>
      <c r="M1175" s="176" t="s">
        <v>1077</v>
      </c>
      <c r="N1175" s="178" t="s">
        <v>1200</v>
      </c>
      <c r="P1175" s="184">
        <v>3927</v>
      </c>
      <c r="Q1175" s="176" t="s">
        <v>101</v>
      </c>
      <c r="R1175" s="176" t="s">
        <v>1077</v>
      </c>
      <c r="S1175" s="178" t="s">
        <v>60</v>
      </c>
    </row>
    <row r="1176" spans="1:19" x14ac:dyDescent="0.2">
      <c r="A1176" s="181">
        <v>4151</v>
      </c>
      <c r="B1176" s="35" t="s">
        <v>688</v>
      </c>
      <c r="C1176" s="36" t="s">
        <v>1076</v>
      </c>
      <c r="D1176" s="37"/>
      <c r="F1176" s="183">
        <v>4022</v>
      </c>
      <c r="G1176" s="42" t="s">
        <v>1298</v>
      </c>
      <c r="H1176" s="42" t="s">
        <v>1077</v>
      </c>
      <c r="I1176" s="42" t="s">
        <v>1200</v>
      </c>
      <c r="K1176" s="184">
        <v>3929</v>
      </c>
      <c r="L1176" s="176" t="s">
        <v>102</v>
      </c>
      <c r="M1176" s="176" t="s">
        <v>1077</v>
      </c>
      <c r="N1176" s="178" t="s">
        <v>1200</v>
      </c>
      <c r="P1176" s="184">
        <v>3929</v>
      </c>
      <c r="Q1176" s="176" t="s">
        <v>102</v>
      </c>
      <c r="R1176" s="176" t="s">
        <v>1077</v>
      </c>
      <c r="S1176" s="178" t="s">
        <v>60</v>
      </c>
    </row>
    <row r="1177" spans="1:19" x14ac:dyDescent="0.2">
      <c r="A1177" s="181">
        <v>4152</v>
      </c>
      <c r="B1177" s="35" t="s">
        <v>689</v>
      </c>
      <c r="C1177" s="36" t="s">
        <v>1076</v>
      </c>
      <c r="D1177" s="37"/>
      <c r="F1177" s="183">
        <v>4023</v>
      </c>
      <c r="G1177" s="42" t="s">
        <v>756</v>
      </c>
      <c r="H1177" s="42" t="s">
        <v>1077</v>
      </c>
      <c r="I1177" s="42" t="s">
        <v>1200</v>
      </c>
      <c r="K1177" s="184">
        <v>3930</v>
      </c>
      <c r="L1177" s="176" t="s">
        <v>3448</v>
      </c>
      <c r="M1177" s="176" t="s">
        <v>1077</v>
      </c>
      <c r="N1177" s="178" t="s">
        <v>1200</v>
      </c>
      <c r="P1177" s="184">
        <v>3930</v>
      </c>
      <c r="Q1177" s="176" t="s">
        <v>3448</v>
      </c>
      <c r="R1177" s="176" t="s">
        <v>1077</v>
      </c>
      <c r="S1177" s="178" t="s">
        <v>60</v>
      </c>
    </row>
    <row r="1178" spans="1:19" x14ac:dyDescent="0.2">
      <c r="A1178" s="181">
        <v>4153</v>
      </c>
      <c r="B1178" s="35" t="s">
        <v>991</v>
      </c>
      <c r="C1178" s="36" t="s">
        <v>1076</v>
      </c>
      <c r="D1178" s="37"/>
      <c r="F1178" s="183">
        <v>4024</v>
      </c>
      <c r="G1178" s="42" t="s">
        <v>757</v>
      </c>
      <c r="H1178" s="42" t="s">
        <v>1077</v>
      </c>
      <c r="I1178" s="42" t="s">
        <v>1200</v>
      </c>
      <c r="K1178" s="184">
        <v>3931</v>
      </c>
      <c r="L1178" s="176" t="s">
        <v>3449</v>
      </c>
      <c r="M1178" s="176" t="s">
        <v>1077</v>
      </c>
      <c r="N1178" s="178" t="s">
        <v>1200</v>
      </c>
      <c r="P1178" s="184">
        <v>3931</v>
      </c>
      <c r="Q1178" s="176" t="s">
        <v>3449</v>
      </c>
      <c r="R1178" s="176" t="s">
        <v>1077</v>
      </c>
      <c r="S1178" s="178" t="s">
        <v>60</v>
      </c>
    </row>
    <row r="1179" spans="1:19" x14ac:dyDescent="0.2">
      <c r="A1179" s="181">
        <v>4700</v>
      </c>
      <c r="B1179" s="35" t="s">
        <v>2142</v>
      </c>
      <c r="C1179" s="36" t="s">
        <v>2944</v>
      </c>
      <c r="D1179" s="37"/>
      <c r="F1179" s="183">
        <v>4025</v>
      </c>
      <c r="G1179" s="42" t="s">
        <v>758</v>
      </c>
      <c r="H1179" s="42" t="s">
        <v>1077</v>
      </c>
      <c r="I1179" s="42" t="s">
        <v>1200</v>
      </c>
      <c r="K1179" s="184">
        <v>3932</v>
      </c>
      <c r="L1179" s="176" t="s">
        <v>64</v>
      </c>
      <c r="M1179" s="176" t="s">
        <v>1077</v>
      </c>
      <c r="N1179" s="178" t="s">
        <v>1200</v>
      </c>
      <c r="P1179" s="184">
        <v>3932</v>
      </c>
      <c r="Q1179" s="176" t="s">
        <v>64</v>
      </c>
      <c r="R1179" s="176" t="s">
        <v>1077</v>
      </c>
      <c r="S1179" s="178" t="s">
        <v>60</v>
      </c>
    </row>
    <row r="1180" spans="1:19" x14ac:dyDescent="0.2">
      <c r="A1180" s="181">
        <v>5013</v>
      </c>
      <c r="B1180" s="35" t="s">
        <v>455</v>
      </c>
      <c r="C1180" s="36" t="s">
        <v>2945</v>
      </c>
      <c r="D1180" s="37" t="s">
        <v>1558</v>
      </c>
      <c r="F1180" s="183">
        <v>4026</v>
      </c>
      <c r="G1180" s="42" t="s">
        <v>759</v>
      </c>
      <c r="H1180" s="42" t="s">
        <v>1077</v>
      </c>
      <c r="I1180" s="42" t="s">
        <v>1200</v>
      </c>
      <c r="K1180" s="184">
        <v>3933</v>
      </c>
      <c r="L1180" s="176" t="s">
        <v>65</v>
      </c>
      <c r="M1180" s="176" t="s">
        <v>1077</v>
      </c>
      <c r="N1180" s="178" t="s">
        <v>1200</v>
      </c>
      <c r="P1180" s="184">
        <v>3933</v>
      </c>
      <c r="Q1180" s="176" t="s">
        <v>65</v>
      </c>
      <c r="R1180" s="176" t="s">
        <v>1077</v>
      </c>
      <c r="S1180" s="178" t="s">
        <v>998</v>
      </c>
    </row>
    <row r="1181" spans="1:19" x14ac:dyDescent="0.2">
      <c r="A1181" s="181">
        <v>5017</v>
      </c>
      <c r="B1181" s="35" t="s">
        <v>3373</v>
      </c>
      <c r="C1181" s="36" t="s">
        <v>2945</v>
      </c>
      <c r="D1181" s="37" t="s">
        <v>1559</v>
      </c>
      <c r="F1181" s="183">
        <v>4027</v>
      </c>
      <c r="G1181" s="42" t="s">
        <v>300</v>
      </c>
      <c r="H1181" s="42" t="s">
        <v>1077</v>
      </c>
      <c r="I1181" s="42" t="s">
        <v>1200</v>
      </c>
      <c r="K1181" s="184">
        <v>3934</v>
      </c>
      <c r="L1181" s="176" t="s">
        <v>1688</v>
      </c>
      <c r="M1181" s="176" t="s">
        <v>1077</v>
      </c>
      <c r="N1181" s="178" t="s">
        <v>1200</v>
      </c>
      <c r="P1181" s="184">
        <v>3934</v>
      </c>
      <c r="Q1181" s="176" t="s">
        <v>1688</v>
      </c>
      <c r="R1181" s="176" t="s">
        <v>1077</v>
      </c>
      <c r="S1181" s="178" t="s">
        <v>60</v>
      </c>
    </row>
    <row r="1182" spans="1:19" x14ac:dyDescent="0.2">
      <c r="A1182" s="181">
        <v>5023</v>
      </c>
      <c r="B1182" s="35" t="s">
        <v>2143</v>
      </c>
      <c r="C1182" s="36" t="s">
        <v>2945</v>
      </c>
      <c r="D1182" s="37" t="s">
        <v>3300</v>
      </c>
      <c r="F1182" s="183">
        <v>4028</v>
      </c>
      <c r="G1182" s="42" t="s">
        <v>2300</v>
      </c>
      <c r="H1182" s="42" t="s">
        <v>1077</v>
      </c>
      <c r="I1182" s="42" t="s">
        <v>1200</v>
      </c>
      <c r="K1182" s="184">
        <v>3935</v>
      </c>
      <c r="L1182" s="176" t="s">
        <v>1490</v>
      </c>
      <c r="M1182" s="176" t="s">
        <v>1077</v>
      </c>
      <c r="N1182" s="178" t="s">
        <v>1200</v>
      </c>
      <c r="P1182" s="184">
        <v>3935</v>
      </c>
      <c r="Q1182" s="176" t="s">
        <v>1490</v>
      </c>
      <c r="R1182" s="176" t="s">
        <v>1077</v>
      </c>
      <c r="S1182" s="178" t="s">
        <v>60</v>
      </c>
    </row>
    <row r="1183" spans="1:19" x14ac:dyDescent="0.2">
      <c r="A1183" s="181">
        <v>5025</v>
      </c>
      <c r="B1183" s="35" t="s">
        <v>197</v>
      </c>
      <c r="C1183" s="36" t="s">
        <v>2945</v>
      </c>
      <c r="D1183" s="37" t="s">
        <v>307</v>
      </c>
      <c r="F1183" s="183">
        <v>4029</v>
      </c>
      <c r="G1183" s="42" t="s">
        <v>2446</v>
      </c>
      <c r="H1183" s="42" t="s">
        <v>1077</v>
      </c>
      <c r="I1183" s="42" t="s">
        <v>1200</v>
      </c>
      <c r="K1183" s="184">
        <v>3936</v>
      </c>
      <c r="L1183" s="176" t="s">
        <v>1491</v>
      </c>
      <c r="M1183" s="176" t="s">
        <v>1077</v>
      </c>
      <c r="N1183" s="178" t="s">
        <v>1200</v>
      </c>
      <c r="P1183" s="184">
        <v>3936</v>
      </c>
      <c r="Q1183" s="176" t="s">
        <v>1491</v>
      </c>
      <c r="R1183" s="176" t="s">
        <v>1077</v>
      </c>
      <c r="S1183" s="178" t="s">
        <v>60</v>
      </c>
    </row>
    <row r="1184" spans="1:19" x14ac:dyDescent="0.2">
      <c r="A1184" s="181">
        <v>5026</v>
      </c>
      <c r="B1184" s="35" t="s">
        <v>2514</v>
      </c>
      <c r="C1184" s="36" t="s">
        <v>2945</v>
      </c>
      <c r="D1184" s="37" t="s">
        <v>73</v>
      </c>
      <c r="F1184" s="183">
        <v>4030</v>
      </c>
      <c r="G1184" s="42" t="s">
        <v>2447</v>
      </c>
      <c r="H1184" s="42" t="s">
        <v>1077</v>
      </c>
      <c r="I1184" s="42" t="s">
        <v>1200</v>
      </c>
      <c r="K1184" s="184">
        <v>3938</v>
      </c>
      <c r="L1184" s="176" t="s">
        <v>1250</v>
      </c>
      <c r="M1184" s="176" t="s">
        <v>1077</v>
      </c>
      <c r="N1184" s="178" t="s">
        <v>1200</v>
      </c>
      <c r="P1184" s="184">
        <v>3938</v>
      </c>
      <c r="Q1184" s="176" t="s">
        <v>1250</v>
      </c>
      <c r="R1184" s="176" t="s">
        <v>1077</v>
      </c>
      <c r="S1184" s="178" t="s">
        <v>60</v>
      </c>
    </row>
    <row r="1185" spans="1:19" x14ac:dyDescent="0.2">
      <c r="A1185" s="181">
        <v>5027</v>
      </c>
      <c r="B1185" s="35" t="s">
        <v>2330</v>
      </c>
      <c r="C1185" s="36" t="s">
        <v>2945</v>
      </c>
      <c r="D1185" s="37" t="s">
        <v>3217</v>
      </c>
      <c r="F1185" s="183">
        <v>4031</v>
      </c>
      <c r="G1185" s="42" t="s">
        <v>2515</v>
      </c>
      <c r="H1185" s="42" t="s">
        <v>1077</v>
      </c>
      <c r="I1185" s="42" t="s">
        <v>1200</v>
      </c>
      <c r="K1185" s="184">
        <v>3940</v>
      </c>
      <c r="L1185" s="176" t="s">
        <v>1572</v>
      </c>
      <c r="M1185" s="176" t="s">
        <v>1077</v>
      </c>
      <c r="N1185" s="178" t="s">
        <v>1200</v>
      </c>
      <c r="P1185" s="184">
        <v>3940</v>
      </c>
      <c r="Q1185" s="176" t="s">
        <v>1572</v>
      </c>
      <c r="R1185" s="176" t="s">
        <v>1077</v>
      </c>
      <c r="S1185" s="178" t="s">
        <v>60</v>
      </c>
    </row>
    <row r="1186" spans="1:19" x14ac:dyDescent="0.2">
      <c r="A1186" s="181">
        <v>5069</v>
      </c>
      <c r="B1186" s="35" t="s">
        <v>3355</v>
      </c>
      <c r="C1186" s="36" t="s">
        <v>2945</v>
      </c>
      <c r="D1186" s="37" t="s">
        <v>3301</v>
      </c>
      <c r="F1186" s="183">
        <v>4032</v>
      </c>
      <c r="G1186" s="42" t="s">
        <v>2516</v>
      </c>
      <c r="H1186" s="42" t="s">
        <v>1077</v>
      </c>
      <c r="I1186" s="42" t="s">
        <v>1200</v>
      </c>
      <c r="K1186" s="184">
        <v>3941</v>
      </c>
      <c r="L1186" s="176" t="s">
        <v>93</v>
      </c>
      <c r="M1186" s="176" t="s">
        <v>1077</v>
      </c>
      <c r="N1186" s="178" t="s">
        <v>1200</v>
      </c>
      <c r="P1186" s="184">
        <v>3941</v>
      </c>
      <c r="Q1186" s="176" t="s">
        <v>93</v>
      </c>
      <c r="R1186" s="176" t="s">
        <v>1077</v>
      </c>
      <c r="S1186" s="178" t="s">
        <v>60</v>
      </c>
    </row>
    <row r="1187" spans="1:19" x14ac:dyDescent="0.2">
      <c r="A1187" s="181">
        <v>5070</v>
      </c>
      <c r="B1187" s="35" t="s">
        <v>2331</v>
      </c>
      <c r="C1187" s="36" t="s">
        <v>2945</v>
      </c>
      <c r="D1187" s="37" t="s">
        <v>1333</v>
      </c>
      <c r="F1187" s="183">
        <v>4033</v>
      </c>
      <c r="G1187" s="42" t="s">
        <v>2517</v>
      </c>
      <c r="H1187" s="42" t="s">
        <v>1077</v>
      </c>
      <c r="I1187" s="42" t="s">
        <v>1200</v>
      </c>
      <c r="K1187" s="184">
        <v>3942</v>
      </c>
      <c r="L1187" s="176" t="s">
        <v>94</v>
      </c>
      <c r="M1187" s="176" t="s">
        <v>1077</v>
      </c>
      <c r="N1187" s="178" t="s">
        <v>1200</v>
      </c>
      <c r="P1187" s="184">
        <v>3942</v>
      </c>
      <c r="Q1187" s="176" t="s">
        <v>94</v>
      </c>
      <c r="R1187" s="176" t="s">
        <v>1077</v>
      </c>
      <c r="S1187" s="178" t="s">
        <v>60</v>
      </c>
    </row>
    <row r="1188" spans="1:19" x14ac:dyDescent="0.2">
      <c r="A1188" s="181">
        <v>5087</v>
      </c>
      <c r="B1188" s="35" t="s">
        <v>433</v>
      </c>
      <c r="C1188" s="36" t="s">
        <v>2945</v>
      </c>
      <c r="D1188" s="37" t="s">
        <v>3302</v>
      </c>
      <c r="F1188" s="183">
        <v>4034</v>
      </c>
      <c r="G1188" s="42" t="s">
        <v>3320</v>
      </c>
      <c r="H1188" s="42" t="s">
        <v>1077</v>
      </c>
      <c r="I1188" s="42" t="s">
        <v>1200</v>
      </c>
      <c r="K1188" s="184">
        <v>3943</v>
      </c>
      <c r="L1188" s="176" t="s">
        <v>95</v>
      </c>
      <c r="M1188" s="176" t="s">
        <v>1077</v>
      </c>
      <c r="N1188" s="178" t="s">
        <v>1200</v>
      </c>
      <c r="P1188" s="184">
        <v>3943</v>
      </c>
      <c r="Q1188" s="176" t="s">
        <v>95</v>
      </c>
      <c r="R1188" s="176" t="s">
        <v>1077</v>
      </c>
      <c r="S1188" s="178" t="s">
        <v>60</v>
      </c>
    </row>
    <row r="1189" spans="1:19" x14ac:dyDescent="0.2">
      <c r="A1189" s="181">
        <v>5102</v>
      </c>
      <c r="B1189" s="35" t="s">
        <v>1362</v>
      </c>
      <c r="C1189" s="36" t="s">
        <v>2945</v>
      </c>
      <c r="D1189" s="37" t="s">
        <v>3303</v>
      </c>
      <c r="F1189" s="183">
        <v>4037</v>
      </c>
      <c r="G1189" s="42" t="s">
        <v>3321</v>
      </c>
      <c r="H1189" s="42" t="s">
        <v>1077</v>
      </c>
      <c r="I1189" s="42" t="s">
        <v>1200</v>
      </c>
      <c r="K1189" s="184">
        <v>3944</v>
      </c>
      <c r="L1189" s="176" t="s">
        <v>690</v>
      </c>
      <c r="M1189" s="176" t="s">
        <v>1077</v>
      </c>
      <c r="N1189" s="178" t="s">
        <v>1200</v>
      </c>
      <c r="P1189" s="184">
        <v>3944</v>
      </c>
      <c r="Q1189" s="176" t="s">
        <v>690</v>
      </c>
      <c r="R1189" s="176" t="s">
        <v>1077</v>
      </c>
      <c r="S1189" s="178" t="s">
        <v>998</v>
      </c>
    </row>
    <row r="1190" spans="1:19" x14ac:dyDescent="0.2">
      <c r="A1190" s="181">
        <v>5110</v>
      </c>
      <c r="B1190" s="35" t="s">
        <v>2127</v>
      </c>
      <c r="C1190" s="36" t="s">
        <v>2945</v>
      </c>
      <c r="D1190" s="37" t="s">
        <v>503</v>
      </c>
      <c r="F1190" s="183">
        <v>4039</v>
      </c>
      <c r="G1190" s="42" t="s">
        <v>432</v>
      </c>
      <c r="H1190" s="42" t="s">
        <v>1077</v>
      </c>
      <c r="I1190" s="42" t="s">
        <v>1200</v>
      </c>
      <c r="K1190" s="184">
        <v>3945</v>
      </c>
      <c r="L1190" s="176" t="s">
        <v>497</v>
      </c>
      <c r="M1190" s="176" t="s">
        <v>1077</v>
      </c>
      <c r="N1190" s="178" t="s">
        <v>1200</v>
      </c>
      <c r="P1190" s="184">
        <v>3945</v>
      </c>
      <c r="Q1190" s="176" t="s">
        <v>497</v>
      </c>
      <c r="R1190" s="176" t="s">
        <v>1077</v>
      </c>
      <c r="S1190" s="178" t="s">
        <v>60</v>
      </c>
    </row>
    <row r="1191" spans="1:19" x14ac:dyDescent="0.2">
      <c r="A1191" s="181">
        <v>5114</v>
      </c>
      <c r="B1191" s="35" t="s">
        <v>3065</v>
      </c>
      <c r="C1191" s="36" t="s">
        <v>2945</v>
      </c>
      <c r="D1191" s="37" t="s">
        <v>221</v>
      </c>
      <c r="F1191" s="183">
        <v>4040</v>
      </c>
      <c r="G1191" s="42" t="s">
        <v>360</v>
      </c>
      <c r="H1191" s="42" t="s">
        <v>1077</v>
      </c>
      <c r="I1191" s="42" t="s">
        <v>1200</v>
      </c>
      <c r="K1191" s="184">
        <v>3946</v>
      </c>
      <c r="L1191" s="176" t="s">
        <v>642</v>
      </c>
      <c r="M1191" s="176" t="s">
        <v>1077</v>
      </c>
      <c r="N1191" s="178" t="s">
        <v>1200</v>
      </c>
      <c r="P1191" s="184">
        <v>3946</v>
      </c>
      <c r="Q1191" s="176" t="s">
        <v>642</v>
      </c>
      <c r="R1191" s="176" t="s">
        <v>1077</v>
      </c>
      <c r="S1191" s="178" t="s">
        <v>60</v>
      </c>
    </row>
    <row r="1192" spans="1:19" x14ac:dyDescent="0.2">
      <c r="A1192" s="181">
        <v>5115</v>
      </c>
      <c r="B1192" s="35" t="s">
        <v>545</v>
      </c>
      <c r="C1192" s="36" t="s">
        <v>2945</v>
      </c>
      <c r="D1192" s="37" t="s">
        <v>71</v>
      </c>
      <c r="F1192" s="183">
        <v>4043</v>
      </c>
      <c r="G1192" s="42" t="s">
        <v>361</v>
      </c>
      <c r="H1192" s="42" t="s">
        <v>1077</v>
      </c>
      <c r="I1192" s="42" t="s">
        <v>1200</v>
      </c>
      <c r="K1192" s="184">
        <v>3947</v>
      </c>
      <c r="L1192" s="176" t="s">
        <v>928</v>
      </c>
      <c r="M1192" s="176" t="s">
        <v>1077</v>
      </c>
      <c r="N1192" s="178" t="s">
        <v>1200</v>
      </c>
      <c r="P1192" s="184">
        <v>3947</v>
      </c>
      <c r="Q1192" s="176" t="s">
        <v>928</v>
      </c>
      <c r="R1192" s="176" t="s">
        <v>1077</v>
      </c>
      <c r="S1192" s="178" t="s">
        <v>60</v>
      </c>
    </row>
    <row r="1193" spans="1:19" x14ac:dyDescent="0.2">
      <c r="A1193" s="181">
        <v>5118</v>
      </c>
      <c r="B1193" s="35" t="s">
        <v>1088</v>
      </c>
      <c r="C1193" s="36" t="s">
        <v>2945</v>
      </c>
      <c r="D1193" s="37" t="s">
        <v>3304</v>
      </c>
      <c r="F1193" s="183">
        <v>4044</v>
      </c>
      <c r="G1193" s="42" t="s">
        <v>362</v>
      </c>
      <c r="H1193" s="42" t="s">
        <v>1077</v>
      </c>
      <c r="I1193" s="42" t="s">
        <v>1200</v>
      </c>
      <c r="K1193" s="184">
        <v>3948</v>
      </c>
      <c r="L1193" s="176" t="s">
        <v>929</v>
      </c>
      <c r="M1193" s="176" t="s">
        <v>1077</v>
      </c>
      <c r="N1193" s="178" t="s">
        <v>1200</v>
      </c>
      <c r="P1193" s="184">
        <v>3948</v>
      </c>
      <c r="Q1193" s="176" t="s">
        <v>929</v>
      </c>
      <c r="R1193" s="176" t="s">
        <v>1077</v>
      </c>
      <c r="S1193" s="178" t="s">
        <v>60</v>
      </c>
    </row>
    <row r="1194" spans="1:19" x14ac:dyDescent="0.2">
      <c r="A1194" s="181">
        <v>5119</v>
      </c>
      <c r="B1194" s="35" t="s">
        <v>1089</v>
      </c>
      <c r="C1194" s="36" t="s">
        <v>2945</v>
      </c>
      <c r="D1194" s="37" t="s">
        <v>1908</v>
      </c>
      <c r="F1194" s="183">
        <v>4047</v>
      </c>
      <c r="G1194" s="42" t="s">
        <v>363</v>
      </c>
      <c r="H1194" s="42" t="s">
        <v>1077</v>
      </c>
      <c r="I1194" s="42" t="s">
        <v>1200</v>
      </c>
      <c r="K1194" s="184">
        <v>3950</v>
      </c>
      <c r="L1194" s="176" t="s">
        <v>930</v>
      </c>
      <c r="M1194" s="176" t="s">
        <v>1077</v>
      </c>
      <c r="N1194" s="178" t="s">
        <v>1200</v>
      </c>
      <c r="P1194" s="184">
        <v>3950</v>
      </c>
      <c r="Q1194" s="176" t="s">
        <v>930</v>
      </c>
      <c r="R1194" s="176" t="s">
        <v>1077</v>
      </c>
      <c r="S1194" s="178" t="s">
        <v>60</v>
      </c>
    </row>
    <row r="1195" spans="1:19" x14ac:dyDescent="0.2">
      <c r="A1195" s="181">
        <v>5120</v>
      </c>
      <c r="B1195" s="35" t="s">
        <v>1950</v>
      </c>
      <c r="C1195" s="36" t="s">
        <v>2945</v>
      </c>
      <c r="D1195" s="37" t="s">
        <v>1909</v>
      </c>
      <c r="F1195" s="183">
        <v>4048</v>
      </c>
      <c r="G1195" s="42" t="s">
        <v>3454</v>
      </c>
      <c r="H1195" s="42" t="s">
        <v>1077</v>
      </c>
      <c r="I1195" s="42" t="s">
        <v>1200</v>
      </c>
      <c r="K1195" s="184">
        <v>3952</v>
      </c>
      <c r="L1195" s="176" t="s">
        <v>931</v>
      </c>
      <c r="M1195" s="176" t="s">
        <v>1077</v>
      </c>
      <c r="N1195" s="178" t="s">
        <v>1200</v>
      </c>
      <c r="P1195" s="184">
        <v>3952</v>
      </c>
      <c r="Q1195" s="176" t="s">
        <v>931</v>
      </c>
      <c r="R1195" s="176" t="s">
        <v>1077</v>
      </c>
      <c r="S1195" s="178" t="s">
        <v>60</v>
      </c>
    </row>
    <row r="1196" spans="1:19" x14ac:dyDescent="0.2">
      <c r="A1196" s="181">
        <v>5121</v>
      </c>
      <c r="B1196" s="35" t="s">
        <v>484</v>
      </c>
      <c r="C1196" s="36" t="s">
        <v>2945</v>
      </c>
      <c r="D1196" s="37" t="s">
        <v>1910</v>
      </c>
      <c r="F1196" s="183">
        <v>4050</v>
      </c>
      <c r="G1196" s="42" t="s">
        <v>2063</v>
      </c>
      <c r="H1196" s="42" t="s">
        <v>1077</v>
      </c>
      <c r="I1196" s="42" t="s">
        <v>1200</v>
      </c>
      <c r="K1196" s="184">
        <v>3953</v>
      </c>
      <c r="L1196" s="176" t="s">
        <v>932</v>
      </c>
      <c r="M1196" s="176" t="s">
        <v>1077</v>
      </c>
      <c r="N1196" s="178" t="s">
        <v>1200</v>
      </c>
      <c r="P1196" s="184">
        <v>3953</v>
      </c>
      <c r="Q1196" s="176" t="s">
        <v>932</v>
      </c>
      <c r="R1196" s="176" t="s">
        <v>1077</v>
      </c>
      <c r="S1196" s="178" t="s">
        <v>60</v>
      </c>
    </row>
    <row r="1197" spans="1:19" x14ac:dyDescent="0.2">
      <c r="A1197" s="181">
        <v>5122</v>
      </c>
      <c r="B1197" s="35" t="s">
        <v>2713</v>
      </c>
      <c r="C1197" s="36" t="s">
        <v>2945</v>
      </c>
      <c r="D1197" s="37" t="s">
        <v>1911</v>
      </c>
      <c r="F1197" s="183">
        <v>4051</v>
      </c>
      <c r="G1197" s="42" t="s">
        <v>84</v>
      </c>
      <c r="H1197" s="42" t="s">
        <v>1077</v>
      </c>
      <c r="I1197" s="42" t="s">
        <v>1200</v>
      </c>
      <c r="K1197" s="184">
        <v>3954</v>
      </c>
      <c r="L1197" s="176" t="s">
        <v>933</v>
      </c>
      <c r="M1197" s="176" t="s">
        <v>1077</v>
      </c>
      <c r="N1197" s="178" t="s">
        <v>1200</v>
      </c>
      <c r="P1197" s="184">
        <v>3954</v>
      </c>
      <c r="Q1197" s="176" t="s">
        <v>933</v>
      </c>
      <c r="R1197" s="176" t="s">
        <v>1077</v>
      </c>
      <c r="S1197" s="178" t="s">
        <v>60</v>
      </c>
    </row>
    <row r="1198" spans="1:19" x14ac:dyDescent="0.2">
      <c r="A1198" s="181">
        <v>5123</v>
      </c>
      <c r="B1198" s="35" t="s">
        <v>478</v>
      </c>
      <c r="C1198" s="36" t="s">
        <v>2945</v>
      </c>
      <c r="D1198" s="37" t="s">
        <v>1912</v>
      </c>
      <c r="F1198" s="183">
        <v>4052</v>
      </c>
      <c r="G1198" s="42" t="s">
        <v>30</v>
      </c>
      <c r="H1198" s="42" t="s">
        <v>1077</v>
      </c>
      <c r="I1198" s="42" t="s">
        <v>1200</v>
      </c>
      <c r="K1198" s="184">
        <v>3955</v>
      </c>
      <c r="L1198" s="176" t="s">
        <v>1747</v>
      </c>
      <c r="M1198" s="176" t="s">
        <v>1077</v>
      </c>
      <c r="N1198" s="178" t="s">
        <v>1200</v>
      </c>
      <c r="P1198" s="184">
        <v>3955</v>
      </c>
      <c r="Q1198" s="176" t="s">
        <v>1747</v>
      </c>
      <c r="R1198" s="176" t="s">
        <v>1077</v>
      </c>
      <c r="S1198" s="178" t="s">
        <v>998</v>
      </c>
    </row>
    <row r="1199" spans="1:19" x14ac:dyDescent="0.2">
      <c r="A1199" s="181">
        <v>5124</v>
      </c>
      <c r="B1199" s="35" t="s">
        <v>2715</v>
      </c>
      <c r="C1199" s="36" t="s">
        <v>2945</v>
      </c>
      <c r="D1199" s="37" t="s">
        <v>1913</v>
      </c>
      <c r="F1199" s="183">
        <v>4053</v>
      </c>
      <c r="G1199" s="42" t="s">
        <v>118</v>
      </c>
      <c r="H1199" s="42" t="s">
        <v>1077</v>
      </c>
      <c r="I1199" s="42" t="s">
        <v>1200</v>
      </c>
      <c r="K1199" s="184">
        <v>3956</v>
      </c>
      <c r="L1199" s="176" t="s">
        <v>1748</v>
      </c>
      <c r="M1199" s="176" t="s">
        <v>1077</v>
      </c>
      <c r="N1199" s="178" t="s">
        <v>1200</v>
      </c>
      <c r="P1199" s="184">
        <v>3956</v>
      </c>
      <c r="Q1199" s="176" t="s">
        <v>1748</v>
      </c>
      <c r="R1199" s="176" t="s">
        <v>1077</v>
      </c>
      <c r="S1199" s="178" t="s">
        <v>60</v>
      </c>
    </row>
    <row r="1200" spans="1:19" x14ac:dyDescent="0.2">
      <c r="A1200" s="181">
        <v>5125</v>
      </c>
      <c r="B1200" s="35" t="s">
        <v>2716</v>
      </c>
      <c r="C1200" s="36" t="s">
        <v>2945</v>
      </c>
      <c r="D1200" s="37" t="s">
        <v>1914</v>
      </c>
      <c r="F1200" s="183">
        <v>4054</v>
      </c>
      <c r="G1200" s="42" t="s">
        <v>88</v>
      </c>
      <c r="H1200" s="42" t="s">
        <v>1077</v>
      </c>
      <c r="I1200" s="42" t="s">
        <v>1200</v>
      </c>
      <c r="K1200" s="184">
        <v>3957</v>
      </c>
      <c r="L1200" s="176" t="s">
        <v>2037</v>
      </c>
      <c r="M1200" s="176" t="s">
        <v>1077</v>
      </c>
      <c r="N1200" s="178" t="s">
        <v>1200</v>
      </c>
      <c r="P1200" s="184">
        <v>3957</v>
      </c>
      <c r="Q1200" s="176" t="s">
        <v>2037</v>
      </c>
      <c r="R1200" s="176" t="s">
        <v>1077</v>
      </c>
      <c r="S1200" s="178" t="s">
        <v>60</v>
      </c>
    </row>
    <row r="1201" spans="1:19" x14ac:dyDescent="0.2">
      <c r="A1201" s="181">
        <v>5126</v>
      </c>
      <c r="B1201" s="35" t="s">
        <v>479</v>
      </c>
      <c r="C1201" s="36" t="s">
        <v>2945</v>
      </c>
      <c r="D1201" s="37" t="s">
        <v>2563</v>
      </c>
      <c r="F1201" s="183">
        <v>4055</v>
      </c>
      <c r="G1201" s="42" t="s">
        <v>89</v>
      </c>
      <c r="H1201" s="42" t="s">
        <v>1077</v>
      </c>
      <c r="I1201" s="42" t="s">
        <v>1200</v>
      </c>
      <c r="K1201" s="184">
        <v>3958</v>
      </c>
      <c r="L1201" s="176" t="s">
        <v>3181</v>
      </c>
      <c r="M1201" s="176" t="s">
        <v>1077</v>
      </c>
      <c r="N1201" s="178" t="s">
        <v>1200</v>
      </c>
      <c r="P1201" s="184">
        <v>3958</v>
      </c>
      <c r="Q1201" s="176" t="s">
        <v>3181</v>
      </c>
      <c r="R1201" s="176" t="s">
        <v>1077</v>
      </c>
      <c r="S1201" s="178" t="s">
        <v>60</v>
      </c>
    </row>
    <row r="1202" spans="1:19" x14ac:dyDescent="0.2">
      <c r="A1202" s="181">
        <v>5127</v>
      </c>
      <c r="B1202" s="35" t="s">
        <v>1485</v>
      </c>
      <c r="C1202" s="36" t="s">
        <v>2945</v>
      </c>
      <c r="D1202" s="37" t="s">
        <v>2564</v>
      </c>
      <c r="F1202" s="183">
        <v>4056</v>
      </c>
      <c r="G1202" s="42" t="s">
        <v>90</v>
      </c>
      <c r="H1202" s="42" t="s">
        <v>1077</v>
      </c>
      <c r="I1202" s="42" t="s">
        <v>1200</v>
      </c>
      <c r="K1202" s="184">
        <v>3959</v>
      </c>
      <c r="L1202" s="176" t="s">
        <v>3182</v>
      </c>
      <c r="M1202" s="176" t="s">
        <v>1077</v>
      </c>
      <c r="N1202" s="178" t="s">
        <v>1200</v>
      </c>
      <c r="P1202" s="184">
        <v>3959</v>
      </c>
      <c r="Q1202" s="176" t="s">
        <v>3182</v>
      </c>
      <c r="R1202" s="176" t="s">
        <v>1077</v>
      </c>
      <c r="S1202" s="178" t="s">
        <v>60</v>
      </c>
    </row>
    <row r="1203" spans="1:19" x14ac:dyDescent="0.2">
      <c r="F1203" s="183">
        <v>4057</v>
      </c>
      <c r="G1203" s="42" t="s">
        <v>91</v>
      </c>
      <c r="H1203" s="42" t="s">
        <v>1077</v>
      </c>
      <c r="I1203" s="42" t="s">
        <v>1200</v>
      </c>
      <c r="K1203" s="184">
        <v>3960</v>
      </c>
      <c r="L1203" s="176" t="s">
        <v>3183</v>
      </c>
      <c r="M1203" s="176" t="s">
        <v>1077</v>
      </c>
      <c r="N1203" s="178" t="s">
        <v>1200</v>
      </c>
      <c r="P1203" s="184">
        <v>3960</v>
      </c>
      <c r="Q1203" s="176" t="s">
        <v>3183</v>
      </c>
      <c r="R1203" s="176" t="s">
        <v>1077</v>
      </c>
      <c r="S1203" s="178" t="s">
        <v>60</v>
      </c>
    </row>
    <row r="1204" spans="1:19" x14ac:dyDescent="0.2">
      <c r="F1204" s="183">
        <v>4058</v>
      </c>
      <c r="G1204" s="42" t="s">
        <v>92</v>
      </c>
      <c r="H1204" s="42" t="s">
        <v>1077</v>
      </c>
      <c r="I1204" s="42" t="s">
        <v>1200</v>
      </c>
      <c r="K1204" s="184">
        <v>3962</v>
      </c>
      <c r="L1204" s="176" t="s">
        <v>3184</v>
      </c>
      <c r="M1204" s="176" t="s">
        <v>1077</v>
      </c>
      <c r="N1204" s="178" t="s">
        <v>1200</v>
      </c>
      <c r="P1204" s="184">
        <v>3962</v>
      </c>
      <c r="Q1204" s="176" t="s">
        <v>3184</v>
      </c>
      <c r="R1204" s="176" t="s">
        <v>1077</v>
      </c>
      <c r="S1204" s="178" t="s">
        <v>60</v>
      </c>
    </row>
    <row r="1205" spans="1:19" x14ac:dyDescent="0.2">
      <c r="F1205" s="183">
        <v>4059</v>
      </c>
      <c r="G1205" s="42" t="s">
        <v>1158</v>
      </c>
      <c r="H1205" s="42" t="s">
        <v>1077</v>
      </c>
      <c r="I1205" s="42" t="s">
        <v>1200</v>
      </c>
      <c r="K1205" s="184">
        <v>3963</v>
      </c>
      <c r="L1205" s="176" t="s">
        <v>3185</v>
      </c>
      <c r="M1205" s="176" t="s">
        <v>1077</v>
      </c>
      <c r="N1205" s="178" t="s">
        <v>1200</v>
      </c>
      <c r="P1205" s="184">
        <v>3963</v>
      </c>
      <c r="Q1205" s="176" t="s">
        <v>3185</v>
      </c>
      <c r="R1205" s="176" t="s">
        <v>1077</v>
      </c>
      <c r="S1205" s="178" t="s">
        <v>60</v>
      </c>
    </row>
    <row r="1206" spans="1:19" x14ac:dyDescent="0.2">
      <c r="F1206" s="183">
        <v>4060</v>
      </c>
      <c r="G1206" s="42" t="s">
        <v>654</v>
      </c>
      <c r="H1206" s="42" t="s">
        <v>1077</v>
      </c>
      <c r="I1206" s="42" t="s">
        <v>1200</v>
      </c>
      <c r="K1206" s="184">
        <v>3964</v>
      </c>
      <c r="L1206" s="176" t="s">
        <v>3186</v>
      </c>
      <c r="M1206" s="176" t="s">
        <v>1077</v>
      </c>
      <c r="N1206" s="178" t="s">
        <v>1200</v>
      </c>
      <c r="P1206" s="184">
        <v>3964</v>
      </c>
      <c r="Q1206" s="176" t="s">
        <v>3186</v>
      </c>
      <c r="R1206" s="176" t="s">
        <v>1077</v>
      </c>
      <c r="S1206" s="178" t="s">
        <v>60</v>
      </c>
    </row>
    <row r="1207" spans="1:19" x14ac:dyDescent="0.2">
      <c r="F1207" s="183">
        <v>4061</v>
      </c>
      <c r="G1207" s="42" t="s">
        <v>1164</v>
      </c>
      <c r="H1207" s="42" t="s">
        <v>1077</v>
      </c>
      <c r="I1207" s="42" t="s">
        <v>1200</v>
      </c>
      <c r="K1207" s="184">
        <v>3965</v>
      </c>
      <c r="L1207" s="176" t="s">
        <v>200</v>
      </c>
      <c r="M1207" s="176" t="s">
        <v>1077</v>
      </c>
      <c r="N1207" s="178" t="s">
        <v>1200</v>
      </c>
      <c r="P1207" s="184">
        <v>3965</v>
      </c>
      <c r="Q1207" s="176" t="s">
        <v>200</v>
      </c>
      <c r="R1207" s="176" t="s">
        <v>1077</v>
      </c>
      <c r="S1207" s="178" t="s">
        <v>60</v>
      </c>
    </row>
    <row r="1208" spans="1:19" x14ac:dyDescent="0.2">
      <c r="F1208" s="183">
        <v>4062</v>
      </c>
      <c r="G1208" s="42" t="s">
        <v>1165</v>
      </c>
      <c r="H1208" s="42" t="s">
        <v>1077</v>
      </c>
      <c r="I1208" s="42" t="s">
        <v>1200</v>
      </c>
      <c r="K1208" s="184">
        <v>3966</v>
      </c>
      <c r="L1208" s="176" t="s">
        <v>201</v>
      </c>
      <c r="M1208" s="176" t="s">
        <v>1077</v>
      </c>
      <c r="N1208" s="178" t="s">
        <v>1200</v>
      </c>
      <c r="P1208" s="184">
        <v>3966</v>
      </c>
      <c r="Q1208" s="176" t="s">
        <v>201</v>
      </c>
      <c r="R1208" s="176" t="s">
        <v>1077</v>
      </c>
      <c r="S1208" s="178" t="s">
        <v>998</v>
      </c>
    </row>
    <row r="1209" spans="1:19" x14ac:dyDescent="0.2">
      <c r="F1209" s="183">
        <v>4063</v>
      </c>
      <c r="G1209" s="42" t="s">
        <v>1166</v>
      </c>
      <c r="H1209" s="42" t="s">
        <v>1077</v>
      </c>
      <c r="I1209" s="42" t="s">
        <v>1200</v>
      </c>
      <c r="K1209" s="184">
        <v>3967</v>
      </c>
      <c r="L1209" s="176" t="s">
        <v>2981</v>
      </c>
      <c r="M1209" s="176" t="s">
        <v>1077</v>
      </c>
      <c r="N1209" s="178" t="s">
        <v>1200</v>
      </c>
      <c r="P1209" s="184">
        <v>3967</v>
      </c>
      <c r="Q1209" s="176" t="s">
        <v>2981</v>
      </c>
      <c r="R1209" s="176" t="s">
        <v>1077</v>
      </c>
      <c r="S1209" s="178" t="s">
        <v>60</v>
      </c>
    </row>
    <row r="1210" spans="1:19" x14ac:dyDescent="0.2">
      <c r="F1210" s="183">
        <v>4064</v>
      </c>
      <c r="G1210" s="42" t="s">
        <v>1561</v>
      </c>
      <c r="H1210" s="42" t="s">
        <v>1077</v>
      </c>
      <c r="I1210" s="42" t="s">
        <v>1200</v>
      </c>
      <c r="K1210" s="184">
        <v>3968</v>
      </c>
      <c r="L1210" s="176" t="s">
        <v>2982</v>
      </c>
      <c r="M1210" s="176" t="s">
        <v>1077</v>
      </c>
      <c r="N1210" s="178" t="s">
        <v>1200</v>
      </c>
      <c r="P1210" s="184">
        <v>3968</v>
      </c>
      <c r="Q1210" s="176" t="s">
        <v>2982</v>
      </c>
      <c r="R1210" s="176" t="s">
        <v>1077</v>
      </c>
      <c r="S1210" s="178" t="s">
        <v>60</v>
      </c>
    </row>
    <row r="1211" spans="1:19" x14ac:dyDescent="0.2">
      <c r="F1211" s="183">
        <v>4065</v>
      </c>
      <c r="G1211" s="42" t="s">
        <v>1562</v>
      </c>
      <c r="H1211" s="42" t="s">
        <v>1077</v>
      </c>
      <c r="I1211" s="42" t="s">
        <v>1200</v>
      </c>
      <c r="K1211" s="184">
        <v>3969</v>
      </c>
      <c r="L1211" s="176" t="s">
        <v>2983</v>
      </c>
      <c r="M1211" s="176" t="s">
        <v>1077</v>
      </c>
      <c r="N1211" s="178" t="s">
        <v>1200</v>
      </c>
      <c r="P1211" s="184">
        <v>3969</v>
      </c>
      <c r="Q1211" s="176" t="s">
        <v>2983</v>
      </c>
      <c r="R1211" s="176" t="s">
        <v>1077</v>
      </c>
      <c r="S1211" s="178" t="s">
        <v>60</v>
      </c>
    </row>
    <row r="1212" spans="1:19" x14ac:dyDescent="0.2">
      <c r="F1212" s="183">
        <v>4066</v>
      </c>
      <c r="G1212" s="42" t="s">
        <v>988</v>
      </c>
      <c r="H1212" s="42" t="s">
        <v>1077</v>
      </c>
      <c r="I1212" s="42" t="s">
        <v>1200</v>
      </c>
      <c r="K1212" s="184">
        <v>3970</v>
      </c>
      <c r="L1212" s="176" t="s">
        <v>2190</v>
      </c>
      <c r="M1212" s="176" t="s">
        <v>1077</v>
      </c>
      <c r="N1212" s="178" t="s">
        <v>1200</v>
      </c>
      <c r="P1212" s="184">
        <v>3970</v>
      </c>
      <c r="Q1212" s="176" t="s">
        <v>2190</v>
      </c>
      <c r="R1212" s="176" t="s">
        <v>1077</v>
      </c>
      <c r="S1212" s="178" t="s">
        <v>60</v>
      </c>
    </row>
    <row r="1213" spans="1:19" x14ac:dyDescent="0.2">
      <c r="F1213" s="183">
        <v>4067</v>
      </c>
      <c r="G1213" s="42" t="s">
        <v>1658</v>
      </c>
      <c r="H1213" s="42" t="s">
        <v>1077</v>
      </c>
      <c r="I1213" s="42" t="s">
        <v>1200</v>
      </c>
      <c r="K1213" s="184">
        <v>3971</v>
      </c>
      <c r="L1213" s="176" t="s">
        <v>2191</v>
      </c>
      <c r="M1213" s="176" t="s">
        <v>1077</v>
      </c>
      <c r="N1213" s="178" t="s">
        <v>1200</v>
      </c>
      <c r="P1213" s="184">
        <v>3971</v>
      </c>
      <c r="Q1213" s="176" t="s">
        <v>2191</v>
      </c>
      <c r="R1213" s="176" t="s">
        <v>1077</v>
      </c>
      <c r="S1213" s="178" t="s">
        <v>60</v>
      </c>
    </row>
    <row r="1214" spans="1:19" x14ac:dyDescent="0.2">
      <c r="F1214" s="183">
        <v>4068</v>
      </c>
      <c r="G1214" s="42" t="s">
        <v>1357</v>
      </c>
      <c r="H1214" s="42" t="s">
        <v>1077</v>
      </c>
      <c r="I1214" s="42" t="s">
        <v>1200</v>
      </c>
      <c r="K1214" s="184">
        <v>3972</v>
      </c>
      <c r="L1214" s="176" t="s">
        <v>2192</v>
      </c>
      <c r="M1214" s="176" t="s">
        <v>1077</v>
      </c>
      <c r="N1214" s="178" t="s">
        <v>1200</v>
      </c>
      <c r="P1214" s="184">
        <v>3972</v>
      </c>
      <c r="Q1214" s="176" t="s">
        <v>2192</v>
      </c>
      <c r="R1214" s="176" t="s">
        <v>1077</v>
      </c>
      <c r="S1214" s="178" t="s">
        <v>60</v>
      </c>
    </row>
    <row r="1215" spans="1:19" x14ac:dyDescent="0.2">
      <c r="F1215" s="183">
        <v>4069</v>
      </c>
      <c r="G1215" s="42" t="s">
        <v>1358</v>
      </c>
      <c r="H1215" s="42" t="s">
        <v>1077</v>
      </c>
      <c r="I1215" s="42" t="s">
        <v>1200</v>
      </c>
      <c r="K1215" s="184">
        <v>3974</v>
      </c>
      <c r="L1215" s="176" t="s">
        <v>2193</v>
      </c>
      <c r="M1215" s="176" t="s">
        <v>1077</v>
      </c>
      <c r="N1215" s="178" t="s">
        <v>1200</v>
      </c>
      <c r="P1215" s="184">
        <v>3974</v>
      </c>
      <c r="Q1215" s="176" t="s">
        <v>2193</v>
      </c>
      <c r="R1215" s="176" t="s">
        <v>1077</v>
      </c>
      <c r="S1215" s="178" t="s">
        <v>60</v>
      </c>
    </row>
    <row r="1216" spans="1:19" x14ac:dyDescent="0.2">
      <c r="F1216" s="183">
        <v>4070</v>
      </c>
      <c r="G1216" s="42" t="s">
        <v>1858</v>
      </c>
      <c r="H1216" s="42" t="s">
        <v>1077</v>
      </c>
      <c r="I1216" s="42" t="s">
        <v>1200</v>
      </c>
      <c r="K1216" s="184">
        <v>3975</v>
      </c>
      <c r="L1216" s="176" t="s">
        <v>2194</v>
      </c>
      <c r="M1216" s="176" t="s">
        <v>1077</v>
      </c>
      <c r="N1216" s="178" t="s">
        <v>1200</v>
      </c>
      <c r="P1216" s="184">
        <v>3975</v>
      </c>
      <c r="Q1216" s="176" t="s">
        <v>2194</v>
      </c>
      <c r="R1216" s="176" t="s">
        <v>1077</v>
      </c>
      <c r="S1216" s="178" t="s">
        <v>60</v>
      </c>
    </row>
    <row r="1217" spans="6:19" x14ac:dyDescent="0.2">
      <c r="F1217" s="183">
        <v>4071</v>
      </c>
      <c r="G1217" s="42" t="s">
        <v>1859</v>
      </c>
      <c r="H1217" s="42" t="s">
        <v>1077</v>
      </c>
      <c r="I1217" s="42" t="s">
        <v>1200</v>
      </c>
      <c r="K1217" s="184">
        <v>3976</v>
      </c>
      <c r="L1217" s="176" t="s">
        <v>2195</v>
      </c>
      <c r="M1217" s="176" t="s">
        <v>1077</v>
      </c>
      <c r="N1217" s="178" t="s">
        <v>1200</v>
      </c>
      <c r="P1217" s="184">
        <v>3976</v>
      </c>
      <c r="Q1217" s="176" t="s">
        <v>2195</v>
      </c>
      <c r="R1217" s="176" t="s">
        <v>1077</v>
      </c>
      <c r="S1217" s="178" t="s">
        <v>60</v>
      </c>
    </row>
    <row r="1218" spans="6:19" x14ac:dyDescent="0.2">
      <c r="F1218" s="183">
        <v>4072</v>
      </c>
      <c r="G1218" s="42" t="s">
        <v>1860</v>
      </c>
      <c r="H1218" s="42" t="s">
        <v>1077</v>
      </c>
      <c r="I1218" s="42" t="s">
        <v>1200</v>
      </c>
      <c r="K1218" s="184">
        <v>3977</v>
      </c>
      <c r="L1218" s="176" t="s">
        <v>2196</v>
      </c>
      <c r="M1218" s="176" t="s">
        <v>1077</v>
      </c>
      <c r="N1218" s="178" t="s">
        <v>1200</v>
      </c>
      <c r="P1218" s="184">
        <v>3977</v>
      </c>
      <c r="Q1218" s="176" t="s">
        <v>2196</v>
      </c>
      <c r="R1218" s="176" t="s">
        <v>1077</v>
      </c>
      <c r="S1218" s="178" t="s">
        <v>998</v>
      </c>
    </row>
    <row r="1219" spans="6:19" x14ac:dyDescent="0.2">
      <c r="F1219" s="183">
        <v>4073</v>
      </c>
      <c r="G1219" s="42" t="s">
        <v>1861</v>
      </c>
      <c r="H1219" s="42" t="s">
        <v>1077</v>
      </c>
      <c r="I1219" s="42" t="s">
        <v>1200</v>
      </c>
      <c r="K1219" s="184">
        <v>3978</v>
      </c>
      <c r="L1219" s="176" t="s">
        <v>2197</v>
      </c>
      <c r="M1219" s="176" t="s">
        <v>1077</v>
      </c>
      <c r="N1219" s="178" t="s">
        <v>1200</v>
      </c>
      <c r="P1219" s="184">
        <v>3978</v>
      </c>
      <c r="Q1219" s="176" t="s">
        <v>2197</v>
      </c>
      <c r="R1219" s="176" t="s">
        <v>1077</v>
      </c>
      <c r="S1219" s="178" t="s">
        <v>60</v>
      </c>
    </row>
    <row r="1220" spans="6:19" x14ac:dyDescent="0.2">
      <c r="F1220" s="183">
        <v>4074</v>
      </c>
      <c r="G1220" s="42" t="s">
        <v>1213</v>
      </c>
      <c r="H1220" s="42" t="s">
        <v>1077</v>
      </c>
      <c r="I1220" s="42" t="s">
        <v>1200</v>
      </c>
      <c r="K1220" s="184">
        <v>3979</v>
      </c>
      <c r="L1220" s="176" t="s">
        <v>1894</v>
      </c>
      <c r="M1220" s="176" t="s">
        <v>1077</v>
      </c>
      <c r="N1220" s="178" t="s">
        <v>1200</v>
      </c>
      <c r="P1220" s="184">
        <v>3979</v>
      </c>
      <c r="Q1220" s="176" t="s">
        <v>1894</v>
      </c>
      <c r="R1220" s="176" t="s">
        <v>1077</v>
      </c>
      <c r="S1220" s="178" t="s">
        <v>60</v>
      </c>
    </row>
    <row r="1221" spans="6:19" x14ac:dyDescent="0.2">
      <c r="F1221" s="183">
        <v>4075</v>
      </c>
      <c r="G1221" s="42" t="s">
        <v>1598</v>
      </c>
      <c r="H1221" s="42" t="s">
        <v>1077</v>
      </c>
      <c r="I1221" s="42" t="s">
        <v>1200</v>
      </c>
      <c r="K1221" s="184">
        <v>3980</v>
      </c>
      <c r="L1221" s="176" t="s">
        <v>1895</v>
      </c>
      <c r="M1221" s="176" t="s">
        <v>1077</v>
      </c>
      <c r="N1221" s="178" t="s">
        <v>1200</v>
      </c>
      <c r="P1221" s="184">
        <v>3980</v>
      </c>
      <c r="Q1221" s="176" t="s">
        <v>1895</v>
      </c>
      <c r="R1221" s="176" t="s">
        <v>1077</v>
      </c>
      <c r="S1221" s="178" t="s">
        <v>60</v>
      </c>
    </row>
    <row r="1222" spans="6:19" x14ac:dyDescent="0.2">
      <c r="F1222" s="183">
        <v>4076</v>
      </c>
      <c r="G1222" s="42" t="s">
        <v>1599</v>
      </c>
      <c r="H1222" s="42" t="s">
        <v>1077</v>
      </c>
      <c r="I1222" s="42" t="s">
        <v>1200</v>
      </c>
      <c r="K1222" s="184">
        <v>3981</v>
      </c>
      <c r="L1222" s="176" t="s">
        <v>760</v>
      </c>
      <c r="M1222" s="176" t="s">
        <v>1077</v>
      </c>
      <c r="N1222" s="178" t="s">
        <v>1200</v>
      </c>
      <c r="P1222" s="184">
        <v>3981</v>
      </c>
      <c r="Q1222" s="176" t="s">
        <v>760</v>
      </c>
      <c r="R1222" s="176" t="s">
        <v>1077</v>
      </c>
      <c r="S1222" s="178" t="s">
        <v>60</v>
      </c>
    </row>
    <row r="1223" spans="6:19" x14ac:dyDescent="0.2">
      <c r="F1223" s="183">
        <v>4077</v>
      </c>
      <c r="G1223" s="42" t="s">
        <v>1184</v>
      </c>
      <c r="H1223" s="42" t="s">
        <v>1077</v>
      </c>
      <c r="I1223" s="42" t="s">
        <v>1200</v>
      </c>
      <c r="K1223" s="184">
        <v>3982</v>
      </c>
      <c r="L1223" s="176" t="s">
        <v>761</v>
      </c>
      <c r="M1223" s="176" t="s">
        <v>1077</v>
      </c>
      <c r="N1223" s="178" t="s">
        <v>1200</v>
      </c>
      <c r="P1223" s="184">
        <v>3982</v>
      </c>
      <c r="Q1223" s="176" t="s">
        <v>761</v>
      </c>
      <c r="R1223" s="176" t="s">
        <v>1077</v>
      </c>
      <c r="S1223" s="178" t="s">
        <v>60</v>
      </c>
    </row>
    <row r="1224" spans="6:19" x14ac:dyDescent="0.2">
      <c r="F1224" s="183">
        <v>4078</v>
      </c>
      <c r="G1224" s="42" t="s">
        <v>1185</v>
      </c>
      <c r="H1224" s="42" t="s">
        <v>1077</v>
      </c>
      <c r="I1224" s="42" t="s">
        <v>1200</v>
      </c>
      <c r="K1224" s="184">
        <v>3983</v>
      </c>
      <c r="L1224" s="176" t="s">
        <v>1926</v>
      </c>
      <c r="M1224" s="176" t="s">
        <v>1077</v>
      </c>
      <c r="N1224" s="178" t="s">
        <v>1200</v>
      </c>
      <c r="P1224" s="184">
        <v>3983</v>
      </c>
      <c r="Q1224" s="176" t="s">
        <v>1926</v>
      </c>
      <c r="R1224" s="176" t="s">
        <v>1077</v>
      </c>
      <c r="S1224" s="178" t="s">
        <v>60</v>
      </c>
    </row>
    <row r="1225" spans="6:19" x14ac:dyDescent="0.2">
      <c r="F1225" s="183">
        <v>4079</v>
      </c>
      <c r="G1225" s="42" t="s">
        <v>1186</v>
      </c>
      <c r="H1225" s="42" t="s">
        <v>1077</v>
      </c>
      <c r="I1225" s="42" t="s">
        <v>1200</v>
      </c>
      <c r="K1225" s="184">
        <v>3984</v>
      </c>
      <c r="L1225" s="176" t="s">
        <v>1927</v>
      </c>
      <c r="M1225" s="176" t="s">
        <v>1077</v>
      </c>
      <c r="N1225" s="178" t="s">
        <v>1200</v>
      </c>
      <c r="P1225" s="184">
        <v>3984</v>
      </c>
      <c r="Q1225" s="176" t="s">
        <v>1927</v>
      </c>
      <c r="R1225" s="176" t="s">
        <v>1077</v>
      </c>
      <c r="S1225" s="178" t="s">
        <v>60</v>
      </c>
    </row>
    <row r="1226" spans="6:19" x14ac:dyDescent="0.2">
      <c r="F1226" s="183">
        <v>4080</v>
      </c>
      <c r="G1226" s="42" t="s">
        <v>198</v>
      </c>
      <c r="H1226" s="42" t="s">
        <v>1077</v>
      </c>
      <c r="I1226" s="42" t="s">
        <v>1200</v>
      </c>
      <c r="K1226" s="184">
        <v>3985</v>
      </c>
      <c r="L1226" s="176" t="s">
        <v>1928</v>
      </c>
      <c r="M1226" s="176" t="s">
        <v>1077</v>
      </c>
      <c r="N1226" s="178" t="s">
        <v>1200</v>
      </c>
      <c r="P1226" s="184">
        <v>3985</v>
      </c>
      <c r="Q1226" s="176" t="s">
        <v>1928</v>
      </c>
      <c r="R1226" s="176" t="s">
        <v>1077</v>
      </c>
      <c r="S1226" s="178" t="s">
        <v>60</v>
      </c>
    </row>
    <row r="1227" spans="6:19" x14ac:dyDescent="0.2">
      <c r="F1227" s="183">
        <v>4081</v>
      </c>
      <c r="G1227" s="42" t="s">
        <v>1095</v>
      </c>
      <c r="H1227" s="42" t="s">
        <v>1077</v>
      </c>
      <c r="I1227" s="42" t="s">
        <v>1200</v>
      </c>
      <c r="K1227" s="184">
        <v>3986</v>
      </c>
      <c r="L1227" s="176" t="s">
        <v>19</v>
      </c>
      <c r="M1227" s="176" t="s">
        <v>1077</v>
      </c>
      <c r="N1227" s="178" t="s">
        <v>1200</v>
      </c>
      <c r="P1227" s="184">
        <v>3986</v>
      </c>
      <c r="Q1227" s="176" t="s">
        <v>19</v>
      </c>
      <c r="R1227" s="176" t="s">
        <v>1077</v>
      </c>
      <c r="S1227" s="178" t="s">
        <v>60</v>
      </c>
    </row>
    <row r="1228" spans="6:19" x14ac:dyDescent="0.2">
      <c r="F1228" s="183">
        <v>4100</v>
      </c>
      <c r="G1228" s="42" t="s">
        <v>1096</v>
      </c>
      <c r="H1228" s="42" t="s">
        <v>2254</v>
      </c>
      <c r="I1228" s="42"/>
      <c r="K1228" s="184">
        <v>3987</v>
      </c>
      <c r="L1228" s="176" t="s">
        <v>20</v>
      </c>
      <c r="M1228" s="176" t="s">
        <v>1077</v>
      </c>
      <c r="N1228" s="178" t="s">
        <v>1200</v>
      </c>
      <c r="P1228" s="184">
        <v>3987</v>
      </c>
      <c r="Q1228" s="176" t="s">
        <v>20</v>
      </c>
      <c r="R1228" s="176" t="s">
        <v>1077</v>
      </c>
      <c r="S1228" s="178" t="s">
        <v>60</v>
      </c>
    </row>
    <row r="1229" spans="6:19" x14ac:dyDescent="0.2">
      <c r="F1229" s="183">
        <v>4101</v>
      </c>
      <c r="G1229" s="42" t="s">
        <v>1315</v>
      </c>
      <c r="H1229" s="42" t="s">
        <v>1077</v>
      </c>
      <c r="I1229" s="42" t="s">
        <v>1615</v>
      </c>
      <c r="K1229" s="184">
        <v>3988</v>
      </c>
      <c r="L1229" s="176" t="s">
        <v>21</v>
      </c>
      <c r="M1229" s="176" t="s">
        <v>1077</v>
      </c>
      <c r="N1229" s="178" t="s">
        <v>1200</v>
      </c>
      <c r="P1229" s="184">
        <v>3988</v>
      </c>
      <c r="Q1229" s="176" t="s">
        <v>21</v>
      </c>
      <c r="R1229" s="176" t="s">
        <v>1077</v>
      </c>
      <c r="S1229" s="178" t="s">
        <v>998</v>
      </c>
    </row>
    <row r="1230" spans="6:19" x14ac:dyDescent="0.2">
      <c r="F1230" s="183">
        <v>4102</v>
      </c>
      <c r="G1230" s="42" t="s">
        <v>1316</v>
      </c>
      <c r="H1230" s="42" t="s">
        <v>1077</v>
      </c>
      <c r="I1230" s="42" t="s">
        <v>1615</v>
      </c>
      <c r="K1230" s="184">
        <v>3989</v>
      </c>
      <c r="L1230" s="176" t="s">
        <v>22</v>
      </c>
      <c r="M1230" s="176" t="s">
        <v>1077</v>
      </c>
      <c r="N1230" s="178" t="s">
        <v>1200</v>
      </c>
      <c r="P1230" s="184">
        <v>3989</v>
      </c>
      <c r="Q1230" s="176" t="s">
        <v>22</v>
      </c>
      <c r="R1230" s="176" t="s">
        <v>1077</v>
      </c>
      <c r="S1230" s="178" t="s">
        <v>60</v>
      </c>
    </row>
    <row r="1231" spans="6:19" x14ac:dyDescent="0.2">
      <c r="F1231" s="183">
        <v>4103</v>
      </c>
      <c r="G1231" s="42" t="s">
        <v>1317</v>
      </c>
      <c r="H1231" s="42" t="s">
        <v>1077</v>
      </c>
      <c r="I1231" s="42"/>
      <c r="K1231" s="184">
        <v>3990</v>
      </c>
      <c r="L1231" s="176" t="s">
        <v>437</v>
      </c>
      <c r="M1231" s="176" t="s">
        <v>1077</v>
      </c>
      <c r="N1231" s="178" t="s">
        <v>1200</v>
      </c>
      <c r="P1231" s="184">
        <v>3990</v>
      </c>
      <c r="Q1231" s="176" t="s">
        <v>437</v>
      </c>
      <c r="R1231" s="176" t="s">
        <v>1077</v>
      </c>
      <c r="S1231" s="178" t="s">
        <v>60</v>
      </c>
    </row>
    <row r="1232" spans="6:19" x14ac:dyDescent="0.2">
      <c r="F1232" s="183">
        <v>4104</v>
      </c>
      <c r="G1232" s="42" t="s">
        <v>2973</v>
      </c>
      <c r="H1232" s="42" t="s">
        <v>1077</v>
      </c>
      <c r="I1232" s="42"/>
      <c r="K1232" s="184">
        <v>3991</v>
      </c>
      <c r="L1232" s="176" t="s">
        <v>1380</v>
      </c>
      <c r="M1232" s="176" t="s">
        <v>1077</v>
      </c>
      <c r="N1232" s="178" t="s">
        <v>1200</v>
      </c>
      <c r="P1232" s="184">
        <v>3991</v>
      </c>
      <c r="Q1232" s="176" t="s">
        <v>1380</v>
      </c>
      <c r="R1232" s="176" t="s">
        <v>1077</v>
      </c>
      <c r="S1232" s="178" t="s">
        <v>60</v>
      </c>
    </row>
    <row r="1233" spans="6:19" x14ac:dyDescent="0.2">
      <c r="F1233" s="183">
        <v>4105</v>
      </c>
      <c r="G1233" s="42" t="s">
        <v>2974</v>
      </c>
      <c r="H1233" s="42" t="s">
        <v>1077</v>
      </c>
      <c r="I1233" s="42"/>
      <c r="K1233" s="184">
        <v>3992</v>
      </c>
      <c r="L1233" s="176" t="s">
        <v>1381</v>
      </c>
      <c r="M1233" s="176" t="s">
        <v>1077</v>
      </c>
      <c r="N1233" s="178" t="s">
        <v>1200</v>
      </c>
      <c r="P1233" s="184">
        <v>3992</v>
      </c>
      <c r="Q1233" s="176" t="s">
        <v>1381</v>
      </c>
      <c r="R1233" s="176" t="s">
        <v>1077</v>
      </c>
      <c r="S1233" s="178" t="s">
        <v>60</v>
      </c>
    </row>
    <row r="1234" spans="6:19" x14ac:dyDescent="0.2">
      <c r="F1234" s="183">
        <v>4106</v>
      </c>
      <c r="G1234" s="42" t="s">
        <v>1465</v>
      </c>
      <c r="H1234" s="42" t="s">
        <v>1077</v>
      </c>
      <c r="I1234" s="42" t="s">
        <v>1615</v>
      </c>
      <c r="K1234" s="184">
        <v>3993</v>
      </c>
      <c r="L1234" s="176" t="s">
        <v>482</v>
      </c>
      <c r="M1234" s="176" t="s">
        <v>1077</v>
      </c>
      <c r="N1234" s="178" t="s">
        <v>1200</v>
      </c>
      <c r="P1234" s="184">
        <v>3993</v>
      </c>
      <c r="Q1234" s="176" t="s">
        <v>482</v>
      </c>
      <c r="R1234" s="176" t="s">
        <v>1077</v>
      </c>
      <c r="S1234" s="178" t="s">
        <v>60</v>
      </c>
    </row>
    <row r="1235" spans="6:19" x14ac:dyDescent="0.2">
      <c r="F1235" s="183">
        <v>4107</v>
      </c>
      <c r="G1235" s="42" t="s">
        <v>2478</v>
      </c>
      <c r="H1235" s="42" t="s">
        <v>1077</v>
      </c>
      <c r="I1235" s="42" t="s">
        <v>1615</v>
      </c>
      <c r="K1235" s="184">
        <v>3994</v>
      </c>
      <c r="L1235" s="176" t="s">
        <v>2379</v>
      </c>
      <c r="M1235" s="176" t="s">
        <v>1077</v>
      </c>
      <c r="N1235" s="178" t="s">
        <v>1200</v>
      </c>
      <c r="P1235" s="184">
        <v>3994</v>
      </c>
      <c r="Q1235" s="176" t="s">
        <v>2379</v>
      </c>
      <c r="R1235" s="176" t="s">
        <v>1077</v>
      </c>
      <c r="S1235" s="178" t="s">
        <v>60</v>
      </c>
    </row>
    <row r="1236" spans="6:19" x14ac:dyDescent="0.2">
      <c r="F1236" s="183">
        <v>4108</v>
      </c>
      <c r="G1236" s="42" t="s">
        <v>3417</v>
      </c>
      <c r="H1236" s="42" t="s">
        <v>1077</v>
      </c>
      <c r="I1236" s="42" t="s">
        <v>1615</v>
      </c>
      <c r="K1236" s="184">
        <v>3995</v>
      </c>
      <c r="L1236" s="176" t="s">
        <v>2380</v>
      </c>
      <c r="M1236" s="176" t="s">
        <v>1077</v>
      </c>
      <c r="N1236" s="178" t="s">
        <v>1200</v>
      </c>
      <c r="P1236" s="184">
        <v>3995</v>
      </c>
      <c r="Q1236" s="176" t="s">
        <v>2380</v>
      </c>
      <c r="R1236" s="176" t="s">
        <v>1077</v>
      </c>
      <c r="S1236" s="178" t="s">
        <v>60</v>
      </c>
    </row>
    <row r="1237" spans="6:19" x14ac:dyDescent="0.2">
      <c r="F1237" s="183">
        <v>4109</v>
      </c>
      <c r="G1237" s="42" t="s">
        <v>3418</v>
      </c>
      <c r="H1237" s="42" t="s">
        <v>1077</v>
      </c>
      <c r="I1237" s="42" t="s">
        <v>1615</v>
      </c>
      <c r="K1237" s="184">
        <v>3996</v>
      </c>
      <c r="L1237" s="176" t="s">
        <v>2381</v>
      </c>
      <c r="M1237" s="176" t="s">
        <v>1077</v>
      </c>
      <c r="N1237" s="178" t="s">
        <v>1200</v>
      </c>
      <c r="P1237" s="184">
        <v>3996</v>
      </c>
      <c r="Q1237" s="176" t="s">
        <v>2381</v>
      </c>
      <c r="R1237" s="176" t="s">
        <v>1077</v>
      </c>
      <c r="S1237" s="178" t="s">
        <v>60</v>
      </c>
    </row>
    <row r="1238" spans="6:19" x14ac:dyDescent="0.2">
      <c r="F1238" s="183">
        <v>4110</v>
      </c>
      <c r="G1238" s="42" t="s">
        <v>601</v>
      </c>
      <c r="H1238" s="42" t="s">
        <v>1077</v>
      </c>
      <c r="I1238" s="42" t="s">
        <v>1615</v>
      </c>
      <c r="K1238" s="184">
        <v>3997</v>
      </c>
      <c r="L1238" s="176" t="s">
        <v>1650</v>
      </c>
      <c r="M1238" s="176" t="s">
        <v>1077</v>
      </c>
      <c r="N1238" s="178" t="s">
        <v>1200</v>
      </c>
      <c r="P1238" s="184">
        <v>3997</v>
      </c>
      <c r="Q1238" s="176" t="s">
        <v>1650</v>
      </c>
      <c r="R1238" s="176" t="s">
        <v>1077</v>
      </c>
      <c r="S1238" s="178" t="s">
        <v>60</v>
      </c>
    </row>
    <row r="1239" spans="6:19" x14ac:dyDescent="0.2">
      <c r="F1239" s="183">
        <v>4111</v>
      </c>
      <c r="G1239" s="42" t="s">
        <v>602</v>
      </c>
      <c r="H1239" s="42" t="s">
        <v>1077</v>
      </c>
      <c r="I1239" s="42"/>
      <c r="K1239" s="184">
        <v>3998</v>
      </c>
      <c r="L1239" s="176" t="s">
        <v>1651</v>
      </c>
      <c r="M1239" s="176" t="s">
        <v>1077</v>
      </c>
      <c r="N1239" s="178" t="s">
        <v>1200</v>
      </c>
      <c r="P1239" s="184">
        <v>3998</v>
      </c>
      <c r="Q1239" s="176" t="s">
        <v>1651</v>
      </c>
      <c r="R1239" s="176" t="s">
        <v>1077</v>
      </c>
      <c r="S1239" s="178" t="s">
        <v>60</v>
      </c>
    </row>
    <row r="1240" spans="6:19" x14ac:dyDescent="0.2">
      <c r="F1240" s="183">
        <v>4112</v>
      </c>
      <c r="G1240" s="42" t="s">
        <v>1593</v>
      </c>
      <c r="H1240" s="42" t="s">
        <v>1077</v>
      </c>
      <c r="I1240" s="42"/>
      <c r="K1240" s="184">
        <v>3999</v>
      </c>
      <c r="L1240" s="176" t="s">
        <v>1652</v>
      </c>
      <c r="M1240" s="176" t="s">
        <v>1077</v>
      </c>
      <c r="N1240" s="178" t="s">
        <v>1200</v>
      </c>
      <c r="P1240" s="184">
        <v>3999</v>
      </c>
      <c r="Q1240" s="176" t="s">
        <v>1652</v>
      </c>
      <c r="R1240" s="176" t="s">
        <v>1077</v>
      </c>
      <c r="S1240" s="178" t="s">
        <v>2795</v>
      </c>
    </row>
    <row r="1241" spans="6:19" x14ac:dyDescent="0.2">
      <c r="F1241" s="183">
        <v>4113</v>
      </c>
      <c r="G1241" s="42" t="s">
        <v>1284</v>
      </c>
      <c r="H1241" s="42" t="s">
        <v>1077</v>
      </c>
      <c r="I1241" s="42"/>
      <c r="K1241" s="184">
        <v>4000</v>
      </c>
      <c r="L1241" s="176" t="s">
        <v>1653</v>
      </c>
      <c r="M1241" s="176" t="s">
        <v>1077</v>
      </c>
      <c r="N1241" s="178" t="s">
        <v>1200</v>
      </c>
      <c r="P1241" s="184">
        <v>4000</v>
      </c>
      <c r="Q1241" s="176" t="s">
        <v>1653</v>
      </c>
      <c r="R1241" s="176" t="s">
        <v>1077</v>
      </c>
      <c r="S1241" s="178" t="s">
        <v>2795</v>
      </c>
    </row>
    <row r="1242" spans="6:19" x14ac:dyDescent="0.2">
      <c r="F1242" s="183">
        <v>4120</v>
      </c>
      <c r="G1242" s="42" t="s">
        <v>1285</v>
      </c>
      <c r="H1242" s="42" t="s">
        <v>1076</v>
      </c>
      <c r="I1242" s="42" t="s">
        <v>1779</v>
      </c>
      <c r="K1242" s="184">
        <v>4001</v>
      </c>
      <c r="L1242" s="176" t="s">
        <v>1654</v>
      </c>
      <c r="M1242" s="176" t="s">
        <v>1077</v>
      </c>
      <c r="N1242" s="178" t="s">
        <v>1200</v>
      </c>
      <c r="P1242" s="184">
        <v>4001</v>
      </c>
      <c r="Q1242" s="176" t="s">
        <v>1654</v>
      </c>
      <c r="R1242" s="176" t="s">
        <v>1077</v>
      </c>
      <c r="S1242" s="178" t="s">
        <v>2795</v>
      </c>
    </row>
    <row r="1243" spans="6:19" x14ac:dyDescent="0.2">
      <c r="F1243" s="183">
        <v>4121</v>
      </c>
      <c r="G1243" s="42" t="s">
        <v>875</v>
      </c>
      <c r="H1243" s="42" t="s">
        <v>1076</v>
      </c>
      <c r="I1243" s="42" t="s">
        <v>1779</v>
      </c>
      <c r="K1243" s="184">
        <v>4002</v>
      </c>
      <c r="L1243" s="176" t="s">
        <v>2717</v>
      </c>
      <c r="M1243" s="176" t="s">
        <v>1077</v>
      </c>
      <c r="N1243" s="178" t="s">
        <v>1200</v>
      </c>
      <c r="P1243" s="184">
        <v>4002</v>
      </c>
      <c r="Q1243" s="176" t="s">
        <v>2717</v>
      </c>
      <c r="R1243" s="176" t="s">
        <v>1077</v>
      </c>
      <c r="S1243" s="178" t="s">
        <v>2795</v>
      </c>
    </row>
    <row r="1244" spans="6:19" x14ac:dyDescent="0.2">
      <c r="F1244" s="183">
        <v>4123</v>
      </c>
      <c r="G1244" s="42" t="s">
        <v>1160</v>
      </c>
      <c r="H1244" s="42" t="s">
        <v>1076</v>
      </c>
      <c r="I1244" s="42" t="s">
        <v>1779</v>
      </c>
      <c r="K1244" s="184">
        <v>4003</v>
      </c>
      <c r="L1244" s="176" t="s">
        <v>2718</v>
      </c>
      <c r="M1244" s="176" t="s">
        <v>1077</v>
      </c>
      <c r="N1244" s="178" t="s">
        <v>1200</v>
      </c>
      <c r="P1244" s="184">
        <v>4003</v>
      </c>
      <c r="Q1244" s="176" t="s">
        <v>2718</v>
      </c>
      <c r="R1244" s="176" t="s">
        <v>1077</v>
      </c>
      <c r="S1244" s="178" t="s">
        <v>2795</v>
      </c>
    </row>
    <row r="1245" spans="6:19" x14ac:dyDescent="0.2">
      <c r="F1245" s="183">
        <v>4124</v>
      </c>
      <c r="G1245" s="42" t="s">
        <v>1563</v>
      </c>
      <c r="H1245" s="42" t="s">
        <v>1076</v>
      </c>
      <c r="I1245" s="42" t="s">
        <v>1779</v>
      </c>
      <c r="K1245" s="184">
        <v>4004</v>
      </c>
      <c r="L1245" s="176" t="s">
        <v>3171</v>
      </c>
      <c r="M1245" s="176" t="s">
        <v>1077</v>
      </c>
      <c r="N1245" s="178" t="s">
        <v>1200</v>
      </c>
      <c r="P1245" s="184">
        <v>4004</v>
      </c>
      <c r="Q1245" s="176" t="s">
        <v>3171</v>
      </c>
      <c r="R1245" s="176" t="s">
        <v>1077</v>
      </c>
      <c r="S1245" s="178" t="s">
        <v>2795</v>
      </c>
    </row>
    <row r="1246" spans="6:19" x14ac:dyDescent="0.2">
      <c r="F1246" s="183">
        <v>4125</v>
      </c>
      <c r="G1246" s="42" t="s">
        <v>1564</v>
      </c>
      <c r="H1246" s="42" t="s">
        <v>1076</v>
      </c>
      <c r="I1246" s="42" t="s">
        <v>1779</v>
      </c>
      <c r="K1246" s="184">
        <v>4005</v>
      </c>
      <c r="L1246" s="176" t="s">
        <v>3172</v>
      </c>
      <c r="M1246" s="176" t="s">
        <v>1077</v>
      </c>
      <c r="N1246" s="178" t="s">
        <v>1200</v>
      </c>
      <c r="P1246" s="184">
        <v>4005</v>
      </c>
      <c r="Q1246" s="176" t="s">
        <v>3172</v>
      </c>
      <c r="R1246" s="176" t="s">
        <v>1077</v>
      </c>
      <c r="S1246" s="178" t="s">
        <v>2795</v>
      </c>
    </row>
    <row r="1247" spans="6:19" x14ac:dyDescent="0.2">
      <c r="F1247" s="183">
        <v>4126</v>
      </c>
      <c r="G1247" s="42" t="s">
        <v>2540</v>
      </c>
      <c r="H1247" s="42" t="s">
        <v>1076</v>
      </c>
      <c r="I1247" s="42" t="s">
        <v>1779</v>
      </c>
      <c r="K1247" s="184">
        <v>4006</v>
      </c>
      <c r="L1247" s="176" t="s">
        <v>3173</v>
      </c>
      <c r="M1247" s="176" t="s">
        <v>1077</v>
      </c>
      <c r="N1247" s="178" t="s">
        <v>1200</v>
      </c>
      <c r="P1247" s="184">
        <v>4006</v>
      </c>
      <c r="Q1247" s="176" t="s">
        <v>3173</v>
      </c>
      <c r="R1247" s="176" t="s">
        <v>1077</v>
      </c>
      <c r="S1247" s="178" t="s">
        <v>2795</v>
      </c>
    </row>
    <row r="1248" spans="6:19" x14ac:dyDescent="0.2">
      <c r="F1248" s="183">
        <v>4127</v>
      </c>
      <c r="G1248" s="42" t="s">
        <v>2541</v>
      </c>
      <c r="H1248" s="42" t="s">
        <v>1076</v>
      </c>
      <c r="I1248" s="42" t="s">
        <v>1779</v>
      </c>
      <c r="K1248" s="184">
        <v>4007</v>
      </c>
      <c r="L1248" s="176" t="s">
        <v>3174</v>
      </c>
      <c r="M1248" s="176" t="s">
        <v>1077</v>
      </c>
      <c r="N1248" s="178" t="s">
        <v>1200</v>
      </c>
      <c r="P1248" s="184">
        <v>4007</v>
      </c>
      <c r="Q1248" s="176" t="s">
        <v>3174</v>
      </c>
      <c r="R1248" s="176" t="s">
        <v>1077</v>
      </c>
      <c r="S1248" s="178" t="s">
        <v>2795</v>
      </c>
    </row>
    <row r="1249" spans="6:19" x14ac:dyDescent="0.2">
      <c r="F1249" s="183">
        <v>4128</v>
      </c>
      <c r="G1249" s="42" t="s">
        <v>2986</v>
      </c>
      <c r="H1249" s="42" t="s">
        <v>1076</v>
      </c>
      <c r="I1249" s="42" t="s">
        <v>1779</v>
      </c>
      <c r="K1249" s="184">
        <v>4010</v>
      </c>
      <c r="L1249" s="176" t="s">
        <v>3175</v>
      </c>
      <c r="M1249" s="176" t="s">
        <v>1077</v>
      </c>
      <c r="N1249" s="178" t="s">
        <v>1200</v>
      </c>
      <c r="P1249" s="184">
        <v>4010</v>
      </c>
      <c r="Q1249" s="176" t="s">
        <v>3175</v>
      </c>
      <c r="R1249" s="176" t="s">
        <v>1077</v>
      </c>
      <c r="S1249" s="178" t="s">
        <v>2795</v>
      </c>
    </row>
    <row r="1250" spans="6:19" x14ac:dyDescent="0.2">
      <c r="F1250" s="183">
        <v>4130</v>
      </c>
      <c r="G1250" s="42" t="s">
        <v>725</v>
      </c>
      <c r="H1250" s="42" t="s">
        <v>1077</v>
      </c>
      <c r="I1250" s="42" t="s">
        <v>726</v>
      </c>
      <c r="K1250" s="184">
        <v>4011</v>
      </c>
      <c r="L1250" s="176" t="s">
        <v>3176</v>
      </c>
      <c r="M1250" s="176" t="s">
        <v>1077</v>
      </c>
      <c r="N1250" s="178" t="s">
        <v>1200</v>
      </c>
      <c r="P1250" s="184">
        <v>4011</v>
      </c>
      <c r="Q1250" s="176" t="s">
        <v>3176</v>
      </c>
      <c r="R1250" s="176" t="s">
        <v>1077</v>
      </c>
      <c r="S1250" s="178" t="s">
        <v>2795</v>
      </c>
    </row>
    <row r="1251" spans="6:19" x14ac:dyDescent="0.2">
      <c r="F1251" s="183">
        <v>4131</v>
      </c>
      <c r="G1251" s="42" t="s">
        <v>2987</v>
      </c>
      <c r="H1251" s="42" t="s">
        <v>1076</v>
      </c>
      <c r="I1251" s="42" t="s">
        <v>726</v>
      </c>
      <c r="K1251" s="184">
        <v>4012</v>
      </c>
      <c r="L1251" s="176" t="s">
        <v>3026</v>
      </c>
      <c r="M1251" s="176" t="s">
        <v>1077</v>
      </c>
      <c r="N1251" s="178" t="s">
        <v>1200</v>
      </c>
      <c r="P1251" s="184">
        <v>4012</v>
      </c>
      <c r="Q1251" s="176" t="s">
        <v>3026</v>
      </c>
      <c r="R1251" s="176" t="s">
        <v>1077</v>
      </c>
      <c r="S1251" s="178" t="s">
        <v>2795</v>
      </c>
    </row>
    <row r="1252" spans="6:19" x14ac:dyDescent="0.2">
      <c r="F1252" s="183">
        <v>4139</v>
      </c>
      <c r="G1252" s="42" t="s">
        <v>1073</v>
      </c>
      <c r="H1252" s="42" t="s">
        <v>1076</v>
      </c>
      <c r="I1252" s="42"/>
      <c r="K1252" s="184">
        <v>4013</v>
      </c>
      <c r="L1252" s="176" t="s">
        <v>1944</v>
      </c>
      <c r="M1252" s="176" t="s">
        <v>1077</v>
      </c>
      <c r="N1252" s="178" t="s">
        <v>1200</v>
      </c>
      <c r="P1252" s="184">
        <v>4013</v>
      </c>
      <c r="Q1252" s="176" t="s">
        <v>1944</v>
      </c>
      <c r="R1252" s="176" t="s">
        <v>1077</v>
      </c>
      <c r="S1252" s="178" t="s">
        <v>2795</v>
      </c>
    </row>
    <row r="1253" spans="6:19" x14ac:dyDescent="0.2">
      <c r="F1253" s="183">
        <v>4140</v>
      </c>
      <c r="G1253" s="42" t="s">
        <v>1074</v>
      </c>
      <c r="H1253" s="42" t="s">
        <v>1077</v>
      </c>
      <c r="I1253" s="42" t="s">
        <v>193</v>
      </c>
      <c r="K1253" s="184">
        <v>4014</v>
      </c>
      <c r="L1253" s="176" t="s">
        <v>3363</v>
      </c>
      <c r="M1253" s="176" t="s">
        <v>1077</v>
      </c>
      <c r="N1253" s="178" t="s">
        <v>1200</v>
      </c>
      <c r="P1253" s="184">
        <v>4014</v>
      </c>
      <c r="Q1253" s="176" t="s">
        <v>3363</v>
      </c>
      <c r="R1253" s="176" t="s">
        <v>1077</v>
      </c>
      <c r="S1253" s="178" t="s">
        <v>2795</v>
      </c>
    </row>
    <row r="1254" spans="6:19" x14ac:dyDescent="0.2">
      <c r="F1254" s="183">
        <v>4150</v>
      </c>
      <c r="G1254" s="42" t="s">
        <v>2248</v>
      </c>
      <c r="H1254" s="42" t="s">
        <v>1076</v>
      </c>
      <c r="I1254" s="42"/>
      <c r="K1254" s="184">
        <v>4015</v>
      </c>
      <c r="L1254" s="176" t="s">
        <v>1954</v>
      </c>
      <c r="M1254" s="176" t="s">
        <v>1077</v>
      </c>
      <c r="N1254" s="178" t="s">
        <v>1200</v>
      </c>
      <c r="P1254" s="184">
        <v>4015</v>
      </c>
      <c r="Q1254" s="176" t="s">
        <v>1954</v>
      </c>
      <c r="R1254" s="176" t="s">
        <v>1077</v>
      </c>
      <c r="S1254" s="178" t="s">
        <v>2795</v>
      </c>
    </row>
    <row r="1255" spans="6:19" x14ac:dyDescent="0.2">
      <c r="F1255" s="183">
        <v>4151</v>
      </c>
      <c r="G1255" s="42" t="s">
        <v>688</v>
      </c>
      <c r="H1255" s="42" t="s">
        <v>1076</v>
      </c>
      <c r="I1255" s="42"/>
      <c r="K1255" s="184">
        <v>4016</v>
      </c>
      <c r="L1255" s="176" t="s">
        <v>1955</v>
      </c>
      <c r="M1255" s="176" t="s">
        <v>1077</v>
      </c>
      <c r="N1255" s="178" t="s">
        <v>1200</v>
      </c>
      <c r="P1255" s="184">
        <v>4016</v>
      </c>
      <c r="Q1255" s="176" t="s">
        <v>1955</v>
      </c>
      <c r="R1255" s="176" t="s">
        <v>1077</v>
      </c>
      <c r="S1255" s="178" t="s">
        <v>2795</v>
      </c>
    </row>
    <row r="1256" spans="6:19" x14ac:dyDescent="0.2">
      <c r="F1256" s="183">
        <v>4152</v>
      </c>
      <c r="G1256" s="42" t="s">
        <v>689</v>
      </c>
      <c r="H1256" s="42" t="s">
        <v>1076</v>
      </c>
      <c r="I1256" s="42"/>
      <c r="K1256" s="184">
        <v>4017</v>
      </c>
      <c r="L1256" s="176" t="s">
        <v>548</v>
      </c>
      <c r="M1256" s="176" t="s">
        <v>1077</v>
      </c>
      <c r="N1256" s="178" t="s">
        <v>1200</v>
      </c>
      <c r="P1256" s="184">
        <v>4017</v>
      </c>
      <c r="Q1256" s="176" t="s">
        <v>548</v>
      </c>
      <c r="R1256" s="176" t="s">
        <v>1077</v>
      </c>
      <c r="S1256" s="178" t="s">
        <v>2795</v>
      </c>
    </row>
    <row r="1257" spans="6:19" x14ac:dyDescent="0.2">
      <c r="F1257" s="183">
        <v>4153</v>
      </c>
      <c r="G1257" s="42" t="s">
        <v>991</v>
      </c>
      <c r="H1257" s="42" t="s">
        <v>1076</v>
      </c>
      <c r="I1257" s="42"/>
      <c r="K1257" s="184">
        <v>4018</v>
      </c>
      <c r="L1257" s="176" t="s">
        <v>166</v>
      </c>
      <c r="M1257" s="176" t="s">
        <v>1077</v>
      </c>
      <c r="N1257" s="178" t="s">
        <v>1200</v>
      </c>
      <c r="P1257" s="184">
        <v>4018</v>
      </c>
      <c r="Q1257" s="176" t="s">
        <v>166</v>
      </c>
      <c r="R1257" s="176" t="s">
        <v>1077</v>
      </c>
      <c r="S1257" s="178" t="s">
        <v>2795</v>
      </c>
    </row>
    <row r="1258" spans="6:19" x14ac:dyDescent="0.2">
      <c r="F1258" s="183">
        <v>4700</v>
      </c>
      <c r="G1258" s="42" t="s">
        <v>2142</v>
      </c>
      <c r="H1258" s="42" t="s">
        <v>1076</v>
      </c>
      <c r="I1258" s="42"/>
      <c r="K1258" s="184">
        <v>4019</v>
      </c>
      <c r="L1258" s="176" t="s">
        <v>1296</v>
      </c>
      <c r="M1258" s="176" t="s">
        <v>1077</v>
      </c>
      <c r="N1258" s="178" t="s">
        <v>1200</v>
      </c>
      <c r="P1258" s="184">
        <v>4019</v>
      </c>
      <c r="Q1258" s="176" t="s">
        <v>1296</v>
      </c>
      <c r="R1258" s="176" t="s">
        <v>1077</v>
      </c>
      <c r="S1258" s="178" t="s">
        <v>2795</v>
      </c>
    </row>
    <row r="1259" spans="6:19" x14ac:dyDescent="0.2">
      <c r="F1259" s="183">
        <v>5013</v>
      </c>
      <c r="G1259" s="42" t="s">
        <v>860</v>
      </c>
      <c r="H1259" s="42" t="s">
        <v>2253</v>
      </c>
      <c r="I1259" s="42" t="s">
        <v>456</v>
      </c>
      <c r="K1259" s="184">
        <v>4021</v>
      </c>
      <c r="L1259" s="176" t="s">
        <v>1297</v>
      </c>
      <c r="M1259" s="176" t="s">
        <v>1077</v>
      </c>
      <c r="N1259" s="178" t="s">
        <v>1200</v>
      </c>
      <c r="P1259" s="184">
        <v>4021</v>
      </c>
      <c r="Q1259" s="176" t="s">
        <v>1297</v>
      </c>
      <c r="R1259" s="176" t="s">
        <v>1077</v>
      </c>
      <c r="S1259" s="178" t="s">
        <v>2795</v>
      </c>
    </row>
    <row r="1260" spans="6:19" x14ac:dyDescent="0.2">
      <c r="F1260" s="183">
        <v>5069</v>
      </c>
      <c r="G1260" s="42" t="s">
        <v>3355</v>
      </c>
      <c r="H1260" s="42" t="s">
        <v>2253</v>
      </c>
      <c r="I1260" s="42" t="s">
        <v>2093</v>
      </c>
      <c r="K1260" s="184">
        <v>4022</v>
      </c>
      <c r="L1260" s="176" t="s">
        <v>1298</v>
      </c>
      <c r="M1260" s="176" t="s">
        <v>1077</v>
      </c>
      <c r="N1260" s="178" t="s">
        <v>1200</v>
      </c>
      <c r="P1260" s="184">
        <v>4022</v>
      </c>
      <c r="Q1260" s="176" t="s">
        <v>1298</v>
      </c>
      <c r="R1260" s="176" t="s">
        <v>1077</v>
      </c>
      <c r="S1260" s="178" t="s">
        <v>2795</v>
      </c>
    </row>
    <row r="1261" spans="6:19" x14ac:dyDescent="0.2">
      <c r="F1261" s="183">
        <v>5087</v>
      </c>
      <c r="G1261" s="42" t="s">
        <v>433</v>
      </c>
      <c r="H1261" s="42" t="s">
        <v>2253</v>
      </c>
      <c r="I1261" s="42" t="s">
        <v>3334</v>
      </c>
      <c r="K1261" s="184">
        <v>4023</v>
      </c>
      <c r="L1261" s="176" t="s">
        <v>756</v>
      </c>
      <c r="M1261" s="176" t="s">
        <v>1077</v>
      </c>
      <c r="N1261" s="178" t="s">
        <v>1200</v>
      </c>
      <c r="P1261" s="184">
        <v>4023</v>
      </c>
      <c r="Q1261" s="176" t="s">
        <v>756</v>
      </c>
      <c r="R1261" s="176" t="s">
        <v>1077</v>
      </c>
      <c r="S1261" s="178" t="s">
        <v>2795</v>
      </c>
    </row>
    <row r="1262" spans="6:19" x14ac:dyDescent="0.2">
      <c r="F1262" s="183">
        <v>5102</v>
      </c>
      <c r="G1262" s="42" t="s">
        <v>1362</v>
      </c>
      <c r="H1262" s="42" t="s">
        <v>2253</v>
      </c>
      <c r="I1262" s="42" t="s">
        <v>189</v>
      </c>
      <c r="K1262" s="184">
        <v>4024</v>
      </c>
      <c r="L1262" s="176" t="s">
        <v>757</v>
      </c>
      <c r="M1262" s="176" t="s">
        <v>1077</v>
      </c>
      <c r="N1262" s="178" t="s">
        <v>1200</v>
      </c>
      <c r="P1262" s="184">
        <v>4024</v>
      </c>
      <c r="Q1262" s="176" t="s">
        <v>757</v>
      </c>
      <c r="R1262" s="176" t="s">
        <v>1077</v>
      </c>
      <c r="S1262" s="178" t="s">
        <v>2795</v>
      </c>
    </row>
    <row r="1263" spans="6:19" x14ac:dyDescent="0.2">
      <c r="F1263" s="183">
        <v>5114</v>
      </c>
      <c r="G1263" s="42" t="s">
        <v>3065</v>
      </c>
      <c r="H1263" s="42" t="s">
        <v>2253</v>
      </c>
      <c r="I1263" s="42" t="s">
        <v>967</v>
      </c>
      <c r="K1263" s="184">
        <v>4025</v>
      </c>
      <c r="L1263" s="176" t="s">
        <v>758</v>
      </c>
      <c r="M1263" s="176" t="s">
        <v>1077</v>
      </c>
      <c r="N1263" s="178" t="s">
        <v>1200</v>
      </c>
      <c r="P1263" s="184">
        <v>4025</v>
      </c>
      <c r="Q1263" s="176" t="s">
        <v>758</v>
      </c>
      <c r="R1263" s="176" t="s">
        <v>1077</v>
      </c>
      <c r="S1263" s="178" t="s">
        <v>2795</v>
      </c>
    </row>
    <row r="1264" spans="6:19" x14ac:dyDescent="0.2">
      <c r="F1264" s="183">
        <v>5115</v>
      </c>
      <c r="G1264" s="42" t="s">
        <v>545</v>
      </c>
      <c r="H1264" s="42" t="s">
        <v>2253</v>
      </c>
      <c r="I1264" s="42" t="s">
        <v>2688</v>
      </c>
      <c r="K1264" s="184">
        <v>4026</v>
      </c>
      <c r="L1264" s="176" t="s">
        <v>759</v>
      </c>
      <c r="M1264" s="176" t="s">
        <v>1077</v>
      </c>
      <c r="N1264" s="178" t="s">
        <v>1200</v>
      </c>
      <c r="P1264" s="184">
        <v>4026</v>
      </c>
      <c r="Q1264" s="176" t="s">
        <v>759</v>
      </c>
      <c r="R1264" s="176" t="s">
        <v>1077</v>
      </c>
      <c r="S1264" s="178" t="s">
        <v>2795</v>
      </c>
    </row>
    <row r="1265" spans="6:19" x14ac:dyDescent="0.2">
      <c r="F1265" s="183">
        <v>5118</v>
      </c>
      <c r="G1265" s="42" t="s">
        <v>1088</v>
      </c>
      <c r="H1265" s="42" t="s">
        <v>2253</v>
      </c>
      <c r="I1265" s="42" t="s">
        <v>3245</v>
      </c>
      <c r="K1265" s="184">
        <v>4027</v>
      </c>
      <c r="L1265" s="176" t="s">
        <v>300</v>
      </c>
      <c r="M1265" s="176" t="s">
        <v>1077</v>
      </c>
      <c r="N1265" s="178" t="s">
        <v>1200</v>
      </c>
      <c r="P1265" s="184">
        <v>4027</v>
      </c>
      <c r="Q1265" s="176" t="s">
        <v>300</v>
      </c>
      <c r="R1265" s="176" t="s">
        <v>1077</v>
      </c>
      <c r="S1265" s="178" t="s">
        <v>2795</v>
      </c>
    </row>
    <row r="1266" spans="6:19" x14ac:dyDescent="0.2">
      <c r="F1266" s="183">
        <v>5119</v>
      </c>
      <c r="G1266" s="42" t="s">
        <v>1089</v>
      </c>
      <c r="H1266" s="42" t="s">
        <v>2253</v>
      </c>
      <c r="I1266" s="42" t="s">
        <v>615</v>
      </c>
      <c r="K1266" s="184">
        <v>4028</v>
      </c>
      <c r="L1266" s="176" t="s">
        <v>2300</v>
      </c>
      <c r="M1266" s="176" t="s">
        <v>1077</v>
      </c>
      <c r="N1266" s="178" t="s">
        <v>1200</v>
      </c>
      <c r="P1266" s="184">
        <v>4028</v>
      </c>
      <c r="Q1266" s="176" t="s">
        <v>2300</v>
      </c>
      <c r="R1266" s="176" t="s">
        <v>1077</v>
      </c>
      <c r="S1266" s="178" t="s">
        <v>2795</v>
      </c>
    </row>
    <row r="1267" spans="6:19" x14ac:dyDescent="0.2">
      <c r="F1267" s="183">
        <v>5120</v>
      </c>
      <c r="G1267" s="42" t="s">
        <v>1950</v>
      </c>
      <c r="H1267" s="42" t="s">
        <v>2253</v>
      </c>
      <c r="I1267" s="42" t="s">
        <v>616</v>
      </c>
      <c r="K1267" s="184">
        <v>4029</v>
      </c>
      <c r="L1267" s="176" t="s">
        <v>2446</v>
      </c>
      <c r="M1267" s="176" t="s">
        <v>1077</v>
      </c>
      <c r="N1267" s="178" t="s">
        <v>1200</v>
      </c>
      <c r="P1267" s="184">
        <v>4029</v>
      </c>
      <c r="Q1267" s="176" t="s">
        <v>2446</v>
      </c>
      <c r="R1267" s="176" t="s">
        <v>1077</v>
      </c>
      <c r="S1267" s="178" t="s">
        <v>2795</v>
      </c>
    </row>
    <row r="1268" spans="6:19" x14ac:dyDescent="0.2">
      <c r="F1268" s="183">
        <v>5121</v>
      </c>
      <c r="G1268" s="42" t="s">
        <v>484</v>
      </c>
      <c r="H1268" s="42" t="s">
        <v>2253</v>
      </c>
      <c r="I1268" s="42" t="s">
        <v>617</v>
      </c>
      <c r="K1268" s="184">
        <v>4030</v>
      </c>
      <c r="L1268" s="176" t="s">
        <v>2447</v>
      </c>
      <c r="M1268" s="176" t="s">
        <v>1077</v>
      </c>
      <c r="N1268" s="178" t="s">
        <v>1200</v>
      </c>
      <c r="P1268" s="184">
        <v>4030</v>
      </c>
      <c r="Q1268" s="176" t="s">
        <v>2447</v>
      </c>
      <c r="R1268" s="176" t="s">
        <v>1077</v>
      </c>
      <c r="S1268" s="178" t="s">
        <v>2795</v>
      </c>
    </row>
    <row r="1269" spans="6:19" x14ac:dyDescent="0.2">
      <c r="F1269" s="183">
        <v>5122</v>
      </c>
      <c r="G1269" s="42" t="s">
        <v>2713</v>
      </c>
      <c r="H1269" s="42" t="s">
        <v>2253</v>
      </c>
      <c r="I1269" s="42" t="s">
        <v>618</v>
      </c>
      <c r="K1269" s="184">
        <v>4031</v>
      </c>
      <c r="L1269" s="176" t="s">
        <v>2515</v>
      </c>
      <c r="M1269" s="176" t="s">
        <v>1077</v>
      </c>
      <c r="N1269" s="178" t="s">
        <v>1200</v>
      </c>
      <c r="P1269" s="184">
        <v>4031</v>
      </c>
      <c r="Q1269" s="176" t="s">
        <v>2515</v>
      </c>
      <c r="R1269" s="176" t="s">
        <v>1077</v>
      </c>
      <c r="S1269" s="178" t="s">
        <v>2795</v>
      </c>
    </row>
    <row r="1270" spans="6:19" x14ac:dyDescent="0.2">
      <c r="F1270" s="183">
        <v>5123</v>
      </c>
      <c r="G1270" s="42" t="s">
        <v>478</v>
      </c>
      <c r="H1270" s="42" t="s">
        <v>2253</v>
      </c>
      <c r="I1270" s="42" t="s">
        <v>619</v>
      </c>
      <c r="K1270" s="184">
        <v>4032</v>
      </c>
      <c r="L1270" s="176" t="s">
        <v>2516</v>
      </c>
      <c r="M1270" s="176" t="s">
        <v>1077</v>
      </c>
      <c r="N1270" s="178" t="s">
        <v>1200</v>
      </c>
      <c r="P1270" s="184">
        <v>4032</v>
      </c>
      <c r="Q1270" s="176" t="s">
        <v>2516</v>
      </c>
      <c r="R1270" s="176" t="s">
        <v>1077</v>
      </c>
      <c r="S1270" s="178" t="s">
        <v>2219</v>
      </c>
    </row>
    <row r="1271" spans="6:19" x14ac:dyDescent="0.2">
      <c r="F1271" s="183">
        <v>5124</v>
      </c>
      <c r="G1271" s="42" t="s">
        <v>2715</v>
      </c>
      <c r="H1271" s="42" t="s">
        <v>2253</v>
      </c>
      <c r="I1271" s="42" t="s">
        <v>620</v>
      </c>
      <c r="K1271" s="184">
        <v>4033</v>
      </c>
      <c r="L1271" s="176" t="s">
        <v>2517</v>
      </c>
      <c r="M1271" s="176" t="s">
        <v>1077</v>
      </c>
      <c r="N1271" s="178" t="s">
        <v>1200</v>
      </c>
      <c r="P1271" s="184">
        <v>4033</v>
      </c>
      <c r="Q1271" s="176" t="s">
        <v>2517</v>
      </c>
      <c r="R1271" s="176" t="s">
        <v>1077</v>
      </c>
      <c r="S1271" s="178" t="s">
        <v>2219</v>
      </c>
    </row>
    <row r="1272" spans="6:19" x14ac:dyDescent="0.2">
      <c r="F1272" s="183">
        <v>5125</v>
      </c>
      <c r="G1272" s="42" t="s">
        <v>3000</v>
      </c>
      <c r="H1272" s="42" t="s">
        <v>2253</v>
      </c>
      <c r="I1272" s="42" t="s">
        <v>621</v>
      </c>
      <c r="K1272" s="184">
        <v>4034</v>
      </c>
      <c r="L1272" s="176" t="s">
        <v>3320</v>
      </c>
      <c r="M1272" s="176" t="s">
        <v>1077</v>
      </c>
      <c r="N1272" s="178" t="s">
        <v>1200</v>
      </c>
      <c r="P1272" s="184">
        <v>4034</v>
      </c>
      <c r="Q1272" s="176" t="s">
        <v>3320</v>
      </c>
      <c r="R1272" s="176" t="s">
        <v>1077</v>
      </c>
      <c r="S1272" s="178" t="s">
        <v>60</v>
      </c>
    </row>
    <row r="1273" spans="6:19" x14ac:dyDescent="0.2">
      <c r="F1273" s="183">
        <v>5126</v>
      </c>
      <c r="G1273" s="42" t="s">
        <v>1476</v>
      </c>
      <c r="H1273" s="42" t="s">
        <v>2253</v>
      </c>
      <c r="I1273" s="42" t="s">
        <v>2939</v>
      </c>
      <c r="K1273" s="184">
        <v>4037</v>
      </c>
      <c r="L1273" s="176" t="s">
        <v>3321</v>
      </c>
      <c r="M1273" s="176" t="s">
        <v>1077</v>
      </c>
      <c r="N1273" s="178" t="s">
        <v>1200</v>
      </c>
      <c r="P1273" s="184">
        <v>4037</v>
      </c>
      <c r="Q1273" s="176" t="s">
        <v>3321</v>
      </c>
      <c r="R1273" s="176" t="s">
        <v>1077</v>
      </c>
      <c r="S1273" s="178" t="s">
        <v>60</v>
      </c>
    </row>
    <row r="1274" spans="6:19" x14ac:dyDescent="0.2">
      <c r="F1274" s="183">
        <v>5127</v>
      </c>
      <c r="G1274" s="42" t="s">
        <v>1485</v>
      </c>
      <c r="H1274" s="42" t="s">
        <v>2253</v>
      </c>
      <c r="I1274" s="42" t="s">
        <v>2940</v>
      </c>
      <c r="K1274" s="184">
        <v>4039</v>
      </c>
      <c r="L1274" s="176" t="s">
        <v>432</v>
      </c>
      <c r="M1274" s="176" t="s">
        <v>1077</v>
      </c>
      <c r="N1274" s="178" t="s">
        <v>1200</v>
      </c>
      <c r="P1274" s="184">
        <v>4039</v>
      </c>
      <c r="Q1274" s="176" t="s">
        <v>432</v>
      </c>
      <c r="R1274" s="176" t="s">
        <v>1077</v>
      </c>
      <c r="S1274" s="178" t="s">
        <v>60</v>
      </c>
    </row>
    <row r="1275" spans="6:19" x14ac:dyDescent="0.2">
      <c r="K1275" s="184">
        <v>4040</v>
      </c>
      <c r="L1275" s="176" t="s">
        <v>360</v>
      </c>
      <c r="M1275" s="176" t="s">
        <v>1077</v>
      </c>
      <c r="N1275" s="178" t="s">
        <v>1200</v>
      </c>
      <c r="P1275" s="184">
        <v>4040</v>
      </c>
      <c r="Q1275" s="176" t="s">
        <v>360</v>
      </c>
      <c r="R1275" s="176" t="s">
        <v>1077</v>
      </c>
      <c r="S1275" s="178" t="s">
        <v>60</v>
      </c>
    </row>
    <row r="1276" spans="6:19" x14ac:dyDescent="0.2">
      <c r="K1276" s="184">
        <v>4043</v>
      </c>
      <c r="L1276" s="176" t="s">
        <v>361</v>
      </c>
      <c r="M1276" s="176" t="s">
        <v>1077</v>
      </c>
      <c r="N1276" s="178" t="s">
        <v>1200</v>
      </c>
      <c r="P1276" s="184">
        <v>4043</v>
      </c>
      <c r="Q1276" s="176" t="s">
        <v>361</v>
      </c>
      <c r="R1276" s="176" t="s">
        <v>1077</v>
      </c>
      <c r="S1276" s="178" t="s">
        <v>60</v>
      </c>
    </row>
    <row r="1277" spans="6:19" x14ac:dyDescent="0.2">
      <c r="K1277" s="184">
        <v>4044</v>
      </c>
      <c r="L1277" s="176" t="s">
        <v>362</v>
      </c>
      <c r="M1277" s="176" t="s">
        <v>1077</v>
      </c>
      <c r="N1277" s="178" t="s">
        <v>1200</v>
      </c>
      <c r="P1277" s="184">
        <v>4044</v>
      </c>
      <c r="Q1277" s="176" t="s">
        <v>362</v>
      </c>
      <c r="R1277" s="176" t="s">
        <v>1077</v>
      </c>
      <c r="S1277" s="178" t="s">
        <v>60</v>
      </c>
    </row>
    <row r="1278" spans="6:19" x14ac:dyDescent="0.2">
      <c r="K1278" s="184">
        <v>4047</v>
      </c>
      <c r="L1278" s="176" t="s">
        <v>363</v>
      </c>
      <c r="M1278" s="176" t="s">
        <v>1077</v>
      </c>
      <c r="N1278" s="178" t="s">
        <v>1200</v>
      </c>
      <c r="P1278" s="184">
        <v>4047</v>
      </c>
      <c r="Q1278" s="176" t="s">
        <v>363</v>
      </c>
      <c r="R1278" s="176" t="s">
        <v>1077</v>
      </c>
      <c r="S1278" s="178" t="s">
        <v>60</v>
      </c>
    </row>
    <row r="1279" spans="6:19" x14ac:dyDescent="0.2">
      <c r="K1279" s="184">
        <v>4048</v>
      </c>
      <c r="L1279" s="176" t="s">
        <v>3454</v>
      </c>
      <c r="M1279" s="176" t="s">
        <v>1077</v>
      </c>
      <c r="N1279" s="178" t="s">
        <v>1200</v>
      </c>
      <c r="P1279" s="184">
        <v>4048</v>
      </c>
      <c r="Q1279" s="176" t="s">
        <v>3454</v>
      </c>
      <c r="R1279" s="176" t="s">
        <v>1077</v>
      </c>
      <c r="S1279" s="178" t="s">
        <v>60</v>
      </c>
    </row>
    <row r="1280" spans="6:19" x14ac:dyDescent="0.2">
      <c r="K1280" s="184">
        <v>4050</v>
      </c>
      <c r="L1280" s="176" t="s">
        <v>2063</v>
      </c>
      <c r="M1280" s="176" t="s">
        <v>1077</v>
      </c>
      <c r="N1280" s="178" t="s">
        <v>1200</v>
      </c>
      <c r="P1280" s="184">
        <v>4050</v>
      </c>
      <c r="Q1280" s="176" t="s">
        <v>2063</v>
      </c>
      <c r="R1280" s="176" t="s">
        <v>1077</v>
      </c>
      <c r="S1280" s="178" t="s">
        <v>998</v>
      </c>
    </row>
    <row r="1281" spans="11:19" x14ac:dyDescent="0.2">
      <c r="K1281" s="184">
        <v>4051</v>
      </c>
      <c r="L1281" s="176" t="s">
        <v>84</v>
      </c>
      <c r="M1281" s="176" t="s">
        <v>1077</v>
      </c>
      <c r="N1281" s="178" t="s">
        <v>1200</v>
      </c>
      <c r="P1281" s="184">
        <v>4051</v>
      </c>
      <c r="Q1281" s="176" t="s">
        <v>84</v>
      </c>
      <c r="R1281" s="176" t="s">
        <v>1077</v>
      </c>
      <c r="S1281" s="178" t="s">
        <v>60</v>
      </c>
    </row>
    <row r="1282" spans="11:19" x14ac:dyDescent="0.2">
      <c r="K1282" s="184">
        <v>4052</v>
      </c>
      <c r="L1282" s="176" t="s">
        <v>30</v>
      </c>
      <c r="M1282" s="176" t="s">
        <v>1077</v>
      </c>
      <c r="N1282" s="178" t="s">
        <v>1200</v>
      </c>
      <c r="P1282" s="184">
        <v>4052</v>
      </c>
      <c r="Q1282" s="176" t="s">
        <v>30</v>
      </c>
      <c r="R1282" s="176" t="s">
        <v>1077</v>
      </c>
      <c r="S1282" s="178" t="s">
        <v>60</v>
      </c>
    </row>
    <row r="1283" spans="11:19" x14ac:dyDescent="0.2">
      <c r="K1283" s="184">
        <v>4053</v>
      </c>
      <c r="L1283" s="176" t="s">
        <v>118</v>
      </c>
      <c r="M1283" s="176" t="s">
        <v>1077</v>
      </c>
      <c r="N1283" s="178" t="s">
        <v>1200</v>
      </c>
      <c r="P1283" s="184">
        <v>4053</v>
      </c>
      <c r="Q1283" s="176" t="s">
        <v>118</v>
      </c>
      <c r="R1283" s="176" t="s">
        <v>1077</v>
      </c>
      <c r="S1283" s="178" t="s">
        <v>60</v>
      </c>
    </row>
    <row r="1284" spans="11:19" x14ac:dyDescent="0.2">
      <c r="K1284" s="184">
        <v>4054</v>
      </c>
      <c r="L1284" s="176" t="s">
        <v>88</v>
      </c>
      <c r="M1284" s="176" t="s">
        <v>1077</v>
      </c>
      <c r="N1284" s="178" t="s">
        <v>1200</v>
      </c>
      <c r="P1284" s="184">
        <v>4054</v>
      </c>
      <c r="Q1284" s="176" t="s">
        <v>88</v>
      </c>
      <c r="R1284" s="176" t="s">
        <v>1077</v>
      </c>
      <c r="S1284" s="178" t="s">
        <v>60</v>
      </c>
    </row>
    <row r="1285" spans="11:19" x14ac:dyDescent="0.2">
      <c r="K1285" s="184">
        <v>4055</v>
      </c>
      <c r="L1285" s="176" t="s">
        <v>89</v>
      </c>
      <c r="M1285" s="176" t="s">
        <v>1077</v>
      </c>
      <c r="N1285" s="178" t="s">
        <v>1200</v>
      </c>
      <c r="P1285" s="184">
        <v>4055</v>
      </c>
      <c r="Q1285" s="176" t="s">
        <v>89</v>
      </c>
      <c r="R1285" s="176" t="s">
        <v>1077</v>
      </c>
      <c r="S1285" s="178" t="s">
        <v>60</v>
      </c>
    </row>
    <row r="1286" spans="11:19" x14ac:dyDescent="0.2">
      <c r="K1286" s="184">
        <v>4056</v>
      </c>
      <c r="L1286" s="176" t="s">
        <v>90</v>
      </c>
      <c r="M1286" s="176" t="s">
        <v>1077</v>
      </c>
      <c r="N1286" s="178" t="s">
        <v>1200</v>
      </c>
      <c r="P1286" s="184">
        <v>4056</v>
      </c>
      <c r="Q1286" s="176" t="s">
        <v>90</v>
      </c>
      <c r="R1286" s="176" t="s">
        <v>1077</v>
      </c>
      <c r="S1286" s="178" t="s">
        <v>60</v>
      </c>
    </row>
    <row r="1287" spans="11:19" x14ac:dyDescent="0.2">
      <c r="K1287" s="184">
        <v>4057</v>
      </c>
      <c r="L1287" s="176" t="s">
        <v>91</v>
      </c>
      <c r="M1287" s="176" t="s">
        <v>1077</v>
      </c>
      <c r="N1287" s="178" t="s">
        <v>1200</v>
      </c>
      <c r="P1287" s="184">
        <v>4057</v>
      </c>
      <c r="Q1287" s="176" t="s">
        <v>91</v>
      </c>
      <c r="R1287" s="176" t="s">
        <v>1077</v>
      </c>
      <c r="S1287" s="178" t="s">
        <v>60</v>
      </c>
    </row>
    <row r="1288" spans="11:19" x14ac:dyDescent="0.2">
      <c r="K1288" s="184">
        <v>4058</v>
      </c>
      <c r="L1288" s="176" t="s">
        <v>92</v>
      </c>
      <c r="M1288" s="176" t="s">
        <v>1077</v>
      </c>
      <c r="N1288" s="178" t="s">
        <v>1200</v>
      </c>
      <c r="P1288" s="184">
        <v>4058</v>
      </c>
      <c r="Q1288" s="176" t="s">
        <v>92</v>
      </c>
      <c r="R1288" s="176" t="s">
        <v>1077</v>
      </c>
      <c r="S1288" s="178" t="s">
        <v>60</v>
      </c>
    </row>
    <row r="1289" spans="11:19" x14ac:dyDescent="0.2">
      <c r="K1289" s="184">
        <v>4059</v>
      </c>
      <c r="L1289" s="176" t="s">
        <v>1158</v>
      </c>
      <c r="M1289" s="176" t="s">
        <v>1077</v>
      </c>
      <c r="N1289" s="178" t="s">
        <v>1200</v>
      </c>
      <c r="P1289" s="184">
        <v>4059</v>
      </c>
      <c r="Q1289" s="176" t="s">
        <v>1158</v>
      </c>
      <c r="R1289" s="176" t="s">
        <v>1077</v>
      </c>
      <c r="S1289" s="178" t="s">
        <v>60</v>
      </c>
    </row>
    <row r="1290" spans="11:19" x14ac:dyDescent="0.2">
      <c r="K1290" s="184">
        <v>4060</v>
      </c>
      <c r="L1290" s="176" t="s">
        <v>654</v>
      </c>
      <c r="M1290" s="176" t="s">
        <v>1077</v>
      </c>
      <c r="N1290" s="178" t="s">
        <v>1200</v>
      </c>
      <c r="P1290" s="184">
        <v>4060</v>
      </c>
      <c r="Q1290" s="176" t="s">
        <v>654</v>
      </c>
      <c r="R1290" s="176" t="s">
        <v>1077</v>
      </c>
      <c r="S1290" s="178" t="s">
        <v>60</v>
      </c>
    </row>
    <row r="1291" spans="11:19" x14ac:dyDescent="0.2">
      <c r="K1291" s="184">
        <v>4061</v>
      </c>
      <c r="L1291" s="176" t="s">
        <v>1164</v>
      </c>
      <c r="M1291" s="176" t="s">
        <v>1077</v>
      </c>
      <c r="N1291" s="178" t="s">
        <v>1200</v>
      </c>
      <c r="P1291" s="184">
        <v>4061</v>
      </c>
      <c r="Q1291" s="176" t="s">
        <v>1164</v>
      </c>
      <c r="R1291" s="176" t="s">
        <v>1077</v>
      </c>
      <c r="S1291" s="178" t="s">
        <v>60</v>
      </c>
    </row>
    <row r="1292" spans="11:19" x14ac:dyDescent="0.2">
      <c r="K1292" s="184">
        <v>4062</v>
      </c>
      <c r="L1292" s="176" t="s">
        <v>1165</v>
      </c>
      <c r="M1292" s="176" t="s">
        <v>1077</v>
      </c>
      <c r="N1292" s="178" t="s">
        <v>1200</v>
      </c>
      <c r="P1292" s="184">
        <v>4062</v>
      </c>
      <c r="Q1292" s="176" t="s">
        <v>1165</v>
      </c>
      <c r="R1292" s="176" t="s">
        <v>1077</v>
      </c>
      <c r="S1292" s="178" t="s">
        <v>60</v>
      </c>
    </row>
    <row r="1293" spans="11:19" x14ac:dyDescent="0.2">
      <c r="K1293" s="184">
        <v>4063</v>
      </c>
      <c r="L1293" s="176" t="s">
        <v>1166</v>
      </c>
      <c r="M1293" s="176" t="s">
        <v>1077</v>
      </c>
      <c r="N1293" s="178" t="s">
        <v>1200</v>
      </c>
      <c r="P1293" s="184">
        <v>4063</v>
      </c>
      <c r="Q1293" s="176" t="s">
        <v>1166</v>
      </c>
      <c r="R1293" s="176" t="s">
        <v>1077</v>
      </c>
      <c r="S1293" s="178" t="s">
        <v>998</v>
      </c>
    </row>
    <row r="1294" spans="11:19" x14ac:dyDescent="0.2">
      <c r="K1294" s="184">
        <v>4064</v>
      </c>
      <c r="L1294" s="176" t="s">
        <v>1561</v>
      </c>
      <c r="M1294" s="176" t="s">
        <v>1077</v>
      </c>
      <c r="N1294" s="178" t="s">
        <v>1200</v>
      </c>
      <c r="P1294" s="184">
        <v>4064</v>
      </c>
      <c r="Q1294" s="176" t="s">
        <v>1561</v>
      </c>
      <c r="R1294" s="176" t="s">
        <v>1077</v>
      </c>
      <c r="S1294" s="178" t="s">
        <v>60</v>
      </c>
    </row>
    <row r="1295" spans="11:19" x14ac:dyDescent="0.2">
      <c r="K1295" s="184">
        <v>4065</v>
      </c>
      <c r="L1295" s="176" t="s">
        <v>1562</v>
      </c>
      <c r="M1295" s="176" t="s">
        <v>1077</v>
      </c>
      <c r="N1295" s="178" t="s">
        <v>1200</v>
      </c>
      <c r="P1295" s="184">
        <v>4065</v>
      </c>
      <c r="Q1295" s="176" t="s">
        <v>1562</v>
      </c>
      <c r="R1295" s="176" t="s">
        <v>1077</v>
      </c>
      <c r="S1295" s="178" t="s">
        <v>60</v>
      </c>
    </row>
    <row r="1296" spans="11:19" x14ac:dyDescent="0.2">
      <c r="K1296" s="184">
        <v>4066</v>
      </c>
      <c r="L1296" s="176" t="s">
        <v>988</v>
      </c>
      <c r="M1296" s="176" t="s">
        <v>1077</v>
      </c>
      <c r="N1296" s="178" t="s">
        <v>1200</v>
      </c>
      <c r="P1296" s="184">
        <v>4066</v>
      </c>
      <c r="Q1296" s="176" t="s">
        <v>988</v>
      </c>
      <c r="R1296" s="176" t="s">
        <v>1077</v>
      </c>
      <c r="S1296" s="178" t="s">
        <v>60</v>
      </c>
    </row>
    <row r="1297" spans="11:19" x14ac:dyDescent="0.2">
      <c r="K1297" s="184">
        <v>4067</v>
      </c>
      <c r="L1297" s="176" t="s">
        <v>1658</v>
      </c>
      <c r="M1297" s="176" t="s">
        <v>1077</v>
      </c>
      <c r="N1297" s="178" t="s">
        <v>1200</v>
      </c>
      <c r="P1297" s="184">
        <v>4067</v>
      </c>
      <c r="Q1297" s="176" t="s">
        <v>1658</v>
      </c>
      <c r="R1297" s="176" t="s">
        <v>1077</v>
      </c>
      <c r="S1297" s="178" t="s">
        <v>60</v>
      </c>
    </row>
    <row r="1298" spans="11:19" x14ac:dyDescent="0.2">
      <c r="K1298" s="184">
        <v>4068</v>
      </c>
      <c r="L1298" s="176" t="s">
        <v>1357</v>
      </c>
      <c r="M1298" s="176" t="s">
        <v>1077</v>
      </c>
      <c r="N1298" s="178" t="s">
        <v>1200</v>
      </c>
      <c r="P1298" s="184">
        <v>4068</v>
      </c>
      <c r="Q1298" s="176" t="s">
        <v>1357</v>
      </c>
      <c r="R1298" s="176" t="s">
        <v>1077</v>
      </c>
      <c r="S1298" s="178" t="s">
        <v>60</v>
      </c>
    </row>
    <row r="1299" spans="11:19" x14ac:dyDescent="0.2">
      <c r="K1299" s="184">
        <v>4069</v>
      </c>
      <c r="L1299" s="176" t="s">
        <v>1358</v>
      </c>
      <c r="M1299" s="176" t="s">
        <v>1077</v>
      </c>
      <c r="N1299" s="178" t="s">
        <v>1200</v>
      </c>
      <c r="P1299" s="184">
        <v>4069</v>
      </c>
      <c r="Q1299" s="176" t="s">
        <v>1358</v>
      </c>
      <c r="R1299" s="176" t="s">
        <v>1077</v>
      </c>
      <c r="S1299" s="178" t="s">
        <v>60</v>
      </c>
    </row>
    <row r="1300" spans="11:19" x14ac:dyDescent="0.2">
      <c r="K1300" s="184">
        <v>4070</v>
      </c>
      <c r="L1300" s="176" t="s">
        <v>1858</v>
      </c>
      <c r="M1300" s="176" t="s">
        <v>1077</v>
      </c>
      <c r="N1300" s="178" t="s">
        <v>1200</v>
      </c>
      <c r="P1300" s="184">
        <v>4070</v>
      </c>
      <c r="Q1300" s="176" t="s">
        <v>1858</v>
      </c>
      <c r="R1300" s="176" t="s">
        <v>1077</v>
      </c>
      <c r="S1300" s="178" t="s">
        <v>60</v>
      </c>
    </row>
    <row r="1301" spans="11:19" x14ac:dyDescent="0.2">
      <c r="K1301" s="184">
        <v>4071</v>
      </c>
      <c r="L1301" s="176" t="s">
        <v>1859</v>
      </c>
      <c r="M1301" s="176" t="s">
        <v>1077</v>
      </c>
      <c r="N1301" s="178" t="s">
        <v>1200</v>
      </c>
      <c r="P1301" s="184">
        <v>4071</v>
      </c>
      <c r="Q1301" s="176" t="s">
        <v>1859</v>
      </c>
      <c r="R1301" s="176" t="s">
        <v>1077</v>
      </c>
      <c r="S1301" s="178" t="s">
        <v>60</v>
      </c>
    </row>
    <row r="1302" spans="11:19" x14ac:dyDescent="0.2">
      <c r="K1302" s="184">
        <v>4072</v>
      </c>
      <c r="L1302" s="176" t="s">
        <v>1860</v>
      </c>
      <c r="M1302" s="176" t="s">
        <v>1077</v>
      </c>
      <c r="N1302" s="178" t="s">
        <v>1200</v>
      </c>
      <c r="P1302" s="184">
        <v>4072</v>
      </c>
      <c r="Q1302" s="176" t="s">
        <v>1860</v>
      </c>
      <c r="R1302" s="176" t="s">
        <v>1077</v>
      </c>
      <c r="S1302" s="178" t="s">
        <v>60</v>
      </c>
    </row>
    <row r="1303" spans="11:19" x14ac:dyDescent="0.2">
      <c r="K1303" s="184">
        <v>4073</v>
      </c>
      <c r="L1303" s="176" t="s">
        <v>1861</v>
      </c>
      <c r="M1303" s="176" t="s">
        <v>1077</v>
      </c>
      <c r="N1303" s="176" t="s">
        <v>1200</v>
      </c>
      <c r="P1303" s="184">
        <v>4073</v>
      </c>
      <c r="Q1303" s="176" t="s">
        <v>1861</v>
      </c>
      <c r="R1303" s="176" t="s">
        <v>1077</v>
      </c>
      <c r="S1303" s="176" t="s">
        <v>60</v>
      </c>
    </row>
    <row r="1304" spans="11:19" x14ac:dyDescent="0.2">
      <c r="K1304" s="184">
        <v>4074</v>
      </c>
      <c r="L1304" s="176" t="s">
        <v>1213</v>
      </c>
      <c r="M1304" s="176" t="s">
        <v>1077</v>
      </c>
      <c r="N1304" s="178" t="s">
        <v>1200</v>
      </c>
      <c r="P1304" s="184">
        <v>4074</v>
      </c>
      <c r="Q1304" s="176" t="s">
        <v>1213</v>
      </c>
      <c r="R1304" s="176" t="s">
        <v>1077</v>
      </c>
      <c r="S1304" s="178" t="s">
        <v>60</v>
      </c>
    </row>
    <row r="1305" spans="11:19" x14ac:dyDescent="0.2">
      <c r="K1305" s="184">
        <v>4075</v>
      </c>
      <c r="L1305" s="176" t="s">
        <v>1598</v>
      </c>
      <c r="M1305" s="176" t="s">
        <v>1077</v>
      </c>
      <c r="N1305" s="178" t="s">
        <v>1200</v>
      </c>
      <c r="P1305" s="184">
        <v>4075</v>
      </c>
      <c r="Q1305" s="176" t="s">
        <v>1598</v>
      </c>
      <c r="R1305" s="176" t="s">
        <v>1077</v>
      </c>
      <c r="S1305" s="178" t="s">
        <v>60</v>
      </c>
    </row>
    <row r="1306" spans="11:19" x14ac:dyDescent="0.2">
      <c r="K1306" s="184">
        <v>4076</v>
      </c>
      <c r="L1306" s="176" t="s">
        <v>1599</v>
      </c>
      <c r="M1306" s="176" t="s">
        <v>1077</v>
      </c>
      <c r="N1306" s="178" t="s">
        <v>1200</v>
      </c>
      <c r="P1306" s="184">
        <v>4076</v>
      </c>
      <c r="Q1306" s="176" t="s">
        <v>1599</v>
      </c>
      <c r="R1306" s="176" t="s">
        <v>1077</v>
      </c>
      <c r="S1306" s="178" t="s">
        <v>2795</v>
      </c>
    </row>
    <row r="1307" spans="11:19" x14ac:dyDescent="0.2">
      <c r="K1307" s="184">
        <v>4077</v>
      </c>
      <c r="L1307" s="176" t="s">
        <v>1184</v>
      </c>
      <c r="M1307" s="176" t="s">
        <v>1077</v>
      </c>
      <c r="N1307" s="178" t="s">
        <v>1200</v>
      </c>
      <c r="P1307" s="184">
        <v>4077</v>
      </c>
      <c r="Q1307" s="176" t="s">
        <v>1184</v>
      </c>
      <c r="R1307" s="176" t="s">
        <v>1077</v>
      </c>
      <c r="S1307" s="178" t="s">
        <v>2795</v>
      </c>
    </row>
    <row r="1308" spans="11:19" x14ac:dyDescent="0.2">
      <c r="K1308" s="184">
        <v>4078</v>
      </c>
      <c r="L1308" s="176" t="s">
        <v>1185</v>
      </c>
      <c r="M1308" s="176" t="s">
        <v>1077</v>
      </c>
      <c r="N1308" s="178" t="s">
        <v>1200</v>
      </c>
      <c r="P1308" s="184">
        <v>4078</v>
      </c>
      <c r="Q1308" s="176" t="s">
        <v>1185</v>
      </c>
      <c r="R1308" s="176" t="s">
        <v>1077</v>
      </c>
      <c r="S1308" s="178" t="s">
        <v>2795</v>
      </c>
    </row>
    <row r="1309" spans="11:19" x14ac:dyDescent="0.2">
      <c r="K1309" s="184">
        <v>4079</v>
      </c>
      <c r="L1309" s="176" t="s">
        <v>1186</v>
      </c>
      <c r="M1309" s="176" t="s">
        <v>1077</v>
      </c>
      <c r="N1309" s="178" t="s">
        <v>1200</v>
      </c>
      <c r="P1309" s="184">
        <v>4079</v>
      </c>
      <c r="Q1309" s="176" t="s">
        <v>1186</v>
      </c>
      <c r="R1309" s="176" t="s">
        <v>1077</v>
      </c>
      <c r="S1309" s="178" t="s">
        <v>2795</v>
      </c>
    </row>
    <row r="1310" spans="11:19" x14ac:dyDescent="0.2">
      <c r="K1310" s="184">
        <v>4080</v>
      </c>
      <c r="L1310" s="176" t="s">
        <v>198</v>
      </c>
      <c r="M1310" s="176" t="s">
        <v>1077</v>
      </c>
      <c r="N1310" s="178" t="s">
        <v>1200</v>
      </c>
      <c r="P1310" s="184">
        <v>4080</v>
      </c>
      <c r="Q1310" s="176" t="s">
        <v>198</v>
      </c>
      <c r="R1310" s="176" t="s">
        <v>1077</v>
      </c>
      <c r="S1310" s="178" t="s">
        <v>2795</v>
      </c>
    </row>
    <row r="1311" spans="11:19" x14ac:dyDescent="0.2">
      <c r="K1311" s="184">
        <v>4081</v>
      </c>
      <c r="L1311" s="176" t="s">
        <v>1095</v>
      </c>
      <c r="M1311" s="176" t="s">
        <v>1077</v>
      </c>
      <c r="N1311" s="178" t="s">
        <v>1200</v>
      </c>
      <c r="P1311" s="184">
        <v>4081</v>
      </c>
      <c r="Q1311" s="176" t="s">
        <v>1095</v>
      </c>
      <c r="R1311" s="176" t="s">
        <v>1077</v>
      </c>
      <c r="S1311" s="178" t="s">
        <v>2795</v>
      </c>
    </row>
    <row r="1312" spans="11:19" x14ac:dyDescent="0.2">
      <c r="K1312" s="184">
        <v>4100</v>
      </c>
      <c r="L1312" s="176" t="s">
        <v>2470</v>
      </c>
      <c r="M1312" s="176" t="s">
        <v>2254</v>
      </c>
      <c r="N1312" s="178" t="s">
        <v>386</v>
      </c>
      <c r="P1312" s="184">
        <v>4100</v>
      </c>
      <c r="Q1312" s="176" t="s">
        <v>2470</v>
      </c>
      <c r="R1312" s="176" t="s">
        <v>2254</v>
      </c>
      <c r="S1312" s="178" t="s">
        <v>386</v>
      </c>
    </row>
    <row r="1313" spans="11:19" x14ac:dyDescent="0.2">
      <c r="K1313" s="184">
        <v>4101</v>
      </c>
      <c r="L1313" s="176" t="s">
        <v>2471</v>
      </c>
      <c r="M1313" s="176" t="s">
        <v>1077</v>
      </c>
      <c r="N1313" s="178" t="s">
        <v>1615</v>
      </c>
      <c r="P1313" s="184">
        <v>4101</v>
      </c>
      <c r="Q1313" s="176" t="s">
        <v>2471</v>
      </c>
      <c r="R1313" s="176" t="s">
        <v>1077</v>
      </c>
      <c r="S1313" s="178" t="s">
        <v>2399</v>
      </c>
    </row>
    <row r="1314" spans="11:19" x14ac:dyDescent="0.2">
      <c r="K1314" s="184">
        <v>4102</v>
      </c>
      <c r="L1314" s="176" t="s">
        <v>2472</v>
      </c>
      <c r="M1314" s="176" t="s">
        <v>1077</v>
      </c>
      <c r="N1314" s="178" t="s">
        <v>1615</v>
      </c>
      <c r="P1314" s="184">
        <v>4102</v>
      </c>
      <c r="Q1314" s="176" t="s">
        <v>2472</v>
      </c>
      <c r="R1314" s="176" t="s">
        <v>1077</v>
      </c>
      <c r="S1314" s="178" t="s">
        <v>2399</v>
      </c>
    </row>
    <row r="1315" spans="11:19" x14ac:dyDescent="0.2">
      <c r="K1315" s="184">
        <v>4103</v>
      </c>
      <c r="L1315" s="176" t="s">
        <v>2473</v>
      </c>
      <c r="M1315" s="176" t="s">
        <v>1077</v>
      </c>
      <c r="N1315" s="178" t="s">
        <v>386</v>
      </c>
      <c r="P1315" s="184">
        <v>4103</v>
      </c>
      <c r="Q1315" s="176" t="s">
        <v>2473</v>
      </c>
      <c r="R1315" s="176" t="s">
        <v>1077</v>
      </c>
      <c r="S1315" s="178" t="s">
        <v>2399</v>
      </c>
    </row>
    <row r="1316" spans="11:19" x14ac:dyDescent="0.2">
      <c r="K1316" s="184">
        <v>4104</v>
      </c>
      <c r="L1316" s="176" t="s">
        <v>3051</v>
      </c>
      <c r="M1316" s="176" t="s">
        <v>1077</v>
      </c>
      <c r="N1316" s="178" t="s">
        <v>386</v>
      </c>
      <c r="P1316" s="184">
        <v>4104</v>
      </c>
      <c r="Q1316" s="176" t="s">
        <v>3051</v>
      </c>
      <c r="R1316" s="176" t="s">
        <v>1077</v>
      </c>
      <c r="S1316" s="178" t="s">
        <v>2399</v>
      </c>
    </row>
    <row r="1317" spans="11:19" x14ac:dyDescent="0.2">
      <c r="K1317" s="184">
        <v>4105</v>
      </c>
      <c r="L1317" s="176" t="s">
        <v>3052</v>
      </c>
      <c r="M1317" s="176" t="s">
        <v>1077</v>
      </c>
      <c r="N1317" s="178" t="s">
        <v>386</v>
      </c>
      <c r="P1317" s="184">
        <v>4105</v>
      </c>
      <c r="Q1317" s="176" t="s">
        <v>3052</v>
      </c>
      <c r="R1317" s="176" t="s">
        <v>1077</v>
      </c>
      <c r="S1317" s="178" t="s">
        <v>2399</v>
      </c>
    </row>
    <row r="1318" spans="11:19" x14ac:dyDescent="0.2">
      <c r="K1318" s="184">
        <v>4106</v>
      </c>
      <c r="L1318" s="176" t="s">
        <v>444</v>
      </c>
      <c r="M1318" s="176" t="s">
        <v>1077</v>
      </c>
      <c r="N1318" s="176" t="s">
        <v>1615</v>
      </c>
      <c r="P1318" s="184">
        <v>4106</v>
      </c>
      <c r="Q1318" s="176" t="s">
        <v>444</v>
      </c>
      <c r="R1318" s="176" t="s">
        <v>1077</v>
      </c>
      <c r="S1318" s="176" t="s">
        <v>2399</v>
      </c>
    </row>
    <row r="1319" spans="11:19" x14ac:dyDescent="0.2">
      <c r="K1319" s="184">
        <v>4107</v>
      </c>
      <c r="L1319" s="176" t="s">
        <v>445</v>
      </c>
      <c r="M1319" s="176" t="s">
        <v>1077</v>
      </c>
      <c r="N1319" s="176" t="s">
        <v>1615</v>
      </c>
      <c r="P1319" s="184">
        <v>4107</v>
      </c>
      <c r="Q1319" s="176" t="s">
        <v>445</v>
      </c>
      <c r="R1319" s="176" t="s">
        <v>1077</v>
      </c>
      <c r="S1319" s="176" t="s">
        <v>2399</v>
      </c>
    </row>
    <row r="1320" spans="11:19" x14ac:dyDescent="0.2">
      <c r="K1320" s="184">
        <v>4108</v>
      </c>
      <c r="L1320" s="176" t="s">
        <v>446</v>
      </c>
      <c r="M1320" s="176" t="s">
        <v>1077</v>
      </c>
      <c r="N1320" s="176" t="s">
        <v>1615</v>
      </c>
      <c r="P1320" s="184">
        <v>4108</v>
      </c>
      <c r="Q1320" s="176" t="s">
        <v>446</v>
      </c>
      <c r="R1320" s="176" t="s">
        <v>1077</v>
      </c>
      <c r="S1320" s="176" t="s">
        <v>2399</v>
      </c>
    </row>
    <row r="1321" spans="11:19" x14ac:dyDescent="0.2">
      <c r="K1321" s="184">
        <v>4109</v>
      </c>
      <c r="L1321" s="176" t="s">
        <v>2627</v>
      </c>
      <c r="M1321" s="176" t="s">
        <v>1077</v>
      </c>
      <c r="N1321" s="178" t="s">
        <v>1615</v>
      </c>
      <c r="P1321" s="184">
        <v>4109</v>
      </c>
      <c r="Q1321" s="176" t="s">
        <v>2627</v>
      </c>
      <c r="R1321" s="176" t="s">
        <v>1077</v>
      </c>
      <c r="S1321" s="178" t="s">
        <v>2399</v>
      </c>
    </row>
    <row r="1322" spans="11:19" x14ac:dyDescent="0.2">
      <c r="K1322" s="184">
        <v>4110</v>
      </c>
      <c r="L1322" s="176" t="s">
        <v>2628</v>
      </c>
      <c r="M1322" s="176" t="s">
        <v>1077</v>
      </c>
      <c r="N1322" s="178" t="s">
        <v>1615</v>
      </c>
      <c r="P1322" s="184">
        <v>4110</v>
      </c>
      <c r="Q1322" s="176" t="s">
        <v>2628</v>
      </c>
      <c r="R1322" s="176" t="s">
        <v>1077</v>
      </c>
      <c r="S1322" s="178" t="s">
        <v>2399</v>
      </c>
    </row>
    <row r="1323" spans="11:19" x14ac:dyDescent="0.2">
      <c r="K1323" s="184">
        <v>4111</v>
      </c>
      <c r="L1323" s="176" t="s">
        <v>3053</v>
      </c>
      <c r="M1323" s="176" t="s">
        <v>1077</v>
      </c>
      <c r="N1323" s="178" t="s">
        <v>386</v>
      </c>
      <c r="P1323" s="184">
        <v>4111</v>
      </c>
      <c r="Q1323" s="176" t="s">
        <v>3053</v>
      </c>
      <c r="R1323" s="176" t="s">
        <v>1077</v>
      </c>
      <c r="S1323" s="178" t="s">
        <v>2399</v>
      </c>
    </row>
    <row r="1324" spans="11:19" x14ac:dyDescent="0.2">
      <c r="K1324" s="184">
        <v>4112</v>
      </c>
      <c r="L1324" s="176" t="s">
        <v>3054</v>
      </c>
      <c r="M1324" s="176" t="s">
        <v>1077</v>
      </c>
      <c r="N1324" s="178" t="s">
        <v>386</v>
      </c>
      <c r="P1324" s="184">
        <v>4112</v>
      </c>
      <c r="Q1324" s="176" t="s">
        <v>3054</v>
      </c>
      <c r="R1324" s="176" t="s">
        <v>1077</v>
      </c>
      <c r="S1324" s="178" t="s">
        <v>2399</v>
      </c>
    </row>
    <row r="1325" spans="11:19" x14ac:dyDescent="0.2">
      <c r="K1325" s="184">
        <v>4113</v>
      </c>
      <c r="L1325" s="176" t="s">
        <v>3032</v>
      </c>
      <c r="M1325" s="176" t="s">
        <v>1077</v>
      </c>
      <c r="N1325" s="178" t="s">
        <v>386</v>
      </c>
      <c r="P1325" s="184">
        <v>4113</v>
      </c>
      <c r="Q1325" s="176" t="s">
        <v>3032</v>
      </c>
      <c r="R1325" s="176" t="s">
        <v>1077</v>
      </c>
      <c r="S1325" s="178" t="s">
        <v>2399</v>
      </c>
    </row>
    <row r="1326" spans="11:19" x14ac:dyDescent="0.2">
      <c r="K1326" s="184">
        <v>4114</v>
      </c>
      <c r="L1326" s="176" t="s">
        <v>3033</v>
      </c>
      <c r="M1326" s="176" t="s">
        <v>1077</v>
      </c>
      <c r="N1326" s="178" t="s">
        <v>1615</v>
      </c>
      <c r="P1326" s="184">
        <v>4114</v>
      </c>
      <c r="Q1326" s="176" t="s">
        <v>3033</v>
      </c>
      <c r="R1326" s="176" t="s">
        <v>1077</v>
      </c>
      <c r="S1326" s="178" t="s">
        <v>2399</v>
      </c>
    </row>
    <row r="1327" spans="11:19" x14ac:dyDescent="0.2">
      <c r="K1327" s="184">
        <v>4115</v>
      </c>
      <c r="L1327" s="176" t="s">
        <v>2065</v>
      </c>
      <c r="M1327" s="176" t="s">
        <v>1076</v>
      </c>
      <c r="N1327" s="178" t="s">
        <v>386</v>
      </c>
      <c r="P1327" s="184">
        <v>4115</v>
      </c>
      <c r="Q1327" s="176" t="s">
        <v>2065</v>
      </c>
      <c r="R1327" s="176" t="s">
        <v>1076</v>
      </c>
      <c r="S1327" s="178" t="s">
        <v>2399</v>
      </c>
    </row>
    <row r="1328" spans="11:19" x14ac:dyDescent="0.2">
      <c r="K1328" s="184">
        <v>4116</v>
      </c>
      <c r="L1328" s="176" t="s">
        <v>122</v>
      </c>
      <c r="M1328" s="176" t="s">
        <v>1076</v>
      </c>
      <c r="N1328" s="178" t="s">
        <v>386</v>
      </c>
      <c r="P1328" s="184">
        <v>4116</v>
      </c>
      <c r="Q1328" s="176" t="s">
        <v>122</v>
      </c>
      <c r="R1328" s="176" t="s">
        <v>1076</v>
      </c>
      <c r="S1328" s="178" t="s">
        <v>2399</v>
      </c>
    </row>
    <row r="1329" spans="11:19" x14ac:dyDescent="0.2">
      <c r="K1329" s="184">
        <v>4117</v>
      </c>
      <c r="L1329" s="176" t="s">
        <v>2773</v>
      </c>
      <c r="M1329" s="176" t="s">
        <v>1076</v>
      </c>
      <c r="N1329" s="178" t="s">
        <v>1779</v>
      </c>
      <c r="P1329" s="184">
        <v>4117</v>
      </c>
      <c r="Q1329" s="176" t="s">
        <v>2773</v>
      </c>
      <c r="R1329" s="176" t="s">
        <v>1076</v>
      </c>
      <c r="S1329" s="178" t="s">
        <v>386</v>
      </c>
    </row>
    <row r="1330" spans="11:19" x14ac:dyDescent="0.2">
      <c r="K1330" s="184">
        <v>4118</v>
      </c>
      <c r="L1330" s="176" t="s">
        <v>2461</v>
      </c>
      <c r="M1330" s="176" t="s">
        <v>1076</v>
      </c>
      <c r="N1330" s="178" t="s">
        <v>1779</v>
      </c>
      <c r="P1330" s="184">
        <v>4118</v>
      </c>
      <c r="Q1330" s="176" t="s">
        <v>2461</v>
      </c>
      <c r="R1330" s="176" t="s">
        <v>1076</v>
      </c>
      <c r="S1330" s="178" t="s">
        <v>386</v>
      </c>
    </row>
    <row r="1331" spans="11:19" x14ac:dyDescent="0.2">
      <c r="K1331" s="184">
        <v>4119</v>
      </c>
      <c r="L1331" s="176" t="s">
        <v>2462</v>
      </c>
      <c r="M1331" s="176" t="s">
        <v>1076</v>
      </c>
      <c r="N1331" s="176" t="s">
        <v>386</v>
      </c>
      <c r="P1331" s="184">
        <v>4119</v>
      </c>
      <c r="Q1331" s="176" t="s">
        <v>2462</v>
      </c>
      <c r="R1331" s="176" t="s">
        <v>1076</v>
      </c>
      <c r="S1331" s="176" t="s">
        <v>386</v>
      </c>
    </row>
    <row r="1332" spans="11:19" x14ac:dyDescent="0.2">
      <c r="K1332" s="184">
        <v>4120</v>
      </c>
      <c r="L1332" s="176" t="s">
        <v>2629</v>
      </c>
      <c r="M1332" s="176" t="s">
        <v>1076</v>
      </c>
      <c r="N1332" s="178" t="s">
        <v>1779</v>
      </c>
      <c r="P1332" s="184">
        <v>4120</v>
      </c>
      <c r="Q1332" s="176" t="s">
        <v>2629</v>
      </c>
      <c r="R1332" s="176" t="s">
        <v>1076</v>
      </c>
      <c r="S1332" s="178" t="s">
        <v>60</v>
      </c>
    </row>
    <row r="1333" spans="11:19" x14ac:dyDescent="0.2">
      <c r="K1333" s="184">
        <v>4121</v>
      </c>
      <c r="L1333" s="176" t="s">
        <v>1674</v>
      </c>
      <c r="M1333" s="176" t="s">
        <v>1076</v>
      </c>
      <c r="N1333" s="176" t="s">
        <v>1779</v>
      </c>
      <c r="P1333" s="184">
        <v>4121</v>
      </c>
      <c r="Q1333" s="176" t="s">
        <v>1674</v>
      </c>
      <c r="R1333" s="176" t="s">
        <v>1076</v>
      </c>
      <c r="S1333" s="176" t="s">
        <v>622</v>
      </c>
    </row>
    <row r="1334" spans="11:19" x14ac:dyDescent="0.2">
      <c r="K1334" s="184">
        <v>4123</v>
      </c>
      <c r="L1334" s="176" t="s">
        <v>1749</v>
      </c>
      <c r="M1334" s="176" t="s">
        <v>1076</v>
      </c>
      <c r="N1334" s="176" t="s">
        <v>1779</v>
      </c>
      <c r="P1334" s="184">
        <v>4123</v>
      </c>
      <c r="Q1334" s="176" t="s">
        <v>1749</v>
      </c>
      <c r="R1334" s="176" t="s">
        <v>1076</v>
      </c>
      <c r="S1334" s="176" t="s">
        <v>2795</v>
      </c>
    </row>
    <row r="1335" spans="11:19" x14ac:dyDescent="0.2">
      <c r="K1335" s="184">
        <v>4124</v>
      </c>
      <c r="L1335" s="176" t="s">
        <v>847</v>
      </c>
      <c r="M1335" s="176" t="s">
        <v>1076</v>
      </c>
      <c r="N1335" s="176" t="s">
        <v>1779</v>
      </c>
      <c r="P1335" s="184">
        <v>4124</v>
      </c>
      <c r="Q1335" s="176" t="s">
        <v>847</v>
      </c>
      <c r="R1335" s="176" t="s">
        <v>1076</v>
      </c>
      <c r="S1335" s="176" t="s">
        <v>2795</v>
      </c>
    </row>
    <row r="1336" spans="11:19" x14ac:dyDescent="0.2">
      <c r="K1336" s="184">
        <v>4125</v>
      </c>
      <c r="L1336" s="176" t="s">
        <v>848</v>
      </c>
      <c r="M1336" s="176" t="s">
        <v>1076</v>
      </c>
      <c r="N1336" s="176" t="s">
        <v>1779</v>
      </c>
      <c r="P1336" s="184">
        <v>4125</v>
      </c>
      <c r="Q1336" s="176" t="s">
        <v>848</v>
      </c>
      <c r="R1336" s="176" t="s">
        <v>1076</v>
      </c>
      <c r="S1336" s="176" t="s">
        <v>2795</v>
      </c>
    </row>
    <row r="1337" spans="11:19" x14ac:dyDescent="0.2">
      <c r="K1337" s="184">
        <v>4126</v>
      </c>
      <c r="L1337" s="176" t="s">
        <v>849</v>
      </c>
      <c r="M1337" s="176" t="s">
        <v>1076</v>
      </c>
      <c r="N1337" s="176" t="s">
        <v>1779</v>
      </c>
      <c r="P1337" s="184">
        <v>4126</v>
      </c>
      <c r="Q1337" s="176" t="s">
        <v>849</v>
      </c>
      <c r="R1337" s="176" t="s">
        <v>1076</v>
      </c>
      <c r="S1337" s="176" t="s">
        <v>2796</v>
      </c>
    </row>
    <row r="1338" spans="11:19" x14ac:dyDescent="0.2">
      <c r="K1338" s="184">
        <v>4127</v>
      </c>
      <c r="L1338" s="176" t="s">
        <v>438</v>
      </c>
      <c r="M1338" s="176" t="s">
        <v>1076</v>
      </c>
      <c r="N1338" s="176" t="s">
        <v>1779</v>
      </c>
      <c r="P1338" s="184">
        <v>4127</v>
      </c>
      <c r="Q1338" s="176" t="s">
        <v>438</v>
      </c>
      <c r="R1338" s="176" t="s">
        <v>1076</v>
      </c>
      <c r="S1338" s="176" t="s">
        <v>2796</v>
      </c>
    </row>
    <row r="1339" spans="11:19" x14ac:dyDescent="0.2">
      <c r="K1339" s="184">
        <v>4128</v>
      </c>
      <c r="L1339" s="176" t="s">
        <v>439</v>
      </c>
      <c r="M1339" s="176" t="s">
        <v>1076</v>
      </c>
      <c r="N1339" s="176" t="s">
        <v>1779</v>
      </c>
      <c r="P1339" s="184">
        <v>4128</v>
      </c>
      <c r="Q1339" s="176" t="s">
        <v>439</v>
      </c>
      <c r="R1339" s="176" t="s">
        <v>1076</v>
      </c>
      <c r="S1339" s="176" t="s">
        <v>2796</v>
      </c>
    </row>
    <row r="1340" spans="11:19" x14ac:dyDescent="0.2">
      <c r="K1340" s="184">
        <v>4130</v>
      </c>
      <c r="L1340" s="176" t="s">
        <v>725</v>
      </c>
      <c r="M1340" s="176" t="s">
        <v>1077</v>
      </c>
      <c r="N1340" s="176" t="s">
        <v>726</v>
      </c>
      <c r="P1340" s="184">
        <v>4130</v>
      </c>
      <c r="Q1340" s="176" t="s">
        <v>725</v>
      </c>
      <c r="R1340" s="176" t="s">
        <v>1077</v>
      </c>
      <c r="S1340" s="176" t="s">
        <v>2187</v>
      </c>
    </row>
    <row r="1341" spans="11:19" x14ac:dyDescent="0.2">
      <c r="K1341" s="184">
        <v>4131</v>
      </c>
      <c r="L1341" s="176" t="s">
        <v>2987</v>
      </c>
      <c r="M1341" s="176" t="s">
        <v>1076</v>
      </c>
      <c r="N1341" s="176" t="s">
        <v>726</v>
      </c>
      <c r="P1341" s="184">
        <v>4131</v>
      </c>
      <c r="Q1341" s="176" t="s">
        <v>2987</v>
      </c>
      <c r="R1341" s="176" t="s">
        <v>1076</v>
      </c>
      <c r="S1341" s="176" t="s">
        <v>2187</v>
      </c>
    </row>
    <row r="1342" spans="11:19" x14ac:dyDescent="0.2">
      <c r="K1342" s="184">
        <v>4139</v>
      </c>
      <c r="L1342" s="176" t="s">
        <v>2463</v>
      </c>
      <c r="M1342" s="176" t="s">
        <v>1076</v>
      </c>
      <c r="N1342" s="176" t="s">
        <v>386</v>
      </c>
      <c r="P1342" s="184">
        <v>4139</v>
      </c>
      <c r="Q1342" s="176" t="s">
        <v>2463</v>
      </c>
      <c r="R1342" s="176" t="s">
        <v>1076</v>
      </c>
      <c r="S1342" s="176" t="s">
        <v>386</v>
      </c>
    </row>
    <row r="1343" spans="11:19" x14ac:dyDescent="0.2">
      <c r="K1343" s="184">
        <v>4140</v>
      </c>
      <c r="L1343" s="176" t="s">
        <v>1346</v>
      </c>
      <c r="M1343" s="176" t="s">
        <v>1077</v>
      </c>
      <c r="N1343" s="176" t="s">
        <v>193</v>
      </c>
      <c r="P1343" s="184">
        <v>4140</v>
      </c>
      <c r="Q1343" s="176" t="s">
        <v>1346</v>
      </c>
      <c r="R1343" s="176" t="s">
        <v>1077</v>
      </c>
      <c r="S1343" s="176" t="s">
        <v>1958</v>
      </c>
    </row>
    <row r="1344" spans="11:19" x14ac:dyDescent="0.2">
      <c r="K1344" s="184">
        <v>4150</v>
      </c>
      <c r="L1344" s="176" t="s">
        <v>1351</v>
      </c>
      <c r="M1344" s="176" t="s">
        <v>1076</v>
      </c>
      <c r="N1344" s="176" t="s">
        <v>386</v>
      </c>
      <c r="P1344" s="184">
        <v>4150</v>
      </c>
      <c r="Q1344" s="176" t="s">
        <v>1351</v>
      </c>
      <c r="R1344" s="176" t="s">
        <v>1076</v>
      </c>
      <c r="S1344" s="176" t="s">
        <v>386</v>
      </c>
    </row>
    <row r="1345" spans="11:19" x14ac:dyDescent="0.2">
      <c r="K1345" s="184">
        <v>4151</v>
      </c>
      <c r="L1345" s="176" t="s">
        <v>1352</v>
      </c>
      <c r="M1345" s="176" t="s">
        <v>1076</v>
      </c>
      <c r="N1345" s="176" t="s">
        <v>386</v>
      </c>
      <c r="P1345" s="184">
        <v>4151</v>
      </c>
      <c r="Q1345" s="176" t="s">
        <v>1352</v>
      </c>
      <c r="R1345" s="176" t="s">
        <v>1076</v>
      </c>
      <c r="S1345" s="176" t="s">
        <v>386</v>
      </c>
    </row>
    <row r="1346" spans="11:19" x14ac:dyDescent="0.2">
      <c r="K1346" s="184">
        <v>4152</v>
      </c>
      <c r="L1346" s="176" t="s">
        <v>2474</v>
      </c>
      <c r="M1346" s="176" t="s">
        <v>1076</v>
      </c>
      <c r="N1346" s="176" t="s">
        <v>386</v>
      </c>
      <c r="P1346" s="184">
        <v>4152</v>
      </c>
      <c r="Q1346" s="176" t="s">
        <v>2474</v>
      </c>
      <c r="R1346" s="176" t="s">
        <v>1076</v>
      </c>
      <c r="S1346" s="176" t="s">
        <v>386</v>
      </c>
    </row>
    <row r="1347" spans="11:19" x14ac:dyDescent="0.2">
      <c r="K1347" s="184">
        <v>4153</v>
      </c>
      <c r="L1347" s="176" t="s">
        <v>2475</v>
      </c>
      <c r="M1347" s="176" t="s">
        <v>1076</v>
      </c>
      <c r="N1347" s="176" t="s">
        <v>386</v>
      </c>
      <c r="P1347" s="184">
        <v>4153</v>
      </c>
      <c r="Q1347" s="176" t="s">
        <v>2475</v>
      </c>
      <c r="R1347" s="176" t="s">
        <v>1076</v>
      </c>
      <c r="S1347" s="176" t="s">
        <v>386</v>
      </c>
    </row>
    <row r="1348" spans="11:19" x14ac:dyDescent="0.2">
      <c r="K1348" s="184">
        <v>4600</v>
      </c>
      <c r="L1348" s="176" t="s">
        <v>2476</v>
      </c>
      <c r="M1348" s="176" t="s">
        <v>1076</v>
      </c>
      <c r="N1348" s="176" t="s">
        <v>967</v>
      </c>
      <c r="P1348" s="184">
        <v>4600</v>
      </c>
      <c r="Q1348" s="176" t="s">
        <v>2476</v>
      </c>
      <c r="R1348" s="176" t="s">
        <v>1076</v>
      </c>
      <c r="S1348" s="176" t="s">
        <v>136</v>
      </c>
    </row>
    <row r="1349" spans="11:19" x14ac:dyDescent="0.2">
      <c r="K1349" s="184">
        <v>4601</v>
      </c>
      <c r="L1349" s="176" t="s">
        <v>2477</v>
      </c>
      <c r="M1349" s="176" t="s">
        <v>1076</v>
      </c>
      <c r="N1349" s="176" t="s">
        <v>967</v>
      </c>
      <c r="P1349" s="184">
        <v>4601</v>
      </c>
      <c r="Q1349" s="176" t="s">
        <v>2477</v>
      </c>
      <c r="R1349" s="176" t="s">
        <v>1076</v>
      </c>
      <c r="S1349" s="176" t="s">
        <v>136</v>
      </c>
    </row>
    <row r="1350" spans="11:19" x14ac:dyDescent="0.2">
      <c r="K1350" s="184">
        <v>4602</v>
      </c>
      <c r="L1350" s="176" t="s">
        <v>1668</v>
      </c>
      <c r="M1350" s="176" t="s">
        <v>1076</v>
      </c>
      <c r="N1350" s="176" t="s">
        <v>2688</v>
      </c>
      <c r="P1350" s="184">
        <v>4602</v>
      </c>
      <c r="Q1350" s="176" t="s">
        <v>1668</v>
      </c>
      <c r="R1350" s="176" t="s">
        <v>1076</v>
      </c>
      <c r="S1350" s="176" t="s">
        <v>137</v>
      </c>
    </row>
    <row r="1351" spans="11:19" x14ac:dyDescent="0.2">
      <c r="K1351" s="184">
        <v>4603</v>
      </c>
      <c r="L1351" s="176" t="s">
        <v>1669</v>
      </c>
      <c r="M1351" s="176" t="s">
        <v>1076</v>
      </c>
      <c r="N1351" s="176" t="s">
        <v>2688</v>
      </c>
      <c r="P1351" s="184">
        <v>4603</v>
      </c>
      <c r="Q1351" s="176" t="s">
        <v>1669</v>
      </c>
      <c r="R1351" s="176" t="s">
        <v>1076</v>
      </c>
      <c r="S1351" s="176" t="s">
        <v>137</v>
      </c>
    </row>
    <row r="1352" spans="11:19" x14ac:dyDescent="0.2">
      <c r="K1352" s="184">
        <v>4604</v>
      </c>
      <c r="L1352" s="176" t="s">
        <v>1670</v>
      </c>
      <c r="M1352" s="176" t="s">
        <v>1076</v>
      </c>
      <c r="N1352" s="176" t="s">
        <v>2688</v>
      </c>
      <c r="P1352" s="184">
        <v>4604</v>
      </c>
      <c r="Q1352" s="176" t="s">
        <v>1670</v>
      </c>
      <c r="R1352" s="176" t="s">
        <v>1076</v>
      </c>
      <c r="S1352" s="176" t="s">
        <v>137</v>
      </c>
    </row>
    <row r="1353" spans="11:19" x14ac:dyDescent="0.2">
      <c r="K1353" s="184">
        <v>4605</v>
      </c>
      <c r="L1353" s="176" t="s">
        <v>1671</v>
      </c>
      <c r="M1353" s="176" t="s">
        <v>1076</v>
      </c>
      <c r="N1353" s="176" t="s">
        <v>2688</v>
      </c>
      <c r="P1353" s="184">
        <v>4605</v>
      </c>
      <c r="Q1353" s="176" t="s">
        <v>1671</v>
      </c>
      <c r="R1353" s="176" t="s">
        <v>1076</v>
      </c>
      <c r="S1353" s="176" t="s">
        <v>137</v>
      </c>
    </row>
    <row r="1354" spans="11:19" x14ac:dyDescent="0.2">
      <c r="K1354" s="184">
        <v>4606</v>
      </c>
      <c r="L1354" s="176" t="s">
        <v>1672</v>
      </c>
      <c r="M1354" s="176" t="s">
        <v>1076</v>
      </c>
      <c r="N1354" s="176" t="s">
        <v>2688</v>
      </c>
      <c r="P1354" s="184">
        <v>4606</v>
      </c>
      <c r="Q1354" s="176" t="s">
        <v>1672</v>
      </c>
      <c r="R1354" s="176" t="s">
        <v>1076</v>
      </c>
      <c r="S1354" s="176" t="s">
        <v>137</v>
      </c>
    </row>
    <row r="1355" spans="11:19" x14ac:dyDescent="0.2">
      <c r="K1355" s="184">
        <v>4607</v>
      </c>
      <c r="L1355" s="176" t="s">
        <v>1673</v>
      </c>
      <c r="M1355" s="176" t="s">
        <v>1076</v>
      </c>
      <c r="N1355" s="176" t="s">
        <v>2688</v>
      </c>
      <c r="P1355" s="184">
        <v>4607</v>
      </c>
      <c r="Q1355" s="176" t="s">
        <v>1673</v>
      </c>
      <c r="R1355" s="176" t="s">
        <v>1076</v>
      </c>
      <c r="S1355" s="176" t="s">
        <v>137</v>
      </c>
    </row>
    <row r="1356" spans="11:19" x14ac:dyDescent="0.2">
      <c r="K1356" s="184">
        <v>4608</v>
      </c>
      <c r="L1356" s="176" t="s">
        <v>948</v>
      </c>
      <c r="M1356" s="176" t="s">
        <v>1076</v>
      </c>
      <c r="N1356" s="176" t="s">
        <v>2688</v>
      </c>
      <c r="P1356" s="184">
        <v>4608</v>
      </c>
      <c r="Q1356" s="176" t="s">
        <v>948</v>
      </c>
      <c r="R1356" s="176" t="s">
        <v>1076</v>
      </c>
      <c r="S1356" s="176" t="s">
        <v>137</v>
      </c>
    </row>
    <row r="1357" spans="11:19" x14ac:dyDescent="0.2">
      <c r="K1357" s="184">
        <v>4620</v>
      </c>
      <c r="L1357" s="176" t="s">
        <v>949</v>
      </c>
      <c r="M1357" s="176" t="s">
        <v>1076</v>
      </c>
      <c r="N1357" s="176" t="s">
        <v>386</v>
      </c>
      <c r="P1357" s="184">
        <v>4620</v>
      </c>
      <c r="Q1357" s="176" t="s">
        <v>949</v>
      </c>
      <c r="R1357" s="176" t="s">
        <v>1076</v>
      </c>
      <c r="S1357" s="176" t="s">
        <v>386</v>
      </c>
    </row>
    <row r="1358" spans="11:19" x14ac:dyDescent="0.2">
      <c r="K1358" s="184">
        <v>4621</v>
      </c>
      <c r="L1358" s="176" t="s">
        <v>950</v>
      </c>
      <c r="M1358" s="176" t="s">
        <v>1076</v>
      </c>
      <c r="N1358" s="176" t="s">
        <v>386</v>
      </c>
      <c r="P1358" s="184">
        <v>4621</v>
      </c>
      <c r="Q1358" s="176" t="s">
        <v>950</v>
      </c>
      <c r="R1358" s="176" t="s">
        <v>1076</v>
      </c>
      <c r="S1358" s="176" t="s">
        <v>386</v>
      </c>
    </row>
    <row r="1359" spans="11:19" x14ac:dyDescent="0.2">
      <c r="K1359" s="184">
        <v>4622</v>
      </c>
      <c r="L1359" s="176" t="s">
        <v>951</v>
      </c>
      <c r="M1359" s="176" t="s">
        <v>1076</v>
      </c>
      <c r="N1359" s="176" t="s">
        <v>386</v>
      </c>
      <c r="P1359" s="184">
        <v>4622</v>
      </c>
      <c r="Q1359" s="176" t="s">
        <v>951</v>
      </c>
      <c r="R1359" s="176" t="s">
        <v>1076</v>
      </c>
      <c r="S1359" s="176" t="s">
        <v>386</v>
      </c>
    </row>
    <row r="1360" spans="11:19" x14ac:dyDescent="0.2">
      <c r="K1360" s="184">
        <v>4623</v>
      </c>
      <c r="L1360" s="176" t="s">
        <v>449</v>
      </c>
      <c r="M1360" s="176" t="s">
        <v>1076</v>
      </c>
      <c r="N1360" s="176" t="s">
        <v>386</v>
      </c>
      <c r="P1360" s="184">
        <v>4623</v>
      </c>
      <c r="Q1360" s="176" t="s">
        <v>449</v>
      </c>
      <c r="R1360" s="176" t="s">
        <v>1076</v>
      </c>
      <c r="S1360" s="176" t="s">
        <v>386</v>
      </c>
    </row>
    <row r="1361" spans="11:19" x14ac:dyDescent="0.2">
      <c r="K1361" s="184">
        <v>4624</v>
      </c>
      <c r="L1361" s="176" t="s">
        <v>1161</v>
      </c>
      <c r="M1361" s="176" t="s">
        <v>1076</v>
      </c>
      <c r="N1361" s="176" t="s">
        <v>386</v>
      </c>
      <c r="P1361" s="184">
        <v>4624</v>
      </c>
      <c r="Q1361" s="176" t="s">
        <v>1161</v>
      </c>
      <c r="R1361" s="176" t="s">
        <v>1076</v>
      </c>
      <c r="S1361" s="176" t="s">
        <v>386</v>
      </c>
    </row>
    <row r="1362" spans="11:19" x14ac:dyDescent="0.2">
      <c r="K1362" s="184">
        <v>4640</v>
      </c>
      <c r="L1362" s="176" t="s">
        <v>1162</v>
      </c>
      <c r="M1362" s="176" t="s">
        <v>1076</v>
      </c>
      <c r="N1362" s="176" t="s">
        <v>386</v>
      </c>
      <c r="P1362" s="184">
        <v>4640</v>
      </c>
      <c r="Q1362" s="176" t="s">
        <v>1162</v>
      </c>
      <c r="R1362" s="176" t="s">
        <v>1076</v>
      </c>
      <c r="S1362" s="176" t="s">
        <v>386</v>
      </c>
    </row>
    <row r="1363" spans="11:19" x14ac:dyDescent="0.2">
      <c r="K1363" s="184">
        <v>4641</v>
      </c>
      <c r="L1363" s="176" t="s">
        <v>1163</v>
      </c>
      <c r="M1363" s="176" t="s">
        <v>1076</v>
      </c>
      <c r="N1363" s="176" t="s">
        <v>386</v>
      </c>
      <c r="P1363" s="184">
        <v>4641</v>
      </c>
      <c r="Q1363" s="176" t="s">
        <v>1163</v>
      </c>
      <c r="R1363" s="176" t="s">
        <v>1076</v>
      </c>
      <c r="S1363" s="176" t="s">
        <v>386</v>
      </c>
    </row>
    <row r="1364" spans="11:19" x14ac:dyDescent="0.2">
      <c r="K1364" s="184">
        <v>4642</v>
      </c>
      <c r="L1364" s="176" t="s">
        <v>546</v>
      </c>
      <c r="M1364" s="176" t="s">
        <v>1076</v>
      </c>
      <c r="N1364" s="176" t="s">
        <v>386</v>
      </c>
      <c r="P1364" s="184">
        <v>4642</v>
      </c>
      <c r="Q1364" s="176" t="s">
        <v>546</v>
      </c>
      <c r="R1364" s="176" t="s">
        <v>1076</v>
      </c>
      <c r="S1364" s="176" t="s">
        <v>386</v>
      </c>
    </row>
    <row r="1365" spans="11:19" x14ac:dyDescent="0.2">
      <c r="K1365" s="184">
        <v>4643</v>
      </c>
      <c r="L1365" s="176" t="s">
        <v>547</v>
      </c>
      <c r="M1365" s="176" t="s">
        <v>1076</v>
      </c>
      <c r="N1365" s="176" t="s">
        <v>386</v>
      </c>
      <c r="P1365" s="184">
        <v>4643</v>
      </c>
      <c r="Q1365" s="176" t="s">
        <v>547</v>
      </c>
      <c r="R1365" s="176" t="s">
        <v>1076</v>
      </c>
      <c r="S1365" s="176" t="s">
        <v>386</v>
      </c>
    </row>
    <row r="1366" spans="11:19" x14ac:dyDescent="0.2">
      <c r="K1366" s="184">
        <v>4644</v>
      </c>
      <c r="L1366" s="176" t="s">
        <v>3073</v>
      </c>
      <c r="M1366" s="176" t="s">
        <v>1076</v>
      </c>
      <c r="N1366" s="176" t="s">
        <v>386</v>
      </c>
      <c r="P1366" s="184">
        <v>4644</v>
      </c>
      <c r="Q1366" s="176" t="s">
        <v>3073</v>
      </c>
      <c r="R1366" s="176" t="s">
        <v>1076</v>
      </c>
      <c r="S1366" s="176" t="s">
        <v>386</v>
      </c>
    </row>
    <row r="1367" spans="11:19" x14ac:dyDescent="0.2">
      <c r="K1367" s="184">
        <v>4645</v>
      </c>
      <c r="L1367" s="176" t="s">
        <v>3074</v>
      </c>
      <c r="M1367" s="176" t="s">
        <v>1076</v>
      </c>
      <c r="N1367" s="176" t="s">
        <v>386</v>
      </c>
      <c r="P1367" s="184">
        <v>4645</v>
      </c>
      <c r="Q1367" s="176" t="s">
        <v>3074</v>
      </c>
      <c r="R1367" s="176" t="s">
        <v>1076</v>
      </c>
      <c r="S1367" s="176" t="s">
        <v>386</v>
      </c>
    </row>
    <row r="1368" spans="11:19" x14ac:dyDescent="0.2">
      <c r="K1368" s="184">
        <v>4700</v>
      </c>
      <c r="L1368" s="176" t="s">
        <v>2142</v>
      </c>
      <c r="M1368" s="176" t="s">
        <v>1076</v>
      </c>
      <c r="N1368" s="176" t="s">
        <v>386</v>
      </c>
      <c r="P1368" s="184">
        <v>4700</v>
      </c>
      <c r="Q1368" s="176" t="s">
        <v>2142</v>
      </c>
      <c r="R1368" s="176" t="s">
        <v>1076</v>
      </c>
      <c r="S1368" s="176" t="s">
        <v>386</v>
      </c>
    </row>
    <row r="1369" spans="11:19" x14ac:dyDescent="0.2">
      <c r="K1369" s="184">
        <v>4800</v>
      </c>
      <c r="L1369" s="176" t="s">
        <v>3075</v>
      </c>
      <c r="M1369" s="176" t="s">
        <v>2253</v>
      </c>
      <c r="N1369" s="176" t="s">
        <v>386</v>
      </c>
      <c r="P1369" s="184">
        <v>4800</v>
      </c>
      <c r="Q1369" s="176" t="s">
        <v>3075</v>
      </c>
      <c r="R1369" s="176" t="s">
        <v>3114</v>
      </c>
      <c r="S1369" s="176" t="s">
        <v>386</v>
      </c>
    </row>
    <row r="1370" spans="11:19" x14ac:dyDescent="0.2">
      <c r="K1370" s="184">
        <v>4810</v>
      </c>
      <c r="L1370" s="176" t="s">
        <v>3076</v>
      </c>
      <c r="M1370" s="176" t="s">
        <v>2200</v>
      </c>
      <c r="N1370" s="176" t="s">
        <v>386</v>
      </c>
      <c r="P1370" s="184">
        <v>4810</v>
      </c>
      <c r="Q1370" s="176" t="s">
        <v>3076</v>
      </c>
      <c r="R1370" s="176" t="s">
        <v>2200</v>
      </c>
      <c r="S1370" s="176" t="s">
        <v>386</v>
      </c>
    </row>
    <row r="1371" spans="11:19" x14ac:dyDescent="0.2">
      <c r="K1371" s="184">
        <v>4811</v>
      </c>
      <c r="L1371" s="176" t="s">
        <v>3077</v>
      </c>
      <c r="M1371" s="176" t="s">
        <v>2200</v>
      </c>
      <c r="N1371" s="176" t="s">
        <v>386</v>
      </c>
      <c r="P1371" s="184">
        <v>4811</v>
      </c>
      <c r="Q1371" s="176" t="s">
        <v>3077</v>
      </c>
      <c r="R1371" s="176" t="s">
        <v>2200</v>
      </c>
      <c r="S1371" s="176" t="s">
        <v>386</v>
      </c>
    </row>
    <row r="1372" spans="11:19" x14ac:dyDescent="0.2">
      <c r="K1372" s="184">
        <v>4812</v>
      </c>
      <c r="L1372" s="176" t="s">
        <v>3078</v>
      </c>
      <c r="M1372" s="176" t="s">
        <v>2200</v>
      </c>
      <c r="N1372" s="176" t="s">
        <v>386</v>
      </c>
      <c r="P1372" s="184">
        <v>4812</v>
      </c>
      <c r="Q1372" s="176" t="s">
        <v>3078</v>
      </c>
      <c r="R1372" s="176" t="s">
        <v>2200</v>
      </c>
      <c r="S1372" s="176" t="s">
        <v>386</v>
      </c>
    </row>
    <row r="1373" spans="11:19" x14ac:dyDescent="0.2">
      <c r="K1373" s="184">
        <v>4820</v>
      </c>
      <c r="L1373" s="176" t="s">
        <v>440</v>
      </c>
      <c r="M1373" s="176" t="s">
        <v>2200</v>
      </c>
      <c r="N1373" s="176" t="s">
        <v>386</v>
      </c>
      <c r="P1373" s="184">
        <v>4820</v>
      </c>
      <c r="Q1373" s="176" t="s">
        <v>440</v>
      </c>
      <c r="R1373" s="176" t="s">
        <v>2200</v>
      </c>
      <c r="S1373" s="176" t="s">
        <v>386</v>
      </c>
    </row>
    <row r="1374" spans="11:19" x14ac:dyDescent="0.2">
      <c r="K1374" s="184">
        <v>4821</v>
      </c>
      <c r="L1374" s="176" t="s">
        <v>441</v>
      </c>
      <c r="M1374" s="176" t="s">
        <v>2200</v>
      </c>
      <c r="N1374" s="176" t="s">
        <v>386</v>
      </c>
      <c r="P1374" s="184">
        <v>4821</v>
      </c>
      <c r="Q1374" s="176" t="s">
        <v>441</v>
      </c>
      <c r="R1374" s="176" t="s">
        <v>2200</v>
      </c>
      <c r="S1374" s="176" t="s">
        <v>386</v>
      </c>
    </row>
    <row r="1375" spans="11:19" x14ac:dyDescent="0.2">
      <c r="K1375" s="184">
        <v>4822</v>
      </c>
      <c r="L1375" s="176" t="s">
        <v>442</v>
      </c>
      <c r="M1375" s="176" t="s">
        <v>2200</v>
      </c>
      <c r="N1375" s="176" t="s">
        <v>386</v>
      </c>
      <c r="P1375" s="184">
        <v>4822</v>
      </c>
      <c r="Q1375" s="176" t="s">
        <v>442</v>
      </c>
      <c r="R1375" s="176" t="s">
        <v>2200</v>
      </c>
      <c r="S1375" s="176" t="s">
        <v>386</v>
      </c>
    </row>
    <row r="1376" spans="11:19" x14ac:dyDescent="0.2">
      <c r="K1376" s="184">
        <v>4823</v>
      </c>
      <c r="L1376" s="176" t="s">
        <v>1707</v>
      </c>
      <c r="M1376" s="176" t="s">
        <v>2200</v>
      </c>
      <c r="N1376" s="176" t="s">
        <v>386</v>
      </c>
      <c r="P1376" s="184">
        <v>4823</v>
      </c>
      <c r="Q1376" s="176" t="s">
        <v>1707</v>
      </c>
      <c r="R1376" s="176" t="s">
        <v>2200</v>
      </c>
      <c r="S1376" s="176" t="s">
        <v>386</v>
      </c>
    </row>
    <row r="1377" spans="11:19" x14ac:dyDescent="0.2">
      <c r="K1377" s="184">
        <v>4824</v>
      </c>
      <c r="L1377" s="176" t="s">
        <v>1708</v>
      </c>
      <c r="M1377" s="176" t="s">
        <v>2200</v>
      </c>
      <c r="N1377" s="176" t="s">
        <v>386</v>
      </c>
      <c r="P1377" s="184">
        <v>4824</v>
      </c>
      <c r="Q1377" s="176" t="s">
        <v>1708</v>
      </c>
      <c r="R1377" s="176" t="s">
        <v>2200</v>
      </c>
      <c r="S1377" s="176" t="s">
        <v>386</v>
      </c>
    </row>
    <row r="1378" spans="11:19" x14ac:dyDescent="0.2">
      <c r="K1378" s="184">
        <v>4825</v>
      </c>
      <c r="L1378" s="176" t="s">
        <v>1709</v>
      </c>
      <c r="M1378" s="176" t="s">
        <v>2200</v>
      </c>
      <c r="N1378" s="176" t="s">
        <v>386</v>
      </c>
      <c r="P1378" s="184">
        <v>4825</v>
      </c>
      <c r="Q1378" s="176" t="s">
        <v>1709</v>
      </c>
      <c r="R1378" s="176" t="s">
        <v>2200</v>
      </c>
      <c r="S1378" s="176" t="s">
        <v>386</v>
      </c>
    </row>
    <row r="1379" spans="11:19" x14ac:dyDescent="0.2">
      <c r="K1379" s="184">
        <v>4826</v>
      </c>
      <c r="L1379" s="176" t="s">
        <v>1518</v>
      </c>
      <c r="M1379" s="176" t="s">
        <v>2200</v>
      </c>
      <c r="N1379" s="176" t="s">
        <v>386</v>
      </c>
      <c r="P1379" s="184">
        <v>4826</v>
      </c>
      <c r="Q1379" s="176" t="s">
        <v>1518</v>
      </c>
      <c r="R1379" s="176" t="s">
        <v>2200</v>
      </c>
      <c r="S1379" s="176" t="s">
        <v>386</v>
      </c>
    </row>
    <row r="1380" spans="11:19" x14ac:dyDescent="0.2">
      <c r="K1380" s="184">
        <v>4827</v>
      </c>
      <c r="L1380" s="176" t="s">
        <v>255</v>
      </c>
      <c r="M1380" s="176" t="s">
        <v>2200</v>
      </c>
      <c r="N1380" s="176" t="s">
        <v>386</v>
      </c>
      <c r="P1380" s="184">
        <v>4827</v>
      </c>
      <c r="Q1380" s="176" t="s">
        <v>255</v>
      </c>
      <c r="R1380" s="176" t="s">
        <v>2200</v>
      </c>
      <c r="S1380" s="176" t="s">
        <v>386</v>
      </c>
    </row>
    <row r="1381" spans="11:19" x14ac:dyDescent="0.2">
      <c r="K1381" s="184">
        <v>4828</v>
      </c>
      <c r="L1381" s="176" t="s">
        <v>256</v>
      </c>
      <c r="M1381" s="176" t="s">
        <v>2200</v>
      </c>
      <c r="N1381" s="176" t="s">
        <v>386</v>
      </c>
      <c r="P1381" s="184">
        <v>4828</v>
      </c>
      <c r="Q1381" s="176" t="s">
        <v>256</v>
      </c>
      <c r="R1381" s="176" t="s">
        <v>2200</v>
      </c>
      <c r="S1381" s="176" t="s">
        <v>386</v>
      </c>
    </row>
    <row r="1382" spans="11:19" x14ac:dyDescent="0.2">
      <c r="K1382" s="184">
        <v>5008</v>
      </c>
      <c r="L1382" s="176" t="s">
        <v>1353</v>
      </c>
      <c r="M1382" s="176" t="s">
        <v>2253</v>
      </c>
      <c r="N1382" s="176" t="s">
        <v>1059</v>
      </c>
      <c r="P1382" s="184">
        <v>5013</v>
      </c>
      <c r="Q1382" s="176" t="s">
        <v>533</v>
      </c>
      <c r="R1382" s="176" t="s">
        <v>3114</v>
      </c>
      <c r="S1382" s="176" t="s">
        <v>1000</v>
      </c>
    </row>
    <row r="1383" spans="11:19" x14ac:dyDescent="0.2">
      <c r="K1383" s="184">
        <v>5013</v>
      </c>
      <c r="L1383" s="176" t="s">
        <v>533</v>
      </c>
      <c r="M1383" s="176" t="s">
        <v>2253</v>
      </c>
      <c r="N1383" s="176" t="s">
        <v>456</v>
      </c>
      <c r="P1383" s="184">
        <v>5069</v>
      </c>
      <c r="Q1383" s="176" t="s">
        <v>342</v>
      </c>
      <c r="R1383" s="176" t="s">
        <v>3114</v>
      </c>
      <c r="S1383" s="176" t="s">
        <v>1367</v>
      </c>
    </row>
    <row r="1384" spans="11:19" x14ac:dyDescent="0.2">
      <c r="K1384" s="184">
        <v>5069</v>
      </c>
      <c r="L1384" s="176" t="s">
        <v>3355</v>
      </c>
      <c r="M1384" s="176" t="s">
        <v>2253</v>
      </c>
      <c r="N1384" s="176" t="s">
        <v>2093</v>
      </c>
      <c r="P1384" s="184">
        <v>5087</v>
      </c>
      <c r="Q1384" s="176" t="s">
        <v>343</v>
      </c>
      <c r="R1384" s="176" t="s">
        <v>3114</v>
      </c>
      <c r="S1384" s="176" t="s">
        <v>3436</v>
      </c>
    </row>
    <row r="1385" spans="11:19" x14ac:dyDescent="0.2">
      <c r="K1385" s="184">
        <v>5087</v>
      </c>
      <c r="L1385" s="176" t="s">
        <v>433</v>
      </c>
      <c r="M1385" s="176" t="s">
        <v>2253</v>
      </c>
      <c r="N1385" s="176" t="s">
        <v>3334</v>
      </c>
      <c r="P1385" s="184">
        <v>5102</v>
      </c>
      <c r="Q1385" s="176" t="s">
        <v>3112</v>
      </c>
      <c r="R1385" s="176" t="s">
        <v>3114</v>
      </c>
      <c r="S1385" s="176" t="s">
        <v>1829</v>
      </c>
    </row>
    <row r="1386" spans="11:19" x14ac:dyDescent="0.2">
      <c r="K1386" s="184">
        <v>5102</v>
      </c>
      <c r="L1386" s="176" t="s">
        <v>1362</v>
      </c>
      <c r="M1386" s="176" t="s">
        <v>2253</v>
      </c>
      <c r="N1386" s="176" t="s">
        <v>189</v>
      </c>
      <c r="P1386" s="184">
        <v>5118</v>
      </c>
      <c r="Q1386" s="176" t="s">
        <v>1088</v>
      </c>
      <c r="R1386" s="176" t="s">
        <v>3114</v>
      </c>
      <c r="S1386" s="176" t="s">
        <v>3042</v>
      </c>
    </row>
    <row r="1387" spans="11:19" x14ac:dyDescent="0.2">
      <c r="K1387" s="184">
        <v>5118</v>
      </c>
      <c r="L1387" s="176" t="s">
        <v>1088</v>
      </c>
      <c r="M1387" s="176" t="s">
        <v>2253</v>
      </c>
      <c r="N1387" s="176" t="s">
        <v>3245</v>
      </c>
      <c r="P1387" s="184">
        <v>5119</v>
      </c>
      <c r="Q1387" s="176" t="s">
        <v>1089</v>
      </c>
      <c r="R1387" s="176" t="s">
        <v>3114</v>
      </c>
      <c r="S1387" s="176" t="s">
        <v>159</v>
      </c>
    </row>
    <row r="1388" spans="11:19" x14ac:dyDescent="0.2">
      <c r="K1388" s="184">
        <v>5119</v>
      </c>
      <c r="L1388" s="176" t="s">
        <v>1089</v>
      </c>
      <c r="M1388" s="176" t="s">
        <v>2253</v>
      </c>
      <c r="N1388" s="176" t="s">
        <v>615</v>
      </c>
      <c r="P1388" s="184">
        <v>5120</v>
      </c>
      <c r="Q1388" s="176" t="s">
        <v>1950</v>
      </c>
      <c r="R1388" s="176" t="s">
        <v>3114</v>
      </c>
      <c r="S1388" s="176" t="s">
        <v>1454</v>
      </c>
    </row>
    <row r="1389" spans="11:19" x14ac:dyDescent="0.2">
      <c r="K1389" s="184">
        <v>5120</v>
      </c>
      <c r="L1389" s="176" t="s">
        <v>1950</v>
      </c>
      <c r="M1389" s="176" t="s">
        <v>2253</v>
      </c>
      <c r="N1389" s="176" t="s">
        <v>616</v>
      </c>
      <c r="P1389" s="184">
        <v>5122</v>
      </c>
      <c r="Q1389" s="176" t="s">
        <v>2713</v>
      </c>
      <c r="R1389" s="176" t="s">
        <v>3114</v>
      </c>
      <c r="S1389" s="176" t="s">
        <v>1455</v>
      </c>
    </row>
    <row r="1390" spans="11:19" x14ac:dyDescent="0.2">
      <c r="K1390" s="184">
        <v>5121</v>
      </c>
      <c r="L1390" s="176" t="s">
        <v>484</v>
      </c>
      <c r="M1390" s="176" t="s">
        <v>2253</v>
      </c>
      <c r="N1390" s="176" t="s">
        <v>617</v>
      </c>
      <c r="P1390" s="184">
        <v>5123</v>
      </c>
      <c r="Q1390" s="176" t="s">
        <v>2714</v>
      </c>
      <c r="R1390" s="176" t="s">
        <v>3114</v>
      </c>
      <c r="S1390" s="176" t="s">
        <v>1456</v>
      </c>
    </row>
    <row r="1391" spans="11:19" x14ac:dyDescent="0.2">
      <c r="K1391" s="184">
        <v>5122</v>
      </c>
      <c r="L1391" s="176" t="s">
        <v>2713</v>
      </c>
      <c r="M1391" s="176" t="s">
        <v>2253</v>
      </c>
      <c r="N1391" s="176" t="s">
        <v>618</v>
      </c>
      <c r="P1391" s="184">
        <v>5124</v>
      </c>
      <c r="Q1391" s="176" t="s">
        <v>2715</v>
      </c>
      <c r="R1391" s="176" t="s">
        <v>3114</v>
      </c>
      <c r="S1391" s="176" t="s">
        <v>1457</v>
      </c>
    </row>
    <row r="1392" spans="11:19" x14ac:dyDescent="0.2">
      <c r="K1392" s="184">
        <v>5123</v>
      </c>
      <c r="L1392" s="176" t="s">
        <v>478</v>
      </c>
      <c r="M1392" s="176" t="s">
        <v>2253</v>
      </c>
      <c r="N1392" s="176" t="s">
        <v>619</v>
      </c>
      <c r="P1392" s="184">
        <v>5125</v>
      </c>
      <c r="Q1392" s="176" t="s">
        <v>3000</v>
      </c>
      <c r="R1392" s="176" t="s">
        <v>3114</v>
      </c>
      <c r="S1392" s="176" t="s">
        <v>1566</v>
      </c>
    </row>
    <row r="1393" spans="11:19" x14ac:dyDescent="0.2">
      <c r="K1393" s="184">
        <v>5124</v>
      </c>
      <c r="L1393" s="176" t="s">
        <v>2715</v>
      </c>
      <c r="M1393" s="176" t="s">
        <v>2253</v>
      </c>
      <c r="N1393" s="176" t="s">
        <v>620</v>
      </c>
      <c r="P1393" s="184">
        <v>5126</v>
      </c>
      <c r="Q1393" s="176" t="s">
        <v>1476</v>
      </c>
      <c r="R1393" s="176" t="s">
        <v>3114</v>
      </c>
      <c r="S1393" s="176" t="s">
        <v>1567</v>
      </c>
    </row>
    <row r="1394" spans="11:19" x14ac:dyDescent="0.2">
      <c r="K1394" s="184">
        <v>5125</v>
      </c>
      <c r="L1394" s="176" t="s">
        <v>3000</v>
      </c>
      <c r="M1394" s="176" t="s">
        <v>2253</v>
      </c>
      <c r="N1394" s="176" t="s">
        <v>621</v>
      </c>
      <c r="P1394" s="184">
        <v>5127</v>
      </c>
      <c r="Q1394" s="176" t="s">
        <v>1485</v>
      </c>
      <c r="R1394" s="176" t="s">
        <v>3114</v>
      </c>
      <c r="S1394" s="176" t="s">
        <v>1568</v>
      </c>
    </row>
    <row r="1395" spans="11:19" x14ac:dyDescent="0.2">
      <c r="K1395" s="184">
        <v>5126</v>
      </c>
      <c r="L1395" s="176" t="s">
        <v>1476</v>
      </c>
      <c r="M1395" s="176" t="s">
        <v>2253</v>
      </c>
      <c r="N1395" s="176" t="s">
        <v>2939</v>
      </c>
    </row>
    <row r="1396" spans="11:19" x14ac:dyDescent="0.2">
      <c r="K1396" s="184">
        <v>5127</v>
      </c>
      <c r="L1396" s="176" t="s">
        <v>1485</v>
      </c>
      <c r="M1396" s="176" t="s">
        <v>2253</v>
      </c>
      <c r="N1396" s="176" t="s">
        <v>2940</v>
      </c>
    </row>
  </sheetData>
  <phoneticPr fontId="0" type="noConversion"/>
  <pageMargins left="0.39370078740157483" right="0.39370078740157483" top="0.39370078740157483" bottom="0.78740157480314965" header="0.39370078740157483" footer="0.39370078740157483"/>
  <pageSetup paperSize="8" fitToHeight="300" orientation="landscape" horizontalDpi="300" verticalDpi="300" r:id="rId1"/>
  <headerFooter alignWithMargins="0">
    <oddFooter>&amp;L&amp;"Arial,Fett"&amp;10Übersicht der MISRA Regeln&amp;C&amp;"Arial,Fett"&amp;10&amp;P von &amp;N&amp;R&amp;"Arial,Fett"&amp;10&amp;F</oddFooter>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1"/>
  <dimension ref="A1:K73"/>
  <sheetViews>
    <sheetView showGridLines="0" workbookViewId="0">
      <selection activeCell="A2" sqref="A2:D2"/>
    </sheetView>
  </sheetViews>
  <sheetFormatPr baseColWidth="10" defaultRowHeight="10.199999999999999" x14ac:dyDescent="0.2"/>
  <cols>
    <col min="1" max="1" width="18.42578125" bestFit="1" customWidth="1"/>
    <col min="2" max="2" width="15.28515625" bestFit="1" customWidth="1"/>
    <col min="3" max="3" width="38.85546875" bestFit="1" customWidth="1"/>
    <col min="4" max="4" width="10.85546875" bestFit="1" customWidth="1"/>
    <col min="5" max="5" width="20" bestFit="1" customWidth="1"/>
    <col min="6" max="6" width="18.85546875" bestFit="1" customWidth="1"/>
    <col min="7" max="7" width="38.85546875" bestFit="1" customWidth="1"/>
    <col min="9" max="9" width="16.42578125" customWidth="1"/>
    <col min="10" max="10" width="19.85546875" customWidth="1"/>
    <col min="11" max="11" width="39" customWidth="1"/>
  </cols>
  <sheetData>
    <row r="1" spans="1:11" ht="15.6" x14ac:dyDescent="0.2">
      <c r="A1" s="453" t="s">
        <v>120</v>
      </c>
      <c r="B1" s="454"/>
      <c r="C1" s="455"/>
      <c r="E1" s="456" t="s">
        <v>3446</v>
      </c>
      <c r="F1" s="457"/>
      <c r="G1" s="458"/>
      <c r="I1" s="459" t="s">
        <v>3119</v>
      </c>
      <c r="J1" s="460"/>
      <c r="K1" s="461"/>
    </row>
    <row r="3" spans="1:11" x14ac:dyDescent="0.2">
      <c r="A3" s="45" t="s">
        <v>1308</v>
      </c>
      <c r="B3" s="45" t="s">
        <v>549</v>
      </c>
      <c r="E3" s="49" t="s">
        <v>1308</v>
      </c>
      <c r="F3" s="49" t="s">
        <v>549</v>
      </c>
      <c r="I3" s="162" t="s">
        <v>1308</v>
      </c>
      <c r="J3" s="162" t="s">
        <v>549</v>
      </c>
    </row>
    <row r="4" spans="1:11" x14ac:dyDescent="0.2">
      <c r="A4" s="46">
        <v>0</v>
      </c>
      <c r="B4" s="46" t="s">
        <v>2944</v>
      </c>
      <c r="E4" s="50">
        <v>0</v>
      </c>
      <c r="F4" s="50" t="s">
        <v>2200</v>
      </c>
      <c r="I4" s="164">
        <v>0</v>
      </c>
      <c r="J4" s="164" t="s">
        <v>2200</v>
      </c>
    </row>
    <row r="5" spans="1:11" x14ac:dyDescent="0.2">
      <c r="A5" s="46">
        <v>1</v>
      </c>
      <c r="B5" s="47" t="s">
        <v>386</v>
      </c>
      <c r="E5" s="50">
        <v>1</v>
      </c>
      <c r="F5" s="51" t="s">
        <v>386</v>
      </c>
      <c r="I5" s="164">
        <v>1</v>
      </c>
      <c r="J5" s="164"/>
    </row>
    <row r="6" spans="1:11" x14ac:dyDescent="0.2">
      <c r="A6" s="46">
        <v>2</v>
      </c>
      <c r="B6" s="46" t="s">
        <v>1076</v>
      </c>
      <c r="E6" s="50">
        <v>2</v>
      </c>
      <c r="F6" s="50" t="s">
        <v>1076</v>
      </c>
      <c r="I6" s="164">
        <v>2</v>
      </c>
      <c r="J6" s="164" t="s">
        <v>1076</v>
      </c>
    </row>
    <row r="7" spans="1:11" x14ac:dyDescent="0.2">
      <c r="A7" s="46">
        <v>3</v>
      </c>
      <c r="B7" s="46" t="s">
        <v>1077</v>
      </c>
      <c r="E7" s="50">
        <v>3</v>
      </c>
      <c r="F7" s="50" t="s">
        <v>1077</v>
      </c>
      <c r="I7" s="164">
        <v>3</v>
      </c>
      <c r="J7" s="164" t="s">
        <v>1077</v>
      </c>
    </row>
    <row r="8" spans="1:11" x14ac:dyDescent="0.2">
      <c r="A8" s="46">
        <v>4</v>
      </c>
      <c r="B8" s="46" t="s">
        <v>2253</v>
      </c>
      <c r="E8" s="50">
        <v>4</v>
      </c>
      <c r="F8" s="50" t="s">
        <v>2253</v>
      </c>
      <c r="I8" s="164">
        <v>4</v>
      </c>
      <c r="J8" s="164" t="s">
        <v>3113</v>
      </c>
    </row>
    <row r="9" spans="1:11" x14ac:dyDescent="0.2">
      <c r="A9" s="46">
        <v>5</v>
      </c>
      <c r="B9" s="47" t="s">
        <v>386</v>
      </c>
      <c r="E9" s="50">
        <v>5</v>
      </c>
      <c r="F9" s="51" t="s">
        <v>386</v>
      </c>
      <c r="I9" s="164">
        <v>5</v>
      </c>
      <c r="J9" s="164"/>
    </row>
    <row r="10" spans="1:11" x14ac:dyDescent="0.2">
      <c r="A10" s="46">
        <v>6</v>
      </c>
      <c r="B10" s="47" t="s">
        <v>386</v>
      </c>
      <c r="E10" s="50">
        <v>6</v>
      </c>
      <c r="F10" s="50" t="s">
        <v>2203</v>
      </c>
      <c r="I10" s="164">
        <v>6</v>
      </c>
      <c r="J10" s="164" t="s">
        <v>2203</v>
      </c>
    </row>
    <row r="11" spans="1:11" x14ac:dyDescent="0.2">
      <c r="A11" s="46">
        <v>7</v>
      </c>
      <c r="B11" s="47" t="s">
        <v>386</v>
      </c>
      <c r="E11" s="50">
        <v>7</v>
      </c>
      <c r="F11" s="50" t="s">
        <v>2202</v>
      </c>
      <c r="I11" s="164">
        <v>7</v>
      </c>
      <c r="J11" s="164" t="s">
        <v>262</v>
      </c>
    </row>
    <row r="12" spans="1:11" x14ac:dyDescent="0.2">
      <c r="A12" s="46">
        <v>8</v>
      </c>
      <c r="B12" s="46" t="s">
        <v>2943</v>
      </c>
      <c r="E12" s="50">
        <v>8</v>
      </c>
      <c r="F12" s="50" t="s">
        <v>2204</v>
      </c>
      <c r="I12" s="164">
        <v>8</v>
      </c>
      <c r="J12" s="164" t="s">
        <v>2204</v>
      </c>
    </row>
    <row r="13" spans="1:11" x14ac:dyDescent="0.2">
      <c r="A13" s="46">
        <v>9</v>
      </c>
      <c r="B13" s="46" t="s">
        <v>2254</v>
      </c>
      <c r="E13" s="50">
        <v>9</v>
      </c>
      <c r="F13" s="50" t="s">
        <v>2254</v>
      </c>
      <c r="I13" s="164">
        <v>9</v>
      </c>
      <c r="J13" s="164" t="s">
        <v>3238</v>
      </c>
    </row>
    <row r="16" spans="1:11" x14ac:dyDescent="0.2">
      <c r="A16" s="45" t="s">
        <v>550</v>
      </c>
      <c r="B16" s="45" t="s">
        <v>551</v>
      </c>
      <c r="C16" s="41" t="s">
        <v>552</v>
      </c>
      <c r="E16" s="49" t="s">
        <v>550</v>
      </c>
      <c r="F16" s="49" t="s">
        <v>551</v>
      </c>
      <c r="G16" s="44" t="s">
        <v>552</v>
      </c>
      <c r="I16" s="162" t="s">
        <v>550</v>
      </c>
      <c r="J16" s="162" t="s">
        <v>551</v>
      </c>
      <c r="K16" s="163" t="s">
        <v>552</v>
      </c>
    </row>
    <row r="17" spans="1:11" x14ac:dyDescent="0.2">
      <c r="A17" s="46" t="s">
        <v>2944</v>
      </c>
      <c r="B17" s="46">
        <v>0</v>
      </c>
      <c r="C17" s="37" t="s">
        <v>553</v>
      </c>
      <c r="E17" s="52" t="s">
        <v>2251</v>
      </c>
      <c r="F17" s="50">
        <v>0</v>
      </c>
      <c r="G17" s="48" t="s">
        <v>2252</v>
      </c>
      <c r="I17" s="176" t="s">
        <v>263</v>
      </c>
      <c r="J17" s="164">
        <v>0</v>
      </c>
      <c r="K17" s="176" t="s">
        <v>267</v>
      </c>
    </row>
    <row r="18" spans="1:11" x14ac:dyDescent="0.2">
      <c r="A18" s="46" t="s">
        <v>554</v>
      </c>
      <c r="B18" s="46">
        <v>2</v>
      </c>
      <c r="C18" s="37" t="s">
        <v>271</v>
      </c>
      <c r="E18" s="52" t="s">
        <v>982</v>
      </c>
      <c r="F18" s="50">
        <v>0</v>
      </c>
      <c r="G18" s="48" t="s">
        <v>3235</v>
      </c>
      <c r="I18" s="176" t="s">
        <v>264</v>
      </c>
      <c r="J18" s="164">
        <v>0</v>
      </c>
      <c r="K18" s="176" t="s">
        <v>268</v>
      </c>
    </row>
    <row r="19" spans="1:11" x14ac:dyDescent="0.2">
      <c r="A19" s="46" t="s">
        <v>272</v>
      </c>
      <c r="B19" s="46">
        <v>2</v>
      </c>
      <c r="C19" s="37" t="s">
        <v>202</v>
      </c>
      <c r="E19" s="52" t="s">
        <v>3425</v>
      </c>
      <c r="F19" s="50">
        <v>0</v>
      </c>
      <c r="G19" s="48" t="s">
        <v>3236</v>
      </c>
      <c r="I19" s="176" t="s">
        <v>265</v>
      </c>
      <c r="J19" s="164">
        <v>0</v>
      </c>
      <c r="K19" s="176" t="s">
        <v>269</v>
      </c>
    </row>
    <row r="20" spans="1:11" x14ac:dyDescent="0.2">
      <c r="A20" s="46" t="s">
        <v>203</v>
      </c>
      <c r="B20" s="46">
        <v>2</v>
      </c>
      <c r="C20" s="37" t="s">
        <v>204</v>
      </c>
      <c r="E20" s="52" t="s">
        <v>554</v>
      </c>
      <c r="F20" s="50">
        <v>2</v>
      </c>
      <c r="G20" s="48" t="s">
        <v>271</v>
      </c>
      <c r="I20" s="176" t="s">
        <v>266</v>
      </c>
      <c r="J20" s="164">
        <v>0</v>
      </c>
      <c r="K20" s="176" t="s">
        <v>270</v>
      </c>
    </row>
    <row r="21" spans="1:11" x14ac:dyDescent="0.2">
      <c r="A21" s="46" t="s">
        <v>205</v>
      </c>
      <c r="B21" s="46">
        <v>2</v>
      </c>
      <c r="C21" s="37" t="s">
        <v>206</v>
      </c>
      <c r="E21" s="52" t="s">
        <v>272</v>
      </c>
      <c r="F21" s="50">
        <v>2</v>
      </c>
      <c r="G21" s="48" t="s">
        <v>202</v>
      </c>
      <c r="I21" s="176" t="s">
        <v>1434</v>
      </c>
      <c r="J21" s="164">
        <v>2</v>
      </c>
      <c r="K21" s="176" t="s">
        <v>271</v>
      </c>
    </row>
    <row r="22" spans="1:11" x14ac:dyDescent="0.2">
      <c r="A22" s="46" t="s">
        <v>207</v>
      </c>
      <c r="B22" s="46">
        <v>2</v>
      </c>
      <c r="C22" s="37" t="s">
        <v>208</v>
      </c>
      <c r="E22" s="52" t="s">
        <v>203</v>
      </c>
      <c r="F22" s="50">
        <v>2</v>
      </c>
      <c r="G22" s="48" t="s">
        <v>353</v>
      </c>
      <c r="I22" s="176" t="s">
        <v>1435</v>
      </c>
      <c r="J22" s="164">
        <v>2</v>
      </c>
      <c r="K22" s="176" t="s">
        <v>1418</v>
      </c>
    </row>
    <row r="23" spans="1:11" x14ac:dyDescent="0.2">
      <c r="A23" s="46" t="s">
        <v>209</v>
      </c>
      <c r="B23" s="46">
        <v>2</v>
      </c>
      <c r="C23" s="37" t="s">
        <v>2841</v>
      </c>
      <c r="E23" s="52" t="s">
        <v>354</v>
      </c>
      <c r="F23" s="50">
        <v>2</v>
      </c>
      <c r="G23" s="48" t="s">
        <v>338</v>
      </c>
      <c r="I23" s="176" t="s">
        <v>1401</v>
      </c>
      <c r="J23" s="164">
        <v>2</v>
      </c>
      <c r="K23" s="176" t="s">
        <v>1419</v>
      </c>
    </row>
    <row r="24" spans="1:11" x14ac:dyDescent="0.2">
      <c r="A24" s="46" t="s">
        <v>2842</v>
      </c>
      <c r="B24" s="46">
        <v>2</v>
      </c>
      <c r="C24" s="37" t="s">
        <v>2843</v>
      </c>
      <c r="E24" s="52" t="s">
        <v>205</v>
      </c>
      <c r="F24" s="50">
        <v>2</v>
      </c>
      <c r="G24" s="48" t="s">
        <v>206</v>
      </c>
      <c r="I24" s="176" t="s">
        <v>1402</v>
      </c>
      <c r="J24" s="164">
        <v>2</v>
      </c>
      <c r="K24" s="176" t="s">
        <v>420</v>
      </c>
    </row>
    <row r="25" spans="1:11" x14ac:dyDescent="0.2">
      <c r="A25" s="46" t="s">
        <v>2844</v>
      </c>
      <c r="B25" s="46">
        <v>2</v>
      </c>
      <c r="C25" s="37" t="s">
        <v>2845</v>
      </c>
      <c r="E25" s="52" t="s">
        <v>207</v>
      </c>
      <c r="F25" s="50">
        <v>2</v>
      </c>
      <c r="G25" s="48" t="s">
        <v>208</v>
      </c>
      <c r="I25" s="176" t="s">
        <v>1403</v>
      </c>
      <c r="J25" s="164">
        <v>2</v>
      </c>
      <c r="K25" s="176" t="s">
        <v>421</v>
      </c>
    </row>
    <row r="26" spans="1:11" x14ac:dyDescent="0.2">
      <c r="A26" s="46" t="s">
        <v>2846</v>
      </c>
      <c r="B26" s="46">
        <v>2</v>
      </c>
      <c r="C26" s="37" t="s">
        <v>2847</v>
      </c>
      <c r="E26" s="52" t="s">
        <v>209</v>
      </c>
      <c r="F26" s="50">
        <v>2</v>
      </c>
      <c r="G26" s="48" t="s">
        <v>2841</v>
      </c>
      <c r="I26" s="176" t="s">
        <v>1404</v>
      </c>
      <c r="J26" s="164">
        <v>2</v>
      </c>
      <c r="K26" s="176" t="s">
        <v>422</v>
      </c>
    </row>
    <row r="27" spans="1:11" x14ac:dyDescent="0.2">
      <c r="A27" s="46" t="s">
        <v>2848</v>
      </c>
      <c r="B27" s="46">
        <v>2</v>
      </c>
      <c r="C27" s="37" t="s">
        <v>2849</v>
      </c>
      <c r="E27" s="52" t="s">
        <v>2842</v>
      </c>
      <c r="F27" s="50">
        <v>2</v>
      </c>
      <c r="G27" s="48" t="s">
        <v>2843</v>
      </c>
      <c r="I27" s="176" t="s">
        <v>1405</v>
      </c>
      <c r="J27" s="164">
        <v>2</v>
      </c>
      <c r="K27" s="176" t="s">
        <v>423</v>
      </c>
    </row>
    <row r="28" spans="1:11" x14ac:dyDescent="0.2">
      <c r="A28" s="46" t="s">
        <v>2850</v>
      </c>
      <c r="B28" s="46">
        <v>2</v>
      </c>
      <c r="C28" s="37" t="s">
        <v>714</v>
      </c>
      <c r="E28" s="52" t="s">
        <v>2844</v>
      </c>
      <c r="F28" s="50">
        <v>2</v>
      </c>
      <c r="G28" s="48" t="s">
        <v>2845</v>
      </c>
      <c r="I28" s="176" t="s">
        <v>1406</v>
      </c>
      <c r="J28" s="164">
        <v>2</v>
      </c>
      <c r="K28" s="176" t="s">
        <v>424</v>
      </c>
    </row>
    <row r="29" spans="1:11" x14ac:dyDescent="0.2">
      <c r="A29" s="46" t="s">
        <v>715</v>
      </c>
      <c r="B29" s="46">
        <v>2</v>
      </c>
      <c r="C29" s="37" t="s">
        <v>716</v>
      </c>
      <c r="E29" s="52" t="s">
        <v>2846</v>
      </c>
      <c r="F29" s="50">
        <v>2</v>
      </c>
      <c r="G29" s="48" t="s">
        <v>2847</v>
      </c>
      <c r="I29" s="176" t="s">
        <v>1407</v>
      </c>
      <c r="J29" s="164">
        <v>2</v>
      </c>
      <c r="K29" s="176" t="s">
        <v>425</v>
      </c>
    </row>
    <row r="30" spans="1:11" x14ac:dyDescent="0.2">
      <c r="A30" s="46" t="s">
        <v>604</v>
      </c>
      <c r="B30" s="46">
        <v>2</v>
      </c>
      <c r="C30" s="37" t="s">
        <v>605</v>
      </c>
      <c r="E30" s="52" t="s">
        <v>2848</v>
      </c>
      <c r="F30" s="50">
        <v>2</v>
      </c>
      <c r="G30" s="48" t="s">
        <v>2849</v>
      </c>
      <c r="I30" s="176" t="s">
        <v>1408</v>
      </c>
      <c r="J30" s="164">
        <v>2</v>
      </c>
      <c r="K30" s="176" t="s">
        <v>426</v>
      </c>
    </row>
    <row r="31" spans="1:11" x14ac:dyDescent="0.2">
      <c r="A31" s="46" t="s">
        <v>606</v>
      </c>
      <c r="B31" s="46">
        <v>2</v>
      </c>
      <c r="C31" s="37" t="s">
        <v>607</v>
      </c>
      <c r="E31" s="52" t="s">
        <v>2850</v>
      </c>
      <c r="F31" s="50">
        <v>2</v>
      </c>
      <c r="G31" s="48" t="s">
        <v>2762</v>
      </c>
      <c r="I31" s="176" t="s">
        <v>1409</v>
      </c>
      <c r="J31" s="164">
        <v>2</v>
      </c>
      <c r="K31" s="176" t="s">
        <v>2410</v>
      </c>
    </row>
    <row r="32" spans="1:11" x14ac:dyDescent="0.2">
      <c r="A32" s="46" t="s">
        <v>608</v>
      </c>
      <c r="B32" s="46">
        <v>2</v>
      </c>
      <c r="C32" s="37" t="s">
        <v>609</v>
      </c>
      <c r="E32" s="52" t="s">
        <v>2944</v>
      </c>
      <c r="F32" s="50">
        <v>2</v>
      </c>
      <c r="G32" s="48" t="s">
        <v>553</v>
      </c>
      <c r="I32" s="176" t="s">
        <v>1410</v>
      </c>
      <c r="J32" s="164">
        <v>2</v>
      </c>
      <c r="K32" s="176" t="s">
        <v>2411</v>
      </c>
    </row>
    <row r="33" spans="1:11" x14ac:dyDescent="0.2">
      <c r="A33" s="46" t="s">
        <v>610</v>
      </c>
      <c r="B33" s="46">
        <v>3</v>
      </c>
      <c r="C33" s="37" t="s">
        <v>611</v>
      </c>
      <c r="E33" s="52" t="s">
        <v>2763</v>
      </c>
      <c r="F33" s="50">
        <v>2</v>
      </c>
      <c r="G33" s="48" t="s">
        <v>2763</v>
      </c>
      <c r="I33" s="176" t="s">
        <v>1411</v>
      </c>
      <c r="J33" s="164">
        <v>2</v>
      </c>
      <c r="K33" s="176" t="s">
        <v>2412</v>
      </c>
    </row>
    <row r="34" spans="1:11" x14ac:dyDescent="0.2">
      <c r="A34" s="46" t="s">
        <v>612</v>
      </c>
      <c r="B34" s="46">
        <v>3</v>
      </c>
      <c r="C34" s="37" t="s">
        <v>643</v>
      </c>
      <c r="E34" s="52" t="s">
        <v>715</v>
      </c>
      <c r="F34" s="50">
        <v>2</v>
      </c>
      <c r="G34" s="48" t="s">
        <v>716</v>
      </c>
      <c r="I34" s="176" t="s">
        <v>1412</v>
      </c>
      <c r="J34" s="164">
        <v>2</v>
      </c>
      <c r="K34" s="176" t="s">
        <v>2413</v>
      </c>
    </row>
    <row r="35" spans="1:11" x14ac:dyDescent="0.2">
      <c r="A35" s="46" t="s">
        <v>644</v>
      </c>
      <c r="B35" s="46">
        <v>3</v>
      </c>
      <c r="C35" s="37" t="s">
        <v>645</v>
      </c>
      <c r="E35" s="52" t="s">
        <v>604</v>
      </c>
      <c r="F35" s="50">
        <v>2</v>
      </c>
      <c r="G35" s="48" t="s">
        <v>605</v>
      </c>
      <c r="I35" s="176" t="s">
        <v>1413</v>
      </c>
      <c r="J35" s="164">
        <v>2</v>
      </c>
      <c r="K35" s="176" t="s">
        <v>2414</v>
      </c>
    </row>
    <row r="36" spans="1:11" x14ac:dyDescent="0.2">
      <c r="A36" s="46" t="s">
        <v>646</v>
      </c>
      <c r="B36" s="46">
        <v>3</v>
      </c>
      <c r="C36" s="37" t="s">
        <v>2845</v>
      </c>
      <c r="E36" s="52" t="s">
        <v>606</v>
      </c>
      <c r="F36" s="50">
        <v>2</v>
      </c>
      <c r="G36" s="48" t="s">
        <v>607</v>
      </c>
      <c r="I36" s="176" t="s">
        <v>1414</v>
      </c>
      <c r="J36" s="164">
        <v>2</v>
      </c>
      <c r="K36" s="176" t="s">
        <v>2415</v>
      </c>
    </row>
    <row r="37" spans="1:11" x14ac:dyDescent="0.2">
      <c r="A37" s="46" t="s">
        <v>647</v>
      </c>
      <c r="B37" s="46">
        <v>3</v>
      </c>
      <c r="C37" s="37" t="s">
        <v>3063</v>
      </c>
      <c r="E37" s="52" t="s">
        <v>608</v>
      </c>
      <c r="F37" s="50">
        <v>2</v>
      </c>
      <c r="G37" s="48" t="s">
        <v>609</v>
      </c>
      <c r="I37" s="176" t="s">
        <v>1415</v>
      </c>
      <c r="J37" s="164">
        <v>2</v>
      </c>
      <c r="K37" s="176" t="s">
        <v>2416</v>
      </c>
    </row>
    <row r="38" spans="1:11" x14ac:dyDescent="0.2">
      <c r="A38" s="46" t="s">
        <v>3064</v>
      </c>
      <c r="B38" s="46">
        <v>3</v>
      </c>
      <c r="C38" s="37" t="s">
        <v>1755</v>
      </c>
      <c r="E38" s="52" t="s">
        <v>612</v>
      </c>
      <c r="F38" s="50">
        <v>3</v>
      </c>
      <c r="G38" s="48" t="s">
        <v>643</v>
      </c>
      <c r="I38" s="176" t="s">
        <v>1416</v>
      </c>
      <c r="J38" s="164">
        <v>2</v>
      </c>
      <c r="K38" s="176" t="s">
        <v>2417</v>
      </c>
    </row>
    <row r="39" spans="1:11" x14ac:dyDescent="0.2">
      <c r="A39" s="46" t="s">
        <v>1756</v>
      </c>
      <c r="B39" s="46">
        <v>3</v>
      </c>
      <c r="C39" s="37" t="s">
        <v>1757</v>
      </c>
      <c r="E39" s="52" t="s">
        <v>646</v>
      </c>
      <c r="F39" s="50">
        <v>3</v>
      </c>
      <c r="G39" s="48" t="s">
        <v>2845</v>
      </c>
      <c r="I39" s="176" t="s">
        <v>1417</v>
      </c>
      <c r="J39" s="164">
        <v>2</v>
      </c>
      <c r="K39" s="176" t="s">
        <v>2418</v>
      </c>
    </row>
    <row r="40" spans="1:11" x14ac:dyDescent="0.2">
      <c r="A40" s="46" t="s">
        <v>1758</v>
      </c>
      <c r="B40" s="46">
        <v>3</v>
      </c>
      <c r="C40" s="37" t="s">
        <v>1759</v>
      </c>
      <c r="E40" s="52" t="s">
        <v>647</v>
      </c>
      <c r="F40" s="50">
        <v>3</v>
      </c>
      <c r="G40" s="48" t="s">
        <v>3063</v>
      </c>
      <c r="I40" s="176" t="s">
        <v>2419</v>
      </c>
      <c r="J40" s="164">
        <v>3</v>
      </c>
      <c r="K40" s="176" t="s">
        <v>2431</v>
      </c>
    </row>
    <row r="41" spans="1:11" x14ac:dyDescent="0.2">
      <c r="A41" s="46" t="s">
        <v>1760</v>
      </c>
      <c r="B41" s="46">
        <v>3</v>
      </c>
      <c r="C41" s="37" t="s">
        <v>2495</v>
      </c>
      <c r="E41" s="52" t="s">
        <v>3064</v>
      </c>
      <c r="F41" s="50">
        <v>3</v>
      </c>
      <c r="G41" s="48" t="s">
        <v>1755</v>
      </c>
      <c r="I41" s="176" t="s">
        <v>2420</v>
      </c>
      <c r="J41" s="164">
        <v>3</v>
      </c>
      <c r="K41" s="176" t="s">
        <v>2432</v>
      </c>
    </row>
    <row r="42" spans="1:11" x14ac:dyDescent="0.2">
      <c r="A42" s="46" t="s">
        <v>2496</v>
      </c>
      <c r="B42" s="46">
        <v>3</v>
      </c>
      <c r="C42" s="37" t="s">
        <v>3035</v>
      </c>
      <c r="E42" s="52" t="s">
        <v>1756</v>
      </c>
      <c r="F42" s="50">
        <v>3</v>
      </c>
      <c r="G42" s="48" t="s">
        <v>1757</v>
      </c>
      <c r="I42" s="176" t="s">
        <v>2421</v>
      </c>
      <c r="J42" s="164">
        <v>3</v>
      </c>
      <c r="K42" s="176" t="s">
        <v>2433</v>
      </c>
    </row>
    <row r="43" spans="1:11" x14ac:dyDescent="0.2">
      <c r="A43" s="46" t="s">
        <v>535</v>
      </c>
      <c r="B43" s="46">
        <v>3</v>
      </c>
      <c r="C43" s="37" t="s">
        <v>536</v>
      </c>
      <c r="E43" s="52" t="s">
        <v>1758</v>
      </c>
      <c r="F43" s="50">
        <v>3</v>
      </c>
      <c r="G43" s="48" t="s">
        <v>1759</v>
      </c>
      <c r="I43" s="176" t="s">
        <v>2422</v>
      </c>
      <c r="J43" s="164">
        <v>3</v>
      </c>
      <c r="K43" s="176" t="s">
        <v>2434</v>
      </c>
    </row>
    <row r="44" spans="1:11" x14ac:dyDescent="0.2">
      <c r="A44" s="46" t="s">
        <v>537</v>
      </c>
      <c r="B44" s="46">
        <v>3</v>
      </c>
      <c r="C44" s="37" t="s">
        <v>716</v>
      </c>
      <c r="E44" s="52" t="s">
        <v>1760</v>
      </c>
      <c r="F44" s="50">
        <v>3</v>
      </c>
      <c r="G44" s="48" t="s">
        <v>2495</v>
      </c>
      <c r="I44" s="176" t="s">
        <v>2423</v>
      </c>
      <c r="J44" s="164">
        <v>3</v>
      </c>
      <c r="K44" s="176" t="s">
        <v>2435</v>
      </c>
    </row>
    <row r="45" spans="1:11" x14ac:dyDescent="0.2">
      <c r="A45" s="46" t="s">
        <v>538</v>
      </c>
      <c r="B45" s="46">
        <v>3</v>
      </c>
      <c r="C45" s="37" t="s">
        <v>605</v>
      </c>
      <c r="E45" s="52" t="s">
        <v>2496</v>
      </c>
      <c r="F45" s="50">
        <v>3</v>
      </c>
      <c r="G45" s="48" t="s">
        <v>3035</v>
      </c>
      <c r="I45" s="176" t="s">
        <v>2424</v>
      </c>
      <c r="J45" s="164">
        <v>3</v>
      </c>
      <c r="K45" s="176" t="s">
        <v>561</v>
      </c>
    </row>
    <row r="46" spans="1:11" x14ac:dyDescent="0.2">
      <c r="A46" s="46" t="s">
        <v>539</v>
      </c>
      <c r="B46" s="46">
        <v>3</v>
      </c>
      <c r="C46" s="37" t="s">
        <v>540</v>
      </c>
      <c r="E46" s="52" t="s">
        <v>535</v>
      </c>
      <c r="F46" s="50">
        <v>3</v>
      </c>
      <c r="G46" s="48" t="s">
        <v>536</v>
      </c>
      <c r="I46" s="176" t="s">
        <v>2425</v>
      </c>
      <c r="J46" s="164">
        <v>3</v>
      </c>
      <c r="K46" s="176" t="s">
        <v>562</v>
      </c>
    </row>
    <row r="47" spans="1:11" x14ac:dyDescent="0.2">
      <c r="A47" s="46" t="s">
        <v>541</v>
      </c>
      <c r="B47" s="46">
        <v>3</v>
      </c>
      <c r="C47" s="37" t="s">
        <v>607</v>
      </c>
      <c r="E47" s="52" t="s">
        <v>537</v>
      </c>
      <c r="F47" s="50">
        <v>3</v>
      </c>
      <c r="G47" s="48" t="s">
        <v>716</v>
      </c>
      <c r="I47" s="176" t="s">
        <v>2426</v>
      </c>
      <c r="J47" s="164">
        <v>3</v>
      </c>
      <c r="K47" s="176" t="s">
        <v>563</v>
      </c>
    </row>
    <row r="48" spans="1:11" x14ac:dyDescent="0.2">
      <c r="A48" s="46" t="s">
        <v>542</v>
      </c>
      <c r="B48" s="46">
        <v>8</v>
      </c>
      <c r="C48" s="37" t="s">
        <v>543</v>
      </c>
      <c r="E48" s="52" t="s">
        <v>538</v>
      </c>
      <c r="F48" s="50">
        <v>3</v>
      </c>
      <c r="G48" s="48" t="s">
        <v>605</v>
      </c>
      <c r="I48" s="176" t="s">
        <v>2496</v>
      </c>
      <c r="J48" s="164">
        <v>3</v>
      </c>
      <c r="K48" s="176" t="s">
        <v>3035</v>
      </c>
    </row>
    <row r="49" spans="1:11" x14ac:dyDescent="0.2">
      <c r="A49" s="46" t="s">
        <v>544</v>
      </c>
      <c r="B49" s="46">
        <v>8</v>
      </c>
      <c r="C49" s="37" t="s">
        <v>2550</v>
      </c>
      <c r="E49" s="52" t="s">
        <v>1833</v>
      </c>
      <c r="F49" s="50">
        <v>3</v>
      </c>
      <c r="G49" s="48" t="s">
        <v>1834</v>
      </c>
      <c r="I49" s="176" t="s">
        <v>2427</v>
      </c>
      <c r="J49" s="164">
        <v>3</v>
      </c>
      <c r="K49" s="176" t="s">
        <v>564</v>
      </c>
    </row>
    <row r="50" spans="1:11" x14ac:dyDescent="0.2">
      <c r="A50" s="46" t="s">
        <v>2551</v>
      </c>
      <c r="B50" s="46">
        <v>8</v>
      </c>
      <c r="C50" s="37" t="s">
        <v>179</v>
      </c>
      <c r="E50" s="52" t="s">
        <v>541</v>
      </c>
      <c r="F50" s="50">
        <v>3</v>
      </c>
      <c r="G50" s="48" t="s">
        <v>607</v>
      </c>
      <c r="I50" s="176" t="s">
        <v>2428</v>
      </c>
      <c r="J50" s="164">
        <v>3</v>
      </c>
      <c r="K50" s="176" t="s">
        <v>565</v>
      </c>
    </row>
    <row r="51" spans="1:11" x14ac:dyDescent="0.2">
      <c r="A51" s="46" t="s">
        <v>180</v>
      </c>
      <c r="B51" s="46">
        <v>8</v>
      </c>
      <c r="C51" s="37" t="s">
        <v>181</v>
      </c>
      <c r="E51" s="52" t="s">
        <v>542</v>
      </c>
      <c r="F51" s="50">
        <v>6</v>
      </c>
      <c r="G51" s="48" t="s">
        <v>543</v>
      </c>
      <c r="I51" s="176" t="s">
        <v>538</v>
      </c>
      <c r="J51" s="164">
        <v>3</v>
      </c>
      <c r="K51" s="176" t="s">
        <v>566</v>
      </c>
    </row>
    <row r="52" spans="1:11" x14ac:dyDescent="0.2">
      <c r="A52" s="46" t="s">
        <v>182</v>
      </c>
      <c r="B52" s="46">
        <v>9</v>
      </c>
      <c r="C52" s="37" t="s">
        <v>183</v>
      </c>
      <c r="E52" s="52" t="s">
        <v>2551</v>
      </c>
      <c r="F52" s="50">
        <v>6</v>
      </c>
      <c r="G52" s="48" t="s">
        <v>179</v>
      </c>
      <c r="I52" s="176" t="s">
        <v>2429</v>
      </c>
      <c r="J52" s="164">
        <v>3</v>
      </c>
      <c r="K52" s="176" t="s">
        <v>567</v>
      </c>
    </row>
    <row r="53" spans="1:11" x14ac:dyDescent="0.2">
      <c r="A53" s="46" t="s">
        <v>184</v>
      </c>
      <c r="B53" s="46">
        <v>9</v>
      </c>
      <c r="C53" s="37" t="s">
        <v>185</v>
      </c>
      <c r="E53" s="52" t="s">
        <v>186</v>
      </c>
      <c r="F53" s="50">
        <v>6</v>
      </c>
      <c r="G53" s="48" t="s">
        <v>3422</v>
      </c>
      <c r="I53" s="176" t="s">
        <v>2430</v>
      </c>
      <c r="J53" s="164">
        <v>3</v>
      </c>
      <c r="K53" s="176" t="s">
        <v>568</v>
      </c>
    </row>
    <row r="54" spans="1:11" x14ac:dyDescent="0.2">
      <c r="A54" s="46" t="s">
        <v>186</v>
      </c>
      <c r="B54" s="46">
        <v>9</v>
      </c>
      <c r="C54" s="37" t="s">
        <v>3422</v>
      </c>
      <c r="E54" s="52" t="s">
        <v>1842</v>
      </c>
      <c r="F54" s="50">
        <v>7</v>
      </c>
      <c r="G54" s="48" t="s">
        <v>1843</v>
      </c>
      <c r="I54" s="176" t="s">
        <v>569</v>
      </c>
      <c r="J54" s="164">
        <v>4</v>
      </c>
      <c r="K54" s="176" t="s">
        <v>570</v>
      </c>
    </row>
    <row r="55" spans="1:11" x14ac:dyDescent="0.2">
      <c r="A55" s="46" t="s">
        <v>3423</v>
      </c>
      <c r="B55" s="46">
        <v>9</v>
      </c>
      <c r="C55" s="37" t="s">
        <v>3424</v>
      </c>
      <c r="E55" s="52" t="s">
        <v>544</v>
      </c>
      <c r="F55" s="50">
        <v>7</v>
      </c>
      <c r="G55" s="48" t="s">
        <v>2550</v>
      </c>
      <c r="I55" s="176" t="s">
        <v>3114</v>
      </c>
      <c r="J55" s="164">
        <v>4</v>
      </c>
      <c r="K55" s="176" t="s">
        <v>3115</v>
      </c>
    </row>
    <row r="56" spans="1:11" x14ac:dyDescent="0.2">
      <c r="A56" s="46" t="s">
        <v>3425</v>
      </c>
      <c r="B56" s="46">
        <v>9</v>
      </c>
      <c r="C56" s="37" t="s">
        <v>3426</v>
      </c>
      <c r="E56" s="52" t="s">
        <v>180</v>
      </c>
      <c r="F56" s="50">
        <v>7</v>
      </c>
      <c r="G56" s="48" t="s">
        <v>181</v>
      </c>
      <c r="I56" s="176" t="s">
        <v>2253</v>
      </c>
      <c r="J56" s="164">
        <v>4</v>
      </c>
      <c r="K56" s="176" t="s">
        <v>3116</v>
      </c>
    </row>
    <row r="57" spans="1:11" x14ac:dyDescent="0.2">
      <c r="A57" s="46" t="s">
        <v>3427</v>
      </c>
      <c r="B57" s="46">
        <v>9</v>
      </c>
      <c r="C57" s="37" t="s">
        <v>3428</v>
      </c>
      <c r="E57" s="52" t="s">
        <v>184</v>
      </c>
      <c r="F57" s="50">
        <v>8</v>
      </c>
      <c r="G57" s="48" t="s">
        <v>185</v>
      </c>
      <c r="I57" s="176" t="s">
        <v>571</v>
      </c>
      <c r="J57" s="164">
        <v>6</v>
      </c>
      <c r="K57" s="176" t="s">
        <v>576</v>
      </c>
    </row>
    <row r="58" spans="1:11" x14ac:dyDescent="0.2">
      <c r="A58" s="46" t="s">
        <v>2253</v>
      </c>
      <c r="B58" s="46">
        <v>4</v>
      </c>
      <c r="C58" s="37" t="s">
        <v>1844</v>
      </c>
      <c r="E58" s="52" t="s">
        <v>3423</v>
      </c>
      <c r="F58" s="50">
        <v>9</v>
      </c>
      <c r="G58" s="48" t="s">
        <v>3424</v>
      </c>
      <c r="I58" s="176" t="s">
        <v>572</v>
      </c>
      <c r="J58" s="164">
        <v>6</v>
      </c>
      <c r="K58" s="176" t="s">
        <v>577</v>
      </c>
    </row>
    <row r="59" spans="1:11" x14ac:dyDescent="0.2">
      <c r="E59" s="52" t="s">
        <v>3427</v>
      </c>
      <c r="F59" s="50">
        <v>9</v>
      </c>
      <c r="G59" s="48" t="s">
        <v>3428</v>
      </c>
      <c r="I59" s="176" t="s">
        <v>573</v>
      </c>
      <c r="J59" s="164">
        <v>6</v>
      </c>
      <c r="K59" s="176" t="s">
        <v>676</v>
      </c>
    </row>
    <row r="60" spans="1:11" x14ac:dyDescent="0.2">
      <c r="E60" s="50" t="s">
        <v>2253</v>
      </c>
      <c r="F60" s="50">
        <v>4</v>
      </c>
      <c r="G60" s="42" t="s">
        <v>1844</v>
      </c>
      <c r="I60" s="176" t="s">
        <v>574</v>
      </c>
      <c r="J60" s="164">
        <v>6</v>
      </c>
      <c r="K60" s="176" t="s">
        <v>677</v>
      </c>
    </row>
    <row r="61" spans="1:11" x14ac:dyDescent="0.2">
      <c r="I61" s="176" t="s">
        <v>575</v>
      </c>
      <c r="J61" s="164">
        <v>6</v>
      </c>
      <c r="K61" s="176" t="s">
        <v>678</v>
      </c>
    </row>
    <row r="62" spans="1:11" x14ac:dyDescent="0.2">
      <c r="I62" s="176" t="s">
        <v>679</v>
      </c>
      <c r="J62" s="164">
        <v>7</v>
      </c>
      <c r="K62" s="176" t="s">
        <v>1032</v>
      </c>
    </row>
    <row r="63" spans="1:11" x14ac:dyDescent="0.2">
      <c r="I63" s="176" t="s">
        <v>680</v>
      </c>
      <c r="J63" s="164">
        <v>7</v>
      </c>
      <c r="K63" s="176" t="s">
        <v>2550</v>
      </c>
    </row>
    <row r="64" spans="1:11" x14ac:dyDescent="0.2">
      <c r="A64" s="21" t="s">
        <v>3429</v>
      </c>
      <c r="I64" s="176" t="s">
        <v>1031</v>
      </c>
      <c r="J64" s="164">
        <v>7</v>
      </c>
      <c r="K64" s="176" t="s">
        <v>181</v>
      </c>
    </row>
    <row r="65" spans="1:11" x14ac:dyDescent="0.2">
      <c r="A65" s="22">
        <v>2</v>
      </c>
      <c r="I65" s="176" t="s">
        <v>184</v>
      </c>
      <c r="J65" s="164">
        <v>8</v>
      </c>
      <c r="K65" s="176" t="s">
        <v>185</v>
      </c>
    </row>
    <row r="66" spans="1:11" x14ac:dyDescent="0.2">
      <c r="A66" s="22">
        <v>6</v>
      </c>
      <c r="I66" s="176" t="s">
        <v>3423</v>
      </c>
      <c r="J66" s="164">
        <v>9</v>
      </c>
      <c r="K66" s="176" t="s">
        <v>3424</v>
      </c>
    </row>
    <row r="67" spans="1:11" x14ac:dyDescent="0.2">
      <c r="A67" s="22">
        <v>10</v>
      </c>
      <c r="I67" s="176" t="s">
        <v>3427</v>
      </c>
      <c r="J67" s="164">
        <v>9</v>
      </c>
      <c r="K67" s="176" t="s">
        <v>3237</v>
      </c>
    </row>
    <row r="68" spans="1:11" x14ac:dyDescent="0.2">
      <c r="A68" s="22">
        <v>15</v>
      </c>
    </row>
    <row r="69" spans="1:11" x14ac:dyDescent="0.2">
      <c r="A69" s="22">
        <v>41</v>
      </c>
    </row>
    <row r="70" spans="1:11" x14ac:dyDescent="0.2">
      <c r="A70" s="22">
        <v>107</v>
      </c>
    </row>
    <row r="71" spans="1:11" x14ac:dyDescent="0.2">
      <c r="A71" s="22">
        <v>109</v>
      </c>
    </row>
    <row r="72" spans="1:11" x14ac:dyDescent="0.2">
      <c r="A72" s="22">
        <v>116</v>
      </c>
    </row>
    <row r="73" spans="1:11" x14ac:dyDescent="0.2">
      <c r="A73" s="22">
        <v>117</v>
      </c>
    </row>
  </sheetData>
  <mergeCells count="3">
    <mergeCell ref="A1:C1"/>
    <mergeCell ref="E1:G1"/>
    <mergeCell ref="I1:K1"/>
  </mergeCells>
  <phoneticPr fontId="0" type="noConversion"/>
  <pageMargins left="0.78740157499999996" right="0.78740157499999996" top="0.984251969" bottom="0.984251969" header="0.4921259845" footer="0.4921259845"/>
  <pageSetup paperSize="9"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3"/>
  <dimension ref="A1:D143"/>
  <sheetViews>
    <sheetView workbookViewId="0">
      <selection activeCell="A2" sqref="A2:D2"/>
    </sheetView>
  </sheetViews>
  <sheetFormatPr baseColWidth="10" defaultRowHeight="11.25" customHeight="1" x14ac:dyDescent="0.2"/>
  <cols>
    <col min="1" max="1" width="14" bestFit="1" customWidth="1"/>
    <col min="2" max="2" width="192.85546875" bestFit="1" customWidth="1"/>
    <col min="3" max="3" width="23.140625" style="157" customWidth="1"/>
    <col min="4" max="4" width="132.42578125" style="157" customWidth="1"/>
    <col min="5" max="5" width="10.7109375" bestFit="1" customWidth="1"/>
    <col min="6" max="8" width="8.85546875" customWidth="1"/>
    <col min="9" max="9" width="5.28515625" customWidth="1"/>
    <col min="10" max="11" width="8.85546875" customWidth="1"/>
    <col min="12" max="12" width="4.42578125" customWidth="1"/>
  </cols>
  <sheetData>
    <row r="1" spans="1:4" ht="11.25" customHeight="1" x14ac:dyDescent="0.2">
      <c r="A1" s="1" t="s">
        <v>1310</v>
      </c>
      <c r="B1" s="1" t="s">
        <v>1052</v>
      </c>
      <c r="C1" s="1" t="s">
        <v>1310</v>
      </c>
      <c r="D1" s="1" t="s">
        <v>1052</v>
      </c>
    </row>
    <row r="2" spans="1:4" ht="11.25" customHeight="1" x14ac:dyDescent="0.2">
      <c r="A2" s="3" t="s">
        <v>1053</v>
      </c>
      <c r="B2" t="s">
        <v>1489</v>
      </c>
      <c r="C2" s="157" t="s">
        <v>3203</v>
      </c>
      <c r="D2" s="157" t="s">
        <v>1467</v>
      </c>
    </row>
    <row r="3" spans="1:4" ht="11.25" customHeight="1" x14ac:dyDescent="0.2">
      <c r="A3" s="3" t="s">
        <v>1054</v>
      </c>
      <c r="B3" t="s">
        <v>1038</v>
      </c>
      <c r="C3" s="157" t="s">
        <v>3204</v>
      </c>
      <c r="D3" s="157" t="s">
        <v>730</v>
      </c>
    </row>
    <row r="4" spans="1:4" ht="11.25" customHeight="1" x14ac:dyDescent="0.2">
      <c r="A4" s="3" t="s">
        <v>1055</v>
      </c>
      <c r="B4" t="s">
        <v>1957</v>
      </c>
      <c r="C4" s="157" t="s">
        <v>3205</v>
      </c>
      <c r="D4" s="157" t="s">
        <v>1468</v>
      </c>
    </row>
    <row r="5" spans="1:4" ht="11.25" customHeight="1" x14ac:dyDescent="0.2">
      <c r="A5" s="3" t="s">
        <v>1056</v>
      </c>
      <c r="B5" t="s">
        <v>509</v>
      </c>
      <c r="C5" s="157" t="s">
        <v>3206</v>
      </c>
      <c r="D5" s="157" t="s">
        <v>1469</v>
      </c>
    </row>
    <row r="6" spans="1:4" ht="11.25" customHeight="1" x14ac:dyDescent="0.2">
      <c r="A6" s="3" t="s">
        <v>1311</v>
      </c>
      <c r="B6" t="s">
        <v>510</v>
      </c>
      <c r="C6" s="157" t="s">
        <v>3207</v>
      </c>
      <c r="D6" s="157" t="s">
        <v>731</v>
      </c>
    </row>
    <row r="7" spans="1:4" ht="11.25" customHeight="1" x14ac:dyDescent="0.2">
      <c r="A7" s="3" t="s">
        <v>1057</v>
      </c>
      <c r="B7" t="s">
        <v>511</v>
      </c>
      <c r="C7" s="157" t="s">
        <v>623</v>
      </c>
      <c r="D7" s="157" t="s">
        <v>732</v>
      </c>
    </row>
    <row r="8" spans="1:4" ht="11.25" customHeight="1" x14ac:dyDescent="0.2">
      <c r="A8" s="3" t="s">
        <v>1058</v>
      </c>
      <c r="B8" t="s">
        <v>512</v>
      </c>
      <c r="C8" s="157" t="s">
        <v>3208</v>
      </c>
      <c r="D8" s="157" t="s">
        <v>733</v>
      </c>
    </row>
    <row r="9" spans="1:4" ht="11.25" customHeight="1" x14ac:dyDescent="0.2">
      <c r="A9" s="3" t="s">
        <v>1059</v>
      </c>
      <c r="B9" t="s">
        <v>1353</v>
      </c>
      <c r="C9" s="157" t="s">
        <v>3209</v>
      </c>
      <c r="D9" s="157" t="s">
        <v>734</v>
      </c>
    </row>
    <row r="10" spans="1:4" ht="11.25" customHeight="1" x14ac:dyDescent="0.2">
      <c r="A10" s="3" t="s">
        <v>1060</v>
      </c>
      <c r="B10" s="4" t="s">
        <v>1354</v>
      </c>
      <c r="C10" s="157" t="s">
        <v>3210</v>
      </c>
      <c r="D10" s="157" t="s">
        <v>735</v>
      </c>
    </row>
    <row r="11" spans="1:4" ht="11.25" customHeight="1" x14ac:dyDescent="0.2">
      <c r="A11" s="3" t="s">
        <v>1061</v>
      </c>
      <c r="B11" t="s">
        <v>2388</v>
      </c>
      <c r="C11" s="157" t="s">
        <v>2219</v>
      </c>
      <c r="D11" s="157" t="s">
        <v>736</v>
      </c>
    </row>
    <row r="12" spans="1:4" ht="11.25" customHeight="1" x14ac:dyDescent="0.2">
      <c r="A12" s="5" t="s">
        <v>1062</v>
      </c>
      <c r="B12" t="s">
        <v>2267</v>
      </c>
      <c r="C12" s="157" t="s">
        <v>2220</v>
      </c>
      <c r="D12" s="157" t="s">
        <v>737</v>
      </c>
    </row>
    <row r="13" spans="1:4" ht="11.25" customHeight="1" x14ac:dyDescent="0.2">
      <c r="A13" s="3" t="s">
        <v>1063</v>
      </c>
      <c r="B13" t="s">
        <v>2268</v>
      </c>
      <c r="C13" s="157" t="s">
        <v>2218</v>
      </c>
      <c r="D13" s="157" t="s">
        <v>1470</v>
      </c>
    </row>
    <row r="14" spans="1:4" ht="11.25" customHeight="1" x14ac:dyDescent="0.2">
      <c r="A14" s="3" t="s">
        <v>456</v>
      </c>
      <c r="B14" t="s">
        <v>455</v>
      </c>
      <c r="C14" s="157" t="s">
        <v>629</v>
      </c>
      <c r="D14" s="157" t="s">
        <v>738</v>
      </c>
    </row>
    <row r="15" spans="1:4" ht="11.25" customHeight="1" x14ac:dyDescent="0.2">
      <c r="A15" s="3" t="s">
        <v>1064</v>
      </c>
      <c r="B15" t="s">
        <v>3370</v>
      </c>
      <c r="C15" s="157" t="s">
        <v>630</v>
      </c>
      <c r="D15" s="157" t="s">
        <v>739</v>
      </c>
    </row>
    <row r="16" spans="1:4" ht="11.25" customHeight="1" x14ac:dyDescent="0.2">
      <c r="A16" s="3" t="s">
        <v>1065</v>
      </c>
      <c r="B16" t="s">
        <v>3371</v>
      </c>
      <c r="C16" s="157" t="s">
        <v>631</v>
      </c>
      <c r="D16" s="157" t="s">
        <v>1471</v>
      </c>
    </row>
    <row r="17" spans="1:4" ht="11.25" customHeight="1" x14ac:dyDescent="0.2">
      <c r="A17" s="3" t="s">
        <v>1066</v>
      </c>
      <c r="B17" t="s">
        <v>3372</v>
      </c>
      <c r="C17" s="157" t="s">
        <v>632</v>
      </c>
      <c r="D17" s="157" t="s">
        <v>740</v>
      </c>
    </row>
    <row r="18" spans="1:4" ht="11.25" customHeight="1" x14ac:dyDescent="0.2">
      <c r="A18" s="3" t="s">
        <v>1067</v>
      </c>
      <c r="B18" t="s">
        <v>3373</v>
      </c>
      <c r="C18" s="157" t="s">
        <v>633</v>
      </c>
      <c r="D18" s="157" t="s">
        <v>741</v>
      </c>
    </row>
    <row r="19" spans="1:4" ht="11.25" customHeight="1" x14ac:dyDescent="0.2">
      <c r="A19" s="3" t="s">
        <v>2963</v>
      </c>
      <c r="B19" t="s">
        <v>524</v>
      </c>
      <c r="C19" s="157" t="s">
        <v>634</v>
      </c>
      <c r="D19" s="157" t="s">
        <v>742</v>
      </c>
    </row>
    <row r="20" spans="1:4" ht="11.25" customHeight="1" x14ac:dyDescent="0.2">
      <c r="A20" s="3" t="s">
        <v>1068</v>
      </c>
      <c r="B20" t="s">
        <v>3070</v>
      </c>
      <c r="C20" s="157" t="s">
        <v>58</v>
      </c>
      <c r="D20" s="157" t="s">
        <v>1472</v>
      </c>
    </row>
    <row r="21" spans="1:4" ht="11.25" customHeight="1" x14ac:dyDescent="0.2">
      <c r="A21" s="3" t="s">
        <v>1321</v>
      </c>
      <c r="B21" t="s">
        <v>1483</v>
      </c>
      <c r="C21" s="157" t="s">
        <v>1601</v>
      </c>
      <c r="D21" s="157" t="s">
        <v>743</v>
      </c>
    </row>
    <row r="22" spans="1:4" ht="11.25" customHeight="1" x14ac:dyDescent="0.2">
      <c r="A22" s="3" t="s">
        <v>2679</v>
      </c>
      <c r="B22" t="s">
        <v>1312</v>
      </c>
      <c r="C22" s="157" t="s">
        <v>635</v>
      </c>
      <c r="D22" s="157" t="s">
        <v>744</v>
      </c>
    </row>
    <row r="23" spans="1:4" ht="11.25" customHeight="1" x14ac:dyDescent="0.2">
      <c r="A23" s="3" t="s">
        <v>3094</v>
      </c>
      <c r="B23" t="s">
        <v>3292</v>
      </c>
      <c r="C23" s="157" t="s">
        <v>995</v>
      </c>
      <c r="D23" s="157" t="s">
        <v>745</v>
      </c>
    </row>
    <row r="24" spans="1:4" ht="11.25" customHeight="1" x14ac:dyDescent="0.2">
      <c r="A24" s="3" t="s">
        <v>1605</v>
      </c>
      <c r="B24" t="s">
        <v>2500</v>
      </c>
      <c r="C24" s="157" t="s">
        <v>996</v>
      </c>
      <c r="D24" s="157" t="s">
        <v>1473</v>
      </c>
    </row>
    <row r="25" spans="1:4" ht="11.25" customHeight="1" x14ac:dyDescent="0.2">
      <c r="A25" s="3" t="s">
        <v>1606</v>
      </c>
      <c r="B25" t="s">
        <v>2501</v>
      </c>
      <c r="C25" s="157" t="s">
        <v>997</v>
      </c>
      <c r="D25" s="157" t="s">
        <v>746</v>
      </c>
    </row>
    <row r="26" spans="1:4" ht="11.25" customHeight="1" x14ac:dyDescent="0.2">
      <c r="A26" s="3" t="s">
        <v>1607</v>
      </c>
      <c r="B26" t="s">
        <v>197</v>
      </c>
      <c r="C26" s="157" t="s">
        <v>998</v>
      </c>
      <c r="D26" s="157" t="s">
        <v>747</v>
      </c>
    </row>
    <row r="27" spans="1:4" ht="11.25" customHeight="1" x14ac:dyDescent="0.2">
      <c r="A27" s="3" t="s">
        <v>1608</v>
      </c>
      <c r="B27" t="s">
        <v>2514</v>
      </c>
      <c r="C27" s="157" t="s">
        <v>999</v>
      </c>
      <c r="D27" s="157" t="s">
        <v>748</v>
      </c>
    </row>
    <row r="28" spans="1:4" ht="11.25" customHeight="1" x14ac:dyDescent="0.2">
      <c r="A28" s="3" t="s">
        <v>3028</v>
      </c>
      <c r="B28" t="s">
        <v>495</v>
      </c>
      <c r="C28" s="157" t="s">
        <v>1000</v>
      </c>
      <c r="D28" s="157" t="s">
        <v>762</v>
      </c>
    </row>
    <row r="29" spans="1:4" ht="11.25" customHeight="1" x14ac:dyDescent="0.2">
      <c r="A29" s="3" t="s">
        <v>1609</v>
      </c>
      <c r="B29" t="s">
        <v>595</v>
      </c>
      <c r="C29" s="157" t="s">
        <v>1001</v>
      </c>
      <c r="D29" s="157" t="s">
        <v>763</v>
      </c>
    </row>
    <row r="30" spans="1:4" ht="11.25" customHeight="1" x14ac:dyDescent="0.2">
      <c r="A30" s="3" t="s">
        <v>1610</v>
      </c>
      <c r="B30" t="s">
        <v>596</v>
      </c>
      <c r="C30" s="157" t="s">
        <v>1002</v>
      </c>
      <c r="D30" s="157" t="s">
        <v>764</v>
      </c>
    </row>
    <row r="31" spans="1:4" ht="11.25" customHeight="1" x14ac:dyDescent="0.2">
      <c r="A31" s="3" t="s">
        <v>1131</v>
      </c>
      <c r="B31" t="s">
        <v>597</v>
      </c>
      <c r="C31" s="157" t="s">
        <v>1003</v>
      </c>
      <c r="D31" s="157" t="s">
        <v>765</v>
      </c>
    </row>
    <row r="32" spans="1:4" ht="11.25" customHeight="1" x14ac:dyDescent="0.2">
      <c r="A32" s="3" t="s">
        <v>1611</v>
      </c>
      <c r="B32" t="s">
        <v>1704</v>
      </c>
      <c r="C32" s="157" t="s">
        <v>1117</v>
      </c>
      <c r="D32" s="157" t="s">
        <v>1474</v>
      </c>
    </row>
    <row r="33" spans="1:4" ht="11.25" customHeight="1" x14ac:dyDescent="0.2">
      <c r="A33" s="3" t="s">
        <v>1612</v>
      </c>
      <c r="B33" t="s">
        <v>3339</v>
      </c>
      <c r="C33" s="157" t="s">
        <v>57</v>
      </c>
      <c r="D33" s="157" t="s">
        <v>766</v>
      </c>
    </row>
    <row r="34" spans="1:4" ht="11.25" customHeight="1" x14ac:dyDescent="0.2">
      <c r="A34" s="3" t="s">
        <v>724</v>
      </c>
      <c r="B34" t="s">
        <v>3340</v>
      </c>
      <c r="C34" s="157" t="s">
        <v>2180</v>
      </c>
      <c r="D34" s="157" t="s">
        <v>3128</v>
      </c>
    </row>
    <row r="35" spans="1:4" ht="11.25" customHeight="1" x14ac:dyDescent="0.2">
      <c r="A35" s="3" t="s">
        <v>1613</v>
      </c>
      <c r="B35" t="s">
        <v>2198</v>
      </c>
      <c r="C35" s="157" t="s">
        <v>1004</v>
      </c>
      <c r="D35" s="157" t="s">
        <v>767</v>
      </c>
    </row>
    <row r="36" spans="1:4" ht="11.25" customHeight="1" x14ac:dyDescent="0.2">
      <c r="A36" s="3" t="s">
        <v>1614</v>
      </c>
      <c r="B36" t="s">
        <v>1360</v>
      </c>
      <c r="C36" s="157" t="s">
        <v>1005</v>
      </c>
      <c r="D36" s="157" t="s">
        <v>768</v>
      </c>
    </row>
    <row r="37" spans="1:4" ht="11.25" customHeight="1" x14ac:dyDescent="0.2">
      <c r="A37" s="3" t="s">
        <v>1615</v>
      </c>
      <c r="B37" t="s">
        <v>1716</v>
      </c>
      <c r="C37" s="157" t="s">
        <v>59</v>
      </c>
      <c r="D37" s="157" t="s">
        <v>769</v>
      </c>
    </row>
    <row r="38" spans="1:4" ht="11.25" customHeight="1" x14ac:dyDescent="0.2">
      <c r="A38" s="3" t="s">
        <v>726</v>
      </c>
      <c r="B38" t="s">
        <v>1817</v>
      </c>
      <c r="C38" s="157" t="s">
        <v>1101</v>
      </c>
      <c r="D38" s="157" t="s">
        <v>770</v>
      </c>
    </row>
    <row r="39" spans="1:4" ht="11.25" customHeight="1" x14ac:dyDescent="0.2">
      <c r="A39" s="3" t="s">
        <v>1616</v>
      </c>
      <c r="B39" t="s">
        <v>655</v>
      </c>
      <c r="C39" s="157" t="s">
        <v>56</v>
      </c>
      <c r="D39" s="157" t="s">
        <v>771</v>
      </c>
    </row>
    <row r="40" spans="1:4" ht="11.25" customHeight="1" x14ac:dyDescent="0.2">
      <c r="A40" s="3" t="s">
        <v>1639</v>
      </c>
      <c r="B40" t="s">
        <v>656</v>
      </c>
      <c r="C40" s="157" t="s">
        <v>1006</v>
      </c>
      <c r="D40" s="157" t="s">
        <v>772</v>
      </c>
    </row>
    <row r="41" spans="1:4" ht="11.25" customHeight="1" x14ac:dyDescent="0.2">
      <c r="A41" s="3" t="s">
        <v>1640</v>
      </c>
      <c r="B41" t="s">
        <v>657</v>
      </c>
      <c r="C41" s="157" t="s">
        <v>2792</v>
      </c>
      <c r="D41" s="157" t="s">
        <v>3129</v>
      </c>
    </row>
    <row r="42" spans="1:4" ht="11.25" customHeight="1" x14ac:dyDescent="0.2">
      <c r="A42" s="3" t="s">
        <v>1641</v>
      </c>
      <c r="B42" t="s">
        <v>3420</v>
      </c>
      <c r="C42" s="157" t="s">
        <v>2793</v>
      </c>
      <c r="D42" s="157" t="s">
        <v>3130</v>
      </c>
    </row>
    <row r="43" spans="1:4" ht="11.25" customHeight="1" x14ac:dyDescent="0.2">
      <c r="A43" s="3" t="s">
        <v>1642</v>
      </c>
      <c r="B43" t="s">
        <v>1288</v>
      </c>
      <c r="C43" s="157" t="s">
        <v>453</v>
      </c>
      <c r="D43" s="157" t="s">
        <v>3131</v>
      </c>
    </row>
    <row r="44" spans="1:4" ht="11.25" customHeight="1" x14ac:dyDescent="0.2">
      <c r="A44" s="3" t="s">
        <v>2697</v>
      </c>
      <c r="B44" t="s">
        <v>2455</v>
      </c>
      <c r="C44" s="157" t="s">
        <v>2185</v>
      </c>
      <c r="D44" s="157" t="s">
        <v>916</v>
      </c>
    </row>
    <row r="45" spans="1:4" ht="11.25" customHeight="1" x14ac:dyDescent="0.2">
      <c r="A45" s="3" t="s">
        <v>1643</v>
      </c>
      <c r="B45" t="s">
        <v>2456</v>
      </c>
      <c r="C45" s="157" t="s">
        <v>2215</v>
      </c>
      <c r="D45" s="157" t="s">
        <v>968</v>
      </c>
    </row>
    <row r="46" spans="1:4" ht="11.25" customHeight="1" x14ac:dyDescent="0.2">
      <c r="A46" s="3" t="s">
        <v>2694</v>
      </c>
      <c r="B46" t="s">
        <v>2453</v>
      </c>
      <c r="C46" s="157" t="s">
        <v>2794</v>
      </c>
      <c r="D46" s="157" t="s">
        <v>969</v>
      </c>
    </row>
    <row r="47" spans="1:4" ht="11.25" customHeight="1" x14ac:dyDescent="0.2">
      <c r="A47" s="3" t="s">
        <v>1644</v>
      </c>
      <c r="B47" t="s">
        <v>641</v>
      </c>
      <c r="C47" s="157" t="s">
        <v>60</v>
      </c>
      <c r="D47" s="157" t="s">
        <v>2260</v>
      </c>
    </row>
    <row r="48" spans="1:4" ht="11.25" customHeight="1" x14ac:dyDescent="0.2">
      <c r="A48" s="3" t="s">
        <v>1645</v>
      </c>
      <c r="B48" t="s">
        <v>1262</v>
      </c>
      <c r="C48" s="157" t="s">
        <v>2795</v>
      </c>
      <c r="D48" s="157" t="s">
        <v>1028</v>
      </c>
    </row>
    <row r="49" spans="1:4" ht="11.25" customHeight="1" x14ac:dyDescent="0.2">
      <c r="A49" s="3" t="s">
        <v>1779</v>
      </c>
      <c r="B49" t="s">
        <v>3069</v>
      </c>
      <c r="C49" s="157" t="s">
        <v>622</v>
      </c>
      <c r="D49" s="157" t="s">
        <v>3132</v>
      </c>
    </row>
    <row r="50" spans="1:4" ht="11.25" customHeight="1" x14ac:dyDescent="0.2">
      <c r="A50" s="3" t="s">
        <v>1780</v>
      </c>
      <c r="B50" t="s">
        <v>1251</v>
      </c>
      <c r="C50" s="157" t="s">
        <v>2796</v>
      </c>
      <c r="D50" s="157" t="s">
        <v>275</v>
      </c>
    </row>
    <row r="51" spans="1:4" ht="11.25" customHeight="1" x14ac:dyDescent="0.2">
      <c r="A51" s="3" t="s">
        <v>1781</v>
      </c>
      <c r="B51" t="s">
        <v>47</v>
      </c>
      <c r="C51" s="157" t="s">
        <v>2390</v>
      </c>
      <c r="D51" s="157" t="s">
        <v>3133</v>
      </c>
    </row>
    <row r="52" spans="1:4" ht="11.25" customHeight="1" x14ac:dyDescent="0.2">
      <c r="A52" s="3" t="s">
        <v>1782</v>
      </c>
      <c r="B52" t="s">
        <v>3336</v>
      </c>
      <c r="C52" s="157" t="s">
        <v>2391</v>
      </c>
      <c r="D52" s="157" t="s">
        <v>276</v>
      </c>
    </row>
    <row r="53" spans="1:4" ht="11.25" customHeight="1" x14ac:dyDescent="0.2">
      <c r="A53" s="3" t="s">
        <v>1130</v>
      </c>
      <c r="B53" t="s">
        <v>3337</v>
      </c>
      <c r="C53" s="157" t="s">
        <v>2392</v>
      </c>
      <c r="D53" s="157" t="s">
        <v>3165</v>
      </c>
    </row>
    <row r="54" spans="1:4" ht="11.25" customHeight="1" x14ac:dyDescent="0.2">
      <c r="A54" s="3" t="s">
        <v>351</v>
      </c>
      <c r="B54" t="s">
        <v>111</v>
      </c>
      <c r="C54" s="157" t="s">
        <v>2393</v>
      </c>
      <c r="D54" s="157" t="s">
        <v>3134</v>
      </c>
    </row>
    <row r="55" spans="1:4" ht="11.25" customHeight="1" x14ac:dyDescent="0.2">
      <c r="A55" s="3" t="s">
        <v>1783</v>
      </c>
      <c r="B55" t="s">
        <v>409</v>
      </c>
      <c r="C55" s="157" t="s">
        <v>2394</v>
      </c>
      <c r="D55" s="157" t="s">
        <v>3166</v>
      </c>
    </row>
    <row r="56" spans="1:4" ht="11.25" customHeight="1" x14ac:dyDescent="0.2">
      <c r="A56" s="3" t="s">
        <v>1784</v>
      </c>
      <c r="B56" t="s">
        <v>410</v>
      </c>
      <c r="C56" s="157" t="s">
        <v>2395</v>
      </c>
      <c r="D56" s="157" t="s">
        <v>3167</v>
      </c>
    </row>
    <row r="57" spans="1:4" ht="11.25" customHeight="1" x14ac:dyDescent="0.2">
      <c r="A57" s="3" t="s">
        <v>1785</v>
      </c>
      <c r="B57" t="s">
        <v>411</v>
      </c>
      <c r="C57" s="157" t="s">
        <v>2182</v>
      </c>
      <c r="D57" s="157" t="s">
        <v>3135</v>
      </c>
    </row>
    <row r="58" spans="1:4" ht="11.25" customHeight="1" x14ac:dyDescent="0.2">
      <c r="A58" s="3" t="s">
        <v>1786</v>
      </c>
      <c r="B58" t="s">
        <v>412</v>
      </c>
      <c r="C58" s="157" t="s">
        <v>3195</v>
      </c>
      <c r="D58" s="157" t="s">
        <v>3168</v>
      </c>
    </row>
    <row r="59" spans="1:4" ht="11.25" customHeight="1" x14ac:dyDescent="0.2">
      <c r="A59" s="3" t="s">
        <v>1787</v>
      </c>
      <c r="B59" t="s">
        <v>413</v>
      </c>
      <c r="C59" s="157" t="s">
        <v>2396</v>
      </c>
      <c r="D59" s="157" t="s">
        <v>3169</v>
      </c>
    </row>
    <row r="60" spans="1:4" ht="11.25" customHeight="1" x14ac:dyDescent="0.2">
      <c r="A60" s="3" t="s">
        <v>1788</v>
      </c>
      <c r="B60" t="s">
        <v>414</v>
      </c>
      <c r="C60" s="157" t="s">
        <v>2397</v>
      </c>
      <c r="D60" s="157" t="s">
        <v>3170</v>
      </c>
    </row>
    <row r="61" spans="1:4" ht="11.25" customHeight="1" x14ac:dyDescent="0.2">
      <c r="A61" s="3" t="s">
        <v>868</v>
      </c>
      <c r="B61" t="s">
        <v>2739</v>
      </c>
      <c r="C61" s="157" t="s">
        <v>2181</v>
      </c>
      <c r="D61" s="157" t="s">
        <v>2168</v>
      </c>
    </row>
    <row r="62" spans="1:4" ht="11.25" customHeight="1" x14ac:dyDescent="0.2">
      <c r="A62" s="3" t="s">
        <v>340</v>
      </c>
      <c r="B62" t="s">
        <v>3095</v>
      </c>
      <c r="C62" s="157" t="s">
        <v>2398</v>
      </c>
      <c r="D62" s="157" t="s">
        <v>2169</v>
      </c>
    </row>
    <row r="63" spans="1:4" ht="11.25" customHeight="1" x14ac:dyDescent="0.2">
      <c r="A63" s="3" t="s">
        <v>2087</v>
      </c>
      <c r="B63" t="s">
        <v>3096</v>
      </c>
      <c r="C63" s="157" t="s">
        <v>2399</v>
      </c>
      <c r="D63" s="157" t="s">
        <v>1098</v>
      </c>
    </row>
    <row r="64" spans="1:4" ht="11.25" customHeight="1" x14ac:dyDescent="0.2">
      <c r="A64" s="3" t="s">
        <v>306</v>
      </c>
      <c r="B64" t="s">
        <v>1272</v>
      </c>
      <c r="C64" s="157" t="s">
        <v>2187</v>
      </c>
      <c r="D64" s="157" t="s">
        <v>1099</v>
      </c>
    </row>
    <row r="65" spans="1:4" ht="11.25" customHeight="1" x14ac:dyDescent="0.2">
      <c r="A65" s="3" t="s">
        <v>2088</v>
      </c>
      <c r="B65" t="s">
        <v>1273</v>
      </c>
      <c r="C65" s="157" t="s">
        <v>2641</v>
      </c>
      <c r="D65" s="157" t="s">
        <v>3136</v>
      </c>
    </row>
    <row r="66" spans="1:4" ht="11.25" customHeight="1" x14ac:dyDescent="0.2">
      <c r="A66" s="3" t="s">
        <v>2089</v>
      </c>
      <c r="B66" t="s">
        <v>149</v>
      </c>
      <c r="C66" s="157" t="s">
        <v>2400</v>
      </c>
      <c r="D66" s="157" t="s">
        <v>1826</v>
      </c>
    </row>
    <row r="67" spans="1:4" ht="11.25" customHeight="1" x14ac:dyDescent="0.2">
      <c r="A67" s="3" t="s">
        <v>2090</v>
      </c>
      <c r="B67" t="s">
        <v>3352</v>
      </c>
      <c r="C67" s="157" t="s">
        <v>1827</v>
      </c>
      <c r="D67" s="157" t="s">
        <v>1033</v>
      </c>
    </row>
    <row r="68" spans="1:4" ht="11.25" customHeight="1" x14ac:dyDescent="0.2">
      <c r="A68" s="3" t="s">
        <v>2091</v>
      </c>
      <c r="B68" t="s">
        <v>3353</v>
      </c>
      <c r="C68" s="157" t="s">
        <v>1828</v>
      </c>
      <c r="D68" s="157" t="s">
        <v>1034</v>
      </c>
    </row>
    <row r="69" spans="1:4" ht="11.25" customHeight="1" x14ac:dyDescent="0.2">
      <c r="A69" s="3" t="s">
        <v>2092</v>
      </c>
      <c r="B69" t="s">
        <v>3354</v>
      </c>
      <c r="C69" s="157" t="s">
        <v>1035</v>
      </c>
      <c r="D69" s="157" t="s">
        <v>1036</v>
      </c>
    </row>
    <row r="70" spans="1:4" ht="11.25" customHeight="1" x14ac:dyDescent="0.2">
      <c r="A70" s="3" t="s">
        <v>2093</v>
      </c>
      <c r="B70" t="s">
        <v>3355</v>
      </c>
      <c r="C70" s="157" t="s">
        <v>1037</v>
      </c>
      <c r="D70" s="157" t="s">
        <v>1115</v>
      </c>
    </row>
    <row r="71" spans="1:4" ht="11.25" customHeight="1" x14ac:dyDescent="0.2">
      <c r="A71" s="3" t="s">
        <v>2094</v>
      </c>
      <c r="B71" t="s">
        <v>3356</v>
      </c>
      <c r="C71" s="157" t="s">
        <v>2401</v>
      </c>
      <c r="D71" s="157" t="s">
        <v>1116</v>
      </c>
    </row>
    <row r="72" spans="1:4" ht="11.25" customHeight="1" x14ac:dyDescent="0.2">
      <c r="A72" s="3" t="s">
        <v>2095</v>
      </c>
      <c r="B72" t="s">
        <v>1188</v>
      </c>
      <c r="C72" s="157" t="s">
        <v>2402</v>
      </c>
      <c r="D72" s="157" t="s">
        <v>2913</v>
      </c>
    </row>
    <row r="73" spans="1:4" ht="11.25" customHeight="1" x14ac:dyDescent="0.2">
      <c r="A73" s="3" t="s">
        <v>1252</v>
      </c>
      <c r="B73" t="s">
        <v>463</v>
      </c>
      <c r="C73" s="157" t="s">
        <v>2403</v>
      </c>
      <c r="D73" s="157" t="s">
        <v>2914</v>
      </c>
    </row>
    <row r="74" spans="1:4" ht="11.25" customHeight="1" x14ac:dyDescent="0.2">
      <c r="A74" s="3" t="s">
        <v>1253</v>
      </c>
      <c r="B74" t="s">
        <v>3251</v>
      </c>
      <c r="C74" s="157" t="s">
        <v>2404</v>
      </c>
      <c r="D74" s="157" t="s">
        <v>2915</v>
      </c>
    </row>
    <row r="75" spans="1:4" ht="11.25" customHeight="1" x14ac:dyDescent="0.2">
      <c r="A75" s="3" t="s">
        <v>36</v>
      </c>
      <c r="B75" t="s">
        <v>3419</v>
      </c>
      <c r="C75" s="157" t="s">
        <v>2405</v>
      </c>
      <c r="D75" s="157" t="s">
        <v>2916</v>
      </c>
    </row>
    <row r="76" spans="1:4" ht="11.25" customHeight="1" x14ac:dyDescent="0.2">
      <c r="A76" s="3" t="s">
        <v>1254</v>
      </c>
      <c r="B76" t="s">
        <v>3231</v>
      </c>
      <c r="C76" s="157" t="s">
        <v>2406</v>
      </c>
      <c r="D76" s="157" t="s">
        <v>1336</v>
      </c>
    </row>
    <row r="77" spans="1:4" ht="11.25" customHeight="1" x14ac:dyDescent="0.2">
      <c r="A77" s="3" t="s">
        <v>1255</v>
      </c>
      <c r="B77" t="s">
        <v>3361</v>
      </c>
      <c r="C77" s="157" t="s">
        <v>1120</v>
      </c>
      <c r="D77" s="157" t="s">
        <v>2917</v>
      </c>
    </row>
    <row r="78" spans="1:4" ht="11.25" customHeight="1" x14ac:dyDescent="0.2">
      <c r="A78" s="3" t="s">
        <v>2678</v>
      </c>
      <c r="B78" t="s">
        <v>3362</v>
      </c>
      <c r="C78" s="157" t="s">
        <v>1118</v>
      </c>
      <c r="D78" s="157" t="s">
        <v>2918</v>
      </c>
    </row>
    <row r="79" spans="1:4" ht="11.25" customHeight="1" x14ac:dyDescent="0.2">
      <c r="A79" s="3" t="s">
        <v>1832</v>
      </c>
      <c r="B79" t="s">
        <v>173</v>
      </c>
      <c r="C79" s="157" t="s">
        <v>3194</v>
      </c>
      <c r="D79" s="157" t="s">
        <v>1337</v>
      </c>
    </row>
    <row r="80" spans="1:4" ht="11.25" customHeight="1" x14ac:dyDescent="0.2">
      <c r="A80" s="3" t="s">
        <v>431</v>
      </c>
      <c r="B80" t="s">
        <v>174</v>
      </c>
      <c r="C80" s="157" t="s">
        <v>2186</v>
      </c>
      <c r="D80" s="157" t="s">
        <v>2508</v>
      </c>
    </row>
    <row r="81" spans="1:4" ht="11.25" customHeight="1" x14ac:dyDescent="0.2">
      <c r="A81" s="3" t="s">
        <v>1198</v>
      </c>
      <c r="B81" t="s">
        <v>175</v>
      </c>
      <c r="C81" s="157" t="s">
        <v>2407</v>
      </c>
      <c r="D81" s="157" t="s">
        <v>411</v>
      </c>
    </row>
    <row r="82" spans="1:4" ht="11.25" customHeight="1" x14ac:dyDescent="0.2">
      <c r="A82" s="3" t="s">
        <v>1987</v>
      </c>
      <c r="B82" t="s">
        <v>1655</v>
      </c>
      <c r="C82" s="157" t="s">
        <v>2408</v>
      </c>
      <c r="D82" s="157" t="s">
        <v>2919</v>
      </c>
    </row>
    <row r="83" spans="1:4" ht="11.25" customHeight="1" x14ac:dyDescent="0.2">
      <c r="A83" s="3" t="s">
        <v>1199</v>
      </c>
      <c r="B83" t="s">
        <v>1789</v>
      </c>
      <c r="C83" s="157" t="s">
        <v>2409</v>
      </c>
      <c r="D83" s="157" t="s">
        <v>709</v>
      </c>
    </row>
    <row r="84" spans="1:4" ht="11.25" customHeight="1" x14ac:dyDescent="0.2">
      <c r="A84" s="3" t="s">
        <v>1200</v>
      </c>
      <c r="B84" t="s">
        <v>2387</v>
      </c>
      <c r="C84" s="157" t="s">
        <v>2489</v>
      </c>
      <c r="D84" s="157" t="s">
        <v>710</v>
      </c>
    </row>
    <row r="85" spans="1:4" ht="11.25" customHeight="1" x14ac:dyDescent="0.2">
      <c r="A85" s="3" t="s">
        <v>1201</v>
      </c>
      <c r="B85" t="s">
        <v>3191</v>
      </c>
      <c r="C85" s="157" t="s">
        <v>78</v>
      </c>
      <c r="D85" s="157" t="s">
        <v>2509</v>
      </c>
    </row>
    <row r="86" spans="1:4" ht="11.25" customHeight="1" x14ac:dyDescent="0.2">
      <c r="A86" s="3" t="s">
        <v>1202</v>
      </c>
      <c r="B86" t="s">
        <v>3192</v>
      </c>
      <c r="C86" s="157" t="s">
        <v>2490</v>
      </c>
      <c r="D86" s="157" t="s">
        <v>2510</v>
      </c>
    </row>
    <row r="87" spans="1:4" ht="11.25" customHeight="1" x14ac:dyDescent="0.2">
      <c r="A87" s="3" t="s">
        <v>352</v>
      </c>
      <c r="B87" t="s">
        <v>3045</v>
      </c>
      <c r="C87" s="157" t="s">
        <v>711</v>
      </c>
      <c r="D87" s="157" t="s">
        <v>712</v>
      </c>
    </row>
    <row r="88" spans="1:4" ht="11.25" customHeight="1" x14ac:dyDescent="0.2">
      <c r="A88" s="3" t="s">
        <v>3334</v>
      </c>
      <c r="B88" t="s">
        <v>433</v>
      </c>
      <c r="C88" s="157" t="s">
        <v>2642</v>
      </c>
      <c r="D88" s="157" t="s">
        <v>2507</v>
      </c>
    </row>
    <row r="89" spans="1:4" ht="11.25" customHeight="1" x14ac:dyDescent="0.2">
      <c r="A89" s="3" t="s">
        <v>1203</v>
      </c>
      <c r="B89" t="s">
        <v>1448</v>
      </c>
      <c r="C89" s="157" t="s">
        <v>2491</v>
      </c>
      <c r="D89" s="157" t="s">
        <v>1466</v>
      </c>
    </row>
    <row r="90" spans="1:4" ht="11.25" customHeight="1" x14ac:dyDescent="0.2">
      <c r="A90" s="3" t="s">
        <v>1204</v>
      </c>
      <c r="B90" t="s">
        <v>1449</v>
      </c>
      <c r="C90" s="157" t="s">
        <v>1475</v>
      </c>
      <c r="D90" s="157" t="s">
        <v>1656</v>
      </c>
    </row>
    <row r="91" spans="1:4" ht="11.25" customHeight="1" x14ac:dyDescent="0.2">
      <c r="A91" s="3" t="s">
        <v>1487</v>
      </c>
      <c r="B91" t="s">
        <v>2104</v>
      </c>
      <c r="C91" s="157" t="s">
        <v>2184</v>
      </c>
      <c r="D91" s="157" t="s">
        <v>1657</v>
      </c>
    </row>
    <row r="92" spans="1:4" ht="11.25" customHeight="1" x14ac:dyDescent="0.2">
      <c r="A92" s="3" t="s">
        <v>3081</v>
      </c>
      <c r="B92" t="s">
        <v>1395</v>
      </c>
      <c r="C92" s="157" t="s">
        <v>2492</v>
      </c>
      <c r="D92" s="157" t="s">
        <v>719</v>
      </c>
    </row>
    <row r="93" spans="1:4" ht="11.25" customHeight="1" x14ac:dyDescent="0.2">
      <c r="A93" s="3" t="s">
        <v>1205</v>
      </c>
      <c r="B93" t="s">
        <v>2105</v>
      </c>
      <c r="C93" s="157" t="s">
        <v>1366</v>
      </c>
      <c r="D93" s="157" t="s">
        <v>720</v>
      </c>
    </row>
    <row r="94" spans="1:4" ht="11.25" customHeight="1" x14ac:dyDescent="0.2">
      <c r="A94" s="3" t="s">
        <v>2853</v>
      </c>
      <c r="B94" t="s">
        <v>53</v>
      </c>
      <c r="C94" s="157" t="s">
        <v>1367</v>
      </c>
      <c r="D94" s="157" t="s">
        <v>721</v>
      </c>
    </row>
    <row r="95" spans="1:4" ht="11.25" customHeight="1" x14ac:dyDescent="0.2">
      <c r="A95" s="3" t="s">
        <v>1206</v>
      </c>
      <c r="B95" t="s">
        <v>54</v>
      </c>
      <c r="C95" s="157" t="s">
        <v>1368</v>
      </c>
      <c r="D95" s="157" t="s">
        <v>977</v>
      </c>
    </row>
    <row r="96" spans="1:4" ht="11.25" customHeight="1" x14ac:dyDescent="0.2">
      <c r="A96" s="3" t="s">
        <v>1207</v>
      </c>
      <c r="B96" t="s">
        <v>55</v>
      </c>
      <c r="C96" s="157" t="s">
        <v>1102</v>
      </c>
      <c r="D96" s="157" t="s">
        <v>289</v>
      </c>
    </row>
    <row r="97" spans="1:4" ht="11.25" customHeight="1" x14ac:dyDescent="0.2">
      <c r="A97" s="3" t="s">
        <v>38</v>
      </c>
      <c r="B97" t="s">
        <v>2892</v>
      </c>
      <c r="C97" s="157" t="s">
        <v>2183</v>
      </c>
      <c r="D97" s="157" t="s">
        <v>290</v>
      </c>
    </row>
    <row r="98" spans="1:4" ht="11.25" customHeight="1" x14ac:dyDescent="0.2">
      <c r="A98" s="3" t="s">
        <v>1208</v>
      </c>
      <c r="B98" t="s">
        <v>49</v>
      </c>
      <c r="C98" s="157" t="s">
        <v>1369</v>
      </c>
      <c r="D98" s="157" t="s">
        <v>41</v>
      </c>
    </row>
    <row r="99" spans="1:4" ht="11.25" customHeight="1" x14ac:dyDescent="0.2">
      <c r="A99" s="3" t="s">
        <v>1209</v>
      </c>
      <c r="B99" t="s">
        <v>2137</v>
      </c>
      <c r="C99" s="157" t="s">
        <v>1370</v>
      </c>
      <c r="D99" s="157" t="s">
        <v>1153</v>
      </c>
    </row>
    <row r="100" spans="1:4" ht="11.25" customHeight="1" x14ac:dyDescent="0.2">
      <c r="A100" s="3" t="s">
        <v>3346</v>
      </c>
      <c r="B100" t="s">
        <v>1646</v>
      </c>
      <c r="C100" s="157" t="s">
        <v>2038</v>
      </c>
      <c r="D100" s="157" t="s">
        <v>2511</v>
      </c>
    </row>
    <row r="101" spans="1:4" ht="11.25" customHeight="1" x14ac:dyDescent="0.2">
      <c r="A101" s="3" t="s">
        <v>188</v>
      </c>
      <c r="B101" t="s">
        <v>1647</v>
      </c>
      <c r="C101" s="157" t="s">
        <v>2632</v>
      </c>
      <c r="D101" s="157" t="s">
        <v>2512</v>
      </c>
    </row>
    <row r="102" spans="1:4" ht="11.25" customHeight="1" x14ac:dyDescent="0.2">
      <c r="A102" s="3" t="s">
        <v>3098</v>
      </c>
      <c r="B102" t="s">
        <v>700</v>
      </c>
      <c r="C102" s="157" t="s">
        <v>624</v>
      </c>
      <c r="D102" s="157" t="s">
        <v>2513</v>
      </c>
    </row>
    <row r="103" spans="1:4" ht="11.25" customHeight="1" x14ac:dyDescent="0.2">
      <c r="A103" s="3" t="s">
        <v>189</v>
      </c>
      <c r="B103" t="s">
        <v>701</v>
      </c>
      <c r="C103" s="157" t="s">
        <v>2546</v>
      </c>
      <c r="D103" s="157" t="s">
        <v>2547</v>
      </c>
    </row>
    <row r="104" spans="1:4" ht="11.25" customHeight="1" x14ac:dyDescent="0.2">
      <c r="A104" s="3" t="s">
        <v>190</v>
      </c>
      <c r="B104" t="s">
        <v>702</v>
      </c>
      <c r="C104" s="157" t="s">
        <v>2633</v>
      </c>
      <c r="D104" s="157" t="s">
        <v>2548</v>
      </c>
    </row>
    <row r="105" spans="1:4" ht="11.25" customHeight="1" x14ac:dyDescent="0.2">
      <c r="A105" s="3" t="s">
        <v>191</v>
      </c>
      <c r="B105" t="s">
        <v>703</v>
      </c>
      <c r="C105" s="157" t="s">
        <v>2634</v>
      </c>
      <c r="D105" s="157" t="s">
        <v>2549</v>
      </c>
    </row>
    <row r="106" spans="1:4" ht="11.25" customHeight="1" x14ac:dyDescent="0.2">
      <c r="A106" s="3" t="s">
        <v>192</v>
      </c>
      <c r="B106" t="s">
        <v>2851</v>
      </c>
      <c r="C106" s="157" t="s">
        <v>2635</v>
      </c>
      <c r="D106" s="157" t="s">
        <v>2262</v>
      </c>
    </row>
    <row r="107" spans="1:4" ht="11.25" customHeight="1" x14ac:dyDescent="0.2">
      <c r="A107" s="3" t="s">
        <v>193</v>
      </c>
      <c r="B107" t="s">
        <v>2538</v>
      </c>
      <c r="C107" s="157" t="s">
        <v>1119</v>
      </c>
      <c r="D107" s="157" t="s">
        <v>2263</v>
      </c>
    </row>
    <row r="108" spans="1:4" ht="11.25" customHeight="1" x14ac:dyDescent="0.2">
      <c r="A108" s="3" t="s">
        <v>194</v>
      </c>
      <c r="B108" t="s">
        <v>2539</v>
      </c>
      <c r="C108" s="157" t="s">
        <v>1829</v>
      </c>
      <c r="D108" s="157" t="s">
        <v>844</v>
      </c>
    </row>
    <row r="109" spans="1:4" ht="11.25" customHeight="1" x14ac:dyDescent="0.2">
      <c r="A109" s="3" t="s">
        <v>1693</v>
      </c>
      <c r="B109" t="s">
        <v>2964</v>
      </c>
      <c r="C109" s="157" t="s">
        <v>1958</v>
      </c>
      <c r="D109" s="157" t="s">
        <v>2221</v>
      </c>
    </row>
    <row r="110" spans="1:4" ht="11.25" customHeight="1" x14ac:dyDescent="0.2">
      <c r="A110" s="3" t="s">
        <v>195</v>
      </c>
      <c r="B110" t="s">
        <v>2965</v>
      </c>
      <c r="C110" s="157" t="s">
        <v>681</v>
      </c>
      <c r="D110" s="157" t="s">
        <v>845</v>
      </c>
    </row>
    <row r="111" spans="1:4" ht="11.25" customHeight="1" x14ac:dyDescent="0.2">
      <c r="A111" s="3" t="s">
        <v>965</v>
      </c>
      <c r="B111" t="s">
        <v>2127</v>
      </c>
      <c r="C111" s="157" t="s">
        <v>3068</v>
      </c>
      <c r="D111" s="157" t="s">
        <v>846</v>
      </c>
    </row>
    <row r="112" spans="1:4" ht="11.25" customHeight="1" x14ac:dyDescent="0.2">
      <c r="A112" s="3" t="s">
        <v>2855</v>
      </c>
      <c r="B112" t="s">
        <v>496</v>
      </c>
      <c r="C112" s="157" t="s">
        <v>3435</v>
      </c>
      <c r="D112" s="157" t="s">
        <v>162</v>
      </c>
    </row>
    <row r="113" spans="1:4" ht="11.25" customHeight="1" x14ac:dyDescent="0.2">
      <c r="A113" s="3" t="s">
        <v>1399</v>
      </c>
      <c r="B113" t="s">
        <v>2562</v>
      </c>
      <c r="C113" s="157" t="s">
        <v>3196</v>
      </c>
      <c r="D113" s="157" t="s">
        <v>163</v>
      </c>
    </row>
    <row r="114" spans="1:4" ht="11.25" customHeight="1" x14ac:dyDescent="0.2">
      <c r="A114" s="3" t="s">
        <v>966</v>
      </c>
      <c r="B114" t="s">
        <v>1871</v>
      </c>
      <c r="C114" s="157" t="s">
        <v>3436</v>
      </c>
      <c r="D114" s="157" t="s">
        <v>164</v>
      </c>
    </row>
    <row r="115" spans="1:4" ht="11.25" customHeight="1" x14ac:dyDescent="0.2">
      <c r="A115" s="3" t="s">
        <v>967</v>
      </c>
      <c r="B115" t="s">
        <v>3065</v>
      </c>
      <c r="C115" s="157" t="s">
        <v>3437</v>
      </c>
      <c r="D115" s="157" t="s">
        <v>165</v>
      </c>
    </row>
    <row r="116" spans="1:4" ht="11.25" customHeight="1" x14ac:dyDescent="0.2">
      <c r="A116" s="3" t="s">
        <v>2688</v>
      </c>
      <c r="B116" t="s">
        <v>545</v>
      </c>
      <c r="C116" s="157" t="s">
        <v>3438</v>
      </c>
      <c r="D116" s="157" t="s">
        <v>1790</v>
      </c>
    </row>
    <row r="117" spans="1:4" ht="11.25" customHeight="1" x14ac:dyDescent="0.2">
      <c r="A117" s="3" t="s">
        <v>151</v>
      </c>
      <c r="B117" t="s">
        <v>337</v>
      </c>
      <c r="C117" s="157" t="s">
        <v>3439</v>
      </c>
      <c r="D117" s="157" t="s">
        <v>2222</v>
      </c>
    </row>
    <row r="118" spans="1:4" ht="11.25" customHeight="1" x14ac:dyDescent="0.2">
      <c r="A118" s="3" t="s">
        <v>3244</v>
      </c>
      <c r="B118" t="s">
        <v>912</v>
      </c>
      <c r="C118" s="157" t="s">
        <v>3440</v>
      </c>
      <c r="D118" s="157" t="s">
        <v>1791</v>
      </c>
    </row>
    <row r="119" spans="1:4" ht="11.25" customHeight="1" x14ac:dyDescent="0.2">
      <c r="A119" s="3" t="s">
        <v>3245</v>
      </c>
      <c r="B119" t="s">
        <v>1088</v>
      </c>
      <c r="C119" s="157" t="s">
        <v>3441</v>
      </c>
      <c r="D119" s="157" t="s">
        <v>1792</v>
      </c>
    </row>
    <row r="120" spans="1:4" ht="11.25" customHeight="1" x14ac:dyDescent="0.2">
      <c r="A120" s="3" t="s">
        <v>615</v>
      </c>
      <c r="B120" t="s">
        <v>1089</v>
      </c>
      <c r="C120" s="157" t="s">
        <v>139</v>
      </c>
      <c r="D120" s="157" t="s">
        <v>1793</v>
      </c>
    </row>
    <row r="121" spans="1:4" ht="11.25" customHeight="1" x14ac:dyDescent="0.2">
      <c r="A121" s="3" t="s">
        <v>616</v>
      </c>
      <c r="B121" t="s">
        <v>1950</v>
      </c>
      <c r="C121" s="157" t="s">
        <v>140</v>
      </c>
      <c r="D121" s="157" t="s">
        <v>1794</v>
      </c>
    </row>
    <row r="122" spans="1:4" ht="11.25" customHeight="1" x14ac:dyDescent="0.2">
      <c r="A122" s="3" t="s">
        <v>617</v>
      </c>
      <c r="B122" t="s">
        <v>2712</v>
      </c>
      <c r="C122" s="157" t="s">
        <v>141</v>
      </c>
      <c r="D122" s="157" t="s">
        <v>1795</v>
      </c>
    </row>
    <row r="123" spans="1:4" ht="11.25" customHeight="1" x14ac:dyDescent="0.2">
      <c r="A123" s="3" t="s">
        <v>618</v>
      </c>
      <c r="B123" t="s">
        <v>2713</v>
      </c>
      <c r="C123" s="157" t="s">
        <v>1796</v>
      </c>
      <c r="D123" s="157" t="s">
        <v>3137</v>
      </c>
    </row>
    <row r="124" spans="1:4" ht="11.25" customHeight="1" x14ac:dyDescent="0.2">
      <c r="A124" s="3" t="s">
        <v>619</v>
      </c>
      <c r="B124" t="s">
        <v>2714</v>
      </c>
      <c r="C124" s="157" t="s">
        <v>1797</v>
      </c>
      <c r="D124" s="157" t="s">
        <v>3199</v>
      </c>
    </row>
    <row r="125" spans="1:4" ht="11.25" customHeight="1" x14ac:dyDescent="0.2">
      <c r="A125" s="3" t="s">
        <v>620</v>
      </c>
      <c r="B125" t="s">
        <v>2715</v>
      </c>
      <c r="C125" s="157" t="s">
        <v>1798</v>
      </c>
      <c r="D125" s="157" t="s">
        <v>1799</v>
      </c>
    </row>
    <row r="126" spans="1:4" ht="11.25" customHeight="1" x14ac:dyDescent="0.2">
      <c r="A126" s="3" t="s">
        <v>621</v>
      </c>
      <c r="B126" t="s">
        <v>2716</v>
      </c>
      <c r="C126" s="157" t="s">
        <v>1800</v>
      </c>
      <c r="D126" s="157" t="s">
        <v>1801</v>
      </c>
    </row>
    <row r="127" spans="1:4" ht="11.25" customHeight="1" x14ac:dyDescent="0.2">
      <c r="A127" s="3" t="s">
        <v>2939</v>
      </c>
      <c r="B127" t="s">
        <v>1484</v>
      </c>
      <c r="C127" s="157" t="s">
        <v>1802</v>
      </c>
      <c r="D127" s="157" t="s">
        <v>1803</v>
      </c>
    </row>
    <row r="128" spans="1:4" ht="11.25" customHeight="1" x14ac:dyDescent="0.2">
      <c r="A128" s="3" t="s">
        <v>2940</v>
      </c>
      <c r="B128" t="s">
        <v>1485</v>
      </c>
      <c r="C128" s="157" t="s">
        <v>1804</v>
      </c>
      <c r="D128" s="157" t="s">
        <v>1807</v>
      </c>
    </row>
    <row r="129" spans="3:4" ht="11.25" customHeight="1" x14ac:dyDescent="0.2">
      <c r="C129" s="157" t="s">
        <v>1805</v>
      </c>
      <c r="D129" s="157" t="s">
        <v>3411</v>
      </c>
    </row>
    <row r="130" spans="3:4" ht="11.25" customHeight="1" x14ac:dyDescent="0.2">
      <c r="C130" s="157" t="s">
        <v>1806</v>
      </c>
      <c r="D130" s="157" t="s">
        <v>3200</v>
      </c>
    </row>
    <row r="131" spans="3:4" ht="11.25" customHeight="1" x14ac:dyDescent="0.2">
      <c r="C131" s="157" t="s">
        <v>136</v>
      </c>
      <c r="D131" s="157" t="s">
        <v>3201</v>
      </c>
    </row>
    <row r="132" spans="3:4" ht="11.25" customHeight="1" x14ac:dyDescent="0.2">
      <c r="C132" s="157" t="s">
        <v>137</v>
      </c>
      <c r="D132" s="157" t="s">
        <v>2039</v>
      </c>
    </row>
    <row r="133" spans="3:4" ht="11.25" customHeight="1" x14ac:dyDescent="0.2">
      <c r="C133" s="157" t="s">
        <v>138</v>
      </c>
      <c r="D133" s="157" t="s">
        <v>2920</v>
      </c>
    </row>
    <row r="134" spans="3:4" ht="11.25" customHeight="1" x14ac:dyDescent="0.2">
      <c r="C134" s="157" t="s">
        <v>3042</v>
      </c>
      <c r="D134" s="157" t="s">
        <v>2921</v>
      </c>
    </row>
    <row r="135" spans="3:4" ht="11.25" customHeight="1" x14ac:dyDescent="0.2">
      <c r="C135" s="157" t="s">
        <v>159</v>
      </c>
      <c r="D135" s="157" t="s">
        <v>2922</v>
      </c>
    </row>
    <row r="136" spans="3:4" ht="11.25" customHeight="1" x14ac:dyDescent="0.2">
      <c r="C136" s="157" t="s">
        <v>1454</v>
      </c>
      <c r="D136" s="157" t="s">
        <v>2923</v>
      </c>
    </row>
    <row r="137" spans="3:4" ht="11.25" customHeight="1" x14ac:dyDescent="0.2">
      <c r="C137" s="157" t="s">
        <v>1455</v>
      </c>
      <c r="D137" s="157" t="s">
        <v>728</v>
      </c>
    </row>
    <row r="138" spans="3:4" ht="11.25" customHeight="1" x14ac:dyDescent="0.2">
      <c r="C138" s="157" t="s">
        <v>1456</v>
      </c>
      <c r="D138" s="157" t="s">
        <v>729</v>
      </c>
    </row>
    <row r="139" spans="3:4" ht="11.25" customHeight="1" x14ac:dyDescent="0.2">
      <c r="C139" s="157" t="s">
        <v>1457</v>
      </c>
      <c r="D139" s="157" t="s">
        <v>3230</v>
      </c>
    </row>
    <row r="140" spans="3:4" ht="11.25" customHeight="1" x14ac:dyDescent="0.2">
      <c r="C140" s="157" t="s">
        <v>1566</v>
      </c>
      <c r="D140" s="157" t="s">
        <v>3229</v>
      </c>
    </row>
    <row r="141" spans="3:4" ht="11.25" customHeight="1" x14ac:dyDescent="0.2">
      <c r="C141" s="157" t="s">
        <v>1567</v>
      </c>
      <c r="D141" s="157" t="s">
        <v>3228</v>
      </c>
    </row>
    <row r="142" spans="3:4" ht="11.25" customHeight="1" x14ac:dyDescent="0.2">
      <c r="C142" s="157" t="s">
        <v>1568</v>
      </c>
      <c r="D142" s="157" t="s">
        <v>40</v>
      </c>
    </row>
    <row r="143" spans="3:4" ht="11.25" customHeight="1" x14ac:dyDescent="0.2">
      <c r="C143" s="157" t="s">
        <v>3193</v>
      </c>
      <c r="D143" s="157" t="s">
        <v>3202</v>
      </c>
    </row>
  </sheetData>
  <phoneticPr fontId="0" type="noConversion"/>
  <pageMargins left="0.78740157499999996" right="0.78740157499999996" top="0.984251969" bottom="0.984251969" header="0.4921259845" footer="0.4921259845"/>
  <pageSetup paperSize="8" orientation="landscape"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71</vt:i4>
      </vt:variant>
    </vt:vector>
  </HeadingPairs>
  <TitlesOfParts>
    <vt:vector size="88" baseType="lpstr">
      <vt:lpstr>Cover sheet</vt:lpstr>
      <vt:lpstr>Change History</vt:lpstr>
      <vt:lpstr>Configuration</vt:lpstr>
      <vt:lpstr>Testing protocol</vt:lpstr>
      <vt:lpstr>MISRA Short analysis</vt:lpstr>
      <vt:lpstr>QAC Short analysis</vt:lpstr>
      <vt:lpstr>MISRA in-depth analysis</vt:lpstr>
      <vt:lpstr>QAC in-depth analysis</vt:lpstr>
      <vt:lpstr>QAC_Result</vt:lpstr>
      <vt:lpstr>QAC_Result_Suppressed</vt:lpstr>
      <vt:lpstr>LK Analysis</vt:lpstr>
      <vt:lpstr>Metrics</vt:lpstr>
      <vt:lpstr>Module Responsible</vt:lpstr>
      <vt:lpstr>QAC_Metriken</vt:lpstr>
      <vt:lpstr>QAC Messages</vt:lpstr>
      <vt:lpstr>Level_Defines</vt:lpstr>
      <vt:lpstr>MISRA Regelsatz</vt:lpstr>
      <vt:lpstr>_STM22</vt:lpstr>
      <vt:lpstr>ArtikelName</vt:lpstr>
      <vt:lpstr>ASIL</vt:lpstr>
      <vt:lpstr>AuswahlQACReferenzen</vt:lpstr>
      <vt:lpstr>AuswahlRegelsatz</vt:lpstr>
      <vt:lpstr>AuswahlTeilProjekt</vt:lpstr>
      <vt:lpstr>DateiName</vt:lpstr>
      <vt:lpstr>Datenbestand</vt:lpstr>
      <vt:lpstr>DefineV5</vt:lpstr>
      <vt:lpstr>DefineV6</vt:lpstr>
      <vt:lpstr>DefineV7</vt:lpstr>
      <vt:lpstr>DocNo</vt:lpstr>
      <vt:lpstr>druchbereich</vt:lpstr>
      <vt:lpstr>'Cover sheet'!Druckbereich</vt:lpstr>
      <vt:lpstr>'Testing protocol'!Druckbereich</vt:lpstr>
      <vt:lpstr>Metrics!Drucktitel</vt:lpstr>
      <vt:lpstr>'MISRA in-depth analysis'!Drucktitel</vt:lpstr>
      <vt:lpstr>'MISRA Short analysis'!Drucktitel</vt:lpstr>
      <vt:lpstr>'QAC in-depth analysis'!Drucktitel</vt:lpstr>
      <vt:lpstr>'QAC Messages'!Drucktitel</vt:lpstr>
      <vt:lpstr>'QAC Short analysis'!Drucktitel</vt:lpstr>
      <vt:lpstr>'Testing protocol'!Drucktitel</vt:lpstr>
      <vt:lpstr>ErgebnisDatei</vt:lpstr>
      <vt:lpstr>FileQACResult</vt:lpstr>
      <vt:lpstr>Kennziffer</vt:lpstr>
      <vt:lpstr>Kunde</vt:lpstr>
      <vt:lpstr>LevelV5</vt:lpstr>
      <vt:lpstr>LevelV6</vt:lpstr>
      <vt:lpstr>LevelV7</vt:lpstr>
      <vt:lpstr>MessagePruefTool</vt:lpstr>
      <vt:lpstr>MetricBestand</vt:lpstr>
      <vt:lpstr>MetricKriterien</vt:lpstr>
      <vt:lpstr>MetrikEingabeVerzeichnis</vt:lpstr>
      <vt:lpstr>MetrikStart</vt:lpstr>
      <vt:lpstr>MISRARegeln_1998</vt:lpstr>
      <vt:lpstr>MISRARegeln_2004</vt:lpstr>
      <vt:lpstr>ModulVerantwortung</vt:lpstr>
      <vt:lpstr>NIOLimitExceeded</vt:lpstr>
      <vt:lpstr>NumOverHIS</vt:lpstr>
      <vt:lpstr>NumOverKOSTAL</vt:lpstr>
      <vt:lpstr>PivTabelle</vt:lpstr>
      <vt:lpstr>PMResult</vt:lpstr>
      <vt:lpstr>Programmstand</vt:lpstr>
      <vt:lpstr>ProjektBasisPfad</vt:lpstr>
      <vt:lpstr>ProjektLangName</vt:lpstr>
      <vt:lpstr>ProjektName</vt:lpstr>
      <vt:lpstr>ProjektSourcePfad</vt:lpstr>
      <vt:lpstr>PruefDatum</vt:lpstr>
      <vt:lpstr>QACBasisPfad</vt:lpstr>
      <vt:lpstr>QACCodeTable</vt:lpstr>
      <vt:lpstr>QACMessagesV5</vt:lpstr>
      <vt:lpstr>QACMessagesV6</vt:lpstr>
      <vt:lpstr>QACMessagesV7_M2004</vt:lpstr>
      <vt:lpstr>QACMessagesV7_M98</vt:lpstr>
      <vt:lpstr>QACMetrikenV5</vt:lpstr>
      <vt:lpstr>QACMetrikenV6</vt:lpstr>
      <vt:lpstr>QACMetrikenV7</vt:lpstr>
      <vt:lpstr>QACPruefTool</vt:lpstr>
      <vt:lpstr>QACVersion</vt:lpstr>
      <vt:lpstr>RefMISRARegeln</vt:lpstr>
      <vt:lpstr>RefQACLevel</vt:lpstr>
      <vt:lpstr>RefQACMessages</vt:lpstr>
      <vt:lpstr>RefQACMetriken</vt:lpstr>
      <vt:lpstr>Regelsatz</vt:lpstr>
      <vt:lpstr>Schutzrecht</vt:lpstr>
      <vt:lpstr>SpeicherDatum</vt:lpstr>
      <vt:lpstr>Status</vt:lpstr>
      <vt:lpstr>STXLN</vt:lpstr>
      <vt:lpstr>Metrics!Suchkriterien</vt:lpstr>
      <vt:lpstr>TeilProjekt</vt:lpstr>
      <vt:lpstr>Titel</vt:lpstr>
    </vt:vector>
  </TitlesOfParts>
  <Manager>AEP2</Manager>
  <Company>KOSTAL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MISRA Report Generator</dc:title>
  <dc:subject>QM MISRA</dc:subject>
  <dc:creator>A. Pottbrock</dc:creator>
  <cp:lastModifiedBy>Koring, Lucas</cp:lastModifiedBy>
  <cp:lastPrinted>2017-01-24T12:35:31Z</cp:lastPrinted>
  <dcterms:created xsi:type="dcterms:W3CDTF">2004-10-11T10:02:39Z</dcterms:created>
  <dcterms:modified xsi:type="dcterms:W3CDTF">2017-01-24T12:49:44Z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sue_date">
    <vt:filetime>2014-06-02T22:00:00Z</vt:filetime>
  </property>
  <property fmtid="{D5CDD505-2E9C-101B-9397-08002B2CF9AE}" pid="3" name="Edition">
    <vt:lpwstr>V2.7</vt:lpwstr>
  </property>
</Properties>
</file>